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3f4707786fabb1f7/Documentos/TRABAJO A ENTREGAR DATA FIANLLLL/"/>
    </mc:Choice>
  </mc:AlternateContent>
  <xr:revisionPtr revIDLastSave="672" documentId="8_{C82AD953-4726-47AA-8C95-D85F6093AC09}" xr6:coauthVersionLast="47" xr6:coauthVersionMax="47" xr10:uidLastSave="{532BEF6C-6506-4F60-ABC1-C8F5A4D2DDD7}"/>
  <bookViews>
    <workbookView minimized="1" xWindow="5115" yWindow="3015" windowWidth="15375" windowHeight="7785" tabRatio="877" activeTab="7" xr2:uid="{00000000-000D-0000-FFFF-FFFF00000000}"/>
  </bookViews>
  <sheets>
    <sheet name="PORTADA" sheetId="12" r:id="rId1"/>
    <sheet name="README" sheetId="7" r:id="rId2"/>
    <sheet name="TABLA ORIGINAL" sheetId="6" r:id="rId3"/>
    <sheet name="TABLA PRINCIPAL" sheetId="1" r:id="rId4"/>
    <sheet name="PREGUNTAS Y RESPUESTAS" sheetId="4" r:id="rId5"/>
    <sheet name="AUXILIAR" sheetId="5" r:id="rId6"/>
    <sheet name="TABLAS DINÁMICAS" sheetId="11" r:id="rId7"/>
    <sheet name="DASHBOARD" sheetId="10" r:id="rId8"/>
  </sheets>
  <definedNames>
    <definedName name="_xlnm._FilterDatabase" localSheetId="5" hidden="1">AUXILIAR!$A$1:$D$4884</definedName>
    <definedName name="_xleta.GETPIVOTDATA" hidden="1" xlm="1">#NAME?</definedName>
    <definedName name="SegmentaciónDeDatos_Año">#N/A</definedName>
    <definedName name="SegmentaciónDeDatos_Gerente_de_Cuentas">#N/A</definedName>
    <definedName name="SegmentaciónDeDatos_Tipo_de_cliente">#N/A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2" i="4" l="1"/>
  <c r="B51" i="4"/>
  <c r="B50" i="4"/>
  <c r="B2" i="4"/>
  <c r="B57" i="4"/>
  <c r="B56" i="4"/>
  <c r="AB2" i="1"/>
  <c r="AB3" i="1"/>
  <c r="AB4" i="1"/>
  <c r="AB5" i="1"/>
  <c r="AB6" i="1"/>
  <c r="AB7" i="1"/>
  <c r="AB8" i="1"/>
  <c r="AB9" i="1"/>
  <c r="AB10"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AB301" i="1"/>
  <c r="AB302"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501" i="1"/>
  <c r="AB502" i="1"/>
  <c r="AB503" i="1"/>
  <c r="AB504" i="1"/>
  <c r="AB505" i="1"/>
  <c r="AB506" i="1"/>
  <c r="AB507" i="1"/>
  <c r="AB508" i="1"/>
  <c r="AB509" i="1"/>
  <c r="AB510" i="1"/>
  <c r="AB511" i="1"/>
  <c r="AB512" i="1"/>
  <c r="AB513" i="1"/>
  <c r="AB514" i="1"/>
  <c r="AB515" i="1"/>
  <c r="AB516" i="1"/>
  <c r="AB517" i="1"/>
  <c r="AB518" i="1"/>
  <c r="AB519" i="1"/>
  <c r="AB520" i="1"/>
  <c r="AB521" i="1"/>
  <c r="AB522" i="1"/>
  <c r="AB523" i="1"/>
  <c r="AB524" i="1"/>
  <c r="AB525" i="1"/>
  <c r="AB526" i="1"/>
  <c r="AB527" i="1"/>
  <c r="AB528" i="1"/>
  <c r="AB529" i="1"/>
  <c r="AB530" i="1"/>
  <c r="AB531" i="1"/>
  <c r="AB532" i="1"/>
  <c r="AB533" i="1"/>
  <c r="AB534" i="1"/>
  <c r="AB535" i="1"/>
  <c r="AB536" i="1"/>
  <c r="AB537" i="1"/>
  <c r="AB538" i="1"/>
  <c r="AB539" i="1"/>
  <c r="AB540" i="1"/>
  <c r="AB541" i="1"/>
  <c r="AB542" i="1"/>
  <c r="AB543" i="1"/>
  <c r="AB544" i="1"/>
  <c r="AB545" i="1"/>
  <c r="AB546" i="1"/>
  <c r="AB547" i="1"/>
  <c r="AB548" i="1"/>
  <c r="AB549" i="1"/>
  <c r="AB550" i="1"/>
  <c r="AB551" i="1"/>
  <c r="AB552" i="1"/>
  <c r="AB553" i="1"/>
  <c r="AB554" i="1"/>
  <c r="AB555" i="1"/>
  <c r="AB556" i="1"/>
  <c r="AB557" i="1"/>
  <c r="AB558" i="1"/>
  <c r="AB559" i="1"/>
  <c r="AB560" i="1"/>
  <c r="AB561" i="1"/>
  <c r="AB562" i="1"/>
  <c r="AB563" i="1"/>
  <c r="AB564" i="1"/>
  <c r="AB565" i="1"/>
  <c r="AB566" i="1"/>
  <c r="AB567" i="1"/>
  <c r="AB568" i="1"/>
  <c r="AB569" i="1"/>
  <c r="AB570" i="1"/>
  <c r="AB571" i="1"/>
  <c r="AB572" i="1"/>
  <c r="AB573" i="1"/>
  <c r="AB574" i="1"/>
  <c r="AB575" i="1"/>
  <c r="AB576" i="1"/>
  <c r="AB577" i="1"/>
  <c r="AB578" i="1"/>
  <c r="AB579" i="1"/>
  <c r="AB580" i="1"/>
  <c r="AB581" i="1"/>
  <c r="AB582" i="1"/>
  <c r="AB583" i="1"/>
  <c r="AB584" i="1"/>
  <c r="AB585" i="1"/>
  <c r="AB586" i="1"/>
  <c r="AB587" i="1"/>
  <c r="AB588" i="1"/>
  <c r="AB589" i="1"/>
  <c r="AB590" i="1"/>
  <c r="AB591" i="1"/>
  <c r="AB592" i="1"/>
  <c r="AB593" i="1"/>
  <c r="AB594" i="1"/>
  <c r="AB595" i="1"/>
  <c r="AB596" i="1"/>
  <c r="AB597" i="1"/>
  <c r="AB598" i="1"/>
  <c r="AB599" i="1"/>
  <c r="AB600" i="1"/>
  <c r="AB601" i="1"/>
  <c r="AB602" i="1"/>
  <c r="AB603" i="1"/>
  <c r="AB604" i="1"/>
  <c r="AB605" i="1"/>
  <c r="AB606" i="1"/>
  <c r="AB607" i="1"/>
  <c r="AB608" i="1"/>
  <c r="AB609" i="1"/>
  <c r="AB610" i="1"/>
  <c r="AB611" i="1"/>
  <c r="AB612" i="1"/>
  <c r="AB613" i="1"/>
  <c r="AB614" i="1"/>
  <c r="AB615" i="1"/>
  <c r="AB616" i="1"/>
  <c r="AB617" i="1"/>
  <c r="AB618" i="1"/>
  <c r="AB619" i="1"/>
  <c r="AB620" i="1"/>
  <c r="AB621" i="1"/>
  <c r="AB622" i="1"/>
  <c r="AB623" i="1"/>
  <c r="AB624" i="1"/>
  <c r="AB625" i="1"/>
  <c r="AB626" i="1"/>
  <c r="AB627" i="1"/>
  <c r="AB628" i="1"/>
  <c r="AB629" i="1"/>
  <c r="AB630" i="1"/>
  <c r="AB631" i="1"/>
  <c r="AB632" i="1"/>
  <c r="AB633" i="1"/>
  <c r="AB634" i="1"/>
  <c r="AB635" i="1"/>
  <c r="AB636" i="1"/>
  <c r="AB637" i="1"/>
  <c r="AB638" i="1"/>
  <c r="AB639" i="1"/>
  <c r="AB640" i="1"/>
  <c r="AB641" i="1"/>
  <c r="AB642" i="1"/>
  <c r="AB643" i="1"/>
  <c r="AB644" i="1"/>
  <c r="AB645" i="1"/>
  <c r="AB646" i="1"/>
  <c r="AB647" i="1"/>
  <c r="AB648" i="1"/>
  <c r="AB649" i="1"/>
  <c r="AB650" i="1"/>
  <c r="AB651" i="1"/>
  <c r="AB652" i="1"/>
  <c r="AB653" i="1"/>
  <c r="AB654" i="1"/>
  <c r="AB655" i="1"/>
  <c r="AB656" i="1"/>
  <c r="AB657" i="1"/>
  <c r="AB658" i="1"/>
  <c r="AB659" i="1"/>
  <c r="AB660" i="1"/>
  <c r="AB661" i="1"/>
  <c r="AB662" i="1"/>
  <c r="AB663" i="1"/>
  <c r="AB664" i="1"/>
  <c r="AB665" i="1"/>
  <c r="AB666" i="1"/>
  <c r="AB667" i="1"/>
  <c r="AB668" i="1"/>
  <c r="AB669" i="1"/>
  <c r="AB670" i="1"/>
  <c r="AB671" i="1"/>
  <c r="AB672" i="1"/>
  <c r="AB673" i="1"/>
  <c r="AB674" i="1"/>
  <c r="AB675" i="1"/>
  <c r="AB676" i="1"/>
  <c r="AB677" i="1"/>
  <c r="AB678" i="1"/>
  <c r="AB679" i="1"/>
  <c r="AB680" i="1"/>
  <c r="AB681" i="1"/>
  <c r="AB682" i="1"/>
  <c r="AB683" i="1"/>
  <c r="AB684" i="1"/>
  <c r="AB685" i="1"/>
  <c r="AB686" i="1"/>
  <c r="AB687" i="1"/>
  <c r="AB688" i="1"/>
  <c r="AB689" i="1"/>
  <c r="AB690" i="1"/>
  <c r="AB691" i="1"/>
  <c r="AB692" i="1"/>
  <c r="AB693" i="1"/>
  <c r="AB694" i="1"/>
  <c r="AB695" i="1"/>
  <c r="AB696" i="1"/>
  <c r="AB697" i="1"/>
  <c r="AB698" i="1"/>
  <c r="AB699" i="1"/>
  <c r="AB700" i="1"/>
  <c r="AB701" i="1"/>
  <c r="AB702" i="1"/>
  <c r="AB703" i="1"/>
  <c r="AB704" i="1"/>
  <c r="AB705" i="1"/>
  <c r="AB706" i="1"/>
  <c r="AB707" i="1"/>
  <c r="AB708" i="1"/>
  <c r="AB709" i="1"/>
  <c r="AB710" i="1"/>
  <c r="AB711" i="1"/>
  <c r="AB712" i="1"/>
  <c r="AB713" i="1"/>
  <c r="AB714" i="1"/>
  <c r="AB715" i="1"/>
  <c r="AB716" i="1"/>
  <c r="AB717" i="1"/>
  <c r="AB718" i="1"/>
  <c r="AB719" i="1"/>
  <c r="AB720" i="1"/>
  <c r="AB721" i="1"/>
  <c r="AB722" i="1"/>
  <c r="AB723" i="1"/>
  <c r="AB724" i="1"/>
  <c r="AB725" i="1"/>
  <c r="AB726" i="1"/>
  <c r="AB727" i="1"/>
  <c r="AB728" i="1"/>
  <c r="AB729" i="1"/>
  <c r="AB730" i="1"/>
  <c r="AB731" i="1"/>
  <c r="AB732" i="1"/>
  <c r="AB733" i="1"/>
  <c r="AB734" i="1"/>
  <c r="AB735" i="1"/>
  <c r="AB736" i="1"/>
  <c r="AB737" i="1"/>
  <c r="AB738" i="1"/>
  <c r="AB739" i="1"/>
  <c r="AB740" i="1"/>
  <c r="AB741" i="1"/>
  <c r="AB742" i="1"/>
  <c r="AB743" i="1"/>
  <c r="AB744" i="1"/>
  <c r="AB745" i="1"/>
  <c r="AB746" i="1"/>
  <c r="AB747" i="1"/>
  <c r="AB748" i="1"/>
  <c r="AB749" i="1"/>
  <c r="AB750" i="1"/>
  <c r="AB751" i="1"/>
  <c r="AB752" i="1"/>
  <c r="AB753" i="1"/>
  <c r="AB754" i="1"/>
  <c r="AB755" i="1"/>
  <c r="AB756" i="1"/>
  <c r="AB757" i="1"/>
  <c r="AB758" i="1"/>
  <c r="AB759" i="1"/>
  <c r="AB760" i="1"/>
  <c r="AB761" i="1"/>
  <c r="AB762" i="1"/>
  <c r="AB763" i="1"/>
  <c r="AB764" i="1"/>
  <c r="AB765" i="1"/>
  <c r="AB766" i="1"/>
  <c r="AB767" i="1"/>
  <c r="AB768" i="1"/>
  <c r="AB769" i="1"/>
  <c r="AB770" i="1"/>
  <c r="AB771" i="1"/>
  <c r="AB772" i="1"/>
  <c r="AB773" i="1"/>
  <c r="AB774" i="1"/>
  <c r="AB775" i="1"/>
  <c r="AB776" i="1"/>
  <c r="AB777" i="1"/>
  <c r="AB778" i="1"/>
  <c r="AB779" i="1"/>
  <c r="AB780" i="1"/>
  <c r="AB781" i="1"/>
  <c r="AB782" i="1"/>
  <c r="AB783" i="1"/>
  <c r="AB784" i="1"/>
  <c r="AB785" i="1"/>
  <c r="AB786" i="1"/>
  <c r="AB787" i="1"/>
  <c r="AB788" i="1"/>
  <c r="AB789" i="1"/>
  <c r="AB790" i="1"/>
  <c r="AB791" i="1"/>
  <c r="AB792" i="1"/>
  <c r="AB793" i="1"/>
  <c r="AB794" i="1"/>
  <c r="AB795" i="1"/>
  <c r="AB796" i="1"/>
  <c r="AB797" i="1"/>
  <c r="AB798" i="1"/>
  <c r="AB799" i="1"/>
  <c r="AB800" i="1"/>
  <c r="AB801" i="1"/>
  <c r="AB802" i="1"/>
  <c r="B41" i="4" s="1"/>
  <c r="AB803" i="1"/>
  <c r="AB804" i="1"/>
  <c r="AB805" i="1"/>
  <c r="AB806" i="1"/>
  <c r="AB807" i="1"/>
  <c r="AB808" i="1"/>
  <c r="AB809" i="1"/>
  <c r="AB810" i="1"/>
  <c r="AB811" i="1"/>
  <c r="AB812" i="1"/>
  <c r="AB813" i="1"/>
  <c r="AB814" i="1"/>
  <c r="AB815" i="1"/>
  <c r="AB816" i="1"/>
  <c r="AB817" i="1"/>
  <c r="AB818" i="1"/>
  <c r="AB819" i="1"/>
  <c r="AB820" i="1"/>
  <c r="AB821" i="1"/>
  <c r="AB822" i="1"/>
  <c r="AB823" i="1"/>
  <c r="AB824" i="1"/>
  <c r="AB825" i="1"/>
  <c r="AB826" i="1"/>
  <c r="AB827" i="1"/>
  <c r="AB828" i="1"/>
  <c r="AB829" i="1"/>
  <c r="AB830" i="1"/>
  <c r="AB831" i="1"/>
  <c r="AB832" i="1"/>
  <c r="AB833" i="1"/>
  <c r="AB834" i="1"/>
  <c r="AB835" i="1"/>
  <c r="AB836" i="1"/>
  <c r="AB837" i="1"/>
  <c r="AB838" i="1"/>
  <c r="AB839" i="1"/>
  <c r="AB840" i="1"/>
  <c r="AB841" i="1"/>
  <c r="AB842" i="1"/>
  <c r="AB843" i="1"/>
  <c r="AB844" i="1"/>
  <c r="AB845" i="1"/>
  <c r="AB846" i="1"/>
  <c r="AB847" i="1"/>
  <c r="AB848" i="1"/>
  <c r="AB849" i="1"/>
  <c r="AB850" i="1"/>
  <c r="AB851" i="1"/>
  <c r="AB852" i="1"/>
  <c r="AB853" i="1"/>
  <c r="AB854" i="1"/>
  <c r="AB855" i="1"/>
  <c r="AB856" i="1"/>
  <c r="AB857" i="1"/>
  <c r="AB858" i="1"/>
  <c r="AB859" i="1"/>
  <c r="AB860" i="1"/>
  <c r="AB861" i="1"/>
  <c r="AB862" i="1"/>
  <c r="AB863" i="1"/>
  <c r="AB864" i="1"/>
  <c r="AB865" i="1"/>
  <c r="AB866" i="1"/>
  <c r="AB867" i="1"/>
  <c r="AB868" i="1"/>
  <c r="AB869" i="1"/>
  <c r="AB870" i="1"/>
  <c r="AB871" i="1"/>
  <c r="AB872" i="1"/>
  <c r="AB873" i="1"/>
  <c r="AB874" i="1"/>
  <c r="AB875" i="1"/>
  <c r="AB876" i="1"/>
  <c r="AB877" i="1"/>
  <c r="AB878" i="1"/>
  <c r="AB879" i="1"/>
  <c r="AB880" i="1"/>
  <c r="AB881" i="1"/>
  <c r="AB882" i="1"/>
  <c r="AB883" i="1"/>
  <c r="AB884" i="1"/>
  <c r="AB885" i="1"/>
  <c r="AB886" i="1"/>
  <c r="AB887" i="1"/>
  <c r="AB888" i="1"/>
  <c r="AB889" i="1"/>
  <c r="AB890" i="1"/>
  <c r="AB891" i="1"/>
  <c r="AB892" i="1"/>
  <c r="AB893" i="1"/>
  <c r="AB894" i="1"/>
  <c r="AB895" i="1"/>
  <c r="AB896" i="1"/>
  <c r="AB897" i="1"/>
  <c r="AB898" i="1"/>
  <c r="AB899" i="1"/>
  <c r="AB900" i="1"/>
  <c r="AB901" i="1"/>
  <c r="AB902" i="1"/>
  <c r="AB903" i="1"/>
  <c r="AB904" i="1"/>
  <c r="AB905" i="1"/>
  <c r="AB906" i="1"/>
  <c r="AB907" i="1"/>
  <c r="AB908" i="1"/>
  <c r="AB909" i="1"/>
  <c r="AB910" i="1"/>
  <c r="AB911" i="1"/>
  <c r="AB912" i="1"/>
  <c r="AB913" i="1"/>
  <c r="AB914" i="1"/>
  <c r="AB915" i="1"/>
  <c r="AB916" i="1"/>
  <c r="AB917" i="1"/>
  <c r="AB918" i="1"/>
  <c r="AB919" i="1"/>
  <c r="AB920" i="1"/>
  <c r="AB921" i="1"/>
  <c r="AB922" i="1"/>
  <c r="AB923" i="1"/>
  <c r="AB924" i="1"/>
  <c r="AB925" i="1"/>
  <c r="AB926" i="1"/>
  <c r="AB927" i="1"/>
  <c r="AB928" i="1"/>
  <c r="AB929" i="1"/>
  <c r="AB930" i="1"/>
  <c r="AB931" i="1"/>
  <c r="AB932" i="1"/>
  <c r="AB933" i="1"/>
  <c r="AB934" i="1"/>
  <c r="AB935" i="1"/>
  <c r="AB936" i="1"/>
  <c r="AB937" i="1"/>
  <c r="AB938" i="1"/>
  <c r="AB939" i="1"/>
  <c r="AB940" i="1"/>
  <c r="AB941" i="1"/>
  <c r="AB942" i="1"/>
  <c r="AB943" i="1"/>
  <c r="AB944" i="1"/>
  <c r="AB945" i="1"/>
  <c r="AB946" i="1"/>
  <c r="AB947" i="1"/>
  <c r="AB948" i="1"/>
  <c r="AB949" i="1"/>
  <c r="AB950" i="1"/>
  <c r="AB951" i="1"/>
  <c r="AB952" i="1"/>
  <c r="AB953" i="1"/>
  <c r="AB954" i="1"/>
  <c r="AB955" i="1"/>
  <c r="AB956" i="1"/>
  <c r="AB957" i="1"/>
  <c r="AB958" i="1"/>
  <c r="AB959" i="1"/>
  <c r="AB960" i="1"/>
  <c r="AB961" i="1"/>
  <c r="AB962" i="1"/>
  <c r="AB963" i="1"/>
  <c r="AB964" i="1"/>
  <c r="AB965" i="1"/>
  <c r="AB966" i="1"/>
  <c r="AB967" i="1"/>
  <c r="AB968" i="1"/>
  <c r="AB969" i="1"/>
  <c r="AB970" i="1"/>
  <c r="AB971" i="1"/>
  <c r="AB972" i="1"/>
  <c r="AB973" i="1"/>
  <c r="AB974" i="1"/>
  <c r="AB975" i="1"/>
  <c r="AB976" i="1"/>
  <c r="AB977" i="1"/>
  <c r="AB978" i="1"/>
  <c r="AB979" i="1"/>
  <c r="AB980" i="1"/>
  <c r="AB981" i="1"/>
  <c r="AB982" i="1"/>
  <c r="AB983" i="1"/>
  <c r="AB984" i="1"/>
  <c r="AB985" i="1"/>
  <c r="AB986" i="1"/>
  <c r="AB987" i="1"/>
  <c r="AB988" i="1"/>
  <c r="AB989" i="1"/>
  <c r="AB990" i="1"/>
  <c r="AB991" i="1"/>
  <c r="AB992" i="1"/>
  <c r="AB993" i="1"/>
  <c r="AB994" i="1"/>
  <c r="AB995" i="1"/>
  <c r="AB996" i="1"/>
  <c r="AB997" i="1"/>
  <c r="AB998" i="1"/>
  <c r="AB999" i="1"/>
  <c r="AB1000" i="1"/>
  <c r="AB1001" i="1"/>
  <c r="AB1002" i="1"/>
  <c r="AB1003" i="1"/>
  <c r="AB1004" i="1"/>
  <c r="AB1005" i="1"/>
  <c r="AB1006" i="1"/>
  <c r="AB1007" i="1"/>
  <c r="AB1008" i="1"/>
  <c r="AB1009" i="1"/>
  <c r="AB1010" i="1"/>
  <c r="AB1011" i="1"/>
  <c r="AB1012" i="1"/>
  <c r="AB1013" i="1"/>
  <c r="AB1014" i="1"/>
  <c r="AB1015" i="1"/>
  <c r="AB1016" i="1"/>
  <c r="AB1017" i="1"/>
  <c r="AB1018" i="1"/>
  <c r="AB1019" i="1"/>
  <c r="AB1020" i="1"/>
  <c r="AB1021" i="1"/>
  <c r="AB1022" i="1"/>
  <c r="AB1023" i="1"/>
  <c r="AB1024" i="1"/>
  <c r="AB1025" i="1"/>
  <c r="AB1026" i="1"/>
  <c r="AB1027" i="1"/>
  <c r="AB1028" i="1"/>
  <c r="AB1029" i="1"/>
  <c r="AB1030" i="1"/>
  <c r="AB1031" i="1"/>
  <c r="AB1032" i="1"/>
  <c r="AB1033" i="1"/>
  <c r="AB1034" i="1"/>
  <c r="AB1035" i="1"/>
  <c r="AB1036" i="1"/>
  <c r="AB1037" i="1"/>
  <c r="AB1038" i="1"/>
  <c r="AB1039" i="1"/>
  <c r="AB1040" i="1"/>
  <c r="AB1041" i="1"/>
  <c r="AB1042" i="1"/>
  <c r="AB1043" i="1"/>
  <c r="AB1044" i="1"/>
  <c r="AB1045" i="1"/>
  <c r="AB1046" i="1"/>
  <c r="AB1047" i="1"/>
  <c r="AB1048" i="1"/>
  <c r="AB1049" i="1"/>
  <c r="AB1050" i="1"/>
  <c r="AB1051" i="1"/>
  <c r="AB1052" i="1"/>
  <c r="AB1053" i="1"/>
  <c r="AB1054" i="1"/>
  <c r="AB1055" i="1"/>
  <c r="AB1056" i="1"/>
  <c r="AB1057" i="1"/>
  <c r="AB1058" i="1"/>
  <c r="AB1059" i="1"/>
  <c r="AB1060" i="1"/>
  <c r="AB1061" i="1"/>
  <c r="AB1062" i="1"/>
  <c r="AB1063" i="1"/>
  <c r="AB1064" i="1"/>
  <c r="AB1065" i="1"/>
  <c r="AB1066" i="1"/>
  <c r="AB1067" i="1"/>
  <c r="AB1068" i="1"/>
  <c r="AB1069" i="1"/>
  <c r="AB1070" i="1"/>
  <c r="AB1071" i="1"/>
  <c r="AB1072" i="1"/>
  <c r="AB1073" i="1"/>
  <c r="AB1074" i="1"/>
  <c r="AB1075" i="1"/>
  <c r="AB1076" i="1"/>
  <c r="AB1077" i="1"/>
  <c r="AB1078" i="1"/>
  <c r="AB1079" i="1"/>
  <c r="AB1080" i="1"/>
  <c r="AB1081" i="1"/>
  <c r="AB1082" i="1"/>
  <c r="AB1083" i="1"/>
  <c r="AB1084" i="1"/>
  <c r="AB1085" i="1"/>
  <c r="AB1086" i="1"/>
  <c r="AB1087" i="1"/>
  <c r="AB1088" i="1"/>
  <c r="AB1089" i="1"/>
  <c r="AB1090" i="1"/>
  <c r="AB1091" i="1"/>
  <c r="B42" i="4" s="1"/>
  <c r="AB1092" i="1"/>
  <c r="AB1093" i="1"/>
  <c r="AB1094" i="1"/>
  <c r="AB1095" i="1"/>
  <c r="AB1096" i="1"/>
  <c r="AB1097" i="1"/>
  <c r="AB1098" i="1"/>
  <c r="AB1099" i="1"/>
  <c r="AB1100" i="1"/>
  <c r="AB1101" i="1"/>
  <c r="AB1102" i="1"/>
  <c r="AB1103" i="1"/>
  <c r="AB1104" i="1"/>
  <c r="AB1105" i="1"/>
  <c r="AB1106" i="1"/>
  <c r="AB1107" i="1"/>
  <c r="AB1108" i="1"/>
  <c r="AB1109" i="1"/>
  <c r="AB1110" i="1"/>
  <c r="AB1111" i="1"/>
  <c r="AB1112" i="1"/>
  <c r="AB1113" i="1"/>
  <c r="AB1114" i="1"/>
  <c r="AB1115" i="1"/>
  <c r="AB1116" i="1"/>
  <c r="AB1117" i="1"/>
  <c r="AB1118" i="1"/>
  <c r="AB1119" i="1"/>
  <c r="AB1120" i="1"/>
  <c r="AB1121" i="1"/>
  <c r="AB1122" i="1"/>
  <c r="AB1123" i="1"/>
  <c r="AB1124" i="1"/>
  <c r="AB1125" i="1"/>
  <c r="AB1126" i="1"/>
  <c r="AB1127" i="1"/>
  <c r="AB1128" i="1"/>
  <c r="AB1129" i="1"/>
  <c r="AB1130" i="1"/>
  <c r="AB1131" i="1"/>
  <c r="AB1132" i="1"/>
  <c r="AB1133" i="1"/>
  <c r="AB1134" i="1"/>
  <c r="AB1135" i="1"/>
  <c r="AB1136" i="1"/>
  <c r="AB1137" i="1"/>
  <c r="AB1138" i="1"/>
  <c r="AB1139" i="1"/>
  <c r="AB1140" i="1"/>
  <c r="AB1141" i="1"/>
  <c r="AB1142" i="1"/>
  <c r="AB1143" i="1"/>
  <c r="AB1144" i="1"/>
  <c r="AB1145" i="1"/>
  <c r="AB1146" i="1"/>
  <c r="AB1147" i="1"/>
  <c r="AB1148" i="1"/>
  <c r="AB1149" i="1"/>
  <c r="AB1150" i="1"/>
  <c r="AB1151" i="1"/>
  <c r="AB1152" i="1"/>
  <c r="AB1153" i="1"/>
  <c r="AB1154" i="1"/>
  <c r="AB1155" i="1"/>
  <c r="AB1156" i="1"/>
  <c r="AB1157" i="1"/>
  <c r="AB1158" i="1"/>
  <c r="AB1159" i="1"/>
  <c r="AB1160" i="1"/>
  <c r="AB1161" i="1"/>
  <c r="AB1162" i="1"/>
  <c r="AB1163" i="1"/>
  <c r="AB1164" i="1"/>
  <c r="AB1165" i="1"/>
  <c r="AB1166" i="1"/>
  <c r="AB1167" i="1"/>
  <c r="AB1168" i="1"/>
  <c r="AB1169" i="1"/>
  <c r="AB1170" i="1"/>
  <c r="AB1171" i="1"/>
  <c r="AB1172" i="1"/>
  <c r="AB1173" i="1"/>
  <c r="AB1174" i="1"/>
  <c r="AB1175" i="1"/>
  <c r="AB1176" i="1"/>
  <c r="AB1177" i="1"/>
  <c r="AB1178" i="1"/>
  <c r="AB1179" i="1"/>
  <c r="AB1180" i="1"/>
  <c r="AB1181" i="1"/>
  <c r="AB1182" i="1"/>
  <c r="AB1183" i="1"/>
  <c r="AB1184" i="1"/>
  <c r="AB1185" i="1"/>
  <c r="AB1186" i="1"/>
  <c r="AB1187" i="1"/>
  <c r="AB1188" i="1"/>
  <c r="AB1189" i="1"/>
  <c r="AB1190" i="1"/>
  <c r="AB1191" i="1"/>
  <c r="AB1192" i="1"/>
  <c r="AB1193" i="1"/>
  <c r="AB1194" i="1"/>
  <c r="AB1195" i="1"/>
  <c r="AB1196" i="1"/>
  <c r="AB1197" i="1"/>
  <c r="AB1198" i="1"/>
  <c r="AB1199" i="1"/>
  <c r="AB1200" i="1"/>
  <c r="AB1201" i="1"/>
  <c r="AB1202" i="1"/>
  <c r="AB1203" i="1"/>
  <c r="AB1204" i="1"/>
  <c r="AB1205" i="1"/>
  <c r="AB1206" i="1"/>
  <c r="AB1207" i="1"/>
  <c r="AB1208" i="1"/>
  <c r="AB1209" i="1"/>
  <c r="AB1210" i="1"/>
  <c r="AB1211" i="1"/>
  <c r="AB1212" i="1"/>
  <c r="AB1213" i="1"/>
  <c r="AB1214" i="1"/>
  <c r="AB1215" i="1"/>
  <c r="AB1216" i="1"/>
  <c r="AB1217" i="1"/>
  <c r="AB1218" i="1"/>
  <c r="AB1219" i="1"/>
  <c r="AB1220" i="1"/>
  <c r="AB1221" i="1"/>
  <c r="AB1222" i="1"/>
  <c r="AB1223" i="1"/>
  <c r="AB1224" i="1"/>
  <c r="AB1225" i="1"/>
  <c r="AB1226" i="1"/>
  <c r="AB1227" i="1"/>
  <c r="AB1228" i="1"/>
  <c r="AB1229" i="1"/>
  <c r="AB1230" i="1"/>
  <c r="AB1231" i="1"/>
  <c r="AB1232" i="1"/>
  <c r="AB1233" i="1"/>
  <c r="AB1234" i="1"/>
  <c r="AB1235" i="1"/>
  <c r="AB1236" i="1"/>
  <c r="AB1237" i="1"/>
  <c r="AB1238" i="1"/>
  <c r="AB1239" i="1"/>
  <c r="AB1240" i="1"/>
  <c r="AB1241" i="1"/>
  <c r="AB1242" i="1"/>
  <c r="AB1243" i="1"/>
  <c r="AB1244" i="1"/>
  <c r="AB1245" i="1"/>
  <c r="AB1246" i="1"/>
  <c r="AB1247" i="1"/>
  <c r="AB1248" i="1"/>
  <c r="AB1249" i="1"/>
  <c r="AB1250" i="1"/>
  <c r="AB1251" i="1"/>
  <c r="AB1252" i="1"/>
  <c r="AB1253" i="1"/>
  <c r="AB1254" i="1"/>
  <c r="AB1255" i="1"/>
  <c r="AB1256" i="1"/>
  <c r="AB1257" i="1"/>
  <c r="AB1258" i="1"/>
  <c r="AB1259" i="1"/>
  <c r="AB1260" i="1"/>
  <c r="AB1261" i="1"/>
  <c r="AB1262" i="1"/>
  <c r="AB1263" i="1"/>
  <c r="AB1264" i="1"/>
  <c r="AB1265" i="1"/>
  <c r="AB1266" i="1"/>
  <c r="AB1267" i="1"/>
  <c r="AB1268" i="1"/>
  <c r="AB1269" i="1"/>
  <c r="AB1270" i="1"/>
  <c r="AB1271" i="1"/>
  <c r="AB1272" i="1"/>
  <c r="AB1273" i="1"/>
  <c r="AB1274" i="1"/>
  <c r="AB1275" i="1"/>
  <c r="AB1276" i="1"/>
  <c r="AB1277" i="1"/>
  <c r="AB1278" i="1"/>
  <c r="AB1279" i="1"/>
  <c r="AB1280" i="1"/>
  <c r="AB1281" i="1"/>
  <c r="AB1282" i="1"/>
  <c r="AB1283" i="1"/>
  <c r="AB1284" i="1"/>
  <c r="AB1285" i="1"/>
  <c r="AB1286" i="1"/>
  <c r="AB1287" i="1"/>
  <c r="AB1288" i="1"/>
  <c r="AB1289" i="1"/>
  <c r="AB1290" i="1"/>
  <c r="AB1291" i="1"/>
  <c r="AB1292" i="1"/>
  <c r="AB1293" i="1"/>
  <c r="AB1294" i="1"/>
  <c r="AB1295" i="1"/>
  <c r="AB1296" i="1"/>
  <c r="AB1297" i="1"/>
  <c r="AB1298" i="1"/>
  <c r="AB1299" i="1"/>
  <c r="AB1300" i="1"/>
  <c r="AB1301" i="1"/>
  <c r="AB1302" i="1"/>
  <c r="AB1303" i="1"/>
  <c r="AB1304" i="1"/>
  <c r="AB1305" i="1"/>
  <c r="AB1306" i="1"/>
  <c r="AB1307" i="1"/>
  <c r="AB1308" i="1"/>
  <c r="AB1309" i="1"/>
  <c r="AB1310" i="1"/>
  <c r="AB1311" i="1"/>
  <c r="AB1312" i="1"/>
  <c r="AB1313" i="1"/>
  <c r="AB1314" i="1"/>
  <c r="AB1315" i="1"/>
  <c r="AB1316" i="1"/>
  <c r="AB1317" i="1"/>
  <c r="AB1318" i="1"/>
  <c r="AB1319" i="1"/>
  <c r="AB1320" i="1"/>
  <c r="AB1321" i="1"/>
  <c r="AB1322" i="1"/>
  <c r="AB1323" i="1"/>
  <c r="AB1324" i="1"/>
  <c r="AB1325" i="1"/>
  <c r="AB1326" i="1"/>
  <c r="AB1327" i="1"/>
  <c r="AB1328" i="1"/>
  <c r="AB1329" i="1"/>
  <c r="AB1330" i="1"/>
  <c r="AB1331" i="1"/>
  <c r="AB1332" i="1"/>
  <c r="AB1333" i="1"/>
  <c r="AB1334" i="1"/>
  <c r="AB1335" i="1"/>
  <c r="AB1336" i="1"/>
  <c r="AB1337" i="1"/>
  <c r="AB1338" i="1"/>
  <c r="AB1339" i="1"/>
  <c r="AB1340" i="1"/>
  <c r="AB1341" i="1"/>
  <c r="AB1342" i="1"/>
  <c r="AB1343" i="1"/>
  <c r="AB1344" i="1"/>
  <c r="AB1345" i="1"/>
  <c r="AB1346" i="1"/>
  <c r="AB1347" i="1"/>
  <c r="AB1348" i="1"/>
  <c r="AB1349" i="1"/>
  <c r="AB1350" i="1"/>
  <c r="AB1351" i="1"/>
  <c r="AB1352" i="1"/>
  <c r="AB1353" i="1"/>
  <c r="AB1354" i="1"/>
  <c r="AB1355" i="1"/>
  <c r="AB1356" i="1"/>
  <c r="AB1357" i="1"/>
  <c r="AB1358" i="1"/>
  <c r="AB1359" i="1"/>
  <c r="AB1360" i="1"/>
  <c r="AB1361" i="1"/>
  <c r="AB1362" i="1"/>
  <c r="AB1363" i="1"/>
  <c r="AB1364" i="1"/>
  <c r="AB1365" i="1"/>
  <c r="AB1366" i="1"/>
  <c r="AB1367" i="1"/>
  <c r="AB1368" i="1"/>
  <c r="AB1369" i="1"/>
  <c r="AB1370" i="1"/>
  <c r="AB1371" i="1"/>
  <c r="AB1372" i="1"/>
  <c r="AB1373" i="1"/>
  <c r="AB1374" i="1"/>
  <c r="AB1375" i="1"/>
  <c r="AB1376" i="1"/>
  <c r="AB1377" i="1"/>
  <c r="AB1378" i="1"/>
  <c r="AB1379" i="1"/>
  <c r="AB1380" i="1"/>
  <c r="AB1381" i="1"/>
  <c r="AB1382" i="1"/>
  <c r="AB1383" i="1"/>
  <c r="AB1384" i="1"/>
  <c r="AB1385" i="1"/>
  <c r="AB1386" i="1"/>
  <c r="AB1387" i="1"/>
  <c r="AB1388" i="1"/>
  <c r="AB1389" i="1"/>
  <c r="AB1390" i="1"/>
  <c r="AB1391" i="1"/>
  <c r="AB1392" i="1"/>
  <c r="AB1393" i="1"/>
  <c r="AB1394" i="1"/>
  <c r="AB1395" i="1"/>
  <c r="AB1396" i="1"/>
  <c r="AB1397" i="1"/>
  <c r="AB1398" i="1"/>
  <c r="AB1399" i="1"/>
  <c r="AB1400" i="1"/>
  <c r="AB1401" i="1"/>
  <c r="AB1402" i="1"/>
  <c r="AB1403" i="1"/>
  <c r="AB1404" i="1"/>
  <c r="AB1405" i="1"/>
  <c r="AB1406" i="1"/>
  <c r="AB1407" i="1"/>
  <c r="AB1408" i="1"/>
  <c r="AB1409" i="1"/>
  <c r="AB1410" i="1"/>
  <c r="AB1411" i="1"/>
  <c r="AB1412" i="1"/>
  <c r="AB1413" i="1"/>
  <c r="AB1414" i="1"/>
  <c r="AB1415" i="1"/>
  <c r="AB1416" i="1"/>
  <c r="AB1417" i="1"/>
  <c r="AB1418" i="1"/>
  <c r="AB1419" i="1"/>
  <c r="AB1420" i="1"/>
  <c r="AB1421" i="1"/>
  <c r="AB1422" i="1"/>
  <c r="AB1423" i="1"/>
  <c r="AB1424" i="1"/>
  <c r="AB1425" i="1"/>
  <c r="AB1426" i="1"/>
  <c r="AB1427" i="1"/>
  <c r="AB1428" i="1"/>
  <c r="AB1429" i="1"/>
  <c r="AB1430" i="1"/>
  <c r="AB1431" i="1"/>
  <c r="AB1432" i="1"/>
  <c r="AB1433" i="1"/>
  <c r="AB1434" i="1"/>
  <c r="AB1435" i="1"/>
  <c r="AB1436" i="1"/>
  <c r="AB1437" i="1"/>
  <c r="AB1438" i="1"/>
  <c r="AB1439" i="1"/>
  <c r="AB1440" i="1"/>
  <c r="AB1441" i="1"/>
  <c r="AB1442" i="1"/>
  <c r="AB1443" i="1"/>
  <c r="AB1444" i="1"/>
  <c r="AB1445" i="1"/>
  <c r="AB1446" i="1"/>
  <c r="AB1447" i="1"/>
  <c r="AB1448" i="1"/>
  <c r="AB1449" i="1"/>
  <c r="AB1450" i="1"/>
  <c r="AB1451" i="1"/>
  <c r="AB1452" i="1"/>
  <c r="AB1453" i="1"/>
  <c r="AB1454" i="1"/>
  <c r="AB1455" i="1"/>
  <c r="AB1456" i="1"/>
  <c r="AB1457" i="1"/>
  <c r="AB1458" i="1"/>
  <c r="AB1459" i="1"/>
  <c r="AB1460" i="1"/>
  <c r="AB1461" i="1"/>
  <c r="AB1462" i="1"/>
  <c r="AB1463" i="1"/>
  <c r="AB1464" i="1"/>
  <c r="AB1465" i="1"/>
  <c r="AB1466" i="1"/>
  <c r="AB1467" i="1"/>
  <c r="AB1468" i="1"/>
  <c r="AB1469" i="1"/>
  <c r="AB1470" i="1"/>
  <c r="AB1471" i="1"/>
  <c r="AB1472" i="1"/>
  <c r="AB1473" i="1"/>
  <c r="AB1474" i="1"/>
  <c r="AB1475" i="1"/>
  <c r="AB1476" i="1"/>
  <c r="AB1477" i="1"/>
  <c r="AB1478" i="1"/>
  <c r="AB1479" i="1"/>
  <c r="AB1480" i="1"/>
  <c r="AB1481" i="1"/>
  <c r="AB1482" i="1"/>
  <c r="AB1483" i="1"/>
  <c r="AB1484" i="1"/>
  <c r="AB1485" i="1"/>
  <c r="AB1486" i="1"/>
  <c r="AB1487" i="1"/>
  <c r="AB1488" i="1"/>
  <c r="AB1489" i="1"/>
  <c r="AB1490" i="1"/>
  <c r="AB1491" i="1"/>
  <c r="AB1492" i="1"/>
  <c r="AB1493" i="1"/>
  <c r="AB1494" i="1"/>
  <c r="AB1495" i="1"/>
  <c r="AB1496" i="1"/>
  <c r="AB1497" i="1"/>
  <c r="AB1498" i="1"/>
  <c r="AB1499" i="1"/>
  <c r="AB1500" i="1"/>
  <c r="AB1501" i="1"/>
  <c r="AB1502" i="1"/>
  <c r="AB1503" i="1"/>
  <c r="AB1504" i="1"/>
  <c r="AB1505" i="1"/>
  <c r="AB1506" i="1"/>
  <c r="AB1507" i="1"/>
  <c r="AB1508" i="1"/>
  <c r="AB1509" i="1"/>
  <c r="AB1510" i="1"/>
  <c r="AB1511" i="1"/>
  <c r="AB1512" i="1"/>
  <c r="AB1513" i="1"/>
  <c r="AB1514" i="1"/>
  <c r="AB1515" i="1"/>
  <c r="AB1516" i="1"/>
  <c r="AB1517" i="1"/>
  <c r="AB1518" i="1"/>
  <c r="AB1519" i="1"/>
  <c r="AB1520" i="1"/>
  <c r="AB1521" i="1"/>
  <c r="AB1522" i="1"/>
  <c r="AB1523" i="1"/>
  <c r="AB1524" i="1"/>
  <c r="AB1525" i="1"/>
  <c r="AB1526" i="1"/>
  <c r="AB1527" i="1"/>
  <c r="AB1528" i="1"/>
  <c r="AB1529" i="1"/>
  <c r="AB1530" i="1"/>
  <c r="AB1531" i="1"/>
  <c r="AB1532" i="1"/>
  <c r="AB1533" i="1"/>
  <c r="AB1534" i="1"/>
  <c r="AB1535" i="1"/>
  <c r="AB1536" i="1"/>
  <c r="AB1537" i="1"/>
  <c r="AB1538" i="1"/>
  <c r="AB1539" i="1"/>
  <c r="AB1540" i="1"/>
  <c r="AB1541" i="1"/>
  <c r="AB1542" i="1"/>
  <c r="AB1543" i="1"/>
  <c r="AB1544" i="1"/>
  <c r="AB1545" i="1"/>
  <c r="AB1546" i="1"/>
  <c r="AB1547" i="1"/>
  <c r="AB1548" i="1"/>
  <c r="AB1549" i="1"/>
  <c r="AB1550" i="1"/>
  <c r="AB1551" i="1"/>
  <c r="AB1552" i="1"/>
  <c r="AB1553" i="1"/>
  <c r="AB1554" i="1"/>
  <c r="AB1555" i="1"/>
  <c r="AB1556" i="1"/>
  <c r="AB1557" i="1"/>
  <c r="AB1558" i="1"/>
  <c r="AB1559" i="1"/>
  <c r="AB1560" i="1"/>
  <c r="AB1561" i="1"/>
  <c r="AB1562" i="1"/>
  <c r="AB1563" i="1"/>
  <c r="AB1564" i="1"/>
  <c r="AB1565" i="1"/>
  <c r="AB1566" i="1"/>
  <c r="AB1567" i="1"/>
  <c r="AB1568" i="1"/>
  <c r="AB1569" i="1"/>
  <c r="AB1570" i="1"/>
  <c r="AB1571" i="1"/>
  <c r="AB1572" i="1"/>
  <c r="AB1573" i="1"/>
  <c r="AB1574" i="1"/>
  <c r="AB1575" i="1"/>
  <c r="AB1576" i="1"/>
  <c r="AB1577" i="1"/>
  <c r="AB1578" i="1"/>
  <c r="AB1579" i="1"/>
  <c r="AB1580" i="1"/>
  <c r="AB1581" i="1"/>
  <c r="AB1582" i="1"/>
  <c r="AB1583" i="1"/>
  <c r="AB1584" i="1"/>
  <c r="AB1585" i="1"/>
  <c r="AB1586" i="1"/>
  <c r="AB1587" i="1"/>
  <c r="AB1588" i="1"/>
  <c r="AB1589" i="1"/>
  <c r="AB1590" i="1"/>
  <c r="AB1591" i="1"/>
  <c r="AB1592" i="1"/>
  <c r="AB1593" i="1"/>
  <c r="AB1594" i="1"/>
  <c r="AB1595" i="1"/>
  <c r="AB1596" i="1"/>
  <c r="AB1597" i="1"/>
  <c r="AB1598" i="1"/>
  <c r="AB1599" i="1"/>
  <c r="AB1600" i="1"/>
  <c r="AB1601" i="1"/>
  <c r="AB1602" i="1"/>
  <c r="AB1603" i="1"/>
  <c r="AB1604" i="1"/>
  <c r="AB1605" i="1"/>
  <c r="AB1606" i="1"/>
  <c r="AB1607" i="1"/>
  <c r="AB1608" i="1"/>
  <c r="AB1609" i="1"/>
  <c r="AB1610" i="1"/>
  <c r="AB1611" i="1"/>
  <c r="AB1612" i="1"/>
  <c r="AB1613" i="1"/>
  <c r="AB1614" i="1"/>
  <c r="AB1615" i="1"/>
  <c r="AB1616" i="1"/>
  <c r="AB1617" i="1"/>
  <c r="AB1618" i="1"/>
  <c r="AB1619" i="1"/>
  <c r="AB1620" i="1"/>
  <c r="AB1621" i="1"/>
  <c r="AB1622" i="1"/>
  <c r="AB1623" i="1"/>
  <c r="AB1624" i="1"/>
  <c r="AB1625" i="1"/>
  <c r="AB1626" i="1"/>
  <c r="AB1627" i="1"/>
  <c r="AB1628" i="1"/>
  <c r="AB1629" i="1"/>
  <c r="AB1630" i="1"/>
  <c r="AB1631" i="1"/>
  <c r="AB1632" i="1"/>
  <c r="AB1633" i="1"/>
  <c r="AB1634" i="1"/>
  <c r="AB1635" i="1"/>
  <c r="AB1636" i="1"/>
  <c r="AB1637" i="1"/>
  <c r="AB1638" i="1"/>
  <c r="AB1639" i="1"/>
  <c r="AB1640" i="1"/>
  <c r="AB1641" i="1"/>
  <c r="AB1642" i="1"/>
  <c r="AB1643" i="1"/>
  <c r="AB1644" i="1"/>
  <c r="AB1645" i="1"/>
  <c r="AB1646" i="1"/>
  <c r="AB1647" i="1"/>
  <c r="AB1648" i="1"/>
  <c r="AB1649" i="1"/>
  <c r="AB1650" i="1"/>
  <c r="AB1651" i="1"/>
  <c r="AB1652" i="1"/>
  <c r="AB1653" i="1"/>
  <c r="AB1654" i="1"/>
  <c r="AB1655" i="1"/>
  <c r="AB1656" i="1"/>
  <c r="AB1657" i="1"/>
  <c r="AB1658" i="1"/>
  <c r="AB1659" i="1"/>
  <c r="AB1660" i="1"/>
  <c r="AB1661" i="1"/>
  <c r="AB1662" i="1"/>
  <c r="AB1663" i="1"/>
  <c r="AB1664" i="1"/>
  <c r="AB1665" i="1"/>
  <c r="AB1666" i="1"/>
  <c r="AB1667" i="1"/>
  <c r="AB1668" i="1"/>
  <c r="AB1669" i="1"/>
  <c r="AB1670" i="1"/>
  <c r="AB1671" i="1"/>
  <c r="AB1672" i="1"/>
  <c r="AB1673" i="1"/>
  <c r="AB1674" i="1"/>
  <c r="AB1675" i="1"/>
  <c r="AB1676" i="1"/>
  <c r="AB1677" i="1"/>
  <c r="AB1678" i="1"/>
  <c r="AB1679" i="1"/>
  <c r="AB1680" i="1"/>
  <c r="AB1681" i="1"/>
  <c r="AB1682" i="1"/>
  <c r="AB1683" i="1"/>
  <c r="AB1684" i="1"/>
  <c r="AB1685" i="1"/>
  <c r="AB1686" i="1"/>
  <c r="AB1687" i="1"/>
  <c r="AB1688" i="1"/>
  <c r="AB1689" i="1"/>
  <c r="AB1690" i="1"/>
  <c r="AB1691" i="1"/>
  <c r="AB1692" i="1"/>
  <c r="AB1693" i="1"/>
  <c r="AB1694" i="1"/>
  <c r="AB1695" i="1"/>
  <c r="AB1696" i="1"/>
  <c r="AB1697" i="1"/>
  <c r="AB1698" i="1"/>
  <c r="AB1699" i="1"/>
  <c r="AB1700" i="1"/>
  <c r="AB1701" i="1"/>
  <c r="AB1702" i="1"/>
  <c r="AB1703" i="1"/>
  <c r="AB1704" i="1"/>
  <c r="AB1705" i="1"/>
  <c r="AB1706" i="1"/>
  <c r="AB1707" i="1"/>
  <c r="AB1708" i="1"/>
  <c r="AB1709" i="1"/>
  <c r="AB1710" i="1"/>
  <c r="AB1711" i="1"/>
  <c r="AB1712" i="1"/>
  <c r="AB1713" i="1"/>
  <c r="AB1714" i="1"/>
  <c r="AB1715" i="1"/>
  <c r="AB1716" i="1"/>
  <c r="AB1717" i="1"/>
  <c r="AB1718" i="1"/>
  <c r="AB1719" i="1"/>
  <c r="AB1720" i="1"/>
  <c r="AB1721" i="1"/>
  <c r="AB1722" i="1"/>
  <c r="AB1723" i="1"/>
  <c r="AB1724" i="1"/>
  <c r="AB1725" i="1"/>
  <c r="AB1726" i="1"/>
  <c r="AB1727" i="1"/>
  <c r="AB1728" i="1"/>
  <c r="AB1729" i="1"/>
  <c r="AB1730" i="1"/>
  <c r="AB1731" i="1"/>
  <c r="AB1732" i="1"/>
  <c r="AB1733" i="1"/>
  <c r="AB1734" i="1"/>
  <c r="AB1735" i="1"/>
  <c r="AB1736" i="1"/>
  <c r="AB1737" i="1"/>
  <c r="AB1738" i="1"/>
  <c r="AB1739" i="1"/>
  <c r="AB1740" i="1"/>
  <c r="AB1741" i="1"/>
  <c r="AB1742" i="1"/>
  <c r="AB1743" i="1"/>
  <c r="AB1744" i="1"/>
  <c r="AB1745" i="1"/>
  <c r="AB1746" i="1"/>
  <c r="AB1747" i="1"/>
  <c r="AB1748" i="1"/>
  <c r="AB1749" i="1"/>
  <c r="AB1750" i="1"/>
  <c r="AB1751" i="1"/>
  <c r="AB1752" i="1"/>
  <c r="AB1753" i="1"/>
  <c r="AB1754" i="1"/>
  <c r="AB1755" i="1"/>
  <c r="AB1756" i="1"/>
  <c r="AB1757" i="1"/>
  <c r="AB1758" i="1"/>
  <c r="AB1759" i="1"/>
  <c r="AB1760" i="1"/>
  <c r="AB1761" i="1"/>
  <c r="AB1762" i="1"/>
  <c r="AB1763" i="1"/>
  <c r="AB1764" i="1"/>
  <c r="AB1765" i="1"/>
  <c r="AB1766" i="1"/>
  <c r="AB1767" i="1"/>
  <c r="AB1768" i="1"/>
  <c r="AB1769" i="1"/>
  <c r="AB1770" i="1"/>
  <c r="AB1771" i="1"/>
  <c r="AB1772" i="1"/>
  <c r="AB1773" i="1"/>
  <c r="AB1774" i="1"/>
  <c r="AB1775" i="1"/>
  <c r="AB1776" i="1"/>
  <c r="AB1777" i="1"/>
  <c r="AB1778" i="1"/>
  <c r="AB1779" i="1"/>
  <c r="AB1780" i="1"/>
  <c r="AB1781" i="1"/>
  <c r="AB1782" i="1"/>
  <c r="AB1783" i="1"/>
  <c r="AB1784" i="1"/>
  <c r="AB1785" i="1"/>
  <c r="AB1786" i="1"/>
  <c r="AB1787" i="1"/>
  <c r="AB1788" i="1"/>
  <c r="AB1789" i="1"/>
  <c r="AB1790" i="1"/>
  <c r="AB1791" i="1"/>
  <c r="AB1792" i="1"/>
  <c r="AB1793" i="1"/>
  <c r="AB1794" i="1"/>
  <c r="AB1795" i="1"/>
  <c r="AB1796" i="1"/>
  <c r="AB1797" i="1"/>
  <c r="AB1798" i="1"/>
  <c r="AB1799" i="1"/>
  <c r="AB1800" i="1"/>
  <c r="AB1801" i="1"/>
  <c r="AB1802" i="1"/>
  <c r="AB1803" i="1"/>
  <c r="AB1804" i="1"/>
  <c r="AB1805" i="1"/>
  <c r="AB1806" i="1"/>
  <c r="AB1807" i="1"/>
  <c r="AB1808" i="1"/>
  <c r="AB1809" i="1"/>
  <c r="AB1810" i="1"/>
  <c r="AB1811" i="1"/>
  <c r="AB1812" i="1"/>
  <c r="AB1813" i="1"/>
  <c r="AB1814" i="1"/>
  <c r="AB1815" i="1"/>
  <c r="AB1816" i="1"/>
  <c r="AB1817" i="1"/>
  <c r="AB1818" i="1"/>
  <c r="AB1819" i="1"/>
  <c r="AB1820" i="1"/>
  <c r="AB1821" i="1"/>
  <c r="AB1822" i="1"/>
  <c r="AB1823" i="1"/>
  <c r="AB1824" i="1"/>
  <c r="AB1825" i="1"/>
  <c r="AB1826" i="1"/>
  <c r="AB1827" i="1"/>
  <c r="AB1828" i="1"/>
  <c r="AB1829" i="1"/>
  <c r="AB1830" i="1"/>
  <c r="AB1831" i="1"/>
  <c r="AB1832" i="1"/>
  <c r="AB1833" i="1"/>
  <c r="AB1834" i="1"/>
  <c r="AB1835" i="1"/>
  <c r="AB1836" i="1"/>
  <c r="AB1837" i="1"/>
  <c r="AB1838" i="1"/>
  <c r="AB1839" i="1"/>
  <c r="AB1840" i="1"/>
  <c r="AB1841" i="1"/>
  <c r="AB1842" i="1"/>
  <c r="AB1843" i="1"/>
  <c r="AB1844" i="1"/>
  <c r="AB1845" i="1"/>
  <c r="AB1846" i="1"/>
  <c r="AB1847" i="1"/>
  <c r="AB1848" i="1"/>
  <c r="AB1849" i="1"/>
  <c r="AB1850" i="1"/>
  <c r="AB1851" i="1"/>
  <c r="AB1852" i="1"/>
  <c r="AB1853" i="1"/>
  <c r="AB1854" i="1"/>
  <c r="AB1855" i="1"/>
  <c r="AB1856" i="1"/>
  <c r="AB1857" i="1"/>
  <c r="AB1858" i="1"/>
  <c r="AB1859" i="1"/>
  <c r="AB1860" i="1"/>
  <c r="AB1861" i="1"/>
  <c r="AB1862" i="1"/>
  <c r="AB1863" i="1"/>
  <c r="AB1864" i="1"/>
  <c r="AB1865" i="1"/>
  <c r="AB1866" i="1"/>
  <c r="AB1867" i="1"/>
  <c r="AB1868" i="1"/>
  <c r="AB1869" i="1"/>
  <c r="AB1870" i="1"/>
  <c r="AB1871" i="1"/>
  <c r="AB1872" i="1"/>
  <c r="AB1873" i="1"/>
  <c r="AB1874" i="1"/>
  <c r="AB1875" i="1"/>
  <c r="AB1876" i="1"/>
  <c r="AB1877" i="1"/>
  <c r="AB1878" i="1"/>
  <c r="AB1879" i="1"/>
  <c r="AB1880" i="1"/>
  <c r="AB1881" i="1"/>
  <c r="AB1882" i="1"/>
  <c r="AB1883" i="1"/>
  <c r="AB1884" i="1"/>
  <c r="AB1885" i="1"/>
  <c r="AB1886" i="1"/>
  <c r="AB1887" i="1"/>
  <c r="AB1888" i="1"/>
  <c r="AB1889" i="1"/>
  <c r="AB1890" i="1"/>
  <c r="AB1891" i="1"/>
  <c r="AB1892" i="1"/>
  <c r="AB1893" i="1"/>
  <c r="AB1894" i="1"/>
  <c r="AB1895" i="1"/>
  <c r="AB1896" i="1"/>
  <c r="AB1897" i="1"/>
  <c r="AB1898" i="1"/>
  <c r="AB1899" i="1"/>
  <c r="AB1900" i="1"/>
  <c r="AB1901" i="1"/>
  <c r="AB1902" i="1"/>
  <c r="AB1903" i="1"/>
  <c r="AB1904" i="1"/>
  <c r="AB1905" i="1"/>
  <c r="AB1906" i="1"/>
  <c r="AB1907" i="1"/>
  <c r="AB1908" i="1"/>
  <c r="AB1909" i="1"/>
  <c r="AB1910" i="1"/>
  <c r="AB1911" i="1"/>
  <c r="AB1912" i="1"/>
  <c r="AB1913" i="1"/>
  <c r="AB1914" i="1"/>
  <c r="AB1915" i="1"/>
  <c r="AB1916" i="1"/>
  <c r="AB1917" i="1"/>
  <c r="AB1918" i="1"/>
  <c r="AB1919" i="1"/>
  <c r="AB1920" i="1"/>
  <c r="AB1921" i="1"/>
  <c r="AB1922" i="1"/>
  <c r="AB1923" i="1"/>
  <c r="AB1924" i="1"/>
  <c r="AB1925" i="1"/>
  <c r="AB1926" i="1"/>
  <c r="AB1927" i="1"/>
  <c r="AB1928" i="1"/>
  <c r="AB1929" i="1"/>
  <c r="AB1930" i="1"/>
  <c r="AB1931" i="1"/>
  <c r="AB1932" i="1"/>
  <c r="AB1933" i="1"/>
  <c r="AB1934" i="1"/>
  <c r="AB1935" i="1"/>
  <c r="AB1936" i="1"/>
  <c r="AB1937" i="1"/>
  <c r="AB1938" i="1"/>
  <c r="AB1939" i="1"/>
  <c r="AB1940" i="1"/>
  <c r="AB1941" i="1"/>
  <c r="AB1942" i="1"/>
  <c r="AB1943" i="1"/>
  <c r="AB1944" i="1"/>
  <c r="AB1945" i="1"/>
  <c r="AB1946" i="1"/>
  <c r="AB1947" i="1"/>
  <c r="AB1948" i="1"/>
  <c r="AB1949" i="1"/>
  <c r="AB1950" i="1"/>
  <c r="AB1951" i="1"/>
  <c r="AB1952" i="1"/>
  <c r="AB1953" i="1"/>
  <c r="AB1954" i="1"/>
  <c r="AB1955" i="1"/>
  <c r="AB1956" i="1"/>
  <c r="AB1957" i="1"/>
  <c r="AB1958" i="1"/>
  <c r="AB1959" i="1"/>
  <c r="AB1960" i="1"/>
  <c r="AB1961" i="1"/>
  <c r="AB1962" i="1"/>
  <c r="AB1963" i="1"/>
  <c r="AB1964" i="1"/>
  <c r="AB1965" i="1"/>
  <c r="AB1966" i="1"/>
  <c r="AB1967" i="1"/>
  <c r="AB1968" i="1"/>
  <c r="AB1969" i="1"/>
  <c r="AB1970" i="1"/>
  <c r="AB1971" i="1"/>
  <c r="AB1972" i="1"/>
  <c r="AB1973" i="1"/>
  <c r="AB1974" i="1"/>
  <c r="AB1975" i="1"/>
  <c r="AB1976" i="1"/>
  <c r="AB1977" i="1"/>
  <c r="AB1978" i="1"/>
  <c r="AB1979" i="1"/>
  <c r="AB1980" i="1"/>
  <c r="AB1981" i="1"/>
  <c r="AB1982" i="1"/>
  <c r="AB1983" i="1"/>
  <c r="AB1984" i="1"/>
  <c r="AB1985" i="1"/>
  <c r="AB1986" i="1"/>
  <c r="AB1987" i="1"/>
  <c r="AB1988" i="1"/>
  <c r="AB1989" i="1"/>
  <c r="AB1990" i="1"/>
  <c r="AB1991" i="1"/>
  <c r="AB1992" i="1"/>
  <c r="AB1993" i="1"/>
  <c r="AB1994" i="1"/>
  <c r="AB1995" i="1"/>
  <c r="AB1996" i="1"/>
  <c r="AB1997" i="1"/>
  <c r="AB1998" i="1"/>
  <c r="AB1999" i="1"/>
  <c r="AB2000" i="1"/>
  <c r="AB2001" i="1"/>
  <c r="AB2002" i="1"/>
  <c r="AB2003" i="1"/>
  <c r="AB2004" i="1"/>
  <c r="AB2005" i="1"/>
  <c r="AB2006" i="1"/>
  <c r="AB2007" i="1"/>
  <c r="AB2008" i="1"/>
  <c r="AB2009" i="1"/>
  <c r="AB2010" i="1"/>
  <c r="AB2011" i="1"/>
  <c r="AB2012" i="1"/>
  <c r="AB2013" i="1"/>
  <c r="AB2014" i="1"/>
  <c r="AB2015" i="1"/>
  <c r="AB2016" i="1"/>
  <c r="AB2017" i="1"/>
  <c r="AB2018" i="1"/>
  <c r="AB2019" i="1"/>
  <c r="AB2020" i="1"/>
  <c r="AB2021" i="1"/>
  <c r="AB2022" i="1"/>
  <c r="AB2023" i="1"/>
  <c r="AB2024" i="1"/>
  <c r="AB2025" i="1"/>
  <c r="AB2026" i="1"/>
  <c r="AB2027" i="1"/>
  <c r="AB2028" i="1"/>
  <c r="AB2029" i="1"/>
  <c r="AB2030" i="1"/>
  <c r="AB2031" i="1"/>
  <c r="AB2032" i="1"/>
  <c r="AB2033" i="1"/>
  <c r="AB2034" i="1"/>
  <c r="AB2035" i="1"/>
  <c r="AB2036" i="1"/>
  <c r="AB2037" i="1"/>
  <c r="AB2038" i="1"/>
  <c r="AB2039" i="1"/>
  <c r="AB2040" i="1"/>
  <c r="AB2041" i="1"/>
  <c r="AB2042" i="1"/>
  <c r="AB2043" i="1"/>
  <c r="AB2044" i="1"/>
  <c r="AB2045" i="1"/>
  <c r="AB2046" i="1"/>
  <c r="AB2047" i="1"/>
  <c r="AB2048" i="1"/>
  <c r="AB2049" i="1"/>
  <c r="AB2050" i="1"/>
  <c r="AB2051" i="1"/>
  <c r="AB2052" i="1"/>
  <c r="AB2053" i="1"/>
  <c r="AB2054" i="1"/>
  <c r="AB2055" i="1"/>
  <c r="AB2056" i="1"/>
  <c r="AB2057" i="1"/>
  <c r="AB2058" i="1"/>
  <c r="AB2059" i="1"/>
  <c r="AB2060" i="1"/>
  <c r="AB2061" i="1"/>
  <c r="AB2062" i="1"/>
  <c r="AB2063" i="1"/>
  <c r="AB2064" i="1"/>
  <c r="AB2065" i="1"/>
  <c r="AB2066" i="1"/>
  <c r="AB2067" i="1"/>
  <c r="AB2068" i="1"/>
  <c r="AB2069" i="1"/>
  <c r="AB2070" i="1"/>
  <c r="AB2071" i="1"/>
  <c r="AB2072" i="1"/>
  <c r="AB2073" i="1"/>
  <c r="AB2074" i="1"/>
  <c r="AB2075" i="1"/>
  <c r="AB2076" i="1"/>
  <c r="AB2077" i="1"/>
  <c r="AB2078" i="1"/>
  <c r="AB2079" i="1"/>
  <c r="AB2080" i="1"/>
  <c r="AB2081" i="1"/>
  <c r="AB2082" i="1"/>
  <c r="AB2083" i="1"/>
  <c r="AB2084" i="1"/>
  <c r="AB2085" i="1"/>
  <c r="AB2086" i="1"/>
  <c r="AB2087" i="1"/>
  <c r="AB2088" i="1"/>
  <c r="AB2089" i="1"/>
  <c r="AB2090" i="1"/>
  <c r="AB2091" i="1"/>
  <c r="AB2092" i="1"/>
  <c r="AB2093" i="1"/>
  <c r="AB2094" i="1"/>
  <c r="AB2095" i="1"/>
  <c r="AB2096" i="1"/>
  <c r="AB2097" i="1"/>
  <c r="AB2098" i="1"/>
  <c r="AB2099" i="1"/>
  <c r="AB2100" i="1"/>
  <c r="AB2101" i="1"/>
  <c r="AB2102" i="1"/>
  <c r="AB2103" i="1"/>
  <c r="AB2104" i="1"/>
  <c r="AB2105" i="1"/>
  <c r="AB2106" i="1"/>
  <c r="AB2107" i="1"/>
  <c r="AB2108" i="1"/>
  <c r="AB2109" i="1"/>
  <c r="AB2110" i="1"/>
  <c r="AB2111" i="1"/>
  <c r="AB2112" i="1"/>
  <c r="AB2113" i="1"/>
  <c r="AB2114" i="1"/>
  <c r="AB2115" i="1"/>
  <c r="AB2116" i="1"/>
  <c r="AB2117" i="1"/>
  <c r="AB2118" i="1"/>
  <c r="AB2119" i="1"/>
  <c r="AB2120" i="1"/>
  <c r="AB2121" i="1"/>
  <c r="AB2122" i="1"/>
  <c r="AB2123" i="1"/>
  <c r="AB2124" i="1"/>
  <c r="AB2125" i="1"/>
  <c r="AB2126" i="1"/>
  <c r="AB2127" i="1"/>
  <c r="AB2128" i="1"/>
  <c r="AB2129" i="1"/>
  <c r="AB2130" i="1"/>
  <c r="AB2131" i="1"/>
  <c r="AB2132" i="1"/>
  <c r="AB2133" i="1"/>
  <c r="AB2134" i="1"/>
  <c r="AB2135" i="1"/>
  <c r="AB2136" i="1"/>
  <c r="AB2137" i="1"/>
  <c r="AB2138" i="1"/>
  <c r="AB2139" i="1"/>
  <c r="AB2140" i="1"/>
  <c r="AB2141" i="1"/>
  <c r="AB2142" i="1"/>
  <c r="AB2143" i="1"/>
  <c r="AB2144" i="1"/>
  <c r="AB2145" i="1"/>
  <c r="AB2146" i="1"/>
  <c r="AB2147" i="1"/>
  <c r="AB2148" i="1"/>
  <c r="AB2149" i="1"/>
  <c r="AB2150" i="1"/>
  <c r="AB2151" i="1"/>
  <c r="AB2152" i="1"/>
  <c r="AB2153" i="1"/>
  <c r="AB2154" i="1"/>
  <c r="AB2155" i="1"/>
  <c r="AB2156" i="1"/>
  <c r="AB2157" i="1"/>
  <c r="AB2158" i="1"/>
  <c r="AB2159" i="1"/>
  <c r="AB2160" i="1"/>
  <c r="AB2161" i="1"/>
  <c r="AB2162" i="1"/>
  <c r="AB2163" i="1"/>
  <c r="AB2164" i="1"/>
  <c r="AB2165" i="1"/>
  <c r="AB2166" i="1"/>
  <c r="AB2167" i="1"/>
  <c r="AB2168" i="1"/>
  <c r="AB2169" i="1"/>
  <c r="AB2170" i="1"/>
  <c r="AB2171" i="1"/>
  <c r="AB2172" i="1"/>
  <c r="AB2173" i="1"/>
  <c r="AB2174" i="1"/>
  <c r="AB2175" i="1"/>
  <c r="AB2176" i="1"/>
  <c r="AB2177" i="1"/>
  <c r="AB2178" i="1"/>
  <c r="AB2179" i="1"/>
  <c r="AB2180" i="1"/>
  <c r="AB2181" i="1"/>
  <c r="AB2182" i="1"/>
  <c r="AB2183" i="1"/>
  <c r="AB2184" i="1"/>
  <c r="AB2185" i="1"/>
  <c r="AB2186" i="1"/>
  <c r="AB2187" i="1"/>
  <c r="AB2188" i="1"/>
  <c r="AB2189" i="1"/>
  <c r="AB2190" i="1"/>
  <c r="AB2191" i="1"/>
  <c r="AB2192" i="1"/>
  <c r="AB2193" i="1"/>
  <c r="AB2194" i="1"/>
  <c r="AB2195" i="1"/>
  <c r="AB2196" i="1"/>
  <c r="AB2197" i="1"/>
  <c r="AB2198" i="1"/>
  <c r="AB2199" i="1"/>
  <c r="AB2200" i="1"/>
  <c r="AB2201" i="1"/>
  <c r="AB2202" i="1"/>
  <c r="AB2203" i="1"/>
  <c r="AB2204" i="1"/>
  <c r="AB2205" i="1"/>
  <c r="AB2206" i="1"/>
  <c r="AB2207" i="1"/>
  <c r="AB2208" i="1"/>
  <c r="AB2209" i="1"/>
  <c r="AB2210" i="1"/>
  <c r="AB2211" i="1"/>
  <c r="AB2212" i="1"/>
  <c r="AB2213" i="1"/>
  <c r="AB2214" i="1"/>
  <c r="AB2215" i="1"/>
  <c r="AB2216" i="1"/>
  <c r="AB2217" i="1"/>
  <c r="AB2218" i="1"/>
  <c r="AB2219" i="1"/>
  <c r="AB2220" i="1"/>
  <c r="AB2221" i="1"/>
  <c r="AB2222" i="1"/>
  <c r="AB2223" i="1"/>
  <c r="AB2224" i="1"/>
  <c r="AB2225" i="1"/>
  <c r="AB2226" i="1"/>
  <c r="AB2227" i="1"/>
  <c r="AB2228" i="1"/>
  <c r="AB2229" i="1"/>
  <c r="AB2230" i="1"/>
  <c r="AB2231" i="1"/>
  <c r="AB2232" i="1"/>
  <c r="AB2233" i="1"/>
  <c r="AB2234" i="1"/>
  <c r="AB2235" i="1"/>
  <c r="AB2236" i="1"/>
  <c r="AB2237" i="1"/>
  <c r="AB2238" i="1"/>
  <c r="AB2239" i="1"/>
  <c r="AB2240" i="1"/>
  <c r="AB2241" i="1"/>
  <c r="AB2242" i="1"/>
  <c r="AB2243" i="1"/>
  <c r="AB2244" i="1"/>
  <c r="AB2245" i="1"/>
  <c r="AB2246" i="1"/>
  <c r="AB2247" i="1"/>
  <c r="AB2248" i="1"/>
  <c r="AB2249" i="1"/>
  <c r="AB2250" i="1"/>
  <c r="AB2251" i="1"/>
  <c r="AB2252" i="1"/>
  <c r="AB2253" i="1"/>
  <c r="AB2254" i="1"/>
  <c r="AB2255" i="1"/>
  <c r="AB2256" i="1"/>
  <c r="AB2257" i="1"/>
  <c r="AB2258" i="1"/>
  <c r="AB2259" i="1"/>
  <c r="AB2260" i="1"/>
  <c r="AB2261" i="1"/>
  <c r="AB2262" i="1"/>
  <c r="AB2263" i="1"/>
  <c r="AB2264" i="1"/>
  <c r="AB2265" i="1"/>
  <c r="AB2266" i="1"/>
  <c r="AB2267" i="1"/>
  <c r="AB2268" i="1"/>
  <c r="AB2269" i="1"/>
  <c r="AB2270" i="1"/>
  <c r="AB2271" i="1"/>
  <c r="AB2272" i="1"/>
  <c r="AB2273" i="1"/>
  <c r="AB2274" i="1"/>
  <c r="AB2275" i="1"/>
  <c r="AB2276" i="1"/>
  <c r="AB2277" i="1"/>
  <c r="AB2278" i="1"/>
  <c r="AB2279" i="1"/>
  <c r="AB2280" i="1"/>
  <c r="AB2281" i="1"/>
  <c r="AB2282" i="1"/>
  <c r="AB2283" i="1"/>
  <c r="AB2284" i="1"/>
  <c r="AB2285" i="1"/>
  <c r="AB2286" i="1"/>
  <c r="AB2287" i="1"/>
  <c r="AB2288" i="1"/>
  <c r="AB2289" i="1"/>
  <c r="AB2290" i="1"/>
  <c r="AB2291" i="1"/>
  <c r="AB2292" i="1"/>
  <c r="AB2293" i="1"/>
  <c r="AB2294" i="1"/>
  <c r="AB2295" i="1"/>
  <c r="AB2296" i="1"/>
  <c r="AB2297" i="1"/>
  <c r="AB2298" i="1"/>
  <c r="AB2299" i="1"/>
  <c r="AB2300" i="1"/>
  <c r="AB2301" i="1"/>
  <c r="AB2302" i="1"/>
  <c r="AB2303" i="1"/>
  <c r="AB2304" i="1"/>
  <c r="AB2305" i="1"/>
  <c r="AB2306" i="1"/>
  <c r="AB2307" i="1"/>
  <c r="AB2308" i="1"/>
  <c r="AB2309" i="1"/>
  <c r="AB2310" i="1"/>
  <c r="AB2311" i="1"/>
  <c r="AB2312" i="1"/>
  <c r="AB2313" i="1"/>
  <c r="AB2314" i="1"/>
  <c r="AB2315" i="1"/>
  <c r="AB2316" i="1"/>
  <c r="AB2317" i="1"/>
  <c r="AB2318" i="1"/>
  <c r="AB2319" i="1"/>
  <c r="AB2320" i="1"/>
  <c r="AB2321" i="1"/>
  <c r="AB2322" i="1"/>
  <c r="AB2323" i="1"/>
  <c r="AB2324" i="1"/>
  <c r="AB2325" i="1"/>
  <c r="AB2326" i="1"/>
  <c r="AB2327" i="1"/>
  <c r="AB2328" i="1"/>
  <c r="AB2329" i="1"/>
  <c r="AB2330" i="1"/>
  <c r="AB2331" i="1"/>
  <c r="AB2332" i="1"/>
  <c r="AB2333" i="1"/>
  <c r="AB2334" i="1"/>
  <c r="AB2335" i="1"/>
  <c r="AB2336" i="1"/>
  <c r="AB2337" i="1"/>
  <c r="AB2338" i="1"/>
  <c r="AB2339" i="1"/>
  <c r="AB2340" i="1"/>
  <c r="AB2341" i="1"/>
  <c r="AB2342" i="1"/>
  <c r="AB2343" i="1"/>
  <c r="AB2344" i="1"/>
  <c r="AB2345" i="1"/>
  <c r="AB2346" i="1"/>
  <c r="AB2347" i="1"/>
  <c r="AB2348" i="1"/>
  <c r="AB2349" i="1"/>
  <c r="AB2350" i="1"/>
  <c r="AB2351" i="1"/>
  <c r="AB2352" i="1"/>
  <c r="AB2353" i="1"/>
  <c r="AB2354" i="1"/>
  <c r="AB2355" i="1"/>
  <c r="AB2356" i="1"/>
  <c r="AB2357" i="1"/>
  <c r="AB2358" i="1"/>
  <c r="AB2359" i="1"/>
  <c r="AB2360" i="1"/>
  <c r="AB2361" i="1"/>
  <c r="AB2362" i="1"/>
  <c r="AB2363" i="1"/>
  <c r="AB2364" i="1"/>
  <c r="AB2365" i="1"/>
  <c r="AB2366" i="1"/>
  <c r="AB2367" i="1"/>
  <c r="AB2368" i="1"/>
  <c r="AB2369" i="1"/>
  <c r="AB2370" i="1"/>
  <c r="AB2371" i="1"/>
  <c r="AB2372" i="1"/>
  <c r="AB2373" i="1"/>
  <c r="AB2374" i="1"/>
  <c r="AB2375" i="1"/>
  <c r="AB2376" i="1"/>
  <c r="AB2377" i="1"/>
  <c r="AB2378" i="1"/>
  <c r="AB2379" i="1"/>
  <c r="AB2380" i="1"/>
  <c r="AB2381" i="1"/>
  <c r="AB2382" i="1"/>
  <c r="AB2383" i="1"/>
  <c r="AB2384" i="1"/>
  <c r="AB2385" i="1"/>
  <c r="AB2386" i="1"/>
  <c r="AB2387" i="1"/>
  <c r="AB2388" i="1"/>
  <c r="AB2389" i="1"/>
  <c r="AB2390" i="1"/>
  <c r="AB2391" i="1"/>
  <c r="AB2392" i="1"/>
  <c r="AB2393" i="1"/>
  <c r="AB2394" i="1"/>
  <c r="AB2395" i="1"/>
  <c r="AB2396" i="1"/>
  <c r="AB2397" i="1"/>
  <c r="AB2398" i="1"/>
  <c r="AB2399" i="1"/>
  <c r="AB2400" i="1"/>
  <c r="AB2401" i="1"/>
  <c r="AB2402" i="1"/>
  <c r="AB2403" i="1"/>
  <c r="AB2404" i="1"/>
  <c r="AB2405" i="1"/>
  <c r="AB2406" i="1"/>
  <c r="AB2407" i="1"/>
  <c r="AB2408" i="1"/>
  <c r="AB2409" i="1"/>
  <c r="AB2410" i="1"/>
  <c r="AB2411" i="1"/>
  <c r="AB2412" i="1"/>
  <c r="AB2413" i="1"/>
  <c r="AB2414" i="1"/>
  <c r="AB2415" i="1"/>
  <c r="AB2416" i="1"/>
  <c r="AB2417" i="1"/>
  <c r="AB2418" i="1"/>
  <c r="AB2419" i="1"/>
  <c r="AB2420" i="1"/>
  <c r="AB2421" i="1"/>
  <c r="AB2422" i="1"/>
  <c r="AB2423" i="1"/>
  <c r="AB2424" i="1"/>
  <c r="AB2425" i="1"/>
  <c r="AB2426" i="1"/>
  <c r="AB2427" i="1"/>
  <c r="AB2428" i="1"/>
  <c r="AB2429" i="1"/>
  <c r="AB2430" i="1"/>
  <c r="AB2431" i="1"/>
  <c r="AB2432" i="1"/>
  <c r="AB2433" i="1"/>
  <c r="AB2434" i="1"/>
  <c r="AB2435" i="1"/>
  <c r="AB2436" i="1"/>
  <c r="AB2437" i="1"/>
  <c r="AB2438" i="1"/>
  <c r="AB2439" i="1"/>
  <c r="AB2440" i="1"/>
  <c r="AB2441" i="1"/>
  <c r="AB2442" i="1"/>
  <c r="AB2443" i="1"/>
  <c r="AB2444" i="1"/>
  <c r="AB2445" i="1"/>
  <c r="AB2446" i="1"/>
  <c r="AB2447" i="1"/>
  <c r="AB2448" i="1"/>
  <c r="AB2449" i="1"/>
  <c r="AB2450" i="1"/>
  <c r="AB2451" i="1"/>
  <c r="AB2452" i="1"/>
  <c r="AB2453" i="1"/>
  <c r="AB2454" i="1"/>
  <c r="AB2455" i="1"/>
  <c r="AB2456" i="1"/>
  <c r="AB2457" i="1"/>
  <c r="AB2458" i="1"/>
  <c r="AB2459" i="1"/>
  <c r="AB2460" i="1"/>
  <c r="AB2461" i="1"/>
  <c r="AB2462" i="1"/>
  <c r="AB2463" i="1"/>
  <c r="AB2464" i="1"/>
  <c r="AB2465" i="1"/>
  <c r="AB2466" i="1"/>
  <c r="AB2467" i="1"/>
  <c r="AB2468" i="1"/>
  <c r="AB2469" i="1"/>
  <c r="AB2470" i="1"/>
  <c r="AB2471" i="1"/>
  <c r="AB2472" i="1"/>
  <c r="AB2473" i="1"/>
  <c r="AB2474" i="1"/>
  <c r="AB2475" i="1"/>
  <c r="AB2476" i="1"/>
  <c r="AB2477" i="1"/>
  <c r="AB2478" i="1"/>
  <c r="AB2479" i="1"/>
  <c r="AB2480" i="1"/>
  <c r="AB2481" i="1"/>
  <c r="AB2482" i="1"/>
  <c r="AB2483" i="1"/>
  <c r="AB2484" i="1"/>
  <c r="AB2485" i="1"/>
  <c r="AB2486" i="1"/>
  <c r="AB2487" i="1"/>
  <c r="AB2488" i="1"/>
  <c r="AB2489" i="1"/>
  <c r="AB2490" i="1"/>
  <c r="AB2491" i="1"/>
  <c r="AB2492" i="1"/>
  <c r="AB2493" i="1"/>
  <c r="AB2494" i="1"/>
  <c r="AB2495" i="1"/>
  <c r="AB2496" i="1"/>
  <c r="AB2497" i="1"/>
  <c r="AB2498" i="1"/>
  <c r="AB2499" i="1"/>
  <c r="AB2500" i="1"/>
  <c r="AB2501" i="1"/>
  <c r="AB2502" i="1"/>
  <c r="AB2503" i="1"/>
  <c r="AB2504" i="1"/>
  <c r="AB2505" i="1"/>
  <c r="AB2506" i="1"/>
  <c r="AB2507" i="1"/>
  <c r="AB2508" i="1"/>
  <c r="AB2509" i="1"/>
  <c r="AB2510" i="1"/>
  <c r="AB2511" i="1"/>
  <c r="AB2512" i="1"/>
  <c r="AB2513" i="1"/>
  <c r="AB2514" i="1"/>
  <c r="AB2515" i="1"/>
  <c r="AB2516" i="1"/>
  <c r="AB2517" i="1"/>
  <c r="AB2518" i="1"/>
  <c r="AB2519" i="1"/>
  <c r="AB2520" i="1"/>
  <c r="AB2521" i="1"/>
  <c r="AB2522" i="1"/>
  <c r="AB2523" i="1"/>
  <c r="AB2524" i="1"/>
  <c r="AB2525" i="1"/>
  <c r="AB2526" i="1"/>
  <c r="AB2527" i="1"/>
  <c r="AB2528" i="1"/>
  <c r="AB2529" i="1"/>
  <c r="AB2530" i="1"/>
  <c r="AB2531" i="1"/>
  <c r="AB2532" i="1"/>
  <c r="AB2533" i="1"/>
  <c r="AB2534" i="1"/>
  <c r="AB2535" i="1"/>
  <c r="AB2536" i="1"/>
  <c r="AB2537" i="1"/>
  <c r="AB2538" i="1"/>
  <c r="AB2539" i="1"/>
  <c r="AB2540" i="1"/>
  <c r="AB2541" i="1"/>
  <c r="AB2542" i="1"/>
  <c r="AB2543" i="1"/>
  <c r="AB2544" i="1"/>
  <c r="AB2545" i="1"/>
  <c r="AB2546" i="1"/>
  <c r="AB2547" i="1"/>
  <c r="AB2548" i="1"/>
  <c r="AB2549" i="1"/>
  <c r="AB2550" i="1"/>
  <c r="AB2551" i="1"/>
  <c r="AB2552" i="1"/>
  <c r="AB2553" i="1"/>
  <c r="AB2554" i="1"/>
  <c r="AB2555" i="1"/>
  <c r="AB2556" i="1"/>
  <c r="AB2557" i="1"/>
  <c r="AB2558" i="1"/>
  <c r="AB2559" i="1"/>
  <c r="AB2560" i="1"/>
  <c r="AB2561" i="1"/>
  <c r="AB2562" i="1"/>
  <c r="AB2563" i="1"/>
  <c r="AB2564" i="1"/>
  <c r="AB2565" i="1"/>
  <c r="AB2566" i="1"/>
  <c r="AB2567" i="1"/>
  <c r="AB2568" i="1"/>
  <c r="AB2569" i="1"/>
  <c r="AB2570" i="1"/>
  <c r="AB2571" i="1"/>
  <c r="AB2572" i="1"/>
  <c r="AB2573" i="1"/>
  <c r="AB2574" i="1"/>
  <c r="AB2575" i="1"/>
  <c r="AB2576" i="1"/>
  <c r="AB2577" i="1"/>
  <c r="AB2578" i="1"/>
  <c r="AB2579" i="1"/>
  <c r="AB2580" i="1"/>
  <c r="AB2581" i="1"/>
  <c r="AB2582" i="1"/>
  <c r="AB2583" i="1"/>
  <c r="AB2584" i="1"/>
  <c r="AB2585" i="1"/>
  <c r="AB2586" i="1"/>
  <c r="AB2587" i="1"/>
  <c r="AB2588" i="1"/>
  <c r="AB2589" i="1"/>
  <c r="AB2590" i="1"/>
  <c r="AB2591" i="1"/>
  <c r="AB2592" i="1"/>
  <c r="AB2593" i="1"/>
  <c r="AB2594" i="1"/>
  <c r="AB2595" i="1"/>
  <c r="AB2596" i="1"/>
  <c r="AB2597" i="1"/>
  <c r="AB2598" i="1"/>
  <c r="AB2599" i="1"/>
  <c r="AB2600" i="1"/>
  <c r="AB2601" i="1"/>
  <c r="AB2602" i="1"/>
  <c r="AB2603" i="1"/>
  <c r="AB2604" i="1"/>
  <c r="AB2605" i="1"/>
  <c r="AB2606" i="1"/>
  <c r="AB2607" i="1"/>
  <c r="AB2608" i="1"/>
  <c r="AB2609" i="1"/>
  <c r="AB2610" i="1"/>
  <c r="AB2611" i="1"/>
  <c r="AB2612" i="1"/>
  <c r="AB2613" i="1"/>
  <c r="AB2614" i="1"/>
  <c r="AB2615" i="1"/>
  <c r="AB2616" i="1"/>
  <c r="AB2617" i="1"/>
  <c r="AB2618" i="1"/>
  <c r="AB2619" i="1"/>
  <c r="AB2620" i="1"/>
  <c r="AB2621" i="1"/>
  <c r="AB2622" i="1"/>
  <c r="AB2623" i="1"/>
  <c r="AB2624" i="1"/>
  <c r="AB2625" i="1"/>
  <c r="AB2626" i="1"/>
  <c r="AB2627" i="1"/>
  <c r="AB2628" i="1"/>
  <c r="AB2629" i="1"/>
  <c r="AB2630" i="1"/>
  <c r="AB2631" i="1"/>
  <c r="AB2632" i="1"/>
  <c r="AB2633" i="1"/>
  <c r="AB2634" i="1"/>
  <c r="AB2635" i="1"/>
  <c r="AB2636" i="1"/>
  <c r="AB2637" i="1"/>
  <c r="AB2638" i="1"/>
  <c r="AB2639" i="1"/>
  <c r="AB2640" i="1"/>
  <c r="AB2641" i="1"/>
  <c r="AB2642" i="1"/>
  <c r="AB2643" i="1"/>
  <c r="AB2644" i="1"/>
  <c r="AB2645" i="1"/>
  <c r="AB2646" i="1"/>
  <c r="AB2647" i="1"/>
  <c r="AB2648" i="1"/>
  <c r="AB2649" i="1"/>
  <c r="AB2650" i="1"/>
  <c r="AB2651" i="1"/>
  <c r="AB2652" i="1"/>
  <c r="AB2653" i="1"/>
  <c r="AB2654" i="1"/>
  <c r="AB2655" i="1"/>
  <c r="AB2656" i="1"/>
  <c r="AB2657" i="1"/>
  <c r="AB2658" i="1"/>
  <c r="AB2659" i="1"/>
  <c r="AB2660" i="1"/>
  <c r="AB2661" i="1"/>
  <c r="AB2662" i="1"/>
  <c r="AB2663" i="1"/>
  <c r="AB2664" i="1"/>
  <c r="AB2665" i="1"/>
  <c r="AB2666" i="1"/>
  <c r="AB2667" i="1"/>
  <c r="AB2668" i="1"/>
  <c r="AB2669" i="1"/>
  <c r="AB2670" i="1"/>
  <c r="AB2671" i="1"/>
  <c r="AB2672" i="1"/>
  <c r="AB2673" i="1"/>
  <c r="AB2674" i="1"/>
  <c r="AB2675" i="1"/>
  <c r="AB2676" i="1"/>
  <c r="AB2677" i="1"/>
  <c r="AB2678" i="1"/>
  <c r="AB2679" i="1"/>
  <c r="AB2680" i="1"/>
  <c r="AB2681" i="1"/>
  <c r="AB2682" i="1"/>
  <c r="AB2683" i="1"/>
  <c r="AB2684" i="1"/>
  <c r="AB2685" i="1"/>
  <c r="AB2686" i="1"/>
  <c r="AB2687" i="1"/>
  <c r="AB2688" i="1"/>
  <c r="AB2689" i="1"/>
  <c r="AB2690" i="1"/>
  <c r="AB2691" i="1"/>
  <c r="AB2692" i="1"/>
  <c r="AB2693" i="1"/>
  <c r="AB2694" i="1"/>
  <c r="AB2695" i="1"/>
  <c r="AB2696" i="1"/>
  <c r="AB2697" i="1"/>
  <c r="AB2698" i="1"/>
  <c r="AB2699" i="1"/>
  <c r="AB2700" i="1"/>
  <c r="AB2701" i="1"/>
  <c r="AB2702" i="1"/>
  <c r="AB2703" i="1"/>
  <c r="AB2704" i="1"/>
  <c r="AB2705" i="1"/>
  <c r="AB2706" i="1"/>
  <c r="AB2707" i="1"/>
  <c r="AB2708" i="1"/>
  <c r="AB2709" i="1"/>
  <c r="AB2710" i="1"/>
  <c r="AB2711" i="1"/>
  <c r="AB2712" i="1"/>
  <c r="AB2713" i="1"/>
  <c r="AB2714" i="1"/>
  <c r="AB2715" i="1"/>
  <c r="AB2716" i="1"/>
  <c r="AB2717" i="1"/>
  <c r="AB2718" i="1"/>
  <c r="AB2719" i="1"/>
  <c r="AB2720" i="1"/>
  <c r="AB2721" i="1"/>
  <c r="AB2722" i="1"/>
  <c r="AB2723" i="1"/>
  <c r="AB2724" i="1"/>
  <c r="AB2725" i="1"/>
  <c r="AB2726" i="1"/>
  <c r="AB2727" i="1"/>
  <c r="AB2728" i="1"/>
  <c r="AB2729" i="1"/>
  <c r="AB2730" i="1"/>
  <c r="AB2731" i="1"/>
  <c r="AB2732" i="1"/>
  <c r="AB2733" i="1"/>
  <c r="AB2734" i="1"/>
  <c r="AB2735" i="1"/>
  <c r="AB2736" i="1"/>
  <c r="AB2737" i="1"/>
  <c r="AB2738" i="1"/>
  <c r="AB2739" i="1"/>
  <c r="AB2740" i="1"/>
  <c r="AB2741" i="1"/>
  <c r="AB2742" i="1"/>
  <c r="AB2743" i="1"/>
  <c r="AB2744" i="1"/>
  <c r="AB2745" i="1"/>
  <c r="AB2746" i="1"/>
  <c r="AB2747" i="1"/>
  <c r="AB2748" i="1"/>
  <c r="AB2749" i="1"/>
  <c r="AB2750" i="1"/>
  <c r="AB2751" i="1"/>
  <c r="AB2752" i="1"/>
  <c r="AB2753" i="1"/>
  <c r="AB2754" i="1"/>
  <c r="AB2755" i="1"/>
  <c r="AB2756" i="1"/>
  <c r="AB2757" i="1"/>
  <c r="AB2758" i="1"/>
  <c r="AB2759" i="1"/>
  <c r="AB2760" i="1"/>
  <c r="AB2761" i="1"/>
  <c r="AB2762" i="1"/>
  <c r="AB2763" i="1"/>
  <c r="AB2764" i="1"/>
  <c r="AB2765" i="1"/>
  <c r="AB2766" i="1"/>
  <c r="AB2767" i="1"/>
  <c r="AB2768" i="1"/>
  <c r="AB2769" i="1"/>
  <c r="AB2770" i="1"/>
  <c r="AB2771" i="1"/>
  <c r="AB2772" i="1"/>
  <c r="AB2773" i="1"/>
  <c r="AB2774" i="1"/>
  <c r="AB2775" i="1"/>
  <c r="AB2776" i="1"/>
  <c r="AB2777" i="1"/>
  <c r="AB2778" i="1"/>
  <c r="AB2779" i="1"/>
  <c r="AB2780" i="1"/>
  <c r="AB2781" i="1"/>
  <c r="AB2782" i="1"/>
  <c r="AB2783" i="1"/>
  <c r="AB2784" i="1"/>
  <c r="AB2785" i="1"/>
  <c r="AB2786" i="1"/>
  <c r="AB2787" i="1"/>
  <c r="AB2788" i="1"/>
  <c r="AB2789" i="1"/>
  <c r="AB2790" i="1"/>
  <c r="AB2791" i="1"/>
  <c r="AB2792" i="1"/>
  <c r="AB2793" i="1"/>
  <c r="AB2794" i="1"/>
  <c r="AB2795" i="1"/>
  <c r="AB2796" i="1"/>
  <c r="AB2797" i="1"/>
  <c r="AB2798" i="1"/>
  <c r="AB2799" i="1"/>
  <c r="AB2800" i="1"/>
  <c r="AB2801" i="1"/>
  <c r="AB2802" i="1"/>
  <c r="AB2803" i="1"/>
  <c r="AB2804" i="1"/>
  <c r="AB2805" i="1"/>
  <c r="AB2806" i="1"/>
  <c r="AB2807" i="1"/>
  <c r="AB2808" i="1"/>
  <c r="AB2809" i="1"/>
  <c r="AB2810" i="1"/>
  <c r="AB2811" i="1"/>
  <c r="AB2812" i="1"/>
  <c r="AB2813" i="1"/>
  <c r="AB2814" i="1"/>
  <c r="AB2815" i="1"/>
  <c r="AB2816" i="1"/>
  <c r="AB2817" i="1"/>
  <c r="AB2818" i="1"/>
  <c r="AB2819" i="1"/>
  <c r="AB2820" i="1"/>
  <c r="AB2821" i="1"/>
  <c r="AB2822" i="1"/>
  <c r="AB2823" i="1"/>
  <c r="AB2824" i="1"/>
  <c r="AB2825" i="1"/>
  <c r="AB2826" i="1"/>
  <c r="AB2827" i="1"/>
  <c r="AB2828" i="1"/>
  <c r="AB2829" i="1"/>
  <c r="AB2830" i="1"/>
  <c r="AB2831" i="1"/>
  <c r="AB2832" i="1"/>
  <c r="AB2833" i="1"/>
  <c r="AB2834" i="1"/>
  <c r="AB2835" i="1"/>
  <c r="AB2836" i="1"/>
  <c r="AB2837" i="1"/>
  <c r="AB2838" i="1"/>
  <c r="AB2839" i="1"/>
  <c r="AB2840" i="1"/>
  <c r="AB2841" i="1"/>
  <c r="AB2842" i="1"/>
  <c r="AB2843" i="1"/>
  <c r="AB2844" i="1"/>
  <c r="AB2845" i="1"/>
  <c r="AB2846" i="1"/>
  <c r="AB2847" i="1"/>
  <c r="AB2848" i="1"/>
  <c r="AB2849" i="1"/>
  <c r="AB2850" i="1"/>
  <c r="AB2851" i="1"/>
  <c r="AB2852" i="1"/>
  <c r="AB2853" i="1"/>
  <c r="AB2854" i="1"/>
  <c r="AB2855" i="1"/>
  <c r="AB2856" i="1"/>
  <c r="AB2857" i="1"/>
  <c r="AB2858" i="1"/>
  <c r="AB2859" i="1"/>
  <c r="AB2860" i="1"/>
  <c r="AB2861" i="1"/>
  <c r="AB2862" i="1"/>
  <c r="AB2863" i="1"/>
  <c r="AB2864" i="1"/>
  <c r="AB2865" i="1"/>
  <c r="AB2866" i="1"/>
  <c r="AB2867" i="1"/>
  <c r="AB2868" i="1"/>
  <c r="AB2869" i="1"/>
  <c r="AB2870" i="1"/>
  <c r="AB2871" i="1"/>
  <c r="AB2872" i="1"/>
  <c r="AB2873" i="1"/>
  <c r="AB2874" i="1"/>
  <c r="AB2875" i="1"/>
  <c r="AB2876" i="1"/>
  <c r="AB2877" i="1"/>
  <c r="AB2878" i="1"/>
  <c r="AB2879" i="1"/>
  <c r="AB2880" i="1"/>
  <c r="AB2881" i="1"/>
  <c r="AB2882" i="1"/>
  <c r="AB2883" i="1"/>
  <c r="AB2884" i="1"/>
  <c r="AB2885" i="1"/>
  <c r="AB2886" i="1"/>
  <c r="AB2887" i="1"/>
  <c r="AB2888" i="1"/>
  <c r="AB2889" i="1"/>
  <c r="AB2890" i="1"/>
  <c r="AB2891" i="1"/>
  <c r="AB2892" i="1"/>
  <c r="AB2893" i="1"/>
  <c r="AB2894" i="1"/>
  <c r="AB2895" i="1"/>
  <c r="AB2896" i="1"/>
  <c r="AB2897" i="1"/>
  <c r="AB2898" i="1"/>
  <c r="AB2899" i="1"/>
  <c r="AB2900" i="1"/>
  <c r="AB2901" i="1"/>
  <c r="AB2902" i="1"/>
  <c r="AB2903" i="1"/>
  <c r="AB2904" i="1"/>
  <c r="AB2905" i="1"/>
  <c r="AB2906" i="1"/>
  <c r="AB2907" i="1"/>
  <c r="AB2908" i="1"/>
  <c r="AB2909" i="1"/>
  <c r="AB2910" i="1"/>
  <c r="AB2911" i="1"/>
  <c r="AB2912" i="1"/>
  <c r="AB2913" i="1"/>
  <c r="AB2914" i="1"/>
  <c r="AB2915" i="1"/>
  <c r="AB2916" i="1"/>
  <c r="AB2917" i="1"/>
  <c r="AB2918" i="1"/>
  <c r="AB2919" i="1"/>
  <c r="AB2920" i="1"/>
  <c r="AB2921" i="1"/>
  <c r="AB2922" i="1"/>
  <c r="AB2923" i="1"/>
  <c r="AB2924" i="1"/>
  <c r="AB2925" i="1"/>
  <c r="AB2926" i="1"/>
  <c r="AB2927" i="1"/>
  <c r="AB2928" i="1"/>
  <c r="AB2929" i="1"/>
  <c r="AB2930" i="1"/>
  <c r="AB2931" i="1"/>
  <c r="AB2932" i="1"/>
  <c r="AB2933" i="1"/>
  <c r="AB2934" i="1"/>
  <c r="AB2935" i="1"/>
  <c r="AB2936" i="1"/>
  <c r="AB2937" i="1"/>
  <c r="AB2938" i="1"/>
  <c r="AB2939" i="1"/>
  <c r="AB2940" i="1"/>
  <c r="AB2941" i="1"/>
  <c r="AB2942" i="1"/>
  <c r="AB2943" i="1"/>
  <c r="AB2944" i="1"/>
  <c r="AB2945" i="1"/>
  <c r="AB2946" i="1"/>
  <c r="AB2947" i="1"/>
  <c r="AB2948" i="1"/>
  <c r="AB2949" i="1"/>
  <c r="AB2950" i="1"/>
  <c r="AB2951" i="1"/>
  <c r="AB2952" i="1"/>
  <c r="AB2953" i="1"/>
  <c r="AB2954" i="1"/>
  <c r="AB2955" i="1"/>
  <c r="AB2956" i="1"/>
  <c r="AB2957" i="1"/>
  <c r="AB2958" i="1"/>
  <c r="AB2959" i="1"/>
  <c r="AB2960" i="1"/>
  <c r="AB2961" i="1"/>
  <c r="AB2962" i="1"/>
  <c r="AB2963" i="1"/>
  <c r="AB2964" i="1"/>
  <c r="AB2965" i="1"/>
  <c r="AB2966" i="1"/>
  <c r="AB2967" i="1"/>
  <c r="AB2968" i="1"/>
  <c r="AB2969" i="1"/>
  <c r="AB2970" i="1"/>
  <c r="AB2971" i="1"/>
  <c r="AB2972" i="1"/>
  <c r="AB2973" i="1"/>
  <c r="AB2974" i="1"/>
  <c r="AB2975" i="1"/>
  <c r="AB2976" i="1"/>
  <c r="AB2977" i="1"/>
  <c r="AB2978" i="1"/>
  <c r="AB2979" i="1"/>
  <c r="AB2980" i="1"/>
  <c r="AB2981" i="1"/>
  <c r="AB2982" i="1"/>
  <c r="AB2983" i="1"/>
  <c r="AB2984" i="1"/>
  <c r="AB2985" i="1"/>
  <c r="AB2986" i="1"/>
  <c r="AB2987" i="1"/>
  <c r="AB2988" i="1"/>
  <c r="AB2989" i="1"/>
  <c r="AB2990" i="1"/>
  <c r="AB2991" i="1"/>
  <c r="AB2992" i="1"/>
  <c r="AB2993" i="1"/>
  <c r="AB2994" i="1"/>
  <c r="AB2995" i="1"/>
  <c r="AB2996" i="1"/>
  <c r="AB2997" i="1"/>
  <c r="AB2998" i="1"/>
  <c r="AB2999" i="1"/>
  <c r="AB3000" i="1"/>
  <c r="AB3001" i="1"/>
  <c r="AB3002" i="1"/>
  <c r="AB3003" i="1"/>
  <c r="AB3004" i="1"/>
  <c r="AB3005" i="1"/>
  <c r="AB3006" i="1"/>
  <c r="AB3007" i="1"/>
  <c r="AB3008" i="1"/>
  <c r="AB3009" i="1"/>
  <c r="AB3010" i="1"/>
  <c r="AB3011" i="1"/>
  <c r="AB3012" i="1"/>
  <c r="AB3013" i="1"/>
  <c r="AB3014" i="1"/>
  <c r="AB3015" i="1"/>
  <c r="AB3016" i="1"/>
  <c r="AB3017" i="1"/>
  <c r="AB3018" i="1"/>
  <c r="AB3019" i="1"/>
  <c r="AB3020" i="1"/>
  <c r="AB3021" i="1"/>
  <c r="AB3022" i="1"/>
  <c r="AB3023" i="1"/>
  <c r="AB3024" i="1"/>
  <c r="AB3025" i="1"/>
  <c r="AB3026" i="1"/>
  <c r="AB3027" i="1"/>
  <c r="AB3028" i="1"/>
  <c r="AB3029" i="1"/>
  <c r="AB3030" i="1"/>
  <c r="AB3031" i="1"/>
  <c r="AB3032" i="1"/>
  <c r="AB3033" i="1"/>
  <c r="AB3034" i="1"/>
  <c r="AB3035" i="1"/>
  <c r="AB3036" i="1"/>
  <c r="AB3037" i="1"/>
  <c r="AB3038" i="1"/>
  <c r="AB3039" i="1"/>
  <c r="AB3040" i="1"/>
  <c r="AB3041" i="1"/>
  <c r="AB3042" i="1"/>
  <c r="AB3043" i="1"/>
  <c r="AB3044" i="1"/>
  <c r="AB3045" i="1"/>
  <c r="AB3046" i="1"/>
  <c r="AB3047" i="1"/>
  <c r="AB3048" i="1"/>
  <c r="AB3049" i="1"/>
  <c r="AB3050" i="1"/>
  <c r="AB3051" i="1"/>
  <c r="AB3052" i="1"/>
  <c r="AB3053" i="1"/>
  <c r="AB3054" i="1"/>
  <c r="AB3055" i="1"/>
  <c r="AB3056" i="1"/>
  <c r="AB3057" i="1"/>
  <c r="AB3058" i="1"/>
  <c r="AB3059" i="1"/>
  <c r="AB3060" i="1"/>
  <c r="AB3061" i="1"/>
  <c r="AB3062" i="1"/>
  <c r="AB3063" i="1"/>
  <c r="AB3064" i="1"/>
  <c r="AB3065" i="1"/>
  <c r="AB3066" i="1"/>
  <c r="AB3067" i="1"/>
  <c r="AB3068" i="1"/>
  <c r="AB3069" i="1"/>
  <c r="AB3070" i="1"/>
  <c r="AB3071" i="1"/>
  <c r="AB3072" i="1"/>
  <c r="AB3073" i="1"/>
  <c r="AB3074" i="1"/>
  <c r="AB3075" i="1"/>
  <c r="AB3076" i="1"/>
  <c r="AB3077" i="1"/>
  <c r="AB3078" i="1"/>
  <c r="AB3079" i="1"/>
  <c r="AB3080" i="1"/>
  <c r="AB3081" i="1"/>
  <c r="AB3082" i="1"/>
  <c r="AB3083" i="1"/>
  <c r="AB3084" i="1"/>
  <c r="AB3085" i="1"/>
  <c r="AB3086" i="1"/>
  <c r="AB3087" i="1"/>
  <c r="AB3088" i="1"/>
  <c r="AB3089" i="1"/>
  <c r="AB3090" i="1"/>
  <c r="AB3091" i="1"/>
  <c r="AB3092" i="1"/>
  <c r="AB3093" i="1"/>
  <c r="AB3094" i="1"/>
  <c r="AB3095" i="1"/>
  <c r="AB3096" i="1"/>
  <c r="AB3097" i="1"/>
  <c r="AB3098" i="1"/>
  <c r="AB3099" i="1"/>
  <c r="AB3100" i="1"/>
  <c r="AB3101" i="1"/>
  <c r="AB3102" i="1"/>
  <c r="AB3103" i="1"/>
  <c r="AB3104" i="1"/>
  <c r="AB3105" i="1"/>
  <c r="AB3106" i="1"/>
  <c r="AB3107" i="1"/>
  <c r="AB3108" i="1"/>
  <c r="AB3109" i="1"/>
  <c r="AB3110" i="1"/>
  <c r="AB3111" i="1"/>
  <c r="AB3112" i="1"/>
  <c r="AB3113" i="1"/>
  <c r="AB3114" i="1"/>
  <c r="AB3115" i="1"/>
  <c r="AB3116" i="1"/>
  <c r="AB3117" i="1"/>
  <c r="AB3118" i="1"/>
  <c r="AB3119" i="1"/>
  <c r="AB3120" i="1"/>
  <c r="AB3121" i="1"/>
  <c r="AB3122" i="1"/>
  <c r="AB3123" i="1"/>
  <c r="AB3124" i="1"/>
  <c r="AB3125" i="1"/>
  <c r="AB3126" i="1"/>
  <c r="AB3127" i="1"/>
  <c r="AB3128" i="1"/>
  <c r="AB3129" i="1"/>
  <c r="AB3130" i="1"/>
  <c r="AB3131" i="1"/>
  <c r="AB3132" i="1"/>
  <c r="AB3133" i="1"/>
  <c r="AB3134" i="1"/>
  <c r="AB3135" i="1"/>
  <c r="AB3136" i="1"/>
  <c r="AB3137" i="1"/>
  <c r="AB3138" i="1"/>
  <c r="AB3139" i="1"/>
  <c r="AB3140" i="1"/>
  <c r="AB3141" i="1"/>
  <c r="AB3142" i="1"/>
  <c r="AB3143" i="1"/>
  <c r="AB3144" i="1"/>
  <c r="AB3145" i="1"/>
  <c r="AB3146" i="1"/>
  <c r="AB3147" i="1"/>
  <c r="AB3148" i="1"/>
  <c r="AB3149" i="1"/>
  <c r="AB3150" i="1"/>
  <c r="AB3151" i="1"/>
  <c r="AB3152" i="1"/>
  <c r="AB3153" i="1"/>
  <c r="AB3154" i="1"/>
  <c r="AB3155" i="1"/>
  <c r="AB3156" i="1"/>
  <c r="AB3157" i="1"/>
  <c r="AB3158" i="1"/>
  <c r="AB3159" i="1"/>
  <c r="AB3160" i="1"/>
  <c r="AB3161" i="1"/>
  <c r="AB3162" i="1"/>
  <c r="AB3163" i="1"/>
  <c r="AB3164" i="1"/>
  <c r="AB3165" i="1"/>
  <c r="AB3166" i="1"/>
  <c r="AB3167" i="1"/>
  <c r="AB3168" i="1"/>
  <c r="AB3169" i="1"/>
  <c r="AB3170" i="1"/>
  <c r="AB3171" i="1"/>
  <c r="AB3172" i="1"/>
  <c r="AB3173" i="1"/>
  <c r="AB3174" i="1"/>
  <c r="AB3175" i="1"/>
  <c r="AB3176" i="1"/>
  <c r="AB3177" i="1"/>
  <c r="AB3178" i="1"/>
  <c r="AB3179" i="1"/>
  <c r="AB3180" i="1"/>
  <c r="AB3181" i="1"/>
  <c r="AB3182" i="1"/>
  <c r="AB3183" i="1"/>
  <c r="AB3184" i="1"/>
  <c r="AB3185" i="1"/>
  <c r="AB3186" i="1"/>
  <c r="AB3187" i="1"/>
  <c r="AB3188" i="1"/>
  <c r="AB3189" i="1"/>
  <c r="AB3190" i="1"/>
  <c r="AB3191" i="1"/>
  <c r="AB3192" i="1"/>
  <c r="AB3193" i="1"/>
  <c r="AB3194" i="1"/>
  <c r="AB3195" i="1"/>
  <c r="AB3196" i="1"/>
  <c r="AB3197" i="1"/>
  <c r="AB3198" i="1"/>
  <c r="AB3199" i="1"/>
  <c r="AB3200" i="1"/>
  <c r="AB3201" i="1"/>
  <c r="AB3202" i="1"/>
  <c r="AB3203" i="1"/>
  <c r="AB3204" i="1"/>
  <c r="AB3205" i="1"/>
  <c r="AB3206" i="1"/>
  <c r="AB3207" i="1"/>
  <c r="AB3208" i="1"/>
  <c r="AB3209" i="1"/>
  <c r="AB3210" i="1"/>
  <c r="AB3211" i="1"/>
  <c r="AB3212" i="1"/>
  <c r="AB3213" i="1"/>
  <c r="AB3214" i="1"/>
  <c r="AB3215" i="1"/>
  <c r="AB3216" i="1"/>
  <c r="AB3217" i="1"/>
  <c r="AB3218" i="1"/>
  <c r="AB3219" i="1"/>
  <c r="AB3220" i="1"/>
  <c r="AB3221" i="1"/>
  <c r="AB3222" i="1"/>
  <c r="AB3223" i="1"/>
  <c r="AB3224" i="1"/>
  <c r="AB3225" i="1"/>
  <c r="AB3226" i="1"/>
  <c r="AB3227" i="1"/>
  <c r="AB3228" i="1"/>
  <c r="AB3229" i="1"/>
  <c r="AB3230" i="1"/>
  <c r="AB3231" i="1"/>
  <c r="AB3232" i="1"/>
  <c r="AB3233" i="1"/>
  <c r="AB3234" i="1"/>
  <c r="AB3235" i="1"/>
  <c r="AB3236" i="1"/>
  <c r="AB3237" i="1"/>
  <c r="AB3238" i="1"/>
  <c r="AB3239" i="1"/>
  <c r="AB3240" i="1"/>
  <c r="AB3241" i="1"/>
  <c r="AB3242" i="1"/>
  <c r="AB3243" i="1"/>
  <c r="AB3244" i="1"/>
  <c r="AB3245" i="1"/>
  <c r="AB3246" i="1"/>
  <c r="AB3247" i="1"/>
  <c r="AB3248" i="1"/>
  <c r="AB3249" i="1"/>
  <c r="AB3250" i="1"/>
  <c r="AB3251" i="1"/>
  <c r="AB3252" i="1"/>
  <c r="AB3253" i="1"/>
  <c r="AB3254" i="1"/>
  <c r="AB3255" i="1"/>
  <c r="AB3256" i="1"/>
  <c r="AB3257" i="1"/>
  <c r="AB3258" i="1"/>
  <c r="AB3259" i="1"/>
  <c r="AB3260" i="1"/>
  <c r="AB3261" i="1"/>
  <c r="AB3262" i="1"/>
  <c r="AB3263" i="1"/>
  <c r="AB3264" i="1"/>
  <c r="AB3265" i="1"/>
  <c r="AB3266" i="1"/>
  <c r="AB3267" i="1"/>
  <c r="AB3268" i="1"/>
  <c r="AB3269" i="1"/>
  <c r="AB3270" i="1"/>
  <c r="AB3271" i="1"/>
  <c r="AB3272" i="1"/>
  <c r="AB3273" i="1"/>
  <c r="AB3274" i="1"/>
  <c r="AB3275" i="1"/>
  <c r="AB3276" i="1"/>
  <c r="AB3277" i="1"/>
  <c r="AB3278" i="1"/>
  <c r="AB3279" i="1"/>
  <c r="AB3280" i="1"/>
  <c r="AB3281" i="1"/>
  <c r="AB3282" i="1"/>
  <c r="AB3283" i="1"/>
  <c r="AB3284" i="1"/>
  <c r="AB3285" i="1"/>
  <c r="AB3286" i="1"/>
  <c r="AB3287" i="1"/>
  <c r="AB3288" i="1"/>
  <c r="AB3289" i="1"/>
  <c r="AB3290" i="1"/>
  <c r="AB3291" i="1"/>
  <c r="AB3292" i="1"/>
  <c r="AB3293" i="1"/>
  <c r="AB3294" i="1"/>
  <c r="AB3295" i="1"/>
  <c r="AB3296" i="1"/>
  <c r="AB3297" i="1"/>
  <c r="AB3298" i="1"/>
  <c r="AB3299" i="1"/>
  <c r="AB3300" i="1"/>
  <c r="AB3301" i="1"/>
  <c r="AB3302" i="1"/>
  <c r="AB3303" i="1"/>
  <c r="AB3304" i="1"/>
  <c r="AB3305" i="1"/>
  <c r="AB3306" i="1"/>
  <c r="AB3307" i="1"/>
  <c r="AB3308" i="1"/>
  <c r="AB3309" i="1"/>
  <c r="AB3310" i="1"/>
  <c r="AB3311" i="1"/>
  <c r="AB3312" i="1"/>
  <c r="AB3313" i="1"/>
  <c r="AB3314" i="1"/>
  <c r="AB3315" i="1"/>
  <c r="AB3316" i="1"/>
  <c r="AB3317" i="1"/>
  <c r="AB3318" i="1"/>
  <c r="AB3319" i="1"/>
  <c r="AB3320" i="1"/>
  <c r="AB3321" i="1"/>
  <c r="AB3322" i="1"/>
  <c r="AB3323" i="1"/>
  <c r="AB3324" i="1"/>
  <c r="AB3325" i="1"/>
  <c r="AB3326" i="1"/>
  <c r="AB3327" i="1"/>
  <c r="AB3328" i="1"/>
  <c r="AB3329" i="1"/>
  <c r="AB3330" i="1"/>
  <c r="AB3331" i="1"/>
  <c r="AB3332" i="1"/>
  <c r="AB3333" i="1"/>
  <c r="AB3334" i="1"/>
  <c r="AB3335" i="1"/>
  <c r="AB3336" i="1"/>
  <c r="AB3337" i="1"/>
  <c r="AB3338" i="1"/>
  <c r="AB3339" i="1"/>
  <c r="AB3340" i="1"/>
  <c r="AB3341" i="1"/>
  <c r="AB3342" i="1"/>
  <c r="AB3343" i="1"/>
  <c r="AB3344" i="1"/>
  <c r="AB3345" i="1"/>
  <c r="AB3346" i="1"/>
  <c r="AB3347" i="1"/>
  <c r="AB3348" i="1"/>
  <c r="AB3349" i="1"/>
  <c r="AB3350" i="1"/>
  <c r="AB3351" i="1"/>
  <c r="AB3352" i="1"/>
  <c r="AB3353" i="1"/>
  <c r="AB3354" i="1"/>
  <c r="AB3355" i="1"/>
  <c r="AB3356" i="1"/>
  <c r="AB3357" i="1"/>
  <c r="AB3358" i="1"/>
  <c r="AB3359" i="1"/>
  <c r="AB3360" i="1"/>
  <c r="AB3361" i="1"/>
  <c r="AB3362" i="1"/>
  <c r="AB3363" i="1"/>
  <c r="AB3364" i="1"/>
  <c r="AB3365" i="1"/>
  <c r="AB3366" i="1"/>
  <c r="AB3367" i="1"/>
  <c r="AB3368" i="1"/>
  <c r="AB3369" i="1"/>
  <c r="AB3370" i="1"/>
  <c r="AB3371" i="1"/>
  <c r="AB3372" i="1"/>
  <c r="AB3373" i="1"/>
  <c r="AB3374" i="1"/>
  <c r="AB3375" i="1"/>
  <c r="AB3376" i="1"/>
  <c r="AB3377" i="1"/>
  <c r="AB3378" i="1"/>
  <c r="AB3379" i="1"/>
  <c r="AB3380" i="1"/>
  <c r="AB3381" i="1"/>
  <c r="AB3382" i="1"/>
  <c r="AB3383" i="1"/>
  <c r="AB3384" i="1"/>
  <c r="AB3385" i="1"/>
  <c r="AB3386" i="1"/>
  <c r="AB3387" i="1"/>
  <c r="AB3388" i="1"/>
  <c r="AB3389" i="1"/>
  <c r="AB3390" i="1"/>
  <c r="AB3391" i="1"/>
  <c r="AB3392" i="1"/>
  <c r="AB3393" i="1"/>
  <c r="AB3394" i="1"/>
  <c r="AB3395" i="1"/>
  <c r="AB3396" i="1"/>
  <c r="AB3397" i="1"/>
  <c r="AB3398" i="1"/>
  <c r="AB3399" i="1"/>
  <c r="AB3400" i="1"/>
  <c r="AB3401" i="1"/>
  <c r="AB3402" i="1"/>
  <c r="AB3403" i="1"/>
  <c r="AB3404" i="1"/>
  <c r="AB3405" i="1"/>
  <c r="AB3406" i="1"/>
  <c r="AB3407" i="1"/>
  <c r="AB3408" i="1"/>
  <c r="AB3409" i="1"/>
  <c r="AB3410" i="1"/>
  <c r="AB3411" i="1"/>
  <c r="AB3412" i="1"/>
  <c r="AB3413" i="1"/>
  <c r="AB3414" i="1"/>
  <c r="AB3415" i="1"/>
  <c r="AB3416" i="1"/>
  <c r="AB3417" i="1"/>
  <c r="AB3418" i="1"/>
  <c r="AB3419" i="1"/>
  <c r="AB3420" i="1"/>
  <c r="AB3421" i="1"/>
  <c r="AB3422" i="1"/>
  <c r="AB3423" i="1"/>
  <c r="AB3424" i="1"/>
  <c r="AB3425" i="1"/>
  <c r="AB3426" i="1"/>
  <c r="AB3427" i="1"/>
  <c r="AB3428" i="1"/>
  <c r="AB3429" i="1"/>
  <c r="AB3430" i="1"/>
  <c r="AB3431" i="1"/>
  <c r="AB3432" i="1"/>
  <c r="AB3433" i="1"/>
  <c r="AB3434" i="1"/>
  <c r="AB3435" i="1"/>
  <c r="AB3436" i="1"/>
  <c r="AB3437" i="1"/>
  <c r="AB3438" i="1"/>
  <c r="AB3439" i="1"/>
  <c r="AB3440" i="1"/>
  <c r="AB3441" i="1"/>
  <c r="AB3442" i="1"/>
  <c r="AB3443" i="1"/>
  <c r="AB3444" i="1"/>
  <c r="AB3445" i="1"/>
  <c r="AB3446" i="1"/>
  <c r="AB3447" i="1"/>
  <c r="AB3448" i="1"/>
  <c r="AB3449" i="1"/>
  <c r="AB3450" i="1"/>
  <c r="AB3451" i="1"/>
  <c r="AB3452" i="1"/>
  <c r="AB3453" i="1"/>
  <c r="AB3454" i="1"/>
  <c r="AB3455" i="1"/>
  <c r="AB3456" i="1"/>
  <c r="AB3457" i="1"/>
  <c r="AB3458" i="1"/>
  <c r="AB3459" i="1"/>
  <c r="AB3460" i="1"/>
  <c r="AB3461" i="1"/>
  <c r="AB3462" i="1"/>
  <c r="AB3463" i="1"/>
  <c r="AB3464" i="1"/>
  <c r="AB3465" i="1"/>
  <c r="AB3466" i="1"/>
  <c r="AB3467" i="1"/>
  <c r="AB3468" i="1"/>
  <c r="AB3469" i="1"/>
  <c r="AB3470" i="1"/>
  <c r="AB3471" i="1"/>
  <c r="AB3472" i="1"/>
  <c r="AB3473" i="1"/>
  <c r="AB3474" i="1"/>
  <c r="AB3475" i="1"/>
  <c r="AB3476" i="1"/>
  <c r="AB3477" i="1"/>
  <c r="AB3478" i="1"/>
  <c r="AB3479" i="1"/>
  <c r="AB3480" i="1"/>
  <c r="AB3481" i="1"/>
  <c r="AB3482" i="1"/>
  <c r="AB3483" i="1"/>
  <c r="AB3484" i="1"/>
  <c r="AB3485" i="1"/>
  <c r="AB3486" i="1"/>
  <c r="AB3487" i="1"/>
  <c r="AB3488" i="1"/>
  <c r="AB3489" i="1"/>
  <c r="AB3490" i="1"/>
  <c r="AB3491" i="1"/>
  <c r="AB3492" i="1"/>
  <c r="AB3493" i="1"/>
  <c r="AB3494" i="1"/>
  <c r="AB3495" i="1"/>
  <c r="AB3496" i="1"/>
  <c r="AB3497" i="1"/>
  <c r="AB3498" i="1"/>
  <c r="AB3499" i="1"/>
  <c r="AB3500" i="1"/>
  <c r="AB3501" i="1"/>
  <c r="AB3502" i="1"/>
  <c r="AB3503" i="1"/>
  <c r="AB3504" i="1"/>
  <c r="AB3505" i="1"/>
  <c r="AB3506" i="1"/>
  <c r="AB3507" i="1"/>
  <c r="AB3508" i="1"/>
  <c r="AB3509" i="1"/>
  <c r="AB3510" i="1"/>
  <c r="AB3511" i="1"/>
  <c r="AB3512" i="1"/>
  <c r="AB3513" i="1"/>
  <c r="AB3514" i="1"/>
  <c r="AB3515" i="1"/>
  <c r="AB3516" i="1"/>
  <c r="AB3517" i="1"/>
  <c r="AB3518" i="1"/>
  <c r="AB3519" i="1"/>
  <c r="AB3520" i="1"/>
  <c r="AB3521" i="1"/>
  <c r="AB3522" i="1"/>
  <c r="AB3523" i="1"/>
  <c r="AB3524" i="1"/>
  <c r="AB3525" i="1"/>
  <c r="AB3526" i="1"/>
  <c r="AB3527" i="1"/>
  <c r="AB3528" i="1"/>
  <c r="AB3529" i="1"/>
  <c r="AB3530" i="1"/>
  <c r="AB3531" i="1"/>
  <c r="AB3532" i="1"/>
  <c r="AB3533" i="1"/>
  <c r="AB3534" i="1"/>
  <c r="AB3535" i="1"/>
  <c r="AB3536" i="1"/>
  <c r="AB3537" i="1"/>
  <c r="AB3538" i="1"/>
  <c r="AB3539" i="1"/>
  <c r="AB3540" i="1"/>
  <c r="AB3541" i="1"/>
  <c r="AB3542" i="1"/>
  <c r="AB3543" i="1"/>
  <c r="AB3544" i="1"/>
  <c r="AB3545" i="1"/>
  <c r="AB3546" i="1"/>
  <c r="AB3547" i="1"/>
  <c r="AB3548" i="1"/>
  <c r="AB3549" i="1"/>
  <c r="AB3550" i="1"/>
  <c r="AB3551" i="1"/>
  <c r="AB3552" i="1"/>
  <c r="AB3553" i="1"/>
  <c r="AB3554" i="1"/>
  <c r="AB3555" i="1"/>
  <c r="AB3556" i="1"/>
  <c r="AB3557" i="1"/>
  <c r="AB3558" i="1"/>
  <c r="AB3559" i="1"/>
  <c r="AB3560" i="1"/>
  <c r="AB3561" i="1"/>
  <c r="AB3562" i="1"/>
  <c r="AB3563" i="1"/>
  <c r="AB3564" i="1"/>
  <c r="AB3565" i="1"/>
  <c r="AB3566" i="1"/>
  <c r="AB3567" i="1"/>
  <c r="AB3568" i="1"/>
  <c r="AB3569" i="1"/>
  <c r="AB3570" i="1"/>
  <c r="AB3571" i="1"/>
  <c r="AB3572" i="1"/>
  <c r="AB3573" i="1"/>
  <c r="AB3574" i="1"/>
  <c r="AB3575" i="1"/>
  <c r="AB3576" i="1"/>
  <c r="AB3577" i="1"/>
  <c r="AB3578" i="1"/>
  <c r="AB3579" i="1"/>
  <c r="AB3580" i="1"/>
  <c r="AB3581" i="1"/>
  <c r="AB3582" i="1"/>
  <c r="AB3583" i="1"/>
  <c r="AB3584" i="1"/>
  <c r="AB3585" i="1"/>
  <c r="AB3586" i="1"/>
  <c r="AB3587" i="1"/>
  <c r="AB3588" i="1"/>
  <c r="AB3589" i="1"/>
  <c r="AB3590" i="1"/>
  <c r="AB3591" i="1"/>
  <c r="AB3592" i="1"/>
  <c r="AB3593" i="1"/>
  <c r="B43" i="4" s="1"/>
  <c r="AB3594" i="1"/>
  <c r="AB3595" i="1"/>
  <c r="AB3596" i="1"/>
  <c r="AB3597" i="1"/>
  <c r="AB3598" i="1"/>
  <c r="AB3599" i="1"/>
  <c r="AB3600" i="1"/>
  <c r="AB3601" i="1"/>
  <c r="AB3602" i="1"/>
  <c r="AB3603" i="1"/>
  <c r="AB3604" i="1"/>
  <c r="AB3605" i="1"/>
  <c r="AB3606" i="1"/>
  <c r="AB3607" i="1"/>
  <c r="AB3608" i="1"/>
  <c r="AB3609" i="1"/>
  <c r="AB3610" i="1"/>
  <c r="AB3611" i="1"/>
  <c r="AB3612" i="1"/>
  <c r="AB3613" i="1"/>
  <c r="AB3614" i="1"/>
  <c r="AB3615" i="1"/>
  <c r="AB3616" i="1"/>
  <c r="AB3617" i="1"/>
  <c r="AB3618" i="1"/>
  <c r="AB3619" i="1"/>
  <c r="AB3620" i="1"/>
  <c r="AB3621" i="1"/>
  <c r="AB3622" i="1"/>
  <c r="AB3623" i="1"/>
  <c r="AB3624" i="1"/>
  <c r="AB3625" i="1"/>
  <c r="AB3626" i="1"/>
  <c r="AB3627" i="1"/>
  <c r="AB3628" i="1"/>
  <c r="AB3629" i="1"/>
  <c r="AB3630" i="1"/>
  <c r="AB3631" i="1"/>
  <c r="AB3632" i="1"/>
  <c r="AB3633" i="1"/>
  <c r="AB3634" i="1"/>
  <c r="AB3635" i="1"/>
  <c r="AB3636" i="1"/>
  <c r="AB3637" i="1"/>
  <c r="AB3638" i="1"/>
  <c r="AB3639" i="1"/>
  <c r="AB3640" i="1"/>
  <c r="AB3641" i="1"/>
  <c r="AB3642" i="1"/>
  <c r="AB3643" i="1"/>
  <c r="AB3644" i="1"/>
  <c r="AB3645" i="1"/>
  <c r="AB3646" i="1"/>
  <c r="AB3647" i="1"/>
  <c r="AB3648" i="1"/>
  <c r="AB3649" i="1"/>
  <c r="AB3650" i="1"/>
  <c r="AB3651" i="1"/>
  <c r="AB3652" i="1"/>
  <c r="AB3653" i="1"/>
  <c r="AB3654" i="1"/>
  <c r="AB3655" i="1"/>
  <c r="AB3656" i="1"/>
  <c r="AB3657" i="1"/>
  <c r="AB3658" i="1"/>
  <c r="AB3659" i="1"/>
  <c r="AB3660" i="1"/>
  <c r="AB3661" i="1"/>
  <c r="AB3662" i="1"/>
  <c r="AB3663" i="1"/>
  <c r="AB3664" i="1"/>
  <c r="AB3665" i="1"/>
  <c r="AB3666" i="1"/>
  <c r="AB3667" i="1"/>
  <c r="AB3668" i="1"/>
  <c r="AB3669" i="1"/>
  <c r="AB3670" i="1"/>
  <c r="AB3671" i="1"/>
  <c r="AB3672" i="1"/>
  <c r="AB3673" i="1"/>
  <c r="AB3674" i="1"/>
  <c r="AB3675" i="1"/>
  <c r="AB3676" i="1"/>
  <c r="AB3677" i="1"/>
  <c r="AB3678" i="1"/>
  <c r="AB3679" i="1"/>
  <c r="AB3680" i="1"/>
  <c r="AB3681" i="1"/>
  <c r="AB3682" i="1"/>
  <c r="AB3683" i="1"/>
  <c r="AB3684" i="1"/>
  <c r="AB3685" i="1"/>
  <c r="AB3686" i="1"/>
  <c r="AB3687" i="1"/>
  <c r="AB3688" i="1"/>
  <c r="AB3689" i="1"/>
  <c r="AB3690" i="1"/>
  <c r="AB3691" i="1"/>
  <c r="AB3692" i="1"/>
  <c r="AB3693" i="1"/>
  <c r="AB3694" i="1"/>
  <c r="AB3695" i="1"/>
  <c r="AB3696" i="1"/>
  <c r="AB3697" i="1"/>
  <c r="AB3698" i="1"/>
  <c r="AB3699" i="1"/>
  <c r="AB3700" i="1"/>
  <c r="AB3701" i="1"/>
  <c r="AB3702" i="1"/>
  <c r="AB3703" i="1"/>
  <c r="AB3704" i="1"/>
  <c r="AB3705" i="1"/>
  <c r="AB3706" i="1"/>
  <c r="AB3707" i="1"/>
  <c r="AB3708" i="1"/>
  <c r="AB3709" i="1"/>
  <c r="AB3710" i="1"/>
  <c r="AB3711" i="1"/>
  <c r="AB3712" i="1"/>
  <c r="AB3713" i="1"/>
  <c r="AB3714" i="1"/>
  <c r="AB3715" i="1"/>
  <c r="AB3716" i="1"/>
  <c r="AB3717" i="1"/>
  <c r="AB3718" i="1"/>
  <c r="AB3719" i="1"/>
  <c r="AB3720" i="1"/>
  <c r="AB3721" i="1"/>
  <c r="AB3722" i="1"/>
  <c r="AB3723" i="1"/>
  <c r="AB3724" i="1"/>
  <c r="AB3725" i="1"/>
  <c r="AB3726" i="1"/>
  <c r="AB3727" i="1"/>
  <c r="AB3728" i="1"/>
  <c r="AB3729" i="1"/>
  <c r="AB3730" i="1"/>
  <c r="AB3731" i="1"/>
  <c r="AB3732" i="1"/>
  <c r="AB3733" i="1"/>
  <c r="AB3734" i="1"/>
  <c r="AB3735" i="1"/>
  <c r="AB3736" i="1"/>
  <c r="AB3737" i="1"/>
  <c r="AB3738" i="1"/>
  <c r="AB3739" i="1"/>
  <c r="AB3740" i="1"/>
  <c r="AB3741" i="1"/>
  <c r="AB3742" i="1"/>
  <c r="AB3743" i="1"/>
  <c r="AB3744" i="1"/>
  <c r="AB3745" i="1"/>
  <c r="AB3746" i="1"/>
  <c r="AB3747" i="1"/>
  <c r="AB3748" i="1"/>
  <c r="AB3749" i="1"/>
  <c r="AB3750" i="1"/>
  <c r="AB3751" i="1"/>
  <c r="AB3752" i="1"/>
  <c r="AB3753" i="1"/>
  <c r="AB3754" i="1"/>
  <c r="AB3755" i="1"/>
  <c r="AB3756" i="1"/>
  <c r="AB3757" i="1"/>
  <c r="AB3758" i="1"/>
  <c r="AB3759" i="1"/>
  <c r="AB3760" i="1"/>
  <c r="AB3761" i="1"/>
  <c r="AB3762" i="1"/>
  <c r="AB3763" i="1"/>
  <c r="AB3764" i="1"/>
  <c r="AB3765" i="1"/>
  <c r="AB3766" i="1"/>
  <c r="AB3767" i="1"/>
  <c r="AB3768" i="1"/>
  <c r="AB3769" i="1"/>
  <c r="AB3770" i="1"/>
  <c r="AB3771" i="1"/>
  <c r="AB3772" i="1"/>
  <c r="AB3773" i="1"/>
  <c r="AB3774" i="1"/>
  <c r="AB3775" i="1"/>
  <c r="AB3776" i="1"/>
  <c r="AB3777" i="1"/>
  <c r="AB3778" i="1"/>
  <c r="AB3779" i="1"/>
  <c r="AB3780" i="1"/>
  <c r="AB3781" i="1"/>
  <c r="AB3782" i="1"/>
  <c r="AB3783" i="1"/>
  <c r="AB3784" i="1"/>
  <c r="AB3785" i="1"/>
  <c r="AB3786" i="1"/>
  <c r="AB3787" i="1"/>
  <c r="AB3788" i="1"/>
  <c r="AB3789" i="1"/>
  <c r="AB3790" i="1"/>
  <c r="AB3791" i="1"/>
  <c r="AB3792" i="1"/>
  <c r="AB3793" i="1"/>
  <c r="AB3794" i="1"/>
  <c r="AB3795" i="1"/>
  <c r="AB3796" i="1"/>
  <c r="AB3797" i="1"/>
  <c r="AB3798" i="1"/>
  <c r="AB3799" i="1"/>
  <c r="AB3800" i="1"/>
  <c r="AB3801" i="1"/>
  <c r="AB3802" i="1"/>
  <c r="AB3803" i="1"/>
  <c r="AB3804" i="1"/>
  <c r="AB3805" i="1"/>
  <c r="AB3806" i="1"/>
  <c r="AB3807" i="1"/>
  <c r="AB3808" i="1"/>
  <c r="AB3809" i="1"/>
  <c r="AB3810" i="1"/>
  <c r="AB3811" i="1"/>
  <c r="AB3812" i="1"/>
  <c r="AB3813" i="1"/>
  <c r="AB3814" i="1"/>
  <c r="AB3815" i="1"/>
  <c r="AB3816" i="1"/>
  <c r="AB3817" i="1"/>
  <c r="AB3818" i="1"/>
  <c r="AB3819" i="1"/>
  <c r="AB3820" i="1"/>
  <c r="AB3821" i="1"/>
  <c r="AB3822" i="1"/>
  <c r="AB3823" i="1"/>
  <c r="AB3824" i="1"/>
  <c r="AB3825" i="1"/>
  <c r="AB3826" i="1"/>
  <c r="AB3827" i="1"/>
  <c r="AB3828" i="1"/>
  <c r="AB3829" i="1"/>
  <c r="AB3830" i="1"/>
  <c r="AB3831" i="1"/>
  <c r="AB3832" i="1"/>
  <c r="AB3833" i="1"/>
  <c r="AB3834" i="1"/>
  <c r="AB3835" i="1"/>
  <c r="AB3836" i="1"/>
  <c r="AB3837" i="1"/>
  <c r="AB3838" i="1"/>
  <c r="AB3839" i="1"/>
  <c r="AB3840" i="1"/>
  <c r="AB3841" i="1"/>
  <c r="AB3842" i="1"/>
  <c r="AB3843" i="1"/>
  <c r="AB3844" i="1"/>
  <c r="AB3845" i="1"/>
  <c r="AB3846" i="1"/>
  <c r="AB3847" i="1"/>
  <c r="AB3848" i="1"/>
  <c r="AB3849" i="1"/>
  <c r="AB3850" i="1"/>
  <c r="AB3851" i="1"/>
  <c r="AB3852" i="1"/>
  <c r="AB3853" i="1"/>
  <c r="AB3854" i="1"/>
  <c r="AB3855" i="1"/>
  <c r="AB3856" i="1"/>
  <c r="AB3857" i="1"/>
  <c r="AB3858" i="1"/>
  <c r="AB3859" i="1"/>
  <c r="AB3860" i="1"/>
  <c r="AB3861" i="1"/>
  <c r="AB3862" i="1"/>
  <c r="AB3863" i="1"/>
  <c r="AB3864" i="1"/>
  <c r="AB3865" i="1"/>
  <c r="AB3866" i="1"/>
  <c r="AB3867" i="1"/>
  <c r="AB3868" i="1"/>
  <c r="AB3869" i="1"/>
  <c r="AB3870" i="1"/>
  <c r="AB3871" i="1"/>
  <c r="AB3872" i="1"/>
  <c r="AB3873" i="1"/>
  <c r="AB3874" i="1"/>
  <c r="AB3875" i="1"/>
  <c r="AB3876" i="1"/>
  <c r="AB3877" i="1"/>
  <c r="AB3878" i="1"/>
  <c r="AB3879" i="1"/>
  <c r="AB3880" i="1"/>
  <c r="AB3881" i="1"/>
  <c r="AB3882" i="1"/>
  <c r="AB3883" i="1"/>
  <c r="AB3884" i="1"/>
  <c r="AB3885" i="1"/>
  <c r="AB3886" i="1"/>
  <c r="AB3887" i="1"/>
  <c r="AB3888" i="1"/>
  <c r="AB3889" i="1"/>
  <c r="AB3890" i="1"/>
  <c r="AB3891" i="1"/>
  <c r="AB3892" i="1"/>
  <c r="AB3893" i="1"/>
  <c r="AB3894" i="1"/>
  <c r="AB3895" i="1"/>
  <c r="AB3896" i="1"/>
  <c r="AB3897" i="1"/>
  <c r="AB3898" i="1"/>
  <c r="AB3899" i="1"/>
  <c r="AB3900" i="1"/>
  <c r="AB3901" i="1"/>
  <c r="AB3902" i="1"/>
  <c r="AB3903" i="1"/>
  <c r="AB3904" i="1"/>
  <c r="AB3905" i="1"/>
  <c r="AB3906" i="1"/>
  <c r="AB3907" i="1"/>
  <c r="AB3908" i="1"/>
  <c r="AB3909" i="1"/>
  <c r="AB3910" i="1"/>
  <c r="AB3911" i="1"/>
  <c r="AB3912" i="1"/>
  <c r="AB3913" i="1"/>
  <c r="AB3914" i="1"/>
  <c r="AB3915" i="1"/>
  <c r="AB3916" i="1"/>
  <c r="AB3917" i="1"/>
  <c r="AB3918" i="1"/>
  <c r="AB3919" i="1"/>
  <c r="AB3920" i="1"/>
  <c r="AB3921" i="1"/>
  <c r="AB3922" i="1"/>
  <c r="AB3923" i="1"/>
  <c r="AB3924" i="1"/>
  <c r="AB3925" i="1"/>
  <c r="AB3926" i="1"/>
  <c r="AB3927" i="1"/>
  <c r="AB3928" i="1"/>
  <c r="AB3929" i="1"/>
  <c r="AB3930" i="1"/>
  <c r="AB3931" i="1"/>
  <c r="AB3932" i="1"/>
  <c r="AB3933" i="1"/>
  <c r="AB3934" i="1"/>
  <c r="AB3935" i="1"/>
  <c r="AB3936" i="1"/>
  <c r="AB3937" i="1"/>
  <c r="AB3938" i="1"/>
  <c r="AB3939" i="1"/>
  <c r="AB3940" i="1"/>
  <c r="AB3941" i="1"/>
  <c r="AB3942" i="1"/>
  <c r="AB3943" i="1"/>
  <c r="AB3944" i="1"/>
  <c r="AB3945" i="1"/>
  <c r="AB3946" i="1"/>
  <c r="AB3947" i="1"/>
  <c r="AB3948" i="1"/>
  <c r="AB3949" i="1"/>
  <c r="AB3950" i="1"/>
  <c r="AB3951" i="1"/>
  <c r="AB3952" i="1"/>
  <c r="AB3953" i="1"/>
  <c r="AB3954" i="1"/>
  <c r="AB3955" i="1"/>
  <c r="AB3956" i="1"/>
  <c r="AB3957" i="1"/>
  <c r="AB3958" i="1"/>
  <c r="AB3959" i="1"/>
  <c r="AB3960" i="1"/>
  <c r="AB3961" i="1"/>
  <c r="AB3962" i="1"/>
  <c r="AB3963" i="1"/>
  <c r="AB3964" i="1"/>
  <c r="AB3965" i="1"/>
  <c r="AB3966" i="1"/>
  <c r="AB3967" i="1"/>
  <c r="AB3968" i="1"/>
  <c r="AB3969" i="1"/>
  <c r="AB3970" i="1"/>
  <c r="AB3971" i="1"/>
  <c r="AB3972" i="1"/>
  <c r="AB3973" i="1"/>
  <c r="AB3974" i="1"/>
  <c r="AB3975" i="1"/>
  <c r="AB3976" i="1"/>
  <c r="AB3977" i="1"/>
  <c r="AB3978" i="1"/>
  <c r="AB3979" i="1"/>
  <c r="AB3980" i="1"/>
  <c r="AB3981" i="1"/>
  <c r="AB3982" i="1"/>
  <c r="AB3983" i="1"/>
  <c r="AB3984" i="1"/>
  <c r="AB3985" i="1"/>
  <c r="AB3986" i="1"/>
  <c r="AB3987" i="1"/>
  <c r="AB3988" i="1"/>
  <c r="AB3989" i="1"/>
  <c r="AB3990" i="1"/>
  <c r="AB3991" i="1"/>
  <c r="AB3992" i="1"/>
  <c r="AB3993" i="1"/>
  <c r="AB3994" i="1"/>
  <c r="AB3995" i="1"/>
  <c r="AB3996" i="1"/>
  <c r="AB3997" i="1"/>
  <c r="AB3998" i="1"/>
  <c r="AB3999" i="1"/>
  <c r="AB4000" i="1"/>
  <c r="AB4001" i="1"/>
  <c r="AB4002" i="1"/>
  <c r="AB4003" i="1"/>
  <c r="AB4004" i="1"/>
  <c r="AB4005" i="1"/>
  <c r="AB4006" i="1"/>
  <c r="AB4007" i="1"/>
  <c r="AB4008" i="1"/>
  <c r="AB4009" i="1"/>
  <c r="AB4010" i="1"/>
  <c r="AB4011" i="1"/>
  <c r="AB4012" i="1"/>
  <c r="AB4013" i="1"/>
  <c r="AB4014" i="1"/>
  <c r="AB4015" i="1"/>
  <c r="AB4016" i="1"/>
  <c r="AB4017" i="1"/>
  <c r="AB4018" i="1"/>
  <c r="AB4019" i="1"/>
  <c r="AB4020" i="1"/>
  <c r="AB4021" i="1"/>
  <c r="AB4022" i="1"/>
  <c r="AB4023" i="1"/>
  <c r="AB4024" i="1"/>
  <c r="AB4025" i="1"/>
  <c r="AB4026" i="1"/>
  <c r="AB4027" i="1"/>
  <c r="AB4028" i="1"/>
  <c r="AB4029" i="1"/>
  <c r="AB4030" i="1"/>
  <c r="AB4031" i="1"/>
  <c r="AB4032" i="1"/>
  <c r="AB4033" i="1"/>
  <c r="AB4034" i="1"/>
  <c r="AB4035" i="1"/>
  <c r="AB4036" i="1"/>
  <c r="AB4037" i="1"/>
  <c r="AB4038" i="1"/>
  <c r="AB4039" i="1"/>
  <c r="AB4040" i="1"/>
  <c r="AB4041" i="1"/>
  <c r="AB4042" i="1"/>
  <c r="AB4043" i="1"/>
  <c r="AB4044" i="1"/>
  <c r="AB4045" i="1"/>
  <c r="AB4046" i="1"/>
  <c r="AB4047" i="1"/>
  <c r="AB4048" i="1"/>
  <c r="AB4049" i="1"/>
  <c r="AB4050" i="1"/>
  <c r="AB4051" i="1"/>
  <c r="AB4052" i="1"/>
  <c r="AB4053" i="1"/>
  <c r="AB4054" i="1"/>
  <c r="AB4055" i="1"/>
  <c r="AB4056" i="1"/>
  <c r="AB4057" i="1"/>
  <c r="AB4058" i="1"/>
  <c r="AB4059" i="1"/>
  <c r="AB4060" i="1"/>
  <c r="AB4061" i="1"/>
  <c r="AB4062" i="1"/>
  <c r="AB4063" i="1"/>
  <c r="AB4064" i="1"/>
  <c r="AB4065" i="1"/>
  <c r="AB4066" i="1"/>
  <c r="AB4067" i="1"/>
  <c r="AB4068" i="1"/>
  <c r="AB4069" i="1"/>
  <c r="AB4070" i="1"/>
  <c r="AB4071" i="1"/>
  <c r="AB4072" i="1"/>
  <c r="AB4073" i="1"/>
  <c r="AB4074" i="1"/>
  <c r="AB4075" i="1"/>
  <c r="AB4076" i="1"/>
  <c r="AB4077" i="1"/>
  <c r="AB4078" i="1"/>
  <c r="AB4079" i="1"/>
  <c r="AB4080" i="1"/>
  <c r="AB4081" i="1"/>
  <c r="AB4082" i="1"/>
  <c r="AB4083" i="1"/>
  <c r="AB4084" i="1"/>
  <c r="AB4085" i="1"/>
  <c r="AB4086" i="1"/>
  <c r="AB4087" i="1"/>
  <c r="AB4088" i="1"/>
  <c r="AB4089" i="1"/>
  <c r="AB4090" i="1"/>
  <c r="AB4091" i="1"/>
  <c r="AB4092" i="1"/>
  <c r="AB4093" i="1"/>
  <c r="AB4094" i="1"/>
  <c r="AB4095" i="1"/>
  <c r="AB4096" i="1"/>
  <c r="AB4097" i="1"/>
  <c r="AB4098" i="1"/>
  <c r="AB4099" i="1"/>
  <c r="AB4100" i="1"/>
  <c r="AB4101" i="1"/>
  <c r="AB4102" i="1"/>
  <c r="AB4103" i="1"/>
  <c r="AB4104" i="1"/>
  <c r="AB4105" i="1"/>
  <c r="AB4106" i="1"/>
  <c r="AB4107" i="1"/>
  <c r="AB4108" i="1"/>
  <c r="AB4109" i="1"/>
  <c r="AB4110" i="1"/>
  <c r="AB4111" i="1"/>
  <c r="AB4112" i="1"/>
  <c r="AB4113" i="1"/>
  <c r="AB4114" i="1"/>
  <c r="AB4115" i="1"/>
  <c r="AB4116" i="1"/>
  <c r="AB4117" i="1"/>
  <c r="AB4118" i="1"/>
  <c r="AB4119" i="1"/>
  <c r="AB4120" i="1"/>
  <c r="AB4121" i="1"/>
  <c r="AB4122" i="1"/>
  <c r="AB4123" i="1"/>
  <c r="AB4124" i="1"/>
  <c r="AB4125" i="1"/>
  <c r="AB4126" i="1"/>
  <c r="AB4127" i="1"/>
  <c r="AB4128" i="1"/>
  <c r="AB4129" i="1"/>
  <c r="AB4130" i="1"/>
  <c r="AB4131" i="1"/>
  <c r="AB4132" i="1"/>
  <c r="AB4133" i="1"/>
  <c r="AB4134" i="1"/>
  <c r="AB4135" i="1"/>
  <c r="AB4136" i="1"/>
  <c r="AB4137" i="1"/>
  <c r="AB4138" i="1"/>
  <c r="AB4139" i="1"/>
  <c r="AB4140" i="1"/>
  <c r="AB4141" i="1"/>
  <c r="AB4142" i="1"/>
  <c r="AB4143" i="1"/>
  <c r="AB4144" i="1"/>
  <c r="AB4145" i="1"/>
  <c r="AB4146" i="1"/>
  <c r="AB4147" i="1"/>
  <c r="AB4148" i="1"/>
  <c r="AB4149" i="1"/>
  <c r="AB4150" i="1"/>
  <c r="AB4151" i="1"/>
  <c r="AB4152" i="1"/>
  <c r="AB4153" i="1"/>
  <c r="AB4154" i="1"/>
  <c r="AB4155" i="1"/>
  <c r="AB4156" i="1"/>
  <c r="AB4157" i="1"/>
  <c r="AB4158" i="1"/>
  <c r="AB4159" i="1"/>
  <c r="AB4160" i="1"/>
  <c r="AB4161" i="1"/>
  <c r="AB4162" i="1"/>
  <c r="AB4163" i="1"/>
  <c r="AB4164" i="1"/>
  <c r="AB4165" i="1"/>
  <c r="AB4166" i="1"/>
  <c r="AB4167" i="1"/>
  <c r="AB4168" i="1"/>
  <c r="AB4169" i="1"/>
  <c r="AB4170" i="1"/>
  <c r="AB4171" i="1"/>
  <c r="AB4172" i="1"/>
  <c r="AB4173" i="1"/>
  <c r="AB4174" i="1"/>
  <c r="AB4175" i="1"/>
  <c r="AB4176" i="1"/>
  <c r="AB4177" i="1"/>
  <c r="AB4178" i="1"/>
  <c r="AB4179" i="1"/>
  <c r="AB4180" i="1"/>
  <c r="AB4181" i="1"/>
  <c r="AB4182" i="1"/>
  <c r="AB4183" i="1"/>
  <c r="AB4184" i="1"/>
  <c r="AB4185" i="1"/>
  <c r="AB4186" i="1"/>
  <c r="AB4187" i="1"/>
  <c r="AB4188" i="1"/>
  <c r="AB4189" i="1"/>
  <c r="AB4190" i="1"/>
  <c r="AB4191" i="1"/>
  <c r="AB4192" i="1"/>
  <c r="AB4193" i="1"/>
  <c r="AB4194" i="1"/>
  <c r="AB4195" i="1"/>
  <c r="AB4196" i="1"/>
  <c r="AB4197" i="1"/>
  <c r="AB4198" i="1"/>
  <c r="AB4199" i="1"/>
  <c r="AB4200" i="1"/>
  <c r="AB4201" i="1"/>
  <c r="AB4202" i="1"/>
  <c r="AB4203" i="1"/>
  <c r="AB4204" i="1"/>
  <c r="AB4205" i="1"/>
  <c r="AB4206" i="1"/>
  <c r="AB4207" i="1"/>
  <c r="AB4208" i="1"/>
  <c r="AB4209" i="1"/>
  <c r="AB4210" i="1"/>
  <c r="AB4211" i="1"/>
  <c r="AB4212" i="1"/>
  <c r="AB4213" i="1"/>
  <c r="AB4214" i="1"/>
  <c r="AB4215" i="1"/>
  <c r="AB4216" i="1"/>
  <c r="AB4217" i="1"/>
  <c r="AB4218" i="1"/>
  <c r="AB4219" i="1"/>
  <c r="AB4220" i="1"/>
  <c r="AB4221" i="1"/>
  <c r="AB4222" i="1"/>
  <c r="AB4223" i="1"/>
  <c r="AB4224" i="1"/>
  <c r="AB4225" i="1"/>
  <c r="AB4226" i="1"/>
  <c r="AB4227" i="1"/>
  <c r="AB4228" i="1"/>
  <c r="AB4229" i="1"/>
  <c r="AB4230" i="1"/>
  <c r="AB4231" i="1"/>
  <c r="AB4232" i="1"/>
  <c r="AB4233" i="1"/>
  <c r="AB4234" i="1"/>
  <c r="AB4235" i="1"/>
  <c r="AB4236" i="1"/>
  <c r="AB4237" i="1"/>
  <c r="AB4238" i="1"/>
  <c r="AB4239" i="1"/>
  <c r="AB4240" i="1"/>
  <c r="AB4241" i="1"/>
  <c r="AB4242" i="1"/>
  <c r="AB4243" i="1"/>
  <c r="AB4244" i="1"/>
  <c r="AB4245" i="1"/>
  <c r="AB4246" i="1"/>
  <c r="AB4247" i="1"/>
  <c r="AB4248" i="1"/>
  <c r="AB4249" i="1"/>
  <c r="AB4250" i="1"/>
  <c r="AB4251" i="1"/>
  <c r="AB4252" i="1"/>
  <c r="AB4253" i="1"/>
  <c r="AB4254" i="1"/>
  <c r="AB4255" i="1"/>
  <c r="AB4256" i="1"/>
  <c r="AB4257" i="1"/>
  <c r="AB4258" i="1"/>
  <c r="AB4259" i="1"/>
  <c r="AB4260" i="1"/>
  <c r="AB4261" i="1"/>
  <c r="AB4262" i="1"/>
  <c r="AB4263" i="1"/>
  <c r="AB4264" i="1"/>
  <c r="AB4265" i="1"/>
  <c r="AB4266" i="1"/>
  <c r="AB4267" i="1"/>
  <c r="AB4268" i="1"/>
  <c r="AB4269" i="1"/>
  <c r="AB4270" i="1"/>
  <c r="AB4271" i="1"/>
  <c r="AB4272" i="1"/>
  <c r="AB4273" i="1"/>
  <c r="AB4274" i="1"/>
  <c r="AB4275" i="1"/>
  <c r="AB4276" i="1"/>
  <c r="AB4277" i="1"/>
  <c r="AB4278" i="1"/>
  <c r="AB4279" i="1"/>
  <c r="AB4280" i="1"/>
  <c r="AB4281" i="1"/>
  <c r="AB4282" i="1"/>
  <c r="AB4283" i="1"/>
  <c r="AB4284" i="1"/>
  <c r="AB4285" i="1"/>
  <c r="AB4286" i="1"/>
  <c r="AB4287" i="1"/>
  <c r="AB4288" i="1"/>
  <c r="AB4289" i="1"/>
  <c r="AB4290" i="1"/>
  <c r="AB4291" i="1"/>
  <c r="AB4292" i="1"/>
  <c r="AB4293" i="1"/>
  <c r="AB4294" i="1"/>
  <c r="AB4295" i="1"/>
  <c r="AB4296" i="1"/>
  <c r="AB4297" i="1"/>
  <c r="AB4298" i="1"/>
  <c r="AB4299" i="1"/>
  <c r="AB4300" i="1"/>
  <c r="AB4301" i="1"/>
  <c r="AB4302" i="1"/>
  <c r="AB4303" i="1"/>
  <c r="AB4304" i="1"/>
  <c r="AB4305" i="1"/>
  <c r="AB4306" i="1"/>
  <c r="AB4307" i="1"/>
  <c r="AB4308" i="1"/>
  <c r="AB4309" i="1"/>
  <c r="AB4310" i="1"/>
  <c r="AB4311" i="1"/>
  <c r="AB4312" i="1"/>
  <c r="AB4313" i="1"/>
  <c r="AB4314" i="1"/>
  <c r="AB4315" i="1"/>
  <c r="AB4316" i="1"/>
  <c r="AB4317" i="1"/>
  <c r="AB4318" i="1"/>
  <c r="AB4319" i="1"/>
  <c r="AB4320" i="1"/>
  <c r="AB4321" i="1"/>
  <c r="AB4322" i="1"/>
  <c r="AB4323" i="1"/>
  <c r="AB4324" i="1"/>
  <c r="AB4325" i="1"/>
  <c r="AB4326" i="1"/>
  <c r="AB4327" i="1"/>
  <c r="AB4328" i="1"/>
  <c r="AB4329" i="1"/>
  <c r="AB4330" i="1"/>
  <c r="AB4331" i="1"/>
  <c r="AB4332" i="1"/>
  <c r="AB4333" i="1"/>
  <c r="AB4334" i="1"/>
  <c r="AB4335" i="1"/>
  <c r="AB4336" i="1"/>
  <c r="AB4337" i="1"/>
  <c r="AB4338" i="1"/>
  <c r="AB4339" i="1"/>
  <c r="AB4340" i="1"/>
  <c r="AB4341" i="1"/>
  <c r="AB4342" i="1"/>
  <c r="AB4343" i="1"/>
  <c r="AB4344" i="1"/>
  <c r="AB4345" i="1"/>
  <c r="AB4346" i="1"/>
  <c r="AB4347" i="1"/>
  <c r="AB4348" i="1"/>
  <c r="AB4349" i="1"/>
  <c r="AB4350" i="1"/>
  <c r="AB4351" i="1"/>
  <c r="AB4352" i="1"/>
  <c r="AB4353" i="1"/>
  <c r="AB4354" i="1"/>
  <c r="AB4355" i="1"/>
  <c r="AB4356" i="1"/>
  <c r="AB4357" i="1"/>
  <c r="AB4358" i="1"/>
  <c r="AB4359" i="1"/>
  <c r="AB4360" i="1"/>
  <c r="AB4361" i="1"/>
  <c r="AB4362" i="1"/>
  <c r="AB4363" i="1"/>
  <c r="AB4364" i="1"/>
  <c r="AB4365" i="1"/>
  <c r="AB4366" i="1"/>
  <c r="AB4367" i="1"/>
  <c r="AB4368" i="1"/>
  <c r="AB4369" i="1"/>
  <c r="AB4370" i="1"/>
  <c r="AB4371" i="1"/>
  <c r="AB4372" i="1"/>
  <c r="AB4373" i="1"/>
  <c r="AB4374" i="1"/>
  <c r="AB4375" i="1"/>
  <c r="AB4376" i="1"/>
  <c r="AB4377" i="1"/>
  <c r="AB4378" i="1"/>
  <c r="AB4379" i="1"/>
  <c r="AB4380" i="1"/>
  <c r="AB4381" i="1"/>
  <c r="AB4382" i="1"/>
  <c r="AB4383" i="1"/>
  <c r="AB4384" i="1"/>
  <c r="AB4385" i="1"/>
  <c r="AB4386" i="1"/>
  <c r="AB4387" i="1"/>
  <c r="AB4388" i="1"/>
  <c r="AB4389" i="1"/>
  <c r="AB4390" i="1"/>
  <c r="AB4391" i="1"/>
  <c r="AB4392" i="1"/>
  <c r="AB4393" i="1"/>
  <c r="AB4394" i="1"/>
  <c r="AB4395" i="1"/>
  <c r="AB4396" i="1"/>
  <c r="AB4397" i="1"/>
  <c r="AB4398" i="1"/>
  <c r="AB4399" i="1"/>
  <c r="AB4400" i="1"/>
  <c r="AB4401" i="1"/>
  <c r="AB4402" i="1"/>
  <c r="AB4403" i="1"/>
  <c r="AB4404" i="1"/>
  <c r="AB4405" i="1"/>
  <c r="AB4406" i="1"/>
  <c r="AB4407" i="1"/>
  <c r="AB4408" i="1"/>
  <c r="AB4409" i="1"/>
  <c r="AB4410" i="1"/>
  <c r="AB4411" i="1"/>
  <c r="AB4412" i="1"/>
  <c r="AB4413" i="1"/>
  <c r="AB4414" i="1"/>
  <c r="AB4415" i="1"/>
  <c r="AB4416" i="1"/>
  <c r="AB4417" i="1"/>
  <c r="AB4418" i="1"/>
  <c r="AB4419" i="1"/>
  <c r="AB4420" i="1"/>
  <c r="AB4421" i="1"/>
  <c r="AB4422" i="1"/>
  <c r="AB4423" i="1"/>
  <c r="AB4424" i="1"/>
  <c r="AB4425" i="1"/>
  <c r="AB4426" i="1"/>
  <c r="AB4427" i="1"/>
  <c r="AB4428" i="1"/>
  <c r="AB4429" i="1"/>
  <c r="AB4430" i="1"/>
  <c r="AB4431" i="1"/>
  <c r="AB4432" i="1"/>
  <c r="AB4433" i="1"/>
  <c r="AB4434" i="1"/>
  <c r="AB4435" i="1"/>
  <c r="AB4436" i="1"/>
  <c r="AB4437" i="1"/>
  <c r="AB4438" i="1"/>
  <c r="AB4439" i="1"/>
  <c r="AB4440" i="1"/>
  <c r="AB4441" i="1"/>
  <c r="AB4442" i="1"/>
  <c r="AB4443" i="1"/>
  <c r="AB4444" i="1"/>
  <c r="AB4445" i="1"/>
  <c r="AB4446" i="1"/>
  <c r="AB4447" i="1"/>
  <c r="AB4448" i="1"/>
  <c r="AB4449" i="1"/>
  <c r="AB4450" i="1"/>
  <c r="AB4451" i="1"/>
  <c r="AB4452" i="1"/>
  <c r="AB4453" i="1"/>
  <c r="AB4454" i="1"/>
  <c r="AB4455" i="1"/>
  <c r="AB4456" i="1"/>
  <c r="AB4457" i="1"/>
  <c r="AB4458" i="1"/>
  <c r="AB4459" i="1"/>
  <c r="AB4460" i="1"/>
  <c r="AB4461" i="1"/>
  <c r="AB4462" i="1"/>
  <c r="AB4463" i="1"/>
  <c r="AB4464" i="1"/>
  <c r="AB4465" i="1"/>
  <c r="AB4466" i="1"/>
  <c r="AB4467" i="1"/>
  <c r="AB4468" i="1"/>
  <c r="AB4469" i="1"/>
  <c r="AB4470" i="1"/>
  <c r="AB4471" i="1"/>
  <c r="AB4472" i="1"/>
  <c r="AB4473" i="1"/>
  <c r="AB4474" i="1"/>
  <c r="AB4475" i="1"/>
  <c r="AB4476" i="1"/>
  <c r="AB4477" i="1"/>
  <c r="AB4478" i="1"/>
  <c r="AB4479" i="1"/>
  <c r="AB4480" i="1"/>
  <c r="AB4481" i="1"/>
  <c r="AB4482" i="1"/>
  <c r="AB4483" i="1"/>
  <c r="AB4484" i="1"/>
  <c r="AB4485" i="1"/>
  <c r="AB4486" i="1"/>
  <c r="AB4487" i="1"/>
  <c r="AB4488" i="1"/>
  <c r="AB4489" i="1"/>
  <c r="AB4490" i="1"/>
  <c r="AB4491" i="1"/>
  <c r="AB4492" i="1"/>
  <c r="AB4493" i="1"/>
  <c r="AB4494" i="1"/>
  <c r="AB4495" i="1"/>
  <c r="AB4496" i="1"/>
  <c r="AB4497" i="1"/>
  <c r="AB4498" i="1"/>
  <c r="AB4499" i="1"/>
  <c r="AB4500" i="1"/>
  <c r="AB4501" i="1"/>
  <c r="AB4502" i="1"/>
  <c r="AB4503" i="1"/>
  <c r="B44" i="4" s="1"/>
  <c r="AB4504" i="1"/>
  <c r="AB4505" i="1"/>
  <c r="AB4506" i="1"/>
  <c r="AB4507" i="1"/>
  <c r="AB4508" i="1"/>
  <c r="AB4509" i="1"/>
  <c r="AB4510" i="1"/>
  <c r="AB4511" i="1"/>
  <c r="AB4512" i="1"/>
  <c r="AB4513" i="1"/>
  <c r="AB4514" i="1"/>
  <c r="AB4515" i="1"/>
  <c r="AB4516" i="1"/>
  <c r="AB4517" i="1"/>
  <c r="AB4518" i="1"/>
  <c r="AB4519" i="1"/>
  <c r="AB4520" i="1"/>
  <c r="AB4521" i="1"/>
  <c r="AB4522" i="1"/>
  <c r="AB4523" i="1"/>
  <c r="AB4524" i="1"/>
  <c r="AB4525" i="1"/>
  <c r="AB4526" i="1"/>
  <c r="AB4527" i="1"/>
  <c r="AB4528" i="1"/>
  <c r="AB4529" i="1"/>
  <c r="AB4530" i="1"/>
  <c r="AB4531" i="1"/>
  <c r="AB4532" i="1"/>
  <c r="AB4533" i="1"/>
  <c r="AB4534" i="1"/>
  <c r="AB4535" i="1"/>
  <c r="B45" i="4" s="1"/>
  <c r="AB4536" i="1"/>
  <c r="AB4537" i="1"/>
  <c r="AB4538" i="1"/>
  <c r="AB4539" i="1"/>
  <c r="AB4540" i="1"/>
  <c r="AB4541" i="1"/>
  <c r="AB4542" i="1"/>
  <c r="AB4543" i="1"/>
  <c r="AB4544" i="1"/>
  <c r="AB4545" i="1"/>
  <c r="AB4546" i="1"/>
  <c r="AB4547" i="1"/>
  <c r="AB4548" i="1"/>
  <c r="AB4549" i="1"/>
  <c r="AB4550" i="1"/>
  <c r="AB4551" i="1"/>
  <c r="AB4552" i="1"/>
  <c r="AB4553" i="1"/>
  <c r="AB4554" i="1"/>
  <c r="AB4555" i="1"/>
  <c r="AB4556" i="1"/>
  <c r="AB4557" i="1"/>
  <c r="AB4558" i="1"/>
  <c r="AB4559" i="1"/>
  <c r="AB4560" i="1"/>
  <c r="AB4561" i="1"/>
  <c r="AB4562" i="1"/>
  <c r="AB4563" i="1"/>
  <c r="AB4564" i="1"/>
  <c r="AB4565" i="1"/>
  <c r="AB4566" i="1"/>
  <c r="AB4567" i="1"/>
  <c r="AB4568" i="1"/>
  <c r="AB4569" i="1"/>
  <c r="AB4570" i="1"/>
  <c r="AB4571" i="1"/>
  <c r="AB4572" i="1"/>
  <c r="AB4573" i="1"/>
  <c r="AB4574" i="1"/>
  <c r="AB4575" i="1"/>
  <c r="AB4576" i="1"/>
  <c r="AB4577" i="1"/>
  <c r="AB4578" i="1"/>
  <c r="AB4579" i="1"/>
  <c r="AB4580" i="1"/>
  <c r="AB4581" i="1"/>
  <c r="AB4582" i="1"/>
  <c r="AB4583" i="1"/>
  <c r="AB4584" i="1"/>
  <c r="AB4585" i="1"/>
  <c r="AB4586" i="1"/>
  <c r="AB4587" i="1"/>
  <c r="AB4588" i="1"/>
  <c r="AB4589" i="1"/>
  <c r="AB4590" i="1"/>
  <c r="AB4591" i="1"/>
  <c r="AB4592" i="1"/>
  <c r="AB4593" i="1"/>
  <c r="AB4594" i="1"/>
  <c r="AB4595" i="1"/>
  <c r="AB4596" i="1"/>
  <c r="AB4597" i="1"/>
  <c r="AB4598" i="1"/>
  <c r="AB4599" i="1"/>
  <c r="AB4600" i="1"/>
  <c r="AB4601" i="1"/>
  <c r="AB4602" i="1"/>
  <c r="AB4603" i="1"/>
  <c r="AB4604" i="1"/>
  <c r="AB4605" i="1"/>
  <c r="AB4606" i="1"/>
  <c r="AB4607" i="1"/>
  <c r="AB4608" i="1"/>
  <c r="AB4609" i="1"/>
  <c r="AB4610" i="1"/>
  <c r="AB4611" i="1"/>
  <c r="AB4612" i="1"/>
  <c r="AB4613" i="1"/>
  <c r="AB4614" i="1"/>
  <c r="AB4615" i="1"/>
  <c r="AB4616" i="1"/>
  <c r="AB4617" i="1"/>
  <c r="AB4618" i="1"/>
  <c r="AB4619" i="1"/>
  <c r="AB4620" i="1"/>
  <c r="AB4621" i="1"/>
  <c r="AB4622" i="1"/>
  <c r="AB4623" i="1"/>
  <c r="AB4624" i="1"/>
  <c r="AB4625" i="1"/>
  <c r="AB4626" i="1"/>
  <c r="AB4627" i="1"/>
  <c r="AB4628" i="1"/>
  <c r="AB4629" i="1"/>
  <c r="AB4630" i="1"/>
  <c r="AB4631" i="1"/>
  <c r="AB4632" i="1"/>
  <c r="AB4633" i="1"/>
  <c r="AB4634" i="1"/>
  <c r="AB4635" i="1"/>
  <c r="AB4636" i="1"/>
  <c r="AB4637" i="1"/>
  <c r="AB4638" i="1"/>
  <c r="AB4639" i="1"/>
  <c r="AB4640" i="1"/>
  <c r="AB4641" i="1"/>
  <c r="AB4642" i="1"/>
  <c r="AB4643" i="1"/>
  <c r="AB4644" i="1"/>
  <c r="AB4645" i="1"/>
  <c r="AB4646" i="1"/>
  <c r="AB4647" i="1"/>
  <c r="AB4648" i="1"/>
  <c r="AB4649" i="1"/>
  <c r="AB4650" i="1"/>
  <c r="AB4651" i="1"/>
  <c r="AB4652" i="1"/>
  <c r="AB4653" i="1"/>
  <c r="AB4654" i="1"/>
  <c r="AB4655" i="1"/>
  <c r="AB4656" i="1"/>
  <c r="AB4657" i="1"/>
  <c r="AB4658" i="1"/>
  <c r="AB4659" i="1"/>
  <c r="AB4660" i="1"/>
  <c r="AB4661" i="1"/>
  <c r="AB4662" i="1"/>
  <c r="AB4663" i="1"/>
  <c r="AB4664" i="1"/>
  <c r="AB4665" i="1"/>
  <c r="AB4666" i="1"/>
  <c r="AB4667" i="1"/>
  <c r="AB4668" i="1"/>
  <c r="AB4669" i="1"/>
  <c r="AB4670" i="1"/>
  <c r="AB4671" i="1"/>
  <c r="AB4672" i="1"/>
  <c r="AB4673" i="1"/>
  <c r="AB4674" i="1"/>
  <c r="AB4675" i="1"/>
  <c r="AB4676" i="1"/>
  <c r="AB4677" i="1"/>
  <c r="AB4678" i="1"/>
  <c r="AB4679" i="1"/>
  <c r="AB4680" i="1"/>
  <c r="AB4681" i="1"/>
  <c r="AB4682" i="1"/>
  <c r="AB4683" i="1"/>
  <c r="AB4684" i="1"/>
  <c r="AB4685" i="1"/>
  <c r="AB4686" i="1"/>
  <c r="AB4687" i="1"/>
  <c r="AB4688" i="1"/>
  <c r="AB4689" i="1"/>
  <c r="AB4690" i="1"/>
  <c r="AB4691" i="1"/>
  <c r="AB4692" i="1"/>
  <c r="AB4693" i="1"/>
  <c r="AB4694" i="1"/>
  <c r="AB4695" i="1"/>
  <c r="AB4696" i="1"/>
  <c r="AB4697" i="1"/>
  <c r="AB4698" i="1"/>
  <c r="AB4699" i="1"/>
  <c r="AB4700" i="1"/>
  <c r="AB4701" i="1"/>
  <c r="AB4702" i="1"/>
  <c r="AB4703" i="1"/>
  <c r="AB4704" i="1"/>
  <c r="AB4705" i="1"/>
  <c r="AB4706" i="1"/>
  <c r="AB4707" i="1"/>
  <c r="AB4708" i="1"/>
  <c r="AB4709" i="1"/>
  <c r="AB4710" i="1"/>
  <c r="AB4711" i="1"/>
  <c r="AB4712" i="1"/>
  <c r="AB4713" i="1"/>
  <c r="AB4714" i="1"/>
  <c r="AB4715" i="1"/>
  <c r="AB4716" i="1"/>
  <c r="AB4717" i="1"/>
  <c r="AB4718" i="1"/>
  <c r="AB4719" i="1"/>
  <c r="AB4720" i="1"/>
  <c r="AB4721" i="1"/>
  <c r="AB4722" i="1"/>
  <c r="AB4723" i="1"/>
  <c r="AB4724" i="1"/>
  <c r="AB4725" i="1"/>
  <c r="AB4726" i="1"/>
  <c r="AB4727" i="1"/>
  <c r="AB4728" i="1"/>
  <c r="AB4729" i="1"/>
  <c r="AB4730" i="1"/>
  <c r="AB4731" i="1"/>
  <c r="AB4732" i="1"/>
  <c r="AB4733" i="1"/>
  <c r="AB4734" i="1"/>
  <c r="AB4735" i="1"/>
  <c r="AB4736" i="1"/>
  <c r="AB4737" i="1"/>
  <c r="AB4738" i="1"/>
  <c r="AB4739" i="1"/>
  <c r="AB4740" i="1"/>
  <c r="AB4741" i="1"/>
  <c r="AB4742" i="1"/>
  <c r="AB4743" i="1"/>
  <c r="AB4744" i="1"/>
  <c r="AB4745" i="1"/>
  <c r="AB4746" i="1"/>
  <c r="AB4747" i="1"/>
  <c r="AB4748" i="1"/>
  <c r="AB4749" i="1"/>
  <c r="AB4750" i="1"/>
  <c r="AB4751" i="1"/>
  <c r="AB4752" i="1"/>
  <c r="AB4753" i="1"/>
  <c r="AB4754" i="1"/>
  <c r="AB4755" i="1"/>
  <c r="AB4756" i="1"/>
  <c r="AB4757" i="1"/>
  <c r="AB4758" i="1"/>
  <c r="AB4759" i="1"/>
  <c r="AB4760" i="1"/>
  <c r="AB4761" i="1"/>
  <c r="AB4762" i="1"/>
  <c r="AB4763" i="1"/>
  <c r="AB4764" i="1"/>
  <c r="AB4765" i="1"/>
  <c r="AB4766" i="1"/>
  <c r="AB4767" i="1"/>
  <c r="AB4768" i="1"/>
  <c r="AB4769" i="1"/>
  <c r="AB4770" i="1"/>
  <c r="AB4771" i="1"/>
  <c r="AB4772" i="1"/>
  <c r="AB4773" i="1"/>
  <c r="AB4774" i="1"/>
  <c r="AB4775" i="1"/>
  <c r="AB4776" i="1"/>
  <c r="AB4777" i="1"/>
  <c r="AB4778" i="1"/>
  <c r="AB4779" i="1"/>
  <c r="AB4780" i="1"/>
  <c r="AB4781" i="1"/>
  <c r="AB4782" i="1"/>
  <c r="AB4783" i="1"/>
  <c r="AB4784" i="1"/>
  <c r="AB4785" i="1"/>
  <c r="AB4786" i="1"/>
  <c r="AB4787" i="1"/>
  <c r="AB4788" i="1"/>
  <c r="AB4789" i="1"/>
  <c r="AB4790" i="1"/>
  <c r="AB4791" i="1"/>
  <c r="AB4792" i="1"/>
  <c r="AB4793" i="1"/>
  <c r="AB4794" i="1"/>
  <c r="AB4795" i="1"/>
  <c r="AB4796" i="1"/>
  <c r="AB4797" i="1"/>
  <c r="AB4798" i="1"/>
  <c r="AB4799" i="1"/>
  <c r="AB4800" i="1"/>
  <c r="AB4801" i="1"/>
  <c r="AB4802" i="1"/>
  <c r="AB4803" i="1"/>
  <c r="AB4804" i="1"/>
  <c r="AB4805" i="1"/>
  <c r="AB4806" i="1"/>
  <c r="AB4807" i="1"/>
  <c r="AB4808" i="1"/>
  <c r="AB4809" i="1"/>
  <c r="AB4810" i="1"/>
  <c r="AB4811" i="1"/>
  <c r="AB4812" i="1"/>
  <c r="AB4813" i="1"/>
  <c r="AB4814" i="1"/>
  <c r="AB4815" i="1"/>
  <c r="AB4816" i="1"/>
  <c r="AB4817" i="1"/>
  <c r="AB4818" i="1"/>
  <c r="AB4819" i="1"/>
  <c r="AB4820" i="1"/>
  <c r="AB4821" i="1"/>
  <c r="AB4822" i="1"/>
  <c r="AB4823" i="1"/>
  <c r="AB4824" i="1"/>
  <c r="AB4825" i="1"/>
  <c r="AB4826" i="1"/>
  <c r="AB4827" i="1"/>
  <c r="AB4828" i="1"/>
  <c r="AB4829" i="1"/>
  <c r="AB4830" i="1"/>
  <c r="AB4831" i="1"/>
  <c r="AB4832" i="1"/>
  <c r="AB4833" i="1"/>
  <c r="AB4834" i="1"/>
  <c r="AB4835" i="1"/>
  <c r="AB4836" i="1"/>
  <c r="AB4837" i="1"/>
  <c r="AB4838" i="1"/>
  <c r="AB4839" i="1"/>
  <c r="AB4840" i="1"/>
  <c r="AB4841" i="1"/>
  <c r="AB4842" i="1"/>
  <c r="AB4843" i="1"/>
  <c r="AB4844" i="1"/>
  <c r="AB4845" i="1"/>
  <c r="AB4846" i="1"/>
  <c r="AB4847" i="1"/>
  <c r="AB4848" i="1"/>
  <c r="AB4849" i="1"/>
  <c r="AB4850" i="1"/>
  <c r="AB4851" i="1"/>
  <c r="AB4852" i="1"/>
  <c r="AB4853" i="1"/>
  <c r="AB4854" i="1"/>
  <c r="AB4855" i="1"/>
  <c r="AB4856" i="1"/>
  <c r="AB4857" i="1"/>
  <c r="AB4858" i="1"/>
  <c r="AB4859" i="1"/>
  <c r="AB4860" i="1"/>
  <c r="AB4861" i="1"/>
  <c r="AB4862" i="1"/>
  <c r="AB4863" i="1"/>
  <c r="AB4864" i="1"/>
  <c r="AB4865" i="1"/>
  <c r="AB4866" i="1"/>
  <c r="AB4867" i="1"/>
  <c r="AB4868" i="1"/>
  <c r="AB4869" i="1"/>
  <c r="AB4870" i="1"/>
  <c r="AB4871" i="1"/>
  <c r="AB4872" i="1"/>
  <c r="AB4873" i="1"/>
  <c r="AB4874" i="1"/>
  <c r="AB4875" i="1"/>
  <c r="AB4876" i="1"/>
  <c r="AB4877" i="1"/>
  <c r="AB4878" i="1"/>
  <c r="AB4879" i="1"/>
  <c r="AB4880" i="1"/>
  <c r="AB4881" i="1"/>
  <c r="AB4882" i="1"/>
  <c r="AB4883" i="1"/>
  <c r="AB4884" i="1"/>
  <c r="AB4885" i="1"/>
  <c r="D4884" i="5"/>
  <c r="AC4885" i="1" s="1"/>
  <c r="AD4885" i="1" s="1"/>
  <c r="D4883" i="5"/>
  <c r="AC4884" i="1" s="1"/>
  <c r="AD4884" i="1" s="1"/>
  <c r="D4882" i="5"/>
  <c r="AC4883" i="1" s="1"/>
  <c r="AD4883" i="1" s="1"/>
  <c r="D4881" i="5"/>
  <c r="AC4882" i="1" s="1"/>
  <c r="AD4882" i="1" s="1"/>
  <c r="D4880" i="5"/>
  <c r="AC4881" i="1" s="1"/>
  <c r="AD4881" i="1" s="1"/>
  <c r="D4879" i="5"/>
  <c r="AC4880" i="1" s="1"/>
  <c r="AD4880" i="1" s="1"/>
  <c r="D4878" i="5"/>
  <c r="AC4879" i="1" s="1"/>
  <c r="AD4879" i="1" s="1"/>
  <c r="D4877" i="5"/>
  <c r="AC4878" i="1" s="1"/>
  <c r="AD4878" i="1" s="1"/>
  <c r="D4876" i="5"/>
  <c r="AC4877" i="1" s="1"/>
  <c r="AD4877" i="1" s="1"/>
  <c r="D4875" i="5"/>
  <c r="AC4876" i="1" s="1"/>
  <c r="AD4876" i="1" s="1"/>
  <c r="D4874" i="5"/>
  <c r="AC4875" i="1" s="1"/>
  <c r="AD4875" i="1" s="1"/>
  <c r="D4873" i="5"/>
  <c r="AC4874" i="1" s="1"/>
  <c r="AD4874" i="1" s="1"/>
  <c r="D4872" i="5"/>
  <c r="AC4873" i="1" s="1"/>
  <c r="AD4873" i="1" s="1"/>
  <c r="D4871" i="5"/>
  <c r="AC4872" i="1" s="1"/>
  <c r="AD4872" i="1" s="1"/>
  <c r="D4870" i="5"/>
  <c r="D4869" i="5"/>
  <c r="AC4870" i="1" s="1"/>
  <c r="AD4870" i="1" s="1"/>
  <c r="D4868" i="5"/>
  <c r="D4867" i="5"/>
  <c r="AC4869" i="1" s="1"/>
  <c r="AD4869" i="1" s="1"/>
  <c r="D4866" i="5"/>
  <c r="AC4867" i="1" s="1"/>
  <c r="AD4867" i="1" s="1"/>
  <c r="D4865" i="5"/>
  <c r="AC4866" i="1" s="1"/>
  <c r="AD4866" i="1" s="1"/>
  <c r="D4864" i="5"/>
  <c r="D4863" i="5"/>
  <c r="AC4865" i="1" s="1"/>
  <c r="AD4865" i="1" s="1"/>
  <c r="D4862" i="5"/>
  <c r="AC4863" i="1" s="1"/>
  <c r="AD4863" i="1" s="1"/>
  <c r="D4861" i="5"/>
  <c r="D4860" i="5"/>
  <c r="D4859" i="5"/>
  <c r="AC4861" i="1" s="1"/>
  <c r="AD4861" i="1" s="1"/>
  <c r="D4858" i="5"/>
  <c r="AC4860" i="1" s="1"/>
  <c r="AD4860" i="1" s="1"/>
  <c r="D4857" i="5"/>
  <c r="AC4859" i="1" s="1"/>
  <c r="AD4859" i="1" s="1"/>
  <c r="D4856" i="5"/>
  <c r="D4855" i="5"/>
  <c r="AC4856" i="1" s="1"/>
  <c r="AD4856" i="1" s="1"/>
  <c r="D4854" i="5"/>
  <c r="AC4855" i="1" s="1"/>
  <c r="AD4855" i="1" s="1"/>
  <c r="D4853" i="5"/>
  <c r="AC4854" i="1" s="1"/>
  <c r="AD4854" i="1" s="1"/>
  <c r="D4852" i="5"/>
  <c r="AC4853" i="1" s="1"/>
  <c r="AD4853" i="1" s="1"/>
  <c r="D4851" i="5"/>
  <c r="AC4852" i="1"/>
  <c r="AD4852" i="1" s="1"/>
  <c r="D4850" i="5"/>
  <c r="AC4851" i="1" s="1"/>
  <c r="AD4851" i="1" s="1"/>
  <c r="D4849" i="5"/>
  <c r="AC4850" i="1" s="1"/>
  <c r="AD4850" i="1" s="1"/>
  <c r="D4848" i="5"/>
  <c r="AC4849" i="1" s="1"/>
  <c r="AD4849" i="1" s="1"/>
  <c r="D4847" i="5"/>
  <c r="D4846" i="5"/>
  <c r="AC4848" i="1" s="1"/>
  <c r="AD4848" i="1" s="1"/>
  <c r="D4845" i="5"/>
  <c r="D4844" i="5"/>
  <c r="AC4846" i="1" s="1"/>
  <c r="AD4846" i="1" s="1"/>
  <c r="D4843" i="5"/>
  <c r="D4842" i="5"/>
  <c r="AC4843" i="1" s="1"/>
  <c r="AD4843" i="1" s="1"/>
  <c r="D4841" i="5"/>
  <c r="D4840" i="5"/>
  <c r="D4839" i="5"/>
  <c r="AC4841" i="1" s="1"/>
  <c r="AD4841" i="1" s="1"/>
  <c r="D4838" i="5"/>
  <c r="AC4840" i="1" s="1"/>
  <c r="AD4840" i="1" s="1"/>
  <c r="D4837" i="5"/>
  <c r="AC4839" i="1" s="1"/>
  <c r="AD4839" i="1" s="1"/>
  <c r="D4836" i="5"/>
  <c r="AC4838" i="1" s="1"/>
  <c r="AD4838" i="1" s="1"/>
  <c r="D4835" i="5"/>
  <c r="D4834" i="5"/>
  <c r="AC4835" i="1" s="1"/>
  <c r="AD4835" i="1" s="1"/>
  <c r="D4833" i="5"/>
  <c r="AC4834" i="1" s="1"/>
  <c r="AD4834" i="1" s="1"/>
  <c r="D4832" i="5"/>
  <c r="D4831" i="5"/>
  <c r="AC4833" i="1" s="1"/>
  <c r="AD4833" i="1" s="1"/>
  <c r="D4830" i="5"/>
  <c r="AC4831" i="1" s="1"/>
  <c r="AD4831" i="1" s="1"/>
  <c r="D4829" i="5"/>
  <c r="D4828" i="5"/>
  <c r="AC4830" i="1" s="1"/>
  <c r="AD4830" i="1" s="1"/>
  <c r="D4827" i="5"/>
  <c r="AC4828" i="1" s="1"/>
  <c r="AD4828" i="1" s="1"/>
  <c r="D4826" i="5"/>
  <c r="D4825" i="5"/>
  <c r="AC4826" i="1" s="1"/>
  <c r="AD4826" i="1" s="1"/>
  <c r="D4824" i="5"/>
  <c r="AC4825" i="1" s="1"/>
  <c r="AD4825" i="1" s="1"/>
  <c r="D4823" i="5"/>
  <c r="D4822" i="5"/>
  <c r="AC4824" i="1" s="1"/>
  <c r="AD4824" i="1" s="1"/>
  <c r="D4821" i="5"/>
  <c r="AC4823" i="1" s="1"/>
  <c r="AD4823" i="1" s="1"/>
  <c r="D4820" i="5"/>
  <c r="AC4822" i="1" s="1"/>
  <c r="AD4822" i="1" s="1"/>
  <c r="D4819" i="5"/>
  <c r="AC4821" i="1" s="1"/>
  <c r="AD4821" i="1" s="1"/>
  <c r="D4818" i="5"/>
  <c r="AC4819" i="1" s="1"/>
  <c r="AD4819" i="1" s="1"/>
  <c r="D4817" i="5"/>
  <c r="D4816" i="5"/>
  <c r="AC4818" i="1" s="1"/>
  <c r="AD4818" i="1" s="1"/>
  <c r="D4815" i="5"/>
  <c r="AC4817" i="1" s="1"/>
  <c r="AD4817" i="1" s="1"/>
  <c r="D4814" i="5"/>
  <c r="AC4815" i="1" s="1"/>
  <c r="AD4815" i="1" s="1"/>
  <c r="D4813" i="5"/>
  <c r="AC4814" i="1" s="1"/>
  <c r="AD4814" i="1" s="1"/>
  <c r="D4812" i="5"/>
  <c r="D4811" i="5"/>
  <c r="AC4812" i="1" s="1"/>
  <c r="AD4812" i="1" s="1"/>
  <c r="D4810" i="5"/>
  <c r="D4809" i="5"/>
  <c r="AC4811" i="1" s="1"/>
  <c r="AD4811" i="1" s="1"/>
  <c r="D4808" i="5"/>
  <c r="AC4809" i="1" s="1"/>
  <c r="AD4809" i="1" s="1"/>
  <c r="D4807" i="5"/>
  <c r="D4806" i="5"/>
  <c r="AC4807" i="1" s="1"/>
  <c r="AD4807" i="1" s="1"/>
  <c r="D4805" i="5"/>
  <c r="AC4806" i="1" s="1"/>
  <c r="AD4806" i="1" s="1"/>
  <c r="D4804" i="5"/>
  <c r="D4803" i="5"/>
  <c r="AC4805" i="1" s="1"/>
  <c r="AD4805" i="1" s="1"/>
  <c r="D4802" i="5"/>
  <c r="AC4804" i="1" s="1"/>
  <c r="AD4804" i="1" s="1"/>
  <c r="D4801" i="5"/>
  <c r="AC4803" i="1" s="1"/>
  <c r="AD4803" i="1" s="1"/>
  <c r="D4800" i="5"/>
  <c r="AC4802" i="1" s="1"/>
  <c r="AD4802" i="1" s="1"/>
  <c r="D4799" i="5"/>
  <c r="D4798" i="5"/>
  <c r="AC4800" i="1" s="1"/>
  <c r="AD4800" i="1" s="1"/>
  <c r="D4797" i="5"/>
  <c r="AC4799" i="1" s="1"/>
  <c r="AD4799" i="1" s="1"/>
  <c r="D4796" i="5"/>
  <c r="AC4797" i="1" s="1"/>
  <c r="AD4797" i="1" s="1"/>
  <c r="D4795" i="5"/>
  <c r="D4794" i="5"/>
  <c r="AC4796" i="1" s="1"/>
  <c r="AD4796" i="1" s="1"/>
  <c r="D4793" i="5"/>
  <c r="AC4795" i="1" s="1"/>
  <c r="AD4795" i="1" s="1"/>
  <c r="D4792" i="5"/>
  <c r="D4791" i="5"/>
  <c r="AC4793" i="1" s="1"/>
  <c r="AD4793" i="1" s="1"/>
  <c r="D4790" i="5"/>
  <c r="AC4792" i="1" s="1"/>
  <c r="AD4792" i="1" s="1"/>
  <c r="D4789" i="5"/>
  <c r="AC4791" i="1" s="1"/>
  <c r="AD4791" i="1" s="1"/>
  <c r="D4788" i="5"/>
  <c r="AC4789" i="1" s="1"/>
  <c r="AD4789" i="1" s="1"/>
  <c r="D4787" i="5"/>
  <c r="AC4788" i="1" s="1"/>
  <c r="AD4788" i="1" s="1"/>
  <c r="D4786" i="5"/>
  <c r="D4785" i="5"/>
  <c r="AC4787" i="1" s="1"/>
  <c r="AD4787" i="1" s="1"/>
  <c r="D4784" i="5"/>
  <c r="AC4785" i="1" s="1"/>
  <c r="AD4785" i="1" s="1"/>
  <c r="D4783" i="5"/>
  <c r="AC4784" i="1" s="1"/>
  <c r="AD4784" i="1" s="1"/>
  <c r="D4782" i="5"/>
  <c r="D4781" i="5"/>
  <c r="AC4783" i="1" s="1"/>
  <c r="AD4783" i="1" s="1"/>
  <c r="D4780" i="5"/>
  <c r="AC4782" i="1" s="1"/>
  <c r="AD4782" i="1" s="1"/>
  <c r="D4779" i="5"/>
  <c r="AC4781" i="1" s="1"/>
  <c r="AD4781" i="1" s="1"/>
  <c r="D4778" i="5"/>
  <c r="AC4780" i="1" s="1"/>
  <c r="AD4780" i="1" s="1"/>
  <c r="D4777" i="5"/>
  <c r="AC4778" i="1" s="1"/>
  <c r="AD4778" i="1" s="1"/>
  <c r="D4776" i="5"/>
  <c r="D4775" i="5"/>
  <c r="AC4777" i="1" s="1"/>
  <c r="AD4777" i="1" s="1"/>
  <c r="D4774" i="5"/>
  <c r="AC4776" i="1" s="1"/>
  <c r="AD4776" i="1" s="1"/>
  <c r="D4773" i="5"/>
  <c r="AC4775" i="1" s="1"/>
  <c r="AD4775" i="1" s="1"/>
  <c r="D4772" i="5"/>
  <c r="AC4774" i="1" s="1"/>
  <c r="AD4774" i="1" s="1"/>
  <c r="D4771" i="5"/>
  <c r="AC4772" i="1" s="1"/>
  <c r="AD4772" i="1" s="1"/>
  <c r="D4770" i="5"/>
  <c r="D4769" i="5"/>
  <c r="AC4771" i="1" s="1"/>
  <c r="AD4771" i="1" s="1"/>
  <c r="D4768" i="5"/>
  <c r="AC4770" i="1" s="1"/>
  <c r="AD4770" i="1" s="1"/>
  <c r="D4767" i="5"/>
  <c r="AC4769" i="1" s="1"/>
  <c r="AD4769" i="1" s="1"/>
  <c r="D4766" i="5"/>
  <c r="AC4768" i="1" s="1"/>
  <c r="AD4768" i="1" s="1"/>
  <c r="D4765" i="5"/>
  <c r="AC4767" i="1" s="1"/>
  <c r="AD4767" i="1" s="1"/>
  <c r="D4764" i="5"/>
  <c r="AC4765" i="1" s="1"/>
  <c r="AD4765" i="1" s="1"/>
  <c r="D4763" i="5"/>
  <c r="D4762" i="5"/>
  <c r="AC4764" i="1" s="1"/>
  <c r="AD4764" i="1" s="1"/>
  <c r="D4761" i="5"/>
  <c r="AC4763" i="1" s="1"/>
  <c r="AD4763" i="1" s="1"/>
  <c r="D4760" i="5"/>
  <c r="D4759" i="5"/>
  <c r="AC4761" i="1" s="1"/>
  <c r="AD4761" i="1" s="1"/>
  <c r="D4758" i="5"/>
  <c r="AC4759" i="1" s="1"/>
  <c r="AD4759" i="1" s="1"/>
  <c r="D4757" i="5"/>
  <c r="D4756" i="5"/>
  <c r="AC4758" i="1" s="1"/>
  <c r="AD4758" i="1" s="1"/>
  <c r="D4755" i="5"/>
  <c r="AC4757" i="1" s="1"/>
  <c r="AD4757" i="1" s="1"/>
  <c r="D4754" i="5"/>
  <c r="AC4755" i="1" s="1"/>
  <c r="AD4755" i="1" s="1"/>
  <c r="D4753" i="5"/>
  <c r="D4752" i="5"/>
  <c r="AC4754" i="1" s="1"/>
  <c r="AD4754" i="1" s="1"/>
  <c r="D4751" i="5"/>
  <c r="AC4752" i="1" s="1"/>
  <c r="AD4752" i="1" s="1"/>
  <c r="D4750" i="5"/>
  <c r="D4749" i="5"/>
  <c r="AC4751" i="1" s="1"/>
  <c r="AD4751" i="1" s="1"/>
  <c r="D4748" i="5"/>
  <c r="AC4750" i="1" s="1"/>
  <c r="AD4750" i="1" s="1"/>
  <c r="D4747" i="5"/>
  <c r="D4746" i="5"/>
  <c r="AC4748" i="1" s="1"/>
  <c r="AD4748" i="1" s="1"/>
  <c r="D4745" i="5"/>
  <c r="AC4746" i="1" s="1"/>
  <c r="AD4746" i="1" s="1"/>
  <c r="D4744" i="5"/>
  <c r="D4743" i="5"/>
  <c r="AC4745" i="1" s="1"/>
  <c r="AD4745" i="1" s="1"/>
  <c r="D4742" i="5"/>
  <c r="AC4744" i="1" s="1"/>
  <c r="AD4744" i="1" s="1"/>
  <c r="D4741" i="5"/>
  <c r="AC4743" i="1" s="1"/>
  <c r="AD4743" i="1" s="1"/>
  <c r="D4740" i="5"/>
  <c r="AC4742" i="1" s="1"/>
  <c r="AD4742" i="1" s="1"/>
  <c r="D4739" i="5"/>
  <c r="AC4741" i="1" s="1"/>
  <c r="AD4741" i="1" s="1"/>
  <c r="D4738" i="5"/>
  <c r="AC4740" i="1" s="1"/>
  <c r="AD4740" i="1" s="1"/>
  <c r="D4737" i="5"/>
  <c r="AC4739" i="1" s="1"/>
  <c r="AD4739" i="1" s="1"/>
  <c r="D4736" i="5"/>
  <c r="AC4738" i="1" s="1"/>
  <c r="AD4738" i="1" s="1"/>
  <c r="D4735" i="5"/>
  <c r="AC4736" i="1" s="1"/>
  <c r="AD4736" i="1" s="1"/>
  <c r="D4734" i="5"/>
  <c r="D4733" i="5"/>
  <c r="AC4735" i="1" s="1"/>
  <c r="AD4735" i="1" s="1"/>
  <c r="D4732" i="5"/>
  <c r="AC4733" i="1" s="1"/>
  <c r="AD4733" i="1" s="1"/>
  <c r="D4731" i="5"/>
  <c r="AC4732" i="1" s="1"/>
  <c r="AD4732" i="1" s="1"/>
  <c r="D4730" i="5"/>
  <c r="D4729" i="5"/>
  <c r="AC4730" i="1" s="1"/>
  <c r="AD4730" i="1" s="1"/>
  <c r="D4728" i="5"/>
  <c r="AC4729" i="1" s="1"/>
  <c r="AD4729" i="1" s="1"/>
  <c r="D4727" i="5"/>
  <c r="D4726" i="5"/>
  <c r="AC4728" i="1" s="1"/>
  <c r="AD4728" i="1" s="1"/>
  <c r="AC4727" i="1"/>
  <c r="AD4727" i="1" s="1"/>
  <c r="D4725" i="5"/>
  <c r="D4724" i="5"/>
  <c r="AC4725" i="1" s="1"/>
  <c r="AD4725" i="1" s="1"/>
  <c r="D4723" i="5"/>
  <c r="AC4724" i="1" s="1"/>
  <c r="AD4724" i="1" s="1"/>
  <c r="D4722" i="5"/>
  <c r="D4721" i="5"/>
  <c r="AC4723" i="1" s="1"/>
  <c r="AD4723" i="1" s="1"/>
  <c r="D4720" i="5"/>
  <c r="AC4721" i="1" s="1"/>
  <c r="AD4721" i="1" s="1"/>
  <c r="D4719" i="5"/>
  <c r="D4718" i="5"/>
  <c r="AC4719" i="1" s="1"/>
  <c r="AD4719" i="1" s="1"/>
  <c r="D4717" i="5"/>
  <c r="D4716" i="5"/>
  <c r="AC4717" i="1" s="1"/>
  <c r="AD4717" i="1" s="1"/>
  <c r="D4715" i="5"/>
  <c r="D4714" i="5"/>
  <c r="AC4716" i="1" s="1"/>
  <c r="AD4716" i="1" s="1"/>
  <c r="D4713" i="5"/>
  <c r="AC4715" i="1" s="1"/>
  <c r="AD4715" i="1" s="1"/>
  <c r="D4712" i="5"/>
  <c r="AC4713" i="1" s="1"/>
  <c r="AD4713" i="1" s="1"/>
  <c r="D4711" i="5"/>
  <c r="D4710" i="5"/>
  <c r="AC4712" i="1" s="1"/>
  <c r="AD4712" i="1" s="1"/>
  <c r="D4709" i="5"/>
  <c r="AC4711" i="1" s="1"/>
  <c r="AD4711" i="1" s="1"/>
  <c r="D4708" i="5"/>
  <c r="AC4710" i="1" s="1"/>
  <c r="AD4710" i="1" s="1"/>
  <c r="D4707" i="5"/>
  <c r="AC4709" i="1" s="1"/>
  <c r="AD4709" i="1" s="1"/>
  <c r="D4706" i="5"/>
  <c r="AC4707" i="1" s="1"/>
  <c r="AD4707" i="1" s="1"/>
  <c r="D4705" i="5"/>
  <c r="D4704" i="5"/>
  <c r="AC4706" i="1" s="1"/>
  <c r="AD4706" i="1" s="1"/>
  <c r="D4703" i="5"/>
  <c r="AC4705" i="1" s="1"/>
  <c r="AD4705" i="1" s="1"/>
  <c r="D4702" i="5"/>
  <c r="AC4703" i="1" s="1"/>
  <c r="AD4703" i="1" s="1"/>
  <c r="D4701" i="5"/>
  <c r="D4700" i="5"/>
  <c r="AC4701" i="1" s="1"/>
  <c r="AD4701" i="1" s="1"/>
  <c r="D4699" i="5"/>
  <c r="AC4700" i="1" s="1"/>
  <c r="AD4700" i="1" s="1"/>
  <c r="D4698" i="5"/>
  <c r="D4697" i="5"/>
  <c r="AC4699" i="1" s="1"/>
  <c r="AD4699" i="1" s="1"/>
  <c r="D4696" i="5"/>
  <c r="AC4698" i="1" s="1"/>
  <c r="AD4698" i="1" s="1"/>
  <c r="D4695" i="5"/>
  <c r="AC4697" i="1" s="1"/>
  <c r="AD4697" i="1" s="1"/>
  <c r="D4694" i="5"/>
  <c r="AC4695" i="1" s="1"/>
  <c r="AD4695" i="1" s="1"/>
  <c r="D4693" i="5"/>
  <c r="D4692" i="5"/>
  <c r="AC4694" i="1" s="1"/>
  <c r="AD4694" i="1" s="1"/>
  <c r="D4691" i="5"/>
  <c r="AC4693" i="1" s="1"/>
  <c r="AD4693" i="1" s="1"/>
  <c r="D4690" i="5"/>
  <c r="AC4692" i="1" s="1"/>
  <c r="AD4692" i="1" s="1"/>
  <c r="D4689" i="5"/>
  <c r="AC4691" i="1" s="1"/>
  <c r="AD4691" i="1" s="1"/>
  <c r="D4688" i="5"/>
  <c r="AC4690" i="1" s="1"/>
  <c r="AD4690" i="1" s="1"/>
  <c r="D4687" i="5"/>
  <c r="AC4689" i="1" s="1"/>
  <c r="AD4689" i="1" s="1"/>
  <c r="D4686" i="5"/>
  <c r="D4685" i="5"/>
  <c r="AC4686" i="1" s="1"/>
  <c r="AD4686" i="1" s="1"/>
  <c r="D4684" i="5"/>
  <c r="AC4685" i="1" s="1"/>
  <c r="AD4685" i="1" s="1"/>
  <c r="D4683" i="5"/>
  <c r="D4682" i="5"/>
  <c r="AC4684" i="1" s="1"/>
  <c r="AD4684" i="1" s="1"/>
  <c r="D4681" i="5"/>
  <c r="AC4683" i="1" s="1"/>
  <c r="AD4683" i="1" s="1"/>
  <c r="D4680" i="5"/>
  <c r="AC4682" i="1" s="1"/>
  <c r="AD4682" i="1" s="1"/>
  <c r="D4679" i="5"/>
  <c r="D4678" i="5"/>
  <c r="AC4680" i="1" s="1"/>
  <c r="AD4680" i="1" s="1"/>
  <c r="D4677" i="5"/>
  <c r="AC4679" i="1" s="1"/>
  <c r="AD4679" i="1" s="1"/>
  <c r="D4676" i="5"/>
  <c r="D4675" i="5"/>
  <c r="AC4677" i="1" s="1"/>
  <c r="AD4677" i="1" s="1"/>
  <c r="D4674" i="5"/>
  <c r="AC4676" i="1" s="1"/>
  <c r="AD4676" i="1" s="1"/>
  <c r="D4673" i="5"/>
  <c r="AC4675" i="1" s="1"/>
  <c r="AD4675" i="1" s="1"/>
  <c r="D4672" i="5"/>
  <c r="AC4674" i="1" s="1"/>
  <c r="AD4674" i="1" s="1"/>
  <c r="D4671" i="5"/>
  <c r="AC4673" i="1" s="1"/>
  <c r="AD4673" i="1" s="1"/>
  <c r="D4670" i="5"/>
  <c r="AC4672" i="1" s="1"/>
  <c r="AD4672" i="1" s="1"/>
  <c r="D4669" i="5"/>
  <c r="AC4671" i="1" s="1"/>
  <c r="AD4671" i="1" s="1"/>
  <c r="D4668" i="5"/>
  <c r="AC4670" i="1" s="1"/>
  <c r="AD4670" i="1" s="1"/>
  <c r="D4667" i="5"/>
  <c r="AC4669" i="1" s="1"/>
  <c r="AD4669" i="1" s="1"/>
  <c r="D4666" i="5"/>
  <c r="AC4667" i="1" s="1"/>
  <c r="AD4667" i="1" s="1"/>
  <c r="D4665" i="5"/>
  <c r="D4664" i="5"/>
  <c r="AC4666" i="1" s="1"/>
  <c r="AD4666" i="1" s="1"/>
  <c r="D4663" i="5"/>
  <c r="AC4665" i="1" s="1"/>
  <c r="AD4665" i="1" s="1"/>
  <c r="D4662" i="5"/>
  <c r="AC4663" i="1" s="1"/>
  <c r="AD4663" i="1" s="1"/>
  <c r="D4661" i="5"/>
  <c r="D4660" i="5"/>
  <c r="AC4661" i="1" s="1"/>
  <c r="AD4661" i="1" s="1"/>
  <c r="D4659" i="5"/>
  <c r="D4658" i="5"/>
  <c r="AC4660" i="1" s="1"/>
  <c r="AD4660" i="1" s="1"/>
  <c r="D4657" i="5"/>
  <c r="AC4659" i="1" s="1"/>
  <c r="AD4659" i="1" s="1"/>
  <c r="D4656" i="5"/>
  <c r="AC4658" i="1" s="1"/>
  <c r="AD4658" i="1" s="1"/>
  <c r="D4655" i="5"/>
  <c r="AC4657" i="1" s="1"/>
  <c r="AD4657" i="1" s="1"/>
  <c r="D4654" i="5"/>
  <c r="AC4656" i="1" s="1"/>
  <c r="AD4656" i="1" s="1"/>
  <c r="D4653" i="5"/>
  <c r="AC4655" i="1" s="1"/>
  <c r="AD4655" i="1" s="1"/>
  <c r="D4652" i="5"/>
  <c r="AC4653" i="1" s="1"/>
  <c r="AD4653" i="1" s="1"/>
  <c r="D4651" i="5"/>
  <c r="D4650" i="5"/>
  <c r="AC4652" i="1" s="1"/>
  <c r="AD4652" i="1" s="1"/>
  <c r="D4649" i="5"/>
  <c r="AC4651" i="1" s="1"/>
  <c r="AD4651" i="1" s="1"/>
  <c r="D4648" i="5"/>
  <c r="AC4650" i="1" s="1"/>
  <c r="AD4650" i="1" s="1"/>
  <c r="D4647" i="5"/>
  <c r="AC4649" i="1" s="1"/>
  <c r="AD4649" i="1" s="1"/>
  <c r="D4646" i="5"/>
  <c r="AC4648" i="1" s="1"/>
  <c r="AD4648" i="1" s="1"/>
  <c r="D4645" i="5"/>
  <c r="AC4646" i="1" s="1"/>
  <c r="AD4646" i="1" s="1"/>
  <c r="D4644" i="5"/>
  <c r="D4643" i="5"/>
  <c r="AC4645" i="1" s="1"/>
  <c r="AD4645" i="1" s="1"/>
  <c r="D4642" i="5"/>
  <c r="AC4644" i="1" s="1"/>
  <c r="AD4644" i="1" s="1"/>
  <c r="D4641" i="5"/>
  <c r="AC4643" i="1" s="1"/>
  <c r="AD4643" i="1" s="1"/>
  <c r="D4640" i="5"/>
  <c r="AC4641" i="1" s="1"/>
  <c r="AD4641" i="1" s="1"/>
  <c r="D4639" i="5"/>
  <c r="D4638" i="5"/>
  <c r="AC4640" i="1" s="1"/>
  <c r="AD4640" i="1" s="1"/>
  <c r="D4637" i="5"/>
  <c r="AC4639" i="1" s="1"/>
  <c r="AD4639" i="1" s="1"/>
  <c r="D4636" i="5"/>
  <c r="AC4638" i="1" s="1"/>
  <c r="AD4638" i="1" s="1"/>
  <c r="D4635" i="5"/>
  <c r="AC4636" i="1" s="1"/>
  <c r="AD4636" i="1" s="1"/>
  <c r="D4634" i="5"/>
  <c r="AC4635" i="1" s="1"/>
  <c r="AD4635" i="1" s="1"/>
  <c r="D4633" i="5"/>
  <c r="D4632" i="5"/>
  <c r="AC4634" i="1" s="1"/>
  <c r="AD4634" i="1" s="1"/>
  <c r="D4631" i="5"/>
  <c r="AC4633" i="1" s="1"/>
  <c r="AD4633" i="1" s="1"/>
  <c r="D4630" i="5"/>
  <c r="AC4632" i="1" s="1"/>
  <c r="AD4632" i="1" s="1"/>
  <c r="D4629" i="5"/>
  <c r="AC4630" i="1" s="1"/>
  <c r="AD4630" i="1" s="1"/>
  <c r="D4628" i="5"/>
  <c r="AC4629" i="1" s="1"/>
  <c r="AD4629" i="1" s="1"/>
  <c r="D4627" i="5"/>
  <c r="AC4628" i="1" s="1"/>
  <c r="AD4628" i="1" s="1"/>
  <c r="D4626" i="5"/>
  <c r="AC4627" i="1" s="1"/>
  <c r="AD4627" i="1" s="1"/>
  <c r="D4625" i="5"/>
  <c r="D4624" i="5"/>
  <c r="AC4625" i="1" s="1"/>
  <c r="AD4625" i="1" s="1"/>
  <c r="D4623" i="5"/>
  <c r="D4622" i="5"/>
  <c r="AC4624" i="1" s="1"/>
  <c r="AD4624" i="1" s="1"/>
  <c r="D4621" i="5"/>
  <c r="AC4623" i="1" s="1"/>
  <c r="AD4623" i="1" s="1"/>
  <c r="D4620" i="5"/>
  <c r="AC4621" i="1" s="1"/>
  <c r="AD4621" i="1" s="1"/>
  <c r="D4619" i="5"/>
  <c r="AC4620" i="1" s="1"/>
  <c r="AD4620" i="1" s="1"/>
  <c r="D4618" i="5"/>
  <c r="D4617" i="5"/>
  <c r="AC4619" i="1" s="1"/>
  <c r="AD4619" i="1" s="1"/>
  <c r="D4616" i="5"/>
  <c r="AC4618" i="1" s="1"/>
  <c r="AD4618" i="1" s="1"/>
  <c r="D4615" i="5"/>
  <c r="AC4616" i="1" s="1"/>
  <c r="AD4616" i="1" s="1"/>
  <c r="D4614" i="5"/>
  <c r="D4613" i="5"/>
  <c r="AC4615" i="1" s="1"/>
  <c r="AD4615" i="1" s="1"/>
  <c r="D4612" i="5"/>
  <c r="AC4613" i="1" s="1"/>
  <c r="AD4613" i="1" s="1"/>
  <c r="D4611" i="5"/>
  <c r="AC4612" i="1" s="1"/>
  <c r="AD4612" i="1" s="1"/>
  <c r="D4610" i="5"/>
  <c r="D4609" i="5"/>
  <c r="AC4611" i="1" s="1"/>
  <c r="AD4611" i="1" s="1"/>
  <c r="D4608" i="5"/>
  <c r="AC4610" i="1" s="1"/>
  <c r="AD4610" i="1" s="1"/>
  <c r="D4607" i="5"/>
  <c r="AC4608" i="1" s="1"/>
  <c r="AD4608" i="1" s="1"/>
  <c r="D4606" i="5"/>
  <c r="AC4607" i="1" s="1"/>
  <c r="AD4607" i="1" s="1"/>
  <c r="D4605" i="5"/>
  <c r="AC4606" i="1" s="1"/>
  <c r="AD4606" i="1" s="1"/>
  <c r="D4604" i="5"/>
  <c r="D4603" i="5"/>
  <c r="AC4604" i="1" s="1"/>
  <c r="AD4604" i="1" s="1"/>
  <c r="D4602" i="5"/>
  <c r="AC4603" i="1" s="1"/>
  <c r="AD4603" i="1" s="1"/>
  <c r="D4601" i="5"/>
  <c r="AC4602" i="1" s="1"/>
  <c r="AD4602" i="1" s="1"/>
  <c r="D4600" i="5"/>
  <c r="AC4601" i="1" s="1"/>
  <c r="AD4601" i="1" s="1"/>
  <c r="D4599" i="5"/>
  <c r="D4598" i="5"/>
  <c r="AC4600" i="1" s="1"/>
  <c r="AD4600" i="1" s="1"/>
  <c r="D4597" i="5"/>
  <c r="D4596" i="5"/>
  <c r="AC4597" i="1" s="1"/>
  <c r="AD4597" i="1" s="1"/>
  <c r="D4595" i="5"/>
  <c r="D4594" i="5"/>
  <c r="AC4596" i="1" s="1"/>
  <c r="AD4596" i="1" s="1"/>
  <c r="D4593" i="5"/>
  <c r="AC4595" i="1" s="1"/>
  <c r="AD4595" i="1" s="1"/>
  <c r="D4592" i="5"/>
  <c r="AC4593" i="1" s="1"/>
  <c r="AD4593" i="1" s="1"/>
  <c r="D4591" i="5"/>
  <c r="D4590" i="5"/>
  <c r="AC4592" i="1" s="1"/>
  <c r="AD4592" i="1" s="1"/>
  <c r="D4589" i="5"/>
  <c r="AC4591" i="1" s="1"/>
  <c r="AD4591" i="1" s="1"/>
  <c r="D4588" i="5"/>
  <c r="AC4589" i="1" s="1"/>
  <c r="AD4589" i="1" s="1"/>
  <c r="D4587" i="5"/>
  <c r="D4586" i="5"/>
  <c r="AC4588" i="1" s="1"/>
  <c r="AD4588" i="1" s="1"/>
  <c r="D4585" i="5"/>
  <c r="AC4586" i="1" s="1"/>
  <c r="AD4586" i="1" s="1"/>
  <c r="D4584" i="5"/>
  <c r="D4583" i="5"/>
  <c r="AC4584" i="1" s="1"/>
  <c r="AD4584" i="1" s="1"/>
  <c r="D4582" i="5"/>
  <c r="AC4583" i="1" s="1"/>
  <c r="AD4583" i="1" s="1"/>
  <c r="D4581" i="5"/>
  <c r="D4580" i="5"/>
  <c r="AC4582" i="1" s="1"/>
  <c r="AD4582" i="1" s="1"/>
  <c r="D4579" i="5"/>
  <c r="AC4581" i="1" s="1"/>
  <c r="AD4581" i="1" s="1"/>
  <c r="D4578" i="5"/>
  <c r="AC4579" i="1" s="1"/>
  <c r="AD4579" i="1" s="1"/>
  <c r="D4577" i="5"/>
  <c r="AC4578" i="1" s="1"/>
  <c r="AD4578" i="1" s="1"/>
  <c r="D4576" i="5"/>
  <c r="D4575" i="5"/>
  <c r="AC4577" i="1" s="1"/>
  <c r="AD4577" i="1" s="1"/>
  <c r="D4574" i="5"/>
  <c r="AC4576" i="1" s="1"/>
  <c r="AD4576" i="1" s="1"/>
  <c r="D4573" i="5"/>
  <c r="AC4575" i="1" s="1"/>
  <c r="AD4575" i="1" s="1"/>
  <c r="D4572" i="5"/>
  <c r="AC4574" i="1" s="1"/>
  <c r="AD4574" i="1" s="1"/>
  <c r="D4571" i="5"/>
  <c r="AC4573" i="1" s="1"/>
  <c r="AD4573" i="1" s="1"/>
  <c r="D4570" i="5"/>
  <c r="D4569" i="5"/>
  <c r="AC4571" i="1" s="1"/>
  <c r="AD4571" i="1" s="1"/>
  <c r="D4568" i="5"/>
  <c r="AC4569" i="1" s="1"/>
  <c r="AD4569" i="1" s="1"/>
  <c r="D4567" i="5"/>
  <c r="D4566" i="5"/>
  <c r="AC4567" i="1" s="1"/>
  <c r="AD4567" i="1" s="1"/>
  <c r="D4565" i="5"/>
  <c r="AC4566" i="1" s="1"/>
  <c r="AD4566" i="1" s="1"/>
  <c r="D4564" i="5"/>
  <c r="AC4565" i="1" s="1"/>
  <c r="AD4565" i="1" s="1"/>
  <c r="D4563" i="5"/>
  <c r="D4562" i="5"/>
  <c r="AC4564" i="1" s="1"/>
  <c r="AD4564" i="1" s="1"/>
  <c r="D4561" i="5"/>
  <c r="AC4563" i="1" s="1"/>
  <c r="AD4563" i="1" s="1"/>
  <c r="D4560" i="5"/>
  <c r="D4559" i="5"/>
  <c r="AC4560" i="1" s="1"/>
  <c r="AD4560" i="1" s="1"/>
  <c r="D4558" i="5"/>
  <c r="D4557" i="5"/>
  <c r="AC4559" i="1" s="1"/>
  <c r="AD4559" i="1" s="1"/>
  <c r="D4556" i="5"/>
  <c r="AC4558" i="1" s="1"/>
  <c r="AD4558" i="1" s="1"/>
  <c r="D4555" i="5"/>
  <c r="AC4557" i="1" s="1"/>
  <c r="AD4557" i="1" s="1"/>
  <c r="D4554" i="5"/>
  <c r="D4553" i="5"/>
  <c r="AC4555" i="1" s="1"/>
  <c r="AD4555" i="1" s="1"/>
  <c r="D4552" i="5"/>
  <c r="AC4553" i="1" s="1"/>
  <c r="AD4553" i="1" s="1"/>
  <c r="D4551" i="5"/>
  <c r="D4550" i="5"/>
  <c r="AC4552" i="1" s="1"/>
  <c r="AD4552" i="1" s="1"/>
  <c r="D4549" i="5"/>
  <c r="AC4551" i="1" s="1"/>
  <c r="AD4551" i="1" s="1"/>
  <c r="D4548" i="5"/>
  <c r="AC4550" i="1" s="1"/>
  <c r="AD4550" i="1" s="1"/>
  <c r="D4547" i="5"/>
  <c r="AC4549" i="1" s="1"/>
  <c r="AD4549" i="1" s="1"/>
  <c r="D4546" i="5"/>
  <c r="AC4548" i="1" s="1"/>
  <c r="AD4548" i="1" s="1"/>
  <c r="D4545" i="5"/>
  <c r="AC4546" i="1" s="1"/>
  <c r="AD4546" i="1" s="1"/>
  <c r="D4544" i="5"/>
  <c r="D4543" i="5"/>
  <c r="AC4545" i="1" s="1"/>
  <c r="AD4545" i="1" s="1"/>
  <c r="D4542" i="5"/>
  <c r="AC4544" i="1" s="1"/>
  <c r="AD4544" i="1" s="1"/>
  <c r="D4541" i="5"/>
  <c r="AC4543" i="1" s="1"/>
  <c r="AD4543" i="1" s="1"/>
  <c r="D4540" i="5"/>
  <c r="D4539" i="5"/>
  <c r="AC4541" i="1" s="1"/>
  <c r="AD4541" i="1" s="1"/>
  <c r="D4538" i="5"/>
  <c r="AC4539" i="1" s="1"/>
  <c r="AD4539" i="1" s="1"/>
  <c r="D4537" i="5"/>
  <c r="D4536" i="5"/>
  <c r="AC4537" i="1" s="1"/>
  <c r="AD4537" i="1" s="1"/>
  <c r="D4535" i="5"/>
  <c r="D4534" i="5"/>
  <c r="AC4536" i="1" s="1"/>
  <c r="AD4536" i="1" s="1"/>
  <c r="D4533" i="5"/>
  <c r="AC4535" i="1" s="1"/>
  <c r="AD4535" i="1" s="1"/>
  <c r="D4532" i="5"/>
  <c r="D4531" i="5"/>
  <c r="AC4533" i="1" s="1"/>
  <c r="AD4533" i="1" s="1"/>
  <c r="D4530" i="5"/>
  <c r="AC4532" i="1" s="1"/>
  <c r="AD4532" i="1" s="1"/>
  <c r="D4529" i="5"/>
  <c r="AC4531" i="1" s="1"/>
  <c r="AD4531" i="1" s="1"/>
  <c r="D4528" i="5"/>
  <c r="AC4530" i="1" s="1"/>
  <c r="AD4530" i="1" s="1"/>
  <c r="D4527" i="5"/>
  <c r="AC4528" i="1" s="1"/>
  <c r="AD4528" i="1" s="1"/>
  <c r="D4526" i="5"/>
  <c r="AC4527" i="1" s="1"/>
  <c r="AD4527" i="1" s="1"/>
  <c r="D4525" i="5"/>
  <c r="D4524" i="5"/>
  <c r="AC4526" i="1" s="1"/>
  <c r="AD4526" i="1" s="1"/>
  <c r="D4523" i="5"/>
  <c r="AC4525" i="1" s="1"/>
  <c r="AD4525" i="1" s="1"/>
  <c r="D4522" i="5"/>
  <c r="AC4524" i="1" s="1"/>
  <c r="AD4524" i="1" s="1"/>
  <c r="D4521" i="5"/>
  <c r="AC4523" i="1" s="1"/>
  <c r="AD4523" i="1" s="1"/>
  <c r="D4520" i="5"/>
  <c r="AC4522" i="1" s="1"/>
  <c r="AD4522" i="1" s="1"/>
  <c r="D4519" i="5"/>
  <c r="AC4521" i="1" s="1"/>
  <c r="AD4521" i="1" s="1"/>
  <c r="D4518" i="5"/>
  <c r="AC4520" i="1" s="1"/>
  <c r="AD4520" i="1" s="1"/>
  <c r="D4517" i="5"/>
  <c r="AC4519" i="1" s="1"/>
  <c r="AD4519" i="1" s="1"/>
  <c r="D4516" i="5"/>
  <c r="AC4517" i="1" s="1"/>
  <c r="AD4517" i="1" s="1"/>
  <c r="D4515" i="5"/>
  <c r="D4514" i="5"/>
  <c r="AC4516" i="1" s="1"/>
  <c r="AD4516" i="1" s="1"/>
  <c r="D4513" i="5"/>
  <c r="AC4515" i="1" s="1"/>
  <c r="AD4515" i="1" s="1"/>
  <c r="D4512" i="5"/>
  <c r="AC4514" i="1" s="1"/>
  <c r="AD4514" i="1" s="1"/>
  <c r="D4511" i="5"/>
  <c r="AC4513" i="1" s="1"/>
  <c r="AD4513" i="1" s="1"/>
  <c r="D4510" i="5"/>
  <c r="AC4512" i="1" s="1"/>
  <c r="AD4512" i="1" s="1"/>
  <c r="D4509" i="5"/>
  <c r="AC4510" i="1" s="1"/>
  <c r="AD4510" i="1" s="1"/>
  <c r="D4508" i="5"/>
  <c r="D4507" i="5"/>
  <c r="AC4508" i="1" s="1"/>
  <c r="AD4508" i="1" s="1"/>
  <c r="D4506" i="5"/>
  <c r="D4505" i="5"/>
  <c r="AC4507" i="1" s="1"/>
  <c r="AD4507" i="1" s="1"/>
  <c r="D4504" i="5"/>
  <c r="AC4505" i="1" s="1"/>
  <c r="AD4505" i="1" s="1"/>
  <c r="D4503" i="5"/>
  <c r="D4502" i="5"/>
  <c r="AC4504" i="1" s="1"/>
  <c r="AD4504" i="1" s="1"/>
  <c r="D4501" i="5"/>
  <c r="AC4502" i="1" s="1"/>
  <c r="AD4502" i="1" s="1"/>
  <c r="D4500" i="5"/>
  <c r="D4499" i="5"/>
  <c r="AC4501" i="1" s="1"/>
  <c r="AD4501" i="1" s="1"/>
  <c r="D4498" i="5"/>
  <c r="AC4500" i="1" s="1"/>
  <c r="AD4500" i="1" s="1"/>
  <c r="D4497" i="5"/>
  <c r="AC4498" i="1" s="1"/>
  <c r="AD4498" i="1" s="1"/>
  <c r="D4496" i="5"/>
  <c r="AC4497" i="1" s="1"/>
  <c r="AD4497" i="1" s="1"/>
  <c r="D4495" i="5"/>
  <c r="D4494" i="5"/>
  <c r="AC4496" i="1" s="1"/>
  <c r="AD4496" i="1" s="1"/>
  <c r="D4493" i="5"/>
  <c r="AC4495" i="1" s="1"/>
  <c r="AD4495" i="1" s="1"/>
  <c r="D4492" i="5"/>
  <c r="AC4494" i="1" s="1"/>
  <c r="AD4494" i="1" s="1"/>
  <c r="D4491" i="5"/>
  <c r="AC4492" i="1" s="1"/>
  <c r="AD4492" i="1" s="1"/>
  <c r="D4490" i="5"/>
  <c r="D4489" i="5"/>
  <c r="AC4491" i="1" s="1"/>
  <c r="AD4491" i="1" s="1"/>
  <c r="D4488" i="5"/>
  <c r="AC4489" i="1" s="1"/>
  <c r="AD4489" i="1" s="1"/>
  <c r="D4487" i="5"/>
  <c r="D4486" i="5"/>
  <c r="AC4488" i="1" s="1"/>
  <c r="AD4488" i="1" s="1"/>
  <c r="D4485" i="5"/>
  <c r="AC4486" i="1" s="1"/>
  <c r="AD4486" i="1" s="1"/>
  <c r="D4484" i="5"/>
  <c r="D4483" i="5"/>
  <c r="AC4485" i="1" s="1"/>
  <c r="AD4485" i="1" s="1"/>
  <c r="D4482" i="5"/>
  <c r="AC4484" i="1" s="1"/>
  <c r="AD4484" i="1" s="1"/>
  <c r="D4481" i="5"/>
  <c r="AC4483" i="1" s="1"/>
  <c r="AD4483" i="1" s="1"/>
  <c r="D4480" i="5"/>
  <c r="AC4482" i="1" s="1"/>
  <c r="AD4482" i="1" s="1"/>
  <c r="D4479" i="5"/>
  <c r="AC4481" i="1" s="1"/>
  <c r="AD4481" i="1" s="1"/>
  <c r="D4478" i="5"/>
  <c r="AC4480" i="1" s="1"/>
  <c r="AD4480" i="1" s="1"/>
  <c r="D4477" i="5"/>
  <c r="AC4478" i="1" s="1"/>
  <c r="AD4478" i="1" s="1"/>
  <c r="D4476" i="5"/>
  <c r="D4475" i="5"/>
  <c r="AC4477" i="1" s="1"/>
  <c r="AD4477" i="1" s="1"/>
  <c r="D4474" i="5"/>
  <c r="AC4476" i="1" s="1"/>
  <c r="AD4476" i="1" s="1"/>
  <c r="D4473" i="5"/>
  <c r="AC4475" i="1" s="1"/>
  <c r="AD4475" i="1" s="1"/>
  <c r="D4472" i="5"/>
  <c r="AC4474" i="1" s="1"/>
  <c r="AD4474" i="1" s="1"/>
  <c r="D4471" i="5"/>
  <c r="AC4472" i="1" s="1"/>
  <c r="AD4472" i="1" s="1"/>
  <c r="D4470" i="5"/>
  <c r="AC4471" i="1" s="1"/>
  <c r="AD4471" i="1" s="1"/>
  <c r="D4469" i="5"/>
  <c r="D4468" i="5"/>
  <c r="AC4470" i="1" s="1"/>
  <c r="AD4470" i="1" s="1"/>
  <c r="D4467" i="5"/>
  <c r="AC4469" i="1" s="1"/>
  <c r="AD4469" i="1" s="1"/>
  <c r="D4466" i="5"/>
  <c r="AC4468" i="1" s="1"/>
  <c r="AD4468" i="1" s="1"/>
  <c r="D4465" i="5"/>
  <c r="AC4466" i="1" s="1"/>
  <c r="AD4466" i="1" s="1"/>
  <c r="D4464" i="5"/>
  <c r="D4463" i="5"/>
  <c r="AC4465" i="1" s="1"/>
  <c r="AD4465" i="1" s="1"/>
  <c r="D4462" i="5"/>
  <c r="AC4464" i="1" s="1"/>
  <c r="AD4464" i="1" s="1"/>
  <c r="D4461" i="5"/>
  <c r="AC4463" i="1" s="1"/>
  <c r="AD4463" i="1" s="1"/>
  <c r="D4460" i="5"/>
  <c r="AC4462" i="1" s="1"/>
  <c r="AD4462" i="1" s="1"/>
  <c r="D4459" i="5"/>
  <c r="AC4461" i="1" s="1"/>
  <c r="AD4461" i="1" s="1"/>
  <c r="D4458" i="5"/>
  <c r="AC4460" i="1" s="1"/>
  <c r="AD4460" i="1" s="1"/>
  <c r="D4457" i="5"/>
  <c r="AC4459" i="1" s="1"/>
  <c r="AD4459" i="1" s="1"/>
  <c r="D4456" i="5"/>
  <c r="AC4458" i="1" s="1"/>
  <c r="AD4458" i="1" s="1"/>
  <c r="D4455" i="5"/>
  <c r="AC4456" i="1" s="1"/>
  <c r="AD4456" i="1" s="1"/>
  <c r="D4454" i="5"/>
  <c r="D4453" i="5"/>
  <c r="AC4455" i="1" s="1"/>
  <c r="AD4455" i="1" s="1"/>
  <c r="D4452" i="5"/>
  <c r="AC4453" i="1" s="1"/>
  <c r="AD4453" i="1" s="1"/>
  <c r="D4451" i="5"/>
  <c r="D4450" i="5"/>
  <c r="AC4451" i="1" s="1"/>
  <c r="AD4451" i="1" s="1"/>
  <c r="D4449" i="5"/>
  <c r="D4448" i="5"/>
  <c r="AC4449" i="1" s="1"/>
  <c r="AD4449" i="1" s="1"/>
  <c r="D4447" i="5"/>
  <c r="D4446" i="5"/>
  <c r="AC4448" i="1" s="1"/>
  <c r="AD4448" i="1" s="1"/>
  <c r="D4445" i="5"/>
  <c r="AC4447" i="1" s="1"/>
  <c r="AD4447" i="1" s="1"/>
  <c r="D4444" i="5"/>
  <c r="AC4446" i="1" s="1"/>
  <c r="AD4446" i="1" s="1"/>
  <c r="D4443" i="5"/>
  <c r="AC4445" i="1" s="1"/>
  <c r="AD4445" i="1" s="1"/>
  <c r="D4442" i="5"/>
  <c r="AC4444" i="1" s="1"/>
  <c r="AD4444" i="1" s="1"/>
  <c r="D4441" i="5"/>
  <c r="AC4443" i="1" s="1"/>
  <c r="AD4443" i="1" s="1"/>
  <c r="D4440" i="5"/>
  <c r="AC4442" i="1" s="1"/>
  <c r="AD4442" i="1" s="1"/>
  <c r="D4439" i="5"/>
  <c r="D4438" i="5"/>
  <c r="D4437" i="5"/>
  <c r="AC4439" i="1" s="1"/>
  <c r="AD4439" i="1" s="1"/>
  <c r="D4436" i="5"/>
  <c r="AC4438" i="1" s="1"/>
  <c r="AD4438" i="1" s="1"/>
  <c r="D4435" i="5"/>
  <c r="D4434" i="5"/>
  <c r="D4433" i="5"/>
  <c r="AC4435" i="1" s="1"/>
  <c r="AD4435" i="1" s="1"/>
  <c r="D4432" i="5"/>
  <c r="AC4434" i="1" s="1"/>
  <c r="AD4434" i="1" s="1"/>
  <c r="D4431" i="5"/>
  <c r="AC4433" i="1" s="1"/>
  <c r="AD4433" i="1" s="1"/>
  <c r="D4430" i="5"/>
  <c r="AC4432" i="1" s="1"/>
  <c r="AD4432" i="1" s="1"/>
  <c r="D4429" i="5"/>
  <c r="AC4431" i="1" s="1"/>
  <c r="AD4431" i="1" s="1"/>
  <c r="D4428" i="5"/>
  <c r="D4427" i="5"/>
  <c r="D4426" i="5"/>
  <c r="AC4427" i="1" s="1"/>
  <c r="AD4427" i="1" s="1"/>
  <c r="D4425" i="5"/>
  <c r="D4424" i="5"/>
  <c r="AC4426" i="1" s="1"/>
  <c r="AD4426" i="1" s="1"/>
  <c r="D4423" i="5"/>
  <c r="D4422" i="5"/>
  <c r="D4421" i="5"/>
  <c r="AC4423" i="1" s="1"/>
  <c r="AD4423" i="1" s="1"/>
  <c r="D4420" i="5"/>
  <c r="D4419" i="5"/>
  <c r="AC4420" i="1" s="1"/>
  <c r="AD4420" i="1" s="1"/>
  <c r="D4418" i="5"/>
  <c r="D4417" i="5"/>
  <c r="AC4419" i="1" s="1"/>
  <c r="AD4419" i="1" s="1"/>
  <c r="D4416" i="5"/>
  <c r="D4415" i="5"/>
  <c r="D4414" i="5"/>
  <c r="AC4416" i="1" s="1"/>
  <c r="AD4416" i="1" s="1"/>
  <c r="D4413" i="5"/>
  <c r="AC4415" i="1" s="1"/>
  <c r="AD4415" i="1" s="1"/>
  <c r="D4412" i="5"/>
  <c r="AC4414" i="1" s="1"/>
  <c r="AD4414" i="1" s="1"/>
  <c r="D4411" i="5"/>
  <c r="AC4413" i="1" s="1"/>
  <c r="AD4413" i="1" s="1"/>
  <c r="D4410" i="5"/>
  <c r="D4409" i="5"/>
  <c r="AC4411" i="1" s="1"/>
  <c r="AD4411" i="1" s="1"/>
  <c r="D4408" i="5"/>
  <c r="AC4410" i="1" s="1"/>
  <c r="AD4410" i="1" s="1"/>
  <c r="D4407" i="5"/>
  <c r="D4406" i="5"/>
  <c r="D4405" i="5"/>
  <c r="AC4406" i="1" s="1"/>
  <c r="AD4406" i="1" s="1"/>
  <c r="D4404" i="5"/>
  <c r="D4403" i="5"/>
  <c r="AC4405" i="1" s="1"/>
  <c r="AD4405" i="1" s="1"/>
  <c r="D4402" i="5"/>
  <c r="AC4404" i="1" s="1"/>
  <c r="AD4404" i="1" s="1"/>
  <c r="D4401" i="5"/>
  <c r="AC4403" i="1" s="1"/>
  <c r="AD4403" i="1" s="1"/>
  <c r="D4400" i="5"/>
  <c r="D4399" i="5"/>
  <c r="D4398" i="5"/>
  <c r="AC4400" i="1" s="1"/>
  <c r="AD4400" i="1" s="1"/>
  <c r="D4397" i="5"/>
  <c r="D4396" i="5"/>
  <c r="AC4398" i="1" s="1"/>
  <c r="AD4398" i="1" s="1"/>
  <c r="D4395" i="5"/>
  <c r="AC4396" i="1" s="1"/>
  <c r="AD4396" i="1" s="1"/>
  <c r="D4394" i="5"/>
  <c r="AC4395" i="1" s="1"/>
  <c r="AD4395" i="1" s="1"/>
  <c r="D4393" i="5"/>
  <c r="D4392" i="5"/>
  <c r="D4391" i="5"/>
  <c r="D4390" i="5"/>
  <c r="AC4392" i="1" s="1"/>
  <c r="AD4392" i="1" s="1"/>
  <c r="D4389" i="5"/>
  <c r="AC4391" i="1" s="1"/>
  <c r="AD4391" i="1" s="1"/>
  <c r="D4388" i="5"/>
  <c r="AC4390" i="1" s="1"/>
  <c r="AD4390" i="1" s="1"/>
  <c r="D4387" i="5"/>
  <c r="AC4389" i="1" s="1"/>
  <c r="AD4389" i="1" s="1"/>
  <c r="D4386" i="5"/>
  <c r="AC4388" i="1" s="1"/>
  <c r="AD4388" i="1" s="1"/>
  <c r="D4385" i="5"/>
  <c r="AC4387" i="1" s="1"/>
  <c r="AD4387" i="1" s="1"/>
  <c r="D4384" i="5"/>
  <c r="AC4386" i="1" s="1"/>
  <c r="AD4386" i="1" s="1"/>
  <c r="D4383" i="5"/>
  <c r="AC4385" i="1" s="1"/>
  <c r="AD4385" i="1" s="1"/>
  <c r="D4382" i="5"/>
  <c r="AC4383" i="1" s="1"/>
  <c r="AD4383" i="1" s="1"/>
  <c r="D4381" i="5"/>
  <c r="AC4382" i="1" s="1"/>
  <c r="AD4382" i="1" s="1"/>
  <c r="D4380" i="5"/>
  <c r="D4379" i="5"/>
  <c r="AC4381" i="1" s="1"/>
  <c r="AD4381" i="1" s="1"/>
  <c r="D4378" i="5"/>
  <c r="AC4380" i="1" s="1"/>
  <c r="AD4380" i="1" s="1"/>
  <c r="D4377" i="5"/>
  <c r="AC4379" i="1" s="1"/>
  <c r="AD4379" i="1" s="1"/>
  <c r="D4376" i="5"/>
  <c r="AC4378" i="1" s="1"/>
  <c r="AD4378" i="1" s="1"/>
  <c r="D4375" i="5"/>
  <c r="AC4377" i="1" s="1"/>
  <c r="AD4377" i="1" s="1"/>
  <c r="D4374" i="5"/>
  <c r="AC4375" i="1" s="1"/>
  <c r="AD4375" i="1" s="1"/>
  <c r="D4373" i="5"/>
  <c r="D4372" i="5"/>
  <c r="AC4374" i="1" s="1"/>
  <c r="AD4374" i="1" s="1"/>
  <c r="D4371" i="5"/>
  <c r="AC4372" i="1" s="1"/>
  <c r="AD4372" i="1" s="1"/>
  <c r="D4370" i="5"/>
  <c r="AC4371" i="1" s="1"/>
  <c r="AD4371" i="1" s="1"/>
  <c r="D4369" i="5"/>
  <c r="D4368" i="5"/>
  <c r="AC4370" i="1" s="1"/>
  <c r="AD4370" i="1" s="1"/>
  <c r="D4367" i="5"/>
  <c r="AC4369" i="1" s="1"/>
  <c r="AD4369" i="1" s="1"/>
  <c r="D4366" i="5"/>
  <c r="AC4368" i="1" s="1"/>
  <c r="AD4368" i="1" s="1"/>
  <c r="D4365" i="5"/>
  <c r="AC4367" i="1" s="1"/>
  <c r="AD4367" i="1" s="1"/>
  <c r="D4364" i="5"/>
  <c r="AC4366" i="1" s="1"/>
  <c r="AD4366" i="1" s="1"/>
  <c r="D4363" i="5"/>
  <c r="AC4364" i="1" s="1"/>
  <c r="AD4364" i="1" s="1"/>
  <c r="D4362" i="5"/>
  <c r="D4361" i="5"/>
  <c r="AC4363" i="1" s="1"/>
  <c r="AD4363" i="1" s="1"/>
  <c r="D4360" i="5"/>
  <c r="AC4362" i="1" s="1"/>
  <c r="AD4362" i="1" s="1"/>
  <c r="D4359" i="5"/>
  <c r="AC4361" i="1" s="1"/>
  <c r="AD4361" i="1" s="1"/>
  <c r="D4358" i="5"/>
  <c r="AC4360" i="1" s="1"/>
  <c r="AD4360" i="1" s="1"/>
  <c r="D4357" i="5"/>
  <c r="D4356" i="5"/>
  <c r="AC4357" i="1" s="1"/>
  <c r="AD4357" i="1" s="1"/>
  <c r="D4355" i="5"/>
  <c r="D4354" i="5"/>
  <c r="D4353" i="5"/>
  <c r="D4352" i="5"/>
  <c r="D4351" i="5"/>
  <c r="AC4353" i="1" s="1"/>
  <c r="AD4353" i="1" s="1"/>
  <c r="D4350" i="5"/>
  <c r="AC4352" i="1" s="1"/>
  <c r="AD4352" i="1" s="1"/>
  <c r="D4349" i="5"/>
  <c r="AC4351" i="1" s="1"/>
  <c r="AD4351" i="1" s="1"/>
  <c r="D4348" i="5"/>
  <c r="AC4350" i="1" s="1"/>
  <c r="AD4350" i="1" s="1"/>
  <c r="D4347" i="5"/>
  <c r="AC4349" i="1" s="1"/>
  <c r="AD4349" i="1" s="1"/>
  <c r="D4346" i="5"/>
  <c r="AC4348" i="1" s="1"/>
  <c r="AD4348" i="1" s="1"/>
  <c r="D4345" i="5"/>
  <c r="AC4347" i="1" s="1"/>
  <c r="AD4347" i="1" s="1"/>
  <c r="D4344" i="5"/>
  <c r="AC4346" i="1" s="1"/>
  <c r="AD4346" i="1" s="1"/>
  <c r="D4343" i="5"/>
  <c r="D4342" i="5"/>
  <c r="D4341" i="5"/>
  <c r="AC4343" i="1" s="1"/>
  <c r="AD4343" i="1" s="1"/>
  <c r="D4340" i="5"/>
  <c r="AC4342" i="1" s="1"/>
  <c r="AD4342" i="1" s="1"/>
  <c r="D4339" i="5"/>
  <c r="AC4341" i="1" s="1"/>
  <c r="AD4341" i="1" s="1"/>
  <c r="D4338" i="5"/>
  <c r="AC4340" i="1" s="1"/>
  <c r="AD4340" i="1" s="1"/>
  <c r="D4337" i="5"/>
  <c r="AC4339" i="1" s="1"/>
  <c r="AD4339" i="1" s="1"/>
  <c r="D4336" i="5"/>
  <c r="AC4337" i="1" s="1"/>
  <c r="AD4337" i="1" s="1"/>
  <c r="D4335" i="5"/>
  <c r="D4334" i="5"/>
  <c r="D4333" i="5"/>
  <c r="AC4335" i="1" s="1"/>
  <c r="AD4335" i="1" s="1"/>
  <c r="D4332" i="5"/>
  <c r="D4331" i="5"/>
  <c r="AC4333" i="1" s="1"/>
  <c r="AD4333" i="1" s="1"/>
  <c r="D4330" i="5"/>
  <c r="AC4332" i="1" s="1"/>
  <c r="AD4332" i="1" s="1"/>
  <c r="D4329" i="5"/>
  <c r="AC4331" i="1" s="1"/>
  <c r="AD4331" i="1" s="1"/>
  <c r="D4328" i="5"/>
  <c r="AC4330" i="1" s="1"/>
  <c r="AD4330" i="1" s="1"/>
  <c r="D4327" i="5"/>
  <c r="D4326" i="5"/>
  <c r="D4325" i="5"/>
  <c r="AC4327" i="1" s="1"/>
  <c r="AD4327" i="1" s="1"/>
  <c r="D4324" i="5"/>
  <c r="D4323" i="5"/>
  <c r="AC4325" i="1" s="1"/>
  <c r="AD4325" i="1" s="1"/>
  <c r="D4322" i="5"/>
  <c r="AC4324" i="1" s="1"/>
  <c r="AD4324" i="1" s="1"/>
  <c r="D4321" i="5"/>
  <c r="AC4323" i="1" s="1"/>
  <c r="AD4323" i="1" s="1"/>
  <c r="D4320" i="5"/>
  <c r="AC4321" i="1" s="1"/>
  <c r="AD4321" i="1" s="1"/>
  <c r="D4319" i="5"/>
  <c r="AC4320" i="1" s="1"/>
  <c r="AD4320" i="1" s="1"/>
  <c r="D4318" i="5"/>
  <c r="AC4319" i="1" s="1"/>
  <c r="AD4319" i="1" s="1"/>
  <c r="D4317" i="5"/>
  <c r="AC4318" i="1" s="1"/>
  <c r="AD4318" i="1" s="1"/>
  <c r="D4316" i="5"/>
  <c r="D4315" i="5"/>
  <c r="AC4317" i="1" s="1"/>
  <c r="AD4317" i="1" s="1"/>
  <c r="D4314" i="5"/>
  <c r="AC4316" i="1" s="1"/>
  <c r="AD4316" i="1" s="1"/>
  <c r="D4313" i="5"/>
  <c r="AC4315" i="1" s="1"/>
  <c r="AD4315" i="1" s="1"/>
  <c r="D4312" i="5"/>
  <c r="D4311" i="5"/>
  <c r="D4310" i="5"/>
  <c r="D4309" i="5"/>
  <c r="AC4311" i="1" s="1"/>
  <c r="AD4311" i="1" s="1"/>
  <c r="D4308" i="5"/>
  <c r="AC4310" i="1" s="1"/>
  <c r="AD4310" i="1" s="1"/>
  <c r="D4307" i="5"/>
  <c r="AC4309" i="1" s="1"/>
  <c r="AD4309" i="1" s="1"/>
  <c r="D4306" i="5"/>
  <c r="AC4308" i="1" s="1"/>
  <c r="AD4308" i="1" s="1"/>
  <c r="D4305" i="5"/>
  <c r="AC4307" i="1" s="1"/>
  <c r="AD4307" i="1" s="1"/>
  <c r="D4304" i="5"/>
  <c r="AC4306" i="1" s="1"/>
  <c r="AD4306" i="1" s="1"/>
  <c r="D4303" i="5"/>
  <c r="AC4305" i="1" s="1"/>
  <c r="AD4305" i="1" s="1"/>
  <c r="D4302" i="5"/>
  <c r="AC4304" i="1" s="1"/>
  <c r="AD4304" i="1" s="1"/>
  <c r="D4301" i="5"/>
  <c r="AC4302" i="1" s="1"/>
  <c r="AD4302" i="1" s="1"/>
  <c r="D4300" i="5"/>
  <c r="AC4301" i="1" s="1"/>
  <c r="AD4301" i="1" s="1"/>
  <c r="D4299" i="5"/>
  <c r="D4298" i="5"/>
  <c r="AC4300" i="1" s="1"/>
  <c r="AD4300" i="1" s="1"/>
  <c r="D4297" i="5"/>
  <c r="D4296" i="5"/>
  <c r="D4295" i="5"/>
  <c r="D4294" i="5"/>
  <c r="AC4296" i="1" s="1"/>
  <c r="AD4296" i="1" s="1"/>
  <c r="D4293" i="5"/>
  <c r="AC4295" i="1" s="1"/>
  <c r="AD4295" i="1" s="1"/>
  <c r="D4292" i="5"/>
  <c r="D4291" i="5"/>
  <c r="D4290" i="5"/>
  <c r="AC4292" i="1" s="1"/>
  <c r="AD4292" i="1" s="1"/>
  <c r="D4289" i="5"/>
  <c r="AC4290" i="1" s="1"/>
  <c r="AD4290" i="1" s="1"/>
  <c r="D4288" i="5"/>
  <c r="D4287" i="5"/>
  <c r="AC4289" i="1" s="1"/>
  <c r="AD4289" i="1" s="1"/>
  <c r="D4286" i="5"/>
  <c r="AC4288" i="1" s="1"/>
  <c r="AD4288" i="1" s="1"/>
  <c r="AC4287" i="1"/>
  <c r="AD4287" i="1" s="1"/>
  <c r="D4285" i="5"/>
  <c r="AC4286" i="1" s="1"/>
  <c r="AD4286" i="1" s="1"/>
  <c r="D4284" i="5"/>
  <c r="AC4285" i="1" s="1"/>
  <c r="AD4285" i="1" s="1"/>
  <c r="D4283" i="5"/>
  <c r="AC4284" i="1" s="1"/>
  <c r="AD4284" i="1" s="1"/>
  <c r="D4282" i="5"/>
  <c r="AC4283" i="1" s="1"/>
  <c r="AD4283" i="1" s="1"/>
  <c r="D4281" i="5"/>
  <c r="AC4282" i="1" s="1"/>
  <c r="AD4282" i="1" s="1"/>
  <c r="D4280" i="5"/>
  <c r="AC4281" i="1" s="1"/>
  <c r="AD4281" i="1" s="1"/>
  <c r="D4279" i="5"/>
  <c r="D4278" i="5"/>
  <c r="AC4280" i="1" s="1"/>
  <c r="AD4280" i="1" s="1"/>
  <c r="D4277" i="5"/>
  <c r="AC4279" i="1" s="1"/>
  <c r="AD4279" i="1" s="1"/>
  <c r="D4276" i="5"/>
  <c r="D4275" i="5"/>
  <c r="D4274" i="5"/>
  <c r="AC4276" i="1" s="1"/>
  <c r="AD4276" i="1" s="1"/>
  <c r="D4273" i="5"/>
  <c r="AC4275" i="1" s="1"/>
  <c r="AD4275" i="1" s="1"/>
  <c r="D4272" i="5"/>
  <c r="AC4274" i="1" s="1"/>
  <c r="AD4274" i="1" s="1"/>
  <c r="D4271" i="5"/>
  <c r="D4270" i="5"/>
  <c r="D4269" i="5"/>
  <c r="AC4270" i="1" s="1"/>
  <c r="AD4270" i="1" s="1"/>
  <c r="D4268" i="5"/>
  <c r="AC4269" i="1" s="1"/>
  <c r="AD4269" i="1" s="1"/>
  <c r="D4267" i="5"/>
  <c r="D4266" i="5"/>
  <c r="AC4268" i="1" s="1"/>
  <c r="AD4268" i="1" s="1"/>
  <c r="D4265" i="5"/>
  <c r="D4264" i="5"/>
  <c r="D4263" i="5"/>
  <c r="AC4265" i="1" s="1"/>
  <c r="AD4265" i="1" s="1"/>
  <c r="D4262" i="5"/>
  <c r="AC4264" i="1" s="1"/>
  <c r="AD4264" i="1" s="1"/>
  <c r="D4261" i="5"/>
  <c r="AC4263" i="1" s="1"/>
  <c r="AD4263" i="1" s="1"/>
  <c r="D4260" i="5"/>
  <c r="AC4262" i="1" s="1"/>
  <c r="AD4262" i="1" s="1"/>
  <c r="D4259" i="5"/>
  <c r="AC4260" i="1" s="1"/>
  <c r="AD4260" i="1" s="1"/>
  <c r="D4258" i="5"/>
  <c r="AC4259" i="1" s="1"/>
  <c r="AD4259" i="1" s="1"/>
  <c r="D4257" i="5"/>
  <c r="D4256" i="5"/>
  <c r="D4255" i="5"/>
  <c r="D4254" i="5"/>
  <c r="AC4256" i="1" s="1"/>
  <c r="AD4256" i="1" s="1"/>
  <c r="D4253" i="5"/>
  <c r="AC4255" i="1" s="1"/>
  <c r="AD4255" i="1" s="1"/>
  <c r="D4252" i="5"/>
  <c r="AC4254" i="1" s="1"/>
  <c r="AD4254" i="1" s="1"/>
  <c r="D4251" i="5"/>
  <c r="D4250" i="5"/>
  <c r="AC4252" i="1" s="1"/>
  <c r="AD4252" i="1" s="1"/>
  <c r="D4249" i="5"/>
  <c r="AC4251" i="1" s="1"/>
  <c r="AD4251" i="1" s="1"/>
  <c r="D4248" i="5"/>
  <c r="AC4250" i="1" s="1"/>
  <c r="AD4250" i="1" s="1"/>
  <c r="D4247" i="5"/>
  <c r="AC4249" i="1" s="1"/>
  <c r="AD4249" i="1" s="1"/>
  <c r="D4246" i="5"/>
  <c r="AC4248" i="1" s="1"/>
  <c r="AD4248" i="1" s="1"/>
  <c r="AC4247" i="1"/>
  <c r="AD4247" i="1" s="1"/>
  <c r="D4245" i="5"/>
  <c r="D4244" i="5"/>
  <c r="AC4246" i="1" s="1"/>
  <c r="AD4246" i="1" s="1"/>
  <c r="D4243" i="5"/>
  <c r="AC4245" i="1" s="1"/>
  <c r="AD4245" i="1" s="1"/>
  <c r="D4242" i="5"/>
  <c r="AC4244" i="1" s="1"/>
  <c r="AD4244" i="1" s="1"/>
  <c r="D4241" i="5"/>
  <c r="AC4243" i="1" s="1"/>
  <c r="AD4243" i="1" s="1"/>
  <c r="D4240" i="5"/>
  <c r="AC4242" i="1" s="1"/>
  <c r="AD4242" i="1" s="1"/>
  <c r="D4239" i="5"/>
  <c r="AC4241" i="1" s="1"/>
  <c r="AD4241" i="1" s="1"/>
  <c r="D4238" i="5"/>
  <c r="AC4240" i="1" s="1"/>
  <c r="AD4240" i="1" s="1"/>
  <c r="D4237" i="5"/>
  <c r="AC4239" i="1" s="1"/>
  <c r="AD4239" i="1" s="1"/>
  <c r="D4236" i="5"/>
  <c r="AC4238" i="1" s="1"/>
  <c r="AD4238" i="1" s="1"/>
  <c r="D4235" i="5"/>
  <c r="AC4237" i="1" s="1"/>
  <c r="AD4237" i="1" s="1"/>
  <c r="D4234" i="5"/>
  <c r="AC4236" i="1" s="1"/>
  <c r="AD4236" i="1" s="1"/>
  <c r="D4233" i="5"/>
  <c r="AC4235" i="1" s="1"/>
  <c r="AD4235" i="1" s="1"/>
  <c r="D4232" i="5"/>
  <c r="AC4234" i="1" s="1"/>
  <c r="AD4234" i="1" s="1"/>
  <c r="D4231" i="5"/>
  <c r="AC4232" i="1" s="1"/>
  <c r="AD4232" i="1" s="1"/>
  <c r="D4230" i="5"/>
  <c r="D4229" i="5"/>
  <c r="D4228" i="5"/>
  <c r="AC4230" i="1" s="1"/>
  <c r="AD4230" i="1" s="1"/>
  <c r="D4227" i="5"/>
  <c r="AC4229" i="1" s="1"/>
  <c r="AD4229" i="1" s="1"/>
  <c r="D4226" i="5"/>
  <c r="AC4228" i="1" s="1"/>
  <c r="AD4228" i="1" s="1"/>
  <c r="D4225" i="5"/>
  <c r="AC4227" i="1" s="1"/>
  <c r="AD4227" i="1" s="1"/>
  <c r="D4224" i="5"/>
  <c r="D4223" i="5"/>
  <c r="D4222" i="5"/>
  <c r="AC4224" i="1" s="1"/>
  <c r="AD4224" i="1" s="1"/>
  <c r="D4221" i="5"/>
  <c r="AC4223" i="1" s="1"/>
  <c r="AD4223" i="1" s="1"/>
  <c r="D4220" i="5"/>
  <c r="AC4222" i="1" s="1"/>
  <c r="AD4222" i="1" s="1"/>
  <c r="D4219" i="5"/>
  <c r="AC4221" i="1" s="1"/>
  <c r="AD4221" i="1" s="1"/>
  <c r="D4218" i="5"/>
  <c r="AC4220" i="1" s="1"/>
  <c r="AD4220" i="1" s="1"/>
  <c r="D4217" i="5"/>
  <c r="AC4219" i="1" s="1"/>
  <c r="AD4219" i="1" s="1"/>
  <c r="D4216" i="5"/>
  <c r="AC4218" i="1" s="1"/>
  <c r="AD4218" i="1" s="1"/>
  <c r="D4215" i="5"/>
  <c r="AC4217" i="1" s="1"/>
  <c r="AD4217" i="1" s="1"/>
  <c r="D4214" i="5"/>
  <c r="AC4216" i="1" s="1"/>
  <c r="AD4216" i="1" s="1"/>
  <c r="D4213" i="5"/>
  <c r="AC4214" i="1" s="1"/>
  <c r="AD4214" i="1" s="1"/>
  <c r="D4212" i="5"/>
  <c r="AC4213" i="1" s="1"/>
  <c r="AD4213" i="1" s="1"/>
  <c r="D4211" i="5"/>
  <c r="D4210" i="5"/>
  <c r="AC4212" i="1" s="1"/>
  <c r="AD4212" i="1" s="1"/>
  <c r="D4209" i="5"/>
  <c r="D4208" i="5"/>
  <c r="AC4209" i="1" s="1"/>
  <c r="AD4209" i="1" s="1"/>
  <c r="D4207" i="5"/>
  <c r="D4206" i="5"/>
  <c r="AC4208" i="1" s="1"/>
  <c r="AD4208" i="1" s="1"/>
  <c r="D4205" i="5"/>
  <c r="AC4207" i="1" s="1"/>
  <c r="AD4207" i="1" s="1"/>
  <c r="D4204" i="5"/>
  <c r="AC4206" i="1" s="1"/>
  <c r="AD4206" i="1" s="1"/>
  <c r="D4203" i="5"/>
  <c r="AC4205" i="1" s="1"/>
  <c r="AD4205" i="1" s="1"/>
  <c r="D4202" i="5"/>
  <c r="AC4204" i="1" s="1"/>
  <c r="AD4204" i="1" s="1"/>
  <c r="D4201" i="5"/>
  <c r="AC4203" i="1" s="1"/>
  <c r="AD4203" i="1" s="1"/>
  <c r="D4200" i="5"/>
  <c r="AC4202" i="1" s="1"/>
  <c r="AD4202" i="1" s="1"/>
  <c r="D4199" i="5"/>
  <c r="AC4200" i="1" s="1"/>
  <c r="AD4200" i="1" s="1"/>
  <c r="D4198" i="5"/>
  <c r="AC4199" i="1" s="1"/>
  <c r="AD4199" i="1" s="1"/>
  <c r="D4197" i="5"/>
  <c r="AC4198" i="1" s="1"/>
  <c r="AD4198" i="1" s="1"/>
  <c r="D4196" i="5"/>
  <c r="D4195" i="5"/>
  <c r="AC4197" i="1" s="1"/>
  <c r="AD4197" i="1" s="1"/>
  <c r="D4194" i="5"/>
  <c r="AC4195" i="1" s="1"/>
  <c r="AD4195" i="1" s="1"/>
  <c r="D4193" i="5"/>
  <c r="D4192" i="5"/>
  <c r="AC4194" i="1" s="1"/>
  <c r="AD4194" i="1" s="1"/>
  <c r="D4191" i="5"/>
  <c r="AC4193" i="1" s="1"/>
  <c r="AD4193" i="1" s="1"/>
  <c r="D4190" i="5"/>
  <c r="AC4192" i="1" s="1"/>
  <c r="AD4192" i="1" s="1"/>
  <c r="D4189" i="5"/>
  <c r="AC4191" i="1" s="1"/>
  <c r="AD4191" i="1" s="1"/>
  <c r="D4188" i="5"/>
  <c r="AC4190" i="1" s="1"/>
  <c r="AD4190" i="1" s="1"/>
  <c r="D4187" i="5"/>
  <c r="AC4189" i="1" s="1"/>
  <c r="AD4189" i="1" s="1"/>
  <c r="D4186" i="5"/>
  <c r="AC4187" i="1" s="1"/>
  <c r="AD4187" i="1" s="1"/>
  <c r="D4185" i="5"/>
  <c r="D4184" i="5"/>
  <c r="AC4186" i="1" s="1"/>
  <c r="AD4186" i="1" s="1"/>
  <c r="D4183" i="5"/>
  <c r="AC4185" i="1" s="1"/>
  <c r="AD4185" i="1" s="1"/>
  <c r="D4182" i="5"/>
  <c r="AC4184" i="1" s="1"/>
  <c r="AD4184" i="1" s="1"/>
  <c r="D4181" i="5"/>
  <c r="AC4183" i="1" s="1"/>
  <c r="AD4183" i="1" s="1"/>
  <c r="D4180" i="5"/>
  <c r="AC4182" i="1" s="1"/>
  <c r="AD4182" i="1" s="1"/>
  <c r="D4179" i="5"/>
  <c r="AC4181" i="1" s="1"/>
  <c r="AD4181" i="1" s="1"/>
  <c r="D4178" i="5"/>
  <c r="D4177" i="5"/>
  <c r="AC4179" i="1" s="1"/>
  <c r="AD4179" i="1" s="1"/>
  <c r="D4176" i="5"/>
  <c r="AC4178" i="1" s="1"/>
  <c r="AD4178" i="1" s="1"/>
  <c r="D4175" i="5"/>
  <c r="AC4177" i="1" s="1"/>
  <c r="AD4177" i="1" s="1"/>
  <c r="D4174" i="5"/>
  <c r="AC4176" i="1" s="1"/>
  <c r="AD4176" i="1" s="1"/>
  <c r="D4173" i="5"/>
  <c r="D4172" i="5"/>
  <c r="D4171" i="5"/>
  <c r="AC4173" i="1" s="1"/>
  <c r="AD4173" i="1" s="1"/>
  <c r="D4170" i="5"/>
  <c r="AC4172" i="1" s="1"/>
  <c r="AD4172" i="1" s="1"/>
  <c r="D4169" i="5"/>
  <c r="AC4171" i="1" s="1"/>
  <c r="AD4171" i="1" s="1"/>
  <c r="D4168" i="5"/>
  <c r="AC4170" i="1" s="1"/>
  <c r="AD4170" i="1" s="1"/>
  <c r="D4167" i="5"/>
  <c r="AC4169" i="1" s="1"/>
  <c r="AD4169" i="1" s="1"/>
  <c r="D4166" i="5"/>
  <c r="AC4168" i="1" s="1"/>
  <c r="AD4168" i="1" s="1"/>
  <c r="D4165" i="5"/>
  <c r="AC4167" i="1" s="1"/>
  <c r="AD4167" i="1" s="1"/>
  <c r="D4164" i="5"/>
  <c r="AC4166" i="1" s="1"/>
  <c r="AD4166" i="1" s="1"/>
  <c r="D4163" i="5"/>
  <c r="AC4165" i="1" s="1"/>
  <c r="AD4165" i="1" s="1"/>
  <c r="D4162" i="5"/>
  <c r="AC4164" i="1" s="1"/>
  <c r="AD4164" i="1" s="1"/>
  <c r="D4161" i="5"/>
  <c r="AC4163" i="1" s="1"/>
  <c r="AD4163" i="1" s="1"/>
  <c r="D4160" i="5"/>
  <c r="AC4162" i="1" s="1"/>
  <c r="AD4162" i="1" s="1"/>
  <c r="D4159" i="5"/>
  <c r="AC4161" i="1" s="1"/>
  <c r="AD4161" i="1" s="1"/>
  <c r="D4158" i="5"/>
  <c r="AC4159" i="1" s="1"/>
  <c r="AD4159" i="1" s="1"/>
  <c r="D4157" i="5"/>
  <c r="AC4158" i="1" s="1"/>
  <c r="AD4158" i="1" s="1"/>
  <c r="D4156" i="5"/>
  <c r="D4155" i="5"/>
  <c r="AC4157" i="1" s="1"/>
  <c r="AD4157" i="1" s="1"/>
  <c r="D4154" i="5"/>
  <c r="AC4155" i="1" s="1"/>
  <c r="AD4155" i="1" s="1"/>
  <c r="D4153" i="5"/>
  <c r="D4152" i="5"/>
  <c r="AC4154" i="1" s="1"/>
  <c r="AD4154" i="1" s="1"/>
  <c r="D4151" i="5"/>
  <c r="AC4153" i="1" s="1"/>
  <c r="AD4153" i="1" s="1"/>
  <c r="D4150" i="5"/>
  <c r="AC4151" i="1" s="1"/>
  <c r="AD4151" i="1" s="1"/>
  <c r="D4149" i="5"/>
  <c r="D4148" i="5"/>
  <c r="D4147" i="5"/>
  <c r="AC4148" i="1" s="1"/>
  <c r="AD4148" i="1" s="1"/>
  <c r="D4146" i="5"/>
  <c r="D4145" i="5"/>
  <c r="AC4147" i="1" s="1"/>
  <c r="AD4147" i="1" s="1"/>
  <c r="D4144" i="5"/>
  <c r="AC4146" i="1" s="1"/>
  <c r="AD4146" i="1" s="1"/>
  <c r="AC4145" i="1"/>
  <c r="AD4145" i="1" s="1"/>
  <c r="D4143" i="5"/>
  <c r="D4142" i="5"/>
  <c r="AC4144" i="1" s="1"/>
  <c r="AD4144" i="1" s="1"/>
  <c r="D4141" i="5"/>
  <c r="AC4143" i="1" s="1"/>
  <c r="AD4143" i="1" s="1"/>
  <c r="D4140" i="5"/>
  <c r="AC4141" i="1" s="1"/>
  <c r="AD4141" i="1" s="1"/>
  <c r="D4139" i="5"/>
  <c r="D4138" i="5"/>
  <c r="AC4140" i="1" s="1"/>
  <c r="AD4140" i="1" s="1"/>
  <c r="D4137" i="5"/>
  <c r="AC4139" i="1" s="1"/>
  <c r="AD4139" i="1" s="1"/>
  <c r="D4136" i="5"/>
  <c r="AC4137" i="1" s="1"/>
  <c r="AD4137" i="1" s="1"/>
  <c r="D4135" i="5"/>
  <c r="D4134" i="5"/>
  <c r="D4133" i="5"/>
  <c r="D4132" i="5"/>
  <c r="AC4134" i="1" s="1"/>
  <c r="AD4134" i="1" s="1"/>
  <c r="D4131" i="5"/>
  <c r="D4130" i="5"/>
  <c r="D4129" i="5"/>
  <c r="AC4131" i="1" s="1"/>
  <c r="AD4131" i="1" s="1"/>
  <c r="D4128" i="5"/>
  <c r="AC4130" i="1" s="1"/>
  <c r="AD4130" i="1" s="1"/>
  <c r="D4127" i="5"/>
  <c r="AC4129" i="1" s="1"/>
  <c r="AD4129" i="1" s="1"/>
  <c r="D4126" i="5"/>
  <c r="AC4128" i="1" s="1"/>
  <c r="AD4128" i="1" s="1"/>
  <c r="D4125" i="5"/>
  <c r="D4124" i="5"/>
  <c r="D4123" i="5"/>
  <c r="D4122" i="5"/>
  <c r="AC4124" i="1" s="1"/>
  <c r="AD4124" i="1" s="1"/>
  <c r="D4121" i="5"/>
  <c r="AC4123" i="1" s="1"/>
  <c r="AD4123" i="1" s="1"/>
  <c r="D4120" i="5"/>
  <c r="AC4122" i="1" s="1"/>
  <c r="AD4122" i="1" s="1"/>
  <c r="D4119" i="5"/>
  <c r="AC4121" i="1" s="1"/>
  <c r="AD4121" i="1" s="1"/>
  <c r="D4118" i="5"/>
  <c r="AC4120" i="1" s="1"/>
  <c r="AD4120" i="1" s="1"/>
  <c r="D4117" i="5"/>
  <c r="AC4119" i="1" s="1"/>
  <c r="AD4119" i="1" s="1"/>
  <c r="D4116" i="5"/>
  <c r="AC4118" i="1" s="1"/>
  <c r="AD4118" i="1" s="1"/>
  <c r="D4115" i="5"/>
  <c r="AC4117" i="1" s="1"/>
  <c r="AD4117" i="1" s="1"/>
  <c r="D4114" i="5"/>
  <c r="AC4116" i="1" s="1"/>
  <c r="AD4116" i="1" s="1"/>
  <c r="D4113" i="5"/>
  <c r="AC4115" i="1" s="1"/>
  <c r="AD4115" i="1" s="1"/>
  <c r="D4112" i="5"/>
  <c r="D4111" i="5"/>
  <c r="D4110" i="5"/>
  <c r="AC4112" i="1" s="1"/>
  <c r="AD4112" i="1" s="1"/>
  <c r="D4109" i="5"/>
  <c r="AC4111" i="1" s="1"/>
  <c r="AD4111" i="1" s="1"/>
  <c r="D4108" i="5"/>
  <c r="AC4110" i="1" s="1"/>
  <c r="AD4110" i="1" s="1"/>
  <c r="D4107" i="5"/>
  <c r="AC4109" i="1" s="1"/>
  <c r="AD4109" i="1" s="1"/>
  <c r="D4106" i="5"/>
  <c r="D4105" i="5"/>
  <c r="AC4107" i="1" s="1"/>
  <c r="AD4107" i="1" s="1"/>
  <c r="D4104" i="5"/>
  <c r="AC4106" i="1" s="1"/>
  <c r="AD4106" i="1" s="1"/>
  <c r="D4103" i="5"/>
  <c r="AC4105" i="1" s="1"/>
  <c r="AD4105" i="1" s="1"/>
  <c r="D4102" i="5"/>
  <c r="AC4104" i="1" s="1"/>
  <c r="AD4104" i="1" s="1"/>
  <c r="D4101" i="5"/>
  <c r="AC4103" i="1" s="1"/>
  <c r="AD4103" i="1" s="1"/>
  <c r="D4100" i="5"/>
  <c r="AC4102" i="1" s="1"/>
  <c r="AD4102" i="1" s="1"/>
  <c r="D4099" i="5"/>
  <c r="AC4101" i="1" s="1"/>
  <c r="AD4101" i="1" s="1"/>
  <c r="D4098" i="5"/>
  <c r="AC4100" i="1" s="1"/>
  <c r="AD4100" i="1" s="1"/>
  <c r="D4097" i="5"/>
  <c r="AC4099" i="1" s="1"/>
  <c r="AD4099" i="1" s="1"/>
  <c r="D4096" i="5"/>
  <c r="D4095" i="5"/>
  <c r="D4094" i="5"/>
  <c r="AC4096" i="1" s="1"/>
  <c r="AD4096" i="1" s="1"/>
  <c r="D4093" i="5"/>
  <c r="AC4094" i="1" s="1"/>
  <c r="AD4094" i="1" s="1"/>
  <c r="D4092" i="5"/>
  <c r="D4091" i="5"/>
  <c r="AC4093" i="1" s="1"/>
  <c r="AD4093" i="1" s="1"/>
  <c r="D4090" i="5"/>
  <c r="AC4092" i="1" s="1"/>
  <c r="AD4092" i="1" s="1"/>
  <c r="D4089" i="5"/>
  <c r="AC4091" i="1" s="1"/>
  <c r="AD4091" i="1" s="1"/>
  <c r="D4088" i="5"/>
  <c r="AC4090" i="1" s="1"/>
  <c r="AD4090" i="1" s="1"/>
  <c r="D4087" i="5"/>
  <c r="AC4089" i="1" s="1"/>
  <c r="AD4089" i="1" s="1"/>
  <c r="D4086" i="5"/>
  <c r="AC4088" i="1" s="1"/>
  <c r="AD4088" i="1" s="1"/>
  <c r="D4085" i="5"/>
  <c r="AC4086" i="1" s="1"/>
  <c r="AD4086" i="1" s="1"/>
  <c r="D4084" i="5"/>
  <c r="D4083" i="5"/>
  <c r="AC4085" i="1" s="1"/>
  <c r="AD4085" i="1" s="1"/>
  <c r="D4082" i="5"/>
  <c r="D4081" i="5"/>
  <c r="AC4083" i="1" s="1"/>
  <c r="AD4083" i="1" s="1"/>
  <c r="D4080" i="5"/>
  <c r="AC4082" i="1" s="1"/>
  <c r="AD4082" i="1" s="1"/>
  <c r="D4079" i="5"/>
  <c r="AC4081" i="1" s="1"/>
  <c r="AD4081" i="1" s="1"/>
  <c r="D4078" i="5"/>
  <c r="AC4080" i="1" s="1"/>
  <c r="AD4080" i="1" s="1"/>
  <c r="D4077" i="5"/>
  <c r="AC4079" i="1" s="1"/>
  <c r="AD4079" i="1" s="1"/>
  <c r="D4076" i="5"/>
  <c r="AC4078" i="1" s="1"/>
  <c r="AD4078" i="1" s="1"/>
  <c r="D4075" i="5"/>
  <c r="AC4077" i="1" s="1"/>
  <c r="AD4077" i="1" s="1"/>
  <c r="D4074" i="5"/>
  <c r="AC4075" i="1" s="1"/>
  <c r="AD4075" i="1" s="1"/>
  <c r="D4073" i="5"/>
  <c r="D4072" i="5"/>
  <c r="AC4074" i="1" s="1"/>
  <c r="AD4074" i="1" s="1"/>
  <c r="D4071" i="5"/>
  <c r="AC4073" i="1" s="1"/>
  <c r="AD4073" i="1" s="1"/>
  <c r="D4070" i="5"/>
  <c r="AC4072" i="1" s="1"/>
  <c r="AD4072" i="1" s="1"/>
  <c r="D4069" i="5"/>
  <c r="AC4071" i="1" s="1"/>
  <c r="AD4071" i="1" s="1"/>
  <c r="D4068" i="5"/>
  <c r="AC4070" i="1" s="1"/>
  <c r="AD4070" i="1" s="1"/>
  <c r="D4067" i="5"/>
  <c r="AC4068" i="1" s="1"/>
  <c r="AD4068" i="1" s="1"/>
  <c r="D4066" i="5"/>
  <c r="AC4067" i="1" s="1"/>
  <c r="AD4067" i="1" s="1"/>
  <c r="D4065" i="5"/>
  <c r="D4064" i="5"/>
  <c r="AC4066" i="1" s="1"/>
  <c r="AD4066" i="1" s="1"/>
  <c r="D4063" i="5"/>
  <c r="AC4065" i="1" s="1"/>
  <c r="AD4065" i="1" s="1"/>
  <c r="D4062" i="5"/>
  <c r="AC4064" i="1" s="1"/>
  <c r="AD4064" i="1" s="1"/>
  <c r="D4061" i="5"/>
  <c r="AC4063" i="1" s="1"/>
  <c r="AD4063" i="1" s="1"/>
  <c r="D4060" i="5"/>
  <c r="AC4062" i="1" s="1"/>
  <c r="AD4062" i="1" s="1"/>
  <c r="D4059" i="5"/>
  <c r="AC4060" i="1" s="1"/>
  <c r="AD4060" i="1" s="1"/>
  <c r="D4058" i="5"/>
  <c r="D4057" i="5"/>
  <c r="AC4059" i="1" s="1"/>
  <c r="AD4059" i="1" s="1"/>
  <c r="D4056" i="5"/>
  <c r="AC4058" i="1" s="1"/>
  <c r="AD4058" i="1" s="1"/>
  <c r="D4055" i="5"/>
  <c r="AC4057" i="1" s="1"/>
  <c r="AD4057" i="1" s="1"/>
  <c r="D4054" i="5"/>
  <c r="AC4056" i="1" s="1"/>
  <c r="AD4056" i="1" s="1"/>
  <c r="D4053" i="5"/>
  <c r="AC4055" i="1" s="1"/>
  <c r="AD4055" i="1" s="1"/>
  <c r="D4052" i="5"/>
  <c r="AC4054" i="1" s="1"/>
  <c r="AD4054" i="1" s="1"/>
  <c r="D4051" i="5"/>
  <c r="AC4053" i="1" s="1"/>
  <c r="AD4053" i="1" s="1"/>
  <c r="D4050" i="5"/>
  <c r="AC4051" i="1" s="1"/>
  <c r="AD4051" i="1" s="1"/>
  <c r="D4049" i="5"/>
  <c r="D4048" i="5"/>
  <c r="AC4050" i="1" s="1"/>
  <c r="AD4050" i="1" s="1"/>
  <c r="D4047" i="5"/>
  <c r="AC4049" i="1" s="1"/>
  <c r="AD4049" i="1" s="1"/>
  <c r="D4046" i="5"/>
  <c r="AC4048" i="1" s="1"/>
  <c r="AD4048" i="1" s="1"/>
  <c r="D4045" i="5"/>
  <c r="AC4047" i="1" s="1"/>
  <c r="AD4047" i="1" s="1"/>
  <c r="D4044" i="5"/>
  <c r="AC4046" i="1" s="1"/>
  <c r="AD4046" i="1" s="1"/>
  <c r="D4043" i="5"/>
  <c r="AC4045" i="1" s="1"/>
  <c r="AD4045" i="1" s="1"/>
  <c r="D4042" i="5"/>
  <c r="AC4043" i="1" s="1"/>
  <c r="AD4043" i="1" s="1"/>
  <c r="D4041" i="5"/>
  <c r="D4040" i="5"/>
  <c r="AC4042" i="1" s="1"/>
  <c r="AD4042" i="1" s="1"/>
  <c r="D4039" i="5"/>
  <c r="AC4041" i="1" s="1"/>
  <c r="AD4041" i="1" s="1"/>
  <c r="D4038" i="5"/>
  <c r="AC4040" i="1" s="1"/>
  <c r="AD4040" i="1" s="1"/>
  <c r="D4037" i="5"/>
  <c r="D4036" i="5"/>
  <c r="AC4037" i="1" s="1"/>
  <c r="AD4037" i="1" s="1"/>
  <c r="D4035" i="5"/>
  <c r="D4034" i="5"/>
  <c r="AC4035" i="1" s="1"/>
  <c r="AD4035" i="1" s="1"/>
  <c r="D4033" i="5"/>
  <c r="AC4034" i="1" s="1"/>
  <c r="AD4034" i="1" s="1"/>
  <c r="D4032" i="5"/>
  <c r="D4031" i="5"/>
  <c r="AC4033" i="1" s="1"/>
  <c r="AD4033" i="1" s="1"/>
  <c r="D4030" i="5"/>
  <c r="AC4032" i="1" s="1"/>
  <c r="AD4032" i="1" s="1"/>
  <c r="D4029" i="5"/>
  <c r="AC4031" i="1" s="1"/>
  <c r="AD4031" i="1" s="1"/>
  <c r="D4028" i="5"/>
  <c r="AC4030" i="1" s="1"/>
  <c r="AD4030" i="1" s="1"/>
  <c r="D4027" i="5"/>
  <c r="D4026" i="5"/>
  <c r="AC4028" i="1" s="1"/>
  <c r="AD4028" i="1" s="1"/>
  <c r="D4025" i="5"/>
  <c r="AC4027" i="1" s="1"/>
  <c r="AD4027" i="1" s="1"/>
  <c r="D4024" i="5"/>
  <c r="AC4026" i="1" s="1"/>
  <c r="AD4026" i="1" s="1"/>
  <c r="D4023" i="5"/>
  <c r="AC4025" i="1" s="1"/>
  <c r="AD4025" i="1" s="1"/>
  <c r="D4022" i="5"/>
  <c r="AC4024" i="1" s="1"/>
  <c r="AD4024" i="1" s="1"/>
  <c r="D4021" i="5"/>
  <c r="D4020" i="5"/>
  <c r="D4019" i="5"/>
  <c r="AC4021" i="1" s="1"/>
  <c r="AD4021" i="1" s="1"/>
  <c r="D4018" i="5"/>
  <c r="AC4020" i="1" s="1"/>
  <c r="AD4020" i="1" s="1"/>
  <c r="D4017" i="5"/>
  <c r="AC4019" i="1" s="1"/>
  <c r="AD4019" i="1" s="1"/>
  <c r="D4016" i="5"/>
  <c r="D4015" i="5"/>
  <c r="D4014" i="5"/>
  <c r="AC4016" i="1" s="1"/>
  <c r="AD4016" i="1" s="1"/>
  <c r="D4013" i="5"/>
  <c r="D4012" i="5"/>
  <c r="D4011" i="5"/>
  <c r="AC4013" i="1" s="1"/>
  <c r="AD4013" i="1" s="1"/>
  <c r="D4010" i="5"/>
  <c r="AC4012" i="1" s="1"/>
  <c r="AD4012" i="1" s="1"/>
  <c r="D4009" i="5"/>
  <c r="AC4011" i="1" s="1"/>
  <c r="AD4011" i="1" s="1"/>
  <c r="D4008" i="5"/>
  <c r="AC4010" i="1" s="1"/>
  <c r="AD4010" i="1" s="1"/>
  <c r="D4007" i="5"/>
  <c r="AC4009" i="1" s="1"/>
  <c r="AD4009" i="1" s="1"/>
  <c r="D4006" i="5"/>
  <c r="AC4007" i="1" s="1"/>
  <c r="AD4007" i="1" s="1"/>
  <c r="D4005" i="5"/>
  <c r="D4004" i="5"/>
  <c r="AC4006" i="1" s="1"/>
  <c r="AD4006" i="1" s="1"/>
  <c r="D4003" i="5"/>
  <c r="AC4005" i="1" s="1"/>
  <c r="AD4005" i="1" s="1"/>
  <c r="D4002" i="5"/>
  <c r="AC4004" i="1" s="1"/>
  <c r="AD4004" i="1" s="1"/>
  <c r="D4001" i="5"/>
  <c r="AC4003" i="1" s="1"/>
  <c r="AD4003" i="1" s="1"/>
  <c r="D4000" i="5"/>
  <c r="AC4002" i="1" s="1"/>
  <c r="AD4002" i="1" s="1"/>
  <c r="D3999" i="5"/>
  <c r="AC4001" i="1" s="1"/>
  <c r="AD4001" i="1" s="1"/>
  <c r="D3998" i="5"/>
  <c r="AC3999" i="1" s="1"/>
  <c r="AD3999" i="1" s="1"/>
  <c r="D3997" i="5"/>
  <c r="D3996" i="5"/>
  <c r="AC3998" i="1" s="1"/>
  <c r="AD3998" i="1" s="1"/>
  <c r="D3995" i="5"/>
  <c r="AC3997" i="1" s="1"/>
  <c r="AD3997" i="1" s="1"/>
  <c r="D3994" i="5"/>
  <c r="AC3996" i="1" s="1"/>
  <c r="AD3996" i="1" s="1"/>
  <c r="D3993" i="5"/>
  <c r="AC3995" i="1" s="1"/>
  <c r="AD3995" i="1" s="1"/>
  <c r="D3992" i="5"/>
  <c r="AC3994" i="1" s="1"/>
  <c r="AD3994" i="1" s="1"/>
  <c r="D3991" i="5"/>
  <c r="AC3993" i="1" s="1"/>
  <c r="AD3993" i="1" s="1"/>
  <c r="D3990" i="5"/>
  <c r="D3989" i="5"/>
  <c r="AC3991" i="1" s="1"/>
  <c r="AD3991" i="1" s="1"/>
  <c r="D3988" i="5"/>
  <c r="AC3990" i="1" s="1"/>
  <c r="AD3990" i="1" s="1"/>
  <c r="D3987" i="5"/>
  <c r="AC3989" i="1" s="1"/>
  <c r="AD3989" i="1" s="1"/>
  <c r="D3986" i="5"/>
  <c r="AC3987" i="1" s="1"/>
  <c r="AD3987" i="1" s="1"/>
  <c r="D3985" i="5"/>
  <c r="D3984" i="5"/>
  <c r="AC3986" i="1" s="1"/>
  <c r="AD3986" i="1" s="1"/>
  <c r="D3983" i="5"/>
  <c r="AC3985" i="1" s="1"/>
  <c r="AD3985" i="1" s="1"/>
  <c r="D3982" i="5"/>
  <c r="AC3984" i="1" s="1"/>
  <c r="AD3984" i="1" s="1"/>
  <c r="D3981" i="5"/>
  <c r="AC3983" i="1" s="1"/>
  <c r="AD3983" i="1" s="1"/>
  <c r="D3980" i="5"/>
  <c r="AC3982" i="1" s="1"/>
  <c r="AD3982" i="1" s="1"/>
  <c r="D3979" i="5"/>
  <c r="AC3981" i="1" s="1"/>
  <c r="AD3981" i="1" s="1"/>
  <c r="D3978" i="5"/>
  <c r="AC3980" i="1" s="1"/>
  <c r="AD3980" i="1" s="1"/>
  <c r="D3977" i="5"/>
  <c r="AC3979" i="1" s="1"/>
  <c r="AD3979" i="1" s="1"/>
  <c r="D3976" i="5"/>
  <c r="AC3978" i="1" s="1"/>
  <c r="AD3978" i="1" s="1"/>
  <c r="D3975" i="5"/>
  <c r="AC3977" i="1" s="1"/>
  <c r="AD3977" i="1" s="1"/>
  <c r="D3974" i="5"/>
  <c r="D3973" i="5"/>
  <c r="AC3975" i="1" s="1"/>
  <c r="AD3975" i="1" s="1"/>
  <c r="D3972" i="5"/>
  <c r="AC3974" i="1" s="1"/>
  <c r="AD3974" i="1" s="1"/>
  <c r="D3971" i="5"/>
  <c r="AC3973" i="1" s="1"/>
  <c r="AD3973" i="1" s="1"/>
  <c r="D3970" i="5"/>
  <c r="AC3972" i="1" s="1"/>
  <c r="AD3972" i="1" s="1"/>
  <c r="D3969" i="5"/>
  <c r="AC3971" i="1" s="1"/>
  <c r="AD3971" i="1" s="1"/>
  <c r="D3968" i="5"/>
  <c r="AC3970" i="1" s="1"/>
  <c r="AD3970" i="1" s="1"/>
  <c r="D3967" i="5"/>
  <c r="AC3969" i="1" s="1"/>
  <c r="AD3969" i="1" s="1"/>
  <c r="D3966" i="5"/>
  <c r="AC3968" i="1" s="1"/>
  <c r="AD3968" i="1" s="1"/>
  <c r="D3965" i="5"/>
  <c r="AC3967" i="1" s="1"/>
  <c r="AD3967" i="1" s="1"/>
  <c r="D3964" i="5"/>
  <c r="AC3966" i="1" s="1"/>
  <c r="AD3966" i="1" s="1"/>
  <c r="D3963" i="5"/>
  <c r="AC3965" i="1" s="1"/>
  <c r="AD3965" i="1" s="1"/>
  <c r="D3962" i="5"/>
  <c r="AC3963" i="1" s="1"/>
  <c r="AD3963" i="1" s="1"/>
  <c r="D3961" i="5"/>
  <c r="D3960" i="5"/>
  <c r="AC3962" i="1" s="1"/>
  <c r="AD3962" i="1" s="1"/>
  <c r="D3959" i="5"/>
  <c r="D3958" i="5"/>
  <c r="D3957" i="5"/>
  <c r="AC3959" i="1" s="1"/>
  <c r="AD3959" i="1" s="1"/>
  <c r="D3956" i="5"/>
  <c r="AC3958" i="1" s="1"/>
  <c r="AD3958" i="1" s="1"/>
  <c r="D3955" i="5"/>
  <c r="AC3957" i="1" s="1"/>
  <c r="AD3957" i="1" s="1"/>
  <c r="D3954" i="5"/>
  <c r="D3953" i="5"/>
  <c r="AC3955" i="1" s="1"/>
  <c r="AD3955" i="1" s="1"/>
  <c r="D3952" i="5"/>
  <c r="AC3954" i="1" s="1"/>
  <c r="AD3954" i="1" s="1"/>
  <c r="D3951" i="5"/>
  <c r="AC3953" i="1" s="1"/>
  <c r="AD3953" i="1" s="1"/>
  <c r="D3950" i="5"/>
  <c r="AC3952" i="1" s="1"/>
  <c r="AD3952" i="1" s="1"/>
  <c r="D3949" i="5"/>
  <c r="AC3951" i="1" s="1"/>
  <c r="AD3951" i="1" s="1"/>
  <c r="D3948" i="5"/>
  <c r="D3947" i="5"/>
  <c r="AC3949" i="1" s="1"/>
  <c r="AD3949" i="1" s="1"/>
  <c r="D3946" i="5"/>
  <c r="AC3948" i="1" s="1"/>
  <c r="AD3948" i="1" s="1"/>
  <c r="D3945" i="5"/>
  <c r="D3944" i="5"/>
  <c r="AC3945" i="1" s="1"/>
  <c r="AD3945" i="1" s="1"/>
  <c r="D3943" i="5"/>
  <c r="D3942" i="5"/>
  <c r="D3941" i="5"/>
  <c r="AC3942" i="1" s="1"/>
  <c r="AD3942" i="1" s="1"/>
  <c r="D3940" i="5"/>
  <c r="D3939" i="5"/>
  <c r="AC3941" i="1" s="1"/>
  <c r="AD3941" i="1" s="1"/>
  <c r="D3938" i="5"/>
  <c r="AC3940" i="1" s="1"/>
  <c r="AD3940" i="1" s="1"/>
  <c r="D3937" i="5"/>
  <c r="AC3939" i="1" s="1"/>
  <c r="AD3939" i="1" s="1"/>
  <c r="D3936" i="5"/>
  <c r="AC3938" i="1" s="1"/>
  <c r="AD3938" i="1" s="1"/>
  <c r="D3935" i="5"/>
  <c r="AC3937" i="1" s="1"/>
  <c r="AD3937" i="1" s="1"/>
  <c r="D3934" i="5"/>
  <c r="AC3936" i="1" s="1"/>
  <c r="AD3936" i="1" s="1"/>
  <c r="D3933" i="5"/>
  <c r="AC3935" i="1" s="1"/>
  <c r="AD3935" i="1" s="1"/>
  <c r="D3932" i="5"/>
  <c r="AC3934" i="1" s="1"/>
  <c r="AD3934" i="1" s="1"/>
  <c r="D3931" i="5"/>
  <c r="AC3933" i="1" s="1"/>
  <c r="AD3933" i="1" s="1"/>
  <c r="D3930" i="5"/>
  <c r="AC3932" i="1" s="1"/>
  <c r="AD3932" i="1" s="1"/>
  <c r="AC3931" i="1"/>
  <c r="AD3931" i="1" s="1"/>
  <c r="D3929" i="5"/>
  <c r="D3928" i="5"/>
  <c r="AC3930" i="1" s="1"/>
  <c r="AD3930" i="1" s="1"/>
  <c r="D3927" i="5"/>
  <c r="AC3929" i="1" s="1"/>
  <c r="AD3929" i="1" s="1"/>
  <c r="D3926" i="5"/>
  <c r="AC3928" i="1" s="1"/>
  <c r="AD3928" i="1" s="1"/>
  <c r="D3925" i="5"/>
  <c r="AC3927" i="1" s="1"/>
  <c r="AD3927" i="1" s="1"/>
  <c r="D3924" i="5"/>
  <c r="D3923" i="5"/>
  <c r="D3922" i="5"/>
  <c r="AC3924" i="1" s="1"/>
  <c r="AD3924" i="1" s="1"/>
  <c r="D3921" i="5"/>
  <c r="D3920" i="5"/>
  <c r="D3919" i="5"/>
  <c r="AC3921" i="1" s="1"/>
  <c r="AD3921" i="1" s="1"/>
  <c r="D3918" i="5"/>
  <c r="AC3920" i="1" s="1"/>
  <c r="AD3920" i="1" s="1"/>
  <c r="D3917" i="5"/>
  <c r="AC3919" i="1" s="1"/>
  <c r="AD3919" i="1" s="1"/>
  <c r="D3916" i="5"/>
  <c r="AC3918" i="1" s="1"/>
  <c r="AD3918" i="1" s="1"/>
  <c r="D3915" i="5"/>
  <c r="AC3917" i="1" s="1"/>
  <c r="AD3917" i="1" s="1"/>
  <c r="D3914" i="5"/>
  <c r="AC3916" i="1" s="1"/>
  <c r="AD3916" i="1" s="1"/>
  <c r="D3913" i="5"/>
  <c r="AC3915" i="1" s="1"/>
  <c r="AD3915" i="1" s="1"/>
  <c r="D3912" i="5"/>
  <c r="AC3914" i="1" s="1"/>
  <c r="AD3914" i="1" s="1"/>
  <c r="D3911" i="5"/>
  <c r="AC3913" i="1" s="1"/>
  <c r="AD3913" i="1" s="1"/>
  <c r="D3910" i="5"/>
  <c r="AC3911" i="1" s="1"/>
  <c r="AD3911" i="1" s="1"/>
  <c r="D3909" i="5"/>
  <c r="D3908" i="5"/>
  <c r="AC3910" i="1" s="1"/>
  <c r="AD3910" i="1" s="1"/>
  <c r="D3907" i="5"/>
  <c r="AC3909" i="1" s="1"/>
  <c r="AD3909" i="1" s="1"/>
  <c r="D3906" i="5"/>
  <c r="AC3908" i="1" s="1"/>
  <c r="AD3908" i="1" s="1"/>
  <c r="D3905" i="5"/>
  <c r="D3904" i="5"/>
  <c r="D3903" i="5"/>
  <c r="AC3905" i="1" s="1"/>
  <c r="AD3905" i="1" s="1"/>
  <c r="D3902" i="5"/>
  <c r="AC3904" i="1" s="1"/>
  <c r="AD3904" i="1" s="1"/>
  <c r="D3901" i="5"/>
  <c r="AC3902" i="1" s="1"/>
  <c r="AD3902" i="1" s="1"/>
  <c r="D3900" i="5"/>
  <c r="AC3901" i="1" s="1"/>
  <c r="AD3901" i="1" s="1"/>
  <c r="D3899" i="5"/>
  <c r="D3898" i="5"/>
  <c r="AC3900" i="1" s="1"/>
  <c r="AD3900" i="1" s="1"/>
  <c r="D3897" i="5"/>
  <c r="D3896" i="5"/>
  <c r="D3895" i="5"/>
  <c r="AC3897" i="1" s="1"/>
  <c r="AD3897" i="1" s="1"/>
  <c r="D3894" i="5"/>
  <c r="AC3895" i="1" s="1"/>
  <c r="AD3895" i="1" s="1"/>
  <c r="D3893" i="5"/>
  <c r="D3892" i="5"/>
  <c r="AC3894" i="1" s="1"/>
  <c r="AD3894" i="1" s="1"/>
  <c r="D3891" i="5"/>
  <c r="AC3893" i="1" s="1"/>
  <c r="AD3893" i="1" s="1"/>
  <c r="D3890" i="5"/>
  <c r="D3889" i="5"/>
  <c r="D3888" i="5"/>
  <c r="AC3890" i="1" s="1"/>
  <c r="AD3890" i="1" s="1"/>
  <c r="D3887" i="5"/>
  <c r="AC3889" i="1" s="1"/>
  <c r="AD3889" i="1" s="1"/>
  <c r="D3886" i="5"/>
  <c r="AC3887" i="1" s="1"/>
  <c r="AD3887" i="1" s="1"/>
  <c r="D3885" i="5"/>
  <c r="D3884" i="5"/>
  <c r="AC3886" i="1" s="1"/>
  <c r="AD3886" i="1" s="1"/>
  <c r="D3883" i="5"/>
  <c r="D3882" i="5"/>
  <c r="D3881" i="5"/>
  <c r="AC3883" i="1" s="1"/>
  <c r="AD3883" i="1" s="1"/>
  <c r="D3880" i="5"/>
  <c r="D3879" i="5"/>
  <c r="AC3880" i="1" s="1"/>
  <c r="AD3880" i="1" s="1"/>
  <c r="D3878" i="5"/>
  <c r="D3877" i="5"/>
  <c r="AC3879" i="1" s="1"/>
  <c r="AD3879" i="1" s="1"/>
  <c r="D3876" i="5"/>
  <c r="AC3878" i="1" s="1"/>
  <c r="AD3878" i="1" s="1"/>
  <c r="D3875" i="5"/>
  <c r="AC3877" i="1" s="1"/>
  <c r="AD3877" i="1" s="1"/>
  <c r="D3874" i="5"/>
  <c r="D3873" i="5"/>
  <c r="D3872" i="5"/>
  <c r="AC3874" i="1" s="1"/>
  <c r="AD3874" i="1" s="1"/>
  <c r="D3871" i="5"/>
  <c r="AC3873" i="1" s="1"/>
  <c r="AD3873" i="1" s="1"/>
  <c r="D3870" i="5"/>
  <c r="AC3872" i="1" s="1"/>
  <c r="AD3872" i="1" s="1"/>
  <c r="D3869" i="5"/>
  <c r="AC3871" i="1" s="1"/>
  <c r="AD3871" i="1" s="1"/>
  <c r="D3868" i="5"/>
  <c r="AC3870" i="1" s="1"/>
  <c r="AD3870" i="1" s="1"/>
  <c r="D3867" i="5"/>
  <c r="AC3869" i="1" s="1"/>
  <c r="AD3869" i="1" s="1"/>
  <c r="D3866" i="5"/>
  <c r="AC3868" i="1" s="1"/>
  <c r="AD3868" i="1" s="1"/>
  <c r="D3865" i="5"/>
  <c r="D3864" i="5"/>
  <c r="D3863" i="5"/>
  <c r="AC3865" i="1" s="1"/>
  <c r="AD3865" i="1" s="1"/>
  <c r="D3862" i="5"/>
  <c r="AC3863" i="1" s="1"/>
  <c r="AD3863" i="1" s="1"/>
  <c r="D3861" i="5"/>
  <c r="D3860" i="5"/>
  <c r="AC3862" i="1" s="1"/>
  <c r="AD3862" i="1" s="1"/>
  <c r="D3859" i="5"/>
  <c r="AC3861" i="1" s="1"/>
  <c r="AD3861" i="1" s="1"/>
  <c r="D3858" i="5"/>
  <c r="D3857" i="5"/>
  <c r="D3856" i="5"/>
  <c r="AC3858" i="1" s="1"/>
  <c r="AD3858" i="1" s="1"/>
  <c r="D3855" i="5"/>
  <c r="AC3856" i="1" s="1"/>
  <c r="AD3856" i="1" s="1"/>
  <c r="D3854" i="5"/>
  <c r="AC3855" i="1" s="1"/>
  <c r="AD3855" i="1" s="1"/>
  <c r="D3853" i="5"/>
  <c r="AC3854" i="1" s="1"/>
  <c r="AD3854" i="1" s="1"/>
  <c r="D3852" i="5"/>
  <c r="D3851" i="5"/>
  <c r="D3850" i="5"/>
  <c r="AC3851" i="1" s="1"/>
  <c r="AD3851" i="1" s="1"/>
  <c r="D3849" i="5"/>
  <c r="D3848" i="5"/>
  <c r="AC3849" i="1" s="1"/>
  <c r="AD3849" i="1" s="1"/>
  <c r="D3847" i="5"/>
  <c r="D3846" i="5"/>
  <c r="AC3848" i="1" s="1"/>
  <c r="AD3848" i="1" s="1"/>
  <c r="D3845" i="5"/>
  <c r="AC3847" i="1" s="1"/>
  <c r="AD3847" i="1" s="1"/>
  <c r="D3844" i="5"/>
  <c r="AC3846" i="1" s="1"/>
  <c r="AD3846" i="1" s="1"/>
  <c r="D3843" i="5"/>
  <c r="D3842" i="5"/>
  <c r="D3841" i="5"/>
  <c r="AC3843" i="1" s="1"/>
  <c r="AD3843" i="1" s="1"/>
  <c r="D3840" i="5"/>
  <c r="AC3841" i="1" s="1"/>
  <c r="AD3841" i="1" s="1"/>
  <c r="D3839" i="5"/>
  <c r="D3838" i="5"/>
  <c r="AC3840" i="1" s="1"/>
  <c r="AD3840" i="1" s="1"/>
  <c r="D3837" i="5"/>
  <c r="D3836" i="5"/>
  <c r="D3835" i="5"/>
  <c r="AC3837" i="1" s="1"/>
  <c r="AD3837" i="1" s="1"/>
  <c r="D3834" i="5"/>
  <c r="D3833" i="5"/>
  <c r="D3832" i="5"/>
  <c r="AC3834" i="1" s="1"/>
  <c r="AD3834" i="1" s="1"/>
  <c r="D3831" i="5"/>
  <c r="AC3833" i="1" s="1"/>
  <c r="AD3833" i="1" s="1"/>
  <c r="D3830" i="5"/>
  <c r="AC3832" i="1" s="1"/>
  <c r="AD3832" i="1" s="1"/>
  <c r="D3829" i="5"/>
  <c r="D3828" i="5"/>
  <c r="D3827" i="5"/>
  <c r="D3826" i="5"/>
  <c r="D3825" i="5"/>
  <c r="AC3827" i="1" s="1"/>
  <c r="AD3827" i="1" s="1"/>
  <c r="D3824" i="5"/>
  <c r="D3823" i="5"/>
  <c r="AC3824" i="1" s="1"/>
  <c r="AD3824" i="1" s="1"/>
  <c r="D3822" i="5"/>
  <c r="D3821" i="5"/>
  <c r="AC3823" i="1" s="1"/>
  <c r="AD3823" i="1" s="1"/>
  <c r="D3820" i="5"/>
  <c r="AC3822" i="1" s="1"/>
  <c r="AD3822" i="1" s="1"/>
  <c r="D3819" i="5"/>
  <c r="AC3821" i="1" s="1"/>
  <c r="AD3821" i="1" s="1"/>
  <c r="D3818" i="5"/>
  <c r="AC3820" i="1" s="1"/>
  <c r="AD3820" i="1" s="1"/>
  <c r="D3817" i="5"/>
  <c r="AC3819" i="1" s="1"/>
  <c r="AD3819" i="1" s="1"/>
  <c r="D3816" i="5"/>
  <c r="AC3818" i="1" s="1"/>
  <c r="AD3818" i="1" s="1"/>
  <c r="D3815" i="5"/>
  <c r="AC3817" i="1" s="1"/>
  <c r="AD3817" i="1" s="1"/>
  <c r="D3814" i="5"/>
  <c r="AC3816" i="1" s="1"/>
  <c r="AD3816" i="1" s="1"/>
  <c r="D3813" i="5"/>
  <c r="AC3815" i="1" s="1"/>
  <c r="AD3815" i="1" s="1"/>
  <c r="D3812" i="5"/>
  <c r="AC3814" i="1" s="1"/>
  <c r="AD3814" i="1" s="1"/>
  <c r="D3811" i="5"/>
  <c r="AC3813" i="1" s="1"/>
  <c r="AD3813" i="1" s="1"/>
  <c r="D3810" i="5"/>
  <c r="AC3812" i="1" s="1"/>
  <c r="AD3812" i="1" s="1"/>
  <c r="D3809" i="5"/>
  <c r="AC3811" i="1" s="1"/>
  <c r="AD3811" i="1" s="1"/>
  <c r="D3808" i="5"/>
  <c r="AC3809" i="1" s="1"/>
  <c r="AD3809" i="1" s="1"/>
  <c r="D3807" i="5"/>
  <c r="D3806" i="5"/>
  <c r="D3805" i="5"/>
  <c r="D3804" i="5"/>
  <c r="AC3806" i="1" s="1"/>
  <c r="AD3806" i="1" s="1"/>
  <c r="D3803" i="5"/>
  <c r="AC3805" i="1" s="1"/>
  <c r="AD3805" i="1" s="1"/>
  <c r="D3802" i="5"/>
  <c r="AC3804" i="1" s="1"/>
  <c r="AD3804" i="1" s="1"/>
  <c r="D3801" i="5"/>
  <c r="AC3802" i="1" s="1"/>
  <c r="AD3802" i="1" s="1"/>
  <c r="D3800" i="5"/>
  <c r="AC3801" i="1" s="1"/>
  <c r="AD3801" i="1" s="1"/>
  <c r="D3799" i="5"/>
  <c r="D3798" i="5"/>
  <c r="AC3800" i="1" s="1"/>
  <c r="AD3800" i="1" s="1"/>
  <c r="D3797" i="5"/>
  <c r="D3796" i="5"/>
  <c r="D3795" i="5"/>
  <c r="AC3797" i="1" s="1"/>
  <c r="AD3797" i="1" s="1"/>
  <c r="D3794" i="5"/>
  <c r="AC3796" i="1" s="1"/>
  <c r="AD3796" i="1" s="1"/>
  <c r="D3793" i="5"/>
  <c r="AC3795" i="1" s="1"/>
  <c r="AD3795" i="1" s="1"/>
  <c r="D3792" i="5"/>
  <c r="D3791" i="5"/>
  <c r="D3790" i="5"/>
  <c r="AC3792" i="1" s="1"/>
  <c r="AD3792" i="1" s="1"/>
  <c r="D3789" i="5"/>
  <c r="AC3791" i="1" s="1"/>
  <c r="AD3791" i="1" s="1"/>
  <c r="D3788" i="5"/>
  <c r="AC3790" i="1" s="1"/>
  <c r="AD3790" i="1" s="1"/>
  <c r="D3787" i="5"/>
  <c r="D3786" i="5"/>
  <c r="AC3787" i="1" s="1"/>
  <c r="AD3787" i="1" s="1"/>
  <c r="D3785" i="5"/>
  <c r="D3784" i="5"/>
  <c r="AC3786" i="1" s="1"/>
  <c r="AD3786" i="1" s="1"/>
  <c r="D3783" i="5"/>
  <c r="AC3785" i="1" s="1"/>
  <c r="AD3785" i="1" s="1"/>
  <c r="D3782" i="5"/>
  <c r="D3781" i="5"/>
  <c r="AC3782" i="1" s="1"/>
  <c r="AD3782" i="1" s="1"/>
  <c r="D3780" i="5"/>
  <c r="D3779" i="5"/>
  <c r="AC3781" i="1" s="1"/>
  <c r="AD3781" i="1" s="1"/>
  <c r="D3778" i="5"/>
  <c r="AC3779" i="1" s="1"/>
  <c r="AD3779" i="1" s="1"/>
  <c r="D3777" i="5"/>
  <c r="AC3778" i="1" s="1"/>
  <c r="AD3778" i="1" s="1"/>
  <c r="D3776" i="5"/>
  <c r="D3775" i="5"/>
  <c r="AC3777" i="1" s="1"/>
  <c r="AD3777" i="1" s="1"/>
  <c r="D3774" i="5"/>
  <c r="D3773" i="5"/>
  <c r="AC3774" i="1" s="1"/>
  <c r="AD3774" i="1" s="1"/>
  <c r="D3772" i="5"/>
  <c r="D3771" i="5"/>
  <c r="AC3773" i="1" s="1"/>
  <c r="AD3773" i="1" s="1"/>
  <c r="D3770" i="5"/>
  <c r="AC3772" i="1" s="1"/>
  <c r="AD3772" i="1" s="1"/>
  <c r="D3769" i="5"/>
  <c r="AC3771" i="1" s="1"/>
  <c r="AD3771" i="1" s="1"/>
  <c r="D3768" i="5"/>
  <c r="D3767" i="5"/>
  <c r="D3766" i="5"/>
  <c r="AC3768" i="1" s="1"/>
  <c r="AD3768" i="1" s="1"/>
  <c r="D3765" i="5"/>
  <c r="D3764" i="5"/>
  <c r="D3763" i="5"/>
  <c r="AC3765" i="1" s="1"/>
  <c r="AD3765" i="1" s="1"/>
  <c r="D3762" i="5"/>
  <c r="AC3764" i="1" s="1"/>
  <c r="AD3764" i="1" s="1"/>
  <c r="D3761" i="5"/>
  <c r="AC3763" i="1" s="1"/>
  <c r="AD3763" i="1" s="1"/>
  <c r="D3760" i="5"/>
  <c r="AC3762" i="1" s="1"/>
  <c r="AD3762" i="1" s="1"/>
  <c r="D3759" i="5"/>
  <c r="D3758" i="5"/>
  <c r="D3757" i="5"/>
  <c r="D3756" i="5"/>
  <c r="D3755" i="5"/>
  <c r="AC3757" i="1" s="1"/>
  <c r="AD3757" i="1" s="1"/>
  <c r="D3754" i="5"/>
  <c r="D3753" i="5"/>
  <c r="D3752" i="5"/>
  <c r="AC3753" i="1" s="1"/>
  <c r="AD3753" i="1" s="1"/>
  <c r="D3751" i="5"/>
  <c r="D3750" i="5"/>
  <c r="AC3752" i="1" s="1"/>
  <c r="AD3752" i="1" s="1"/>
  <c r="D3749" i="5"/>
  <c r="AC3751" i="1" s="1"/>
  <c r="AD3751" i="1" s="1"/>
  <c r="D3748" i="5"/>
  <c r="AC3750" i="1" s="1"/>
  <c r="AD3750" i="1" s="1"/>
  <c r="D3747" i="5"/>
  <c r="AC3749" i="1" s="1"/>
  <c r="AD3749" i="1" s="1"/>
  <c r="D3746" i="5"/>
  <c r="AC3748" i="1" s="1"/>
  <c r="AD3748" i="1" s="1"/>
  <c r="D3745" i="5"/>
  <c r="AC3747" i="1" s="1"/>
  <c r="AD3747" i="1" s="1"/>
  <c r="D3744" i="5"/>
  <c r="AC3746" i="1" s="1"/>
  <c r="AD3746" i="1" s="1"/>
  <c r="D3743" i="5"/>
  <c r="AC3745" i="1" s="1"/>
  <c r="AD3745" i="1" s="1"/>
  <c r="D3742" i="5"/>
  <c r="AC3744" i="1" s="1"/>
  <c r="AD3744" i="1" s="1"/>
  <c r="D3741" i="5"/>
  <c r="AC3743" i="1" s="1"/>
  <c r="AD3743" i="1" s="1"/>
  <c r="D3740" i="5"/>
  <c r="AC3742" i="1" s="1"/>
  <c r="AD3742" i="1" s="1"/>
  <c r="D3739" i="5"/>
  <c r="AC3741" i="1" s="1"/>
  <c r="AD3741" i="1" s="1"/>
  <c r="D3738" i="5"/>
  <c r="AC3740" i="1" s="1"/>
  <c r="AD3740" i="1" s="1"/>
  <c r="D3737" i="5"/>
  <c r="AC3739" i="1" s="1"/>
  <c r="AD3739" i="1" s="1"/>
  <c r="D3736" i="5"/>
  <c r="AC3738" i="1" s="1"/>
  <c r="AD3738" i="1" s="1"/>
  <c r="D3735" i="5"/>
  <c r="D3734" i="5"/>
  <c r="AC3735" i="1" s="1"/>
  <c r="AD3735" i="1" s="1"/>
  <c r="D3733" i="5"/>
  <c r="D3732" i="5"/>
  <c r="AC3734" i="1" s="1"/>
  <c r="AD3734" i="1" s="1"/>
  <c r="D3731" i="5"/>
  <c r="AC3733" i="1" s="1"/>
  <c r="AD3733" i="1" s="1"/>
  <c r="D3730" i="5"/>
  <c r="AC3732" i="1" s="1"/>
  <c r="AD3732" i="1" s="1"/>
  <c r="D3729" i="5"/>
  <c r="AC3731" i="1" s="1"/>
  <c r="AD3731" i="1" s="1"/>
  <c r="D3728" i="5"/>
  <c r="AC3730" i="1" s="1"/>
  <c r="AD3730" i="1" s="1"/>
  <c r="D3727" i="5"/>
  <c r="D3726" i="5"/>
  <c r="AC3727" i="1" s="1"/>
  <c r="AD3727" i="1" s="1"/>
  <c r="D3725" i="5"/>
  <c r="D3724" i="5"/>
  <c r="AC3726" i="1" s="1"/>
  <c r="AD3726" i="1" s="1"/>
  <c r="D3723" i="5"/>
  <c r="AC3724" i="1" s="1"/>
  <c r="AD3724" i="1" s="1"/>
  <c r="D3722" i="5"/>
  <c r="D3721" i="5"/>
  <c r="D3720" i="5"/>
  <c r="D3719" i="5"/>
  <c r="AC3721" i="1" s="1"/>
  <c r="AD3721" i="1" s="1"/>
  <c r="D3718" i="5"/>
  <c r="D3717" i="5"/>
  <c r="AC3718" i="1" s="1"/>
  <c r="AD3718" i="1" s="1"/>
  <c r="D3716" i="5"/>
  <c r="D3715" i="5"/>
  <c r="AC3717" i="1" s="1"/>
  <c r="AD3717" i="1" s="1"/>
  <c r="D3714" i="5"/>
  <c r="AC3716" i="1" s="1"/>
  <c r="AD3716" i="1" s="1"/>
  <c r="D3713" i="5"/>
  <c r="D3712" i="5"/>
  <c r="D3711" i="5"/>
  <c r="AC3713" i="1" s="1"/>
  <c r="AD3713" i="1" s="1"/>
  <c r="D3710" i="5"/>
  <c r="AC3712" i="1" s="1"/>
  <c r="AD3712" i="1" s="1"/>
  <c r="D3709" i="5"/>
  <c r="AC3711" i="1" s="1"/>
  <c r="AD3711" i="1" s="1"/>
  <c r="D3708" i="5"/>
  <c r="AC3709" i="1" s="1"/>
  <c r="AD3709" i="1" s="1"/>
  <c r="D3707" i="5"/>
  <c r="D3706" i="5"/>
  <c r="AC3708" i="1" s="1"/>
  <c r="AD3708" i="1" s="1"/>
  <c r="D3705" i="5"/>
  <c r="AC3707" i="1" s="1"/>
  <c r="AD3707" i="1" s="1"/>
  <c r="D3704" i="5"/>
  <c r="AC3706" i="1" s="1"/>
  <c r="AD3706" i="1" s="1"/>
  <c r="D3703" i="5"/>
  <c r="D3702" i="5"/>
  <c r="D3701" i="5"/>
  <c r="AC3703" i="1" s="1"/>
  <c r="AD3703" i="1" s="1"/>
  <c r="D3700" i="5"/>
  <c r="AC3702" i="1" s="1"/>
  <c r="AD3702" i="1" s="1"/>
  <c r="D3699" i="5"/>
  <c r="AC3701" i="1" s="1"/>
  <c r="AD3701" i="1" s="1"/>
  <c r="D3698" i="5"/>
  <c r="D3697" i="5"/>
  <c r="D3696" i="5"/>
  <c r="AC3698" i="1" s="1"/>
  <c r="AD3698" i="1" s="1"/>
  <c r="D3695" i="5"/>
  <c r="AC3697" i="1" s="1"/>
  <c r="AD3697" i="1" s="1"/>
  <c r="D3694" i="5"/>
  <c r="AC3696" i="1" s="1"/>
  <c r="AD3696" i="1" s="1"/>
  <c r="D3693" i="5"/>
  <c r="AC3695" i="1" s="1"/>
  <c r="AD3695" i="1" s="1"/>
  <c r="D3692" i="5"/>
  <c r="D3691" i="5"/>
  <c r="AC3693" i="1" s="1"/>
  <c r="AD3693" i="1" s="1"/>
  <c r="D3690" i="5"/>
  <c r="AC3692" i="1" s="1"/>
  <c r="AD3692" i="1" s="1"/>
  <c r="D3689" i="5"/>
  <c r="D3688" i="5"/>
  <c r="D3687" i="5"/>
  <c r="AC3689" i="1" s="1"/>
  <c r="AD3689" i="1" s="1"/>
  <c r="D3686" i="5"/>
  <c r="AC3688" i="1" s="1"/>
  <c r="AD3688" i="1" s="1"/>
  <c r="D3685" i="5"/>
  <c r="AC3687" i="1" s="1"/>
  <c r="AD3687" i="1" s="1"/>
  <c r="D3684" i="5"/>
  <c r="AC3686" i="1" s="1"/>
  <c r="AD3686" i="1" s="1"/>
  <c r="D3683" i="5"/>
  <c r="AC3685" i="1" s="1"/>
  <c r="AD3685" i="1" s="1"/>
  <c r="D3682" i="5"/>
  <c r="D3681" i="5"/>
  <c r="D3680" i="5"/>
  <c r="AC3682" i="1" s="1"/>
  <c r="AD3682" i="1" s="1"/>
  <c r="D3679" i="5"/>
  <c r="AC3681" i="1" s="1"/>
  <c r="AD3681" i="1" s="1"/>
  <c r="D3678" i="5"/>
  <c r="AC3680" i="1" s="1"/>
  <c r="AD3680" i="1" s="1"/>
  <c r="D3677" i="5"/>
  <c r="AC3679" i="1" s="1"/>
  <c r="AD3679" i="1" s="1"/>
  <c r="D3676" i="5"/>
  <c r="AC3678" i="1" s="1"/>
  <c r="AD3678" i="1" s="1"/>
  <c r="D3675" i="5"/>
  <c r="AC3677" i="1" s="1"/>
  <c r="AD3677" i="1" s="1"/>
  <c r="D3674" i="5"/>
  <c r="AC3676" i="1" s="1"/>
  <c r="AD3676" i="1" s="1"/>
  <c r="D3673" i="5"/>
  <c r="D3672" i="5"/>
  <c r="D3671" i="5"/>
  <c r="AC3673" i="1" s="1"/>
  <c r="AD3673" i="1" s="1"/>
  <c r="D3670" i="5"/>
  <c r="AC3672" i="1" s="1"/>
  <c r="AD3672" i="1" s="1"/>
  <c r="D3669" i="5"/>
  <c r="D3668" i="5"/>
  <c r="AC3670" i="1" s="1"/>
  <c r="AD3670" i="1" s="1"/>
  <c r="D3667" i="5"/>
  <c r="AC3669" i="1" s="1"/>
  <c r="AD3669" i="1" s="1"/>
  <c r="D3666" i="5"/>
  <c r="AC3668" i="1" s="1"/>
  <c r="AD3668" i="1" s="1"/>
  <c r="D3665" i="5"/>
  <c r="AC3667" i="1" s="1"/>
  <c r="AD3667" i="1" s="1"/>
  <c r="D3664" i="5"/>
  <c r="D3663" i="5"/>
  <c r="AC3665" i="1" s="1"/>
  <c r="AD3665" i="1" s="1"/>
  <c r="D3662" i="5"/>
  <c r="AC3663" i="1" s="1"/>
  <c r="AD3663" i="1" s="1"/>
  <c r="D3661" i="5"/>
  <c r="D3660" i="5"/>
  <c r="AC3662" i="1" s="1"/>
  <c r="AD3662" i="1" s="1"/>
  <c r="D3659" i="5"/>
  <c r="AC3661" i="1" s="1"/>
  <c r="AD3661" i="1" s="1"/>
  <c r="D3658" i="5"/>
  <c r="AC3660" i="1" s="1"/>
  <c r="AD3660" i="1" s="1"/>
  <c r="D3657" i="5"/>
  <c r="D3656" i="5"/>
  <c r="D3655" i="5"/>
  <c r="AC3657" i="1" s="1"/>
  <c r="AD3657" i="1" s="1"/>
  <c r="D3654" i="5"/>
  <c r="AC3656" i="1" s="1"/>
  <c r="AD3656" i="1" s="1"/>
  <c r="D3653" i="5"/>
  <c r="AC3655" i="1" s="1"/>
  <c r="AD3655" i="1" s="1"/>
  <c r="D3652" i="5"/>
  <c r="AC3654" i="1" s="1"/>
  <c r="AD3654" i="1" s="1"/>
  <c r="D3651" i="5"/>
  <c r="D3650" i="5"/>
  <c r="D3649" i="5"/>
  <c r="AC3651" i="1" s="1"/>
  <c r="AD3651" i="1" s="1"/>
  <c r="D3648" i="5"/>
  <c r="D3647" i="5"/>
  <c r="D3646" i="5"/>
  <c r="AC3648" i="1" s="1"/>
  <c r="AD3648" i="1" s="1"/>
  <c r="D3645" i="5"/>
  <c r="AC3646" i="1" s="1"/>
  <c r="AD3646" i="1" s="1"/>
  <c r="D3644" i="5"/>
  <c r="D3643" i="5"/>
  <c r="AC3645" i="1" s="1"/>
  <c r="AD3645" i="1" s="1"/>
  <c r="D3642" i="5"/>
  <c r="D3641" i="5"/>
  <c r="D3640" i="5"/>
  <c r="D3639" i="5"/>
  <c r="D3638" i="5"/>
  <c r="AC3640" i="1" s="1"/>
  <c r="AD3640" i="1" s="1"/>
  <c r="D3637" i="5"/>
  <c r="AC3639" i="1" s="1"/>
  <c r="AD3639" i="1" s="1"/>
  <c r="D3636" i="5"/>
  <c r="D3635" i="5"/>
  <c r="D3634" i="5"/>
  <c r="AC3636" i="1" s="1"/>
  <c r="AD3636" i="1" s="1"/>
  <c r="D3633" i="5"/>
  <c r="AC3635" i="1" s="1"/>
  <c r="AD3635" i="1" s="1"/>
  <c r="D3632" i="5"/>
  <c r="AC3634" i="1" s="1"/>
  <c r="AD3634" i="1" s="1"/>
  <c r="D3631" i="5"/>
  <c r="AC3633" i="1" s="1"/>
  <c r="AD3633" i="1" s="1"/>
  <c r="D3630" i="5"/>
  <c r="AC3632" i="1" s="1"/>
  <c r="AD3632" i="1" s="1"/>
  <c r="D3629" i="5"/>
  <c r="AC3631" i="1" s="1"/>
  <c r="AD3631" i="1" s="1"/>
  <c r="D3628" i="5"/>
  <c r="AC3630" i="1" s="1"/>
  <c r="AD3630" i="1" s="1"/>
  <c r="D3627" i="5"/>
  <c r="AC3629" i="1" s="1"/>
  <c r="AD3629" i="1" s="1"/>
  <c r="D3626" i="5"/>
  <c r="AC3628" i="1" s="1"/>
  <c r="AD3628" i="1" s="1"/>
  <c r="D3625" i="5"/>
  <c r="D3624" i="5"/>
  <c r="D3623" i="5"/>
  <c r="AC3625" i="1" s="1"/>
  <c r="AD3625" i="1" s="1"/>
  <c r="D3622" i="5"/>
  <c r="D3621" i="5"/>
  <c r="AC3623" i="1" s="1"/>
  <c r="AD3623" i="1" s="1"/>
  <c r="D3620" i="5"/>
  <c r="D3619" i="5"/>
  <c r="D3618" i="5"/>
  <c r="D3617" i="5"/>
  <c r="AC3618" i="1" s="1"/>
  <c r="AD3618" i="1" s="1"/>
  <c r="D3616" i="5"/>
  <c r="D3615" i="5"/>
  <c r="AC3617" i="1" s="1"/>
  <c r="AD3617" i="1" s="1"/>
  <c r="D3614" i="5"/>
  <c r="AC3616" i="1" s="1"/>
  <c r="AD3616" i="1" s="1"/>
  <c r="D3613" i="5"/>
  <c r="AC3615" i="1" s="1"/>
  <c r="AD3615" i="1" s="1"/>
  <c r="D3612" i="5"/>
  <c r="AC3614" i="1" s="1"/>
  <c r="AD3614" i="1" s="1"/>
  <c r="D3611" i="5"/>
  <c r="AC3613" i="1" s="1"/>
  <c r="AD3613" i="1" s="1"/>
  <c r="D3610" i="5"/>
  <c r="AC3612" i="1" s="1"/>
  <c r="AD3612" i="1" s="1"/>
  <c r="D3609" i="5"/>
  <c r="AC3611" i="1" s="1"/>
  <c r="AD3611" i="1" s="1"/>
  <c r="D3608" i="5"/>
  <c r="AC3610" i="1" s="1"/>
  <c r="AD3610" i="1" s="1"/>
  <c r="D3607" i="5"/>
  <c r="AC3609" i="1" s="1"/>
  <c r="AD3609" i="1" s="1"/>
  <c r="D3606" i="5"/>
  <c r="AC3607" i="1" s="1"/>
  <c r="AD3607" i="1" s="1"/>
  <c r="D3605" i="5"/>
  <c r="D3604" i="5"/>
  <c r="AC3606" i="1" s="1"/>
  <c r="AD3606" i="1" s="1"/>
  <c r="D3603" i="5"/>
  <c r="D3602" i="5"/>
  <c r="D3601" i="5"/>
  <c r="AC3603" i="1" s="1"/>
  <c r="AD3603" i="1" s="1"/>
  <c r="D3600" i="5"/>
  <c r="AC3602" i="1" s="1"/>
  <c r="AD3602" i="1" s="1"/>
  <c r="D3599" i="5"/>
  <c r="AC3601" i="1" s="1"/>
  <c r="AD3601" i="1" s="1"/>
  <c r="D3598" i="5"/>
  <c r="D3597" i="5"/>
  <c r="AC3599" i="1" s="1"/>
  <c r="AD3599" i="1" s="1"/>
  <c r="D3596" i="5"/>
  <c r="D3595" i="5"/>
  <c r="AC3596" i="1" s="1"/>
  <c r="AD3596" i="1" s="1"/>
  <c r="D3594" i="5"/>
  <c r="D3593" i="5"/>
  <c r="AC3595" i="1" s="1"/>
  <c r="AD3595" i="1" s="1"/>
  <c r="D3592" i="5"/>
  <c r="AC3594" i="1" s="1"/>
  <c r="AD3594" i="1" s="1"/>
  <c r="D3591" i="5"/>
  <c r="AC3593" i="1" s="1"/>
  <c r="AD3593" i="1" s="1"/>
  <c r="D3590" i="5"/>
  <c r="AC3592" i="1" s="1"/>
  <c r="AD3592" i="1" s="1"/>
  <c r="D3589" i="5"/>
  <c r="AC3591" i="1" s="1"/>
  <c r="AD3591" i="1" s="1"/>
  <c r="D3588" i="5"/>
  <c r="AC3590" i="1" s="1"/>
  <c r="AD3590" i="1" s="1"/>
  <c r="D3587" i="5"/>
  <c r="AC3589" i="1" s="1"/>
  <c r="AD3589" i="1" s="1"/>
  <c r="D3586" i="5"/>
  <c r="AC3588" i="1" s="1"/>
  <c r="AD3588" i="1" s="1"/>
  <c r="D3585" i="5"/>
  <c r="AC3587" i="1" s="1"/>
  <c r="AD3587" i="1" s="1"/>
  <c r="D3584" i="5"/>
  <c r="D3583" i="5"/>
  <c r="D3582" i="5"/>
  <c r="AC3584" i="1" s="1"/>
  <c r="AD3584" i="1" s="1"/>
  <c r="D3581" i="5"/>
  <c r="AC3583" i="1" s="1"/>
  <c r="AD3583" i="1" s="1"/>
  <c r="D3580" i="5"/>
  <c r="AC3582" i="1" s="1"/>
  <c r="AD3582" i="1" s="1"/>
  <c r="D3579" i="5"/>
  <c r="D3578" i="5"/>
  <c r="AC3579" i="1" s="1"/>
  <c r="AD3579" i="1" s="1"/>
  <c r="D3577" i="5"/>
  <c r="D3576" i="5"/>
  <c r="AC3578" i="1" s="1"/>
  <c r="AD3578" i="1" s="1"/>
  <c r="D3575" i="5"/>
  <c r="AC3577" i="1" s="1"/>
  <c r="AD3577" i="1" s="1"/>
  <c r="D3574" i="5"/>
  <c r="D3573" i="5"/>
  <c r="AC3575" i="1" s="1"/>
  <c r="AD3575" i="1" s="1"/>
  <c r="D3572" i="5"/>
  <c r="D3571" i="5"/>
  <c r="D3570" i="5"/>
  <c r="D3569" i="5"/>
  <c r="D3568" i="5"/>
  <c r="AC3570" i="1" s="1"/>
  <c r="AD3570" i="1" s="1"/>
  <c r="D3567" i="5"/>
  <c r="AC3569" i="1" s="1"/>
  <c r="AD3569" i="1" s="1"/>
  <c r="D3566" i="5"/>
  <c r="AC3568" i="1" s="1"/>
  <c r="AD3568" i="1" s="1"/>
  <c r="D3565" i="5"/>
  <c r="AC3567" i="1" s="1"/>
  <c r="AD3567" i="1" s="1"/>
  <c r="D3564" i="5"/>
  <c r="AC3566" i="1" s="1"/>
  <c r="AD3566" i="1" s="1"/>
  <c r="D3563" i="5"/>
  <c r="D3562" i="5"/>
  <c r="D3561" i="5"/>
  <c r="D3560" i="5"/>
  <c r="D3559" i="5"/>
  <c r="AC3561" i="1" s="1"/>
  <c r="AD3561" i="1" s="1"/>
  <c r="D3558" i="5"/>
  <c r="AC3559" i="1" s="1"/>
  <c r="AD3559" i="1" s="1"/>
  <c r="D3557" i="5"/>
  <c r="AC3558" i="1" s="1"/>
  <c r="AD3558" i="1" s="1"/>
  <c r="D3556" i="5"/>
  <c r="D3555" i="5"/>
  <c r="AC3557" i="1" s="1"/>
  <c r="AD3557" i="1" s="1"/>
  <c r="D3554" i="5"/>
  <c r="AC3556" i="1" s="1"/>
  <c r="AD3556" i="1" s="1"/>
  <c r="D3553" i="5"/>
  <c r="AC3555" i="1" s="1"/>
  <c r="AD3555" i="1" s="1"/>
  <c r="D3552" i="5"/>
  <c r="AC3554" i="1" s="1"/>
  <c r="AD3554" i="1" s="1"/>
  <c r="D3551" i="5"/>
  <c r="AC3553" i="1" s="1"/>
  <c r="AD3553" i="1" s="1"/>
  <c r="D3550" i="5"/>
  <c r="AC3552" i="1" s="1"/>
  <c r="AD3552" i="1" s="1"/>
  <c r="D3549" i="5"/>
  <c r="AC3551" i="1" s="1"/>
  <c r="AD3551" i="1" s="1"/>
  <c r="D3548" i="5"/>
  <c r="D3547" i="5"/>
  <c r="AC3548" i="1" s="1"/>
  <c r="AD3548" i="1" s="1"/>
  <c r="D3546" i="5"/>
  <c r="D3545" i="5"/>
  <c r="AC3547" i="1" s="1"/>
  <c r="AD3547" i="1" s="1"/>
  <c r="D3544" i="5"/>
  <c r="AC3546" i="1" s="1"/>
  <c r="AD3546" i="1" s="1"/>
  <c r="D3543" i="5"/>
  <c r="AC3545" i="1" s="1"/>
  <c r="AD3545" i="1" s="1"/>
  <c r="D3542" i="5"/>
  <c r="D3541" i="5"/>
  <c r="AC3543" i="1" s="1"/>
  <c r="AD3543" i="1" s="1"/>
  <c r="D3540" i="5"/>
  <c r="AC3542" i="1" s="1"/>
  <c r="AD3542" i="1" s="1"/>
  <c r="D3539" i="5"/>
  <c r="AC3541" i="1" s="1"/>
  <c r="AD3541" i="1" s="1"/>
  <c r="D3538" i="5"/>
  <c r="AC3540" i="1" s="1"/>
  <c r="AD3540" i="1" s="1"/>
  <c r="D3537" i="5"/>
  <c r="AC3539" i="1" s="1"/>
  <c r="AD3539" i="1" s="1"/>
  <c r="D3536" i="5"/>
  <c r="AC3538" i="1" s="1"/>
  <c r="AD3538" i="1" s="1"/>
  <c r="D3535" i="5"/>
  <c r="AC3537" i="1" s="1"/>
  <c r="AD3537" i="1" s="1"/>
  <c r="D3534" i="5"/>
  <c r="D3533" i="5"/>
  <c r="AC3534" i="1" s="1"/>
  <c r="AD3534" i="1" s="1"/>
  <c r="D3532" i="5"/>
  <c r="D3531" i="5"/>
  <c r="D3530" i="5"/>
  <c r="D3529" i="5"/>
  <c r="AC3531" i="1" s="1"/>
  <c r="AD3531" i="1" s="1"/>
  <c r="D3528" i="5"/>
  <c r="AC3530" i="1" s="1"/>
  <c r="AD3530" i="1" s="1"/>
  <c r="D3527" i="5"/>
  <c r="AC3529" i="1" s="1"/>
  <c r="AD3529" i="1" s="1"/>
  <c r="D3526" i="5"/>
  <c r="AC3528" i="1" s="1"/>
  <c r="AD3528" i="1" s="1"/>
  <c r="D3525" i="5"/>
  <c r="AC3526" i="1" s="1"/>
  <c r="AD3526" i="1" s="1"/>
  <c r="D3524" i="5"/>
  <c r="D3523" i="5"/>
  <c r="AC3525" i="1" s="1"/>
  <c r="AD3525" i="1" s="1"/>
  <c r="D3522" i="5"/>
  <c r="AC3524" i="1" s="1"/>
  <c r="AD3524" i="1" s="1"/>
  <c r="D3521" i="5"/>
  <c r="AC3523" i="1" s="1"/>
  <c r="AD3523" i="1" s="1"/>
  <c r="D3520" i="5"/>
  <c r="AC3522" i="1" s="1"/>
  <c r="AD3522" i="1" s="1"/>
  <c r="D3519" i="5"/>
  <c r="AC3521" i="1" s="1"/>
  <c r="AD3521" i="1" s="1"/>
  <c r="D3518" i="5"/>
  <c r="AC3520" i="1" s="1"/>
  <c r="AD3520" i="1" s="1"/>
  <c r="D3517" i="5"/>
  <c r="AC3518" i="1" s="1"/>
  <c r="AD3518" i="1" s="1"/>
  <c r="D3516" i="5"/>
  <c r="AC3517" i="1" s="1"/>
  <c r="AD3517" i="1" s="1"/>
  <c r="D3515" i="5"/>
  <c r="D3514" i="5"/>
  <c r="AC3516" i="1" s="1"/>
  <c r="AD3516" i="1" s="1"/>
  <c r="D3513" i="5"/>
  <c r="AC3515" i="1" s="1"/>
  <c r="AD3515" i="1" s="1"/>
  <c r="D3512" i="5"/>
  <c r="AC3514" i="1" s="1"/>
  <c r="AD3514" i="1" s="1"/>
  <c r="D3511" i="5"/>
  <c r="AC3513" i="1" s="1"/>
  <c r="AD3513" i="1" s="1"/>
  <c r="D3510" i="5"/>
  <c r="AC3512" i="1" s="1"/>
  <c r="AD3512" i="1" s="1"/>
  <c r="D3509" i="5"/>
  <c r="AC3511" i="1" s="1"/>
  <c r="AD3511" i="1" s="1"/>
  <c r="D3508" i="5"/>
  <c r="AC3510" i="1" s="1"/>
  <c r="AD3510" i="1" s="1"/>
  <c r="D3507" i="5"/>
  <c r="D3506" i="5"/>
  <c r="D3505" i="5"/>
  <c r="AC3507" i="1" s="1"/>
  <c r="AD3507" i="1" s="1"/>
  <c r="D3504" i="5"/>
  <c r="D3503" i="5"/>
  <c r="AC3504" i="1" s="1"/>
  <c r="AD3504" i="1" s="1"/>
  <c r="D3502" i="5"/>
  <c r="AC3503" i="1" s="1"/>
  <c r="AD3503" i="1" s="1"/>
  <c r="D3501" i="5"/>
  <c r="D3500" i="5"/>
  <c r="D3499" i="5"/>
  <c r="D3498" i="5"/>
  <c r="D3497" i="5"/>
  <c r="D3496" i="5"/>
  <c r="AC3498" i="1" s="1"/>
  <c r="AD3498" i="1" s="1"/>
  <c r="D3495" i="5"/>
  <c r="AC3497" i="1" s="1"/>
  <c r="AD3497" i="1" s="1"/>
  <c r="D3494" i="5"/>
  <c r="D3493" i="5"/>
  <c r="AC3494" i="1" s="1"/>
  <c r="AD3494" i="1" s="1"/>
  <c r="D3492" i="5"/>
  <c r="D3491" i="5"/>
  <c r="D3490" i="5"/>
  <c r="D3489" i="5"/>
  <c r="AC3491" i="1" s="1"/>
  <c r="AD3491" i="1" s="1"/>
  <c r="D3488" i="5"/>
  <c r="AC3490" i="1" s="1"/>
  <c r="AD3490" i="1" s="1"/>
  <c r="D3487" i="5"/>
  <c r="AC3488" i="1" s="1"/>
  <c r="AD3488" i="1" s="1"/>
  <c r="D3486" i="5"/>
  <c r="AC3487" i="1" s="1"/>
  <c r="AD3487" i="1" s="1"/>
  <c r="D3485" i="5"/>
  <c r="D3484" i="5"/>
  <c r="AC3486" i="1" s="1"/>
  <c r="AD3486" i="1" s="1"/>
  <c r="D3483" i="5"/>
  <c r="AC3485" i="1" s="1"/>
  <c r="AD3485" i="1" s="1"/>
  <c r="D3482" i="5"/>
  <c r="AC3484" i="1" s="1"/>
  <c r="AD3484" i="1" s="1"/>
  <c r="D3481" i="5"/>
  <c r="AC3483" i="1" s="1"/>
  <c r="AD3483" i="1" s="1"/>
  <c r="D3480" i="5"/>
  <c r="AC3482" i="1" s="1"/>
  <c r="AD3482" i="1" s="1"/>
  <c r="D3479" i="5"/>
  <c r="AC3481" i="1" s="1"/>
  <c r="AD3481" i="1" s="1"/>
  <c r="D3478" i="5"/>
  <c r="AC3480" i="1" s="1"/>
  <c r="AD3480" i="1" s="1"/>
  <c r="D3477" i="5"/>
  <c r="D3476" i="5"/>
  <c r="AC3477" i="1" s="1"/>
  <c r="AD3477" i="1" s="1"/>
  <c r="D3475" i="5"/>
  <c r="AC3476" i="1" s="1"/>
  <c r="AD3476" i="1" s="1"/>
  <c r="D3474" i="5"/>
  <c r="D3473" i="5"/>
  <c r="D3472" i="5"/>
  <c r="D3471" i="5"/>
  <c r="AC3473" i="1" s="1"/>
  <c r="AD3473" i="1" s="1"/>
  <c r="D3470" i="5"/>
  <c r="AC3472" i="1" s="1"/>
  <c r="AD3472" i="1" s="1"/>
  <c r="D3469" i="5"/>
  <c r="AC3471" i="1" s="1"/>
  <c r="AD3471" i="1" s="1"/>
  <c r="D3468" i="5"/>
  <c r="D3467" i="5"/>
  <c r="D3466" i="5"/>
  <c r="AC3468" i="1" s="1"/>
  <c r="AD3468" i="1" s="1"/>
  <c r="D3465" i="5"/>
  <c r="AC3467" i="1" s="1"/>
  <c r="AD3467" i="1" s="1"/>
  <c r="D3464" i="5"/>
  <c r="D3463" i="5"/>
  <c r="AC3465" i="1" s="1"/>
  <c r="AD3465" i="1" s="1"/>
  <c r="D3462" i="5"/>
  <c r="D3461" i="5"/>
  <c r="D3460" i="5"/>
  <c r="AC3462" i="1" s="1"/>
  <c r="AD3462" i="1" s="1"/>
  <c r="D3459" i="5"/>
  <c r="AC3461" i="1" s="1"/>
  <c r="AD3461" i="1" s="1"/>
  <c r="D3458" i="5"/>
  <c r="D3457" i="5"/>
  <c r="D3456" i="5"/>
  <c r="AC3458" i="1" s="1"/>
  <c r="AD3458" i="1" s="1"/>
  <c r="D3455" i="5"/>
  <c r="AC3456" i="1" s="1"/>
  <c r="AD3456" i="1" s="1"/>
  <c r="D3454" i="5"/>
  <c r="D3453" i="5"/>
  <c r="AC3455" i="1" s="1"/>
  <c r="AD3455" i="1" s="1"/>
  <c r="D3452" i="5"/>
  <c r="AC3454" i="1" s="1"/>
  <c r="AD3454" i="1" s="1"/>
  <c r="D3451" i="5"/>
  <c r="D3450" i="5"/>
  <c r="D3449" i="5"/>
  <c r="D3448" i="5"/>
  <c r="AC3450" i="1" s="1"/>
  <c r="AD3450" i="1" s="1"/>
  <c r="D3447" i="5"/>
  <c r="AC3449" i="1" s="1"/>
  <c r="AD3449" i="1" s="1"/>
  <c r="D3446" i="5"/>
  <c r="D3445" i="5"/>
  <c r="D3444" i="5"/>
  <c r="AC3446" i="1" s="1"/>
  <c r="AD3446" i="1" s="1"/>
  <c r="D3443" i="5"/>
  <c r="AC3445" i="1" s="1"/>
  <c r="AD3445" i="1" s="1"/>
  <c r="D3442" i="5"/>
  <c r="D3441" i="5"/>
  <c r="D3440" i="5"/>
  <c r="AC3442" i="1" s="1"/>
  <c r="AD3442" i="1" s="1"/>
  <c r="D3439" i="5"/>
  <c r="AC3441" i="1" s="1"/>
  <c r="AD3441" i="1" s="1"/>
  <c r="D3438" i="5"/>
  <c r="D3437" i="5"/>
  <c r="AC3439" i="1" s="1"/>
  <c r="AD3439" i="1" s="1"/>
  <c r="D3436" i="5"/>
  <c r="AC3438" i="1" s="1"/>
  <c r="AD3438" i="1" s="1"/>
  <c r="D3435" i="5"/>
  <c r="AC3437" i="1" s="1"/>
  <c r="AD3437" i="1" s="1"/>
  <c r="D3434" i="5"/>
  <c r="AC3436" i="1" s="1"/>
  <c r="AD3436" i="1" s="1"/>
  <c r="D3433" i="5"/>
  <c r="AC3435" i="1" s="1"/>
  <c r="AD3435" i="1" s="1"/>
  <c r="D3432" i="5"/>
  <c r="D3431" i="5"/>
  <c r="D3430" i="5"/>
  <c r="D3429" i="5"/>
  <c r="D3428" i="5"/>
  <c r="AC3430" i="1" s="1"/>
  <c r="AD3430" i="1" s="1"/>
  <c r="D3427" i="5"/>
  <c r="AC3429" i="1" s="1"/>
  <c r="AD3429" i="1" s="1"/>
  <c r="D3426" i="5"/>
  <c r="AC3428" i="1" s="1"/>
  <c r="AD3428" i="1" s="1"/>
  <c r="D3425" i="5"/>
  <c r="AC3427" i="1" s="1"/>
  <c r="AD3427" i="1" s="1"/>
  <c r="D3424" i="5"/>
  <c r="AC3426" i="1" s="1"/>
  <c r="AD3426" i="1" s="1"/>
  <c r="D3423" i="5"/>
  <c r="AC3425" i="1" s="1"/>
  <c r="AD3425" i="1" s="1"/>
  <c r="D3422" i="5"/>
  <c r="D3421" i="5"/>
  <c r="D3420" i="5"/>
  <c r="AC3422" i="1" s="1"/>
  <c r="AD3422" i="1" s="1"/>
  <c r="D3419" i="5"/>
  <c r="D3418" i="5"/>
  <c r="D3417" i="5"/>
  <c r="D3416" i="5"/>
  <c r="D3415" i="5"/>
  <c r="AC3417" i="1" s="1"/>
  <c r="AD3417" i="1" s="1"/>
  <c r="D3414" i="5"/>
  <c r="D3413" i="5"/>
  <c r="AC3415" i="1" s="1"/>
  <c r="AD3415" i="1" s="1"/>
  <c r="D3412" i="5"/>
  <c r="AC3414" i="1" s="1"/>
  <c r="AD3414" i="1" s="1"/>
  <c r="D3411" i="5"/>
  <c r="AC3413" i="1" s="1"/>
  <c r="AD3413" i="1" s="1"/>
  <c r="D3410" i="5"/>
  <c r="AC3412" i="1" s="1"/>
  <c r="AD3412" i="1" s="1"/>
  <c r="D3409" i="5"/>
  <c r="AC3411" i="1" s="1"/>
  <c r="AD3411" i="1" s="1"/>
  <c r="D3408" i="5"/>
  <c r="AC3410" i="1" s="1"/>
  <c r="AD3410" i="1" s="1"/>
  <c r="D3407" i="5"/>
  <c r="AC3409" i="1" s="1"/>
  <c r="AD3409" i="1" s="1"/>
  <c r="D3406" i="5"/>
  <c r="AC3408" i="1" s="1"/>
  <c r="AD3408" i="1" s="1"/>
  <c r="D3405" i="5"/>
  <c r="AC3407" i="1" s="1"/>
  <c r="AD3407" i="1" s="1"/>
  <c r="D3404" i="5"/>
  <c r="AC3406" i="1" s="1"/>
  <c r="AD3406" i="1" s="1"/>
  <c r="D3403" i="5"/>
  <c r="AC3405" i="1" s="1"/>
  <c r="AD3405" i="1" s="1"/>
  <c r="D3402" i="5"/>
  <c r="AC3404" i="1" s="1"/>
  <c r="AD3404" i="1" s="1"/>
  <c r="D3401" i="5"/>
  <c r="AC3402" i="1" s="1"/>
  <c r="AD3402" i="1" s="1"/>
  <c r="D3400" i="5"/>
  <c r="AC3401" i="1" s="1"/>
  <c r="AD3401" i="1" s="1"/>
  <c r="D3399" i="5"/>
  <c r="D3398" i="5"/>
  <c r="AC3400" i="1" s="1"/>
  <c r="AD3400" i="1" s="1"/>
  <c r="D3397" i="5"/>
  <c r="AC3399" i="1" s="1"/>
  <c r="AD3399" i="1" s="1"/>
  <c r="D3396" i="5"/>
  <c r="AC3398" i="1" s="1"/>
  <c r="AD3398" i="1" s="1"/>
  <c r="D3395" i="5"/>
  <c r="AC3397" i="1" s="1"/>
  <c r="AD3397" i="1" s="1"/>
  <c r="D3394" i="5"/>
  <c r="AC3396" i="1" s="1"/>
  <c r="AD3396" i="1" s="1"/>
  <c r="D3393" i="5"/>
  <c r="AC3395" i="1" s="1"/>
  <c r="AD3395" i="1" s="1"/>
  <c r="D3392" i="5"/>
  <c r="AC3394" i="1" s="1"/>
  <c r="AD3394" i="1" s="1"/>
  <c r="D3391" i="5"/>
  <c r="AC3393" i="1" s="1"/>
  <c r="AD3393" i="1" s="1"/>
  <c r="D3390" i="5"/>
  <c r="AC3392" i="1" s="1"/>
  <c r="AD3392" i="1" s="1"/>
  <c r="D3389" i="5"/>
  <c r="AC3391" i="1" s="1"/>
  <c r="AD3391" i="1" s="1"/>
  <c r="D3388" i="5"/>
  <c r="AC3390" i="1" s="1"/>
  <c r="AD3390" i="1" s="1"/>
  <c r="D3387" i="5"/>
  <c r="D3386" i="5"/>
  <c r="AC3388" i="1" s="1"/>
  <c r="AD3388" i="1" s="1"/>
  <c r="D3385" i="5"/>
  <c r="D3384" i="5"/>
  <c r="D3383" i="5"/>
  <c r="D3382" i="5"/>
  <c r="D3381" i="5"/>
  <c r="AC3383" i="1" s="1"/>
  <c r="AD3383" i="1" s="1"/>
  <c r="D3380" i="5"/>
  <c r="D3379" i="5"/>
  <c r="D3378" i="5"/>
  <c r="AC3380" i="1" s="1"/>
  <c r="AD3380" i="1" s="1"/>
  <c r="D3377" i="5"/>
  <c r="D3376" i="5"/>
  <c r="AC3377" i="1" s="1"/>
  <c r="AD3377" i="1" s="1"/>
  <c r="D3375" i="5"/>
  <c r="D3374" i="5"/>
  <c r="AC3376" i="1" s="1"/>
  <c r="AD3376" i="1" s="1"/>
  <c r="D3373" i="5"/>
  <c r="AC3375" i="1" s="1"/>
  <c r="AD3375" i="1" s="1"/>
  <c r="D3372" i="5"/>
  <c r="AC3374" i="1" s="1"/>
  <c r="AD3374" i="1" s="1"/>
  <c r="D3371" i="5"/>
  <c r="AC3373" i="1" s="1"/>
  <c r="AD3373" i="1" s="1"/>
  <c r="D3370" i="5"/>
  <c r="AC3372" i="1" s="1"/>
  <c r="AD3372" i="1" s="1"/>
  <c r="D3369" i="5"/>
  <c r="AC3371" i="1" s="1"/>
  <c r="AD3371" i="1" s="1"/>
  <c r="D3368" i="5"/>
  <c r="AC3370" i="1" s="1"/>
  <c r="AD3370" i="1" s="1"/>
  <c r="D3367" i="5"/>
  <c r="D3366" i="5"/>
  <c r="D3365" i="5"/>
  <c r="AC3367" i="1" s="1"/>
  <c r="AD3367" i="1" s="1"/>
  <c r="D3364" i="5"/>
  <c r="D3363" i="5"/>
  <c r="D3362" i="5"/>
  <c r="AC3363" i="1" s="1"/>
  <c r="AD3363" i="1" s="1"/>
  <c r="D3361" i="5"/>
  <c r="D3360" i="5"/>
  <c r="D3359" i="5"/>
  <c r="D3358" i="5"/>
  <c r="AC3360" i="1" s="1"/>
  <c r="AD3360" i="1" s="1"/>
  <c r="D3357" i="5"/>
  <c r="AC3358" i="1" s="1"/>
  <c r="AD3358" i="1" s="1"/>
  <c r="D3356" i="5"/>
  <c r="D3355" i="5"/>
  <c r="AC3357" i="1" s="1"/>
  <c r="AD3357" i="1" s="1"/>
  <c r="D3354" i="5"/>
  <c r="AC3356" i="1" s="1"/>
  <c r="AD3356" i="1" s="1"/>
  <c r="D3353" i="5"/>
  <c r="D3352" i="5"/>
  <c r="D3351" i="5"/>
  <c r="AC3352" i="1" s="1"/>
  <c r="AD3352" i="1" s="1"/>
  <c r="D3350" i="5"/>
  <c r="D3349" i="5"/>
  <c r="AC3351" i="1" s="1"/>
  <c r="AD3351" i="1" s="1"/>
  <c r="D3348" i="5"/>
  <c r="AC3350" i="1" s="1"/>
  <c r="AD3350" i="1" s="1"/>
  <c r="D3347" i="5"/>
  <c r="D3346" i="5"/>
  <c r="D3345" i="5"/>
  <c r="D3344" i="5"/>
  <c r="D3343" i="5"/>
  <c r="D3342" i="5"/>
  <c r="AC3343" i="1" s="1"/>
  <c r="AD3343" i="1" s="1"/>
  <c r="D3341" i="5"/>
  <c r="D3340" i="5"/>
  <c r="AC3342" i="1" s="1"/>
  <c r="AD3342" i="1" s="1"/>
  <c r="D3339" i="5"/>
  <c r="AC3341" i="1" s="1"/>
  <c r="AD3341" i="1" s="1"/>
  <c r="D3338" i="5"/>
  <c r="AC3340" i="1" s="1"/>
  <c r="AD3340" i="1" s="1"/>
  <c r="D3337" i="5"/>
  <c r="AC3339" i="1" s="1"/>
  <c r="AD3339" i="1" s="1"/>
  <c r="D3336" i="5"/>
  <c r="D3335" i="5"/>
  <c r="AC3337" i="1" s="1"/>
  <c r="AD3337" i="1" s="1"/>
  <c r="D3334" i="5"/>
  <c r="AC3336" i="1" s="1"/>
  <c r="AD3336" i="1" s="1"/>
  <c r="D3333" i="5"/>
  <c r="D3332" i="5"/>
  <c r="D3331" i="5"/>
  <c r="AC3333" i="1" s="1"/>
  <c r="AD3333" i="1" s="1"/>
  <c r="D3330" i="5"/>
  <c r="D3329" i="5"/>
  <c r="D3328" i="5"/>
  <c r="D3327" i="5"/>
  <c r="D3326" i="5"/>
  <c r="D3325" i="5"/>
  <c r="D3324" i="5"/>
  <c r="AC3325" i="1" s="1"/>
  <c r="AD3325" i="1" s="1"/>
  <c r="D3323" i="5"/>
  <c r="AC3324" i="1" s="1"/>
  <c r="AD3324" i="1" s="1"/>
  <c r="D3322" i="5"/>
  <c r="D3321" i="5"/>
  <c r="D3320" i="5"/>
  <c r="D3319" i="5"/>
  <c r="D3318" i="5"/>
  <c r="D3317" i="5"/>
  <c r="AC3319" i="1" s="1"/>
  <c r="AD3319" i="1" s="1"/>
  <c r="D3316" i="5"/>
  <c r="AC3318" i="1" s="1"/>
  <c r="AD3318" i="1" s="1"/>
  <c r="D3315" i="5"/>
  <c r="AC3317" i="1" s="1"/>
  <c r="AD3317" i="1" s="1"/>
  <c r="D3314" i="5"/>
  <c r="AC3316" i="1" s="1"/>
  <c r="AD3316" i="1" s="1"/>
  <c r="D3313" i="5"/>
  <c r="AC3315" i="1" s="1"/>
  <c r="AD3315" i="1" s="1"/>
  <c r="D3312" i="5"/>
  <c r="AC3313" i="1" s="1"/>
  <c r="AD3313" i="1" s="1"/>
  <c r="D3311" i="5"/>
  <c r="D3310" i="5"/>
  <c r="D3309" i="5"/>
  <c r="D3308" i="5"/>
  <c r="AC3310" i="1" s="1"/>
  <c r="AD3310" i="1" s="1"/>
  <c r="D3307" i="5"/>
  <c r="AC3309" i="1" s="1"/>
  <c r="AD3309" i="1" s="1"/>
  <c r="D3306" i="5"/>
  <c r="D3305" i="5"/>
  <c r="D3304" i="5"/>
  <c r="AC3306" i="1" s="1"/>
  <c r="AD3306" i="1" s="1"/>
  <c r="D3303" i="5"/>
  <c r="D3302" i="5"/>
  <c r="AC3303" i="1" s="1"/>
  <c r="AD3303" i="1" s="1"/>
  <c r="D3301" i="5"/>
  <c r="D3300" i="5"/>
  <c r="AC3302" i="1" s="1"/>
  <c r="AD3302" i="1" s="1"/>
  <c r="D3299" i="5"/>
  <c r="AC3300" i="1" s="1"/>
  <c r="AD3300" i="1" s="1"/>
  <c r="D3298" i="5"/>
  <c r="D3297" i="5"/>
  <c r="D3296" i="5"/>
  <c r="AC3297" i="1" s="1"/>
  <c r="AD3297" i="1" s="1"/>
  <c r="D3295" i="5"/>
  <c r="AC3296" i="1" s="1"/>
  <c r="AD3296" i="1" s="1"/>
  <c r="D3294" i="5"/>
  <c r="AC3295" i="1" s="1"/>
  <c r="AD3295" i="1" s="1"/>
  <c r="D3293" i="5"/>
  <c r="D3292" i="5"/>
  <c r="AC3294" i="1" s="1"/>
  <c r="AD3294" i="1" s="1"/>
  <c r="D3291" i="5"/>
  <c r="AC3293" i="1" s="1"/>
  <c r="AD3293" i="1" s="1"/>
  <c r="D3290" i="5"/>
  <c r="AC3292" i="1" s="1"/>
  <c r="AD3292" i="1" s="1"/>
  <c r="D3289" i="5"/>
  <c r="D3288" i="5"/>
  <c r="D3287" i="5"/>
  <c r="AC3289" i="1" s="1"/>
  <c r="AD3289" i="1" s="1"/>
  <c r="D3286" i="5"/>
  <c r="AC3288" i="1" s="1"/>
  <c r="AD3288" i="1" s="1"/>
  <c r="D3285" i="5"/>
  <c r="AC3287" i="1" s="1"/>
  <c r="AD3287" i="1" s="1"/>
  <c r="D3284" i="5"/>
  <c r="D3283" i="5"/>
  <c r="D3282" i="5"/>
  <c r="AC3283" i="1" s="1"/>
  <c r="AD3283" i="1" s="1"/>
  <c r="D3281" i="5"/>
  <c r="D3280" i="5"/>
  <c r="AC3282" i="1" s="1"/>
  <c r="AD3282" i="1" s="1"/>
  <c r="D3279" i="5"/>
  <c r="AC3281" i="1" s="1"/>
  <c r="AD3281" i="1" s="1"/>
  <c r="D3278" i="5"/>
  <c r="D3277" i="5"/>
  <c r="D3276" i="5"/>
  <c r="AC3278" i="1" s="1"/>
  <c r="AD3278" i="1" s="1"/>
  <c r="D3275" i="5"/>
  <c r="AC3277" i="1" s="1"/>
  <c r="AD3277" i="1" s="1"/>
  <c r="D3274" i="5"/>
  <c r="AC3276" i="1" s="1"/>
  <c r="AD3276" i="1" s="1"/>
  <c r="D3273" i="5"/>
  <c r="D3272" i="5"/>
  <c r="AC3274" i="1" s="1"/>
  <c r="AD3274" i="1" s="1"/>
  <c r="D3271" i="5"/>
  <c r="D3270" i="5"/>
  <c r="D3269" i="5"/>
  <c r="AC3271" i="1" s="1"/>
  <c r="AD3271" i="1" s="1"/>
  <c r="D3268" i="5"/>
  <c r="AC3270" i="1" s="1"/>
  <c r="AD3270" i="1" s="1"/>
  <c r="D3267" i="5"/>
  <c r="AC3269" i="1" s="1"/>
  <c r="AD3269" i="1" s="1"/>
  <c r="D3266" i="5"/>
  <c r="AC3268" i="1" s="1"/>
  <c r="AD3268" i="1" s="1"/>
  <c r="D3265" i="5"/>
  <c r="D3264" i="5"/>
  <c r="D3263" i="5"/>
  <c r="D3262" i="5"/>
  <c r="D3261" i="5"/>
  <c r="AC3263" i="1" s="1"/>
  <c r="AD3263" i="1" s="1"/>
  <c r="D3260" i="5"/>
  <c r="AC3262" i="1" s="1"/>
  <c r="AD3262" i="1" s="1"/>
  <c r="D3259" i="5"/>
  <c r="AC3261" i="1" s="1"/>
  <c r="AD3261" i="1" s="1"/>
  <c r="D3258" i="5"/>
  <c r="AC3260" i="1" s="1"/>
  <c r="AD3260" i="1" s="1"/>
  <c r="D3257" i="5"/>
  <c r="AC3259" i="1" s="1"/>
  <c r="AD3259" i="1" s="1"/>
  <c r="D3256" i="5"/>
  <c r="AC3257" i="1" s="1"/>
  <c r="AD3257" i="1" s="1"/>
  <c r="D3255" i="5"/>
  <c r="D3254" i="5"/>
  <c r="D3253" i="5"/>
  <c r="AC3254" i="1" s="1"/>
  <c r="AD3254" i="1" s="1"/>
  <c r="D3252" i="5"/>
  <c r="AC3253" i="1" s="1"/>
  <c r="AD3253" i="1" s="1"/>
  <c r="D3251" i="5"/>
  <c r="D3250" i="5"/>
  <c r="AC3252" i="1" s="1"/>
  <c r="AD3252" i="1" s="1"/>
  <c r="D3249" i="5"/>
  <c r="AC3251" i="1" s="1"/>
  <c r="AD3251" i="1" s="1"/>
  <c r="D3248" i="5"/>
  <c r="AC3250" i="1" s="1"/>
  <c r="AD3250" i="1" s="1"/>
  <c r="D3247" i="5"/>
  <c r="AC3249" i="1" s="1"/>
  <c r="AD3249" i="1" s="1"/>
  <c r="D3246" i="5"/>
  <c r="AC3248" i="1" s="1"/>
  <c r="AD3248" i="1" s="1"/>
  <c r="D3245" i="5"/>
  <c r="D3244" i="5"/>
  <c r="D3243" i="5"/>
  <c r="AC3245" i="1" s="1"/>
  <c r="AD3245" i="1" s="1"/>
  <c r="D3242" i="5"/>
  <c r="AC3244" i="1" s="1"/>
  <c r="AD3244" i="1" s="1"/>
  <c r="D3241" i="5"/>
  <c r="AC3243" i="1" s="1"/>
  <c r="AD3243" i="1" s="1"/>
  <c r="D3240" i="5"/>
  <c r="D3239" i="5"/>
  <c r="AC3240" i="1" s="1"/>
  <c r="AD3240" i="1" s="1"/>
  <c r="D3238" i="5"/>
  <c r="D3237" i="5"/>
  <c r="AC3239" i="1" s="1"/>
  <c r="AD3239" i="1" s="1"/>
  <c r="D3236" i="5"/>
  <c r="D3235" i="5"/>
  <c r="D3234" i="5"/>
  <c r="D3233" i="5"/>
  <c r="AC3234" i="1" s="1"/>
  <c r="AD3234" i="1" s="1"/>
  <c r="D3232" i="5"/>
  <c r="AC3233" i="1" s="1"/>
  <c r="AD3233" i="1" s="1"/>
  <c r="D3231" i="5"/>
  <c r="D3230" i="5"/>
  <c r="D3229" i="5"/>
  <c r="AC3230" i="1" s="1"/>
  <c r="AD3230" i="1" s="1"/>
  <c r="D3228" i="5"/>
  <c r="AC3229" i="1" s="1"/>
  <c r="AD3229" i="1" s="1"/>
  <c r="D3227" i="5"/>
  <c r="D3226" i="5"/>
  <c r="AC3226" i="1" s="1"/>
  <c r="AD3226" i="1" s="1"/>
  <c r="D3225" i="5"/>
  <c r="AC3225" i="1" s="1"/>
  <c r="AD3225" i="1" s="1"/>
  <c r="D3224" i="5"/>
  <c r="D3223" i="5"/>
  <c r="AC3224" i="1" s="1"/>
  <c r="AD3224" i="1" s="1"/>
  <c r="D3222" i="5"/>
  <c r="AC3223" i="1" s="1"/>
  <c r="AD3223" i="1" s="1"/>
  <c r="D3221" i="5"/>
  <c r="AC3222" i="1" s="1"/>
  <c r="AD3222" i="1" s="1"/>
  <c r="D3220" i="5"/>
  <c r="AC3221" i="1" s="1"/>
  <c r="AD3221" i="1" s="1"/>
  <c r="D3219" i="5"/>
  <c r="D3218" i="5"/>
  <c r="D3217" i="5"/>
  <c r="D3216" i="5"/>
  <c r="D3215" i="5"/>
  <c r="AC3216" i="1" s="1"/>
  <c r="AD3216" i="1" s="1"/>
  <c r="D3214" i="5"/>
  <c r="D3213" i="5"/>
  <c r="AC3213" i="1" s="1"/>
  <c r="AD3213" i="1" s="1"/>
  <c r="D3212" i="5"/>
  <c r="D3211" i="5"/>
  <c r="AC3212" i="1" s="1"/>
  <c r="AD3212" i="1" s="1"/>
  <c r="D3210" i="5"/>
  <c r="AC3211" i="1" s="1"/>
  <c r="AD3211" i="1" s="1"/>
  <c r="D3209" i="5"/>
  <c r="AC3210" i="1" s="1"/>
  <c r="AD3210" i="1" s="1"/>
  <c r="D3208" i="5"/>
  <c r="AC3209" i="1" s="1"/>
  <c r="AD3209" i="1" s="1"/>
  <c r="D3207" i="5"/>
  <c r="AC3208" i="1" s="1"/>
  <c r="AD3208" i="1" s="1"/>
  <c r="D3206" i="5"/>
  <c r="AC3207" i="1" s="1"/>
  <c r="AD3207" i="1" s="1"/>
  <c r="D3205" i="5"/>
  <c r="AC3206" i="1" s="1"/>
  <c r="AD3206" i="1" s="1"/>
  <c r="D3204" i="5"/>
  <c r="AC3205" i="1" s="1"/>
  <c r="AD3205" i="1" s="1"/>
  <c r="D3203" i="5"/>
  <c r="D3202" i="5"/>
  <c r="AC3202" i="1" s="1"/>
  <c r="AD3202" i="1" s="1"/>
  <c r="D3201" i="5"/>
  <c r="AC3201" i="1" s="1"/>
  <c r="AD3201" i="1" s="1"/>
  <c r="D3200" i="5"/>
  <c r="D3199" i="5"/>
  <c r="AC3200" i="1" s="1"/>
  <c r="AD3200" i="1" s="1"/>
  <c r="D3198" i="5"/>
  <c r="AC3199" i="1" s="1"/>
  <c r="AD3199" i="1" s="1"/>
  <c r="D3197" i="5"/>
  <c r="D3196" i="5"/>
  <c r="D3195" i="5"/>
  <c r="AC3196" i="1" s="1"/>
  <c r="AD3196" i="1" s="1"/>
  <c r="D3194" i="5"/>
  <c r="AC3195" i="1" s="1"/>
  <c r="AD3195" i="1" s="1"/>
  <c r="D3193" i="5"/>
  <c r="D3192" i="5"/>
  <c r="AC3192" i="1" s="1"/>
  <c r="AD3192" i="1" s="1"/>
  <c r="D3191" i="5"/>
  <c r="D3190" i="5"/>
  <c r="AC3191" i="1" s="1"/>
  <c r="AD3191" i="1" s="1"/>
  <c r="D3189" i="5"/>
  <c r="D3188" i="5"/>
  <c r="AC3188" i="1" s="1"/>
  <c r="AD3188" i="1" s="1"/>
  <c r="D3187" i="5"/>
  <c r="AC3187" i="1" s="1"/>
  <c r="AD3187" i="1" s="1"/>
  <c r="D3186" i="5"/>
  <c r="D3185" i="5"/>
  <c r="D3184" i="5"/>
  <c r="D3183" i="5"/>
  <c r="D3182" i="5"/>
  <c r="D3181" i="5"/>
  <c r="D3180" i="5"/>
  <c r="AC3181" i="1" s="1"/>
  <c r="AD3181" i="1" s="1"/>
  <c r="D3179" i="5"/>
  <c r="D3178" i="5"/>
  <c r="D3177" i="5"/>
  <c r="AC3178" i="1" s="1"/>
  <c r="AD3178" i="1" s="1"/>
  <c r="D3176" i="5"/>
  <c r="AC3177" i="1" s="1"/>
  <c r="AD3177" i="1" s="1"/>
  <c r="D3175" i="5"/>
  <c r="AC3176" i="1" s="1"/>
  <c r="AD3176" i="1" s="1"/>
  <c r="D3174" i="5"/>
  <c r="D3173" i="5"/>
  <c r="D3172" i="5"/>
  <c r="AC3173" i="1" s="1"/>
  <c r="AD3173" i="1" s="1"/>
  <c r="D3171" i="5"/>
  <c r="AC3172" i="1" s="1"/>
  <c r="AD3172" i="1" s="1"/>
  <c r="D3170" i="5"/>
  <c r="AC3171" i="1" s="1"/>
  <c r="AD3171" i="1" s="1"/>
  <c r="D3169" i="5"/>
  <c r="AC3170" i="1" s="1"/>
  <c r="AD3170" i="1" s="1"/>
  <c r="D3168" i="5"/>
  <c r="AC3169" i="1" s="1"/>
  <c r="AD3169" i="1" s="1"/>
  <c r="D3167" i="5"/>
  <c r="D3166" i="5"/>
  <c r="AC3166" i="1" s="1"/>
  <c r="AD3166" i="1" s="1"/>
  <c r="D3165" i="5"/>
  <c r="D3164" i="5"/>
  <c r="AC3165" i="1" s="1"/>
  <c r="AD3165" i="1" s="1"/>
  <c r="D3163" i="5"/>
  <c r="D3162" i="5"/>
  <c r="AC3162" i="1" s="1"/>
  <c r="AD3162" i="1" s="1"/>
  <c r="D3161" i="5"/>
  <c r="D3160" i="5"/>
  <c r="AC3161" i="1" s="1"/>
  <c r="AD3161" i="1" s="1"/>
  <c r="D3159" i="5"/>
  <c r="D3158" i="5"/>
  <c r="AC3159" i="1" s="1"/>
  <c r="AD3159" i="1" s="1"/>
  <c r="D3157" i="5"/>
  <c r="D3156" i="5"/>
  <c r="D3155" i="5"/>
  <c r="AC3156" i="1" s="1"/>
  <c r="AD3156" i="1" s="1"/>
  <c r="D3154" i="5"/>
  <c r="D3153" i="5"/>
  <c r="D3152" i="5"/>
  <c r="AC3153" i="1" s="1"/>
  <c r="AD3153" i="1" s="1"/>
  <c r="D3151" i="5"/>
  <c r="AC3152" i="1" s="1"/>
  <c r="AD3152" i="1" s="1"/>
  <c r="D3150" i="5"/>
  <c r="AC3151" i="1" s="1"/>
  <c r="AD3151" i="1" s="1"/>
  <c r="D3149" i="5"/>
  <c r="D3148" i="5"/>
  <c r="D3147" i="5"/>
  <c r="AC3148" i="1" s="1"/>
  <c r="AD3148" i="1" s="1"/>
  <c r="D3146" i="5"/>
  <c r="D3145" i="5"/>
  <c r="AC3145" i="1" s="1"/>
  <c r="AD3145" i="1" s="1"/>
  <c r="D3144" i="5"/>
  <c r="D3143" i="5"/>
  <c r="D3142" i="5"/>
  <c r="D3141" i="5"/>
  <c r="AC3142" i="1" s="1"/>
  <c r="AD3142" i="1" s="1"/>
  <c r="D3140" i="5"/>
  <c r="AC3141" i="1" s="1"/>
  <c r="AD3141" i="1" s="1"/>
  <c r="D3139" i="5"/>
  <c r="D3138" i="5"/>
  <c r="D3137" i="5"/>
  <c r="AC3138" i="1" s="1"/>
  <c r="AD3138" i="1" s="1"/>
  <c r="D3136" i="5"/>
  <c r="AC3137" i="1" s="1"/>
  <c r="AD3137" i="1" s="1"/>
  <c r="D3135" i="5"/>
  <c r="D3134" i="5"/>
  <c r="AC3134" i="1" s="1"/>
  <c r="AD3134" i="1" s="1"/>
  <c r="D3133" i="5"/>
  <c r="D3132" i="5"/>
  <c r="D3131" i="5"/>
  <c r="D3130" i="5"/>
  <c r="AC3131" i="1" s="1"/>
  <c r="AD3131" i="1" s="1"/>
  <c r="D3129" i="5"/>
  <c r="AC3130" i="1" s="1"/>
  <c r="AD3130" i="1" s="1"/>
  <c r="D3128" i="5"/>
  <c r="AC3129" i="1" s="1"/>
  <c r="AD3129" i="1" s="1"/>
  <c r="D3127" i="5"/>
  <c r="D3126" i="5"/>
  <c r="AC3126" i="1" s="1"/>
  <c r="AD3126" i="1" s="1"/>
  <c r="D3125" i="5"/>
  <c r="AC3125" i="1" s="1"/>
  <c r="AD3125" i="1" s="1"/>
  <c r="D3124" i="5"/>
  <c r="AC3124" i="1" s="1"/>
  <c r="AD3124" i="1" s="1"/>
  <c r="D3123" i="5"/>
  <c r="D3122" i="5"/>
  <c r="AC3123" i="1" s="1"/>
  <c r="AD3123" i="1" s="1"/>
  <c r="D3121" i="5"/>
  <c r="AC3122" i="1" s="1"/>
  <c r="AD3122" i="1" s="1"/>
  <c r="D3120" i="5"/>
  <c r="AC3121" i="1" s="1"/>
  <c r="AD3121" i="1" s="1"/>
  <c r="D3119" i="5"/>
  <c r="AC3120" i="1" s="1"/>
  <c r="AD3120" i="1" s="1"/>
  <c r="D3118" i="5"/>
  <c r="AC3119" i="1" s="1"/>
  <c r="AD3119" i="1" s="1"/>
  <c r="D3117" i="5"/>
  <c r="D3116" i="5"/>
  <c r="D3115" i="5"/>
  <c r="D3114" i="5"/>
  <c r="D3113" i="5"/>
  <c r="AC3114" i="1" s="1"/>
  <c r="AD3114" i="1" s="1"/>
  <c r="D3112" i="5"/>
  <c r="AC3113" i="1" s="1"/>
  <c r="AD3113" i="1" s="1"/>
  <c r="D3111" i="5"/>
  <c r="AC3112" i="1" s="1"/>
  <c r="AD3112" i="1" s="1"/>
  <c r="D3110" i="5"/>
  <c r="AC3111" i="1" s="1"/>
  <c r="AD3111" i="1" s="1"/>
  <c r="D3109" i="5"/>
  <c r="D3108" i="5"/>
  <c r="AC3108" i="1" s="1"/>
  <c r="AD3108" i="1" s="1"/>
  <c r="D3107" i="5"/>
  <c r="AC3107" i="1" s="1"/>
  <c r="AD3107" i="1" s="1"/>
  <c r="D3106" i="5"/>
  <c r="D3105" i="5"/>
  <c r="AC3106" i="1" s="1"/>
  <c r="AD3106" i="1" s="1"/>
  <c r="D3104" i="5"/>
  <c r="D3103" i="5"/>
  <c r="D3102" i="5"/>
  <c r="AC3103" i="1" s="1"/>
  <c r="AD3103" i="1" s="1"/>
  <c r="D3101" i="5"/>
  <c r="AC3102" i="1" s="1"/>
  <c r="AD3102" i="1" s="1"/>
  <c r="D3100" i="5"/>
  <c r="D3099" i="5"/>
  <c r="AC3099" i="1" s="1"/>
  <c r="AD3099" i="1" s="1"/>
  <c r="D3098" i="5"/>
  <c r="AC3098" i="1" s="1"/>
  <c r="AD3098" i="1" s="1"/>
  <c r="D3097" i="5"/>
  <c r="D3096" i="5"/>
  <c r="AC3097" i="1" s="1"/>
  <c r="AD3097" i="1" s="1"/>
  <c r="D3095" i="5"/>
  <c r="AC3096" i="1" s="1"/>
  <c r="AD3096" i="1" s="1"/>
  <c r="D3094" i="5"/>
  <c r="D3093" i="5"/>
  <c r="D3092" i="5"/>
  <c r="AC3093" i="1" s="1"/>
  <c r="AD3093" i="1" s="1"/>
  <c r="D3091" i="5"/>
  <c r="AC3092" i="1" s="1"/>
  <c r="AD3092" i="1" s="1"/>
  <c r="D3090" i="5"/>
  <c r="D3089" i="5"/>
  <c r="D3088" i="5"/>
  <c r="AC3089" i="1" s="1"/>
  <c r="AD3089" i="1" s="1"/>
  <c r="D3087" i="5"/>
  <c r="AC3088" i="1" s="1"/>
  <c r="AD3088" i="1" s="1"/>
  <c r="D3086" i="5"/>
  <c r="D3085" i="5"/>
  <c r="AC3085" i="1" s="1"/>
  <c r="AD3085" i="1" s="1"/>
  <c r="D3084" i="5"/>
  <c r="AC3084" i="1" s="1"/>
  <c r="AD3084" i="1" s="1"/>
  <c r="D3083" i="5"/>
  <c r="D3082" i="5"/>
  <c r="AC3083" i="1" s="1"/>
  <c r="AD3083" i="1" s="1"/>
  <c r="D3081" i="5"/>
  <c r="AC3082" i="1" s="1"/>
  <c r="AD3082" i="1" s="1"/>
  <c r="D3080" i="5"/>
  <c r="D3079" i="5"/>
  <c r="AC3079" i="1" s="1"/>
  <c r="AD3079" i="1" s="1"/>
  <c r="D3078" i="5"/>
  <c r="D3077" i="5"/>
  <c r="D3076" i="5"/>
  <c r="D3075" i="5"/>
  <c r="D3074" i="5"/>
  <c r="D3073" i="5"/>
  <c r="D3072" i="5"/>
  <c r="D3071" i="5"/>
  <c r="AC3072" i="1" s="1"/>
  <c r="AD3072" i="1" s="1"/>
  <c r="D3070" i="5"/>
  <c r="AC3071" i="1" s="1"/>
  <c r="AD3071" i="1" s="1"/>
  <c r="D3069" i="5"/>
  <c r="AC3070" i="1" s="1"/>
  <c r="AD3070" i="1" s="1"/>
  <c r="D3068" i="5"/>
  <c r="AC3069" i="1" s="1"/>
  <c r="AD3069" i="1" s="1"/>
  <c r="D3067" i="5"/>
  <c r="AC3068" i="1" s="1"/>
  <c r="AD3068" i="1" s="1"/>
  <c r="D3066" i="5"/>
  <c r="AC3067" i="1" s="1"/>
  <c r="AD3067" i="1" s="1"/>
  <c r="D3065" i="5"/>
  <c r="AC3066" i="1" s="1"/>
  <c r="AD3066" i="1" s="1"/>
  <c r="D3064" i="5"/>
  <c r="AC3065" i="1" s="1"/>
  <c r="AD3065" i="1" s="1"/>
  <c r="D3063" i="5"/>
  <c r="D3062" i="5"/>
  <c r="D3061" i="5"/>
  <c r="AC3062" i="1" s="1"/>
  <c r="AD3062" i="1" s="1"/>
  <c r="D3060" i="5"/>
  <c r="AC3061" i="1" s="1"/>
  <c r="AD3061" i="1" s="1"/>
  <c r="D3059" i="5"/>
  <c r="D3058" i="5"/>
  <c r="AC3058" i="1" s="1"/>
  <c r="AD3058" i="1" s="1"/>
  <c r="D3057" i="5"/>
  <c r="AC3057" i="1" s="1"/>
  <c r="AD3057" i="1" s="1"/>
  <c r="D3056" i="5"/>
  <c r="AC3056" i="1" s="1"/>
  <c r="AD3056" i="1" s="1"/>
  <c r="D3055" i="5"/>
  <c r="D3054" i="5"/>
  <c r="D3053" i="5"/>
  <c r="D3052" i="5"/>
  <c r="AC3053" i="1" s="1"/>
  <c r="AD3053" i="1" s="1"/>
  <c r="D3051" i="5"/>
  <c r="AC3052" i="1" s="1"/>
  <c r="AD3052" i="1" s="1"/>
  <c r="D3050" i="5"/>
  <c r="AC3051" i="1" s="1"/>
  <c r="AD3051" i="1" s="1"/>
  <c r="D3049" i="5"/>
  <c r="D3048" i="5"/>
  <c r="AC3049" i="1" s="1"/>
  <c r="AD3049" i="1" s="1"/>
  <c r="D3047" i="5"/>
  <c r="D3046" i="5"/>
  <c r="D3045" i="5"/>
  <c r="AC3046" i="1" s="1"/>
  <c r="AD3046" i="1" s="1"/>
  <c r="D3044" i="5"/>
  <c r="AC3045" i="1" s="1"/>
  <c r="AD3045" i="1" s="1"/>
  <c r="D3043" i="5"/>
  <c r="AC3044" i="1" s="1"/>
  <c r="AD3044" i="1" s="1"/>
  <c r="D3042" i="5"/>
  <c r="AC3043" i="1" s="1"/>
  <c r="AD3043" i="1" s="1"/>
  <c r="D3041" i="5"/>
  <c r="D3040" i="5"/>
  <c r="AC3040" i="1" s="1"/>
  <c r="AD3040" i="1" s="1"/>
  <c r="D3039" i="5"/>
  <c r="AC3039" i="1" s="1"/>
  <c r="AD3039" i="1" s="1"/>
  <c r="D3038" i="5"/>
  <c r="D3037" i="5"/>
  <c r="AC3038" i="1" s="1"/>
  <c r="AD3038" i="1" s="1"/>
  <c r="D3036" i="5"/>
  <c r="AC3037" i="1" s="1"/>
  <c r="AD3037" i="1" s="1"/>
  <c r="D3035" i="5"/>
  <c r="D3034" i="5"/>
  <c r="D3033" i="5"/>
  <c r="AC3034" i="1" s="1"/>
  <c r="AD3034" i="1" s="1"/>
  <c r="D3032" i="5"/>
  <c r="AC3033" i="1" s="1"/>
  <c r="AD3033" i="1" s="1"/>
  <c r="D3031" i="5"/>
  <c r="AC3032" i="1" s="1"/>
  <c r="AD3032" i="1" s="1"/>
  <c r="D3030" i="5"/>
  <c r="AC3031" i="1" s="1"/>
  <c r="AD3031" i="1" s="1"/>
  <c r="D3029" i="5"/>
  <c r="AC3030" i="1" s="1"/>
  <c r="AD3030" i="1" s="1"/>
  <c r="D3028" i="5"/>
  <c r="AC3029" i="1" s="1"/>
  <c r="AD3029" i="1" s="1"/>
  <c r="D3027" i="5"/>
  <c r="AC3028" i="1" s="1"/>
  <c r="AD3028" i="1" s="1"/>
  <c r="D3026" i="5"/>
  <c r="D3025" i="5"/>
  <c r="D3024" i="5"/>
  <c r="AC3025" i="1" s="1"/>
  <c r="AD3025" i="1" s="1"/>
  <c r="D3023" i="5"/>
  <c r="D3022" i="5"/>
  <c r="D3021" i="5"/>
  <c r="D3020" i="5"/>
  <c r="D3019" i="5"/>
  <c r="AC3020" i="1" s="1"/>
  <c r="AD3020" i="1" s="1"/>
  <c r="D3018" i="5"/>
  <c r="AC3019" i="1" s="1"/>
  <c r="AD3019" i="1" s="1"/>
  <c r="D3017" i="5"/>
  <c r="AC3018" i="1" s="1"/>
  <c r="AD3018" i="1" s="1"/>
  <c r="D3016" i="5"/>
  <c r="AC3017" i="1" s="1"/>
  <c r="AD3017" i="1" s="1"/>
  <c r="D3015" i="5"/>
  <c r="D3014" i="5"/>
  <c r="D3013" i="5"/>
  <c r="D3012" i="5"/>
  <c r="D3011" i="5"/>
  <c r="AC3012" i="1" s="1"/>
  <c r="AD3012" i="1" s="1"/>
  <c r="D3010" i="5"/>
  <c r="AC3011" i="1" s="1"/>
  <c r="AD3011" i="1" s="1"/>
  <c r="D3009" i="5"/>
  <c r="D3008" i="5"/>
  <c r="AC3008" i="1" s="1"/>
  <c r="AD3008" i="1" s="1"/>
  <c r="D3007" i="5"/>
  <c r="D3006" i="5"/>
  <c r="AC3007" i="1" s="1"/>
  <c r="AD3007" i="1" s="1"/>
  <c r="D3005" i="5"/>
  <c r="D3004" i="5"/>
  <c r="D3003" i="5"/>
  <c r="AC3004" i="1" s="1"/>
  <c r="AD3004" i="1" s="1"/>
  <c r="D3002" i="5"/>
  <c r="AC3003" i="1" s="1"/>
  <c r="AD3003" i="1" s="1"/>
  <c r="D3001" i="5"/>
  <c r="D3000" i="5"/>
  <c r="D2999" i="5"/>
  <c r="D2998" i="5"/>
  <c r="D2997" i="5"/>
  <c r="AC2998" i="1" s="1"/>
  <c r="AD2998" i="1" s="1"/>
  <c r="D2996" i="5"/>
  <c r="AC2997" i="1" s="1"/>
  <c r="AD2997" i="1" s="1"/>
  <c r="D2995" i="5"/>
  <c r="D2994" i="5"/>
  <c r="D2993" i="5"/>
  <c r="AC2993" i="1" s="1"/>
  <c r="AD2993" i="1" s="1"/>
  <c r="D2992" i="5"/>
  <c r="D2991" i="5"/>
  <c r="D2990" i="5"/>
  <c r="D2989" i="5"/>
  <c r="AC2990" i="1" s="1"/>
  <c r="AD2990" i="1" s="1"/>
  <c r="D2988" i="5"/>
  <c r="AC2989" i="1" s="1"/>
  <c r="AD2989" i="1" s="1"/>
  <c r="D2987" i="5"/>
  <c r="AC2988" i="1" s="1"/>
  <c r="AD2988" i="1" s="1"/>
  <c r="D2986" i="5"/>
  <c r="AC2987" i="1" s="1"/>
  <c r="AD2987" i="1" s="1"/>
  <c r="D2985" i="5"/>
  <c r="AC2986" i="1" s="1"/>
  <c r="AD2986" i="1" s="1"/>
  <c r="D2984" i="5"/>
  <c r="AC2985" i="1" s="1"/>
  <c r="AD2985" i="1" s="1"/>
  <c r="D2983" i="5"/>
  <c r="AC2984" i="1" s="1"/>
  <c r="AD2984" i="1" s="1"/>
  <c r="D2982" i="5"/>
  <c r="D2981" i="5"/>
  <c r="D2980" i="5"/>
  <c r="D2979" i="5"/>
  <c r="AC2980" i="1" s="1"/>
  <c r="AD2980" i="1" s="1"/>
  <c r="D2978" i="5"/>
  <c r="D2977" i="5"/>
  <c r="D2976" i="5"/>
  <c r="AC2977" i="1" s="1"/>
  <c r="AD2977" i="1" s="1"/>
  <c r="D2975" i="5"/>
  <c r="AC2976" i="1" s="1"/>
  <c r="AD2976" i="1" s="1"/>
  <c r="D2974" i="5"/>
  <c r="AC2975" i="1" s="1"/>
  <c r="AD2975" i="1" s="1"/>
  <c r="D2973" i="5"/>
  <c r="AC2974" i="1" s="1"/>
  <c r="AD2974" i="1" s="1"/>
  <c r="D2972" i="5"/>
  <c r="AC2973" i="1" s="1"/>
  <c r="AD2973" i="1" s="1"/>
  <c r="D2971" i="5"/>
  <c r="AC2972" i="1" s="1"/>
  <c r="AD2972" i="1" s="1"/>
  <c r="D2970" i="5"/>
  <c r="AC2971" i="1" s="1"/>
  <c r="AD2971" i="1" s="1"/>
  <c r="D2969" i="5"/>
  <c r="AC2970" i="1" s="1"/>
  <c r="AD2970" i="1" s="1"/>
  <c r="D2968" i="5"/>
  <c r="AC2969" i="1" s="1"/>
  <c r="AD2969" i="1" s="1"/>
  <c r="D2967" i="5"/>
  <c r="D2966" i="5"/>
  <c r="D2965" i="5"/>
  <c r="AC2966" i="1" s="1"/>
  <c r="AD2966" i="1" s="1"/>
  <c r="D2964" i="5"/>
  <c r="D2963" i="5"/>
  <c r="D2962" i="5"/>
  <c r="AC2963" i="1" s="1"/>
  <c r="AD2963" i="1" s="1"/>
  <c r="D2961" i="5"/>
  <c r="AC2962" i="1" s="1"/>
  <c r="AD2962" i="1" s="1"/>
  <c r="D2960" i="5"/>
  <c r="D2959" i="5"/>
  <c r="D2958" i="5"/>
  <c r="D2957" i="5"/>
  <c r="D2956" i="5"/>
  <c r="D2955" i="5"/>
  <c r="D2954" i="5"/>
  <c r="AC2955" i="1" s="1"/>
  <c r="AD2955" i="1" s="1"/>
  <c r="D2953" i="5"/>
  <c r="AC2954" i="1" s="1"/>
  <c r="AD2954" i="1" s="1"/>
  <c r="D2952" i="5"/>
  <c r="D2951" i="5"/>
  <c r="AC2952" i="1" s="1"/>
  <c r="AD2952" i="1" s="1"/>
  <c r="D2950" i="5"/>
  <c r="AC2951" i="1" s="1"/>
  <c r="AD2951" i="1" s="1"/>
  <c r="D2949" i="5"/>
  <c r="D2948" i="5"/>
  <c r="AC2948" i="1" s="1"/>
  <c r="AD2948" i="1" s="1"/>
  <c r="D2947" i="5"/>
  <c r="D2946" i="5"/>
  <c r="D2945" i="5"/>
  <c r="D2944" i="5"/>
  <c r="AC2945" i="1" s="1"/>
  <c r="AD2945" i="1" s="1"/>
  <c r="D2943" i="5"/>
  <c r="AC2944" i="1" s="1"/>
  <c r="AD2944" i="1" s="1"/>
  <c r="D2942" i="5"/>
  <c r="AC2943" i="1" s="1"/>
  <c r="AD2943" i="1" s="1"/>
  <c r="D2941" i="5"/>
  <c r="AC2942" i="1" s="1"/>
  <c r="AD2942" i="1" s="1"/>
  <c r="D2940" i="5"/>
  <c r="AC2941" i="1" s="1"/>
  <c r="AD2941" i="1" s="1"/>
  <c r="D2939" i="5"/>
  <c r="AC2940" i="1" s="1"/>
  <c r="AD2940" i="1" s="1"/>
  <c r="D2938" i="5"/>
  <c r="D2937" i="5"/>
  <c r="D2936" i="5"/>
  <c r="AC2937" i="1" s="1"/>
  <c r="AD2937" i="1" s="1"/>
  <c r="D2935" i="5"/>
  <c r="D2934" i="5"/>
  <c r="AC2934" i="1" s="1"/>
  <c r="AD2934" i="1" s="1"/>
  <c r="D2933" i="5"/>
  <c r="D2932" i="5"/>
  <c r="AC2933" i="1" s="1"/>
  <c r="AD2933" i="1" s="1"/>
  <c r="D2931" i="5"/>
  <c r="AC2932" i="1" s="1"/>
  <c r="AD2932" i="1" s="1"/>
  <c r="D2930" i="5"/>
  <c r="AC2931" i="1" s="1"/>
  <c r="AD2931" i="1" s="1"/>
  <c r="D2929" i="5"/>
  <c r="AC2930" i="1" s="1"/>
  <c r="AD2930" i="1" s="1"/>
  <c r="D2928" i="5"/>
  <c r="D2927" i="5"/>
  <c r="D2926" i="5"/>
  <c r="AC2927" i="1" s="1"/>
  <c r="AD2927" i="1" s="1"/>
  <c r="D2925" i="5"/>
  <c r="AC2926" i="1" s="1"/>
  <c r="AD2926" i="1" s="1"/>
  <c r="D2924" i="5"/>
  <c r="AC2925" i="1" s="1"/>
  <c r="AD2925" i="1" s="1"/>
  <c r="D2923" i="5"/>
  <c r="D2922" i="5"/>
  <c r="AC2923" i="1" s="1"/>
  <c r="AD2923" i="1" s="1"/>
  <c r="D2921" i="5"/>
  <c r="D2920" i="5"/>
  <c r="D2919" i="5"/>
  <c r="AC2920" i="1" s="1"/>
  <c r="AD2920" i="1" s="1"/>
  <c r="D2918" i="5"/>
  <c r="D2917" i="5"/>
  <c r="D2916" i="5"/>
  <c r="AC2917" i="1" s="1"/>
  <c r="AD2917" i="1" s="1"/>
  <c r="D2915" i="5"/>
  <c r="AC2916" i="1" s="1"/>
  <c r="AD2916" i="1" s="1"/>
  <c r="D2914" i="5"/>
  <c r="D2913" i="5"/>
  <c r="AC2913" i="1" s="1"/>
  <c r="AD2913" i="1" s="1"/>
  <c r="D2912" i="5"/>
  <c r="D2911" i="5"/>
  <c r="AC2912" i="1" s="1"/>
  <c r="AD2912" i="1" s="1"/>
  <c r="D2910" i="5"/>
  <c r="AC2911" i="1" s="1"/>
  <c r="AD2911" i="1" s="1"/>
  <c r="D2909" i="5"/>
  <c r="AC2910" i="1" s="1"/>
  <c r="AD2910" i="1" s="1"/>
  <c r="D2908" i="5"/>
  <c r="AC2909" i="1" s="1"/>
  <c r="AD2909" i="1" s="1"/>
  <c r="D2907" i="5"/>
  <c r="AC2908" i="1" s="1"/>
  <c r="AD2908" i="1" s="1"/>
  <c r="D2906" i="5"/>
  <c r="D2905" i="5"/>
  <c r="D2904" i="5"/>
  <c r="D2903" i="5"/>
  <c r="D2902" i="5"/>
  <c r="AC2903" i="1" s="1"/>
  <c r="AD2903" i="1" s="1"/>
  <c r="D2901" i="5"/>
  <c r="AC2902" i="1" s="1"/>
  <c r="AD2902" i="1" s="1"/>
  <c r="D2900" i="5"/>
  <c r="D2899" i="5"/>
  <c r="D2898" i="5"/>
  <c r="AC2899" i="1" s="1"/>
  <c r="AD2899" i="1" s="1"/>
  <c r="D2897" i="5"/>
  <c r="D2896" i="5"/>
  <c r="AC2897" i="1" s="1"/>
  <c r="AD2897" i="1" s="1"/>
  <c r="D2895" i="5"/>
  <c r="AC2896" i="1" s="1"/>
  <c r="AD2896" i="1" s="1"/>
  <c r="D2894" i="5"/>
  <c r="AC2895" i="1" s="1"/>
  <c r="AD2895" i="1" s="1"/>
  <c r="D2893" i="5"/>
  <c r="AC2894" i="1" s="1"/>
  <c r="AD2894" i="1" s="1"/>
  <c r="D2892" i="5"/>
  <c r="AC2893" i="1" s="1"/>
  <c r="AD2893" i="1" s="1"/>
  <c r="D2891" i="5"/>
  <c r="AC2892" i="1" s="1"/>
  <c r="AD2892" i="1" s="1"/>
  <c r="D2890" i="5"/>
  <c r="D2889" i="5"/>
  <c r="D2888" i="5"/>
  <c r="AC2889" i="1" s="1"/>
  <c r="AD2889" i="1" s="1"/>
  <c r="D2887" i="5"/>
  <c r="AC2888" i="1" s="1"/>
  <c r="AD2888" i="1" s="1"/>
  <c r="D2886" i="5"/>
  <c r="AC2887" i="1" s="1"/>
  <c r="AD2887" i="1" s="1"/>
  <c r="D2885" i="5"/>
  <c r="AC2886" i="1" s="1"/>
  <c r="AD2886" i="1" s="1"/>
  <c r="D2884" i="5"/>
  <c r="D2883" i="5"/>
  <c r="D2882" i="5"/>
  <c r="AC2883" i="1" s="1"/>
  <c r="AD2883" i="1" s="1"/>
  <c r="D2881" i="5"/>
  <c r="AC2882" i="1" s="1"/>
  <c r="AD2882" i="1" s="1"/>
  <c r="D2880" i="5"/>
  <c r="AC2881" i="1" s="1"/>
  <c r="AD2881" i="1" s="1"/>
  <c r="D2879" i="5"/>
  <c r="AC2880" i="1" s="1"/>
  <c r="AD2880" i="1" s="1"/>
  <c r="D2878" i="5"/>
  <c r="AC2879" i="1" s="1"/>
  <c r="AD2879" i="1" s="1"/>
  <c r="D2877" i="5"/>
  <c r="AC2878" i="1" s="1"/>
  <c r="AD2878" i="1" s="1"/>
  <c r="D2876" i="5"/>
  <c r="AC2877" i="1" s="1"/>
  <c r="AD2877" i="1" s="1"/>
  <c r="D2875" i="5"/>
  <c r="AC2876" i="1" s="1"/>
  <c r="AD2876" i="1" s="1"/>
  <c r="D2874" i="5"/>
  <c r="AC2875" i="1" s="1"/>
  <c r="AD2875" i="1" s="1"/>
  <c r="D2873" i="5"/>
  <c r="AC2874" i="1" s="1"/>
  <c r="AD2874" i="1" s="1"/>
  <c r="D2872" i="5"/>
  <c r="AC2873" i="1" s="1"/>
  <c r="AD2873" i="1" s="1"/>
  <c r="D2871" i="5"/>
  <c r="AC2872" i="1" s="1"/>
  <c r="AD2872" i="1" s="1"/>
  <c r="D2870" i="5"/>
  <c r="AC2871" i="1" s="1"/>
  <c r="AD2871" i="1" s="1"/>
  <c r="D2869" i="5"/>
  <c r="AC2870" i="1" s="1"/>
  <c r="AD2870" i="1" s="1"/>
  <c r="D2868" i="5"/>
  <c r="AC2868" i="1" s="1"/>
  <c r="AD2868" i="1" s="1"/>
  <c r="D2867" i="5"/>
  <c r="AC2867" i="1" s="1"/>
  <c r="AD2867" i="1" s="1"/>
  <c r="D2866" i="5"/>
  <c r="D2865" i="5"/>
  <c r="D2864" i="5"/>
  <c r="D2863" i="5"/>
  <c r="AC2864" i="1" s="1"/>
  <c r="AD2864" i="1" s="1"/>
  <c r="D2862" i="5"/>
  <c r="AC2863" i="1" s="1"/>
  <c r="AD2863" i="1" s="1"/>
  <c r="D2861" i="5"/>
  <c r="AC2862" i="1" s="1"/>
  <c r="AD2862" i="1" s="1"/>
  <c r="D2860" i="5"/>
  <c r="D2859" i="5"/>
  <c r="AC2860" i="1" s="1"/>
  <c r="AD2860" i="1" s="1"/>
  <c r="D2858" i="5"/>
  <c r="AC2859" i="1" s="1"/>
  <c r="AD2859" i="1" s="1"/>
  <c r="D2857" i="5"/>
  <c r="AC2858" i="1" s="1"/>
  <c r="AD2858" i="1" s="1"/>
  <c r="D2856" i="5"/>
  <c r="D2855" i="5"/>
  <c r="D2854" i="5"/>
  <c r="AC2855" i="1" s="1"/>
  <c r="AD2855" i="1" s="1"/>
  <c r="D2853" i="5"/>
  <c r="AC2854" i="1" s="1"/>
  <c r="AD2854" i="1" s="1"/>
  <c r="D2852" i="5"/>
  <c r="AC2853" i="1" s="1"/>
  <c r="AD2853" i="1" s="1"/>
  <c r="D2851" i="5"/>
  <c r="AC2852" i="1" s="1"/>
  <c r="AD2852" i="1" s="1"/>
  <c r="D2850" i="5"/>
  <c r="AC2851" i="1" s="1"/>
  <c r="AD2851" i="1" s="1"/>
  <c r="D2849" i="5"/>
  <c r="D2848" i="5"/>
  <c r="D2847" i="5"/>
  <c r="AC2848" i="1" s="1"/>
  <c r="AD2848" i="1" s="1"/>
  <c r="D2846" i="5"/>
  <c r="AC2847" i="1" s="1"/>
  <c r="AD2847" i="1" s="1"/>
  <c r="D2845" i="5"/>
  <c r="AC2846" i="1" s="1"/>
  <c r="AD2846" i="1" s="1"/>
  <c r="D2844" i="5"/>
  <c r="AC2845" i="1" s="1"/>
  <c r="AD2845" i="1" s="1"/>
  <c r="D2843" i="5"/>
  <c r="AC2844" i="1" s="1"/>
  <c r="AD2844" i="1" s="1"/>
  <c r="D2842" i="5"/>
  <c r="AC2843" i="1" s="1"/>
  <c r="AD2843" i="1" s="1"/>
  <c r="D2841" i="5"/>
  <c r="AC2842" i="1" s="1"/>
  <c r="AD2842" i="1" s="1"/>
  <c r="D2840" i="5"/>
  <c r="D2839" i="5"/>
  <c r="D2838" i="5"/>
  <c r="AC2839" i="1" s="1"/>
  <c r="AD2839" i="1" s="1"/>
  <c r="D2837" i="5"/>
  <c r="AC2838" i="1" s="1"/>
  <c r="AD2838" i="1" s="1"/>
  <c r="D2836" i="5"/>
  <c r="AC2837" i="1" s="1"/>
  <c r="AD2837" i="1" s="1"/>
  <c r="D2835" i="5"/>
  <c r="AC2836" i="1" s="1"/>
  <c r="AD2836" i="1" s="1"/>
  <c r="D2834" i="5"/>
  <c r="D2833" i="5"/>
  <c r="D2832" i="5"/>
  <c r="AC2833" i="1" s="1"/>
  <c r="AD2833" i="1" s="1"/>
  <c r="D2831" i="5"/>
  <c r="D2830" i="5"/>
  <c r="D2829" i="5"/>
  <c r="D2828" i="5"/>
  <c r="D2827" i="5"/>
  <c r="AC2828" i="1" s="1"/>
  <c r="AD2828" i="1" s="1"/>
  <c r="D2826" i="5"/>
  <c r="AC2827" i="1" s="1"/>
  <c r="AD2827" i="1" s="1"/>
  <c r="D2825" i="5"/>
  <c r="D2824" i="5"/>
  <c r="D2823" i="5"/>
  <c r="AC2824" i="1" s="1"/>
  <c r="AD2824" i="1" s="1"/>
  <c r="D2822" i="5"/>
  <c r="AC2823" i="1" s="1"/>
  <c r="AD2823" i="1" s="1"/>
  <c r="D2821" i="5"/>
  <c r="AC2822" i="1" s="1"/>
  <c r="AD2822" i="1" s="1"/>
  <c r="D2820" i="5"/>
  <c r="AC2821" i="1" s="1"/>
  <c r="AD2821" i="1" s="1"/>
  <c r="D2819" i="5"/>
  <c r="AC2820" i="1" s="1"/>
  <c r="AD2820" i="1" s="1"/>
  <c r="D2818" i="5"/>
  <c r="AC2819" i="1" s="1"/>
  <c r="AD2819" i="1" s="1"/>
  <c r="D2817" i="5"/>
  <c r="AC2818" i="1" s="1"/>
  <c r="AD2818" i="1" s="1"/>
  <c r="D2816" i="5"/>
  <c r="D2815" i="5"/>
  <c r="D2814" i="5"/>
  <c r="D2813" i="5"/>
  <c r="D2812" i="5"/>
  <c r="AC2813" i="1" s="1"/>
  <c r="AD2813" i="1" s="1"/>
  <c r="D2811" i="5"/>
  <c r="D2810" i="5"/>
  <c r="D2809" i="5"/>
  <c r="D2808" i="5"/>
  <c r="AC2808" i="1" s="1"/>
  <c r="AD2808" i="1" s="1"/>
  <c r="D2807" i="5"/>
  <c r="D2806" i="5"/>
  <c r="AC2807" i="1" s="1"/>
  <c r="AD2807" i="1" s="1"/>
  <c r="D2805" i="5"/>
  <c r="AC2806" i="1" s="1"/>
  <c r="AD2806" i="1" s="1"/>
  <c r="D2804" i="5"/>
  <c r="D2803" i="5"/>
  <c r="AC2804" i="1" s="1"/>
  <c r="AD2804" i="1" s="1"/>
  <c r="D2802" i="5"/>
  <c r="AC2803" i="1" s="1"/>
  <c r="AD2803" i="1" s="1"/>
  <c r="D2801" i="5"/>
  <c r="AC2802" i="1" s="1"/>
  <c r="AD2802" i="1" s="1"/>
  <c r="D2800" i="5"/>
  <c r="D2799" i="5"/>
  <c r="D2798" i="5"/>
  <c r="AC2799" i="1" s="1"/>
  <c r="AD2799" i="1" s="1"/>
  <c r="D2797" i="5"/>
  <c r="AC2798" i="1" s="1"/>
  <c r="AD2798" i="1" s="1"/>
  <c r="D2796" i="5"/>
  <c r="AC2797" i="1" s="1"/>
  <c r="AD2797" i="1" s="1"/>
  <c r="D2795" i="5"/>
  <c r="D2794" i="5"/>
  <c r="D2793" i="5"/>
  <c r="AC2793" i="1" s="1"/>
  <c r="AD2793" i="1" s="1"/>
  <c r="D2792" i="5"/>
  <c r="AC2792" i="1" s="1"/>
  <c r="AD2792" i="1" s="1"/>
  <c r="D2791" i="5"/>
  <c r="AC2791" i="1" s="1"/>
  <c r="AD2791" i="1" s="1"/>
  <c r="D2790" i="5"/>
  <c r="D2789" i="5"/>
  <c r="D2788" i="5"/>
  <c r="D2787" i="5"/>
  <c r="D2786" i="5"/>
  <c r="D2785" i="5"/>
  <c r="D2784" i="5"/>
  <c r="D2783" i="5"/>
  <c r="AC2784" i="1" s="1"/>
  <c r="AD2784" i="1" s="1"/>
  <c r="D2782" i="5"/>
  <c r="AC2783" i="1" s="1"/>
  <c r="AD2783" i="1" s="1"/>
  <c r="D2781" i="5"/>
  <c r="AC2782" i="1" s="1"/>
  <c r="AD2782" i="1" s="1"/>
  <c r="D2780" i="5"/>
  <c r="D2779" i="5"/>
  <c r="D2778" i="5"/>
  <c r="AC2779" i="1" s="1"/>
  <c r="AD2779" i="1" s="1"/>
  <c r="D2777" i="5"/>
  <c r="AC2778" i="1" s="1"/>
  <c r="AD2778" i="1" s="1"/>
  <c r="D2776" i="5"/>
  <c r="D2775" i="5"/>
  <c r="D2774" i="5"/>
  <c r="AC2775" i="1" s="1"/>
  <c r="AD2775" i="1" s="1"/>
  <c r="D2773" i="5"/>
  <c r="AC2774" i="1" s="1"/>
  <c r="AD2774" i="1" s="1"/>
  <c r="D2772" i="5"/>
  <c r="AC2773" i="1" s="1"/>
  <c r="AD2773" i="1" s="1"/>
  <c r="D2771" i="5"/>
  <c r="D2770" i="5"/>
  <c r="AC2770" i="1" s="1"/>
  <c r="AD2770" i="1" s="1"/>
  <c r="D2769" i="5"/>
  <c r="D2768" i="5"/>
  <c r="AC2769" i="1" s="1"/>
  <c r="AD2769" i="1" s="1"/>
  <c r="D2767" i="5"/>
  <c r="AC2768" i="1" s="1"/>
  <c r="AD2768" i="1" s="1"/>
  <c r="D2766" i="5"/>
  <c r="AC2767" i="1" s="1"/>
  <c r="AD2767" i="1" s="1"/>
  <c r="D2765" i="5"/>
  <c r="AC2766" i="1" s="1"/>
  <c r="AD2766" i="1" s="1"/>
  <c r="D2764" i="5"/>
  <c r="AC2765" i="1" s="1"/>
  <c r="AD2765" i="1" s="1"/>
  <c r="D2763" i="5"/>
  <c r="AC2764" i="1" s="1"/>
  <c r="AD2764" i="1" s="1"/>
  <c r="D2762" i="5"/>
  <c r="D2761" i="5"/>
  <c r="D2760" i="5"/>
  <c r="AC2761" i="1" s="1"/>
  <c r="AD2761" i="1" s="1"/>
  <c r="D2759" i="5"/>
  <c r="AC2760" i="1" s="1"/>
  <c r="AD2760" i="1" s="1"/>
  <c r="D2758" i="5"/>
  <c r="AC2759" i="1" s="1"/>
  <c r="AD2759" i="1" s="1"/>
  <c r="D2757" i="5"/>
  <c r="AC2758" i="1" s="1"/>
  <c r="AD2758" i="1" s="1"/>
  <c r="D2756" i="5"/>
  <c r="D2755" i="5"/>
  <c r="AC2755" i="1" s="1"/>
  <c r="AD2755" i="1" s="1"/>
  <c r="D2754" i="5"/>
  <c r="D2753" i="5"/>
  <c r="AC2754" i="1" s="1"/>
  <c r="AD2754" i="1" s="1"/>
  <c r="D2752" i="5"/>
  <c r="AC2753" i="1" s="1"/>
  <c r="AD2753" i="1" s="1"/>
  <c r="D2751" i="5"/>
  <c r="AC2752" i="1" s="1"/>
  <c r="AD2752" i="1" s="1"/>
  <c r="D2750" i="5"/>
  <c r="D2749" i="5"/>
  <c r="D2748" i="5"/>
  <c r="AC2749" i="1" s="1"/>
  <c r="AD2749" i="1" s="1"/>
  <c r="D2747" i="5"/>
  <c r="D2746" i="5"/>
  <c r="AC2746" i="1" s="1"/>
  <c r="AD2746" i="1" s="1"/>
  <c r="D2745" i="5"/>
  <c r="AC2745" i="1" s="1"/>
  <c r="AD2745" i="1" s="1"/>
  <c r="D2744" i="5"/>
  <c r="D2743" i="5"/>
  <c r="D2742" i="5"/>
  <c r="AC2742" i="1" s="1"/>
  <c r="AD2742" i="1" s="1"/>
  <c r="D2741" i="5"/>
  <c r="D2740" i="5"/>
  <c r="AC2741" i="1" s="1"/>
  <c r="AD2741" i="1" s="1"/>
  <c r="D2739" i="5"/>
  <c r="AC2740" i="1" s="1"/>
  <c r="AD2740" i="1" s="1"/>
  <c r="D2738" i="5"/>
  <c r="D2737" i="5"/>
  <c r="D2736" i="5"/>
  <c r="AC2737" i="1" s="1"/>
  <c r="AD2737" i="1" s="1"/>
  <c r="D2735" i="5"/>
  <c r="AC2736" i="1" s="1"/>
  <c r="AD2736" i="1" s="1"/>
  <c r="D2734" i="5"/>
  <c r="AC2735" i="1" s="1"/>
  <c r="AD2735" i="1" s="1"/>
  <c r="D2733" i="5"/>
  <c r="AC2734" i="1" s="1"/>
  <c r="AD2734" i="1" s="1"/>
  <c r="D2732" i="5"/>
  <c r="D2731" i="5"/>
  <c r="D2730" i="5"/>
  <c r="AC2731" i="1" s="1"/>
  <c r="AD2731" i="1" s="1"/>
  <c r="D2729" i="5"/>
  <c r="D2728" i="5"/>
  <c r="AC2728" i="1" s="1"/>
  <c r="AD2728" i="1" s="1"/>
  <c r="D2727" i="5"/>
  <c r="AC2727" i="1" s="1"/>
  <c r="AD2727" i="1" s="1"/>
  <c r="D2726" i="5"/>
  <c r="AC2726" i="1" s="1"/>
  <c r="AD2726" i="1" s="1"/>
  <c r="D2725" i="5"/>
  <c r="AC2725" i="1" s="1"/>
  <c r="AD2725" i="1" s="1"/>
  <c r="D2724" i="5"/>
  <c r="D2723" i="5"/>
  <c r="AC2724" i="1" s="1"/>
  <c r="AD2724" i="1" s="1"/>
  <c r="D2722" i="5"/>
  <c r="D2721" i="5"/>
  <c r="D2720" i="5"/>
  <c r="AC2721" i="1" s="1"/>
  <c r="AD2721" i="1" s="1"/>
  <c r="D2719" i="5"/>
  <c r="AC2720" i="1" s="1"/>
  <c r="AD2720" i="1" s="1"/>
  <c r="D2718" i="5"/>
  <c r="D2717" i="5"/>
  <c r="D2716" i="5"/>
  <c r="D2715" i="5"/>
  <c r="AC2715" i="1" s="1"/>
  <c r="AD2715" i="1" s="1"/>
  <c r="D2714" i="5"/>
  <c r="D2713" i="5"/>
  <c r="AC2713" i="1" s="1"/>
  <c r="AD2713" i="1" s="1"/>
  <c r="D2712" i="5"/>
  <c r="D2711" i="5"/>
  <c r="D2710" i="5"/>
  <c r="D2709" i="5"/>
  <c r="AC2710" i="1" s="1"/>
  <c r="AD2710" i="1" s="1"/>
  <c r="D2708" i="5"/>
  <c r="AC2709" i="1" s="1"/>
  <c r="AD2709" i="1" s="1"/>
  <c r="D2707" i="5"/>
  <c r="AC2708" i="1" s="1"/>
  <c r="AD2708" i="1" s="1"/>
  <c r="D2706" i="5"/>
  <c r="D2705" i="5"/>
  <c r="D2704" i="5"/>
  <c r="AC2705" i="1" s="1"/>
  <c r="AD2705" i="1" s="1"/>
  <c r="D2703" i="5"/>
  <c r="D2702" i="5"/>
  <c r="D2701" i="5"/>
  <c r="AC2702" i="1" s="1"/>
  <c r="AD2702" i="1" s="1"/>
  <c r="D2700" i="5"/>
  <c r="AC2701" i="1" s="1"/>
  <c r="AD2701" i="1" s="1"/>
  <c r="D2699" i="5"/>
  <c r="AC2700" i="1" s="1"/>
  <c r="AD2700" i="1" s="1"/>
  <c r="D2698" i="5"/>
  <c r="D2697" i="5"/>
  <c r="D2696" i="5"/>
  <c r="AC2697" i="1" s="1"/>
  <c r="AD2697" i="1" s="1"/>
  <c r="D2695" i="5"/>
  <c r="D2694" i="5"/>
  <c r="AC2694" i="1" s="1"/>
  <c r="AD2694" i="1" s="1"/>
  <c r="D2693" i="5"/>
  <c r="AC2693" i="1" s="1"/>
  <c r="AD2693" i="1" s="1"/>
  <c r="D2692" i="5"/>
  <c r="AC2692" i="1" s="1"/>
  <c r="AD2692" i="1" s="1"/>
  <c r="D2691" i="5"/>
  <c r="D2690" i="5"/>
  <c r="AC2691" i="1" s="1"/>
  <c r="AD2691" i="1" s="1"/>
  <c r="D2689" i="5"/>
  <c r="D2688" i="5"/>
  <c r="D2687" i="5"/>
  <c r="AC2688" i="1" s="1"/>
  <c r="AD2688" i="1" s="1"/>
  <c r="D2686" i="5"/>
  <c r="AC2687" i="1" s="1"/>
  <c r="AD2687" i="1" s="1"/>
  <c r="D2685" i="5"/>
  <c r="AC2686" i="1" s="1"/>
  <c r="AD2686" i="1" s="1"/>
  <c r="D2684" i="5"/>
  <c r="AC2685" i="1" s="1"/>
  <c r="AD2685" i="1" s="1"/>
  <c r="D2683" i="5"/>
  <c r="D2682" i="5"/>
  <c r="D2681" i="5"/>
  <c r="AC2682" i="1" s="1"/>
  <c r="AD2682" i="1" s="1"/>
  <c r="D2680" i="5"/>
  <c r="D2679" i="5"/>
  <c r="D2678" i="5"/>
  <c r="AC2679" i="1" s="1"/>
  <c r="AD2679" i="1" s="1"/>
  <c r="D2677" i="5"/>
  <c r="D2676" i="5"/>
  <c r="AC2676" i="1" s="1"/>
  <c r="AD2676" i="1" s="1"/>
  <c r="D2675" i="5"/>
  <c r="AC2675" i="1" s="1"/>
  <c r="AD2675" i="1" s="1"/>
  <c r="D2674" i="5"/>
  <c r="D2673" i="5"/>
  <c r="AC2674" i="1" s="1"/>
  <c r="AD2674" i="1" s="1"/>
  <c r="D2672" i="5"/>
  <c r="AC2673" i="1" s="1"/>
  <c r="AD2673" i="1" s="1"/>
  <c r="D2671" i="5"/>
  <c r="AC2672" i="1" s="1"/>
  <c r="AD2672" i="1" s="1"/>
  <c r="D2670" i="5"/>
  <c r="AC2671" i="1" s="1"/>
  <c r="AD2671" i="1" s="1"/>
  <c r="D2669" i="5"/>
  <c r="AC2670" i="1" s="1"/>
  <c r="AD2670" i="1" s="1"/>
  <c r="D2668" i="5"/>
  <c r="D2667" i="5"/>
  <c r="AC2667" i="1" s="1"/>
  <c r="AD2667" i="1" s="1"/>
  <c r="D2666" i="5"/>
  <c r="D2665" i="5"/>
  <c r="AC2666" i="1" s="1"/>
  <c r="AD2666" i="1" s="1"/>
  <c r="D2664" i="5"/>
  <c r="D2663" i="5"/>
  <c r="D2662" i="5"/>
  <c r="D2661" i="5"/>
  <c r="AC2662" i="1" s="1"/>
  <c r="AD2662" i="1" s="1"/>
  <c r="D2660" i="5"/>
  <c r="D2659" i="5"/>
  <c r="D2658" i="5"/>
  <c r="AC2659" i="1" s="1"/>
  <c r="AD2659" i="1" s="1"/>
  <c r="D2657" i="5"/>
  <c r="AC2658" i="1" s="1"/>
  <c r="AD2658" i="1" s="1"/>
  <c r="D2656" i="5"/>
  <c r="AC2657" i="1" s="1"/>
  <c r="AD2657" i="1" s="1"/>
  <c r="D2655" i="5"/>
  <c r="AC2656" i="1" s="1"/>
  <c r="AD2656" i="1" s="1"/>
  <c r="D2654" i="5"/>
  <c r="AC2655" i="1" s="1"/>
  <c r="AD2655" i="1" s="1"/>
  <c r="D2653" i="5"/>
  <c r="AC2654" i="1" s="1"/>
  <c r="AD2654" i="1" s="1"/>
  <c r="D2652" i="5"/>
  <c r="D2651" i="5"/>
  <c r="AC2651" i="1" s="1"/>
  <c r="AD2651" i="1" s="1"/>
  <c r="D2650" i="5"/>
  <c r="D2649" i="5"/>
  <c r="AC2650" i="1" s="1"/>
  <c r="AD2650" i="1" s="1"/>
  <c r="D2648" i="5"/>
  <c r="AC2649" i="1" s="1"/>
  <c r="AD2649" i="1" s="1"/>
  <c r="D2647" i="5"/>
  <c r="D2646" i="5"/>
  <c r="D2645" i="5"/>
  <c r="D2644" i="5"/>
  <c r="D2643" i="5"/>
  <c r="AC2644" i="1" s="1"/>
  <c r="AD2644" i="1" s="1"/>
  <c r="D2642" i="5"/>
  <c r="AC2643" i="1" s="1"/>
  <c r="AD2643" i="1" s="1"/>
  <c r="D2641" i="5"/>
  <c r="AC2642" i="1" s="1"/>
  <c r="AD2642" i="1" s="1"/>
  <c r="D2640" i="5"/>
  <c r="D2639" i="5"/>
  <c r="D2638" i="5"/>
  <c r="AC2639" i="1" s="1"/>
  <c r="AD2639" i="1" s="1"/>
  <c r="D2637" i="5"/>
  <c r="AC2638" i="1" s="1"/>
  <c r="AD2638" i="1" s="1"/>
  <c r="D2636" i="5"/>
  <c r="AC2637" i="1" s="1"/>
  <c r="AD2637" i="1" s="1"/>
  <c r="D2635" i="5"/>
  <c r="AC2636" i="1" s="1"/>
  <c r="AD2636" i="1" s="1"/>
  <c r="D2634" i="5"/>
  <c r="D2633" i="5"/>
  <c r="D2632" i="5"/>
  <c r="AC2633" i="1" s="1"/>
  <c r="AD2633" i="1" s="1"/>
  <c r="D2631" i="5"/>
  <c r="AC2632" i="1" s="1"/>
  <c r="AD2632" i="1" s="1"/>
  <c r="D2630" i="5"/>
  <c r="AC2631" i="1" s="1"/>
  <c r="AD2631" i="1" s="1"/>
  <c r="D2629" i="5"/>
  <c r="AC2630" i="1" s="1"/>
  <c r="AD2630" i="1" s="1"/>
  <c r="D2628" i="5"/>
  <c r="AC2629" i="1" s="1"/>
  <c r="AD2629" i="1" s="1"/>
  <c r="D2627" i="5"/>
  <c r="AC2628" i="1" s="1"/>
  <c r="AD2628" i="1" s="1"/>
  <c r="D2626" i="5"/>
  <c r="AC2627" i="1" s="1"/>
  <c r="AD2627" i="1" s="1"/>
  <c r="D2625" i="5"/>
  <c r="AC2626" i="1" s="1"/>
  <c r="AD2626" i="1" s="1"/>
  <c r="D2624" i="5"/>
  <c r="AC2625" i="1" s="1"/>
  <c r="AD2625" i="1" s="1"/>
  <c r="D2623" i="5"/>
  <c r="AC2624" i="1" s="1"/>
  <c r="AD2624" i="1" s="1"/>
  <c r="D2622" i="5"/>
  <c r="AC2623" i="1" s="1"/>
  <c r="AD2623" i="1" s="1"/>
  <c r="D2621" i="5"/>
  <c r="AC2622" i="1" s="1"/>
  <c r="AD2622" i="1" s="1"/>
  <c r="D2620" i="5"/>
  <c r="D2619" i="5"/>
  <c r="D2618" i="5"/>
  <c r="D2617" i="5"/>
  <c r="AC2617" i="1" s="1"/>
  <c r="AD2617" i="1" s="1"/>
  <c r="D2616" i="5"/>
  <c r="AC2616" i="1" s="1"/>
  <c r="AD2616" i="1" s="1"/>
  <c r="D2615" i="5"/>
  <c r="D2614" i="5"/>
  <c r="AC2615" i="1" s="1"/>
  <c r="AD2615" i="1" s="1"/>
  <c r="D2613" i="5"/>
  <c r="AC2614" i="1" s="1"/>
  <c r="AD2614" i="1" s="1"/>
  <c r="D2612" i="5"/>
  <c r="AC2613" i="1" s="1"/>
  <c r="AD2613" i="1" s="1"/>
  <c r="D2611" i="5"/>
  <c r="AC2612" i="1" s="1"/>
  <c r="AD2612" i="1" s="1"/>
  <c r="D2610" i="5"/>
  <c r="AC2611" i="1" s="1"/>
  <c r="AD2611" i="1" s="1"/>
  <c r="D2609" i="5"/>
  <c r="AC2610" i="1" s="1"/>
  <c r="AD2610" i="1" s="1"/>
  <c r="D2608" i="5"/>
  <c r="AC2609" i="1" s="1"/>
  <c r="AD2609" i="1" s="1"/>
  <c r="D2607" i="5"/>
  <c r="AC2607" i="1" s="1"/>
  <c r="AD2607" i="1" s="1"/>
  <c r="D2606" i="5"/>
  <c r="D2605" i="5"/>
  <c r="AC2606" i="1" s="1"/>
  <c r="AD2606" i="1" s="1"/>
  <c r="D2604" i="5"/>
  <c r="D2603" i="5"/>
  <c r="D2602" i="5"/>
  <c r="AC2603" i="1" s="1"/>
  <c r="AD2603" i="1" s="1"/>
  <c r="D2601" i="5"/>
  <c r="D2600" i="5"/>
  <c r="D2599" i="5"/>
  <c r="AC2600" i="1" s="1"/>
  <c r="AD2600" i="1" s="1"/>
  <c r="D2598" i="5"/>
  <c r="D2597" i="5"/>
  <c r="AC2597" i="1" s="1"/>
  <c r="AD2597" i="1" s="1"/>
  <c r="D2596" i="5"/>
  <c r="D2595" i="5"/>
  <c r="AC2596" i="1" s="1"/>
  <c r="AD2596" i="1" s="1"/>
  <c r="D2594" i="5"/>
  <c r="AC2595" i="1" s="1"/>
  <c r="AD2595" i="1" s="1"/>
  <c r="D2593" i="5"/>
  <c r="D2592" i="5"/>
  <c r="D2591" i="5"/>
  <c r="D2590" i="5"/>
  <c r="D2589" i="5"/>
  <c r="D2588" i="5"/>
  <c r="D2587" i="5"/>
  <c r="D2586" i="5"/>
  <c r="AC2586" i="1" s="1"/>
  <c r="AD2586" i="1" s="1"/>
  <c r="D2585" i="5"/>
  <c r="D2584" i="5"/>
  <c r="AC2585" i="1" s="1"/>
  <c r="AD2585" i="1" s="1"/>
  <c r="D2583" i="5"/>
  <c r="D2582" i="5"/>
  <c r="D2581" i="5"/>
  <c r="AC2582" i="1" s="1"/>
  <c r="AD2582" i="1" s="1"/>
  <c r="D2580" i="5"/>
  <c r="D2579" i="5"/>
  <c r="AC2579" i="1" s="1"/>
  <c r="AD2579" i="1" s="1"/>
  <c r="D2578" i="5"/>
  <c r="D2577" i="5"/>
  <c r="AC2578" i="1" s="1"/>
  <c r="AD2578" i="1" s="1"/>
  <c r="D2576" i="5"/>
  <c r="AC2577" i="1" s="1"/>
  <c r="AD2577" i="1" s="1"/>
  <c r="D2575" i="5"/>
  <c r="D2574" i="5"/>
  <c r="D2573" i="5"/>
  <c r="AC2574" i="1" s="1"/>
  <c r="AD2574" i="1" s="1"/>
  <c r="D2572" i="5"/>
  <c r="D2571" i="5"/>
  <c r="D2570" i="5"/>
  <c r="AC2571" i="1" s="1"/>
  <c r="AD2571" i="1" s="1"/>
  <c r="D2569" i="5"/>
  <c r="AC2570" i="1" s="1"/>
  <c r="AD2570" i="1" s="1"/>
  <c r="D2568" i="5"/>
  <c r="D2567" i="5"/>
  <c r="AC2567" i="1" s="1"/>
  <c r="AD2567" i="1" s="1"/>
  <c r="D2566" i="5"/>
  <c r="D2565" i="5"/>
  <c r="AC2566" i="1" s="1"/>
  <c r="AD2566" i="1" s="1"/>
  <c r="D2564" i="5"/>
  <c r="AC2565" i="1" s="1"/>
  <c r="AD2565" i="1" s="1"/>
  <c r="D2563" i="5"/>
  <c r="AC2564" i="1" s="1"/>
  <c r="AD2564" i="1" s="1"/>
  <c r="D2562" i="5"/>
  <c r="AC2563" i="1" s="1"/>
  <c r="AD2563" i="1" s="1"/>
  <c r="D2561" i="5"/>
  <c r="AC2562" i="1" s="1"/>
  <c r="AD2562" i="1" s="1"/>
  <c r="D2560" i="5"/>
  <c r="AC2561" i="1" s="1"/>
  <c r="AD2561" i="1" s="1"/>
  <c r="D2559" i="5"/>
  <c r="AC2560" i="1" s="1"/>
  <c r="AD2560" i="1" s="1"/>
  <c r="D2558" i="5"/>
  <c r="D2557" i="5"/>
  <c r="D2556" i="5"/>
  <c r="AC2557" i="1" s="1"/>
  <c r="AD2557" i="1" s="1"/>
  <c r="D2555" i="5"/>
  <c r="AC2556" i="1" s="1"/>
  <c r="AD2556" i="1" s="1"/>
  <c r="D2554" i="5"/>
  <c r="AC2555" i="1" s="1"/>
  <c r="AD2555" i="1" s="1"/>
  <c r="D2553" i="5"/>
  <c r="D2552" i="5"/>
  <c r="D2551" i="5"/>
  <c r="AC2552" i="1" s="1"/>
  <c r="AD2552" i="1" s="1"/>
  <c r="D2550" i="5"/>
  <c r="AC2551" i="1" s="1"/>
  <c r="AD2551" i="1" s="1"/>
  <c r="D2549" i="5"/>
  <c r="D2548" i="5"/>
  <c r="D2547" i="5"/>
  <c r="D2546" i="5"/>
  <c r="D2545" i="5"/>
  <c r="AC2546" i="1" s="1"/>
  <c r="AD2546" i="1" s="1"/>
  <c r="D2544" i="5"/>
  <c r="AC2545" i="1" s="1"/>
  <c r="AD2545" i="1" s="1"/>
  <c r="D2543" i="5"/>
  <c r="AC2544" i="1" s="1"/>
  <c r="AD2544" i="1" s="1"/>
  <c r="D2542" i="5"/>
  <c r="D2541" i="5"/>
  <c r="D2540" i="5"/>
  <c r="AC2541" i="1" s="1"/>
  <c r="AD2541" i="1" s="1"/>
  <c r="D2539" i="5"/>
  <c r="AC2540" i="1" s="1"/>
  <c r="AD2540" i="1" s="1"/>
  <c r="D2538" i="5"/>
  <c r="AC2539" i="1" s="1"/>
  <c r="AD2539" i="1" s="1"/>
  <c r="D2537" i="5"/>
  <c r="AC2538" i="1" s="1"/>
  <c r="AD2538" i="1" s="1"/>
  <c r="D2536" i="5"/>
  <c r="D2535" i="5"/>
  <c r="AC2535" i="1" s="1"/>
  <c r="AD2535" i="1" s="1"/>
  <c r="D2534" i="5"/>
  <c r="D2533" i="5"/>
  <c r="AC2534" i="1" s="1"/>
  <c r="AD2534" i="1" s="1"/>
  <c r="D2532" i="5"/>
  <c r="D2531" i="5"/>
  <c r="AC2531" i="1" s="1"/>
  <c r="AD2531" i="1" s="1"/>
  <c r="D2530" i="5"/>
  <c r="D2529" i="5"/>
  <c r="AC2530" i="1" s="1"/>
  <c r="AD2530" i="1" s="1"/>
  <c r="D2528" i="5"/>
  <c r="AC2529" i="1" s="1"/>
  <c r="AD2529" i="1" s="1"/>
  <c r="D2527" i="5"/>
  <c r="AC2528" i="1" s="1"/>
  <c r="AD2528" i="1" s="1"/>
  <c r="D2526" i="5"/>
  <c r="AC2527" i="1" s="1"/>
  <c r="AD2527" i="1" s="1"/>
  <c r="D2525" i="5"/>
  <c r="AC2526" i="1" s="1"/>
  <c r="AD2526" i="1" s="1"/>
  <c r="D2524" i="5"/>
  <c r="AC2525" i="1" s="1"/>
  <c r="AD2525" i="1" s="1"/>
  <c r="D2523" i="5"/>
  <c r="D2522" i="5"/>
  <c r="D2521" i="5"/>
  <c r="AC2522" i="1" s="1"/>
  <c r="AD2522" i="1" s="1"/>
  <c r="D2520" i="5"/>
  <c r="AC2521" i="1" s="1"/>
  <c r="AD2521" i="1" s="1"/>
  <c r="D2519" i="5"/>
  <c r="D2518" i="5"/>
  <c r="D2517" i="5"/>
  <c r="AC2518" i="1" s="1"/>
  <c r="AD2518" i="1" s="1"/>
  <c r="D2516" i="5"/>
  <c r="AC2517" i="1" s="1"/>
  <c r="AD2517" i="1" s="1"/>
  <c r="D2515" i="5"/>
  <c r="AC2516" i="1" s="1"/>
  <c r="AD2516" i="1" s="1"/>
  <c r="D2514" i="5"/>
  <c r="D2513" i="5"/>
  <c r="D2512" i="5"/>
  <c r="AC2513" i="1" s="1"/>
  <c r="AD2513" i="1" s="1"/>
  <c r="D2511" i="5"/>
  <c r="D2510" i="5"/>
  <c r="D2509" i="5"/>
  <c r="AC2510" i="1" s="1"/>
  <c r="AD2510" i="1" s="1"/>
  <c r="D2508" i="5"/>
  <c r="D2507" i="5"/>
  <c r="D2506" i="5"/>
  <c r="AC2507" i="1" s="1"/>
  <c r="AD2507" i="1" s="1"/>
  <c r="D2505" i="5"/>
  <c r="AC2506" i="1" s="1"/>
  <c r="AD2506" i="1" s="1"/>
  <c r="D2504" i="5"/>
  <c r="AC2505" i="1" s="1"/>
  <c r="AD2505" i="1" s="1"/>
  <c r="D2503" i="5"/>
  <c r="AC2504" i="1" s="1"/>
  <c r="AD2504" i="1" s="1"/>
  <c r="D2502" i="5"/>
  <c r="D2501" i="5"/>
  <c r="D2500" i="5"/>
  <c r="AC2501" i="1" s="1"/>
  <c r="AD2501" i="1" s="1"/>
  <c r="D2499" i="5"/>
  <c r="AC2500" i="1" s="1"/>
  <c r="AD2500" i="1" s="1"/>
  <c r="D2498" i="5"/>
  <c r="D2497" i="5"/>
  <c r="AC2497" i="1" s="1"/>
  <c r="AD2497" i="1" s="1"/>
  <c r="D2496" i="5"/>
  <c r="AC2496" i="1" s="1"/>
  <c r="AD2496" i="1" s="1"/>
  <c r="D2495" i="5"/>
  <c r="AC2495" i="1" s="1"/>
  <c r="AD2495" i="1" s="1"/>
  <c r="D2494" i="5"/>
  <c r="D2493" i="5"/>
  <c r="AC2494" i="1" s="1"/>
  <c r="AD2494" i="1" s="1"/>
  <c r="D2492" i="5"/>
  <c r="AC2493" i="1" s="1"/>
  <c r="AD2493" i="1" s="1"/>
  <c r="D2491" i="5"/>
  <c r="AC2492" i="1" s="1"/>
  <c r="AD2492" i="1" s="1"/>
  <c r="D2490" i="5"/>
  <c r="AC2491" i="1" s="1"/>
  <c r="AD2491" i="1" s="1"/>
  <c r="D2489" i="5"/>
  <c r="D2488" i="5"/>
  <c r="D2487" i="5"/>
  <c r="AC2487" i="1" s="1"/>
  <c r="AD2487" i="1" s="1"/>
  <c r="D2486" i="5"/>
  <c r="D2485" i="5"/>
  <c r="AC2486" i="1" s="1"/>
  <c r="AD2486" i="1" s="1"/>
  <c r="D2484" i="5"/>
  <c r="D2483" i="5"/>
  <c r="D2482" i="5"/>
  <c r="AC2483" i="1" s="1"/>
  <c r="AD2483" i="1" s="1"/>
  <c r="D2481" i="5"/>
  <c r="D2480" i="5"/>
  <c r="D2479" i="5"/>
  <c r="AC2480" i="1" s="1"/>
  <c r="AD2480" i="1" s="1"/>
  <c r="D2478" i="5"/>
  <c r="AC2479" i="1" s="1"/>
  <c r="AD2479" i="1" s="1"/>
  <c r="D2477" i="5"/>
  <c r="AC2478" i="1" s="1"/>
  <c r="AD2478" i="1" s="1"/>
  <c r="D2476" i="5"/>
  <c r="D2475" i="5"/>
  <c r="AC2475" i="1" s="1"/>
  <c r="AD2475" i="1" s="1"/>
  <c r="D2474" i="5"/>
  <c r="D2473" i="5"/>
  <c r="AC2474" i="1" s="1"/>
  <c r="AD2474" i="1" s="1"/>
  <c r="D2472" i="5"/>
  <c r="AC2473" i="1" s="1"/>
  <c r="AD2473" i="1" s="1"/>
  <c r="D2471" i="5"/>
  <c r="D2470" i="5"/>
  <c r="D2469" i="5"/>
  <c r="D2468" i="5"/>
  <c r="D2467" i="5"/>
  <c r="AC2468" i="1" s="1"/>
  <c r="AD2468" i="1" s="1"/>
  <c r="D2466" i="5"/>
  <c r="AC2467" i="1" s="1"/>
  <c r="AD2467" i="1" s="1"/>
  <c r="D2465" i="5"/>
  <c r="AC2466" i="1" s="1"/>
  <c r="AD2466" i="1" s="1"/>
  <c r="D2464" i="5"/>
  <c r="D2463" i="5"/>
  <c r="AC2463" i="1" s="1"/>
  <c r="AD2463" i="1" s="1"/>
  <c r="D2462" i="5"/>
  <c r="D2461" i="5"/>
  <c r="D2460" i="5"/>
  <c r="AC2460" i="1" s="1"/>
  <c r="AD2460" i="1" s="1"/>
  <c r="D2459" i="5"/>
  <c r="AC2459" i="1" s="1"/>
  <c r="AD2459" i="1" s="1"/>
  <c r="D2458" i="5"/>
  <c r="AC2458" i="1" s="1"/>
  <c r="AD2458" i="1" s="1"/>
  <c r="D2457" i="5"/>
  <c r="AC2457" i="1" s="1"/>
  <c r="AD2457" i="1" s="1"/>
  <c r="D2456" i="5"/>
  <c r="D2455" i="5"/>
  <c r="D2454" i="5"/>
  <c r="AC2454" i="1" s="1"/>
  <c r="AD2454" i="1" s="1"/>
  <c r="D2453" i="5"/>
  <c r="D2452" i="5"/>
  <c r="AC2453" i="1" s="1"/>
  <c r="AD2453" i="1" s="1"/>
  <c r="D2451" i="5"/>
  <c r="AC2452" i="1" s="1"/>
  <c r="AD2452" i="1" s="1"/>
  <c r="D2450" i="5"/>
  <c r="D2449" i="5"/>
  <c r="AC2449" i="1" s="1"/>
  <c r="AD2449" i="1" s="1"/>
  <c r="D2448" i="5"/>
  <c r="D2447" i="5"/>
  <c r="AC2448" i="1" s="1"/>
  <c r="AD2448" i="1" s="1"/>
  <c r="D2446" i="5"/>
  <c r="AC2447" i="1" s="1"/>
  <c r="AD2447" i="1" s="1"/>
  <c r="D2445" i="5"/>
  <c r="AC2446" i="1" s="1"/>
  <c r="AD2446" i="1" s="1"/>
  <c r="D2444" i="5"/>
  <c r="AC2445" i="1" s="1"/>
  <c r="AD2445" i="1" s="1"/>
  <c r="D2443" i="5"/>
  <c r="D2442" i="5"/>
  <c r="D2441" i="5"/>
  <c r="D2440" i="5"/>
  <c r="D2439" i="5"/>
  <c r="AC2440" i="1" s="1"/>
  <c r="AD2440" i="1" s="1"/>
  <c r="D2438" i="5"/>
  <c r="AC2439" i="1" s="1"/>
  <c r="AD2439" i="1" s="1"/>
  <c r="D2437" i="5"/>
  <c r="D2436" i="5"/>
  <c r="D2435" i="5"/>
  <c r="D2434" i="5"/>
  <c r="D2433" i="5"/>
  <c r="AC2434" i="1" s="1"/>
  <c r="AD2434" i="1" s="1"/>
  <c r="D2432" i="5"/>
  <c r="D2431" i="5"/>
  <c r="AC2431" i="1" s="1"/>
  <c r="AD2431" i="1" s="1"/>
  <c r="D2430" i="5"/>
  <c r="D2429" i="5"/>
  <c r="D2428" i="5"/>
  <c r="D2427" i="5"/>
  <c r="D2426" i="5"/>
  <c r="D2425" i="5"/>
  <c r="AC2426" i="1" s="1"/>
  <c r="AD2426" i="1" s="1"/>
  <c r="D2424" i="5"/>
  <c r="AC2425" i="1" s="1"/>
  <c r="AD2425" i="1" s="1"/>
  <c r="D2423" i="5"/>
  <c r="AC2424" i="1" s="1"/>
  <c r="AD2424" i="1" s="1"/>
  <c r="D2422" i="5"/>
  <c r="AC2423" i="1" s="1"/>
  <c r="AD2423" i="1" s="1"/>
  <c r="D2421" i="5"/>
  <c r="AC2422" i="1" s="1"/>
  <c r="AD2422" i="1" s="1"/>
  <c r="D2420" i="5"/>
  <c r="D2419" i="5"/>
  <c r="AC2419" i="1" s="1"/>
  <c r="AD2419" i="1" s="1"/>
  <c r="D2418" i="5"/>
  <c r="D2417" i="5"/>
  <c r="AC2418" i="1" s="1"/>
  <c r="AD2418" i="1" s="1"/>
  <c r="D2416" i="5"/>
  <c r="AC2417" i="1" s="1"/>
  <c r="AD2417" i="1" s="1"/>
  <c r="D2415" i="5"/>
  <c r="AC2415" i="1" s="1"/>
  <c r="AD2415" i="1" s="1"/>
  <c r="D2414" i="5"/>
  <c r="AC2414" i="1" s="1"/>
  <c r="AD2414" i="1" s="1"/>
  <c r="D2413" i="5"/>
  <c r="AC2413" i="1" s="1"/>
  <c r="AD2413" i="1" s="1"/>
  <c r="D2412" i="5"/>
  <c r="D2411" i="5"/>
  <c r="AC2412" i="1" s="1"/>
  <c r="AD2412" i="1" s="1"/>
  <c r="D2410" i="5"/>
  <c r="AC2411" i="1" s="1"/>
  <c r="AD2411" i="1" s="1"/>
  <c r="D2409" i="5"/>
  <c r="AC2410" i="1" s="1"/>
  <c r="AD2410" i="1" s="1"/>
  <c r="D2408" i="5"/>
  <c r="AC2409" i="1" s="1"/>
  <c r="AD2409" i="1" s="1"/>
  <c r="D2407" i="5"/>
  <c r="AC2408" i="1" s="1"/>
  <c r="AD2408" i="1" s="1"/>
  <c r="D2406" i="5"/>
  <c r="D2405" i="5"/>
  <c r="D2404" i="5"/>
  <c r="D2403" i="5"/>
  <c r="AC2403" i="1" s="1"/>
  <c r="AD2403" i="1" s="1"/>
  <c r="D2402" i="5"/>
  <c r="D2401" i="5"/>
  <c r="D2400" i="5"/>
  <c r="D2399" i="5"/>
  <c r="D2398" i="5"/>
  <c r="AC2398" i="1" s="1"/>
  <c r="AD2398" i="1" s="1"/>
  <c r="D2397" i="5"/>
  <c r="D2396" i="5"/>
  <c r="AC2397" i="1" s="1"/>
  <c r="AD2397" i="1" s="1"/>
  <c r="D2395" i="5"/>
  <c r="D2394" i="5"/>
  <c r="AC2394" i="1" s="1"/>
  <c r="AD2394" i="1" s="1"/>
  <c r="D2393" i="5"/>
  <c r="AC2393" i="1" s="1"/>
  <c r="AD2393" i="1" s="1"/>
  <c r="D2392" i="5"/>
  <c r="D2391" i="5"/>
  <c r="AC2392" i="1" s="1"/>
  <c r="AD2392" i="1" s="1"/>
  <c r="D2390" i="5"/>
  <c r="AC2391" i="1" s="1"/>
  <c r="AD2391" i="1" s="1"/>
  <c r="D2389" i="5"/>
  <c r="AC2390" i="1" s="1"/>
  <c r="AD2390" i="1" s="1"/>
  <c r="D2388" i="5"/>
  <c r="D2387" i="5"/>
  <c r="D2386" i="5"/>
  <c r="D2385" i="5"/>
  <c r="D2384" i="5"/>
  <c r="D2383" i="5"/>
  <c r="D2382" i="5"/>
  <c r="AC2383" i="1" s="1"/>
  <c r="AD2383" i="1" s="1"/>
  <c r="D2381" i="5"/>
  <c r="D2380" i="5"/>
  <c r="D2379" i="5"/>
  <c r="D2378" i="5"/>
  <c r="D2377" i="5"/>
  <c r="AC2378" i="1" s="1"/>
  <c r="AD2378" i="1" s="1"/>
  <c r="D2376" i="5"/>
  <c r="AC2377" i="1" s="1"/>
  <c r="AD2377" i="1" s="1"/>
  <c r="D2375" i="5"/>
  <c r="AC2376" i="1" s="1"/>
  <c r="AD2376" i="1" s="1"/>
  <c r="D2374" i="5"/>
  <c r="D2373" i="5"/>
  <c r="AC2373" i="1" s="1"/>
  <c r="AD2373" i="1" s="1"/>
  <c r="D2372" i="5"/>
  <c r="D2371" i="5"/>
  <c r="D2370" i="5"/>
  <c r="D2369" i="5"/>
  <c r="AC2370" i="1" s="1"/>
  <c r="AD2370" i="1" s="1"/>
  <c r="D2368" i="5"/>
  <c r="AC2369" i="1" s="1"/>
  <c r="AD2369" i="1" s="1"/>
  <c r="D2367" i="5"/>
  <c r="AC2368" i="1" s="1"/>
  <c r="AD2368" i="1" s="1"/>
  <c r="D2366" i="5"/>
  <c r="D2365" i="5"/>
  <c r="D2364" i="5"/>
  <c r="AC2365" i="1" s="1"/>
  <c r="AD2365" i="1" s="1"/>
  <c r="D2363" i="5"/>
  <c r="D2362" i="5"/>
  <c r="D2361" i="5"/>
  <c r="D2360" i="5"/>
  <c r="D2359" i="5"/>
  <c r="AC2359" i="1" s="1"/>
  <c r="AD2359" i="1" s="1"/>
  <c r="D2358" i="5"/>
  <c r="AC2358" i="1" s="1"/>
  <c r="AD2358" i="1" s="1"/>
  <c r="D2357" i="5"/>
  <c r="AC2357" i="1" s="1"/>
  <c r="AD2357" i="1" s="1"/>
  <c r="D2356" i="5"/>
  <c r="D2355" i="5"/>
  <c r="D2354" i="5"/>
  <c r="D2353" i="5"/>
  <c r="AC2354" i="1" s="1"/>
  <c r="AD2354" i="1" s="1"/>
  <c r="D2352" i="5"/>
  <c r="AC2353" i="1" s="1"/>
  <c r="AD2353" i="1" s="1"/>
  <c r="D2351" i="5"/>
  <c r="D2350" i="5"/>
  <c r="AC2351" i="1" s="1"/>
  <c r="AD2351" i="1" s="1"/>
  <c r="D2349" i="5"/>
  <c r="D2348" i="5"/>
  <c r="D2347" i="5"/>
  <c r="D2346" i="5"/>
  <c r="AC2347" i="1" s="1"/>
  <c r="AD2347" i="1" s="1"/>
  <c r="D2345" i="5"/>
  <c r="AC2346" i="1" s="1"/>
  <c r="AD2346" i="1" s="1"/>
  <c r="D2344" i="5"/>
  <c r="AC2345" i="1" s="1"/>
  <c r="AD2345" i="1" s="1"/>
  <c r="D2343" i="5"/>
  <c r="AC2344" i="1" s="1"/>
  <c r="AD2344" i="1" s="1"/>
  <c r="D2342" i="5"/>
  <c r="AC2343" i="1" s="1"/>
  <c r="AD2343" i="1" s="1"/>
  <c r="D2341" i="5"/>
  <c r="AC2342" i="1" s="1"/>
  <c r="AD2342" i="1" s="1"/>
  <c r="D2340" i="5"/>
  <c r="AC2341" i="1" s="1"/>
  <c r="AD2341" i="1" s="1"/>
  <c r="D2339" i="5"/>
  <c r="AC2340" i="1" s="1"/>
  <c r="AD2340" i="1" s="1"/>
  <c r="D2338" i="5"/>
  <c r="AC2339" i="1" s="1"/>
  <c r="AD2339" i="1" s="1"/>
  <c r="D2337" i="5"/>
  <c r="AC2338" i="1" s="1"/>
  <c r="AD2338" i="1" s="1"/>
  <c r="D2336" i="5"/>
  <c r="AC2337" i="1" s="1"/>
  <c r="AD2337" i="1" s="1"/>
  <c r="D2335" i="5"/>
  <c r="AC2336" i="1" s="1"/>
  <c r="AD2336" i="1" s="1"/>
  <c r="D2334" i="5"/>
  <c r="AC2335" i="1" s="1"/>
  <c r="AD2335" i="1" s="1"/>
  <c r="D2333" i="5"/>
  <c r="D2332" i="5"/>
  <c r="AC2332" i="1" s="1"/>
  <c r="AD2332" i="1" s="1"/>
  <c r="D2331" i="5"/>
  <c r="AC2331" i="1" s="1"/>
  <c r="AD2331" i="1" s="1"/>
  <c r="D2330" i="5"/>
  <c r="D2329" i="5"/>
  <c r="D2328" i="5"/>
  <c r="D2327" i="5"/>
  <c r="D2326" i="5"/>
  <c r="AC2326" i="1" s="1"/>
  <c r="AD2326" i="1" s="1"/>
  <c r="D2325" i="5"/>
  <c r="AC2325" i="1" s="1"/>
  <c r="AD2325" i="1" s="1"/>
  <c r="D2324" i="5"/>
  <c r="D2323" i="5"/>
  <c r="AC2324" i="1" s="1"/>
  <c r="AD2324" i="1" s="1"/>
  <c r="D2322" i="5"/>
  <c r="AC2323" i="1" s="1"/>
  <c r="AD2323" i="1" s="1"/>
  <c r="D2321" i="5"/>
  <c r="AC2322" i="1" s="1"/>
  <c r="AD2322" i="1" s="1"/>
  <c r="D2320" i="5"/>
  <c r="D2319" i="5"/>
  <c r="AC2319" i="1" s="1"/>
  <c r="AD2319" i="1" s="1"/>
  <c r="D2318" i="5"/>
  <c r="D2317" i="5"/>
  <c r="AC2318" i="1" s="1"/>
  <c r="AD2318" i="1" s="1"/>
  <c r="D2316" i="5"/>
  <c r="AC2317" i="1" s="1"/>
  <c r="AD2317" i="1" s="1"/>
  <c r="D2315" i="5"/>
  <c r="D2314" i="5"/>
  <c r="D2313" i="5"/>
  <c r="AC2314" i="1" s="1"/>
  <c r="AD2314" i="1" s="1"/>
  <c r="D2312" i="5"/>
  <c r="AC2313" i="1" s="1"/>
  <c r="AD2313" i="1" s="1"/>
  <c r="D2311" i="5"/>
  <c r="AC2312" i="1" s="1"/>
  <c r="AD2312" i="1" s="1"/>
  <c r="D2310" i="5"/>
  <c r="D2309" i="5"/>
  <c r="D2308" i="5"/>
  <c r="AC2309" i="1" s="1"/>
  <c r="AD2309" i="1" s="1"/>
  <c r="D2307" i="5"/>
  <c r="AC2308" i="1" s="1"/>
  <c r="AD2308" i="1" s="1"/>
  <c r="D2306" i="5"/>
  <c r="AC2307" i="1" s="1"/>
  <c r="AD2307" i="1" s="1"/>
  <c r="D2305" i="5"/>
  <c r="AC2306" i="1" s="1"/>
  <c r="AD2306" i="1" s="1"/>
  <c r="D2304" i="5"/>
  <c r="AC2305" i="1" s="1"/>
  <c r="AD2305" i="1" s="1"/>
  <c r="D2303" i="5"/>
  <c r="AC2304" i="1" s="1"/>
  <c r="AD2304" i="1" s="1"/>
  <c r="D2302" i="5"/>
  <c r="AC2303" i="1" s="1"/>
  <c r="AD2303" i="1" s="1"/>
  <c r="D2301" i="5"/>
  <c r="AC2302" i="1" s="1"/>
  <c r="AD2302" i="1" s="1"/>
  <c r="D2300" i="5"/>
  <c r="AC2301" i="1" s="1"/>
  <c r="AD2301" i="1" s="1"/>
  <c r="D2299" i="5"/>
  <c r="AC2300" i="1" s="1"/>
  <c r="AD2300" i="1" s="1"/>
  <c r="D2298" i="5"/>
  <c r="AC2299" i="1" s="1"/>
  <c r="AD2299" i="1" s="1"/>
  <c r="D2297" i="5"/>
  <c r="AC2298" i="1" s="1"/>
  <c r="AD2298" i="1" s="1"/>
  <c r="D2296" i="5"/>
  <c r="AC2297" i="1" s="1"/>
  <c r="AD2297" i="1" s="1"/>
  <c r="D2295" i="5"/>
  <c r="AC2296" i="1" s="1"/>
  <c r="AD2296" i="1" s="1"/>
  <c r="D2294" i="5"/>
  <c r="D2293" i="5"/>
  <c r="D2292" i="5"/>
  <c r="AC2293" i="1" s="1"/>
  <c r="AD2293" i="1" s="1"/>
  <c r="D2291" i="5"/>
  <c r="AC2292" i="1" s="1"/>
  <c r="AD2292" i="1" s="1"/>
  <c r="D2290" i="5"/>
  <c r="D2289" i="5"/>
  <c r="D2288" i="5"/>
  <c r="AC2289" i="1" s="1"/>
  <c r="AD2289" i="1" s="1"/>
  <c r="D2287" i="5"/>
  <c r="AC2288" i="1" s="1"/>
  <c r="AD2288" i="1" s="1"/>
  <c r="D2286" i="5"/>
  <c r="AC2287" i="1" s="1"/>
  <c r="AD2287" i="1" s="1"/>
  <c r="D2285" i="5"/>
  <c r="AC2286" i="1" s="1"/>
  <c r="AD2286" i="1" s="1"/>
  <c r="D2284" i="5"/>
  <c r="AC2285" i="1" s="1"/>
  <c r="AD2285" i="1" s="1"/>
  <c r="D2283" i="5"/>
  <c r="D2282" i="5"/>
  <c r="D2281" i="5"/>
  <c r="D2280" i="5"/>
  <c r="D2279" i="5"/>
  <c r="AC2280" i="1" s="1"/>
  <c r="AD2280" i="1" s="1"/>
  <c r="D2278" i="5"/>
  <c r="AC2279" i="1" s="1"/>
  <c r="AD2279" i="1" s="1"/>
  <c r="D2277" i="5"/>
  <c r="AC2278" i="1" s="1"/>
  <c r="AD2278" i="1" s="1"/>
  <c r="D2276" i="5"/>
  <c r="D2275" i="5"/>
  <c r="D2274" i="5"/>
  <c r="AC2275" i="1" s="1"/>
  <c r="AD2275" i="1" s="1"/>
  <c r="D2273" i="5"/>
  <c r="AC2274" i="1" s="1"/>
  <c r="AD2274" i="1" s="1"/>
  <c r="D2272" i="5"/>
  <c r="D2271" i="5"/>
  <c r="AC2271" i="1" s="1"/>
  <c r="AD2271" i="1" s="1"/>
  <c r="D2270" i="5"/>
  <c r="D2269" i="5"/>
  <c r="AC2270" i="1" s="1"/>
  <c r="AD2270" i="1" s="1"/>
  <c r="D2268" i="5"/>
  <c r="AC2269" i="1" s="1"/>
  <c r="AD2269" i="1" s="1"/>
  <c r="D2267" i="5"/>
  <c r="D2266" i="5"/>
  <c r="AC2266" i="1" s="1"/>
  <c r="AD2266" i="1" s="1"/>
  <c r="D2265" i="5"/>
  <c r="AC2265" i="1" s="1"/>
  <c r="AD2265" i="1" s="1"/>
  <c r="D2264" i="5"/>
  <c r="D2263" i="5"/>
  <c r="AC2264" i="1" s="1"/>
  <c r="AD2264" i="1" s="1"/>
  <c r="D2262" i="5"/>
  <c r="D2261" i="5"/>
  <c r="D2260" i="5"/>
  <c r="AC2261" i="1" s="1"/>
  <c r="AD2261" i="1" s="1"/>
  <c r="D2259" i="5"/>
  <c r="D2258" i="5"/>
  <c r="D2257" i="5"/>
  <c r="AC2258" i="1" s="1"/>
  <c r="AD2258" i="1" s="1"/>
  <c r="D2256" i="5"/>
  <c r="AC2257" i="1" s="1"/>
  <c r="AD2257" i="1" s="1"/>
  <c r="D2255" i="5"/>
  <c r="D2254" i="5"/>
  <c r="D2253" i="5"/>
  <c r="D2252" i="5"/>
  <c r="D2251" i="5"/>
  <c r="AC2252" i="1" s="1"/>
  <c r="AD2252" i="1" s="1"/>
  <c r="D2250" i="5"/>
  <c r="AC2251" i="1" s="1"/>
  <c r="AD2251" i="1" s="1"/>
  <c r="D2249" i="5"/>
  <c r="D2248" i="5"/>
  <c r="D2247" i="5"/>
  <c r="D2246" i="5"/>
  <c r="AC2246" i="1" s="1"/>
  <c r="AD2246" i="1" s="1"/>
  <c r="D2245" i="5"/>
  <c r="D2244" i="5"/>
  <c r="D2243" i="5"/>
  <c r="D2242" i="5"/>
  <c r="AC2243" i="1" s="1"/>
  <c r="AD2243" i="1" s="1"/>
  <c r="D2241" i="5"/>
  <c r="AC2242" i="1" s="1"/>
  <c r="AD2242" i="1" s="1"/>
  <c r="D2240" i="5"/>
  <c r="D2239" i="5"/>
  <c r="AC2239" i="1" s="1"/>
  <c r="AD2239" i="1" s="1"/>
  <c r="D2238" i="5"/>
  <c r="D2237" i="5"/>
  <c r="AC2238" i="1" s="1"/>
  <c r="AD2238" i="1" s="1"/>
  <c r="D2236" i="5"/>
  <c r="D2235" i="5"/>
  <c r="D2234" i="5"/>
  <c r="AC2235" i="1" s="1"/>
  <c r="AD2235" i="1" s="1"/>
  <c r="D2233" i="5"/>
  <c r="AC2234" i="1" s="1"/>
  <c r="AD2234" i="1" s="1"/>
  <c r="D2232" i="5"/>
  <c r="D2231" i="5"/>
  <c r="D2230" i="5"/>
  <c r="D2229" i="5"/>
  <c r="D2228" i="5"/>
  <c r="AC2229" i="1" s="1"/>
  <c r="AD2229" i="1" s="1"/>
  <c r="D2227" i="5"/>
  <c r="AC2228" i="1" s="1"/>
  <c r="AD2228" i="1" s="1"/>
  <c r="D2226" i="5"/>
  <c r="AC2227" i="1" s="1"/>
  <c r="AD2227" i="1" s="1"/>
  <c r="D2225" i="5"/>
  <c r="D2224" i="5"/>
  <c r="D2223" i="5"/>
  <c r="AC2224" i="1" s="1"/>
  <c r="AD2224" i="1" s="1"/>
  <c r="D2222" i="5"/>
  <c r="AC2223" i="1" s="1"/>
  <c r="AD2223" i="1" s="1"/>
  <c r="D2221" i="5"/>
  <c r="AC2222" i="1" s="1"/>
  <c r="AD2222" i="1" s="1"/>
  <c r="D2220" i="5"/>
  <c r="AC2221" i="1" s="1"/>
  <c r="AD2221" i="1" s="1"/>
  <c r="D2219" i="5"/>
  <c r="AC2220" i="1" s="1"/>
  <c r="AD2220" i="1" s="1"/>
  <c r="D2218" i="5"/>
  <c r="AC2219" i="1" s="1"/>
  <c r="AD2219" i="1" s="1"/>
  <c r="D2217" i="5"/>
  <c r="AC2218" i="1" s="1"/>
  <c r="AD2218" i="1" s="1"/>
  <c r="D2216" i="5"/>
  <c r="AC2216" i="1" s="1"/>
  <c r="AD2216" i="1" s="1"/>
  <c r="D2215" i="5"/>
  <c r="D2214" i="5"/>
  <c r="AC2215" i="1" s="1"/>
  <c r="AD2215" i="1" s="1"/>
  <c r="D2213" i="5"/>
  <c r="AC2214" i="1" s="1"/>
  <c r="AD2214" i="1" s="1"/>
  <c r="D2212" i="5"/>
  <c r="AC2213" i="1" s="1"/>
  <c r="AD2213" i="1" s="1"/>
  <c r="D2211" i="5"/>
  <c r="AC2212" i="1" s="1"/>
  <c r="AD2212" i="1" s="1"/>
  <c r="D2210" i="5"/>
  <c r="AC2211" i="1" s="1"/>
  <c r="AD2211" i="1" s="1"/>
  <c r="D2209" i="5"/>
  <c r="AC2210" i="1" s="1"/>
  <c r="AD2210" i="1" s="1"/>
  <c r="D2208" i="5"/>
  <c r="AC2209" i="1" s="1"/>
  <c r="AD2209" i="1" s="1"/>
  <c r="D2207" i="5"/>
  <c r="AC2208" i="1" s="1"/>
  <c r="AD2208" i="1" s="1"/>
  <c r="D2206" i="5"/>
  <c r="AC2207" i="1" s="1"/>
  <c r="AD2207" i="1" s="1"/>
  <c r="D2205" i="5"/>
  <c r="AC2206" i="1" s="1"/>
  <c r="AD2206" i="1" s="1"/>
  <c r="D2204" i="5"/>
  <c r="AC2205" i="1" s="1"/>
  <c r="AD2205" i="1" s="1"/>
  <c r="D2203" i="5"/>
  <c r="D2202" i="5"/>
  <c r="D2201" i="5"/>
  <c r="AC2202" i="1" s="1"/>
  <c r="AD2202" i="1" s="1"/>
  <c r="D2200" i="5"/>
  <c r="D2199" i="5"/>
  <c r="D2198" i="5"/>
  <c r="D2197" i="5"/>
  <c r="AC2197" i="1" s="1"/>
  <c r="AD2197" i="1" s="1"/>
  <c r="D2196" i="5"/>
  <c r="AC2196" i="1" s="1"/>
  <c r="AD2196" i="1" s="1"/>
  <c r="D2195" i="5"/>
  <c r="D2194" i="5"/>
  <c r="AC2195" i="1" s="1"/>
  <c r="AD2195" i="1" s="1"/>
  <c r="D2193" i="5"/>
  <c r="D2192" i="5"/>
  <c r="D2191" i="5"/>
  <c r="D2190" i="5"/>
  <c r="D2189" i="5"/>
  <c r="AC2190" i="1" s="1"/>
  <c r="AD2190" i="1" s="1"/>
  <c r="D2188" i="5"/>
  <c r="D2187" i="5"/>
  <c r="D2186" i="5"/>
  <c r="AC2187" i="1" s="1"/>
  <c r="AD2187" i="1" s="1"/>
  <c r="D2185" i="5"/>
  <c r="D2184" i="5"/>
  <c r="D2183" i="5"/>
  <c r="AC2184" i="1" s="1"/>
  <c r="AD2184" i="1" s="1"/>
  <c r="D2182" i="5"/>
  <c r="D2181" i="5"/>
  <c r="D2180" i="5"/>
  <c r="AC2181" i="1" s="1"/>
  <c r="AD2181" i="1" s="1"/>
  <c r="D2179" i="5"/>
  <c r="D2178" i="5"/>
  <c r="AC2178" i="1" s="1"/>
  <c r="AD2178" i="1" s="1"/>
  <c r="D2177" i="5"/>
  <c r="AC2177" i="1" s="1"/>
  <c r="AD2177" i="1" s="1"/>
  <c r="D2176" i="5"/>
  <c r="D2175" i="5"/>
  <c r="AC2176" i="1" s="1"/>
  <c r="AD2176" i="1" s="1"/>
  <c r="D2174" i="5"/>
  <c r="AC2175" i="1" s="1"/>
  <c r="AD2175" i="1" s="1"/>
  <c r="D2173" i="5"/>
  <c r="AC2174" i="1" s="1"/>
  <c r="AD2174" i="1" s="1"/>
  <c r="D2172" i="5"/>
  <c r="D2171" i="5"/>
  <c r="AC2171" i="1" s="1"/>
  <c r="AD2171" i="1" s="1"/>
  <c r="D2170" i="5"/>
  <c r="D2169" i="5"/>
  <c r="AC2170" i="1" s="1"/>
  <c r="AD2170" i="1" s="1"/>
  <c r="D2168" i="5"/>
  <c r="AC2169" i="1" s="1"/>
  <c r="AD2169" i="1" s="1"/>
  <c r="D2167" i="5"/>
  <c r="D2166" i="5"/>
  <c r="D2165" i="5"/>
  <c r="D2164" i="5"/>
  <c r="D2163" i="5"/>
  <c r="D2162" i="5"/>
  <c r="D2161" i="5"/>
  <c r="AC2162" i="1" s="1"/>
  <c r="AD2162" i="1" s="1"/>
  <c r="D2160" i="5"/>
  <c r="D2159" i="5"/>
  <c r="AC2159" i="1" s="1"/>
  <c r="AD2159" i="1" s="1"/>
  <c r="D2158" i="5"/>
  <c r="AC2158" i="1" s="1"/>
  <c r="AD2158" i="1" s="1"/>
  <c r="D2157" i="5"/>
  <c r="D2156" i="5"/>
  <c r="D2155" i="5"/>
  <c r="D2154" i="5"/>
  <c r="AC2155" i="1" s="1"/>
  <c r="AD2155" i="1" s="1"/>
  <c r="D2153" i="5"/>
  <c r="AC2154" i="1" s="1"/>
  <c r="AD2154" i="1" s="1"/>
  <c r="D2152" i="5"/>
  <c r="AC2153" i="1" s="1"/>
  <c r="AD2153" i="1" s="1"/>
  <c r="D2151" i="5"/>
  <c r="AC2152" i="1" s="1"/>
  <c r="AD2152" i="1" s="1"/>
  <c r="D2150" i="5"/>
  <c r="D2149" i="5"/>
  <c r="D2148" i="5"/>
  <c r="D2147" i="5"/>
  <c r="D2146" i="5"/>
  <c r="AC2147" i="1" s="1"/>
  <c r="AD2147" i="1" s="1"/>
  <c r="D2145" i="5"/>
  <c r="AC2146" i="1" s="1"/>
  <c r="AD2146" i="1" s="1"/>
  <c r="D2144" i="5"/>
  <c r="D2143" i="5"/>
  <c r="D2142" i="5"/>
  <c r="AC2143" i="1" s="1"/>
  <c r="AD2143" i="1" s="1"/>
  <c r="D2141" i="5"/>
  <c r="D2140" i="5"/>
  <c r="AC2140" i="1" s="1"/>
  <c r="AD2140" i="1" s="1"/>
  <c r="D2139" i="5"/>
  <c r="D2138" i="5"/>
  <c r="AC2139" i="1" s="1"/>
  <c r="AD2139" i="1" s="1"/>
  <c r="D2137" i="5"/>
  <c r="AC2138" i="1" s="1"/>
  <c r="AD2138" i="1" s="1"/>
  <c r="D2136" i="5"/>
  <c r="AC2137" i="1" s="1"/>
  <c r="AD2137" i="1" s="1"/>
  <c r="D2135" i="5"/>
  <c r="AC2136" i="1" s="1"/>
  <c r="AD2136" i="1" s="1"/>
  <c r="D2134" i="5"/>
  <c r="AC2135" i="1" s="1"/>
  <c r="AD2135" i="1" s="1"/>
  <c r="D2133" i="5"/>
  <c r="D2132" i="5"/>
  <c r="D2131" i="5"/>
  <c r="AC2132" i="1" s="1"/>
  <c r="AD2132" i="1" s="1"/>
  <c r="D2130" i="5"/>
  <c r="AC2131" i="1" s="1"/>
  <c r="AD2131" i="1" s="1"/>
  <c r="D2129" i="5"/>
  <c r="D2128" i="5"/>
  <c r="D2127" i="5"/>
  <c r="AC2128" i="1" s="1"/>
  <c r="AD2128" i="1" s="1"/>
  <c r="D2126" i="5"/>
  <c r="AC2127" i="1" s="1"/>
  <c r="AD2127" i="1" s="1"/>
  <c r="D2125" i="5"/>
  <c r="AC2126" i="1" s="1"/>
  <c r="AD2126" i="1" s="1"/>
  <c r="D2124" i="5"/>
  <c r="D2123" i="5"/>
  <c r="D2122" i="5"/>
  <c r="AC2123" i="1" s="1"/>
  <c r="AD2123" i="1" s="1"/>
  <c r="D2121" i="5"/>
  <c r="AC2122" i="1" s="1"/>
  <c r="AD2122" i="1" s="1"/>
  <c r="D2120" i="5"/>
  <c r="AC2121" i="1" s="1"/>
  <c r="AD2121" i="1" s="1"/>
  <c r="D2119" i="5"/>
  <c r="AC2120" i="1" s="1"/>
  <c r="AD2120" i="1" s="1"/>
  <c r="D2118" i="5"/>
  <c r="D2117" i="5"/>
  <c r="D2116" i="5"/>
  <c r="AC2117" i="1" s="1"/>
  <c r="AD2117" i="1" s="1"/>
  <c r="D2115" i="5"/>
  <c r="AC2116" i="1" s="1"/>
  <c r="AD2116" i="1" s="1"/>
  <c r="D2114" i="5"/>
  <c r="AC2115" i="1" s="1"/>
  <c r="AD2115" i="1" s="1"/>
  <c r="D2113" i="5"/>
  <c r="D2112" i="5"/>
  <c r="D2111" i="5"/>
  <c r="AC2112" i="1" s="1"/>
  <c r="AD2112" i="1" s="1"/>
  <c r="D2110" i="5"/>
  <c r="AC2111" i="1" s="1"/>
  <c r="AD2111" i="1" s="1"/>
  <c r="D2109" i="5"/>
  <c r="AC2110" i="1" s="1"/>
  <c r="AD2110" i="1" s="1"/>
  <c r="D2108" i="5"/>
  <c r="AC2109" i="1" s="1"/>
  <c r="AD2109" i="1" s="1"/>
  <c r="D2107" i="5"/>
  <c r="AC2108" i="1" s="1"/>
  <c r="AD2108" i="1" s="1"/>
  <c r="D2106" i="5"/>
  <c r="AC2106" i="1" s="1"/>
  <c r="AD2106" i="1" s="1"/>
  <c r="D2105" i="5"/>
  <c r="D2104" i="5"/>
  <c r="AC2105" i="1" s="1"/>
  <c r="AD2105" i="1" s="1"/>
  <c r="D2103" i="5"/>
  <c r="AC2104" i="1" s="1"/>
  <c r="AD2104" i="1" s="1"/>
  <c r="D2102" i="5"/>
  <c r="D2101" i="5"/>
  <c r="AC2101" i="1" s="1"/>
  <c r="AD2101" i="1" s="1"/>
  <c r="D2100" i="5"/>
  <c r="AC2100" i="1" s="1"/>
  <c r="AD2100" i="1" s="1"/>
  <c r="D2099" i="5"/>
  <c r="AC2099" i="1" s="1"/>
  <c r="AD2099" i="1" s="1"/>
  <c r="D2098" i="5"/>
  <c r="D2097" i="5"/>
  <c r="D2096" i="5"/>
  <c r="D2095" i="5"/>
  <c r="D2094" i="5"/>
  <c r="D2093" i="5"/>
  <c r="D2092" i="5"/>
  <c r="D2091" i="5"/>
  <c r="AC2092" i="1" s="1"/>
  <c r="AD2092" i="1" s="1"/>
  <c r="D2090" i="5"/>
  <c r="AC2091" i="1" s="1"/>
  <c r="AD2091" i="1" s="1"/>
  <c r="D2089" i="5"/>
  <c r="D2088" i="5"/>
  <c r="D2087" i="5"/>
  <c r="AC2088" i="1" s="1"/>
  <c r="AD2088" i="1" s="1"/>
  <c r="D2086" i="5"/>
  <c r="AC2087" i="1" s="1"/>
  <c r="AD2087" i="1" s="1"/>
  <c r="D2085" i="5"/>
  <c r="AC2086" i="1" s="1"/>
  <c r="AD2086" i="1" s="1"/>
  <c r="D2084" i="5"/>
  <c r="AC2085" i="1" s="1"/>
  <c r="AD2085" i="1" s="1"/>
  <c r="D2083" i="5"/>
  <c r="AC2084" i="1" s="1"/>
  <c r="AD2084" i="1" s="1"/>
  <c r="D2082" i="5"/>
  <c r="AC2083" i="1" s="1"/>
  <c r="AD2083" i="1" s="1"/>
  <c r="D2081" i="5"/>
  <c r="AC2082" i="1" s="1"/>
  <c r="AD2082" i="1" s="1"/>
  <c r="D2080" i="5"/>
  <c r="AC2081" i="1" s="1"/>
  <c r="AD2081" i="1" s="1"/>
  <c r="D2079" i="5"/>
  <c r="AC2080" i="1" s="1"/>
  <c r="AD2080" i="1" s="1"/>
  <c r="D2078" i="5"/>
  <c r="AC2079" i="1" s="1"/>
  <c r="AD2079" i="1" s="1"/>
  <c r="D2077" i="5"/>
  <c r="D2076" i="5"/>
  <c r="D2075" i="5"/>
  <c r="AC2076" i="1" s="1"/>
  <c r="AD2076" i="1" s="1"/>
  <c r="D2074" i="5"/>
  <c r="D2073" i="5"/>
  <c r="D2072" i="5"/>
  <c r="AC2073" i="1" s="1"/>
  <c r="AD2073" i="1" s="1"/>
  <c r="D2071" i="5"/>
  <c r="D2070" i="5"/>
  <c r="D2069" i="5"/>
  <c r="AC2070" i="1" s="1"/>
  <c r="AD2070" i="1" s="1"/>
  <c r="D2068" i="5"/>
  <c r="AC2069" i="1" s="1"/>
  <c r="AD2069" i="1" s="1"/>
  <c r="D2067" i="5"/>
  <c r="D2066" i="5"/>
  <c r="AC2066" i="1" s="1"/>
  <c r="AD2066" i="1" s="1"/>
  <c r="D2065" i="5"/>
  <c r="D2064" i="5"/>
  <c r="AC2065" i="1" s="1"/>
  <c r="AD2065" i="1" s="1"/>
  <c r="D2063" i="5"/>
  <c r="AC2064" i="1" s="1"/>
  <c r="AD2064" i="1" s="1"/>
  <c r="D2062" i="5"/>
  <c r="AC2063" i="1" s="1"/>
  <c r="AD2063" i="1" s="1"/>
  <c r="D2061" i="5"/>
  <c r="AC2062" i="1" s="1"/>
  <c r="AD2062" i="1" s="1"/>
  <c r="D2060" i="5"/>
  <c r="AC2061" i="1" s="1"/>
  <c r="AD2061" i="1" s="1"/>
  <c r="D2059" i="5"/>
  <c r="AC2060" i="1" s="1"/>
  <c r="AD2060" i="1" s="1"/>
  <c r="D2058" i="5"/>
  <c r="AC2059" i="1" s="1"/>
  <c r="AD2059" i="1" s="1"/>
  <c r="D2057" i="5"/>
  <c r="D2056" i="5"/>
  <c r="AC2056" i="1" s="1"/>
  <c r="AD2056" i="1" s="1"/>
  <c r="D2055" i="5"/>
  <c r="D2054" i="5"/>
  <c r="D2053" i="5"/>
  <c r="AC2053" i="1" s="1"/>
  <c r="AD2053" i="1" s="1"/>
  <c r="D2052" i="5"/>
  <c r="D2051" i="5"/>
  <c r="AC2052" i="1" s="1"/>
  <c r="AD2052" i="1" s="1"/>
  <c r="D2050" i="5"/>
  <c r="D2049" i="5"/>
  <c r="AC2049" i="1" s="1"/>
  <c r="AD2049" i="1" s="1"/>
  <c r="D2048" i="5"/>
  <c r="AC2048" i="1" s="1"/>
  <c r="AD2048" i="1" s="1"/>
  <c r="D2047" i="5"/>
  <c r="D2046" i="5"/>
  <c r="D2045" i="5"/>
  <c r="D2044" i="5"/>
  <c r="AC2045" i="1" s="1"/>
  <c r="AD2045" i="1" s="1"/>
  <c r="D2043" i="5"/>
  <c r="AC2044" i="1" s="1"/>
  <c r="AD2044" i="1" s="1"/>
  <c r="D2042" i="5"/>
  <c r="AC2043" i="1" s="1"/>
  <c r="AD2043" i="1" s="1"/>
  <c r="D2041" i="5"/>
  <c r="D2040" i="5"/>
  <c r="D2039" i="5"/>
  <c r="D2038" i="5"/>
  <c r="D2037" i="5"/>
  <c r="AC2038" i="1" s="1"/>
  <c r="AD2038" i="1" s="1"/>
  <c r="D2036" i="5"/>
  <c r="D2035" i="5"/>
  <c r="AC2035" i="1" s="1"/>
  <c r="AD2035" i="1" s="1"/>
  <c r="D2034" i="5"/>
  <c r="D2033" i="5"/>
  <c r="AC2034" i="1" s="1"/>
  <c r="AD2034" i="1" s="1"/>
  <c r="D2032" i="5"/>
  <c r="AC2033" i="1" s="1"/>
  <c r="AD2033" i="1" s="1"/>
  <c r="D2031" i="5"/>
  <c r="AC2032" i="1" s="1"/>
  <c r="AD2032" i="1" s="1"/>
  <c r="D2030" i="5"/>
  <c r="D2029" i="5"/>
  <c r="AC2029" i="1" s="1"/>
  <c r="AD2029" i="1" s="1"/>
  <c r="D2028" i="5"/>
  <c r="D2027" i="5"/>
  <c r="AC2028" i="1" s="1"/>
  <c r="AD2028" i="1" s="1"/>
  <c r="D2026" i="5"/>
  <c r="AC2027" i="1" s="1"/>
  <c r="AD2027" i="1" s="1"/>
  <c r="D2025" i="5"/>
  <c r="AC2026" i="1" s="1"/>
  <c r="AD2026" i="1" s="1"/>
  <c r="D2024" i="5"/>
  <c r="AC2025" i="1" s="1"/>
  <c r="AD2025" i="1" s="1"/>
  <c r="D2023" i="5"/>
  <c r="AC2024" i="1" s="1"/>
  <c r="AD2024" i="1" s="1"/>
  <c r="D2022" i="5"/>
  <c r="AC2023" i="1" s="1"/>
  <c r="AD2023" i="1" s="1"/>
  <c r="D2021" i="5"/>
  <c r="D2020" i="5"/>
  <c r="AC2020" i="1" s="1"/>
  <c r="AD2020" i="1" s="1"/>
  <c r="D2019" i="5"/>
  <c r="D2018" i="5"/>
  <c r="D2017" i="5"/>
  <c r="D2016" i="5"/>
  <c r="AC2017" i="1" s="1"/>
  <c r="AD2017" i="1" s="1"/>
  <c r="D2015" i="5"/>
  <c r="D2014" i="5"/>
  <c r="D2013" i="5"/>
  <c r="AC2014" i="1" s="1"/>
  <c r="AD2014" i="1" s="1"/>
  <c r="D2012" i="5"/>
  <c r="D2011" i="5"/>
  <c r="AC2011" i="1" s="1"/>
  <c r="AD2011" i="1" s="1"/>
  <c r="D2010" i="5"/>
  <c r="AC2010" i="1" s="1"/>
  <c r="AD2010" i="1" s="1"/>
  <c r="D2009" i="5"/>
  <c r="AC2009" i="1" s="1"/>
  <c r="AD2009" i="1" s="1"/>
  <c r="D2008" i="5"/>
  <c r="D2007" i="5"/>
  <c r="AC2008" i="1" s="1"/>
  <c r="AD2008" i="1" s="1"/>
  <c r="D2006" i="5"/>
  <c r="D2005" i="5"/>
  <c r="AC2005" i="1" s="1"/>
  <c r="AD2005" i="1" s="1"/>
  <c r="D2004" i="5"/>
  <c r="D2003" i="5"/>
  <c r="AC2004" i="1" s="1"/>
  <c r="AD2004" i="1" s="1"/>
  <c r="D2002" i="5"/>
  <c r="AC2003" i="1" s="1"/>
  <c r="AD2003" i="1" s="1"/>
  <c r="D2001" i="5"/>
  <c r="D2000" i="5"/>
  <c r="AC2000" i="1" s="1"/>
  <c r="AD2000" i="1" s="1"/>
  <c r="D1999" i="5"/>
  <c r="AC1999" i="1" s="1"/>
  <c r="AD1999" i="1" s="1"/>
  <c r="D1998" i="5"/>
  <c r="AC1998" i="1" s="1"/>
  <c r="AD1998" i="1" s="1"/>
  <c r="D1997" i="5"/>
  <c r="AC1997" i="1" s="1"/>
  <c r="AD1997" i="1" s="1"/>
  <c r="D1996" i="5"/>
  <c r="D1995" i="5"/>
  <c r="AC1996" i="1" s="1"/>
  <c r="AD1996" i="1" s="1"/>
  <c r="D1994" i="5"/>
  <c r="AC1995" i="1" s="1"/>
  <c r="AD1995" i="1" s="1"/>
  <c r="D1993" i="5"/>
  <c r="AC1994" i="1" s="1"/>
  <c r="AD1994" i="1" s="1"/>
  <c r="D1992" i="5"/>
  <c r="D1991" i="5"/>
  <c r="D1990" i="5"/>
  <c r="AC1991" i="1" s="1"/>
  <c r="AD1991" i="1" s="1"/>
  <c r="D1989" i="5"/>
  <c r="AC1990" i="1" s="1"/>
  <c r="AD1990" i="1" s="1"/>
  <c r="D1988" i="5"/>
  <c r="AC1989" i="1" s="1"/>
  <c r="AD1989" i="1" s="1"/>
  <c r="D1987" i="5"/>
  <c r="AC1988" i="1" s="1"/>
  <c r="AD1988" i="1" s="1"/>
  <c r="D1986" i="5"/>
  <c r="AC1987" i="1" s="1"/>
  <c r="AD1987" i="1" s="1"/>
  <c r="D1985" i="5"/>
  <c r="AC1986" i="1" s="1"/>
  <c r="AD1986" i="1" s="1"/>
  <c r="D1984" i="5"/>
  <c r="D1983" i="5"/>
  <c r="D1982" i="5"/>
  <c r="AC1983" i="1" s="1"/>
  <c r="AD1983" i="1" s="1"/>
  <c r="D1981" i="5"/>
  <c r="AC1982" i="1" s="1"/>
  <c r="AD1982" i="1" s="1"/>
  <c r="D1980" i="5"/>
  <c r="AC1981" i="1" s="1"/>
  <c r="AD1981" i="1" s="1"/>
  <c r="D1979" i="5"/>
  <c r="AC1980" i="1" s="1"/>
  <c r="AD1980" i="1" s="1"/>
  <c r="D1978" i="5"/>
  <c r="AC1979" i="1" s="1"/>
  <c r="AD1979" i="1" s="1"/>
  <c r="D1977" i="5"/>
  <c r="AC1978" i="1" s="1"/>
  <c r="AD1978" i="1" s="1"/>
  <c r="D1976" i="5"/>
  <c r="D1975" i="5"/>
  <c r="D1974" i="5"/>
  <c r="AC1975" i="1" s="1"/>
  <c r="AD1975" i="1" s="1"/>
  <c r="D1973" i="5"/>
  <c r="AC1974" i="1" s="1"/>
  <c r="AD1974" i="1" s="1"/>
  <c r="D1972" i="5"/>
  <c r="AC1973" i="1" s="1"/>
  <c r="AD1973" i="1" s="1"/>
  <c r="D1971" i="5"/>
  <c r="D1970" i="5"/>
  <c r="D1969" i="5"/>
  <c r="AC1970" i="1" s="1"/>
  <c r="AD1970" i="1" s="1"/>
  <c r="D1968" i="5"/>
  <c r="AC1969" i="1" s="1"/>
  <c r="AD1969" i="1" s="1"/>
  <c r="D1967" i="5"/>
  <c r="AC1968" i="1" s="1"/>
  <c r="AD1968" i="1" s="1"/>
  <c r="D1966" i="5"/>
  <c r="AC1967" i="1" s="1"/>
  <c r="AD1967" i="1" s="1"/>
  <c r="D1965" i="5"/>
  <c r="D1964" i="5"/>
  <c r="D1963" i="5"/>
  <c r="AC1964" i="1" s="1"/>
  <c r="AD1964" i="1" s="1"/>
  <c r="D1962" i="5"/>
  <c r="AC1963" i="1" s="1"/>
  <c r="AD1963" i="1" s="1"/>
  <c r="D1961" i="5"/>
  <c r="AC1962" i="1" s="1"/>
  <c r="AD1962" i="1" s="1"/>
  <c r="D1960" i="5"/>
  <c r="D1959" i="5"/>
  <c r="AC1959" i="1" s="1"/>
  <c r="AD1959" i="1" s="1"/>
  <c r="D1958" i="5"/>
  <c r="D1957" i="5"/>
  <c r="AC1958" i="1" s="1"/>
  <c r="AD1958" i="1" s="1"/>
  <c r="D1956" i="5"/>
  <c r="D1955" i="5"/>
  <c r="D1954" i="5"/>
  <c r="D1953" i="5"/>
  <c r="D1952" i="5"/>
  <c r="D1951" i="5"/>
  <c r="AC1951" i="1" s="1"/>
  <c r="AD1951" i="1" s="1"/>
  <c r="D1950" i="5"/>
  <c r="D1949" i="5"/>
  <c r="AC1950" i="1" s="1"/>
  <c r="AD1950" i="1" s="1"/>
  <c r="D1948" i="5"/>
  <c r="AC1949" i="1" s="1"/>
  <c r="AD1949" i="1" s="1"/>
  <c r="D1947" i="5"/>
  <c r="AC1948" i="1" s="1"/>
  <c r="AD1948" i="1" s="1"/>
  <c r="D1946" i="5"/>
  <c r="D1945" i="5"/>
  <c r="D1944" i="5"/>
  <c r="D1943" i="5"/>
  <c r="D1942" i="5"/>
  <c r="D1941" i="5"/>
  <c r="D1940" i="5"/>
  <c r="AC1941" i="1" s="1"/>
  <c r="AD1941" i="1" s="1"/>
  <c r="D1939" i="5"/>
  <c r="AC1940" i="1" s="1"/>
  <c r="AD1940" i="1" s="1"/>
  <c r="D1938" i="5"/>
  <c r="AC1939" i="1" s="1"/>
  <c r="AD1939" i="1" s="1"/>
  <c r="D1937" i="5"/>
  <c r="AC1938" i="1" s="1"/>
  <c r="AD1938" i="1" s="1"/>
  <c r="D1936" i="5"/>
  <c r="AC1937" i="1" s="1"/>
  <c r="AD1937" i="1" s="1"/>
  <c r="D1935" i="5"/>
  <c r="AC1936" i="1" s="1"/>
  <c r="AD1936" i="1" s="1"/>
  <c r="D1934" i="5"/>
  <c r="AC1935" i="1" s="1"/>
  <c r="AD1935" i="1" s="1"/>
  <c r="D1933" i="5"/>
  <c r="AC1934" i="1" s="1"/>
  <c r="AD1934" i="1" s="1"/>
  <c r="D1932" i="5"/>
  <c r="AC1933" i="1" s="1"/>
  <c r="AD1933" i="1" s="1"/>
  <c r="D1931" i="5"/>
  <c r="D1930" i="5"/>
  <c r="D1929" i="5"/>
  <c r="AC1930" i="1" s="1"/>
  <c r="AD1930" i="1" s="1"/>
  <c r="D1928" i="5"/>
  <c r="AC1929" i="1" s="1"/>
  <c r="AD1929" i="1" s="1"/>
  <c r="D1927" i="5"/>
  <c r="AC1928" i="1" s="1"/>
  <c r="AD1928" i="1" s="1"/>
  <c r="D1926" i="5"/>
  <c r="D1925" i="5"/>
  <c r="AC1925" i="1" s="1"/>
  <c r="AD1925" i="1" s="1"/>
  <c r="D1924" i="5"/>
  <c r="D1923" i="5"/>
  <c r="D1922" i="5"/>
  <c r="AC1922" i="1" s="1"/>
  <c r="AD1922" i="1" s="1"/>
  <c r="D1921" i="5"/>
  <c r="D1920" i="5"/>
  <c r="D1919" i="5"/>
  <c r="D1918" i="5"/>
  <c r="AC1919" i="1" s="1"/>
  <c r="AD1919" i="1" s="1"/>
  <c r="D1917" i="5"/>
  <c r="D1916" i="5"/>
  <c r="D1915" i="5"/>
  <c r="AC1916" i="1" s="1"/>
  <c r="AD1916" i="1" s="1"/>
  <c r="D1914" i="5"/>
  <c r="D1913" i="5"/>
  <c r="AC1913" i="1" s="1"/>
  <c r="AD1913" i="1" s="1"/>
  <c r="D1912" i="5"/>
  <c r="D1911" i="5"/>
  <c r="D1910" i="5"/>
  <c r="D1909" i="5"/>
  <c r="AC1910" i="1" s="1"/>
  <c r="AD1910" i="1" s="1"/>
  <c r="D1908" i="5"/>
  <c r="AC1909" i="1" s="1"/>
  <c r="AD1909" i="1" s="1"/>
  <c r="D1907" i="5"/>
  <c r="AC1908" i="1" s="1"/>
  <c r="AD1908" i="1" s="1"/>
  <c r="D1906" i="5"/>
  <c r="AC1907" i="1" s="1"/>
  <c r="AD1907" i="1" s="1"/>
  <c r="D1905" i="5"/>
  <c r="D1904" i="5"/>
  <c r="AC1904" i="1" s="1"/>
  <c r="AD1904" i="1" s="1"/>
  <c r="D1903" i="5"/>
  <c r="D1902" i="5"/>
  <c r="AC1903" i="1" s="1"/>
  <c r="AD1903" i="1" s="1"/>
  <c r="D1901" i="5"/>
  <c r="AC1902" i="1" s="1"/>
  <c r="AD1902" i="1" s="1"/>
  <c r="D1900" i="5"/>
  <c r="AC1901" i="1" s="1"/>
  <c r="AD1901" i="1" s="1"/>
  <c r="D1899" i="5"/>
  <c r="D1898" i="5"/>
  <c r="AC1898" i="1" s="1"/>
  <c r="AD1898" i="1" s="1"/>
  <c r="D1897" i="5"/>
  <c r="AC1897" i="1" s="1"/>
  <c r="AD1897" i="1" s="1"/>
  <c r="D1896" i="5"/>
  <c r="D1895" i="5"/>
  <c r="AC1896" i="1" s="1"/>
  <c r="AD1896" i="1" s="1"/>
  <c r="D1894" i="5"/>
  <c r="AC1895" i="1" s="1"/>
  <c r="AD1895" i="1" s="1"/>
  <c r="D1893" i="5"/>
  <c r="AC1894" i="1" s="1"/>
  <c r="AD1894" i="1" s="1"/>
  <c r="D1892" i="5"/>
  <c r="AC1893" i="1" s="1"/>
  <c r="AD1893" i="1" s="1"/>
  <c r="D1891" i="5"/>
  <c r="AC1892" i="1" s="1"/>
  <c r="AD1892" i="1" s="1"/>
  <c r="D1890" i="5"/>
  <c r="AC1891" i="1" s="1"/>
  <c r="AD1891" i="1" s="1"/>
  <c r="D1889" i="5"/>
  <c r="D1888" i="5"/>
  <c r="D1887" i="5"/>
  <c r="D1886" i="5"/>
  <c r="AC1886" i="1" s="1"/>
  <c r="AD1886" i="1" s="1"/>
  <c r="D1885" i="5"/>
  <c r="D1884" i="5"/>
  <c r="AC1885" i="1" s="1"/>
  <c r="AD1885" i="1" s="1"/>
  <c r="D1883" i="5"/>
  <c r="D1882" i="5"/>
  <c r="AC1882" i="1" s="1"/>
  <c r="AD1882" i="1" s="1"/>
  <c r="D1881" i="5"/>
  <c r="D1880" i="5"/>
  <c r="AC1881" i="1" s="1"/>
  <c r="AD1881" i="1" s="1"/>
  <c r="D1879" i="5"/>
  <c r="AC1880" i="1" s="1"/>
  <c r="AD1880" i="1" s="1"/>
  <c r="D1878" i="5"/>
  <c r="AC1879" i="1" s="1"/>
  <c r="AD1879" i="1" s="1"/>
  <c r="D1877" i="5"/>
  <c r="D1876" i="5"/>
  <c r="D1875" i="5"/>
  <c r="AC1876" i="1" s="1"/>
  <c r="AD1876" i="1" s="1"/>
  <c r="D1874" i="5"/>
  <c r="AC1875" i="1" s="1"/>
  <c r="AD1875" i="1" s="1"/>
  <c r="D1873" i="5"/>
  <c r="AC1874" i="1" s="1"/>
  <c r="AD1874" i="1" s="1"/>
  <c r="D1872" i="5"/>
  <c r="D1871" i="5"/>
  <c r="AC1871" i="1" s="1"/>
  <c r="AD1871" i="1" s="1"/>
  <c r="D1870" i="5"/>
  <c r="D1869" i="5"/>
  <c r="AC1870" i="1" s="1"/>
  <c r="AD1870" i="1" s="1"/>
  <c r="D1868" i="5"/>
  <c r="AC1869" i="1" s="1"/>
  <c r="AD1869" i="1" s="1"/>
  <c r="D1867" i="5"/>
  <c r="AC1868" i="1" s="1"/>
  <c r="AD1868" i="1" s="1"/>
  <c r="D1866" i="5"/>
  <c r="AC1867" i="1" s="1"/>
  <c r="AD1867" i="1" s="1"/>
  <c r="D1865" i="5"/>
  <c r="D1864" i="5"/>
  <c r="D1863" i="5"/>
  <c r="AC1864" i="1" s="1"/>
  <c r="AD1864" i="1" s="1"/>
  <c r="D1862" i="5"/>
  <c r="D1861" i="5"/>
  <c r="D1860" i="5"/>
  <c r="D1859" i="5"/>
  <c r="D1858" i="5"/>
  <c r="AC1859" i="1" s="1"/>
  <c r="AD1859" i="1" s="1"/>
  <c r="D1857" i="5"/>
  <c r="AC1858" i="1" s="1"/>
  <c r="AD1858" i="1" s="1"/>
  <c r="D1856" i="5"/>
  <c r="AC1857" i="1" s="1"/>
  <c r="AD1857" i="1" s="1"/>
  <c r="D1855" i="5"/>
  <c r="D1854" i="5"/>
  <c r="D1853" i="5"/>
  <c r="AC1854" i="1" s="1"/>
  <c r="AD1854" i="1" s="1"/>
  <c r="D1852" i="5"/>
  <c r="D1851" i="5"/>
  <c r="D1850" i="5"/>
  <c r="D1849" i="5"/>
  <c r="D1848" i="5"/>
  <c r="D1847" i="5"/>
  <c r="AC1847" i="1" s="1"/>
  <c r="AD1847" i="1" s="1"/>
  <c r="D1846" i="5"/>
  <c r="D1845" i="5"/>
  <c r="D1844" i="5"/>
  <c r="D1843" i="5"/>
  <c r="AC1844" i="1" s="1"/>
  <c r="AD1844" i="1" s="1"/>
  <c r="D1842" i="5"/>
  <c r="AC1843" i="1" s="1"/>
  <c r="AD1843" i="1" s="1"/>
  <c r="D1841" i="5"/>
  <c r="AC1842" i="1" s="1"/>
  <c r="AD1842" i="1" s="1"/>
  <c r="D1840" i="5"/>
  <c r="D1839" i="5"/>
  <c r="D1838" i="5"/>
  <c r="AC1839" i="1" s="1"/>
  <c r="AD1839" i="1" s="1"/>
  <c r="D1837" i="5"/>
  <c r="AC1838" i="1" s="1"/>
  <c r="AD1838" i="1" s="1"/>
  <c r="D1836" i="5"/>
  <c r="AC1837" i="1" s="1"/>
  <c r="AD1837" i="1" s="1"/>
  <c r="D1835" i="5"/>
  <c r="AC1836" i="1" s="1"/>
  <c r="AD1836" i="1" s="1"/>
  <c r="D1834" i="5"/>
  <c r="AC1835" i="1" s="1"/>
  <c r="AD1835" i="1" s="1"/>
  <c r="D1833" i="5"/>
  <c r="AC1834" i="1" s="1"/>
  <c r="AD1834" i="1" s="1"/>
  <c r="D1832" i="5"/>
  <c r="AC1833" i="1" s="1"/>
  <c r="AD1833" i="1" s="1"/>
  <c r="D1831" i="5"/>
  <c r="AC1832" i="1" s="1"/>
  <c r="AD1832" i="1" s="1"/>
  <c r="D1830" i="5"/>
  <c r="AC1831" i="1" s="1"/>
  <c r="AD1831" i="1" s="1"/>
  <c r="D1829" i="5"/>
  <c r="AC1830" i="1" s="1"/>
  <c r="AD1830" i="1" s="1"/>
  <c r="D1828" i="5"/>
  <c r="D1827" i="5"/>
  <c r="D1826" i="5"/>
  <c r="D1825" i="5"/>
  <c r="AC1825" i="1" s="1"/>
  <c r="AD1825" i="1" s="1"/>
  <c r="D1824" i="5"/>
  <c r="D1823" i="5"/>
  <c r="AC1824" i="1" s="1"/>
  <c r="AD1824" i="1" s="1"/>
  <c r="D1822" i="5"/>
  <c r="AC1823" i="1" s="1"/>
  <c r="AD1823" i="1" s="1"/>
  <c r="D1821" i="5"/>
  <c r="AC1822" i="1" s="1"/>
  <c r="AD1822" i="1" s="1"/>
  <c r="D1820" i="5"/>
  <c r="AC1821" i="1" s="1"/>
  <c r="AD1821" i="1" s="1"/>
  <c r="D1819" i="5"/>
  <c r="AC1820" i="1" s="1"/>
  <c r="AD1820" i="1" s="1"/>
  <c r="D1818" i="5"/>
  <c r="AC1819" i="1" s="1"/>
  <c r="AD1819" i="1" s="1"/>
  <c r="D1817" i="5"/>
  <c r="AC1818" i="1" s="1"/>
  <c r="AD1818" i="1" s="1"/>
  <c r="D1816" i="5"/>
  <c r="AC1817" i="1" s="1"/>
  <c r="AD1817" i="1" s="1"/>
  <c r="D1815" i="5"/>
  <c r="AC1816" i="1" s="1"/>
  <c r="AD1816" i="1" s="1"/>
  <c r="D1814" i="5"/>
  <c r="D1813" i="5"/>
  <c r="AC1813" i="1" s="1"/>
  <c r="AD1813" i="1" s="1"/>
  <c r="D1812" i="5"/>
  <c r="D1811" i="5"/>
  <c r="AC1812" i="1" s="1"/>
  <c r="AD1812" i="1" s="1"/>
  <c r="D1810" i="5"/>
  <c r="AC1811" i="1" s="1"/>
  <c r="AD1811" i="1" s="1"/>
  <c r="D1809" i="5"/>
  <c r="D1808" i="5"/>
  <c r="D1807" i="5"/>
  <c r="AC1808" i="1" s="1"/>
  <c r="AD1808" i="1" s="1"/>
  <c r="D1806" i="5"/>
  <c r="AC1807" i="1" s="1"/>
  <c r="AD1807" i="1" s="1"/>
  <c r="D1805" i="5"/>
  <c r="AC1806" i="1" s="1"/>
  <c r="AD1806" i="1" s="1"/>
  <c r="D1804" i="5"/>
  <c r="AC1805" i="1" s="1"/>
  <c r="AD1805" i="1" s="1"/>
  <c r="D1803" i="5"/>
  <c r="AC1804" i="1" s="1"/>
  <c r="AD1804" i="1" s="1"/>
  <c r="D1802" i="5"/>
  <c r="AC1803" i="1" s="1"/>
  <c r="AD1803" i="1" s="1"/>
  <c r="D1801" i="5"/>
  <c r="AC1802" i="1" s="1"/>
  <c r="AD1802" i="1" s="1"/>
  <c r="D1800" i="5"/>
  <c r="AC1801" i="1" s="1"/>
  <c r="AD1801" i="1" s="1"/>
  <c r="D1799" i="5"/>
  <c r="AC1800" i="1" s="1"/>
  <c r="AD1800" i="1" s="1"/>
  <c r="D1798" i="5"/>
  <c r="AC1799" i="1" s="1"/>
  <c r="AD1799" i="1" s="1"/>
  <c r="D1797" i="5"/>
  <c r="AC1798" i="1" s="1"/>
  <c r="AD1798" i="1" s="1"/>
  <c r="D1796" i="5"/>
  <c r="D1795" i="5"/>
  <c r="AC1795" i="1" s="1"/>
  <c r="AD1795" i="1" s="1"/>
  <c r="D1794" i="5"/>
  <c r="AC1794" i="1" s="1"/>
  <c r="AD1794" i="1" s="1"/>
  <c r="D1793" i="5"/>
  <c r="D1792" i="5"/>
  <c r="AC1793" i="1" s="1"/>
  <c r="AD1793" i="1" s="1"/>
  <c r="D1791" i="5"/>
  <c r="AC1792" i="1" s="1"/>
  <c r="AD1792" i="1" s="1"/>
  <c r="D1790" i="5"/>
  <c r="AC1791" i="1" s="1"/>
  <c r="AD1791" i="1" s="1"/>
  <c r="D1789" i="5"/>
  <c r="D1788" i="5"/>
  <c r="D1787" i="5"/>
  <c r="AC1788" i="1" s="1"/>
  <c r="AD1788" i="1" s="1"/>
  <c r="D1786" i="5"/>
  <c r="AC1787" i="1" s="1"/>
  <c r="AD1787" i="1" s="1"/>
  <c r="D1785" i="5"/>
  <c r="AC1786" i="1" s="1"/>
  <c r="AD1786" i="1" s="1"/>
  <c r="D1784" i="5"/>
  <c r="AC1785" i="1" s="1"/>
  <c r="AD1785" i="1" s="1"/>
  <c r="D1783" i="5"/>
  <c r="D1782" i="5"/>
  <c r="AC1782" i="1" s="1"/>
  <c r="AD1782" i="1" s="1"/>
  <c r="D1781" i="5"/>
  <c r="AC1781" i="1" s="1"/>
  <c r="AD1781" i="1" s="1"/>
  <c r="D1780" i="5"/>
  <c r="D1779" i="5"/>
  <c r="AC1780" i="1" s="1"/>
  <c r="AD1780" i="1" s="1"/>
  <c r="D1778" i="5"/>
  <c r="AC1779" i="1" s="1"/>
  <c r="AD1779" i="1" s="1"/>
  <c r="D1777" i="5"/>
  <c r="AC1778" i="1" s="1"/>
  <c r="AD1778" i="1" s="1"/>
  <c r="D1776" i="5"/>
  <c r="D1775" i="5"/>
  <c r="D1774" i="5"/>
  <c r="AC1775" i="1" s="1"/>
  <c r="AD1775" i="1" s="1"/>
  <c r="D1773" i="5"/>
  <c r="D1772" i="5"/>
  <c r="D1771" i="5"/>
  <c r="AC1772" i="1" s="1"/>
  <c r="AD1772" i="1" s="1"/>
  <c r="D1770" i="5"/>
  <c r="AC1771" i="1" s="1"/>
  <c r="AD1771" i="1" s="1"/>
  <c r="D1769" i="5"/>
  <c r="AC1770" i="1" s="1"/>
  <c r="AD1770" i="1" s="1"/>
  <c r="D1768" i="5"/>
  <c r="AC1769" i="1" s="1"/>
  <c r="AD1769" i="1" s="1"/>
  <c r="D1767" i="5"/>
  <c r="AC1768" i="1" s="1"/>
  <c r="AD1768" i="1" s="1"/>
  <c r="D1766" i="5"/>
  <c r="D1765" i="5"/>
  <c r="AC1765" i="1" s="1"/>
  <c r="AD1765" i="1" s="1"/>
  <c r="D1764" i="5"/>
  <c r="D1763" i="5"/>
  <c r="AC1764" i="1" s="1"/>
  <c r="AD1764" i="1" s="1"/>
  <c r="D1762" i="5"/>
  <c r="D1761" i="5"/>
  <c r="AC1761" i="1" s="1"/>
  <c r="AD1761" i="1" s="1"/>
  <c r="D1760" i="5"/>
  <c r="D1759" i="5"/>
  <c r="AC1760" i="1" s="1"/>
  <c r="AD1760" i="1" s="1"/>
  <c r="D1758" i="5"/>
  <c r="AC1759" i="1" s="1"/>
  <c r="AD1759" i="1" s="1"/>
  <c r="D1757" i="5"/>
  <c r="AC1758" i="1" s="1"/>
  <c r="AD1758" i="1" s="1"/>
  <c r="D1756" i="5"/>
  <c r="AC1757" i="1" s="1"/>
  <c r="AD1757" i="1" s="1"/>
  <c r="D1755" i="5"/>
  <c r="AC1756" i="1" s="1"/>
  <c r="AD1756" i="1" s="1"/>
  <c r="D1754" i="5"/>
  <c r="AC1755" i="1" s="1"/>
  <c r="AD1755" i="1" s="1"/>
  <c r="D1753" i="5"/>
  <c r="D1752" i="5"/>
  <c r="AC1752" i="1" s="1"/>
  <c r="AD1752" i="1" s="1"/>
  <c r="D1751" i="5"/>
  <c r="D1750" i="5"/>
  <c r="D1749" i="5"/>
  <c r="AC1749" i="1" s="1"/>
  <c r="AD1749" i="1" s="1"/>
  <c r="D1748" i="5"/>
  <c r="AC1748" i="1" s="1"/>
  <c r="AD1748" i="1" s="1"/>
  <c r="D1747" i="5"/>
  <c r="D1746" i="5"/>
  <c r="AC1747" i="1" s="1"/>
  <c r="AD1747" i="1" s="1"/>
  <c r="D1745" i="5"/>
  <c r="D1744" i="5"/>
  <c r="AC1744" i="1" s="1"/>
  <c r="AD1744" i="1" s="1"/>
  <c r="D1743" i="5"/>
  <c r="AC1743" i="1" s="1"/>
  <c r="AD1743" i="1" s="1"/>
  <c r="D1742" i="5"/>
  <c r="D1741" i="5"/>
  <c r="D1740" i="5"/>
  <c r="D1739" i="5"/>
  <c r="D1738" i="5"/>
  <c r="D1737" i="5"/>
  <c r="AC1738" i="1" s="1"/>
  <c r="AD1738" i="1" s="1"/>
  <c r="D1736" i="5"/>
  <c r="D1735" i="5"/>
  <c r="D1734" i="5"/>
  <c r="D1733" i="5"/>
  <c r="AC1733" i="1" s="1"/>
  <c r="AD1733" i="1" s="1"/>
  <c r="D1732" i="5"/>
  <c r="D1731" i="5"/>
  <c r="AC1732" i="1" s="1"/>
  <c r="AD1732" i="1" s="1"/>
  <c r="D1730" i="5"/>
  <c r="AC1731" i="1" s="1"/>
  <c r="AD1731" i="1" s="1"/>
  <c r="D1729" i="5"/>
  <c r="D1728" i="5"/>
  <c r="D1727" i="5"/>
  <c r="AC1728" i="1" s="1"/>
  <c r="AD1728" i="1" s="1"/>
  <c r="D1726" i="5"/>
  <c r="AC1727" i="1" s="1"/>
  <c r="AD1727" i="1" s="1"/>
  <c r="D1725" i="5"/>
  <c r="D1724" i="5"/>
  <c r="D1723" i="5"/>
  <c r="AC1724" i="1" s="1"/>
  <c r="AD1724" i="1" s="1"/>
  <c r="D1722" i="5"/>
  <c r="AC1723" i="1" s="1"/>
  <c r="AD1723" i="1" s="1"/>
  <c r="D1721" i="5"/>
  <c r="AC1722" i="1" s="1"/>
  <c r="AD1722" i="1" s="1"/>
  <c r="D1720" i="5"/>
  <c r="D1719" i="5"/>
  <c r="D1718" i="5"/>
  <c r="AC1719" i="1" s="1"/>
  <c r="AD1719" i="1" s="1"/>
  <c r="D1717" i="5"/>
  <c r="AC1718" i="1" s="1"/>
  <c r="AD1718" i="1" s="1"/>
  <c r="D1716" i="5"/>
  <c r="AC1717" i="1" s="1"/>
  <c r="AD1717" i="1" s="1"/>
  <c r="D1715" i="5"/>
  <c r="D1714" i="5"/>
  <c r="D1713" i="5"/>
  <c r="D1712" i="5"/>
  <c r="D1711" i="5"/>
  <c r="AC1712" i="1" s="1"/>
  <c r="AD1712" i="1" s="1"/>
  <c r="D1710" i="5"/>
  <c r="D1709" i="5"/>
  <c r="AC1709" i="1" s="1"/>
  <c r="AD1709" i="1" s="1"/>
  <c r="D1708" i="5"/>
  <c r="D1707" i="5"/>
  <c r="AC1708" i="1" s="1"/>
  <c r="AD1708" i="1" s="1"/>
  <c r="D1706" i="5"/>
  <c r="AC1707" i="1" s="1"/>
  <c r="AD1707" i="1" s="1"/>
  <c r="D1705" i="5"/>
  <c r="D1704" i="5"/>
  <c r="D1703" i="5"/>
  <c r="AC1704" i="1" s="1"/>
  <c r="AD1704" i="1" s="1"/>
  <c r="D1702" i="5"/>
  <c r="AC1703" i="1" s="1"/>
  <c r="AD1703" i="1" s="1"/>
  <c r="D1701" i="5"/>
  <c r="AC1702" i="1" s="1"/>
  <c r="AD1702" i="1" s="1"/>
  <c r="D1700" i="5"/>
  <c r="D1699" i="5"/>
  <c r="D1698" i="5"/>
  <c r="D1697" i="5"/>
  <c r="AC1697" i="1" s="1"/>
  <c r="AD1697" i="1" s="1"/>
  <c r="D1696" i="5"/>
  <c r="D1695" i="5"/>
  <c r="AC1696" i="1" s="1"/>
  <c r="AD1696" i="1" s="1"/>
  <c r="D1694" i="5"/>
  <c r="AC1695" i="1" s="1"/>
  <c r="AD1695" i="1" s="1"/>
  <c r="D1693" i="5"/>
  <c r="AC1694" i="1" s="1"/>
  <c r="AD1694" i="1" s="1"/>
  <c r="D1692" i="5"/>
  <c r="D1691" i="5"/>
  <c r="D1690" i="5"/>
  <c r="AC1691" i="1" s="1"/>
  <c r="AD1691" i="1" s="1"/>
  <c r="D1689" i="5"/>
  <c r="AC1690" i="1" s="1"/>
  <c r="AD1690" i="1" s="1"/>
  <c r="D1688" i="5"/>
  <c r="D1687" i="5"/>
  <c r="D1686" i="5"/>
  <c r="D1685" i="5"/>
  <c r="D1684" i="5"/>
  <c r="AC1685" i="1" s="1"/>
  <c r="AD1685" i="1" s="1"/>
  <c r="D1683" i="5"/>
  <c r="AC1684" i="1" s="1"/>
  <c r="AD1684" i="1" s="1"/>
  <c r="D1682" i="5"/>
  <c r="AC1683" i="1" s="1"/>
  <c r="AD1683" i="1" s="1"/>
  <c r="D1681" i="5"/>
  <c r="AC1682" i="1" s="1"/>
  <c r="AD1682" i="1" s="1"/>
  <c r="D1680" i="5"/>
  <c r="D1679" i="5"/>
  <c r="AC1679" i="1" s="1"/>
  <c r="AD1679" i="1" s="1"/>
  <c r="D1678" i="5"/>
  <c r="D1677" i="5"/>
  <c r="AC1678" i="1" s="1"/>
  <c r="AD1678" i="1" s="1"/>
  <c r="D1676" i="5"/>
  <c r="D1675" i="5"/>
  <c r="D1674" i="5"/>
  <c r="AC1675" i="1" s="1"/>
  <c r="AD1675" i="1" s="1"/>
  <c r="D1673" i="5"/>
  <c r="AC1674" i="1" s="1"/>
  <c r="AD1674" i="1" s="1"/>
  <c r="D1672" i="5"/>
  <c r="D1671" i="5"/>
  <c r="D1670" i="5"/>
  <c r="AC1671" i="1" s="1"/>
  <c r="AD1671" i="1" s="1"/>
  <c r="D1669" i="5"/>
  <c r="AC1670" i="1" s="1"/>
  <c r="AD1670" i="1" s="1"/>
  <c r="D1668" i="5"/>
  <c r="D1667" i="5"/>
  <c r="AC1667" i="1" s="1"/>
  <c r="AD1667" i="1" s="1"/>
  <c r="D1666" i="5"/>
  <c r="D1665" i="5"/>
  <c r="AC1666" i="1" s="1"/>
  <c r="AD1666" i="1" s="1"/>
  <c r="D1664" i="5"/>
  <c r="D1663" i="5"/>
  <c r="D1662" i="5"/>
  <c r="AC1663" i="1" s="1"/>
  <c r="AD1663" i="1" s="1"/>
  <c r="D1661" i="5"/>
  <c r="D1660" i="5"/>
  <c r="AC1660" i="1" s="1"/>
  <c r="AD1660" i="1" s="1"/>
  <c r="D1659" i="5"/>
  <c r="D1658" i="5"/>
  <c r="D1657" i="5"/>
  <c r="AC1657" i="1" s="1"/>
  <c r="AD1657" i="1" s="1"/>
  <c r="D1656" i="5"/>
  <c r="AC1656" i="1" s="1"/>
  <c r="AD1656" i="1" s="1"/>
  <c r="D1655" i="5"/>
  <c r="D1654" i="5"/>
  <c r="D1653" i="5"/>
  <c r="D1652" i="5"/>
  <c r="AC1653" i="1" s="1"/>
  <c r="AD1653" i="1" s="1"/>
  <c r="D1651" i="5"/>
  <c r="AC1652" i="1" s="1"/>
  <c r="AD1652" i="1" s="1"/>
  <c r="D1650" i="5"/>
  <c r="AC1651" i="1" s="1"/>
  <c r="AD1651" i="1" s="1"/>
  <c r="D1649" i="5"/>
  <c r="D1648" i="5"/>
  <c r="D1647" i="5"/>
  <c r="AC1648" i="1" s="1"/>
  <c r="AD1648" i="1" s="1"/>
  <c r="D1646" i="5"/>
  <c r="AC1647" i="1" s="1"/>
  <c r="AD1647" i="1" s="1"/>
  <c r="D1645" i="5"/>
  <c r="AC1646" i="1" s="1"/>
  <c r="AD1646" i="1" s="1"/>
  <c r="D1644" i="5"/>
  <c r="D1643" i="5"/>
  <c r="D1642" i="5"/>
  <c r="AC1643" i="1" s="1"/>
  <c r="AD1643" i="1" s="1"/>
  <c r="D1641" i="5"/>
  <c r="D1640" i="5"/>
  <c r="D1639" i="5"/>
  <c r="D1638" i="5"/>
  <c r="D1637" i="5"/>
  <c r="D1636" i="5"/>
  <c r="D1635" i="5"/>
  <c r="AC1636" i="1" s="1"/>
  <c r="AD1636" i="1" s="1"/>
  <c r="D1634" i="5"/>
  <c r="D1633" i="5"/>
  <c r="AC1633" i="1" s="1"/>
  <c r="AD1633" i="1" s="1"/>
  <c r="D1632" i="5"/>
  <c r="D1631" i="5"/>
  <c r="AC1632" i="1" s="1"/>
  <c r="AD1632" i="1" s="1"/>
  <c r="D1630" i="5"/>
  <c r="AC1631" i="1" s="1"/>
  <c r="AD1631" i="1" s="1"/>
  <c r="D1629" i="5"/>
  <c r="AC1630" i="1" s="1"/>
  <c r="AD1630" i="1" s="1"/>
  <c r="D1628" i="5"/>
  <c r="AC1629" i="1" s="1"/>
  <c r="AD1629" i="1" s="1"/>
  <c r="D1627" i="5"/>
  <c r="AC1628" i="1" s="1"/>
  <c r="AD1628" i="1" s="1"/>
  <c r="D1626" i="5"/>
  <c r="AC1627" i="1" s="1"/>
  <c r="AD1627" i="1" s="1"/>
  <c r="D1625" i="5"/>
  <c r="D1624" i="5"/>
  <c r="D1623" i="5"/>
  <c r="D1622" i="5"/>
  <c r="D1621" i="5"/>
  <c r="D1620" i="5"/>
  <c r="AC1620" i="1" s="1"/>
  <c r="AD1620" i="1" s="1"/>
  <c r="D1619" i="5"/>
  <c r="D1618" i="5"/>
  <c r="AC1619" i="1" s="1"/>
  <c r="AD1619" i="1" s="1"/>
  <c r="D1617" i="5"/>
  <c r="AC1618" i="1" s="1"/>
  <c r="AD1618" i="1" s="1"/>
  <c r="D1616" i="5"/>
  <c r="AC1617" i="1" s="1"/>
  <c r="AD1617" i="1" s="1"/>
  <c r="D1615" i="5"/>
  <c r="D1614" i="5"/>
  <c r="AC1614" i="1" s="1"/>
  <c r="AD1614" i="1" s="1"/>
  <c r="D1613" i="5"/>
  <c r="D1612" i="5"/>
  <c r="AC1613" i="1" s="1"/>
  <c r="AD1613" i="1" s="1"/>
  <c r="D1611" i="5"/>
  <c r="AC1612" i="1" s="1"/>
  <c r="AD1612" i="1" s="1"/>
  <c r="D1610" i="5"/>
  <c r="AC1611" i="1" s="1"/>
  <c r="AD1611" i="1" s="1"/>
  <c r="D1609" i="5"/>
  <c r="D1608" i="5"/>
  <c r="D1607" i="5"/>
  <c r="AC1608" i="1" s="1"/>
  <c r="AD1608" i="1" s="1"/>
  <c r="D1606" i="5"/>
  <c r="AC1607" i="1" s="1"/>
  <c r="AD1607" i="1" s="1"/>
  <c r="D1605" i="5"/>
  <c r="AC1606" i="1" s="1"/>
  <c r="AD1606" i="1" s="1"/>
  <c r="D1604" i="5"/>
  <c r="D1603" i="5"/>
  <c r="D1602" i="5"/>
  <c r="AC1603" i="1" s="1"/>
  <c r="AD1603" i="1" s="1"/>
  <c r="D1601" i="5"/>
  <c r="AC1602" i="1" s="1"/>
  <c r="AD1602" i="1" s="1"/>
  <c r="D1600" i="5"/>
  <c r="AC1601" i="1" s="1"/>
  <c r="AD1601" i="1" s="1"/>
  <c r="D1599" i="5"/>
  <c r="AC1600" i="1" s="1"/>
  <c r="AD1600" i="1" s="1"/>
  <c r="D1598" i="5"/>
  <c r="D1597" i="5"/>
  <c r="D1596" i="5"/>
  <c r="AC1597" i="1" s="1"/>
  <c r="AD1597" i="1" s="1"/>
  <c r="D1595" i="5"/>
  <c r="AC1596" i="1" s="1"/>
  <c r="AD1596" i="1" s="1"/>
  <c r="D1594" i="5"/>
  <c r="AC1595" i="1" s="1"/>
  <c r="AD1595" i="1" s="1"/>
  <c r="D1593" i="5"/>
  <c r="AC1594" i="1" s="1"/>
  <c r="AD1594" i="1" s="1"/>
  <c r="D1592" i="5"/>
  <c r="AC1593" i="1" s="1"/>
  <c r="AD1593" i="1" s="1"/>
  <c r="D1591" i="5"/>
  <c r="AC1592" i="1" s="1"/>
  <c r="AD1592" i="1" s="1"/>
  <c r="D1590" i="5"/>
  <c r="AC1591" i="1" s="1"/>
  <c r="AD1591" i="1" s="1"/>
  <c r="D1589" i="5"/>
  <c r="AC1590" i="1" s="1"/>
  <c r="AD1590" i="1" s="1"/>
  <c r="D1588" i="5"/>
  <c r="AC1589" i="1" s="1"/>
  <c r="AD1589" i="1" s="1"/>
  <c r="D1587" i="5"/>
  <c r="AC1588" i="1" s="1"/>
  <c r="AD1588" i="1" s="1"/>
  <c r="D1586" i="5"/>
  <c r="AC1587" i="1" s="1"/>
  <c r="AD1587" i="1" s="1"/>
  <c r="D1585" i="5"/>
  <c r="D1584" i="5"/>
  <c r="D1583" i="5"/>
  <c r="AC1584" i="1" s="1"/>
  <c r="AD1584" i="1" s="1"/>
  <c r="D1582" i="5"/>
  <c r="D1581" i="5"/>
  <c r="D1580" i="5"/>
  <c r="AC1581" i="1" s="1"/>
  <c r="AD1581" i="1" s="1"/>
  <c r="D1579" i="5"/>
  <c r="AC1580" i="1" s="1"/>
  <c r="AD1580" i="1" s="1"/>
  <c r="D1578" i="5"/>
  <c r="D1577" i="5"/>
  <c r="D1576" i="5"/>
  <c r="AC1577" i="1" s="1"/>
  <c r="AD1577" i="1" s="1"/>
  <c r="D1575" i="5"/>
  <c r="AC1576" i="1" s="1"/>
  <c r="AD1576" i="1" s="1"/>
  <c r="D1574" i="5"/>
  <c r="AC1575" i="1" s="1"/>
  <c r="AD1575" i="1" s="1"/>
  <c r="D1573" i="5"/>
  <c r="AC1574" i="1" s="1"/>
  <c r="AD1574" i="1" s="1"/>
  <c r="D1572" i="5"/>
  <c r="AC1573" i="1" s="1"/>
  <c r="AD1573" i="1" s="1"/>
  <c r="D1571" i="5"/>
  <c r="D1570" i="5"/>
  <c r="D1569" i="5"/>
  <c r="AC1570" i="1" s="1"/>
  <c r="AD1570" i="1" s="1"/>
  <c r="D1568" i="5"/>
  <c r="D1567" i="5"/>
  <c r="D1566" i="5"/>
  <c r="D1565" i="5"/>
  <c r="AC1566" i="1" s="1"/>
  <c r="AD1566" i="1" s="1"/>
  <c r="D1564" i="5"/>
  <c r="AC1565" i="1" s="1"/>
  <c r="AD1565" i="1" s="1"/>
  <c r="D1563" i="5"/>
  <c r="D1562" i="5"/>
  <c r="D1561" i="5"/>
  <c r="AC1562" i="1" s="1"/>
  <c r="AD1562" i="1" s="1"/>
  <c r="D1560" i="5"/>
  <c r="AC1561" i="1" s="1"/>
  <c r="AD1561" i="1" s="1"/>
  <c r="D1559" i="5"/>
  <c r="D1558" i="5"/>
  <c r="D1557" i="5"/>
  <c r="AC1558" i="1" s="1"/>
  <c r="AD1558" i="1" s="1"/>
  <c r="D1556" i="5"/>
  <c r="AC1557" i="1" s="1"/>
  <c r="AD1557" i="1" s="1"/>
  <c r="D1555" i="5"/>
  <c r="AC1556" i="1" s="1"/>
  <c r="AD1556" i="1" s="1"/>
  <c r="D1554" i="5"/>
  <c r="AC1555" i="1" s="1"/>
  <c r="AD1555" i="1" s="1"/>
  <c r="D1553" i="5"/>
  <c r="AC1554" i="1" s="1"/>
  <c r="AD1554" i="1" s="1"/>
  <c r="D1552" i="5"/>
  <c r="AC1553" i="1" s="1"/>
  <c r="AD1553" i="1" s="1"/>
  <c r="D1551" i="5"/>
  <c r="AC1552" i="1" s="1"/>
  <c r="AD1552" i="1" s="1"/>
  <c r="D1550" i="5"/>
  <c r="AC1551" i="1" s="1"/>
  <c r="AD1551" i="1" s="1"/>
  <c r="D1549" i="5"/>
  <c r="D1548" i="5"/>
  <c r="D1547" i="5"/>
  <c r="AC1548" i="1" s="1"/>
  <c r="AD1548" i="1" s="1"/>
  <c r="D1546" i="5"/>
  <c r="AC1547" i="1" s="1"/>
  <c r="AD1547" i="1" s="1"/>
  <c r="D1545" i="5"/>
  <c r="AC1546" i="1" s="1"/>
  <c r="AD1546" i="1" s="1"/>
  <c r="D1544" i="5"/>
  <c r="D1543" i="5"/>
  <c r="AC1543" i="1" s="1"/>
  <c r="AD1543" i="1" s="1"/>
  <c r="D1542" i="5"/>
  <c r="AC1542" i="1" s="1"/>
  <c r="AD1542" i="1" s="1"/>
  <c r="D1541" i="5"/>
  <c r="D1540" i="5"/>
  <c r="AC1541" i="1" s="1"/>
  <c r="AD1541" i="1" s="1"/>
  <c r="D1539" i="5"/>
  <c r="D1538" i="5"/>
  <c r="AC1538" i="1" s="1"/>
  <c r="AD1538" i="1" s="1"/>
  <c r="D1537" i="5"/>
  <c r="D1536" i="5"/>
  <c r="AC1537" i="1" s="1"/>
  <c r="AD1537" i="1" s="1"/>
  <c r="D1535" i="5"/>
  <c r="D1534" i="5"/>
  <c r="AC1534" i="1" s="1"/>
  <c r="AD1534" i="1" s="1"/>
  <c r="D1533" i="5"/>
  <c r="AC1533" i="1" s="1"/>
  <c r="AD1533" i="1" s="1"/>
  <c r="D1532" i="5"/>
  <c r="AC1532" i="1" s="1"/>
  <c r="AD1532" i="1" s="1"/>
  <c r="D1531" i="5"/>
  <c r="D1530" i="5"/>
  <c r="AC1531" i="1" s="1"/>
  <c r="AD1531" i="1" s="1"/>
  <c r="D1529" i="5"/>
  <c r="AC1530" i="1" s="1"/>
  <c r="AD1530" i="1" s="1"/>
  <c r="D1528" i="5"/>
  <c r="AC1529" i="1" s="1"/>
  <c r="AD1529" i="1" s="1"/>
  <c r="D1527" i="5"/>
  <c r="AC1528" i="1" s="1"/>
  <c r="AD1528" i="1" s="1"/>
  <c r="D1526" i="5"/>
  <c r="D1525" i="5"/>
  <c r="D1524" i="5"/>
  <c r="AC1525" i="1" s="1"/>
  <c r="AD1525" i="1" s="1"/>
  <c r="D1523" i="5"/>
  <c r="AC1524" i="1" s="1"/>
  <c r="AD1524" i="1" s="1"/>
  <c r="D1522" i="5"/>
  <c r="AC1523" i="1" s="1"/>
  <c r="AD1523" i="1" s="1"/>
  <c r="D1521" i="5"/>
  <c r="AC1522" i="1" s="1"/>
  <c r="AD1522" i="1" s="1"/>
  <c r="D1520" i="5"/>
  <c r="AC1521" i="1" s="1"/>
  <c r="AD1521" i="1" s="1"/>
  <c r="D1519" i="5"/>
  <c r="AC1520" i="1" s="1"/>
  <c r="AD1520" i="1" s="1"/>
  <c r="D1518" i="5"/>
  <c r="D1517" i="5"/>
  <c r="D1516" i="5"/>
  <c r="AC1517" i="1" s="1"/>
  <c r="AD1517" i="1" s="1"/>
  <c r="D1515" i="5"/>
  <c r="AC1516" i="1" s="1"/>
  <c r="AD1516" i="1" s="1"/>
  <c r="D1514" i="5"/>
  <c r="D1513" i="5"/>
  <c r="D1512" i="5"/>
  <c r="AC1513" i="1" s="1"/>
  <c r="AD1513" i="1" s="1"/>
  <c r="D1511" i="5"/>
  <c r="AC1512" i="1" s="1"/>
  <c r="AD1512" i="1" s="1"/>
  <c r="D1510" i="5"/>
  <c r="AC1511" i="1" s="1"/>
  <c r="AD1511" i="1" s="1"/>
  <c r="D1509" i="5"/>
  <c r="AC1510" i="1" s="1"/>
  <c r="AD1510" i="1" s="1"/>
  <c r="D1508" i="5"/>
  <c r="AC1509" i="1" s="1"/>
  <c r="AD1509" i="1" s="1"/>
  <c r="D1507" i="5"/>
  <c r="AC1508" i="1" s="1"/>
  <c r="AD1508" i="1" s="1"/>
  <c r="D1506" i="5"/>
  <c r="AC1507" i="1" s="1"/>
  <c r="AD1507" i="1" s="1"/>
  <c r="D1505" i="5"/>
  <c r="D1504" i="5"/>
  <c r="D1503" i="5"/>
  <c r="AC1504" i="1" s="1"/>
  <c r="AD1504" i="1" s="1"/>
  <c r="D1502" i="5"/>
  <c r="AC1503" i="1" s="1"/>
  <c r="AD1503" i="1" s="1"/>
  <c r="D1501" i="5"/>
  <c r="AC1502" i="1" s="1"/>
  <c r="AD1502" i="1" s="1"/>
  <c r="D1500" i="5"/>
  <c r="D1499" i="5"/>
  <c r="D1498" i="5"/>
  <c r="D1497" i="5"/>
  <c r="AC1497" i="1" s="1"/>
  <c r="AD1497" i="1" s="1"/>
  <c r="D1496" i="5"/>
  <c r="D1495" i="5"/>
  <c r="AC1496" i="1" s="1"/>
  <c r="AD1496" i="1" s="1"/>
  <c r="D1494" i="5"/>
  <c r="D1493" i="5"/>
  <c r="AC1493" i="1" s="1"/>
  <c r="AD1493" i="1" s="1"/>
  <c r="D1492" i="5"/>
  <c r="D1491" i="5"/>
  <c r="AC1492" i="1" s="1"/>
  <c r="AD1492" i="1" s="1"/>
  <c r="D1490" i="5"/>
  <c r="D1489" i="5"/>
  <c r="AC1489" i="1" s="1"/>
  <c r="AD1489" i="1" s="1"/>
  <c r="D1488" i="5"/>
  <c r="D1487" i="5"/>
  <c r="AC1488" i="1" s="1"/>
  <c r="AD1488" i="1" s="1"/>
  <c r="D1486" i="5"/>
  <c r="AC1487" i="1" s="1"/>
  <c r="AD1487" i="1" s="1"/>
  <c r="D1485" i="5"/>
  <c r="AC1486" i="1" s="1"/>
  <c r="AD1486" i="1" s="1"/>
  <c r="D1484" i="5"/>
  <c r="D1483" i="5"/>
  <c r="D1482" i="5"/>
  <c r="AC1483" i="1" s="1"/>
  <c r="AD1483" i="1" s="1"/>
  <c r="D1481" i="5"/>
  <c r="AC1482" i="1" s="1"/>
  <c r="AD1482" i="1" s="1"/>
  <c r="D1480" i="5"/>
  <c r="D1479" i="5"/>
  <c r="AC1479" i="1" s="1"/>
  <c r="AD1479" i="1" s="1"/>
  <c r="D1478" i="5"/>
  <c r="AC1478" i="1" s="1"/>
  <c r="AD1478" i="1" s="1"/>
  <c r="D1477" i="5"/>
  <c r="D1476" i="5"/>
  <c r="AC1477" i="1" s="1"/>
  <c r="AD1477" i="1" s="1"/>
  <c r="D1475" i="5"/>
  <c r="D1474" i="5"/>
  <c r="D1473" i="5"/>
  <c r="AC1474" i="1" s="1"/>
  <c r="AD1474" i="1" s="1"/>
  <c r="D1472" i="5"/>
  <c r="AC1473" i="1" s="1"/>
  <c r="AD1473" i="1" s="1"/>
  <c r="D1471" i="5"/>
  <c r="AC1472" i="1" s="1"/>
  <c r="AD1472" i="1" s="1"/>
  <c r="D1470" i="5"/>
  <c r="AC1471" i="1" s="1"/>
  <c r="AD1471" i="1" s="1"/>
  <c r="D1469" i="5"/>
  <c r="D1468" i="5"/>
  <c r="D1467" i="5"/>
  <c r="AC1468" i="1" s="1"/>
  <c r="AD1468" i="1" s="1"/>
  <c r="D1466" i="5"/>
  <c r="AC1467" i="1" s="1"/>
  <c r="AD1467" i="1" s="1"/>
  <c r="D1465" i="5"/>
  <c r="D1464" i="5"/>
  <c r="D1463" i="5"/>
  <c r="AC1464" i="1" s="1"/>
  <c r="AD1464" i="1" s="1"/>
  <c r="D1462" i="5"/>
  <c r="AC1463" i="1" s="1"/>
  <c r="AD1463" i="1" s="1"/>
  <c r="D1461" i="5"/>
  <c r="AC1462" i="1" s="1"/>
  <c r="AD1462" i="1" s="1"/>
  <c r="D1460" i="5"/>
  <c r="D1459" i="5"/>
  <c r="AC1459" i="1" s="1"/>
  <c r="AD1459" i="1" s="1"/>
  <c r="D1458" i="5"/>
  <c r="D1457" i="5"/>
  <c r="AC1458" i="1" s="1"/>
  <c r="AD1458" i="1" s="1"/>
  <c r="D1456" i="5"/>
  <c r="AC1457" i="1" s="1"/>
  <c r="AD1457" i="1" s="1"/>
  <c r="D1455" i="5"/>
  <c r="D1454" i="5"/>
  <c r="D1453" i="5"/>
  <c r="AC1454" i="1" s="1"/>
  <c r="AD1454" i="1" s="1"/>
  <c r="D1452" i="5"/>
  <c r="AC1453" i="1" s="1"/>
  <c r="AD1453" i="1" s="1"/>
  <c r="D1451" i="5"/>
  <c r="AC1452" i="1" s="1"/>
  <c r="AD1452" i="1" s="1"/>
  <c r="D1450" i="5"/>
  <c r="AC1451" i="1" s="1"/>
  <c r="AD1451" i="1" s="1"/>
  <c r="D1449" i="5"/>
  <c r="AC1450" i="1" s="1"/>
  <c r="AD1450" i="1" s="1"/>
  <c r="D1448" i="5"/>
  <c r="D1447" i="5"/>
  <c r="D1446" i="5"/>
  <c r="AC1447" i="1" s="1"/>
  <c r="AD1447" i="1" s="1"/>
  <c r="D1445" i="5"/>
  <c r="AC1446" i="1" s="1"/>
  <c r="AD1446" i="1" s="1"/>
  <c r="D1444" i="5"/>
  <c r="AC1445" i="1" s="1"/>
  <c r="AD1445" i="1" s="1"/>
  <c r="D1443" i="5"/>
  <c r="D1442" i="5"/>
  <c r="D1441" i="5"/>
  <c r="AC1442" i="1" s="1"/>
  <c r="AD1442" i="1" s="1"/>
  <c r="D1440" i="5"/>
  <c r="D1439" i="5"/>
  <c r="D1438" i="5"/>
  <c r="AC1439" i="1" s="1"/>
  <c r="AD1439" i="1" s="1"/>
  <c r="D1437" i="5"/>
  <c r="D1436" i="5"/>
  <c r="D1435" i="5"/>
  <c r="AC1436" i="1" s="1"/>
  <c r="AD1436" i="1" s="1"/>
  <c r="D1434" i="5"/>
  <c r="AC1435" i="1" s="1"/>
  <c r="AD1435" i="1" s="1"/>
  <c r="D1433" i="5"/>
  <c r="D1432" i="5"/>
  <c r="D1431" i="5"/>
  <c r="AC1432" i="1" s="1"/>
  <c r="AD1432" i="1" s="1"/>
  <c r="D1430" i="5"/>
  <c r="AC1431" i="1" s="1"/>
  <c r="AD1431" i="1" s="1"/>
  <c r="D1429" i="5"/>
  <c r="AC1430" i="1" s="1"/>
  <c r="AD1430" i="1" s="1"/>
  <c r="D1428" i="5"/>
  <c r="AC1429" i="1" s="1"/>
  <c r="AD1429" i="1" s="1"/>
  <c r="D1427" i="5"/>
  <c r="D1426" i="5"/>
  <c r="D1425" i="5"/>
  <c r="AC1426" i="1" s="1"/>
  <c r="AD1426" i="1" s="1"/>
  <c r="D1424" i="5"/>
  <c r="AC1425" i="1" s="1"/>
  <c r="AD1425" i="1" s="1"/>
  <c r="D1423" i="5"/>
  <c r="D1422" i="5"/>
  <c r="D1421" i="5"/>
  <c r="AC1422" i="1" s="1"/>
  <c r="AD1422" i="1" s="1"/>
  <c r="D1420" i="5"/>
  <c r="D1419" i="5"/>
  <c r="D1418" i="5"/>
  <c r="AC1419" i="1" s="1"/>
  <c r="AD1419" i="1" s="1"/>
  <c r="D1417" i="5"/>
  <c r="AC1418" i="1" s="1"/>
  <c r="AD1418" i="1" s="1"/>
  <c r="D1416" i="5"/>
  <c r="AC1417" i="1" s="1"/>
  <c r="AD1417" i="1" s="1"/>
  <c r="D1415" i="5"/>
  <c r="D1414" i="5"/>
  <c r="D1413" i="5"/>
  <c r="AC1414" i="1" s="1"/>
  <c r="AD1414" i="1" s="1"/>
  <c r="D1412" i="5"/>
  <c r="AC1413" i="1" s="1"/>
  <c r="AD1413" i="1" s="1"/>
  <c r="D1411" i="5"/>
  <c r="AC1412" i="1" s="1"/>
  <c r="AD1412" i="1" s="1"/>
  <c r="D1410" i="5"/>
  <c r="AC1411" i="1" s="1"/>
  <c r="AD1411" i="1" s="1"/>
  <c r="D1409" i="5"/>
  <c r="AC1410" i="1" s="1"/>
  <c r="AD1410" i="1" s="1"/>
  <c r="D1408" i="5"/>
  <c r="AC1409" i="1" s="1"/>
  <c r="AD1409" i="1" s="1"/>
  <c r="D1407" i="5"/>
  <c r="D1406" i="5"/>
  <c r="D1405" i="5"/>
  <c r="AC1406" i="1" s="1"/>
  <c r="AD1406" i="1" s="1"/>
  <c r="D1404" i="5"/>
  <c r="AC1405" i="1" s="1"/>
  <c r="AD1405" i="1" s="1"/>
  <c r="D1403" i="5"/>
  <c r="AC1404" i="1" s="1"/>
  <c r="AD1404" i="1" s="1"/>
  <c r="D1402" i="5"/>
  <c r="AC1403" i="1" s="1"/>
  <c r="AD1403" i="1" s="1"/>
  <c r="D1401" i="5"/>
  <c r="AC1402" i="1" s="1"/>
  <c r="AD1402" i="1" s="1"/>
  <c r="D1400" i="5"/>
  <c r="AC1401" i="1" s="1"/>
  <c r="AD1401" i="1" s="1"/>
  <c r="D1399" i="5"/>
  <c r="D1398" i="5"/>
  <c r="D1397" i="5"/>
  <c r="AC1398" i="1" s="1"/>
  <c r="AD1398" i="1" s="1"/>
  <c r="D1396" i="5"/>
  <c r="AC1397" i="1" s="1"/>
  <c r="AD1397" i="1" s="1"/>
  <c r="D1395" i="5"/>
  <c r="AC1396" i="1" s="1"/>
  <c r="AD1396" i="1" s="1"/>
  <c r="D1394" i="5"/>
  <c r="AC1395" i="1" s="1"/>
  <c r="AD1395" i="1" s="1"/>
  <c r="D1393" i="5"/>
  <c r="AC1394" i="1" s="1"/>
  <c r="AD1394" i="1" s="1"/>
  <c r="D1392" i="5"/>
  <c r="D1391" i="5"/>
  <c r="AC1392" i="1" s="1"/>
  <c r="AD1392" i="1" s="1"/>
  <c r="D1390" i="5"/>
  <c r="D1389" i="5"/>
  <c r="D1388" i="5"/>
  <c r="AC1389" i="1" s="1"/>
  <c r="AD1389" i="1" s="1"/>
  <c r="D1387" i="5"/>
  <c r="AC1388" i="1" s="1"/>
  <c r="AD1388" i="1" s="1"/>
  <c r="D1386" i="5"/>
  <c r="D1385" i="5"/>
  <c r="D1384" i="5"/>
  <c r="AC1385" i="1" s="1"/>
  <c r="AD1385" i="1" s="1"/>
  <c r="D1383" i="5"/>
  <c r="AC1384" i="1" s="1"/>
  <c r="AD1384" i="1" s="1"/>
  <c r="D1382" i="5"/>
  <c r="D1381" i="5"/>
  <c r="D1380" i="5"/>
  <c r="AC1381" i="1" s="1"/>
  <c r="AD1381" i="1" s="1"/>
  <c r="D1379" i="5"/>
  <c r="AC1380" i="1" s="1"/>
  <c r="AD1380" i="1" s="1"/>
  <c r="D1378" i="5"/>
  <c r="D1377" i="5"/>
  <c r="AC1377" i="1" s="1"/>
  <c r="AD1377" i="1" s="1"/>
  <c r="D1376" i="5"/>
  <c r="D1375" i="5"/>
  <c r="AC1376" i="1" s="1"/>
  <c r="AD1376" i="1" s="1"/>
  <c r="D1374" i="5"/>
  <c r="AC1375" i="1" s="1"/>
  <c r="AD1375" i="1" s="1"/>
  <c r="D1373" i="5"/>
  <c r="D1372" i="5"/>
  <c r="D1371" i="5"/>
  <c r="AC1372" i="1" s="1"/>
  <c r="AD1372" i="1" s="1"/>
  <c r="D1370" i="5"/>
  <c r="AC1371" i="1" s="1"/>
  <c r="AD1371" i="1" s="1"/>
  <c r="D1369" i="5"/>
  <c r="D1368" i="5"/>
  <c r="AC1368" i="1" s="1"/>
  <c r="AD1368" i="1" s="1"/>
  <c r="D1367" i="5"/>
  <c r="AC1367" i="1" s="1"/>
  <c r="AD1367" i="1" s="1"/>
  <c r="D1366" i="5"/>
  <c r="D1365" i="5"/>
  <c r="D1364" i="5"/>
  <c r="D1363" i="5"/>
  <c r="AC1364" i="1" s="1"/>
  <c r="AD1364" i="1" s="1"/>
  <c r="D1362" i="5"/>
  <c r="AC1363" i="1" s="1"/>
  <c r="AD1363" i="1" s="1"/>
  <c r="D1361" i="5"/>
  <c r="D1360" i="5"/>
  <c r="D1359" i="5"/>
  <c r="AC1360" i="1" s="1"/>
  <c r="AD1360" i="1" s="1"/>
  <c r="D1358" i="5"/>
  <c r="AC1359" i="1" s="1"/>
  <c r="AD1359" i="1" s="1"/>
  <c r="D1357" i="5"/>
  <c r="AC1358" i="1" s="1"/>
  <c r="AD1358" i="1" s="1"/>
  <c r="D1356" i="5"/>
  <c r="D1355" i="5"/>
  <c r="D1354" i="5"/>
  <c r="AC1355" i="1" s="1"/>
  <c r="AD1355" i="1" s="1"/>
  <c r="D1353" i="5"/>
  <c r="D1352" i="5"/>
  <c r="D1351" i="5"/>
  <c r="D1350" i="5"/>
  <c r="D1349" i="5"/>
  <c r="AC1350" i="1" s="1"/>
  <c r="AD1350" i="1" s="1"/>
  <c r="D1348" i="5"/>
  <c r="AC1349" i="1" s="1"/>
  <c r="AD1349" i="1" s="1"/>
  <c r="D1347" i="5"/>
  <c r="AC1348" i="1" s="1"/>
  <c r="AD1348" i="1" s="1"/>
  <c r="D1346" i="5"/>
  <c r="AC1347" i="1" s="1"/>
  <c r="AD1347" i="1" s="1"/>
  <c r="D1345" i="5"/>
  <c r="AC1346" i="1" s="1"/>
  <c r="AD1346" i="1" s="1"/>
  <c r="D1344" i="5"/>
  <c r="AC1345" i="1" s="1"/>
  <c r="AD1345" i="1" s="1"/>
  <c r="D1343" i="5"/>
  <c r="AC1344" i="1" s="1"/>
  <c r="AD1344" i="1" s="1"/>
  <c r="D1342" i="5"/>
  <c r="AC1343" i="1" s="1"/>
  <c r="AD1343" i="1" s="1"/>
  <c r="D1341" i="5"/>
  <c r="AC1342" i="1" s="1"/>
  <c r="AD1342" i="1" s="1"/>
  <c r="D1340" i="5"/>
  <c r="AC1341" i="1" s="1"/>
  <c r="AD1341" i="1" s="1"/>
  <c r="D1339" i="5"/>
  <c r="D1338" i="5"/>
  <c r="D1337" i="5"/>
  <c r="D1336" i="5"/>
  <c r="D1335" i="5"/>
  <c r="AC1336" i="1" s="1"/>
  <c r="AD1336" i="1" s="1"/>
  <c r="D1334" i="5"/>
  <c r="AC1335" i="1" s="1"/>
  <c r="AD1335" i="1" s="1"/>
  <c r="D1333" i="5"/>
  <c r="AC1334" i="1" s="1"/>
  <c r="AD1334" i="1" s="1"/>
  <c r="D1332" i="5"/>
  <c r="D1331" i="5"/>
  <c r="AC1331" i="1" s="1"/>
  <c r="AD1331" i="1" s="1"/>
  <c r="D1330" i="5"/>
  <c r="D1329" i="5"/>
  <c r="AC1330" i="1" s="1"/>
  <c r="AD1330" i="1" s="1"/>
  <c r="D1328" i="5"/>
  <c r="D1327" i="5"/>
  <c r="D1326" i="5"/>
  <c r="D1325" i="5"/>
  <c r="D1324" i="5"/>
  <c r="AC1325" i="1" s="1"/>
  <c r="AD1325" i="1" s="1"/>
  <c r="D1323" i="5"/>
  <c r="AC1324" i="1" s="1"/>
  <c r="AD1324" i="1" s="1"/>
  <c r="D1322" i="5"/>
  <c r="AC1323" i="1" s="1"/>
  <c r="AD1323" i="1" s="1"/>
  <c r="D1321" i="5"/>
  <c r="AC1322" i="1" s="1"/>
  <c r="AD1322" i="1" s="1"/>
  <c r="D1320" i="5"/>
  <c r="AC1321" i="1" s="1"/>
  <c r="AD1321" i="1" s="1"/>
  <c r="D1319" i="5"/>
  <c r="AC1320" i="1" s="1"/>
  <c r="AD1320" i="1" s="1"/>
  <c r="D1318" i="5"/>
  <c r="D1317" i="5"/>
  <c r="AC1317" i="1" s="1"/>
  <c r="AD1317" i="1" s="1"/>
  <c r="D1316" i="5"/>
  <c r="D1315" i="5"/>
  <c r="AC1316" i="1" s="1"/>
  <c r="AD1316" i="1" s="1"/>
  <c r="D1314" i="5"/>
  <c r="AC1315" i="1" s="1"/>
  <c r="AD1315" i="1" s="1"/>
  <c r="D1313" i="5"/>
  <c r="AC1314" i="1" s="1"/>
  <c r="AD1314" i="1" s="1"/>
  <c r="D1312" i="5"/>
  <c r="AC1313" i="1" s="1"/>
  <c r="AD1313" i="1" s="1"/>
  <c r="D1311" i="5"/>
  <c r="AC1312" i="1" s="1"/>
  <c r="AD1312" i="1" s="1"/>
  <c r="D1310" i="5"/>
  <c r="AC1311" i="1" s="1"/>
  <c r="AD1311" i="1" s="1"/>
  <c r="D1309" i="5"/>
  <c r="AC1310" i="1" s="1"/>
  <c r="AD1310" i="1" s="1"/>
  <c r="D1308" i="5"/>
  <c r="D1307" i="5"/>
  <c r="D1306" i="5"/>
  <c r="AC1307" i="1" s="1"/>
  <c r="AD1307" i="1" s="1"/>
  <c r="D1305" i="5"/>
  <c r="AC1306" i="1" s="1"/>
  <c r="AD1306" i="1" s="1"/>
  <c r="D1304" i="5"/>
  <c r="AC1305" i="1" s="1"/>
  <c r="AD1305" i="1" s="1"/>
  <c r="D1303" i="5"/>
  <c r="AC1304" i="1" s="1"/>
  <c r="AD1304" i="1" s="1"/>
  <c r="D1302" i="5"/>
  <c r="AC1303" i="1" s="1"/>
  <c r="AD1303" i="1" s="1"/>
  <c r="D1301" i="5"/>
  <c r="AC1302" i="1" s="1"/>
  <c r="AD1302" i="1" s="1"/>
  <c r="D1300" i="5"/>
  <c r="AC1301" i="1" s="1"/>
  <c r="AD1301" i="1" s="1"/>
  <c r="D1299" i="5"/>
  <c r="D1298" i="5"/>
  <c r="D1297" i="5"/>
  <c r="D1296" i="5"/>
  <c r="D1295" i="5"/>
  <c r="D1294" i="5"/>
  <c r="D1293" i="5"/>
  <c r="AC1294" i="1" s="1"/>
  <c r="AD1294" i="1" s="1"/>
  <c r="D1292" i="5"/>
  <c r="AC1293" i="1" s="1"/>
  <c r="AD1293" i="1" s="1"/>
  <c r="D1291" i="5"/>
  <c r="D1290" i="5"/>
  <c r="D1289" i="5"/>
  <c r="AC1290" i="1" s="1"/>
  <c r="AD1290" i="1" s="1"/>
  <c r="D1288" i="5"/>
  <c r="AC1289" i="1" s="1"/>
  <c r="AD1289" i="1" s="1"/>
  <c r="D1287" i="5"/>
  <c r="AC1288" i="1" s="1"/>
  <c r="AD1288" i="1" s="1"/>
  <c r="D1286" i="5"/>
  <c r="AC1287" i="1" s="1"/>
  <c r="AD1287" i="1" s="1"/>
  <c r="D1285" i="5"/>
  <c r="D1284" i="5"/>
  <c r="AC1284" i="1" s="1"/>
  <c r="AD1284" i="1" s="1"/>
  <c r="D1283" i="5"/>
  <c r="D1282" i="5"/>
  <c r="AC1283" i="1" s="1"/>
  <c r="AD1283" i="1" s="1"/>
  <c r="D1281" i="5"/>
  <c r="AC1282" i="1" s="1"/>
  <c r="AD1282" i="1" s="1"/>
  <c r="D1280" i="5"/>
  <c r="AC1281" i="1" s="1"/>
  <c r="AD1281" i="1" s="1"/>
  <c r="D1279" i="5"/>
  <c r="AC1280" i="1" s="1"/>
  <c r="AD1280" i="1" s="1"/>
  <c r="D1278" i="5"/>
  <c r="D1277" i="5"/>
  <c r="D1276" i="5"/>
  <c r="AC1277" i="1" s="1"/>
  <c r="AD1277" i="1" s="1"/>
  <c r="D1275" i="5"/>
  <c r="AC1276" i="1" s="1"/>
  <c r="AD1276" i="1" s="1"/>
  <c r="D1274" i="5"/>
  <c r="AC1275" i="1" s="1"/>
  <c r="AD1275" i="1" s="1"/>
  <c r="D1273" i="5"/>
  <c r="AC1274" i="1" s="1"/>
  <c r="AD1274" i="1" s="1"/>
  <c r="D1272" i="5"/>
  <c r="D1271" i="5"/>
  <c r="D1270" i="5"/>
  <c r="AC1271" i="1" s="1"/>
  <c r="AD1271" i="1" s="1"/>
  <c r="D1269" i="5"/>
  <c r="D1268" i="5"/>
  <c r="D1267" i="5"/>
  <c r="AC1268" i="1" s="1"/>
  <c r="AD1268" i="1" s="1"/>
  <c r="D1266" i="5"/>
  <c r="AC1267" i="1" s="1"/>
  <c r="AD1267" i="1" s="1"/>
  <c r="D1265" i="5"/>
  <c r="AC1266" i="1" s="1"/>
  <c r="AD1266" i="1" s="1"/>
  <c r="D1264" i="5"/>
  <c r="D1263" i="5"/>
  <c r="AC1263" i="1" s="1"/>
  <c r="AD1263" i="1" s="1"/>
  <c r="D1262" i="5"/>
  <c r="AC1262" i="1" s="1"/>
  <c r="AD1262" i="1" s="1"/>
  <c r="D1261" i="5"/>
  <c r="D1260" i="5"/>
  <c r="AC1261" i="1" s="1"/>
  <c r="AD1261" i="1" s="1"/>
  <c r="D1259" i="5"/>
  <c r="AC1260" i="1" s="1"/>
  <c r="AD1260" i="1" s="1"/>
  <c r="D1258" i="5"/>
  <c r="AC1259" i="1" s="1"/>
  <c r="AD1259" i="1" s="1"/>
  <c r="D1257" i="5"/>
  <c r="D1256" i="5"/>
  <c r="AC1256" i="1" s="1"/>
  <c r="AD1256" i="1" s="1"/>
  <c r="D1255" i="5"/>
  <c r="AC1255" i="1" s="1"/>
  <c r="AD1255" i="1" s="1"/>
  <c r="D1254" i="5"/>
  <c r="D1253" i="5"/>
  <c r="AC1254" i="1" s="1"/>
  <c r="AD1254" i="1" s="1"/>
  <c r="D1252" i="5"/>
  <c r="AC1253" i="1" s="1"/>
  <c r="AD1253" i="1" s="1"/>
  <c r="D1251" i="5"/>
  <c r="AC1252" i="1" s="1"/>
  <c r="AD1252" i="1" s="1"/>
  <c r="D1250" i="5"/>
  <c r="AC1251" i="1" s="1"/>
  <c r="AD1251" i="1" s="1"/>
  <c r="D1249" i="5"/>
  <c r="AC1250" i="1" s="1"/>
  <c r="AD1250" i="1" s="1"/>
  <c r="D1248" i="5"/>
  <c r="AC1249" i="1" s="1"/>
  <c r="AD1249" i="1" s="1"/>
  <c r="D1247" i="5"/>
  <c r="AC1248" i="1" s="1"/>
  <c r="AD1248" i="1" s="1"/>
  <c r="D1246" i="5"/>
  <c r="D1245" i="5"/>
  <c r="D1244" i="5"/>
  <c r="AC1245" i="1" s="1"/>
  <c r="AD1245" i="1" s="1"/>
  <c r="D1243" i="5"/>
  <c r="AC1244" i="1" s="1"/>
  <c r="AD1244" i="1" s="1"/>
  <c r="D1242" i="5"/>
  <c r="AC1243" i="1" s="1"/>
  <c r="AD1243" i="1" s="1"/>
  <c r="D1241" i="5"/>
  <c r="D1240" i="5"/>
  <c r="D1239" i="5"/>
  <c r="AC1240" i="1" s="1"/>
  <c r="AD1240" i="1" s="1"/>
  <c r="D1238" i="5"/>
  <c r="AC1239" i="1" s="1"/>
  <c r="AD1239" i="1" s="1"/>
  <c r="D1237" i="5"/>
  <c r="AC1238" i="1" s="1"/>
  <c r="AD1238" i="1" s="1"/>
  <c r="D1236" i="5"/>
  <c r="D1235" i="5"/>
  <c r="D1234" i="5"/>
  <c r="AC1235" i="1" s="1"/>
  <c r="AD1235" i="1" s="1"/>
  <c r="D1233" i="5"/>
  <c r="D1232" i="5"/>
  <c r="D1231" i="5"/>
  <c r="D1230" i="5"/>
  <c r="D1229" i="5"/>
  <c r="D1228" i="5"/>
  <c r="D1227" i="5"/>
  <c r="D1226" i="5"/>
  <c r="AC1227" i="1" s="1"/>
  <c r="AD1227" i="1" s="1"/>
  <c r="D1225" i="5"/>
  <c r="AC1226" i="1" s="1"/>
  <c r="AD1226" i="1" s="1"/>
  <c r="D1224" i="5"/>
  <c r="D1223" i="5"/>
  <c r="D1222" i="5"/>
  <c r="AC1223" i="1" s="1"/>
  <c r="AD1223" i="1" s="1"/>
  <c r="D1221" i="5"/>
  <c r="D1220" i="5"/>
  <c r="AC1220" i="1" s="1"/>
  <c r="AD1220" i="1" s="1"/>
  <c r="D1219" i="5"/>
  <c r="D1218" i="5"/>
  <c r="D1217" i="5"/>
  <c r="D1216" i="5"/>
  <c r="AC1217" i="1" s="1"/>
  <c r="AD1217" i="1" s="1"/>
  <c r="D1215" i="5"/>
  <c r="AC1216" i="1" s="1"/>
  <c r="AD1216" i="1" s="1"/>
  <c r="D1214" i="5"/>
  <c r="D1213" i="5"/>
  <c r="D1212" i="5"/>
  <c r="AC1213" i="1" s="1"/>
  <c r="AD1213" i="1" s="1"/>
  <c r="D1211" i="5"/>
  <c r="D1210" i="5"/>
  <c r="D1209" i="5"/>
  <c r="D1208" i="5"/>
  <c r="D1207" i="5"/>
  <c r="D1206" i="5"/>
  <c r="D1205" i="5"/>
  <c r="AC1206" i="1" s="1"/>
  <c r="AD1206" i="1" s="1"/>
  <c r="D1204" i="5"/>
  <c r="AC1205" i="1" s="1"/>
  <c r="AD1205" i="1" s="1"/>
  <c r="D1203" i="5"/>
  <c r="D1202" i="5"/>
  <c r="D1201" i="5"/>
  <c r="AC1202" i="1" s="1"/>
  <c r="AD1202" i="1" s="1"/>
  <c r="D1200" i="5"/>
  <c r="AC1201" i="1" s="1"/>
  <c r="AD1201" i="1" s="1"/>
  <c r="D1199" i="5"/>
  <c r="AC1200" i="1" s="1"/>
  <c r="AD1200" i="1" s="1"/>
  <c r="D1198" i="5"/>
  <c r="AC1199" i="1" s="1"/>
  <c r="AD1199" i="1" s="1"/>
  <c r="D1197" i="5"/>
  <c r="AC1198" i="1" s="1"/>
  <c r="AD1198" i="1" s="1"/>
  <c r="D1196" i="5"/>
  <c r="AC1197" i="1" s="1"/>
  <c r="AD1197" i="1" s="1"/>
  <c r="D1195" i="5"/>
  <c r="AC1196" i="1" s="1"/>
  <c r="AD1196" i="1" s="1"/>
  <c r="D1194" i="5"/>
  <c r="D1193" i="5"/>
  <c r="D1192" i="5"/>
  <c r="AC1193" i="1" s="1"/>
  <c r="AD1193" i="1" s="1"/>
  <c r="D1191" i="5"/>
  <c r="D1190" i="5"/>
  <c r="D1189" i="5"/>
  <c r="AC1190" i="1" s="1"/>
  <c r="AD1190" i="1" s="1"/>
  <c r="D1188" i="5"/>
  <c r="AC1189" i="1" s="1"/>
  <c r="AD1189" i="1" s="1"/>
  <c r="D1187" i="5"/>
  <c r="D1186" i="5"/>
  <c r="D1185" i="5"/>
  <c r="AC1186" i="1" s="1"/>
  <c r="AD1186" i="1" s="1"/>
  <c r="D1184" i="5"/>
  <c r="AC1185" i="1" s="1"/>
  <c r="AD1185" i="1" s="1"/>
  <c r="D1183" i="5"/>
  <c r="AC1184" i="1" s="1"/>
  <c r="AD1184" i="1" s="1"/>
  <c r="D1182" i="5"/>
  <c r="AC1183" i="1" s="1"/>
  <c r="AD1183" i="1" s="1"/>
  <c r="D1181" i="5"/>
  <c r="AC1182" i="1" s="1"/>
  <c r="AD1182" i="1" s="1"/>
  <c r="D1180" i="5"/>
  <c r="AC1181" i="1" s="1"/>
  <c r="AD1181" i="1" s="1"/>
  <c r="D1179" i="5"/>
  <c r="AC1180" i="1" s="1"/>
  <c r="AD1180" i="1" s="1"/>
  <c r="D1178" i="5"/>
  <c r="AC1179" i="1" s="1"/>
  <c r="AD1179" i="1" s="1"/>
  <c r="D1177" i="5"/>
  <c r="D1176" i="5"/>
  <c r="AC1176" i="1" s="1"/>
  <c r="AD1176" i="1" s="1"/>
  <c r="D1175" i="5"/>
  <c r="D1174" i="5"/>
  <c r="AC1175" i="1" s="1"/>
  <c r="AD1175" i="1" s="1"/>
  <c r="D1173" i="5"/>
  <c r="AC1174" i="1" s="1"/>
  <c r="AD1174" i="1" s="1"/>
  <c r="D1172" i="5"/>
  <c r="D1171" i="5"/>
  <c r="D1170" i="5"/>
  <c r="AC1171" i="1" s="1"/>
  <c r="AD1171" i="1" s="1"/>
  <c r="D1169" i="5"/>
  <c r="AC1170" i="1" s="1"/>
  <c r="AD1170" i="1" s="1"/>
  <c r="D1168" i="5"/>
  <c r="D1167" i="5"/>
  <c r="D1166" i="5"/>
  <c r="AC1167" i="1" s="1"/>
  <c r="AD1167" i="1" s="1"/>
  <c r="D1165" i="5"/>
  <c r="D1164" i="5"/>
  <c r="D1163" i="5"/>
  <c r="AC1164" i="1" s="1"/>
  <c r="AD1164" i="1" s="1"/>
  <c r="D1162" i="5"/>
  <c r="D1161" i="5"/>
  <c r="AC1161" i="1" s="1"/>
  <c r="AD1161" i="1" s="1"/>
  <c r="D1160" i="5"/>
  <c r="D1159" i="5"/>
  <c r="AC1160" i="1" s="1"/>
  <c r="AD1160" i="1" s="1"/>
  <c r="D1158" i="5"/>
  <c r="AC1159" i="1" s="1"/>
  <c r="AD1159" i="1" s="1"/>
  <c r="D1157" i="5"/>
  <c r="AC1158" i="1" s="1"/>
  <c r="AD1158" i="1" s="1"/>
  <c r="D1156" i="5"/>
  <c r="D1155" i="5"/>
  <c r="D1154" i="5"/>
  <c r="AC1155" i="1" s="1"/>
  <c r="AD1155" i="1" s="1"/>
  <c r="D1153" i="5"/>
  <c r="AC1154" i="1" s="1"/>
  <c r="AD1154" i="1" s="1"/>
  <c r="D1152" i="5"/>
  <c r="AC1153" i="1" s="1"/>
  <c r="AD1153" i="1" s="1"/>
  <c r="D1151" i="5"/>
  <c r="AC1152" i="1" s="1"/>
  <c r="AD1152" i="1" s="1"/>
  <c r="D1150" i="5"/>
  <c r="AC1151" i="1" s="1"/>
  <c r="AD1151" i="1" s="1"/>
  <c r="D1149" i="5"/>
  <c r="AC1150" i="1" s="1"/>
  <c r="AD1150" i="1" s="1"/>
  <c r="D1148" i="5"/>
  <c r="AC1149" i="1" s="1"/>
  <c r="AD1149" i="1" s="1"/>
  <c r="D1147" i="5"/>
  <c r="D1146" i="5"/>
  <c r="D1145" i="5"/>
  <c r="AC1146" i="1" s="1"/>
  <c r="AD1146" i="1" s="1"/>
  <c r="D1144" i="5"/>
  <c r="D1143" i="5"/>
  <c r="D1142" i="5"/>
  <c r="D1141" i="5"/>
  <c r="D1140" i="5"/>
  <c r="AC1141" i="1" s="1"/>
  <c r="AD1141" i="1" s="1"/>
  <c r="D1139" i="5"/>
  <c r="D1138" i="5"/>
  <c r="D1137" i="5"/>
  <c r="AC1138" i="1" s="1"/>
  <c r="AD1138" i="1" s="1"/>
  <c r="D1136" i="5"/>
  <c r="AC1137" i="1" s="1"/>
  <c r="AD1137" i="1" s="1"/>
  <c r="D1135" i="5"/>
  <c r="AC1136" i="1" s="1"/>
  <c r="AD1136" i="1" s="1"/>
  <c r="D1134" i="5"/>
  <c r="AC1135" i="1" s="1"/>
  <c r="AD1135" i="1" s="1"/>
  <c r="D1133" i="5"/>
  <c r="AC1134" i="1" s="1"/>
  <c r="AD1134" i="1" s="1"/>
  <c r="D1132" i="5"/>
  <c r="D1131" i="5"/>
  <c r="D1130" i="5"/>
  <c r="AC1131" i="1" s="1"/>
  <c r="AD1131" i="1" s="1"/>
  <c r="D1129" i="5"/>
  <c r="AC1130" i="1" s="1"/>
  <c r="AD1130" i="1" s="1"/>
  <c r="D1128" i="5"/>
  <c r="D1127" i="5"/>
  <c r="D1126" i="5"/>
  <c r="AC1127" i="1" s="1"/>
  <c r="AD1127" i="1" s="1"/>
  <c r="D1125" i="5"/>
  <c r="AC1126" i="1" s="1"/>
  <c r="AD1126" i="1" s="1"/>
  <c r="D1124" i="5"/>
  <c r="AC1125" i="1" s="1"/>
  <c r="AD1125" i="1" s="1"/>
  <c r="D1123" i="5"/>
  <c r="AC1124" i="1" s="1"/>
  <c r="AD1124" i="1" s="1"/>
  <c r="D1122" i="5"/>
  <c r="D1121" i="5"/>
  <c r="D1120" i="5"/>
  <c r="AC1121" i="1" s="1"/>
  <c r="AD1121" i="1" s="1"/>
  <c r="D1119" i="5"/>
  <c r="D1118" i="5"/>
  <c r="AC1118" i="1" s="1"/>
  <c r="AD1118" i="1" s="1"/>
  <c r="D1117" i="5"/>
  <c r="D1116" i="5"/>
  <c r="AC1117" i="1" s="1"/>
  <c r="AD1117" i="1" s="1"/>
  <c r="D1115" i="5"/>
  <c r="D1114" i="5"/>
  <c r="D1113" i="5"/>
  <c r="D1112" i="5"/>
  <c r="AC1112" i="1" s="1"/>
  <c r="AD1112" i="1" s="1"/>
  <c r="D1111" i="5"/>
  <c r="AC1111" i="1" s="1"/>
  <c r="AD1111" i="1" s="1"/>
  <c r="D1110" i="5"/>
  <c r="D1109" i="5"/>
  <c r="D1108" i="5"/>
  <c r="AC1109" i="1" s="1"/>
  <c r="AD1109" i="1" s="1"/>
  <c r="D1107" i="5"/>
  <c r="D1106" i="5"/>
  <c r="D1105" i="5"/>
  <c r="AC1106" i="1" s="1"/>
  <c r="AD1106" i="1" s="1"/>
  <c r="D1104" i="5"/>
  <c r="AC1105" i="1" s="1"/>
  <c r="AD1105" i="1" s="1"/>
  <c r="D1103" i="5"/>
  <c r="AC1104" i="1" s="1"/>
  <c r="AD1104" i="1" s="1"/>
  <c r="D1102" i="5"/>
  <c r="AC1103" i="1" s="1"/>
  <c r="AD1103" i="1" s="1"/>
  <c r="D1101" i="5"/>
  <c r="AC1102" i="1" s="1"/>
  <c r="AD1102" i="1" s="1"/>
  <c r="D1100" i="5"/>
  <c r="AC1101" i="1" s="1"/>
  <c r="AD1101" i="1" s="1"/>
  <c r="D1099" i="5"/>
  <c r="AC1100" i="1" s="1"/>
  <c r="AD1100" i="1" s="1"/>
  <c r="D1098" i="5"/>
  <c r="AC1099" i="1" s="1"/>
  <c r="AD1099" i="1" s="1"/>
  <c r="D1097" i="5"/>
  <c r="AC1098" i="1" s="1"/>
  <c r="AD1098" i="1" s="1"/>
  <c r="D1096" i="5"/>
  <c r="D1095" i="5"/>
  <c r="D1094" i="5"/>
  <c r="AC1095" i="1" s="1"/>
  <c r="AD1095" i="1" s="1"/>
  <c r="D1093" i="5"/>
  <c r="D1092" i="5"/>
  <c r="D1091" i="5"/>
  <c r="D1090" i="5"/>
  <c r="D1089" i="5"/>
  <c r="AC1090" i="1" s="1"/>
  <c r="AD1090" i="1" s="1"/>
  <c r="D1088" i="5"/>
  <c r="AC1089" i="1" s="1"/>
  <c r="AD1089" i="1" s="1"/>
  <c r="D1087" i="5"/>
  <c r="AC1088" i="1" s="1"/>
  <c r="AD1088" i="1" s="1"/>
  <c r="D1086" i="5"/>
  <c r="AC1087" i="1" s="1"/>
  <c r="AD1087" i="1" s="1"/>
  <c r="D1085" i="5"/>
  <c r="AC1086" i="1" s="1"/>
  <c r="AD1086" i="1" s="1"/>
  <c r="D1084" i="5"/>
  <c r="D1083" i="5"/>
  <c r="D1082" i="5"/>
  <c r="AC1083" i="1" s="1"/>
  <c r="AD1083" i="1" s="1"/>
  <c r="D1081" i="5"/>
  <c r="D1080" i="5"/>
  <c r="D1079" i="5"/>
  <c r="AC1080" i="1" s="1"/>
  <c r="AD1080" i="1" s="1"/>
  <c r="D1078" i="5"/>
  <c r="AC1079" i="1" s="1"/>
  <c r="AD1079" i="1" s="1"/>
  <c r="D1077" i="5"/>
  <c r="AC1078" i="1" s="1"/>
  <c r="AD1078" i="1" s="1"/>
  <c r="D1076" i="5"/>
  <c r="AC1077" i="1" s="1"/>
  <c r="AD1077" i="1" s="1"/>
  <c r="D1075" i="5"/>
  <c r="AC1076" i="1" s="1"/>
  <c r="AD1076" i="1" s="1"/>
  <c r="D1074" i="5"/>
  <c r="D1073" i="5"/>
  <c r="D1072" i="5"/>
  <c r="AC1073" i="1" s="1"/>
  <c r="AD1073" i="1" s="1"/>
  <c r="D1071" i="5"/>
  <c r="D1070" i="5"/>
  <c r="D1069" i="5"/>
  <c r="D1068" i="5"/>
  <c r="AC1068" i="1" s="1"/>
  <c r="AD1068" i="1" s="1"/>
  <c r="D1067" i="5"/>
  <c r="D1066" i="5"/>
  <c r="AC1067" i="1" s="1"/>
  <c r="AD1067" i="1" s="1"/>
  <c r="D1065" i="5"/>
  <c r="AC1066" i="1" s="1"/>
  <c r="AD1066" i="1" s="1"/>
  <c r="D1064" i="5"/>
  <c r="AC1065" i="1" s="1"/>
  <c r="AD1065" i="1" s="1"/>
  <c r="D1063" i="5"/>
  <c r="AC1064" i="1" s="1"/>
  <c r="AD1064" i="1" s="1"/>
  <c r="D1062" i="5"/>
  <c r="D1061" i="5"/>
  <c r="D1060" i="5"/>
  <c r="AC1061" i="1" s="1"/>
  <c r="AD1061" i="1" s="1"/>
  <c r="D1059" i="5"/>
  <c r="D1058" i="5"/>
  <c r="D1057" i="5"/>
  <c r="AC1058" i="1" s="1"/>
  <c r="AD1058" i="1" s="1"/>
  <c r="D1056" i="5"/>
  <c r="D1055" i="5"/>
  <c r="D1054" i="5"/>
  <c r="AC1055" i="1" s="1"/>
  <c r="AD1055" i="1" s="1"/>
  <c r="D1053" i="5"/>
  <c r="AC1054" i="1" s="1"/>
  <c r="AD1054" i="1" s="1"/>
  <c r="D1052" i="5"/>
  <c r="AC1053" i="1" s="1"/>
  <c r="AD1053" i="1" s="1"/>
  <c r="D1051" i="5"/>
  <c r="AC1052" i="1" s="1"/>
  <c r="AD1052" i="1" s="1"/>
  <c r="D1050" i="5"/>
  <c r="AC1051" i="1" s="1"/>
  <c r="AD1051" i="1" s="1"/>
  <c r="D1049" i="5"/>
  <c r="AC1050" i="1" s="1"/>
  <c r="AD1050" i="1" s="1"/>
  <c r="D1048" i="5"/>
  <c r="AC1049" i="1" s="1"/>
  <c r="AD1049" i="1" s="1"/>
  <c r="D1047" i="5"/>
  <c r="AC1048" i="1" s="1"/>
  <c r="AD1048" i="1" s="1"/>
  <c r="D1046" i="5"/>
  <c r="AC1047" i="1" s="1"/>
  <c r="AD1047" i="1" s="1"/>
  <c r="D1045" i="5"/>
  <c r="AC1046" i="1" s="1"/>
  <c r="AD1046" i="1" s="1"/>
  <c r="D1044" i="5"/>
  <c r="D1043" i="5"/>
  <c r="D1042" i="5"/>
  <c r="D1041" i="5"/>
  <c r="D1040" i="5"/>
  <c r="AC1041" i="1" s="1"/>
  <c r="AD1041" i="1" s="1"/>
  <c r="D1039" i="5"/>
  <c r="AC1040" i="1" s="1"/>
  <c r="AD1040" i="1" s="1"/>
  <c r="D1038" i="5"/>
  <c r="D1037" i="5"/>
  <c r="AC1037" i="1" s="1"/>
  <c r="AD1037" i="1" s="1"/>
  <c r="D1036" i="5"/>
  <c r="D1035" i="5"/>
  <c r="AC1036" i="1" s="1"/>
  <c r="AD1036" i="1" s="1"/>
  <c r="D1034" i="5"/>
  <c r="D1033" i="5"/>
  <c r="D1032" i="5"/>
  <c r="AC1033" i="1" s="1"/>
  <c r="AD1033" i="1" s="1"/>
  <c r="D1031" i="5"/>
  <c r="AC1032" i="1" s="1"/>
  <c r="AD1032" i="1" s="1"/>
  <c r="D1030" i="5"/>
  <c r="AC1031" i="1" s="1"/>
  <c r="AD1031" i="1" s="1"/>
  <c r="D1029" i="5"/>
  <c r="D1028" i="5"/>
  <c r="D1027" i="5"/>
  <c r="AC1028" i="1" s="1"/>
  <c r="AD1028" i="1" s="1"/>
  <c r="D1026" i="5"/>
  <c r="AC1027" i="1" s="1"/>
  <c r="AD1027" i="1" s="1"/>
  <c r="D1025" i="5"/>
  <c r="AC1026" i="1" s="1"/>
  <c r="AD1026" i="1" s="1"/>
  <c r="D1024" i="5"/>
  <c r="AC1025" i="1" s="1"/>
  <c r="AD1025" i="1" s="1"/>
  <c r="D1023" i="5"/>
  <c r="AC1024" i="1" s="1"/>
  <c r="AD1024" i="1" s="1"/>
  <c r="D1022" i="5"/>
  <c r="AC1023" i="1" s="1"/>
  <c r="AD1023" i="1" s="1"/>
  <c r="D1021" i="5"/>
  <c r="AC1022" i="1" s="1"/>
  <c r="AD1022" i="1" s="1"/>
  <c r="D1020" i="5"/>
  <c r="D1019" i="5"/>
  <c r="D1018" i="5"/>
  <c r="D1017" i="5"/>
  <c r="D1016" i="5"/>
  <c r="AC1017" i="1" s="1"/>
  <c r="AD1017" i="1" s="1"/>
  <c r="D1015" i="5"/>
  <c r="AC1016" i="1" s="1"/>
  <c r="AD1016" i="1" s="1"/>
  <c r="D1014" i="5"/>
  <c r="AC1015" i="1" s="1"/>
  <c r="AD1015" i="1" s="1"/>
  <c r="D1013" i="5"/>
  <c r="AC1014" i="1" s="1"/>
  <c r="AD1014" i="1" s="1"/>
  <c r="D1012" i="5"/>
  <c r="AC1013" i="1" s="1"/>
  <c r="AD1013" i="1" s="1"/>
  <c r="D1011" i="5"/>
  <c r="AC1012" i="1" s="1"/>
  <c r="AD1012" i="1" s="1"/>
  <c r="D1010" i="5"/>
  <c r="AC1011" i="1" s="1"/>
  <c r="AD1011" i="1" s="1"/>
  <c r="D1009" i="5"/>
  <c r="AC1010" i="1" s="1"/>
  <c r="AD1010" i="1" s="1"/>
  <c r="D1008" i="5"/>
  <c r="AC1009" i="1" s="1"/>
  <c r="AD1009" i="1" s="1"/>
  <c r="D1007" i="5"/>
  <c r="AC1008" i="1" s="1"/>
  <c r="AD1008" i="1" s="1"/>
  <c r="D1006" i="5"/>
  <c r="AC1007" i="1" s="1"/>
  <c r="AD1007" i="1" s="1"/>
  <c r="D1005" i="5"/>
  <c r="AC1006" i="1" s="1"/>
  <c r="AD1006" i="1" s="1"/>
  <c r="D1004" i="5"/>
  <c r="AC1005" i="1" s="1"/>
  <c r="AD1005" i="1" s="1"/>
  <c r="D1003" i="5"/>
  <c r="D1002" i="5"/>
  <c r="D1001" i="5"/>
  <c r="AC1002" i="1" s="1"/>
  <c r="AD1002" i="1" s="1"/>
  <c r="D1000" i="5"/>
  <c r="AC1001" i="1" s="1"/>
  <c r="AD1001" i="1" s="1"/>
  <c r="D999" i="5"/>
  <c r="D998" i="5"/>
  <c r="AC998" i="1" s="1"/>
  <c r="AD998" i="1" s="1"/>
  <c r="D997" i="5"/>
  <c r="D996" i="5"/>
  <c r="AC997" i="1" s="1"/>
  <c r="AD997" i="1" s="1"/>
  <c r="D995" i="5"/>
  <c r="AC996" i="1" s="1"/>
  <c r="AD996" i="1" s="1"/>
  <c r="D994" i="5"/>
  <c r="AC995" i="1" s="1"/>
  <c r="AD995" i="1" s="1"/>
  <c r="D993" i="5"/>
  <c r="AC994" i="1" s="1"/>
  <c r="AD994" i="1" s="1"/>
  <c r="D992" i="5"/>
  <c r="AC993" i="1" s="1"/>
  <c r="AD993" i="1" s="1"/>
  <c r="D991" i="5"/>
  <c r="AC992" i="1" s="1"/>
  <c r="AD992" i="1" s="1"/>
  <c r="D990" i="5"/>
  <c r="AC991" i="1" s="1"/>
  <c r="AD991" i="1" s="1"/>
  <c r="D989" i="5"/>
  <c r="AC990" i="1" s="1"/>
  <c r="AD990" i="1" s="1"/>
  <c r="D988" i="5"/>
  <c r="AC989" i="1" s="1"/>
  <c r="AD989" i="1" s="1"/>
  <c r="D987" i="5"/>
  <c r="D986" i="5"/>
  <c r="D985" i="5"/>
  <c r="AC986" i="1" s="1"/>
  <c r="AD986" i="1" s="1"/>
  <c r="D984" i="5"/>
  <c r="D983" i="5"/>
  <c r="D982" i="5"/>
  <c r="D981" i="5"/>
  <c r="D980" i="5"/>
  <c r="D979" i="5"/>
  <c r="AC979" i="1" s="1"/>
  <c r="AD979" i="1" s="1"/>
  <c r="D978" i="5"/>
  <c r="D977" i="5"/>
  <c r="AC978" i="1" s="1"/>
  <c r="AD978" i="1" s="1"/>
  <c r="D976" i="5"/>
  <c r="D975" i="5"/>
  <c r="D974" i="5"/>
  <c r="AC975" i="1" s="1"/>
  <c r="AD975" i="1" s="1"/>
  <c r="D973" i="5"/>
  <c r="D972" i="5"/>
  <c r="D971" i="5"/>
  <c r="AC972" i="1" s="1"/>
  <c r="AD972" i="1" s="1"/>
  <c r="D970" i="5"/>
  <c r="AC971" i="1" s="1"/>
  <c r="AD971" i="1" s="1"/>
  <c r="D969" i="5"/>
  <c r="AC970" i="1" s="1"/>
  <c r="AD970" i="1" s="1"/>
  <c r="D968" i="5"/>
  <c r="AC969" i="1" s="1"/>
  <c r="AD969" i="1" s="1"/>
  <c r="D967" i="5"/>
  <c r="D966" i="5"/>
  <c r="D965" i="5"/>
  <c r="AC966" i="1" s="1"/>
  <c r="AD966" i="1" s="1"/>
  <c r="D964" i="5"/>
  <c r="AC965" i="1" s="1"/>
  <c r="AD965" i="1" s="1"/>
  <c r="D963" i="5"/>
  <c r="AC964" i="1" s="1"/>
  <c r="AD964" i="1" s="1"/>
  <c r="D962" i="5"/>
  <c r="AC963" i="1" s="1"/>
  <c r="AD963" i="1" s="1"/>
  <c r="D961" i="5"/>
  <c r="AC962" i="1" s="1"/>
  <c r="AD962" i="1" s="1"/>
  <c r="D960" i="5"/>
  <c r="D959" i="5"/>
  <c r="D958" i="5"/>
  <c r="AC959" i="1" s="1"/>
  <c r="AD959" i="1" s="1"/>
  <c r="D957" i="5"/>
  <c r="AC958" i="1" s="1"/>
  <c r="AD958" i="1" s="1"/>
  <c r="D956" i="5"/>
  <c r="AC957" i="1" s="1"/>
  <c r="AD957" i="1" s="1"/>
  <c r="D955" i="5"/>
  <c r="D954" i="5"/>
  <c r="D953" i="5"/>
  <c r="D952" i="5"/>
  <c r="D951" i="5"/>
  <c r="AC952" i="1" s="1"/>
  <c r="AD952" i="1" s="1"/>
  <c r="D950" i="5"/>
  <c r="AC951" i="1" s="1"/>
  <c r="AD951" i="1" s="1"/>
  <c r="D949" i="5"/>
  <c r="AC950" i="1" s="1"/>
  <c r="AD950" i="1" s="1"/>
  <c r="D948" i="5"/>
  <c r="D947" i="5"/>
  <c r="D946" i="5"/>
  <c r="AC947" i="1" s="1"/>
  <c r="AD947" i="1" s="1"/>
  <c r="D945" i="5"/>
  <c r="D944" i="5"/>
  <c r="D943" i="5"/>
  <c r="D942" i="5"/>
  <c r="D941" i="5"/>
  <c r="D940" i="5"/>
  <c r="D939" i="5"/>
  <c r="D938" i="5"/>
  <c r="D937" i="5"/>
  <c r="AC938" i="1" s="1"/>
  <c r="AD938" i="1" s="1"/>
  <c r="D936" i="5"/>
  <c r="AC937" i="1" s="1"/>
  <c r="AD937" i="1" s="1"/>
  <c r="D935" i="5"/>
  <c r="AC936" i="1" s="1"/>
  <c r="AD936" i="1" s="1"/>
  <c r="D934" i="5"/>
  <c r="AC935" i="1" s="1"/>
  <c r="AD935" i="1" s="1"/>
  <c r="D933" i="5"/>
  <c r="D932" i="5"/>
  <c r="D931" i="5"/>
  <c r="AC932" i="1" s="1"/>
  <c r="AD932" i="1" s="1"/>
  <c r="D930" i="5"/>
  <c r="AC931" i="1" s="1"/>
  <c r="AD931" i="1" s="1"/>
  <c r="D929" i="5"/>
  <c r="AC930" i="1" s="1"/>
  <c r="AD930" i="1" s="1"/>
  <c r="D928" i="5"/>
  <c r="AC929" i="1" s="1"/>
  <c r="AD929" i="1" s="1"/>
  <c r="D927" i="5"/>
  <c r="AC928" i="1" s="1"/>
  <c r="AD928" i="1" s="1"/>
  <c r="D926" i="5"/>
  <c r="AC927" i="1" s="1"/>
  <c r="AD927" i="1" s="1"/>
  <c r="D925" i="5"/>
  <c r="D924" i="5"/>
  <c r="AC924" i="1" s="1"/>
  <c r="AD924" i="1" s="1"/>
  <c r="D923" i="5"/>
  <c r="D922" i="5"/>
  <c r="AC923" i="1" s="1"/>
  <c r="AD923" i="1" s="1"/>
  <c r="D921" i="5"/>
  <c r="AC922" i="1" s="1"/>
  <c r="AD922" i="1" s="1"/>
  <c r="D920" i="5"/>
  <c r="AC921" i="1" s="1"/>
  <c r="AD921" i="1" s="1"/>
  <c r="D919" i="5"/>
  <c r="AC920" i="1" s="1"/>
  <c r="AD920" i="1" s="1"/>
  <c r="D918" i="5"/>
  <c r="AC919" i="1" s="1"/>
  <c r="AD919" i="1" s="1"/>
  <c r="D917" i="5"/>
  <c r="D916" i="5"/>
  <c r="D915" i="5"/>
  <c r="AC916" i="1" s="1"/>
  <c r="AD916" i="1" s="1"/>
  <c r="D914" i="5"/>
  <c r="AC915" i="1" s="1"/>
  <c r="AD915" i="1" s="1"/>
  <c r="D913" i="5"/>
  <c r="AC914" i="1" s="1"/>
  <c r="AD914" i="1" s="1"/>
  <c r="D912" i="5"/>
  <c r="AC913" i="1" s="1"/>
  <c r="AD913" i="1" s="1"/>
  <c r="D911" i="5"/>
  <c r="D910" i="5"/>
  <c r="D909" i="5"/>
  <c r="AC910" i="1" s="1"/>
  <c r="AD910" i="1" s="1"/>
  <c r="D908" i="5"/>
  <c r="AC909" i="1" s="1"/>
  <c r="AD909" i="1" s="1"/>
  <c r="D907" i="5"/>
  <c r="AC908" i="1" s="1"/>
  <c r="AD908" i="1" s="1"/>
  <c r="D906" i="5"/>
  <c r="AC907" i="1" s="1"/>
  <c r="AD907" i="1" s="1"/>
  <c r="D905" i="5"/>
  <c r="AC906" i="1" s="1"/>
  <c r="AD906" i="1" s="1"/>
  <c r="D904" i="5"/>
  <c r="AC905" i="1" s="1"/>
  <c r="AD905" i="1" s="1"/>
  <c r="D903" i="5"/>
  <c r="AC904" i="1" s="1"/>
  <c r="AD904" i="1" s="1"/>
  <c r="D902" i="5"/>
  <c r="AC903" i="1" s="1"/>
  <c r="AD903" i="1" s="1"/>
  <c r="D901" i="5"/>
  <c r="AC902" i="1" s="1"/>
  <c r="AD902" i="1" s="1"/>
  <c r="D900" i="5"/>
  <c r="AC901" i="1" s="1"/>
  <c r="AD901" i="1" s="1"/>
  <c r="D899" i="5"/>
  <c r="AC900" i="1" s="1"/>
  <c r="AD900" i="1" s="1"/>
  <c r="D898" i="5"/>
  <c r="D897" i="5"/>
  <c r="AC897" i="1" s="1"/>
  <c r="AD897" i="1" s="1"/>
  <c r="D896" i="5"/>
  <c r="D895" i="5"/>
  <c r="D894" i="5"/>
  <c r="D893" i="5"/>
  <c r="AC894" i="1" s="1"/>
  <c r="AD894" i="1" s="1"/>
  <c r="D892" i="5"/>
  <c r="AC893" i="1" s="1"/>
  <c r="AD893" i="1" s="1"/>
  <c r="D891" i="5"/>
  <c r="AC892" i="1" s="1"/>
  <c r="AD892" i="1" s="1"/>
  <c r="D890" i="5"/>
  <c r="AC891" i="1" s="1"/>
  <c r="AD891" i="1" s="1"/>
  <c r="D889" i="5"/>
  <c r="D888" i="5"/>
  <c r="AC888" i="1" s="1"/>
  <c r="AD888" i="1" s="1"/>
  <c r="D887" i="5"/>
  <c r="D886" i="5"/>
  <c r="AC887" i="1" s="1"/>
  <c r="AD887" i="1" s="1"/>
  <c r="D885" i="5"/>
  <c r="AC886" i="1" s="1"/>
  <c r="AD886" i="1" s="1"/>
  <c r="D884" i="5"/>
  <c r="AC885" i="1" s="1"/>
  <c r="AD885" i="1" s="1"/>
  <c r="D883" i="5"/>
  <c r="AC884" i="1" s="1"/>
  <c r="AD884" i="1" s="1"/>
  <c r="D882" i="5"/>
  <c r="AC883" i="1" s="1"/>
  <c r="AD883" i="1" s="1"/>
  <c r="D881" i="5"/>
  <c r="D880" i="5"/>
  <c r="AC880" i="1" s="1"/>
  <c r="AD880" i="1" s="1"/>
  <c r="D879" i="5"/>
  <c r="D878" i="5"/>
  <c r="D877" i="5"/>
  <c r="D876" i="5"/>
  <c r="AC877" i="1" s="1"/>
  <c r="AD877" i="1" s="1"/>
  <c r="D875" i="5"/>
  <c r="AC876" i="1" s="1"/>
  <c r="AD876" i="1" s="1"/>
  <c r="D874" i="5"/>
  <c r="AC875" i="1" s="1"/>
  <c r="AD875" i="1" s="1"/>
  <c r="D873" i="5"/>
  <c r="AC874" i="1" s="1"/>
  <c r="AD874" i="1" s="1"/>
  <c r="D872" i="5"/>
  <c r="AC873" i="1" s="1"/>
  <c r="AD873" i="1" s="1"/>
  <c r="D871" i="5"/>
  <c r="AC872" i="1" s="1"/>
  <c r="AD872" i="1" s="1"/>
  <c r="D870" i="5"/>
  <c r="AC871" i="1" s="1"/>
  <c r="AD871" i="1" s="1"/>
  <c r="D869" i="5"/>
  <c r="D868" i="5"/>
  <c r="D867" i="5"/>
  <c r="AC868" i="1" s="1"/>
  <c r="AD868" i="1" s="1"/>
  <c r="D866" i="5"/>
  <c r="D865" i="5"/>
  <c r="D864" i="5"/>
  <c r="AC865" i="1" s="1"/>
  <c r="AD865" i="1" s="1"/>
  <c r="D863" i="5"/>
  <c r="AC864" i="1" s="1"/>
  <c r="AD864" i="1" s="1"/>
  <c r="D862" i="5"/>
  <c r="AC863" i="1" s="1"/>
  <c r="AD863" i="1" s="1"/>
  <c r="D861" i="5"/>
  <c r="AC862" i="1" s="1"/>
  <c r="AD862" i="1" s="1"/>
  <c r="D860" i="5"/>
  <c r="AC861" i="1" s="1"/>
  <c r="AD861" i="1" s="1"/>
  <c r="D859" i="5"/>
  <c r="AC860" i="1" s="1"/>
  <c r="AD860" i="1" s="1"/>
  <c r="D858" i="5"/>
  <c r="AC859" i="1" s="1"/>
  <c r="AD859" i="1" s="1"/>
  <c r="D857" i="5"/>
  <c r="AC858" i="1" s="1"/>
  <c r="AD858" i="1" s="1"/>
  <c r="D856" i="5"/>
  <c r="AC857" i="1" s="1"/>
  <c r="AD857" i="1" s="1"/>
  <c r="D855" i="5"/>
  <c r="D854" i="5"/>
  <c r="D853" i="5"/>
  <c r="AC854" i="1" s="1"/>
  <c r="AD854" i="1" s="1"/>
  <c r="D852" i="5"/>
  <c r="D851" i="5"/>
  <c r="D850" i="5"/>
  <c r="AC851" i="1" s="1"/>
  <c r="AD851" i="1" s="1"/>
  <c r="D849" i="5"/>
  <c r="AC850" i="1" s="1"/>
  <c r="AD850" i="1" s="1"/>
  <c r="D848" i="5"/>
  <c r="AC849" i="1" s="1"/>
  <c r="AD849" i="1" s="1"/>
  <c r="D847" i="5"/>
  <c r="AC848" i="1" s="1"/>
  <c r="AD848" i="1" s="1"/>
  <c r="D846" i="5"/>
  <c r="AC847" i="1" s="1"/>
  <c r="AD847" i="1" s="1"/>
  <c r="D845" i="5"/>
  <c r="AC846" i="1" s="1"/>
  <c r="AD846" i="1" s="1"/>
  <c r="D844" i="5"/>
  <c r="AC845" i="1" s="1"/>
  <c r="AD845" i="1" s="1"/>
  <c r="D843" i="5"/>
  <c r="D842" i="5"/>
  <c r="D841" i="5"/>
  <c r="AC842" i="1" s="1"/>
  <c r="AD842" i="1" s="1"/>
  <c r="D840" i="5"/>
  <c r="AC841" i="1" s="1"/>
  <c r="AD841" i="1" s="1"/>
  <c r="D839" i="5"/>
  <c r="D838" i="5"/>
  <c r="AC838" i="1" s="1"/>
  <c r="AD838" i="1" s="1"/>
  <c r="D837" i="5"/>
  <c r="D836" i="5"/>
  <c r="AC837" i="1" s="1"/>
  <c r="AD837" i="1" s="1"/>
  <c r="D835" i="5"/>
  <c r="AC836" i="1" s="1"/>
  <c r="AD836" i="1" s="1"/>
  <c r="D834" i="5"/>
  <c r="AC835" i="1" s="1"/>
  <c r="AD835" i="1" s="1"/>
  <c r="D833" i="5"/>
  <c r="AC834" i="1" s="1"/>
  <c r="AD834" i="1" s="1"/>
  <c r="D832" i="5"/>
  <c r="AC833" i="1" s="1"/>
  <c r="AD833" i="1" s="1"/>
  <c r="D831" i="5"/>
  <c r="AC832" i="1" s="1"/>
  <c r="AD832" i="1" s="1"/>
  <c r="D830" i="5"/>
  <c r="AC831" i="1" s="1"/>
  <c r="AD831" i="1" s="1"/>
  <c r="D829" i="5"/>
  <c r="AC830" i="1" s="1"/>
  <c r="AD830" i="1" s="1"/>
  <c r="D828" i="5"/>
  <c r="D827" i="5"/>
  <c r="D826" i="5"/>
  <c r="AC827" i="1" s="1"/>
  <c r="AD827" i="1" s="1"/>
  <c r="D825" i="5"/>
  <c r="AC826" i="1" s="1"/>
  <c r="AD826" i="1" s="1"/>
  <c r="D824" i="5"/>
  <c r="AC825" i="1" s="1"/>
  <c r="AD825" i="1" s="1"/>
  <c r="D823" i="5"/>
  <c r="D822" i="5"/>
  <c r="D821" i="5"/>
  <c r="AC822" i="1" s="1"/>
  <c r="AD822" i="1" s="1"/>
  <c r="D820" i="5"/>
  <c r="AC821" i="1" s="1"/>
  <c r="AD821" i="1" s="1"/>
  <c r="D819" i="5"/>
  <c r="AC820" i="1" s="1"/>
  <c r="AD820" i="1" s="1"/>
  <c r="D818" i="5"/>
  <c r="AC819" i="1" s="1"/>
  <c r="AD819" i="1" s="1"/>
  <c r="D817" i="5"/>
  <c r="AC818" i="1" s="1"/>
  <c r="AD818" i="1" s="1"/>
  <c r="D816" i="5"/>
  <c r="AC817" i="1" s="1"/>
  <c r="AD817" i="1" s="1"/>
  <c r="D815" i="5"/>
  <c r="D814" i="5"/>
  <c r="AC814" i="1" s="1"/>
  <c r="AD814" i="1" s="1"/>
  <c r="D813" i="5"/>
  <c r="D812" i="5"/>
  <c r="AC813" i="1" s="1"/>
  <c r="AD813" i="1" s="1"/>
  <c r="D811" i="5"/>
  <c r="AC812" i="1" s="1"/>
  <c r="AD812" i="1" s="1"/>
  <c r="D810" i="5"/>
  <c r="AC811" i="1" s="1"/>
  <c r="AD811" i="1" s="1"/>
  <c r="D809" i="5"/>
  <c r="D808" i="5"/>
  <c r="D807" i="5"/>
  <c r="AC808" i="1" s="1"/>
  <c r="AD808" i="1" s="1"/>
  <c r="D806" i="5"/>
  <c r="D805" i="5"/>
  <c r="D804" i="5"/>
  <c r="AC805" i="1" s="1"/>
  <c r="AD805" i="1" s="1"/>
  <c r="D803" i="5"/>
  <c r="AC804" i="1" s="1"/>
  <c r="AD804" i="1" s="1"/>
  <c r="D802" i="5"/>
  <c r="AC803" i="1" s="1"/>
  <c r="AD803" i="1" s="1"/>
  <c r="D801" i="5"/>
  <c r="AC802" i="1" s="1"/>
  <c r="AD802" i="1" s="1"/>
  <c r="D800" i="5"/>
  <c r="AC801" i="1" s="1"/>
  <c r="AD801" i="1" s="1"/>
  <c r="D799" i="5"/>
  <c r="AC800" i="1" s="1"/>
  <c r="AD800" i="1" s="1"/>
  <c r="D798" i="5"/>
  <c r="AC799" i="1" s="1"/>
  <c r="AD799" i="1" s="1"/>
  <c r="D797" i="5"/>
  <c r="AC798" i="1" s="1"/>
  <c r="AD798" i="1" s="1"/>
  <c r="D796" i="5"/>
  <c r="AC797" i="1" s="1"/>
  <c r="AD797" i="1" s="1"/>
  <c r="D795" i="5"/>
  <c r="AC796" i="1" s="1"/>
  <c r="AD796" i="1" s="1"/>
  <c r="D794" i="5"/>
  <c r="AC795" i="1" s="1"/>
  <c r="AD795" i="1" s="1"/>
  <c r="D793" i="5"/>
  <c r="AC794" i="1" s="1"/>
  <c r="AD794" i="1" s="1"/>
  <c r="D792" i="5"/>
  <c r="AC793" i="1" s="1"/>
  <c r="AD793" i="1" s="1"/>
  <c r="D791" i="5"/>
  <c r="D790" i="5"/>
  <c r="D789" i="5"/>
  <c r="AC790" i="1" s="1"/>
  <c r="AD790" i="1" s="1"/>
  <c r="D788" i="5"/>
  <c r="AC789" i="1" s="1"/>
  <c r="AD789" i="1" s="1"/>
  <c r="D787" i="5"/>
  <c r="AC788" i="1" s="1"/>
  <c r="AD788" i="1" s="1"/>
  <c r="D786" i="5"/>
  <c r="D785" i="5"/>
  <c r="D784" i="5"/>
  <c r="AC785" i="1" s="1"/>
  <c r="AD785" i="1" s="1"/>
  <c r="D783" i="5"/>
  <c r="AC784" i="1" s="1"/>
  <c r="AD784" i="1" s="1"/>
  <c r="D782" i="5"/>
  <c r="AC783" i="1" s="1"/>
  <c r="AD783" i="1" s="1"/>
  <c r="D781" i="5"/>
  <c r="D780" i="5"/>
  <c r="D779" i="5"/>
  <c r="AC780" i="1" s="1"/>
  <c r="AD780" i="1" s="1"/>
  <c r="D778" i="5"/>
  <c r="AC779" i="1" s="1"/>
  <c r="AD779" i="1" s="1"/>
  <c r="D777" i="5"/>
  <c r="AC778" i="1" s="1"/>
  <c r="AD778" i="1" s="1"/>
  <c r="D776" i="5"/>
  <c r="AC777" i="1" s="1"/>
  <c r="AD777" i="1" s="1"/>
  <c r="D775" i="5"/>
  <c r="AC776" i="1" s="1"/>
  <c r="AD776" i="1" s="1"/>
  <c r="D774" i="5"/>
  <c r="AC775" i="1" s="1"/>
  <c r="AD775" i="1" s="1"/>
  <c r="D773" i="5"/>
  <c r="AC774" i="1" s="1"/>
  <c r="AD774" i="1" s="1"/>
  <c r="D772" i="5"/>
  <c r="AC773" i="1" s="1"/>
  <c r="AD773" i="1" s="1"/>
  <c r="D771" i="5"/>
  <c r="D770" i="5"/>
  <c r="AC770" i="1" s="1"/>
  <c r="AD770" i="1" s="1"/>
  <c r="D769" i="5"/>
  <c r="D768" i="5"/>
  <c r="AC769" i="1" s="1"/>
  <c r="AD769" i="1" s="1"/>
  <c r="D767" i="5"/>
  <c r="AC768" i="1" s="1"/>
  <c r="AD768" i="1" s="1"/>
  <c r="D766" i="5"/>
  <c r="AC767" i="1" s="1"/>
  <c r="AD767" i="1" s="1"/>
  <c r="D765" i="5"/>
  <c r="AC766" i="1" s="1"/>
  <c r="AD766" i="1" s="1"/>
  <c r="D764" i="5"/>
  <c r="AC765" i="1" s="1"/>
  <c r="AD765" i="1" s="1"/>
  <c r="D763" i="5"/>
  <c r="AC764" i="1" s="1"/>
  <c r="AD764" i="1" s="1"/>
  <c r="D762" i="5"/>
  <c r="AC763" i="1" s="1"/>
  <c r="AD763" i="1" s="1"/>
  <c r="D761" i="5"/>
  <c r="D760" i="5"/>
  <c r="D759" i="5"/>
  <c r="AC760" i="1" s="1"/>
  <c r="AD760" i="1" s="1"/>
  <c r="D758" i="5"/>
  <c r="AC759" i="1" s="1"/>
  <c r="AD759" i="1" s="1"/>
  <c r="D757" i="5"/>
  <c r="AC758" i="1" s="1"/>
  <c r="AD758" i="1" s="1"/>
  <c r="D756" i="5"/>
  <c r="AC757" i="1" s="1"/>
  <c r="AD757" i="1" s="1"/>
  <c r="D755" i="5"/>
  <c r="D754" i="5"/>
  <c r="D753" i="5"/>
  <c r="D752" i="5"/>
  <c r="D751" i="5"/>
  <c r="D750" i="5"/>
  <c r="D749" i="5"/>
  <c r="AC750" i="1" s="1"/>
  <c r="AD750" i="1" s="1"/>
  <c r="D748" i="5"/>
  <c r="D747" i="5"/>
  <c r="AC747" i="1" s="1"/>
  <c r="AD747" i="1" s="1"/>
  <c r="D746" i="5"/>
  <c r="D745" i="5"/>
  <c r="D744" i="5"/>
  <c r="D743" i="5"/>
  <c r="AC744" i="1" s="1"/>
  <c r="AD744" i="1" s="1"/>
  <c r="D742" i="5"/>
  <c r="AC743" i="1" s="1"/>
  <c r="AD743" i="1" s="1"/>
  <c r="D741" i="5"/>
  <c r="D740" i="5"/>
  <c r="D739" i="5"/>
  <c r="AC740" i="1" s="1"/>
  <c r="AD740" i="1" s="1"/>
  <c r="D738" i="5"/>
  <c r="AC739" i="1" s="1"/>
  <c r="AD739" i="1" s="1"/>
  <c r="D737" i="5"/>
  <c r="AC738" i="1" s="1"/>
  <c r="AD738" i="1" s="1"/>
  <c r="D736" i="5"/>
  <c r="D735" i="5"/>
  <c r="D734" i="5"/>
  <c r="AC735" i="1" s="1"/>
  <c r="AD735" i="1" s="1"/>
  <c r="D733" i="5"/>
  <c r="D732" i="5"/>
  <c r="D731" i="5"/>
  <c r="D730" i="5"/>
  <c r="AC730" i="1" s="1"/>
  <c r="AD730" i="1" s="1"/>
  <c r="D729" i="5"/>
  <c r="D728" i="5"/>
  <c r="AC729" i="1" s="1"/>
  <c r="AD729" i="1" s="1"/>
  <c r="D727" i="5"/>
  <c r="AC728" i="1" s="1"/>
  <c r="AD728" i="1" s="1"/>
  <c r="D726" i="5"/>
  <c r="D725" i="5"/>
  <c r="D724" i="5"/>
  <c r="AC725" i="1" s="1"/>
  <c r="AD725" i="1" s="1"/>
  <c r="D723" i="5"/>
  <c r="AC724" i="1" s="1"/>
  <c r="AD724" i="1" s="1"/>
  <c r="D722" i="5"/>
  <c r="D721" i="5"/>
  <c r="D720" i="5"/>
  <c r="D719" i="5"/>
  <c r="D718" i="5"/>
  <c r="AC719" i="1" s="1"/>
  <c r="AD719" i="1" s="1"/>
  <c r="D717" i="5"/>
  <c r="AC718" i="1" s="1"/>
  <c r="AD718" i="1" s="1"/>
  <c r="D716" i="5"/>
  <c r="AC717" i="1" s="1"/>
  <c r="AD717" i="1" s="1"/>
  <c r="D715" i="5"/>
  <c r="AC716" i="1" s="1"/>
  <c r="AD716" i="1" s="1"/>
  <c r="D714" i="5"/>
  <c r="AC715" i="1" s="1"/>
  <c r="AD715" i="1" s="1"/>
  <c r="D713" i="5"/>
  <c r="AC714" i="1" s="1"/>
  <c r="AD714" i="1" s="1"/>
  <c r="D712" i="5"/>
  <c r="D711" i="5"/>
  <c r="D710" i="5"/>
  <c r="AC711" i="1" s="1"/>
  <c r="AD711" i="1" s="1"/>
  <c r="D709" i="5"/>
  <c r="AC710" i="1" s="1"/>
  <c r="AD710" i="1" s="1"/>
  <c r="D708" i="5"/>
  <c r="AC709" i="1" s="1"/>
  <c r="AD709" i="1" s="1"/>
  <c r="D707" i="5"/>
  <c r="D706" i="5"/>
  <c r="D705" i="5"/>
  <c r="AC706" i="1" s="1"/>
  <c r="AD706" i="1" s="1"/>
  <c r="D704" i="5"/>
  <c r="AC705" i="1" s="1"/>
  <c r="AD705" i="1" s="1"/>
  <c r="D703" i="5"/>
  <c r="D702" i="5"/>
  <c r="D701" i="5"/>
  <c r="D700" i="5"/>
  <c r="D699" i="5"/>
  <c r="D698" i="5"/>
  <c r="D697" i="5"/>
  <c r="AC698" i="1" s="1"/>
  <c r="AD698" i="1" s="1"/>
  <c r="D696" i="5"/>
  <c r="AC697" i="1" s="1"/>
  <c r="AD697" i="1" s="1"/>
  <c r="D695" i="5"/>
  <c r="AC696" i="1" s="1"/>
  <c r="AD696" i="1" s="1"/>
  <c r="D694" i="5"/>
  <c r="AC695" i="1" s="1"/>
  <c r="AD695" i="1" s="1"/>
  <c r="D693" i="5"/>
  <c r="AC694" i="1" s="1"/>
  <c r="AD694" i="1" s="1"/>
  <c r="D692" i="5"/>
  <c r="AC693" i="1" s="1"/>
  <c r="AD693" i="1" s="1"/>
  <c r="D691" i="5"/>
  <c r="AC692" i="1" s="1"/>
  <c r="AD692" i="1" s="1"/>
  <c r="D690" i="5"/>
  <c r="D689" i="5"/>
  <c r="D688" i="5"/>
  <c r="AC689" i="1" s="1"/>
  <c r="AD689" i="1" s="1"/>
  <c r="D687" i="5"/>
  <c r="AC688" i="1" s="1"/>
  <c r="AD688" i="1" s="1"/>
  <c r="D686" i="5"/>
  <c r="AC687" i="1" s="1"/>
  <c r="AD687" i="1" s="1"/>
  <c r="D685" i="5"/>
  <c r="AC686" i="1" s="1"/>
  <c r="AD686" i="1" s="1"/>
  <c r="D684" i="5"/>
  <c r="AC685" i="1" s="1"/>
  <c r="AD685" i="1" s="1"/>
  <c r="D683" i="5"/>
  <c r="AC684" i="1" s="1"/>
  <c r="AD684" i="1" s="1"/>
  <c r="D682" i="5"/>
  <c r="AC683" i="1" s="1"/>
  <c r="AD683" i="1" s="1"/>
  <c r="D681" i="5"/>
  <c r="D680" i="5"/>
  <c r="D679" i="5"/>
  <c r="AC680" i="1" s="1"/>
  <c r="AD680" i="1" s="1"/>
  <c r="D678" i="5"/>
  <c r="D677" i="5"/>
  <c r="D676" i="5"/>
  <c r="AC677" i="1" s="1"/>
  <c r="AD677" i="1" s="1"/>
  <c r="D675" i="5"/>
  <c r="AC676" i="1" s="1"/>
  <c r="AD676" i="1" s="1"/>
  <c r="D674" i="5"/>
  <c r="AC675" i="1" s="1"/>
  <c r="AD675" i="1" s="1"/>
  <c r="D673" i="5"/>
  <c r="AC674" i="1" s="1"/>
  <c r="AD674" i="1" s="1"/>
  <c r="D672" i="5"/>
  <c r="D671" i="5"/>
  <c r="D670" i="5"/>
  <c r="AC671" i="1" s="1"/>
  <c r="AD671" i="1" s="1"/>
  <c r="D669" i="5"/>
  <c r="AC670" i="1" s="1"/>
  <c r="AD670" i="1" s="1"/>
  <c r="D668" i="5"/>
  <c r="D667" i="5"/>
  <c r="D666" i="5"/>
  <c r="AC667" i="1" s="1"/>
  <c r="AD667" i="1" s="1"/>
  <c r="D665" i="5"/>
  <c r="AC666" i="1" s="1"/>
  <c r="AD666" i="1" s="1"/>
  <c r="D664" i="5"/>
  <c r="AC665" i="1" s="1"/>
  <c r="AD665" i="1" s="1"/>
  <c r="D663" i="5"/>
  <c r="AC664" i="1" s="1"/>
  <c r="AD664" i="1" s="1"/>
  <c r="D662" i="5"/>
  <c r="AC663" i="1" s="1"/>
  <c r="AD663" i="1" s="1"/>
  <c r="D661" i="5"/>
  <c r="D660" i="5"/>
  <c r="D659" i="5"/>
  <c r="AC660" i="1" s="1"/>
  <c r="AD660" i="1" s="1"/>
  <c r="D658" i="5"/>
  <c r="D657" i="5"/>
  <c r="D656" i="5"/>
  <c r="AC657" i="1" s="1"/>
  <c r="AD657" i="1" s="1"/>
  <c r="D655" i="5"/>
  <c r="AC656" i="1" s="1"/>
  <c r="AD656" i="1" s="1"/>
  <c r="D654" i="5"/>
  <c r="AC655" i="1" s="1"/>
  <c r="AD655" i="1" s="1"/>
  <c r="D653" i="5"/>
  <c r="D652" i="5"/>
  <c r="D651" i="5"/>
  <c r="D650" i="5"/>
  <c r="AC650" i="1" s="1"/>
  <c r="AD650" i="1" s="1"/>
  <c r="D649" i="5"/>
  <c r="D648" i="5"/>
  <c r="AC649" i="1" s="1"/>
  <c r="AD649" i="1" s="1"/>
  <c r="D647" i="5"/>
  <c r="AC648" i="1" s="1"/>
  <c r="AD648" i="1" s="1"/>
  <c r="D646" i="5"/>
  <c r="D645" i="5"/>
  <c r="D644" i="5"/>
  <c r="D643" i="5"/>
  <c r="D642" i="5"/>
  <c r="AC643" i="1" s="1"/>
  <c r="AD643" i="1" s="1"/>
  <c r="D641" i="5"/>
  <c r="AC642" i="1" s="1"/>
  <c r="AD642" i="1" s="1"/>
  <c r="D640" i="5"/>
  <c r="AC641" i="1" s="1"/>
  <c r="AD641" i="1" s="1"/>
  <c r="D639" i="5"/>
  <c r="AC640" i="1" s="1"/>
  <c r="AD640" i="1" s="1"/>
  <c r="D638" i="5"/>
  <c r="AC639" i="1" s="1"/>
  <c r="AD639" i="1" s="1"/>
  <c r="D637" i="5"/>
  <c r="D636" i="5"/>
  <c r="D635" i="5"/>
  <c r="AC636" i="1" s="1"/>
  <c r="AD636" i="1" s="1"/>
  <c r="D634" i="5"/>
  <c r="AC635" i="1" s="1"/>
  <c r="AD635" i="1" s="1"/>
  <c r="D633" i="5"/>
  <c r="D632" i="5"/>
  <c r="D631" i="5"/>
  <c r="AC632" i="1" s="1"/>
  <c r="AD632" i="1" s="1"/>
  <c r="D630" i="5"/>
  <c r="D629" i="5"/>
  <c r="AC629" i="1" s="1"/>
  <c r="AD629" i="1" s="1"/>
  <c r="D628" i="5"/>
  <c r="D627" i="5"/>
  <c r="AC628" i="1" s="1"/>
  <c r="AD628" i="1" s="1"/>
  <c r="D626" i="5"/>
  <c r="AC627" i="1" s="1"/>
  <c r="AD627" i="1" s="1"/>
  <c r="D625" i="5"/>
  <c r="D624" i="5"/>
  <c r="D623" i="5"/>
  <c r="D622" i="5"/>
  <c r="D621" i="5"/>
  <c r="AC622" i="1" s="1"/>
  <c r="AD622" i="1" s="1"/>
  <c r="D620" i="5"/>
  <c r="AC621" i="1" s="1"/>
  <c r="AD621" i="1" s="1"/>
  <c r="D619" i="5"/>
  <c r="D618" i="5"/>
  <c r="AC618" i="1" s="1"/>
  <c r="AD618" i="1" s="1"/>
  <c r="D617" i="5"/>
  <c r="D616" i="5"/>
  <c r="AC617" i="1" s="1"/>
  <c r="AD617" i="1" s="1"/>
  <c r="D615" i="5"/>
  <c r="D614" i="5"/>
  <c r="AC614" i="1" s="1"/>
  <c r="AD614" i="1" s="1"/>
  <c r="D613" i="5"/>
  <c r="D612" i="5"/>
  <c r="AC613" i="1" s="1"/>
  <c r="AD613" i="1" s="1"/>
  <c r="D611" i="5"/>
  <c r="AC612" i="1" s="1"/>
  <c r="AD612" i="1" s="1"/>
  <c r="D610" i="5"/>
  <c r="AC611" i="1" s="1"/>
  <c r="AD611" i="1" s="1"/>
  <c r="D609" i="5"/>
  <c r="D608" i="5"/>
  <c r="D607" i="5"/>
  <c r="D606" i="5"/>
  <c r="AC606" i="1" s="1"/>
  <c r="AD606" i="1" s="1"/>
  <c r="D605" i="5"/>
  <c r="D604" i="5"/>
  <c r="AC605" i="1" s="1"/>
  <c r="AD605" i="1" s="1"/>
  <c r="D603" i="5"/>
  <c r="AC604" i="1" s="1"/>
  <c r="AD604" i="1" s="1"/>
  <c r="D602" i="5"/>
  <c r="AC603" i="1" s="1"/>
  <c r="AD603" i="1" s="1"/>
  <c r="D601" i="5"/>
  <c r="D600" i="5"/>
  <c r="AC600" i="1" s="1"/>
  <c r="AD600" i="1" s="1"/>
  <c r="D599" i="5"/>
  <c r="D598" i="5"/>
  <c r="D597" i="5"/>
  <c r="D596" i="5"/>
  <c r="AC597" i="1" s="1"/>
  <c r="AD597" i="1" s="1"/>
  <c r="D595" i="5"/>
  <c r="D594" i="5"/>
  <c r="D593" i="5"/>
  <c r="D592" i="5"/>
  <c r="D591" i="5"/>
  <c r="AC592" i="1" s="1"/>
  <c r="AD592" i="1" s="1"/>
  <c r="D590" i="5"/>
  <c r="AC591" i="1" s="1"/>
  <c r="AD591" i="1" s="1"/>
  <c r="D589" i="5"/>
  <c r="AC590" i="1" s="1"/>
  <c r="AD590" i="1" s="1"/>
  <c r="D588" i="5"/>
  <c r="AC589" i="1" s="1"/>
  <c r="AD589" i="1" s="1"/>
  <c r="D587" i="5"/>
  <c r="AC588" i="1" s="1"/>
  <c r="AD588" i="1" s="1"/>
  <c r="D586" i="5"/>
  <c r="D585" i="5"/>
  <c r="AC585" i="1" s="1"/>
  <c r="AD585" i="1" s="1"/>
  <c r="D584" i="5"/>
  <c r="D583" i="5"/>
  <c r="D582" i="5"/>
  <c r="D581" i="5"/>
  <c r="AC582" i="1" s="1"/>
  <c r="AD582" i="1" s="1"/>
  <c r="D580" i="5"/>
  <c r="AC581" i="1" s="1"/>
  <c r="AD581" i="1" s="1"/>
  <c r="D579" i="5"/>
  <c r="AC580" i="1" s="1"/>
  <c r="AD580" i="1" s="1"/>
  <c r="D578" i="5"/>
  <c r="AC579" i="1" s="1"/>
  <c r="AD579" i="1" s="1"/>
  <c r="D577" i="5"/>
  <c r="D576" i="5"/>
  <c r="D575" i="5"/>
  <c r="AC576" i="1" s="1"/>
  <c r="AD576" i="1" s="1"/>
  <c r="D574" i="5"/>
  <c r="AC575" i="1" s="1"/>
  <c r="AD575" i="1" s="1"/>
  <c r="D573" i="5"/>
  <c r="AC574" i="1" s="1"/>
  <c r="AD574" i="1" s="1"/>
  <c r="D572" i="5"/>
  <c r="D571" i="5"/>
  <c r="D570" i="5"/>
  <c r="AC571" i="1" s="1"/>
  <c r="AD571" i="1" s="1"/>
  <c r="D569" i="5"/>
  <c r="AC570" i="1" s="1"/>
  <c r="AD570" i="1" s="1"/>
  <c r="D568" i="5"/>
  <c r="AC569" i="1" s="1"/>
  <c r="AD569" i="1" s="1"/>
  <c r="D567" i="5"/>
  <c r="AC568" i="1" s="1"/>
  <c r="AD568" i="1" s="1"/>
  <c r="D566" i="5"/>
  <c r="D565" i="5"/>
  <c r="D564" i="5"/>
  <c r="AC565" i="1" s="1"/>
  <c r="AD565" i="1" s="1"/>
  <c r="D563" i="5"/>
  <c r="AC564" i="1" s="1"/>
  <c r="AD564" i="1" s="1"/>
  <c r="D562" i="5"/>
  <c r="AC563" i="1" s="1"/>
  <c r="AD563" i="1" s="1"/>
  <c r="D561" i="5"/>
  <c r="AC562" i="1" s="1"/>
  <c r="AD562" i="1" s="1"/>
  <c r="D560" i="5"/>
  <c r="D559" i="5"/>
  <c r="D558" i="5"/>
  <c r="AC559" i="1" s="1"/>
  <c r="AD559" i="1" s="1"/>
  <c r="D557" i="5"/>
  <c r="AC558" i="1" s="1"/>
  <c r="AD558" i="1" s="1"/>
  <c r="D556" i="5"/>
  <c r="AC557" i="1" s="1"/>
  <c r="AD557" i="1" s="1"/>
  <c r="D555" i="5"/>
  <c r="AC556" i="1" s="1"/>
  <c r="AD556" i="1" s="1"/>
  <c r="D554" i="5"/>
  <c r="D553" i="5"/>
  <c r="D552" i="5"/>
  <c r="AC553" i="1" s="1"/>
  <c r="AD553" i="1" s="1"/>
  <c r="D551" i="5"/>
  <c r="AC552" i="1" s="1"/>
  <c r="AD552" i="1" s="1"/>
  <c r="D550" i="5"/>
  <c r="D549" i="5"/>
  <c r="D548" i="5"/>
  <c r="D547" i="5"/>
  <c r="D546" i="5"/>
  <c r="AC547" i="1" s="1"/>
  <c r="AD547" i="1" s="1"/>
  <c r="D545" i="5"/>
  <c r="AC546" i="1" s="1"/>
  <c r="AD546" i="1" s="1"/>
  <c r="D544" i="5"/>
  <c r="D543" i="5"/>
  <c r="D542" i="5"/>
  <c r="AC543" i="1" s="1"/>
  <c r="AD543" i="1" s="1"/>
  <c r="D541" i="5"/>
  <c r="AC542" i="1" s="1"/>
  <c r="AD542" i="1" s="1"/>
  <c r="D540" i="5"/>
  <c r="AC541" i="1" s="1"/>
  <c r="AD541" i="1" s="1"/>
  <c r="D539" i="5"/>
  <c r="D538" i="5"/>
  <c r="D537" i="5"/>
  <c r="AC538" i="1" s="1"/>
  <c r="AD538" i="1" s="1"/>
  <c r="D536" i="5"/>
  <c r="D535" i="5"/>
  <c r="D534" i="5"/>
  <c r="AC535" i="1" s="1"/>
  <c r="AD535" i="1" s="1"/>
  <c r="D533" i="5"/>
  <c r="AC534" i="1" s="1"/>
  <c r="AD534" i="1" s="1"/>
  <c r="D532" i="5"/>
  <c r="D531" i="5"/>
  <c r="D530" i="5"/>
  <c r="AC531" i="1" s="1"/>
  <c r="AD531" i="1" s="1"/>
  <c r="D529" i="5"/>
  <c r="AC530" i="1" s="1"/>
  <c r="AD530" i="1" s="1"/>
  <c r="D528" i="5"/>
  <c r="D527" i="5"/>
  <c r="D526" i="5"/>
  <c r="D525" i="5"/>
  <c r="D524" i="5"/>
  <c r="AC525" i="1" s="1"/>
  <c r="AD525" i="1" s="1"/>
  <c r="D523" i="5"/>
  <c r="AC524" i="1" s="1"/>
  <c r="AD524" i="1" s="1"/>
  <c r="D522" i="5"/>
  <c r="AC523" i="1" s="1"/>
  <c r="AD523" i="1" s="1"/>
  <c r="D521" i="5"/>
  <c r="AC522" i="1" s="1"/>
  <c r="AD522" i="1" s="1"/>
  <c r="D520" i="5"/>
  <c r="D519" i="5"/>
  <c r="D518" i="5"/>
  <c r="D517" i="5"/>
  <c r="D516" i="5"/>
  <c r="AC517" i="1" s="1"/>
  <c r="AD517" i="1" s="1"/>
  <c r="D515" i="5"/>
  <c r="D514" i="5"/>
  <c r="AC514" i="1" s="1"/>
  <c r="AD514" i="1" s="1"/>
  <c r="D513" i="5"/>
  <c r="D512" i="5"/>
  <c r="AC513" i="1" s="1"/>
  <c r="AD513" i="1" s="1"/>
  <c r="D511" i="5"/>
  <c r="AC512" i="1" s="1"/>
  <c r="AD512" i="1" s="1"/>
  <c r="D510" i="5"/>
  <c r="AC511" i="1" s="1"/>
  <c r="AD511" i="1" s="1"/>
  <c r="D509" i="5"/>
  <c r="AC510" i="1" s="1"/>
  <c r="AD510" i="1" s="1"/>
  <c r="D508" i="5"/>
  <c r="AC509" i="1" s="1"/>
  <c r="AD509" i="1" s="1"/>
  <c r="D507" i="5"/>
  <c r="AC508" i="1" s="1"/>
  <c r="AD508" i="1" s="1"/>
  <c r="D506" i="5"/>
  <c r="D505" i="5"/>
  <c r="D504" i="5"/>
  <c r="AC505" i="1" s="1"/>
  <c r="AD505" i="1" s="1"/>
  <c r="D503" i="5"/>
  <c r="AC504" i="1" s="1"/>
  <c r="AD504" i="1" s="1"/>
  <c r="D502" i="5"/>
  <c r="D501" i="5"/>
  <c r="D500" i="5"/>
  <c r="AC501" i="1" s="1"/>
  <c r="AD501" i="1" s="1"/>
  <c r="D499" i="5"/>
  <c r="AC500" i="1" s="1"/>
  <c r="AD500" i="1" s="1"/>
  <c r="D498" i="5"/>
  <c r="D497" i="5"/>
  <c r="D496" i="5"/>
  <c r="D495" i="5"/>
  <c r="D494" i="5"/>
  <c r="AC495" i="1" s="1"/>
  <c r="AD495" i="1" s="1"/>
  <c r="D493" i="5"/>
  <c r="AC494" i="1" s="1"/>
  <c r="AD494" i="1" s="1"/>
  <c r="D492" i="5"/>
  <c r="AC493" i="1" s="1"/>
  <c r="AD493" i="1" s="1"/>
  <c r="D491" i="5"/>
  <c r="AC492" i="1" s="1"/>
  <c r="AD492" i="1" s="1"/>
  <c r="D490" i="5"/>
  <c r="AC491" i="1" s="1"/>
  <c r="AD491" i="1" s="1"/>
  <c r="D489" i="5"/>
  <c r="AC490" i="1" s="1"/>
  <c r="AD490" i="1" s="1"/>
  <c r="D488" i="5"/>
  <c r="AC489" i="1" s="1"/>
  <c r="AD489" i="1" s="1"/>
  <c r="D487" i="5"/>
  <c r="AC488" i="1" s="1"/>
  <c r="AD488" i="1" s="1"/>
  <c r="D486" i="5"/>
  <c r="D485" i="5"/>
  <c r="D484" i="5"/>
  <c r="D483" i="5"/>
  <c r="D482" i="5"/>
  <c r="AC483" i="1" s="1"/>
  <c r="AD483" i="1" s="1"/>
  <c r="D481" i="5"/>
  <c r="D480" i="5"/>
  <c r="AC480" i="1" s="1"/>
  <c r="AD480" i="1" s="1"/>
  <c r="D479" i="5"/>
  <c r="AC479" i="1" s="1"/>
  <c r="AD479" i="1" s="1"/>
  <c r="D478" i="5"/>
  <c r="D477" i="5"/>
  <c r="AC478" i="1" s="1"/>
  <c r="AD478" i="1" s="1"/>
  <c r="D476" i="5"/>
  <c r="AC477" i="1" s="1"/>
  <c r="AD477" i="1" s="1"/>
  <c r="D475" i="5"/>
  <c r="D474" i="5"/>
  <c r="D473" i="5"/>
  <c r="AC474" i="1" s="1"/>
  <c r="AD474" i="1" s="1"/>
  <c r="D472" i="5"/>
  <c r="AC473" i="1" s="1"/>
  <c r="AD473" i="1" s="1"/>
  <c r="D471" i="5"/>
  <c r="AC472" i="1" s="1"/>
  <c r="AD472" i="1" s="1"/>
  <c r="D470" i="5"/>
  <c r="D469" i="5"/>
  <c r="AC469" i="1" s="1"/>
  <c r="AD469" i="1" s="1"/>
  <c r="D468" i="5"/>
  <c r="AC468" i="1" s="1"/>
  <c r="AD468" i="1" s="1"/>
  <c r="D467" i="5"/>
  <c r="AC467" i="1" s="1"/>
  <c r="AD467" i="1" s="1"/>
  <c r="D466" i="5"/>
  <c r="D465" i="5"/>
  <c r="AC466" i="1" s="1"/>
  <c r="AD466" i="1" s="1"/>
  <c r="D464" i="5"/>
  <c r="D463" i="5"/>
  <c r="AC463" i="1" s="1"/>
  <c r="AD463" i="1" s="1"/>
  <c r="D462" i="5"/>
  <c r="D461" i="5"/>
  <c r="D460" i="5"/>
  <c r="AC460" i="1" s="1"/>
  <c r="AD460" i="1" s="1"/>
  <c r="D459" i="5"/>
  <c r="D458" i="5"/>
  <c r="AC459" i="1" s="1"/>
  <c r="AD459" i="1" s="1"/>
  <c r="D457" i="5"/>
  <c r="AC458" i="1" s="1"/>
  <c r="AD458" i="1" s="1"/>
  <c r="D456" i="5"/>
  <c r="AC457" i="1" s="1"/>
  <c r="AD457" i="1" s="1"/>
  <c r="D455" i="5"/>
  <c r="AC456" i="1" s="1"/>
  <c r="AD456" i="1" s="1"/>
  <c r="D454" i="5"/>
  <c r="AC455" i="1" s="1"/>
  <c r="AD455" i="1" s="1"/>
  <c r="D453" i="5"/>
  <c r="D452" i="5"/>
  <c r="D451" i="5"/>
  <c r="D450" i="5"/>
  <c r="D449" i="5"/>
  <c r="D448" i="5"/>
  <c r="D447" i="5"/>
  <c r="AC448" i="1" s="1"/>
  <c r="AD448" i="1" s="1"/>
  <c r="D446" i="5"/>
  <c r="AC447" i="1" s="1"/>
  <c r="AD447" i="1" s="1"/>
  <c r="D445" i="5"/>
  <c r="AC446" i="1" s="1"/>
  <c r="AD446" i="1" s="1"/>
  <c r="D444" i="5"/>
  <c r="AC445" i="1" s="1"/>
  <c r="AD445" i="1" s="1"/>
  <c r="D443" i="5"/>
  <c r="AC444" i="1" s="1"/>
  <c r="AD444" i="1" s="1"/>
  <c r="D442" i="5"/>
  <c r="D441" i="5"/>
  <c r="D440" i="5"/>
  <c r="AC441" i="1" s="1"/>
  <c r="AD441" i="1" s="1"/>
  <c r="D439" i="5"/>
  <c r="AC440" i="1" s="1"/>
  <c r="AD440" i="1" s="1"/>
  <c r="D438" i="5"/>
  <c r="AC439" i="1" s="1"/>
  <c r="AD439" i="1" s="1"/>
  <c r="D437" i="5"/>
  <c r="D436" i="5"/>
  <c r="D435" i="5"/>
  <c r="D434" i="5"/>
  <c r="D433" i="5"/>
  <c r="AC434" i="1" s="1"/>
  <c r="AD434" i="1" s="1"/>
  <c r="D432" i="5"/>
  <c r="AC433" i="1" s="1"/>
  <c r="AD433" i="1" s="1"/>
  <c r="D431" i="5"/>
  <c r="AC432" i="1" s="1"/>
  <c r="AD432" i="1" s="1"/>
  <c r="D430" i="5"/>
  <c r="AC431" i="1" s="1"/>
  <c r="AD431" i="1" s="1"/>
  <c r="D429" i="5"/>
  <c r="D428" i="5"/>
  <c r="D427" i="5"/>
  <c r="D426" i="5"/>
  <c r="D425" i="5"/>
  <c r="AC426" i="1" s="1"/>
  <c r="AD426" i="1" s="1"/>
  <c r="D424" i="5"/>
  <c r="AC425" i="1" s="1"/>
  <c r="AD425" i="1" s="1"/>
  <c r="D423" i="5"/>
  <c r="AC424" i="1" s="1"/>
  <c r="AD424" i="1" s="1"/>
  <c r="D422" i="5"/>
  <c r="D421" i="5"/>
  <c r="D420" i="5"/>
  <c r="D419" i="5"/>
  <c r="D418" i="5"/>
  <c r="D417" i="5"/>
  <c r="D416" i="5"/>
  <c r="D415" i="5"/>
  <c r="D414" i="5"/>
  <c r="AC415" i="1" s="1"/>
  <c r="AD415" i="1" s="1"/>
  <c r="D413" i="5"/>
  <c r="AC414" i="1" s="1"/>
  <c r="AD414" i="1" s="1"/>
  <c r="D412" i="5"/>
  <c r="AC413" i="1" s="1"/>
  <c r="AD413" i="1" s="1"/>
  <c r="D411" i="5"/>
  <c r="AC412" i="1" s="1"/>
  <c r="AD412" i="1" s="1"/>
  <c r="D410" i="5"/>
  <c r="AC411" i="1" s="1"/>
  <c r="AD411" i="1" s="1"/>
  <c r="D409" i="5"/>
  <c r="AC410" i="1" s="1"/>
  <c r="AD410" i="1" s="1"/>
  <c r="D408" i="5"/>
  <c r="D407" i="5"/>
  <c r="D406" i="5"/>
  <c r="D405" i="5"/>
  <c r="D404" i="5"/>
  <c r="AC405" i="1" s="1"/>
  <c r="AD405" i="1" s="1"/>
  <c r="D403" i="5"/>
  <c r="D402" i="5"/>
  <c r="AC402" i="1" s="1"/>
  <c r="AD402" i="1" s="1"/>
  <c r="D401" i="5"/>
  <c r="D400" i="5"/>
  <c r="AC401" i="1" s="1"/>
  <c r="AD401" i="1" s="1"/>
  <c r="D399" i="5"/>
  <c r="AC400" i="1" s="1"/>
  <c r="AD400" i="1" s="1"/>
  <c r="D398" i="5"/>
  <c r="AC399" i="1" s="1"/>
  <c r="AD399" i="1" s="1"/>
  <c r="D397" i="5"/>
  <c r="D396" i="5"/>
  <c r="D395" i="5"/>
  <c r="AC396" i="1" s="1"/>
  <c r="AD396" i="1" s="1"/>
  <c r="D394" i="5"/>
  <c r="AC395" i="1" s="1"/>
  <c r="AD395" i="1" s="1"/>
  <c r="D393" i="5"/>
  <c r="AC394" i="1" s="1"/>
  <c r="AD394" i="1" s="1"/>
  <c r="D392" i="5"/>
  <c r="AC393" i="1" s="1"/>
  <c r="AD393" i="1" s="1"/>
  <c r="D391" i="5"/>
  <c r="AC392" i="1" s="1"/>
  <c r="AD392" i="1" s="1"/>
  <c r="D390" i="5"/>
  <c r="AC391" i="1" s="1"/>
  <c r="AD391" i="1" s="1"/>
  <c r="D389" i="5"/>
  <c r="D388" i="5"/>
  <c r="D387" i="5"/>
  <c r="AC388" i="1" s="1"/>
  <c r="AD388" i="1" s="1"/>
  <c r="D386" i="5"/>
  <c r="AC387" i="1" s="1"/>
  <c r="AD387" i="1" s="1"/>
  <c r="D385" i="5"/>
  <c r="AC386" i="1" s="1"/>
  <c r="AD386" i="1" s="1"/>
  <c r="D384" i="5"/>
  <c r="AC385" i="1" s="1"/>
  <c r="AD385" i="1" s="1"/>
  <c r="D383" i="5"/>
  <c r="AC384" i="1" s="1"/>
  <c r="AD384" i="1" s="1"/>
  <c r="D382" i="5"/>
  <c r="AC383" i="1" s="1"/>
  <c r="AD383" i="1" s="1"/>
  <c r="D381" i="5"/>
  <c r="D380" i="5"/>
  <c r="D379" i="5"/>
  <c r="AC380" i="1" s="1"/>
  <c r="AD380" i="1" s="1"/>
  <c r="D378" i="5"/>
  <c r="D377" i="5"/>
  <c r="D376" i="5"/>
  <c r="AC377" i="1" s="1"/>
  <c r="AD377" i="1" s="1"/>
  <c r="D375" i="5"/>
  <c r="AC376" i="1" s="1"/>
  <c r="AD376" i="1" s="1"/>
  <c r="D374" i="5"/>
  <c r="AC375" i="1" s="1"/>
  <c r="AD375" i="1" s="1"/>
  <c r="D373" i="5"/>
  <c r="AC374" i="1" s="1"/>
  <c r="AD374" i="1" s="1"/>
  <c r="D372" i="5"/>
  <c r="AC373" i="1" s="1"/>
  <c r="AD373" i="1" s="1"/>
  <c r="D371" i="5"/>
  <c r="AC372" i="1" s="1"/>
  <c r="AD372" i="1" s="1"/>
  <c r="D370" i="5"/>
  <c r="D369" i="5"/>
  <c r="D368" i="5"/>
  <c r="AC369" i="1" s="1"/>
  <c r="AD369" i="1" s="1"/>
  <c r="D367" i="5"/>
  <c r="AC368" i="1" s="1"/>
  <c r="AD368" i="1" s="1"/>
  <c r="D366" i="5"/>
  <c r="D365" i="5"/>
  <c r="AC365" i="1" s="1"/>
  <c r="AD365" i="1" s="1"/>
  <c r="D364" i="5"/>
  <c r="D363" i="5"/>
  <c r="AC364" i="1" s="1"/>
  <c r="AD364" i="1" s="1"/>
  <c r="D362" i="5"/>
  <c r="AC363" i="1" s="1"/>
  <c r="AD363" i="1" s="1"/>
  <c r="D361" i="5"/>
  <c r="AC362" i="1" s="1"/>
  <c r="AD362" i="1" s="1"/>
  <c r="D360" i="5"/>
  <c r="D359" i="5"/>
  <c r="D358" i="5"/>
  <c r="AC359" i="1" s="1"/>
  <c r="AD359" i="1" s="1"/>
  <c r="D357" i="5"/>
  <c r="D356" i="5"/>
  <c r="D355" i="5"/>
  <c r="AC356" i="1" s="1"/>
  <c r="AD356" i="1" s="1"/>
  <c r="D354" i="5"/>
  <c r="AC355" i="1" s="1"/>
  <c r="AD355" i="1" s="1"/>
  <c r="D353" i="5"/>
  <c r="D352" i="5"/>
  <c r="AC352" i="1" s="1"/>
  <c r="AD352" i="1" s="1"/>
  <c r="D351" i="5"/>
  <c r="D350" i="5"/>
  <c r="AC351" i="1" s="1"/>
  <c r="AD351" i="1" s="1"/>
  <c r="D349" i="5"/>
  <c r="AC350" i="1" s="1"/>
  <c r="AD350" i="1" s="1"/>
  <c r="D348" i="5"/>
  <c r="AC349" i="1" s="1"/>
  <c r="AD349" i="1" s="1"/>
  <c r="D347" i="5"/>
  <c r="AC348" i="1" s="1"/>
  <c r="AD348" i="1" s="1"/>
  <c r="D346" i="5"/>
  <c r="D345" i="5"/>
  <c r="D344" i="5"/>
  <c r="AC345" i="1" s="1"/>
  <c r="AD345" i="1" s="1"/>
  <c r="D343" i="5"/>
  <c r="D342" i="5"/>
  <c r="D341" i="5"/>
  <c r="D340" i="5"/>
  <c r="D339" i="5"/>
  <c r="AC340" i="1" s="1"/>
  <c r="AD340" i="1" s="1"/>
  <c r="D338" i="5"/>
  <c r="AC339" i="1" s="1"/>
  <c r="AD339" i="1" s="1"/>
  <c r="D337" i="5"/>
  <c r="AC338" i="1" s="1"/>
  <c r="AD338" i="1" s="1"/>
  <c r="D336" i="5"/>
  <c r="AC337" i="1" s="1"/>
  <c r="AD337" i="1" s="1"/>
  <c r="D335" i="5"/>
  <c r="AC336" i="1" s="1"/>
  <c r="AD336" i="1" s="1"/>
  <c r="D334" i="5"/>
  <c r="D333" i="5"/>
  <c r="D332" i="5"/>
  <c r="D331" i="5"/>
  <c r="AC331" i="1" s="1"/>
  <c r="AD331" i="1" s="1"/>
  <c r="D330" i="5"/>
  <c r="D329" i="5"/>
  <c r="AC330" i="1" s="1"/>
  <c r="AD330" i="1" s="1"/>
  <c r="D328" i="5"/>
  <c r="D327" i="5"/>
  <c r="D326" i="5"/>
  <c r="AC327" i="1" s="1"/>
  <c r="AD327" i="1" s="1"/>
  <c r="D325" i="5"/>
  <c r="AC326" i="1" s="1"/>
  <c r="AD326" i="1" s="1"/>
  <c r="D324" i="5"/>
  <c r="AC325" i="1" s="1"/>
  <c r="AD325" i="1" s="1"/>
  <c r="D323" i="5"/>
  <c r="AC324" i="1" s="1"/>
  <c r="AD324" i="1" s="1"/>
  <c r="D322" i="5"/>
  <c r="AC323" i="1" s="1"/>
  <c r="AD323" i="1" s="1"/>
  <c r="D321" i="5"/>
  <c r="AC322" i="1" s="1"/>
  <c r="AD322" i="1" s="1"/>
  <c r="D320" i="5"/>
  <c r="AC321" i="1" s="1"/>
  <c r="AD321" i="1" s="1"/>
  <c r="D319" i="5"/>
  <c r="AC320" i="1" s="1"/>
  <c r="AD320" i="1" s="1"/>
  <c r="D318" i="5"/>
  <c r="AC319" i="1" s="1"/>
  <c r="AD319" i="1" s="1"/>
  <c r="D317" i="5"/>
  <c r="AC318" i="1" s="1"/>
  <c r="AD318" i="1" s="1"/>
  <c r="D316" i="5"/>
  <c r="AC317" i="1" s="1"/>
  <c r="AD317" i="1" s="1"/>
  <c r="D315" i="5"/>
  <c r="AC316" i="1" s="1"/>
  <c r="AD316" i="1" s="1"/>
  <c r="D314" i="5"/>
  <c r="AC315" i="1" s="1"/>
  <c r="AD315" i="1" s="1"/>
  <c r="D313" i="5"/>
  <c r="D312" i="5"/>
  <c r="D311" i="5"/>
  <c r="D310" i="5"/>
  <c r="D309" i="5"/>
  <c r="AC310" i="1" s="1"/>
  <c r="AD310" i="1" s="1"/>
  <c r="D308" i="5"/>
  <c r="AC309" i="1" s="1"/>
  <c r="AD309" i="1" s="1"/>
  <c r="D307" i="5"/>
  <c r="D306" i="5"/>
  <c r="AC306" i="1" s="1"/>
  <c r="AD306" i="1" s="1"/>
  <c r="D305" i="5"/>
  <c r="D304" i="5"/>
  <c r="AC305" i="1" s="1"/>
  <c r="AD305" i="1" s="1"/>
  <c r="D303" i="5"/>
  <c r="AC304" i="1" s="1"/>
  <c r="AD304" i="1" s="1"/>
  <c r="D302" i="5"/>
  <c r="D301" i="5"/>
  <c r="D300" i="5"/>
  <c r="AC301" i="1" s="1"/>
  <c r="AD301" i="1" s="1"/>
  <c r="D299" i="5"/>
  <c r="D298" i="5"/>
  <c r="D297" i="5"/>
  <c r="AC298" i="1" s="1"/>
  <c r="AD298" i="1" s="1"/>
  <c r="D296" i="5"/>
  <c r="AC297" i="1" s="1"/>
  <c r="AD297" i="1" s="1"/>
  <c r="D295" i="5"/>
  <c r="D294" i="5"/>
  <c r="AC294" i="1" s="1"/>
  <c r="AD294" i="1" s="1"/>
  <c r="D293" i="5"/>
  <c r="AC293" i="1" s="1"/>
  <c r="AD293" i="1" s="1"/>
  <c r="D292" i="5"/>
  <c r="D291" i="5"/>
  <c r="D290" i="5"/>
  <c r="D289" i="5"/>
  <c r="AC290" i="1" s="1"/>
  <c r="AD290" i="1" s="1"/>
  <c r="D288" i="5"/>
  <c r="D287" i="5"/>
  <c r="D286" i="5"/>
  <c r="AC287" i="1" s="1"/>
  <c r="AD287" i="1" s="1"/>
  <c r="D285" i="5"/>
  <c r="D284" i="5"/>
  <c r="D283" i="5"/>
  <c r="AC284" i="1" s="1"/>
  <c r="AD284" i="1" s="1"/>
  <c r="D282" i="5"/>
  <c r="AC283" i="1" s="1"/>
  <c r="AD283" i="1" s="1"/>
  <c r="D281" i="5"/>
  <c r="AC282" i="1" s="1"/>
  <c r="AD282" i="1" s="1"/>
  <c r="D280" i="5"/>
  <c r="AC281" i="1" s="1"/>
  <c r="AD281" i="1" s="1"/>
  <c r="D279" i="5"/>
  <c r="D278" i="5"/>
  <c r="AC278" i="1" s="1"/>
  <c r="AD278" i="1" s="1"/>
  <c r="D277" i="5"/>
  <c r="D276" i="5"/>
  <c r="D275" i="5"/>
  <c r="D274" i="5"/>
  <c r="D273" i="5"/>
  <c r="D272" i="5"/>
  <c r="AC273" i="1" s="1"/>
  <c r="AD273" i="1" s="1"/>
  <c r="D271" i="5"/>
  <c r="AC272" i="1" s="1"/>
  <c r="AD272" i="1" s="1"/>
  <c r="D270" i="5"/>
  <c r="AC271" i="1" s="1"/>
  <c r="AD271" i="1" s="1"/>
  <c r="D269" i="5"/>
  <c r="AC270" i="1" s="1"/>
  <c r="AD270" i="1" s="1"/>
  <c r="D268" i="5"/>
  <c r="AC269" i="1" s="1"/>
  <c r="AD269" i="1" s="1"/>
  <c r="D267" i="5"/>
  <c r="AC268" i="1" s="1"/>
  <c r="AD268" i="1" s="1"/>
  <c r="D266" i="5"/>
  <c r="D265" i="5"/>
  <c r="D264" i="5"/>
  <c r="AC265" i="1" s="1"/>
  <c r="AD265" i="1" s="1"/>
  <c r="D263" i="5"/>
  <c r="D262" i="5"/>
  <c r="D261" i="5"/>
  <c r="AC262" i="1" s="1"/>
  <c r="AD262" i="1" s="1"/>
  <c r="D260" i="5"/>
  <c r="AC261" i="1" s="1"/>
  <c r="AD261" i="1" s="1"/>
  <c r="D259" i="5"/>
  <c r="AC260" i="1" s="1"/>
  <c r="AD260" i="1" s="1"/>
  <c r="D258" i="5"/>
  <c r="D257" i="5"/>
  <c r="D256" i="5"/>
  <c r="AC257" i="1" s="1"/>
  <c r="AD257" i="1" s="1"/>
  <c r="D255" i="5"/>
  <c r="AC256" i="1" s="1"/>
  <c r="AD256" i="1" s="1"/>
  <c r="D254" i="5"/>
  <c r="AC255" i="1" s="1"/>
  <c r="AD255" i="1" s="1"/>
  <c r="D253" i="5"/>
  <c r="AC254" i="1" s="1"/>
  <c r="AD254" i="1" s="1"/>
  <c r="D252" i="5"/>
  <c r="AC253" i="1" s="1"/>
  <c r="AD253" i="1" s="1"/>
  <c r="D251" i="5"/>
  <c r="AC252" i="1" s="1"/>
  <c r="AD252" i="1" s="1"/>
  <c r="D250" i="5"/>
  <c r="D249" i="5"/>
  <c r="AC249" i="1" s="1"/>
  <c r="AD249" i="1" s="1"/>
  <c r="D248" i="5"/>
  <c r="D247" i="5"/>
  <c r="AC248" i="1" s="1"/>
  <c r="AD248" i="1" s="1"/>
  <c r="D246" i="5"/>
  <c r="AC247" i="1" s="1"/>
  <c r="AD247" i="1" s="1"/>
  <c r="D245" i="5"/>
  <c r="AC246" i="1" s="1"/>
  <c r="AD246" i="1" s="1"/>
  <c r="D244" i="5"/>
  <c r="D243" i="5"/>
  <c r="AC243" i="1" s="1"/>
  <c r="AD243" i="1" s="1"/>
  <c r="D242" i="5"/>
  <c r="D241" i="5"/>
  <c r="AC242" i="1" s="1"/>
  <c r="AD242" i="1" s="1"/>
  <c r="D240" i="5"/>
  <c r="AC241" i="1" s="1"/>
  <c r="AD241" i="1" s="1"/>
  <c r="D239" i="5"/>
  <c r="AC240" i="1" s="1"/>
  <c r="AD240" i="1" s="1"/>
  <c r="D238" i="5"/>
  <c r="AC239" i="1" s="1"/>
  <c r="AD239" i="1" s="1"/>
  <c r="D237" i="5"/>
  <c r="AC238" i="1" s="1"/>
  <c r="AD238" i="1" s="1"/>
  <c r="D236" i="5"/>
  <c r="AC237" i="1" s="1"/>
  <c r="AD237" i="1" s="1"/>
  <c r="D235" i="5"/>
  <c r="AC236" i="1" s="1"/>
  <c r="AD236" i="1" s="1"/>
  <c r="D234" i="5"/>
  <c r="AC235" i="1" s="1"/>
  <c r="AD235" i="1" s="1"/>
  <c r="D233" i="5"/>
  <c r="AC234" i="1" s="1"/>
  <c r="AD234" i="1" s="1"/>
  <c r="D232" i="5"/>
  <c r="AC233" i="1" s="1"/>
  <c r="AD233" i="1" s="1"/>
  <c r="D231" i="5"/>
  <c r="AC232" i="1" s="1"/>
  <c r="AD232" i="1" s="1"/>
  <c r="D230" i="5"/>
  <c r="AC231" i="1" s="1"/>
  <c r="AD231" i="1" s="1"/>
  <c r="D229" i="5"/>
  <c r="D228" i="5"/>
  <c r="D227" i="5"/>
  <c r="D226" i="5"/>
  <c r="D225" i="5"/>
  <c r="AC226" i="1" s="1"/>
  <c r="AD226" i="1" s="1"/>
  <c r="D224" i="5"/>
  <c r="D223" i="5"/>
  <c r="D222" i="5"/>
  <c r="D221" i="5"/>
  <c r="AC221" i="1" s="1"/>
  <c r="AD221" i="1" s="1"/>
  <c r="D220" i="5"/>
  <c r="D219" i="5"/>
  <c r="D218" i="5"/>
  <c r="D217" i="5"/>
  <c r="AC218" i="1" s="1"/>
  <c r="AD218" i="1" s="1"/>
  <c r="D216" i="5"/>
  <c r="D215" i="5"/>
  <c r="D214" i="5"/>
  <c r="D213" i="5"/>
  <c r="AC213" i="1" s="1"/>
  <c r="AD213" i="1" s="1"/>
  <c r="D212" i="5"/>
  <c r="D211" i="5"/>
  <c r="AC212" i="1" s="1"/>
  <c r="AD212" i="1" s="1"/>
  <c r="D210" i="5"/>
  <c r="D209" i="5"/>
  <c r="D208" i="5"/>
  <c r="AC209" i="1" s="1"/>
  <c r="AD209" i="1" s="1"/>
  <c r="D207" i="5"/>
  <c r="D206" i="5"/>
  <c r="AC206" i="1" s="1"/>
  <c r="AD206" i="1" s="1"/>
  <c r="D205" i="5"/>
  <c r="D204" i="5"/>
  <c r="D203" i="5"/>
  <c r="D202" i="5"/>
  <c r="AC203" i="1" s="1"/>
  <c r="AD203" i="1" s="1"/>
  <c r="D201" i="5"/>
  <c r="D200" i="5"/>
  <c r="D199" i="5"/>
  <c r="D198" i="5"/>
  <c r="AC198" i="1" s="1"/>
  <c r="AD198" i="1" s="1"/>
  <c r="D197" i="5"/>
  <c r="D196" i="5"/>
  <c r="D195" i="5"/>
  <c r="AC195" i="1" s="1"/>
  <c r="AD195" i="1" s="1"/>
  <c r="D194" i="5"/>
  <c r="AC194" i="1" s="1"/>
  <c r="AD194" i="1" s="1"/>
  <c r="D193" i="5"/>
  <c r="AC193" i="1" s="1"/>
  <c r="AD193" i="1" s="1"/>
  <c r="D192" i="5"/>
  <c r="D191" i="5"/>
  <c r="AC192" i="1" s="1"/>
  <c r="AD192" i="1" s="1"/>
  <c r="D190" i="5"/>
  <c r="AC191" i="1" s="1"/>
  <c r="AD191" i="1" s="1"/>
  <c r="D189" i="5"/>
  <c r="AC190" i="1" s="1"/>
  <c r="AD190" i="1" s="1"/>
  <c r="D188" i="5"/>
  <c r="D187" i="5"/>
  <c r="AC187" i="1" s="1"/>
  <c r="AD187" i="1" s="1"/>
  <c r="D186" i="5"/>
  <c r="D185" i="5"/>
  <c r="D184" i="5"/>
  <c r="AC184" i="1" s="1"/>
  <c r="AD184" i="1" s="1"/>
  <c r="D183" i="5"/>
  <c r="D182" i="5"/>
  <c r="D181" i="5"/>
  <c r="AC181" i="1" s="1"/>
  <c r="AD181" i="1" s="1"/>
  <c r="D180" i="5"/>
  <c r="D179" i="5"/>
  <c r="D178" i="5"/>
  <c r="AC178" i="1" s="1"/>
  <c r="AD178" i="1" s="1"/>
  <c r="D177" i="5"/>
  <c r="D176" i="5"/>
  <c r="D175" i="5"/>
  <c r="D174" i="5"/>
  <c r="D173" i="5"/>
  <c r="D172" i="5"/>
  <c r="D171" i="5"/>
  <c r="D170" i="5"/>
  <c r="AC171" i="1" s="1"/>
  <c r="AD171" i="1" s="1"/>
  <c r="D169" i="5"/>
  <c r="AC170" i="1" s="1"/>
  <c r="AD170" i="1" s="1"/>
  <c r="D168" i="5"/>
  <c r="D167" i="5"/>
  <c r="AC167" i="1" s="1"/>
  <c r="AD167" i="1" s="1"/>
  <c r="D166" i="5"/>
  <c r="D165" i="5"/>
  <c r="D164" i="5"/>
  <c r="D163" i="5"/>
  <c r="D162" i="5"/>
  <c r="AC162" i="1" s="1"/>
  <c r="AD162" i="1" s="1"/>
  <c r="D161" i="5"/>
  <c r="D160" i="5"/>
  <c r="AC161" i="1" s="1"/>
  <c r="AD161" i="1" s="1"/>
  <c r="D159" i="5"/>
  <c r="D158" i="5"/>
  <c r="D157" i="5"/>
  <c r="D156" i="5"/>
  <c r="AC156" i="1" s="1"/>
  <c r="AD156" i="1" s="1"/>
  <c r="D155" i="5"/>
  <c r="D154" i="5"/>
  <c r="AC155" i="1" s="1"/>
  <c r="AD155" i="1" s="1"/>
  <c r="D153" i="5"/>
  <c r="AC154" i="1" s="1"/>
  <c r="AD154" i="1" s="1"/>
  <c r="D152" i="5"/>
  <c r="D151" i="5"/>
  <c r="D150" i="5"/>
  <c r="D149" i="5"/>
  <c r="AC149" i="1" s="1"/>
  <c r="AD149" i="1" s="1"/>
  <c r="D148" i="5"/>
  <c r="D147" i="5"/>
  <c r="D146" i="5"/>
  <c r="AC146" i="1" s="1"/>
  <c r="AD146" i="1" s="1"/>
  <c r="D145" i="5"/>
  <c r="AC145" i="1" s="1"/>
  <c r="AD145" i="1" s="1"/>
  <c r="D144" i="5"/>
  <c r="D143" i="5"/>
  <c r="AC144" i="1" s="1"/>
  <c r="AD144" i="1" s="1"/>
  <c r="D142" i="5"/>
  <c r="AC143" i="1" s="1"/>
  <c r="AD143" i="1" s="1"/>
  <c r="D141" i="5"/>
  <c r="AC142" i="1" s="1"/>
  <c r="AD142" i="1" s="1"/>
  <c r="D140" i="5"/>
  <c r="AC141" i="1" s="1"/>
  <c r="AD141" i="1" s="1"/>
  <c r="D139" i="5"/>
  <c r="D138" i="5"/>
  <c r="AC138" i="1" s="1"/>
  <c r="AD138" i="1" s="1"/>
  <c r="D137" i="5"/>
  <c r="D136" i="5"/>
  <c r="D135" i="5"/>
  <c r="D134" i="5"/>
  <c r="AC135" i="1" s="1"/>
  <c r="AD135" i="1" s="1"/>
  <c r="D133" i="5"/>
  <c r="D132" i="5"/>
  <c r="AC132" i="1" s="1"/>
  <c r="AD132" i="1" s="1"/>
  <c r="D131" i="5"/>
  <c r="D130" i="5"/>
  <c r="AC131" i="1" s="1"/>
  <c r="AD131" i="1" s="1"/>
  <c r="D129" i="5"/>
  <c r="AC130" i="1" s="1"/>
  <c r="AD130" i="1" s="1"/>
  <c r="D128" i="5"/>
  <c r="AC129" i="1" s="1"/>
  <c r="AD129" i="1" s="1"/>
  <c r="D127" i="5"/>
  <c r="AC128" i="1" s="1"/>
  <c r="AD128" i="1" s="1"/>
  <c r="D126" i="5"/>
  <c r="AC127" i="1" s="1"/>
  <c r="AD127" i="1" s="1"/>
  <c r="D125" i="5"/>
  <c r="AC126" i="1" s="1"/>
  <c r="AD126" i="1" s="1"/>
  <c r="D124" i="5"/>
  <c r="AC125" i="1" s="1"/>
  <c r="AD125" i="1" s="1"/>
  <c r="D123" i="5"/>
  <c r="AC124" i="1" s="1"/>
  <c r="AD124" i="1" s="1"/>
  <c r="D122" i="5"/>
  <c r="D121" i="5"/>
  <c r="D120" i="5"/>
  <c r="D119" i="5"/>
  <c r="D118" i="5"/>
  <c r="D117" i="5"/>
  <c r="AC118" i="1" s="1"/>
  <c r="AD118" i="1" s="1"/>
  <c r="D116" i="5"/>
  <c r="AC117" i="1" s="1"/>
  <c r="AD117" i="1" s="1"/>
  <c r="D115" i="5"/>
  <c r="AC116" i="1" s="1"/>
  <c r="AD116" i="1" s="1"/>
  <c r="D114" i="5"/>
  <c r="AC115" i="1" s="1"/>
  <c r="AD115" i="1" s="1"/>
  <c r="D113" i="5"/>
  <c r="AC114" i="1" s="1"/>
  <c r="AD114" i="1" s="1"/>
  <c r="D112" i="5"/>
  <c r="AC113" i="1" s="1"/>
  <c r="AD113" i="1" s="1"/>
  <c r="D111" i="5"/>
  <c r="AC112" i="1" s="1"/>
  <c r="AD112" i="1" s="1"/>
  <c r="D110" i="5"/>
  <c r="AC111" i="1" s="1"/>
  <c r="AD111" i="1" s="1"/>
  <c r="D109" i="5"/>
  <c r="AC110" i="1" s="1"/>
  <c r="AD110" i="1" s="1"/>
  <c r="D108" i="5"/>
  <c r="D107" i="5"/>
  <c r="AC107" i="1" s="1"/>
  <c r="AD107" i="1" s="1"/>
  <c r="D106" i="5"/>
  <c r="D105" i="5"/>
  <c r="D104" i="5"/>
  <c r="D103" i="5"/>
  <c r="AC104" i="1" s="1"/>
  <c r="AD104" i="1" s="1"/>
  <c r="D102" i="5"/>
  <c r="D101" i="5"/>
  <c r="D100" i="5"/>
  <c r="D99" i="5"/>
  <c r="D98" i="5"/>
  <c r="AC99" i="1" s="1"/>
  <c r="AD99" i="1" s="1"/>
  <c r="D97" i="5"/>
  <c r="D96" i="5"/>
  <c r="D95" i="5"/>
  <c r="AC96" i="1" s="1"/>
  <c r="AD96" i="1" s="1"/>
  <c r="D94" i="5"/>
  <c r="AC95" i="1" s="1"/>
  <c r="AD95" i="1" s="1"/>
  <c r="D93" i="5"/>
  <c r="D92" i="5"/>
  <c r="AC92" i="1" s="1"/>
  <c r="AD92" i="1" s="1"/>
  <c r="D91" i="5"/>
  <c r="AC91" i="1" s="1"/>
  <c r="AD91" i="1" s="1"/>
  <c r="D90" i="5"/>
  <c r="D89" i="5"/>
  <c r="AC90" i="1" s="1"/>
  <c r="AD90" i="1" s="1"/>
  <c r="D88" i="5"/>
  <c r="D87" i="5"/>
  <c r="AC87" i="1" s="1"/>
  <c r="AD87" i="1" s="1"/>
  <c r="D86" i="5"/>
  <c r="D85" i="5"/>
  <c r="AC86" i="1" s="1"/>
  <c r="AD86" i="1" s="1"/>
  <c r="D84" i="5"/>
  <c r="AC85" i="1" s="1"/>
  <c r="AD85" i="1" s="1"/>
  <c r="D83" i="5"/>
  <c r="D82" i="5"/>
  <c r="D81" i="5"/>
  <c r="AC82" i="1" s="1"/>
  <c r="AD82" i="1" s="1"/>
  <c r="D80" i="5"/>
  <c r="D79" i="5"/>
  <c r="AC79" i="1" s="1"/>
  <c r="AD79" i="1" s="1"/>
  <c r="D78" i="5"/>
  <c r="D77" i="5"/>
  <c r="AC78" i="1" s="1"/>
  <c r="AD78" i="1" s="1"/>
  <c r="D76" i="5"/>
  <c r="AC77" i="1" s="1"/>
  <c r="AD77" i="1" s="1"/>
  <c r="D75" i="5"/>
  <c r="D74" i="5"/>
  <c r="D73" i="5"/>
  <c r="D72" i="5"/>
  <c r="AC72" i="1" s="1"/>
  <c r="AD72" i="1" s="1"/>
  <c r="D71" i="5"/>
  <c r="D70" i="5"/>
  <c r="AC71" i="1" s="1"/>
  <c r="AD71" i="1" s="1"/>
  <c r="D69" i="5"/>
  <c r="AC70" i="1" s="1"/>
  <c r="AD70" i="1" s="1"/>
  <c r="D68" i="5"/>
  <c r="AC69" i="1" s="1"/>
  <c r="AD69" i="1" s="1"/>
  <c r="D67" i="5"/>
  <c r="AC68" i="1" s="1"/>
  <c r="AD68" i="1" s="1"/>
  <c r="D66" i="5"/>
  <c r="D65" i="5"/>
  <c r="AC65" i="1" s="1"/>
  <c r="AD65" i="1" s="1"/>
  <c r="D64" i="5"/>
  <c r="D63" i="5"/>
  <c r="D62" i="5"/>
  <c r="D61" i="5"/>
  <c r="AC62" i="1" s="1"/>
  <c r="AD62" i="1" s="1"/>
  <c r="D60" i="5"/>
  <c r="AC61" i="1" s="1"/>
  <c r="AD61" i="1" s="1"/>
  <c r="D59" i="5"/>
  <c r="AC60" i="1" s="1"/>
  <c r="AD60" i="1" s="1"/>
  <c r="D58" i="5"/>
  <c r="D57" i="5"/>
  <c r="D56" i="5"/>
  <c r="D55" i="5"/>
  <c r="D54" i="5"/>
  <c r="AC55" i="1" s="1"/>
  <c r="AD55" i="1" s="1"/>
  <c r="D53" i="5"/>
  <c r="AC54" i="1" s="1"/>
  <c r="AD54" i="1" s="1"/>
  <c r="D52" i="5"/>
  <c r="AC53" i="1" s="1"/>
  <c r="AD53" i="1" s="1"/>
  <c r="D51" i="5"/>
  <c r="AC52" i="1" s="1"/>
  <c r="AD52" i="1" s="1"/>
  <c r="D50" i="5"/>
  <c r="AC51" i="1" s="1"/>
  <c r="AD51" i="1" s="1"/>
  <c r="D49" i="5"/>
  <c r="D48" i="5"/>
  <c r="D47" i="5"/>
  <c r="D46" i="5"/>
  <c r="D45" i="5"/>
  <c r="AC46" i="1" s="1"/>
  <c r="AD46" i="1" s="1"/>
  <c r="D44" i="5"/>
  <c r="AC45" i="1" s="1"/>
  <c r="AD45" i="1" s="1"/>
  <c r="D43" i="5"/>
  <c r="AC44" i="1" s="1"/>
  <c r="AD44" i="1" s="1"/>
  <c r="D42" i="5"/>
  <c r="AC43" i="1" s="1"/>
  <c r="AD43" i="1" s="1"/>
  <c r="D41" i="5"/>
  <c r="AC42" i="1" s="1"/>
  <c r="AD42" i="1" s="1"/>
  <c r="D40" i="5"/>
  <c r="AC41" i="1" s="1"/>
  <c r="AD41" i="1" s="1"/>
  <c r="D39" i="5"/>
  <c r="AC40" i="1" s="1"/>
  <c r="AD40" i="1" s="1"/>
  <c r="D38" i="5"/>
  <c r="AC39" i="1" s="1"/>
  <c r="AD39" i="1" s="1"/>
  <c r="D37" i="5"/>
  <c r="D36" i="5"/>
  <c r="D35" i="5"/>
  <c r="AC36" i="1" s="1"/>
  <c r="AD36" i="1" s="1"/>
  <c r="D34" i="5"/>
  <c r="AC35" i="1" s="1"/>
  <c r="AD35" i="1" s="1"/>
  <c r="D33" i="5"/>
  <c r="AC34" i="1" s="1"/>
  <c r="AD34" i="1" s="1"/>
  <c r="D32" i="5"/>
  <c r="AC33" i="1" s="1"/>
  <c r="AD33" i="1" s="1"/>
  <c r="D31" i="5"/>
  <c r="AC32" i="1" s="1"/>
  <c r="AD32" i="1" s="1"/>
  <c r="D30" i="5"/>
  <c r="AC31" i="1" s="1"/>
  <c r="AD31" i="1" s="1"/>
  <c r="D29" i="5"/>
  <c r="AC30" i="1" s="1"/>
  <c r="AD30" i="1" s="1"/>
  <c r="D28" i="5"/>
  <c r="D27" i="5"/>
  <c r="D26" i="5"/>
  <c r="AC27" i="1" s="1"/>
  <c r="AD27" i="1" s="1"/>
  <c r="D25" i="5"/>
  <c r="AC26" i="1" s="1"/>
  <c r="AD26" i="1" s="1"/>
  <c r="D24" i="5"/>
  <c r="AC25" i="1" s="1"/>
  <c r="AD25" i="1" s="1"/>
  <c r="D23" i="5"/>
  <c r="D22" i="5"/>
  <c r="AC22" i="1" s="1"/>
  <c r="AD22" i="1" s="1"/>
  <c r="D21" i="5"/>
  <c r="D20" i="5"/>
  <c r="AC21" i="1" s="1"/>
  <c r="AD21" i="1" s="1"/>
  <c r="D19" i="5"/>
  <c r="D18" i="5"/>
  <c r="AC18" i="1" s="1"/>
  <c r="AD18" i="1" s="1"/>
  <c r="D17" i="5"/>
  <c r="D16" i="5"/>
  <c r="AC17" i="1" s="1"/>
  <c r="AD17" i="1" s="1"/>
  <c r="D15" i="5"/>
  <c r="D14" i="5"/>
  <c r="AC14" i="1" s="1"/>
  <c r="AD14" i="1" s="1"/>
  <c r="D13" i="5"/>
  <c r="AC13" i="1" s="1"/>
  <c r="AD13" i="1" s="1"/>
  <c r="D12" i="5"/>
  <c r="D11" i="5"/>
  <c r="D10" i="5"/>
  <c r="AC10" i="1" s="1"/>
  <c r="AD10" i="1" s="1"/>
  <c r="D9" i="5"/>
  <c r="D8" i="5"/>
  <c r="D7" i="5"/>
  <c r="AC7" i="1" s="1"/>
  <c r="AD7" i="1" s="1"/>
  <c r="D6" i="5"/>
  <c r="AC6" i="1" s="1"/>
  <c r="AD6" i="1" s="1"/>
  <c r="D5" i="5"/>
  <c r="AC5" i="1" s="1"/>
  <c r="AD5" i="1" s="1"/>
  <c r="D4" i="5"/>
  <c r="AC4" i="1" s="1"/>
  <c r="AD4" i="1" s="1"/>
  <c r="D3" i="5"/>
  <c r="AC3" i="1" s="1"/>
  <c r="AD3" i="1" s="1"/>
  <c r="D2" i="5"/>
  <c r="AC2" i="1" s="1"/>
  <c r="AD2" i="1" s="1"/>
  <c r="A13" i="4" a="1"/>
  <c r="A13" i="4" s="1"/>
  <c r="B10" i="4"/>
  <c r="B9" i="4"/>
  <c r="B8" i="4"/>
  <c r="B7" i="4"/>
  <c r="AA2" i="1"/>
  <c r="AA3" i="1"/>
  <c r="AA4" i="1"/>
  <c r="AA5" i="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101" i="1"/>
  <c r="AA102" i="1"/>
  <c r="AA103" i="1"/>
  <c r="AA104" i="1"/>
  <c r="AA105" i="1"/>
  <c r="AA106" i="1"/>
  <c r="AA107" i="1"/>
  <c r="AA108" i="1"/>
  <c r="AA109" i="1"/>
  <c r="AA110" i="1"/>
  <c r="AA111" i="1"/>
  <c r="AA112" i="1"/>
  <c r="AA113" i="1"/>
  <c r="AA114" i="1"/>
  <c r="AA115" i="1"/>
  <c r="AA116" i="1"/>
  <c r="AA117" i="1"/>
  <c r="AA118" i="1"/>
  <c r="AA119" i="1"/>
  <c r="AA120" i="1"/>
  <c r="AA121" i="1"/>
  <c r="AA122" i="1"/>
  <c r="AA123" i="1"/>
  <c r="AA124" i="1"/>
  <c r="AA125"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5" i="1"/>
  <c r="AA186" i="1"/>
  <c r="AA187" i="1"/>
  <c r="AA188" i="1"/>
  <c r="AA189" i="1"/>
  <c r="AA190" i="1"/>
  <c r="AA191" i="1"/>
  <c r="AA192" i="1"/>
  <c r="AA193" i="1"/>
  <c r="AA194" i="1"/>
  <c r="AA195" i="1"/>
  <c r="AA196" i="1"/>
  <c r="AA197" i="1"/>
  <c r="AA198" i="1"/>
  <c r="AA199" i="1"/>
  <c r="AA200" i="1"/>
  <c r="AA201" i="1"/>
  <c r="AA202" i="1"/>
  <c r="AA203" i="1"/>
  <c r="AA204" i="1"/>
  <c r="AA205" i="1"/>
  <c r="AA206" i="1"/>
  <c r="AA207" i="1"/>
  <c r="AA208" i="1"/>
  <c r="AA209" i="1"/>
  <c r="AA210" i="1"/>
  <c r="AA211" i="1"/>
  <c r="AA212" i="1"/>
  <c r="AA213" i="1"/>
  <c r="AA214" i="1"/>
  <c r="AA215" i="1"/>
  <c r="AA216" i="1"/>
  <c r="AA217" i="1"/>
  <c r="AA218" i="1"/>
  <c r="AA219" i="1"/>
  <c r="AA220" i="1"/>
  <c r="AA221" i="1"/>
  <c r="AA222" i="1"/>
  <c r="AA223" i="1"/>
  <c r="AA224" i="1"/>
  <c r="AA225" i="1"/>
  <c r="AA226" i="1"/>
  <c r="AA227" i="1"/>
  <c r="AA228" i="1"/>
  <c r="AA229" i="1"/>
  <c r="AA230" i="1"/>
  <c r="AA231" i="1"/>
  <c r="AA232" i="1"/>
  <c r="AA233" i="1"/>
  <c r="AA234" i="1"/>
  <c r="AA235" i="1"/>
  <c r="AA236" i="1"/>
  <c r="AA237" i="1"/>
  <c r="AA238" i="1"/>
  <c r="AA239" i="1"/>
  <c r="AA240" i="1"/>
  <c r="AA241" i="1"/>
  <c r="AA242" i="1"/>
  <c r="AA243" i="1"/>
  <c r="AA244" i="1"/>
  <c r="AA245" i="1"/>
  <c r="AA246" i="1"/>
  <c r="AA247" i="1"/>
  <c r="AA248" i="1"/>
  <c r="AA249" i="1"/>
  <c r="AA250" i="1"/>
  <c r="AA251" i="1"/>
  <c r="AA252" i="1"/>
  <c r="AA253" i="1"/>
  <c r="AA254" i="1"/>
  <c r="AA255" i="1"/>
  <c r="AA256" i="1"/>
  <c r="AA257" i="1"/>
  <c r="AA258" i="1"/>
  <c r="AA259" i="1"/>
  <c r="AA260" i="1"/>
  <c r="AA261" i="1"/>
  <c r="AA262" i="1"/>
  <c r="AA263" i="1"/>
  <c r="AA264" i="1"/>
  <c r="AA265" i="1"/>
  <c r="AA266" i="1"/>
  <c r="AA267" i="1"/>
  <c r="AA268" i="1"/>
  <c r="AA269" i="1"/>
  <c r="AA270" i="1"/>
  <c r="AA271" i="1"/>
  <c r="AA272" i="1"/>
  <c r="AA273" i="1"/>
  <c r="AA274" i="1"/>
  <c r="AA275" i="1"/>
  <c r="AA276" i="1"/>
  <c r="AA277" i="1"/>
  <c r="AA278" i="1"/>
  <c r="AA279" i="1"/>
  <c r="AA280" i="1"/>
  <c r="AA281" i="1"/>
  <c r="AA282" i="1"/>
  <c r="AA283" i="1"/>
  <c r="AA284" i="1"/>
  <c r="AA285" i="1"/>
  <c r="AA286" i="1"/>
  <c r="AA287" i="1"/>
  <c r="AA288" i="1"/>
  <c r="AA289" i="1"/>
  <c r="AA290" i="1"/>
  <c r="AA291" i="1"/>
  <c r="AA292" i="1"/>
  <c r="AA293" i="1"/>
  <c r="AA294" i="1"/>
  <c r="AA295" i="1"/>
  <c r="AA296" i="1"/>
  <c r="AA297" i="1"/>
  <c r="AA298" i="1"/>
  <c r="AA299" i="1"/>
  <c r="AA300" i="1"/>
  <c r="AA301" i="1"/>
  <c r="AA302" i="1"/>
  <c r="AA303" i="1"/>
  <c r="AA304" i="1"/>
  <c r="AA305" i="1"/>
  <c r="AA306" i="1"/>
  <c r="AA307" i="1"/>
  <c r="AA308" i="1"/>
  <c r="AA309" i="1"/>
  <c r="AA310" i="1"/>
  <c r="AA311" i="1"/>
  <c r="AA312" i="1"/>
  <c r="AA313" i="1"/>
  <c r="AA314" i="1"/>
  <c r="AA315" i="1"/>
  <c r="AA316" i="1"/>
  <c r="AA317" i="1"/>
  <c r="AA318" i="1"/>
  <c r="AA319" i="1"/>
  <c r="AA320" i="1"/>
  <c r="AA321" i="1"/>
  <c r="AA322" i="1"/>
  <c r="AA323" i="1"/>
  <c r="AA324" i="1"/>
  <c r="AA325" i="1"/>
  <c r="AA326" i="1"/>
  <c r="AA327" i="1"/>
  <c r="AA328" i="1"/>
  <c r="AA329" i="1"/>
  <c r="AA330" i="1"/>
  <c r="AA331" i="1"/>
  <c r="AA332" i="1"/>
  <c r="AA333" i="1"/>
  <c r="AA334" i="1"/>
  <c r="AA335" i="1"/>
  <c r="AA336" i="1"/>
  <c r="AA337" i="1"/>
  <c r="AA338" i="1"/>
  <c r="AA339" i="1"/>
  <c r="AA340" i="1"/>
  <c r="AA341" i="1"/>
  <c r="AA342" i="1"/>
  <c r="AA343" i="1"/>
  <c r="AA344" i="1"/>
  <c r="AA345" i="1"/>
  <c r="AA346" i="1"/>
  <c r="AA347" i="1"/>
  <c r="AA348" i="1"/>
  <c r="AA349" i="1"/>
  <c r="AA350" i="1"/>
  <c r="AA351" i="1"/>
  <c r="AA352" i="1"/>
  <c r="AA353" i="1"/>
  <c r="AA354" i="1"/>
  <c r="AA355" i="1"/>
  <c r="AA356" i="1"/>
  <c r="AA357" i="1"/>
  <c r="AA358" i="1"/>
  <c r="AA359" i="1"/>
  <c r="AA360" i="1"/>
  <c r="AA361" i="1"/>
  <c r="AA362" i="1"/>
  <c r="AA363" i="1"/>
  <c r="AA364" i="1"/>
  <c r="AA365" i="1"/>
  <c r="AA366" i="1"/>
  <c r="AA367" i="1"/>
  <c r="AA368" i="1"/>
  <c r="AA369" i="1"/>
  <c r="AA370" i="1"/>
  <c r="AA371" i="1"/>
  <c r="AA372" i="1"/>
  <c r="AA373" i="1"/>
  <c r="AA374" i="1"/>
  <c r="AA375" i="1"/>
  <c r="AA376" i="1"/>
  <c r="AA377" i="1"/>
  <c r="AA378" i="1"/>
  <c r="AA379" i="1"/>
  <c r="AA380" i="1"/>
  <c r="AA381" i="1"/>
  <c r="AA382" i="1"/>
  <c r="AA383" i="1"/>
  <c r="AA384" i="1"/>
  <c r="AA385" i="1"/>
  <c r="AA386" i="1"/>
  <c r="AA387" i="1"/>
  <c r="AA388" i="1"/>
  <c r="AA389" i="1"/>
  <c r="AA390" i="1"/>
  <c r="AA391" i="1"/>
  <c r="AA392" i="1"/>
  <c r="AA393" i="1"/>
  <c r="AA394" i="1"/>
  <c r="AA395" i="1"/>
  <c r="AA396" i="1"/>
  <c r="AA397" i="1"/>
  <c r="AA398" i="1"/>
  <c r="AA399" i="1"/>
  <c r="AA400" i="1"/>
  <c r="AA401" i="1"/>
  <c r="AA402" i="1"/>
  <c r="AA403" i="1"/>
  <c r="AA404" i="1"/>
  <c r="AA405" i="1"/>
  <c r="AA406" i="1"/>
  <c r="AA407" i="1"/>
  <c r="AA408" i="1"/>
  <c r="AA409" i="1"/>
  <c r="AA410" i="1"/>
  <c r="AA411" i="1"/>
  <c r="AA412" i="1"/>
  <c r="AA413" i="1"/>
  <c r="AA414" i="1"/>
  <c r="AA415" i="1"/>
  <c r="AA416" i="1"/>
  <c r="AA417" i="1"/>
  <c r="AA418" i="1"/>
  <c r="AA419" i="1"/>
  <c r="AA420" i="1"/>
  <c r="AA421" i="1"/>
  <c r="AA422" i="1"/>
  <c r="AA423" i="1"/>
  <c r="AA424" i="1"/>
  <c r="AA425" i="1"/>
  <c r="AA426" i="1"/>
  <c r="AA427" i="1"/>
  <c r="AA428" i="1"/>
  <c r="AA429" i="1"/>
  <c r="AA430" i="1"/>
  <c r="AA431" i="1"/>
  <c r="AA432" i="1"/>
  <c r="AA433" i="1"/>
  <c r="AA434" i="1"/>
  <c r="AA435" i="1"/>
  <c r="AA436" i="1"/>
  <c r="AA437" i="1"/>
  <c r="AA438" i="1"/>
  <c r="AA439" i="1"/>
  <c r="AA440" i="1"/>
  <c r="AA441" i="1"/>
  <c r="AA442" i="1"/>
  <c r="AA443" i="1"/>
  <c r="AA444" i="1"/>
  <c r="AA445" i="1"/>
  <c r="AA446" i="1"/>
  <c r="AA447" i="1"/>
  <c r="AA448" i="1"/>
  <c r="AA449" i="1"/>
  <c r="AA450" i="1"/>
  <c r="AA451" i="1"/>
  <c r="AA452" i="1"/>
  <c r="AA453" i="1"/>
  <c r="AA454" i="1"/>
  <c r="AA455" i="1"/>
  <c r="AA456" i="1"/>
  <c r="AA457" i="1"/>
  <c r="AA458" i="1"/>
  <c r="AA459" i="1"/>
  <c r="AA460" i="1"/>
  <c r="AA461" i="1"/>
  <c r="AA462" i="1"/>
  <c r="AA463" i="1"/>
  <c r="AA464" i="1"/>
  <c r="AA465" i="1"/>
  <c r="AA466" i="1"/>
  <c r="AA467" i="1"/>
  <c r="AA468" i="1"/>
  <c r="AA469" i="1"/>
  <c r="AA470" i="1"/>
  <c r="AA471" i="1"/>
  <c r="AA472" i="1"/>
  <c r="AA473" i="1"/>
  <c r="AA474" i="1"/>
  <c r="AA475" i="1"/>
  <c r="AA476" i="1"/>
  <c r="AA477" i="1"/>
  <c r="AA478" i="1"/>
  <c r="AA479" i="1"/>
  <c r="AA480" i="1"/>
  <c r="AA481" i="1"/>
  <c r="AA482" i="1"/>
  <c r="AA483" i="1"/>
  <c r="AA484" i="1"/>
  <c r="AA485" i="1"/>
  <c r="AA486" i="1"/>
  <c r="AA487" i="1"/>
  <c r="AA488" i="1"/>
  <c r="AA489" i="1"/>
  <c r="AA490" i="1"/>
  <c r="AA491" i="1"/>
  <c r="AA492" i="1"/>
  <c r="AA493" i="1"/>
  <c r="AA494" i="1"/>
  <c r="AA495" i="1"/>
  <c r="AA496" i="1"/>
  <c r="AA497" i="1"/>
  <c r="AA498" i="1"/>
  <c r="AA499" i="1"/>
  <c r="AA500" i="1"/>
  <c r="AA501" i="1"/>
  <c r="AA502" i="1"/>
  <c r="AA503" i="1"/>
  <c r="AA504" i="1"/>
  <c r="AA505" i="1"/>
  <c r="AA506" i="1"/>
  <c r="AA507" i="1"/>
  <c r="AA508" i="1"/>
  <c r="AA509" i="1"/>
  <c r="AA510" i="1"/>
  <c r="AA511" i="1"/>
  <c r="AA512" i="1"/>
  <c r="AA513" i="1"/>
  <c r="AA514" i="1"/>
  <c r="AA515" i="1"/>
  <c r="AA516" i="1"/>
  <c r="AA517" i="1"/>
  <c r="AA518" i="1"/>
  <c r="AA519" i="1"/>
  <c r="AA520" i="1"/>
  <c r="AA521" i="1"/>
  <c r="AA522" i="1"/>
  <c r="AA523" i="1"/>
  <c r="AA524" i="1"/>
  <c r="AA525" i="1"/>
  <c r="AA526" i="1"/>
  <c r="AA527" i="1"/>
  <c r="AA528" i="1"/>
  <c r="AA529" i="1"/>
  <c r="AA530" i="1"/>
  <c r="AA531" i="1"/>
  <c r="AA532" i="1"/>
  <c r="AA533" i="1"/>
  <c r="AA534" i="1"/>
  <c r="AA535" i="1"/>
  <c r="AA536" i="1"/>
  <c r="AA537" i="1"/>
  <c r="AA538" i="1"/>
  <c r="AA539" i="1"/>
  <c r="AA540" i="1"/>
  <c r="AA541" i="1"/>
  <c r="AA542" i="1"/>
  <c r="AA543" i="1"/>
  <c r="AA544" i="1"/>
  <c r="AA545" i="1"/>
  <c r="AA546" i="1"/>
  <c r="AA547" i="1"/>
  <c r="AA548" i="1"/>
  <c r="AA549" i="1"/>
  <c r="AA550" i="1"/>
  <c r="AA551" i="1"/>
  <c r="AA552" i="1"/>
  <c r="AA553" i="1"/>
  <c r="AA554" i="1"/>
  <c r="AA555" i="1"/>
  <c r="AA556" i="1"/>
  <c r="AA557" i="1"/>
  <c r="AA558" i="1"/>
  <c r="AA559" i="1"/>
  <c r="AA560" i="1"/>
  <c r="AA561" i="1"/>
  <c r="AA562" i="1"/>
  <c r="AA563" i="1"/>
  <c r="AA564" i="1"/>
  <c r="AA565" i="1"/>
  <c r="AA566" i="1"/>
  <c r="AA567" i="1"/>
  <c r="AA568" i="1"/>
  <c r="AA569" i="1"/>
  <c r="AA570" i="1"/>
  <c r="AA571" i="1"/>
  <c r="AA572" i="1"/>
  <c r="AA573" i="1"/>
  <c r="AA574" i="1"/>
  <c r="AA575" i="1"/>
  <c r="AA576" i="1"/>
  <c r="AA577" i="1"/>
  <c r="AA578" i="1"/>
  <c r="AA579" i="1"/>
  <c r="AA580" i="1"/>
  <c r="AA581" i="1"/>
  <c r="AA582" i="1"/>
  <c r="AA583" i="1"/>
  <c r="AA584" i="1"/>
  <c r="AA585" i="1"/>
  <c r="AA586" i="1"/>
  <c r="AA587" i="1"/>
  <c r="AA588" i="1"/>
  <c r="AA589" i="1"/>
  <c r="AA590" i="1"/>
  <c r="AA591" i="1"/>
  <c r="AA592" i="1"/>
  <c r="AA593" i="1"/>
  <c r="AA594" i="1"/>
  <c r="AA595" i="1"/>
  <c r="AA596" i="1"/>
  <c r="AA597" i="1"/>
  <c r="AA598" i="1"/>
  <c r="AA599" i="1"/>
  <c r="AA600" i="1"/>
  <c r="AA601" i="1"/>
  <c r="AA602" i="1"/>
  <c r="AA603" i="1"/>
  <c r="AA604" i="1"/>
  <c r="AA605" i="1"/>
  <c r="AA606" i="1"/>
  <c r="AA607" i="1"/>
  <c r="AA608" i="1"/>
  <c r="AA609" i="1"/>
  <c r="AA610" i="1"/>
  <c r="AA611" i="1"/>
  <c r="AA612" i="1"/>
  <c r="AA613" i="1"/>
  <c r="AA614" i="1"/>
  <c r="AA615" i="1"/>
  <c r="AA616" i="1"/>
  <c r="AA617" i="1"/>
  <c r="AA618" i="1"/>
  <c r="AA619" i="1"/>
  <c r="AA620" i="1"/>
  <c r="AA621" i="1"/>
  <c r="AA622" i="1"/>
  <c r="AA623" i="1"/>
  <c r="AA624" i="1"/>
  <c r="AA625" i="1"/>
  <c r="AA626" i="1"/>
  <c r="AA627" i="1"/>
  <c r="AA628" i="1"/>
  <c r="AA629" i="1"/>
  <c r="AA630" i="1"/>
  <c r="AA631" i="1"/>
  <c r="AA632" i="1"/>
  <c r="AA633" i="1"/>
  <c r="AA634" i="1"/>
  <c r="AA635" i="1"/>
  <c r="AA636" i="1"/>
  <c r="AA637" i="1"/>
  <c r="AA638" i="1"/>
  <c r="AA639" i="1"/>
  <c r="AA640" i="1"/>
  <c r="AA641" i="1"/>
  <c r="AA642" i="1"/>
  <c r="AA643" i="1"/>
  <c r="AA644" i="1"/>
  <c r="AA645" i="1"/>
  <c r="AA646" i="1"/>
  <c r="AA647" i="1"/>
  <c r="AA648" i="1"/>
  <c r="AA649" i="1"/>
  <c r="AA650" i="1"/>
  <c r="AA651" i="1"/>
  <c r="AA652" i="1"/>
  <c r="AA653" i="1"/>
  <c r="AA654" i="1"/>
  <c r="AA655" i="1"/>
  <c r="AA656" i="1"/>
  <c r="AA657" i="1"/>
  <c r="AA658" i="1"/>
  <c r="AA659" i="1"/>
  <c r="AA660" i="1"/>
  <c r="AA661" i="1"/>
  <c r="AA662" i="1"/>
  <c r="AA663" i="1"/>
  <c r="AA664" i="1"/>
  <c r="AA665" i="1"/>
  <c r="AA666" i="1"/>
  <c r="AA667" i="1"/>
  <c r="AA668" i="1"/>
  <c r="AA669" i="1"/>
  <c r="AA670" i="1"/>
  <c r="AA671" i="1"/>
  <c r="AA672" i="1"/>
  <c r="AA673" i="1"/>
  <c r="AA674" i="1"/>
  <c r="AA675" i="1"/>
  <c r="AA676" i="1"/>
  <c r="AA677" i="1"/>
  <c r="AA678" i="1"/>
  <c r="AA679" i="1"/>
  <c r="AA680" i="1"/>
  <c r="AA681" i="1"/>
  <c r="AA682" i="1"/>
  <c r="AA683" i="1"/>
  <c r="AA684" i="1"/>
  <c r="AA685" i="1"/>
  <c r="AA686" i="1"/>
  <c r="AA687" i="1"/>
  <c r="AA688" i="1"/>
  <c r="AA689" i="1"/>
  <c r="AA690" i="1"/>
  <c r="AA691" i="1"/>
  <c r="AA692" i="1"/>
  <c r="AA693" i="1"/>
  <c r="AA694" i="1"/>
  <c r="AA695" i="1"/>
  <c r="AA696" i="1"/>
  <c r="AA697" i="1"/>
  <c r="AA698" i="1"/>
  <c r="AA699" i="1"/>
  <c r="AA700" i="1"/>
  <c r="AA701" i="1"/>
  <c r="AA702" i="1"/>
  <c r="AA703" i="1"/>
  <c r="AA704" i="1"/>
  <c r="AA705" i="1"/>
  <c r="AA706" i="1"/>
  <c r="AA707" i="1"/>
  <c r="AA708" i="1"/>
  <c r="AA709" i="1"/>
  <c r="AA710" i="1"/>
  <c r="AA711" i="1"/>
  <c r="AA712" i="1"/>
  <c r="AA713" i="1"/>
  <c r="AA714" i="1"/>
  <c r="AA715" i="1"/>
  <c r="AA716" i="1"/>
  <c r="AA717" i="1"/>
  <c r="AA718" i="1"/>
  <c r="AA719" i="1"/>
  <c r="AA720" i="1"/>
  <c r="AA721" i="1"/>
  <c r="AA722" i="1"/>
  <c r="AA723" i="1"/>
  <c r="AA724" i="1"/>
  <c r="AA725" i="1"/>
  <c r="AA726" i="1"/>
  <c r="AA727" i="1"/>
  <c r="AA728" i="1"/>
  <c r="AA729" i="1"/>
  <c r="AA730" i="1"/>
  <c r="AA731" i="1"/>
  <c r="AA732" i="1"/>
  <c r="AA733" i="1"/>
  <c r="AA734" i="1"/>
  <c r="AA735" i="1"/>
  <c r="AA736" i="1"/>
  <c r="AA737" i="1"/>
  <c r="AA738" i="1"/>
  <c r="AA739" i="1"/>
  <c r="AA740" i="1"/>
  <c r="AA741" i="1"/>
  <c r="AA742" i="1"/>
  <c r="AA743"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AA967" i="1"/>
  <c r="AA968" i="1"/>
  <c r="AA969" i="1"/>
  <c r="AA970" i="1"/>
  <c r="AA971" i="1"/>
  <c r="AA972" i="1"/>
  <c r="AA973" i="1"/>
  <c r="AA974" i="1"/>
  <c r="AA975" i="1"/>
  <c r="AA976" i="1"/>
  <c r="AA977" i="1"/>
  <c r="AA978" i="1"/>
  <c r="AA979" i="1"/>
  <c r="AA980" i="1"/>
  <c r="AA981" i="1"/>
  <c r="AA982" i="1"/>
  <c r="AA983" i="1"/>
  <c r="AA984" i="1"/>
  <c r="AA985" i="1"/>
  <c r="AA986" i="1"/>
  <c r="AA987" i="1"/>
  <c r="AA988" i="1"/>
  <c r="AA989" i="1"/>
  <c r="AA990" i="1"/>
  <c r="AA991" i="1"/>
  <c r="AA992" i="1"/>
  <c r="AA993" i="1"/>
  <c r="AA994" i="1"/>
  <c r="AA995" i="1"/>
  <c r="AA996" i="1"/>
  <c r="AA997" i="1"/>
  <c r="AA998" i="1"/>
  <c r="AA999" i="1"/>
  <c r="AA1000" i="1"/>
  <c r="AA1001" i="1"/>
  <c r="AA1002" i="1"/>
  <c r="AA1003" i="1"/>
  <c r="AA1004" i="1"/>
  <c r="AA1005" i="1"/>
  <c r="AA1006" i="1"/>
  <c r="AA1007" i="1"/>
  <c r="AA1008" i="1"/>
  <c r="AA1009" i="1"/>
  <c r="AA1010" i="1"/>
  <c r="AA1011" i="1"/>
  <c r="AA1012" i="1"/>
  <c r="AA1013" i="1"/>
  <c r="AA1014" i="1"/>
  <c r="AA1015" i="1"/>
  <c r="AA1016" i="1"/>
  <c r="AA1017" i="1"/>
  <c r="AA1018" i="1"/>
  <c r="AA1019" i="1"/>
  <c r="AA1020" i="1"/>
  <c r="AA1021" i="1"/>
  <c r="AA1022" i="1"/>
  <c r="AA1023" i="1"/>
  <c r="AA1024" i="1"/>
  <c r="AA1025" i="1"/>
  <c r="AA1026" i="1"/>
  <c r="AA1027" i="1"/>
  <c r="AA1028" i="1"/>
  <c r="AA1029" i="1"/>
  <c r="AA1030" i="1"/>
  <c r="AA1031" i="1"/>
  <c r="AA1032" i="1"/>
  <c r="AA1033" i="1"/>
  <c r="AA1034" i="1"/>
  <c r="AA1035" i="1"/>
  <c r="AA1036" i="1"/>
  <c r="AA1037" i="1"/>
  <c r="AA1038" i="1"/>
  <c r="AA1039" i="1"/>
  <c r="AA1040" i="1"/>
  <c r="AA1041" i="1"/>
  <c r="AA1042" i="1"/>
  <c r="AA1043" i="1"/>
  <c r="AA1044" i="1"/>
  <c r="AA1045" i="1"/>
  <c r="AA1046" i="1"/>
  <c r="AA1047" i="1"/>
  <c r="AA1048" i="1"/>
  <c r="AA1049" i="1"/>
  <c r="AA1050" i="1"/>
  <c r="AA1051" i="1"/>
  <c r="AA1052" i="1"/>
  <c r="AA1053" i="1"/>
  <c r="AA1054" i="1"/>
  <c r="AA1055" i="1"/>
  <c r="AA1056" i="1"/>
  <c r="AA1057" i="1"/>
  <c r="AA1058" i="1"/>
  <c r="AA1059" i="1"/>
  <c r="AA1060" i="1"/>
  <c r="AA1061" i="1"/>
  <c r="AA1062" i="1"/>
  <c r="AA1063" i="1"/>
  <c r="AA1064" i="1"/>
  <c r="AA1065" i="1"/>
  <c r="AA1066" i="1"/>
  <c r="AA1067" i="1"/>
  <c r="AA1068" i="1"/>
  <c r="AA1069" i="1"/>
  <c r="AA1070" i="1"/>
  <c r="AA1071" i="1"/>
  <c r="AA1072" i="1"/>
  <c r="AA1073" i="1"/>
  <c r="AA1074" i="1"/>
  <c r="AA1075" i="1"/>
  <c r="AA1076" i="1"/>
  <c r="AA1077" i="1"/>
  <c r="AA1078" i="1"/>
  <c r="AA1079" i="1"/>
  <c r="AA1080" i="1"/>
  <c r="AA1081" i="1"/>
  <c r="AA1082" i="1"/>
  <c r="AA1083" i="1"/>
  <c r="AA1084" i="1"/>
  <c r="AA1085" i="1"/>
  <c r="AA1086" i="1"/>
  <c r="AA1087" i="1"/>
  <c r="AA1088" i="1"/>
  <c r="AA1089" i="1"/>
  <c r="AA1090" i="1"/>
  <c r="AA1091" i="1"/>
  <c r="AA1092" i="1"/>
  <c r="AA1093" i="1"/>
  <c r="AA1094" i="1"/>
  <c r="AA1095" i="1"/>
  <c r="AA1096" i="1"/>
  <c r="AA1097" i="1"/>
  <c r="AA1098" i="1"/>
  <c r="AA1099" i="1"/>
  <c r="AA1100" i="1"/>
  <c r="AA1101" i="1"/>
  <c r="AA1102" i="1"/>
  <c r="AA1103" i="1"/>
  <c r="AA1104" i="1"/>
  <c r="AA1105" i="1"/>
  <c r="AA1106" i="1"/>
  <c r="AA1107" i="1"/>
  <c r="AA1108" i="1"/>
  <c r="AA1109" i="1"/>
  <c r="AA1110" i="1"/>
  <c r="AA1111" i="1"/>
  <c r="AA1112" i="1"/>
  <c r="AA1113" i="1"/>
  <c r="AA1114" i="1"/>
  <c r="AA1115" i="1"/>
  <c r="AA1116" i="1"/>
  <c r="AA1117" i="1"/>
  <c r="AA1118" i="1"/>
  <c r="AA1119" i="1"/>
  <c r="AA1120" i="1"/>
  <c r="AA1121" i="1"/>
  <c r="AA1122" i="1"/>
  <c r="AA1123" i="1"/>
  <c r="AA1124" i="1"/>
  <c r="AA1125" i="1"/>
  <c r="AA1126" i="1"/>
  <c r="AA1127" i="1"/>
  <c r="AA1128" i="1"/>
  <c r="AA1129" i="1"/>
  <c r="AA1130" i="1"/>
  <c r="AA1131" i="1"/>
  <c r="AA1132" i="1"/>
  <c r="AA1133" i="1"/>
  <c r="AA1134" i="1"/>
  <c r="AA1135" i="1"/>
  <c r="AA1136" i="1"/>
  <c r="AA1137" i="1"/>
  <c r="AA1138" i="1"/>
  <c r="AA1139" i="1"/>
  <c r="AA1140" i="1"/>
  <c r="AA1141" i="1"/>
  <c r="AA1142" i="1"/>
  <c r="AA1143" i="1"/>
  <c r="AA1144" i="1"/>
  <c r="AA1145" i="1"/>
  <c r="AA1146" i="1"/>
  <c r="AA1147" i="1"/>
  <c r="AA1148" i="1"/>
  <c r="AA1149" i="1"/>
  <c r="AA1150" i="1"/>
  <c r="AA1151" i="1"/>
  <c r="AA1152" i="1"/>
  <c r="AA1153" i="1"/>
  <c r="AA1154" i="1"/>
  <c r="AA1155" i="1"/>
  <c r="AA1156" i="1"/>
  <c r="AA1157" i="1"/>
  <c r="AA1158" i="1"/>
  <c r="AA1159" i="1"/>
  <c r="AA1160" i="1"/>
  <c r="AA1161" i="1"/>
  <c r="AA1162" i="1"/>
  <c r="AA1163" i="1"/>
  <c r="AA1164" i="1"/>
  <c r="AA1165" i="1"/>
  <c r="AA1166" i="1"/>
  <c r="AA1167" i="1"/>
  <c r="AA1168" i="1"/>
  <c r="AA1169" i="1"/>
  <c r="AA1170" i="1"/>
  <c r="AA1171" i="1"/>
  <c r="AA1172" i="1"/>
  <c r="AA1173" i="1"/>
  <c r="AA1174" i="1"/>
  <c r="AA1175" i="1"/>
  <c r="AA1176" i="1"/>
  <c r="AA1177" i="1"/>
  <c r="AA1178" i="1"/>
  <c r="AA1179" i="1"/>
  <c r="AA1180" i="1"/>
  <c r="AA1181" i="1"/>
  <c r="AA1182" i="1"/>
  <c r="AA1183" i="1"/>
  <c r="AA1184" i="1"/>
  <c r="AA1185" i="1"/>
  <c r="AA1186" i="1"/>
  <c r="AA1187" i="1"/>
  <c r="AA1188" i="1"/>
  <c r="AA1189" i="1"/>
  <c r="AA1190" i="1"/>
  <c r="AA1191" i="1"/>
  <c r="AA1192" i="1"/>
  <c r="AA1193" i="1"/>
  <c r="AA1194" i="1"/>
  <c r="AA1195" i="1"/>
  <c r="AA1196" i="1"/>
  <c r="AA1197" i="1"/>
  <c r="AA1198" i="1"/>
  <c r="AA1199" i="1"/>
  <c r="AA1200" i="1"/>
  <c r="AA1201" i="1"/>
  <c r="AA1202" i="1"/>
  <c r="AA1203" i="1"/>
  <c r="AA1204" i="1"/>
  <c r="AA1205" i="1"/>
  <c r="AA1206" i="1"/>
  <c r="AA1207" i="1"/>
  <c r="AA1208" i="1"/>
  <c r="AA1209" i="1"/>
  <c r="AA1210" i="1"/>
  <c r="AA1211" i="1"/>
  <c r="AA1212" i="1"/>
  <c r="AA1213" i="1"/>
  <c r="AA1214" i="1"/>
  <c r="AA1215" i="1"/>
  <c r="AA1216" i="1"/>
  <c r="AA1217" i="1"/>
  <c r="AA1218" i="1"/>
  <c r="AA1219" i="1"/>
  <c r="AA1220" i="1"/>
  <c r="AA1221" i="1"/>
  <c r="AA1222" i="1"/>
  <c r="AA1223" i="1"/>
  <c r="AA1224" i="1"/>
  <c r="AA1225" i="1"/>
  <c r="AA1226" i="1"/>
  <c r="AA1227" i="1"/>
  <c r="AA1228" i="1"/>
  <c r="AA1229" i="1"/>
  <c r="AA1230" i="1"/>
  <c r="AA1231" i="1"/>
  <c r="AA1232" i="1"/>
  <c r="AA1233" i="1"/>
  <c r="AA1234" i="1"/>
  <c r="AA1235" i="1"/>
  <c r="AA1236" i="1"/>
  <c r="AA1237" i="1"/>
  <c r="AA1238" i="1"/>
  <c r="AA1239" i="1"/>
  <c r="AA1240" i="1"/>
  <c r="AA1241" i="1"/>
  <c r="AA1242" i="1"/>
  <c r="AA1243" i="1"/>
  <c r="AA1244" i="1"/>
  <c r="AA1245" i="1"/>
  <c r="AA1246" i="1"/>
  <c r="AA1247" i="1"/>
  <c r="AA1248" i="1"/>
  <c r="AA1249" i="1"/>
  <c r="AA1250" i="1"/>
  <c r="AA1251" i="1"/>
  <c r="AA1252" i="1"/>
  <c r="AA1253" i="1"/>
  <c r="AA1254" i="1"/>
  <c r="AA1255" i="1"/>
  <c r="AA1256" i="1"/>
  <c r="AA1257" i="1"/>
  <c r="AA1258" i="1"/>
  <c r="AA1259" i="1"/>
  <c r="AA1260" i="1"/>
  <c r="AA1261" i="1"/>
  <c r="AA1262" i="1"/>
  <c r="AA1263" i="1"/>
  <c r="AA1264" i="1"/>
  <c r="AA1265" i="1"/>
  <c r="AA1266" i="1"/>
  <c r="AA1267" i="1"/>
  <c r="AA1268" i="1"/>
  <c r="AA1269" i="1"/>
  <c r="AA1270" i="1"/>
  <c r="AA1271" i="1"/>
  <c r="AA1272" i="1"/>
  <c r="AA1273" i="1"/>
  <c r="AA1274" i="1"/>
  <c r="AA1275" i="1"/>
  <c r="AA1276" i="1"/>
  <c r="AA1277" i="1"/>
  <c r="AA1278" i="1"/>
  <c r="AA1279" i="1"/>
  <c r="AA1280" i="1"/>
  <c r="AA1281" i="1"/>
  <c r="AA1282" i="1"/>
  <c r="AA1283" i="1"/>
  <c r="AA1284" i="1"/>
  <c r="AA1285" i="1"/>
  <c r="AA1286" i="1"/>
  <c r="AA1287" i="1"/>
  <c r="AA1288" i="1"/>
  <c r="AA1289" i="1"/>
  <c r="AA1290" i="1"/>
  <c r="AA1291" i="1"/>
  <c r="AA1292" i="1"/>
  <c r="AA1293" i="1"/>
  <c r="AA1294" i="1"/>
  <c r="AA1295" i="1"/>
  <c r="AA1296" i="1"/>
  <c r="AA1297" i="1"/>
  <c r="AA1298" i="1"/>
  <c r="AA1299" i="1"/>
  <c r="AA1300" i="1"/>
  <c r="AA1301" i="1"/>
  <c r="AA1302" i="1"/>
  <c r="AA1303" i="1"/>
  <c r="AA1304" i="1"/>
  <c r="AA1305" i="1"/>
  <c r="AA1306" i="1"/>
  <c r="AA1307" i="1"/>
  <c r="AA1308" i="1"/>
  <c r="AA1309" i="1"/>
  <c r="AA1310" i="1"/>
  <c r="AA1311" i="1"/>
  <c r="AA1312" i="1"/>
  <c r="AA1313" i="1"/>
  <c r="AA1314" i="1"/>
  <c r="AA1315" i="1"/>
  <c r="AA1316" i="1"/>
  <c r="AA1317" i="1"/>
  <c r="AA1318" i="1"/>
  <c r="AA1319" i="1"/>
  <c r="AA1320" i="1"/>
  <c r="AA1321" i="1"/>
  <c r="AA1322" i="1"/>
  <c r="AA1323" i="1"/>
  <c r="AA1324" i="1"/>
  <c r="AA1325" i="1"/>
  <c r="AA1326" i="1"/>
  <c r="AA1327" i="1"/>
  <c r="AA1328" i="1"/>
  <c r="AA1329" i="1"/>
  <c r="AA1330" i="1"/>
  <c r="AA1331" i="1"/>
  <c r="AA1332" i="1"/>
  <c r="AA1333" i="1"/>
  <c r="AA1334" i="1"/>
  <c r="AA1335" i="1"/>
  <c r="AA1336" i="1"/>
  <c r="AA1337" i="1"/>
  <c r="AA1338" i="1"/>
  <c r="AA1339" i="1"/>
  <c r="AA1340" i="1"/>
  <c r="AA1341" i="1"/>
  <c r="AA1342" i="1"/>
  <c r="AA1343" i="1"/>
  <c r="AA1344" i="1"/>
  <c r="AA1345" i="1"/>
  <c r="AA1346" i="1"/>
  <c r="AA1347" i="1"/>
  <c r="AA1348" i="1"/>
  <c r="AA1349" i="1"/>
  <c r="AA1350" i="1"/>
  <c r="AA1351" i="1"/>
  <c r="AA1352" i="1"/>
  <c r="AA1353" i="1"/>
  <c r="AA1354" i="1"/>
  <c r="AA1355" i="1"/>
  <c r="AA1356" i="1"/>
  <c r="AA1357" i="1"/>
  <c r="AA1358" i="1"/>
  <c r="AA1359" i="1"/>
  <c r="AA1360" i="1"/>
  <c r="AA1361" i="1"/>
  <c r="AA1362" i="1"/>
  <c r="AA1363" i="1"/>
  <c r="AA1364" i="1"/>
  <c r="AA1365" i="1"/>
  <c r="AA1366" i="1"/>
  <c r="AA1367" i="1"/>
  <c r="AA1368" i="1"/>
  <c r="AA1369" i="1"/>
  <c r="AA1370" i="1"/>
  <c r="AA1371" i="1"/>
  <c r="AA1372" i="1"/>
  <c r="AA1373" i="1"/>
  <c r="AA1374" i="1"/>
  <c r="AA1375" i="1"/>
  <c r="AA1376" i="1"/>
  <c r="AA1377" i="1"/>
  <c r="AA1378" i="1"/>
  <c r="AA1379" i="1"/>
  <c r="AA1380" i="1"/>
  <c r="AA1381" i="1"/>
  <c r="AA1382" i="1"/>
  <c r="AA1383" i="1"/>
  <c r="AA1384" i="1"/>
  <c r="AA1385" i="1"/>
  <c r="AA1386" i="1"/>
  <c r="AA1387" i="1"/>
  <c r="AA1388" i="1"/>
  <c r="AA1389" i="1"/>
  <c r="AA1390" i="1"/>
  <c r="AA1391" i="1"/>
  <c r="AA1392" i="1"/>
  <c r="AA1393" i="1"/>
  <c r="AA1394" i="1"/>
  <c r="AA1395" i="1"/>
  <c r="AA1396" i="1"/>
  <c r="AA1397" i="1"/>
  <c r="AA1398" i="1"/>
  <c r="AA1399" i="1"/>
  <c r="AA1400" i="1"/>
  <c r="AA1401" i="1"/>
  <c r="AA1402" i="1"/>
  <c r="AA1403" i="1"/>
  <c r="AA1404" i="1"/>
  <c r="AA1405" i="1"/>
  <c r="AA1406" i="1"/>
  <c r="AA1407" i="1"/>
  <c r="AA1408" i="1"/>
  <c r="AA1409" i="1"/>
  <c r="AA1410" i="1"/>
  <c r="AA1411" i="1"/>
  <c r="AA1412" i="1"/>
  <c r="AA1413" i="1"/>
  <c r="AA1414" i="1"/>
  <c r="AA1415" i="1"/>
  <c r="AA1416" i="1"/>
  <c r="AA1417" i="1"/>
  <c r="AA1418" i="1"/>
  <c r="AA1419" i="1"/>
  <c r="AA1420" i="1"/>
  <c r="AA1421" i="1"/>
  <c r="AA1422" i="1"/>
  <c r="AA1423" i="1"/>
  <c r="AA1424" i="1"/>
  <c r="AA1425" i="1"/>
  <c r="AA1426" i="1"/>
  <c r="AA1427" i="1"/>
  <c r="AA1428" i="1"/>
  <c r="AA1429" i="1"/>
  <c r="AA1430" i="1"/>
  <c r="AA1431" i="1"/>
  <c r="AA1432" i="1"/>
  <c r="AA1433" i="1"/>
  <c r="AA1434" i="1"/>
  <c r="AA1435" i="1"/>
  <c r="AA1436" i="1"/>
  <c r="AA1437" i="1"/>
  <c r="AA1438" i="1"/>
  <c r="AA1439" i="1"/>
  <c r="AA1440" i="1"/>
  <c r="AA1441" i="1"/>
  <c r="AA1442" i="1"/>
  <c r="AA1443" i="1"/>
  <c r="AA1444" i="1"/>
  <c r="AA1445" i="1"/>
  <c r="AA1446" i="1"/>
  <c r="AA1447" i="1"/>
  <c r="AA1448" i="1"/>
  <c r="AA1449" i="1"/>
  <c r="AA1450" i="1"/>
  <c r="AA1451" i="1"/>
  <c r="AA1452" i="1"/>
  <c r="AA1453" i="1"/>
  <c r="AA1454" i="1"/>
  <c r="AA1455" i="1"/>
  <c r="AA1456" i="1"/>
  <c r="AA1457" i="1"/>
  <c r="AA1458" i="1"/>
  <c r="AA1459" i="1"/>
  <c r="AA1460" i="1"/>
  <c r="AA1461" i="1"/>
  <c r="AA1462" i="1"/>
  <c r="AA1463" i="1"/>
  <c r="AA1464" i="1"/>
  <c r="AA1465" i="1"/>
  <c r="AA1466" i="1"/>
  <c r="AA1467" i="1"/>
  <c r="AA1468" i="1"/>
  <c r="AA1469" i="1"/>
  <c r="AA1470" i="1"/>
  <c r="AA1471" i="1"/>
  <c r="AA1472" i="1"/>
  <c r="AA1473" i="1"/>
  <c r="AA1474" i="1"/>
  <c r="AA1475" i="1"/>
  <c r="AA1476" i="1"/>
  <c r="AA1477" i="1"/>
  <c r="AA1478" i="1"/>
  <c r="AA1479" i="1"/>
  <c r="AA1480" i="1"/>
  <c r="AA1481" i="1"/>
  <c r="AA1482" i="1"/>
  <c r="AA1483" i="1"/>
  <c r="AA1484" i="1"/>
  <c r="AA1485" i="1"/>
  <c r="AA1486" i="1"/>
  <c r="AA1487" i="1"/>
  <c r="AA1488" i="1"/>
  <c r="AA1489" i="1"/>
  <c r="AA1490" i="1"/>
  <c r="AA1491" i="1"/>
  <c r="AA1492" i="1"/>
  <c r="AA1493" i="1"/>
  <c r="AA1494" i="1"/>
  <c r="AA1495" i="1"/>
  <c r="AA1496" i="1"/>
  <c r="AA1497" i="1"/>
  <c r="AA1498" i="1"/>
  <c r="AA1499" i="1"/>
  <c r="AA1500" i="1"/>
  <c r="AA1501" i="1"/>
  <c r="AA1502" i="1"/>
  <c r="AA1503" i="1"/>
  <c r="AA1504" i="1"/>
  <c r="AA1505" i="1"/>
  <c r="AA1506" i="1"/>
  <c r="AA1507" i="1"/>
  <c r="AA1508" i="1"/>
  <c r="AA1509" i="1"/>
  <c r="AA1510" i="1"/>
  <c r="AA1511" i="1"/>
  <c r="AA1512" i="1"/>
  <c r="AA1513" i="1"/>
  <c r="AA1514" i="1"/>
  <c r="AA1515" i="1"/>
  <c r="AA1516" i="1"/>
  <c r="AA1517" i="1"/>
  <c r="AA1518" i="1"/>
  <c r="AA1519" i="1"/>
  <c r="AA1520" i="1"/>
  <c r="AA1521" i="1"/>
  <c r="AA1522" i="1"/>
  <c r="AA1523" i="1"/>
  <c r="AA1524" i="1"/>
  <c r="AA1525" i="1"/>
  <c r="AA1526" i="1"/>
  <c r="AA1527" i="1"/>
  <c r="AA1528" i="1"/>
  <c r="AA1529" i="1"/>
  <c r="AA1530" i="1"/>
  <c r="AA1531" i="1"/>
  <c r="AA1532" i="1"/>
  <c r="AA1533" i="1"/>
  <c r="AA1534" i="1"/>
  <c r="AA1535" i="1"/>
  <c r="AA1536" i="1"/>
  <c r="AA1537" i="1"/>
  <c r="AA1538" i="1"/>
  <c r="AA1539" i="1"/>
  <c r="AA1540" i="1"/>
  <c r="AA1541" i="1"/>
  <c r="AA1542" i="1"/>
  <c r="AA1543" i="1"/>
  <c r="AA1544" i="1"/>
  <c r="AA1545" i="1"/>
  <c r="AA1546" i="1"/>
  <c r="AA1547" i="1"/>
  <c r="AA1548" i="1"/>
  <c r="AA1549" i="1"/>
  <c r="AA1550" i="1"/>
  <c r="AA1551" i="1"/>
  <c r="AA1552" i="1"/>
  <c r="AA1553" i="1"/>
  <c r="AA1554" i="1"/>
  <c r="AA1555" i="1"/>
  <c r="AA1556" i="1"/>
  <c r="AA1557" i="1"/>
  <c r="AA1558" i="1"/>
  <c r="AA1559" i="1"/>
  <c r="AA1560" i="1"/>
  <c r="AA1561" i="1"/>
  <c r="AA1562" i="1"/>
  <c r="AA1563" i="1"/>
  <c r="AA1564" i="1"/>
  <c r="AA1565" i="1"/>
  <c r="AA1566" i="1"/>
  <c r="AA1567" i="1"/>
  <c r="AA1568" i="1"/>
  <c r="AA1569" i="1"/>
  <c r="AA1570" i="1"/>
  <c r="AA1571" i="1"/>
  <c r="AA1572" i="1"/>
  <c r="AA1573" i="1"/>
  <c r="AA1574" i="1"/>
  <c r="AA1575" i="1"/>
  <c r="AA1576" i="1"/>
  <c r="AA1577" i="1"/>
  <c r="AA1578" i="1"/>
  <c r="AA1579" i="1"/>
  <c r="AA1580" i="1"/>
  <c r="AA1581" i="1"/>
  <c r="AA1582" i="1"/>
  <c r="AA1583" i="1"/>
  <c r="AA1584" i="1"/>
  <c r="AA1585" i="1"/>
  <c r="AA1586" i="1"/>
  <c r="AA1587" i="1"/>
  <c r="AA1588" i="1"/>
  <c r="AA1589" i="1"/>
  <c r="AA1590" i="1"/>
  <c r="AA1591" i="1"/>
  <c r="AA1592" i="1"/>
  <c r="AA1593" i="1"/>
  <c r="AA1594" i="1"/>
  <c r="AA1595" i="1"/>
  <c r="AA1596" i="1"/>
  <c r="AA1597" i="1"/>
  <c r="AA1598" i="1"/>
  <c r="AA1599" i="1"/>
  <c r="AA1600" i="1"/>
  <c r="AA1601" i="1"/>
  <c r="AA1602" i="1"/>
  <c r="AA1603" i="1"/>
  <c r="AA1604" i="1"/>
  <c r="AA1605" i="1"/>
  <c r="AA1606" i="1"/>
  <c r="AA1607" i="1"/>
  <c r="AA1608" i="1"/>
  <c r="AA1609" i="1"/>
  <c r="AA1610" i="1"/>
  <c r="AA1611" i="1"/>
  <c r="AA1612" i="1"/>
  <c r="AA1613" i="1"/>
  <c r="AA1614" i="1"/>
  <c r="AA1615" i="1"/>
  <c r="AA1616" i="1"/>
  <c r="AA1617" i="1"/>
  <c r="AA1618" i="1"/>
  <c r="AA1619" i="1"/>
  <c r="AA1620" i="1"/>
  <c r="AA1621" i="1"/>
  <c r="AA1622" i="1"/>
  <c r="AA1623" i="1"/>
  <c r="AA1624" i="1"/>
  <c r="AA1625" i="1"/>
  <c r="AA1626" i="1"/>
  <c r="AA1627" i="1"/>
  <c r="AA1628" i="1"/>
  <c r="AA1629" i="1"/>
  <c r="AA1630" i="1"/>
  <c r="AA1631" i="1"/>
  <c r="AA1632" i="1"/>
  <c r="AA1633" i="1"/>
  <c r="AA1634" i="1"/>
  <c r="AA1635" i="1"/>
  <c r="AA1636" i="1"/>
  <c r="AA1637" i="1"/>
  <c r="AA1638" i="1"/>
  <c r="AA1639" i="1"/>
  <c r="AA1640" i="1"/>
  <c r="AA1641" i="1"/>
  <c r="AA1642" i="1"/>
  <c r="AA1643" i="1"/>
  <c r="AA1644" i="1"/>
  <c r="AA1645" i="1"/>
  <c r="AA1646" i="1"/>
  <c r="AA1647" i="1"/>
  <c r="AA1648" i="1"/>
  <c r="AA1649" i="1"/>
  <c r="AA1650" i="1"/>
  <c r="AA1651" i="1"/>
  <c r="AA1652" i="1"/>
  <c r="AA1653" i="1"/>
  <c r="AA1654" i="1"/>
  <c r="AA1655" i="1"/>
  <c r="AA1656" i="1"/>
  <c r="AA1657" i="1"/>
  <c r="AA1658" i="1"/>
  <c r="AA1659" i="1"/>
  <c r="AA1660" i="1"/>
  <c r="AA1661" i="1"/>
  <c r="AA1662" i="1"/>
  <c r="AA1663" i="1"/>
  <c r="AA1664" i="1"/>
  <c r="AA1665" i="1"/>
  <c r="AA1666" i="1"/>
  <c r="AA1667" i="1"/>
  <c r="AA1668" i="1"/>
  <c r="AA1669" i="1"/>
  <c r="AA1670" i="1"/>
  <c r="AA1671" i="1"/>
  <c r="AA1672" i="1"/>
  <c r="AA1673" i="1"/>
  <c r="AA1674" i="1"/>
  <c r="AA1675" i="1"/>
  <c r="AA1676" i="1"/>
  <c r="AA1677" i="1"/>
  <c r="AA1678" i="1"/>
  <c r="AA1679" i="1"/>
  <c r="AA1680" i="1"/>
  <c r="AA1681" i="1"/>
  <c r="AA1682" i="1"/>
  <c r="AA1683" i="1"/>
  <c r="AA1684" i="1"/>
  <c r="AA1685" i="1"/>
  <c r="AA1686" i="1"/>
  <c r="AA1687" i="1"/>
  <c r="AA1688" i="1"/>
  <c r="AA1689" i="1"/>
  <c r="AA1690" i="1"/>
  <c r="AA1691" i="1"/>
  <c r="AA1692" i="1"/>
  <c r="AA1693" i="1"/>
  <c r="AA1694" i="1"/>
  <c r="AA1695" i="1"/>
  <c r="AA1696" i="1"/>
  <c r="AA1697" i="1"/>
  <c r="AA1698" i="1"/>
  <c r="AA1699" i="1"/>
  <c r="AA1700" i="1"/>
  <c r="AA1701" i="1"/>
  <c r="AA1702" i="1"/>
  <c r="AA1703" i="1"/>
  <c r="AA1704" i="1"/>
  <c r="AA1705" i="1"/>
  <c r="AA1706" i="1"/>
  <c r="AA1707" i="1"/>
  <c r="AA1708" i="1"/>
  <c r="AA1709" i="1"/>
  <c r="AA1710" i="1"/>
  <c r="AA1711" i="1"/>
  <c r="AA1712" i="1"/>
  <c r="AA1713" i="1"/>
  <c r="AA1714" i="1"/>
  <c r="AA1715" i="1"/>
  <c r="AA1716" i="1"/>
  <c r="AA1717" i="1"/>
  <c r="AA1718" i="1"/>
  <c r="AA1719" i="1"/>
  <c r="AA1720" i="1"/>
  <c r="AA1721" i="1"/>
  <c r="AA1722" i="1"/>
  <c r="AA1723" i="1"/>
  <c r="AA1724" i="1"/>
  <c r="AA1725" i="1"/>
  <c r="AA1726" i="1"/>
  <c r="AA1727" i="1"/>
  <c r="AA1728" i="1"/>
  <c r="AA1729" i="1"/>
  <c r="AA1730" i="1"/>
  <c r="AA1731" i="1"/>
  <c r="AA1732" i="1"/>
  <c r="AA1733" i="1"/>
  <c r="AA1734" i="1"/>
  <c r="AA1735" i="1"/>
  <c r="AA1736" i="1"/>
  <c r="AA1737" i="1"/>
  <c r="AA1738" i="1"/>
  <c r="AA1739" i="1"/>
  <c r="AA1740" i="1"/>
  <c r="AA1741" i="1"/>
  <c r="AA1742" i="1"/>
  <c r="AA1743" i="1"/>
  <c r="AA1744" i="1"/>
  <c r="AA1745" i="1"/>
  <c r="AA1746" i="1"/>
  <c r="AA1747" i="1"/>
  <c r="AA1748" i="1"/>
  <c r="AA1749" i="1"/>
  <c r="AA1750" i="1"/>
  <c r="AA1751" i="1"/>
  <c r="AA1752" i="1"/>
  <c r="AA1753" i="1"/>
  <c r="AA1754" i="1"/>
  <c r="AA1755" i="1"/>
  <c r="AA1756" i="1"/>
  <c r="AA1757" i="1"/>
  <c r="AA1758" i="1"/>
  <c r="AA1759" i="1"/>
  <c r="AA1760" i="1"/>
  <c r="AA1761" i="1"/>
  <c r="AA1762" i="1"/>
  <c r="AA1763" i="1"/>
  <c r="AA1764" i="1"/>
  <c r="AA1765" i="1"/>
  <c r="AA1766" i="1"/>
  <c r="AA1767" i="1"/>
  <c r="AA1768" i="1"/>
  <c r="AA1769" i="1"/>
  <c r="AA1770" i="1"/>
  <c r="AA1771" i="1"/>
  <c r="AA1772" i="1"/>
  <c r="AA1773" i="1"/>
  <c r="AA1774" i="1"/>
  <c r="AA1775" i="1"/>
  <c r="AA1776" i="1"/>
  <c r="AA1777" i="1"/>
  <c r="AA1778" i="1"/>
  <c r="AA1779" i="1"/>
  <c r="AA1780" i="1"/>
  <c r="AA1781" i="1"/>
  <c r="AA1782" i="1"/>
  <c r="AA1783" i="1"/>
  <c r="AA1784" i="1"/>
  <c r="AA1785" i="1"/>
  <c r="AA1786" i="1"/>
  <c r="AA1787" i="1"/>
  <c r="AA1788" i="1"/>
  <c r="AA1789" i="1"/>
  <c r="AA1790" i="1"/>
  <c r="AA1791" i="1"/>
  <c r="AA1792" i="1"/>
  <c r="AA1793" i="1"/>
  <c r="AA1794" i="1"/>
  <c r="AA1795" i="1"/>
  <c r="AA1796" i="1"/>
  <c r="AA1797" i="1"/>
  <c r="AA1798" i="1"/>
  <c r="AA1799" i="1"/>
  <c r="AA1800" i="1"/>
  <c r="AA1801" i="1"/>
  <c r="AA1802" i="1"/>
  <c r="AA1803" i="1"/>
  <c r="AA1804" i="1"/>
  <c r="AA1805" i="1"/>
  <c r="AA1806" i="1"/>
  <c r="AA1807" i="1"/>
  <c r="AA1808" i="1"/>
  <c r="AA1809" i="1"/>
  <c r="AA1810" i="1"/>
  <c r="AA1811" i="1"/>
  <c r="AA1812" i="1"/>
  <c r="AA1813" i="1"/>
  <c r="AA1814" i="1"/>
  <c r="AA1815" i="1"/>
  <c r="AA1816" i="1"/>
  <c r="AA1817" i="1"/>
  <c r="AA1818" i="1"/>
  <c r="AA1819" i="1"/>
  <c r="AA1820" i="1"/>
  <c r="AA1821" i="1"/>
  <c r="AA1822" i="1"/>
  <c r="AA1823" i="1"/>
  <c r="AA1824" i="1"/>
  <c r="AA1825" i="1"/>
  <c r="AA1826" i="1"/>
  <c r="AA1827" i="1"/>
  <c r="AA1828" i="1"/>
  <c r="AA1829" i="1"/>
  <c r="AA1830" i="1"/>
  <c r="AA1831" i="1"/>
  <c r="AA1832" i="1"/>
  <c r="AA1833" i="1"/>
  <c r="AA1834" i="1"/>
  <c r="AA1835" i="1"/>
  <c r="AA1836" i="1"/>
  <c r="AA1837" i="1"/>
  <c r="AA1838" i="1"/>
  <c r="AA1839" i="1"/>
  <c r="AA1840" i="1"/>
  <c r="AA1841" i="1"/>
  <c r="AA1842" i="1"/>
  <c r="AA1843" i="1"/>
  <c r="AA1844" i="1"/>
  <c r="AA1845" i="1"/>
  <c r="AA1846" i="1"/>
  <c r="AA1847" i="1"/>
  <c r="AA1848" i="1"/>
  <c r="AA1849" i="1"/>
  <c r="AA1850" i="1"/>
  <c r="AA1851" i="1"/>
  <c r="AA1852" i="1"/>
  <c r="AA1853" i="1"/>
  <c r="AA1854" i="1"/>
  <c r="AA1855" i="1"/>
  <c r="AA1856" i="1"/>
  <c r="AA1857" i="1"/>
  <c r="AA1858" i="1"/>
  <c r="AA1859" i="1"/>
  <c r="AA1860" i="1"/>
  <c r="AA1861" i="1"/>
  <c r="AA1862" i="1"/>
  <c r="AA1863" i="1"/>
  <c r="AA1864" i="1"/>
  <c r="AA1865" i="1"/>
  <c r="AA1866" i="1"/>
  <c r="AA1867" i="1"/>
  <c r="AA1868" i="1"/>
  <c r="AA1869" i="1"/>
  <c r="AA1870" i="1"/>
  <c r="AA1871" i="1"/>
  <c r="AA1872" i="1"/>
  <c r="AA1873" i="1"/>
  <c r="AA1874" i="1"/>
  <c r="AA1875" i="1"/>
  <c r="AA1876" i="1"/>
  <c r="AA1877" i="1"/>
  <c r="AA1878" i="1"/>
  <c r="AA1879" i="1"/>
  <c r="AA1880" i="1"/>
  <c r="AA1881" i="1"/>
  <c r="AA1882" i="1"/>
  <c r="AA1883" i="1"/>
  <c r="AA1884" i="1"/>
  <c r="AA1885" i="1"/>
  <c r="AA1886" i="1"/>
  <c r="AA1887" i="1"/>
  <c r="AA1888" i="1"/>
  <c r="AA1889" i="1"/>
  <c r="AA1890" i="1"/>
  <c r="AA1891" i="1"/>
  <c r="AA1892" i="1"/>
  <c r="AA1893" i="1"/>
  <c r="AA1894" i="1"/>
  <c r="AA1895" i="1"/>
  <c r="AA1896" i="1"/>
  <c r="AA1897" i="1"/>
  <c r="AA1898" i="1"/>
  <c r="AA1899" i="1"/>
  <c r="AA1900" i="1"/>
  <c r="AA1901" i="1"/>
  <c r="AA1902" i="1"/>
  <c r="AA1903" i="1"/>
  <c r="AA1904" i="1"/>
  <c r="AA1905" i="1"/>
  <c r="AA1906" i="1"/>
  <c r="AA1907" i="1"/>
  <c r="AA1908" i="1"/>
  <c r="AA1909" i="1"/>
  <c r="AA1910" i="1"/>
  <c r="AA1911" i="1"/>
  <c r="AA1912" i="1"/>
  <c r="AA1913" i="1"/>
  <c r="AA1914" i="1"/>
  <c r="AA1915" i="1"/>
  <c r="AA1916" i="1"/>
  <c r="AA1917" i="1"/>
  <c r="AA1918" i="1"/>
  <c r="AA1919" i="1"/>
  <c r="AA1920" i="1"/>
  <c r="AA1921" i="1"/>
  <c r="AA1922" i="1"/>
  <c r="AA1923" i="1"/>
  <c r="AA1924" i="1"/>
  <c r="AA1925" i="1"/>
  <c r="AA1926" i="1"/>
  <c r="AA1927" i="1"/>
  <c r="AA1928" i="1"/>
  <c r="AA1929" i="1"/>
  <c r="AA1930" i="1"/>
  <c r="AA1931" i="1"/>
  <c r="AA1932" i="1"/>
  <c r="AA1933" i="1"/>
  <c r="AA1934" i="1"/>
  <c r="AA1935" i="1"/>
  <c r="AA1936" i="1"/>
  <c r="AA1937" i="1"/>
  <c r="AA1938" i="1"/>
  <c r="AA1939" i="1"/>
  <c r="AA1940" i="1"/>
  <c r="AA1941" i="1"/>
  <c r="AA1942" i="1"/>
  <c r="AA1943" i="1"/>
  <c r="AA1944" i="1"/>
  <c r="AA1945" i="1"/>
  <c r="AA1946" i="1"/>
  <c r="AA1947" i="1"/>
  <c r="AA1948" i="1"/>
  <c r="AA1949" i="1"/>
  <c r="AA1950" i="1"/>
  <c r="AA1951" i="1"/>
  <c r="AA1952" i="1"/>
  <c r="AA1953" i="1"/>
  <c r="AA1954" i="1"/>
  <c r="AA1955" i="1"/>
  <c r="AA1956" i="1"/>
  <c r="AA1957" i="1"/>
  <c r="AA1958" i="1"/>
  <c r="AA1959" i="1"/>
  <c r="AA1960" i="1"/>
  <c r="AA1961" i="1"/>
  <c r="AA1962" i="1"/>
  <c r="AA1963" i="1"/>
  <c r="AA1964" i="1"/>
  <c r="AA1965" i="1"/>
  <c r="AA1966" i="1"/>
  <c r="AA1967" i="1"/>
  <c r="AA1968" i="1"/>
  <c r="AA1969" i="1"/>
  <c r="AA1970" i="1"/>
  <c r="AA1971" i="1"/>
  <c r="AA1972" i="1"/>
  <c r="AA1973" i="1"/>
  <c r="AA1974" i="1"/>
  <c r="AA1975" i="1"/>
  <c r="AA1976" i="1"/>
  <c r="AA1977" i="1"/>
  <c r="AA1978" i="1"/>
  <c r="AA1979" i="1"/>
  <c r="AA1980" i="1"/>
  <c r="AA1981" i="1"/>
  <c r="AA1982" i="1"/>
  <c r="AA1983" i="1"/>
  <c r="AA1984" i="1"/>
  <c r="AA1985" i="1"/>
  <c r="AA1986" i="1"/>
  <c r="AA1987" i="1"/>
  <c r="AA1988" i="1"/>
  <c r="AA1989" i="1"/>
  <c r="AA1990" i="1"/>
  <c r="AA1991" i="1"/>
  <c r="AA1992" i="1"/>
  <c r="AA1993" i="1"/>
  <c r="AA1994" i="1"/>
  <c r="AA1995" i="1"/>
  <c r="AA1996" i="1"/>
  <c r="AA1997" i="1"/>
  <c r="AA1998" i="1"/>
  <c r="AA1999" i="1"/>
  <c r="AA2000" i="1"/>
  <c r="AA2001" i="1"/>
  <c r="AA2002" i="1"/>
  <c r="AA2003" i="1"/>
  <c r="AA2004" i="1"/>
  <c r="AA2005" i="1"/>
  <c r="AA2006" i="1"/>
  <c r="AA2007" i="1"/>
  <c r="AA2008" i="1"/>
  <c r="AA2009" i="1"/>
  <c r="AA2010" i="1"/>
  <c r="AA2011" i="1"/>
  <c r="AA2012" i="1"/>
  <c r="AA2013" i="1"/>
  <c r="AA2014" i="1"/>
  <c r="AA2015" i="1"/>
  <c r="AA2016" i="1"/>
  <c r="AA2017" i="1"/>
  <c r="AA2018" i="1"/>
  <c r="AA2019" i="1"/>
  <c r="AA2020" i="1"/>
  <c r="AA2021" i="1"/>
  <c r="AA2022" i="1"/>
  <c r="AA2023" i="1"/>
  <c r="AA2024" i="1"/>
  <c r="AA2025" i="1"/>
  <c r="AA2026" i="1"/>
  <c r="AA2027" i="1"/>
  <c r="AA2028" i="1"/>
  <c r="AA2029" i="1"/>
  <c r="AA2030" i="1"/>
  <c r="AA2031" i="1"/>
  <c r="AA2032" i="1"/>
  <c r="AA2033" i="1"/>
  <c r="AA2034" i="1"/>
  <c r="AA2035" i="1"/>
  <c r="AA2036" i="1"/>
  <c r="AA2037" i="1"/>
  <c r="AA2038" i="1"/>
  <c r="AA2039" i="1"/>
  <c r="AA2040" i="1"/>
  <c r="AA2041" i="1"/>
  <c r="AA2042" i="1"/>
  <c r="AA2043" i="1"/>
  <c r="AA2044" i="1"/>
  <c r="AA2045" i="1"/>
  <c r="AA2046" i="1"/>
  <c r="AA2047" i="1"/>
  <c r="AA2048" i="1"/>
  <c r="AA2049" i="1"/>
  <c r="AA2050" i="1"/>
  <c r="AA2051" i="1"/>
  <c r="AA2052" i="1"/>
  <c r="AA2053" i="1"/>
  <c r="AA2054" i="1"/>
  <c r="AA2055" i="1"/>
  <c r="AA2056" i="1"/>
  <c r="AA2057" i="1"/>
  <c r="AA2058" i="1"/>
  <c r="AA2059" i="1"/>
  <c r="AA2060" i="1"/>
  <c r="AA2061" i="1"/>
  <c r="AA2062" i="1"/>
  <c r="AA2063" i="1"/>
  <c r="AA2064" i="1"/>
  <c r="AA2065" i="1"/>
  <c r="AA2066" i="1"/>
  <c r="AA2067" i="1"/>
  <c r="AA2068" i="1"/>
  <c r="AA2069" i="1"/>
  <c r="AA2070" i="1"/>
  <c r="AA2071" i="1"/>
  <c r="AA2072" i="1"/>
  <c r="AA2073" i="1"/>
  <c r="AA2074" i="1"/>
  <c r="AA2075" i="1"/>
  <c r="AA2076" i="1"/>
  <c r="AA2077" i="1"/>
  <c r="AA2078" i="1"/>
  <c r="AA2079" i="1"/>
  <c r="AA2080" i="1"/>
  <c r="AA2081" i="1"/>
  <c r="AA2082" i="1"/>
  <c r="AA2083" i="1"/>
  <c r="AA2084" i="1"/>
  <c r="AA2085" i="1"/>
  <c r="AA2086" i="1"/>
  <c r="AA2087" i="1"/>
  <c r="AA2088" i="1"/>
  <c r="AA2089" i="1"/>
  <c r="AA2090" i="1"/>
  <c r="AA2091" i="1"/>
  <c r="AA2092" i="1"/>
  <c r="AA2093" i="1"/>
  <c r="AA2094" i="1"/>
  <c r="AA2095" i="1"/>
  <c r="AA2096" i="1"/>
  <c r="AA2097" i="1"/>
  <c r="AA2098" i="1"/>
  <c r="AA2099" i="1"/>
  <c r="AA2100" i="1"/>
  <c r="AA2101" i="1"/>
  <c r="AA2102" i="1"/>
  <c r="AA2103" i="1"/>
  <c r="AA2104" i="1"/>
  <c r="AA2105" i="1"/>
  <c r="AA2106" i="1"/>
  <c r="AA2107" i="1"/>
  <c r="AA2108" i="1"/>
  <c r="AA2109" i="1"/>
  <c r="AA2110" i="1"/>
  <c r="AA2111" i="1"/>
  <c r="AA2112" i="1"/>
  <c r="AA2113" i="1"/>
  <c r="AA2114" i="1"/>
  <c r="AA2115" i="1"/>
  <c r="AA2116" i="1"/>
  <c r="AA2117" i="1"/>
  <c r="AA2118" i="1"/>
  <c r="AA2119" i="1"/>
  <c r="AA2120" i="1"/>
  <c r="AA2121" i="1"/>
  <c r="AA2122" i="1"/>
  <c r="AA2123" i="1"/>
  <c r="AA2124" i="1"/>
  <c r="AA2125" i="1"/>
  <c r="AA2126" i="1"/>
  <c r="AA2127" i="1"/>
  <c r="AA2128" i="1"/>
  <c r="AA2129" i="1"/>
  <c r="AA2130" i="1"/>
  <c r="AA2131" i="1"/>
  <c r="AA2132" i="1"/>
  <c r="AA2133" i="1"/>
  <c r="AA2134" i="1"/>
  <c r="AA2135" i="1"/>
  <c r="AA2136" i="1"/>
  <c r="AA2137" i="1"/>
  <c r="AA2138" i="1"/>
  <c r="AA2139" i="1"/>
  <c r="AA2140" i="1"/>
  <c r="AA2141" i="1"/>
  <c r="AA2142" i="1"/>
  <c r="AA2143" i="1"/>
  <c r="AA2144" i="1"/>
  <c r="AA2145" i="1"/>
  <c r="AA2146" i="1"/>
  <c r="AA2147" i="1"/>
  <c r="AA2148" i="1"/>
  <c r="AA2149" i="1"/>
  <c r="AA2150" i="1"/>
  <c r="AA2151" i="1"/>
  <c r="AA2152" i="1"/>
  <c r="AA2153" i="1"/>
  <c r="AA2154" i="1"/>
  <c r="AA2155" i="1"/>
  <c r="AA2156" i="1"/>
  <c r="AA2157" i="1"/>
  <c r="AA2158" i="1"/>
  <c r="AA2159" i="1"/>
  <c r="AA2160" i="1"/>
  <c r="AA2161" i="1"/>
  <c r="AA2162" i="1"/>
  <c r="AA2163" i="1"/>
  <c r="AA2164" i="1"/>
  <c r="AA2165" i="1"/>
  <c r="AA2166" i="1"/>
  <c r="AA2167" i="1"/>
  <c r="AA2168" i="1"/>
  <c r="AA2169" i="1"/>
  <c r="AA2170" i="1"/>
  <c r="AA2171" i="1"/>
  <c r="AA2172" i="1"/>
  <c r="AA2173" i="1"/>
  <c r="AA2174" i="1"/>
  <c r="AA2175" i="1"/>
  <c r="AA2176" i="1"/>
  <c r="AA2177" i="1"/>
  <c r="AA2178" i="1"/>
  <c r="AA2179" i="1"/>
  <c r="AA2180" i="1"/>
  <c r="AA2181" i="1"/>
  <c r="AA2182" i="1"/>
  <c r="AA2183" i="1"/>
  <c r="AA2184" i="1"/>
  <c r="AA2185" i="1"/>
  <c r="AA2186" i="1"/>
  <c r="AA2187" i="1"/>
  <c r="AA2188" i="1"/>
  <c r="AA2189" i="1"/>
  <c r="AA2190" i="1"/>
  <c r="AA2191" i="1"/>
  <c r="AA2192" i="1"/>
  <c r="AA2193" i="1"/>
  <c r="AA2194" i="1"/>
  <c r="AA2195" i="1"/>
  <c r="AA2196" i="1"/>
  <c r="AA2197" i="1"/>
  <c r="AA2198" i="1"/>
  <c r="AA2199" i="1"/>
  <c r="AA2200" i="1"/>
  <c r="AA2201" i="1"/>
  <c r="AA2202" i="1"/>
  <c r="AA2203" i="1"/>
  <c r="AA2204" i="1"/>
  <c r="AA2205" i="1"/>
  <c r="AA2206" i="1"/>
  <c r="AA2207" i="1"/>
  <c r="AA2208" i="1"/>
  <c r="AA2209" i="1"/>
  <c r="AA2210" i="1"/>
  <c r="AA2211" i="1"/>
  <c r="AA2212" i="1"/>
  <c r="AA2213" i="1"/>
  <c r="AA2214" i="1"/>
  <c r="AA2215" i="1"/>
  <c r="AA2216" i="1"/>
  <c r="AA2217" i="1"/>
  <c r="AA2218" i="1"/>
  <c r="AA2219" i="1"/>
  <c r="AA2220" i="1"/>
  <c r="AA2221" i="1"/>
  <c r="AA2222" i="1"/>
  <c r="AA2223" i="1"/>
  <c r="AA2224" i="1"/>
  <c r="AA2225" i="1"/>
  <c r="AA2226" i="1"/>
  <c r="AA2227" i="1"/>
  <c r="AA2228" i="1"/>
  <c r="AA2229" i="1"/>
  <c r="AA2230" i="1"/>
  <c r="AA2231" i="1"/>
  <c r="AA2232" i="1"/>
  <c r="AA2233" i="1"/>
  <c r="AA2234" i="1"/>
  <c r="AA2235" i="1"/>
  <c r="AA2236" i="1"/>
  <c r="AA2237" i="1"/>
  <c r="AA2238" i="1"/>
  <c r="AA2239" i="1"/>
  <c r="AA2240" i="1"/>
  <c r="AA2241" i="1"/>
  <c r="AA2242" i="1"/>
  <c r="AA2243" i="1"/>
  <c r="AA2244" i="1"/>
  <c r="AA2245" i="1"/>
  <c r="AA2246" i="1"/>
  <c r="AA2247" i="1"/>
  <c r="AA2248" i="1"/>
  <c r="AA2249" i="1"/>
  <c r="AA2250" i="1"/>
  <c r="AA2251" i="1"/>
  <c r="AA2252" i="1"/>
  <c r="AA2253" i="1"/>
  <c r="AA2254" i="1"/>
  <c r="AA2255" i="1"/>
  <c r="AA2256" i="1"/>
  <c r="AA2257" i="1"/>
  <c r="AA2258" i="1"/>
  <c r="AA2259" i="1"/>
  <c r="AA2260" i="1"/>
  <c r="AA2261" i="1"/>
  <c r="AA2262" i="1"/>
  <c r="AA2263" i="1"/>
  <c r="AA2264" i="1"/>
  <c r="AA2265" i="1"/>
  <c r="AA2266" i="1"/>
  <c r="AA2267" i="1"/>
  <c r="AA2268" i="1"/>
  <c r="AA2269" i="1"/>
  <c r="AA2270" i="1"/>
  <c r="AA2271" i="1"/>
  <c r="AA2272" i="1"/>
  <c r="AA2273" i="1"/>
  <c r="AA2274" i="1"/>
  <c r="AA2275" i="1"/>
  <c r="AA2276" i="1"/>
  <c r="AA2277" i="1"/>
  <c r="AA2278" i="1"/>
  <c r="AA2279" i="1"/>
  <c r="AA2280" i="1"/>
  <c r="AA2281" i="1"/>
  <c r="AA2282" i="1"/>
  <c r="AA2283" i="1"/>
  <c r="AA2284" i="1"/>
  <c r="AA2285" i="1"/>
  <c r="AA2286" i="1"/>
  <c r="AA2287" i="1"/>
  <c r="AA2288" i="1"/>
  <c r="AA2289" i="1"/>
  <c r="AA2290" i="1"/>
  <c r="AA2291" i="1"/>
  <c r="AA2292" i="1"/>
  <c r="AA2293" i="1"/>
  <c r="AA2294" i="1"/>
  <c r="AA2295" i="1"/>
  <c r="AA2296" i="1"/>
  <c r="AA2297" i="1"/>
  <c r="AA2298" i="1"/>
  <c r="AA2299" i="1"/>
  <c r="AA2300" i="1"/>
  <c r="AA2301" i="1"/>
  <c r="AA2302" i="1"/>
  <c r="AA2303" i="1"/>
  <c r="AA2304" i="1"/>
  <c r="AA2305" i="1"/>
  <c r="AA2306" i="1"/>
  <c r="AA2307" i="1"/>
  <c r="AA2308" i="1"/>
  <c r="AA2309" i="1"/>
  <c r="AA2310" i="1"/>
  <c r="AA2311" i="1"/>
  <c r="AA2312" i="1"/>
  <c r="AA2313" i="1"/>
  <c r="AA2314" i="1"/>
  <c r="AA2315" i="1"/>
  <c r="AA2316" i="1"/>
  <c r="AA2317" i="1"/>
  <c r="AA2318" i="1"/>
  <c r="AA2319" i="1"/>
  <c r="AA2320" i="1"/>
  <c r="AA2321" i="1"/>
  <c r="AA2322" i="1"/>
  <c r="AA2323" i="1"/>
  <c r="AA2324" i="1"/>
  <c r="AA2325" i="1"/>
  <c r="AA2326" i="1"/>
  <c r="AA2327" i="1"/>
  <c r="AA2328" i="1"/>
  <c r="AA2329" i="1"/>
  <c r="AA2330" i="1"/>
  <c r="AA2331" i="1"/>
  <c r="AA2332" i="1"/>
  <c r="AA2333" i="1"/>
  <c r="AA2334" i="1"/>
  <c r="AA2335" i="1"/>
  <c r="AA2336" i="1"/>
  <c r="AA2337" i="1"/>
  <c r="AA2338" i="1"/>
  <c r="AA2339" i="1"/>
  <c r="AA2340" i="1"/>
  <c r="AA2341" i="1"/>
  <c r="AA2342" i="1"/>
  <c r="AA2343" i="1"/>
  <c r="AA2344" i="1"/>
  <c r="AA2345" i="1"/>
  <c r="AA2346" i="1"/>
  <c r="AA2347" i="1"/>
  <c r="AA2348" i="1"/>
  <c r="AA2349" i="1"/>
  <c r="AA2350" i="1"/>
  <c r="AA2351" i="1"/>
  <c r="AA2352" i="1"/>
  <c r="AA2353" i="1"/>
  <c r="AA2354" i="1"/>
  <c r="AA2355" i="1"/>
  <c r="AA2356" i="1"/>
  <c r="AA2357" i="1"/>
  <c r="AA2358" i="1"/>
  <c r="AA2359" i="1"/>
  <c r="AA2360" i="1"/>
  <c r="AA2361" i="1"/>
  <c r="AA2362" i="1"/>
  <c r="AA2363" i="1"/>
  <c r="AA2364" i="1"/>
  <c r="AA2365" i="1"/>
  <c r="AA2366" i="1"/>
  <c r="AA2367" i="1"/>
  <c r="AA2368" i="1"/>
  <c r="AA2369" i="1"/>
  <c r="AA2370" i="1"/>
  <c r="AA2371" i="1"/>
  <c r="AA2372" i="1"/>
  <c r="AA2373" i="1"/>
  <c r="AA2374" i="1"/>
  <c r="AA2375" i="1"/>
  <c r="AA2376" i="1"/>
  <c r="AA2377" i="1"/>
  <c r="AA2378" i="1"/>
  <c r="AA2379" i="1"/>
  <c r="AA2380" i="1"/>
  <c r="AA2381" i="1"/>
  <c r="AA2382" i="1"/>
  <c r="AA2383" i="1"/>
  <c r="AA2384" i="1"/>
  <c r="AA2385" i="1"/>
  <c r="AA2386" i="1"/>
  <c r="AA2387" i="1"/>
  <c r="AA2388" i="1"/>
  <c r="AA2389" i="1"/>
  <c r="AA2390" i="1"/>
  <c r="AA2391" i="1"/>
  <c r="AA2392" i="1"/>
  <c r="AA2393" i="1"/>
  <c r="AA2394" i="1"/>
  <c r="AA2395" i="1"/>
  <c r="AA2396" i="1"/>
  <c r="AA2397" i="1"/>
  <c r="AA2398" i="1"/>
  <c r="AA2399" i="1"/>
  <c r="AA2400" i="1"/>
  <c r="AA2401" i="1"/>
  <c r="AA2402" i="1"/>
  <c r="AA2403" i="1"/>
  <c r="AA2404" i="1"/>
  <c r="AA2405" i="1"/>
  <c r="AA2406" i="1"/>
  <c r="AA2407" i="1"/>
  <c r="AA2408" i="1"/>
  <c r="AA2409" i="1"/>
  <c r="AA2410" i="1"/>
  <c r="AA2411" i="1"/>
  <c r="AA2412" i="1"/>
  <c r="AA2413" i="1"/>
  <c r="AA2414" i="1"/>
  <c r="AA2415" i="1"/>
  <c r="AA2416" i="1"/>
  <c r="AA2417" i="1"/>
  <c r="AA2418" i="1"/>
  <c r="AA2419" i="1"/>
  <c r="AA2420" i="1"/>
  <c r="AA2421" i="1"/>
  <c r="AA2422" i="1"/>
  <c r="AA2423" i="1"/>
  <c r="AA2424" i="1"/>
  <c r="AA2425" i="1"/>
  <c r="AA2426" i="1"/>
  <c r="AA2427" i="1"/>
  <c r="AA2428" i="1"/>
  <c r="AA2429" i="1"/>
  <c r="AA2430" i="1"/>
  <c r="AA2431" i="1"/>
  <c r="AA2432" i="1"/>
  <c r="AA2433" i="1"/>
  <c r="AA2434" i="1"/>
  <c r="AA2435" i="1"/>
  <c r="AA2436" i="1"/>
  <c r="AA2437" i="1"/>
  <c r="AA2438" i="1"/>
  <c r="AA2439" i="1"/>
  <c r="AA2440" i="1"/>
  <c r="AA2441" i="1"/>
  <c r="AA2442" i="1"/>
  <c r="AA2443" i="1"/>
  <c r="AA2444" i="1"/>
  <c r="AA2445" i="1"/>
  <c r="AA2446" i="1"/>
  <c r="AA2447" i="1"/>
  <c r="AA2448" i="1"/>
  <c r="AA2449" i="1"/>
  <c r="AA2450" i="1"/>
  <c r="AA2451" i="1"/>
  <c r="AA2452" i="1"/>
  <c r="AA2453" i="1"/>
  <c r="AA2454" i="1"/>
  <c r="AA2455" i="1"/>
  <c r="AA2456" i="1"/>
  <c r="AA2457" i="1"/>
  <c r="AA2458" i="1"/>
  <c r="AA2459" i="1"/>
  <c r="AA2460" i="1"/>
  <c r="AA2461" i="1"/>
  <c r="AA2462" i="1"/>
  <c r="AA2463" i="1"/>
  <c r="AA2464" i="1"/>
  <c r="AA2465" i="1"/>
  <c r="AA2466" i="1"/>
  <c r="AA2467" i="1"/>
  <c r="AA2468" i="1"/>
  <c r="AA2469" i="1"/>
  <c r="AA2470" i="1"/>
  <c r="AA2471" i="1"/>
  <c r="AA2472" i="1"/>
  <c r="AA2473" i="1"/>
  <c r="AA2474" i="1"/>
  <c r="AA2475" i="1"/>
  <c r="AA2476" i="1"/>
  <c r="AA2477" i="1"/>
  <c r="AA2478" i="1"/>
  <c r="AA2479" i="1"/>
  <c r="AA2480" i="1"/>
  <c r="AA2481" i="1"/>
  <c r="AA2482" i="1"/>
  <c r="AA2483" i="1"/>
  <c r="AA2484" i="1"/>
  <c r="AA2485" i="1"/>
  <c r="AA2486" i="1"/>
  <c r="AA2487" i="1"/>
  <c r="AA2488" i="1"/>
  <c r="AA2489" i="1"/>
  <c r="AA2490" i="1"/>
  <c r="AA2491" i="1"/>
  <c r="AA2492" i="1"/>
  <c r="AA2493" i="1"/>
  <c r="AA2494" i="1"/>
  <c r="AA2495" i="1"/>
  <c r="AA2496" i="1"/>
  <c r="AA2497" i="1"/>
  <c r="AA2498" i="1"/>
  <c r="AA2499" i="1"/>
  <c r="AA2500" i="1"/>
  <c r="AA2501" i="1"/>
  <c r="AA2502" i="1"/>
  <c r="AA2503" i="1"/>
  <c r="AA2504" i="1"/>
  <c r="AA2505" i="1"/>
  <c r="AA2506" i="1"/>
  <c r="AA2507" i="1"/>
  <c r="AA2508" i="1"/>
  <c r="AA2509" i="1"/>
  <c r="AA2510" i="1"/>
  <c r="AA2511" i="1"/>
  <c r="AA2512" i="1"/>
  <c r="AA2513" i="1"/>
  <c r="AA2514" i="1"/>
  <c r="AA2515" i="1"/>
  <c r="AA2516" i="1"/>
  <c r="AA2517" i="1"/>
  <c r="AA2518" i="1"/>
  <c r="AA2519" i="1"/>
  <c r="AA2520" i="1"/>
  <c r="AA2521" i="1"/>
  <c r="AA2522" i="1"/>
  <c r="AA2523" i="1"/>
  <c r="AA2524" i="1"/>
  <c r="AA2525" i="1"/>
  <c r="AA2526" i="1"/>
  <c r="AA2527" i="1"/>
  <c r="AA2528" i="1"/>
  <c r="AA2529" i="1"/>
  <c r="AA2530" i="1"/>
  <c r="AA2531" i="1"/>
  <c r="AA2532" i="1"/>
  <c r="AA2533" i="1"/>
  <c r="AA2534" i="1"/>
  <c r="AA2535" i="1"/>
  <c r="AA2536" i="1"/>
  <c r="AA2537" i="1"/>
  <c r="AA2538" i="1"/>
  <c r="AA2539" i="1"/>
  <c r="AA2540" i="1"/>
  <c r="AA2541" i="1"/>
  <c r="AA2542" i="1"/>
  <c r="AA2543" i="1"/>
  <c r="AA2544" i="1"/>
  <c r="AA2545" i="1"/>
  <c r="AA2546" i="1"/>
  <c r="AA2547" i="1"/>
  <c r="AA2548" i="1"/>
  <c r="AA2549" i="1"/>
  <c r="AA2550" i="1"/>
  <c r="AA2551" i="1"/>
  <c r="AA2552" i="1"/>
  <c r="AA2553" i="1"/>
  <c r="AA2554" i="1"/>
  <c r="AA2555" i="1"/>
  <c r="AA2556" i="1"/>
  <c r="AA2557" i="1"/>
  <c r="AA2558" i="1"/>
  <c r="AA2559" i="1"/>
  <c r="AA2560" i="1"/>
  <c r="AA2561" i="1"/>
  <c r="AA2562" i="1"/>
  <c r="AA2563" i="1"/>
  <c r="AA2564" i="1"/>
  <c r="AA2565" i="1"/>
  <c r="AA2566" i="1"/>
  <c r="AA2567" i="1"/>
  <c r="AA2568" i="1"/>
  <c r="AA2569" i="1"/>
  <c r="AA2570" i="1"/>
  <c r="AA2571" i="1"/>
  <c r="AA2572" i="1"/>
  <c r="AA2573" i="1"/>
  <c r="AA2574" i="1"/>
  <c r="AA2575" i="1"/>
  <c r="AA2576" i="1"/>
  <c r="AA2577" i="1"/>
  <c r="AA2578" i="1"/>
  <c r="AA2579" i="1"/>
  <c r="AA2580" i="1"/>
  <c r="AA2581" i="1"/>
  <c r="AA2582" i="1"/>
  <c r="AA2583" i="1"/>
  <c r="AA2584" i="1"/>
  <c r="AA2585" i="1"/>
  <c r="AA2586" i="1"/>
  <c r="AA2587" i="1"/>
  <c r="AA2588" i="1"/>
  <c r="AA2589" i="1"/>
  <c r="AA2590" i="1"/>
  <c r="AA2591" i="1"/>
  <c r="AA2592" i="1"/>
  <c r="AA2593" i="1"/>
  <c r="AA2594" i="1"/>
  <c r="AA2595" i="1"/>
  <c r="AA2596" i="1"/>
  <c r="AA2597" i="1"/>
  <c r="AA2598" i="1"/>
  <c r="AA2599" i="1"/>
  <c r="AA2600" i="1"/>
  <c r="AA2601" i="1"/>
  <c r="AA2602" i="1"/>
  <c r="AA2603" i="1"/>
  <c r="AA2604" i="1"/>
  <c r="AA2605" i="1"/>
  <c r="AA2606" i="1"/>
  <c r="AA2607" i="1"/>
  <c r="AA2608" i="1"/>
  <c r="AA2609" i="1"/>
  <c r="AA2610" i="1"/>
  <c r="AA2611" i="1"/>
  <c r="AA2612" i="1"/>
  <c r="AA2613" i="1"/>
  <c r="AA2614" i="1"/>
  <c r="AA2615" i="1"/>
  <c r="AA2616" i="1"/>
  <c r="AA2617" i="1"/>
  <c r="AA2618" i="1"/>
  <c r="AA2619" i="1"/>
  <c r="AA2620" i="1"/>
  <c r="AA2621" i="1"/>
  <c r="AA2622" i="1"/>
  <c r="AA2623" i="1"/>
  <c r="AA2624" i="1"/>
  <c r="AA2625" i="1"/>
  <c r="AA2626" i="1"/>
  <c r="AA2627" i="1"/>
  <c r="AA2628" i="1"/>
  <c r="AA2629" i="1"/>
  <c r="AA2630" i="1"/>
  <c r="AA2631" i="1"/>
  <c r="AA2632" i="1"/>
  <c r="AA2633" i="1"/>
  <c r="AA2634" i="1"/>
  <c r="AA2635" i="1"/>
  <c r="AA2636" i="1"/>
  <c r="AA2637" i="1"/>
  <c r="AA2638" i="1"/>
  <c r="AA2639" i="1"/>
  <c r="AA2640" i="1"/>
  <c r="AA2641" i="1"/>
  <c r="AA2642" i="1"/>
  <c r="AA2643" i="1"/>
  <c r="AA2644" i="1"/>
  <c r="AA2645" i="1"/>
  <c r="AA2646" i="1"/>
  <c r="AA2647" i="1"/>
  <c r="AA2648" i="1"/>
  <c r="AA2649" i="1"/>
  <c r="AA2650" i="1"/>
  <c r="AA2651" i="1"/>
  <c r="AA2652" i="1"/>
  <c r="AA2653" i="1"/>
  <c r="AA2654" i="1"/>
  <c r="AA2655" i="1"/>
  <c r="AA2656" i="1"/>
  <c r="AA2657" i="1"/>
  <c r="AA2658" i="1"/>
  <c r="AA2659" i="1"/>
  <c r="AA2660" i="1"/>
  <c r="AA2661" i="1"/>
  <c r="AA2662" i="1"/>
  <c r="AA2663" i="1"/>
  <c r="AA2664" i="1"/>
  <c r="AA2665" i="1"/>
  <c r="AA2666" i="1"/>
  <c r="AA2667" i="1"/>
  <c r="AA2668" i="1"/>
  <c r="AA2669" i="1"/>
  <c r="AA2670" i="1"/>
  <c r="AA2671" i="1"/>
  <c r="AA2672" i="1"/>
  <c r="AA2673" i="1"/>
  <c r="AA2674" i="1"/>
  <c r="AA2675" i="1"/>
  <c r="AA2676" i="1"/>
  <c r="AA2677" i="1"/>
  <c r="AA2678" i="1"/>
  <c r="AA2679" i="1"/>
  <c r="AA2680" i="1"/>
  <c r="AA2681" i="1"/>
  <c r="AA2682" i="1"/>
  <c r="AA2683" i="1"/>
  <c r="AA2684" i="1"/>
  <c r="AA2685" i="1"/>
  <c r="AA2686" i="1"/>
  <c r="AA2687" i="1"/>
  <c r="AA2688" i="1"/>
  <c r="AA2689" i="1"/>
  <c r="AA2690" i="1"/>
  <c r="AA2691" i="1"/>
  <c r="AA2692" i="1"/>
  <c r="AA2693" i="1"/>
  <c r="AA2694" i="1"/>
  <c r="AA2695" i="1"/>
  <c r="AA2696" i="1"/>
  <c r="AA2697" i="1"/>
  <c r="AA2698" i="1"/>
  <c r="AA2699" i="1"/>
  <c r="AA2700" i="1"/>
  <c r="AA2701" i="1"/>
  <c r="AA2702" i="1"/>
  <c r="AA2703" i="1"/>
  <c r="AA2704" i="1"/>
  <c r="AA2705" i="1"/>
  <c r="AA2706" i="1"/>
  <c r="AA2707" i="1"/>
  <c r="AA2708" i="1"/>
  <c r="AA2709" i="1"/>
  <c r="AA2710" i="1"/>
  <c r="AA2711" i="1"/>
  <c r="AA2712" i="1"/>
  <c r="AA2713" i="1"/>
  <c r="AA2714" i="1"/>
  <c r="AA2715" i="1"/>
  <c r="AA2716" i="1"/>
  <c r="AA2717" i="1"/>
  <c r="AA2718" i="1"/>
  <c r="AA2719" i="1"/>
  <c r="AA2720" i="1"/>
  <c r="AA2721" i="1"/>
  <c r="AA2722" i="1"/>
  <c r="AA2723" i="1"/>
  <c r="AA2724" i="1"/>
  <c r="AA2725" i="1"/>
  <c r="AA2726" i="1"/>
  <c r="AA2727" i="1"/>
  <c r="AA2728" i="1"/>
  <c r="AA2729" i="1"/>
  <c r="AA2730" i="1"/>
  <c r="AA2731" i="1"/>
  <c r="AA2732" i="1"/>
  <c r="AA2733" i="1"/>
  <c r="AA2734" i="1"/>
  <c r="AA2735" i="1"/>
  <c r="AA2736" i="1"/>
  <c r="AA2737" i="1"/>
  <c r="AA2738" i="1"/>
  <c r="AA2739" i="1"/>
  <c r="AA2740" i="1"/>
  <c r="AA2741" i="1"/>
  <c r="AA2742" i="1"/>
  <c r="AA2743" i="1"/>
  <c r="AA2744" i="1"/>
  <c r="AA2745" i="1"/>
  <c r="AA2746" i="1"/>
  <c r="AA2747" i="1"/>
  <c r="AA2748" i="1"/>
  <c r="AA2749" i="1"/>
  <c r="AA2750" i="1"/>
  <c r="AA2751" i="1"/>
  <c r="AA2752" i="1"/>
  <c r="AA2753" i="1"/>
  <c r="AA2754" i="1"/>
  <c r="AA2755" i="1"/>
  <c r="AA2756" i="1"/>
  <c r="AA2757" i="1"/>
  <c r="AA2758" i="1"/>
  <c r="AA2759" i="1"/>
  <c r="AA2760" i="1"/>
  <c r="AA2761" i="1"/>
  <c r="AA2762" i="1"/>
  <c r="AA2763" i="1"/>
  <c r="AA2764" i="1"/>
  <c r="AA2765" i="1"/>
  <c r="AA2766" i="1"/>
  <c r="AA2767" i="1"/>
  <c r="AA2768" i="1"/>
  <c r="AA2769" i="1"/>
  <c r="AA2770" i="1"/>
  <c r="AA2771" i="1"/>
  <c r="AA2772" i="1"/>
  <c r="AA2773" i="1"/>
  <c r="AA2774" i="1"/>
  <c r="AA2775" i="1"/>
  <c r="AA2776" i="1"/>
  <c r="AA2777" i="1"/>
  <c r="AA2778" i="1"/>
  <c r="AA2779" i="1"/>
  <c r="AA2780" i="1"/>
  <c r="AA2781" i="1"/>
  <c r="AA2782" i="1"/>
  <c r="AA2783" i="1"/>
  <c r="AA2784" i="1"/>
  <c r="AA2785" i="1"/>
  <c r="AA2786" i="1"/>
  <c r="AA2787" i="1"/>
  <c r="AA2788" i="1"/>
  <c r="AA2789" i="1"/>
  <c r="AA2790" i="1"/>
  <c r="AA2791" i="1"/>
  <c r="AA2792" i="1"/>
  <c r="AA2793" i="1"/>
  <c r="AA2794" i="1"/>
  <c r="AA2795" i="1"/>
  <c r="AA2796" i="1"/>
  <c r="AA2797" i="1"/>
  <c r="AA2798" i="1"/>
  <c r="AA2799" i="1"/>
  <c r="AA2800" i="1"/>
  <c r="AA2801" i="1"/>
  <c r="AA2802" i="1"/>
  <c r="AA2803" i="1"/>
  <c r="AA2804" i="1"/>
  <c r="AA2805" i="1"/>
  <c r="AA2806" i="1"/>
  <c r="AA2807" i="1"/>
  <c r="AA2808" i="1"/>
  <c r="AA2809" i="1"/>
  <c r="AA2810" i="1"/>
  <c r="AA2811" i="1"/>
  <c r="AA2812" i="1"/>
  <c r="AA2813" i="1"/>
  <c r="AA2814" i="1"/>
  <c r="AA2815" i="1"/>
  <c r="AA2816" i="1"/>
  <c r="AA2817" i="1"/>
  <c r="AA2818" i="1"/>
  <c r="AA2819" i="1"/>
  <c r="AA2820" i="1"/>
  <c r="AA2821" i="1"/>
  <c r="AA2822" i="1"/>
  <c r="AA2823" i="1"/>
  <c r="AA2824" i="1"/>
  <c r="AA2825" i="1"/>
  <c r="AA2826" i="1"/>
  <c r="AA2827" i="1"/>
  <c r="AA2828" i="1"/>
  <c r="AA2829" i="1"/>
  <c r="AA2830" i="1"/>
  <c r="AA2831" i="1"/>
  <c r="AA2832" i="1"/>
  <c r="AA2833" i="1"/>
  <c r="AA2834" i="1"/>
  <c r="AA2835" i="1"/>
  <c r="AA2836" i="1"/>
  <c r="AA2837" i="1"/>
  <c r="AA2838" i="1"/>
  <c r="AA2839" i="1"/>
  <c r="AA2840" i="1"/>
  <c r="AA2841" i="1"/>
  <c r="AA2842" i="1"/>
  <c r="AA2843" i="1"/>
  <c r="AA2844" i="1"/>
  <c r="AA2845" i="1"/>
  <c r="AA2846" i="1"/>
  <c r="AA2847" i="1"/>
  <c r="AA2848" i="1"/>
  <c r="AA2849" i="1"/>
  <c r="AA2850" i="1"/>
  <c r="AA2851" i="1"/>
  <c r="AA2852" i="1"/>
  <c r="AA2853" i="1"/>
  <c r="AA2854" i="1"/>
  <c r="AA2855" i="1"/>
  <c r="AA2856" i="1"/>
  <c r="AA2857" i="1"/>
  <c r="AA2858" i="1"/>
  <c r="AA2859" i="1"/>
  <c r="AA2860" i="1"/>
  <c r="AA2861" i="1"/>
  <c r="AA2862" i="1"/>
  <c r="AA2863" i="1"/>
  <c r="AA2864" i="1"/>
  <c r="AA2865" i="1"/>
  <c r="AA2866" i="1"/>
  <c r="AA2867" i="1"/>
  <c r="AA2868" i="1"/>
  <c r="AA2869" i="1"/>
  <c r="AA2870" i="1"/>
  <c r="AA2871" i="1"/>
  <c r="AA2872" i="1"/>
  <c r="AA2873" i="1"/>
  <c r="AA2874" i="1"/>
  <c r="AA2875" i="1"/>
  <c r="AA2876" i="1"/>
  <c r="AA2877" i="1"/>
  <c r="AA2878" i="1"/>
  <c r="AA2879" i="1"/>
  <c r="AA2880" i="1"/>
  <c r="AA2881" i="1"/>
  <c r="AA2882" i="1"/>
  <c r="AA2883" i="1"/>
  <c r="AA2884" i="1"/>
  <c r="AA2885" i="1"/>
  <c r="AA2886" i="1"/>
  <c r="AA2887" i="1"/>
  <c r="AA2888" i="1"/>
  <c r="AA2889" i="1"/>
  <c r="AA2890" i="1"/>
  <c r="AA2891" i="1"/>
  <c r="AA2892" i="1"/>
  <c r="AA2893" i="1"/>
  <c r="AA2894" i="1"/>
  <c r="AA2895" i="1"/>
  <c r="AA2896" i="1"/>
  <c r="AA2897" i="1"/>
  <c r="AA2898" i="1"/>
  <c r="AA2899" i="1"/>
  <c r="AA2900" i="1"/>
  <c r="AA2901" i="1"/>
  <c r="AA2902" i="1"/>
  <c r="AA2903" i="1"/>
  <c r="AA2904" i="1"/>
  <c r="AA2905" i="1"/>
  <c r="AA2906" i="1"/>
  <c r="AA2907" i="1"/>
  <c r="AA2908" i="1"/>
  <c r="AA2909" i="1"/>
  <c r="AA2910" i="1"/>
  <c r="AA2911" i="1"/>
  <c r="AA2912" i="1"/>
  <c r="AA2913" i="1"/>
  <c r="AA2914" i="1"/>
  <c r="AA2915" i="1"/>
  <c r="AA2916" i="1"/>
  <c r="AA2917" i="1"/>
  <c r="AA2918" i="1"/>
  <c r="AA2919" i="1"/>
  <c r="AA2920" i="1"/>
  <c r="AA2921" i="1"/>
  <c r="AA2922" i="1"/>
  <c r="AA2923" i="1"/>
  <c r="AA2924" i="1"/>
  <c r="AA2925" i="1"/>
  <c r="AA2926" i="1"/>
  <c r="AA2927" i="1"/>
  <c r="AA2928" i="1"/>
  <c r="AA2929" i="1"/>
  <c r="AA2930" i="1"/>
  <c r="AA2931" i="1"/>
  <c r="AA2932" i="1"/>
  <c r="AA2933" i="1"/>
  <c r="AA2934" i="1"/>
  <c r="AA2935" i="1"/>
  <c r="AA2936" i="1"/>
  <c r="AA2937" i="1"/>
  <c r="AA2938" i="1"/>
  <c r="AA2939" i="1"/>
  <c r="AA2940" i="1"/>
  <c r="AA2941" i="1"/>
  <c r="AA2942" i="1"/>
  <c r="AA2943" i="1"/>
  <c r="AA2944" i="1"/>
  <c r="AA2945" i="1"/>
  <c r="AA2946" i="1"/>
  <c r="AA2947" i="1"/>
  <c r="AA2948" i="1"/>
  <c r="AA2949" i="1"/>
  <c r="AA2950" i="1"/>
  <c r="AA2951" i="1"/>
  <c r="AA2952" i="1"/>
  <c r="AA2953" i="1"/>
  <c r="AA2954" i="1"/>
  <c r="AA2955" i="1"/>
  <c r="AA2956" i="1"/>
  <c r="AA2957" i="1"/>
  <c r="AA2958" i="1"/>
  <c r="AA2959" i="1"/>
  <c r="AA2960" i="1"/>
  <c r="AA2961" i="1"/>
  <c r="AA2962" i="1"/>
  <c r="AA2963" i="1"/>
  <c r="AA2964" i="1"/>
  <c r="AA2965" i="1"/>
  <c r="AA2966" i="1"/>
  <c r="AA2967" i="1"/>
  <c r="AA2968" i="1"/>
  <c r="AA2969" i="1"/>
  <c r="AA2970" i="1"/>
  <c r="AA2971" i="1"/>
  <c r="AA2972" i="1"/>
  <c r="AA2973" i="1"/>
  <c r="AA2974" i="1"/>
  <c r="AA2975" i="1"/>
  <c r="AA2976" i="1"/>
  <c r="AA2977" i="1"/>
  <c r="AA2978" i="1"/>
  <c r="AA2979" i="1"/>
  <c r="AA2980" i="1"/>
  <c r="AA2981" i="1"/>
  <c r="AA2982" i="1"/>
  <c r="AA2983" i="1"/>
  <c r="AA2984" i="1"/>
  <c r="AA2985" i="1"/>
  <c r="AA2986" i="1"/>
  <c r="AA2987" i="1"/>
  <c r="AA2988" i="1"/>
  <c r="AA2989" i="1"/>
  <c r="AA2990" i="1"/>
  <c r="AA2991" i="1"/>
  <c r="AA2992" i="1"/>
  <c r="AA2993" i="1"/>
  <c r="AA2994" i="1"/>
  <c r="AA2995" i="1"/>
  <c r="AA2996" i="1"/>
  <c r="AA2997" i="1"/>
  <c r="AA2998" i="1"/>
  <c r="AA2999" i="1"/>
  <c r="AA3000" i="1"/>
  <c r="AA3001" i="1"/>
  <c r="AA3002" i="1"/>
  <c r="AA3003" i="1"/>
  <c r="AA3004" i="1"/>
  <c r="AA3005" i="1"/>
  <c r="AA3006" i="1"/>
  <c r="AA3007" i="1"/>
  <c r="AA3008" i="1"/>
  <c r="AA3009" i="1"/>
  <c r="AA3010" i="1"/>
  <c r="AA3011" i="1"/>
  <c r="AA3012" i="1"/>
  <c r="AA3013" i="1"/>
  <c r="AA3014" i="1"/>
  <c r="AA3015" i="1"/>
  <c r="AA3016" i="1"/>
  <c r="AA3017" i="1"/>
  <c r="AA3018" i="1"/>
  <c r="AA3019" i="1"/>
  <c r="AA3020" i="1"/>
  <c r="AA3021" i="1"/>
  <c r="AA3022" i="1"/>
  <c r="AA3023" i="1"/>
  <c r="AA3024" i="1"/>
  <c r="AA3025" i="1"/>
  <c r="AA3026" i="1"/>
  <c r="AA3027" i="1"/>
  <c r="AA3028" i="1"/>
  <c r="AA3029" i="1"/>
  <c r="AA3030" i="1"/>
  <c r="AA3031" i="1"/>
  <c r="AA3032" i="1"/>
  <c r="AA3033" i="1"/>
  <c r="AA3034" i="1"/>
  <c r="AA3035" i="1"/>
  <c r="AA3036" i="1"/>
  <c r="AA3037" i="1"/>
  <c r="AA3038" i="1"/>
  <c r="AA3039" i="1"/>
  <c r="AA3040" i="1"/>
  <c r="AA3041" i="1"/>
  <c r="AA3042" i="1"/>
  <c r="AA3043" i="1"/>
  <c r="AA3044" i="1"/>
  <c r="AA3045" i="1"/>
  <c r="AA3046" i="1"/>
  <c r="AA3047" i="1"/>
  <c r="AA3048" i="1"/>
  <c r="AA3049" i="1"/>
  <c r="AA3050" i="1"/>
  <c r="AA3051" i="1"/>
  <c r="AA3052" i="1"/>
  <c r="AA3053" i="1"/>
  <c r="AA3054" i="1"/>
  <c r="AA3055" i="1"/>
  <c r="AA3056" i="1"/>
  <c r="AA3057" i="1"/>
  <c r="AA3058" i="1"/>
  <c r="AA3059" i="1"/>
  <c r="AA3060" i="1"/>
  <c r="AA3061" i="1"/>
  <c r="AA3062" i="1"/>
  <c r="AA3063" i="1"/>
  <c r="AA3064" i="1"/>
  <c r="AA3065" i="1"/>
  <c r="AA3066" i="1"/>
  <c r="AA3067" i="1"/>
  <c r="AA3068" i="1"/>
  <c r="AA3069" i="1"/>
  <c r="AA3070" i="1"/>
  <c r="AA3071" i="1"/>
  <c r="AA3072" i="1"/>
  <c r="AA3073" i="1"/>
  <c r="AA3074" i="1"/>
  <c r="AA3075" i="1"/>
  <c r="AA3076" i="1"/>
  <c r="AA3077" i="1"/>
  <c r="AA3078" i="1"/>
  <c r="AA3079" i="1"/>
  <c r="AA3080" i="1"/>
  <c r="AA3081" i="1"/>
  <c r="AA3082" i="1"/>
  <c r="AA3083" i="1"/>
  <c r="AA3084" i="1"/>
  <c r="AA3085" i="1"/>
  <c r="AA3086" i="1"/>
  <c r="AA3087" i="1"/>
  <c r="AA3088" i="1"/>
  <c r="AA3089" i="1"/>
  <c r="AA3090" i="1"/>
  <c r="AA3091" i="1"/>
  <c r="AA3092" i="1"/>
  <c r="AA3093" i="1"/>
  <c r="AA3094" i="1"/>
  <c r="AA3095" i="1"/>
  <c r="AA3096" i="1"/>
  <c r="AA3097" i="1"/>
  <c r="AA3098" i="1"/>
  <c r="AA3099" i="1"/>
  <c r="AA3100" i="1"/>
  <c r="AA3101" i="1"/>
  <c r="AA3102" i="1"/>
  <c r="AA3103" i="1"/>
  <c r="AA3104" i="1"/>
  <c r="AA3105" i="1"/>
  <c r="AA3106" i="1"/>
  <c r="AA3107" i="1"/>
  <c r="AA3108" i="1"/>
  <c r="AA3109" i="1"/>
  <c r="AA3110" i="1"/>
  <c r="AA3111" i="1"/>
  <c r="AA3112" i="1"/>
  <c r="AA3113" i="1"/>
  <c r="AA3114" i="1"/>
  <c r="AA3115" i="1"/>
  <c r="AA3116" i="1"/>
  <c r="AA3117" i="1"/>
  <c r="AA3118" i="1"/>
  <c r="AA3119" i="1"/>
  <c r="AA3120" i="1"/>
  <c r="AA3121" i="1"/>
  <c r="AA3122" i="1"/>
  <c r="AA3123" i="1"/>
  <c r="AA3124" i="1"/>
  <c r="AA3125" i="1"/>
  <c r="AA3126" i="1"/>
  <c r="AA3127" i="1"/>
  <c r="AA3128" i="1"/>
  <c r="AA3129" i="1"/>
  <c r="AA3130" i="1"/>
  <c r="AA3131" i="1"/>
  <c r="AA3132" i="1"/>
  <c r="AA3133" i="1"/>
  <c r="AA3134" i="1"/>
  <c r="AA3135" i="1"/>
  <c r="AA3136" i="1"/>
  <c r="AA3137" i="1"/>
  <c r="AA3138" i="1"/>
  <c r="AA3139" i="1"/>
  <c r="AA3140" i="1"/>
  <c r="AA3141" i="1"/>
  <c r="AA3142" i="1"/>
  <c r="AA3143" i="1"/>
  <c r="AA3144" i="1"/>
  <c r="AA3145" i="1"/>
  <c r="AA3146" i="1"/>
  <c r="AA3147" i="1"/>
  <c r="AA3148" i="1"/>
  <c r="AA3149" i="1"/>
  <c r="AA3150" i="1"/>
  <c r="AA3151" i="1"/>
  <c r="AA3152" i="1"/>
  <c r="AA3153" i="1"/>
  <c r="AA3154" i="1"/>
  <c r="AA3155" i="1"/>
  <c r="AA3156" i="1"/>
  <c r="AA3157" i="1"/>
  <c r="AA3158" i="1"/>
  <c r="AA3159" i="1"/>
  <c r="AA3160" i="1"/>
  <c r="AA3161" i="1"/>
  <c r="AA3162" i="1"/>
  <c r="AA3163" i="1"/>
  <c r="AA3164" i="1"/>
  <c r="AA3165" i="1"/>
  <c r="AA3166" i="1"/>
  <c r="AA3167" i="1"/>
  <c r="AA3168" i="1"/>
  <c r="AA3169" i="1"/>
  <c r="AA3170" i="1"/>
  <c r="AA3171" i="1"/>
  <c r="AA3172" i="1"/>
  <c r="AA3173" i="1"/>
  <c r="AA3174" i="1"/>
  <c r="AA3175" i="1"/>
  <c r="AA3176" i="1"/>
  <c r="AA3177" i="1"/>
  <c r="AA3178" i="1"/>
  <c r="AA3179" i="1"/>
  <c r="AA3180" i="1"/>
  <c r="AA3181" i="1"/>
  <c r="AA3182" i="1"/>
  <c r="AA3183" i="1"/>
  <c r="AA3184" i="1"/>
  <c r="AA3185" i="1"/>
  <c r="AA3186" i="1"/>
  <c r="AA3187" i="1"/>
  <c r="AA3188" i="1"/>
  <c r="AA3189" i="1"/>
  <c r="AA3190" i="1"/>
  <c r="AA3191" i="1"/>
  <c r="AA3192" i="1"/>
  <c r="AA3193" i="1"/>
  <c r="AA3194" i="1"/>
  <c r="AA3195" i="1"/>
  <c r="AA3196" i="1"/>
  <c r="AA3197" i="1"/>
  <c r="AA3198" i="1"/>
  <c r="AA3199" i="1"/>
  <c r="AA3200" i="1"/>
  <c r="AA3201" i="1"/>
  <c r="AA3202" i="1"/>
  <c r="AA3203" i="1"/>
  <c r="AA3204" i="1"/>
  <c r="AA3205" i="1"/>
  <c r="AA3206" i="1"/>
  <c r="AA3207" i="1"/>
  <c r="AA3208" i="1"/>
  <c r="AA3209" i="1"/>
  <c r="AA3210" i="1"/>
  <c r="AA3211" i="1"/>
  <c r="AA3212" i="1"/>
  <c r="AA3213" i="1"/>
  <c r="AA3214" i="1"/>
  <c r="AA3215" i="1"/>
  <c r="AA3216" i="1"/>
  <c r="AA3217" i="1"/>
  <c r="AA3218" i="1"/>
  <c r="AA3219" i="1"/>
  <c r="AA3220" i="1"/>
  <c r="AA3221" i="1"/>
  <c r="AA3222" i="1"/>
  <c r="AA3223" i="1"/>
  <c r="AA3224" i="1"/>
  <c r="AA3225" i="1"/>
  <c r="AA3226" i="1"/>
  <c r="AA3227" i="1"/>
  <c r="AA3228" i="1"/>
  <c r="AA3229" i="1"/>
  <c r="AA3230" i="1"/>
  <c r="AA3231" i="1"/>
  <c r="AA3232" i="1"/>
  <c r="AA3233" i="1"/>
  <c r="AA3234" i="1"/>
  <c r="AA3235" i="1"/>
  <c r="AA3236" i="1"/>
  <c r="AA3237" i="1"/>
  <c r="AA3238" i="1"/>
  <c r="AA3239" i="1"/>
  <c r="AA3240" i="1"/>
  <c r="AA3241" i="1"/>
  <c r="AA3242" i="1"/>
  <c r="AA3243" i="1"/>
  <c r="AA3244" i="1"/>
  <c r="AA3245" i="1"/>
  <c r="AA3246" i="1"/>
  <c r="AA3247" i="1"/>
  <c r="AA3248" i="1"/>
  <c r="AA3249" i="1"/>
  <c r="AA3250" i="1"/>
  <c r="AA3251" i="1"/>
  <c r="AA3252" i="1"/>
  <c r="AA3253" i="1"/>
  <c r="AA3254" i="1"/>
  <c r="AA3255" i="1"/>
  <c r="AA3256" i="1"/>
  <c r="AA3257" i="1"/>
  <c r="AA3258" i="1"/>
  <c r="AA3259" i="1"/>
  <c r="AA3260" i="1"/>
  <c r="AA3261" i="1"/>
  <c r="AA3262" i="1"/>
  <c r="AA3263" i="1"/>
  <c r="AA3264" i="1"/>
  <c r="AA3265" i="1"/>
  <c r="AA3266" i="1"/>
  <c r="AA3267" i="1"/>
  <c r="AA3268" i="1"/>
  <c r="AA3269" i="1"/>
  <c r="AA3270" i="1"/>
  <c r="AA3271" i="1"/>
  <c r="AA3272" i="1"/>
  <c r="AA3273" i="1"/>
  <c r="AA3274" i="1"/>
  <c r="AA3275" i="1"/>
  <c r="AA3276" i="1"/>
  <c r="AA3277" i="1"/>
  <c r="AA3278" i="1"/>
  <c r="AA3279" i="1"/>
  <c r="AA3280" i="1"/>
  <c r="AA3281" i="1"/>
  <c r="AA3282" i="1"/>
  <c r="AA3283" i="1"/>
  <c r="AA3284" i="1"/>
  <c r="AA3285" i="1"/>
  <c r="AA3286" i="1"/>
  <c r="AA3287" i="1"/>
  <c r="AA3288" i="1"/>
  <c r="AA3289" i="1"/>
  <c r="AA3290" i="1"/>
  <c r="AA3291" i="1"/>
  <c r="AA3292" i="1"/>
  <c r="AA3293" i="1"/>
  <c r="AA3294" i="1"/>
  <c r="AA3295" i="1"/>
  <c r="AA3296" i="1"/>
  <c r="AA3297" i="1"/>
  <c r="AA3298" i="1"/>
  <c r="AA3299" i="1"/>
  <c r="AA3300" i="1"/>
  <c r="AA3301" i="1"/>
  <c r="AA3302" i="1"/>
  <c r="AA3303" i="1"/>
  <c r="AA3304" i="1"/>
  <c r="AA3305" i="1"/>
  <c r="AA3306" i="1"/>
  <c r="AA3307" i="1"/>
  <c r="AA3308" i="1"/>
  <c r="AA3309" i="1"/>
  <c r="AA3310" i="1"/>
  <c r="AA3311" i="1"/>
  <c r="AA3312" i="1"/>
  <c r="AA3313" i="1"/>
  <c r="AA3314" i="1"/>
  <c r="AA3315" i="1"/>
  <c r="AA3316" i="1"/>
  <c r="AA3317" i="1"/>
  <c r="AA3318" i="1"/>
  <c r="AA3319" i="1"/>
  <c r="AA3320" i="1"/>
  <c r="AA3321" i="1"/>
  <c r="AA3322" i="1"/>
  <c r="AA3323" i="1"/>
  <c r="AA3324" i="1"/>
  <c r="AA3325" i="1"/>
  <c r="AA3326" i="1"/>
  <c r="AA3327" i="1"/>
  <c r="AA3328" i="1"/>
  <c r="AA3329" i="1"/>
  <c r="AA3330" i="1"/>
  <c r="AA3331" i="1"/>
  <c r="AA3332" i="1"/>
  <c r="AA3333" i="1"/>
  <c r="AA3334" i="1"/>
  <c r="AA3335" i="1"/>
  <c r="AA3336" i="1"/>
  <c r="AA3337" i="1"/>
  <c r="AA3338" i="1"/>
  <c r="AA3339" i="1"/>
  <c r="AA3340" i="1"/>
  <c r="AA3341" i="1"/>
  <c r="AA3342" i="1"/>
  <c r="AA3343" i="1"/>
  <c r="AA3344" i="1"/>
  <c r="AA3345" i="1"/>
  <c r="AA3346" i="1"/>
  <c r="AA3347" i="1"/>
  <c r="AA3348" i="1"/>
  <c r="AA3349" i="1"/>
  <c r="AA3350" i="1"/>
  <c r="AA3351" i="1"/>
  <c r="AA3352" i="1"/>
  <c r="AA3353" i="1"/>
  <c r="AA3354" i="1"/>
  <c r="AA3355" i="1"/>
  <c r="AA3356" i="1"/>
  <c r="AA3357" i="1"/>
  <c r="AA3358" i="1"/>
  <c r="AA3359" i="1"/>
  <c r="AA3360" i="1"/>
  <c r="AA3361" i="1"/>
  <c r="AA3362" i="1"/>
  <c r="AA3363" i="1"/>
  <c r="AA3364" i="1"/>
  <c r="AA3365" i="1"/>
  <c r="AA3366" i="1"/>
  <c r="AA3367" i="1"/>
  <c r="AA3368" i="1"/>
  <c r="AA3369" i="1"/>
  <c r="AA3370" i="1"/>
  <c r="AA3371" i="1"/>
  <c r="AA3372" i="1"/>
  <c r="AA3373" i="1"/>
  <c r="AA3374" i="1"/>
  <c r="AA3375" i="1"/>
  <c r="AA3376" i="1"/>
  <c r="AA3377" i="1"/>
  <c r="AA3378" i="1"/>
  <c r="AA3379" i="1"/>
  <c r="AA3380" i="1"/>
  <c r="AA3381" i="1"/>
  <c r="AA3382" i="1"/>
  <c r="AA3383" i="1"/>
  <c r="AA3384" i="1"/>
  <c r="AA3385" i="1"/>
  <c r="AA3386" i="1"/>
  <c r="AA3387" i="1"/>
  <c r="AA3388" i="1"/>
  <c r="AA3389" i="1"/>
  <c r="AA3390" i="1"/>
  <c r="AA3391" i="1"/>
  <c r="AA3392" i="1"/>
  <c r="AA3393" i="1"/>
  <c r="AA3394" i="1"/>
  <c r="AA3395" i="1"/>
  <c r="AA3396" i="1"/>
  <c r="AA3397" i="1"/>
  <c r="AA3398" i="1"/>
  <c r="AA3399" i="1"/>
  <c r="AA3400" i="1"/>
  <c r="AA3401" i="1"/>
  <c r="AA3402" i="1"/>
  <c r="AA3403" i="1"/>
  <c r="AA3404" i="1"/>
  <c r="AA3405" i="1"/>
  <c r="AA3406" i="1"/>
  <c r="AA3407" i="1"/>
  <c r="AA3408" i="1"/>
  <c r="AA3409" i="1"/>
  <c r="AA3410" i="1"/>
  <c r="AA3411" i="1"/>
  <c r="AA3412" i="1"/>
  <c r="AA3413" i="1"/>
  <c r="AA3414" i="1"/>
  <c r="AA3415" i="1"/>
  <c r="AA3416" i="1"/>
  <c r="AA3417" i="1"/>
  <c r="AA3418" i="1"/>
  <c r="AA3419" i="1"/>
  <c r="AA3420" i="1"/>
  <c r="AA3421" i="1"/>
  <c r="AA3422" i="1"/>
  <c r="AA3423" i="1"/>
  <c r="AA3424" i="1"/>
  <c r="AA3425" i="1"/>
  <c r="AA3426" i="1"/>
  <c r="AA3427" i="1"/>
  <c r="AA3428" i="1"/>
  <c r="AA3429" i="1"/>
  <c r="AA3430" i="1"/>
  <c r="AA3431" i="1"/>
  <c r="AA3432" i="1"/>
  <c r="AA3433" i="1"/>
  <c r="AA3434" i="1"/>
  <c r="AA3435" i="1"/>
  <c r="AA3436" i="1"/>
  <c r="AA3437" i="1"/>
  <c r="AA3438" i="1"/>
  <c r="AA3439" i="1"/>
  <c r="AA3440" i="1"/>
  <c r="AA3441" i="1"/>
  <c r="AA3442" i="1"/>
  <c r="AA3443" i="1"/>
  <c r="AA3444" i="1"/>
  <c r="AA3445" i="1"/>
  <c r="AA3446" i="1"/>
  <c r="AA3447" i="1"/>
  <c r="AA3448" i="1"/>
  <c r="AA3449" i="1"/>
  <c r="AA3450" i="1"/>
  <c r="AA3451" i="1"/>
  <c r="AA3452" i="1"/>
  <c r="AA3453" i="1"/>
  <c r="AA3454" i="1"/>
  <c r="AA3455" i="1"/>
  <c r="AA3456" i="1"/>
  <c r="AA3457" i="1"/>
  <c r="AA3458" i="1"/>
  <c r="AA3459" i="1"/>
  <c r="AA3460" i="1"/>
  <c r="AA3461" i="1"/>
  <c r="AA3462" i="1"/>
  <c r="AA3463" i="1"/>
  <c r="AA3464" i="1"/>
  <c r="AA3465" i="1"/>
  <c r="AA3466" i="1"/>
  <c r="AA3467" i="1"/>
  <c r="AA3468" i="1"/>
  <c r="AA3469" i="1"/>
  <c r="AA3470" i="1"/>
  <c r="AA3471" i="1"/>
  <c r="AA3472" i="1"/>
  <c r="AA3473" i="1"/>
  <c r="AA3474" i="1"/>
  <c r="AA3475" i="1"/>
  <c r="AA3476" i="1"/>
  <c r="AA3477" i="1"/>
  <c r="AA3478" i="1"/>
  <c r="AA3479" i="1"/>
  <c r="AA3480" i="1"/>
  <c r="AA3481" i="1"/>
  <c r="AA3482" i="1"/>
  <c r="AA3483" i="1"/>
  <c r="AA3484" i="1"/>
  <c r="AA3485" i="1"/>
  <c r="AA3486" i="1"/>
  <c r="AA3487" i="1"/>
  <c r="AA3488" i="1"/>
  <c r="AA3489" i="1"/>
  <c r="AA3490" i="1"/>
  <c r="AA3491" i="1"/>
  <c r="AA3492" i="1"/>
  <c r="AA3493" i="1"/>
  <c r="AA3494" i="1"/>
  <c r="AA3495" i="1"/>
  <c r="AA3496" i="1"/>
  <c r="AA3497" i="1"/>
  <c r="AA3498" i="1"/>
  <c r="AA3499" i="1"/>
  <c r="AA3500" i="1"/>
  <c r="AA3501" i="1"/>
  <c r="AA3502" i="1"/>
  <c r="AA3503" i="1"/>
  <c r="AA3504" i="1"/>
  <c r="AA3505" i="1"/>
  <c r="AA3506" i="1"/>
  <c r="AA3507" i="1"/>
  <c r="AA3508" i="1"/>
  <c r="AA3509" i="1"/>
  <c r="AA3510" i="1"/>
  <c r="AA3511" i="1"/>
  <c r="AA3512" i="1"/>
  <c r="AA3513" i="1"/>
  <c r="AA3514" i="1"/>
  <c r="AA3515" i="1"/>
  <c r="AA3516" i="1"/>
  <c r="AA3517" i="1"/>
  <c r="AA3518" i="1"/>
  <c r="AA3519" i="1"/>
  <c r="AA3520" i="1"/>
  <c r="AA3521" i="1"/>
  <c r="AA3522" i="1"/>
  <c r="AA3523" i="1"/>
  <c r="AA3524" i="1"/>
  <c r="AA3525" i="1"/>
  <c r="AA3526" i="1"/>
  <c r="AA3527" i="1"/>
  <c r="AA3528" i="1"/>
  <c r="AA3529" i="1"/>
  <c r="AA3530" i="1"/>
  <c r="AA3531" i="1"/>
  <c r="AA3532" i="1"/>
  <c r="AA3533" i="1"/>
  <c r="AA3534" i="1"/>
  <c r="AA3535" i="1"/>
  <c r="AA3536" i="1"/>
  <c r="AA3537" i="1"/>
  <c r="AA3538" i="1"/>
  <c r="AA3539" i="1"/>
  <c r="AA3540" i="1"/>
  <c r="AA3541" i="1"/>
  <c r="AA3542" i="1"/>
  <c r="AA3543" i="1"/>
  <c r="AA3544" i="1"/>
  <c r="AA3545" i="1"/>
  <c r="AA3546" i="1"/>
  <c r="AA3547" i="1"/>
  <c r="AA3548" i="1"/>
  <c r="AA3549" i="1"/>
  <c r="AA3550" i="1"/>
  <c r="AA3551" i="1"/>
  <c r="AA3552" i="1"/>
  <c r="AA3553" i="1"/>
  <c r="AA3554" i="1"/>
  <c r="AA3555" i="1"/>
  <c r="AA3556" i="1"/>
  <c r="AA3557" i="1"/>
  <c r="AA3558" i="1"/>
  <c r="AA3559" i="1"/>
  <c r="AA3560" i="1"/>
  <c r="AA3561" i="1"/>
  <c r="AA3562" i="1"/>
  <c r="AA3563" i="1"/>
  <c r="AA3564" i="1"/>
  <c r="AA3565" i="1"/>
  <c r="AA3566" i="1"/>
  <c r="AA3567" i="1"/>
  <c r="AA3568" i="1"/>
  <c r="AA3569" i="1"/>
  <c r="AA3570" i="1"/>
  <c r="AA3571" i="1"/>
  <c r="AA3572" i="1"/>
  <c r="AA3573" i="1"/>
  <c r="AA3574" i="1"/>
  <c r="AA3575" i="1"/>
  <c r="AA3576" i="1"/>
  <c r="AA3577" i="1"/>
  <c r="AA3578" i="1"/>
  <c r="AA3579" i="1"/>
  <c r="AA3580" i="1"/>
  <c r="AA3581" i="1"/>
  <c r="AA3582" i="1"/>
  <c r="AA3583" i="1"/>
  <c r="AA3584" i="1"/>
  <c r="AA3585" i="1"/>
  <c r="AA3586" i="1"/>
  <c r="AA3587" i="1"/>
  <c r="AA3588" i="1"/>
  <c r="AA3589" i="1"/>
  <c r="AA3590" i="1"/>
  <c r="AA3591" i="1"/>
  <c r="AA3592" i="1"/>
  <c r="AA3593" i="1"/>
  <c r="AA3594" i="1"/>
  <c r="AA3595" i="1"/>
  <c r="AA3596" i="1"/>
  <c r="AA3597" i="1"/>
  <c r="AA3598" i="1"/>
  <c r="AA3599" i="1"/>
  <c r="AA3600" i="1"/>
  <c r="AA3601" i="1"/>
  <c r="AA3602" i="1"/>
  <c r="AA3603" i="1"/>
  <c r="AA3604" i="1"/>
  <c r="AA3605" i="1"/>
  <c r="AA3606" i="1"/>
  <c r="AA3607" i="1"/>
  <c r="AA3608" i="1"/>
  <c r="AA3609" i="1"/>
  <c r="AA3610" i="1"/>
  <c r="AA3611" i="1"/>
  <c r="AA3612" i="1"/>
  <c r="AA3613" i="1"/>
  <c r="AA3614" i="1"/>
  <c r="AA3615" i="1"/>
  <c r="AA3616" i="1"/>
  <c r="AA3617" i="1"/>
  <c r="AA3618" i="1"/>
  <c r="AA3619" i="1"/>
  <c r="AA3620" i="1"/>
  <c r="AA3621" i="1"/>
  <c r="AA3622" i="1"/>
  <c r="AA3623" i="1"/>
  <c r="AA3624" i="1"/>
  <c r="AA3625" i="1"/>
  <c r="AA3626" i="1"/>
  <c r="AA3627" i="1"/>
  <c r="AA3628" i="1"/>
  <c r="AA3629" i="1"/>
  <c r="AA3630" i="1"/>
  <c r="AA3631" i="1"/>
  <c r="AA3632" i="1"/>
  <c r="AA3633" i="1"/>
  <c r="AA3634" i="1"/>
  <c r="AA3635" i="1"/>
  <c r="AA3636" i="1"/>
  <c r="AA3637" i="1"/>
  <c r="AA3638" i="1"/>
  <c r="AA3639" i="1"/>
  <c r="AA3640" i="1"/>
  <c r="AA3641" i="1"/>
  <c r="AA3642" i="1"/>
  <c r="AA3643" i="1"/>
  <c r="AA3644" i="1"/>
  <c r="AA3645" i="1"/>
  <c r="AA3646" i="1"/>
  <c r="AA3647" i="1"/>
  <c r="AA3648" i="1"/>
  <c r="AA3649" i="1"/>
  <c r="AA3650" i="1"/>
  <c r="AA3651" i="1"/>
  <c r="AA3652" i="1"/>
  <c r="AA3653" i="1"/>
  <c r="AA3654" i="1"/>
  <c r="AA3655" i="1"/>
  <c r="AA3656" i="1"/>
  <c r="AA3657" i="1"/>
  <c r="AA3658" i="1"/>
  <c r="AA3659" i="1"/>
  <c r="AA3660" i="1"/>
  <c r="AA3661" i="1"/>
  <c r="AA3662" i="1"/>
  <c r="AA3663" i="1"/>
  <c r="AA3664" i="1"/>
  <c r="AA3665" i="1"/>
  <c r="AA3666" i="1"/>
  <c r="AA3667" i="1"/>
  <c r="AA3668" i="1"/>
  <c r="AA3669" i="1"/>
  <c r="AA3670" i="1"/>
  <c r="AA3671" i="1"/>
  <c r="AA3672" i="1"/>
  <c r="AA3673" i="1"/>
  <c r="AA3674" i="1"/>
  <c r="AA3675" i="1"/>
  <c r="AA3676" i="1"/>
  <c r="AA3677" i="1"/>
  <c r="AA3678" i="1"/>
  <c r="AA3679" i="1"/>
  <c r="AA3680" i="1"/>
  <c r="AA3681" i="1"/>
  <c r="AA3682" i="1"/>
  <c r="AA3683" i="1"/>
  <c r="AA3684" i="1"/>
  <c r="AA3685" i="1"/>
  <c r="AA3686" i="1"/>
  <c r="AA3687" i="1"/>
  <c r="AA3688" i="1"/>
  <c r="AA3689" i="1"/>
  <c r="AA3690" i="1"/>
  <c r="AA3691" i="1"/>
  <c r="AA3692" i="1"/>
  <c r="AA3693" i="1"/>
  <c r="AA3694" i="1"/>
  <c r="AA3695" i="1"/>
  <c r="AA3696" i="1"/>
  <c r="AA3697" i="1"/>
  <c r="AA3698" i="1"/>
  <c r="AA3699" i="1"/>
  <c r="AA3700" i="1"/>
  <c r="AA3701" i="1"/>
  <c r="AA3702" i="1"/>
  <c r="AA3703" i="1"/>
  <c r="AA3704" i="1"/>
  <c r="AA3705" i="1"/>
  <c r="AA3706" i="1"/>
  <c r="AA3707" i="1"/>
  <c r="AA3708" i="1"/>
  <c r="AA3709" i="1"/>
  <c r="AA3710" i="1"/>
  <c r="AA3711" i="1"/>
  <c r="AA3712" i="1"/>
  <c r="AA3713" i="1"/>
  <c r="AA3714" i="1"/>
  <c r="AA3715" i="1"/>
  <c r="AA3716" i="1"/>
  <c r="AA3717" i="1"/>
  <c r="AA3718" i="1"/>
  <c r="AA3719" i="1"/>
  <c r="AA3720" i="1"/>
  <c r="AA3721" i="1"/>
  <c r="AA3722" i="1"/>
  <c r="AA3723" i="1"/>
  <c r="AA3724" i="1"/>
  <c r="AA3725" i="1"/>
  <c r="AA3726" i="1"/>
  <c r="AA3727" i="1"/>
  <c r="AA3728" i="1"/>
  <c r="AA3729" i="1"/>
  <c r="AA3730" i="1"/>
  <c r="AA3731" i="1"/>
  <c r="AA3732" i="1"/>
  <c r="AA3733" i="1"/>
  <c r="AA3734" i="1"/>
  <c r="AA3735" i="1"/>
  <c r="AA3736" i="1"/>
  <c r="AA3737" i="1"/>
  <c r="AA3738" i="1"/>
  <c r="AA3739" i="1"/>
  <c r="AA3740" i="1"/>
  <c r="AA3741" i="1"/>
  <c r="AA3742" i="1"/>
  <c r="AA3743" i="1"/>
  <c r="AA3744" i="1"/>
  <c r="AA3745" i="1"/>
  <c r="AA3746" i="1"/>
  <c r="AA3747" i="1"/>
  <c r="AA3748" i="1"/>
  <c r="AA3749" i="1"/>
  <c r="AA3750" i="1"/>
  <c r="AA3751" i="1"/>
  <c r="AA3752" i="1"/>
  <c r="AA3753" i="1"/>
  <c r="AA3754" i="1"/>
  <c r="AA3755" i="1"/>
  <c r="AA3756" i="1"/>
  <c r="AA3757" i="1"/>
  <c r="AA3758" i="1"/>
  <c r="AA3759" i="1"/>
  <c r="AA3760" i="1"/>
  <c r="AA3761" i="1"/>
  <c r="AA3762" i="1"/>
  <c r="AA3763" i="1"/>
  <c r="AA3764" i="1"/>
  <c r="AA3765" i="1"/>
  <c r="AA3766" i="1"/>
  <c r="AA3767" i="1"/>
  <c r="AA3768" i="1"/>
  <c r="AA3769" i="1"/>
  <c r="AA3770" i="1"/>
  <c r="AA3771" i="1"/>
  <c r="AA3772" i="1"/>
  <c r="AA3773" i="1"/>
  <c r="AA3774" i="1"/>
  <c r="AA3775" i="1"/>
  <c r="AA3776" i="1"/>
  <c r="AA3777" i="1"/>
  <c r="AA3778" i="1"/>
  <c r="AA3779" i="1"/>
  <c r="AA3780" i="1"/>
  <c r="AA3781" i="1"/>
  <c r="AA3782" i="1"/>
  <c r="AA3783" i="1"/>
  <c r="AA3784" i="1"/>
  <c r="AA3785" i="1"/>
  <c r="AA3786" i="1"/>
  <c r="AA3787" i="1"/>
  <c r="AA3788" i="1"/>
  <c r="AA3789" i="1"/>
  <c r="AA3790" i="1"/>
  <c r="AA3791" i="1"/>
  <c r="AA3792" i="1"/>
  <c r="AA3793" i="1"/>
  <c r="AA3794" i="1"/>
  <c r="AA3795" i="1"/>
  <c r="AA3796" i="1"/>
  <c r="AA3797" i="1"/>
  <c r="AA3798" i="1"/>
  <c r="AA3799" i="1"/>
  <c r="AA3800" i="1"/>
  <c r="AA3801" i="1"/>
  <c r="AA3802" i="1"/>
  <c r="AA3803" i="1"/>
  <c r="AA3804" i="1"/>
  <c r="AA3805" i="1"/>
  <c r="AA3806" i="1"/>
  <c r="AA3807" i="1"/>
  <c r="AA3808" i="1"/>
  <c r="AA3809" i="1"/>
  <c r="AA3810" i="1"/>
  <c r="AA3811" i="1"/>
  <c r="AA3812" i="1"/>
  <c r="AA3813" i="1"/>
  <c r="AA3814" i="1"/>
  <c r="AA3815" i="1"/>
  <c r="AA3816" i="1"/>
  <c r="AA3817" i="1"/>
  <c r="AA3818" i="1"/>
  <c r="AA3819" i="1"/>
  <c r="AA3820" i="1"/>
  <c r="AA3821" i="1"/>
  <c r="AA3822" i="1"/>
  <c r="AA3823" i="1"/>
  <c r="AA3824" i="1"/>
  <c r="AA3825" i="1"/>
  <c r="AA3826" i="1"/>
  <c r="AA3827" i="1"/>
  <c r="AA3828" i="1"/>
  <c r="AA3829" i="1"/>
  <c r="AA3830" i="1"/>
  <c r="AA3831" i="1"/>
  <c r="AA3832" i="1"/>
  <c r="AA3833" i="1"/>
  <c r="AA3834" i="1"/>
  <c r="AA3835" i="1"/>
  <c r="AA3836" i="1"/>
  <c r="AA3837" i="1"/>
  <c r="AA3838" i="1"/>
  <c r="AA3839" i="1"/>
  <c r="AA3840" i="1"/>
  <c r="AA3841" i="1"/>
  <c r="AA3842" i="1"/>
  <c r="AA3843" i="1"/>
  <c r="AA3844" i="1"/>
  <c r="AA3845" i="1"/>
  <c r="AA3846" i="1"/>
  <c r="AA3847" i="1"/>
  <c r="AA3848" i="1"/>
  <c r="AA3849" i="1"/>
  <c r="AA3850" i="1"/>
  <c r="AA3851" i="1"/>
  <c r="AA3852" i="1"/>
  <c r="AA3853" i="1"/>
  <c r="AA3854" i="1"/>
  <c r="AA3855" i="1"/>
  <c r="AA3856" i="1"/>
  <c r="AA3857" i="1"/>
  <c r="AA3858" i="1"/>
  <c r="AA3859" i="1"/>
  <c r="AA3860" i="1"/>
  <c r="AA3861" i="1"/>
  <c r="AA3862" i="1"/>
  <c r="AA3863" i="1"/>
  <c r="AA3864" i="1"/>
  <c r="AA3865" i="1"/>
  <c r="AA3866" i="1"/>
  <c r="AA3867" i="1"/>
  <c r="AA3868" i="1"/>
  <c r="AA3869" i="1"/>
  <c r="AA3870" i="1"/>
  <c r="AA3871" i="1"/>
  <c r="AA3872" i="1"/>
  <c r="AA3873" i="1"/>
  <c r="AA3874" i="1"/>
  <c r="AA3875" i="1"/>
  <c r="AA3876" i="1"/>
  <c r="AA3877" i="1"/>
  <c r="AA3878" i="1"/>
  <c r="AA3879" i="1"/>
  <c r="AA3880" i="1"/>
  <c r="AA3881" i="1"/>
  <c r="AA3882" i="1"/>
  <c r="AA3883" i="1"/>
  <c r="AA3884" i="1"/>
  <c r="AA3885" i="1"/>
  <c r="AA3886" i="1"/>
  <c r="AA3887" i="1"/>
  <c r="AA3888" i="1"/>
  <c r="AA3889" i="1"/>
  <c r="AA3890" i="1"/>
  <c r="AA3891" i="1"/>
  <c r="AA3892" i="1"/>
  <c r="AA3893" i="1"/>
  <c r="AA3894" i="1"/>
  <c r="AA3895" i="1"/>
  <c r="AA3896" i="1"/>
  <c r="AA3897" i="1"/>
  <c r="AA3898" i="1"/>
  <c r="AA3899" i="1"/>
  <c r="AA3900" i="1"/>
  <c r="AA3901" i="1"/>
  <c r="AA3902" i="1"/>
  <c r="AA3903" i="1"/>
  <c r="AA3904" i="1"/>
  <c r="AA3905" i="1"/>
  <c r="AA3906" i="1"/>
  <c r="AA3907" i="1"/>
  <c r="AA3908" i="1"/>
  <c r="AA3909" i="1"/>
  <c r="AA3910" i="1"/>
  <c r="AA3911" i="1"/>
  <c r="AA3912" i="1"/>
  <c r="AA3913" i="1"/>
  <c r="AA3914" i="1"/>
  <c r="AA3915" i="1"/>
  <c r="AA3916" i="1"/>
  <c r="AA3917" i="1"/>
  <c r="AA3918" i="1"/>
  <c r="AA3919" i="1"/>
  <c r="AA3920" i="1"/>
  <c r="AA3921" i="1"/>
  <c r="AA3922" i="1"/>
  <c r="AA3923" i="1"/>
  <c r="AA3924" i="1"/>
  <c r="AA3925" i="1"/>
  <c r="AA3926" i="1"/>
  <c r="AA3927" i="1"/>
  <c r="AA3928" i="1"/>
  <c r="AA3929" i="1"/>
  <c r="AA3930" i="1"/>
  <c r="AA3931" i="1"/>
  <c r="AA3932" i="1"/>
  <c r="AA3933" i="1"/>
  <c r="AA3934" i="1"/>
  <c r="AA3935" i="1"/>
  <c r="AA3936" i="1"/>
  <c r="AA3937" i="1"/>
  <c r="AA3938" i="1"/>
  <c r="AA3939" i="1"/>
  <c r="AA3940" i="1"/>
  <c r="AA3941" i="1"/>
  <c r="AA3942" i="1"/>
  <c r="AA3943" i="1"/>
  <c r="AA3944" i="1"/>
  <c r="AA3945" i="1"/>
  <c r="AA3946" i="1"/>
  <c r="AA3947" i="1"/>
  <c r="AA3948" i="1"/>
  <c r="AA3949" i="1"/>
  <c r="AA3950" i="1"/>
  <c r="AA3951" i="1"/>
  <c r="AA3952" i="1"/>
  <c r="AA3953" i="1"/>
  <c r="AA3954" i="1"/>
  <c r="AA3955" i="1"/>
  <c r="AA3956" i="1"/>
  <c r="AA3957" i="1"/>
  <c r="AA3958" i="1"/>
  <c r="AA3959" i="1"/>
  <c r="AA3960" i="1"/>
  <c r="AA3961" i="1"/>
  <c r="AA3962" i="1"/>
  <c r="AA3963" i="1"/>
  <c r="AA3964" i="1"/>
  <c r="AA3965" i="1"/>
  <c r="AA3966" i="1"/>
  <c r="AA3967" i="1"/>
  <c r="AA3968" i="1"/>
  <c r="AA3969" i="1"/>
  <c r="AA3970" i="1"/>
  <c r="AA3971" i="1"/>
  <c r="AA3972" i="1"/>
  <c r="AA3973" i="1"/>
  <c r="AA3974" i="1"/>
  <c r="AA3975" i="1"/>
  <c r="AA3976" i="1"/>
  <c r="AA3977" i="1"/>
  <c r="AA3978" i="1"/>
  <c r="AA3979" i="1"/>
  <c r="AA3980" i="1"/>
  <c r="AA3981" i="1"/>
  <c r="AA3982" i="1"/>
  <c r="AA3983" i="1"/>
  <c r="AA3984" i="1"/>
  <c r="AA3985" i="1"/>
  <c r="AA3986" i="1"/>
  <c r="AA3987" i="1"/>
  <c r="AA3988" i="1"/>
  <c r="AA3989" i="1"/>
  <c r="AA3990" i="1"/>
  <c r="AA3991" i="1"/>
  <c r="AA3992" i="1"/>
  <c r="AA3993" i="1"/>
  <c r="AA3994" i="1"/>
  <c r="AA3995" i="1"/>
  <c r="AA3996" i="1"/>
  <c r="AA3997" i="1"/>
  <c r="AA3998" i="1"/>
  <c r="AA3999" i="1"/>
  <c r="AA4000" i="1"/>
  <c r="AA4001" i="1"/>
  <c r="AA4002" i="1"/>
  <c r="AA4003" i="1"/>
  <c r="AA4004" i="1"/>
  <c r="AA4005" i="1"/>
  <c r="AA4006" i="1"/>
  <c r="AA4007" i="1"/>
  <c r="AA4008" i="1"/>
  <c r="AA4009" i="1"/>
  <c r="AA4010" i="1"/>
  <c r="AA4011" i="1"/>
  <c r="AA4012" i="1"/>
  <c r="AA4013" i="1"/>
  <c r="AA4014" i="1"/>
  <c r="AA4015" i="1"/>
  <c r="AA4016" i="1"/>
  <c r="AA4017" i="1"/>
  <c r="AA4018" i="1"/>
  <c r="AA4019" i="1"/>
  <c r="AA4020" i="1"/>
  <c r="AA4021" i="1"/>
  <c r="AA4022" i="1"/>
  <c r="AA4023" i="1"/>
  <c r="AA4024" i="1"/>
  <c r="AA4025" i="1"/>
  <c r="AA4026" i="1"/>
  <c r="AA4027" i="1"/>
  <c r="AA4028" i="1"/>
  <c r="AA4029" i="1"/>
  <c r="AA4030" i="1"/>
  <c r="AA4031" i="1"/>
  <c r="AA4032" i="1"/>
  <c r="AA4033" i="1"/>
  <c r="AA4034" i="1"/>
  <c r="AA4035" i="1"/>
  <c r="AA4036" i="1"/>
  <c r="AA4037" i="1"/>
  <c r="AA4038" i="1"/>
  <c r="AA4039" i="1"/>
  <c r="AA4040" i="1"/>
  <c r="AA4041" i="1"/>
  <c r="AA4042" i="1"/>
  <c r="AA4043" i="1"/>
  <c r="AA4044" i="1"/>
  <c r="AA4045" i="1"/>
  <c r="AA4046" i="1"/>
  <c r="AA4047" i="1"/>
  <c r="AA4048" i="1"/>
  <c r="AA4049" i="1"/>
  <c r="AA4050" i="1"/>
  <c r="AA4051" i="1"/>
  <c r="AA4052" i="1"/>
  <c r="AA4053" i="1"/>
  <c r="AA4054" i="1"/>
  <c r="AA4055" i="1"/>
  <c r="AA4056" i="1"/>
  <c r="AA4057" i="1"/>
  <c r="AA4058" i="1"/>
  <c r="AA4059" i="1"/>
  <c r="AA4060" i="1"/>
  <c r="AA4061" i="1"/>
  <c r="AA4062" i="1"/>
  <c r="AA4063" i="1"/>
  <c r="AA4064" i="1"/>
  <c r="AA4065" i="1"/>
  <c r="AA4066" i="1"/>
  <c r="AA4067" i="1"/>
  <c r="AA4068" i="1"/>
  <c r="AA4069" i="1"/>
  <c r="AA4070" i="1"/>
  <c r="AA4071" i="1"/>
  <c r="AA4072" i="1"/>
  <c r="AA4073" i="1"/>
  <c r="AA4074" i="1"/>
  <c r="AA4075" i="1"/>
  <c r="AA4076" i="1"/>
  <c r="AA4077" i="1"/>
  <c r="AA4078" i="1"/>
  <c r="AA4079" i="1"/>
  <c r="AA4080" i="1"/>
  <c r="AA4081" i="1"/>
  <c r="AA4082" i="1"/>
  <c r="AA4083" i="1"/>
  <c r="AA4084" i="1"/>
  <c r="AA4085" i="1"/>
  <c r="AA4086" i="1"/>
  <c r="AA4087" i="1"/>
  <c r="AA4088" i="1"/>
  <c r="AA4089" i="1"/>
  <c r="AA4090" i="1"/>
  <c r="AA4091" i="1"/>
  <c r="AA4092" i="1"/>
  <c r="AA4093" i="1"/>
  <c r="AA4094" i="1"/>
  <c r="AA4095" i="1"/>
  <c r="AA4096" i="1"/>
  <c r="AA4097" i="1"/>
  <c r="AA4098" i="1"/>
  <c r="AA4099" i="1"/>
  <c r="AA4100" i="1"/>
  <c r="AA4101" i="1"/>
  <c r="AA4102" i="1"/>
  <c r="AA4103" i="1"/>
  <c r="AA4104" i="1"/>
  <c r="AA4105" i="1"/>
  <c r="AA4106" i="1"/>
  <c r="AA4107" i="1"/>
  <c r="AA4108" i="1"/>
  <c r="AA4109" i="1"/>
  <c r="AA4110" i="1"/>
  <c r="AA4111" i="1"/>
  <c r="AA4112" i="1"/>
  <c r="AA4113" i="1"/>
  <c r="AA4114" i="1"/>
  <c r="AA4115" i="1"/>
  <c r="AA4116" i="1"/>
  <c r="AA4117" i="1"/>
  <c r="AA4118" i="1"/>
  <c r="AA4119" i="1"/>
  <c r="AA4120" i="1"/>
  <c r="AA4121" i="1"/>
  <c r="AA4122" i="1"/>
  <c r="AA4123" i="1"/>
  <c r="AA4124" i="1"/>
  <c r="AA4125" i="1"/>
  <c r="AA4126" i="1"/>
  <c r="AA4127" i="1"/>
  <c r="AA4128" i="1"/>
  <c r="AA4129" i="1"/>
  <c r="AA4130" i="1"/>
  <c r="AA4131" i="1"/>
  <c r="AA4132" i="1"/>
  <c r="AA4133" i="1"/>
  <c r="AA4134" i="1"/>
  <c r="AA4135" i="1"/>
  <c r="AA4136" i="1"/>
  <c r="AA4137" i="1"/>
  <c r="AA4138" i="1"/>
  <c r="AA4139" i="1"/>
  <c r="AA4140" i="1"/>
  <c r="AA4141" i="1"/>
  <c r="AA4142" i="1"/>
  <c r="AA4143" i="1"/>
  <c r="AA4144" i="1"/>
  <c r="AA4145" i="1"/>
  <c r="AA4146" i="1"/>
  <c r="AA4147" i="1"/>
  <c r="AA4148" i="1"/>
  <c r="AA4149" i="1"/>
  <c r="AA4150" i="1"/>
  <c r="AA4151" i="1"/>
  <c r="AA4152" i="1"/>
  <c r="AA4153" i="1"/>
  <c r="AA4154" i="1"/>
  <c r="AA4155" i="1"/>
  <c r="AA4156" i="1"/>
  <c r="AA4157" i="1"/>
  <c r="AA4158" i="1"/>
  <c r="AA4159" i="1"/>
  <c r="AA4160" i="1"/>
  <c r="AA4161" i="1"/>
  <c r="AA4162" i="1"/>
  <c r="AA4163" i="1"/>
  <c r="AA4164" i="1"/>
  <c r="AA4165" i="1"/>
  <c r="AA4166" i="1"/>
  <c r="AA4167" i="1"/>
  <c r="AA4168" i="1"/>
  <c r="AA4169" i="1"/>
  <c r="AA4170" i="1"/>
  <c r="AA4171" i="1"/>
  <c r="AA4172" i="1"/>
  <c r="AA4173" i="1"/>
  <c r="AA4174" i="1"/>
  <c r="AA4175" i="1"/>
  <c r="AA4176" i="1"/>
  <c r="AA4177" i="1"/>
  <c r="AA4178" i="1"/>
  <c r="AA4179" i="1"/>
  <c r="AA4180" i="1"/>
  <c r="AA4181" i="1"/>
  <c r="AA4182" i="1"/>
  <c r="AA4183" i="1"/>
  <c r="AA4184" i="1"/>
  <c r="AA4185" i="1"/>
  <c r="AA4186" i="1"/>
  <c r="AA4187" i="1"/>
  <c r="AA4188" i="1"/>
  <c r="AA4189" i="1"/>
  <c r="AA4190" i="1"/>
  <c r="AA4191" i="1"/>
  <c r="AA4192" i="1"/>
  <c r="AA4193" i="1"/>
  <c r="AA4194" i="1"/>
  <c r="AA4195" i="1"/>
  <c r="AA4196" i="1"/>
  <c r="AA4197" i="1"/>
  <c r="AA4198" i="1"/>
  <c r="AA4199" i="1"/>
  <c r="AA4200" i="1"/>
  <c r="AA4201" i="1"/>
  <c r="AA4202" i="1"/>
  <c r="AA4203" i="1"/>
  <c r="AA4204" i="1"/>
  <c r="AA4205" i="1"/>
  <c r="AA4206" i="1"/>
  <c r="AA4207" i="1"/>
  <c r="AA4208" i="1"/>
  <c r="AA4209" i="1"/>
  <c r="AA4210" i="1"/>
  <c r="AA4211" i="1"/>
  <c r="AA4212" i="1"/>
  <c r="AA4213" i="1"/>
  <c r="AA4214" i="1"/>
  <c r="AA4215" i="1"/>
  <c r="AA4216" i="1"/>
  <c r="AA4217" i="1"/>
  <c r="AA4218" i="1"/>
  <c r="AA4219" i="1"/>
  <c r="AA4220" i="1"/>
  <c r="AA4221" i="1"/>
  <c r="AA4222" i="1"/>
  <c r="AA4223" i="1"/>
  <c r="AA4224" i="1"/>
  <c r="AA4225" i="1"/>
  <c r="AA4226" i="1"/>
  <c r="AA4227" i="1"/>
  <c r="AA4228" i="1"/>
  <c r="AA4229" i="1"/>
  <c r="AA4230" i="1"/>
  <c r="AA4231" i="1"/>
  <c r="AA4232" i="1"/>
  <c r="AA4233" i="1"/>
  <c r="AA4234" i="1"/>
  <c r="AA4235" i="1"/>
  <c r="AA4236" i="1"/>
  <c r="AA4237" i="1"/>
  <c r="AA4238" i="1"/>
  <c r="AA4239" i="1"/>
  <c r="AA4240" i="1"/>
  <c r="AA4241" i="1"/>
  <c r="AA4242" i="1"/>
  <c r="AA4243" i="1"/>
  <c r="AA4244" i="1"/>
  <c r="AA4245" i="1"/>
  <c r="AA4246" i="1"/>
  <c r="AA4247" i="1"/>
  <c r="AA4248" i="1"/>
  <c r="AA4249" i="1"/>
  <c r="AA4250" i="1"/>
  <c r="AA4251" i="1"/>
  <c r="AA4252" i="1"/>
  <c r="AA4253" i="1"/>
  <c r="AA4254" i="1"/>
  <c r="AA4255" i="1"/>
  <c r="AA4256" i="1"/>
  <c r="AA4257" i="1"/>
  <c r="AA4258" i="1"/>
  <c r="AA4259" i="1"/>
  <c r="AA4260" i="1"/>
  <c r="AA4261" i="1"/>
  <c r="AA4262" i="1"/>
  <c r="AA4263" i="1"/>
  <c r="AA4264" i="1"/>
  <c r="AA4265" i="1"/>
  <c r="AA4266" i="1"/>
  <c r="AA4267" i="1"/>
  <c r="AA4268" i="1"/>
  <c r="AA4269" i="1"/>
  <c r="AA4270" i="1"/>
  <c r="AA4271" i="1"/>
  <c r="AA4272" i="1"/>
  <c r="AA4273" i="1"/>
  <c r="AA4274" i="1"/>
  <c r="AA4275" i="1"/>
  <c r="AA4276" i="1"/>
  <c r="AA4277" i="1"/>
  <c r="AA4278" i="1"/>
  <c r="AA4279" i="1"/>
  <c r="AA4280" i="1"/>
  <c r="AA4281" i="1"/>
  <c r="AA4282" i="1"/>
  <c r="AA4283" i="1"/>
  <c r="AA4284" i="1"/>
  <c r="AA4285" i="1"/>
  <c r="AA4286" i="1"/>
  <c r="AA4287" i="1"/>
  <c r="AA4288" i="1"/>
  <c r="AA4289" i="1"/>
  <c r="AA4290" i="1"/>
  <c r="AA4291" i="1"/>
  <c r="AA4292" i="1"/>
  <c r="AA4293" i="1"/>
  <c r="AA4294" i="1"/>
  <c r="AA4295" i="1"/>
  <c r="AA4296" i="1"/>
  <c r="AA4297" i="1"/>
  <c r="AA4298" i="1"/>
  <c r="AA4299" i="1"/>
  <c r="AA4300" i="1"/>
  <c r="AA4301" i="1"/>
  <c r="AA4302" i="1"/>
  <c r="AA4303" i="1"/>
  <c r="AA4304" i="1"/>
  <c r="AA4305" i="1"/>
  <c r="AA4306" i="1"/>
  <c r="AA4307" i="1"/>
  <c r="AA4308" i="1"/>
  <c r="AA4309" i="1"/>
  <c r="AA4310" i="1"/>
  <c r="AA4311" i="1"/>
  <c r="AA4312" i="1"/>
  <c r="AA4313" i="1"/>
  <c r="AA4314" i="1"/>
  <c r="AA4315" i="1"/>
  <c r="AA4316" i="1"/>
  <c r="AA4317" i="1"/>
  <c r="AA4318" i="1"/>
  <c r="AA4319" i="1"/>
  <c r="AA4320" i="1"/>
  <c r="AA4321" i="1"/>
  <c r="AA4322" i="1"/>
  <c r="AA4323" i="1"/>
  <c r="AA4324" i="1"/>
  <c r="AA4325" i="1"/>
  <c r="AA4326" i="1"/>
  <c r="AA4327" i="1"/>
  <c r="AA4328" i="1"/>
  <c r="AA4329" i="1"/>
  <c r="AA4330" i="1"/>
  <c r="AA4331" i="1"/>
  <c r="AA4332" i="1"/>
  <c r="AA4333" i="1"/>
  <c r="AA4334" i="1"/>
  <c r="AA4335" i="1"/>
  <c r="AA4336" i="1"/>
  <c r="AA4337" i="1"/>
  <c r="AA4338" i="1"/>
  <c r="AA4339" i="1"/>
  <c r="AA4340" i="1"/>
  <c r="AA4341" i="1"/>
  <c r="AA4342" i="1"/>
  <c r="AA4343" i="1"/>
  <c r="AA4344" i="1"/>
  <c r="AA4345" i="1"/>
  <c r="AA4346" i="1"/>
  <c r="AA4347" i="1"/>
  <c r="AA4348" i="1"/>
  <c r="AA4349" i="1"/>
  <c r="AA4350" i="1"/>
  <c r="AA4351" i="1"/>
  <c r="AA4352" i="1"/>
  <c r="AA4353" i="1"/>
  <c r="AA4354" i="1"/>
  <c r="AA4355" i="1"/>
  <c r="AA4356" i="1"/>
  <c r="AA4357" i="1"/>
  <c r="AA4358" i="1"/>
  <c r="AA4359" i="1"/>
  <c r="AA4360" i="1"/>
  <c r="AA4361" i="1"/>
  <c r="AA4362" i="1"/>
  <c r="AA4363" i="1"/>
  <c r="AA4364" i="1"/>
  <c r="AA4365" i="1"/>
  <c r="AA4366" i="1"/>
  <c r="AA4367" i="1"/>
  <c r="AA4368" i="1"/>
  <c r="AA4369" i="1"/>
  <c r="AA4370" i="1"/>
  <c r="AA4371" i="1"/>
  <c r="AA4372" i="1"/>
  <c r="AA4373" i="1"/>
  <c r="AA4374" i="1"/>
  <c r="AA4375" i="1"/>
  <c r="AA4376" i="1"/>
  <c r="AA4377" i="1"/>
  <c r="AA4378" i="1"/>
  <c r="AA4379" i="1"/>
  <c r="AA4380" i="1"/>
  <c r="AA4381" i="1"/>
  <c r="AA4382" i="1"/>
  <c r="AA4383" i="1"/>
  <c r="AA4384" i="1"/>
  <c r="AA4385" i="1"/>
  <c r="AA4386" i="1"/>
  <c r="AA4387" i="1"/>
  <c r="AA4388" i="1"/>
  <c r="AA4389" i="1"/>
  <c r="AA4390" i="1"/>
  <c r="AA4391" i="1"/>
  <c r="AA4392" i="1"/>
  <c r="AA4393" i="1"/>
  <c r="AA4394" i="1"/>
  <c r="AA4395" i="1"/>
  <c r="AA4396" i="1"/>
  <c r="AA4397" i="1"/>
  <c r="AA4398" i="1"/>
  <c r="AA4399" i="1"/>
  <c r="AA4400" i="1"/>
  <c r="AA4401" i="1"/>
  <c r="AA4402" i="1"/>
  <c r="AA4403" i="1"/>
  <c r="AA4404" i="1"/>
  <c r="AA4405" i="1"/>
  <c r="AA4406" i="1"/>
  <c r="AA4407" i="1"/>
  <c r="AA4408" i="1"/>
  <c r="AA4409" i="1"/>
  <c r="AA4410" i="1"/>
  <c r="AA4411" i="1"/>
  <c r="AA4412" i="1"/>
  <c r="AA4413" i="1"/>
  <c r="AA4414" i="1"/>
  <c r="AA4415" i="1"/>
  <c r="AA4416" i="1"/>
  <c r="AA4417" i="1"/>
  <c r="AA4418" i="1"/>
  <c r="AA4419" i="1"/>
  <c r="AA4420" i="1"/>
  <c r="AA4421" i="1"/>
  <c r="AA4422" i="1"/>
  <c r="AA4423" i="1"/>
  <c r="AA4424" i="1"/>
  <c r="AA4425" i="1"/>
  <c r="AA4426" i="1"/>
  <c r="AA4427" i="1"/>
  <c r="AA4428" i="1"/>
  <c r="AA4429" i="1"/>
  <c r="AA4430" i="1"/>
  <c r="AA4431" i="1"/>
  <c r="AA4432" i="1"/>
  <c r="AA4433" i="1"/>
  <c r="AA4434" i="1"/>
  <c r="AA4435" i="1"/>
  <c r="AA4436" i="1"/>
  <c r="AA4437" i="1"/>
  <c r="AA4438" i="1"/>
  <c r="AA4439" i="1"/>
  <c r="AA4440" i="1"/>
  <c r="AA4441" i="1"/>
  <c r="AA4442" i="1"/>
  <c r="AA4443" i="1"/>
  <c r="AA4444" i="1"/>
  <c r="AA4445" i="1"/>
  <c r="AA4446" i="1"/>
  <c r="AA4447" i="1"/>
  <c r="AA4448" i="1"/>
  <c r="AA4449" i="1"/>
  <c r="AA4450" i="1"/>
  <c r="AA4451" i="1"/>
  <c r="AA4452" i="1"/>
  <c r="AA4453" i="1"/>
  <c r="AA4454" i="1"/>
  <c r="AA4455" i="1"/>
  <c r="AA4456" i="1"/>
  <c r="AA4457" i="1"/>
  <c r="AA4458" i="1"/>
  <c r="AA4459" i="1"/>
  <c r="AA4460" i="1"/>
  <c r="AA4461" i="1"/>
  <c r="AA4462" i="1"/>
  <c r="AA4463" i="1"/>
  <c r="AA4464" i="1"/>
  <c r="AA4465" i="1"/>
  <c r="AA4466" i="1"/>
  <c r="AA4467" i="1"/>
  <c r="AA4468" i="1"/>
  <c r="AA4469" i="1"/>
  <c r="AA4470" i="1"/>
  <c r="AA4471" i="1"/>
  <c r="AA4472" i="1"/>
  <c r="AA4473" i="1"/>
  <c r="AA4474" i="1"/>
  <c r="AA4475" i="1"/>
  <c r="AA4476" i="1"/>
  <c r="AA4477" i="1"/>
  <c r="AA4478" i="1"/>
  <c r="AA4479" i="1"/>
  <c r="AA4480" i="1"/>
  <c r="AA4481" i="1"/>
  <c r="AA4482" i="1"/>
  <c r="AA4483" i="1"/>
  <c r="AA4484" i="1"/>
  <c r="AA4485" i="1"/>
  <c r="AA4486" i="1"/>
  <c r="AA4487" i="1"/>
  <c r="AA4488" i="1"/>
  <c r="AA4489" i="1"/>
  <c r="AA4490" i="1"/>
  <c r="AA4491" i="1"/>
  <c r="AA4492" i="1"/>
  <c r="AA4493" i="1"/>
  <c r="AA4494" i="1"/>
  <c r="AA4495" i="1"/>
  <c r="AA4496" i="1"/>
  <c r="AA4497" i="1"/>
  <c r="AA4498" i="1"/>
  <c r="AA4499" i="1"/>
  <c r="AA4500" i="1"/>
  <c r="AA4501" i="1"/>
  <c r="AA4502" i="1"/>
  <c r="AA4503" i="1"/>
  <c r="AA4504" i="1"/>
  <c r="AA4505" i="1"/>
  <c r="AA4506" i="1"/>
  <c r="AA4507" i="1"/>
  <c r="AA4508" i="1"/>
  <c r="AA4509" i="1"/>
  <c r="AA4510" i="1"/>
  <c r="AA4511" i="1"/>
  <c r="AA4512" i="1"/>
  <c r="AA4513" i="1"/>
  <c r="AA4514" i="1"/>
  <c r="AA4515" i="1"/>
  <c r="AA4516" i="1"/>
  <c r="AA4517" i="1"/>
  <c r="AA4518" i="1"/>
  <c r="AA4519" i="1"/>
  <c r="AA4520" i="1"/>
  <c r="AA4521" i="1"/>
  <c r="AA4522" i="1"/>
  <c r="AA4523" i="1"/>
  <c r="AA4524" i="1"/>
  <c r="AA4525" i="1"/>
  <c r="AA4526" i="1"/>
  <c r="AA4527" i="1"/>
  <c r="AA4528" i="1"/>
  <c r="AA4529" i="1"/>
  <c r="AA4530" i="1"/>
  <c r="AA4531" i="1"/>
  <c r="AA4532" i="1"/>
  <c r="AA4533" i="1"/>
  <c r="AA4534" i="1"/>
  <c r="AA4535" i="1"/>
  <c r="AA4536" i="1"/>
  <c r="AA4537" i="1"/>
  <c r="AA4538" i="1"/>
  <c r="AA4539" i="1"/>
  <c r="AA4540" i="1"/>
  <c r="AA4541" i="1"/>
  <c r="AA4542" i="1"/>
  <c r="AA4543" i="1"/>
  <c r="AA4544" i="1"/>
  <c r="AA4545" i="1"/>
  <c r="AA4546" i="1"/>
  <c r="AA4547" i="1"/>
  <c r="AA4548" i="1"/>
  <c r="AA4549" i="1"/>
  <c r="AA4550" i="1"/>
  <c r="AA4551" i="1"/>
  <c r="AA4552" i="1"/>
  <c r="AA4553" i="1"/>
  <c r="AA4554" i="1"/>
  <c r="AA4555" i="1"/>
  <c r="AA4556" i="1"/>
  <c r="AA4557" i="1"/>
  <c r="AA4558" i="1"/>
  <c r="AA4559" i="1"/>
  <c r="AA4560" i="1"/>
  <c r="AA4561" i="1"/>
  <c r="AA4562" i="1"/>
  <c r="AA4563" i="1"/>
  <c r="AA4564" i="1"/>
  <c r="AA4565" i="1"/>
  <c r="AA4566" i="1"/>
  <c r="AA4567" i="1"/>
  <c r="AA4568" i="1"/>
  <c r="AA4569" i="1"/>
  <c r="AA4570" i="1"/>
  <c r="AA4571" i="1"/>
  <c r="AA4572" i="1"/>
  <c r="AA4573" i="1"/>
  <c r="AA4574" i="1"/>
  <c r="AA4575" i="1"/>
  <c r="AA4576" i="1"/>
  <c r="AA4577" i="1"/>
  <c r="AA4578" i="1"/>
  <c r="AA4579" i="1"/>
  <c r="AA4580" i="1"/>
  <c r="AA4581" i="1"/>
  <c r="AA4582" i="1"/>
  <c r="AA4583" i="1"/>
  <c r="AA4584" i="1"/>
  <c r="AA4585" i="1"/>
  <c r="AA4586" i="1"/>
  <c r="AA4587" i="1"/>
  <c r="AA4588" i="1"/>
  <c r="AA4589" i="1"/>
  <c r="AA4590" i="1"/>
  <c r="AA4591" i="1"/>
  <c r="AA4592" i="1"/>
  <c r="AA4593" i="1"/>
  <c r="AA4594" i="1"/>
  <c r="AA4595" i="1"/>
  <c r="AA4596" i="1"/>
  <c r="AA4597" i="1"/>
  <c r="AA4598" i="1"/>
  <c r="AA4599" i="1"/>
  <c r="AA4600" i="1"/>
  <c r="AA4601" i="1"/>
  <c r="AA4602" i="1"/>
  <c r="AA4603" i="1"/>
  <c r="AA4604" i="1"/>
  <c r="AA4605" i="1"/>
  <c r="AA4606" i="1"/>
  <c r="AA4607" i="1"/>
  <c r="AA4608" i="1"/>
  <c r="AA4609" i="1"/>
  <c r="AA4610" i="1"/>
  <c r="AA4611" i="1"/>
  <c r="AA4612" i="1"/>
  <c r="AA4613" i="1"/>
  <c r="AA4614" i="1"/>
  <c r="AA4615" i="1"/>
  <c r="AA4616" i="1"/>
  <c r="AA4617" i="1"/>
  <c r="AA4618" i="1"/>
  <c r="AA4619" i="1"/>
  <c r="AA4620" i="1"/>
  <c r="AA4621" i="1"/>
  <c r="AA4622" i="1"/>
  <c r="AA4623" i="1"/>
  <c r="AA4624" i="1"/>
  <c r="AA4625" i="1"/>
  <c r="AA4626" i="1"/>
  <c r="AA4627" i="1"/>
  <c r="AA4628" i="1"/>
  <c r="AA4629" i="1"/>
  <c r="AA4630" i="1"/>
  <c r="AA4631" i="1"/>
  <c r="AA4632" i="1"/>
  <c r="AA4633" i="1"/>
  <c r="AA4634" i="1"/>
  <c r="AA4635" i="1"/>
  <c r="AA4636" i="1"/>
  <c r="AA4637" i="1"/>
  <c r="AA4638" i="1"/>
  <c r="AA4639" i="1"/>
  <c r="AA4640" i="1"/>
  <c r="AA4641" i="1"/>
  <c r="AA4642" i="1"/>
  <c r="AA4643" i="1"/>
  <c r="AA4644" i="1"/>
  <c r="AA4645" i="1"/>
  <c r="AA4646" i="1"/>
  <c r="AA4647" i="1"/>
  <c r="AA4648" i="1"/>
  <c r="AA4649" i="1"/>
  <c r="AA4650" i="1"/>
  <c r="AA4651" i="1"/>
  <c r="AA4652" i="1"/>
  <c r="AA4653" i="1"/>
  <c r="AA4654" i="1"/>
  <c r="AA4655" i="1"/>
  <c r="AA4656" i="1"/>
  <c r="AA4657" i="1"/>
  <c r="AA4658" i="1"/>
  <c r="AA4659" i="1"/>
  <c r="AA4660" i="1"/>
  <c r="AA4661" i="1"/>
  <c r="AA4662" i="1"/>
  <c r="AA4663" i="1"/>
  <c r="AA4664" i="1"/>
  <c r="AA4665" i="1"/>
  <c r="AA4666" i="1"/>
  <c r="AA4667" i="1"/>
  <c r="AA4668" i="1"/>
  <c r="AA4669" i="1"/>
  <c r="AA4670" i="1"/>
  <c r="AA4671" i="1"/>
  <c r="AA4672" i="1"/>
  <c r="AA4673" i="1"/>
  <c r="AA4674" i="1"/>
  <c r="AA4675" i="1"/>
  <c r="AA4676" i="1"/>
  <c r="AA4677" i="1"/>
  <c r="AA4678" i="1"/>
  <c r="AA4679" i="1"/>
  <c r="AA4680" i="1"/>
  <c r="AA4681" i="1"/>
  <c r="AA4682" i="1"/>
  <c r="AA4683" i="1"/>
  <c r="AA4684" i="1"/>
  <c r="AA4685" i="1"/>
  <c r="AA4686" i="1"/>
  <c r="AA4687" i="1"/>
  <c r="AA4688" i="1"/>
  <c r="AA4689" i="1"/>
  <c r="AA4690" i="1"/>
  <c r="AA4691" i="1"/>
  <c r="AA4692" i="1"/>
  <c r="AA4693" i="1"/>
  <c r="AA4694" i="1"/>
  <c r="AA4695" i="1"/>
  <c r="AA4696" i="1"/>
  <c r="AA4697" i="1"/>
  <c r="AA4698" i="1"/>
  <c r="AA4699" i="1"/>
  <c r="AA4700" i="1"/>
  <c r="AA4701" i="1"/>
  <c r="AA4702" i="1"/>
  <c r="AA4703" i="1"/>
  <c r="AA4704" i="1"/>
  <c r="AA4705" i="1"/>
  <c r="AA4706" i="1"/>
  <c r="AA4707" i="1"/>
  <c r="AA4708" i="1"/>
  <c r="AA4709" i="1"/>
  <c r="AA4710" i="1"/>
  <c r="AA4711" i="1"/>
  <c r="AA4712" i="1"/>
  <c r="AA4713" i="1"/>
  <c r="AA4714" i="1"/>
  <c r="AA4715" i="1"/>
  <c r="AA4716" i="1"/>
  <c r="AA4717" i="1"/>
  <c r="AA4718" i="1"/>
  <c r="AA4719" i="1"/>
  <c r="AA4720" i="1"/>
  <c r="AA4721" i="1"/>
  <c r="AA4722" i="1"/>
  <c r="AA4723" i="1"/>
  <c r="AA4724" i="1"/>
  <c r="AA4725" i="1"/>
  <c r="AA4726" i="1"/>
  <c r="AA4727" i="1"/>
  <c r="AA4728" i="1"/>
  <c r="AA4729" i="1"/>
  <c r="AA4730" i="1"/>
  <c r="AA4731" i="1"/>
  <c r="AA4732" i="1"/>
  <c r="AA4733" i="1"/>
  <c r="AA4734" i="1"/>
  <c r="AA4735" i="1"/>
  <c r="AA4736" i="1"/>
  <c r="AA4737" i="1"/>
  <c r="AA4738" i="1"/>
  <c r="AA4739" i="1"/>
  <c r="AA4740" i="1"/>
  <c r="AA4741" i="1"/>
  <c r="AA4742" i="1"/>
  <c r="AA4743" i="1"/>
  <c r="AA4744" i="1"/>
  <c r="AA4745" i="1"/>
  <c r="AA4746" i="1"/>
  <c r="AA4747" i="1"/>
  <c r="AA4748" i="1"/>
  <c r="AA4749" i="1"/>
  <c r="AA4750" i="1"/>
  <c r="AA4751" i="1"/>
  <c r="AA4752" i="1"/>
  <c r="AA4753" i="1"/>
  <c r="AA4754" i="1"/>
  <c r="AA4755" i="1"/>
  <c r="AA4756" i="1"/>
  <c r="AA4757" i="1"/>
  <c r="AA4758" i="1"/>
  <c r="AA4759" i="1"/>
  <c r="AA4760" i="1"/>
  <c r="AA4761" i="1"/>
  <c r="AA4762" i="1"/>
  <c r="AA4763" i="1"/>
  <c r="AA4764" i="1"/>
  <c r="AA4765" i="1"/>
  <c r="AA4766" i="1"/>
  <c r="AA4767" i="1"/>
  <c r="AA4768" i="1"/>
  <c r="AA4769" i="1"/>
  <c r="AA4770" i="1"/>
  <c r="AA4771" i="1"/>
  <c r="AA4772" i="1"/>
  <c r="AA4773" i="1"/>
  <c r="AA4774" i="1"/>
  <c r="AA4775" i="1"/>
  <c r="AA4776" i="1"/>
  <c r="AA4777" i="1"/>
  <c r="AA4778" i="1"/>
  <c r="AA4779" i="1"/>
  <c r="AA4780" i="1"/>
  <c r="AA4781" i="1"/>
  <c r="AA4782" i="1"/>
  <c r="AA4783" i="1"/>
  <c r="AA4784" i="1"/>
  <c r="AA4785" i="1"/>
  <c r="AA4786" i="1"/>
  <c r="AA4787" i="1"/>
  <c r="AA4788" i="1"/>
  <c r="AA4789" i="1"/>
  <c r="AA4790" i="1"/>
  <c r="AA4791" i="1"/>
  <c r="AA4792" i="1"/>
  <c r="AA4793" i="1"/>
  <c r="AA4794" i="1"/>
  <c r="AA4795" i="1"/>
  <c r="AA4796" i="1"/>
  <c r="AA4797" i="1"/>
  <c r="AA4798" i="1"/>
  <c r="AA4799" i="1"/>
  <c r="AA4800" i="1"/>
  <c r="AA4801" i="1"/>
  <c r="AA4802" i="1"/>
  <c r="AA4803" i="1"/>
  <c r="AA4804" i="1"/>
  <c r="AA4805" i="1"/>
  <c r="AA4806" i="1"/>
  <c r="AA4807" i="1"/>
  <c r="AA4808" i="1"/>
  <c r="AA4809" i="1"/>
  <c r="AA4810" i="1"/>
  <c r="AA4811" i="1"/>
  <c r="AA4812" i="1"/>
  <c r="AA4813" i="1"/>
  <c r="AA4814" i="1"/>
  <c r="AA4815" i="1"/>
  <c r="AA4816" i="1"/>
  <c r="AA4817" i="1"/>
  <c r="AA4818" i="1"/>
  <c r="AA4819" i="1"/>
  <c r="AA4820" i="1"/>
  <c r="AA4821" i="1"/>
  <c r="AA4822" i="1"/>
  <c r="AA4823" i="1"/>
  <c r="AA4824" i="1"/>
  <c r="AA4825" i="1"/>
  <c r="AA4826" i="1"/>
  <c r="AA4827" i="1"/>
  <c r="AA4828" i="1"/>
  <c r="AA4829" i="1"/>
  <c r="AA4830" i="1"/>
  <c r="AA4831" i="1"/>
  <c r="AA4832" i="1"/>
  <c r="AA4833" i="1"/>
  <c r="AA4834" i="1"/>
  <c r="AA4835" i="1"/>
  <c r="AA4836" i="1"/>
  <c r="AA4837" i="1"/>
  <c r="AA4838" i="1"/>
  <c r="AA4839" i="1"/>
  <c r="AA4840" i="1"/>
  <c r="AA4841" i="1"/>
  <c r="AA4842" i="1"/>
  <c r="AA4843" i="1"/>
  <c r="AA4844" i="1"/>
  <c r="AA4845" i="1"/>
  <c r="AA4846" i="1"/>
  <c r="AA4847" i="1"/>
  <c r="AA4848" i="1"/>
  <c r="AA4849" i="1"/>
  <c r="AA4850" i="1"/>
  <c r="AA4851" i="1"/>
  <c r="AA4852" i="1"/>
  <c r="AA4853" i="1"/>
  <c r="AA4854" i="1"/>
  <c r="AA4855" i="1"/>
  <c r="AA4856" i="1"/>
  <c r="AA4857" i="1"/>
  <c r="AA4858" i="1"/>
  <c r="AA4859" i="1"/>
  <c r="AA4860" i="1"/>
  <c r="AA4861" i="1"/>
  <c r="AA4862" i="1"/>
  <c r="AA4863" i="1"/>
  <c r="AA4864" i="1"/>
  <c r="AA4865" i="1"/>
  <c r="AA4866" i="1"/>
  <c r="AA4867" i="1"/>
  <c r="AA4868" i="1"/>
  <c r="AA4869" i="1"/>
  <c r="AA4870" i="1"/>
  <c r="AA4871" i="1"/>
  <c r="AA4872" i="1"/>
  <c r="AA4873" i="1"/>
  <c r="AA4874" i="1"/>
  <c r="AA4875" i="1"/>
  <c r="AA4876" i="1"/>
  <c r="AA4877" i="1"/>
  <c r="AA4878" i="1"/>
  <c r="AA4879" i="1"/>
  <c r="AA4880" i="1"/>
  <c r="AA4881" i="1"/>
  <c r="AA4882" i="1"/>
  <c r="AA4883" i="1"/>
  <c r="AA4884" i="1"/>
  <c r="AA4885" i="1"/>
  <c r="Z2" i="1"/>
  <c r="Z3"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Z2763" i="1"/>
  <c r="Z2764" i="1"/>
  <c r="Z2765" i="1"/>
  <c r="Z2766" i="1"/>
  <c r="Z2767" i="1"/>
  <c r="Z2768" i="1"/>
  <c r="Z2769" i="1"/>
  <c r="Z2770" i="1"/>
  <c r="Z2771" i="1"/>
  <c r="Z2772" i="1"/>
  <c r="Z2773" i="1"/>
  <c r="Z2774" i="1"/>
  <c r="Z2775" i="1"/>
  <c r="Z2776" i="1"/>
  <c r="Z2777" i="1"/>
  <c r="Z2778" i="1"/>
  <c r="Z2779" i="1"/>
  <c r="Z2780" i="1"/>
  <c r="Z2781" i="1"/>
  <c r="Z2782" i="1"/>
  <c r="Z2783" i="1"/>
  <c r="Z2784" i="1"/>
  <c r="Z2785" i="1"/>
  <c r="Z2786" i="1"/>
  <c r="Z2787" i="1"/>
  <c r="Z2788" i="1"/>
  <c r="Z2789" i="1"/>
  <c r="Z2790" i="1"/>
  <c r="Z2791" i="1"/>
  <c r="Z2792" i="1"/>
  <c r="Z2793" i="1"/>
  <c r="Z2794" i="1"/>
  <c r="Z2795" i="1"/>
  <c r="Z2796" i="1"/>
  <c r="Z2797" i="1"/>
  <c r="Z2798" i="1"/>
  <c r="Z2799" i="1"/>
  <c r="Z2800" i="1"/>
  <c r="Z2801" i="1"/>
  <c r="Z2802" i="1"/>
  <c r="Z2803" i="1"/>
  <c r="Z2804" i="1"/>
  <c r="Z2805" i="1"/>
  <c r="Z2806" i="1"/>
  <c r="Z2807" i="1"/>
  <c r="Z2808" i="1"/>
  <c r="Z2809" i="1"/>
  <c r="Z2810" i="1"/>
  <c r="Z2811" i="1"/>
  <c r="Z2812" i="1"/>
  <c r="Z2813" i="1"/>
  <c r="Z2814" i="1"/>
  <c r="Z2815" i="1"/>
  <c r="Z2816" i="1"/>
  <c r="Z2817" i="1"/>
  <c r="Z2818" i="1"/>
  <c r="Z2819" i="1"/>
  <c r="Z2820" i="1"/>
  <c r="Z2821" i="1"/>
  <c r="Z2822" i="1"/>
  <c r="Z2823" i="1"/>
  <c r="Z2824" i="1"/>
  <c r="Z2825" i="1"/>
  <c r="Z2826" i="1"/>
  <c r="Z2827" i="1"/>
  <c r="Z2828" i="1"/>
  <c r="Z2829" i="1"/>
  <c r="Z2830" i="1"/>
  <c r="Z2831" i="1"/>
  <c r="Z2832" i="1"/>
  <c r="Z2833" i="1"/>
  <c r="Z2834" i="1"/>
  <c r="Z2835" i="1"/>
  <c r="Z2836" i="1"/>
  <c r="Z2837" i="1"/>
  <c r="Z2838" i="1"/>
  <c r="Z2839" i="1"/>
  <c r="Z2840" i="1"/>
  <c r="Z2841" i="1"/>
  <c r="Z2842" i="1"/>
  <c r="Z2843" i="1"/>
  <c r="Z2844" i="1"/>
  <c r="Z2845" i="1"/>
  <c r="Z2846" i="1"/>
  <c r="Z2847" i="1"/>
  <c r="Z2848" i="1"/>
  <c r="Z2849" i="1"/>
  <c r="Z2850" i="1"/>
  <c r="Z2851" i="1"/>
  <c r="Z2852" i="1"/>
  <c r="Z2853" i="1"/>
  <c r="Z2854" i="1"/>
  <c r="Z2855" i="1"/>
  <c r="Z2856" i="1"/>
  <c r="Z2857" i="1"/>
  <c r="Z2858" i="1"/>
  <c r="Z2859" i="1"/>
  <c r="Z2860" i="1"/>
  <c r="Z2861" i="1"/>
  <c r="Z2862" i="1"/>
  <c r="Z2863" i="1"/>
  <c r="Z2864" i="1"/>
  <c r="Z2865" i="1"/>
  <c r="Z2866" i="1"/>
  <c r="Z2867" i="1"/>
  <c r="Z2868" i="1"/>
  <c r="Z2869" i="1"/>
  <c r="Z2870" i="1"/>
  <c r="Z2871" i="1"/>
  <c r="Z2872" i="1"/>
  <c r="Z2873" i="1"/>
  <c r="Z2874" i="1"/>
  <c r="Z2875" i="1"/>
  <c r="Z2876" i="1"/>
  <c r="Z2877" i="1"/>
  <c r="Z2878" i="1"/>
  <c r="Z2879" i="1"/>
  <c r="Z2880" i="1"/>
  <c r="Z2881" i="1"/>
  <c r="Z2882" i="1"/>
  <c r="Z2883" i="1"/>
  <c r="Z2884" i="1"/>
  <c r="Z2885" i="1"/>
  <c r="Z2886" i="1"/>
  <c r="Z2887" i="1"/>
  <c r="Z2888" i="1"/>
  <c r="Z2889" i="1"/>
  <c r="Z2890" i="1"/>
  <c r="Z2891" i="1"/>
  <c r="Z2892" i="1"/>
  <c r="Z2893" i="1"/>
  <c r="Z2894" i="1"/>
  <c r="Z2895" i="1"/>
  <c r="Z2896" i="1"/>
  <c r="Z2897" i="1"/>
  <c r="Z2898" i="1"/>
  <c r="Z2899" i="1"/>
  <c r="Z2900" i="1"/>
  <c r="Z2901" i="1"/>
  <c r="Z2902" i="1"/>
  <c r="Z2903" i="1"/>
  <c r="Z2904" i="1"/>
  <c r="Z2905" i="1"/>
  <c r="Z2906" i="1"/>
  <c r="Z2907" i="1"/>
  <c r="Z2908" i="1"/>
  <c r="Z2909" i="1"/>
  <c r="Z2910" i="1"/>
  <c r="Z2911" i="1"/>
  <c r="Z2912" i="1"/>
  <c r="Z2913" i="1"/>
  <c r="Z2914" i="1"/>
  <c r="Z2915" i="1"/>
  <c r="Z2916" i="1"/>
  <c r="Z2917" i="1"/>
  <c r="Z2918" i="1"/>
  <c r="Z2919" i="1"/>
  <c r="Z2920" i="1"/>
  <c r="Z2921" i="1"/>
  <c r="Z2922" i="1"/>
  <c r="Z2923" i="1"/>
  <c r="Z2924" i="1"/>
  <c r="Z2925" i="1"/>
  <c r="Z2926" i="1"/>
  <c r="Z2927" i="1"/>
  <c r="Z2928" i="1"/>
  <c r="Z2929" i="1"/>
  <c r="Z2930" i="1"/>
  <c r="Z2931" i="1"/>
  <c r="Z2932" i="1"/>
  <c r="Z2933" i="1"/>
  <c r="Z2934" i="1"/>
  <c r="Z2935" i="1"/>
  <c r="Z2936" i="1"/>
  <c r="Z2937" i="1"/>
  <c r="Z2938" i="1"/>
  <c r="Z2939" i="1"/>
  <c r="Z2940" i="1"/>
  <c r="Z2941" i="1"/>
  <c r="Z2942" i="1"/>
  <c r="Z2943" i="1"/>
  <c r="Z2944" i="1"/>
  <c r="Z2945" i="1"/>
  <c r="Z2946" i="1"/>
  <c r="Z2947" i="1"/>
  <c r="Z2948" i="1"/>
  <c r="Z2949" i="1"/>
  <c r="Z2950" i="1"/>
  <c r="Z2951" i="1"/>
  <c r="Z2952" i="1"/>
  <c r="Z2953" i="1"/>
  <c r="Z2954" i="1"/>
  <c r="Z2955" i="1"/>
  <c r="Z2956" i="1"/>
  <c r="Z2957" i="1"/>
  <c r="Z2958" i="1"/>
  <c r="Z2959" i="1"/>
  <c r="Z2960" i="1"/>
  <c r="Z2961" i="1"/>
  <c r="Z2962" i="1"/>
  <c r="Z2963" i="1"/>
  <c r="Z2964" i="1"/>
  <c r="Z2965" i="1"/>
  <c r="Z2966" i="1"/>
  <c r="Z2967" i="1"/>
  <c r="Z2968" i="1"/>
  <c r="Z2969" i="1"/>
  <c r="Z2970" i="1"/>
  <c r="Z2971" i="1"/>
  <c r="Z2972" i="1"/>
  <c r="Z2973" i="1"/>
  <c r="Z2974" i="1"/>
  <c r="Z2975" i="1"/>
  <c r="Z2976" i="1"/>
  <c r="Z2977" i="1"/>
  <c r="Z2978" i="1"/>
  <c r="Z2979" i="1"/>
  <c r="Z2980" i="1"/>
  <c r="Z2981" i="1"/>
  <c r="Z2982" i="1"/>
  <c r="Z2983" i="1"/>
  <c r="Z2984" i="1"/>
  <c r="Z2985" i="1"/>
  <c r="Z2986" i="1"/>
  <c r="Z2987" i="1"/>
  <c r="Z2988" i="1"/>
  <c r="Z2989" i="1"/>
  <c r="Z2990" i="1"/>
  <c r="Z2991" i="1"/>
  <c r="Z2992" i="1"/>
  <c r="Z2993" i="1"/>
  <c r="Z2994" i="1"/>
  <c r="Z2995" i="1"/>
  <c r="Z2996" i="1"/>
  <c r="Z2997" i="1"/>
  <c r="Z2998" i="1"/>
  <c r="Z2999" i="1"/>
  <c r="Z3000" i="1"/>
  <c r="Z3001" i="1"/>
  <c r="Z3002" i="1"/>
  <c r="Z3003" i="1"/>
  <c r="Z3004" i="1"/>
  <c r="Z3005" i="1"/>
  <c r="Z3006" i="1"/>
  <c r="Z3007" i="1"/>
  <c r="Z3008" i="1"/>
  <c r="Z3009" i="1"/>
  <c r="Z3010" i="1"/>
  <c r="Z3011" i="1"/>
  <c r="Z3012" i="1"/>
  <c r="Z3013" i="1"/>
  <c r="Z3014" i="1"/>
  <c r="Z3015" i="1"/>
  <c r="Z3016" i="1"/>
  <c r="Z3017" i="1"/>
  <c r="Z3018" i="1"/>
  <c r="Z3019" i="1"/>
  <c r="Z3020" i="1"/>
  <c r="Z3021" i="1"/>
  <c r="Z3022" i="1"/>
  <c r="Z3023" i="1"/>
  <c r="Z3024" i="1"/>
  <c r="Z3025" i="1"/>
  <c r="Z3026" i="1"/>
  <c r="Z3027" i="1"/>
  <c r="Z3028" i="1"/>
  <c r="Z3029" i="1"/>
  <c r="Z3030" i="1"/>
  <c r="Z3031" i="1"/>
  <c r="Z3032" i="1"/>
  <c r="Z3033" i="1"/>
  <c r="Z3034" i="1"/>
  <c r="Z3035" i="1"/>
  <c r="Z3036" i="1"/>
  <c r="Z3037" i="1"/>
  <c r="Z3038" i="1"/>
  <c r="Z3039" i="1"/>
  <c r="Z3040" i="1"/>
  <c r="Z3041" i="1"/>
  <c r="Z3042" i="1"/>
  <c r="Z3043" i="1"/>
  <c r="Z3044" i="1"/>
  <c r="Z3045" i="1"/>
  <c r="Z3046" i="1"/>
  <c r="Z3047" i="1"/>
  <c r="Z3048" i="1"/>
  <c r="Z3049" i="1"/>
  <c r="Z3050" i="1"/>
  <c r="Z3051" i="1"/>
  <c r="Z3052" i="1"/>
  <c r="Z3053" i="1"/>
  <c r="Z3054" i="1"/>
  <c r="Z3055" i="1"/>
  <c r="Z3056" i="1"/>
  <c r="Z3057" i="1"/>
  <c r="Z3058" i="1"/>
  <c r="Z3059" i="1"/>
  <c r="Z3060" i="1"/>
  <c r="Z3061" i="1"/>
  <c r="Z3062" i="1"/>
  <c r="Z3063" i="1"/>
  <c r="Z3064" i="1"/>
  <c r="Z3065" i="1"/>
  <c r="Z3066" i="1"/>
  <c r="Z3067" i="1"/>
  <c r="Z3068" i="1"/>
  <c r="Z3069" i="1"/>
  <c r="Z3070" i="1"/>
  <c r="Z3071" i="1"/>
  <c r="Z3072" i="1"/>
  <c r="Z3073" i="1"/>
  <c r="Z3074" i="1"/>
  <c r="Z3075" i="1"/>
  <c r="Z3076" i="1"/>
  <c r="Z3077" i="1"/>
  <c r="Z3078" i="1"/>
  <c r="Z3079" i="1"/>
  <c r="Z3080" i="1"/>
  <c r="Z3081" i="1"/>
  <c r="Z3082" i="1"/>
  <c r="Z3083" i="1"/>
  <c r="Z3084" i="1"/>
  <c r="Z3085" i="1"/>
  <c r="Z3086" i="1"/>
  <c r="Z3087" i="1"/>
  <c r="Z3088" i="1"/>
  <c r="Z3089" i="1"/>
  <c r="Z3090" i="1"/>
  <c r="Z3091" i="1"/>
  <c r="Z3092" i="1"/>
  <c r="Z3093" i="1"/>
  <c r="Z3094" i="1"/>
  <c r="Z3095" i="1"/>
  <c r="Z3096" i="1"/>
  <c r="Z3097" i="1"/>
  <c r="Z3098" i="1"/>
  <c r="Z3099" i="1"/>
  <c r="Z3100" i="1"/>
  <c r="Z3101" i="1"/>
  <c r="Z3102" i="1"/>
  <c r="Z3103" i="1"/>
  <c r="Z3104" i="1"/>
  <c r="Z3105" i="1"/>
  <c r="Z3106" i="1"/>
  <c r="Z3107" i="1"/>
  <c r="Z3108" i="1"/>
  <c r="Z3109" i="1"/>
  <c r="Z3110" i="1"/>
  <c r="Z3111" i="1"/>
  <c r="Z3112" i="1"/>
  <c r="Z3113" i="1"/>
  <c r="Z3114" i="1"/>
  <c r="Z3115" i="1"/>
  <c r="Z3116" i="1"/>
  <c r="Z3117" i="1"/>
  <c r="Z3118" i="1"/>
  <c r="Z3119" i="1"/>
  <c r="Z3120" i="1"/>
  <c r="Z3121" i="1"/>
  <c r="Z3122" i="1"/>
  <c r="Z3123" i="1"/>
  <c r="Z3124" i="1"/>
  <c r="Z3125" i="1"/>
  <c r="Z3126" i="1"/>
  <c r="Z3127" i="1"/>
  <c r="Z3128" i="1"/>
  <c r="Z3129" i="1"/>
  <c r="Z3130" i="1"/>
  <c r="Z3131" i="1"/>
  <c r="Z3132" i="1"/>
  <c r="Z3133" i="1"/>
  <c r="Z3134" i="1"/>
  <c r="Z3135" i="1"/>
  <c r="Z3136" i="1"/>
  <c r="Z3137" i="1"/>
  <c r="Z3138" i="1"/>
  <c r="Z3139" i="1"/>
  <c r="Z3140" i="1"/>
  <c r="Z3141" i="1"/>
  <c r="Z3142" i="1"/>
  <c r="Z3143" i="1"/>
  <c r="Z3144" i="1"/>
  <c r="Z3145" i="1"/>
  <c r="Z3146" i="1"/>
  <c r="Z3147" i="1"/>
  <c r="Z3148" i="1"/>
  <c r="Z3149" i="1"/>
  <c r="Z3150" i="1"/>
  <c r="Z3151" i="1"/>
  <c r="Z3152" i="1"/>
  <c r="Z3153" i="1"/>
  <c r="Z3154" i="1"/>
  <c r="Z3155" i="1"/>
  <c r="Z3156" i="1"/>
  <c r="Z3157" i="1"/>
  <c r="Z3158" i="1"/>
  <c r="Z3159" i="1"/>
  <c r="Z3160" i="1"/>
  <c r="Z3161" i="1"/>
  <c r="Z3162" i="1"/>
  <c r="Z3163" i="1"/>
  <c r="Z3164" i="1"/>
  <c r="Z3165" i="1"/>
  <c r="Z3166" i="1"/>
  <c r="Z3167" i="1"/>
  <c r="Z3168" i="1"/>
  <c r="Z3169" i="1"/>
  <c r="Z3170" i="1"/>
  <c r="Z3171" i="1"/>
  <c r="Z3172" i="1"/>
  <c r="Z3173" i="1"/>
  <c r="Z3174" i="1"/>
  <c r="Z3175" i="1"/>
  <c r="Z3176" i="1"/>
  <c r="Z3177" i="1"/>
  <c r="Z3178" i="1"/>
  <c r="Z3179" i="1"/>
  <c r="Z3180" i="1"/>
  <c r="Z3181" i="1"/>
  <c r="Z3182" i="1"/>
  <c r="Z3183" i="1"/>
  <c r="Z3184" i="1"/>
  <c r="Z3185" i="1"/>
  <c r="Z3186" i="1"/>
  <c r="Z3187" i="1"/>
  <c r="Z3188" i="1"/>
  <c r="Z3189" i="1"/>
  <c r="Z3190" i="1"/>
  <c r="Z3191" i="1"/>
  <c r="Z3192" i="1"/>
  <c r="Z3193" i="1"/>
  <c r="Z3194" i="1"/>
  <c r="Z3195" i="1"/>
  <c r="Z3196" i="1"/>
  <c r="Z3197" i="1"/>
  <c r="Z3198" i="1"/>
  <c r="Z3199" i="1"/>
  <c r="Z3200" i="1"/>
  <c r="Z3201" i="1"/>
  <c r="Z3202" i="1"/>
  <c r="Z3203" i="1"/>
  <c r="Z3204" i="1"/>
  <c r="Z3205" i="1"/>
  <c r="Z3206" i="1"/>
  <c r="Z3207" i="1"/>
  <c r="Z3208" i="1"/>
  <c r="Z3209" i="1"/>
  <c r="Z3210" i="1"/>
  <c r="Z3211" i="1"/>
  <c r="Z3212" i="1"/>
  <c r="Z3213" i="1"/>
  <c r="Z3214" i="1"/>
  <c r="Z3215" i="1"/>
  <c r="Z3216" i="1"/>
  <c r="Z3217" i="1"/>
  <c r="Z3218" i="1"/>
  <c r="Z3219" i="1"/>
  <c r="Z3220" i="1"/>
  <c r="Z3221" i="1"/>
  <c r="Z3222" i="1"/>
  <c r="Z3223" i="1"/>
  <c r="Z3224" i="1"/>
  <c r="Z3225" i="1"/>
  <c r="Z3226" i="1"/>
  <c r="Z3227" i="1"/>
  <c r="Z3228" i="1"/>
  <c r="Z3229" i="1"/>
  <c r="Z3230" i="1"/>
  <c r="Z3231" i="1"/>
  <c r="Z3232" i="1"/>
  <c r="Z3233" i="1"/>
  <c r="Z3234" i="1"/>
  <c r="Z3235" i="1"/>
  <c r="Z3236" i="1"/>
  <c r="Z3237" i="1"/>
  <c r="Z3238" i="1"/>
  <c r="Z3239" i="1"/>
  <c r="Z3240" i="1"/>
  <c r="Z3241" i="1"/>
  <c r="Z3242" i="1"/>
  <c r="Z3243" i="1"/>
  <c r="Z3244" i="1"/>
  <c r="Z3245" i="1"/>
  <c r="Z3246" i="1"/>
  <c r="Z3247" i="1"/>
  <c r="Z3248" i="1"/>
  <c r="Z3249" i="1"/>
  <c r="Z3250" i="1"/>
  <c r="Z3251" i="1"/>
  <c r="Z3252" i="1"/>
  <c r="Z3253" i="1"/>
  <c r="Z3254" i="1"/>
  <c r="Z3255" i="1"/>
  <c r="Z3256" i="1"/>
  <c r="Z3257" i="1"/>
  <c r="Z3258" i="1"/>
  <c r="Z3259" i="1"/>
  <c r="Z3260" i="1"/>
  <c r="Z3261" i="1"/>
  <c r="Z3262" i="1"/>
  <c r="Z3263" i="1"/>
  <c r="Z3264" i="1"/>
  <c r="Z3265" i="1"/>
  <c r="Z3266" i="1"/>
  <c r="Z3267" i="1"/>
  <c r="Z3268" i="1"/>
  <c r="Z3269" i="1"/>
  <c r="Z3270" i="1"/>
  <c r="Z3271" i="1"/>
  <c r="Z3272" i="1"/>
  <c r="Z3273" i="1"/>
  <c r="Z3274" i="1"/>
  <c r="Z3275" i="1"/>
  <c r="Z3276" i="1"/>
  <c r="Z3277" i="1"/>
  <c r="Z3278" i="1"/>
  <c r="Z3279" i="1"/>
  <c r="Z3280" i="1"/>
  <c r="Z3281" i="1"/>
  <c r="Z3282" i="1"/>
  <c r="Z3283" i="1"/>
  <c r="Z3284" i="1"/>
  <c r="Z3285" i="1"/>
  <c r="Z3286" i="1"/>
  <c r="Z3287" i="1"/>
  <c r="Z3288" i="1"/>
  <c r="Z3289" i="1"/>
  <c r="Z3290" i="1"/>
  <c r="Z3291" i="1"/>
  <c r="Z3292" i="1"/>
  <c r="Z3293" i="1"/>
  <c r="Z3294" i="1"/>
  <c r="Z3295" i="1"/>
  <c r="Z3296" i="1"/>
  <c r="Z3297" i="1"/>
  <c r="Z3298" i="1"/>
  <c r="Z3299" i="1"/>
  <c r="Z3300" i="1"/>
  <c r="Z3301" i="1"/>
  <c r="Z3302" i="1"/>
  <c r="Z3303" i="1"/>
  <c r="Z3304" i="1"/>
  <c r="Z3305" i="1"/>
  <c r="Z3306" i="1"/>
  <c r="Z3307" i="1"/>
  <c r="Z3308" i="1"/>
  <c r="Z3309" i="1"/>
  <c r="Z3310" i="1"/>
  <c r="Z3311" i="1"/>
  <c r="Z3312" i="1"/>
  <c r="Z3313" i="1"/>
  <c r="Z3314" i="1"/>
  <c r="Z3315" i="1"/>
  <c r="Z3316" i="1"/>
  <c r="Z3317" i="1"/>
  <c r="Z3318" i="1"/>
  <c r="Z3319" i="1"/>
  <c r="Z3320" i="1"/>
  <c r="Z3321" i="1"/>
  <c r="Z3322" i="1"/>
  <c r="Z3323" i="1"/>
  <c r="Z3324" i="1"/>
  <c r="Z3325" i="1"/>
  <c r="Z3326" i="1"/>
  <c r="Z3327" i="1"/>
  <c r="Z3328" i="1"/>
  <c r="Z3329" i="1"/>
  <c r="Z3330" i="1"/>
  <c r="Z3331" i="1"/>
  <c r="Z3332" i="1"/>
  <c r="Z3333" i="1"/>
  <c r="Z3334" i="1"/>
  <c r="Z3335" i="1"/>
  <c r="Z3336" i="1"/>
  <c r="Z3337" i="1"/>
  <c r="Z3338" i="1"/>
  <c r="Z3339" i="1"/>
  <c r="Z3340" i="1"/>
  <c r="Z3341" i="1"/>
  <c r="Z3342" i="1"/>
  <c r="Z3343" i="1"/>
  <c r="Z3344" i="1"/>
  <c r="Z3345" i="1"/>
  <c r="Z3346" i="1"/>
  <c r="Z3347" i="1"/>
  <c r="Z3348" i="1"/>
  <c r="Z3349" i="1"/>
  <c r="Z3350" i="1"/>
  <c r="Z3351" i="1"/>
  <c r="Z3352" i="1"/>
  <c r="Z3353" i="1"/>
  <c r="Z3354" i="1"/>
  <c r="Z3355" i="1"/>
  <c r="Z3356" i="1"/>
  <c r="Z3357" i="1"/>
  <c r="Z3358" i="1"/>
  <c r="Z3359" i="1"/>
  <c r="Z3360" i="1"/>
  <c r="Z3361" i="1"/>
  <c r="Z3362" i="1"/>
  <c r="Z3363" i="1"/>
  <c r="Z3364" i="1"/>
  <c r="Z3365" i="1"/>
  <c r="Z3366" i="1"/>
  <c r="Z3367" i="1"/>
  <c r="Z3368" i="1"/>
  <c r="Z3369" i="1"/>
  <c r="Z3370" i="1"/>
  <c r="Z3371" i="1"/>
  <c r="Z3372" i="1"/>
  <c r="Z3373" i="1"/>
  <c r="Z3374" i="1"/>
  <c r="Z3375" i="1"/>
  <c r="Z3376" i="1"/>
  <c r="Z3377" i="1"/>
  <c r="Z3378" i="1"/>
  <c r="Z3379" i="1"/>
  <c r="Z3380" i="1"/>
  <c r="Z3381" i="1"/>
  <c r="Z3382" i="1"/>
  <c r="Z3383" i="1"/>
  <c r="Z3384" i="1"/>
  <c r="Z3385" i="1"/>
  <c r="Z3386" i="1"/>
  <c r="Z3387" i="1"/>
  <c r="Z3388" i="1"/>
  <c r="Z3389" i="1"/>
  <c r="Z3390" i="1"/>
  <c r="Z3391" i="1"/>
  <c r="Z3392" i="1"/>
  <c r="Z3393" i="1"/>
  <c r="Z3394" i="1"/>
  <c r="Z3395" i="1"/>
  <c r="Z3396" i="1"/>
  <c r="Z3397" i="1"/>
  <c r="Z3398" i="1"/>
  <c r="Z3399" i="1"/>
  <c r="Z3400" i="1"/>
  <c r="Z3401" i="1"/>
  <c r="Z3402" i="1"/>
  <c r="Z3403" i="1"/>
  <c r="Z3404" i="1"/>
  <c r="Z3405" i="1"/>
  <c r="Z3406" i="1"/>
  <c r="Z3407" i="1"/>
  <c r="Z3408" i="1"/>
  <c r="Z3409" i="1"/>
  <c r="Z3410" i="1"/>
  <c r="Z3411" i="1"/>
  <c r="Z3412" i="1"/>
  <c r="Z3413" i="1"/>
  <c r="Z3414" i="1"/>
  <c r="Z3415" i="1"/>
  <c r="Z3416" i="1"/>
  <c r="Z3417" i="1"/>
  <c r="Z3418" i="1"/>
  <c r="Z3419" i="1"/>
  <c r="Z3420" i="1"/>
  <c r="Z3421" i="1"/>
  <c r="Z3422" i="1"/>
  <c r="Z3423" i="1"/>
  <c r="Z3424" i="1"/>
  <c r="Z3425" i="1"/>
  <c r="Z3426" i="1"/>
  <c r="Z3427" i="1"/>
  <c r="Z3428" i="1"/>
  <c r="Z3429" i="1"/>
  <c r="Z3430" i="1"/>
  <c r="Z3431" i="1"/>
  <c r="Z3432" i="1"/>
  <c r="Z3433" i="1"/>
  <c r="Z3434" i="1"/>
  <c r="Z3435" i="1"/>
  <c r="Z3436" i="1"/>
  <c r="Z3437" i="1"/>
  <c r="Z3438" i="1"/>
  <c r="Z3439" i="1"/>
  <c r="Z3440" i="1"/>
  <c r="Z3441" i="1"/>
  <c r="Z3442" i="1"/>
  <c r="Z3443" i="1"/>
  <c r="Z3444" i="1"/>
  <c r="Z3445" i="1"/>
  <c r="Z3446" i="1"/>
  <c r="Z3447" i="1"/>
  <c r="Z3448" i="1"/>
  <c r="Z3449" i="1"/>
  <c r="Z3450" i="1"/>
  <c r="Z3451" i="1"/>
  <c r="Z3452" i="1"/>
  <c r="Z3453" i="1"/>
  <c r="Z3454" i="1"/>
  <c r="Z3455" i="1"/>
  <c r="Z3456" i="1"/>
  <c r="Z3457" i="1"/>
  <c r="Z3458" i="1"/>
  <c r="Z3459" i="1"/>
  <c r="Z3460" i="1"/>
  <c r="Z3461" i="1"/>
  <c r="Z3462" i="1"/>
  <c r="Z3463" i="1"/>
  <c r="Z3464" i="1"/>
  <c r="Z3465" i="1"/>
  <c r="Z3466" i="1"/>
  <c r="Z3467" i="1"/>
  <c r="Z3468" i="1"/>
  <c r="Z3469" i="1"/>
  <c r="Z3470" i="1"/>
  <c r="Z3471" i="1"/>
  <c r="Z3472" i="1"/>
  <c r="Z3473" i="1"/>
  <c r="Z3474" i="1"/>
  <c r="Z3475" i="1"/>
  <c r="Z3476" i="1"/>
  <c r="Z3477" i="1"/>
  <c r="Z3478" i="1"/>
  <c r="Z3479" i="1"/>
  <c r="Z3480" i="1"/>
  <c r="Z3481" i="1"/>
  <c r="Z3482" i="1"/>
  <c r="Z3483" i="1"/>
  <c r="Z3484" i="1"/>
  <c r="Z3485" i="1"/>
  <c r="Z3486" i="1"/>
  <c r="Z3487" i="1"/>
  <c r="Z3488" i="1"/>
  <c r="Z3489" i="1"/>
  <c r="Z3490" i="1"/>
  <c r="Z3491" i="1"/>
  <c r="Z3492" i="1"/>
  <c r="Z3493" i="1"/>
  <c r="Z3494" i="1"/>
  <c r="Z3495" i="1"/>
  <c r="Z3496" i="1"/>
  <c r="Z3497" i="1"/>
  <c r="Z3498" i="1"/>
  <c r="Z3499" i="1"/>
  <c r="Z3500" i="1"/>
  <c r="Z3501" i="1"/>
  <c r="Z3502" i="1"/>
  <c r="Z3503" i="1"/>
  <c r="Z3504" i="1"/>
  <c r="Z3505" i="1"/>
  <c r="Z3506" i="1"/>
  <c r="Z3507" i="1"/>
  <c r="Z3508" i="1"/>
  <c r="Z3509" i="1"/>
  <c r="Z3510" i="1"/>
  <c r="Z3511" i="1"/>
  <c r="Z3512" i="1"/>
  <c r="Z3513" i="1"/>
  <c r="Z3514" i="1"/>
  <c r="Z3515" i="1"/>
  <c r="Z3516" i="1"/>
  <c r="Z3517" i="1"/>
  <c r="Z3518" i="1"/>
  <c r="Z3519" i="1"/>
  <c r="Z3520" i="1"/>
  <c r="Z3521" i="1"/>
  <c r="Z3522" i="1"/>
  <c r="Z3523" i="1"/>
  <c r="Z3524" i="1"/>
  <c r="Z3525" i="1"/>
  <c r="Z3526" i="1"/>
  <c r="Z3527" i="1"/>
  <c r="Z3528" i="1"/>
  <c r="Z3529" i="1"/>
  <c r="Z3530" i="1"/>
  <c r="Z3531" i="1"/>
  <c r="Z3532" i="1"/>
  <c r="Z3533" i="1"/>
  <c r="Z3534" i="1"/>
  <c r="Z3535" i="1"/>
  <c r="Z3536" i="1"/>
  <c r="Z3537" i="1"/>
  <c r="Z3538" i="1"/>
  <c r="Z3539" i="1"/>
  <c r="Z3540" i="1"/>
  <c r="Z3541" i="1"/>
  <c r="Z3542" i="1"/>
  <c r="Z3543" i="1"/>
  <c r="Z3544" i="1"/>
  <c r="Z3545" i="1"/>
  <c r="Z3546" i="1"/>
  <c r="Z3547" i="1"/>
  <c r="Z3548" i="1"/>
  <c r="Z3549" i="1"/>
  <c r="Z3550" i="1"/>
  <c r="Z3551" i="1"/>
  <c r="Z3552" i="1"/>
  <c r="Z3553" i="1"/>
  <c r="Z3554" i="1"/>
  <c r="Z3555" i="1"/>
  <c r="Z3556" i="1"/>
  <c r="Z3557" i="1"/>
  <c r="Z3558" i="1"/>
  <c r="Z3559" i="1"/>
  <c r="Z3560" i="1"/>
  <c r="Z3561" i="1"/>
  <c r="Z3562" i="1"/>
  <c r="Z3563" i="1"/>
  <c r="Z3564" i="1"/>
  <c r="Z3565" i="1"/>
  <c r="Z3566" i="1"/>
  <c r="Z3567" i="1"/>
  <c r="Z3568" i="1"/>
  <c r="Z3569" i="1"/>
  <c r="Z3570" i="1"/>
  <c r="Z3571" i="1"/>
  <c r="Z3572" i="1"/>
  <c r="Z3573" i="1"/>
  <c r="Z3574" i="1"/>
  <c r="Z3575" i="1"/>
  <c r="Z3576" i="1"/>
  <c r="Z3577" i="1"/>
  <c r="Z3578" i="1"/>
  <c r="Z3579" i="1"/>
  <c r="Z3580" i="1"/>
  <c r="Z3581" i="1"/>
  <c r="Z3582" i="1"/>
  <c r="Z3583" i="1"/>
  <c r="Z3584" i="1"/>
  <c r="Z3585" i="1"/>
  <c r="Z3586" i="1"/>
  <c r="Z3587" i="1"/>
  <c r="Z3588" i="1"/>
  <c r="Z3589" i="1"/>
  <c r="Z3590" i="1"/>
  <c r="Z3591" i="1"/>
  <c r="Z3592" i="1"/>
  <c r="Z3593" i="1"/>
  <c r="Z3594" i="1"/>
  <c r="Z3595" i="1"/>
  <c r="Z3596" i="1"/>
  <c r="Z3597" i="1"/>
  <c r="Z3598" i="1"/>
  <c r="Z3599" i="1"/>
  <c r="Z3600" i="1"/>
  <c r="Z3601" i="1"/>
  <c r="Z3602" i="1"/>
  <c r="Z3603" i="1"/>
  <c r="Z3604" i="1"/>
  <c r="Z3605" i="1"/>
  <c r="Z3606" i="1"/>
  <c r="Z3607" i="1"/>
  <c r="Z3608" i="1"/>
  <c r="Z3609" i="1"/>
  <c r="Z3610" i="1"/>
  <c r="Z3611" i="1"/>
  <c r="Z3612" i="1"/>
  <c r="Z3613" i="1"/>
  <c r="Z3614" i="1"/>
  <c r="Z3615" i="1"/>
  <c r="Z3616" i="1"/>
  <c r="Z3617" i="1"/>
  <c r="Z3618" i="1"/>
  <c r="Z3619" i="1"/>
  <c r="Z3620" i="1"/>
  <c r="Z3621" i="1"/>
  <c r="Z3622" i="1"/>
  <c r="Z3623" i="1"/>
  <c r="Z3624" i="1"/>
  <c r="Z3625" i="1"/>
  <c r="Z3626" i="1"/>
  <c r="Z3627" i="1"/>
  <c r="Z3628" i="1"/>
  <c r="Z3629" i="1"/>
  <c r="Z3630" i="1"/>
  <c r="Z3631" i="1"/>
  <c r="Z3632" i="1"/>
  <c r="Z3633" i="1"/>
  <c r="Z3634" i="1"/>
  <c r="Z3635" i="1"/>
  <c r="Z3636" i="1"/>
  <c r="Z3637" i="1"/>
  <c r="Z3638" i="1"/>
  <c r="Z3639" i="1"/>
  <c r="Z3640" i="1"/>
  <c r="Z3641" i="1"/>
  <c r="Z3642" i="1"/>
  <c r="Z3643" i="1"/>
  <c r="Z3644" i="1"/>
  <c r="Z3645" i="1"/>
  <c r="Z3646" i="1"/>
  <c r="Z3647" i="1"/>
  <c r="Z3648" i="1"/>
  <c r="Z3649" i="1"/>
  <c r="Z3650" i="1"/>
  <c r="Z3651" i="1"/>
  <c r="Z3652" i="1"/>
  <c r="Z3653" i="1"/>
  <c r="Z3654" i="1"/>
  <c r="Z3655" i="1"/>
  <c r="Z3656" i="1"/>
  <c r="Z3657" i="1"/>
  <c r="Z3658" i="1"/>
  <c r="Z3659" i="1"/>
  <c r="Z3660" i="1"/>
  <c r="Z3661" i="1"/>
  <c r="Z3662" i="1"/>
  <c r="Z3663" i="1"/>
  <c r="Z3664" i="1"/>
  <c r="Z3665" i="1"/>
  <c r="Z3666" i="1"/>
  <c r="Z3667" i="1"/>
  <c r="Z3668" i="1"/>
  <c r="Z3669" i="1"/>
  <c r="Z3670" i="1"/>
  <c r="Z3671" i="1"/>
  <c r="Z3672" i="1"/>
  <c r="Z3673" i="1"/>
  <c r="Z3674" i="1"/>
  <c r="Z3675" i="1"/>
  <c r="Z3676" i="1"/>
  <c r="Z3677" i="1"/>
  <c r="Z3678" i="1"/>
  <c r="Z3679" i="1"/>
  <c r="Z3680" i="1"/>
  <c r="Z3681" i="1"/>
  <c r="Z3682" i="1"/>
  <c r="Z3683" i="1"/>
  <c r="Z3684" i="1"/>
  <c r="Z3685" i="1"/>
  <c r="Z3686" i="1"/>
  <c r="Z3687" i="1"/>
  <c r="Z3688" i="1"/>
  <c r="Z3689" i="1"/>
  <c r="Z3690" i="1"/>
  <c r="Z3691" i="1"/>
  <c r="Z3692" i="1"/>
  <c r="Z3693" i="1"/>
  <c r="Z3694" i="1"/>
  <c r="Z3695" i="1"/>
  <c r="Z3696" i="1"/>
  <c r="Z3697" i="1"/>
  <c r="Z3698" i="1"/>
  <c r="Z3699" i="1"/>
  <c r="Z3700" i="1"/>
  <c r="Z3701" i="1"/>
  <c r="Z3702" i="1"/>
  <c r="Z3703" i="1"/>
  <c r="Z3704" i="1"/>
  <c r="Z3705" i="1"/>
  <c r="Z3706" i="1"/>
  <c r="Z3707" i="1"/>
  <c r="Z3708" i="1"/>
  <c r="Z3709" i="1"/>
  <c r="Z3710" i="1"/>
  <c r="Z3711" i="1"/>
  <c r="Z3712" i="1"/>
  <c r="Z3713" i="1"/>
  <c r="Z3714" i="1"/>
  <c r="Z3715" i="1"/>
  <c r="Z3716" i="1"/>
  <c r="Z3717" i="1"/>
  <c r="Z3718" i="1"/>
  <c r="Z3719" i="1"/>
  <c r="Z3720" i="1"/>
  <c r="Z3721" i="1"/>
  <c r="Z3722" i="1"/>
  <c r="Z3723" i="1"/>
  <c r="Z3724" i="1"/>
  <c r="Z3725" i="1"/>
  <c r="Z3726" i="1"/>
  <c r="Z3727" i="1"/>
  <c r="Z3728" i="1"/>
  <c r="Z3729" i="1"/>
  <c r="Z3730" i="1"/>
  <c r="Z3731" i="1"/>
  <c r="Z3732" i="1"/>
  <c r="Z3733" i="1"/>
  <c r="Z3734" i="1"/>
  <c r="Z3735" i="1"/>
  <c r="Z3736" i="1"/>
  <c r="Z3737" i="1"/>
  <c r="Z3738" i="1"/>
  <c r="Z3739" i="1"/>
  <c r="Z3740" i="1"/>
  <c r="Z3741" i="1"/>
  <c r="Z3742" i="1"/>
  <c r="Z3743" i="1"/>
  <c r="Z3744" i="1"/>
  <c r="Z3745" i="1"/>
  <c r="Z3746" i="1"/>
  <c r="Z3747" i="1"/>
  <c r="Z3748" i="1"/>
  <c r="Z3749" i="1"/>
  <c r="Z3750" i="1"/>
  <c r="Z3751" i="1"/>
  <c r="Z3752" i="1"/>
  <c r="Z3753" i="1"/>
  <c r="Z3754" i="1"/>
  <c r="Z3755" i="1"/>
  <c r="Z3756" i="1"/>
  <c r="Z3757" i="1"/>
  <c r="Z3758" i="1"/>
  <c r="Z3759" i="1"/>
  <c r="Z3760" i="1"/>
  <c r="Z3761" i="1"/>
  <c r="Z3762" i="1"/>
  <c r="Z3763" i="1"/>
  <c r="Z3764" i="1"/>
  <c r="Z3765" i="1"/>
  <c r="Z3766" i="1"/>
  <c r="Z3767" i="1"/>
  <c r="Z3768" i="1"/>
  <c r="Z3769" i="1"/>
  <c r="Z3770" i="1"/>
  <c r="Z3771" i="1"/>
  <c r="Z3772" i="1"/>
  <c r="Z3773" i="1"/>
  <c r="Z3774" i="1"/>
  <c r="Z3775" i="1"/>
  <c r="Z3776" i="1"/>
  <c r="Z3777" i="1"/>
  <c r="Z3778" i="1"/>
  <c r="Z3779" i="1"/>
  <c r="Z3780" i="1"/>
  <c r="Z3781" i="1"/>
  <c r="Z3782" i="1"/>
  <c r="Z3783" i="1"/>
  <c r="Z3784" i="1"/>
  <c r="Z3785" i="1"/>
  <c r="Z3786" i="1"/>
  <c r="Z3787" i="1"/>
  <c r="Z3788" i="1"/>
  <c r="Z3789" i="1"/>
  <c r="Z3790" i="1"/>
  <c r="Z3791" i="1"/>
  <c r="Z3792" i="1"/>
  <c r="Z3793" i="1"/>
  <c r="Z3794" i="1"/>
  <c r="Z3795" i="1"/>
  <c r="Z3796" i="1"/>
  <c r="Z3797" i="1"/>
  <c r="Z3798" i="1"/>
  <c r="Z3799" i="1"/>
  <c r="Z3800" i="1"/>
  <c r="Z3801" i="1"/>
  <c r="Z3802" i="1"/>
  <c r="Z3803" i="1"/>
  <c r="Z3804" i="1"/>
  <c r="Z3805" i="1"/>
  <c r="Z3806" i="1"/>
  <c r="Z3807" i="1"/>
  <c r="Z3808" i="1"/>
  <c r="Z3809" i="1"/>
  <c r="Z3810" i="1"/>
  <c r="Z3811" i="1"/>
  <c r="Z3812" i="1"/>
  <c r="Z3813" i="1"/>
  <c r="Z3814" i="1"/>
  <c r="Z3815" i="1"/>
  <c r="Z3816" i="1"/>
  <c r="Z3817" i="1"/>
  <c r="Z3818" i="1"/>
  <c r="Z3819" i="1"/>
  <c r="Z3820" i="1"/>
  <c r="Z3821" i="1"/>
  <c r="Z3822" i="1"/>
  <c r="Z3823" i="1"/>
  <c r="Z3824" i="1"/>
  <c r="Z3825" i="1"/>
  <c r="Z3826" i="1"/>
  <c r="Z3827" i="1"/>
  <c r="Z3828" i="1"/>
  <c r="Z3829" i="1"/>
  <c r="Z3830" i="1"/>
  <c r="Z3831" i="1"/>
  <c r="Z3832" i="1"/>
  <c r="Z3833" i="1"/>
  <c r="Z3834" i="1"/>
  <c r="Z3835" i="1"/>
  <c r="Z3836" i="1"/>
  <c r="Z3837" i="1"/>
  <c r="Z3838" i="1"/>
  <c r="Z3839" i="1"/>
  <c r="Z3840" i="1"/>
  <c r="Z3841" i="1"/>
  <c r="Z3842" i="1"/>
  <c r="Z3843" i="1"/>
  <c r="Z3844" i="1"/>
  <c r="Z3845" i="1"/>
  <c r="Z3846" i="1"/>
  <c r="Z3847" i="1"/>
  <c r="Z3848" i="1"/>
  <c r="Z3849" i="1"/>
  <c r="Z3850" i="1"/>
  <c r="Z3851" i="1"/>
  <c r="Z3852" i="1"/>
  <c r="Z3853" i="1"/>
  <c r="Z3854" i="1"/>
  <c r="Z3855" i="1"/>
  <c r="Z3856" i="1"/>
  <c r="Z3857" i="1"/>
  <c r="Z3858" i="1"/>
  <c r="Z3859" i="1"/>
  <c r="Z3860" i="1"/>
  <c r="Z3861" i="1"/>
  <c r="Z3862" i="1"/>
  <c r="Z3863" i="1"/>
  <c r="Z3864" i="1"/>
  <c r="Z3865" i="1"/>
  <c r="Z3866" i="1"/>
  <c r="Z3867" i="1"/>
  <c r="Z3868" i="1"/>
  <c r="Z3869" i="1"/>
  <c r="Z3870" i="1"/>
  <c r="Z3871" i="1"/>
  <c r="Z3872" i="1"/>
  <c r="Z3873" i="1"/>
  <c r="Z3874" i="1"/>
  <c r="Z3875" i="1"/>
  <c r="Z3876" i="1"/>
  <c r="Z3877" i="1"/>
  <c r="Z3878" i="1"/>
  <c r="Z3879" i="1"/>
  <c r="Z3880" i="1"/>
  <c r="Z3881" i="1"/>
  <c r="Z3882" i="1"/>
  <c r="Z3883" i="1"/>
  <c r="Z3884" i="1"/>
  <c r="Z3885" i="1"/>
  <c r="Z3886" i="1"/>
  <c r="Z3887" i="1"/>
  <c r="Z3888" i="1"/>
  <c r="Z3889" i="1"/>
  <c r="Z3890" i="1"/>
  <c r="Z3891" i="1"/>
  <c r="Z3892" i="1"/>
  <c r="Z3893" i="1"/>
  <c r="Z3894" i="1"/>
  <c r="Z3895" i="1"/>
  <c r="Z3896" i="1"/>
  <c r="Z3897" i="1"/>
  <c r="Z3898" i="1"/>
  <c r="Z3899" i="1"/>
  <c r="Z3900" i="1"/>
  <c r="Z3901" i="1"/>
  <c r="Z3902" i="1"/>
  <c r="Z3903" i="1"/>
  <c r="Z3904" i="1"/>
  <c r="Z3905" i="1"/>
  <c r="Z3906" i="1"/>
  <c r="Z3907" i="1"/>
  <c r="Z3908" i="1"/>
  <c r="Z3909" i="1"/>
  <c r="Z3910" i="1"/>
  <c r="Z3911" i="1"/>
  <c r="Z3912" i="1"/>
  <c r="Z3913" i="1"/>
  <c r="Z3914" i="1"/>
  <c r="Z3915" i="1"/>
  <c r="Z3916" i="1"/>
  <c r="Z3917" i="1"/>
  <c r="Z3918" i="1"/>
  <c r="Z3919" i="1"/>
  <c r="Z3920" i="1"/>
  <c r="Z3921" i="1"/>
  <c r="Z3922" i="1"/>
  <c r="Z3923" i="1"/>
  <c r="Z3924" i="1"/>
  <c r="Z3925" i="1"/>
  <c r="Z3926" i="1"/>
  <c r="Z3927" i="1"/>
  <c r="Z3928" i="1"/>
  <c r="Z3929" i="1"/>
  <c r="Z3930" i="1"/>
  <c r="Z3931" i="1"/>
  <c r="Z3932" i="1"/>
  <c r="Z3933" i="1"/>
  <c r="Z3934" i="1"/>
  <c r="Z3935" i="1"/>
  <c r="Z3936" i="1"/>
  <c r="Z3937" i="1"/>
  <c r="Z3938" i="1"/>
  <c r="Z3939" i="1"/>
  <c r="Z3940" i="1"/>
  <c r="Z3941" i="1"/>
  <c r="Z3942" i="1"/>
  <c r="Z3943" i="1"/>
  <c r="Z3944" i="1"/>
  <c r="Z3945" i="1"/>
  <c r="Z3946" i="1"/>
  <c r="Z3947" i="1"/>
  <c r="Z3948" i="1"/>
  <c r="Z3949" i="1"/>
  <c r="Z3950" i="1"/>
  <c r="Z3951" i="1"/>
  <c r="Z3952" i="1"/>
  <c r="Z3953" i="1"/>
  <c r="Z3954" i="1"/>
  <c r="Z3955" i="1"/>
  <c r="Z3956" i="1"/>
  <c r="Z3957" i="1"/>
  <c r="Z3958" i="1"/>
  <c r="Z3959" i="1"/>
  <c r="Z3960" i="1"/>
  <c r="Z3961" i="1"/>
  <c r="Z3962" i="1"/>
  <c r="Z3963" i="1"/>
  <c r="Z3964" i="1"/>
  <c r="Z3965" i="1"/>
  <c r="Z3966" i="1"/>
  <c r="Z3967" i="1"/>
  <c r="Z3968" i="1"/>
  <c r="Z3969" i="1"/>
  <c r="Z3970" i="1"/>
  <c r="Z3971" i="1"/>
  <c r="Z3972" i="1"/>
  <c r="Z3973" i="1"/>
  <c r="Z3974" i="1"/>
  <c r="Z3975" i="1"/>
  <c r="Z3976" i="1"/>
  <c r="Z3977" i="1"/>
  <c r="Z3978" i="1"/>
  <c r="Z3979" i="1"/>
  <c r="Z3980" i="1"/>
  <c r="Z3981" i="1"/>
  <c r="Z3982" i="1"/>
  <c r="Z3983" i="1"/>
  <c r="Z3984" i="1"/>
  <c r="Z3985" i="1"/>
  <c r="Z3986" i="1"/>
  <c r="Z3987" i="1"/>
  <c r="Z3988" i="1"/>
  <c r="Z3989" i="1"/>
  <c r="Z3990" i="1"/>
  <c r="Z3991" i="1"/>
  <c r="Z3992" i="1"/>
  <c r="Z3993" i="1"/>
  <c r="Z3994" i="1"/>
  <c r="Z3995" i="1"/>
  <c r="Z3996" i="1"/>
  <c r="Z3997" i="1"/>
  <c r="Z3998" i="1"/>
  <c r="Z3999" i="1"/>
  <c r="Z4000" i="1"/>
  <c r="Z4001" i="1"/>
  <c r="Z4002" i="1"/>
  <c r="Z4003" i="1"/>
  <c r="Z4004" i="1"/>
  <c r="Z4005" i="1"/>
  <c r="Z4006" i="1"/>
  <c r="Z4007" i="1"/>
  <c r="Z4008" i="1"/>
  <c r="Z4009" i="1"/>
  <c r="Z4010" i="1"/>
  <c r="Z4011" i="1"/>
  <c r="Z4012" i="1"/>
  <c r="Z4013" i="1"/>
  <c r="Z4014" i="1"/>
  <c r="Z4015" i="1"/>
  <c r="Z4016" i="1"/>
  <c r="Z4017" i="1"/>
  <c r="Z4018" i="1"/>
  <c r="Z4019" i="1"/>
  <c r="Z4020" i="1"/>
  <c r="Z4021" i="1"/>
  <c r="Z4022" i="1"/>
  <c r="Z4023" i="1"/>
  <c r="Z4024" i="1"/>
  <c r="Z4025" i="1"/>
  <c r="Z4026" i="1"/>
  <c r="Z4027" i="1"/>
  <c r="Z4028" i="1"/>
  <c r="Z4029" i="1"/>
  <c r="Z4030" i="1"/>
  <c r="Z4031" i="1"/>
  <c r="Z4032" i="1"/>
  <c r="Z4033" i="1"/>
  <c r="Z4034" i="1"/>
  <c r="Z4035" i="1"/>
  <c r="Z4036" i="1"/>
  <c r="Z4037" i="1"/>
  <c r="Z4038" i="1"/>
  <c r="Z4039" i="1"/>
  <c r="Z4040" i="1"/>
  <c r="Z4041" i="1"/>
  <c r="Z4042" i="1"/>
  <c r="Z4043" i="1"/>
  <c r="Z4044" i="1"/>
  <c r="Z4045" i="1"/>
  <c r="Z4046" i="1"/>
  <c r="Z4047" i="1"/>
  <c r="Z4048" i="1"/>
  <c r="Z4049" i="1"/>
  <c r="Z4050" i="1"/>
  <c r="Z4051" i="1"/>
  <c r="Z4052" i="1"/>
  <c r="Z4053" i="1"/>
  <c r="Z4054" i="1"/>
  <c r="Z4055" i="1"/>
  <c r="Z4056" i="1"/>
  <c r="Z4057" i="1"/>
  <c r="Z4058" i="1"/>
  <c r="Z4059" i="1"/>
  <c r="Z4060" i="1"/>
  <c r="Z4061" i="1"/>
  <c r="Z4062" i="1"/>
  <c r="Z4063" i="1"/>
  <c r="Z4064" i="1"/>
  <c r="Z4065" i="1"/>
  <c r="Z4066" i="1"/>
  <c r="Z4067" i="1"/>
  <c r="Z4068" i="1"/>
  <c r="Z4069" i="1"/>
  <c r="Z4070" i="1"/>
  <c r="Z4071" i="1"/>
  <c r="Z4072" i="1"/>
  <c r="Z4073" i="1"/>
  <c r="Z4074" i="1"/>
  <c r="Z4075" i="1"/>
  <c r="Z4076" i="1"/>
  <c r="Z4077" i="1"/>
  <c r="Z4078" i="1"/>
  <c r="Z4079" i="1"/>
  <c r="Z4080" i="1"/>
  <c r="Z4081" i="1"/>
  <c r="Z4082" i="1"/>
  <c r="Z4083" i="1"/>
  <c r="Z4084" i="1"/>
  <c r="Z4085" i="1"/>
  <c r="Z4086" i="1"/>
  <c r="Z4087" i="1"/>
  <c r="Z4088" i="1"/>
  <c r="Z4089" i="1"/>
  <c r="Z4090" i="1"/>
  <c r="Z4091" i="1"/>
  <c r="Z4092" i="1"/>
  <c r="Z4093" i="1"/>
  <c r="Z4094" i="1"/>
  <c r="Z4095" i="1"/>
  <c r="Z4096" i="1"/>
  <c r="Z4097" i="1"/>
  <c r="Z4098" i="1"/>
  <c r="Z4099" i="1"/>
  <c r="Z4100" i="1"/>
  <c r="Z4101" i="1"/>
  <c r="Z4102" i="1"/>
  <c r="Z4103" i="1"/>
  <c r="Z4104" i="1"/>
  <c r="Z4105" i="1"/>
  <c r="Z4106" i="1"/>
  <c r="Z4107" i="1"/>
  <c r="Z4108" i="1"/>
  <c r="Z4109" i="1"/>
  <c r="Z4110" i="1"/>
  <c r="Z4111" i="1"/>
  <c r="Z4112" i="1"/>
  <c r="Z4113" i="1"/>
  <c r="Z4114" i="1"/>
  <c r="Z4115" i="1"/>
  <c r="Z4116" i="1"/>
  <c r="Z4117" i="1"/>
  <c r="Z4118" i="1"/>
  <c r="Z4119" i="1"/>
  <c r="Z4120" i="1"/>
  <c r="Z4121" i="1"/>
  <c r="Z4122" i="1"/>
  <c r="Z4123" i="1"/>
  <c r="Z4124" i="1"/>
  <c r="Z4125" i="1"/>
  <c r="Z4126" i="1"/>
  <c r="Z4127" i="1"/>
  <c r="Z4128" i="1"/>
  <c r="Z4129" i="1"/>
  <c r="Z4130" i="1"/>
  <c r="Z4131" i="1"/>
  <c r="Z4132" i="1"/>
  <c r="Z4133" i="1"/>
  <c r="Z4134" i="1"/>
  <c r="Z4135" i="1"/>
  <c r="Z4136" i="1"/>
  <c r="Z4137" i="1"/>
  <c r="Z4138" i="1"/>
  <c r="Z4139" i="1"/>
  <c r="Z4140" i="1"/>
  <c r="Z4141" i="1"/>
  <c r="Z4142" i="1"/>
  <c r="Z4143" i="1"/>
  <c r="Z4144" i="1"/>
  <c r="Z4145" i="1"/>
  <c r="Z4146" i="1"/>
  <c r="Z4147" i="1"/>
  <c r="Z4148" i="1"/>
  <c r="Z4149" i="1"/>
  <c r="Z4150" i="1"/>
  <c r="Z4151" i="1"/>
  <c r="Z4152" i="1"/>
  <c r="Z4153" i="1"/>
  <c r="Z4154" i="1"/>
  <c r="Z4155" i="1"/>
  <c r="Z4156" i="1"/>
  <c r="Z4157" i="1"/>
  <c r="Z4158" i="1"/>
  <c r="Z4159" i="1"/>
  <c r="Z4160" i="1"/>
  <c r="Z4161" i="1"/>
  <c r="Z4162" i="1"/>
  <c r="Z4163" i="1"/>
  <c r="Z4164" i="1"/>
  <c r="Z4165" i="1"/>
  <c r="Z4166" i="1"/>
  <c r="Z4167" i="1"/>
  <c r="Z4168" i="1"/>
  <c r="Z4169" i="1"/>
  <c r="Z4170" i="1"/>
  <c r="Z4171" i="1"/>
  <c r="Z4172" i="1"/>
  <c r="Z4173" i="1"/>
  <c r="Z4174" i="1"/>
  <c r="Z4175" i="1"/>
  <c r="Z4176" i="1"/>
  <c r="Z4177" i="1"/>
  <c r="Z4178" i="1"/>
  <c r="Z4179" i="1"/>
  <c r="Z4180" i="1"/>
  <c r="Z4181" i="1"/>
  <c r="Z4182" i="1"/>
  <c r="Z4183" i="1"/>
  <c r="Z4184" i="1"/>
  <c r="Z4185" i="1"/>
  <c r="Z4186" i="1"/>
  <c r="Z4187" i="1"/>
  <c r="Z4188" i="1"/>
  <c r="Z4189" i="1"/>
  <c r="Z4190" i="1"/>
  <c r="Z4191" i="1"/>
  <c r="Z4192" i="1"/>
  <c r="Z4193" i="1"/>
  <c r="Z4194" i="1"/>
  <c r="Z4195" i="1"/>
  <c r="Z4196" i="1"/>
  <c r="Z4197" i="1"/>
  <c r="Z4198" i="1"/>
  <c r="Z4199" i="1"/>
  <c r="Z4200" i="1"/>
  <c r="Z4201" i="1"/>
  <c r="Z4202" i="1"/>
  <c r="Z4203" i="1"/>
  <c r="Z4204" i="1"/>
  <c r="Z4205" i="1"/>
  <c r="Z4206" i="1"/>
  <c r="Z4207" i="1"/>
  <c r="Z4208" i="1"/>
  <c r="Z4209" i="1"/>
  <c r="Z4210" i="1"/>
  <c r="Z4211" i="1"/>
  <c r="Z4212" i="1"/>
  <c r="Z4213" i="1"/>
  <c r="Z4214" i="1"/>
  <c r="Z4215" i="1"/>
  <c r="Z4216" i="1"/>
  <c r="Z4217" i="1"/>
  <c r="Z4218" i="1"/>
  <c r="Z4219" i="1"/>
  <c r="Z4220" i="1"/>
  <c r="Z4221" i="1"/>
  <c r="Z4222" i="1"/>
  <c r="Z4223" i="1"/>
  <c r="Z4224" i="1"/>
  <c r="Z4225" i="1"/>
  <c r="Z4226" i="1"/>
  <c r="Z4227" i="1"/>
  <c r="Z4228" i="1"/>
  <c r="Z4229" i="1"/>
  <c r="Z4230" i="1"/>
  <c r="Z4231" i="1"/>
  <c r="Z4232" i="1"/>
  <c r="Z4233" i="1"/>
  <c r="Z4234" i="1"/>
  <c r="Z4235" i="1"/>
  <c r="Z4236" i="1"/>
  <c r="Z4237" i="1"/>
  <c r="Z4238" i="1"/>
  <c r="Z4239" i="1"/>
  <c r="Z4240" i="1"/>
  <c r="Z4241" i="1"/>
  <c r="Z4242" i="1"/>
  <c r="Z4243" i="1"/>
  <c r="Z4244" i="1"/>
  <c r="Z4245" i="1"/>
  <c r="Z4246" i="1"/>
  <c r="Z4247" i="1"/>
  <c r="Z4248" i="1"/>
  <c r="Z4249" i="1"/>
  <c r="Z4250" i="1"/>
  <c r="Z4251" i="1"/>
  <c r="Z4252" i="1"/>
  <c r="Z4253" i="1"/>
  <c r="Z4254" i="1"/>
  <c r="Z4255" i="1"/>
  <c r="Z4256" i="1"/>
  <c r="Z4257" i="1"/>
  <c r="Z4258" i="1"/>
  <c r="Z4259" i="1"/>
  <c r="Z4260" i="1"/>
  <c r="Z4261" i="1"/>
  <c r="Z4262" i="1"/>
  <c r="Z4263" i="1"/>
  <c r="Z4264" i="1"/>
  <c r="Z4265" i="1"/>
  <c r="Z4266" i="1"/>
  <c r="Z4267" i="1"/>
  <c r="Z4268" i="1"/>
  <c r="Z4269" i="1"/>
  <c r="Z4270" i="1"/>
  <c r="Z4271" i="1"/>
  <c r="Z4272" i="1"/>
  <c r="Z4273" i="1"/>
  <c r="Z4274" i="1"/>
  <c r="Z4275" i="1"/>
  <c r="Z4276" i="1"/>
  <c r="Z4277" i="1"/>
  <c r="Z4278" i="1"/>
  <c r="Z4279" i="1"/>
  <c r="Z4280" i="1"/>
  <c r="Z4281" i="1"/>
  <c r="Z4282" i="1"/>
  <c r="Z4283" i="1"/>
  <c r="Z4284" i="1"/>
  <c r="Z4285" i="1"/>
  <c r="Z4286" i="1"/>
  <c r="Z4287" i="1"/>
  <c r="Z4288" i="1"/>
  <c r="Z4289" i="1"/>
  <c r="Z4290" i="1"/>
  <c r="Z4291" i="1"/>
  <c r="Z4292" i="1"/>
  <c r="Z4293" i="1"/>
  <c r="Z4294" i="1"/>
  <c r="Z4295" i="1"/>
  <c r="Z4296" i="1"/>
  <c r="Z4297" i="1"/>
  <c r="Z4298" i="1"/>
  <c r="Z4299" i="1"/>
  <c r="Z4300" i="1"/>
  <c r="Z4301" i="1"/>
  <c r="Z4302" i="1"/>
  <c r="Z4303" i="1"/>
  <c r="Z4304" i="1"/>
  <c r="Z4305" i="1"/>
  <c r="Z4306" i="1"/>
  <c r="Z4307" i="1"/>
  <c r="Z4308" i="1"/>
  <c r="Z4309" i="1"/>
  <c r="Z4310" i="1"/>
  <c r="Z4311" i="1"/>
  <c r="Z4312" i="1"/>
  <c r="Z4313" i="1"/>
  <c r="Z4314" i="1"/>
  <c r="Z4315" i="1"/>
  <c r="Z4316" i="1"/>
  <c r="Z4317" i="1"/>
  <c r="Z4318" i="1"/>
  <c r="Z4319" i="1"/>
  <c r="Z4320" i="1"/>
  <c r="Z4321" i="1"/>
  <c r="Z4322" i="1"/>
  <c r="Z4323" i="1"/>
  <c r="Z4324" i="1"/>
  <c r="Z4325" i="1"/>
  <c r="Z4326" i="1"/>
  <c r="Z4327" i="1"/>
  <c r="Z4328" i="1"/>
  <c r="Z4329" i="1"/>
  <c r="Z4330" i="1"/>
  <c r="Z4331" i="1"/>
  <c r="Z4332" i="1"/>
  <c r="Z4333" i="1"/>
  <c r="Z4334" i="1"/>
  <c r="Z4335" i="1"/>
  <c r="Z4336" i="1"/>
  <c r="Z4337" i="1"/>
  <c r="Z4338" i="1"/>
  <c r="Z4339" i="1"/>
  <c r="Z4340" i="1"/>
  <c r="Z4341" i="1"/>
  <c r="Z4342" i="1"/>
  <c r="Z4343" i="1"/>
  <c r="Z4344" i="1"/>
  <c r="Z4345" i="1"/>
  <c r="Z4346" i="1"/>
  <c r="Z4347" i="1"/>
  <c r="Z4348" i="1"/>
  <c r="Z4349" i="1"/>
  <c r="Z4350" i="1"/>
  <c r="Z4351" i="1"/>
  <c r="Z4352" i="1"/>
  <c r="Z4353" i="1"/>
  <c r="Z4354" i="1"/>
  <c r="Z4355" i="1"/>
  <c r="Z4356" i="1"/>
  <c r="Z4357" i="1"/>
  <c r="Z4358" i="1"/>
  <c r="Z4359" i="1"/>
  <c r="Z4360" i="1"/>
  <c r="Z4361" i="1"/>
  <c r="Z4362" i="1"/>
  <c r="Z4363" i="1"/>
  <c r="Z4364" i="1"/>
  <c r="Z4365" i="1"/>
  <c r="Z4366" i="1"/>
  <c r="Z4367" i="1"/>
  <c r="Z4368" i="1"/>
  <c r="Z4369" i="1"/>
  <c r="Z4370" i="1"/>
  <c r="Z4371" i="1"/>
  <c r="Z4372" i="1"/>
  <c r="Z4373" i="1"/>
  <c r="Z4374" i="1"/>
  <c r="Z4375" i="1"/>
  <c r="Z4376" i="1"/>
  <c r="Z4377" i="1"/>
  <c r="Z4378" i="1"/>
  <c r="Z4379" i="1"/>
  <c r="Z4380" i="1"/>
  <c r="Z4381" i="1"/>
  <c r="Z4382" i="1"/>
  <c r="Z4383" i="1"/>
  <c r="Z4384" i="1"/>
  <c r="Z4385" i="1"/>
  <c r="Z4386" i="1"/>
  <c r="Z4387" i="1"/>
  <c r="Z4388" i="1"/>
  <c r="Z4389" i="1"/>
  <c r="Z4390" i="1"/>
  <c r="Z4391" i="1"/>
  <c r="Z4392" i="1"/>
  <c r="Z4393" i="1"/>
  <c r="Z4394" i="1"/>
  <c r="Z4395" i="1"/>
  <c r="Z4396" i="1"/>
  <c r="Z4397" i="1"/>
  <c r="Z4398" i="1"/>
  <c r="Z4399" i="1"/>
  <c r="Z4400" i="1"/>
  <c r="Z4401" i="1"/>
  <c r="Z4402" i="1"/>
  <c r="Z4403" i="1"/>
  <c r="Z4404" i="1"/>
  <c r="Z4405" i="1"/>
  <c r="Z4406" i="1"/>
  <c r="Z4407" i="1"/>
  <c r="Z4408" i="1"/>
  <c r="Z4409" i="1"/>
  <c r="Z4410" i="1"/>
  <c r="Z4411" i="1"/>
  <c r="Z4412" i="1"/>
  <c r="Z4413" i="1"/>
  <c r="Z4414" i="1"/>
  <c r="Z4415" i="1"/>
  <c r="Z4416" i="1"/>
  <c r="Z4417" i="1"/>
  <c r="Z4418" i="1"/>
  <c r="Z4419" i="1"/>
  <c r="Z4420" i="1"/>
  <c r="Z4421" i="1"/>
  <c r="Z4422" i="1"/>
  <c r="Z4423" i="1"/>
  <c r="Z4424" i="1"/>
  <c r="Z4425" i="1"/>
  <c r="Z4426" i="1"/>
  <c r="Z4427" i="1"/>
  <c r="Z4428" i="1"/>
  <c r="Z4429" i="1"/>
  <c r="Z4430" i="1"/>
  <c r="Z4431" i="1"/>
  <c r="Z4432" i="1"/>
  <c r="Z4433" i="1"/>
  <c r="Z4434" i="1"/>
  <c r="Z4435" i="1"/>
  <c r="Z4436" i="1"/>
  <c r="Z4437" i="1"/>
  <c r="Z4438" i="1"/>
  <c r="Z4439" i="1"/>
  <c r="Z4440" i="1"/>
  <c r="Z4441" i="1"/>
  <c r="Z4442" i="1"/>
  <c r="Z4443" i="1"/>
  <c r="Z4444" i="1"/>
  <c r="Z4445" i="1"/>
  <c r="Z4446" i="1"/>
  <c r="Z4447" i="1"/>
  <c r="Z4448" i="1"/>
  <c r="Z4449" i="1"/>
  <c r="Z4450" i="1"/>
  <c r="Z4451" i="1"/>
  <c r="Z4452" i="1"/>
  <c r="Z4453" i="1"/>
  <c r="Z4454" i="1"/>
  <c r="Z4455" i="1"/>
  <c r="Z4456" i="1"/>
  <c r="Z4457" i="1"/>
  <c r="Z4458" i="1"/>
  <c r="Z4459" i="1"/>
  <c r="Z4460" i="1"/>
  <c r="Z4461" i="1"/>
  <c r="Z4462" i="1"/>
  <c r="Z4463" i="1"/>
  <c r="Z4464" i="1"/>
  <c r="Z4465" i="1"/>
  <c r="Z4466" i="1"/>
  <c r="Z4467" i="1"/>
  <c r="Z4468" i="1"/>
  <c r="Z4469" i="1"/>
  <c r="Z4470" i="1"/>
  <c r="Z4471" i="1"/>
  <c r="Z4472" i="1"/>
  <c r="Z4473" i="1"/>
  <c r="Z4474" i="1"/>
  <c r="Z4475" i="1"/>
  <c r="Z4476" i="1"/>
  <c r="Z4477" i="1"/>
  <c r="Z4478" i="1"/>
  <c r="Z4479" i="1"/>
  <c r="Z4480" i="1"/>
  <c r="Z4481" i="1"/>
  <c r="Z4482" i="1"/>
  <c r="Z4483" i="1"/>
  <c r="Z4484" i="1"/>
  <c r="Z4485" i="1"/>
  <c r="Z4486" i="1"/>
  <c r="Z4487" i="1"/>
  <c r="Z4488" i="1"/>
  <c r="Z4489" i="1"/>
  <c r="Z4490" i="1"/>
  <c r="Z4491" i="1"/>
  <c r="Z4492" i="1"/>
  <c r="Z4493" i="1"/>
  <c r="Z4494" i="1"/>
  <c r="Z4495" i="1"/>
  <c r="Z4496" i="1"/>
  <c r="Z4497" i="1"/>
  <c r="Z4498" i="1"/>
  <c r="Z4499" i="1"/>
  <c r="Z4500" i="1"/>
  <c r="Z4501" i="1"/>
  <c r="Z4502" i="1"/>
  <c r="Z4503" i="1"/>
  <c r="Z4504" i="1"/>
  <c r="Z4505" i="1"/>
  <c r="Z4506" i="1"/>
  <c r="Z4507" i="1"/>
  <c r="Z4508" i="1"/>
  <c r="Z4509" i="1"/>
  <c r="Z4510" i="1"/>
  <c r="Z4511" i="1"/>
  <c r="Z4512" i="1"/>
  <c r="Z4513" i="1"/>
  <c r="Z4514" i="1"/>
  <c r="Z4515" i="1"/>
  <c r="Z4516" i="1"/>
  <c r="Z4517" i="1"/>
  <c r="Z4518" i="1"/>
  <c r="Z4519" i="1"/>
  <c r="Z4520" i="1"/>
  <c r="Z4521" i="1"/>
  <c r="Z4522" i="1"/>
  <c r="Z4523" i="1"/>
  <c r="Z4524" i="1"/>
  <c r="Z4525" i="1"/>
  <c r="Z4526" i="1"/>
  <c r="Z4527" i="1"/>
  <c r="Z4528" i="1"/>
  <c r="Z4529" i="1"/>
  <c r="Z4530" i="1"/>
  <c r="Z4531" i="1"/>
  <c r="Z4532" i="1"/>
  <c r="Z4533" i="1"/>
  <c r="Z4534" i="1"/>
  <c r="Z4535" i="1"/>
  <c r="Z4536" i="1"/>
  <c r="Z4537" i="1"/>
  <c r="Z4538" i="1"/>
  <c r="Z4539" i="1"/>
  <c r="Z4540" i="1"/>
  <c r="Z4541" i="1"/>
  <c r="Z4542" i="1"/>
  <c r="Z4543" i="1"/>
  <c r="Z4544" i="1"/>
  <c r="Z4545" i="1"/>
  <c r="Z4546" i="1"/>
  <c r="Z4547" i="1"/>
  <c r="Z4548" i="1"/>
  <c r="Z4549" i="1"/>
  <c r="Z4550" i="1"/>
  <c r="Z4551" i="1"/>
  <c r="Z4552" i="1"/>
  <c r="Z4553" i="1"/>
  <c r="Z4554" i="1"/>
  <c r="Z4555" i="1"/>
  <c r="Z4556" i="1"/>
  <c r="Z4557" i="1"/>
  <c r="Z4558" i="1"/>
  <c r="Z4559" i="1"/>
  <c r="Z4560" i="1"/>
  <c r="Z4561" i="1"/>
  <c r="Z4562" i="1"/>
  <c r="Z4563" i="1"/>
  <c r="Z4564" i="1"/>
  <c r="Z4565" i="1"/>
  <c r="Z4566" i="1"/>
  <c r="Z4567" i="1"/>
  <c r="Z4568" i="1"/>
  <c r="Z4569" i="1"/>
  <c r="Z4570" i="1"/>
  <c r="Z4571" i="1"/>
  <c r="Z4572" i="1"/>
  <c r="Z4573" i="1"/>
  <c r="Z4574" i="1"/>
  <c r="Z4575" i="1"/>
  <c r="Z4576" i="1"/>
  <c r="Z4577" i="1"/>
  <c r="Z4578" i="1"/>
  <c r="Z4579" i="1"/>
  <c r="Z4580" i="1"/>
  <c r="Z4581" i="1"/>
  <c r="Z4582" i="1"/>
  <c r="Z4583" i="1"/>
  <c r="Z4584" i="1"/>
  <c r="Z4585" i="1"/>
  <c r="Z4586" i="1"/>
  <c r="Z4587" i="1"/>
  <c r="Z4588" i="1"/>
  <c r="Z4589" i="1"/>
  <c r="Z4590" i="1"/>
  <c r="Z4591" i="1"/>
  <c r="Z4592" i="1"/>
  <c r="Z4593" i="1"/>
  <c r="Z4594" i="1"/>
  <c r="Z4595" i="1"/>
  <c r="Z4596" i="1"/>
  <c r="Z4597" i="1"/>
  <c r="Z4598" i="1"/>
  <c r="Z4599" i="1"/>
  <c r="Z4600" i="1"/>
  <c r="Z4601" i="1"/>
  <c r="Z4602" i="1"/>
  <c r="Z4603" i="1"/>
  <c r="Z4604" i="1"/>
  <c r="Z4605" i="1"/>
  <c r="Z4606" i="1"/>
  <c r="Z4607" i="1"/>
  <c r="Z4608" i="1"/>
  <c r="Z4609" i="1"/>
  <c r="Z4610" i="1"/>
  <c r="Z4611" i="1"/>
  <c r="Z4612" i="1"/>
  <c r="Z4613" i="1"/>
  <c r="Z4614" i="1"/>
  <c r="Z4615" i="1"/>
  <c r="Z4616" i="1"/>
  <c r="Z4617" i="1"/>
  <c r="Z4618" i="1"/>
  <c r="Z4619" i="1"/>
  <c r="Z4620" i="1"/>
  <c r="Z4621" i="1"/>
  <c r="Z4622" i="1"/>
  <c r="Z4623" i="1"/>
  <c r="Z4624" i="1"/>
  <c r="Z4625" i="1"/>
  <c r="Z4626" i="1"/>
  <c r="Z4627" i="1"/>
  <c r="Z4628" i="1"/>
  <c r="Z4629" i="1"/>
  <c r="Z4630" i="1"/>
  <c r="Z4631" i="1"/>
  <c r="Z4632" i="1"/>
  <c r="Z4633" i="1"/>
  <c r="Z4634" i="1"/>
  <c r="Z4635" i="1"/>
  <c r="Z4636" i="1"/>
  <c r="Z4637" i="1"/>
  <c r="Z4638" i="1"/>
  <c r="Z4639" i="1"/>
  <c r="Z4640" i="1"/>
  <c r="Z4641" i="1"/>
  <c r="Z4642" i="1"/>
  <c r="Z4643" i="1"/>
  <c r="Z4644" i="1"/>
  <c r="Z4645" i="1"/>
  <c r="Z4646" i="1"/>
  <c r="Z4647" i="1"/>
  <c r="Z4648" i="1"/>
  <c r="Z4649" i="1"/>
  <c r="Z4650" i="1"/>
  <c r="Z4651" i="1"/>
  <c r="Z4652" i="1"/>
  <c r="Z4653" i="1"/>
  <c r="Z4654" i="1"/>
  <c r="Z4655" i="1"/>
  <c r="Z4656" i="1"/>
  <c r="Z4657" i="1"/>
  <c r="Z4658" i="1"/>
  <c r="Z4659" i="1"/>
  <c r="Z4660" i="1"/>
  <c r="Z4661" i="1"/>
  <c r="Z4662" i="1"/>
  <c r="Z4663" i="1"/>
  <c r="Z4664" i="1"/>
  <c r="Z4665" i="1"/>
  <c r="Z4666" i="1"/>
  <c r="Z4667" i="1"/>
  <c r="Z4668" i="1"/>
  <c r="Z4669" i="1"/>
  <c r="Z4670" i="1"/>
  <c r="Z4671" i="1"/>
  <c r="Z4672" i="1"/>
  <c r="Z4673" i="1"/>
  <c r="Z4674" i="1"/>
  <c r="Z4675" i="1"/>
  <c r="Z4676" i="1"/>
  <c r="Z4677" i="1"/>
  <c r="Z4678" i="1"/>
  <c r="Z4679" i="1"/>
  <c r="Z4680" i="1"/>
  <c r="Z4681" i="1"/>
  <c r="Z4682" i="1"/>
  <c r="Z4683" i="1"/>
  <c r="Z4684" i="1"/>
  <c r="Z4685" i="1"/>
  <c r="Z4686" i="1"/>
  <c r="Z4687" i="1"/>
  <c r="Z4688" i="1"/>
  <c r="Z4689" i="1"/>
  <c r="Z4690" i="1"/>
  <c r="Z4691" i="1"/>
  <c r="Z4692" i="1"/>
  <c r="Z4693" i="1"/>
  <c r="Z4694" i="1"/>
  <c r="Z4695" i="1"/>
  <c r="Z4696" i="1"/>
  <c r="Z4697" i="1"/>
  <c r="Z4698" i="1"/>
  <c r="Z4699" i="1"/>
  <c r="Z4700" i="1"/>
  <c r="Z4701" i="1"/>
  <c r="Z4702" i="1"/>
  <c r="Z4703" i="1"/>
  <c r="Z4704" i="1"/>
  <c r="Z4705" i="1"/>
  <c r="Z4706" i="1"/>
  <c r="Z4707" i="1"/>
  <c r="Z4708" i="1"/>
  <c r="Z4709" i="1"/>
  <c r="Z4710" i="1"/>
  <c r="Z4711" i="1"/>
  <c r="Z4712" i="1"/>
  <c r="Z4713" i="1"/>
  <c r="Z4714" i="1"/>
  <c r="Z4715" i="1"/>
  <c r="Z4716" i="1"/>
  <c r="Z4717" i="1"/>
  <c r="Z4718" i="1"/>
  <c r="Z4719" i="1"/>
  <c r="Z4720" i="1"/>
  <c r="Z4721" i="1"/>
  <c r="Z4722" i="1"/>
  <c r="Z4723" i="1"/>
  <c r="Z4724" i="1"/>
  <c r="Z4725" i="1"/>
  <c r="Z4726" i="1"/>
  <c r="Z4727" i="1"/>
  <c r="Z4728" i="1"/>
  <c r="Z4729" i="1"/>
  <c r="Z4730" i="1"/>
  <c r="Z4731" i="1"/>
  <c r="Z4732" i="1"/>
  <c r="Z4733" i="1"/>
  <c r="Z4734" i="1"/>
  <c r="Z4735" i="1"/>
  <c r="Z4736" i="1"/>
  <c r="Z4737" i="1"/>
  <c r="Z4738" i="1"/>
  <c r="Z4739" i="1"/>
  <c r="Z4740" i="1"/>
  <c r="Z4741" i="1"/>
  <c r="Z4742" i="1"/>
  <c r="Z4743" i="1"/>
  <c r="Z4744" i="1"/>
  <c r="Z4745" i="1"/>
  <c r="Z4746" i="1"/>
  <c r="Z4747" i="1"/>
  <c r="Z4748" i="1"/>
  <c r="Z4749" i="1"/>
  <c r="Z4750" i="1"/>
  <c r="Z4751" i="1"/>
  <c r="Z4752" i="1"/>
  <c r="Z4753" i="1"/>
  <c r="Z4754" i="1"/>
  <c r="Z4755" i="1"/>
  <c r="Z4756" i="1"/>
  <c r="Z4757" i="1"/>
  <c r="Z4758" i="1"/>
  <c r="Z4759" i="1"/>
  <c r="Z4760" i="1"/>
  <c r="Z4761" i="1"/>
  <c r="Z4762" i="1"/>
  <c r="Z4763" i="1"/>
  <c r="Z4764" i="1"/>
  <c r="Z4765" i="1"/>
  <c r="Z4766" i="1"/>
  <c r="Z4767" i="1"/>
  <c r="Z4768" i="1"/>
  <c r="Z4769" i="1"/>
  <c r="Z4770" i="1"/>
  <c r="Z4771" i="1"/>
  <c r="Z4772" i="1"/>
  <c r="Z4773" i="1"/>
  <c r="Z4774" i="1"/>
  <c r="Z4775" i="1"/>
  <c r="Z4776" i="1"/>
  <c r="Z4777" i="1"/>
  <c r="Z4778" i="1"/>
  <c r="Z4779" i="1"/>
  <c r="Z4780" i="1"/>
  <c r="Z4781" i="1"/>
  <c r="Z4782" i="1"/>
  <c r="Z4783" i="1"/>
  <c r="Z4784" i="1"/>
  <c r="Z4785" i="1"/>
  <c r="Z4786" i="1"/>
  <c r="Z4787" i="1"/>
  <c r="Z4788" i="1"/>
  <c r="Z4789" i="1"/>
  <c r="Z4790" i="1"/>
  <c r="Z4791" i="1"/>
  <c r="Z4792" i="1"/>
  <c r="Z4793" i="1"/>
  <c r="Z4794" i="1"/>
  <c r="Z4795" i="1"/>
  <c r="Z4796" i="1"/>
  <c r="Z4797" i="1"/>
  <c r="Z4798" i="1"/>
  <c r="Z4799" i="1"/>
  <c r="Z4800" i="1"/>
  <c r="Z4801" i="1"/>
  <c r="Z4802" i="1"/>
  <c r="Z4803" i="1"/>
  <c r="Z4804" i="1"/>
  <c r="Z4805" i="1"/>
  <c r="Z4806" i="1"/>
  <c r="Z4807" i="1"/>
  <c r="Z4808" i="1"/>
  <c r="Z4809" i="1"/>
  <c r="Z4810" i="1"/>
  <c r="Z4811" i="1"/>
  <c r="Z4812" i="1"/>
  <c r="Z4813" i="1"/>
  <c r="Z4814" i="1"/>
  <c r="Z4815" i="1"/>
  <c r="Z4816" i="1"/>
  <c r="Z4817" i="1"/>
  <c r="Z4818" i="1"/>
  <c r="Z4819" i="1"/>
  <c r="Z4820" i="1"/>
  <c r="Z4821" i="1"/>
  <c r="Z4822" i="1"/>
  <c r="Z4823" i="1"/>
  <c r="Z4824" i="1"/>
  <c r="Z4825" i="1"/>
  <c r="Z4826" i="1"/>
  <c r="Z4827" i="1"/>
  <c r="Z4828" i="1"/>
  <c r="Z4829" i="1"/>
  <c r="Z4830" i="1"/>
  <c r="Z4831" i="1"/>
  <c r="Z4832" i="1"/>
  <c r="Z4833" i="1"/>
  <c r="Z4834" i="1"/>
  <c r="Z4835" i="1"/>
  <c r="Z4836" i="1"/>
  <c r="Z4837" i="1"/>
  <c r="Z4838" i="1"/>
  <c r="Z4839" i="1"/>
  <c r="Z4840" i="1"/>
  <c r="Z4841" i="1"/>
  <c r="Z4842" i="1"/>
  <c r="Z4843" i="1"/>
  <c r="Z4844" i="1"/>
  <c r="Z4845" i="1"/>
  <c r="Z4846" i="1"/>
  <c r="Z4847" i="1"/>
  <c r="Z4848" i="1"/>
  <c r="Z4849" i="1"/>
  <c r="Z4850" i="1"/>
  <c r="Z4851" i="1"/>
  <c r="Z4852" i="1"/>
  <c r="Z4853" i="1"/>
  <c r="Z4854" i="1"/>
  <c r="Z4855" i="1"/>
  <c r="Z4856" i="1"/>
  <c r="Z4857" i="1"/>
  <c r="Z4858" i="1"/>
  <c r="Z4859" i="1"/>
  <c r="Z4860" i="1"/>
  <c r="Z4861" i="1"/>
  <c r="Z4862" i="1"/>
  <c r="Z4863" i="1"/>
  <c r="Z4864" i="1"/>
  <c r="Z4865" i="1"/>
  <c r="Z4866" i="1"/>
  <c r="Z4867" i="1"/>
  <c r="Z4868" i="1"/>
  <c r="Z4869" i="1"/>
  <c r="Z4870" i="1"/>
  <c r="Z4871" i="1"/>
  <c r="Z4872" i="1"/>
  <c r="Z4873" i="1"/>
  <c r="Z4874" i="1"/>
  <c r="Z4875" i="1"/>
  <c r="Z4876" i="1"/>
  <c r="Z4877" i="1"/>
  <c r="Z4878" i="1"/>
  <c r="Z4879" i="1"/>
  <c r="Z4880" i="1"/>
  <c r="Z4881" i="1"/>
  <c r="Z4882" i="1"/>
  <c r="Z4883" i="1"/>
  <c r="Z4884" i="1"/>
  <c r="Z4885" i="1"/>
  <c r="Y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Y3133" i="1"/>
  <c r="Y3134" i="1"/>
  <c r="Y3135" i="1"/>
  <c r="Y3136" i="1"/>
  <c r="Y3137" i="1"/>
  <c r="Y3138" i="1"/>
  <c r="Y3139" i="1"/>
  <c r="Y3140" i="1"/>
  <c r="Y3141" i="1"/>
  <c r="Y3142" i="1"/>
  <c r="Y3143" i="1"/>
  <c r="Y3144" i="1"/>
  <c r="Y3145" i="1"/>
  <c r="Y3146" i="1"/>
  <c r="Y3147" i="1"/>
  <c r="Y3148" i="1"/>
  <c r="Y3149" i="1"/>
  <c r="Y3150" i="1"/>
  <c r="Y3151" i="1"/>
  <c r="Y3152" i="1"/>
  <c r="Y3153" i="1"/>
  <c r="Y3154" i="1"/>
  <c r="Y3155" i="1"/>
  <c r="Y3156" i="1"/>
  <c r="Y3157" i="1"/>
  <c r="Y3158" i="1"/>
  <c r="Y3159" i="1"/>
  <c r="Y3160" i="1"/>
  <c r="Y3161" i="1"/>
  <c r="Y3162" i="1"/>
  <c r="Y3163" i="1"/>
  <c r="Y3164" i="1"/>
  <c r="Y3165" i="1"/>
  <c r="Y3166" i="1"/>
  <c r="Y3167" i="1"/>
  <c r="Y3168" i="1"/>
  <c r="Y3169" i="1"/>
  <c r="Y3170" i="1"/>
  <c r="Y3171" i="1"/>
  <c r="Y3172" i="1"/>
  <c r="Y3173" i="1"/>
  <c r="Y3174" i="1"/>
  <c r="Y3175" i="1"/>
  <c r="Y3176" i="1"/>
  <c r="Y3177" i="1"/>
  <c r="Y3178" i="1"/>
  <c r="Y3179" i="1"/>
  <c r="Y3180" i="1"/>
  <c r="Y3181" i="1"/>
  <c r="Y3182" i="1"/>
  <c r="Y3183" i="1"/>
  <c r="Y3184" i="1"/>
  <c r="Y3185" i="1"/>
  <c r="Y3186" i="1"/>
  <c r="Y3187" i="1"/>
  <c r="Y3188" i="1"/>
  <c r="Y3189" i="1"/>
  <c r="Y3190" i="1"/>
  <c r="Y3191" i="1"/>
  <c r="Y3192" i="1"/>
  <c r="Y3193" i="1"/>
  <c r="Y3194" i="1"/>
  <c r="Y3195" i="1"/>
  <c r="Y3196" i="1"/>
  <c r="Y3197" i="1"/>
  <c r="Y3198" i="1"/>
  <c r="Y3199" i="1"/>
  <c r="Y3200" i="1"/>
  <c r="Y3201" i="1"/>
  <c r="Y3202" i="1"/>
  <c r="Y3203" i="1"/>
  <c r="Y3204" i="1"/>
  <c r="Y3205" i="1"/>
  <c r="Y3206" i="1"/>
  <c r="Y3207" i="1"/>
  <c r="Y3208" i="1"/>
  <c r="Y3209" i="1"/>
  <c r="Y3210" i="1"/>
  <c r="Y3211" i="1"/>
  <c r="Y3212" i="1"/>
  <c r="Y3213" i="1"/>
  <c r="Y3214" i="1"/>
  <c r="Y3215" i="1"/>
  <c r="Y3216" i="1"/>
  <c r="Y3217" i="1"/>
  <c r="Y3218" i="1"/>
  <c r="Y3219" i="1"/>
  <c r="Y3220" i="1"/>
  <c r="Y3221" i="1"/>
  <c r="Y3222" i="1"/>
  <c r="Y3223" i="1"/>
  <c r="Y3224" i="1"/>
  <c r="Y3225" i="1"/>
  <c r="Y3226" i="1"/>
  <c r="Y3227" i="1"/>
  <c r="Y3228" i="1"/>
  <c r="Y3229" i="1"/>
  <c r="Y3230" i="1"/>
  <c r="Y3231" i="1"/>
  <c r="Y3232" i="1"/>
  <c r="Y3233" i="1"/>
  <c r="Y3234" i="1"/>
  <c r="Y3235" i="1"/>
  <c r="Y3236" i="1"/>
  <c r="Y3237" i="1"/>
  <c r="Y3238" i="1"/>
  <c r="Y3239" i="1"/>
  <c r="Y3240" i="1"/>
  <c r="Y3241" i="1"/>
  <c r="Y3242" i="1"/>
  <c r="Y3243" i="1"/>
  <c r="Y3244" i="1"/>
  <c r="Y3245" i="1"/>
  <c r="Y3246" i="1"/>
  <c r="Y3247" i="1"/>
  <c r="Y3248" i="1"/>
  <c r="Y3249" i="1"/>
  <c r="Y3250" i="1"/>
  <c r="Y3251" i="1"/>
  <c r="Y3252" i="1"/>
  <c r="Y3253" i="1"/>
  <c r="Y3254" i="1"/>
  <c r="Y3255" i="1"/>
  <c r="Y3256" i="1"/>
  <c r="Y3257" i="1"/>
  <c r="Y3258" i="1"/>
  <c r="Y3259" i="1"/>
  <c r="Y3260" i="1"/>
  <c r="Y3261" i="1"/>
  <c r="Y3262" i="1"/>
  <c r="Y3263" i="1"/>
  <c r="Y3264" i="1"/>
  <c r="Y3265" i="1"/>
  <c r="Y3266" i="1"/>
  <c r="Y3267" i="1"/>
  <c r="Y3268" i="1"/>
  <c r="Y3269" i="1"/>
  <c r="Y3270" i="1"/>
  <c r="Y3271" i="1"/>
  <c r="Y3272" i="1"/>
  <c r="Y3273" i="1"/>
  <c r="Y3274" i="1"/>
  <c r="Y3275" i="1"/>
  <c r="Y3276" i="1"/>
  <c r="Y3277" i="1"/>
  <c r="Y3278" i="1"/>
  <c r="Y3279" i="1"/>
  <c r="Y3280" i="1"/>
  <c r="Y3281" i="1"/>
  <c r="Y3282" i="1"/>
  <c r="Y3283" i="1"/>
  <c r="Y3284" i="1"/>
  <c r="Y3285" i="1"/>
  <c r="Y3286" i="1"/>
  <c r="Y3287" i="1"/>
  <c r="Y3288" i="1"/>
  <c r="Y3289" i="1"/>
  <c r="Y3290" i="1"/>
  <c r="Y3291" i="1"/>
  <c r="Y3292" i="1"/>
  <c r="Y3293" i="1"/>
  <c r="Y3294" i="1"/>
  <c r="Y3295" i="1"/>
  <c r="Y3296" i="1"/>
  <c r="Y3297" i="1"/>
  <c r="Y3298" i="1"/>
  <c r="Y3299" i="1"/>
  <c r="Y3300" i="1"/>
  <c r="Y3301" i="1"/>
  <c r="Y3302" i="1"/>
  <c r="Y3303" i="1"/>
  <c r="Y3304" i="1"/>
  <c r="Y3305" i="1"/>
  <c r="Y3306" i="1"/>
  <c r="Y3307" i="1"/>
  <c r="Y3308" i="1"/>
  <c r="Y3309" i="1"/>
  <c r="Y3310" i="1"/>
  <c r="Y3311" i="1"/>
  <c r="Y3312" i="1"/>
  <c r="Y3313" i="1"/>
  <c r="Y3314" i="1"/>
  <c r="Y3315" i="1"/>
  <c r="Y3316" i="1"/>
  <c r="Y3317" i="1"/>
  <c r="Y3318" i="1"/>
  <c r="Y3319" i="1"/>
  <c r="Y3320" i="1"/>
  <c r="Y3321" i="1"/>
  <c r="Y3322" i="1"/>
  <c r="Y3323" i="1"/>
  <c r="Y3324" i="1"/>
  <c r="Y3325" i="1"/>
  <c r="Y3326" i="1"/>
  <c r="Y3327" i="1"/>
  <c r="Y3328" i="1"/>
  <c r="Y3329" i="1"/>
  <c r="Y3330" i="1"/>
  <c r="Y3331" i="1"/>
  <c r="Y3332" i="1"/>
  <c r="Y3333" i="1"/>
  <c r="Y3334" i="1"/>
  <c r="Y3335" i="1"/>
  <c r="Y3336" i="1"/>
  <c r="Y3337" i="1"/>
  <c r="Y3338" i="1"/>
  <c r="Y3339" i="1"/>
  <c r="Y3340" i="1"/>
  <c r="Y3341" i="1"/>
  <c r="Y3342" i="1"/>
  <c r="Y3343" i="1"/>
  <c r="Y3344" i="1"/>
  <c r="Y3345" i="1"/>
  <c r="Y3346" i="1"/>
  <c r="Y3347" i="1"/>
  <c r="Y3348" i="1"/>
  <c r="Y3349" i="1"/>
  <c r="Y3350" i="1"/>
  <c r="Y3351" i="1"/>
  <c r="Y3352" i="1"/>
  <c r="Y3353" i="1"/>
  <c r="Y3354" i="1"/>
  <c r="Y3355" i="1"/>
  <c r="Y3356" i="1"/>
  <c r="Y3357" i="1"/>
  <c r="Y3358" i="1"/>
  <c r="Y3359" i="1"/>
  <c r="Y3360" i="1"/>
  <c r="Y3361" i="1"/>
  <c r="Y3362" i="1"/>
  <c r="Y3363" i="1"/>
  <c r="Y3364" i="1"/>
  <c r="Y3365" i="1"/>
  <c r="Y3366" i="1"/>
  <c r="Y3367" i="1"/>
  <c r="Y3368" i="1"/>
  <c r="Y3369" i="1"/>
  <c r="Y3370" i="1"/>
  <c r="Y3371" i="1"/>
  <c r="Y3372" i="1"/>
  <c r="Y3373" i="1"/>
  <c r="Y3374" i="1"/>
  <c r="Y3375" i="1"/>
  <c r="Y3376" i="1"/>
  <c r="Y3377" i="1"/>
  <c r="Y3378" i="1"/>
  <c r="Y3379" i="1"/>
  <c r="Y3380" i="1"/>
  <c r="Y3381" i="1"/>
  <c r="Y3382" i="1"/>
  <c r="Y3383" i="1"/>
  <c r="Y3384" i="1"/>
  <c r="Y3385" i="1"/>
  <c r="Y3386" i="1"/>
  <c r="Y3387" i="1"/>
  <c r="Y3388" i="1"/>
  <c r="Y3389" i="1"/>
  <c r="Y3390" i="1"/>
  <c r="Y3391" i="1"/>
  <c r="Y3392" i="1"/>
  <c r="Y3393" i="1"/>
  <c r="Y3394" i="1"/>
  <c r="Y3395" i="1"/>
  <c r="Y3396" i="1"/>
  <c r="Y3397" i="1"/>
  <c r="Y3398" i="1"/>
  <c r="Y3399" i="1"/>
  <c r="Y3400" i="1"/>
  <c r="Y3401" i="1"/>
  <c r="Y3402" i="1"/>
  <c r="Y3403" i="1"/>
  <c r="Y3404" i="1"/>
  <c r="Y3405" i="1"/>
  <c r="Y3406" i="1"/>
  <c r="Y3407" i="1"/>
  <c r="Y3408" i="1"/>
  <c r="Y3409" i="1"/>
  <c r="Y3410" i="1"/>
  <c r="Y3411" i="1"/>
  <c r="Y3412" i="1"/>
  <c r="Y3413" i="1"/>
  <c r="Y3414" i="1"/>
  <c r="Y3415" i="1"/>
  <c r="Y3416" i="1"/>
  <c r="Y3417" i="1"/>
  <c r="Y3418" i="1"/>
  <c r="Y3419" i="1"/>
  <c r="Y3420" i="1"/>
  <c r="Y3421" i="1"/>
  <c r="Y3422" i="1"/>
  <c r="Y3423" i="1"/>
  <c r="Y3424" i="1"/>
  <c r="Y3425" i="1"/>
  <c r="Y3426" i="1"/>
  <c r="Y3427" i="1"/>
  <c r="Y3428" i="1"/>
  <c r="Y3429" i="1"/>
  <c r="Y3430" i="1"/>
  <c r="Y3431" i="1"/>
  <c r="Y3432" i="1"/>
  <c r="Y3433" i="1"/>
  <c r="Y3434" i="1"/>
  <c r="Y3435" i="1"/>
  <c r="Y3436" i="1"/>
  <c r="Y3437" i="1"/>
  <c r="Y3438" i="1"/>
  <c r="Y3439" i="1"/>
  <c r="Y3440" i="1"/>
  <c r="Y3441" i="1"/>
  <c r="Y3442" i="1"/>
  <c r="Y3443" i="1"/>
  <c r="Y3444" i="1"/>
  <c r="Y3445" i="1"/>
  <c r="Y3446" i="1"/>
  <c r="Y3447" i="1"/>
  <c r="Y3448" i="1"/>
  <c r="Y3449" i="1"/>
  <c r="Y3450" i="1"/>
  <c r="Y3451" i="1"/>
  <c r="Y3452" i="1"/>
  <c r="Y3453" i="1"/>
  <c r="Y3454" i="1"/>
  <c r="Y3455" i="1"/>
  <c r="Y3456" i="1"/>
  <c r="Y3457" i="1"/>
  <c r="Y3458" i="1"/>
  <c r="Y3459" i="1"/>
  <c r="Y3460" i="1"/>
  <c r="Y3461" i="1"/>
  <c r="Y3462" i="1"/>
  <c r="Y3463" i="1"/>
  <c r="Y3464" i="1"/>
  <c r="Y3465" i="1"/>
  <c r="Y3466" i="1"/>
  <c r="Y3467" i="1"/>
  <c r="Y3468" i="1"/>
  <c r="Y3469" i="1"/>
  <c r="Y3470" i="1"/>
  <c r="Y3471" i="1"/>
  <c r="Y3472" i="1"/>
  <c r="Y3473" i="1"/>
  <c r="Y3474" i="1"/>
  <c r="Y3475" i="1"/>
  <c r="Y3476" i="1"/>
  <c r="Y3477" i="1"/>
  <c r="Y3478" i="1"/>
  <c r="Y3479" i="1"/>
  <c r="Y3480" i="1"/>
  <c r="Y3481" i="1"/>
  <c r="Y3482" i="1"/>
  <c r="Y3483" i="1"/>
  <c r="Y3484" i="1"/>
  <c r="Y3485" i="1"/>
  <c r="Y3486" i="1"/>
  <c r="Y3487" i="1"/>
  <c r="Y3488" i="1"/>
  <c r="Y3489" i="1"/>
  <c r="Y3490" i="1"/>
  <c r="Y3491" i="1"/>
  <c r="Y3492" i="1"/>
  <c r="Y3493" i="1"/>
  <c r="Y3494" i="1"/>
  <c r="Y3495" i="1"/>
  <c r="Y3496" i="1"/>
  <c r="Y3497" i="1"/>
  <c r="Y3498" i="1"/>
  <c r="Y3499" i="1"/>
  <c r="Y3500" i="1"/>
  <c r="Y3501" i="1"/>
  <c r="Y3502" i="1"/>
  <c r="Y3503" i="1"/>
  <c r="Y3504" i="1"/>
  <c r="Y3505" i="1"/>
  <c r="Y3506" i="1"/>
  <c r="Y3507" i="1"/>
  <c r="Y3508" i="1"/>
  <c r="Y3509" i="1"/>
  <c r="Y3510" i="1"/>
  <c r="Y3511" i="1"/>
  <c r="Y3512" i="1"/>
  <c r="Y3513" i="1"/>
  <c r="Y3514" i="1"/>
  <c r="Y3515" i="1"/>
  <c r="Y3516" i="1"/>
  <c r="Y3517" i="1"/>
  <c r="Y3518" i="1"/>
  <c r="Y3519" i="1"/>
  <c r="Y3520" i="1"/>
  <c r="Y3521" i="1"/>
  <c r="Y3522" i="1"/>
  <c r="Y3523" i="1"/>
  <c r="Y3524" i="1"/>
  <c r="Y3525" i="1"/>
  <c r="Y3526" i="1"/>
  <c r="Y3527" i="1"/>
  <c r="Y3528" i="1"/>
  <c r="Y3529" i="1"/>
  <c r="Y3530" i="1"/>
  <c r="Y3531" i="1"/>
  <c r="Y3532" i="1"/>
  <c r="Y3533" i="1"/>
  <c r="Y3534" i="1"/>
  <c r="Y3535" i="1"/>
  <c r="Y3536" i="1"/>
  <c r="Y3537" i="1"/>
  <c r="Y3538" i="1"/>
  <c r="Y3539" i="1"/>
  <c r="Y3540" i="1"/>
  <c r="Y3541" i="1"/>
  <c r="Y3542" i="1"/>
  <c r="Y3543" i="1"/>
  <c r="Y3544" i="1"/>
  <c r="Y3545" i="1"/>
  <c r="Y3546" i="1"/>
  <c r="Y3547" i="1"/>
  <c r="Y3548" i="1"/>
  <c r="Y3549" i="1"/>
  <c r="Y3550" i="1"/>
  <c r="Y3551" i="1"/>
  <c r="Y3552" i="1"/>
  <c r="Y3553" i="1"/>
  <c r="Y3554" i="1"/>
  <c r="Y3555" i="1"/>
  <c r="Y3556" i="1"/>
  <c r="Y3557" i="1"/>
  <c r="Y3558" i="1"/>
  <c r="Y3559" i="1"/>
  <c r="Y3560" i="1"/>
  <c r="Y3561" i="1"/>
  <c r="Y3562" i="1"/>
  <c r="Y3563" i="1"/>
  <c r="Y3564" i="1"/>
  <c r="Y3565" i="1"/>
  <c r="Y3566" i="1"/>
  <c r="Y3567" i="1"/>
  <c r="Y3568" i="1"/>
  <c r="Y3569" i="1"/>
  <c r="Y3570" i="1"/>
  <c r="Y3571" i="1"/>
  <c r="Y3572" i="1"/>
  <c r="Y3573" i="1"/>
  <c r="Y3574" i="1"/>
  <c r="Y3575" i="1"/>
  <c r="Y3576" i="1"/>
  <c r="Y3577" i="1"/>
  <c r="Y3578" i="1"/>
  <c r="Y3579" i="1"/>
  <c r="Y3580" i="1"/>
  <c r="Y3581" i="1"/>
  <c r="Y3582" i="1"/>
  <c r="Y3583" i="1"/>
  <c r="Y3584" i="1"/>
  <c r="Y3585" i="1"/>
  <c r="Y3586" i="1"/>
  <c r="Y3587" i="1"/>
  <c r="Y3588" i="1"/>
  <c r="Y3589" i="1"/>
  <c r="Y3590" i="1"/>
  <c r="Y3591" i="1"/>
  <c r="Y3592" i="1"/>
  <c r="Y3593" i="1"/>
  <c r="Y3594" i="1"/>
  <c r="Y3595" i="1"/>
  <c r="Y3596" i="1"/>
  <c r="Y3597" i="1"/>
  <c r="Y3598" i="1"/>
  <c r="Y3599" i="1"/>
  <c r="Y3600" i="1"/>
  <c r="Y3601" i="1"/>
  <c r="Y3602" i="1"/>
  <c r="Y3603" i="1"/>
  <c r="Y3604" i="1"/>
  <c r="Y3605" i="1"/>
  <c r="Y3606" i="1"/>
  <c r="Y3607" i="1"/>
  <c r="Y3608" i="1"/>
  <c r="Y3609" i="1"/>
  <c r="Y3610" i="1"/>
  <c r="Y3611" i="1"/>
  <c r="Y3612" i="1"/>
  <c r="Y3613" i="1"/>
  <c r="Y3614" i="1"/>
  <c r="Y3615" i="1"/>
  <c r="Y3616" i="1"/>
  <c r="Y3617" i="1"/>
  <c r="Y3618" i="1"/>
  <c r="Y3619" i="1"/>
  <c r="Y3620" i="1"/>
  <c r="Y3621" i="1"/>
  <c r="Y3622" i="1"/>
  <c r="Y3623" i="1"/>
  <c r="Y3624" i="1"/>
  <c r="Y3625" i="1"/>
  <c r="Y3626" i="1"/>
  <c r="Y3627" i="1"/>
  <c r="Y3628" i="1"/>
  <c r="Y3629" i="1"/>
  <c r="Y3630" i="1"/>
  <c r="Y3631" i="1"/>
  <c r="Y3632" i="1"/>
  <c r="Y3633" i="1"/>
  <c r="Y3634" i="1"/>
  <c r="Y3635" i="1"/>
  <c r="Y3636" i="1"/>
  <c r="Y3637" i="1"/>
  <c r="Y3638" i="1"/>
  <c r="Y3639" i="1"/>
  <c r="Y3640" i="1"/>
  <c r="Y3641" i="1"/>
  <c r="Y3642" i="1"/>
  <c r="Y3643" i="1"/>
  <c r="Y3644" i="1"/>
  <c r="Y3645" i="1"/>
  <c r="Y3646" i="1"/>
  <c r="Y3647" i="1"/>
  <c r="Y3648" i="1"/>
  <c r="Y3649" i="1"/>
  <c r="Y3650" i="1"/>
  <c r="Y3651" i="1"/>
  <c r="Y3652" i="1"/>
  <c r="Y3653" i="1"/>
  <c r="Y3654" i="1"/>
  <c r="Y3655" i="1"/>
  <c r="Y3656" i="1"/>
  <c r="Y3657" i="1"/>
  <c r="Y3658" i="1"/>
  <c r="Y3659" i="1"/>
  <c r="Y3660" i="1"/>
  <c r="Y3661" i="1"/>
  <c r="Y3662" i="1"/>
  <c r="Y3663" i="1"/>
  <c r="Y3664" i="1"/>
  <c r="Y3665" i="1"/>
  <c r="Y3666" i="1"/>
  <c r="Y3667" i="1"/>
  <c r="Y3668" i="1"/>
  <c r="Y3669" i="1"/>
  <c r="Y3670" i="1"/>
  <c r="Y3671" i="1"/>
  <c r="Y3672" i="1"/>
  <c r="Y3673" i="1"/>
  <c r="Y3674" i="1"/>
  <c r="Y3675" i="1"/>
  <c r="Y3676" i="1"/>
  <c r="Y3677" i="1"/>
  <c r="Y3678" i="1"/>
  <c r="Y3679" i="1"/>
  <c r="Y3680" i="1"/>
  <c r="Y3681" i="1"/>
  <c r="Y3682" i="1"/>
  <c r="Y3683" i="1"/>
  <c r="Y3684" i="1"/>
  <c r="Y3685" i="1"/>
  <c r="Y3686" i="1"/>
  <c r="Y3687" i="1"/>
  <c r="Y3688" i="1"/>
  <c r="Y3689" i="1"/>
  <c r="Y3690" i="1"/>
  <c r="Y3691" i="1"/>
  <c r="Y3692" i="1"/>
  <c r="Y3693" i="1"/>
  <c r="Y3694" i="1"/>
  <c r="Y3695" i="1"/>
  <c r="Y3696" i="1"/>
  <c r="Y3697" i="1"/>
  <c r="Y3698" i="1"/>
  <c r="Y3699" i="1"/>
  <c r="Y3700" i="1"/>
  <c r="Y3701" i="1"/>
  <c r="Y3702" i="1"/>
  <c r="Y3703" i="1"/>
  <c r="Y3704" i="1"/>
  <c r="Y3705" i="1"/>
  <c r="Y3706" i="1"/>
  <c r="Y3707" i="1"/>
  <c r="Y3708" i="1"/>
  <c r="Y3709" i="1"/>
  <c r="Y3710" i="1"/>
  <c r="Y3711" i="1"/>
  <c r="Y3712" i="1"/>
  <c r="Y3713" i="1"/>
  <c r="Y3714" i="1"/>
  <c r="Y3715" i="1"/>
  <c r="Y3716" i="1"/>
  <c r="Y3717" i="1"/>
  <c r="Y3718" i="1"/>
  <c r="Y3719" i="1"/>
  <c r="Y3720" i="1"/>
  <c r="Y3721" i="1"/>
  <c r="Y3722" i="1"/>
  <c r="Y3723" i="1"/>
  <c r="Y3724" i="1"/>
  <c r="Y3725" i="1"/>
  <c r="Y3726" i="1"/>
  <c r="Y3727" i="1"/>
  <c r="Y3728" i="1"/>
  <c r="Y3729" i="1"/>
  <c r="Y3730" i="1"/>
  <c r="Y3731" i="1"/>
  <c r="Y3732" i="1"/>
  <c r="Y3733" i="1"/>
  <c r="Y3734" i="1"/>
  <c r="Y3735" i="1"/>
  <c r="Y3736" i="1"/>
  <c r="Y3737" i="1"/>
  <c r="Y3738" i="1"/>
  <c r="Y3739" i="1"/>
  <c r="Y3740" i="1"/>
  <c r="Y3741" i="1"/>
  <c r="Y3742" i="1"/>
  <c r="Y3743" i="1"/>
  <c r="Y3744" i="1"/>
  <c r="Y3745" i="1"/>
  <c r="Y3746" i="1"/>
  <c r="Y3747" i="1"/>
  <c r="Y3748" i="1"/>
  <c r="Y3749" i="1"/>
  <c r="Y3750" i="1"/>
  <c r="Y3751" i="1"/>
  <c r="Y3752" i="1"/>
  <c r="Y3753" i="1"/>
  <c r="Y3754" i="1"/>
  <c r="Y3755" i="1"/>
  <c r="Y3756" i="1"/>
  <c r="Y3757" i="1"/>
  <c r="Y3758" i="1"/>
  <c r="Y3759" i="1"/>
  <c r="Y3760" i="1"/>
  <c r="Y3761" i="1"/>
  <c r="Y3762" i="1"/>
  <c r="Y3763" i="1"/>
  <c r="Y3764" i="1"/>
  <c r="Y3765" i="1"/>
  <c r="Y3766" i="1"/>
  <c r="Y3767" i="1"/>
  <c r="Y3768" i="1"/>
  <c r="Y3769" i="1"/>
  <c r="Y3770" i="1"/>
  <c r="Y3771" i="1"/>
  <c r="Y3772" i="1"/>
  <c r="Y3773" i="1"/>
  <c r="Y3774" i="1"/>
  <c r="Y3775" i="1"/>
  <c r="Y3776" i="1"/>
  <c r="Y3777" i="1"/>
  <c r="Y3778" i="1"/>
  <c r="Y3779" i="1"/>
  <c r="Y3780" i="1"/>
  <c r="Y3781" i="1"/>
  <c r="Y3782" i="1"/>
  <c r="Y3783" i="1"/>
  <c r="Y3784" i="1"/>
  <c r="Y3785" i="1"/>
  <c r="Y3786" i="1"/>
  <c r="Y3787" i="1"/>
  <c r="Y3788" i="1"/>
  <c r="Y3789" i="1"/>
  <c r="Y3790" i="1"/>
  <c r="Y3791" i="1"/>
  <c r="Y3792" i="1"/>
  <c r="Y3793" i="1"/>
  <c r="Y3794" i="1"/>
  <c r="Y3795" i="1"/>
  <c r="Y3796" i="1"/>
  <c r="Y3797" i="1"/>
  <c r="Y3798" i="1"/>
  <c r="Y3799" i="1"/>
  <c r="Y3800" i="1"/>
  <c r="Y3801" i="1"/>
  <c r="Y3802" i="1"/>
  <c r="Y3803" i="1"/>
  <c r="Y3804" i="1"/>
  <c r="Y3805" i="1"/>
  <c r="Y3806" i="1"/>
  <c r="Y3807" i="1"/>
  <c r="Y3808" i="1"/>
  <c r="Y3809" i="1"/>
  <c r="Y3810" i="1"/>
  <c r="Y3811" i="1"/>
  <c r="Y3812" i="1"/>
  <c r="Y3813" i="1"/>
  <c r="Y3814" i="1"/>
  <c r="Y3815" i="1"/>
  <c r="Y3816" i="1"/>
  <c r="Y3817" i="1"/>
  <c r="Y3818" i="1"/>
  <c r="Y3819" i="1"/>
  <c r="Y3820" i="1"/>
  <c r="Y3821" i="1"/>
  <c r="Y3822" i="1"/>
  <c r="Y3823" i="1"/>
  <c r="Y3824" i="1"/>
  <c r="Y3825" i="1"/>
  <c r="Y3826" i="1"/>
  <c r="Y3827" i="1"/>
  <c r="Y3828" i="1"/>
  <c r="Y3829" i="1"/>
  <c r="Y3830" i="1"/>
  <c r="Y3831" i="1"/>
  <c r="Y3832" i="1"/>
  <c r="Y3833" i="1"/>
  <c r="Y3834" i="1"/>
  <c r="Y3835" i="1"/>
  <c r="Y3836" i="1"/>
  <c r="Y3837" i="1"/>
  <c r="Y3838" i="1"/>
  <c r="Y3839" i="1"/>
  <c r="Y3840" i="1"/>
  <c r="Y3841" i="1"/>
  <c r="Y3842" i="1"/>
  <c r="Y3843" i="1"/>
  <c r="Y3844" i="1"/>
  <c r="Y3845" i="1"/>
  <c r="Y3846" i="1"/>
  <c r="Y3847" i="1"/>
  <c r="Y3848" i="1"/>
  <c r="Y3849" i="1"/>
  <c r="Y3850" i="1"/>
  <c r="Y3851" i="1"/>
  <c r="Y3852" i="1"/>
  <c r="Y3853" i="1"/>
  <c r="Y3854" i="1"/>
  <c r="Y3855" i="1"/>
  <c r="Y3856" i="1"/>
  <c r="Y3857" i="1"/>
  <c r="Y3858" i="1"/>
  <c r="Y3859" i="1"/>
  <c r="Y3860" i="1"/>
  <c r="Y3861" i="1"/>
  <c r="Y3862" i="1"/>
  <c r="Y3863" i="1"/>
  <c r="Y3864" i="1"/>
  <c r="Y3865" i="1"/>
  <c r="Y3866" i="1"/>
  <c r="Y3867" i="1"/>
  <c r="Y3868" i="1"/>
  <c r="Y3869" i="1"/>
  <c r="Y3870" i="1"/>
  <c r="Y3871" i="1"/>
  <c r="Y3872" i="1"/>
  <c r="Y3873" i="1"/>
  <c r="Y3874" i="1"/>
  <c r="Y3875" i="1"/>
  <c r="Y3876" i="1"/>
  <c r="Y3877" i="1"/>
  <c r="Y3878" i="1"/>
  <c r="Y3879" i="1"/>
  <c r="Y3880" i="1"/>
  <c r="Y3881" i="1"/>
  <c r="Y3882" i="1"/>
  <c r="Y3883" i="1"/>
  <c r="Y3884" i="1"/>
  <c r="Y3885" i="1"/>
  <c r="Y3886" i="1"/>
  <c r="Y3887" i="1"/>
  <c r="Y3888" i="1"/>
  <c r="Y3889" i="1"/>
  <c r="Y3890" i="1"/>
  <c r="Y3891" i="1"/>
  <c r="Y3892" i="1"/>
  <c r="Y3893" i="1"/>
  <c r="Y3894" i="1"/>
  <c r="Y3895" i="1"/>
  <c r="Y3896" i="1"/>
  <c r="Y3897" i="1"/>
  <c r="Y3898" i="1"/>
  <c r="Y3899" i="1"/>
  <c r="Y3900" i="1"/>
  <c r="Y3901" i="1"/>
  <c r="Y3902" i="1"/>
  <c r="Y3903" i="1"/>
  <c r="Y3904" i="1"/>
  <c r="Y3905" i="1"/>
  <c r="Y3906" i="1"/>
  <c r="Y3907" i="1"/>
  <c r="Y3908" i="1"/>
  <c r="Y3909" i="1"/>
  <c r="Y3910" i="1"/>
  <c r="Y3911" i="1"/>
  <c r="Y3912" i="1"/>
  <c r="Y3913" i="1"/>
  <c r="Y3914" i="1"/>
  <c r="Y3915" i="1"/>
  <c r="Y3916" i="1"/>
  <c r="Y3917" i="1"/>
  <c r="Y3918" i="1"/>
  <c r="Y3919" i="1"/>
  <c r="Y3920" i="1"/>
  <c r="Y3921" i="1"/>
  <c r="Y3922" i="1"/>
  <c r="Y3923" i="1"/>
  <c r="Y3924" i="1"/>
  <c r="Y3925" i="1"/>
  <c r="Y3926" i="1"/>
  <c r="Y3927" i="1"/>
  <c r="Y3928" i="1"/>
  <c r="Y3929" i="1"/>
  <c r="Y3930" i="1"/>
  <c r="Y3931" i="1"/>
  <c r="Y3932" i="1"/>
  <c r="Y3933" i="1"/>
  <c r="Y3934" i="1"/>
  <c r="Y3935" i="1"/>
  <c r="Y3936" i="1"/>
  <c r="Y3937" i="1"/>
  <c r="Y3938" i="1"/>
  <c r="Y3939" i="1"/>
  <c r="Y3940" i="1"/>
  <c r="Y3941" i="1"/>
  <c r="Y3942" i="1"/>
  <c r="Y3943" i="1"/>
  <c r="Y3944" i="1"/>
  <c r="Y3945" i="1"/>
  <c r="Y3946" i="1"/>
  <c r="Y3947" i="1"/>
  <c r="Y3948" i="1"/>
  <c r="Y3949" i="1"/>
  <c r="Y3950" i="1"/>
  <c r="Y3951" i="1"/>
  <c r="Y3952" i="1"/>
  <c r="Y3953" i="1"/>
  <c r="Y3954" i="1"/>
  <c r="Y3955" i="1"/>
  <c r="Y3956" i="1"/>
  <c r="Y3957" i="1"/>
  <c r="Y3958" i="1"/>
  <c r="Y3959" i="1"/>
  <c r="Y3960" i="1"/>
  <c r="Y3961" i="1"/>
  <c r="Y3962" i="1"/>
  <c r="Y3963" i="1"/>
  <c r="Y3964" i="1"/>
  <c r="Y3965" i="1"/>
  <c r="Y3966" i="1"/>
  <c r="Y3967" i="1"/>
  <c r="Y3968" i="1"/>
  <c r="Y3969" i="1"/>
  <c r="Y3970" i="1"/>
  <c r="Y3971" i="1"/>
  <c r="Y3972" i="1"/>
  <c r="Y3973" i="1"/>
  <c r="Y3974" i="1"/>
  <c r="Y3975" i="1"/>
  <c r="Y3976" i="1"/>
  <c r="Y3977" i="1"/>
  <c r="Y3978" i="1"/>
  <c r="Y3979" i="1"/>
  <c r="Y3980" i="1"/>
  <c r="Y3981" i="1"/>
  <c r="Y3982" i="1"/>
  <c r="Y3983" i="1"/>
  <c r="Y3984" i="1"/>
  <c r="Y3985" i="1"/>
  <c r="Y3986" i="1"/>
  <c r="Y3987" i="1"/>
  <c r="Y3988" i="1"/>
  <c r="Y3989" i="1"/>
  <c r="Y3990" i="1"/>
  <c r="Y3991" i="1"/>
  <c r="Y3992" i="1"/>
  <c r="Y3993" i="1"/>
  <c r="Y3994" i="1"/>
  <c r="Y3995" i="1"/>
  <c r="Y3996" i="1"/>
  <c r="Y3997" i="1"/>
  <c r="Y3998" i="1"/>
  <c r="Y3999" i="1"/>
  <c r="Y4000" i="1"/>
  <c r="Y4001" i="1"/>
  <c r="Y4002" i="1"/>
  <c r="Y4003" i="1"/>
  <c r="Y4004" i="1"/>
  <c r="Y4005" i="1"/>
  <c r="Y4006" i="1"/>
  <c r="Y4007" i="1"/>
  <c r="Y4008" i="1"/>
  <c r="Y4009" i="1"/>
  <c r="Y4010" i="1"/>
  <c r="Y4011" i="1"/>
  <c r="Y4012" i="1"/>
  <c r="Y4013" i="1"/>
  <c r="Y4014" i="1"/>
  <c r="Y4015" i="1"/>
  <c r="Y4016" i="1"/>
  <c r="Y4017" i="1"/>
  <c r="Y4018" i="1"/>
  <c r="Y4019" i="1"/>
  <c r="Y4020" i="1"/>
  <c r="Y4021" i="1"/>
  <c r="Y4022" i="1"/>
  <c r="Y4023" i="1"/>
  <c r="Y4024" i="1"/>
  <c r="Y4025" i="1"/>
  <c r="Y4026" i="1"/>
  <c r="Y4027" i="1"/>
  <c r="Y4028" i="1"/>
  <c r="Y4029" i="1"/>
  <c r="Y4030" i="1"/>
  <c r="Y4031" i="1"/>
  <c r="Y4032" i="1"/>
  <c r="Y4033" i="1"/>
  <c r="Y4034" i="1"/>
  <c r="Y4035" i="1"/>
  <c r="Y4036" i="1"/>
  <c r="Y4037" i="1"/>
  <c r="Y4038" i="1"/>
  <c r="Y4039" i="1"/>
  <c r="Y4040" i="1"/>
  <c r="Y4041" i="1"/>
  <c r="Y4042" i="1"/>
  <c r="Y4043" i="1"/>
  <c r="Y4044" i="1"/>
  <c r="Y4045" i="1"/>
  <c r="Y4046" i="1"/>
  <c r="Y4047" i="1"/>
  <c r="Y4048" i="1"/>
  <c r="Y4049" i="1"/>
  <c r="Y4050" i="1"/>
  <c r="Y4051" i="1"/>
  <c r="Y4052" i="1"/>
  <c r="Y4053" i="1"/>
  <c r="Y4054" i="1"/>
  <c r="Y4055" i="1"/>
  <c r="Y4056" i="1"/>
  <c r="Y4057" i="1"/>
  <c r="Y4058" i="1"/>
  <c r="Y4059" i="1"/>
  <c r="Y4060" i="1"/>
  <c r="Y4061" i="1"/>
  <c r="Y4062" i="1"/>
  <c r="Y4063" i="1"/>
  <c r="Y4064" i="1"/>
  <c r="Y4065" i="1"/>
  <c r="Y4066" i="1"/>
  <c r="Y4067" i="1"/>
  <c r="Y4068" i="1"/>
  <c r="Y4069" i="1"/>
  <c r="Y4070" i="1"/>
  <c r="Y4071" i="1"/>
  <c r="Y4072" i="1"/>
  <c r="Y4073" i="1"/>
  <c r="Y4074" i="1"/>
  <c r="Y4075" i="1"/>
  <c r="Y4076" i="1"/>
  <c r="Y4077" i="1"/>
  <c r="Y4078" i="1"/>
  <c r="Y4079" i="1"/>
  <c r="Y4080" i="1"/>
  <c r="Y4081" i="1"/>
  <c r="Y4082" i="1"/>
  <c r="Y4083" i="1"/>
  <c r="Y4084" i="1"/>
  <c r="Y4085" i="1"/>
  <c r="Y4086" i="1"/>
  <c r="Y4087" i="1"/>
  <c r="Y4088" i="1"/>
  <c r="Y4089" i="1"/>
  <c r="Y4090" i="1"/>
  <c r="Y4091" i="1"/>
  <c r="Y4092" i="1"/>
  <c r="Y4093" i="1"/>
  <c r="Y4094" i="1"/>
  <c r="Y4095" i="1"/>
  <c r="Y4096" i="1"/>
  <c r="Y4097" i="1"/>
  <c r="Y4098" i="1"/>
  <c r="Y4099" i="1"/>
  <c r="Y4100" i="1"/>
  <c r="Y4101" i="1"/>
  <c r="Y4102" i="1"/>
  <c r="Y4103" i="1"/>
  <c r="Y4104" i="1"/>
  <c r="Y4105" i="1"/>
  <c r="Y4106" i="1"/>
  <c r="Y4107" i="1"/>
  <c r="Y4108" i="1"/>
  <c r="Y4109" i="1"/>
  <c r="Y4110" i="1"/>
  <c r="Y4111" i="1"/>
  <c r="Y4112" i="1"/>
  <c r="Y4113" i="1"/>
  <c r="Y4114" i="1"/>
  <c r="Y4115" i="1"/>
  <c r="Y4116" i="1"/>
  <c r="Y4117" i="1"/>
  <c r="Y4118" i="1"/>
  <c r="Y4119" i="1"/>
  <c r="Y4120" i="1"/>
  <c r="Y4121" i="1"/>
  <c r="Y4122" i="1"/>
  <c r="Y4123" i="1"/>
  <c r="Y4124" i="1"/>
  <c r="Y4125" i="1"/>
  <c r="Y4126" i="1"/>
  <c r="Y4127" i="1"/>
  <c r="Y4128" i="1"/>
  <c r="Y4129" i="1"/>
  <c r="Y4130" i="1"/>
  <c r="Y4131" i="1"/>
  <c r="Y4132" i="1"/>
  <c r="Y4133" i="1"/>
  <c r="Y4134" i="1"/>
  <c r="Y4135" i="1"/>
  <c r="Y4136" i="1"/>
  <c r="Y4137" i="1"/>
  <c r="Y4138" i="1"/>
  <c r="Y4139" i="1"/>
  <c r="Y4140" i="1"/>
  <c r="Y4141" i="1"/>
  <c r="Y4142" i="1"/>
  <c r="Y4143" i="1"/>
  <c r="Y4144" i="1"/>
  <c r="Y4145" i="1"/>
  <c r="Y4146" i="1"/>
  <c r="Y4147" i="1"/>
  <c r="Y4148" i="1"/>
  <c r="Y4149" i="1"/>
  <c r="Y4150" i="1"/>
  <c r="Y4151" i="1"/>
  <c r="Y4152" i="1"/>
  <c r="Y4153" i="1"/>
  <c r="Y4154" i="1"/>
  <c r="Y4155" i="1"/>
  <c r="Y4156" i="1"/>
  <c r="Y4157" i="1"/>
  <c r="Y4158" i="1"/>
  <c r="Y4159" i="1"/>
  <c r="Y4160" i="1"/>
  <c r="Y4161" i="1"/>
  <c r="Y4162" i="1"/>
  <c r="Y4163" i="1"/>
  <c r="Y4164" i="1"/>
  <c r="Y4165" i="1"/>
  <c r="Y4166" i="1"/>
  <c r="Y4167" i="1"/>
  <c r="Y4168" i="1"/>
  <c r="Y4169" i="1"/>
  <c r="Y4170" i="1"/>
  <c r="Y4171" i="1"/>
  <c r="Y4172" i="1"/>
  <c r="Y4173" i="1"/>
  <c r="Y4174" i="1"/>
  <c r="Y4175" i="1"/>
  <c r="Y4176" i="1"/>
  <c r="Y4177" i="1"/>
  <c r="Y4178" i="1"/>
  <c r="Y4179" i="1"/>
  <c r="Y4180" i="1"/>
  <c r="Y4181" i="1"/>
  <c r="Y4182" i="1"/>
  <c r="Y4183" i="1"/>
  <c r="Y4184" i="1"/>
  <c r="Y4185" i="1"/>
  <c r="Y4186" i="1"/>
  <c r="Y4187" i="1"/>
  <c r="Y4188" i="1"/>
  <c r="Y4189" i="1"/>
  <c r="Y4190" i="1"/>
  <c r="Y4191" i="1"/>
  <c r="Y4192" i="1"/>
  <c r="Y4193" i="1"/>
  <c r="Y4194" i="1"/>
  <c r="Y4195" i="1"/>
  <c r="Y4196" i="1"/>
  <c r="Y4197" i="1"/>
  <c r="Y4198" i="1"/>
  <c r="Y4199" i="1"/>
  <c r="Y4200" i="1"/>
  <c r="Y4201" i="1"/>
  <c r="Y4202" i="1"/>
  <c r="Y4203" i="1"/>
  <c r="Y4204" i="1"/>
  <c r="Y4205" i="1"/>
  <c r="Y4206" i="1"/>
  <c r="Y4207" i="1"/>
  <c r="Y4208" i="1"/>
  <c r="Y4209" i="1"/>
  <c r="Y4210" i="1"/>
  <c r="Y4211" i="1"/>
  <c r="Y4212" i="1"/>
  <c r="Y4213" i="1"/>
  <c r="Y4214" i="1"/>
  <c r="Y4215" i="1"/>
  <c r="Y4216" i="1"/>
  <c r="Y4217" i="1"/>
  <c r="Y4218" i="1"/>
  <c r="Y4219" i="1"/>
  <c r="Y4220" i="1"/>
  <c r="Y4221" i="1"/>
  <c r="Y4222" i="1"/>
  <c r="Y4223" i="1"/>
  <c r="Y4224" i="1"/>
  <c r="Y4225" i="1"/>
  <c r="Y4226" i="1"/>
  <c r="Y4227" i="1"/>
  <c r="Y4228" i="1"/>
  <c r="Y4229" i="1"/>
  <c r="Y4230" i="1"/>
  <c r="Y4231" i="1"/>
  <c r="Y4232" i="1"/>
  <c r="Y4233" i="1"/>
  <c r="Y4234" i="1"/>
  <c r="Y4235" i="1"/>
  <c r="Y4236" i="1"/>
  <c r="Y4237" i="1"/>
  <c r="Y4238" i="1"/>
  <c r="Y4239" i="1"/>
  <c r="Y4240" i="1"/>
  <c r="Y4241" i="1"/>
  <c r="Y4242" i="1"/>
  <c r="Y4243" i="1"/>
  <c r="Y4244" i="1"/>
  <c r="Y4245" i="1"/>
  <c r="Y4246" i="1"/>
  <c r="Y4247" i="1"/>
  <c r="Y4248" i="1"/>
  <c r="Y4249" i="1"/>
  <c r="Y4250" i="1"/>
  <c r="Y4251" i="1"/>
  <c r="Y4252" i="1"/>
  <c r="Y4253" i="1"/>
  <c r="Y4254" i="1"/>
  <c r="Y4255" i="1"/>
  <c r="Y4256" i="1"/>
  <c r="Y4257" i="1"/>
  <c r="Y4258" i="1"/>
  <c r="Y4259" i="1"/>
  <c r="Y4260" i="1"/>
  <c r="Y4261" i="1"/>
  <c r="Y4262" i="1"/>
  <c r="Y4263" i="1"/>
  <c r="Y4264" i="1"/>
  <c r="Y4265" i="1"/>
  <c r="Y4266" i="1"/>
  <c r="Y4267" i="1"/>
  <c r="Y4268" i="1"/>
  <c r="Y4269" i="1"/>
  <c r="Y4270" i="1"/>
  <c r="Y4271" i="1"/>
  <c r="Y4272" i="1"/>
  <c r="Y4273" i="1"/>
  <c r="Y4274" i="1"/>
  <c r="Y4275" i="1"/>
  <c r="Y4276" i="1"/>
  <c r="Y4277" i="1"/>
  <c r="Y4278" i="1"/>
  <c r="Y4279" i="1"/>
  <c r="Y4280" i="1"/>
  <c r="Y4281" i="1"/>
  <c r="Y4282" i="1"/>
  <c r="Y4283" i="1"/>
  <c r="Y4284" i="1"/>
  <c r="Y4285" i="1"/>
  <c r="Y4286" i="1"/>
  <c r="Y4287" i="1"/>
  <c r="Y4288" i="1"/>
  <c r="Y4289" i="1"/>
  <c r="Y4290" i="1"/>
  <c r="Y4291" i="1"/>
  <c r="Y4292" i="1"/>
  <c r="Y4293" i="1"/>
  <c r="Y4294" i="1"/>
  <c r="Y4295" i="1"/>
  <c r="Y4296" i="1"/>
  <c r="Y4297" i="1"/>
  <c r="Y4298" i="1"/>
  <c r="Y4299" i="1"/>
  <c r="Y4300" i="1"/>
  <c r="Y4301" i="1"/>
  <c r="Y4302" i="1"/>
  <c r="Y4303" i="1"/>
  <c r="Y4304" i="1"/>
  <c r="Y4305" i="1"/>
  <c r="Y4306" i="1"/>
  <c r="Y4307" i="1"/>
  <c r="Y4308" i="1"/>
  <c r="Y4309" i="1"/>
  <c r="Y4310" i="1"/>
  <c r="Y4311" i="1"/>
  <c r="Y4312" i="1"/>
  <c r="Y4313" i="1"/>
  <c r="Y4314" i="1"/>
  <c r="Y4315" i="1"/>
  <c r="Y4316" i="1"/>
  <c r="Y4317" i="1"/>
  <c r="Y4318" i="1"/>
  <c r="Y4319" i="1"/>
  <c r="Y4320" i="1"/>
  <c r="Y4321" i="1"/>
  <c r="Y4322" i="1"/>
  <c r="Y4323" i="1"/>
  <c r="Y4324" i="1"/>
  <c r="Y4325" i="1"/>
  <c r="Y4326" i="1"/>
  <c r="Y4327" i="1"/>
  <c r="Y4328" i="1"/>
  <c r="Y4329" i="1"/>
  <c r="Y4330" i="1"/>
  <c r="Y4331" i="1"/>
  <c r="Y4332" i="1"/>
  <c r="Y4333" i="1"/>
  <c r="Y4334" i="1"/>
  <c r="Y4335" i="1"/>
  <c r="Y4336" i="1"/>
  <c r="Y4337" i="1"/>
  <c r="Y4338" i="1"/>
  <c r="Y4339" i="1"/>
  <c r="Y4340" i="1"/>
  <c r="Y4341" i="1"/>
  <c r="Y4342" i="1"/>
  <c r="Y4343" i="1"/>
  <c r="Y4344" i="1"/>
  <c r="Y4345" i="1"/>
  <c r="Y4346" i="1"/>
  <c r="Y4347" i="1"/>
  <c r="Y4348" i="1"/>
  <c r="Y4349" i="1"/>
  <c r="Y4350" i="1"/>
  <c r="Y4351" i="1"/>
  <c r="Y4352" i="1"/>
  <c r="Y4353" i="1"/>
  <c r="Y4354" i="1"/>
  <c r="Y4355" i="1"/>
  <c r="Y4356" i="1"/>
  <c r="Y4357" i="1"/>
  <c r="Y4358" i="1"/>
  <c r="Y4359" i="1"/>
  <c r="Y4360" i="1"/>
  <c r="Y4361" i="1"/>
  <c r="Y4362" i="1"/>
  <c r="Y4363" i="1"/>
  <c r="Y4364" i="1"/>
  <c r="Y4365" i="1"/>
  <c r="Y4366" i="1"/>
  <c r="Y4367" i="1"/>
  <c r="Y4368" i="1"/>
  <c r="Y4369" i="1"/>
  <c r="Y4370" i="1"/>
  <c r="Y4371" i="1"/>
  <c r="Y4372" i="1"/>
  <c r="Y4373" i="1"/>
  <c r="Y4374" i="1"/>
  <c r="Y4375" i="1"/>
  <c r="Y4376" i="1"/>
  <c r="Y4377" i="1"/>
  <c r="Y4378" i="1"/>
  <c r="Y4379" i="1"/>
  <c r="Y4380" i="1"/>
  <c r="Y4381" i="1"/>
  <c r="Y4382" i="1"/>
  <c r="Y4383" i="1"/>
  <c r="Y4384" i="1"/>
  <c r="Y4385" i="1"/>
  <c r="Y4386" i="1"/>
  <c r="Y4387" i="1"/>
  <c r="Y4388" i="1"/>
  <c r="Y4389" i="1"/>
  <c r="Y4390" i="1"/>
  <c r="Y4391" i="1"/>
  <c r="Y4392" i="1"/>
  <c r="Y4393" i="1"/>
  <c r="Y4394" i="1"/>
  <c r="Y4395" i="1"/>
  <c r="Y4396" i="1"/>
  <c r="Y4397" i="1"/>
  <c r="Y4398" i="1"/>
  <c r="Y4399" i="1"/>
  <c r="Y4400" i="1"/>
  <c r="Y4401" i="1"/>
  <c r="Y4402" i="1"/>
  <c r="Y4403" i="1"/>
  <c r="Y4404" i="1"/>
  <c r="Y4405" i="1"/>
  <c r="Y4406" i="1"/>
  <c r="Y4407" i="1"/>
  <c r="Y4408" i="1"/>
  <c r="Y4409" i="1"/>
  <c r="Y4410" i="1"/>
  <c r="Y4411" i="1"/>
  <c r="Y4412" i="1"/>
  <c r="Y4413" i="1"/>
  <c r="Y4414" i="1"/>
  <c r="Y4415" i="1"/>
  <c r="Y4416" i="1"/>
  <c r="Y4417" i="1"/>
  <c r="Y4418" i="1"/>
  <c r="Y4419" i="1"/>
  <c r="Y4420" i="1"/>
  <c r="Y4421" i="1"/>
  <c r="Y4422" i="1"/>
  <c r="Y4423" i="1"/>
  <c r="Y4424" i="1"/>
  <c r="Y4425" i="1"/>
  <c r="Y4426" i="1"/>
  <c r="Y4427" i="1"/>
  <c r="Y4428" i="1"/>
  <c r="Y4429" i="1"/>
  <c r="Y4430" i="1"/>
  <c r="Y4431" i="1"/>
  <c r="Y4432" i="1"/>
  <c r="Y4433" i="1"/>
  <c r="Y4434" i="1"/>
  <c r="Y4435" i="1"/>
  <c r="Y4436" i="1"/>
  <c r="Y4437" i="1"/>
  <c r="Y4438" i="1"/>
  <c r="Y4439" i="1"/>
  <c r="Y4440" i="1"/>
  <c r="Y4441" i="1"/>
  <c r="Y4442" i="1"/>
  <c r="Y4443" i="1"/>
  <c r="Y4444" i="1"/>
  <c r="Y4445" i="1"/>
  <c r="Y4446" i="1"/>
  <c r="Y4447" i="1"/>
  <c r="Y4448" i="1"/>
  <c r="Y4449" i="1"/>
  <c r="Y4450" i="1"/>
  <c r="Y4451" i="1"/>
  <c r="Y4452" i="1"/>
  <c r="Y4453" i="1"/>
  <c r="Y4454" i="1"/>
  <c r="Y4455" i="1"/>
  <c r="Y4456" i="1"/>
  <c r="Y4457" i="1"/>
  <c r="Y4458" i="1"/>
  <c r="Y4459" i="1"/>
  <c r="Y4460" i="1"/>
  <c r="Y4461" i="1"/>
  <c r="Y4462" i="1"/>
  <c r="Y4463" i="1"/>
  <c r="Y4464" i="1"/>
  <c r="Y4465" i="1"/>
  <c r="Y4466" i="1"/>
  <c r="Y4467" i="1"/>
  <c r="Y4468" i="1"/>
  <c r="Y4469" i="1"/>
  <c r="Y4470" i="1"/>
  <c r="Y4471" i="1"/>
  <c r="Y4472" i="1"/>
  <c r="Y4473" i="1"/>
  <c r="Y4474" i="1"/>
  <c r="Y4475" i="1"/>
  <c r="Y4476" i="1"/>
  <c r="Y4477" i="1"/>
  <c r="Y4478" i="1"/>
  <c r="Y4479" i="1"/>
  <c r="Y4480" i="1"/>
  <c r="Y4481" i="1"/>
  <c r="Y4482" i="1"/>
  <c r="Y4483" i="1"/>
  <c r="Y4484" i="1"/>
  <c r="Y4485" i="1"/>
  <c r="Y4486" i="1"/>
  <c r="Y4487" i="1"/>
  <c r="Y4488" i="1"/>
  <c r="Y4489" i="1"/>
  <c r="Y4490" i="1"/>
  <c r="Y4491" i="1"/>
  <c r="Y4492" i="1"/>
  <c r="Y4493" i="1"/>
  <c r="Y4494" i="1"/>
  <c r="Y4495" i="1"/>
  <c r="Y4496" i="1"/>
  <c r="Y4497" i="1"/>
  <c r="Y4498" i="1"/>
  <c r="Y4499" i="1"/>
  <c r="Y4500" i="1"/>
  <c r="Y4501" i="1"/>
  <c r="Y4502" i="1"/>
  <c r="Y4503" i="1"/>
  <c r="Y4504" i="1"/>
  <c r="Y4505" i="1"/>
  <c r="Y4506" i="1"/>
  <c r="Y4507" i="1"/>
  <c r="Y4508" i="1"/>
  <c r="Y4509" i="1"/>
  <c r="Y4510" i="1"/>
  <c r="Y4511" i="1"/>
  <c r="Y4512" i="1"/>
  <c r="Y4513" i="1"/>
  <c r="Y4514" i="1"/>
  <c r="Y4515" i="1"/>
  <c r="Y4516" i="1"/>
  <c r="Y4517" i="1"/>
  <c r="Y4518" i="1"/>
  <c r="Y4519" i="1"/>
  <c r="Y4520" i="1"/>
  <c r="Y4521" i="1"/>
  <c r="Y4522" i="1"/>
  <c r="Y4523" i="1"/>
  <c r="Y4524" i="1"/>
  <c r="Y4525" i="1"/>
  <c r="Y4526" i="1"/>
  <c r="Y4527" i="1"/>
  <c r="Y4528" i="1"/>
  <c r="Y4529" i="1"/>
  <c r="Y4530" i="1"/>
  <c r="Y4531" i="1"/>
  <c r="Y4532" i="1"/>
  <c r="Y4533" i="1"/>
  <c r="Y4534" i="1"/>
  <c r="Y4535" i="1"/>
  <c r="Y4536" i="1"/>
  <c r="Y4537" i="1"/>
  <c r="Y4538" i="1"/>
  <c r="Y4539" i="1"/>
  <c r="Y4540" i="1"/>
  <c r="Y4541" i="1"/>
  <c r="Y4542" i="1"/>
  <c r="Y4543" i="1"/>
  <c r="Y4544" i="1"/>
  <c r="Y4545" i="1"/>
  <c r="Y4546" i="1"/>
  <c r="Y4547" i="1"/>
  <c r="Y4548" i="1"/>
  <c r="Y4549" i="1"/>
  <c r="Y4550" i="1"/>
  <c r="Y4551" i="1"/>
  <c r="Y4552" i="1"/>
  <c r="Y4553" i="1"/>
  <c r="Y4554" i="1"/>
  <c r="Y4555" i="1"/>
  <c r="Y4556" i="1"/>
  <c r="Y4557" i="1"/>
  <c r="Y4558" i="1"/>
  <c r="Y4559" i="1"/>
  <c r="Y4560" i="1"/>
  <c r="Y4561" i="1"/>
  <c r="Y4562" i="1"/>
  <c r="Y4563" i="1"/>
  <c r="Y4564" i="1"/>
  <c r="Y4565" i="1"/>
  <c r="Y4566" i="1"/>
  <c r="Y4567" i="1"/>
  <c r="Y4568" i="1"/>
  <c r="Y4569" i="1"/>
  <c r="Y4570" i="1"/>
  <c r="Y4571" i="1"/>
  <c r="Y4572" i="1"/>
  <c r="Y4573" i="1"/>
  <c r="Y4574" i="1"/>
  <c r="Y4575" i="1"/>
  <c r="Y4576" i="1"/>
  <c r="Y4577" i="1"/>
  <c r="Y4578" i="1"/>
  <c r="Y4579" i="1"/>
  <c r="Y4580" i="1"/>
  <c r="Y4581" i="1"/>
  <c r="Y4582" i="1"/>
  <c r="Y4583" i="1"/>
  <c r="Y4584" i="1"/>
  <c r="Y4585" i="1"/>
  <c r="Y4586" i="1"/>
  <c r="Y4587" i="1"/>
  <c r="Y4588" i="1"/>
  <c r="Y4589" i="1"/>
  <c r="Y4590" i="1"/>
  <c r="Y4591" i="1"/>
  <c r="Y4592" i="1"/>
  <c r="Y4593" i="1"/>
  <c r="Y4594" i="1"/>
  <c r="Y4595" i="1"/>
  <c r="Y4596" i="1"/>
  <c r="Y4597" i="1"/>
  <c r="Y4598" i="1"/>
  <c r="Y4599" i="1"/>
  <c r="Y4600" i="1"/>
  <c r="Y4601" i="1"/>
  <c r="Y4602" i="1"/>
  <c r="Y4603" i="1"/>
  <c r="Y4604" i="1"/>
  <c r="Y4605" i="1"/>
  <c r="Y4606" i="1"/>
  <c r="Y4607" i="1"/>
  <c r="Y4608" i="1"/>
  <c r="Y4609" i="1"/>
  <c r="Y4610" i="1"/>
  <c r="Y4611" i="1"/>
  <c r="Y4612" i="1"/>
  <c r="Y4613" i="1"/>
  <c r="Y4614" i="1"/>
  <c r="Y4615" i="1"/>
  <c r="Y4616" i="1"/>
  <c r="Y4617" i="1"/>
  <c r="Y4618" i="1"/>
  <c r="Y4619" i="1"/>
  <c r="Y4620" i="1"/>
  <c r="Y4621" i="1"/>
  <c r="Y4622" i="1"/>
  <c r="Y4623" i="1"/>
  <c r="Y4624" i="1"/>
  <c r="Y4625" i="1"/>
  <c r="Y4626" i="1"/>
  <c r="Y4627" i="1"/>
  <c r="Y4628" i="1"/>
  <c r="Y4629" i="1"/>
  <c r="Y4630" i="1"/>
  <c r="Y4631" i="1"/>
  <c r="Y4632" i="1"/>
  <c r="Y4633" i="1"/>
  <c r="Y4634" i="1"/>
  <c r="Y4635" i="1"/>
  <c r="Y4636" i="1"/>
  <c r="Y4637" i="1"/>
  <c r="Y4638" i="1"/>
  <c r="Y4639" i="1"/>
  <c r="Y4640" i="1"/>
  <c r="Y4641" i="1"/>
  <c r="Y4642" i="1"/>
  <c r="Y4643" i="1"/>
  <c r="Y4644" i="1"/>
  <c r="Y4645" i="1"/>
  <c r="Y4646" i="1"/>
  <c r="Y4647" i="1"/>
  <c r="Y4648" i="1"/>
  <c r="Y4649" i="1"/>
  <c r="Y4650" i="1"/>
  <c r="Y4651" i="1"/>
  <c r="Y4652" i="1"/>
  <c r="Y4653" i="1"/>
  <c r="Y4654" i="1"/>
  <c r="Y4655" i="1"/>
  <c r="Y4656" i="1"/>
  <c r="Y4657" i="1"/>
  <c r="Y4658" i="1"/>
  <c r="Y4659" i="1"/>
  <c r="Y4660" i="1"/>
  <c r="Y4661" i="1"/>
  <c r="Y4662" i="1"/>
  <c r="Y4663" i="1"/>
  <c r="Y4664" i="1"/>
  <c r="Y4665" i="1"/>
  <c r="Y4666" i="1"/>
  <c r="Y4667" i="1"/>
  <c r="Y4668" i="1"/>
  <c r="Y4669" i="1"/>
  <c r="Y4670" i="1"/>
  <c r="Y4671" i="1"/>
  <c r="Y4672" i="1"/>
  <c r="Y4673" i="1"/>
  <c r="Y4674" i="1"/>
  <c r="Y4675" i="1"/>
  <c r="Y4676" i="1"/>
  <c r="Y4677" i="1"/>
  <c r="Y4678" i="1"/>
  <c r="Y4679" i="1"/>
  <c r="Y4680" i="1"/>
  <c r="Y4681" i="1"/>
  <c r="Y4682" i="1"/>
  <c r="Y4683" i="1"/>
  <c r="Y4684" i="1"/>
  <c r="Y4685" i="1"/>
  <c r="Y4686" i="1"/>
  <c r="Y4687" i="1"/>
  <c r="Y4688" i="1"/>
  <c r="Y4689" i="1"/>
  <c r="Y4690" i="1"/>
  <c r="Y4691" i="1"/>
  <c r="Y4692" i="1"/>
  <c r="Y4693" i="1"/>
  <c r="Y4694" i="1"/>
  <c r="Y4695" i="1"/>
  <c r="Y4696" i="1"/>
  <c r="Y4697" i="1"/>
  <c r="Y4698" i="1"/>
  <c r="Y4699" i="1"/>
  <c r="Y4700" i="1"/>
  <c r="Y4701" i="1"/>
  <c r="Y4702" i="1"/>
  <c r="Y4703" i="1"/>
  <c r="Y4704" i="1"/>
  <c r="Y4705" i="1"/>
  <c r="Y4706" i="1"/>
  <c r="Y4707" i="1"/>
  <c r="Y4708" i="1"/>
  <c r="Y4709" i="1"/>
  <c r="Y4710" i="1"/>
  <c r="Y4711" i="1"/>
  <c r="Y4712" i="1"/>
  <c r="Y4713" i="1"/>
  <c r="Y4714" i="1"/>
  <c r="Y4715" i="1"/>
  <c r="Y4716" i="1"/>
  <c r="Y4717" i="1"/>
  <c r="Y4718" i="1"/>
  <c r="Y4719" i="1"/>
  <c r="Y4720" i="1"/>
  <c r="Y4721" i="1"/>
  <c r="Y4722" i="1"/>
  <c r="Y4723" i="1"/>
  <c r="Y4724" i="1"/>
  <c r="Y4725" i="1"/>
  <c r="Y4726" i="1"/>
  <c r="Y4727" i="1"/>
  <c r="Y4728" i="1"/>
  <c r="Y4729" i="1"/>
  <c r="Y4730" i="1"/>
  <c r="Y4731" i="1"/>
  <c r="Y4732" i="1"/>
  <c r="Y4733" i="1"/>
  <c r="Y4734" i="1"/>
  <c r="Y4735" i="1"/>
  <c r="Y4736" i="1"/>
  <c r="Y4737" i="1"/>
  <c r="Y4738" i="1"/>
  <c r="Y4739" i="1"/>
  <c r="Y4740" i="1"/>
  <c r="Y4741" i="1"/>
  <c r="Y4742" i="1"/>
  <c r="Y4743" i="1"/>
  <c r="Y4744" i="1"/>
  <c r="Y4745" i="1"/>
  <c r="Y4746" i="1"/>
  <c r="Y4747" i="1"/>
  <c r="Y4748" i="1"/>
  <c r="Y4749" i="1"/>
  <c r="Y4750" i="1"/>
  <c r="Y4751" i="1"/>
  <c r="Y4752" i="1"/>
  <c r="Y4753" i="1"/>
  <c r="Y4754" i="1"/>
  <c r="Y4755" i="1"/>
  <c r="Y4756" i="1"/>
  <c r="Y4757" i="1"/>
  <c r="Y4758" i="1"/>
  <c r="Y4759" i="1"/>
  <c r="Y4760" i="1"/>
  <c r="Y4761" i="1"/>
  <c r="Y4762" i="1"/>
  <c r="Y4763" i="1"/>
  <c r="Y4764" i="1"/>
  <c r="Y4765" i="1"/>
  <c r="Y4766" i="1"/>
  <c r="Y4767" i="1"/>
  <c r="Y4768" i="1"/>
  <c r="Y4769" i="1"/>
  <c r="Y4770" i="1"/>
  <c r="Y4771" i="1"/>
  <c r="Y4772" i="1"/>
  <c r="Y4773" i="1"/>
  <c r="Y4774" i="1"/>
  <c r="Y4775" i="1"/>
  <c r="Y4776" i="1"/>
  <c r="Y4777" i="1"/>
  <c r="Y4778" i="1"/>
  <c r="Y4779" i="1"/>
  <c r="Y4780" i="1"/>
  <c r="Y4781" i="1"/>
  <c r="Y4782" i="1"/>
  <c r="Y4783" i="1"/>
  <c r="Y4784" i="1"/>
  <c r="Y4785" i="1"/>
  <c r="Y4786" i="1"/>
  <c r="Y4787" i="1"/>
  <c r="Y4788" i="1"/>
  <c r="Y4789" i="1"/>
  <c r="Y4790" i="1"/>
  <c r="Y4791" i="1"/>
  <c r="Y4792" i="1"/>
  <c r="Y4793" i="1"/>
  <c r="Y4794" i="1"/>
  <c r="Y4795" i="1"/>
  <c r="Y4796" i="1"/>
  <c r="Y4797" i="1"/>
  <c r="Y4798" i="1"/>
  <c r="Y4799" i="1"/>
  <c r="Y4800" i="1"/>
  <c r="Y4801" i="1"/>
  <c r="Y4802" i="1"/>
  <c r="Y4803" i="1"/>
  <c r="Y4804" i="1"/>
  <c r="Y4805" i="1"/>
  <c r="Y4806" i="1"/>
  <c r="Y4807" i="1"/>
  <c r="Y4808" i="1"/>
  <c r="Y4809" i="1"/>
  <c r="Y4810" i="1"/>
  <c r="Y4811" i="1"/>
  <c r="Y4812" i="1"/>
  <c r="Y4813" i="1"/>
  <c r="Y4814" i="1"/>
  <c r="Y4815" i="1"/>
  <c r="Y4816" i="1"/>
  <c r="Y4817" i="1"/>
  <c r="Y4818" i="1"/>
  <c r="Y4819" i="1"/>
  <c r="Y4820" i="1"/>
  <c r="Y4821" i="1"/>
  <c r="Y4822" i="1"/>
  <c r="Y4823" i="1"/>
  <c r="Y4824" i="1"/>
  <c r="Y4825" i="1"/>
  <c r="Y4826" i="1"/>
  <c r="Y4827" i="1"/>
  <c r="Y4828" i="1"/>
  <c r="Y4829" i="1"/>
  <c r="Y4830" i="1"/>
  <c r="Y4831" i="1"/>
  <c r="Y4832" i="1"/>
  <c r="Y4833" i="1"/>
  <c r="Y4834" i="1"/>
  <c r="Y4835" i="1"/>
  <c r="Y4836" i="1"/>
  <c r="Y4837" i="1"/>
  <c r="Y4838" i="1"/>
  <c r="Y4839" i="1"/>
  <c r="Y4840" i="1"/>
  <c r="Y4841" i="1"/>
  <c r="Y4842" i="1"/>
  <c r="Y4843" i="1"/>
  <c r="Y4844" i="1"/>
  <c r="Y4845" i="1"/>
  <c r="Y4846" i="1"/>
  <c r="Y4847" i="1"/>
  <c r="Y4848" i="1"/>
  <c r="Y4849" i="1"/>
  <c r="Y4850" i="1"/>
  <c r="Y4851" i="1"/>
  <c r="Y4852" i="1"/>
  <c r="Y4853" i="1"/>
  <c r="Y4854" i="1"/>
  <c r="Y4855" i="1"/>
  <c r="Y4856" i="1"/>
  <c r="Y4857" i="1"/>
  <c r="Y4858" i="1"/>
  <c r="Y4859" i="1"/>
  <c r="Y4860" i="1"/>
  <c r="Y4861" i="1"/>
  <c r="Y4862" i="1"/>
  <c r="Y4863" i="1"/>
  <c r="Y4864" i="1"/>
  <c r="Y4865" i="1"/>
  <c r="Y4866" i="1"/>
  <c r="Y4867" i="1"/>
  <c r="Y4868" i="1"/>
  <c r="Y4869" i="1"/>
  <c r="Y4870" i="1"/>
  <c r="Y4871" i="1"/>
  <c r="Y4872" i="1"/>
  <c r="Y4873" i="1"/>
  <c r="Y4874" i="1"/>
  <c r="Y4875" i="1"/>
  <c r="Y4876" i="1"/>
  <c r="Y4877" i="1"/>
  <c r="Y4878" i="1"/>
  <c r="Y4879" i="1"/>
  <c r="Y4880" i="1"/>
  <c r="Y4881" i="1"/>
  <c r="Y4882" i="1"/>
  <c r="Y4883" i="1"/>
  <c r="Y4884" i="1"/>
  <c r="Y4885" i="1"/>
  <c r="Z10" i="11"/>
  <c r="W10" i="11"/>
  <c r="T10" i="11"/>
  <c r="AC2898" i="1" l="1"/>
  <c r="AD2898" i="1" s="1"/>
  <c r="AC4832" i="1"/>
  <c r="AD4832" i="1" s="1"/>
  <c r="AC4847" i="1"/>
  <c r="AD4847" i="1" s="1"/>
  <c r="AC3136" i="1"/>
  <c r="AD3136" i="1" s="1"/>
  <c r="AC3756" i="1"/>
  <c r="AD3756" i="1" s="1"/>
  <c r="AC4299" i="1"/>
  <c r="AD4299" i="1" s="1"/>
  <c r="AC4314" i="1"/>
  <c r="AD4314" i="1" s="1"/>
  <c r="AC4534" i="1"/>
  <c r="AD4534" i="1" s="1"/>
  <c r="AC4837" i="1"/>
  <c r="AD4837" i="1" s="1"/>
  <c r="AC4845" i="1"/>
  <c r="AD4845" i="1" s="1"/>
  <c r="AC2796" i="1"/>
  <c r="AD2796" i="1" s="1"/>
  <c r="AC4747" i="1"/>
  <c r="AD4747" i="1" s="1"/>
  <c r="AC4762" i="1"/>
  <c r="AD4762" i="1" s="1"/>
  <c r="AC4801" i="1"/>
  <c r="AD4801" i="1" s="1"/>
  <c r="AC3466" i="1"/>
  <c r="AD3466" i="1" s="1"/>
  <c r="AC1393" i="1"/>
  <c r="AD1393" i="1" s="1"/>
  <c r="AC3666" i="1"/>
  <c r="AD3666" i="1" s="1"/>
  <c r="AC4562" i="1"/>
  <c r="AD4562" i="1" s="1"/>
  <c r="AC4794" i="1"/>
  <c r="AD4794" i="1" s="1"/>
  <c r="AC4844" i="1"/>
  <c r="AD4844" i="1" s="1"/>
  <c r="B38" i="4"/>
  <c r="B32" i="4"/>
  <c r="B36" i="4"/>
  <c r="B35" i="4"/>
  <c r="B31" i="4"/>
  <c r="B34" i="4"/>
  <c r="B37" i="4"/>
  <c r="B40" i="4"/>
  <c r="B33" i="4"/>
  <c r="B29" i="4"/>
  <c r="B39" i="4"/>
  <c r="B30" i="4"/>
  <c r="B28" i="4"/>
  <c r="B27" i="4"/>
  <c r="AC4642" i="1"/>
  <c r="AD4642" i="1" s="1"/>
  <c r="AC4704" i="1"/>
  <c r="AD4704" i="1" s="1"/>
  <c r="AC4842" i="1"/>
  <c r="AD4842" i="1" s="1"/>
  <c r="AC4696" i="1"/>
  <c r="AD4696" i="1" s="1"/>
  <c r="AC4487" i="1"/>
  <c r="AD4487" i="1" s="1"/>
  <c r="AC4678" i="1"/>
  <c r="AD4678" i="1" s="1"/>
  <c r="AC3671" i="1"/>
  <c r="AD3671" i="1" s="1"/>
  <c r="AC3403" i="1"/>
  <c r="AD3403" i="1" s="1"/>
  <c r="AC4868" i="1"/>
  <c r="AD4868" i="1" s="1"/>
  <c r="AC4542" i="1"/>
  <c r="AD4542" i="1" s="1"/>
  <c r="AC4479" i="1"/>
  <c r="AD4479" i="1" s="1"/>
  <c r="AC4322" i="1"/>
  <c r="AD4322" i="1" s="1"/>
  <c r="AC3888" i="1"/>
  <c r="AD3888" i="1" s="1"/>
  <c r="AC3353" i="1"/>
  <c r="AD3353" i="1" s="1"/>
  <c r="AC4756" i="1"/>
  <c r="AD4756" i="1" s="1"/>
  <c r="AC4303" i="1"/>
  <c r="AD4303" i="1" s="1"/>
  <c r="AC3857" i="1"/>
  <c r="AD3857" i="1" s="1"/>
  <c r="AC3608" i="1"/>
  <c r="AD3608" i="1" s="1"/>
  <c r="AC3301" i="1"/>
  <c r="AD3301" i="1" s="1"/>
  <c r="AC4810" i="1"/>
  <c r="AD4810" i="1" s="1"/>
  <c r="AC4779" i="1"/>
  <c r="AD4779" i="1" s="1"/>
  <c r="AC4631" i="1"/>
  <c r="AD4631" i="1" s="1"/>
  <c r="AC4457" i="1"/>
  <c r="AD4457" i="1" s="1"/>
  <c r="AC4061" i="1"/>
  <c r="AD4061" i="1" s="1"/>
  <c r="AC3826" i="1"/>
  <c r="AD3826" i="1" s="1"/>
  <c r="AC3576" i="1"/>
  <c r="AD3576" i="1" s="1"/>
  <c r="AC4836" i="1"/>
  <c r="AD4836" i="1" s="1"/>
  <c r="AC4753" i="1"/>
  <c r="AD4753" i="1" s="1"/>
  <c r="AC4720" i="1"/>
  <c r="AD4720" i="1" s="1"/>
  <c r="AC4626" i="1"/>
  <c r="AD4626" i="1" s="1"/>
  <c r="AC4580" i="1"/>
  <c r="AD4580" i="1" s="1"/>
  <c r="AC3544" i="1"/>
  <c r="AD3544" i="1" s="1"/>
  <c r="AC4858" i="1"/>
  <c r="AD4858" i="1" s="1"/>
  <c r="AC4749" i="1"/>
  <c r="AD4749" i="1" s="1"/>
  <c r="AC4688" i="1"/>
  <c r="AD4688" i="1" s="1"/>
  <c r="AC4572" i="1"/>
  <c r="AD4572" i="1" s="1"/>
  <c r="AC4511" i="1"/>
  <c r="AD4511" i="1" s="1"/>
  <c r="AC2869" i="1"/>
  <c r="AD2869" i="1" s="1"/>
  <c r="AC4503" i="1"/>
  <c r="AD4503" i="1" s="1"/>
  <c r="AC4399" i="1"/>
  <c r="AD4399" i="1" s="1"/>
  <c r="AC3976" i="1"/>
  <c r="AD3976" i="1" s="1"/>
  <c r="AC4681" i="1"/>
  <c r="AD4681" i="1" s="1"/>
  <c r="AC4647" i="1"/>
  <c r="AD4647" i="1" s="1"/>
  <c r="AC3950" i="1"/>
  <c r="AD3950" i="1" s="1"/>
  <c r="AC3451" i="1"/>
  <c r="AD3451" i="1" s="1"/>
  <c r="AC2360" i="1"/>
  <c r="AD2360" i="1" s="1"/>
  <c r="AC163" i="1"/>
  <c r="AD163" i="1" s="1"/>
  <c r="AC164" i="1"/>
  <c r="AD164" i="1" s="1"/>
  <c r="AC1128" i="1"/>
  <c r="AD1128" i="1" s="1"/>
  <c r="AC1129" i="1"/>
  <c r="AD1129" i="1" s="1"/>
  <c r="AC1144" i="1"/>
  <c r="AD1144" i="1" s="1"/>
  <c r="AC1145" i="1"/>
  <c r="AD1145" i="1" s="1"/>
  <c r="AC1168" i="1"/>
  <c r="AD1168" i="1" s="1"/>
  <c r="AC1169" i="1"/>
  <c r="AD1169" i="1" s="1"/>
  <c r="AC1295" i="1"/>
  <c r="AD1295" i="1" s="1"/>
  <c r="AC1296" i="1"/>
  <c r="AD1296" i="1" s="1"/>
  <c r="AC1604" i="1"/>
  <c r="AD1604" i="1" s="1"/>
  <c r="AC1605" i="1"/>
  <c r="AD1605" i="1" s="1"/>
  <c r="AC2203" i="1"/>
  <c r="AD2203" i="1" s="1"/>
  <c r="AC2204" i="1"/>
  <c r="AD2204" i="1" s="1"/>
  <c r="AC2689" i="1"/>
  <c r="AD2689" i="1" s="1"/>
  <c r="AC2690" i="1"/>
  <c r="AD2690" i="1" s="1"/>
  <c r="AC3100" i="1"/>
  <c r="AD3100" i="1" s="1"/>
  <c r="AC3101" i="1"/>
  <c r="AD3101" i="1" s="1"/>
  <c r="AC3186" i="1"/>
  <c r="AD3186" i="1" s="1"/>
  <c r="AC3382" i="1"/>
  <c r="AD3382" i="1" s="1"/>
  <c r="AC3381" i="1"/>
  <c r="AD3381" i="1" s="1"/>
  <c r="AC37" i="1"/>
  <c r="AD37" i="1" s="1"/>
  <c r="AC38" i="1"/>
  <c r="AD38" i="1" s="1"/>
  <c r="AC93" i="1"/>
  <c r="AD93" i="1" s="1"/>
  <c r="AC94" i="1"/>
  <c r="AD94" i="1" s="1"/>
  <c r="AC172" i="1"/>
  <c r="AD172" i="1" s="1"/>
  <c r="AC173" i="1"/>
  <c r="AD173" i="1" s="1"/>
  <c r="AC188" i="1"/>
  <c r="AD188" i="1" s="1"/>
  <c r="AC189" i="1"/>
  <c r="AD189" i="1" s="1"/>
  <c r="AC196" i="1"/>
  <c r="AD196" i="1" s="1"/>
  <c r="AC197" i="1"/>
  <c r="AD197" i="1" s="1"/>
  <c r="AC204" i="1"/>
  <c r="AD204" i="1" s="1"/>
  <c r="AC205" i="1"/>
  <c r="AD205" i="1" s="1"/>
  <c r="AC244" i="1"/>
  <c r="AD244" i="1" s="1"/>
  <c r="AC245" i="1"/>
  <c r="AD245" i="1" s="1"/>
  <c r="AC276" i="1"/>
  <c r="AD276" i="1" s="1"/>
  <c r="AC277" i="1"/>
  <c r="AD277" i="1" s="1"/>
  <c r="AC299" i="1"/>
  <c r="AD299" i="1" s="1"/>
  <c r="AC300" i="1"/>
  <c r="AD300" i="1" s="1"/>
  <c r="AC307" i="1"/>
  <c r="AD307" i="1" s="1"/>
  <c r="AC308" i="1"/>
  <c r="AD308" i="1" s="1"/>
  <c r="AC403" i="1"/>
  <c r="AD403" i="1" s="1"/>
  <c r="AC404" i="1"/>
  <c r="AD404" i="1" s="1"/>
  <c r="AC427" i="1"/>
  <c r="AD427" i="1" s="1"/>
  <c r="AC428" i="1"/>
  <c r="AD428" i="1" s="1"/>
  <c r="AC435" i="1"/>
  <c r="AD435" i="1" s="1"/>
  <c r="AC436" i="1"/>
  <c r="AD436" i="1" s="1"/>
  <c r="AC451" i="1"/>
  <c r="AD451" i="1" s="1"/>
  <c r="AC452" i="1"/>
  <c r="AD452" i="1" s="1"/>
  <c r="AC475" i="1"/>
  <c r="AD475" i="1" s="1"/>
  <c r="AC476" i="1"/>
  <c r="AD476" i="1" s="1"/>
  <c r="AC515" i="1"/>
  <c r="AD515" i="1" s="1"/>
  <c r="AC516" i="1"/>
  <c r="AD516" i="1" s="1"/>
  <c r="AC539" i="1"/>
  <c r="AD539" i="1" s="1"/>
  <c r="AC540" i="1"/>
  <c r="AD540" i="1" s="1"/>
  <c r="AC595" i="1"/>
  <c r="AD595" i="1" s="1"/>
  <c r="AC596" i="1"/>
  <c r="AD596" i="1" s="1"/>
  <c r="AC619" i="1"/>
  <c r="AD619" i="1" s="1"/>
  <c r="AC620" i="1"/>
  <c r="AD620" i="1" s="1"/>
  <c r="AC651" i="1"/>
  <c r="AD651" i="1" s="1"/>
  <c r="AC652" i="1"/>
  <c r="AD652" i="1" s="1"/>
  <c r="AC690" i="1"/>
  <c r="AD690" i="1" s="1"/>
  <c r="AC691" i="1"/>
  <c r="AD691" i="1" s="1"/>
  <c r="AC722" i="1"/>
  <c r="AD722" i="1" s="1"/>
  <c r="AC723" i="1"/>
  <c r="AD723" i="1" s="1"/>
  <c r="AC786" i="1"/>
  <c r="AD786" i="1" s="1"/>
  <c r="AC787" i="1"/>
  <c r="AD787" i="1" s="1"/>
  <c r="AC866" i="1"/>
  <c r="AD866" i="1" s="1"/>
  <c r="AC867" i="1"/>
  <c r="AD867" i="1" s="1"/>
  <c r="AC898" i="1"/>
  <c r="AD898" i="1" s="1"/>
  <c r="AC899" i="1"/>
  <c r="AD899" i="1" s="1"/>
  <c r="AC1018" i="1"/>
  <c r="AD1018" i="1" s="1"/>
  <c r="AC1019" i="1"/>
  <c r="AD1019" i="1" s="1"/>
  <c r="AC1034" i="1"/>
  <c r="AD1034" i="1" s="1"/>
  <c r="AC1035" i="1"/>
  <c r="AD1035" i="1" s="1"/>
  <c r="AC1042" i="1"/>
  <c r="AD1042" i="1" s="1"/>
  <c r="AC1043" i="1"/>
  <c r="AD1043" i="1" s="1"/>
  <c r="AC1075" i="1"/>
  <c r="AD1075" i="1" s="1"/>
  <c r="AC1074" i="1"/>
  <c r="AD1074" i="1" s="1"/>
  <c r="AC1113" i="1"/>
  <c r="AD1113" i="1" s="1"/>
  <c r="AC1114" i="1"/>
  <c r="AD1114" i="1" s="1"/>
  <c r="AC1177" i="1"/>
  <c r="AD1177" i="1" s="1"/>
  <c r="AC1178" i="1"/>
  <c r="AD1178" i="1" s="1"/>
  <c r="AC1210" i="1"/>
  <c r="AD1210" i="1" s="1"/>
  <c r="AC1209" i="1"/>
  <c r="AD1209" i="1" s="1"/>
  <c r="AC1265" i="1"/>
  <c r="AD1265" i="1" s="1"/>
  <c r="AC1264" i="1"/>
  <c r="AD1264" i="1" s="1"/>
  <c r="AC1273" i="1"/>
  <c r="AD1273" i="1" s="1"/>
  <c r="AC1272" i="1"/>
  <c r="AD1272" i="1" s="1"/>
  <c r="AC1329" i="1"/>
  <c r="AD1329" i="1" s="1"/>
  <c r="AC1328" i="1"/>
  <c r="AD1328" i="1" s="1"/>
  <c r="AC1495" i="1"/>
  <c r="AD1495" i="1" s="1"/>
  <c r="AC1494" i="1"/>
  <c r="AD1494" i="1" s="1"/>
  <c r="AC1519" i="1"/>
  <c r="AD1519" i="1" s="1"/>
  <c r="AC1518" i="1"/>
  <c r="AD1518" i="1" s="1"/>
  <c r="AC1527" i="1"/>
  <c r="AD1527" i="1" s="1"/>
  <c r="AC1526" i="1"/>
  <c r="AD1526" i="1" s="1"/>
  <c r="AC1621" i="1"/>
  <c r="AD1621" i="1" s="1"/>
  <c r="AC1622" i="1"/>
  <c r="AD1622" i="1" s="1"/>
  <c r="AC1637" i="1"/>
  <c r="AD1637" i="1" s="1"/>
  <c r="AC1638" i="1"/>
  <c r="AD1638" i="1" s="1"/>
  <c r="AC1662" i="1"/>
  <c r="AD1662" i="1" s="1"/>
  <c r="AC1661" i="1"/>
  <c r="AD1661" i="1" s="1"/>
  <c r="AC1725" i="1"/>
  <c r="AD1725" i="1" s="1"/>
  <c r="AC1726" i="1"/>
  <c r="AD1726" i="1" s="1"/>
  <c r="AC1796" i="1"/>
  <c r="AD1796" i="1" s="1"/>
  <c r="AC1797" i="1"/>
  <c r="AD1797" i="1" s="1"/>
  <c r="AC1828" i="1"/>
  <c r="AD1828" i="1" s="1"/>
  <c r="AC1829" i="1"/>
  <c r="AD1829" i="1" s="1"/>
  <c r="AC1852" i="1"/>
  <c r="AD1852" i="1" s="1"/>
  <c r="AC1853" i="1"/>
  <c r="AD1853" i="1" s="1"/>
  <c r="AC1860" i="1"/>
  <c r="AD1860" i="1" s="1"/>
  <c r="AC1861" i="1"/>
  <c r="AD1861" i="1" s="1"/>
  <c r="AC1956" i="1"/>
  <c r="AD1956" i="1" s="1"/>
  <c r="AC1957" i="1"/>
  <c r="AD1957" i="1" s="1"/>
  <c r="AC2012" i="1"/>
  <c r="AD2012" i="1" s="1"/>
  <c r="AC2013" i="1"/>
  <c r="AD2013" i="1" s="1"/>
  <c r="AC2036" i="1"/>
  <c r="AD2036" i="1" s="1"/>
  <c r="AC2037" i="1"/>
  <c r="AD2037" i="1" s="1"/>
  <c r="AC2124" i="1"/>
  <c r="AD2124" i="1" s="1"/>
  <c r="AC2125" i="1"/>
  <c r="AD2125" i="1" s="1"/>
  <c r="AC2149" i="1"/>
  <c r="AD2149" i="1" s="1"/>
  <c r="AC2148" i="1"/>
  <c r="AD2148" i="1" s="1"/>
  <c r="AC2157" i="1"/>
  <c r="AD2157" i="1" s="1"/>
  <c r="AC2156" i="1"/>
  <c r="AD2156" i="1" s="1"/>
  <c r="AC2172" i="1"/>
  <c r="AD2172" i="1" s="1"/>
  <c r="AC2173" i="1"/>
  <c r="AD2173" i="1" s="1"/>
  <c r="AC2188" i="1"/>
  <c r="AD2188" i="1" s="1"/>
  <c r="AC2189" i="1"/>
  <c r="AD2189" i="1" s="1"/>
  <c r="AC2237" i="1"/>
  <c r="AD2237" i="1" s="1"/>
  <c r="AC2236" i="1"/>
  <c r="AD2236" i="1" s="1"/>
  <c r="AC2244" i="1"/>
  <c r="AD2244" i="1" s="1"/>
  <c r="AC2245" i="1"/>
  <c r="AD2245" i="1" s="1"/>
  <c r="AC2276" i="1"/>
  <c r="AD2276" i="1" s="1"/>
  <c r="AC2277" i="1"/>
  <c r="AD2277" i="1" s="1"/>
  <c r="AC2348" i="1"/>
  <c r="AD2348" i="1" s="1"/>
  <c r="AC2355" i="1"/>
  <c r="AD2355" i="1" s="1"/>
  <c r="AC2356" i="1"/>
  <c r="AD2356" i="1" s="1"/>
  <c r="AC2363" i="1"/>
  <c r="AD2363" i="1" s="1"/>
  <c r="AC2364" i="1"/>
  <c r="AD2364" i="1" s="1"/>
  <c r="AC2371" i="1"/>
  <c r="AD2371" i="1" s="1"/>
  <c r="AC2372" i="1"/>
  <c r="AD2372" i="1" s="1"/>
  <c r="AC2379" i="1"/>
  <c r="AD2379" i="1" s="1"/>
  <c r="AC2380" i="1"/>
  <c r="AD2380" i="1" s="1"/>
  <c r="AC2395" i="1"/>
  <c r="AD2395" i="1" s="1"/>
  <c r="AC2396" i="1"/>
  <c r="AD2396" i="1" s="1"/>
  <c r="AC2427" i="1"/>
  <c r="AD2427" i="1" s="1"/>
  <c r="AC2428" i="1"/>
  <c r="AD2428" i="1" s="1"/>
  <c r="AC2435" i="1"/>
  <c r="AD2435" i="1" s="1"/>
  <c r="AC2436" i="1"/>
  <c r="AD2436" i="1" s="1"/>
  <c r="AC2443" i="1"/>
  <c r="AD2443" i="1" s="1"/>
  <c r="AC2444" i="1"/>
  <c r="AD2444" i="1" s="1"/>
  <c r="AC2523" i="1"/>
  <c r="AD2523" i="1" s="1"/>
  <c r="AC2524" i="1"/>
  <c r="AD2524" i="1" s="1"/>
  <c r="AC2547" i="1"/>
  <c r="AD2547" i="1" s="1"/>
  <c r="AC2548" i="1"/>
  <c r="AD2548" i="1" s="1"/>
  <c r="AC2587" i="1"/>
  <c r="AD2587" i="1" s="1"/>
  <c r="AC2588" i="1"/>
  <c r="AD2588" i="1" s="1"/>
  <c r="AC2698" i="1"/>
  <c r="AD2698" i="1" s="1"/>
  <c r="AC2699" i="1"/>
  <c r="AD2699" i="1" s="1"/>
  <c r="AC2706" i="1"/>
  <c r="AD2706" i="1" s="1"/>
  <c r="AC2707" i="1"/>
  <c r="AD2707" i="1" s="1"/>
  <c r="AC2714" i="1"/>
  <c r="AD2714" i="1" s="1"/>
  <c r="AC2729" i="1"/>
  <c r="AD2729" i="1" s="1"/>
  <c r="AC2730" i="1"/>
  <c r="AD2730" i="1" s="1"/>
  <c r="AC2785" i="1"/>
  <c r="AD2785" i="1" s="1"/>
  <c r="AC2786" i="1"/>
  <c r="AD2786" i="1" s="1"/>
  <c r="AC2800" i="1"/>
  <c r="AD2800" i="1" s="1"/>
  <c r="AC2801" i="1"/>
  <c r="AD2801" i="1" s="1"/>
  <c r="AC2816" i="1"/>
  <c r="AD2816" i="1" s="1"/>
  <c r="AC2817" i="1"/>
  <c r="AD2817" i="1" s="1"/>
  <c r="AC2840" i="1"/>
  <c r="AD2840" i="1" s="1"/>
  <c r="AC2841" i="1"/>
  <c r="AD2841" i="1" s="1"/>
  <c r="AC2856" i="1"/>
  <c r="AD2856" i="1" s="1"/>
  <c r="AC2857" i="1"/>
  <c r="AD2857" i="1" s="1"/>
  <c r="AC2935" i="1"/>
  <c r="AD2935" i="1" s="1"/>
  <c r="AC2936" i="1"/>
  <c r="AD2936" i="1" s="1"/>
  <c r="AC2958" i="1"/>
  <c r="AD2958" i="1" s="1"/>
  <c r="AC2959" i="1"/>
  <c r="AD2959" i="1" s="1"/>
  <c r="AC3005" i="1"/>
  <c r="AD3005" i="1" s="1"/>
  <c r="AC3006" i="1"/>
  <c r="AD3006" i="1" s="1"/>
  <c r="AC3013" i="1"/>
  <c r="AD3013" i="1" s="1"/>
  <c r="AC3014" i="1"/>
  <c r="AD3014" i="1" s="1"/>
  <c r="AC3021" i="1"/>
  <c r="AD3021" i="1" s="1"/>
  <c r="AC3022" i="1"/>
  <c r="AD3022" i="1" s="1"/>
  <c r="AC3077" i="1"/>
  <c r="AD3077" i="1" s="1"/>
  <c r="AC3078" i="1"/>
  <c r="AD3078" i="1" s="1"/>
  <c r="AC3109" i="1"/>
  <c r="AD3109" i="1" s="1"/>
  <c r="AC3110" i="1"/>
  <c r="AD3110" i="1" s="1"/>
  <c r="AC3117" i="1"/>
  <c r="AD3117" i="1" s="1"/>
  <c r="AC3118" i="1"/>
  <c r="AD3118" i="1" s="1"/>
  <c r="AC3139" i="1"/>
  <c r="AD3139" i="1" s="1"/>
  <c r="AC3140" i="1"/>
  <c r="AD3140" i="1" s="1"/>
  <c r="AC3163" i="1"/>
  <c r="AD3163" i="1" s="1"/>
  <c r="AC3164" i="1"/>
  <c r="AD3164" i="1" s="1"/>
  <c r="AC3179" i="1"/>
  <c r="AD3179" i="1" s="1"/>
  <c r="AC3180" i="1"/>
  <c r="AD3180" i="1" s="1"/>
  <c r="AC3193" i="1"/>
  <c r="AD3193" i="1" s="1"/>
  <c r="AC3194" i="1"/>
  <c r="AD3194" i="1" s="1"/>
  <c r="AC3264" i="1"/>
  <c r="AD3264" i="1" s="1"/>
  <c r="AC3265" i="1"/>
  <c r="AD3265" i="1" s="1"/>
  <c r="AC3272" i="1"/>
  <c r="AD3272" i="1" s="1"/>
  <c r="AC3273" i="1"/>
  <c r="AD3273" i="1" s="1"/>
  <c r="AC3311" i="1"/>
  <c r="AD3311" i="1" s="1"/>
  <c r="AC3312" i="1"/>
  <c r="AD3312" i="1" s="1"/>
  <c r="AC3327" i="1"/>
  <c r="AD3327" i="1" s="1"/>
  <c r="AC3328" i="1"/>
  <c r="AD3328" i="1" s="1"/>
  <c r="AC3359" i="1"/>
  <c r="AD3359" i="1" s="1"/>
  <c r="AC3492" i="1"/>
  <c r="AD3492" i="1" s="1"/>
  <c r="AC3493" i="1"/>
  <c r="AD3493" i="1" s="1"/>
  <c r="AC3499" i="1"/>
  <c r="AD3499" i="1" s="1"/>
  <c r="AC3500" i="1"/>
  <c r="AD3500" i="1" s="1"/>
  <c r="AC3571" i="1"/>
  <c r="AD3571" i="1" s="1"/>
  <c r="AC3572" i="1"/>
  <c r="AD3572" i="1" s="1"/>
  <c r="AC3619" i="1"/>
  <c r="AD3619" i="1" s="1"/>
  <c r="AC3620" i="1"/>
  <c r="AD3620" i="1" s="1"/>
  <c r="AC3643" i="1"/>
  <c r="AD3643" i="1" s="1"/>
  <c r="AC3644" i="1"/>
  <c r="AD3644" i="1" s="1"/>
  <c r="AC3674" i="1"/>
  <c r="AD3674" i="1" s="1"/>
  <c r="AC3675" i="1"/>
  <c r="AD3675" i="1" s="1"/>
  <c r="AC3690" i="1"/>
  <c r="AD3690" i="1" s="1"/>
  <c r="AC3691" i="1"/>
  <c r="AD3691" i="1" s="1"/>
  <c r="AC3760" i="1"/>
  <c r="AD3760" i="1" s="1"/>
  <c r="AC3761" i="1"/>
  <c r="AD3761" i="1" s="1"/>
  <c r="AC3852" i="1"/>
  <c r="AD3852" i="1" s="1"/>
  <c r="AC3853" i="1"/>
  <c r="AD3853" i="1" s="1"/>
  <c r="AC3875" i="1"/>
  <c r="AD3875" i="1" s="1"/>
  <c r="AC3876" i="1"/>
  <c r="AD3876" i="1" s="1"/>
  <c r="AC3891" i="1"/>
  <c r="AD3891" i="1" s="1"/>
  <c r="AC3892" i="1"/>
  <c r="AD3892" i="1" s="1"/>
  <c r="AC3960" i="1"/>
  <c r="AD3960" i="1" s="1"/>
  <c r="AC3961" i="1"/>
  <c r="AD3961" i="1" s="1"/>
  <c r="AC4816" i="1"/>
  <c r="AD4816" i="1" s="1"/>
  <c r="AC4786" i="1"/>
  <c r="AD4786" i="1" s="1"/>
  <c r="AC4734" i="1"/>
  <c r="AD4734" i="1" s="1"/>
  <c r="AC4687" i="1"/>
  <c r="AD4687" i="1" s="1"/>
  <c r="AC4617" i="1"/>
  <c r="AD4617" i="1" s="1"/>
  <c r="AC4609" i="1"/>
  <c r="AD4609" i="1" s="1"/>
  <c r="AC4587" i="1"/>
  <c r="AD4587" i="1" s="1"/>
  <c r="AC4556" i="1"/>
  <c r="AD4556" i="1" s="1"/>
  <c r="AC4518" i="1"/>
  <c r="AD4518" i="1" s="1"/>
  <c r="AC4467" i="1"/>
  <c r="AD4467" i="1" s="1"/>
  <c r="AC4454" i="1"/>
  <c r="AD4454" i="1" s="1"/>
  <c r="AC4397" i="1"/>
  <c r="AD4397" i="1" s="1"/>
  <c r="AC4376" i="1"/>
  <c r="AD4376" i="1" s="1"/>
  <c r="AC4338" i="1"/>
  <c r="AD4338" i="1" s="1"/>
  <c r="AC4142" i="1"/>
  <c r="AD4142" i="1" s="1"/>
  <c r="AC3825" i="1"/>
  <c r="AD3825" i="1" s="1"/>
  <c r="AC2861" i="1"/>
  <c r="AD2861" i="1" s="1"/>
  <c r="AC2608" i="1"/>
  <c r="AD2608" i="1" s="1"/>
  <c r="AC2352" i="1"/>
  <c r="AD2352" i="1" s="1"/>
  <c r="AC147" i="1"/>
  <c r="AD147" i="1" s="1"/>
  <c r="AC148" i="1"/>
  <c r="AD148" i="1" s="1"/>
  <c r="AC227" i="1"/>
  <c r="AD227" i="1" s="1"/>
  <c r="AC228" i="1"/>
  <c r="AD228" i="1" s="1"/>
  <c r="AC442" i="1"/>
  <c r="AD442" i="1" s="1"/>
  <c r="AC443" i="1"/>
  <c r="AD443" i="1" s="1"/>
  <c r="AC586" i="1"/>
  <c r="AD586" i="1" s="1"/>
  <c r="AC587" i="1"/>
  <c r="AD587" i="1" s="1"/>
  <c r="AC658" i="1"/>
  <c r="AD658" i="1" s="1"/>
  <c r="AC659" i="1"/>
  <c r="AD659" i="1" s="1"/>
  <c r="AC753" i="1"/>
  <c r="AD753" i="1" s="1"/>
  <c r="AC754" i="1"/>
  <c r="AD754" i="1" s="1"/>
  <c r="AC761" i="1"/>
  <c r="AD761" i="1" s="1"/>
  <c r="AC762" i="1"/>
  <c r="AD762" i="1" s="1"/>
  <c r="AC809" i="1"/>
  <c r="AD809" i="1" s="1"/>
  <c r="AC810" i="1"/>
  <c r="AD810" i="1" s="1"/>
  <c r="AC889" i="1"/>
  <c r="AD889" i="1" s="1"/>
  <c r="AC890" i="1"/>
  <c r="AD890" i="1" s="1"/>
  <c r="AC1390" i="1"/>
  <c r="AD1390" i="1" s="1"/>
  <c r="AC1391" i="1"/>
  <c r="AD1391" i="1" s="1"/>
  <c r="AC1437" i="1"/>
  <c r="AD1437" i="1" s="1"/>
  <c r="AC1438" i="1"/>
  <c r="AD1438" i="1" s="1"/>
  <c r="AC1932" i="1"/>
  <c r="AD1932" i="1" s="1"/>
  <c r="AC1931" i="1"/>
  <c r="AD1931" i="1" s="1"/>
  <c r="AC1972" i="1"/>
  <c r="AD1972" i="1" s="1"/>
  <c r="AC1971" i="1"/>
  <c r="AD1971" i="1" s="1"/>
  <c r="AC2259" i="1"/>
  <c r="AD2259" i="1" s="1"/>
  <c r="AC2260" i="1"/>
  <c r="AD2260" i="1" s="1"/>
  <c r="AC2267" i="1"/>
  <c r="AD2267" i="1" s="1"/>
  <c r="AC2268" i="1"/>
  <c r="AD2268" i="1" s="1"/>
  <c r="AC2283" i="1"/>
  <c r="AD2283" i="1" s="1"/>
  <c r="AC2284" i="1"/>
  <c r="AD2284" i="1" s="1"/>
  <c r="AC3132" i="1"/>
  <c r="AD3132" i="1" s="1"/>
  <c r="AC3133" i="1"/>
  <c r="AD3133" i="1" s="1"/>
  <c r="AC3280" i="1"/>
  <c r="AD3280" i="1" s="1"/>
  <c r="AC3279" i="1"/>
  <c r="AD3279" i="1" s="1"/>
  <c r="AC3335" i="1"/>
  <c r="AD3335" i="1" s="1"/>
  <c r="AC3334" i="1"/>
  <c r="AD3334" i="1" s="1"/>
  <c r="AC3922" i="1"/>
  <c r="AD3922" i="1" s="1"/>
  <c r="AC3923" i="1"/>
  <c r="AD3923" i="1" s="1"/>
  <c r="AC102" i="1"/>
  <c r="AD102" i="1" s="1"/>
  <c r="AC103" i="1"/>
  <c r="AD103" i="1" s="1"/>
  <c r="AC133" i="1"/>
  <c r="AD133" i="1" s="1"/>
  <c r="AC134" i="1"/>
  <c r="AD134" i="1" s="1"/>
  <c r="AC157" i="1"/>
  <c r="AD157" i="1" s="1"/>
  <c r="AC158" i="1"/>
  <c r="AD158" i="1" s="1"/>
  <c r="AC165" i="1"/>
  <c r="AD165" i="1" s="1"/>
  <c r="AC166" i="1"/>
  <c r="AD166" i="1" s="1"/>
  <c r="AC229" i="1"/>
  <c r="AD229" i="1" s="1"/>
  <c r="AC230" i="1"/>
  <c r="AD230" i="1" s="1"/>
  <c r="AC285" i="1"/>
  <c r="AD285" i="1" s="1"/>
  <c r="AC286" i="1"/>
  <c r="AD286" i="1" s="1"/>
  <c r="AC332" i="1"/>
  <c r="AD332" i="1" s="1"/>
  <c r="AC333" i="1"/>
  <c r="AD333" i="1" s="1"/>
  <c r="AC420" i="1"/>
  <c r="AD420" i="1" s="1"/>
  <c r="AC421" i="1"/>
  <c r="AD421" i="1" s="1"/>
  <c r="AC484" i="1"/>
  <c r="AD484" i="1" s="1"/>
  <c r="AC485" i="1"/>
  <c r="AD485" i="1" s="1"/>
  <c r="AC532" i="1"/>
  <c r="AD532" i="1" s="1"/>
  <c r="AC533" i="1"/>
  <c r="AD533" i="1" s="1"/>
  <c r="AC548" i="1"/>
  <c r="AD548" i="1" s="1"/>
  <c r="AC549" i="1"/>
  <c r="AD549" i="1" s="1"/>
  <c r="AC572" i="1"/>
  <c r="AD572" i="1" s="1"/>
  <c r="AC573" i="1"/>
  <c r="AD573" i="1" s="1"/>
  <c r="AC644" i="1"/>
  <c r="AD644" i="1" s="1"/>
  <c r="AC645" i="1"/>
  <c r="AD645" i="1" s="1"/>
  <c r="AC699" i="1"/>
  <c r="AD699" i="1" s="1"/>
  <c r="AC700" i="1"/>
  <c r="AD700" i="1" s="1"/>
  <c r="AC707" i="1"/>
  <c r="AD707" i="1" s="1"/>
  <c r="AC708" i="1"/>
  <c r="AD708" i="1" s="1"/>
  <c r="AC731" i="1"/>
  <c r="AD731" i="1" s="1"/>
  <c r="AC732" i="1"/>
  <c r="AD732" i="1" s="1"/>
  <c r="AC755" i="1"/>
  <c r="AD755" i="1" s="1"/>
  <c r="AC756" i="1"/>
  <c r="AD756" i="1" s="1"/>
  <c r="AC771" i="1"/>
  <c r="AD771" i="1" s="1"/>
  <c r="AC772" i="1"/>
  <c r="AD772" i="1" s="1"/>
  <c r="AC843" i="1"/>
  <c r="AD843" i="1" s="1"/>
  <c r="AC844" i="1"/>
  <c r="AD844" i="1" s="1"/>
  <c r="AC939" i="1"/>
  <c r="AD939" i="1" s="1"/>
  <c r="AC940" i="1"/>
  <c r="AD940" i="1" s="1"/>
  <c r="AC955" i="1"/>
  <c r="AD955" i="1" s="1"/>
  <c r="AC956" i="1"/>
  <c r="AD956" i="1" s="1"/>
  <c r="AC988" i="1"/>
  <c r="AD988" i="1" s="1"/>
  <c r="AC987" i="1"/>
  <c r="AD987" i="1" s="1"/>
  <c r="AC1004" i="1"/>
  <c r="AD1004" i="1" s="1"/>
  <c r="AC1003" i="1"/>
  <c r="AD1003" i="1" s="1"/>
  <c r="AC1060" i="1"/>
  <c r="AD1060" i="1" s="1"/>
  <c r="AC1059" i="1"/>
  <c r="AD1059" i="1" s="1"/>
  <c r="AC1092" i="1"/>
  <c r="AD1092" i="1" s="1"/>
  <c r="AC1091" i="1"/>
  <c r="AD1091" i="1" s="1"/>
  <c r="AC1108" i="1"/>
  <c r="AD1108" i="1" s="1"/>
  <c r="AC1107" i="1"/>
  <c r="AD1107" i="1" s="1"/>
  <c r="AC1123" i="1"/>
  <c r="AD1123" i="1" s="1"/>
  <c r="AC1122" i="1"/>
  <c r="AD1122" i="1" s="1"/>
  <c r="AC1163" i="1"/>
  <c r="AD1163" i="1" s="1"/>
  <c r="AC1162" i="1"/>
  <c r="AD1162" i="1" s="1"/>
  <c r="AC1195" i="1"/>
  <c r="AD1195" i="1" s="1"/>
  <c r="AC1194" i="1"/>
  <c r="AD1194" i="1" s="1"/>
  <c r="AC1219" i="1"/>
  <c r="AD1219" i="1" s="1"/>
  <c r="AC1218" i="1"/>
  <c r="AD1218" i="1" s="1"/>
  <c r="AC1234" i="1"/>
  <c r="AD1234" i="1" s="1"/>
  <c r="AC1233" i="1"/>
  <c r="AD1233" i="1" s="1"/>
  <c r="AC1241" i="1"/>
  <c r="AD1241" i="1" s="1"/>
  <c r="AC1242" i="1"/>
  <c r="AD1242" i="1" s="1"/>
  <c r="AC1257" i="1"/>
  <c r="AD1257" i="1" s="1"/>
  <c r="AC1258" i="1"/>
  <c r="AD1258" i="1" s="1"/>
  <c r="AC1297" i="1"/>
  <c r="AD1297" i="1" s="1"/>
  <c r="AC1298" i="1"/>
  <c r="AD1298" i="1" s="1"/>
  <c r="AC1337" i="1"/>
  <c r="AD1337" i="1" s="1"/>
  <c r="AC1338" i="1"/>
  <c r="AD1338" i="1" s="1"/>
  <c r="AC1353" i="1"/>
  <c r="AD1353" i="1" s="1"/>
  <c r="AC1354" i="1"/>
  <c r="AD1354" i="1" s="1"/>
  <c r="AC1361" i="1"/>
  <c r="AD1361" i="1" s="1"/>
  <c r="AC1362" i="1"/>
  <c r="AD1362" i="1" s="1"/>
  <c r="AC1369" i="1"/>
  <c r="AD1369" i="1" s="1"/>
  <c r="AC1370" i="1"/>
  <c r="AD1370" i="1" s="1"/>
  <c r="AC1399" i="1"/>
  <c r="AD1399" i="1" s="1"/>
  <c r="AC1400" i="1"/>
  <c r="AD1400" i="1" s="1"/>
  <c r="AC1407" i="1"/>
  <c r="AD1407" i="1" s="1"/>
  <c r="AC1408" i="1"/>
  <c r="AD1408" i="1" s="1"/>
  <c r="AC1415" i="1"/>
  <c r="AD1415" i="1" s="1"/>
  <c r="AC1416" i="1"/>
  <c r="AD1416" i="1" s="1"/>
  <c r="AC1423" i="1"/>
  <c r="AD1423" i="1" s="1"/>
  <c r="AC1424" i="1"/>
  <c r="AD1424" i="1" s="1"/>
  <c r="AC1455" i="1"/>
  <c r="AD1455" i="1" s="1"/>
  <c r="AC1456" i="1"/>
  <c r="AD1456" i="1" s="1"/>
  <c r="AC1535" i="1"/>
  <c r="AD1535" i="1" s="1"/>
  <c r="AC1536" i="1"/>
  <c r="AD1536" i="1" s="1"/>
  <c r="AC1559" i="1"/>
  <c r="AD1559" i="1" s="1"/>
  <c r="AC1560" i="1"/>
  <c r="AD1560" i="1" s="1"/>
  <c r="AC1567" i="1"/>
  <c r="AD1567" i="1" s="1"/>
  <c r="AC1568" i="1"/>
  <c r="AD1568" i="1" s="1"/>
  <c r="AC1582" i="1"/>
  <c r="AD1582" i="1" s="1"/>
  <c r="AC1583" i="1"/>
  <c r="AD1583" i="1" s="1"/>
  <c r="AC1598" i="1"/>
  <c r="AD1598" i="1" s="1"/>
  <c r="AC1599" i="1"/>
  <c r="AD1599" i="1" s="1"/>
  <c r="AC1654" i="1"/>
  <c r="AD1654" i="1" s="1"/>
  <c r="AC1655" i="1"/>
  <c r="AD1655" i="1" s="1"/>
  <c r="AC1687" i="1"/>
  <c r="AD1687" i="1" s="1"/>
  <c r="AC1686" i="1"/>
  <c r="AD1686" i="1" s="1"/>
  <c r="AC1711" i="1"/>
  <c r="AD1711" i="1" s="1"/>
  <c r="AC1710" i="1"/>
  <c r="AD1710" i="1" s="1"/>
  <c r="AC1741" i="1"/>
  <c r="AD1741" i="1" s="1"/>
  <c r="AC1742" i="1"/>
  <c r="AD1742" i="1" s="1"/>
  <c r="AC1773" i="1"/>
  <c r="AD1773" i="1" s="1"/>
  <c r="AC1774" i="1"/>
  <c r="AD1774" i="1" s="1"/>
  <c r="AC1789" i="1"/>
  <c r="AD1789" i="1" s="1"/>
  <c r="AC1790" i="1"/>
  <c r="AD1790" i="1" s="1"/>
  <c r="AC1845" i="1"/>
  <c r="AD1845" i="1" s="1"/>
  <c r="AC1846" i="1"/>
  <c r="AD1846" i="1" s="1"/>
  <c r="AC1877" i="1"/>
  <c r="AD1877" i="1" s="1"/>
  <c r="AC1878" i="1"/>
  <c r="AD1878" i="1" s="1"/>
  <c r="AC1917" i="1"/>
  <c r="AD1917" i="1" s="1"/>
  <c r="AC1918" i="1"/>
  <c r="AD1918" i="1" s="1"/>
  <c r="AC1965" i="1"/>
  <c r="AD1965" i="1" s="1"/>
  <c r="AC1966" i="1"/>
  <c r="AD1966" i="1" s="1"/>
  <c r="AC2021" i="1"/>
  <c r="AD2021" i="1" s="1"/>
  <c r="AC2022" i="1"/>
  <c r="AD2022" i="1" s="1"/>
  <c r="AC2077" i="1"/>
  <c r="AD2077" i="1" s="1"/>
  <c r="AC2078" i="1"/>
  <c r="AD2078" i="1" s="1"/>
  <c r="AC2093" i="1"/>
  <c r="AD2093" i="1" s="1"/>
  <c r="AC2094" i="1"/>
  <c r="AD2094" i="1" s="1"/>
  <c r="AC2133" i="1"/>
  <c r="AD2133" i="1" s="1"/>
  <c r="AC2134" i="1"/>
  <c r="AD2134" i="1" s="1"/>
  <c r="AC2141" i="1"/>
  <c r="AD2141" i="1" s="1"/>
  <c r="AC2142" i="1"/>
  <c r="AD2142" i="1" s="1"/>
  <c r="AC2165" i="1"/>
  <c r="AD2165" i="1" s="1"/>
  <c r="AC2166" i="1"/>
  <c r="AD2166" i="1" s="1"/>
  <c r="AC2253" i="1"/>
  <c r="AD2253" i="1" s="1"/>
  <c r="AC2254" i="1"/>
  <c r="AD2254" i="1" s="1"/>
  <c r="AC2333" i="1"/>
  <c r="AD2333" i="1" s="1"/>
  <c r="AC2334" i="1"/>
  <c r="AD2334" i="1" s="1"/>
  <c r="AC2388" i="1"/>
  <c r="AD2388" i="1" s="1"/>
  <c r="AC2389" i="1"/>
  <c r="AD2389" i="1" s="1"/>
  <c r="AC2404" i="1"/>
  <c r="AD2404" i="1" s="1"/>
  <c r="AC2405" i="1"/>
  <c r="AD2405" i="1" s="1"/>
  <c r="AC2420" i="1"/>
  <c r="AD2420" i="1" s="1"/>
  <c r="AC2421" i="1"/>
  <c r="AD2421" i="1" s="1"/>
  <c r="AC2476" i="1"/>
  <c r="AD2476" i="1" s="1"/>
  <c r="AC2477" i="1"/>
  <c r="AD2477" i="1" s="1"/>
  <c r="AC2484" i="1"/>
  <c r="AD2484" i="1" s="1"/>
  <c r="AC2485" i="1"/>
  <c r="AD2485" i="1" s="1"/>
  <c r="AC2508" i="1"/>
  <c r="AD2508" i="1" s="1"/>
  <c r="AC2509" i="1"/>
  <c r="AD2509" i="1" s="1"/>
  <c r="AC2532" i="1"/>
  <c r="AD2532" i="1" s="1"/>
  <c r="AC2533" i="1"/>
  <c r="AD2533" i="1" s="1"/>
  <c r="AC2572" i="1"/>
  <c r="AD2572" i="1" s="1"/>
  <c r="AC2573" i="1"/>
  <c r="AD2573" i="1" s="1"/>
  <c r="AC2580" i="1"/>
  <c r="AD2580" i="1" s="1"/>
  <c r="AC2581" i="1"/>
  <c r="AD2581" i="1" s="1"/>
  <c r="AC2604" i="1"/>
  <c r="AD2604" i="1" s="1"/>
  <c r="AC2605" i="1"/>
  <c r="AD2605" i="1" s="1"/>
  <c r="AC2620" i="1"/>
  <c r="AD2620" i="1" s="1"/>
  <c r="AC2621" i="1"/>
  <c r="AD2621" i="1" s="1"/>
  <c r="AC2652" i="1"/>
  <c r="AD2652" i="1" s="1"/>
  <c r="AC2653" i="1"/>
  <c r="AD2653" i="1" s="1"/>
  <c r="AC2660" i="1"/>
  <c r="AD2660" i="1" s="1"/>
  <c r="AC2661" i="1"/>
  <c r="AD2661" i="1" s="1"/>
  <c r="AC2683" i="1"/>
  <c r="AD2683" i="1" s="1"/>
  <c r="AC2684" i="1"/>
  <c r="AD2684" i="1" s="1"/>
  <c r="AC2722" i="1"/>
  <c r="AD2722" i="1" s="1"/>
  <c r="AC2723" i="1"/>
  <c r="AD2723" i="1" s="1"/>
  <c r="AC2738" i="1"/>
  <c r="AD2738" i="1" s="1"/>
  <c r="AC2739" i="1"/>
  <c r="AD2739" i="1" s="1"/>
  <c r="AC2762" i="1"/>
  <c r="AD2762" i="1" s="1"/>
  <c r="AC2763" i="1"/>
  <c r="AD2763" i="1" s="1"/>
  <c r="AC2794" i="1"/>
  <c r="AD2794" i="1" s="1"/>
  <c r="AC2795" i="1"/>
  <c r="AD2795" i="1" s="1"/>
  <c r="AC2809" i="1"/>
  <c r="AD2809" i="1" s="1"/>
  <c r="AC2810" i="1"/>
  <c r="AD2810" i="1" s="1"/>
  <c r="AC2825" i="1"/>
  <c r="AD2825" i="1" s="1"/>
  <c r="AC2826" i="1"/>
  <c r="AD2826" i="1" s="1"/>
  <c r="AC2849" i="1"/>
  <c r="AD2849" i="1" s="1"/>
  <c r="AC2850" i="1"/>
  <c r="AD2850" i="1" s="1"/>
  <c r="AC2865" i="1"/>
  <c r="AD2865" i="1" s="1"/>
  <c r="AC2866" i="1"/>
  <c r="AD2866" i="1" s="1"/>
  <c r="AC2904" i="1"/>
  <c r="AD2904" i="1" s="1"/>
  <c r="AC2905" i="1"/>
  <c r="AD2905" i="1" s="1"/>
  <c r="AC2928" i="1"/>
  <c r="AD2928" i="1" s="1"/>
  <c r="AC2929" i="1"/>
  <c r="AD2929" i="1" s="1"/>
  <c r="AC2967" i="1"/>
  <c r="AD2967" i="1" s="1"/>
  <c r="AC2968" i="1"/>
  <c r="AD2968" i="1" s="1"/>
  <c r="AC2982" i="1"/>
  <c r="AD2982" i="1" s="1"/>
  <c r="AC2983" i="1"/>
  <c r="AD2983" i="1" s="1"/>
  <c r="AC3054" i="1"/>
  <c r="AD3054" i="1" s="1"/>
  <c r="AC3055" i="1"/>
  <c r="AD3055" i="1" s="1"/>
  <c r="AC3086" i="1"/>
  <c r="AD3086" i="1" s="1"/>
  <c r="AC3087" i="1"/>
  <c r="AD3087" i="1" s="1"/>
  <c r="AC3094" i="1"/>
  <c r="AD3094" i="1" s="1"/>
  <c r="AC3095" i="1"/>
  <c r="AD3095" i="1" s="1"/>
  <c r="AC3217" i="1"/>
  <c r="AD3217" i="1" s="1"/>
  <c r="AC3218" i="1"/>
  <c r="AD3218" i="1" s="1"/>
  <c r="AC3241" i="1"/>
  <c r="AD3241" i="1" s="1"/>
  <c r="AC3242" i="1"/>
  <c r="AD3242" i="1" s="1"/>
  <c r="AC3304" i="1"/>
  <c r="AD3304" i="1" s="1"/>
  <c r="AC3305" i="1"/>
  <c r="AD3305" i="1" s="1"/>
  <c r="AC3320" i="1"/>
  <c r="AD3320" i="1" s="1"/>
  <c r="AC3321" i="1"/>
  <c r="AD3321" i="1" s="1"/>
  <c r="AC3344" i="1"/>
  <c r="AD3344" i="1" s="1"/>
  <c r="AC3345" i="1"/>
  <c r="AD3345" i="1" s="1"/>
  <c r="AC3423" i="1"/>
  <c r="AD3423" i="1" s="1"/>
  <c r="AC3424" i="1"/>
  <c r="AD3424" i="1" s="1"/>
  <c r="AC3431" i="1"/>
  <c r="AD3431" i="1" s="1"/>
  <c r="AC3432" i="1"/>
  <c r="AD3432" i="1" s="1"/>
  <c r="AC3447" i="1"/>
  <c r="AD3447" i="1" s="1"/>
  <c r="AC3448" i="1"/>
  <c r="AD3448" i="1" s="1"/>
  <c r="AC3469" i="1"/>
  <c r="AD3469" i="1" s="1"/>
  <c r="AC3470" i="1"/>
  <c r="AD3470" i="1" s="1"/>
  <c r="AC3508" i="1"/>
  <c r="AD3508" i="1" s="1"/>
  <c r="AC3509" i="1"/>
  <c r="AD3509" i="1" s="1"/>
  <c r="AC3532" i="1"/>
  <c r="AD3532" i="1" s="1"/>
  <c r="AC3533" i="1"/>
  <c r="AD3533" i="1" s="1"/>
  <c r="AC3564" i="1"/>
  <c r="AD3564" i="1" s="1"/>
  <c r="AC3565" i="1"/>
  <c r="AD3565" i="1" s="1"/>
  <c r="AC3580" i="1"/>
  <c r="AD3580" i="1" s="1"/>
  <c r="AC3581" i="1"/>
  <c r="AD3581" i="1" s="1"/>
  <c r="AC3604" i="1"/>
  <c r="AD3604" i="1" s="1"/>
  <c r="AC3605" i="1"/>
  <c r="AD3605" i="1" s="1"/>
  <c r="AC3652" i="1"/>
  <c r="AD3652" i="1" s="1"/>
  <c r="AC3653" i="1"/>
  <c r="AD3653" i="1" s="1"/>
  <c r="AC3683" i="1"/>
  <c r="AD3683" i="1" s="1"/>
  <c r="AC3684" i="1"/>
  <c r="AD3684" i="1" s="1"/>
  <c r="AC3714" i="1"/>
  <c r="AD3714" i="1" s="1"/>
  <c r="AC3715" i="1"/>
  <c r="AD3715" i="1" s="1"/>
  <c r="AC3722" i="1"/>
  <c r="AD3722" i="1" s="1"/>
  <c r="AC3723" i="1"/>
  <c r="AD3723" i="1" s="1"/>
  <c r="AC3754" i="1"/>
  <c r="AD3754" i="1" s="1"/>
  <c r="AC3755" i="1"/>
  <c r="AD3755" i="1" s="1"/>
  <c r="AC3769" i="1"/>
  <c r="AD3769" i="1" s="1"/>
  <c r="AC3770" i="1"/>
  <c r="AD3770" i="1" s="1"/>
  <c r="AC3793" i="1"/>
  <c r="AD3793" i="1" s="1"/>
  <c r="AC3794" i="1"/>
  <c r="AD3794" i="1" s="1"/>
  <c r="AC3807" i="1"/>
  <c r="AD3807" i="1" s="1"/>
  <c r="AC3808" i="1"/>
  <c r="AD3808" i="1" s="1"/>
  <c r="AC3830" i="1"/>
  <c r="AD3830" i="1" s="1"/>
  <c r="AC3831" i="1"/>
  <c r="AD3831" i="1" s="1"/>
  <c r="AC3838" i="1"/>
  <c r="AD3838" i="1" s="1"/>
  <c r="AC3839" i="1"/>
  <c r="AD3839" i="1" s="1"/>
  <c r="AC3884" i="1"/>
  <c r="AD3884" i="1" s="1"/>
  <c r="AC3885" i="1"/>
  <c r="AD3885" i="1" s="1"/>
  <c r="AC3946" i="1"/>
  <c r="AD3946" i="1" s="1"/>
  <c r="AC3947" i="1"/>
  <c r="AD3947" i="1" s="1"/>
  <c r="AC4017" i="1"/>
  <c r="AD4017" i="1" s="1"/>
  <c r="AC4018" i="1"/>
  <c r="AD4018" i="1" s="1"/>
  <c r="AC4135" i="1"/>
  <c r="AD4135" i="1" s="1"/>
  <c r="AC4136" i="1"/>
  <c r="AD4136" i="1" s="1"/>
  <c r="AC4149" i="1"/>
  <c r="AD4149" i="1" s="1"/>
  <c r="AC4150" i="1"/>
  <c r="AD4150" i="1" s="1"/>
  <c r="AC4257" i="1"/>
  <c r="AD4257" i="1" s="1"/>
  <c r="AC4258" i="1"/>
  <c r="AD4258" i="1" s="1"/>
  <c r="AC4272" i="1"/>
  <c r="AD4272" i="1" s="1"/>
  <c r="AC4273" i="1"/>
  <c r="AD4273" i="1" s="1"/>
  <c r="AC4393" i="1"/>
  <c r="AD4393" i="1" s="1"/>
  <c r="AC4394" i="1"/>
  <c r="AD4394" i="1" s="1"/>
  <c r="AC4408" i="1"/>
  <c r="AD4408" i="1" s="1"/>
  <c r="AC4409" i="1"/>
  <c r="AD4409" i="1" s="1"/>
  <c r="AC4424" i="1"/>
  <c r="AD4424" i="1" s="1"/>
  <c r="AC4425" i="1"/>
  <c r="AD4425" i="1" s="1"/>
  <c r="AC4808" i="1"/>
  <c r="AD4808" i="1" s="1"/>
  <c r="AC4726" i="1"/>
  <c r="AD4726" i="1" s="1"/>
  <c r="AC4718" i="1"/>
  <c r="AD4718" i="1" s="1"/>
  <c r="AC4702" i="1"/>
  <c r="AD4702" i="1" s="1"/>
  <c r="AC4664" i="1"/>
  <c r="AD4664" i="1" s="1"/>
  <c r="AC4594" i="1"/>
  <c r="AD4594" i="1" s="1"/>
  <c r="AC4570" i="1"/>
  <c r="AD4570" i="1" s="1"/>
  <c r="AC4540" i="1"/>
  <c r="AD4540" i="1" s="1"/>
  <c r="AC4509" i="1"/>
  <c r="AD4509" i="1" s="1"/>
  <c r="AC4493" i="1"/>
  <c r="AD4493" i="1" s="1"/>
  <c r="AC4452" i="1"/>
  <c r="AD4452" i="1" s="1"/>
  <c r="AC4373" i="1"/>
  <c r="AD4373" i="1" s="1"/>
  <c r="AC4354" i="1"/>
  <c r="AD4354" i="1" s="1"/>
  <c r="AC4261" i="1"/>
  <c r="AD4261" i="1" s="1"/>
  <c r="AC4201" i="1"/>
  <c r="AD4201" i="1" s="1"/>
  <c r="AC4180" i="1"/>
  <c r="AD4180" i="1" s="1"/>
  <c r="AC4160" i="1"/>
  <c r="AD4160" i="1" s="1"/>
  <c r="AC4076" i="1"/>
  <c r="AD4076" i="1" s="1"/>
  <c r="AC4036" i="1"/>
  <c r="AD4036" i="1" s="1"/>
  <c r="AC3992" i="1"/>
  <c r="AD3992" i="1" s="1"/>
  <c r="AC3912" i="1"/>
  <c r="AD3912" i="1" s="1"/>
  <c r="AC3850" i="1"/>
  <c r="AD3850" i="1" s="1"/>
  <c r="AC3789" i="1"/>
  <c r="AD3789" i="1" s="1"/>
  <c r="AC3694" i="1"/>
  <c r="AD3694" i="1" s="1"/>
  <c r="AC3664" i="1"/>
  <c r="AD3664" i="1" s="1"/>
  <c r="AC3600" i="1"/>
  <c r="AD3600" i="1" s="1"/>
  <c r="AC3536" i="1"/>
  <c r="AD3536" i="1" s="1"/>
  <c r="AC3440" i="1"/>
  <c r="AD3440" i="1" s="1"/>
  <c r="AC3389" i="1"/>
  <c r="AD3389" i="1" s="1"/>
  <c r="AC2805" i="1"/>
  <c r="AD2805" i="1" s="1"/>
  <c r="AC28" i="1"/>
  <c r="AD28" i="1" s="1"/>
  <c r="AC29" i="1"/>
  <c r="AD29" i="1" s="1"/>
  <c r="AC100" i="1"/>
  <c r="AD100" i="1" s="1"/>
  <c r="AC101" i="1"/>
  <c r="AD101" i="1" s="1"/>
  <c r="AC179" i="1"/>
  <c r="AD179" i="1" s="1"/>
  <c r="AC180" i="1"/>
  <c r="AD180" i="1" s="1"/>
  <c r="AC346" i="1"/>
  <c r="AD346" i="1" s="1"/>
  <c r="AC347" i="1"/>
  <c r="AD347" i="1" s="1"/>
  <c r="AC681" i="1"/>
  <c r="AD681" i="1" s="1"/>
  <c r="AC682" i="1"/>
  <c r="AD682" i="1" s="1"/>
  <c r="AC1232" i="1"/>
  <c r="AD1232" i="1" s="1"/>
  <c r="AC1382" i="1"/>
  <c r="AD1382" i="1" s="1"/>
  <c r="AC1383" i="1"/>
  <c r="AD1383" i="1" s="1"/>
  <c r="AC1884" i="1"/>
  <c r="AD1884" i="1" s="1"/>
  <c r="AC1883" i="1"/>
  <c r="AD1883" i="1" s="1"/>
  <c r="AC1900" i="1"/>
  <c r="AD1900" i="1" s="1"/>
  <c r="AC1899" i="1"/>
  <c r="AD1899" i="1" s="1"/>
  <c r="AC2179" i="1"/>
  <c r="AD2179" i="1" s="1"/>
  <c r="AC2180" i="1"/>
  <c r="AD2180" i="1" s="1"/>
  <c r="AC2498" i="1"/>
  <c r="AD2498" i="1" s="1"/>
  <c r="AC2499" i="1"/>
  <c r="AD2499" i="1" s="1"/>
  <c r="AC2618" i="1"/>
  <c r="AD2618" i="1" s="1"/>
  <c r="AC2619" i="1"/>
  <c r="AD2619" i="1" s="1"/>
  <c r="AC2918" i="1"/>
  <c r="AD2918" i="1" s="1"/>
  <c r="AC2919" i="1"/>
  <c r="AD2919" i="1" s="1"/>
  <c r="AC15" i="1"/>
  <c r="AD15" i="1" s="1"/>
  <c r="AC16" i="1"/>
  <c r="AD16" i="1" s="1"/>
  <c r="AC23" i="1"/>
  <c r="AD23" i="1" s="1"/>
  <c r="AC24" i="1"/>
  <c r="AD24" i="1" s="1"/>
  <c r="AC47" i="1"/>
  <c r="AD47" i="1" s="1"/>
  <c r="AC48" i="1"/>
  <c r="AD48" i="1" s="1"/>
  <c r="AC63" i="1"/>
  <c r="AD63" i="1" s="1"/>
  <c r="AC64" i="1"/>
  <c r="AD64" i="1" s="1"/>
  <c r="AC119" i="1"/>
  <c r="AD119" i="1" s="1"/>
  <c r="AC120" i="1"/>
  <c r="AD120" i="1" s="1"/>
  <c r="AC150" i="1"/>
  <c r="AD150" i="1" s="1"/>
  <c r="AC151" i="1"/>
  <c r="AD151" i="1" s="1"/>
  <c r="AC174" i="1"/>
  <c r="AD174" i="1" s="1"/>
  <c r="AC175" i="1"/>
  <c r="AD175" i="1" s="1"/>
  <c r="AC182" i="1"/>
  <c r="AD182" i="1" s="1"/>
  <c r="AC183" i="1"/>
  <c r="AD183" i="1" s="1"/>
  <c r="AC214" i="1"/>
  <c r="AD214" i="1" s="1"/>
  <c r="AC215" i="1"/>
  <c r="AD215" i="1" s="1"/>
  <c r="AC222" i="1"/>
  <c r="AD222" i="1" s="1"/>
  <c r="AC223" i="1"/>
  <c r="AD223" i="1" s="1"/>
  <c r="AC341" i="1"/>
  <c r="AD341" i="1" s="1"/>
  <c r="AC342" i="1"/>
  <c r="AD342" i="1" s="1"/>
  <c r="AC357" i="1"/>
  <c r="AD357" i="1" s="1"/>
  <c r="AC358" i="1"/>
  <c r="AD358" i="1" s="1"/>
  <c r="AC381" i="1"/>
  <c r="AD381" i="1" s="1"/>
  <c r="AC382" i="1"/>
  <c r="AD382" i="1" s="1"/>
  <c r="AC389" i="1"/>
  <c r="AD389" i="1" s="1"/>
  <c r="AC390" i="1"/>
  <c r="AD390" i="1" s="1"/>
  <c r="AC397" i="1"/>
  <c r="AD397" i="1" s="1"/>
  <c r="AC398" i="1"/>
  <c r="AD398" i="1" s="1"/>
  <c r="AC429" i="1"/>
  <c r="AD429" i="1" s="1"/>
  <c r="AC430" i="1"/>
  <c r="AD430" i="1" s="1"/>
  <c r="AC437" i="1"/>
  <c r="AD437" i="1" s="1"/>
  <c r="AC438" i="1"/>
  <c r="AD438" i="1" s="1"/>
  <c r="AC453" i="1"/>
  <c r="AD453" i="1" s="1"/>
  <c r="AC454" i="1"/>
  <c r="AD454" i="1" s="1"/>
  <c r="AC461" i="1"/>
  <c r="AD461" i="1" s="1"/>
  <c r="AC462" i="1"/>
  <c r="AD462" i="1" s="1"/>
  <c r="AC638" i="1"/>
  <c r="AD638" i="1" s="1"/>
  <c r="AC637" i="1"/>
  <c r="AD637" i="1" s="1"/>
  <c r="AC654" i="1"/>
  <c r="AD654" i="1" s="1"/>
  <c r="AC653" i="1"/>
  <c r="AD653" i="1" s="1"/>
  <c r="AC669" i="1"/>
  <c r="AD669" i="1" s="1"/>
  <c r="AC668" i="1"/>
  <c r="AD668" i="1" s="1"/>
  <c r="AC748" i="1"/>
  <c r="AD748" i="1" s="1"/>
  <c r="AC749" i="1"/>
  <c r="AD749" i="1" s="1"/>
  <c r="AC828" i="1"/>
  <c r="AD828" i="1" s="1"/>
  <c r="AC829" i="1"/>
  <c r="AD829" i="1" s="1"/>
  <c r="AC852" i="1"/>
  <c r="AD852" i="1" s="1"/>
  <c r="AC853" i="1"/>
  <c r="AD853" i="1" s="1"/>
  <c r="AC948" i="1"/>
  <c r="AD948" i="1" s="1"/>
  <c r="AC949" i="1"/>
  <c r="AD949" i="1" s="1"/>
  <c r="AC980" i="1"/>
  <c r="AD980" i="1" s="1"/>
  <c r="AC981" i="1"/>
  <c r="AD981" i="1" s="1"/>
  <c r="AC1020" i="1"/>
  <c r="AD1020" i="1" s="1"/>
  <c r="AC1021" i="1"/>
  <c r="AD1021" i="1" s="1"/>
  <c r="AC1044" i="1"/>
  <c r="AD1044" i="1" s="1"/>
  <c r="AC1045" i="1"/>
  <c r="AD1045" i="1" s="1"/>
  <c r="AC1084" i="1"/>
  <c r="AD1084" i="1" s="1"/>
  <c r="AC1085" i="1"/>
  <c r="AD1085" i="1" s="1"/>
  <c r="AC1115" i="1"/>
  <c r="AD1115" i="1" s="1"/>
  <c r="AC1116" i="1"/>
  <c r="AD1116" i="1" s="1"/>
  <c r="AC1139" i="1"/>
  <c r="AD1139" i="1" s="1"/>
  <c r="AC1140" i="1"/>
  <c r="AD1140" i="1" s="1"/>
  <c r="AC1147" i="1"/>
  <c r="AD1147" i="1" s="1"/>
  <c r="AC1148" i="1"/>
  <c r="AD1148" i="1" s="1"/>
  <c r="AC1187" i="1"/>
  <c r="AD1187" i="1" s="1"/>
  <c r="AC1188" i="1"/>
  <c r="AD1188" i="1" s="1"/>
  <c r="AC1203" i="1"/>
  <c r="AD1203" i="1" s="1"/>
  <c r="AC1204" i="1"/>
  <c r="AD1204" i="1" s="1"/>
  <c r="AC1211" i="1"/>
  <c r="AD1211" i="1" s="1"/>
  <c r="AC1212" i="1"/>
  <c r="AD1212" i="1" s="1"/>
  <c r="AC1440" i="1"/>
  <c r="AD1440" i="1" s="1"/>
  <c r="AC1441" i="1"/>
  <c r="AD1441" i="1" s="1"/>
  <c r="AC1448" i="1"/>
  <c r="AD1448" i="1" s="1"/>
  <c r="AC1449" i="1"/>
  <c r="AD1449" i="1" s="1"/>
  <c r="AC1480" i="1"/>
  <c r="AD1480" i="1" s="1"/>
  <c r="AC1481" i="1"/>
  <c r="AD1481" i="1" s="1"/>
  <c r="AC1544" i="1"/>
  <c r="AD1544" i="1" s="1"/>
  <c r="AC1545" i="1"/>
  <c r="AD1545" i="1" s="1"/>
  <c r="AC1615" i="1"/>
  <c r="AD1615" i="1" s="1"/>
  <c r="AC1616" i="1"/>
  <c r="AD1616" i="1" s="1"/>
  <c r="AC1623" i="1"/>
  <c r="AD1623" i="1" s="1"/>
  <c r="AC1624" i="1"/>
  <c r="AD1624" i="1" s="1"/>
  <c r="AC1639" i="1"/>
  <c r="AD1639" i="1" s="1"/>
  <c r="AC1640" i="1"/>
  <c r="AD1640" i="1" s="1"/>
  <c r="AC1734" i="1"/>
  <c r="AD1734" i="1" s="1"/>
  <c r="AC1735" i="1"/>
  <c r="AD1735" i="1" s="1"/>
  <c r="AC1750" i="1"/>
  <c r="AD1750" i="1" s="1"/>
  <c r="AC1751" i="1"/>
  <c r="AD1751" i="1" s="1"/>
  <c r="AC1766" i="1"/>
  <c r="AD1766" i="1" s="1"/>
  <c r="AC1767" i="1"/>
  <c r="AD1767" i="1" s="1"/>
  <c r="AC1814" i="1"/>
  <c r="AD1814" i="1" s="1"/>
  <c r="AC1815" i="1"/>
  <c r="AD1815" i="1" s="1"/>
  <c r="AC1862" i="1"/>
  <c r="AD1862" i="1" s="1"/>
  <c r="AC1863" i="1"/>
  <c r="AD1863" i="1" s="1"/>
  <c r="AC1926" i="1"/>
  <c r="AD1926" i="1" s="1"/>
  <c r="AC1927" i="1"/>
  <c r="AD1927" i="1" s="1"/>
  <c r="AC1942" i="1"/>
  <c r="AD1942" i="1" s="1"/>
  <c r="AC1943" i="1"/>
  <c r="AD1943" i="1" s="1"/>
  <c r="AC2006" i="1"/>
  <c r="AD2006" i="1" s="1"/>
  <c r="AC2007" i="1"/>
  <c r="AD2007" i="1" s="1"/>
  <c r="AC2030" i="1"/>
  <c r="AD2030" i="1" s="1"/>
  <c r="AC2031" i="1"/>
  <c r="AD2031" i="1" s="1"/>
  <c r="AC2046" i="1"/>
  <c r="AD2046" i="1" s="1"/>
  <c r="AC2047" i="1"/>
  <c r="AD2047" i="1" s="1"/>
  <c r="AC2054" i="1"/>
  <c r="AD2054" i="1" s="1"/>
  <c r="AC2055" i="1"/>
  <c r="AD2055" i="1" s="1"/>
  <c r="AC2102" i="1"/>
  <c r="AD2102" i="1" s="1"/>
  <c r="AC2103" i="1"/>
  <c r="AD2103" i="1" s="1"/>
  <c r="AC2118" i="1"/>
  <c r="AD2118" i="1" s="1"/>
  <c r="AC2119" i="1"/>
  <c r="AD2119" i="1" s="1"/>
  <c r="AC2150" i="1"/>
  <c r="AD2150" i="1" s="1"/>
  <c r="AC2151" i="1"/>
  <c r="AD2151" i="1" s="1"/>
  <c r="AC2182" i="1"/>
  <c r="AD2182" i="1" s="1"/>
  <c r="AC2183" i="1"/>
  <c r="AD2183" i="1" s="1"/>
  <c r="AC2198" i="1"/>
  <c r="AD2198" i="1" s="1"/>
  <c r="AC2199" i="1"/>
  <c r="AD2199" i="1" s="1"/>
  <c r="AC2230" i="1"/>
  <c r="AD2230" i="1" s="1"/>
  <c r="AC2231" i="1"/>
  <c r="AD2231" i="1" s="1"/>
  <c r="AC2262" i="1"/>
  <c r="AD2262" i="1" s="1"/>
  <c r="AC2263" i="1"/>
  <c r="AD2263" i="1" s="1"/>
  <c r="AC2294" i="1"/>
  <c r="AD2294" i="1" s="1"/>
  <c r="AC2295" i="1"/>
  <c r="AD2295" i="1" s="1"/>
  <c r="AC2310" i="1"/>
  <c r="AD2310" i="1" s="1"/>
  <c r="AC2311" i="1"/>
  <c r="AD2311" i="1" s="1"/>
  <c r="AC2349" i="1"/>
  <c r="AD2349" i="1" s="1"/>
  <c r="AC2350" i="1"/>
  <c r="AD2350" i="1" s="1"/>
  <c r="AC2381" i="1"/>
  <c r="AD2381" i="1" s="1"/>
  <c r="AC2382" i="1"/>
  <c r="AD2382" i="1" s="1"/>
  <c r="AC2429" i="1"/>
  <c r="AD2429" i="1" s="1"/>
  <c r="AC2430" i="1"/>
  <c r="AD2430" i="1" s="1"/>
  <c r="AC2437" i="1"/>
  <c r="AD2437" i="1" s="1"/>
  <c r="AC2438" i="1"/>
  <c r="AD2438" i="1" s="1"/>
  <c r="AC2461" i="1"/>
  <c r="AD2461" i="1" s="1"/>
  <c r="AC2462" i="1"/>
  <c r="AD2462" i="1" s="1"/>
  <c r="AC2469" i="1"/>
  <c r="AD2469" i="1" s="1"/>
  <c r="AC2470" i="1"/>
  <c r="AD2470" i="1" s="1"/>
  <c r="AC2549" i="1"/>
  <c r="AD2549" i="1" s="1"/>
  <c r="AC2550" i="1"/>
  <c r="AD2550" i="1" s="1"/>
  <c r="AC2589" i="1"/>
  <c r="AD2589" i="1" s="1"/>
  <c r="AC2590" i="1"/>
  <c r="AD2590" i="1" s="1"/>
  <c r="AC2645" i="1"/>
  <c r="AD2645" i="1" s="1"/>
  <c r="AC2646" i="1"/>
  <c r="AD2646" i="1" s="1"/>
  <c r="AC2668" i="1"/>
  <c r="AD2668" i="1" s="1"/>
  <c r="AC2669" i="1"/>
  <c r="AD2669" i="1" s="1"/>
  <c r="AC2747" i="1"/>
  <c r="AD2747" i="1" s="1"/>
  <c r="AC2748" i="1"/>
  <c r="AD2748" i="1" s="1"/>
  <c r="AC2771" i="1"/>
  <c r="AD2771" i="1" s="1"/>
  <c r="AC2772" i="1"/>
  <c r="AD2772" i="1" s="1"/>
  <c r="AC2787" i="1"/>
  <c r="AD2787" i="1" s="1"/>
  <c r="AC2788" i="1"/>
  <c r="AD2788" i="1" s="1"/>
  <c r="AC2834" i="1"/>
  <c r="AD2834" i="1" s="1"/>
  <c r="AC2835" i="1"/>
  <c r="AD2835" i="1" s="1"/>
  <c r="AC2890" i="1"/>
  <c r="AD2890" i="1" s="1"/>
  <c r="AC2891" i="1"/>
  <c r="AD2891" i="1" s="1"/>
  <c r="AC2921" i="1"/>
  <c r="AD2921" i="1" s="1"/>
  <c r="AC2922" i="1"/>
  <c r="AD2922" i="1" s="1"/>
  <c r="AC2953" i="1"/>
  <c r="AD2953" i="1" s="1"/>
  <c r="AC2960" i="1"/>
  <c r="AD2960" i="1" s="1"/>
  <c r="AC2961" i="1"/>
  <c r="AD2961" i="1" s="1"/>
  <c r="AC2991" i="1"/>
  <c r="AD2991" i="1" s="1"/>
  <c r="AC2992" i="1"/>
  <c r="AD2992" i="1" s="1"/>
  <c r="AC2999" i="1"/>
  <c r="AD2999" i="1" s="1"/>
  <c r="AC3000" i="1"/>
  <c r="AD3000" i="1" s="1"/>
  <c r="AC3015" i="1"/>
  <c r="AD3015" i="1" s="1"/>
  <c r="AC3016" i="1"/>
  <c r="AD3016" i="1" s="1"/>
  <c r="AC3023" i="1"/>
  <c r="AD3023" i="1" s="1"/>
  <c r="AC3024" i="1"/>
  <c r="AD3024" i="1" s="1"/>
  <c r="AC3047" i="1"/>
  <c r="AD3047" i="1" s="1"/>
  <c r="AC3048" i="1"/>
  <c r="AD3048" i="1" s="1"/>
  <c r="AC3063" i="1"/>
  <c r="AD3063" i="1" s="1"/>
  <c r="AC3064" i="1"/>
  <c r="AD3064" i="1" s="1"/>
  <c r="AC3128" i="1"/>
  <c r="AD3128" i="1" s="1"/>
  <c r="AC3127" i="1"/>
  <c r="AD3127" i="1" s="1"/>
  <c r="AC3150" i="1"/>
  <c r="AD3150" i="1" s="1"/>
  <c r="AC3149" i="1"/>
  <c r="AD3149" i="1" s="1"/>
  <c r="AC3158" i="1"/>
  <c r="AD3158" i="1" s="1"/>
  <c r="AC3157" i="1"/>
  <c r="AD3157" i="1" s="1"/>
  <c r="AC3267" i="1"/>
  <c r="AD3267" i="1" s="1"/>
  <c r="AC3266" i="1"/>
  <c r="AD3266" i="1" s="1"/>
  <c r="AC3329" i="1"/>
  <c r="AD3329" i="1" s="1"/>
  <c r="AC3330" i="1"/>
  <c r="AD3330" i="1" s="1"/>
  <c r="AC3368" i="1"/>
  <c r="AD3368" i="1" s="1"/>
  <c r="AC3369" i="1"/>
  <c r="AD3369" i="1" s="1"/>
  <c r="AC3384" i="1"/>
  <c r="AD3384" i="1" s="1"/>
  <c r="AC3385" i="1"/>
  <c r="AD3385" i="1" s="1"/>
  <c r="AC3463" i="1"/>
  <c r="AD3463" i="1" s="1"/>
  <c r="AC3464" i="1"/>
  <c r="AD3464" i="1" s="1"/>
  <c r="AC3478" i="1"/>
  <c r="AD3478" i="1" s="1"/>
  <c r="AC3479" i="1"/>
  <c r="AD3479" i="1" s="1"/>
  <c r="AC3501" i="1"/>
  <c r="AD3501" i="1" s="1"/>
  <c r="AC3502" i="1"/>
  <c r="AD3502" i="1" s="1"/>
  <c r="AC3549" i="1"/>
  <c r="AD3549" i="1" s="1"/>
  <c r="AC3550" i="1"/>
  <c r="AD3550" i="1" s="1"/>
  <c r="AC3573" i="1"/>
  <c r="AD3573" i="1" s="1"/>
  <c r="AC3574" i="1"/>
  <c r="AD3574" i="1" s="1"/>
  <c r="AC3597" i="1"/>
  <c r="AD3597" i="1" s="1"/>
  <c r="AC3598" i="1"/>
  <c r="AD3598" i="1" s="1"/>
  <c r="AC3621" i="1"/>
  <c r="AD3621" i="1" s="1"/>
  <c r="AC3622" i="1"/>
  <c r="AD3622" i="1" s="1"/>
  <c r="AC3637" i="1"/>
  <c r="AD3637" i="1" s="1"/>
  <c r="AC3638" i="1"/>
  <c r="AD3638" i="1" s="1"/>
  <c r="AC3699" i="1"/>
  <c r="AD3699" i="1" s="1"/>
  <c r="AC3700" i="1"/>
  <c r="AD3700" i="1" s="1"/>
  <c r="AC3925" i="1"/>
  <c r="AD3925" i="1" s="1"/>
  <c r="AC3926" i="1"/>
  <c r="AD3926" i="1" s="1"/>
  <c r="AC4097" i="1"/>
  <c r="AD4097" i="1" s="1"/>
  <c r="AC4098" i="1"/>
  <c r="AD4098" i="1" s="1"/>
  <c r="AC4113" i="1"/>
  <c r="AD4113" i="1" s="1"/>
  <c r="AC4114" i="1"/>
  <c r="AD4114" i="1" s="1"/>
  <c r="AC4174" i="1"/>
  <c r="AD4174" i="1" s="1"/>
  <c r="AC4175" i="1"/>
  <c r="AD4175" i="1" s="1"/>
  <c r="AC4266" i="1"/>
  <c r="AD4266" i="1" s="1"/>
  <c r="AC4267" i="1"/>
  <c r="AD4267" i="1" s="1"/>
  <c r="AC4293" i="1"/>
  <c r="AD4293" i="1" s="1"/>
  <c r="AC4294" i="1"/>
  <c r="AD4294" i="1" s="1"/>
  <c r="AC4328" i="1"/>
  <c r="AD4328" i="1" s="1"/>
  <c r="AC4329" i="1"/>
  <c r="AD4329" i="1" s="1"/>
  <c r="AC4336" i="1"/>
  <c r="AD4336" i="1" s="1"/>
  <c r="AC4355" i="1"/>
  <c r="AD4355" i="1" s="1"/>
  <c r="AC4356" i="1"/>
  <c r="AD4356" i="1" s="1"/>
  <c r="AC4401" i="1"/>
  <c r="AD4401" i="1" s="1"/>
  <c r="AC4402" i="1"/>
  <c r="AD4402" i="1" s="1"/>
  <c r="AC4417" i="1"/>
  <c r="AD4417" i="1" s="1"/>
  <c r="AC4418" i="1"/>
  <c r="AD4418" i="1" s="1"/>
  <c r="AC4440" i="1"/>
  <c r="AD4440" i="1" s="1"/>
  <c r="AC4441" i="1"/>
  <c r="AD4441" i="1" s="1"/>
  <c r="AC4585" i="1"/>
  <c r="AD4585" i="1" s="1"/>
  <c r="AC4547" i="1"/>
  <c r="AD4547" i="1" s="1"/>
  <c r="AC4412" i="1"/>
  <c r="AD4412" i="1" s="1"/>
  <c r="AC4334" i="1"/>
  <c r="AD4334" i="1" s="1"/>
  <c r="AC4156" i="1"/>
  <c r="AD4156" i="1" s="1"/>
  <c r="AC4138" i="1"/>
  <c r="AD4138" i="1" s="1"/>
  <c r="AC4095" i="1"/>
  <c r="AD4095" i="1" s="1"/>
  <c r="AC3788" i="1"/>
  <c r="AD3788" i="1" s="1"/>
  <c r="AC3725" i="1"/>
  <c r="AD3725" i="1" s="1"/>
  <c r="AC3535" i="1"/>
  <c r="AD3535" i="1" s="1"/>
  <c r="AC3338" i="1"/>
  <c r="AD3338" i="1" s="1"/>
  <c r="AC3286" i="1"/>
  <c r="AD3286" i="1" s="1"/>
  <c r="AC3050" i="1"/>
  <c r="AD3050" i="1" s="1"/>
  <c r="AC108" i="1"/>
  <c r="AD108" i="1" s="1"/>
  <c r="AC109" i="1"/>
  <c r="AD109" i="1" s="1"/>
  <c r="AC139" i="1"/>
  <c r="AD139" i="1" s="1"/>
  <c r="AC140" i="1"/>
  <c r="AD140" i="1" s="1"/>
  <c r="AC370" i="1"/>
  <c r="AD370" i="1" s="1"/>
  <c r="AC371" i="1"/>
  <c r="AD371" i="1" s="1"/>
  <c r="AC378" i="1"/>
  <c r="AD378" i="1" s="1"/>
  <c r="AC379" i="1"/>
  <c r="AD379" i="1" s="1"/>
  <c r="AC498" i="1"/>
  <c r="AD498" i="1" s="1"/>
  <c r="AC499" i="1"/>
  <c r="AD499" i="1" s="1"/>
  <c r="AC554" i="1"/>
  <c r="AD554" i="1" s="1"/>
  <c r="AC555" i="1"/>
  <c r="AD555" i="1" s="1"/>
  <c r="AC953" i="1"/>
  <c r="AD953" i="1" s="1"/>
  <c r="AC954" i="1"/>
  <c r="AD954" i="1" s="1"/>
  <c r="AC1081" i="1"/>
  <c r="AD1081" i="1" s="1"/>
  <c r="AC1082" i="1"/>
  <c r="AD1082" i="1" s="1"/>
  <c r="AC1469" i="1"/>
  <c r="AD1469" i="1" s="1"/>
  <c r="AC1470" i="1"/>
  <c r="AD1470" i="1" s="1"/>
  <c r="AC1644" i="1"/>
  <c r="AD1644" i="1" s="1"/>
  <c r="AC1645" i="1"/>
  <c r="AD1645" i="1" s="1"/>
  <c r="AC1668" i="1"/>
  <c r="AD1668" i="1" s="1"/>
  <c r="AC1669" i="1"/>
  <c r="AD1669" i="1" s="1"/>
  <c r="AC1924" i="1"/>
  <c r="AD1924" i="1" s="1"/>
  <c r="AC1923" i="1"/>
  <c r="AD1923" i="1" s="1"/>
  <c r="AC2315" i="1"/>
  <c r="AD2315" i="1" s="1"/>
  <c r="AC2316" i="1"/>
  <c r="AD2316" i="1" s="1"/>
  <c r="AC2776" i="1"/>
  <c r="AD2776" i="1" s="1"/>
  <c r="AC2777" i="1"/>
  <c r="AD2777" i="1" s="1"/>
  <c r="AC3844" i="1"/>
  <c r="AD3844" i="1" s="1"/>
  <c r="AC3845" i="1"/>
  <c r="AD3845" i="1" s="1"/>
  <c r="AC3859" i="1"/>
  <c r="AD3859" i="1" s="1"/>
  <c r="AC3860" i="1"/>
  <c r="AD3860" i="1" s="1"/>
  <c r="AC3906" i="1"/>
  <c r="AD3906" i="1" s="1"/>
  <c r="AC3907" i="1"/>
  <c r="AD3907" i="1" s="1"/>
  <c r="AC56" i="1"/>
  <c r="AD56" i="1" s="1"/>
  <c r="AC57" i="1"/>
  <c r="AD57" i="1" s="1"/>
  <c r="AC159" i="1"/>
  <c r="AD159" i="1" s="1"/>
  <c r="AC160" i="1"/>
  <c r="AD160" i="1" s="1"/>
  <c r="AC199" i="1"/>
  <c r="AD199" i="1" s="1"/>
  <c r="AC200" i="1"/>
  <c r="AD200" i="1" s="1"/>
  <c r="AC207" i="1"/>
  <c r="AD207" i="1" s="1"/>
  <c r="AC208" i="1"/>
  <c r="AD208" i="1" s="1"/>
  <c r="AC279" i="1"/>
  <c r="AD279" i="1" s="1"/>
  <c r="AC280" i="1"/>
  <c r="AD280" i="1" s="1"/>
  <c r="AC302" i="1"/>
  <c r="AD302" i="1" s="1"/>
  <c r="AC303" i="1"/>
  <c r="AD303" i="1" s="1"/>
  <c r="AC334" i="1"/>
  <c r="AD334" i="1" s="1"/>
  <c r="AC335" i="1"/>
  <c r="AD335" i="1" s="1"/>
  <c r="AC366" i="1"/>
  <c r="AD366" i="1" s="1"/>
  <c r="AC367" i="1"/>
  <c r="AD367" i="1" s="1"/>
  <c r="AC406" i="1"/>
  <c r="AD406" i="1" s="1"/>
  <c r="AC407" i="1"/>
  <c r="AD407" i="1" s="1"/>
  <c r="AC422" i="1"/>
  <c r="AD422" i="1" s="1"/>
  <c r="AC423" i="1"/>
  <c r="AD423" i="1" s="1"/>
  <c r="AC470" i="1"/>
  <c r="AD470" i="1" s="1"/>
  <c r="AC471" i="1"/>
  <c r="AD471" i="1" s="1"/>
  <c r="AC486" i="1"/>
  <c r="AD486" i="1" s="1"/>
  <c r="AC487" i="1"/>
  <c r="AD487" i="1" s="1"/>
  <c r="AC502" i="1"/>
  <c r="AD502" i="1" s="1"/>
  <c r="AC503" i="1"/>
  <c r="AD503" i="1" s="1"/>
  <c r="AC518" i="1"/>
  <c r="AD518" i="1" s="1"/>
  <c r="AC519" i="1"/>
  <c r="AD519" i="1" s="1"/>
  <c r="AC526" i="1"/>
  <c r="AD526" i="1" s="1"/>
  <c r="AC527" i="1"/>
  <c r="AD527" i="1" s="1"/>
  <c r="AC550" i="1"/>
  <c r="AD550" i="1" s="1"/>
  <c r="AC551" i="1"/>
  <c r="AD551" i="1" s="1"/>
  <c r="AC566" i="1"/>
  <c r="AD566" i="1" s="1"/>
  <c r="AC567" i="1"/>
  <c r="AD567" i="1" s="1"/>
  <c r="AC598" i="1"/>
  <c r="AD598" i="1" s="1"/>
  <c r="AC599" i="1"/>
  <c r="AD599" i="1" s="1"/>
  <c r="AC630" i="1"/>
  <c r="AD630" i="1" s="1"/>
  <c r="AC631" i="1"/>
  <c r="AD631" i="1" s="1"/>
  <c r="AC646" i="1"/>
  <c r="AD646" i="1" s="1"/>
  <c r="AC647" i="1"/>
  <c r="AD647" i="1" s="1"/>
  <c r="AC661" i="1"/>
  <c r="AD661" i="1" s="1"/>
  <c r="AC662" i="1"/>
  <c r="AD662" i="1" s="1"/>
  <c r="AC701" i="1"/>
  <c r="AD701" i="1" s="1"/>
  <c r="AC702" i="1"/>
  <c r="AD702" i="1" s="1"/>
  <c r="AC733" i="1"/>
  <c r="AD733" i="1" s="1"/>
  <c r="AC734" i="1"/>
  <c r="AD734" i="1" s="1"/>
  <c r="AC741" i="1"/>
  <c r="AD741" i="1" s="1"/>
  <c r="AC742" i="1"/>
  <c r="AD742" i="1" s="1"/>
  <c r="AC781" i="1"/>
  <c r="AD781" i="1" s="1"/>
  <c r="AC782" i="1"/>
  <c r="AD782" i="1" s="1"/>
  <c r="AC869" i="1"/>
  <c r="AD869" i="1" s="1"/>
  <c r="AC870" i="1"/>
  <c r="AD870" i="1" s="1"/>
  <c r="AC917" i="1"/>
  <c r="AD917" i="1" s="1"/>
  <c r="AC918" i="1"/>
  <c r="AD918" i="1" s="1"/>
  <c r="AC925" i="1"/>
  <c r="AD925" i="1" s="1"/>
  <c r="AC926" i="1"/>
  <c r="AD926" i="1" s="1"/>
  <c r="AC933" i="1"/>
  <c r="AD933" i="1" s="1"/>
  <c r="AC934" i="1"/>
  <c r="AD934" i="1" s="1"/>
  <c r="AC941" i="1"/>
  <c r="AD941" i="1" s="1"/>
  <c r="AC942" i="1"/>
  <c r="AD942" i="1" s="1"/>
  <c r="AC973" i="1"/>
  <c r="AD973" i="1" s="1"/>
  <c r="AC974" i="1"/>
  <c r="AD974" i="1" s="1"/>
  <c r="AC1029" i="1"/>
  <c r="AD1029" i="1" s="1"/>
  <c r="AC1030" i="1"/>
  <c r="AD1030" i="1" s="1"/>
  <c r="AC1069" i="1"/>
  <c r="AD1069" i="1" s="1"/>
  <c r="AC1070" i="1"/>
  <c r="AD1070" i="1" s="1"/>
  <c r="AC1093" i="1"/>
  <c r="AD1093" i="1" s="1"/>
  <c r="AC1094" i="1"/>
  <c r="AD1094" i="1" s="1"/>
  <c r="AC1132" i="1"/>
  <c r="AD1132" i="1" s="1"/>
  <c r="AC1133" i="1"/>
  <c r="AD1133" i="1" s="1"/>
  <c r="AC1156" i="1"/>
  <c r="AD1156" i="1" s="1"/>
  <c r="AC1157" i="1"/>
  <c r="AD1157" i="1" s="1"/>
  <c r="AC1172" i="1"/>
  <c r="AD1172" i="1" s="1"/>
  <c r="AC1173" i="1"/>
  <c r="AD1173" i="1" s="1"/>
  <c r="AC1228" i="1"/>
  <c r="AD1228" i="1" s="1"/>
  <c r="AC1229" i="1"/>
  <c r="AD1229" i="1" s="1"/>
  <c r="AC1291" i="1"/>
  <c r="AD1291" i="1" s="1"/>
  <c r="AC1292" i="1"/>
  <c r="AD1292" i="1" s="1"/>
  <c r="AC1299" i="1"/>
  <c r="AD1299" i="1" s="1"/>
  <c r="AC1300" i="1"/>
  <c r="AD1300" i="1" s="1"/>
  <c r="AC1339" i="1"/>
  <c r="AD1339" i="1" s="1"/>
  <c r="AC1340" i="1"/>
  <c r="AD1340" i="1" s="1"/>
  <c r="AC1378" i="1"/>
  <c r="AD1378" i="1" s="1"/>
  <c r="AC1379" i="1"/>
  <c r="AD1379" i="1" s="1"/>
  <c r="AC1386" i="1"/>
  <c r="AD1386" i="1" s="1"/>
  <c r="AC1387" i="1"/>
  <c r="AD1387" i="1" s="1"/>
  <c r="AC1433" i="1"/>
  <c r="AD1433" i="1" s="1"/>
  <c r="AC1434" i="1"/>
  <c r="AD1434" i="1" s="1"/>
  <c r="AC1465" i="1"/>
  <c r="AD1465" i="1" s="1"/>
  <c r="AC1466" i="1"/>
  <c r="AD1466" i="1" s="1"/>
  <c r="AC1505" i="1"/>
  <c r="AD1505" i="1" s="1"/>
  <c r="AC1506" i="1"/>
  <c r="AD1506" i="1" s="1"/>
  <c r="AC1569" i="1"/>
  <c r="AD1569" i="1" s="1"/>
  <c r="AC1665" i="1"/>
  <c r="AD1665" i="1" s="1"/>
  <c r="AC1664" i="1"/>
  <c r="AD1664" i="1" s="1"/>
  <c r="AC1673" i="1"/>
  <c r="AD1673" i="1" s="1"/>
  <c r="AC1672" i="1"/>
  <c r="AD1672" i="1" s="1"/>
  <c r="AC1681" i="1"/>
  <c r="AD1681" i="1" s="1"/>
  <c r="AC1680" i="1"/>
  <c r="AD1680" i="1" s="1"/>
  <c r="AC1689" i="1"/>
  <c r="AD1689" i="1" s="1"/>
  <c r="AC1688" i="1"/>
  <c r="AD1688" i="1" s="1"/>
  <c r="AC1721" i="1"/>
  <c r="AD1721" i="1" s="1"/>
  <c r="AC1720" i="1"/>
  <c r="AD1720" i="1" s="1"/>
  <c r="AC1783" i="1"/>
  <c r="AD1783" i="1" s="1"/>
  <c r="AC1784" i="1"/>
  <c r="AD1784" i="1" s="1"/>
  <c r="AC1855" i="1"/>
  <c r="AD1855" i="1" s="1"/>
  <c r="AC1856" i="1"/>
  <c r="AD1856" i="1" s="1"/>
  <c r="AC1887" i="1"/>
  <c r="AD1887" i="1" s="1"/>
  <c r="AC1888" i="1"/>
  <c r="AD1888" i="1" s="1"/>
  <c r="AC1911" i="1"/>
  <c r="AD1911" i="1" s="1"/>
  <c r="AC1912" i="1"/>
  <c r="AD1912" i="1" s="1"/>
  <c r="AC2015" i="1"/>
  <c r="AD2015" i="1" s="1"/>
  <c r="AC2016" i="1"/>
  <c r="AD2016" i="1" s="1"/>
  <c r="AC2039" i="1"/>
  <c r="AD2039" i="1" s="1"/>
  <c r="AC2040" i="1"/>
  <c r="AD2040" i="1" s="1"/>
  <c r="AC2071" i="1"/>
  <c r="AD2071" i="1" s="1"/>
  <c r="AC2072" i="1"/>
  <c r="AD2072" i="1" s="1"/>
  <c r="AC2095" i="1"/>
  <c r="AD2095" i="1" s="1"/>
  <c r="AC2096" i="1"/>
  <c r="AD2096" i="1" s="1"/>
  <c r="AC2168" i="1"/>
  <c r="AD2168" i="1" s="1"/>
  <c r="AC2167" i="1"/>
  <c r="AD2167" i="1" s="1"/>
  <c r="AC2191" i="1"/>
  <c r="AD2191" i="1" s="1"/>
  <c r="AC2192" i="1"/>
  <c r="AD2192" i="1" s="1"/>
  <c r="AC2247" i="1"/>
  <c r="AD2247" i="1" s="1"/>
  <c r="AC2248" i="1"/>
  <c r="AD2248" i="1" s="1"/>
  <c r="AC2255" i="1"/>
  <c r="AD2255" i="1" s="1"/>
  <c r="AC2256" i="1"/>
  <c r="AD2256" i="1" s="1"/>
  <c r="AC2327" i="1"/>
  <c r="AD2327" i="1" s="1"/>
  <c r="AC2328" i="1"/>
  <c r="AD2328" i="1" s="1"/>
  <c r="AC2366" i="1"/>
  <c r="AD2366" i="1" s="1"/>
  <c r="AC2367" i="1"/>
  <c r="AD2367" i="1" s="1"/>
  <c r="AC2374" i="1"/>
  <c r="AD2374" i="1" s="1"/>
  <c r="AC2375" i="1"/>
  <c r="AD2375" i="1" s="1"/>
  <c r="AC2406" i="1"/>
  <c r="AD2406" i="1" s="1"/>
  <c r="AC2407" i="1"/>
  <c r="AD2407" i="1" s="1"/>
  <c r="AC2502" i="1"/>
  <c r="AD2502" i="1" s="1"/>
  <c r="AC2503" i="1"/>
  <c r="AD2503" i="1" s="1"/>
  <c r="AC2542" i="1"/>
  <c r="AD2542" i="1" s="1"/>
  <c r="AC2543" i="1"/>
  <c r="AD2543" i="1" s="1"/>
  <c r="AC2558" i="1"/>
  <c r="AD2558" i="1" s="1"/>
  <c r="AC2559" i="1"/>
  <c r="AD2559" i="1" s="1"/>
  <c r="AC2598" i="1"/>
  <c r="AD2598" i="1" s="1"/>
  <c r="AC2599" i="1"/>
  <c r="AD2599" i="1" s="1"/>
  <c r="AC2677" i="1"/>
  <c r="AD2677" i="1" s="1"/>
  <c r="AC2678" i="1"/>
  <c r="AD2678" i="1" s="1"/>
  <c r="AC2716" i="1"/>
  <c r="AD2716" i="1" s="1"/>
  <c r="AC2717" i="1"/>
  <c r="AD2717" i="1" s="1"/>
  <c r="AC2732" i="1"/>
  <c r="AD2732" i="1" s="1"/>
  <c r="AC2733" i="1"/>
  <c r="AD2733" i="1" s="1"/>
  <c r="AC2756" i="1"/>
  <c r="AD2756" i="1" s="1"/>
  <c r="AC2757" i="1"/>
  <c r="AD2757" i="1" s="1"/>
  <c r="AC2780" i="1"/>
  <c r="AD2780" i="1" s="1"/>
  <c r="AC2781" i="1"/>
  <c r="AD2781" i="1" s="1"/>
  <c r="AC2811" i="1"/>
  <c r="AD2811" i="1" s="1"/>
  <c r="AC2812" i="1"/>
  <c r="AD2812" i="1" s="1"/>
  <c r="AC2906" i="1"/>
  <c r="AD2906" i="1" s="1"/>
  <c r="AC2907" i="1"/>
  <c r="AD2907" i="1" s="1"/>
  <c r="AC2914" i="1"/>
  <c r="AD2914" i="1" s="1"/>
  <c r="AC2915" i="1"/>
  <c r="AD2915" i="1" s="1"/>
  <c r="AC2938" i="1"/>
  <c r="AD2938" i="1" s="1"/>
  <c r="AC2939" i="1"/>
  <c r="AD2939" i="1" s="1"/>
  <c r="AC2946" i="1"/>
  <c r="AD2946" i="1" s="1"/>
  <c r="AC2947" i="1"/>
  <c r="AD2947" i="1" s="1"/>
  <c r="AC3080" i="1"/>
  <c r="AD3080" i="1" s="1"/>
  <c r="AC3081" i="1"/>
  <c r="AD3081" i="1" s="1"/>
  <c r="AC3104" i="1"/>
  <c r="AD3104" i="1" s="1"/>
  <c r="AC3105" i="1"/>
  <c r="AD3105" i="1" s="1"/>
  <c r="AC3174" i="1"/>
  <c r="AD3174" i="1" s="1"/>
  <c r="AC3175" i="1"/>
  <c r="AD3175" i="1" s="1"/>
  <c r="AC3182" i="1"/>
  <c r="AD3182" i="1" s="1"/>
  <c r="AC3183" i="1"/>
  <c r="AD3183" i="1" s="1"/>
  <c r="AC3189" i="1"/>
  <c r="AD3189" i="1" s="1"/>
  <c r="AC3190" i="1"/>
  <c r="AD3190" i="1" s="1"/>
  <c r="AC3203" i="1"/>
  <c r="AD3203" i="1" s="1"/>
  <c r="AC3204" i="1"/>
  <c r="AD3204" i="1" s="1"/>
  <c r="AC3219" i="1"/>
  <c r="AD3219" i="1" s="1"/>
  <c r="AC3220" i="1"/>
  <c r="AD3220" i="1" s="1"/>
  <c r="AC3227" i="1"/>
  <c r="AD3227" i="1" s="1"/>
  <c r="AC3228" i="1"/>
  <c r="AD3228" i="1" s="1"/>
  <c r="AC3235" i="1"/>
  <c r="AD3235" i="1" s="1"/>
  <c r="AC3236" i="1"/>
  <c r="AD3236" i="1" s="1"/>
  <c r="AC3291" i="1"/>
  <c r="AD3291" i="1" s="1"/>
  <c r="AC3290" i="1"/>
  <c r="AD3290" i="1" s="1"/>
  <c r="AC3299" i="1"/>
  <c r="AD3299" i="1" s="1"/>
  <c r="AC3298" i="1"/>
  <c r="AD3298" i="1" s="1"/>
  <c r="AC3323" i="1"/>
  <c r="AD3323" i="1" s="1"/>
  <c r="AC3322" i="1"/>
  <c r="AD3322" i="1" s="1"/>
  <c r="AC3347" i="1"/>
  <c r="AD3347" i="1" s="1"/>
  <c r="AC3346" i="1"/>
  <c r="AD3346" i="1" s="1"/>
  <c r="AC3355" i="1"/>
  <c r="AD3355" i="1" s="1"/>
  <c r="AC3354" i="1"/>
  <c r="AD3354" i="1" s="1"/>
  <c r="AC3362" i="1"/>
  <c r="AD3362" i="1" s="1"/>
  <c r="AC3361" i="1"/>
  <c r="AD3361" i="1" s="1"/>
  <c r="AC3434" i="1"/>
  <c r="AD3434" i="1" s="1"/>
  <c r="AC3433" i="1"/>
  <c r="AD3433" i="1" s="1"/>
  <c r="AC4864" i="1"/>
  <c r="AD4864" i="1" s="1"/>
  <c r="AC4829" i="1"/>
  <c r="AD4829" i="1" s="1"/>
  <c r="AC4760" i="1"/>
  <c r="AD4760" i="1" s="1"/>
  <c r="AC4731" i="1"/>
  <c r="AD4731" i="1" s="1"/>
  <c r="AC4708" i="1"/>
  <c r="AD4708" i="1" s="1"/>
  <c r="AC4662" i="1"/>
  <c r="AD4662" i="1" s="1"/>
  <c r="AC4654" i="1"/>
  <c r="AD4654" i="1" s="1"/>
  <c r="AC4622" i="1"/>
  <c r="AD4622" i="1" s="1"/>
  <c r="AC4614" i="1"/>
  <c r="AD4614" i="1" s="1"/>
  <c r="AC4599" i="1"/>
  <c r="AD4599" i="1" s="1"/>
  <c r="AC4568" i="1"/>
  <c r="AD4568" i="1" s="1"/>
  <c r="AC4561" i="1"/>
  <c r="AD4561" i="1" s="1"/>
  <c r="AC4554" i="1"/>
  <c r="AD4554" i="1" s="1"/>
  <c r="AC4538" i="1"/>
  <c r="AD4538" i="1" s="1"/>
  <c r="AC4499" i="1"/>
  <c r="AD4499" i="1" s="1"/>
  <c r="AC4473" i="1"/>
  <c r="AD4473" i="1" s="1"/>
  <c r="AC4450" i="1"/>
  <c r="AD4450" i="1" s="1"/>
  <c r="AC4430" i="1"/>
  <c r="AD4430" i="1" s="1"/>
  <c r="AC4196" i="1"/>
  <c r="AD4196" i="1" s="1"/>
  <c r="AC4052" i="1"/>
  <c r="AD4052" i="1" s="1"/>
  <c r="AC4029" i="1"/>
  <c r="AD4029" i="1" s="1"/>
  <c r="AC4008" i="1"/>
  <c r="AD4008" i="1" s="1"/>
  <c r="AC3988" i="1"/>
  <c r="AD3988" i="1" s="1"/>
  <c r="AC3842" i="1"/>
  <c r="AD3842" i="1" s="1"/>
  <c r="AC3624" i="1"/>
  <c r="AD3624" i="1" s="1"/>
  <c r="AC3560" i="1"/>
  <c r="AD3560" i="1" s="1"/>
  <c r="AC3496" i="1"/>
  <c r="AD3496" i="1" s="1"/>
  <c r="AC3326" i="1"/>
  <c r="AD3326" i="1" s="1"/>
  <c r="AC2994" i="1"/>
  <c r="AD2994" i="1" s="1"/>
  <c r="AC2488" i="1"/>
  <c r="AD2488" i="1" s="1"/>
  <c r="AC219" i="1"/>
  <c r="AD219" i="1" s="1"/>
  <c r="AC220" i="1"/>
  <c r="AD220" i="1" s="1"/>
  <c r="AC745" i="1"/>
  <c r="AD745" i="1" s="1"/>
  <c r="AC746" i="1"/>
  <c r="AD746" i="1" s="1"/>
  <c r="AC1224" i="1"/>
  <c r="AD1224" i="1" s="1"/>
  <c r="AC1225" i="1"/>
  <c r="AD1225" i="1" s="1"/>
  <c r="AC1351" i="1"/>
  <c r="AD1351" i="1" s="1"/>
  <c r="AC1352" i="1"/>
  <c r="AD1352" i="1" s="1"/>
  <c r="AC1676" i="1"/>
  <c r="AD1676" i="1" s="1"/>
  <c r="AC1677" i="1"/>
  <c r="AD1677" i="1" s="1"/>
  <c r="AC1692" i="1"/>
  <c r="AD1692" i="1" s="1"/>
  <c r="AC1693" i="1"/>
  <c r="AD1693" i="1" s="1"/>
  <c r="AC1700" i="1"/>
  <c r="AD1700" i="1" s="1"/>
  <c r="AC1701" i="1"/>
  <c r="AD1701" i="1" s="1"/>
  <c r="AC1740" i="1"/>
  <c r="AD1740" i="1" s="1"/>
  <c r="AC1739" i="1"/>
  <c r="AD1739" i="1" s="1"/>
  <c r="AC2634" i="1"/>
  <c r="AD2634" i="1" s="1"/>
  <c r="AC2635" i="1"/>
  <c r="AD2635" i="1" s="1"/>
  <c r="AC2831" i="1"/>
  <c r="AD2831" i="1" s="1"/>
  <c r="AC2832" i="1"/>
  <c r="AD2832" i="1" s="1"/>
  <c r="AC2981" i="1"/>
  <c r="AD2981" i="1" s="1"/>
  <c r="AC3255" i="1"/>
  <c r="AD3255" i="1" s="1"/>
  <c r="AC3256" i="1"/>
  <c r="AD3256" i="1" s="1"/>
  <c r="AC3366" i="1"/>
  <c r="AD3366" i="1" s="1"/>
  <c r="AC3365" i="1"/>
  <c r="AD3365" i="1" s="1"/>
  <c r="AC3626" i="1"/>
  <c r="AD3626" i="1" s="1"/>
  <c r="AC3627" i="1"/>
  <c r="AD3627" i="1" s="1"/>
  <c r="AC3728" i="1"/>
  <c r="AD3728" i="1" s="1"/>
  <c r="AC3729" i="1"/>
  <c r="AD3729" i="1" s="1"/>
  <c r="AC3736" i="1"/>
  <c r="AD3736" i="1" s="1"/>
  <c r="AC3737" i="1"/>
  <c r="AD3737" i="1" s="1"/>
  <c r="AC3783" i="1"/>
  <c r="AD3783" i="1" s="1"/>
  <c r="AC3784" i="1"/>
  <c r="AD3784" i="1" s="1"/>
  <c r="AC3898" i="1"/>
  <c r="AD3898" i="1" s="1"/>
  <c r="AC3899" i="1"/>
  <c r="AD3899" i="1" s="1"/>
  <c r="AC8" i="1"/>
  <c r="AD8" i="1" s="1"/>
  <c r="AC9" i="1"/>
  <c r="AD9" i="1" s="1"/>
  <c r="AC80" i="1"/>
  <c r="AD80" i="1" s="1"/>
  <c r="AC81" i="1"/>
  <c r="AD81" i="1" s="1"/>
  <c r="AC88" i="1"/>
  <c r="AD88" i="1" s="1"/>
  <c r="AC89" i="1"/>
  <c r="AD89" i="1" s="1"/>
  <c r="AC263" i="1"/>
  <c r="AD263" i="1" s="1"/>
  <c r="AC264" i="1"/>
  <c r="AD264" i="1" s="1"/>
  <c r="AC50" i="1"/>
  <c r="AD50" i="1" s="1"/>
  <c r="AC49" i="1"/>
  <c r="AD49" i="1" s="1"/>
  <c r="AC74" i="1"/>
  <c r="AD74" i="1" s="1"/>
  <c r="AC73" i="1"/>
  <c r="AD73" i="1" s="1"/>
  <c r="AC98" i="1"/>
  <c r="AD98" i="1" s="1"/>
  <c r="AC97" i="1"/>
  <c r="AD97" i="1" s="1"/>
  <c r="AC106" i="1"/>
  <c r="AD106" i="1" s="1"/>
  <c r="AC105" i="1"/>
  <c r="AD105" i="1" s="1"/>
  <c r="AC121" i="1"/>
  <c r="AD121" i="1" s="1"/>
  <c r="AC137" i="1"/>
  <c r="AD137" i="1" s="1"/>
  <c r="AC136" i="1"/>
  <c r="AD136" i="1" s="1"/>
  <c r="AC153" i="1"/>
  <c r="AD153" i="1" s="1"/>
  <c r="AC152" i="1"/>
  <c r="AD152" i="1" s="1"/>
  <c r="AC169" i="1"/>
  <c r="AD169" i="1" s="1"/>
  <c r="AC168" i="1"/>
  <c r="AD168" i="1" s="1"/>
  <c r="AC177" i="1"/>
  <c r="AD177" i="1" s="1"/>
  <c r="AC176" i="1"/>
  <c r="AD176" i="1" s="1"/>
  <c r="AC217" i="1"/>
  <c r="AD217" i="1" s="1"/>
  <c r="AC216" i="1"/>
  <c r="AD216" i="1" s="1"/>
  <c r="AC225" i="1"/>
  <c r="AD225" i="1" s="1"/>
  <c r="AC224" i="1"/>
  <c r="AD224" i="1" s="1"/>
  <c r="AC289" i="1"/>
  <c r="AD289" i="1" s="1"/>
  <c r="AC288" i="1"/>
  <c r="AD288" i="1" s="1"/>
  <c r="AC296" i="1"/>
  <c r="AD296" i="1" s="1"/>
  <c r="AC295" i="1"/>
  <c r="AD295" i="1" s="1"/>
  <c r="AC312" i="1"/>
  <c r="AD312" i="1" s="1"/>
  <c r="AC311" i="1"/>
  <c r="AD311" i="1" s="1"/>
  <c r="AC344" i="1"/>
  <c r="AD344" i="1" s="1"/>
  <c r="AC343" i="1"/>
  <c r="AD343" i="1" s="1"/>
  <c r="AC584" i="1"/>
  <c r="AD584" i="1" s="1"/>
  <c r="AC583" i="1"/>
  <c r="AD583" i="1" s="1"/>
  <c r="AC608" i="1"/>
  <c r="AD608" i="1" s="1"/>
  <c r="AC607" i="1"/>
  <c r="AD607" i="1" s="1"/>
  <c r="AC616" i="1"/>
  <c r="AD616" i="1" s="1"/>
  <c r="AC615" i="1"/>
  <c r="AD615" i="1" s="1"/>
  <c r="AC624" i="1"/>
  <c r="AD624" i="1" s="1"/>
  <c r="AC623" i="1"/>
  <c r="AD623" i="1" s="1"/>
  <c r="AC678" i="1"/>
  <c r="AD678" i="1" s="1"/>
  <c r="AC679" i="1"/>
  <c r="AD679" i="1" s="1"/>
  <c r="AC726" i="1"/>
  <c r="AD726" i="1" s="1"/>
  <c r="AC727" i="1"/>
  <c r="AD727" i="1" s="1"/>
  <c r="AC806" i="1"/>
  <c r="AD806" i="1" s="1"/>
  <c r="AC807" i="1"/>
  <c r="AD807" i="1" s="1"/>
  <c r="AC878" i="1"/>
  <c r="AD878" i="1" s="1"/>
  <c r="AC879" i="1"/>
  <c r="AD879" i="1" s="1"/>
  <c r="AC982" i="1"/>
  <c r="AD982" i="1" s="1"/>
  <c r="AC983" i="1"/>
  <c r="AD983" i="1" s="1"/>
  <c r="AC1038" i="1"/>
  <c r="AD1038" i="1" s="1"/>
  <c r="AC1039" i="1"/>
  <c r="AD1039" i="1" s="1"/>
  <c r="AC1062" i="1"/>
  <c r="AD1062" i="1" s="1"/>
  <c r="AC1063" i="1"/>
  <c r="AD1063" i="1" s="1"/>
  <c r="AC1110" i="1"/>
  <c r="AD1110" i="1" s="1"/>
  <c r="AC1166" i="1"/>
  <c r="AD1166" i="1" s="1"/>
  <c r="AC1165" i="1"/>
  <c r="AD1165" i="1" s="1"/>
  <c r="AC1222" i="1"/>
  <c r="AD1222" i="1" s="1"/>
  <c r="AC1221" i="1"/>
  <c r="AD1221" i="1" s="1"/>
  <c r="AC1237" i="1"/>
  <c r="AD1237" i="1" s="1"/>
  <c r="AC1236" i="1"/>
  <c r="AD1236" i="1" s="1"/>
  <c r="AC1308" i="1"/>
  <c r="AD1308" i="1" s="1"/>
  <c r="AC1309" i="1"/>
  <c r="AD1309" i="1" s="1"/>
  <c r="AC1332" i="1"/>
  <c r="AD1332" i="1" s="1"/>
  <c r="AC1333" i="1"/>
  <c r="AD1333" i="1" s="1"/>
  <c r="AC1356" i="1"/>
  <c r="AD1356" i="1" s="1"/>
  <c r="AC1357" i="1"/>
  <c r="AD1357" i="1" s="1"/>
  <c r="AC1490" i="1"/>
  <c r="AD1490" i="1" s="1"/>
  <c r="AC1491" i="1"/>
  <c r="AD1491" i="1" s="1"/>
  <c r="AC1498" i="1"/>
  <c r="AD1498" i="1" s="1"/>
  <c r="AC1499" i="1"/>
  <c r="AD1499" i="1" s="1"/>
  <c r="AC1514" i="1"/>
  <c r="AD1514" i="1" s="1"/>
  <c r="AC1515" i="1"/>
  <c r="AD1515" i="1" s="1"/>
  <c r="AC1585" i="1"/>
  <c r="AD1585" i="1" s="1"/>
  <c r="AC1586" i="1"/>
  <c r="AD1586" i="1" s="1"/>
  <c r="AC1609" i="1"/>
  <c r="AD1609" i="1" s="1"/>
  <c r="AC1610" i="1"/>
  <c r="AD1610" i="1" s="1"/>
  <c r="AC1625" i="1"/>
  <c r="AD1625" i="1" s="1"/>
  <c r="AC1626" i="1"/>
  <c r="AD1626" i="1" s="1"/>
  <c r="AC1641" i="1"/>
  <c r="AD1641" i="1" s="1"/>
  <c r="AC1642" i="1"/>
  <c r="AD1642" i="1" s="1"/>
  <c r="AC1649" i="1"/>
  <c r="AD1649" i="1" s="1"/>
  <c r="AC1650" i="1"/>
  <c r="AD1650" i="1" s="1"/>
  <c r="AC1705" i="1"/>
  <c r="AD1705" i="1" s="1"/>
  <c r="AC1706" i="1"/>
  <c r="AD1706" i="1" s="1"/>
  <c r="AC1713" i="1"/>
  <c r="AD1713" i="1" s="1"/>
  <c r="AC1714" i="1"/>
  <c r="AD1714" i="1" s="1"/>
  <c r="AC1736" i="1"/>
  <c r="AD1736" i="1" s="1"/>
  <c r="AC1737" i="1"/>
  <c r="AD1737" i="1" s="1"/>
  <c r="AC1776" i="1"/>
  <c r="AD1776" i="1" s="1"/>
  <c r="AC1777" i="1"/>
  <c r="AD1777" i="1" s="1"/>
  <c r="AC1840" i="1"/>
  <c r="AD1840" i="1" s="1"/>
  <c r="AC1841" i="1"/>
  <c r="AD1841" i="1" s="1"/>
  <c r="AC1848" i="1"/>
  <c r="AD1848" i="1" s="1"/>
  <c r="AC1849" i="1"/>
  <c r="AD1849" i="1" s="1"/>
  <c r="AC1872" i="1"/>
  <c r="AD1872" i="1" s="1"/>
  <c r="AC1873" i="1"/>
  <c r="AD1873" i="1" s="1"/>
  <c r="AC1920" i="1"/>
  <c r="AD1920" i="1" s="1"/>
  <c r="AC1921" i="1"/>
  <c r="AD1921" i="1" s="1"/>
  <c r="AC1944" i="1"/>
  <c r="AD1944" i="1" s="1"/>
  <c r="AC1945" i="1"/>
  <c r="AD1945" i="1" s="1"/>
  <c r="AC1952" i="1"/>
  <c r="AD1952" i="1" s="1"/>
  <c r="AC1953" i="1"/>
  <c r="AD1953" i="1" s="1"/>
  <c r="AC1960" i="1"/>
  <c r="AD1960" i="1" s="1"/>
  <c r="AC1961" i="1"/>
  <c r="AD1961" i="1" s="1"/>
  <c r="AC1976" i="1"/>
  <c r="AD1976" i="1" s="1"/>
  <c r="AC1977" i="1"/>
  <c r="AD1977" i="1" s="1"/>
  <c r="AC1984" i="1"/>
  <c r="AD1984" i="1" s="1"/>
  <c r="AC1985" i="1"/>
  <c r="AD1985" i="1" s="1"/>
  <c r="AC1992" i="1"/>
  <c r="AD1992" i="1" s="1"/>
  <c r="AC1993" i="1"/>
  <c r="AD1993" i="1" s="1"/>
  <c r="AC2144" i="1"/>
  <c r="AD2144" i="1" s="1"/>
  <c r="AC2145" i="1"/>
  <c r="AD2145" i="1" s="1"/>
  <c r="AC2160" i="1"/>
  <c r="AD2160" i="1" s="1"/>
  <c r="AC2161" i="1"/>
  <c r="AD2161" i="1" s="1"/>
  <c r="AC2200" i="1"/>
  <c r="AD2200" i="1" s="1"/>
  <c r="AC2201" i="1"/>
  <c r="AD2201" i="1" s="1"/>
  <c r="AC2232" i="1"/>
  <c r="AD2232" i="1" s="1"/>
  <c r="AC2233" i="1"/>
  <c r="AD2233" i="1" s="1"/>
  <c r="AC2240" i="1"/>
  <c r="AD2240" i="1" s="1"/>
  <c r="AC2241" i="1"/>
  <c r="AD2241" i="1" s="1"/>
  <c r="AC2273" i="1"/>
  <c r="AD2273" i="1" s="1"/>
  <c r="AC2272" i="1"/>
  <c r="AD2272" i="1" s="1"/>
  <c r="AC2320" i="1"/>
  <c r="AD2320" i="1" s="1"/>
  <c r="AC2321" i="1"/>
  <c r="AD2321" i="1" s="1"/>
  <c r="AC2399" i="1"/>
  <c r="AD2399" i="1" s="1"/>
  <c r="AC2400" i="1"/>
  <c r="AD2400" i="1" s="1"/>
  <c r="AC2455" i="1"/>
  <c r="AD2455" i="1" s="1"/>
  <c r="AC2456" i="1"/>
  <c r="AD2456" i="1" s="1"/>
  <c r="AC2471" i="1"/>
  <c r="AD2471" i="1" s="1"/>
  <c r="AC2472" i="1"/>
  <c r="AD2472" i="1" s="1"/>
  <c r="AC2511" i="1"/>
  <c r="AD2511" i="1" s="1"/>
  <c r="AC2512" i="1"/>
  <c r="AD2512" i="1" s="1"/>
  <c r="AC2519" i="1"/>
  <c r="AD2519" i="1" s="1"/>
  <c r="AC2520" i="1"/>
  <c r="AD2520" i="1" s="1"/>
  <c r="AC2575" i="1"/>
  <c r="AD2575" i="1" s="1"/>
  <c r="AC2576" i="1"/>
  <c r="AD2576" i="1" s="1"/>
  <c r="AC2583" i="1"/>
  <c r="AD2583" i="1" s="1"/>
  <c r="AC2584" i="1"/>
  <c r="AD2584" i="1" s="1"/>
  <c r="AC2591" i="1"/>
  <c r="AD2591" i="1" s="1"/>
  <c r="AC2592" i="1"/>
  <c r="AD2592" i="1" s="1"/>
  <c r="AC2647" i="1"/>
  <c r="AD2647" i="1" s="1"/>
  <c r="AC2648" i="1"/>
  <c r="AD2648" i="1" s="1"/>
  <c r="AC2663" i="1"/>
  <c r="AD2663" i="1" s="1"/>
  <c r="AC2789" i="1"/>
  <c r="AD2789" i="1" s="1"/>
  <c r="AC2790" i="1"/>
  <c r="AD2790" i="1" s="1"/>
  <c r="AC2884" i="1"/>
  <c r="AD2884" i="1" s="1"/>
  <c r="AC2885" i="1"/>
  <c r="AD2885" i="1" s="1"/>
  <c r="AC2978" i="1"/>
  <c r="AD2978" i="1" s="1"/>
  <c r="AC2979" i="1"/>
  <c r="AD2979" i="1" s="1"/>
  <c r="AC3001" i="1"/>
  <c r="AD3001" i="1" s="1"/>
  <c r="AC3002" i="1"/>
  <c r="AD3002" i="1" s="1"/>
  <c r="AC3009" i="1"/>
  <c r="AD3009" i="1" s="1"/>
  <c r="AC3010" i="1"/>
  <c r="AD3010" i="1" s="1"/>
  <c r="AC3041" i="1"/>
  <c r="AD3041" i="1" s="1"/>
  <c r="AC3042" i="1"/>
  <c r="AD3042" i="1" s="1"/>
  <c r="AC3073" i="1"/>
  <c r="AD3073" i="1" s="1"/>
  <c r="AC3074" i="1"/>
  <c r="AD3074" i="1" s="1"/>
  <c r="AC3143" i="1"/>
  <c r="AD3143" i="1" s="1"/>
  <c r="AC3144" i="1"/>
  <c r="AD3144" i="1" s="1"/>
  <c r="AC3167" i="1"/>
  <c r="AD3167" i="1" s="1"/>
  <c r="AC3168" i="1"/>
  <c r="AD3168" i="1" s="1"/>
  <c r="AC3197" i="1"/>
  <c r="AD3197" i="1" s="1"/>
  <c r="AC3198" i="1"/>
  <c r="AD3198" i="1" s="1"/>
  <c r="AC3307" i="1"/>
  <c r="AD3307" i="1" s="1"/>
  <c r="AC3308" i="1"/>
  <c r="AD3308" i="1" s="1"/>
  <c r="AC3331" i="1"/>
  <c r="AD3331" i="1" s="1"/>
  <c r="AC3332" i="1"/>
  <c r="AD3332" i="1" s="1"/>
  <c r="AC3378" i="1"/>
  <c r="AD3378" i="1" s="1"/>
  <c r="AC3379" i="1"/>
  <c r="AD3379" i="1" s="1"/>
  <c r="AC3386" i="1"/>
  <c r="AD3386" i="1" s="1"/>
  <c r="AC3387" i="1"/>
  <c r="AD3387" i="1" s="1"/>
  <c r="AC3418" i="1"/>
  <c r="AD3418" i="1" s="1"/>
  <c r="AC3419" i="1"/>
  <c r="AD3419" i="1" s="1"/>
  <c r="AC4871" i="1"/>
  <c r="AD4871" i="1" s="1"/>
  <c r="AC4857" i="1"/>
  <c r="AD4857" i="1" s="1"/>
  <c r="AC4820" i="1"/>
  <c r="AD4820" i="1" s="1"/>
  <c r="AC4813" i="1"/>
  <c r="AD4813" i="1" s="1"/>
  <c r="AC4798" i="1"/>
  <c r="AD4798" i="1" s="1"/>
  <c r="AC4790" i="1"/>
  <c r="AD4790" i="1" s="1"/>
  <c r="AC4766" i="1"/>
  <c r="AD4766" i="1" s="1"/>
  <c r="AC4637" i="1"/>
  <c r="AD4637" i="1" s="1"/>
  <c r="AC4506" i="1"/>
  <c r="AD4506" i="1" s="1"/>
  <c r="AC4490" i="1"/>
  <c r="AD4490" i="1" s="1"/>
  <c r="AC4407" i="1"/>
  <c r="AD4407" i="1" s="1"/>
  <c r="AC4365" i="1"/>
  <c r="AD4365" i="1" s="1"/>
  <c r="AC4291" i="1"/>
  <c r="AD4291" i="1" s="1"/>
  <c r="AC4253" i="1"/>
  <c r="AD4253" i="1" s="1"/>
  <c r="AC4233" i="1"/>
  <c r="AD4233" i="1" s="1"/>
  <c r="AC4215" i="1"/>
  <c r="AD4215" i="1" s="1"/>
  <c r="AC4152" i="1"/>
  <c r="AD4152" i="1" s="1"/>
  <c r="AC4069" i="1"/>
  <c r="AD4069" i="1" s="1"/>
  <c r="AC3964" i="1"/>
  <c r="AD3964" i="1" s="1"/>
  <c r="AC3903" i="1"/>
  <c r="AD3903" i="1" s="1"/>
  <c r="AC3810" i="1"/>
  <c r="AD3810" i="1" s="1"/>
  <c r="AC3780" i="1"/>
  <c r="AD3780" i="1" s="1"/>
  <c r="AC3527" i="1"/>
  <c r="AD3527" i="1" s="1"/>
  <c r="AC3495" i="1"/>
  <c r="AD3495" i="1" s="1"/>
  <c r="AC3275" i="1"/>
  <c r="AD3275" i="1" s="1"/>
  <c r="AC3160" i="1"/>
  <c r="AD3160" i="1" s="1"/>
  <c r="AC2217" i="1"/>
  <c r="AD2217" i="1" s="1"/>
  <c r="AC881" i="1"/>
  <c r="AD881" i="1" s="1"/>
  <c r="AC882" i="1"/>
  <c r="AD882" i="1" s="1"/>
  <c r="AC2386" i="1"/>
  <c r="AD2386" i="1" s="1"/>
  <c r="AC2387" i="1"/>
  <c r="AD2387" i="1" s="1"/>
  <c r="AC2514" i="1"/>
  <c r="AD2514" i="1" s="1"/>
  <c r="AC2515" i="1"/>
  <c r="AD2515" i="1" s="1"/>
  <c r="AC3146" i="1"/>
  <c r="AD3146" i="1" s="1"/>
  <c r="AC3147" i="1"/>
  <c r="AD3147" i="1" s="1"/>
  <c r="AC3231" i="1"/>
  <c r="AD3231" i="1" s="1"/>
  <c r="AC3232" i="1"/>
  <c r="AD3232" i="1" s="1"/>
  <c r="AC3452" i="1"/>
  <c r="AD3452" i="1" s="1"/>
  <c r="AC3453" i="1"/>
  <c r="AD3453" i="1" s="1"/>
  <c r="AC3562" i="1"/>
  <c r="AD3562" i="1" s="1"/>
  <c r="AC3563" i="1"/>
  <c r="AD3563" i="1" s="1"/>
  <c r="AC3658" i="1"/>
  <c r="AD3658" i="1" s="1"/>
  <c r="AC3659" i="1"/>
  <c r="AD3659" i="1" s="1"/>
  <c r="AC3704" i="1"/>
  <c r="AD3704" i="1" s="1"/>
  <c r="AC3705" i="1"/>
  <c r="AD3705" i="1" s="1"/>
  <c r="AC58" i="1"/>
  <c r="AD58" i="1" s="1"/>
  <c r="AC59" i="1"/>
  <c r="AD59" i="1" s="1"/>
  <c r="AC66" i="1"/>
  <c r="AD66" i="1" s="1"/>
  <c r="AC67" i="1"/>
  <c r="AD67" i="1" s="1"/>
  <c r="AC185" i="1"/>
  <c r="AD185" i="1" s="1"/>
  <c r="AC186" i="1"/>
  <c r="AD186" i="1" s="1"/>
  <c r="AC201" i="1"/>
  <c r="AD201" i="1" s="1"/>
  <c r="AC202" i="1"/>
  <c r="AD202" i="1" s="1"/>
  <c r="AC328" i="1"/>
  <c r="AD328" i="1" s="1"/>
  <c r="AC329" i="1"/>
  <c r="AD329" i="1" s="1"/>
  <c r="AC360" i="1"/>
  <c r="AD360" i="1" s="1"/>
  <c r="AC361" i="1"/>
  <c r="AD361" i="1" s="1"/>
  <c r="AC408" i="1"/>
  <c r="AD408" i="1" s="1"/>
  <c r="AC409" i="1"/>
  <c r="AD409" i="1" s="1"/>
  <c r="AC416" i="1"/>
  <c r="AD416" i="1" s="1"/>
  <c r="AC417" i="1"/>
  <c r="AD417" i="1" s="1"/>
  <c r="AC464" i="1"/>
  <c r="AD464" i="1" s="1"/>
  <c r="AC465" i="1"/>
  <c r="AD465" i="1" s="1"/>
  <c r="AC496" i="1"/>
  <c r="AD496" i="1" s="1"/>
  <c r="AC497" i="1"/>
  <c r="AD497" i="1" s="1"/>
  <c r="AC520" i="1"/>
  <c r="AD520" i="1" s="1"/>
  <c r="AC521" i="1"/>
  <c r="AD521" i="1" s="1"/>
  <c r="AC528" i="1"/>
  <c r="AD528" i="1" s="1"/>
  <c r="AC529" i="1"/>
  <c r="AD529" i="1" s="1"/>
  <c r="AC536" i="1"/>
  <c r="AD536" i="1" s="1"/>
  <c r="AC537" i="1"/>
  <c r="AD537" i="1" s="1"/>
  <c r="AC544" i="1"/>
  <c r="AD544" i="1" s="1"/>
  <c r="AC545" i="1"/>
  <c r="AD545" i="1" s="1"/>
  <c r="AC560" i="1"/>
  <c r="AD560" i="1" s="1"/>
  <c r="AC561" i="1"/>
  <c r="AD561" i="1" s="1"/>
  <c r="AC703" i="1"/>
  <c r="AD703" i="1" s="1"/>
  <c r="AC704" i="1"/>
  <c r="AD704" i="1" s="1"/>
  <c r="AC751" i="1"/>
  <c r="AD751" i="1" s="1"/>
  <c r="AC752" i="1"/>
  <c r="AD752" i="1" s="1"/>
  <c r="AC791" i="1"/>
  <c r="AD791" i="1" s="1"/>
  <c r="AC792" i="1"/>
  <c r="AD792" i="1" s="1"/>
  <c r="AC815" i="1"/>
  <c r="AD815" i="1" s="1"/>
  <c r="AC816" i="1"/>
  <c r="AD816" i="1" s="1"/>
  <c r="AC823" i="1"/>
  <c r="AD823" i="1" s="1"/>
  <c r="AC824" i="1"/>
  <c r="AD824" i="1" s="1"/>
  <c r="AC839" i="1"/>
  <c r="AD839" i="1" s="1"/>
  <c r="AC840" i="1"/>
  <c r="AD840" i="1" s="1"/>
  <c r="AC855" i="1"/>
  <c r="AD855" i="1" s="1"/>
  <c r="AC856" i="1"/>
  <c r="AD856" i="1" s="1"/>
  <c r="AC895" i="1"/>
  <c r="AD895" i="1" s="1"/>
  <c r="AC896" i="1"/>
  <c r="AD896" i="1" s="1"/>
  <c r="AC911" i="1"/>
  <c r="AD911" i="1" s="1"/>
  <c r="AC912" i="1"/>
  <c r="AD912" i="1" s="1"/>
  <c r="AC943" i="1"/>
  <c r="AD943" i="1" s="1"/>
  <c r="AC944" i="1"/>
  <c r="AD944" i="1" s="1"/>
  <c r="AC967" i="1"/>
  <c r="AD967" i="1" s="1"/>
  <c r="AC968" i="1"/>
  <c r="AD968" i="1" s="1"/>
  <c r="AC999" i="1"/>
  <c r="AD999" i="1" s="1"/>
  <c r="AC1000" i="1"/>
  <c r="AD1000" i="1" s="1"/>
  <c r="AC1071" i="1"/>
  <c r="AD1071" i="1" s="1"/>
  <c r="AC1072" i="1"/>
  <c r="AD1072" i="1" s="1"/>
  <c r="AC1142" i="1"/>
  <c r="AD1142" i="1" s="1"/>
  <c r="AC1143" i="1"/>
  <c r="AD1143" i="1" s="1"/>
  <c r="AC1214" i="1"/>
  <c r="AD1214" i="1" s="1"/>
  <c r="AC1215" i="1"/>
  <c r="AD1215" i="1" s="1"/>
  <c r="AC1230" i="1"/>
  <c r="AD1230" i="1" s="1"/>
  <c r="AC1231" i="1"/>
  <c r="AD1231" i="1" s="1"/>
  <c r="AC1269" i="1"/>
  <c r="AD1269" i="1" s="1"/>
  <c r="AC1270" i="1"/>
  <c r="AD1270" i="1" s="1"/>
  <c r="AC1285" i="1"/>
  <c r="AD1285" i="1" s="1"/>
  <c r="AC1286" i="1"/>
  <c r="AD1286" i="1" s="1"/>
  <c r="AC1365" i="1"/>
  <c r="AD1365" i="1" s="1"/>
  <c r="AC1366" i="1"/>
  <c r="AD1366" i="1" s="1"/>
  <c r="AC1373" i="1"/>
  <c r="AD1373" i="1" s="1"/>
  <c r="AC1374" i="1"/>
  <c r="AD1374" i="1" s="1"/>
  <c r="AC1427" i="1"/>
  <c r="AD1427" i="1" s="1"/>
  <c r="AC1428" i="1"/>
  <c r="AD1428" i="1" s="1"/>
  <c r="AC1443" i="1"/>
  <c r="AD1443" i="1" s="1"/>
  <c r="AC1444" i="1"/>
  <c r="AD1444" i="1" s="1"/>
  <c r="AC1475" i="1"/>
  <c r="AD1475" i="1" s="1"/>
  <c r="AC1476" i="1"/>
  <c r="AD1476" i="1" s="1"/>
  <c r="AC1539" i="1"/>
  <c r="AD1539" i="1" s="1"/>
  <c r="AC1540" i="1"/>
  <c r="AD1540" i="1" s="1"/>
  <c r="AC1563" i="1"/>
  <c r="AD1563" i="1" s="1"/>
  <c r="AC1564" i="1"/>
  <c r="AD1564" i="1" s="1"/>
  <c r="AC1578" i="1"/>
  <c r="AD1578" i="1" s="1"/>
  <c r="AC1579" i="1"/>
  <c r="AD1579" i="1" s="1"/>
  <c r="AC1634" i="1"/>
  <c r="AD1634" i="1" s="1"/>
  <c r="AC1635" i="1"/>
  <c r="AD1635" i="1" s="1"/>
  <c r="AC1659" i="1"/>
  <c r="AD1659" i="1" s="1"/>
  <c r="AC1658" i="1"/>
  <c r="AD1658" i="1" s="1"/>
  <c r="AC1699" i="1"/>
  <c r="AD1699" i="1" s="1"/>
  <c r="AC1698" i="1"/>
  <c r="AD1698" i="1" s="1"/>
  <c r="AC1730" i="1"/>
  <c r="AD1730" i="1" s="1"/>
  <c r="AC1729" i="1"/>
  <c r="AD1729" i="1" s="1"/>
  <c r="AC1745" i="1"/>
  <c r="AD1745" i="1" s="1"/>
  <c r="AC1746" i="1"/>
  <c r="AD1746" i="1" s="1"/>
  <c r="AC1753" i="1"/>
  <c r="AD1753" i="1" s="1"/>
  <c r="AC1754" i="1"/>
  <c r="AD1754" i="1" s="1"/>
  <c r="AC1809" i="1"/>
  <c r="AD1809" i="1" s="1"/>
  <c r="AC1810" i="1"/>
  <c r="AD1810" i="1" s="1"/>
  <c r="AC1865" i="1"/>
  <c r="AD1865" i="1" s="1"/>
  <c r="AC1866" i="1"/>
  <c r="AD1866" i="1" s="1"/>
  <c r="AC1889" i="1"/>
  <c r="AD1889" i="1" s="1"/>
  <c r="AC1890" i="1"/>
  <c r="AD1890" i="1" s="1"/>
  <c r="AC1905" i="1"/>
  <c r="AD1905" i="1" s="1"/>
  <c r="AC1906" i="1"/>
  <c r="AD1906" i="1" s="1"/>
  <c r="AC2001" i="1"/>
  <c r="AD2001" i="1" s="1"/>
  <c r="AC2002" i="1"/>
  <c r="AD2002" i="1" s="1"/>
  <c r="AC2041" i="1"/>
  <c r="AD2041" i="1" s="1"/>
  <c r="AC2042" i="1"/>
  <c r="AD2042" i="1" s="1"/>
  <c r="AC2057" i="1"/>
  <c r="AD2057" i="1" s="1"/>
  <c r="AC2058" i="1"/>
  <c r="AD2058" i="1" s="1"/>
  <c r="AC2089" i="1"/>
  <c r="AD2089" i="1" s="1"/>
  <c r="AC2090" i="1"/>
  <c r="AD2090" i="1" s="1"/>
  <c r="AC2097" i="1"/>
  <c r="AD2097" i="1" s="1"/>
  <c r="AC2098" i="1"/>
  <c r="AD2098" i="1" s="1"/>
  <c r="AC2113" i="1"/>
  <c r="AD2113" i="1" s="1"/>
  <c r="AC2114" i="1"/>
  <c r="AD2114" i="1" s="1"/>
  <c r="AC2129" i="1"/>
  <c r="AD2129" i="1" s="1"/>
  <c r="AC2130" i="1"/>
  <c r="AD2130" i="1" s="1"/>
  <c r="AC2186" i="1"/>
  <c r="AD2186" i="1" s="1"/>
  <c r="AC2185" i="1"/>
  <c r="AD2185" i="1" s="1"/>
  <c r="AC2194" i="1"/>
  <c r="AD2194" i="1" s="1"/>
  <c r="AC2193" i="1"/>
  <c r="AD2193" i="1" s="1"/>
  <c r="AC2226" i="1"/>
  <c r="AD2226" i="1" s="1"/>
  <c r="AC2225" i="1"/>
  <c r="AD2225" i="1" s="1"/>
  <c r="AC2250" i="1"/>
  <c r="AD2250" i="1" s="1"/>
  <c r="AC2249" i="1"/>
  <c r="AD2249" i="1" s="1"/>
  <c r="AC2282" i="1"/>
  <c r="AD2282" i="1" s="1"/>
  <c r="AC2281" i="1"/>
  <c r="AD2281" i="1" s="1"/>
  <c r="AC2330" i="1"/>
  <c r="AD2330" i="1" s="1"/>
  <c r="AC2329" i="1"/>
  <c r="AD2329" i="1" s="1"/>
  <c r="AC2385" i="1"/>
  <c r="AD2385" i="1" s="1"/>
  <c r="AC2384" i="1"/>
  <c r="AD2384" i="1" s="1"/>
  <c r="AC2433" i="1"/>
  <c r="AD2433" i="1" s="1"/>
  <c r="AC2432" i="1"/>
  <c r="AD2432" i="1" s="1"/>
  <c r="AC2465" i="1"/>
  <c r="AD2465" i="1" s="1"/>
  <c r="AC2464" i="1"/>
  <c r="AD2464" i="1" s="1"/>
  <c r="AC2537" i="1"/>
  <c r="AD2537" i="1" s="1"/>
  <c r="AC2536" i="1"/>
  <c r="AD2536" i="1" s="1"/>
  <c r="AC2569" i="1"/>
  <c r="AD2569" i="1" s="1"/>
  <c r="AC2568" i="1"/>
  <c r="AD2568" i="1" s="1"/>
  <c r="AC2641" i="1"/>
  <c r="AD2641" i="1" s="1"/>
  <c r="AC2640" i="1"/>
  <c r="AD2640" i="1" s="1"/>
  <c r="AC2696" i="1"/>
  <c r="AD2696" i="1" s="1"/>
  <c r="AC2695" i="1"/>
  <c r="AD2695" i="1" s="1"/>
  <c r="AC2704" i="1"/>
  <c r="AD2704" i="1" s="1"/>
  <c r="AC2703" i="1"/>
  <c r="AD2703" i="1" s="1"/>
  <c r="AC2712" i="1"/>
  <c r="AD2712" i="1" s="1"/>
  <c r="AC2711" i="1"/>
  <c r="AD2711" i="1" s="1"/>
  <c r="AC2719" i="1"/>
  <c r="AD2719" i="1" s="1"/>
  <c r="AC2718" i="1"/>
  <c r="AD2718" i="1" s="1"/>
  <c r="AC2751" i="1"/>
  <c r="AD2751" i="1" s="1"/>
  <c r="AC2750" i="1"/>
  <c r="AD2750" i="1" s="1"/>
  <c r="AC2830" i="1"/>
  <c r="AD2830" i="1" s="1"/>
  <c r="AC2829" i="1"/>
  <c r="AD2829" i="1" s="1"/>
  <c r="AC2901" i="1"/>
  <c r="AD2901" i="1" s="1"/>
  <c r="AC2900" i="1"/>
  <c r="AD2900" i="1" s="1"/>
  <c r="AC3027" i="1"/>
  <c r="AD3027" i="1" s="1"/>
  <c r="AC3026" i="1"/>
  <c r="AD3026" i="1" s="1"/>
  <c r="AC3091" i="1"/>
  <c r="AD3091" i="1" s="1"/>
  <c r="AC3090" i="1"/>
  <c r="AD3090" i="1" s="1"/>
  <c r="AC3185" i="1"/>
  <c r="AD3185" i="1" s="1"/>
  <c r="AC3184" i="1"/>
  <c r="AD3184" i="1" s="1"/>
  <c r="AC3238" i="1"/>
  <c r="AD3238" i="1" s="1"/>
  <c r="AC3237" i="1"/>
  <c r="AD3237" i="1" s="1"/>
  <c r="AC3284" i="1"/>
  <c r="AD3284" i="1" s="1"/>
  <c r="AC3285" i="1"/>
  <c r="AD3285" i="1" s="1"/>
  <c r="AC3348" i="1"/>
  <c r="AD3348" i="1" s="1"/>
  <c r="AC3349" i="1"/>
  <c r="AD3349" i="1" s="1"/>
  <c r="AC3443" i="1"/>
  <c r="AD3443" i="1" s="1"/>
  <c r="AC3444" i="1"/>
  <c r="AD3444" i="1" s="1"/>
  <c r="AC4862" i="1"/>
  <c r="AD4862" i="1" s="1"/>
  <c r="AC4827" i="1"/>
  <c r="AD4827" i="1" s="1"/>
  <c r="AC4773" i="1"/>
  <c r="AD4773" i="1" s="1"/>
  <c r="AC4737" i="1"/>
  <c r="AD4737" i="1" s="1"/>
  <c r="AC4722" i="1"/>
  <c r="AD4722" i="1" s="1"/>
  <c r="AC4714" i="1"/>
  <c r="AD4714" i="1" s="1"/>
  <c r="AC4668" i="1"/>
  <c r="AD4668" i="1" s="1"/>
  <c r="AC4605" i="1"/>
  <c r="AD4605" i="1" s="1"/>
  <c r="AC4598" i="1"/>
  <c r="AD4598" i="1" s="1"/>
  <c r="AC4590" i="1"/>
  <c r="AD4590" i="1" s="1"/>
  <c r="AC4529" i="1"/>
  <c r="AD4529" i="1" s="1"/>
  <c r="AC4384" i="1"/>
  <c r="AD4384" i="1" s="1"/>
  <c r="AC4326" i="1"/>
  <c r="AD4326" i="1" s="1"/>
  <c r="AC4271" i="1"/>
  <c r="AD4271" i="1" s="1"/>
  <c r="AC4231" i="1"/>
  <c r="AD4231" i="1" s="1"/>
  <c r="AC4108" i="1"/>
  <c r="AD4108" i="1" s="1"/>
  <c r="AC4087" i="1"/>
  <c r="AD4087" i="1" s="1"/>
  <c r="AC3896" i="1"/>
  <c r="AD3896" i="1" s="1"/>
  <c r="AC3864" i="1"/>
  <c r="AD3864" i="1" s="1"/>
  <c r="AC3803" i="1"/>
  <c r="AD3803" i="1" s="1"/>
  <c r="AC3710" i="1"/>
  <c r="AD3710" i="1" s="1"/>
  <c r="AC3489" i="1"/>
  <c r="AD3489" i="1" s="1"/>
  <c r="AC3416" i="1"/>
  <c r="AD3416" i="1" s="1"/>
  <c r="AC3364" i="1"/>
  <c r="AD3364" i="1" s="1"/>
  <c r="AC3314" i="1"/>
  <c r="AD3314" i="1" s="1"/>
  <c r="AC3258" i="1"/>
  <c r="AD3258" i="1" s="1"/>
  <c r="AC3135" i="1"/>
  <c r="AD3135" i="1" s="1"/>
  <c r="AC2107" i="1"/>
  <c r="AD2107" i="1" s="1"/>
  <c r="AC291" i="1"/>
  <c r="AD291" i="1" s="1"/>
  <c r="AC292" i="1"/>
  <c r="AD292" i="1" s="1"/>
  <c r="AC418" i="1"/>
  <c r="AD418" i="1" s="1"/>
  <c r="AC419" i="1"/>
  <c r="AD419" i="1" s="1"/>
  <c r="AC506" i="1"/>
  <c r="AD506" i="1" s="1"/>
  <c r="AC507" i="1"/>
  <c r="AD507" i="1" s="1"/>
  <c r="AC945" i="1"/>
  <c r="AD945" i="1" s="1"/>
  <c r="AC946" i="1"/>
  <c r="AD946" i="1" s="1"/>
  <c r="AC1549" i="1"/>
  <c r="AD1549" i="1" s="1"/>
  <c r="AC1550" i="1"/>
  <c r="AD1550" i="1" s="1"/>
  <c r="AC2068" i="1"/>
  <c r="AD2068" i="1" s="1"/>
  <c r="AC2067" i="1"/>
  <c r="AD2067" i="1" s="1"/>
  <c r="AC2163" i="1"/>
  <c r="AD2163" i="1" s="1"/>
  <c r="AC2164" i="1"/>
  <c r="AD2164" i="1" s="1"/>
  <c r="AC2450" i="1"/>
  <c r="AD2450" i="1" s="1"/>
  <c r="AC2451" i="1"/>
  <c r="AD2451" i="1" s="1"/>
  <c r="AC3154" i="1"/>
  <c r="AD3154" i="1" s="1"/>
  <c r="AC3155" i="1"/>
  <c r="AD3155" i="1" s="1"/>
  <c r="AC3775" i="1"/>
  <c r="AD3775" i="1" s="1"/>
  <c r="AC3776" i="1"/>
  <c r="AD3776" i="1" s="1"/>
  <c r="AC3798" i="1"/>
  <c r="AD3798" i="1" s="1"/>
  <c r="AC3799" i="1"/>
  <c r="AD3799" i="1" s="1"/>
  <c r="AC3828" i="1"/>
  <c r="AD3828" i="1" s="1"/>
  <c r="AC3829" i="1"/>
  <c r="AD3829" i="1" s="1"/>
  <c r="AC3866" i="1"/>
  <c r="AD3866" i="1" s="1"/>
  <c r="AC3867" i="1"/>
  <c r="AD3867" i="1" s="1"/>
  <c r="AC11" i="1"/>
  <c r="AD11" i="1" s="1"/>
  <c r="AC12" i="1"/>
  <c r="AD12" i="1" s="1"/>
  <c r="AC19" i="1"/>
  <c r="AD19" i="1" s="1"/>
  <c r="AC20" i="1"/>
  <c r="AD20" i="1" s="1"/>
  <c r="AC75" i="1"/>
  <c r="AD75" i="1" s="1"/>
  <c r="AC76" i="1"/>
  <c r="AD76" i="1" s="1"/>
  <c r="AC83" i="1"/>
  <c r="AD83" i="1" s="1"/>
  <c r="AC84" i="1"/>
  <c r="AD84" i="1" s="1"/>
  <c r="AC122" i="1"/>
  <c r="AD122" i="1" s="1"/>
  <c r="AC123" i="1"/>
  <c r="AD123" i="1" s="1"/>
  <c r="AC210" i="1"/>
  <c r="AD210" i="1" s="1"/>
  <c r="AC211" i="1"/>
  <c r="AD211" i="1" s="1"/>
  <c r="AC250" i="1"/>
  <c r="AD250" i="1" s="1"/>
  <c r="AC251" i="1"/>
  <c r="AD251" i="1" s="1"/>
  <c r="AC258" i="1"/>
  <c r="AD258" i="1" s="1"/>
  <c r="AC259" i="1"/>
  <c r="AD259" i="1" s="1"/>
  <c r="AC266" i="1"/>
  <c r="AD266" i="1" s="1"/>
  <c r="AC267" i="1"/>
  <c r="AD267" i="1" s="1"/>
  <c r="AC274" i="1"/>
  <c r="AD274" i="1" s="1"/>
  <c r="AC275" i="1"/>
  <c r="AD275" i="1" s="1"/>
  <c r="AC313" i="1"/>
  <c r="AD313" i="1" s="1"/>
  <c r="AC314" i="1"/>
  <c r="AD314" i="1" s="1"/>
  <c r="AC353" i="1"/>
  <c r="AD353" i="1" s="1"/>
  <c r="AC354" i="1"/>
  <c r="AD354" i="1" s="1"/>
  <c r="AC449" i="1"/>
  <c r="AD449" i="1" s="1"/>
  <c r="AC450" i="1"/>
  <c r="AD450" i="1" s="1"/>
  <c r="AC481" i="1"/>
  <c r="AD481" i="1" s="1"/>
  <c r="AC482" i="1"/>
  <c r="AD482" i="1" s="1"/>
  <c r="AC577" i="1"/>
  <c r="AD577" i="1" s="1"/>
  <c r="AC578" i="1"/>
  <c r="AD578" i="1" s="1"/>
  <c r="AC593" i="1"/>
  <c r="AD593" i="1" s="1"/>
  <c r="AC594" i="1"/>
  <c r="AD594" i="1" s="1"/>
  <c r="AC601" i="1"/>
  <c r="AD601" i="1" s="1"/>
  <c r="AC602" i="1"/>
  <c r="AD602" i="1" s="1"/>
  <c r="AC609" i="1"/>
  <c r="AD609" i="1" s="1"/>
  <c r="AC610" i="1"/>
  <c r="AD610" i="1" s="1"/>
  <c r="AC625" i="1"/>
  <c r="AD625" i="1" s="1"/>
  <c r="AC626" i="1"/>
  <c r="AD626" i="1" s="1"/>
  <c r="AC633" i="1"/>
  <c r="AD633" i="1" s="1"/>
  <c r="AC634" i="1"/>
  <c r="AD634" i="1" s="1"/>
  <c r="AC672" i="1"/>
  <c r="AD672" i="1" s="1"/>
  <c r="AC673" i="1"/>
  <c r="AD673" i="1" s="1"/>
  <c r="AC713" i="1"/>
  <c r="AD713" i="1" s="1"/>
  <c r="AC712" i="1"/>
  <c r="AD712" i="1" s="1"/>
  <c r="AC721" i="1"/>
  <c r="AD721" i="1" s="1"/>
  <c r="AC720" i="1"/>
  <c r="AD720" i="1" s="1"/>
  <c r="AC737" i="1"/>
  <c r="AD737" i="1" s="1"/>
  <c r="AC736" i="1"/>
  <c r="AD736" i="1" s="1"/>
  <c r="AC961" i="1"/>
  <c r="AD961" i="1" s="1"/>
  <c r="AC960" i="1"/>
  <c r="AD960" i="1" s="1"/>
  <c r="AC977" i="1"/>
  <c r="AD977" i="1" s="1"/>
  <c r="AC976" i="1"/>
  <c r="AD976" i="1" s="1"/>
  <c r="AC985" i="1"/>
  <c r="AD985" i="1" s="1"/>
  <c r="AC984" i="1"/>
  <c r="AD984" i="1" s="1"/>
  <c r="AC1057" i="1"/>
  <c r="AD1057" i="1" s="1"/>
  <c r="AC1056" i="1"/>
  <c r="AD1056" i="1" s="1"/>
  <c r="AC1097" i="1"/>
  <c r="AD1097" i="1" s="1"/>
  <c r="AC1096" i="1"/>
  <c r="AD1096" i="1" s="1"/>
  <c r="AC1120" i="1"/>
  <c r="AD1120" i="1" s="1"/>
  <c r="AC1119" i="1"/>
  <c r="AD1119" i="1" s="1"/>
  <c r="AC1191" i="1"/>
  <c r="AD1191" i="1" s="1"/>
  <c r="AC1192" i="1"/>
  <c r="AD1192" i="1" s="1"/>
  <c r="AC1207" i="1"/>
  <c r="AD1207" i="1" s="1"/>
  <c r="AC1208" i="1"/>
  <c r="AD1208" i="1" s="1"/>
  <c r="AC1246" i="1"/>
  <c r="AD1246" i="1" s="1"/>
  <c r="AC1247" i="1"/>
  <c r="AD1247" i="1" s="1"/>
  <c r="AC1278" i="1"/>
  <c r="AD1278" i="1" s="1"/>
  <c r="AC1279" i="1"/>
  <c r="AD1279" i="1" s="1"/>
  <c r="AC1318" i="1"/>
  <c r="AD1318" i="1" s="1"/>
  <c r="AC1319" i="1"/>
  <c r="AD1319" i="1" s="1"/>
  <c r="AC1326" i="1"/>
  <c r="AD1326" i="1" s="1"/>
  <c r="AC1327" i="1"/>
  <c r="AD1327" i="1" s="1"/>
  <c r="AC1420" i="1"/>
  <c r="AD1420" i="1" s="1"/>
  <c r="AC1421" i="1"/>
  <c r="AD1421" i="1" s="1"/>
  <c r="AC1460" i="1"/>
  <c r="AD1460" i="1" s="1"/>
  <c r="AC1461" i="1"/>
  <c r="AD1461" i="1" s="1"/>
  <c r="AC1484" i="1"/>
  <c r="AD1484" i="1" s="1"/>
  <c r="AC1485" i="1"/>
  <c r="AD1485" i="1" s="1"/>
  <c r="AC1500" i="1"/>
  <c r="AD1500" i="1" s="1"/>
  <c r="AC1501" i="1"/>
  <c r="AD1501" i="1" s="1"/>
  <c r="AC1571" i="1"/>
  <c r="AD1571" i="1" s="1"/>
  <c r="AC1572" i="1"/>
  <c r="AD1572" i="1" s="1"/>
  <c r="AC1715" i="1"/>
  <c r="AD1715" i="1" s="1"/>
  <c r="AC1716" i="1"/>
  <c r="AD1716" i="1" s="1"/>
  <c r="AC1762" i="1"/>
  <c r="AD1762" i="1" s="1"/>
  <c r="AC1763" i="1"/>
  <c r="AD1763" i="1" s="1"/>
  <c r="AC1826" i="1"/>
  <c r="AD1826" i="1" s="1"/>
  <c r="AC1827" i="1"/>
  <c r="AD1827" i="1" s="1"/>
  <c r="AC1850" i="1"/>
  <c r="AD1850" i="1" s="1"/>
  <c r="AC1851" i="1"/>
  <c r="AD1851" i="1" s="1"/>
  <c r="AC1914" i="1"/>
  <c r="AD1914" i="1" s="1"/>
  <c r="AC1915" i="1"/>
  <c r="AD1915" i="1" s="1"/>
  <c r="AC1946" i="1"/>
  <c r="AD1946" i="1" s="1"/>
  <c r="AC1947" i="1"/>
  <c r="AD1947" i="1" s="1"/>
  <c r="AC1954" i="1"/>
  <c r="AD1954" i="1" s="1"/>
  <c r="AC1955" i="1"/>
  <c r="AD1955" i="1" s="1"/>
  <c r="AC2018" i="1"/>
  <c r="AD2018" i="1" s="1"/>
  <c r="AC2019" i="1"/>
  <c r="AD2019" i="1" s="1"/>
  <c r="AC2050" i="1"/>
  <c r="AD2050" i="1" s="1"/>
  <c r="AC2051" i="1"/>
  <c r="AD2051" i="1" s="1"/>
  <c r="AC2074" i="1"/>
  <c r="AD2074" i="1" s="1"/>
  <c r="AC2075" i="1"/>
  <c r="AD2075" i="1" s="1"/>
  <c r="AC2290" i="1"/>
  <c r="AD2290" i="1" s="1"/>
  <c r="AC2291" i="1"/>
  <c r="AD2291" i="1" s="1"/>
  <c r="AC2361" i="1"/>
  <c r="AD2361" i="1" s="1"/>
  <c r="AC2362" i="1"/>
  <c r="AD2362" i="1" s="1"/>
  <c r="AC2401" i="1"/>
  <c r="AD2401" i="1" s="1"/>
  <c r="AC2402" i="1"/>
  <c r="AD2402" i="1" s="1"/>
  <c r="AC2441" i="1"/>
  <c r="AD2441" i="1" s="1"/>
  <c r="AC2442" i="1"/>
  <c r="AD2442" i="1" s="1"/>
  <c r="AC2481" i="1"/>
  <c r="AD2481" i="1" s="1"/>
  <c r="AC2482" i="1"/>
  <c r="AD2482" i="1" s="1"/>
  <c r="AC2489" i="1"/>
  <c r="AD2489" i="1" s="1"/>
  <c r="AC2490" i="1"/>
  <c r="AD2490" i="1" s="1"/>
  <c r="AC2553" i="1"/>
  <c r="AD2553" i="1" s="1"/>
  <c r="AC2554" i="1"/>
  <c r="AD2554" i="1" s="1"/>
  <c r="AC2593" i="1"/>
  <c r="AD2593" i="1" s="1"/>
  <c r="AC2594" i="1"/>
  <c r="AD2594" i="1" s="1"/>
  <c r="AC2601" i="1"/>
  <c r="AD2601" i="1" s="1"/>
  <c r="AC2602" i="1"/>
  <c r="AD2602" i="1" s="1"/>
  <c r="AC2664" i="1"/>
  <c r="AD2664" i="1" s="1"/>
  <c r="AC2665" i="1"/>
  <c r="AD2665" i="1" s="1"/>
  <c r="AC2680" i="1"/>
  <c r="AD2680" i="1" s="1"/>
  <c r="AC2681" i="1"/>
  <c r="AD2681" i="1" s="1"/>
  <c r="AC2743" i="1"/>
  <c r="AD2743" i="1" s="1"/>
  <c r="AC2744" i="1"/>
  <c r="AD2744" i="1" s="1"/>
  <c r="AC2814" i="1"/>
  <c r="AD2814" i="1" s="1"/>
  <c r="AC2815" i="1"/>
  <c r="AD2815" i="1" s="1"/>
  <c r="AC2949" i="1"/>
  <c r="AD2949" i="1" s="1"/>
  <c r="AC2950" i="1"/>
  <c r="AD2950" i="1" s="1"/>
  <c r="AC2956" i="1"/>
  <c r="AD2956" i="1" s="1"/>
  <c r="AC2957" i="1"/>
  <c r="AD2957" i="1" s="1"/>
  <c r="AC2964" i="1"/>
  <c r="AD2964" i="1" s="1"/>
  <c r="AC2965" i="1"/>
  <c r="AD2965" i="1" s="1"/>
  <c r="AC2995" i="1"/>
  <c r="AD2995" i="1" s="1"/>
  <c r="AC2996" i="1"/>
  <c r="AD2996" i="1" s="1"/>
  <c r="AC3035" i="1"/>
  <c r="AD3035" i="1" s="1"/>
  <c r="AC3036" i="1"/>
  <c r="AD3036" i="1" s="1"/>
  <c r="AC3059" i="1"/>
  <c r="AD3059" i="1" s="1"/>
  <c r="AC3060" i="1"/>
  <c r="AD3060" i="1" s="1"/>
  <c r="AC3075" i="1"/>
  <c r="AD3075" i="1" s="1"/>
  <c r="AC3076" i="1"/>
  <c r="AD3076" i="1" s="1"/>
  <c r="AC3115" i="1"/>
  <c r="AD3115" i="1" s="1"/>
  <c r="AC3116" i="1"/>
  <c r="AD3116" i="1" s="1"/>
  <c r="AC3214" i="1"/>
  <c r="AD3214" i="1" s="1"/>
  <c r="AC3215" i="1"/>
  <c r="AD3215" i="1" s="1"/>
  <c r="AC3246" i="1"/>
  <c r="AD3246" i="1" s="1"/>
  <c r="AC3247" i="1"/>
  <c r="AD3247" i="1" s="1"/>
  <c r="AC3420" i="1"/>
  <c r="AD3420" i="1" s="1"/>
  <c r="AC3421" i="1"/>
  <c r="AD3421" i="1" s="1"/>
  <c r="AC3459" i="1"/>
  <c r="AD3459" i="1" s="1"/>
  <c r="AC3460" i="1"/>
  <c r="AD3460" i="1" s="1"/>
  <c r="AC3474" i="1"/>
  <c r="AD3474" i="1" s="1"/>
  <c r="AC3475" i="1"/>
  <c r="AD3475" i="1" s="1"/>
  <c r="AC3505" i="1"/>
  <c r="AD3505" i="1" s="1"/>
  <c r="AC3506" i="1"/>
  <c r="AD3506" i="1" s="1"/>
  <c r="AC3585" i="1"/>
  <c r="AD3585" i="1" s="1"/>
  <c r="AC3586" i="1"/>
  <c r="AD3586" i="1" s="1"/>
  <c r="AC3641" i="1"/>
  <c r="AD3641" i="1" s="1"/>
  <c r="AC3642" i="1"/>
  <c r="AD3642" i="1" s="1"/>
  <c r="AC3649" i="1"/>
  <c r="AD3649" i="1" s="1"/>
  <c r="AC3650" i="1"/>
  <c r="AD3650" i="1" s="1"/>
  <c r="AC3719" i="1"/>
  <c r="AD3719" i="1" s="1"/>
  <c r="AC3720" i="1"/>
  <c r="AD3720" i="1" s="1"/>
  <c r="AC3758" i="1"/>
  <c r="AD3758" i="1" s="1"/>
  <c r="AC3759" i="1"/>
  <c r="AD3759" i="1" s="1"/>
  <c r="AC3766" i="1"/>
  <c r="AD3766" i="1" s="1"/>
  <c r="AC3767" i="1"/>
  <c r="AD3767" i="1" s="1"/>
  <c r="AC3835" i="1"/>
  <c r="AD3835" i="1" s="1"/>
  <c r="AC3836" i="1"/>
  <c r="AD3836" i="1" s="1"/>
  <c r="AC3881" i="1"/>
  <c r="AD3881" i="1" s="1"/>
  <c r="AC3882" i="1"/>
  <c r="AD3882" i="1" s="1"/>
  <c r="AC3943" i="1"/>
  <c r="AD3943" i="1" s="1"/>
  <c r="AC3944" i="1"/>
  <c r="AD3944" i="1" s="1"/>
  <c r="AC4014" i="1"/>
  <c r="AD4014" i="1" s="1"/>
  <c r="AC4015" i="1"/>
  <c r="AD4015" i="1" s="1"/>
  <c r="AC4022" i="1"/>
  <c r="AD4022" i="1" s="1"/>
  <c r="AC4023" i="1"/>
  <c r="AD4023" i="1" s="1"/>
  <c r="AC4038" i="1"/>
  <c r="AD4038" i="1" s="1"/>
  <c r="AC4039" i="1"/>
  <c r="AD4039" i="1" s="1"/>
  <c r="AC4125" i="1"/>
  <c r="AD4125" i="1" s="1"/>
  <c r="AC4126" i="1"/>
  <c r="AD4126" i="1" s="1"/>
  <c r="AC4132" i="1"/>
  <c r="AD4132" i="1" s="1"/>
  <c r="AC4133" i="1"/>
  <c r="AD4133" i="1" s="1"/>
  <c r="AC4210" i="1"/>
  <c r="AD4210" i="1" s="1"/>
  <c r="AC4211" i="1"/>
  <c r="AD4211" i="1" s="1"/>
  <c r="AC4225" i="1"/>
  <c r="AD4225" i="1" s="1"/>
  <c r="AC4226" i="1"/>
  <c r="AD4226" i="1" s="1"/>
  <c r="AC4277" i="1"/>
  <c r="AD4277" i="1" s="1"/>
  <c r="AC4278" i="1"/>
  <c r="AD4278" i="1" s="1"/>
  <c r="AC4297" i="1"/>
  <c r="AD4297" i="1" s="1"/>
  <c r="AC4298" i="1"/>
  <c r="AD4298" i="1" s="1"/>
  <c r="AC4312" i="1"/>
  <c r="AD4312" i="1" s="1"/>
  <c r="AC4313" i="1"/>
  <c r="AD4313" i="1" s="1"/>
  <c r="AC4344" i="1"/>
  <c r="AD4344" i="1" s="1"/>
  <c r="AC4345" i="1"/>
  <c r="AD4345" i="1" s="1"/>
  <c r="AC4358" i="1"/>
  <c r="AD4358" i="1" s="1"/>
  <c r="AC4359" i="1"/>
  <c r="AD4359" i="1" s="1"/>
  <c r="AC4421" i="1"/>
  <c r="AD4421" i="1" s="1"/>
  <c r="AC4422" i="1"/>
  <c r="AD4422" i="1" s="1"/>
  <c r="AC4428" i="1"/>
  <c r="AD4428" i="1" s="1"/>
  <c r="AC4429" i="1"/>
  <c r="AD4429" i="1" s="1"/>
  <c r="AC4436" i="1"/>
  <c r="AD4436" i="1" s="1"/>
  <c r="AC4437" i="1"/>
  <c r="AD4437" i="1" s="1"/>
  <c r="AC4188" i="1"/>
  <c r="AD4188" i="1" s="1"/>
  <c r="AC4127" i="1"/>
  <c r="AD4127" i="1" s="1"/>
  <c r="AC4084" i="1"/>
  <c r="AD4084" i="1" s="1"/>
  <c r="AC4044" i="1"/>
  <c r="AD4044" i="1" s="1"/>
  <c r="AC4000" i="1"/>
  <c r="AD4000" i="1" s="1"/>
  <c r="AC3956" i="1"/>
  <c r="AD3956" i="1" s="1"/>
  <c r="AC3647" i="1"/>
  <c r="AD3647" i="1" s="1"/>
  <c r="AC3519" i="1"/>
  <c r="AD3519" i="1" s="1"/>
  <c r="AC3457" i="1"/>
  <c r="AD3457" i="1" s="1"/>
  <c r="AC2924" i="1"/>
  <c r="AD2924" i="1" s="1"/>
  <c r="AC2416" i="1"/>
  <c r="AD2416" i="1" s="1"/>
  <c r="D17" i="4"/>
  <c r="D24" i="4"/>
  <c r="D18" i="4"/>
  <c r="D19" i="4"/>
  <c r="D20" i="4"/>
  <c r="D13" i="4"/>
  <c r="D21" i="4"/>
  <c r="D14" i="4"/>
  <c r="D22" i="4"/>
  <c r="D15" i="4"/>
  <c r="D23" i="4"/>
  <c r="D16"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<sst xmlns="http://schemas.openxmlformats.org/spreadsheetml/2006/main" count="58932" uniqueCount="6372">
  <si>
    <t>Sub Total</t>
  </si>
  <si>
    <t>Total</t>
  </si>
  <si>
    <t>Vivek Sundaresam</t>
  </si>
  <si>
    <t>152 Bunnerong Road,Eastgardens</t>
  </si>
  <si>
    <t>Sydney</t>
  </si>
  <si>
    <t>NSW</t>
  </si>
  <si>
    <t>Tina Carlton</t>
  </si>
  <si>
    <t>Shahid Hopkins</t>
  </si>
  <si>
    <t>438 Victoria Avenue,Chatswood</t>
  </si>
  <si>
    <t>Natasha Song</t>
  </si>
  <si>
    <t>Dennis Pardue</t>
  </si>
  <si>
    <t>412 Brunswick St,Fitzroy</t>
  </si>
  <si>
    <t>Melbourne</t>
  </si>
  <si>
    <t>VIC</t>
  </si>
  <si>
    <t>Connor Betts</t>
  </si>
  <si>
    <t>Sean Wendt</t>
  </si>
  <si>
    <t>145 Ramsay St,Haberfield</t>
  </si>
  <si>
    <t>Phoebe Gour</t>
  </si>
  <si>
    <t>Christina Vanderzanden</t>
  </si>
  <si>
    <t>188 Pitt Street,Sydney</t>
  </si>
  <si>
    <t>Patrick OBrill</t>
  </si>
  <si>
    <t>53 Riley Street,Woolloomooloo</t>
  </si>
  <si>
    <t>Eugene Moren</t>
  </si>
  <si>
    <t>85-113 Dunning Ave,Rosebery</t>
  </si>
  <si>
    <t>Mihael Khan</t>
  </si>
  <si>
    <t>Phillip Flathmann</t>
  </si>
  <si>
    <t>Macquarie Centre Cnr Herring Road &amp; Waterloo Road,Macquarie Park</t>
  </si>
  <si>
    <t>Nicholas Fernandes</t>
  </si>
  <si>
    <t>John Lee</t>
  </si>
  <si>
    <t>180 High Street,Windsor</t>
  </si>
  <si>
    <t>Ritsa Hightower</t>
  </si>
  <si>
    <t>1/160 Anzac Parade,Kensington</t>
  </si>
  <si>
    <t>Anne Pryor</t>
  </si>
  <si>
    <t>1-2/299 Sussex St,Sydney</t>
  </si>
  <si>
    <t>Aanya Zhang</t>
  </si>
  <si>
    <t>Alex Russell</t>
  </si>
  <si>
    <t>99 Lygon Street,East Brunswick</t>
  </si>
  <si>
    <t>Lena Creighton</t>
  </si>
  <si>
    <t>127 Liverpool St,Sydney</t>
  </si>
  <si>
    <t>Samantha Chairs</t>
  </si>
  <si>
    <t>Susan Vittorini</t>
  </si>
  <si>
    <t>221 Barkly St,St Kilda</t>
  </si>
  <si>
    <t>Yvette Biti</t>
  </si>
  <si>
    <t>Cando CCalored Accent Highlighters</t>
  </si>
  <si>
    <t>3 Carrington Road ,Box Hill</t>
  </si>
  <si>
    <t>Bill Stewart</t>
  </si>
  <si>
    <t>Westfield Sydney,Sydney</t>
  </si>
  <si>
    <t>Brian DeCherney</t>
  </si>
  <si>
    <t>523 King St,Newtown</t>
  </si>
  <si>
    <t>Frank Hawley</t>
  </si>
  <si>
    <t>797 Botany Rd,Rosebery</t>
  </si>
  <si>
    <t>Cindy Stewart</t>
  </si>
  <si>
    <t>1/173-179 Bronte Rd,Waverley</t>
  </si>
  <si>
    <t>Leighton Forrest</t>
  </si>
  <si>
    <t>Rick Han</t>
  </si>
  <si>
    <t>Olvera Toch</t>
  </si>
  <si>
    <t>Frank Merwin</t>
  </si>
  <si>
    <t>24 Addison Rd,Marrickville</t>
  </si>
  <si>
    <t>Radhya Staples</t>
  </si>
  <si>
    <t>Thomas Boland</t>
  </si>
  <si>
    <t>3/219 Canley Vale Road,Canley Heights</t>
  </si>
  <si>
    <t>Bart Watters</t>
  </si>
  <si>
    <t>Westfield 1 Anderson St,Chatswood</t>
  </si>
  <si>
    <t>Dan Campbell</t>
  </si>
  <si>
    <t>Bebby Elias</t>
  </si>
  <si>
    <t>506 Swan Street,Richmond</t>
  </si>
  <si>
    <t>155 Ramsay St,Haberfield</t>
  </si>
  <si>
    <t>Sandra Glassco</t>
  </si>
  <si>
    <t>224A Gertrude St,Fitzroy</t>
  </si>
  <si>
    <t>Jack OBriant</t>
  </si>
  <si>
    <t>Rick Reed</t>
  </si>
  <si>
    <t>Sydney Fish Market, Bank Street, Sydney</t>
  </si>
  <si>
    <t>Magdelene Morse</t>
  </si>
  <si>
    <t>Giulietta Dortch</t>
  </si>
  <si>
    <t>Valerie Dominguez</t>
  </si>
  <si>
    <t>Eric Barreto</t>
  </si>
  <si>
    <t>359 Crown Street,Surry Hills</t>
  </si>
  <si>
    <t>Gary Hansen</t>
  </si>
  <si>
    <t>273 George Street,Sydney</t>
  </si>
  <si>
    <t>Denny Joy</t>
  </si>
  <si>
    <t>Kelly Lampkin</t>
  </si>
  <si>
    <t>310 Wattle St,Ultimo</t>
  </si>
  <si>
    <t>Raymond Fair</t>
  </si>
  <si>
    <t>Nick Zandusky</t>
  </si>
  <si>
    <t>Ashley Jarboe</t>
  </si>
  <si>
    <t>Sylvia Foulston</t>
  </si>
  <si>
    <t>Tamara Willingham</t>
  </si>
  <si>
    <t>Edward Becker</t>
  </si>
  <si>
    <t>501 George St,Sydney</t>
  </si>
  <si>
    <t>Bill Donatelli</t>
  </si>
  <si>
    <t>Fredhen Memon</t>
  </si>
  <si>
    <t>Shop 1, 186-190 Church Street,Parramatta;46a Macleay Street,Potts Point</t>
  </si>
  <si>
    <t>260 Marrickville Rd,Marrickville</t>
  </si>
  <si>
    <t>Giulietta Weimer</t>
  </si>
  <si>
    <t>48 Albion St,Surry Hills</t>
  </si>
  <si>
    <t>Arthur Gainer</t>
  </si>
  <si>
    <t>Michael Oakman</t>
  </si>
  <si>
    <t>8 Rankins Lane ,Melbourne</t>
  </si>
  <si>
    <t>Christy Brittain</t>
  </si>
  <si>
    <t>Henry Goldwyn</t>
  </si>
  <si>
    <t>541 Church St,Richmond</t>
  </si>
  <si>
    <t>Katherine Ducich</t>
  </si>
  <si>
    <t>61A Bay Road,Wollstonecraft</t>
  </si>
  <si>
    <t>Deborah Brumfield</t>
  </si>
  <si>
    <t>Nora Price</t>
  </si>
  <si>
    <t>7 Khartoum Rd,Macquarie Park</t>
  </si>
  <si>
    <t>Preston Senome</t>
  </si>
  <si>
    <t>Grant Thornton</t>
  </si>
  <si>
    <t>98 Holdsworth Street,Woollahra</t>
  </si>
  <si>
    <t>Thea Hudgings</t>
  </si>
  <si>
    <t>240-242 Johnston Street,Fitzroy</t>
  </si>
  <si>
    <t>Pamela Stobb</t>
  </si>
  <si>
    <t>Sean ODonnell</t>
  </si>
  <si>
    <t>541 Church St ,Richmond</t>
  </si>
  <si>
    <t>Art Foster</t>
  </si>
  <si>
    <t>Westfield Parramatta,Parramatta</t>
  </si>
  <si>
    <t>Stevie Bacata</t>
  </si>
  <si>
    <t>Adam Bellavance</t>
  </si>
  <si>
    <t>106 Ebley Street,Bondi Junction</t>
  </si>
  <si>
    <t>Sara Luxemburg</t>
  </si>
  <si>
    <t>103 Bins Street,Nindsor</t>
  </si>
  <si>
    <t>Charlie Bui</t>
  </si>
  <si>
    <t>Michael Grace</t>
  </si>
  <si>
    <t>402 Argyle St,Moss Vale</t>
  </si>
  <si>
    <t>Rick Duston</t>
  </si>
  <si>
    <t>144 Biutee Rd,Marrickville</t>
  </si>
  <si>
    <t>John Lucas</t>
  </si>
  <si>
    <t>Eva Jacobs</t>
  </si>
  <si>
    <t>Karl Brown</t>
  </si>
  <si>
    <t>470 Anzac Parade,Kingsford</t>
  </si>
  <si>
    <t>Aaron Smayling</t>
  </si>
  <si>
    <t>1737 Botany Rd,Banksmeadow</t>
  </si>
  <si>
    <t>Philip Brown</t>
  </si>
  <si>
    <t>499-501 Lygon Street,Carlton North</t>
  </si>
  <si>
    <t>Katherine Nockton</t>
  </si>
  <si>
    <t>Crown Complex,Southbank</t>
  </si>
  <si>
    <t>Thais Sissman</t>
  </si>
  <si>
    <t>53-55 Liverpool St,Sydney</t>
  </si>
  <si>
    <t>Chad McGuire</t>
  </si>
  <si>
    <t>81 MacLeay St,Potts Point</t>
  </si>
  <si>
    <t>Candos Bawlak</t>
  </si>
  <si>
    <t>6 Mary St,Newtown</t>
  </si>
  <si>
    <t>Denny Ordway</t>
  </si>
  <si>
    <t>531 King St,Newtown</t>
  </si>
  <si>
    <t>Magdelene Mosse</t>
  </si>
  <si>
    <t>Scott Cohen</t>
  </si>
  <si>
    <t>Benjamin Patterson</t>
  </si>
  <si>
    <t>33/4 Barangaroo Avenue,Sydney</t>
  </si>
  <si>
    <t>Craig Carroll</t>
  </si>
  <si>
    <t>Keith Herrera</t>
  </si>
  <si>
    <t>120 Hardware St,Melbourne</t>
  </si>
  <si>
    <t>Erica Smith</t>
  </si>
  <si>
    <t>2/797 Botany Rd,Rosebery</t>
  </si>
  <si>
    <t>Delfina Latchford</t>
  </si>
  <si>
    <t>Jonathan Doherty</t>
  </si>
  <si>
    <t>Liz Willingham</t>
  </si>
  <si>
    <t>60 Commercial Rd,Prahran</t>
  </si>
  <si>
    <t>Smiths Premium Bright 1-Pary Blumk Carr Poncils</t>
  </si>
  <si>
    <t>Erica Hackney</t>
  </si>
  <si>
    <t>Fred Wasserman</t>
  </si>
  <si>
    <t>61 York St,Sydney</t>
  </si>
  <si>
    <t>Noah Childs</t>
  </si>
  <si>
    <t>78 Stanley St,Darlinghurst</t>
  </si>
  <si>
    <t>Miran Bettner</t>
  </si>
  <si>
    <t>Eudokia Martin</t>
  </si>
  <si>
    <t>Grant Carroll</t>
  </si>
  <si>
    <t>10 O'Connell St,Sydney</t>
  </si>
  <si>
    <t>Cindy Chapman</t>
  </si>
  <si>
    <t>Laura Armstrong</t>
  </si>
  <si>
    <t>Carol Triggs</t>
  </si>
  <si>
    <t>Mick Brown</t>
  </si>
  <si>
    <t>Jesus Ocampo</t>
  </si>
  <si>
    <t>Cindy Schnelling</t>
  </si>
  <si>
    <t>Barry Weirich</t>
  </si>
  <si>
    <t>105 Pitt St,Sydney</t>
  </si>
  <si>
    <t>Arianne Irving</t>
  </si>
  <si>
    <t>Larry Tron</t>
  </si>
  <si>
    <t>4A Lyons St,Strathfield</t>
  </si>
  <si>
    <t>Beth Paige</t>
  </si>
  <si>
    <t>73 York St,Sydney</t>
  </si>
  <si>
    <t>Carlos Soltero</t>
  </si>
  <si>
    <t>1/41B Elizabeth Bay Rd,Elizabeth Bay</t>
  </si>
  <si>
    <t>Saphhira Shifley</t>
  </si>
  <si>
    <t>Westfield Miranda, 600 Kingsway,Miranda</t>
  </si>
  <si>
    <t>165 Oxford Street,Darlinghurst</t>
  </si>
  <si>
    <t>Dave Kipp</t>
  </si>
  <si>
    <t>Lauren Leatherbury</t>
  </si>
  <si>
    <t>Smiths Bulldog Clip</t>
  </si>
  <si>
    <t>Tracy Poddar</t>
  </si>
  <si>
    <t>834 Bourke St,Waterloo</t>
  </si>
  <si>
    <t>Yana Sorensen</t>
  </si>
  <si>
    <t>Nat Carroll</t>
  </si>
  <si>
    <t>Jiner Carlon</t>
  </si>
  <si>
    <t>333-339 Enmore Rd,Marrickville</t>
  </si>
  <si>
    <t>Stephanie Ulpright</t>
  </si>
  <si>
    <t>Troy Staebel</t>
  </si>
  <si>
    <t>Panelope Sewall</t>
  </si>
  <si>
    <t>96 Liverpool St,Sydney</t>
  </si>
  <si>
    <t>Biman Radorston</t>
  </si>
  <si>
    <t>85-113 Dunning Ave,Roseberry</t>
  </si>
  <si>
    <t>Smiths Paper Clips</t>
  </si>
  <si>
    <t>Mike Gockenbach</t>
  </si>
  <si>
    <t>Corinna Mitchell</t>
  </si>
  <si>
    <t>27 Greenfield Parade,Bankstown</t>
  </si>
  <si>
    <t>Carlos Daly</t>
  </si>
  <si>
    <t>5/63-71 Enmore Rd,Newtown</t>
  </si>
  <si>
    <t>222 Barkly St,St Kilda</t>
  </si>
  <si>
    <t>Christopher Schild</t>
  </si>
  <si>
    <t>Cynthia Arntzen</t>
  </si>
  <si>
    <t>Hoyts Entertainment Quarter 122 Lang Road,Moore Park</t>
  </si>
  <si>
    <t>Pauline Webber</t>
  </si>
  <si>
    <t>79 Elliott St,Balmain</t>
  </si>
  <si>
    <t>324A King St,Newtown</t>
  </si>
  <si>
    <t>Todd Boyes</t>
  </si>
  <si>
    <t>Vicky Freymann</t>
  </si>
  <si>
    <t>Mathew Reese</t>
  </si>
  <si>
    <t>Beth Thompson</t>
  </si>
  <si>
    <t>Michelle Lonsdale</t>
  </si>
  <si>
    <t>Scot Wooten</t>
  </si>
  <si>
    <t>Roy Collins</t>
  </si>
  <si>
    <t>Sibella Parks</t>
  </si>
  <si>
    <t>David Smith</t>
  </si>
  <si>
    <t>Natalie Webber</t>
  </si>
  <si>
    <t>98-104 Parramatta Rd,Camperdown</t>
  </si>
  <si>
    <t>Roy Skaria</t>
  </si>
  <si>
    <t>Brad Eason</t>
  </si>
  <si>
    <t>Nancy Lomonaco</t>
  </si>
  <si>
    <t>Justin Knight</t>
  </si>
  <si>
    <t>Monica Federle</t>
  </si>
  <si>
    <t>Amy Hunt</t>
  </si>
  <si>
    <t>Neil Knudson</t>
  </si>
  <si>
    <t>Cyma Kinney</t>
  </si>
  <si>
    <t>William Brown</t>
  </si>
  <si>
    <t>Sam Craven</t>
  </si>
  <si>
    <t>Jasper Cacioppo</t>
  </si>
  <si>
    <t>Anthony Rawles</t>
  </si>
  <si>
    <t>Giulietta Baptist</t>
  </si>
  <si>
    <t>Macquarie Centre Cnr Herring Road,Moore Park</t>
  </si>
  <si>
    <t>Nona Balk</t>
  </si>
  <si>
    <t>Eugene Hildebrand</t>
  </si>
  <si>
    <t>Allen Armold</t>
  </si>
  <si>
    <t>Theone Pippenger</t>
  </si>
  <si>
    <t>Nicole Brennan</t>
  </si>
  <si>
    <t>Brid Thompson</t>
  </si>
  <si>
    <t>644 George St,Sydney</t>
  </si>
  <si>
    <t>3A Lyons St,Strathfield</t>
  </si>
  <si>
    <t>Sill Knudson</t>
  </si>
  <si>
    <t>Jan Machine</t>
  </si>
  <si>
    <t>Harry Greene</t>
  </si>
  <si>
    <t>Nathan Geldres</t>
  </si>
  <si>
    <t>Naresj Patel</t>
  </si>
  <si>
    <t>Jim Kriz</t>
  </si>
  <si>
    <t>Linda Southworth</t>
  </si>
  <si>
    <t>Erica Hernandez</t>
  </si>
  <si>
    <t>12 Princess Hwy,Sylvania</t>
  </si>
  <si>
    <t>Trudy Schmidt</t>
  </si>
  <si>
    <t>Clay Ludtke</t>
  </si>
  <si>
    <t>Rob Haberlin</t>
  </si>
  <si>
    <t>Jam Mailer</t>
  </si>
  <si>
    <t>Dave Hallsten</t>
  </si>
  <si>
    <t>1 John St,Waterloo</t>
  </si>
  <si>
    <t>Janet Lee</t>
  </si>
  <si>
    <t>Nora Paige</t>
  </si>
  <si>
    <t>Echa Smith</t>
  </si>
  <si>
    <t>Paul Lucas</t>
  </si>
  <si>
    <t>8 Quay Street,Haymarket</t>
  </si>
  <si>
    <t>Joy Smith</t>
  </si>
  <si>
    <t>Barry Lonsdale</t>
  </si>
  <si>
    <t>1 John Street,Waterloo</t>
  </si>
  <si>
    <t>Lynn Smith</t>
  </si>
  <si>
    <t>Liz MacKendrick</t>
  </si>
  <si>
    <t>Andy Peige</t>
  </si>
  <si>
    <t>Thomas Thornton</t>
  </si>
  <si>
    <t>Julia Dunbar</t>
  </si>
  <si>
    <t>Qantas Domestic Terminal,Mascot</t>
  </si>
  <si>
    <t>Patrick Jones</t>
  </si>
  <si>
    <t>George Zrebassa</t>
  </si>
  <si>
    <t>73 MacLeay St,Potts Point</t>
  </si>
  <si>
    <t>Ed Braxton</t>
  </si>
  <si>
    <t>Daniel Byrd</t>
  </si>
  <si>
    <t>Kristina Nunn</t>
  </si>
  <si>
    <t>22 Civic Rd,Auburn</t>
  </si>
  <si>
    <t>Tony Sayre</t>
  </si>
  <si>
    <t>Todja Jarnong</t>
  </si>
  <si>
    <t>Aleksandra Gannaway</t>
  </si>
  <si>
    <t>Tamara Dahlen</t>
  </si>
  <si>
    <t>Mihch Gernen</t>
  </si>
  <si>
    <t>Hunter Glantz</t>
  </si>
  <si>
    <t>Kelly Williams</t>
  </si>
  <si>
    <t>Enda Mitchell</t>
  </si>
  <si>
    <t>Cnr Williams Road &amp; Lechlade Ave,South Yarra</t>
  </si>
  <si>
    <t>Aaron Bergman</t>
  </si>
  <si>
    <t>Trudy Bell</t>
  </si>
  <si>
    <t>Adam Berlavance</t>
  </si>
  <si>
    <t>Skye Norling</t>
  </si>
  <si>
    <t>Toby Gondweld</t>
  </si>
  <si>
    <t>Tonja Turnell</t>
  </si>
  <si>
    <t>Mitch Gastineau</t>
  </si>
  <si>
    <t>Jennifer Patt</t>
  </si>
  <si>
    <t>Jill Fjeld</t>
  </si>
  <si>
    <t>Jill Stevenson</t>
  </si>
  <si>
    <t>181 Enmore Rd,Enmore</t>
  </si>
  <si>
    <t>Greg Tran</t>
  </si>
  <si>
    <t>Denise Leinenbach</t>
  </si>
  <si>
    <t>Carlos Meador</t>
  </si>
  <si>
    <t>Paul Knutson</t>
  </si>
  <si>
    <t>Berenike Kampe</t>
  </si>
  <si>
    <t>Michael Nguyen</t>
  </si>
  <si>
    <t>2a/285A Crown St,Surry Hills</t>
  </si>
  <si>
    <t>Sean OBonnell</t>
  </si>
  <si>
    <t>George Ashbrook</t>
  </si>
  <si>
    <t>104 King St,Newtown</t>
  </si>
  <si>
    <t>Julie Kriz</t>
  </si>
  <si>
    <t>Christopher Conant</t>
  </si>
  <si>
    <t>Bradley Drucker</t>
  </si>
  <si>
    <t>Brad Thomas</t>
  </si>
  <si>
    <t>Lena Creightor</t>
  </si>
  <si>
    <t>Thacy Poddar</t>
  </si>
  <si>
    <t>Harold Pawlan</t>
  </si>
  <si>
    <t>Valerie Mitchum</t>
  </si>
  <si>
    <t>Dlanna Ennardes</t>
  </si>
  <si>
    <t>Maribeth Dona</t>
  </si>
  <si>
    <t>Tom Stivers</t>
  </si>
  <si>
    <t>21 Wentworth St,Parramatta</t>
  </si>
  <si>
    <t>Greg Guthrie</t>
  </si>
  <si>
    <t>Erina Nurn</t>
  </si>
  <si>
    <t>Chuck Sachs</t>
  </si>
  <si>
    <t>Nathan Mautz</t>
  </si>
  <si>
    <t>Tracy Blumstein</t>
  </si>
  <si>
    <t>Barry Gonzalez</t>
  </si>
  <si>
    <t>Dama Kaniet</t>
  </si>
  <si>
    <t>Kean Thornton</t>
  </si>
  <si>
    <t>Rick Hansen</t>
  </si>
  <si>
    <t>Chuck Magee</t>
  </si>
  <si>
    <t>Lycoris Saunders</t>
  </si>
  <si>
    <t>Charles Sheldon</t>
  </si>
  <si>
    <t>Ferighting</t>
  </si>
  <si>
    <t>Eugene Barchas</t>
  </si>
  <si>
    <t>Denise Monton</t>
  </si>
  <si>
    <t>Mark Packer</t>
  </si>
  <si>
    <t>148 Pitt Street,Sydney</t>
  </si>
  <si>
    <t>Alan Shonely</t>
  </si>
  <si>
    <t>Doug Bickford</t>
  </si>
  <si>
    <t>Macc Creighton</t>
  </si>
  <si>
    <t>Ben Wallace</t>
  </si>
  <si>
    <t>Alex Grayson</t>
  </si>
  <si>
    <t>Jenna Caffey</t>
  </si>
  <si>
    <t>Mitch Webber</t>
  </si>
  <si>
    <t>Shahid Shariari</t>
  </si>
  <si>
    <t>Paul Prost</t>
  </si>
  <si>
    <t>Logan Haushalter</t>
  </si>
  <si>
    <t>Keith Dawkins</t>
  </si>
  <si>
    <t>Suzanne McNair</t>
  </si>
  <si>
    <t>Barry Prown</t>
  </si>
  <si>
    <t>Matthew Grinstein</t>
  </si>
  <si>
    <t>Harold Ryan</t>
  </si>
  <si>
    <t>Don Miller</t>
  </si>
  <si>
    <t>Erin Creighton</t>
  </si>
  <si>
    <t>Anthony Johnson</t>
  </si>
  <si>
    <t>Dianna Arnett</t>
  </si>
  <si>
    <t>Patrick ODonnell</t>
  </si>
  <si>
    <t>Kelly Collister</t>
  </si>
  <si>
    <t>Katrina Willman</t>
  </si>
  <si>
    <t>Frank Price</t>
  </si>
  <si>
    <t>224A Gertrule St,Fitzroy</t>
  </si>
  <si>
    <t>Dennis Bolton</t>
  </si>
  <si>
    <t>Darrin Martin</t>
  </si>
  <si>
    <t>Adrian Hane</t>
  </si>
  <si>
    <t>Matt Collister</t>
  </si>
  <si>
    <t>99 Glebe Point Rd,Glebe</t>
  </si>
  <si>
    <t>Lisa Hizard</t>
  </si>
  <si>
    <t>Ralph Arnett</t>
  </si>
  <si>
    <t>88 Oxford St,Woollahra</t>
  </si>
  <si>
    <t>Corintar Huige</t>
  </si>
  <si>
    <t>Larry Hughes</t>
  </si>
  <si>
    <t>Justin Hirsh</t>
  </si>
  <si>
    <t>Khith Dawkins</t>
  </si>
  <si>
    <t>Dan Lawela</t>
  </si>
  <si>
    <t>Adam Shillingsburg</t>
  </si>
  <si>
    <t>Harold Dahlen</t>
  </si>
  <si>
    <t>Sarah Brown</t>
  </si>
  <si>
    <t>Clytie Kelty</t>
  </si>
  <si>
    <t>8 Khartoum Rd,Macquarie Park</t>
  </si>
  <si>
    <t>May Stewart</t>
  </si>
  <si>
    <t>Bruce Degenhardt</t>
  </si>
  <si>
    <t>38/133-145 Castlereagh St,Sydney</t>
  </si>
  <si>
    <t>Emily Grady</t>
  </si>
  <si>
    <t>Joni Wasserman</t>
  </si>
  <si>
    <t>Mike Kennedy</t>
  </si>
  <si>
    <t>Tom Ashbrook</t>
  </si>
  <si>
    <t>Steve Nguyen</t>
  </si>
  <si>
    <t>Feorge Ashbrook</t>
  </si>
  <si>
    <t>Joseph Airdo</t>
  </si>
  <si>
    <t>Jeremy Lonsdale</t>
  </si>
  <si>
    <t>163 Concord Road,North Strathfield</t>
  </si>
  <si>
    <t>Doborah Brumfield</t>
  </si>
  <si>
    <t>Katrina Edelman</t>
  </si>
  <si>
    <t>Pauline Chand</t>
  </si>
  <si>
    <t>Victoria Pisteka</t>
  </si>
  <si>
    <t>Sanjety Skaria Arntzen</t>
  </si>
  <si>
    <t>6/15 Cross Street,Double Bay</t>
  </si>
  <si>
    <t>Neil French</t>
  </si>
  <si>
    <t>Erica Bern</t>
  </si>
  <si>
    <t>Dionin Lloyd</t>
  </si>
  <si>
    <t>Erin Ashbrook</t>
  </si>
  <si>
    <t>Amy Cox</t>
  </si>
  <si>
    <t>Michelle Moray</t>
  </si>
  <si>
    <t>Gary Hwang</t>
  </si>
  <si>
    <t>Pres Peremoti</t>
  </si>
  <si>
    <t>Sarah Foster</t>
  </si>
  <si>
    <t>Edward Nazzal</t>
  </si>
  <si>
    <t>Ken Lonsdale</t>
  </si>
  <si>
    <t>Janet Martin</t>
  </si>
  <si>
    <t>Robert Barroso</t>
  </si>
  <si>
    <t>Jeremy Pistek</t>
  </si>
  <si>
    <t>Victoria Wilson</t>
  </si>
  <si>
    <t>Benjamin Farhat</t>
  </si>
  <si>
    <t>Jamie Kunitz</t>
  </si>
  <si>
    <t>Frank Atkinson</t>
  </si>
  <si>
    <t>Tamara Laus</t>
  </si>
  <si>
    <t>Vivek Grady</t>
  </si>
  <si>
    <t>James Galang</t>
  </si>
  <si>
    <t>Ionia McGrath</t>
  </si>
  <si>
    <t>Toby Carlisle</t>
  </si>
  <si>
    <t>Steve Chapman</t>
  </si>
  <si>
    <t>1/50-58 Hunter St,Sydney</t>
  </si>
  <si>
    <t>Sanjit Jacobs</t>
  </si>
  <si>
    <t>Claire Good</t>
  </si>
  <si>
    <t>7/370-374 Victoria Ave,Chatswood</t>
  </si>
  <si>
    <t>Tamara Chand</t>
  </si>
  <si>
    <t>Maria Bertelson</t>
  </si>
  <si>
    <t>Trudy Brown</t>
  </si>
  <si>
    <t>Penelo Stobber</t>
  </si>
  <si>
    <t>Toma McGolin</t>
  </si>
  <si>
    <t>Jonest Rantza</t>
  </si>
  <si>
    <t>Mick Crebagga</t>
  </si>
  <si>
    <t>53-65 Liverpool St,Sydney</t>
  </si>
  <si>
    <t>Carl Jackson</t>
  </si>
  <si>
    <t>Craig Molinari</t>
  </si>
  <si>
    <t>Penelope Sewart</t>
  </si>
  <si>
    <t>Bryan Spruell</t>
  </si>
  <si>
    <t>Toby Knight</t>
  </si>
  <si>
    <t>606 Swan Street,Richmond</t>
  </si>
  <si>
    <t>Justin Ellison</t>
  </si>
  <si>
    <t>153 Concord Road,North Strathfield</t>
  </si>
  <si>
    <t>Arianne Iaven</t>
  </si>
  <si>
    <t>Ann Chong</t>
  </si>
  <si>
    <t>Cyra Reiten</t>
  </si>
  <si>
    <t>Paul MacIntyre</t>
  </si>
  <si>
    <t>Muhammed Yedwab</t>
  </si>
  <si>
    <t>18 Whistler St,Sydney</t>
  </si>
  <si>
    <t>Luzen McCrida</t>
  </si>
  <si>
    <t>Jonit MacIntyre</t>
  </si>
  <si>
    <t>Christopher Martinez</t>
  </si>
  <si>
    <t>Roland Murray</t>
  </si>
  <si>
    <t>Nora Pelletier</t>
  </si>
  <si>
    <t>5/250 Old Northern Road ,Castle Hill</t>
  </si>
  <si>
    <t>Pete Armstrong</t>
  </si>
  <si>
    <t>Liz Carlisle</t>
  </si>
  <si>
    <t>Darrin Sayre</t>
  </si>
  <si>
    <t>Eanya Zhang</t>
  </si>
  <si>
    <t>Peel Damper</t>
  </si>
  <si>
    <t>83-113 Dunning Ave,Roseberry</t>
  </si>
  <si>
    <t>Matthew Clasen</t>
  </si>
  <si>
    <t>Fley Castell</t>
  </si>
  <si>
    <t>Custer Chalkon</t>
  </si>
  <si>
    <t>Bel Wallans</t>
  </si>
  <si>
    <t>Tamara Dhonney</t>
  </si>
  <si>
    <t>Max Jones</t>
  </si>
  <si>
    <t>Tim Taslimi</t>
  </si>
  <si>
    <t>Tamara Wizlingham</t>
  </si>
  <si>
    <t>Lindsay Castell</t>
  </si>
  <si>
    <t>Sung Chung</t>
  </si>
  <si>
    <t>Lindsay Shagiari</t>
  </si>
  <si>
    <t>Julie Prescott</t>
  </si>
  <si>
    <t>Toby Swindell</t>
  </si>
  <si>
    <t>Stra Carroll</t>
  </si>
  <si>
    <t>Ed Ludwig</t>
  </si>
  <si>
    <t>98-104 Parramatta Rd,Canmerd</t>
  </si>
  <si>
    <t>Peter McVee</t>
  </si>
  <si>
    <t>Tone Sayre</t>
  </si>
  <si>
    <t>155 Oxford Street,Darlinghurst</t>
  </si>
  <si>
    <t>Brad Norvell</t>
  </si>
  <si>
    <t>Gen Letin</t>
  </si>
  <si>
    <t>Tony Molinari</t>
  </si>
  <si>
    <t>Becky Pak</t>
  </si>
  <si>
    <t>John Castell</t>
  </si>
  <si>
    <t>Maurice Satty</t>
  </si>
  <si>
    <t>Dennis Kane</t>
  </si>
  <si>
    <t>Miklet Nandell</t>
  </si>
  <si>
    <t>Sheri Gordon</t>
  </si>
  <si>
    <t>Steve Carroll</t>
  </si>
  <si>
    <t>Laurien Vistorini</t>
  </si>
  <si>
    <t>Roy Phan</t>
  </si>
  <si>
    <t>John Murray</t>
  </si>
  <si>
    <t>Vivian Mathis</t>
  </si>
  <si>
    <t>Brian Dahlen</t>
  </si>
  <si>
    <t>Stefania Perrino</t>
  </si>
  <si>
    <t>Fred Chung</t>
  </si>
  <si>
    <t>Arthur Prichep</t>
  </si>
  <si>
    <t>Seth Vernon</t>
  </si>
  <si>
    <t>Mark Van Huff</t>
  </si>
  <si>
    <t>Guy Armstrong</t>
  </si>
  <si>
    <t>Lisa Hazard</t>
  </si>
  <si>
    <t>60 York St,Sydney</t>
  </si>
  <si>
    <t>Tomy Molin</t>
  </si>
  <si>
    <t>Maya Herman</t>
  </si>
  <si>
    <t>Berhan Martin</t>
  </si>
  <si>
    <t>Chucy Collins</t>
  </si>
  <si>
    <t>Ken Lonsdalel</t>
  </si>
  <si>
    <t>Tanja Norvell</t>
  </si>
  <si>
    <t>Andrew Allen</t>
  </si>
  <si>
    <t>Mike Konness</t>
  </si>
  <si>
    <t>Patrick Ryan</t>
  </si>
  <si>
    <t>Barry Franz</t>
  </si>
  <si>
    <t>153 Bint St,Newtown</t>
  </si>
  <si>
    <t>Bebery Pistek</t>
  </si>
  <si>
    <t>Dionis Lloyd</t>
  </si>
  <si>
    <t>Hirlia Sunley</t>
  </si>
  <si>
    <t>Charlotte Melton</t>
  </si>
  <si>
    <t>211/25-29 Dixon St,Haymarket</t>
  </si>
  <si>
    <t>Bobby Trafton</t>
  </si>
  <si>
    <t>Marc Crier</t>
  </si>
  <si>
    <t>Annie Thurman</t>
  </si>
  <si>
    <t>Ben Peterman</t>
  </si>
  <si>
    <t>Charlie Buo</t>
  </si>
  <si>
    <t>Bobby Odegard</t>
  </si>
  <si>
    <t>5/250 Old Northern Road,Castle Hill</t>
  </si>
  <si>
    <t>Alian Denenbon</t>
  </si>
  <si>
    <t>Charles Crestani</t>
  </si>
  <si>
    <t>Dan Caclop</t>
  </si>
  <si>
    <t>Brendan Murry</t>
  </si>
  <si>
    <t>John Murra</t>
  </si>
  <si>
    <t>Kean Thrrason</t>
  </si>
  <si>
    <t>Helen Andreada</t>
  </si>
  <si>
    <t>Edward Hooks</t>
  </si>
  <si>
    <t>Tra Armssront</t>
  </si>
  <si>
    <t>485 Crown St,Surry Hills</t>
  </si>
  <si>
    <t>Samah Foster</t>
  </si>
  <si>
    <t>Ed Jacobs</t>
  </si>
  <si>
    <t>Bor Nyng</t>
  </si>
  <si>
    <t>Chuck Clark</t>
  </si>
  <si>
    <t>Bary Gonzalez</t>
  </si>
  <si>
    <t>Airls Lampticp</t>
  </si>
  <si>
    <t>Smiths Bolldog Clip</t>
  </si>
  <si>
    <t>Robert Martin</t>
  </si>
  <si>
    <t>7 Quay Street,Haymarket</t>
  </si>
  <si>
    <t>Ecin Brown</t>
  </si>
  <si>
    <t>Peuline Chand</t>
  </si>
  <si>
    <t>Diz Karnisser</t>
  </si>
  <si>
    <t>Sarah Jordon</t>
  </si>
  <si>
    <t>Darren Powers</t>
  </si>
  <si>
    <t>Hilary Holden</t>
  </si>
  <si>
    <t>Eleni McCrary</t>
  </si>
  <si>
    <t>Melanie Page</t>
  </si>
  <si>
    <t>Cynthia Voltz</t>
  </si>
  <si>
    <t>Ju Letch</t>
  </si>
  <si>
    <t>Eulex Forman</t>
  </si>
  <si>
    <t>255 Devonshire St,Surry Hills</t>
  </si>
  <si>
    <t>22 Addison Rd,Marrickville</t>
  </si>
  <si>
    <t>Berly Franz</t>
  </si>
  <si>
    <t>Victoria Brennan</t>
  </si>
  <si>
    <t>Sara Crown</t>
  </si>
  <si>
    <t>Elima Hackney</t>
  </si>
  <si>
    <t>Samath Foster</t>
  </si>
  <si>
    <t>Chad Cunningham</t>
  </si>
  <si>
    <t>Arn Shari</t>
  </si>
  <si>
    <t>Susan Manchtan</t>
  </si>
  <si>
    <t>Anemone Ratner</t>
  </si>
  <si>
    <t>2-4 College Street, Darlinghurst</t>
  </si>
  <si>
    <t>Pamela Coakley</t>
  </si>
  <si>
    <t>Jona Lucar</t>
  </si>
  <si>
    <t>Susan Pistek</t>
  </si>
  <si>
    <t>Silt French</t>
  </si>
  <si>
    <t>Maxwell Schwartz</t>
  </si>
  <si>
    <t>154 Castlereagh St,Sydney</t>
  </si>
  <si>
    <t>Bobby Elias</t>
  </si>
  <si>
    <t>Peilin Ludson</t>
  </si>
  <si>
    <t>Brian Stugart</t>
  </si>
  <si>
    <t>Jhrip Luxen</t>
  </si>
  <si>
    <t>Cari Schnelling</t>
  </si>
  <si>
    <t>Patrick Junes</t>
  </si>
  <si>
    <t>Hoyts Entertainment Quarter 122 Lang Road,Moore Parra</t>
  </si>
  <si>
    <t>Lena Radford</t>
  </si>
  <si>
    <t>Shop 1 797 Botany Rd,Rosebery</t>
  </si>
  <si>
    <t>Tracy Hobs</t>
  </si>
  <si>
    <t>Drenn Jones</t>
  </si>
  <si>
    <t>Odella Nelson</t>
  </si>
  <si>
    <t>Valerie Mitchmen</t>
  </si>
  <si>
    <t>178 Pitt Street,Sydney</t>
  </si>
  <si>
    <t>97 Glebe Point Rd,Glebe</t>
  </si>
  <si>
    <t>22 Wentworth St,Parramatta</t>
  </si>
  <si>
    <t>Ruben Ausman</t>
  </si>
  <si>
    <t>Ralph Knight</t>
  </si>
  <si>
    <t>Carl Ludwig</t>
  </si>
  <si>
    <t>Muth Yarre</t>
  </si>
  <si>
    <t>Michael Paige</t>
  </si>
  <si>
    <t>Muria Zettner</t>
  </si>
  <si>
    <t>Grean Thornton</t>
  </si>
  <si>
    <t>6-8 O'Connell Street,Newtown</t>
  </si>
  <si>
    <t>Sally Knutson</t>
  </si>
  <si>
    <t>Michelle Huthwaite</t>
  </si>
  <si>
    <t>Dan Lawera</t>
  </si>
  <si>
    <t>3/797 Botany Rd,Rosebery</t>
  </si>
  <si>
    <t>Thea Hendricks</t>
  </si>
  <si>
    <t>Lisa DeCherney</t>
  </si>
  <si>
    <t>Grobbarah Frawer</t>
  </si>
  <si>
    <t>3 Orwell St,Potts Point</t>
  </si>
  <si>
    <t>Robert Marley</t>
  </si>
  <si>
    <t>Gary Zandusky</t>
  </si>
  <si>
    <t>Brenda Bowman</t>
  </si>
  <si>
    <t>Sonia Sunley</t>
  </si>
  <si>
    <t>Dearre Gonne</t>
  </si>
  <si>
    <t>Dean Percer</t>
  </si>
  <si>
    <t>212 Barkly St,St Kilda</t>
  </si>
  <si>
    <t>Roynn Steel</t>
  </si>
  <si>
    <t>Peel Thomas</t>
  </si>
  <si>
    <t>Trady Freenar</t>
  </si>
  <si>
    <t>33/4 Barangaroo Avenue,Rosebery</t>
  </si>
  <si>
    <t>Ken Plitt</t>
  </si>
  <si>
    <t>Shahid Collister</t>
  </si>
  <si>
    <t>Joni Murtas</t>
  </si>
  <si>
    <t>Anne McFarland</t>
  </si>
  <si>
    <t>Brindarte Groys</t>
  </si>
  <si>
    <t>Theone Pipen</t>
  </si>
  <si>
    <t>Raymond Book</t>
  </si>
  <si>
    <t>Perel Freme</t>
  </si>
  <si>
    <t>Pester Thompr</t>
  </si>
  <si>
    <t>Mike Vittorini</t>
  </si>
  <si>
    <t>Tom Prescott</t>
  </si>
  <si>
    <t>Valerie Takahito</t>
  </si>
  <si>
    <t>Bagred Suard Easer Clips</t>
  </si>
  <si>
    <t>Juliana Krohn</t>
  </si>
  <si>
    <t>Liz Pelletier</t>
  </si>
  <si>
    <t>Smiths Elerid Suite</t>
  </si>
  <si>
    <t>Dave Poirier</t>
  </si>
  <si>
    <t>Bruce Stewart</t>
  </si>
  <si>
    <t>Duane Huffman</t>
  </si>
  <si>
    <t>Dianna Wilson</t>
  </si>
  <si>
    <t>53-55 Liverpool Street,Sydney</t>
  </si>
  <si>
    <t>Kather Buire</t>
  </si>
  <si>
    <t>Hoy Smith</t>
  </si>
  <si>
    <t>Larry Green</t>
  </si>
  <si>
    <t>Dorris Love</t>
  </si>
  <si>
    <t>Jim Mitchum</t>
  </si>
  <si>
    <t>Enpleneima</t>
  </si>
  <si>
    <t>93 MacLeay St,Potts Point</t>
  </si>
  <si>
    <t>Alejandro Ballentine</t>
  </si>
  <si>
    <t>304 King Street,Newtown</t>
  </si>
  <si>
    <t>Marina Lichtensneick</t>
  </si>
  <si>
    <t>Christine Abelman</t>
  </si>
  <si>
    <t>Tara Carroll</t>
  </si>
  <si>
    <t>Kean Takahito</t>
  </si>
  <si>
    <t>Maria Zettner</t>
  </si>
  <si>
    <t>Ceren Mitchum</t>
  </si>
  <si>
    <t>Gey Krith</t>
  </si>
  <si>
    <t>Adam Hart</t>
  </si>
  <si>
    <t>Jere Hund</t>
  </si>
  <si>
    <t>Barry Pond</t>
  </si>
  <si>
    <t>Xylona Price</t>
  </si>
  <si>
    <t>Gene Hale</t>
  </si>
  <si>
    <t>Molie Backet</t>
  </si>
  <si>
    <t>Becky Castell</t>
  </si>
  <si>
    <t>Stuart Van</t>
  </si>
  <si>
    <t>Sandra Flanagan</t>
  </si>
  <si>
    <t>Brand Markne</t>
  </si>
  <si>
    <t>Shui Tom</t>
  </si>
  <si>
    <t>Callia Suhley</t>
  </si>
  <si>
    <t>Randy Ferguson</t>
  </si>
  <si>
    <t>Carol Adams</t>
  </si>
  <si>
    <t>Brean Thornton</t>
  </si>
  <si>
    <t>Lona Radford</t>
  </si>
  <si>
    <t>Jim Epp</t>
  </si>
  <si>
    <t>Sandra Gilles</t>
  </si>
  <si>
    <t>Nara Price</t>
  </si>
  <si>
    <t>Karl Brofe</t>
  </si>
  <si>
    <t>Peter Fuller</t>
  </si>
  <si>
    <t>Bill Eplett</t>
  </si>
  <si>
    <t>1/57 Crown Street,Surry Hills</t>
  </si>
  <si>
    <t>Scot Coram</t>
  </si>
  <si>
    <t>Vivek Gonzalez</t>
  </si>
  <si>
    <t>Art Miller</t>
  </si>
  <si>
    <t>Sung Shariari</t>
  </si>
  <si>
    <t>Murichelle Moray</t>
  </si>
  <si>
    <t>Laurel Elliston</t>
  </si>
  <si>
    <t>Nicole Hansen</t>
  </si>
  <si>
    <t>Liz Price</t>
  </si>
  <si>
    <t>Greg Hansen</t>
  </si>
  <si>
    <t>Otrick Jones</t>
  </si>
  <si>
    <t>Roger Demir</t>
  </si>
  <si>
    <t>5/153 Ermore Rd,Enmore</t>
  </si>
  <si>
    <t>Danine Chand</t>
  </si>
  <si>
    <t>Renkel Kennedy</t>
  </si>
  <si>
    <t>Sarah Bern</t>
  </si>
  <si>
    <t>Dirly Steele</t>
  </si>
  <si>
    <t>Resan Morkmat</t>
  </si>
  <si>
    <t>Catherine Glotzbach</t>
  </si>
  <si>
    <t>Yana Moren</t>
  </si>
  <si>
    <t>Julia Barnett</t>
  </si>
  <si>
    <t>Diza Ken Reitt</t>
  </si>
  <si>
    <t>Charlotte Melson</t>
  </si>
  <si>
    <t>Thurra Ners</t>
  </si>
  <si>
    <t>Penelope Sewall</t>
  </si>
  <si>
    <t>Jennifer Jackson</t>
  </si>
  <si>
    <t>Susan MacKendrick</t>
  </si>
  <si>
    <t>70 High Street,Windsor</t>
  </si>
  <si>
    <t>Flank Prite</t>
  </si>
  <si>
    <t>Ellis Ballard</t>
  </si>
  <si>
    <t>Stepha Foles</t>
  </si>
  <si>
    <t>Garry Greene</t>
  </si>
  <si>
    <t>Art Ferguson</t>
  </si>
  <si>
    <t>263 Concord Road,North Strathfield</t>
  </si>
  <si>
    <t>Joni Sundaresam</t>
  </si>
  <si>
    <t>Luke Weiss</t>
  </si>
  <si>
    <t>Sand Connell</t>
  </si>
  <si>
    <t>Tracy Poldan</t>
  </si>
  <si>
    <t>Setffiddawer</t>
  </si>
  <si>
    <t>Troy Blackwell</t>
  </si>
  <si>
    <t>Adrian Shami</t>
  </si>
  <si>
    <t>Jim Sink</t>
  </si>
  <si>
    <t>Astrea Jones</t>
  </si>
  <si>
    <t>Nat Gilpin</t>
  </si>
  <si>
    <t>Ean McVeigh</t>
  </si>
  <si>
    <t>Michael Granlund</t>
  </si>
  <si>
    <t>Artisan Hubbe Reidy-Dton Flip</t>
  </si>
  <si>
    <t>Lizard Blumshen</t>
  </si>
  <si>
    <t>Jennifer Braxton</t>
  </si>
  <si>
    <t>Caroline Jumper</t>
  </si>
  <si>
    <t>Erica Melson</t>
  </si>
  <si>
    <t>Julie Dunbar</t>
  </si>
  <si>
    <t>John Dryer</t>
  </si>
  <si>
    <t>Jock OBriant</t>
  </si>
  <si>
    <t>25 Civic Rd,Auburn</t>
  </si>
  <si>
    <t>Brian Thompson</t>
  </si>
  <si>
    <t>Ann Blume</t>
  </si>
  <si>
    <t>Staviel Brown</t>
  </si>
  <si>
    <t>Jonathan Howell</t>
  </si>
  <si>
    <t>Tom Brown</t>
  </si>
  <si>
    <t>Haura Armstrong</t>
  </si>
  <si>
    <t>Toby Grace</t>
  </si>
  <si>
    <t>Beul Khright</t>
  </si>
  <si>
    <t>Joseph Ardolo</t>
  </si>
  <si>
    <t>Charles McCrossin</t>
  </si>
  <si>
    <t>5/250 Old Northern Road ,Castle Hills</t>
  </si>
  <si>
    <t>Sanjit Engle</t>
  </si>
  <si>
    <t>Ellis Dallentan</t>
  </si>
  <si>
    <t>Annelle Norvell</t>
  </si>
  <si>
    <t>Sashan Harsten</t>
  </si>
  <si>
    <t>Annie Cyprus</t>
  </si>
  <si>
    <t>Barry Dennamed</t>
  </si>
  <si>
    <t>Wskield Miranda, 600 Kingsway,Miranda</t>
  </si>
  <si>
    <t>Becky Dak</t>
  </si>
  <si>
    <t>Eelia Bern</t>
  </si>
  <si>
    <t>Aumen Metsoner</t>
  </si>
  <si>
    <t>1/41B Elizabeth Boy Rd,Elizabeth Bay</t>
  </si>
  <si>
    <t>2/86 Enmore Rd,Enmore</t>
  </si>
  <si>
    <t>Tracy Envelons</t>
  </si>
  <si>
    <t>Yary McGarr</t>
  </si>
  <si>
    <t>38/133-145 Castlereay Street,Carlton North</t>
  </si>
  <si>
    <t>Max Jonel</t>
  </si>
  <si>
    <t>Frank Carlisle</t>
  </si>
  <si>
    <t>181 High Street,Windsor</t>
  </si>
  <si>
    <t>Fren Wabre</t>
  </si>
  <si>
    <t>402 George St,Sydney</t>
  </si>
  <si>
    <t>124 Barrel St,Sydney</t>
  </si>
  <si>
    <t>Anthony Garwer</t>
  </si>
  <si>
    <t>Senliston</t>
  </si>
  <si>
    <t>Rose OBrian</t>
  </si>
  <si>
    <t>157 Norton St,Leichhardt</t>
  </si>
  <si>
    <t>Thaas Sissman</t>
  </si>
  <si>
    <t>122 Bunnerong Road,Eastgardens</t>
  </si>
  <si>
    <t>Ale Hulle</t>
  </si>
  <si>
    <t>Nara Carroll</t>
  </si>
  <si>
    <t>150 Ksan St,Haberfield</t>
  </si>
  <si>
    <t>6 Mary St,Newtownnt,Kingsford</t>
  </si>
  <si>
    <t>Apiman Suite</t>
  </si>
  <si>
    <t>Marina Lichtenstein</t>
  </si>
  <si>
    <t>Alan Schoenberger</t>
  </si>
  <si>
    <t>Tracy Poddars</t>
  </si>
  <si>
    <t>274 Canley Vale Rd,Canley Heights</t>
  </si>
  <si>
    <t>Richard Bierner</t>
  </si>
  <si>
    <t>Peter Buhler</t>
  </si>
  <si>
    <t>Dennis Kenery</t>
  </si>
  <si>
    <t>Dorgin Lygon</t>
  </si>
  <si>
    <t>Creian DeCherney</t>
  </si>
  <si>
    <t>Fred McMath</t>
  </si>
  <si>
    <t>Alex Busser</t>
  </si>
  <si>
    <t>Max Engle</t>
  </si>
  <si>
    <t>Alejandro Grove</t>
  </si>
  <si>
    <t>Jiel Smearn</t>
  </si>
  <si>
    <t>Miran Jacobs</t>
  </si>
  <si>
    <t>Karen Ferguson</t>
  </si>
  <si>
    <t>Bord Bath</t>
  </si>
  <si>
    <t>Jack Lebron</t>
  </si>
  <si>
    <t>Cynthia Delaney</t>
  </si>
  <si>
    <t>2/41B Elizabeth Bay Rd,Elizabeth Bay</t>
  </si>
  <si>
    <t>Mone Answer</t>
  </si>
  <si>
    <t>Beremike Kampe</t>
  </si>
  <si>
    <t>Deanra Eno</t>
  </si>
  <si>
    <t>Marian Bern</t>
  </si>
  <si>
    <t>Gene Hell</t>
  </si>
  <si>
    <t>Roy Skariaili</t>
  </si>
  <si>
    <t>Deirdre Greer</t>
  </si>
  <si>
    <t>33/4 Barangarool Avenue,Sydney</t>
  </si>
  <si>
    <t>Kol Adams</t>
  </si>
  <si>
    <t>7 Khartoum Rd,Macquaria Park</t>
  </si>
  <si>
    <t>Quincy Jones</t>
  </si>
  <si>
    <t>Shop 3/144 Waterloo Road,Greenacre</t>
  </si>
  <si>
    <t>Pauline Chring</t>
  </si>
  <si>
    <t>Bradley Nguyen</t>
  </si>
  <si>
    <t>3 Khartoum Rd,Macquarie Park</t>
  </si>
  <si>
    <t>John Huston</t>
  </si>
  <si>
    <t>Ray Carlisle</t>
  </si>
  <si>
    <t>Clay Rozendal</t>
  </si>
  <si>
    <t>Eic Selver</t>
  </si>
  <si>
    <t>Rycoris Saunders</t>
  </si>
  <si>
    <t>Ken Dana</t>
  </si>
  <si>
    <t>418 Victoria Avenue,Chatswood</t>
  </si>
  <si>
    <t>Alan Dominguez</t>
  </si>
  <si>
    <t>484 George St,Sydney</t>
  </si>
  <si>
    <t>Damala Kotsonis</t>
  </si>
  <si>
    <t>12 Wentworth St,Parramatta</t>
  </si>
  <si>
    <t>Alan Barnes</t>
  </si>
  <si>
    <t>Jim Karlsson</t>
  </si>
  <si>
    <t>Shirley Schmidt</t>
  </si>
  <si>
    <t>Jeenine Kunder</t>
  </si>
  <si>
    <t>Dana Kaydos</t>
  </si>
  <si>
    <t>Nathan Gauner</t>
  </si>
  <si>
    <t>Shaun Weien</t>
  </si>
  <si>
    <t>Victor Price</t>
  </si>
  <si>
    <t>Patrick Gardner</t>
  </si>
  <si>
    <t>Alan Hwang</t>
  </si>
  <si>
    <t>Antherina Tachmonas</t>
  </si>
  <si>
    <t>Crian Creighton</t>
  </si>
  <si>
    <t>MaryBeth Skach</t>
  </si>
  <si>
    <t>Mack Vonner</t>
  </si>
  <si>
    <t>Donna Barnton</t>
  </si>
  <si>
    <t>Mark Hanes</t>
  </si>
  <si>
    <t>Roland Breen</t>
  </si>
  <si>
    <t>Suzben Tis Leighton</t>
  </si>
  <si>
    <t>147 Liverpool St,Sydney</t>
  </si>
  <si>
    <t>Clay Cheatham</t>
  </si>
  <si>
    <t>Christine Phan</t>
  </si>
  <si>
    <t>Curr Rcone</t>
  </si>
  <si>
    <t>Jizlia MacKendrick</t>
  </si>
  <si>
    <t>Harry Golzay</t>
  </si>
  <si>
    <t>Doug Jacobs</t>
  </si>
  <si>
    <t>Luke Foster</t>
  </si>
  <si>
    <t>Eudokian</t>
  </si>
  <si>
    <t>Jennis Pardel</t>
  </si>
  <si>
    <t>Matt Connell</t>
  </si>
  <si>
    <t>Denny Blanton</t>
  </si>
  <si>
    <t>Nick Crebassa</t>
  </si>
  <si>
    <t>10 Bligh St,Melbourne</t>
  </si>
  <si>
    <t>Anthony Garverick</t>
  </si>
  <si>
    <t xml:space="preserve">Dan Lawera </t>
  </si>
  <si>
    <t>Nathan Gelder</t>
  </si>
  <si>
    <t>223 Barkly St,St Kilda</t>
  </si>
  <si>
    <t>Sue Ann Reed</t>
  </si>
  <si>
    <t>Shahid Sharia Bard</t>
  </si>
  <si>
    <t>302 George St,Sydney</t>
  </si>
  <si>
    <t>UGen Ultra Profes</t>
  </si>
  <si>
    <t>Noel Staavos</t>
  </si>
  <si>
    <t>Carol Darley</t>
  </si>
  <si>
    <t>Michael Stewart</t>
  </si>
  <si>
    <t>Maureen Gastineau</t>
  </si>
  <si>
    <t>Lcoras Songe</t>
  </si>
  <si>
    <t>Theones</t>
  </si>
  <si>
    <t>Westfield 1 Anderson St,Chatswaod</t>
  </si>
  <si>
    <t>Jena Casterl</t>
  </si>
  <si>
    <t>Melan DeCherney</t>
  </si>
  <si>
    <t>Wicholas Fernandes</t>
  </si>
  <si>
    <t>Don Jones</t>
  </si>
  <si>
    <t>Jarie Kunitz</t>
  </si>
  <si>
    <t>Eleni McCrrary</t>
  </si>
  <si>
    <t>Jegerrin Martin</t>
  </si>
  <si>
    <t>Steven Cartwright</t>
  </si>
  <si>
    <t>415 Crown St,Surry Hills</t>
  </si>
  <si>
    <t>Ricardo Emerson</t>
  </si>
  <si>
    <t>Joukine Gilding</t>
  </si>
  <si>
    <t>Lisa Gouktamey</t>
  </si>
  <si>
    <t>63 York St,Sydney</t>
  </si>
  <si>
    <t>63-55 Liverpool St,Sydney</t>
  </si>
  <si>
    <t>499-501 Lygon Street,Carltow North</t>
  </si>
  <si>
    <t>Brooke Gillingham</t>
  </si>
  <si>
    <t>Crist Tran</t>
  </si>
  <si>
    <t>Christina Anderson</t>
  </si>
  <si>
    <t>Ruben Dartt</t>
  </si>
  <si>
    <t>Darrin Van Huff</t>
  </si>
  <si>
    <t>2/313 Bring St,Jeydney</t>
  </si>
  <si>
    <t>15 O'Connell St,Sydney</t>
  </si>
  <si>
    <t>George Bell</t>
  </si>
  <si>
    <t>Macca Stiss</t>
  </si>
  <si>
    <t>Parrick Blostek</t>
  </si>
  <si>
    <t>Sydney Fish Market, Bank Styles, Sydney</t>
  </si>
  <si>
    <t>Corey Lock</t>
  </si>
  <si>
    <t>Lany Sayre</t>
  </si>
  <si>
    <t>Chacky Karkston</t>
  </si>
  <si>
    <t>Don Weiss</t>
  </si>
  <si>
    <t>Vilek Mes</t>
  </si>
  <si>
    <t>Jename Hans</t>
  </si>
  <si>
    <t>Yara Bernen</t>
  </si>
  <si>
    <t>Jelar Gacuratha</t>
  </si>
  <si>
    <t>150 High Street,Windsor</t>
  </si>
  <si>
    <t>Erias Ashbrook</t>
  </si>
  <si>
    <t>Anne McFrar</t>
  </si>
  <si>
    <t>2-4 Colleg Street, Darlinghurst</t>
  </si>
  <si>
    <t>Rick Wissen</t>
  </si>
  <si>
    <t>Mickael Khring</t>
  </si>
  <si>
    <t>Annie Bross</t>
  </si>
  <si>
    <t>Daniel Lacy</t>
  </si>
  <si>
    <t>Michael Chel</t>
  </si>
  <si>
    <t>Jind Marthon</t>
  </si>
  <si>
    <t>Jone Willina</t>
  </si>
  <si>
    <t>Heather Kirkland</t>
  </si>
  <si>
    <t>George Beck</t>
  </si>
  <si>
    <t>Lugen Donell</t>
  </si>
  <si>
    <t>Lie Pelle Rcce</t>
  </si>
  <si>
    <t>Michael Kennody</t>
  </si>
  <si>
    <t>Nivek Grady</t>
  </si>
  <si>
    <t>483 Victoria Avenue,Chatswood</t>
  </si>
  <si>
    <t>Rick Wilson</t>
  </si>
  <si>
    <t>Trowa Kalle</t>
  </si>
  <si>
    <t>30 Commercial Rd,Prahran</t>
  </si>
  <si>
    <t>Theresa Coyne</t>
  </si>
  <si>
    <t>Phillip Flatsman</t>
  </si>
  <si>
    <t>Sylvie Gour</t>
  </si>
  <si>
    <t>Macc Crier</t>
  </si>
  <si>
    <t>874 Bourke St,Waterloo</t>
  </si>
  <si>
    <t>Meal Prost</t>
  </si>
  <si>
    <t>Mecquarie Centre Cnr Herring Road &amp; Waterloo Road,Macquarie Park</t>
  </si>
  <si>
    <t>Daborah Brumfield</t>
  </si>
  <si>
    <t>Katherine Murray</t>
  </si>
  <si>
    <t>Jonathan Dohery</t>
  </si>
  <si>
    <t>Mitch Gaftin</t>
  </si>
  <si>
    <t>Debra Catini</t>
  </si>
  <si>
    <t>Patrick Gradz</t>
  </si>
  <si>
    <t>Philip Fox</t>
  </si>
  <si>
    <t>Muga Zarlton</t>
  </si>
  <si>
    <t>38/133-145 Castlereagh St,Parramatta</t>
  </si>
  <si>
    <t>Tracy Collins</t>
  </si>
  <si>
    <t>Patt Bawkins</t>
  </si>
  <si>
    <t/>
  </si>
  <si>
    <t>Tracyy Zic</t>
  </si>
  <si>
    <t>Robert Gastini</t>
  </si>
  <si>
    <t>Bett Farres</t>
  </si>
  <si>
    <t>Westfield Sydney,Miranda</t>
  </si>
  <si>
    <t>Amuman Howes</t>
  </si>
  <si>
    <t>Tona Prown</t>
  </si>
  <si>
    <t>Ryan Crowe</t>
  </si>
  <si>
    <t>Bill Shonely</t>
  </si>
  <si>
    <t>Allina Jacobs</t>
  </si>
  <si>
    <t>Anthony Ganvery</t>
  </si>
  <si>
    <t>Duae Moringaez</t>
  </si>
  <si>
    <t>Brank Carlisle</t>
  </si>
  <si>
    <t>Kand Hare</t>
  </si>
  <si>
    <t>Mick Barreto</t>
  </si>
  <si>
    <t>Parrica Meson</t>
  </si>
  <si>
    <t>Jiz Kallsten</t>
  </si>
  <si>
    <t>53 Riley Street,Woolloomooloo Park</t>
  </si>
  <si>
    <t>David Flashing</t>
  </si>
  <si>
    <t>Gregh Bank</t>
  </si>
  <si>
    <t>Ken Danat</t>
  </si>
  <si>
    <t>98 Oxford St,Woollahra</t>
  </si>
  <si>
    <t>Taby Knight</t>
  </si>
  <si>
    <t>Pyer Kendd</t>
  </si>
  <si>
    <t>Oanya Zhang</t>
  </si>
  <si>
    <t>Joy Bell</t>
  </si>
  <si>
    <t>Cicole Hansen</t>
  </si>
  <si>
    <t>Simantha Chairs</t>
  </si>
  <si>
    <t>Toby Carlislo</t>
  </si>
  <si>
    <t>Norah Price</t>
  </si>
  <si>
    <t>Yara Ferguson</t>
  </si>
  <si>
    <t>Patrick Bzostek</t>
  </si>
  <si>
    <t>Samah Collister</t>
  </si>
  <si>
    <t>Gaorge Cnr Hugher</t>
  </si>
  <si>
    <t>Tom Road &amp; Weet, Melbourne</t>
  </si>
  <si>
    <t>Michelle Arnett</t>
  </si>
  <si>
    <t>Carl Muray</t>
  </si>
  <si>
    <t>73-55 Liverpool St,Sydney</t>
  </si>
  <si>
    <t>Cassandra Brandow</t>
  </si>
  <si>
    <t>Beth Fritzler</t>
  </si>
  <si>
    <t>Carlo Monton</t>
  </si>
  <si>
    <t>Henny Holldon</t>
  </si>
  <si>
    <t>Justin Kanez</t>
  </si>
  <si>
    <t>Bebery Jackso</t>
  </si>
  <si>
    <t>503 Dicklex St,St Kilda</t>
  </si>
  <si>
    <t>103 Pitt St,Sydney</t>
  </si>
  <si>
    <t>Lyna Chang</t>
  </si>
  <si>
    <t>Trady Freych</t>
  </si>
  <si>
    <t>Mariart Ferne</t>
  </si>
  <si>
    <t>Patrick Groys</t>
  </si>
  <si>
    <t>Art Ferdur</t>
  </si>
  <si>
    <t>28 Diunnize Ave,Roseberry</t>
  </si>
  <si>
    <t>Brean Mhone</t>
  </si>
  <si>
    <t>Tracy Zic</t>
  </si>
  <si>
    <t>484 Bourke St,Waterloo</t>
  </si>
  <si>
    <t>Bruce Hennar</t>
  </si>
  <si>
    <t>Bheck OBriant</t>
  </si>
  <si>
    <t>Carlosder Meady</t>
  </si>
  <si>
    <t>79 Ellitt St,Balmain</t>
  </si>
  <si>
    <t>Macquarie Centre Cnr Herring Roan &amp; Waterloo Road,Macquarie Park</t>
  </si>
  <si>
    <t>Barrydle Barr</t>
  </si>
  <si>
    <t>Stel Carroll</t>
  </si>
  <si>
    <t>63 Riley Street,Woolloomooloo</t>
  </si>
  <si>
    <t>Shop 3/144 Wattle St,Ultimo</t>
  </si>
  <si>
    <t>Tipo de cliente</t>
  </si>
  <si>
    <t>Pequeña empresa</t>
  </si>
  <si>
    <t>Corporativo</t>
  </si>
  <si>
    <t>Consumidor</t>
  </si>
  <si>
    <t>Oficina en casa</t>
  </si>
  <si>
    <t>Prioridad de pedido</t>
  </si>
  <si>
    <t>Crítico</t>
  </si>
  <si>
    <t>Medio</t>
  </si>
  <si>
    <t>No especificado</t>
  </si>
  <si>
    <t>Bajo</t>
  </si>
  <si>
    <t>Alto</t>
  </si>
  <si>
    <t>Nombre del producto</t>
  </si>
  <si>
    <t>Suite óptica inalámbrica UGen Ultra Professional</t>
  </si>
  <si>
    <t>Bandas elásticas embolsadas</t>
  </si>
  <si>
    <t>TechSavi Navegador Inalámbrico Dúo</t>
  </si>
  <si>
    <t>Lengüetas de plástico reposicionables imprimibles artesanalmente</t>
  </si>
  <si>
    <t>Juego de lápices de dibujo Pizazz</t>
  </si>
  <si>
    <t>Papel Pergamino Alto, Colores Surtidos</t>
  </si>
  <si>
    <t>Clips de carpeta de metal Smiths</t>
  </si>
  <si>
    <t>Refuerzos de agujeros artesanales</t>
  </si>
  <si>
    <t>Lápices de acuarela DrawIt Pizazz, juego de 10 colores con pincel</t>
  </si>
  <si>
    <t>TipoApertura lateral derecha Sobres expansivos de pelar y seel</t>
  </si>
  <si>
    <t>Etiquetas Artisan 487</t>
  </si>
  <si>
    <t>Impresora de inyección de tinta a color Cando S750</t>
  </si>
  <si>
    <t>Lápices Reciclados Steady EarthWrite, Medio Suave, #2</t>
  </si>
  <si>
    <t>Teclado de acceso TechSavi</t>
  </si>
  <si>
    <t>Etiquetas Artisan 479</t>
  </si>
  <si>
    <t>Chinchetas Smiths</t>
  </si>
  <si>
    <t>12 lápices cortos de colores</t>
  </si>
  <si>
    <t>Contestador automático digital 1726</t>
  </si>
  <si>
    <t>Carpetas Angle-D con anillos de bloqueo, portaetiquetas</t>
  </si>
  <si>
    <t>Tiras organizadoras 3Max</t>
  </si>
  <si>
    <t>Sobres multimedia</t>
  </si>
  <si>
    <t>Sacapuntas Smiths SlimLine</t>
  </si>
  <si>
    <t>Lápices de colores DrawIt, juego de 48 colores</t>
  </si>
  <si>
    <t>Etiquetas de encuadernación artesanal</t>
  </si>
  <si>
    <t>Palitos de tiza sin polvo Pizazz</t>
  </si>
  <si>
    <t>TechSavi Dúo Inalámbrico Elite</t>
  </si>
  <si>
    <t>Carpetas de 3 anillos de uso general de Smiths</t>
  </si>
  <si>
    <t>Clips de carpeta de OIC</t>
  </si>
  <si>
    <t>Tijeras rectas Apex</t>
  </si>
  <si>
    <t>TipoDerecha Sobres Pelables y Transparentes de Apertura Superior, Gris</t>
  </si>
  <si>
    <t>Iluminadores artesanales de alto litro a prueba de manchas</t>
  </si>
  <si>
    <t>Etiquetas Artisan 474</t>
  </si>
  <si>
    <t>TypeRight Sobres Pelables y Transparentes de Apertura Superior, Blanco Liso</t>
  </si>
  <si>
    <t>Sobres de rayos X con borde de diamante verde de archivo de color Ames</t>
  </si>
  <si>
    <t>Cubos de Memo Alto</t>
  </si>
  <si>
    <t>Fotocopiadora HFX LaserJet 3310</t>
  </si>
  <si>
    <t>Chinchetas OIC</t>
  </si>
  <si>
    <t>Tijeras de acero inoxidable preferidas de Apex</t>
  </si>
  <si>
    <t>Sobres estándar de Smiths</t>
  </si>
  <si>
    <t>Lápices de colores Steady Colorific, 12/caja</t>
  </si>
  <si>
    <t>Alfileres de empuje de colores variados</t>
  </si>
  <si>
    <t>Bolsillos de carpeta de poliéster artesanal</t>
  </si>
  <si>
    <t>Rotafolio Artesanal Carpeta de Caballete, Negro</t>
  </si>
  <si>
    <t>Tijeras de oficina de Apex</t>
  </si>
  <si>
    <t>Teclado Beekin de 105 teclas negro</t>
  </si>
  <si>
    <t>Smiths Premium Papel de computadora brillante de 1 parte en blanco</t>
  </si>
  <si>
    <t>Carpetas colgantes artesanales</t>
  </si>
  <si>
    <t>Creator Tiza Antipolvo, 12/Paquete</t>
  </si>
  <si>
    <t>Carpeta Artisan Legal de 4 Anillas</t>
  </si>
  <si>
    <t>Clips de carpeta de colores OIC, tamaños variados</t>
  </si>
  <si>
    <t>Beekin 6 Outlet Tira de Sobretensión Metálica</t>
  </si>
  <si>
    <t>Iluminador fluorescente Artisan Hi-Liter Comfort Grip, tinta amarilla</t>
  </si>
  <si>
    <t>Carpetas de anillos de arco artesanales</t>
  </si>
  <si>
    <t>Aglutinantes antiadherentes artesanales</t>
  </si>
  <si>
    <t>Etiquetas Artisan 481</t>
  </si>
  <si>
    <t>Marco de documentos de aluminio</t>
  </si>
  <si>
    <t>Tijeras dobladas de acero inoxidable Apex Design</t>
  </si>
  <si>
    <t>Sobres de colores</t>
  </si>
  <si>
    <t>Etiquetas autoadhesivas para encuadernación con anillas</t>
  </si>
  <si>
    <t>Archivo Smiths Caddy</t>
  </si>
  <si>
    <t>Refuerzos artesanales para páginas perforadas</t>
  </si>
  <si>
    <t>Conjunto óptico ultra inalámbrico UGen</t>
  </si>
  <si>
    <t>Postes de encuadernación</t>
  </si>
  <si>
    <t>Hojas de notas de EcoTones</t>
  </si>
  <si>
    <t>Papel de computadora de barra de color Smiths</t>
  </si>
  <si>
    <t>Resaltadores de acento principales constantes</t>
  </si>
  <si>
    <t>Hojas de notas sin acolchado</t>
  </si>
  <si>
    <t>Artisan 48 Etiquetas</t>
  </si>
  <si>
    <t>Juego de lápices de color PastelOcean</t>
  </si>
  <si>
    <t>Teclado en una caja Alto</t>
  </si>
  <si>
    <t>Archivo de bloqueo plegable de lujo con cajón</t>
  </si>
  <si>
    <t>Rotuladores fluorescentes artesanales de estilo de escritorio de alto litro</t>
  </si>
  <si>
    <t>Resaltadores de acento líquidos constantes</t>
  </si>
  <si>
    <t>Clips de aglutinante metálico OIC Bulk Pack</t>
  </si>
  <si>
    <t>Disquetes de formato láser neón para Mac, 10/paquete</t>
  </si>
  <si>
    <t>Juego fluorescente artesanal de seis colores estilo bolígrafo de alto litro</t>
  </si>
  <si>
    <t>Xit Papel de computadora en blanco</t>
  </si>
  <si>
    <t>Archivos Rollaway Económicos</t>
  </si>
  <si>
    <t>Tijeras Apex Box Cutter</t>
  </si>
  <si>
    <t>Carpetas económicas</t>
  </si>
  <si>
    <t>Sobres de entreoficina de colores Smiths</t>
  </si>
  <si>
    <t>Resaltadores de acento Steady Pocket</t>
  </si>
  <si>
    <t>Steady 52201 APSCO Sacapuntas Eléctrico</t>
  </si>
  <si>
    <t>Fotocopiadora Cando PC940</t>
  </si>
  <si>
    <t>Libro de registro de mensajes de voz por cable</t>
  </si>
  <si>
    <t>Lámpara de trabajo polarizada 3Max con brazo de sujeción, gris claro</t>
  </si>
  <si>
    <t>Resaltadores estilo tanque Steady Liquid Accent</t>
  </si>
  <si>
    <t>Suministros de la máquina de encuadernación</t>
  </si>
  <si>
    <t>Discos DVD-RAM láser</t>
  </si>
  <si>
    <t>Punzón alto de 3 agujeros</t>
  </si>
  <si>
    <t>Impresora de inyección de tinta a color Emerson C82</t>
  </si>
  <si>
    <t>Clips de oro Smiths</t>
  </si>
  <si>
    <t>Sobres reciclados kraft marrón</t>
  </si>
  <si>
    <t>Etiquetas autoadhesivas removibles</t>
  </si>
  <si>
    <t>Estanterías de carpeta de datos maxi de 24 capacidad, Pearl</t>
  </si>
  <si>
    <t>Carro de archivos personal multiuso y juego de ruedas, tres compartimentos apilables</t>
  </si>
  <si>
    <t>Iluminadores fluorescentes de DrawIt</t>
  </si>
  <si>
    <t>Lápices de colores Lumi</t>
  </si>
  <si>
    <t>Encuadernadores de polietileno de anillo redondo artesanal</t>
  </si>
  <si>
    <t>Carpeta EZD artesanal de alta resistencia con anillos de bloqueo</t>
  </si>
  <si>
    <t>Iluminadores fluorescentes Artisan Hi-Liter EverBold Pen Style, 4/Paquete</t>
  </si>
  <si>
    <t>Aglutinantes de polietileno duraderos artesanales</t>
  </si>
  <si>
    <t>Teclado TechSavi Internet Navigator</t>
  </si>
  <si>
    <t>Alto Perma 2700 Cajones de almacenamiento apilables</t>
  </si>
  <si>
    <t>Lápices de colores DrawIt</t>
  </si>
  <si>
    <t>Alto Perma 3000 Cajones de almacenamiento apilables</t>
  </si>
  <si>
    <t>Etiquetas Artisan 478</t>
  </si>
  <si>
    <t>Etiquetas Artisan 488</t>
  </si>
  <si>
    <t>Teclado programable Adesso de 142 teclas</t>
  </si>
  <si>
    <t>Teclado de acceso inalámbrico TechSavi</t>
  </si>
  <si>
    <t>Artisan Hi-Liter GlideStik Iluminador Fluorescente, Tinta Amarilla</t>
  </si>
  <si>
    <t>Teléfono 210 Trimline, Blanco</t>
  </si>
  <si>
    <t>Aglutinantes duraderos artesanales</t>
  </si>
  <si>
    <t>Serie 600 sin volteo</t>
  </si>
  <si>
    <t>Serie 300 sin volteo</t>
  </si>
  <si>
    <t>Lápices de colores Pizazz</t>
  </si>
  <si>
    <t>Calculadora científica HFX 6S</t>
  </si>
  <si>
    <t>Teclado UGen RF</t>
  </si>
  <si>
    <t>Recortadoras de acero inoxidable de la serie ejecutiva de Apex Office</t>
  </si>
  <si>
    <t>Artisan Hi-Liter EverBold Pen Style Resaltador fluorescente, tinta amarilla</t>
  </si>
  <si>
    <t>Tijeras de acero forjado Apex con mangos de esmalte negro</t>
  </si>
  <si>
    <t>Libro de mensajes encuadernado con cable, 4 por página</t>
  </si>
  <si>
    <t>Sobres de correo aéreo</t>
  </si>
  <si>
    <t>Pasadores de colores</t>
  </si>
  <si>
    <t>Conjunto de 3 colores Amemy</t>
  </si>
  <si>
    <t>OCColor Voltear</t>
  </si>
  <si>
    <t>Etiquetas Pinder de datos máx. de 29 capacidades</t>
  </si>
  <si>
    <t>MalayichSavi Wireless Navigator Duo</t>
  </si>
  <si>
    <t>Lápices de acuarela DrawIt Pizazz</t>
  </si>
  <si>
    <t>Tiras organizadoras 1Max</t>
  </si>
  <si>
    <t>Aglutinante EZD artesanal de alta resistencia de alto litro con anillos de bloqueo</t>
  </si>
  <si>
    <t>1-, Tonkins Acero Grava</t>
  </si>
  <si>
    <t>10 lápices cortos de colores</t>
  </si>
  <si>
    <t>Aglutinantes de 3 anillos de uso general Sciths</t>
  </si>
  <si>
    <t>Rotuladores Pestelopen</t>
  </si>
  <si>
    <t>Impresora de inyección de tinta a color Emerson Stylus 1520</t>
  </si>
  <si>
    <t>Tijeras de acero inoxidable Apex Elite</t>
  </si>
  <si>
    <t>Smiths Pen Style Liquid Stix; Surtido (amarillo, rosa, verde, azul, naranja), 5/Paquete</t>
  </si>
  <si>
    <t>Encuadernadora de alta resistencia Artisan Premier con anillos de bloqueo redondos</t>
  </si>
  <si>
    <t>Sobres Smiths Premium Bright de 1 parte</t>
  </si>
  <si>
    <t>Etiquetas Artisan 477</t>
  </si>
  <si>
    <t>Teclado de acceso TychSavi</t>
  </si>
  <si>
    <t>UGen Ultra Eron Estilo Paps</t>
  </si>
  <si>
    <t>Creator Lápices de colores</t>
  </si>
  <si>
    <t>Clips de carpeta de metal Ecolon</t>
  </si>
  <si>
    <t>Etiquetas Artisan 419</t>
  </si>
  <si>
    <t>Feluor Dúo de Navegadores Inalámbricos</t>
  </si>
  <si>
    <t>Lesan Ultra Professional Wireless Suite Óptico</t>
  </si>
  <si>
    <t>HFX 6S Scientific Calcul Plament Cajón Pagem-Pafer Bolsillos</t>
  </si>
  <si>
    <t>"Clips de carpeta de metal Addiss</t>
  </si>
  <si>
    <t>Teclado inalámbrico TechSavi</t>
  </si>
  <si>
    <t>Peinders Artesanos</t>
  </si>
  <si>
    <t>Afilador de barriles</t>
  </si>
  <si>
    <t>Clips de carpeta de metal Smiths Bulk Pack</t>
  </si>
  <si>
    <t>Pestelop Lápices Cortos</t>
  </si>
  <si>
    <t>Sobres tintados de seguridad</t>
  </si>
  <si>
    <t>28 Portaequipajes Maxi Copacity, Perla</t>
  </si>
  <si>
    <t>Lápices de acuarela GrawIt Pizazz, juego de 10 colores con pincel</t>
  </si>
  <si>
    <t>Encuadernadores artesanales</t>
  </si>
  <si>
    <t>Archivo caliente de escritorio de 3 bolsillos</t>
  </si>
  <si>
    <t>Set Fluorescente de Color Artesanal</t>
  </si>
  <si>
    <t>Etiquetas Lesan Binder</t>
  </si>
  <si>
    <t>Pantalón corto de 12 colores</t>
  </si>
  <si>
    <t>12 Tira de oleada Ellic</t>
  </si>
  <si>
    <t>12 lápices cortos de colores con gomas de borrar</t>
  </si>
  <si>
    <t>13 lápices cortos de colores</t>
  </si>
  <si>
    <t>Regleta de seis tomacorrientes Alto, 4 cables de longitud</t>
  </si>
  <si>
    <t>Tijeras de acero inoxidable Apex Breferred</t>
  </si>
  <si>
    <t>Lápices de colores borrables Steady Colorific, 12 unidades</t>
  </si>
  <si>
    <t>Sobres Smiths Standardding</t>
  </si>
  <si>
    <t>Encuadernadores de archivos Artisan Husing</t>
  </si>
  <si>
    <t>Etiquetas Artisan 484</t>
  </si>
  <si>
    <t>DFeek ODtal Juego de lápices de color</t>
  </si>
  <si>
    <t>Archivo caliente de escritorio 3-Rocket</t>
  </si>
  <si>
    <t>Impresora matricial Emerson LQ-870</t>
  </si>
  <si>
    <t>Cubos de archivos colgantes artesanales</t>
  </si>
  <si>
    <t>Etiquetas Artisan 473</t>
  </si>
  <si>
    <t>Iluminadores estilo tanque Liquid Accent</t>
  </si>
  <si>
    <t>Etiquetas de carpeta de archivos artesanales</t>
  </si>
  <si>
    <t>Lápices Blackstonian</t>
  </si>
  <si>
    <t>Libro de mensajes, un formulario por página</t>
  </si>
  <si>
    <t>Teléfono 220 Trimline, Blanco</t>
  </si>
  <si>
    <t>Creator Lápices de colores, 12/caja</t>
  </si>
  <si>
    <t>Lengüetas de plástico reposicionables imprimibles de Amtisan</t>
  </si>
  <si>
    <t>Etiquetas Actisan Binder</t>
  </si>
  <si>
    <t>Manguitos de filtro de luz polarizada 3Max</t>
  </si>
  <si>
    <t>Teléfono 200 Trimline, Blanco</t>
  </si>
  <si>
    <t>Palo Nuun de colores</t>
  </si>
  <si>
    <t>Juego de lápices de colores PostelOcean</t>
  </si>
  <si>
    <t>Lengüetas de plástico reposicionables Steady Colorific Eriasable</t>
  </si>
  <si>
    <t>Aglutinantes artesanales de Lamy</t>
  </si>
  <si>
    <t>Impresora 3wax</t>
  </si>
  <si>
    <t>Sistema de encuadernación artesanal Lengüeta oculta Conjuntos de índices de estilo ejecutivo</t>
  </si>
  <si>
    <t>Creator Aglutinantes de polietileno húmedo</t>
  </si>
  <si>
    <t>PastelOceen Roud &amp; Seel Sobres Expansivos</t>
  </si>
  <si>
    <t>Lápices Col-Erase con gomas de borrar</t>
  </si>
  <si>
    <t>Lápices de colores Drown</t>
  </si>
  <si>
    <t>Hojas de notas de EcoTomes</t>
  </si>
  <si>
    <t>Lápices de colores HFX LaserJet 331</t>
  </si>
  <si>
    <t>Etiquetas Artisan 4877</t>
  </si>
  <si>
    <t>Sobres de color</t>
  </si>
  <si>
    <t>Etiquetas Smiths Meta Binder</t>
  </si>
  <si>
    <t>Sobres Bolored</t>
  </si>
  <si>
    <t>Artias Flip-Chart Caballete Carpeta, Negro</t>
  </si>
  <si>
    <t>370 Lápices Cortos de Colores</t>
  </si>
  <si>
    <t>Tijeras de acero inoxidable Apex Desige</t>
  </si>
  <si>
    <t>Tijeras Apex Pright</t>
  </si>
  <si>
    <t>DrawIt Pizazz Juego de lápices de acuarela</t>
  </si>
  <si>
    <t>Carpetas de limas Artisan Hing</t>
  </si>
  <si>
    <t>Artisan Hi-Liter GlideStik Lámpara de trabajo fluorescente con brazo de abrazadera, gris claro</t>
  </si>
  <si>
    <t>Refuerzos de agujeros artesanales para páginas perforadas</t>
  </si>
  <si>
    <t>Hojas de Memorándum de Coronel</t>
  </si>
  <si>
    <t>Lápices Copacres</t>
  </si>
  <si>
    <t>186 Contestador automático digital</t>
  </si>
  <si>
    <t>Iluminador Artesano Hi-Liter Bluorescente, Tinta Amarilla</t>
  </si>
  <si>
    <t>Clips de papel Smiths Fold</t>
  </si>
  <si>
    <t>Iluminadores artesanales Arcent</t>
  </si>
  <si>
    <t>"Adams ""Mientras estabas fuera"" Blocs de mensajes"</t>
  </si>
  <si>
    <t>Carro de archivos personal de menos litros y juego de ruedas, tres compartimentos apilables</t>
  </si>
  <si>
    <t>TipoSobres despegables de apertura lateral derecha, gris</t>
  </si>
  <si>
    <t>Acero forjado Apex</t>
  </si>
  <si>
    <t>Serie 600 Flip</t>
  </si>
  <si>
    <t>Suite óptica inalámbrica Peel Ultra Professional</t>
  </si>
  <si>
    <t>Artisan 47 Etiquetas</t>
  </si>
  <si>
    <t>Colores de Astor Doster</t>
  </si>
  <si>
    <t>Juego de ruedas Smiths File Cadd, tres compartimentos apilables</t>
  </si>
  <si>
    <t>Estanterías de carpeta de datos maxi de 27 capacidad, Pearl</t>
  </si>
  <si>
    <t>Bandas elásticas Alliance</t>
  </si>
  <si>
    <t>Tijeras cortador de cajas Tmeady</t>
  </si>
  <si>
    <t>A menos sobres</t>
  </si>
  <si>
    <t>Tijera para cortar cajas Apex</t>
  </si>
  <si>
    <t>Lápices Slimame</t>
  </si>
  <si>
    <t>Bandas de protuberancia embolsadas</t>
  </si>
  <si>
    <t>Etiquetas Artisan 471</t>
  </si>
  <si>
    <t>Carpeta EZD artesanal de alta resistencia con anillos de bloqueo, soportes para etiquetas</t>
  </si>
  <si>
    <t>Impresora Pizazz</t>
  </si>
  <si>
    <t>Clarston Negro</t>
  </si>
  <si>
    <t>1 cajones de almacenamiento apilables</t>
  </si>
  <si>
    <t>Aglutinantes de polietileno borrables colorificantes constantes</t>
  </si>
  <si>
    <t>Coloreadores Borrables Colorificantes Estables</t>
  </si>
  <si>
    <t>Tecla programable de 142 teclas Adesso</t>
  </si>
  <si>
    <t>Encuadernadores de archivos Artisan Henging</t>
  </si>
  <si>
    <t>Categoría de producto</t>
  </si>
  <si>
    <t>Suministros de oficina</t>
  </si>
  <si>
    <t>Tecnología</t>
  </si>
  <si>
    <t>Mueble</t>
  </si>
  <si>
    <t>Contenedor de productos</t>
  </si>
  <si>
    <t>Caja pequeña</t>
  </si>
  <si>
    <t>Paquete pequeño</t>
  </si>
  <si>
    <t>Bolsa de envoltura</t>
  </si>
  <si>
    <t>Caja mediana</t>
  </si>
  <si>
    <t>Caja grande</t>
  </si>
  <si>
    <t>Tambor Jumbo</t>
  </si>
  <si>
    <t>Modo de envío</t>
  </si>
  <si>
    <t>Aire Regular</t>
  </si>
  <si>
    <t>Aire Exprés</t>
  </si>
  <si>
    <t>Camión de reparto</t>
  </si>
  <si>
    <t>Nº de artículo</t>
  </si>
  <si>
    <t>Fecha de pedido</t>
  </si>
  <si>
    <t>Nombre del cliente</t>
  </si>
  <si>
    <t>Dirección</t>
  </si>
  <si>
    <t>Ciudad</t>
  </si>
  <si>
    <t>Estado</t>
  </si>
  <si>
    <t>Gerente de Cuentas</t>
  </si>
  <si>
    <t>Fecha de envío</t>
  </si>
  <si>
    <t>Precio de costo</t>
  </si>
  <si>
    <t>Precio de venta al público</t>
  </si>
  <si>
    <t>Margen de beneficios</t>
  </si>
  <si>
    <t>% de descuento</t>
  </si>
  <si>
    <t>Descuento $</t>
  </si>
  <si>
    <t>Total del pedido</t>
  </si>
  <si>
    <t>Costo de envío</t>
  </si>
  <si>
    <t>Cantidad de Unidades</t>
  </si>
  <si>
    <t>Dia</t>
  </si>
  <si>
    <t>Mes</t>
  </si>
  <si>
    <t>Año</t>
  </si>
  <si>
    <t>3. ¿Cuál fue el mes con más pedidos?</t>
  </si>
  <si>
    <t>2. ¿Cuál fue el total de facturacion realizadas por cada “Tipo de cliente”?</t>
  </si>
  <si>
    <t>Enero</t>
  </si>
  <si>
    <t>Febrero</t>
  </si>
  <si>
    <t>Marzo</t>
  </si>
  <si>
    <t>Abril</t>
  </si>
  <si>
    <t>Mayo</t>
  </si>
  <si>
    <t>Junio</t>
  </si>
  <si>
    <t>Julio</t>
  </si>
  <si>
    <t>Agosto</t>
  </si>
  <si>
    <t>Septiembre</t>
  </si>
  <si>
    <t>Octubre</t>
  </si>
  <si>
    <t>Noviembre</t>
  </si>
  <si>
    <t>Diciembre</t>
  </si>
  <si>
    <t>Sumar.Si.Conjunto</t>
  </si>
  <si>
    <t>Sumar.Si</t>
  </si>
  <si>
    <t>Contar.si</t>
  </si>
  <si>
    <t>Venta alta</t>
  </si>
  <si>
    <t>Envio a tiempo</t>
  </si>
  <si>
    <t>Order No,Order Date,Customer Name,Address,City,State,Customer Type,Account Manager,Order Priority,Product Name,Product Category,Product Container,Ship Mode,Ship Date,Cost Price,Retail Price,Profit Margin,Order Quantity,Sub Total,Discount %,Discount $,Order Total,Shipping Cost,Total</t>
  </si>
  <si>
    <t>4293-1,02-09-2014,Vivek Sundaresam,"152 Bunnerong Road,Eastgardens",Sydney,NSW,Small Business,Tina Carlton,Critical,UGen Ultra Professional Cordless Optical Suite,Office Supplies,Small Box,Regular Air,04-09-2014,$156.50,$300.97,$144.47,23,"$4,533.52",2%,$194.83,"$4,757.22",$7.18,"$4,291.55"</t>
  </si>
  <si>
    <t>5001-1,24-10-2015,Shahid Hopkins,"438 Victoria Avenue,Chatswood",Sydney,NSW,Corporate,Natasha Song,Medium,Bagged Rubber Bands,Office Supplies,Small Pack,Regular Air,26-10-2015,$0.24,$1.26,$1.02,8,$45.20,3%,$0.00,$45.90,$0.70,$46.91</t>
  </si>
  <si>
    <t>5004-1,13-03-2014,Dennis Pardue,"412 Brunswick St,Fitzroy",Melbourne,VIC,Consumer,Connor Betts,Not Specified,TechSavi Cordless Navigator Duo,Office Supplies,Small Box,Regular Air,13-03-2014,$42.11,$80.98,$38.87,45,$873.32,4%,$72.23,$837.57,$7.18,$82.58</t>
  </si>
  <si>
    <t>5009-1,18-02-2013,Sean Wendt,"145 Ramsay St,Haberfield",Sydney,NSW,Small Business,Phoebe Gour,Critical,Artisan Printable Repositionable Plastic Tabs,Office Supplies,Wrap Bag,Regular Air,20-02-2013,$5.33,$8.60,$3.27,16,$73.52,1%,$4.35,$740.67,$6.19,$730.92</t>
  </si>
  <si>
    <t>5010-1,13-09-2014,Christina Vanderzanden,"188 Pitt Street,Sydney",Sydney,NSW,Small Business,Tina Carlton,Not Specified,Pizazz Drawing Pencil Set,Office Supplies,Wrap Bag,Express Air,17-09-2014,$1.53,$2.78,$1.25,49,$138.46,7%,$5.95,$123.77,$1.34,$125.97</t>
  </si>
  <si>
    <t>5011-1,24-11-2013,Patrick OBrill,"53 Riley Street,Woolloomooloo",Sydney,NSW,Home Office,Tina Carlton,Not Specified,"Alto Parchment Paper, Assorted Colors",Office Supplies,Wrap Bag,Regular Air,26-11-2013,$4.59,$7.28,$2.69,45,$197.36,8%,$12.98,$183.58,$11.15,$189.43</t>
  </si>
  <si>
    <t>5012-1,07-09-2014,Eugene Moren,"85-113 Dunning Ave,Rosebery",Sydney,NSW,Consumer,Mihael Khan,Not Specified,Smiths Metal Binder Clips,Office Supplies,Small Box,Regular Air,07-09-2014,$1.60,$2.62,$1.02,45,$65.50,4%,$5.90,$59.62,$0.80,$60.45</t>
  </si>
  <si>
    <t>5012-1,28-01-2015,Phillip Flathmann,"Macquarie Centre Cnr Herring Road &amp; Waterloo Road,Macquarie Park",Sydney,NSW,Home Office,Nicholas Fernandes,Medium,Smiths Metal Binder Clips,Technology,Small Box,Regular Air,29-01-2015,$1.60,$2.62,$1.02,34,$24.92,2%,$2.49,$22.43,$0.80,$27.43</t>
  </si>
  <si>
    <t>5014-1,08-06-2014,John Lee,"180 High Street,Windsor",Melbourne,VIC,Home Office,Connor Betts,Not Specified,Artisan Hole Reinforcements,Office Supplies,Wrap Bag,Regular Air,10-06-2014,$3.99,$6.23,$2.24,25,$194.36,10%,$15.93,$178.12,$6.97,$189.45</t>
  </si>
  <si>
    <t>5015-1,02-10-2014,Ritsa Hightower,"1/160 Anzac Parade,Kensington",Sydney,NSW,Corporate,Natasha Song,Critical,UGen Ultra Professional Cordless Optical Suite,Office Supplies,Small Box,Regular Air,04-10-2014,$156.50,$300.97,$144.47,42,"$1,079.62",4%,$30.83,"$1,753.33",$7.18,"$1,705.42"</t>
  </si>
  <si>
    <t>5015-1,01-04-2014,Anne Pryor,"1-2/299 Sussex St,Sydney",Sydney,NSW,Corporate,Aanya Zhang,Medium,UGen Ultra Professional Cordless Optical Suite,Office Supplies,Wrap Bag,Express Air,02-04-2014,$156.50,$300.97,$144.47,3,"$1,602.02",10%,$144.41,"$1,513.83",$7.18,"$1,533.62"</t>
  </si>
  <si>
    <t>5016-1,11-02-2013,Alex Russell,"99 Lygon Street,East Brunswick",Melbourne,VIC,Consumer,Connor Betts,Low,"DrawIt Pizazz Watercolor Pencils, 10-Color Set with Brush",Office Supplies,Wrap Bag,Regular Air,12-02-2013,$2.39,$4.26,$1.87,18,$123.54,6%,$3.71,$119.83,$1.20,$121.03</t>
  </si>
  <si>
    <t>5018-1,29-12-2013,Lena Creighton,"127 Liverpool St,Sydney",Sydney,NSW,Small Business,Samantha Chairs,Low,TypeRight Side-Opening Peel &amp; Seel Expanding Envelopes,Office Supplies,Wrap Bag,Express Air,22-12-2013,$54.29,$90.48,$36.19,1,"$1,029.50",2%,$30.82,"$1,762.54",$19.99,"$1,740.57"</t>
  </si>
  <si>
    <t>5019-1,18-11-2013,Phillip Flathmann,"Macquarie Centre Cnr Herring Road &amp; Waterloo Road,Macquarie Park",Sydney,NSW,Small Business,Nicholas Fernandes,Not Specified,Artisan 487 Labels,Office Supplies,Wrap Bag,Regular Air,20-11-2013,$2.29,$3.69,$1.40,34,$205.60,2%,$6.16,$193.54,$0.50,$199.40</t>
  </si>
  <si>
    <t>5019-1,13-02-2013,Susan Vittorini,"221 Barkly St,St Kilda",Melbourne,VIC,Corporate,Yvette Biti,Not Specified,Cando CCalored Accent Highlighters,Office Supplies,Small Box,Regular Air,15-02-2013,$3.75,$7.08,$3.33,33,$725.82,8%,$58.07,$667.75,$2.35,$694.05</t>
  </si>
  <si>
    <t>5019-1,13-02-2013,Susan Vittorini,"3 Carrington Road ,Box Hill",Melbourne,VIC,Corporate,Yvette Biti,Not Specified,Cando S750 Color Inkjet Printer,Office Supplies,Wrap Bag,Regular Air,15-02-2013,$75.00,$120.97,$45.97,27,$725.82,8%,$58.07,$657.75,$26.30,$694.05</t>
  </si>
  <si>
    <t>5020-1,11-05-2015,Bill Stewart,"Westfield Sydney,Sydney",Sydney,NSW,Small Business,Natasha Song,Low,"Steady EarthWrite Recycled Pencils, Medium Soft, #2",Office Supplies,Small Box,Express Air,13-05-2015,$0.90,$2.10,$1.20,49,$35.70,5%,$1.07,$34.63,$0.70,$35.33</t>
  </si>
  <si>
    <t>5021-1,18-05-2015,Brian DeCherney,"523 King St,Newtown",Sydney,NSW,Corporate,Aanya Zhang,High,TechSavi Access Keyboard,Technology,Medium Box,Regular Air,25-05-2015,$10.07,$15.98,$5.91,24,$139.20,1%,$5.35,$132.97,$4.00,$139.46</t>
  </si>
  <si>
    <t>5021-1,23-06-2014,Frank Hawley,"797 Botany Rd,Rosebery",Sydney,NSW,Small Business,Phoebe Gour,Medium,Artisan 479 Labels,Office Supplies,Wrap Bag,Express Air,23-06-2014,$1.59,$2.61,$1.02,22,$23.60,7%,$1.51,$23.63,$0.50,$23.46</t>
  </si>
  <si>
    <t>5021-1,20-10-2013,Cindy Stewart,"1/173-179 Bronte Rd,Waverley",Sydney,NSW,Home Office,Leighton Forrest,Critical,Smiths Pushpins,Office Supplies,Small Pack,Regular Air,20-10-2013,$0.94,$1.88,$0.94,24,$25.80,6%,$0.16,$23.63,$0.79,$26.46</t>
  </si>
  <si>
    <t>5022-1,22-02-2013,Rick Han,"Macquarie Centre Cnr Herring Road &amp; Waterloo Road,Macquarie Park",Sydney,NSW,Small Business,Nicholas Fernandes,Not Specified,UGen Ultra Professional Cordless Optical Suite,Office Supplies,Wrap Bag,Regular Air,23-02-2013,$156.50,$300.97,$144.47,49,$723.84,7%,$50.67,$673.17,$7.18,$693.16</t>
  </si>
  <si>
    <t>5023-1,17-02-2013,Olvera Toch,"3 Carrington Road ,Box Hill",Melbourne,VIC,Small Business,Yvette Biti,Low,12 Colored Short Pencils,Furniture,Small Pack,Regular Air,22-02-2013,$1.09,$2.60,$1.51,8,$122.20,0%,$12.22,$109.98,$2.40,$112.38</t>
  </si>
  <si>
    <t>5023-1,17-02-2013,Olvera Toch,"3 Carrington Road ,Box Hill",Melbourne,VIC,Home Office,Yvette Biti,Medium,12 Colored Short Pencils,Furniture,Large Box,Regular Air,22-02-2013,$1.09,$2.60,$1.51,21,$122.20,5%,$12.22,$109.98,$2.40,$112.38</t>
  </si>
  <si>
    <t>5023-1,17-02-2013,Olvera Toch,"3 Carrington Road ,Box Hill",Melbourne,VIC,Home Office,Yvette Biti,High,12 Colored Short Pencils,Technology,Small Box,Regular Air,22-02-2013,$1.09,$2.60,$1.51,37,$122.20,10%,$12.22,$109.98,$2.40,$112.38</t>
  </si>
  <si>
    <t>5023-1,17-02-2013,Olvera Toch,"3 Carrington Road ,Box Hill",Melbourne,VIC,Corporate,Yvette Biti,High,1726 Digital Answering Machine,Office Supplies,Small Box,Express Air,22-02-2013,$8.82,$20.99,$12.17,24,$122.20,7%,$12.22,$109.98,$4.81,$112.38</t>
  </si>
  <si>
    <t>5023-1,04-06-2014,Frank Merwin,"24 Addison Rd,Marrickville",Sydney,NSW,Corporate,Radhya Staples,Critical,1726 Digital Answering Machine,Office Supplies,Wrap Bag,Regular Air,05-06-2014,$8.82,$20.99,$12.17,29,$122.20,7%,$12.22,$109.98,$4.81,$112.38</t>
  </si>
  <si>
    <t>5024-1,22-05-2015,Thomas Boland,"3/219 Canley Vale Road,Canley Heights",Sydney,NSW,Corporate,Mihael Khan,Medium,"Angle-D Binders with Locking Rings, Label Holders",Office Supplies,Small Box,Express Air,24-05-2015,$4.53,$7.30,$2.77,14,$285.14,2%,$2.95,$265.55,$7.72,$274.97</t>
  </si>
  <si>
    <t>5024-1,13-10-2014,Bart Watters,"Westfield 1 Anderson St,Chatswood",Sydney,NSW,Corporate,Nicholas Fernandes,Low,3Max Organizer Strips,Office Supplies,Small Box,Regular Air,15-10-2014,$3.40,$5.40,$2.00,42,$146.60,1%,$14.58,$134.01,$7.78,$143.72</t>
  </si>
  <si>
    <t>5024-1,18-02-2013,Sean Wendt,"145 Ramsay St,Haberfield",Sydney,NSW,Corporate,Phoebe Gour,Medium,Multimedia Mailers,Office Supplies,Small Box,Regular Air,20-02-2013,$99.39,$162.93,$63.54,48,"$5,213.76",2%,$469.24,"$4,744.52",$19.99,"$4,764.51"</t>
  </si>
  <si>
    <t>5024-1,09-12-2013,Dan Campbell,"1/173-179 Bronte Rd,Waverley",Sydney,NSW,Consumer,Leighton Forrest,High,Multimedia Mailers,Technology,Small Box,Express Air,09-12-2013,$99.39,$162.93,$63.54,40,"$4,099.50",3%,$419.00,"$4,795.52",$19.99,"$4,592.51"</t>
  </si>
  <si>
    <t>5024-1,02-09-2014,Vivek Sundaresam,"152 Bunnerong Road,Eastgardens",Sydney,NSW,Consumer,Tina Carlton,Low,Smiths SlimLine Pencil Sharpener,Office Supplies,Wrap Bag,Express Air,04-09-2014,$4.79,$11.97,$7.18,41,$242.08,5%,$14.24,$230.51,$5.81,$233.95</t>
  </si>
  <si>
    <t>5024-1,25-02-2014,Bebby Elias,"506 Swan Street,Richmond",Melbourne,VIC,Consumer,Connor Betts,High,"DrawIt Colored Pencils, 48-Color Set",Office Supplies,Small Box,Regular Air,26-02-2014,$21.56,$36.55,$14.99,22,$85.28,10%,$6.82,$78.46,$13.89,$79.44</t>
  </si>
  <si>
    <t>5024-1,18-02-2013,Sean Wendt,"155 Ramsay St,Haberfield",Sydney,NSW,Corporate,Phoebe Gour,Critical,Multimedia Mailers,Office Supplies,Small Box,Express Air,20-02-2013,$99.39,$162.93,$63.54,47,"$5,213.76",9%,$469.24,"$4,744.52",$19.99,"$4,764.51"</t>
  </si>
  <si>
    <t>5024-1,18-02-2013,Sean Wendt,"145 Ramsay St,Haberfield",Sydney,NSW,Consumer,Phoebe Gour,High,Multimedia Mailers,Office Supplies,Small Box,Express Air,20-02-2013,$99.39,$162.93,$63.54,50,"$5,213.76",7%,$469.24,"$4,744.52",$19.99,"$4,764.51"</t>
  </si>
  <si>
    <t>5024-1,18-02-2015,Sandra Glassco,"224A Gertrude St,Fitzroy",Melbourne,VIC,Home Office,Connor Betts,Critical,Artisan Binder Labels,Technology,Medium Box,Regular Air,21-02-2015,$2.45,$3.89,$1.44,8,$66.36,9%,$3.96,$62.38,$7.01,$69.36</t>
  </si>
  <si>
    <t>5025-1,08-06-2015,Jack OBriant,"85-113 Dunning Ave,Rosebery",Sydney,NSW,Corporate,Mihael Khan,Not Specified,Pizazz Dustless Chalk Sticks,Office Supplies,Small Box,Regular Air,09-06-2015,$1.09,$1.68,$0.59,1,$55.44,0%,$2.22,$53.22,$1.00,$54.22</t>
  </si>
  <si>
    <t>5025-1,20-02-2013,Rick Reed,"Sydney Fish Market, Bank Street, Sydney",Sydney,NSW,Corporate,Phoebe Gour,Not Specified,Pizazz Dustless Chalk Sticks,Office Supplies,Small Box,Regular Air,22-02-2013,$1.09,$1.68,$0.59,34,$55.44,10%,$2.22,$53.22,$1.00,$54.22</t>
  </si>
  <si>
    <t>5025-1,20-02-2013,Rick Reed,"Sydney Fish Market, Bank Street, Sydney",Sydney,NSW,Small Business,Phoebe Gour,Not Specified,Pizazz Dustless Chalk Sticks,Office Supplies,Small Box,Regular Air,22-02-2013,$1.09,$1.68,$0.59,18,$55.44,8%,$2.22,$53.22,$1.00,$54.22</t>
  </si>
  <si>
    <t>5025-1,23-07-2015,Magdelene Morse,"53 Riley Street,Woolloomooloo",Sydney,NSW,Corporate,Tina Carlton,Not Specified,TechSavi Cordless Elite Duo,Office Supplies,Small Box,Regular Air,30-07-2015,$60.59,$100.98,$40.39,14,"$4,533.86",10%,$66.80,"$4,343.52",$7.18,"$4,371.54"</t>
  </si>
  <si>
    <t>5025-1,20-02-2013,Rick Reed,"Sydney Fish Market, Bank Street, Sydney",Sydney,NSW,Home Office,Phoebe Gour,High,Pizazz Dustless Chalk Sticks,Office Supplies,Wrap Bag,Regular Air,22-02-2013,$1.09,$1.68,$0.59,29,$55.44,3%,$2.22,$53.22,$1.00,$54.22</t>
  </si>
  <si>
    <t>5025-1,20-02-2013,Giulietta Dortch,"180 High Street,Windsor",Melbourne,VIC,Corporate,Connor Betts,Critical,Pizazz Dustless Chalk Sticks,Office Supplies,Small Box,Express Air,22-02-2013,$1.09,$1.68,$0.59,39,$55.44,7%,$2.22,$53.22,$1.00,$54.22</t>
  </si>
  <si>
    <t>5025-1,17-08-2013,Valerie Dominguez,"152 Bunnerong Road,Eastgardens",Sydney,NSW,Home Office,Tina Carlton,High,1726 Digital Answering Machine,Office Supplies,Wrap Bag,Regular Air,17-08-2013,$8.82,$20.99,$12.17,16,$49.36,2%,$3.96,$48.66,$4.81,$44.56</t>
  </si>
  <si>
    <t>5025-1,03-10-2013,Eric Barreto,"359 Crown Street,Surry Hills",Sydney,NSW,Corporate,Phoebe Gour,Critical,"Alto Parchment Paper, Assorted Colors",Office Supplies,Small Box,Regular Air,04-10-2013,$4.59,$7.28,$2.69,19,$533.72,4%,$36.53,$428.51,$11.15,$330.99</t>
  </si>
  <si>
    <t>5025-1,12-09-2014,Gary Hansen,"273 George Street,Sydney",Sydney,NSW,Consumer,Leighton Forrest,Low,UGen Ultra Professional Cordless Optical Suite,Technology,Jumbo Drum,Delivery Truck,19-09-2014,$156.50,$300.97,$144.47,4,"$4,759.68",6%,$39.30,"$4,733.52",$7.18,"$4,740.51"</t>
  </si>
  <si>
    <t>5025-1,30-07-2014,Denny Joy,"99 Lygon Street,East Brunswick",Melbourne,VIC,Consumer,Connor Betts,Not Specified,Smiths General Use 3-Ring Binders,Technology,Small Box,Regular Air,01-08-2014,$1.18,$1.88,$0.70,39,$35.70,9%,$3.51,$34.53,$1.49,$35.33</t>
  </si>
  <si>
    <t>5026-1,21-05-2013,Kelly Lampkin,"310 Wattle St,Ultimo",Sydney,NSW,Corporate,Aanya Zhang,Medium,Binder Clips by OIC,Technology,Small Pack,Regular Air,23-05-2013,$0.93,$1.48,$0.55,16,$25.06,0%,$2.56,$22.60,$0.70,$24.29</t>
  </si>
  <si>
    <t>5026-1,31-05-2013,Raymond Fair,"188 Pitt Street,Sydney",Sydney,NSW,Home Office,Tina Carlton,High,Artisan 479 Labels,Office Supplies,Wrap Bag,Express Air,02-06-2013,$1.59,$2.61,$1.02,41,$23.29,5%,$1.61,$22.29,$0.50,$22.69</t>
  </si>
  <si>
    <t>5027-1,29-07-2013,Nick Zandusky,"224A Gertrude St,Fitzroy",Melbourne,VIC,Home Office,Connor Betts,Low,Artisan Binder Labels,Technology,Small Box,Regular Air,30-07-2013,$2.45,$3.89,$1.44,29,$542.12,4%,$41.26,$425.70,$7.01,$430.59</t>
  </si>
  <si>
    <t>5027-1,13-01-2014,Ashley Jarboe,"180 High Street,Windsor",Melbourne,VIC,Small Business,Connor Betts,High,Artisan 479 Labels,Office Supplies,Small Box,Regular Air,18-01-2014,$1.59,$2.61,$1.02,45,$127.29,6%,$12.72,$122.76,$0.50,$123.17</t>
  </si>
  <si>
    <t>5027-1,25-10-2013,Dan Campbell,"1/173-179 Bronte Rd,Waverley",Sydney,NSW,Consumer,Leighton Forrest,Medium,Apex Straight Scissors,Technology,Large Box,Regular Air,27-10-2013,$5.19,$12.98,$7.79,10,$530.60,1%,$43.56,$514.48,$3.14,$523.02</t>
  </si>
  <si>
    <t>5027-1,13-10-2013,Sylvia Foulston,"152 Bunnerong Road,Eastgardens",Sydney,NSW,Small Business,Tina Carlton,High,Emerson Stylus 1520 Color Inkjet Printer,Office Supplies,Wrap Bag,Regular Air,13-10-2013,$75.00,$120.97,$45.97,31,$929.96,6%,$76.80,$825.36,$26.30,$744.63</t>
  </si>
  <si>
    <t>5027-1,19-01-2016,Tamara Willingham,"Sydney Fish Market, Bank Street, Sydney",Sydney,NSW,Corporate,Phoebe Gour,Not Specified,TechSavi Access Keyboard,Office Supplies,Small Pack,Regular Air,19-01-2016,$10.07,$15.98,$5.91,4,$799.42,2%,$59.92,$770.46,$4.00,$784.64</t>
  </si>
  <si>
    <t>5027-1,22-07-2013,Edward Becker,"501 George St,Sydney",Sydney,NSW,Corporate,Samantha Chairs,Critical,UGen Ultra Professional Cordless Optical Suite,Office Supplies,Small Pack,Regular Air,26-07-2013,$156.50,$300.97,$144.47,9,"$5,799.50",7%,$264.99,"$5,579.53",$7.18,"$5,550.43"</t>
  </si>
  <si>
    <t>5027-1,22-02-2013,Bill Donatelli,"359 Crown Street,Surry Hills",Sydney,NSW,Home Office,Phoebe Gour,Low,"TypeRight  Top-Opening Peel &amp; Seel  Envelopes, Gray",Office Supplies,Small Box,Regular Air,28-02-2013,$21.56,$35.94,$14.38,11,$723.84,1%,$50.67,$673.17,$6.66,$693.16</t>
  </si>
  <si>
    <t>5028-1,19-06-2015,Fredhen Memon,"Shop 1, 186-190 Church Street,Parramatta</t>
  </si>
  <si>
    <t>5028-1,09-10-2013,Frank Merwin,"260 Marrickville Rd,Marrickville",Sydney,NSW,Corporate,Nicholas Fernandes,Not Specified,Artisan 474 Labels,Furniture,Large Box,Regular Air,11-10-2013,$1.84,$2.88,$1.04,17,$26.62,0%,$0.17,$26.53,$0.99,$26.46</t>
  </si>
  <si>
    <t>5029-1,23-02-2013,Giulietta Weimer,"48 Albion St,Surry Hills",Sydney,NSW,Home Office,Natasha Song,Medium,Artisan Printable Repositionable Plastic Tabs,Office Supplies,Small Pack,Regular Air,23-02-2013,$5.33,$8.60,$3.27,22,$412.80,7%,$0.00,$412.80,$6.19,$418.99</t>
  </si>
  <si>
    <t>5029-1,02-06-2014,Arthur Gainer,"180 High Street,Windsor",Melbourne,VIC,Home Office,Connor Betts,High,Artisan 479 Labels,Technology,Medium Box,Regular Air,04-06-2014,$1.59,$2.61,$1.02,7,$209.90,3%,$0.00,$209.90,$0.50,$214.77</t>
  </si>
  <si>
    <t>5029-1,23-02-2013,Giulietta Weimer,"48 Albion St,Surry Hills",Sydney,NSW,Corporate,Natasha Song,High,Artisan Printable Repositionable Plastic Tabs,Technology,Jumbo Drum,Delivery Truck,23-02-2013,$5.33,$8.60,$3.27,13,$412.80,4%,$0.00,$412.80,$6.19,$418.99</t>
  </si>
  <si>
    <t>5029-1,12-11-2015,Michael Oakman,"8 Rankins Lane ,Melbourne",Melbourne,VIC,Corporate,Connor Betts,Not Specified,TypeRight Side-Opening Peel &amp; Seel Expanding Envelopes,Office Supplies,Wrap Bag,Regular Air,14-11-2015,$54.29,$90.48,$36.19,40,"$4,564.22",10%,$377.64,"$4,113.59",$19.99,"$4,193.93"</t>
  </si>
  <si>
    <t>5029-1,20-05-2013,Christy Brittain,"Shop 1, 186-190 Church Street,Parramatta</t>
  </si>
  <si>
    <t>5032-1,18-11-2013,Phillip Flathmann,"Macquarie Centre Cnr Herring Road &amp; Waterloo Road,Macquarie Park",Sydney,NSW,Home Office,Nicholas Fernandes,Critical,"TypeRight  Top-Opening Peel &amp; Seel Envelopes, Plain White",Office Supplies,Small Box,Regular Air,20-11-2013,$16.85,$27.18,$10.33,32,$632.36,6%,$68.76,$663.38,$8.23,$690.33</t>
  </si>
  <si>
    <t>5032-1,16-12-2013,Henry Goldwyn,"541 Church St,Richmond",Melbourne,VIC,Corporate,Yvette Biti,Medium,Artisan 474 Labels,Office Supplies,Small Box,Regular Air,19-12-2013,$1.84,$2.88,$1.04,22,$127.92,1%,$10.16,$122.66,$0.99,$123.06</t>
  </si>
  <si>
    <t>5033-1,25-02-2013,Katherine Ducich,"61A Bay Road,Wollstonecraft",Sydney,NSW,Small Business,Samantha Chairs,High,TypeRight Side-Opening Peel &amp; Seel Expanding Envelopes,Office Supplies,Small Box,Regular Air,27-02-2013,$54.29,$90.48,$36.19,42,$271.44,5%,$8.14,$263.30,$19.99,$283.29</t>
  </si>
  <si>
    <t>5034-1,05-06-2013,Deborah Brumfield,"501 George St,Sydney",Sydney,NSW,Small Business,Samantha Chairs,Medium,Artisan 474 Labels,Office Supplies,Small Box,Regular Air,05-06-2013,$1.84,$2.88,$1.04,32,$201.90,5%,$8.00,$193.54,$0.99,$199.04</t>
  </si>
  <si>
    <t>5034-1,10-08-2015,Nora Price,"7 Khartoum Rd,Macquarie Park",Sydney,NSW,Small Business,Preston Senome,Medium,Ames Color-File Green Diamond Border X-ray Mailers,Technology,Small Box,Express Air,13-08-2015,$52.07,$83.98,$31.91,22,"$2,752.32",7%,$188.46,"$2,668.30",$5.01,"$2,692.15"</t>
  </si>
  <si>
    <t>5034-1,23-09-2014,Grant Thornton,"98 Holdsworth Street,Woollahra",Sydney,NSW,Small Business,Natasha Song,Critical,Artisan 474 Labels,Technology,Small Box,Regular Air,25-09-2014,$1.84,$2.88,$1.04,45,$68.96,8%,$0.60,$68.96,$0.99,$73.46</t>
  </si>
  <si>
    <t>5034-1,09-05-2013,Thea Hudgings,"240-242 Johnston Street,Fitzroy",Melbourne,VIC,Small Business,Connor Betts,Medium,Alto Memo Cubes,Office Supplies,Small Box,Regular Air,11-05-2013,$3.32,$5.18,$1.86,37,$91.06,1%,$7.30,$88.96,$2.04,$80.44</t>
  </si>
  <si>
    <t>5034-1,13-05-2013,Alex Russell,"99 Lygon Street,East Brunswick",Melbourne,VIC,Home Office,Connor Betts,High,Alto Memo Cubes,Office Supplies,Small Box,Regular Air,15-05-2013,$3.32,$5.18,$1.86,35,$76.00,3%,$6.80,$59.66,$2.04,$70.46</t>
  </si>
  <si>
    <t>5034-1,20-02-2013,Rick Reed,"Sydney Fish Market, Bank Street, Sydney",Sydney,NSW,Home Office,Phoebe Gour,High,Apex Straight Scissors,Office Supplies,Wrap Bag,Regular Air,22-02-2013,$5.19,$12.98,$7.79,16,$225.32,10%,$2.24,$221.20,$3.14,$233.76</t>
  </si>
  <si>
    <t>5035-1,30-04-2013,Pamela Stobb,"273 George Street,Sydney",Sydney,NSW,Consumer,Leighton Forrest,Low,HFX LaserJet 3310 Copier,Technology,Small Box,Regular Air,02-05-2013,$377.99,$599.99,$222.00,35,"$2,065.80",5%,$54.07,"$2,759.75",$24.49,"$2,761.25"</t>
  </si>
  <si>
    <t>5036-1,07-03-2013,Sean ODonnell,"541 Church St ,Richmond",Melbourne,VIC,Corporate,Yvette Biti,Medium,OIC Thumb-Tacks,Office Supplies,Small Box,Express Air,10-03-2013,$0.71,$1.14,$0.43,14,$57.00,2%,$3.42,$53.58,$0.70,$54.28</t>
  </si>
  <si>
    <t>5036-1,07-03-2013,Sean ODonnell,"541 Church St ,Richmond",Melbourne,VIC,Corporate,Yvette Biti,Medium,OIC Thumb-Tacks,Furniture,Large Box,Express Air,10-03-2013,$0.71,$1.14,$0.43,14,$57.00,0%,$3.42,$53.58,$0.70,$54.28</t>
  </si>
  <si>
    <t>5037-1,11-03-2013,Art Foster,"Westfield Parramatta,Parramatta",Sydney,NSW,Consumer,Stevie Bacata,High,Apex Elite Stainless Steel Scissors,Furniture,Small Pack,Regular Air,13-03-2013,$3.42,$8.34,$4.92,32,$133.44,8%,$4.00,$129.44,$2.64,$132.08</t>
  </si>
  <si>
    <t>5037-1,29-06-2013,Adam Bellavance,"106 Ebley Street,Bondi Junction",Sydney,NSW,Home Office,Leighton Forrest,Not Specified,Apex Elite Stainless Steel Scissors,Office Supplies,Small Box,Regular Air,01-07-2013,$3.42,$8.34,$4.92,11,$133.44,7%,$4.00,$129.44,$2.64,$132.08</t>
  </si>
  <si>
    <t>5037-1,04-07-2013,Sara Luxemburg,"103 Bins Street,Nindsor",Sydney,NSW,Home Office,Charlie Bui,Critical,Smiths SlimLine Pencil Sharpener,Office Supplies,Wrap Bag,Regular Air,05-07-2013,$4.79,$11.97,$7.18,10,$245.70,10%,$27.26,$222.10,$5.81,$243.29</t>
  </si>
  <si>
    <t>5037-1,11-03-2013,Art Foster,"Westfield Parramatta,Parramatta",Sydney,NSW,Small Business,Stevie Bacata,High,Apex Preferred Stainless Steel Scissors,Office Supplies,Wrap Bag,Express Air,13-03-2013,$2.50,$5.68,$3.18,50,$133.44,9%,$4.00,$129.44,$3.60,$132.08</t>
  </si>
  <si>
    <t>5038-1,16-03-2013,Christina Vanderzanden,"188 Pitt Street,Sydney",Sydney,NSW,Home Office,Tina Carlton,Medium,Smiths Standard Envelopes,Technology,Small Box,Regular Air,20-03-2013,$3.52,$5.68,$2.16,34,$139.24,2%,$9.68,$128.54,$1.39,$129.40</t>
  </si>
  <si>
    <t>5039-1,15-03-2013,Michael Grace,"402 Argyle St,Moss Vale",Sydney,NSW,Small Business,Natasha Song,Low,"Alto Parchment Paper, Assorted Colors",Office Supplies,Wrap Bag,Express Air,16-03-2013,$4.59,$7.28,$2.69,37,$160.16,4%,$1.60,$158.56,$11.15,$169.71</t>
  </si>
  <si>
    <t>5039-1,31-05-2013,Rick Duston,"144 Biutee Rd,Marrickville",Sydney,NSW,Consumer,Charlie Bui,High,Artisan 474 Labels,Office Supplies,Small Box,Regular Air,31-05-2013,$1.84,$2.88,$1.04,42,$130.66,0%,$10.56,$121.02,$0.99,$122.85</t>
  </si>
  <si>
    <t>5039-1,07-08-2014,John Lucas,"188 Pitt Street,Sydney",Sydney,NSW,Corporate,Tina Carlton,Critical,"Alto Parchment Paper, Assorted Colors",Furniture,Large Box,Regular Air,09-08-2014,$4.59,$7.28,$2.69,44,$186.52,8%,$1.68,$168.06,$11.15,$169.71</t>
  </si>
  <si>
    <t>5040-1,16-03-2013,Christina Vanderzanden,"188 Pitt Street,Sydney",Sydney,NSW,Consumer,Tina Carlton,High,"Steady Colorific Colored Pencils, 12/Box",Technology,Large Box,Regular Air,20-03-2013,$1.30,$2.88,$1.58,46,$138.24,7%,$9.68,$128.56,$1.01,$129.57</t>
  </si>
  <si>
    <t>5040-1,16-03-2013,Christina Vanderzanden,"188 Pitt Street,Sydney",Sydney,NSW,Corporate,Tina Carlton,Critical,"Steady Colorific Colored Pencils, 12/Box",Technology,Small Box,Express Air,20-03-2013,$1.30,$2.88,$1.58,8,$138.24,5%,$9.68,$128.56,$1.01,$129.57</t>
  </si>
  <si>
    <t>5040-1,16-03-2013,Christina Vanderzanden,"188 Pitt Street,Sydney",Sydney,NSW,Home Office,Tina Carlton,Medium,"Steady Colorific Colored Pencils, 12/Box",Office Supplies,Small Box,Regular Air,20-03-2013,$1.30,$2.88,$1.58,22,$138.24,2%,$9.68,$128.56,$1.01,$129.57</t>
  </si>
  <si>
    <t>5040-1,16-03-2013,Christina Vanderzanden,"188 Pitt Street,Sydney",Sydney,NSW,Consumer,Tina Carlton,High,"Steady Colorific Colored Pencils, 12/Box",Technology,Small Pack,Express Air,20-03-2013,$1.30,$2.88,$1.58,32,$138.24,8%,$9.68,$128.56,$1.01,$129.57</t>
  </si>
  <si>
    <t>5041-1,20-10-2015,Eva Jacobs,"Westfield 1 Anderson St,Chatswood",Sydney,NSW,Small Business,Nicholas Fernandes,Medium,Artisan Hi-Liter Smear-Safe Highlighters,Office Supplies,Small Box,Regular Air,24-10-2015,$2.98,$5.84,$2.86,48,$7.20,8%,$0.63,$7.64,$0.83,$10.71</t>
  </si>
  <si>
    <t>5042-1,30-04-2013,Pamela Stobb,"273 George Street,Sydney",Sydney,NSW,Small Business,Leighton Forrest,Not Specified,Apex Straight Scissors,Office Supplies,Small Pack,Express Air,02-05-2013,$5.19,$12.98,$7.79,49,$623.22,4%,$56.09,$567.13,$3.14,$571.13</t>
  </si>
  <si>
    <t>5042-1,25-06-2013,Karl Brown,"470 Anzac Parade,Kingsford",Sydney,NSW,Home Office,Tina Carlton,High,Alto Memo Cubes,Office Supplies,Small Box,Regular Air,26-05-2013,$3.32,$5.18,$1.86,30,$130.42,9%,$3.01,$128.43,$2.04,$129.03</t>
  </si>
  <si>
    <t>5042-1,23-03-2013,Aaron Smayling,"1737 Botany Rd,Banksmeadow",Sydney,NSW,Small Business,Nicholas Fernandes,High,Assorted Color Push Pins,Office Supplies,Small Box,Regular Air,26-03-2013,$0.87,$1.81,$0.94,30,$61.10,3%,$2.34,$58.66,$0.75,$61.51</t>
  </si>
  <si>
    <t>5043-1,18-04-2015,Philip Brown,"499-501 Lygon Street,Carlton North",Melbourne,VIC,Corporate,Yvette Biti,Not Specified,Artisan 487 Labels,Furniture,Small Pack,Express Air,19-04-2015,$2.29,$3.69,$1.40,7,$144.50,1%,$14.87,$147.65,$0.50,$158.36</t>
  </si>
  <si>
    <t>5046-1,11-01-2015,Katherine Nockton,"Crown Complex,Southbank",Melbourne,VIC,Consumer,Connor Betts,Critical,"Smiths Pen Style Liquid Stix</t>
  </si>
  <si>
    <t>5047-1,19-04-2015,Thais Sissman,"53-55 Liverpool St,Sydney",Sydney,NSW,Small Business,Tina Carlton,High,Artisan Poly Binder Pockets,Technology,Small Pack,Regular Air,19-04-2015,$2.26,$3.58,$1.32,11,$131.14,2%,$6.33,$112.43,$5.47,$119.43</t>
  </si>
  <si>
    <t>5047-1,01-05-2015,Chad McGuire,"81 MacLeay St,Potts Point",Sydney,NSW,Home Office,Samantha Chairs,Low,Artisan Premier Heavy-Duty Binder with Round Locking Rings,Office Supplies,Small Box,Regular Air,02-05-2015,$8.71,$14.28,$5.57,32,$335.35,10%,$33.53,$303.24,$2.99,$321.03</t>
  </si>
  <si>
    <t>5047-1,16-03-2015,Candos Bawlak,"6 Mary St,Newtown",Sydney,NSW,Home Office,Samantha Chairs,Critical,Artisan 487 Labels,Office Supplies,Small Pack,Regular Air,16-03-2015,$2.29,$3.69,$1.40,50,$215.76,8%,$12.78,$113.07,$0.50,$129.55</t>
  </si>
  <si>
    <t>5047-1,04-10-2014,Patrick OBrill,"53 Riley Street,Woolloomooloo",Sydney,NSW,Small Business,Tina Carlton,Critical,"Artisan Flip-Chart Easel Binder, Black",Office Supplies,Small Box,Regular Air,06-10-2014,$13.88,$22.38,$8.50,6,$471.00,3%,$0.00,$470.84,$15.10,$485.30</t>
  </si>
  <si>
    <t>5048-1,26-05-2013,Denny Ordway,"531 King St,Newtown",Sydney,NSW,Home Office,Mihael Khan,Not Specified,Smiths Standard Envelopes,Technology,Large Box,Regular Air,26-05-2013,$3.52,$5.68,$2.16,29,$136.32,0%,$9.05,$128.14,$1.39,$129.53</t>
  </si>
  <si>
    <t>5048-1,22-09-2014,Magdelene Mosse,"53 Riley Street,Woolloomooloo",Sydney,NSW,Corporate,Tina Carlton,Low,Smiths General Use 3-Ring Binders,Office Supplies,Wrap Bag,Regular Air,22-09-2014,$1.18,$1.88,$0.70,34,$41.00,3%,$3.30,$38.94,$1.49,$40.93</t>
  </si>
  <si>
    <t>5048-1,15-06-2013,Scott Cohen,"240-242 Johnston Street,Fitzroy",Melbourne,VIC,Home Office,Connor Betts,Not Specified,Smiths Standard Envelopes,Office Supplies,Wrap Bag,Regular Air,17-06-2013,$3.52,$5.68,$2.16,39,$138.52,8%,$9.00,$128.02,$1.39,$129.53</t>
  </si>
  <si>
    <t>5049-1,20-10-2015,Eva Jacobs,"Westfield 1 Anderson St,Chatswood",Sydney,NSW,Corporate,Nicholas Fernandes,Medium,12 Colored Short Pencils,Office Supplies,Small Box,Regular Air,24-10-2015,$1.09,$2.60,$1.51,1,$7.95,0%,$0.63,$7.24,$2.40,$10.15</t>
  </si>
  <si>
    <t>5049-1,29-05-2013,Thais Sissman,"53-55 Liverpool St,Sydney",Sydney,NSW,Corporate,Tina Carlton,High,Office Shears by Apex,Technology,Jumbo Drum,Delivery Truck,29-05-2013,$0.94,$2.08,$1.14,13,$8.32,4%,$0.17,$8.15,$2.56,$10.71</t>
  </si>
  <si>
    <t>5050-1,06-09-2016,Benjamin Patterson,"33/4 Barangaroo Avenue,Sydney",Sydney,NSW,Consumer,Natasha Song,Critical,TypeRight Side-Opening Peel &amp; Seel Expanding Envelopes,Office Supplies,Small Box,Regular Air,08-09-2016,$54.29,$90.48,$36.19,46,"$6,480.48",4%,$68.84,"$5,365.38",$19.99,"$5,399.59"</t>
  </si>
  <si>
    <t>5050-1,19-04-2013,Craig Carroll,"99 Lygon Street,East Brunswick",Melbourne,VIC,Corporate,Connor Betts,Not Specified,Artisan Printable Repositionable Plastic Tabs,Office Supplies,Wrap Bag,Express Air,20-04-2013,$5.33,$8.60,$3.27,25,$309.60,10%,$18.58,$291.02,$6.19,$297.21</t>
  </si>
  <si>
    <t>5050-1,30-07-2013,Keith Herrera,"120 Hardware St,Melbourne",Melbourne,VIC,Small Business,Connor Betts,Medium,TechSavi Access Keyboard,Office Supplies,Small Box,Regular Air,31-07-2013,$10.07,$15.98,$5.91,38,$859.24,3%,$57.59,$817.53,$4.00,$823.63</t>
  </si>
  <si>
    <t>5051-1,27-03-2013,Erica Smith,"188 Pitt Street,Sydney",Sydney,NSW,Small Business,Tina Carlton,Medium,Alto Memo Cubes,Office Supplies,Small Box,Express Air,27-03-2013,$3.32,$5.18,$1.86,41,$147.24,8%,$8.68,$126.76,$2.04,$124.27</t>
  </si>
  <si>
    <t>5051-1,23-06-2014,Frank Hawley,"2/797 Botany Rd,Rosebery",Sydney,NSW,Corporate,Samantha Chairs,Critical,Beekin 105-Key Black Keyboard,Office Supplies,Small Box,Regular Air,23-06-2014,$6.39,$19.98,$13.59,36,$123.42,5%,$11.54,$120.74,$4.00,$122.16</t>
  </si>
  <si>
    <t>5052-1,06-03-2014,Delfina Latchford,"8 Rankins Lane ,Melbourne",Melbourne,VIC,Corporate,Connor Betts,Medium,Artisan 474 Labels,Office Supplies,Small Box,Regular Air,07-03-2014,$1.84,$2.88,$1.04,7,$498.50,4%,$39.85,$455.50,$0.99,$456.12</t>
  </si>
  <si>
    <t>5055-1,16-11-2016,Jonathan Doherty,"53-55 Liverpool St,Sydney",Sydney,NSW,Corporate,Tina Carlton,Medium,"Artisan Flip-Chart Easel Binder, Black",Office Supplies,Small Pack,Regular Air,16-11-2016,$13.88,$22.38,$8.50,30,$135.34,8%,$0.00,$138.44,$15.10,$142.46</t>
  </si>
  <si>
    <t>5055-1,11-09-2013,Liz Willingham,"60 Commercial Rd,Prahran",Melbourne,VIC,Corporate,Yvette Biti,Not Specified,Smiths Premium Bright 1-Pary Blumk Carr Poncils,Technology,Small Box,Regular Air,13-08-2013,$1.59,$3.28,$1.71,1,$356.12,0%,$0.00,$356.12,$0.98,$362.47</t>
  </si>
  <si>
    <t>5055-1,22-05-2015,Eva Jacobs,"Westfield 1 Anderson St,Chatswood",Sydney,NSW,Home Office,Nicholas Fernandes,High,Smiths SlimLine Pencil Sharpener,Office Supplies,Small Box,Regular Air,24-05-2015,$4.79,$11.97,$7.18,12,$365.92,2%,$0.00,$356.12,$5.81,$362.47</t>
  </si>
  <si>
    <t>5055-1,23-02-2014,Erica Hackney,"221 Barkly St,St Kilda",Melbourne,VIC,Corporate,Yvette Biti,Critical,Pizazz Drawing Pencil Set,Office Supplies,Small Box,Regular Air,26-02-2014,$1.53,$2.78,$1.25,25,$356.92,7%,$0.00,$356.12,$1.34,$362.47</t>
  </si>
  <si>
    <t>5055-1,18-09-2013,Fred Wasserman,"61 York St,Sydney",Sydney,NSW,Corporate,Leighton Forrest,High,Pizazz Drawing Pencil Set,Office Supplies,Small Box,Regular Air,25-09-2013,$1.53,$2.78,$1.25,23,$356.12,2%,$0.00,$356.12,$1.34,$362.47</t>
  </si>
  <si>
    <t>5055-1,27-04-2013,Noah Childs,"78 Stanley St,Darlinghurst",Sydney,NSW,Home Office,Phoebe Gour,Low,Smiths Premium Bright 1-Part Blank Computer Paper,Technology,Large Box,Regular Air,28-04-2013,$12.39,$19.98,$7.59,16,$356.12,0%,$0.00,$356.12,$5.77,$362.47</t>
  </si>
  <si>
    <t>5055-1,27-03-2014,Miran Bettner,"224A Gertrude St,Fitzroy",Melbourne,VIC,Home Office,Connor Betts,Low,Smiths Premium Bright 1-Part Blank Computer Paper,Office Supplies,Small Box,Regular Air,03-04-2014,$12.39,$19.98,$7.59,32,$356.12,10%,$0.00,$356.12,$5.77,$362.47</t>
  </si>
  <si>
    <t>5055-1,26-04-2013,Thomas Boland,"3/219 Canley Vale Road,Canley Heights",Sydney,NSW,Home Office,Mihael Khan,Not Specified,Smiths SlimLine Pencil Sharpener,Office Supplies,Wrap Bag,Regular Air,26-04-2013,$4.79,$11.97,$7.18,39,$356.12,8%,$0.00,$356.12,$5.81,$362.47</t>
  </si>
  <si>
    <t>5055-1,23-04-2013,Eudokia Martin,"412 Brunswick St,Fitzroy",Melbourne,VIC,Home Office,Connor Betts,Medium,Smiths SlimLine Pencil Sharpener,Office Supplies,Wrap Bag,Regular Air,25-04-2013,$4.79,$11.97,$7.18,43,$356.12,3%,$0.00,$356.12,$5.81,$362.47</t>
  </si>
  <si>
    <t>5055-1,03-04-2016,Christina Vanderzanden,"188 Pitt Street,Sydney",Sydney,NSW,Home Office,Tina Carlton,High,Artisan Hanging File Binders,Office Supplies,Wrap Bag,Regular Air,03-04-2016,$3.65,$5.98,$2.33,12,$55.60,10%,$2.52,$53.28,$1.49,$53.22</t>
  </si>
  <si>
    <t>5055-1,27-04-2013,Noah Childs,"78 Stanley St,Darlinghurst",Sydney,NSW,Corporate,Phoebe Gour,High,Smiths Premium Bright 1-Part Envelopes,Office Supplies,Small Box,Regular Air,28-04-2013,$2.25,$3.69,$1.44,29,$356.12,3%,$0.00,$356.12,$2.50,$362.47</t>
  </si>
  <si>
    <t>5056-1,07-05-2014,Grant Carroll,"10 O'Connell St,Sydney",Sydney,NSW,Consumer,Aanya Zhang,Critical,"Creator Anti Dust Chalk, 12/Pack",Office Supplies,Wrap Bag,Regular Air,09-05-2014,$1.09,$1.82,$0.73,2,$53.76,3%,$2.04,$52.72,$1.00,$53.22</t>
  </si>
  <si>
    <t>5056-1,24-02-2014,Chad McGuire,"81 MacLeay St,Potts Point",Sydney,NSW,Home Office,Samantha Chairs,Not Specified,Artisan 474 Labels,Furniture,Large Box,Regular Air,25-02-2014,$1.84,$2.88,$1.04,2,$55.44,7%,$0.91,$54.33,$0.99,$54.32</t>
  </si>
  <si>
    <t>5058-1,02-02-2017,Cindy Chapman,"53-55 Liverpool St,Sydney",Sydney,NSW,Home Office,Tina Carlton,Critical,Artisan Legal 4-Ring Binder,Office Supplies,Small Pack,Regular Air,04-02-2017,$13.64,$20.98,$7.34,49,$806.22,7%,$43.57,$851.97,$1.49,$893.74</t>
  </si>
  <si>
    <t>5058-1,20-04-2013,Laura Armstrong,"240-242 Johnston Street,Fitzroy",Melbourne,VIC,Consumer,Connor Betts,Critical,Smiths Standard Envelopes,Office Supplies,Wrap Bag,Regular Air,22-04-2013,$3.52,$5.68,$2.16,33,$136.24,4%,$1.28,$127.16,$1.39,$129.22</t>
  </si>
  <si>
    <t>5059-1,08-04-2015,Carol Triggs,"53-55 Liverpool St,Sydney",Sydney,NSW,Corporate,Tina Carlton,Medium,Alto Memo Cubes,Office Supplies,Small Box,Regular Air,09-04-2015,$3.32,$5.18,$1.86,7,$449.84,7%,$4.48,$442.84,$2.04,$428.85</t>
  </si>
  <si>
    <t>5059-1,26-03-2013,Mick Brown,"531 King St,Newtown",Sydney,NSW,Home Office,Mihael Khan,Critical,Alto Memo Cubes,Technology,Medium Box,Regular Air,28-03-2013,$3.32,$5.18,$1.86,8,$139.44,9%,$4.31,$132.65,$2.04,$133.46</t>
  </si>
  <si>
    <t>5059-1,04-04-2014,Jesus Ocampo,"60 Commercial Rd,Prahran",Melbourne,VIC,Consumer,Yvette Biti,Not Specified,Artisan 487 Labels,Office Supplies,Small Box,Regular Air,05-04-2014,$2.29,$3.69,$1.40,47,$160.54,3%,$1.61,$158.93,$0.50,$159.63</t>
  </si>
  <si>
    <t>5059-1,29-05-2015,Cindy Schnelling,"240-242 Johnston Street,Fitzroy",Melbourne,VIC,Small Business,Connor Betts,Critical,Artisan Printable Repositionable Plastic Tabs,Office Supplies,Wrap Bag,Regular Air,31-05-2015,$5.33,$8.60,$3.27,32,$61.36,3%,$4.84,$56.90,$6.19,$59.61</t>
  </si>
  <si>
    <t>5059-1,03-05-2014,Christy Brittain,"Shop 1, 186-190 Church Street,Parramatta</t>
  </si>
  <si>
    <t>5059-1,28-04-2013,Barry Weirich,"105 Pitt St,Sydney",Sydney,NSW,Home Office,Charlie Bui,Not Specified,Beekin 105-Key Black Keyboard,Office Supplies,Small Box,Regular Air,28-04-2013,$6.39,$19.98,$13.59,45,$139.86,4%,$1.40,$138.46,$4.00,$142.46</t>
  </si>
  <si>
    <t>5059-1,27-06-2015,Arianne Irving,"8 Rankins Lane ,Melbourne",Melbourne,VIC,Consumer,Connor Betts,Low,"OIC Colored Binder Clips, Assorted Sizes",Office Supplies,Small Box,Regular Air,27-06-2015,$2.29,$3.58,$1.29,37,$151.46,6%,$9.12,$127.56,$1.63,$129.51</t>
  </si>
  <si>
    <t>5059-1,08-12-2013,Larry Tron,"4A Lyons St,Strathfield",Sydney,NSW,Home Office,Tina Carlton,High,Beekin 6 Outlet Metallic Surge Strip,Office Supplies,Small Box,Regular Air,08-12-2013,$4.46,$10.89,$6.43,10,$163.32,1%,$3.76,$158.56,$4.50,$169.77</t>
  </si>
  <si>
    <t>5059-1,24-06-2015,Beth Paige,"73 York St,Sydney",Sydney,NSW,Home Office,Tina Carlton,Low,Artisan 474 Labels,Office Supplies,Small Box,Regular Air,25-06-2015,$1.84,$2.88,$1.04,37,$165.92,4%,$5.40,$158.96,$0.99,$169.75</t>
  </si>
  <si>
    <t>5059-1,03-02-2015,Carlos Soltero,"1/41B Elizabeth Bay Rd,Elizabeth Bay",Sydney,NSW,Corporate,Charlie Bui,Not Specified,"Artisan Hi-Liter Comfort Grip Fluorescent Highlighter, Yellow Ink",Office Supplies,Small Box,Regular Air,15-02-2015,$1.92,$3.26,$1.34,35,$151.29,3%,$1.51,$149.75,$1.86,$140.78</t>
  </si>
  <si>
    <t>5059-2,20-01-2015,Saphhira Shifley,"Westfield Miranda, 600 Kingsway,Miranda",Sydney,NSW,Corporate,Preston Senome,Medium,Alto Memo Cubes,Office Supplies,Small Box,Express Air,21-01-2015,$3.32,$5.18,$1.86,41,$53.24,8%,$1.19,$52.93,$2.04,$53.23</t>
  </si>
  <si>
    <t>5060-1,27-04-2013,Noah Childs,"165 Oxford Street,Darlinghurst",Sydney,NSW,Consumer,Samantha Chairs,High,Smiths General Use 3-Ring Binders,Office Supplies,Small Box,Express Air,28-04-2013,$1.18,$1.88,$0.70,42,$35.96,0%,$0.00,$35.96,$1.49,$39.56</t>
  </si>
  <si>
    <t>5060-1,05-05-2013,Dave Kipp,"221 Barkly St,St Kilda",Melbourne,VIC,Home Office,Yvette Biti,High,TechSavi Access Keyboard,Office Supplies,Wrap Bag,Regular Air,10-05-2013,$10.07,$15.98,$5.91,50,$538.38,9%,$58.19,$522.39,$4.00,$539.79</t>
  </si>
  <si>
    <t>5060-1,27-06-2015,Lauren Leatherbury,"Westfield 1 Anderson St,Chatswood",Sydney,NSW,Corporate,Nicholas Fernandes,Low,Smiths Bulldog Clip,Office Supplies,Wrap Bag,Regular Air,29-06-2015,$2.31,$3.78,$1.47,38,$13.38,6%,$0.13,$13.13,$0.71,$14.76</t>
  </si>
  <si>
    <t>5062-1,30-04-2013,Pamela Stobb,"273 George Street,Sydney",Sydney,NSW,Consumer,Leighton Forrest,Low,TechSavi Access Keyboard,Office Supplies,Small Box,Regular Air,02-05-2013,$10.07,$15.98,$5.91,31,$623.22,0%,$56.09,$567.13,$4.00,$571.13</t>
  </si>
  <si>
    <t>5062-1,04-03-2015,Tracy Poddar,"834 Bourke St,Waterloo",Sydney,NSW,Home Office,Charlie Bui,Medium,Smiths Metal Binder Clips,Office Supplies,Wrap Bag,Regular Air,06-03-2015,$1.60,$2.62,$1.02,25,$66.35,10%,$3.97,$64.95,$0.80,$69.45</t>
  </si>
  <si>
    <t>5063-1,15-02-2014,Yana Sorensen,"53-55 Liverpool St,Sydney",Sydney,NSW,Home Office,Tina Carlton,Low,"Angle-D Binders with Locking Rings, Label Holders",Office Supplies,Small Box,Regular Air,20-02-2014,$4.53,$7.30,$2.77,37,$77.80,4%,$2.52,$74.94,$7.72,$72.43</t>
  </si>
  <si>
    <t>5064-1,02-05-2013,Nat Carroll,"499-501 Lygon Street,Carlton North",Melbourne,VIC,Home Office,Yvette Biti,Medium,Artisan Printable Repositionable Plastic Tabs,Office Supplies,Wrap Bag,Regular Air,03-05-2013,$5.33,$8.60,$3.27,23,$599.76,5%,$59.98,$539.78,$6.19,$542.77</t>
  </si>
  <si>
    <t>5064-1,02-05-2013,Dan Campbell,"1/173-179 Bronte Rd,Waverley",Sydney,NSW,Corporate,Leighton Forrest,High,Artisan Arch Ring Binders,Office Supplies,Small Box,Regular Air,02-05-2013,$36.02,$58.10,$22.08,9,$599.76,3%,$59.98,$539.78,$1.49,$542.77</t>
  </si>
  <si>
    <t>5064-1,14-08-2015,Jiner Carlon,"333-339 Enmore Rd,Marrickville",Sydney,NSW,Small Business,Preston Senome,Not Specified,Artisan Printable Repositionable Plastic Tabs,Office Supplies,Wrap Bag,Regular Air,15-08-2015,$5.33,$8.60,$3.27,13,$433.48,2%,$12.04,$420.84,$6.19,$418.39</t>
  </si>
  <si>
    <t>5064-1,11-10-2013,Stephanie Ulpright,"541 Church St ,Richmond",Melbourne,VIC,Corporate,Yvette Biti,Low,Artisan Non-Stick Binders,Office Supplies,Small Box,Regular Air,12-10-2013,$2.74,$4.49,$1.75,38,$48.40,9%,$2.47,$45.34,$1.49,$46.91</t>
  </si>
  <si>
    <t>5064-1,02-05-2013,Nat Carroll,"499-501 Lygon Street,Carlton North",Melbourne,VIC,Corporate,Yvette Biti,High,Artisan Arch Ring Binders,Technology,Jumbo Drum,Delivery Truck,03-05-2013,$36.02,$58.10,$22.08,15,$599.76,4%,$59.98,$539.78,$1.49,$542.77</t>
  </si>
  <si>
    <t>5064-1,02-05-2013,Grant Carroll,"10 O'Connell St,Sydney",Sydney,NSW,Small Business,Aanya Zhang,Critical,Artisan 481 Labels,Office Supplies,Small Box,Regular Air,03-05-2013,$1.94,$3.08,$1.14,19,$599.76,10%,$59.98,$532.78,$0.99,$542.77</t>
  </si>
  <si>
    <t>5065-1,20-06-2013,Giulietta Dortch,"180 High Street,Windsor",Melbourne,VIC,Corporate,Connor Betts,Not Specified,Artisan 474 Labels,Office Supplies,Small Box,Regular Air,22-06-2013,$1.84,$2.88,$1.04,2,$56.78,7%,$1.20,$53.04,$0.99,$59.22</t>
  </si>
  <si>
    <t>5066-1,02-05-2013,Troy Staebel,"188 Pitt Street,Sydney",Sydney,NSW,Consumer,Tina Carlton,High,"TypeRight  Top-Opening Peel &amp; Seel Envelopes, Plain White",Office Supplies,Small Pack,Regular Air,03-05-2013,$16.85,$27.18,$10.33,26,"$1,357.20",8%,$67.86,"$1,289.34",$8.33,"$1,309.33"</t>
  </si>
  <si>
    <t>5068-1,30-07-2013,Panelope Sewall,"96 Liverpool St,Sydney",Sydney,NSW,Corporate,Samantha Chairs,Not Specified,Smiths Standard Envelopes,Technology,Small Pack,Express Air,31-07-2013,$3.52,$5.68,$2.16,8,$113.60,10%,$7.95,$105.65,$1.39,$107.04</t>
  </si>
  <si>
    <t>5068-1,03-05-2013,Christina Vanderzanden,"188 Pitt Street,Sydney",Sydney,NSW,Consumer,Tina Carlton,Medium,1726 Digital Answering Machine,Technology,Small Box,Regular Air,03-05-2013,$8.82,$20.99,$12.17,12,$579.20,0%,$0.00,$538.30,$4.81,$599.11</t>
  </si>
  <si>
    <t>5069-1,11-02-2013,Biman Radorston,"85-113 Dunning Ave,Roseberry",Sydney,NSW,Small Business,Mihael Khan,High,Smiths Paper Clips,Office Supplies,Small Box,Regular Air,12-02-2013,$1.53,$2.47,$0.94,42,$119.80,5%,$4.89,$116.37,$1.02,$119.69</t>
  </si>
  <si>
    <t>5070-1,29-10-2014,Mike Gockenbach,"224A Gertrude St,Fitzroy",Melbourne,VIC,Corporate,Connor Betts,Low,Smiths Standard Envelopes,Office Supplies,Small Box,Regular Air,21-10-2014,$3.52,$5.68,$2.16,29,$91.14,3%,$5.65,$87.49,$1.39,$88.39</t>
  </si>
  <si>
    <t>5070-1,30-07-2013,Corinna Mitchell,"27 Greenfield Parade,Bankstown",Sydney,NSW,Small Business,Nicholas Fernandes,High,Aluminum Document Frame,Technology,Small Box,Express Air,31-07-2013,$5.50,$12.22,$6.72,27,$431.78,10%,$58.53,$392.63,$2.85,$399.93</t>
  </si>
  <si>
    <t>5071-1,07-05-2013,Grant Carroll,"10 O'Connell St,Sydney",Sydney,NSW,Small Business,Aanya Zhang,Medium,Artisan Binder Labels,Office Supplies,Small Box,Regular Air,09-05-2013,$2.45,$3.89,$1.44,5,$91.28,7%,$5.37,$85.73,$7.01,$88.84</t>
  </si>
  <si>
    <t>5071-1,04-10-2013,Carlos Daly,"5/63-71 Enmore Rd,Newtown",Sydney,NSW,Consumer,Charlie Bui,High,Apex Design Stainless Steel Bent Scissors,Office Supplies,Wrap Bag,Regular Air,05-10-2013,$2.87,$6.84,$3.97,43,$230.96,6%,$6.75,$213.83,$4.42,$214.03</t>
  </si>
  <si>
    <t>5071-1,04-04-2014,Jesus Ocampo,"60 Commercial Rd,Prahran",Melbourne,VIC,Home Office,Yvette Biti,Not Specified,Colored Envelopes,Office Supplies,Wrap Bag,Express Air,05-04-2014,$2.25,$3.69,$1.44,25,$137.48,10%,$5.21,$122.73,$2.50,$123.03</t>
  </si>
  <si>
    <t>5071-1,18-07-2015,Susan Vittorini,"3 Carrington Road ,Box Hill",Melbourne,VIC,Consumer,Yvette Biti,Not Specified,3Max Organizer Strips,Office Supplies,Small Box,Regular Air,20-07-2015,$3.40,$5.40,$2.00,47,$80.86,3%,$18.25,$88.11,$7.78,$79.98</t>
  </si>
  <si>
    <t>5072-1,08-06-2014,John Lee,"180 High Street,Windsor",Melbourne,VIC,Small Business,Connor Betts,Critical,Self-Adhesive Ring Binder Labels,Office Supplies,Wrap Bag,Regular Air,10-06-2014,$2.18,$3.52,$1.34,18,$93.36,1%,$9.65,$88.09,$6.83,$88.39</t>
  </si>
  <si>
    <t>5075-1,05-05-2013,Dave Kipp,"222 Barkly St,St Kilda",Melbourne,VIC,Small Business,Yvette Biti,Low,TechSavi Access Keyboard,Technology,Small Box,Regular Air,10-05-2013,$10.07,$15.98,$5.91,49,$543.32,5%,$54.33,$488.99,$4.00,$492.99</t>
  </si>
  <si>
    <t>5075-1,05-05-2013,Christopher Schild,"4A Lyons St,Strathfield",Sydney,NSW,Home Office,Tina Carlton,High,TechSavi Access Keyboard,Technology,Medium Box,Regular Air,06-05-2013,$10.07,$15.98,$5.91,7,$543.32,3%,$54.33,$488.99,$4.00,$492.99</t>
  </si>
  <si>
    <t>5076-1,01-08-2013,Cynthia Arntzen,"Hoyts Entertainment Quarter 122 Lang Road,Moore Park",Sydney,NSW,Consumer,Tina Carlton,Low,Smiths File Caddy,Office Supplies,Wrap Bag,Regular Air,02-08-2013,$4.03,$9.38,$5.35,23,$273.32,9%,$4.76,$261.79,$7.28,$263.86</t>
  </si>
  <si>
    <t>5076-1,11-09-2013,Pauline Webber,"79 Elliott St,Balmain",Sydney,NSW,Small Business,Aanya Zhang,Not Specified,Smiths Standard Envelopes,Office Supplies,Small Box,Regular Air,21-09-2013,$3.52,$5.68,$2.16,33,$518.96,8%,$4.35,$512.69,$1.39,$523.97</t>
  </si>
  <si>
    <t>5076-1,07-03-2013,Sean ODonnell,"541 Church St ,Richmond",Melbourne,VIC,Home Office,Yvette Biti,Critical,Artisan Reinforcements for Hole-Punch Pages,Office Supplies,Wrap Bag,Regular Air,10-03-2013,$1.19,$1.98,$0.79,43,$58.00,1%,$3.42,$53.58,$4.77,$54.28</t>
  </si>
  <si>
    <t>5077-1,26-03-2013,Mick Brown,"324A King St,Newtown",Sydney,NSW,Corporate,Mihael Khan,Low,Apex Preferred Stainless Steel Scissors,Office Supplies,Small Box,Regular Air,28-03-2013,$2.50,$5.68,$3.18,46,$133.44,4%,$4.00,$129.44,$3.60,$132.08</t>
  </si>
  <si>
    <t>5078-1,31-05-2013,Rick Duston,"260 Marrickville Rd,Marrickville",Sydney,NSW,Corporate,Nicholas Fernandes,High,Apex Elite Stainless Steel Scissors,Office Supplies,Wrap Bag,Regular Air,31-05-2013,$3.42,$8.34,$4.92,44,$283.52,7%,$2.35,$264.59,$2.64,$263.77</t>
  </si>
  <si>
    <t>5078-1,27-12-2014,Todd Boyes,"Westfield Miranda, 600 Kingsway,Miranda",Sydney,NSW,Home Office,Preston Senome,High,Smiths Standard Envelopes,Office Supplies,Wrap Bag,Regular Air,29-12-2014,$3.52,$5.68,$2.16,16,$125.02,10%,$3.15,$126.71,$1.39,$128.72</t>
  </si>
  <si>
    <t>5079-1,19-05-2014,Vicky Freymann,"501 George St,Sydney",Sydney,NSW,Corporate,Samantha Chairs,High,12 Colored Short Pencils,Office Supplies,Small Box,Regular Air,19-05-2014,$1.09,$2.60,$1.51,10,$154.98,4%,$9.40,$146.78,$2.40,$149.78</t>
  </si>
  <si>
    <t>5079-1,14-01-2014,Fred Wasserman,"61 York St,Sydney",Sydney,NSW,Home Office,Leighton Forrest,Medium,Artisan Poly Binder Pockets,Office Supplies,Wrap Bag,Regular Air,17-01-2014,$2.26,$3.58,$1.32,4,$152.04,9%,$12.52,$122.78,$5.47,$124.76</t>
  </si>
  <si>
    <t>5080-1,01-05-2015,Chad McGuire,"81 MacLeay St,Potts Point",Sydney,NSW,Consumer,Samantha Chairs,Not Specified,Artisan Poly Binder Pockets,Office Supplies,Wrap Bag,Regular Air,02-05-2015,$2.26,$3.58,$1.32,42,$381.20,6%,$22.52,$259.99,$5.47,$243.99</t>
  </si>
  <si>
    <t>5083-1,14-05-2013,Eudokia Martin,"412 Brunswick St,Fitzroy",Melbourne,VIC,Corporate,Connor Betts,Low,UGen Ultra Cordless Optical Suite,Office Supplies,Small Box,Regular Air,15-05-2013,$54.52,$100.97,$46.45,42,"$1,514.55",1%,$151.46,"$1,363.10",$7.18,"$1,370.28"</t>
  </si>
  <si>
    <t>5083-1,10-05-2013,Thomas Boland,"3/219 Canley Vale Road,Canley Heights",Sydney,NSW,Home Office,Mihael Khan,Not Specified,UGen Ultra Cordless Optical Suite,Office Supplies,Small Box,Regular Air,11-05-2013,$54.52,$100.97,$46.45,34,"$1,514.55",7%,$151.46,"$1,363.10",$7.18,"$1,370.28"</t>
  </si>
  <si>
    <t>5083-1,03-02-2014,Mathew Reese,"27 Greenfield Parade,Bankstown",Sydney,NSW,Corporate,Nicholas Fernandes,Medium,UGen Ultra Cordless Optical Suite,Office Supplies,Small Box,Regular Air,04-02-2014,$54.52,$100.97,$46.45,23,"$1,514.55",7%,$121.26,"$1,363.10",$7.18,"$1,370.28"</t>
  </si>
  <si>
    <t>5083-1,18-06-2013,Beth Thompson,"85-113 Dunning Ave,Roseberry",Sydney,NSW,Corporate,Mihael Khan,High,Binder Posts,Technology,Jumbo Drum,Delivery Truck,20-06-2013,$3.50,$5.74,$2.24,13,$57.00,4%,$3.42,$53.58,$5.01,$49.28</t>
  </si>
  <si>
    <t>5084-1,13-05-2013,Alex Russell,"99 Lygon Street,East Brunswick",Melbourne,VIC,Small Business,Connor Betts,Medium,EcoTones Memo Sheets,Office Supplies,Wrap Bag,Regular Air,15-05-2013,$2.52,$4.00,$1.48,35,$76.00,4%,$6.84,$69.16,$1.30,$70.46</t>
  </si>
  <si>
    <t>5084-1,13-05-2013,Alex Russell,"99 Lygon Street,East Brunswick",Melbourne,VIC,Small Business,Connor Betts,Medium,EcoTones Memo Sheets,Office Supplies,Small Box,Regular Air,15-05-2013,$2.52,$4.00,$1.48,36,$76.00,3%,$6.84,$69.16,$1.30,$70.46</t>
  </si>
  <si>
    <t>5086-1,06-05-2015,Michelle Lonsdale,"Sydney Fish Market, Bank Street, Sydney",Sydney,NSW,Corporate,Phoebe Gour,Not Specified,Smiths Colored Bar Computer Paper,Office Supplies,Wrap Bag,Regular Air,08-05-2015,$21.97,$35.44,$13.47,40,$581.88,3%,$58.19,$523.69,$4.92,$538.79</t>
  </si>
  <si>
    <t>5086-1,14-05-2013,Sean ODonnell,"541 Church St ,Richmond",Melbourne,VIC,Home Office,Yvette Biti,High,"Artisan Flip-Chart Easel Binder, Black",Office Supplies,Small Box,Regular Air,15-05-2013,$13.88,$22.38,$8.50,48,$581.88,10%,$58.19,$523.69,$15.10,$538.79</t>
  </si>
  <si>
    <t>5087-1,14-05-2013,Scot Wooten,"Westfield 1 Anderson St,Chatswood",Sydney,NSW,Corporate,Nicholas Fernandes,Medium,"DrawIt Colored Pencils, 48-Color Set",Technology,Small Box,Regular Air,16-05-2013,$21.56,$36.55,$14.99,16,"$1,644.75",10%,$164.48,"$1,480.28",$13.89,"$1,494.17"</t>
  </si>
  <si>
    <t>5087-1,10-05-2016,Roy Collins,"Westfield Sydney,Sydney",Sydney,NSW,Consumer,Natasha Song,High,UGen Ultra Professional Cordless Optical Suite,Office Supplies,Small Box,Regular Air,12-05-2016,$156.50,$300.97,$144.47,42,"$6,949.55",0%,$513.98,"$6,465.53",$7.18,"$5,590.50"</t>
  </si>
  <si>
    <t>5088-1,18-05-2015,Sibella Parks,"180 High Street,Windsor",Melbourne,VIC,Small Business,Connor Betts,Critical,TechSavi Access Keyboard,Office Supplies,Small Box,Regular Air,18-05-2015,$10.07,$15.98,$5.91,23,$580.32,2%,$52.17,$583.86,$4.00,$591.63</t>
  </si>
  <si>
    <t>5089-1,25-07-2014,Philip Brown,"499-501 Lygon Street,Carlton North",Melbourne,VIC,Home Office,Yvette Biti,Medium,UGen Ultra Professional Cordless Optical Suite,Office Supplies,Small Box,Regular Air,27-07-2014,$156.50,$300.97,$144.47,48,"$4,745.68",4%,$144.48,"$4,300.20",$7.18,"$4,310.50"</t>
  </si>
  <si>
    <t>5089-1,10-08-2015,Nora Price,"7 Khartoum Rd,Macquarie Park",Sydney,NSW,Corporate,Preston Senome,Medium,Beekin 6 Outlet Metallic Surge Strip,Office Supplies,Wrap Bag,Regular Air,13-08-2015,$4.46,$10.89,$6.43,21,$659.38,6%,$18.88,$630.98,$4.50,$635.97</t>
  </si>
  <si>
    <t>5090-1,04-02-2015,David Smith,"85-113 Dunning Ave,Roseberry",Sydney,NSW,Corporate,Mihael Khan,Medium,TypeRight Side-Opening Peel &amp; Seel Expanding Envelopes,Office Supplies,Small Box,Regular Air,06-02-2015,$54.29,$90.48,$36.19,24,$995.28,5%,$39.81,$955.47,$19.99,$975.46</t>
  </si>
  <si>
    <t>5091-1,14-01-2014,Fred Wasserman,"61 York St,Sydney",Sydney,NSW,Home Office,Leighton Forrest,Not Specified,Steady Major Accent Highlighters,Technology,Large Box,Regular Air,17-01-2014,$3.75,$7.08,$3.33,29,$247.56,0%,$14.75,$125.77,$2.35,$123.76</t>
  </si>
  <si>
    <t>5091-1,10-05-2013,Roy Collins,"Westfield Sydney,Sydney",Sydney,NSW,Corporate,Natasha Song,High,Unpadded Memo Slips,Office Supplies,Small Box,Regular Air,22-05-2013,$2.59,$3.98,$1.39,36,$118.96,5%,$9.95,$106.55,$2.97,$109.78</t>
  </si>
  <si>
    <t>5092-1,26-02-2013,Natalie Webber,"98-104 Parramatta Rd,Camperdown",Sydney,NSW,Home Office,Phoebe Gour,High,Artisan 48 Labels,Office Supplies,Small Box,Regular Air,26-02-2013,$3.84,$6.30,$2.46,38,$133.48,4%,$12.35,$127.73,$0.50,$112.29</t>
  </si>
  <si>
    <t>5093-1,11-02-2013,Alex Russell,"99 Lygon Street,East Brunswick",Melbourne,VIC,Small Business,Connor Betts,Medium,Steady Major Accent Highlighters,Office Supplies,Small Box,Regular Air,12-02-2013,$3.75,$7.08,$3.33,39,$193.21,3%,$3.48,$195.11,$2.35,$199.46</t>
  </si>
  <si>
    <t>5093-1,20-01-2015,Saphhira Shifley,"Westfield Miranda, 600 Kingsway,Miranda",Sydney,NSW,Home Office,Preston Senome,High,Alto Memo Cubes,Office Supplies,Small Box,Express Air,21-01-2015,$3.32,$5.18,$1.86,22,$45.60,7%,$10.69,$44.52,$2.04,$45.93</t>
  </si>
  <si>
    <t>5094-1,21-06-2013,Giulietta Dortch,"180 High Street,Windsor",Melbourne,VIC,Corporate,Connor Betts,High,Smiths SlimLine Pencil Sharpener,Office Supplies,Small Box,Regular Air,23-06-2013,$4.79,$11.97,$7.18,16,$233.92,10%,$7.63,$221.53,$5.81,$226.33</t>
  </si>
  <si>
    <t>5095-1,24-07-2013,Karl Brown,"470 Anzac Parade,Kingsford",Sydney,NSW,Corporate,Tina Carlton,Medium,Artisan 474 Labels,Office Supplies,Wrap Bag,Regular Air,26-07-2013,$1.84,$2.88,$1.04,35,$53.32,6%,$3.23,$52.39,$0.99,$53.22</t>
  </si>
  <si>
    <t>5095-1,20-05-2013,Roy Skaria,"2/797 Botany Rd,Rosebery",Sydney,NSW,Small Business,Samantha Chairs,Not Specified,Aluminum Document Frame,Office Supplies,Small Pack,Express Air,21-05-2013,$5.50,$12.22,$6.72,30,$427.70,3%,$0.00,$427.70,$2.85,$430.55</t>
  </si>
  <si>
    <t>5095-1,20-05-2013,Roy Skaria,"2/797 Botany Rd,Rosebery",Sydney,NSW,Small Business,Samantha Chairs,Not Specified,Aluminum Document Frame,Office Supplies,Small Box,Regular Air,21-05-2013,$5.50,$12.22,$6.72,8,$427.70,7%,$0.00,$427.70,$2.85,$430.55</t>
  </si>
  <si>
    <t>5095-1,20-05-2013,Roy Skaria,"2/797 Botany Rd,Rosebery",Sydney,NSW,Corporate,Samantha Chairs,Medium,Aluminum Document Frame,Office Supplies,Small Pack,Regular Air,21-05-2013,$5.50,$12.22,$6.72,8,$427.70,3%,$0.00,$427.70,$2.85,$430.55</t>
  </si>
  <si>
    <t>5095-1,20-05-2013,Roy Skaria,"2/797 Botany Rd,Rosebery",Sydney,NSW,Corporate,Samantha Chairs,Medium,Aluminum Document Frame,Office Supplies,Wrap Bag,Regular Air,21-05-2013,$5.50,$12.22,$6.72,35,$427.70,6%,$0.00,$427.70,$2.85,$430.55</t>
  </si>
  <si>
    <t>5097-1,20-05-2013,Brad Eason,"1737 Botany Rd,Banksmeadow",Sydney,NSW,Corporate,Nicholas Fernandes,Low,Artisan Legal 4-Ring Binder,Office Supplies,Small Box,Regular Air,22-05-2013,$13.64,$20.98,$7.34,19,$986.06,10%,$98.61,$887.45,$1.49,$888.94</t>
  </si>
  <si>
    <t>5099-1,17-05-2014,Deborah Brumfield,"501 George St,Sydney",Sydney,NSW,Small Business,Samantha Chairs,Low,TychSavi Access Keyboard,Office Supplies,Small Box,Regular Air,18-05-2014,$10.07,$15.98,$5.91,31,$259.60,7%,$10.38,$249.22,$4.00,$252.36</t>
  </si>
  <si>
    <t>5100-1,19-05-2013,Thomas Boland,"3/219 Canley Vale Road,Canley Heights",Sydney,NSW,Consumer,Mihael Khan,High,PastelOcean Color Pencil Set,Technology,Small Box,Regular Air,20-05-2013,$11.11,$19.84,$8.73,40,$524.75,3%,$26.24,$488.51,$4.10,$435.33</t>
  </si>
  <si>
    <t>5101-1,30-08-2013,Nancy Lomonaco,"531 King St,Newtown",Sydney,NSW,Corporate,Mihael Khan,Low,"TypeRight  Top-Opening Peel &amp; Seel Envelopes, Plain White",Office Supplies,Small Pack,Regular Air,01-09-2013,$16.85,$27.18,$10.33,50,$460.67,8%,$16.52,$437.15,$8.23,$456.43</t>
  </si>
  <si>
    <t>5101-1,22-05-2013,Thais Sissman,"53-55 Liverpool St,Sydney",Sydney,NSW,Consumer,Tina Carlton,High,"Alto Parchment Paper, Assorted Colors",Office Supplies,Wrap Bag,Regular Air,23-05-2013,$4.59,$7.28,$2.69,9,$14.56,9%,$1.16,$13.40,$11.15,$24.55</t>
  </si>
  <si>
    <t>5103-1,30-03-2013,Justin Knight,"Macquarie Centre Cnr Herring Road &amp; Waterloo Road,Macquarie Park",Sydney,NSW,Small Business,Nicholas Fernandes,Critical,Unpadded Memo Slips,Office Supplies,Wrap Bag,Regular Air,31-03-2013,$2.59,$3.98,$1.39,38,$29.97,7%,$0.20,$28.39,$2.97,$34.27</t>
  </si>
  <si>
    <t>5104-1,22-01-2015,Bill Donatelli,"359 Crown Street,Surry Hills",Sydney,NSW,Corporate,Phoebe Gour,Medium,Alto Keyboard-In-A-Box,Office Supplies,Wrap Bag,Regular Air,24-01-2015,$6.40,$29.10,$22.70,17,$899.10,9%,$53.95,$955.70,$4.00,$954.70</t>
  </si>
  <si>
    <t>5104-1,16-11-2014,Monica Federle,"834 Bourke St,Waterloo",Sydney,NSW,Home Office,Charlie Bui,Not Specified,Alto Keyboard-In-A-Box,Office Supplies,Wrap Bag,Regular Air,20-11-2014,$6.40,$29.10,$22.70,45,$950.90,8%,$18.72,$950.70,$4.00,$954.70</t>
  </si>
  <si>
    <t>5105-1,08-12-2016,Amy Hunt,"60 Commercial Rd,Prahran",Melbourne,VIC,Corporate,Yvette Biti,High,Deluxe Rollaway Locking File with Drawer,Office Supplies,Small Box,Regular Air,10-12-2016,$178.83,$415.88,$237.05,24,"$1,632.30",3%,$40.67,"$1,650.48",$11.37,"$1,365.13"</t>
  </si>
  <si>
    <t>5105-1,05-10-2013,Neil Knudson,"4A Lyons St,Strathfield",Sydney,NSW,Small Business,Tina Carlton,Low,Artisan Printable Repositionable Plastic Tabs,Technology,Jumbo Drum,Delivery Truck,07-10-2013,$5.33,$8.60,$3.27,18,$242.16,9%,$26.25,$245.78,$6.19,$233.77</t>
  </si>
  <si>
    <t>5105-1,09-05-2013,Thea Hudgings,"240-242 Johnston Street,Fitzroy",Melbourne,VIC,Home Office,Connor Betts,High,Artisan 474 Labels,Technology,Small Box,Regular Air,11-05-2013,$1.84,$2.88,$1.04,37,$55.20,10%,$2.52,$52.22,$0.99,$57.22</t>
  </si>
  <si>
    <t>5106-1,26-05-2013,Denny Ordway,"523 King St,Newtown",Sydney,NSW,Corporate,Aanya Zhang,Critical,Artisan Printable Repositionable Plastic Tabs,Technology,Small Box,Regular Air,26-05-2013,$5.33,$8.60,$3.27,48,$264.60,4%,$18.52,$246.08,$6.19,$246.58</t>
  </si>
  <si>
    <t>5106-1,04-09-2014,Cyma Kinney,"Sydney Fish Market, Bank Street, Sydney",Sydney,NSW,Small Business,Phoebe Gour,High,TechSavi Cordless Navigator Duo,Office Supplies,Small Box,Regular Air,03-09-2014,$42.11,$80.98,$38.87,29,"$11,447.56",3%,"$1,123.97","$11,146.33",$7.18,"$11,183.15"</t>
  </si>
  <si>
    <t>5107-1,29-07-2013,Nick Zandusky,"224A Gertrude St,Fitzroy",Melbourne,VIC,Home Office,Connor Betts,Not Specified,Artisan Printable Repositionable Plastic Tabs,Office Supplies,Small Box,Regular Air,30-07-2013,$5.33,$8.60,$3.27,42,$749.44,10%,$41.95,$857.47,$6.19,$879.24</t>
  </si>
  <si>
    <t>5108-1,29-06-2014,William Brown,"3 Carrington Road ,Box Hill",Melbourne,VIC,Corporate,Yvette Biti,Not Specified,"Artisan Hi-Liter Comfort Grip Fluorescent Highlighter, Yellow Ink",Office Supplies,Small Box,Regular Air,30-06-2014,$1.05,$1.95,$0.90,1,$59.64,0%,$0.60,$59.04,$1.63,$64.48</t>
  </si>
  <si>
    <t>5108-1,17-10-2014,Sam Craven,"8 Rankins Lane ,Melbourne",Melbourne,VIC,Consumer,Connor Betts,High,Artisan Hi-Liter Fluorescent Desk Style Markers,Office Supplies,Small Box,Regular Air,19-10-2014,$1.76,$3.38,$1.62,49,$40.00,8%,$2.42,$39.29,$0.85,$43.39</t>
  </si>
  <si>
    <t>5108-1,16-03-2013,Christina Vanderzanden,"188 Pitt Street,Sydney",Sydney,NSW,Corporate,Tina Carlton,High,Steady Liquid Accent Highlighters,Office Supplies,Small Box,Regular Air,20-03-2013,$3.47,$6.68,$3.21,23,$136.04,2%,$9.26,$127.88,$1.50,$129.57</t>
  </si>
  <si>
    <t>5109-1,27-03-2013,Erica Smith,"188 Pitt Street,Sydney",Sydney,NSW,Home Office,Tina Carlton,Medium,OIC Bulk Pack Metal Binder Clips,Office Supplies,Small Pack,Regular Air,27-03-2013,$2.13,$3.49,$1.36,28,$136.04,3%,$8.16,$127.88,$0.76,$129.51</t>
  </si>
  <si>
    <t>5109-1,15-02-2014,Sandra Glassco,"224A Gertrude St,Fitzroy",Melbourne,VIC,Consumer,Connor Betts,Not Specified,Artisan 474 Labels,Office Supplies,Small Box,Regular Air,16-02-2014,$1.84,$2.88,$1.04,8,$30.82,1%,$1.54,$28.29,$0.99,$23.47</t>
  </si>
  <si>
    <t>5109-1,15-02-2013,Jasper Cacioppo,"24 Addison Rd,Marrickville",Sydney,NSW,Small Business,Radhya Staples,Critical,"Laser Neon Mac Format Diskettes, 10/Pack",Office Supplies,Small Box,Regular Air,16-02-2013,$1.87,$8.12,$6.25,45,$53.98,8%,$0.33,$53.52,$2.83,$59.21</t>
  </si>
  <si>
    <t>5109-2,28-05-2013,Kelly Lampkin,"310 Wattle St,Ultimo",Sydney,NSW,Corporate,Aanya Zhang,Not Specified,Artisan Hi-Liter Pen Style Six-Color Fluorescent Set,Office Supplies,Small Box,Regular Air,01-06-2013,$2.16,$3.85,$1.69,1,$136.04,0%,$8.16,$127.88,$0.70,$129.51</t>
  </si>
  <si>
    <t>5112-1,20-07-2013,Giulietta Dortch,"180 High Street,Windsor",Melbourne,VIC,Consumer,Connor Betts,Low,Xit Blank Computer Paper,Technology,Small Box,Regular Air,22-07-2013,$12.39,$19.98,$7.59,35,$259.74,5%,$23.97,$233.77,$5.77,$239.54</t>
  </si>
  <si>
    <t>5112-1,29-05-2013,Anthony Rawles,"Shop 1, 186-190 Church Street,Parramatta</t>
  </si>
  <si>
    <t>5113-1,28-09-2014,Giulietta Baptist,"Macquarie Centre Cnr Herring Road,Moore Park",Sydney,NSW,Corporate,Nicholas Fernandes,Critical,Economy Rollaway Files,Office Supplies,Small Box,Regular Air,29-09-2014,$67.73,$165.20,$97.47,39,"$1,509.95",7%,$104.70,"$1,380.45",$19.99,"$1,599.55"</t>
  </si>
  <si>
    <t>5113-1,14-08-2015,Nona Balk,"120 Hardware St,Melbourne",Melbourne,VIC,Home Office,Connor Betts,Not Specified,Economy Rollaway Files,Technology,Medium Box,Regular Air,16-08-2015,$67.73,$165.20,$97.47,45,$403.93,3%,$14.69,$388.45,$19.99,$488.48</t>
  </si>
  <si>
    <t>5113-1,02-11-2013,Eugene Hildebrand,"120 Hardware St,Melbourne",Melbourne,VIC,Small Business,Connor Betts,Low,Apex Box Cutter Scissors,Office Supplies,Small Box,Regular Air,03-11-2013,$4.19,$10.23,$6.04,31,$209.81,7%,$14.39,$285.51,$4.68,$384.81</t>
  </si>
  <si>
    <t>5114-1,02-11-2013,Eugene Hildebrand,"120 Hardware St,Melbourne",Melbourne,VIC,Small Business,Yvette Biti,Low,Pizazz Dustless Chalk Sticks,Office Supplies,Wrap Bag,Regular Air,03-11-2013,$1.09,$1.68,$0.59,4,$34.00,9%,$1.26,$33.02,$1.00,$39.20</t>
  </si>
  <si>
    <t>5114-1,20-05-2015,Allen Armold,"224A Gertrude St,Fitzroy",Melbourne,VIC,Corporate,Connor Betts,High,UGen Ultra Eron Style Paps,Office Supplies,Small Box,Regular Air,22-05-2015,$1.59,$2.61,$1.02,4,"$3,865.46",5%,$334.88,"$3,533.63",$0.50,"$3,353.64"</t>
  </si>
  <si>
    <t>5115-1,28-09-2014,Giulietta Baptist,"Hoyts Entertainment Quarter 122 Lang Road,Moore Park",Sydney,NSW,Home Office,Tina Carlton,Medium,Xit Blank Computer Paper,Office Supplies,Small Box,Regular Air,29-09-2014,$12.39,$19.98,$7.59,32,$447.78,9%,$4.67,$421.83,$5.77,$417.33</t>
  </si>
  <si>
    <t>5116-1,17-02-2013,Olvera Toch,"3 Carrington Road ,Box Hill",Melbourne,VIC,Corporate,Yvette Biti,Critical,"Steady EarthWrite Recycled Pencils, Medium Soft, #2",Office Supplies,Small Box,Express Air,22-02-2013,$0.90,$2.10,$1.20,39,$36.70,7%,$1.36,$35.04,$0.70,$36.49</t>
  </si>
  <si>
    <t>5116-1,18-05-2015,Brian DeCherney,"523 King St,Newtown",Sydney,NSW,Consumer,Aanya Zhang,Low,Multimedia Mailers,Office Supplies,Small Box,Regular Air,25-05-2015,$99.39,$162.93,$63.54,31,"$1,807.60",0%,$54.26,"$1,608.43",$19.99,"$1,601.97"</t>
  </si>
  <si>
    <t>5118-1,08-12-2013,Larry Tron,"4A Lyons St,Strathfield",Sydney,NSW,Home Office,Tina Carlton,Medium,"Smiths Pen Style Liquid Stix</t>
  </si>
  <si>
    <t>5118-1,22-12-2014,Theone Pippenger,"188 Pitt Street,Sydney",Sydney,NSW,Consumer,Tina Carlton,Low,Creator Colored Pencils,Office Supplies,Small Box,Regular Air,23-12-2014,$1.57,$3.28,$1.71,32,$86.88,10%,$8.69,$78.19,$0.98,$79.75</t>
  </si>
  <si>
    <t>5118-1,22-12-2014,Theone Pippenger,"188 Pitt Street,Sydney",Sydney,NSW,Small Business,Tina Carlton,Medium,Colored Envelopes,Office Supplies,Small Box,Regular Air,23-12-2014,$2.25,$3.69,$1.44,32,$86.88,5%,$8.69,$78.19,$2.50,$79.75</t>
  </si>
  <si>
    <t>5119-1,18-11-2013,Nicole Brennan,"310 Wattle St,Ultimo",Sydney,NSW,Consumer,Aanya Zhang,Medium,Economy Binders,Technology,Small Box,Regular Air,20-11-2013,$1.33,$2.08,$0.75,32,$67.12,1%,$6.13,$68.19,$1.49,$64.58</t>
  </si>
  <si>
    <t>5119-1,23-02-2015,Brid Thompson,"Macquarie Centre Cnr Herring Road &amp; Waterloo Road,Macquarie Park",Sydney,NSW,Home Office,Nicholas Fernandes,High,"Steady Colorific Colored Pencils, 12/Box",Office Supplies,Small Box,Express Air,26-02-2015,$1.30,$2.88,$1.58,12,$142.34,2%,$14.63,$136.65,$1.01,$127.87</t>
  </si>
  <si>
    <t>5120-1,05-06-2013,Neil Knudson,"4A Lyons St,Strathfield",Sydney,NSW,Consumer,Tina Carlton,Medium,Artisan Arch Ring Binders,Office Supplies,Wrap Bag,Regular Air,07-06-2013,$36.02,$58.10,$22.08,48,$581.00,7%,$52.29,$528.71,$1.49,$530.20</t>
  </si>
  <si>
    <t>5120-1,05-06-2013,Neil Knudson,"4A Lyons St,Strathfield",Sydney,NSW,Consumer,Tina Carlton,High,Artisan Arch Ring Binders,Office Supplies,Wrap Bag,Regular Air,07-06-2013,$36.02,$58.10,$22.08,27,$581.00,7%,$52.29,$528.71,$1.49,$530.20</t>
  </si>
  <si>
    <t>5120-1,05-06-2013,Deborah Brumfield,"644 George St,Sydney",Sydney,NSW,Small Business,Radhya Staples,Medium,Artisan Arch Ring Binders,Technology,Small Box,Regular Air,05-06-2013,$36.02,$58.10,$22.08,37,$581.00,1%,$52.29,$528.71,$1.49,$530.20</t>
  </si>
  <si>
    <t>5120-1,05-06-2013,Neil Knudson,"4A Lyons St,Strathfield",Sydney,NSW,Small Business,Tina Carlton,Low,Artisan Arch Ring Binders,Office Supplies,Wrap Bag,Regular Air,07-06-2013,$36.02,$58.10,$22.08,40,$581.00,4%,$52.29,$528.71,$1.49,$530.20</t>
  </si>
  <si>
    <t>5120-1,05-06-2013,Neil Knudson,"4A Lyons St,Strathfield",Sydney,NSW,Small Business,Tina Carlton,Medium,Artisan Arch Ring Binders,Office Supplies,Wrap Bag,Express Air,07-06-2013,$36.02,$58.10,$22.08,12,$581.00,5%,$52.29,$528.71,$1.49,$530.20</t>
  </si>
  <si>
    <t>5120-1,05-06-2013,Neil Knudson,"3A Lyons St,Strathfield",Sydney,NSW,Consumer,Tina Carlton,Medium,Artisan Arch Ring Binders,Office Supplies,Small Box,Regular Air,07-06-2013,$36.02,$58.10,$22.08,19,$581.00,0%,$52.29,$528.71,$1.49,$530.20</t>
  </si>
  <si>
    <t>5120-1,05-06-2013,Neil Knudson,"4A Lyons St,Strathfield",Sydney,NSW,Corporate,Tina Carlton,Not Specified,Artisan Arch Ring Binders,Office Supplies,Small Box,Regular Air,07-06-2013,$36.02,$58.10,$22.08,35,$581.00,3%,$52.29,$528.71,$1.49,$530.20</t>
  </si>
  <si>
    <t>5120-1,05-06-2013,Neil Knudson,"4A Lyons St,Strathfield",Sydney,NSW,Corporate,Tina Carlton,High,Artisan Arch Ring Binders,Office Supplies,Small Box,Express Air,07-06-2013,$36.02,$58.10,$22.08,22,$581.00,10%,$52.29,$528.71,$1.49,$530.20</t>
  </si>
  <si>
    <t>5120-1,05-06-2013,Neil Knudson,"4A Lyons St,Strathfield",Sydney,NSW,Corporate,Tina Carlton,Critical,Artisan 48 Labels,Office Supplies,Small Box,Express Air,07-06-2013,$3.84,$6.30,$2.46,19,$581.00,0%,$52.29,$528.71,$0.50,$530.20</t>
  </si>
  <si>
    <t>5120-1,05-06-2013,Neil Knudson,"4A Lyons St,Strathfield",Sydney,NSW,Consumer,Tina Carlton,Critical,Artisan Arch Ring Binders,Office Supplies,Wrap Bag,Regular Air,07-06-2013,$36.02,$58.10,$22.08,32,$581.00,6%,$52.29,$528.71,$1.49,$530.20</t>
  </si>
  <si>
    <t>5120-1,05-06-2013,Neil Knudson,"4A Lyons St,Strathfield",Sydney,NSW,Small Business,Tina Carlton,Not Specified,Artisan Arch Ring Binders,Office Supplies,Small Box,Regular Air,07-06-2013,$36.02,$58.10,$22.08,31,$581.00,8%,$52.29,$528.71,$1.49,$530.20</t>
  </si>
  <si>
    <t>5120-1,05-06-2013,Sill Knudson,"224A Gertrude St,Fitzroy",Melbourne,VIC,Consumer,Connor Betts,Low,"Artisan Flip-Chart Easel Binder, Black",Office Supplies,Wrap Bag,Regular Air,07-06-2013,$13.88,$22.38,$8.50,21,$581.00,0%,$52.29,$528.71,$15.10,$530.20</t>
  </si>
  <si>
    <t>5120-1,05-06-2013,Neil Knudson,"4A Lyons St,Strathfield",Sydney,NSW,Corporate,Tina Carlton,Low,Artisan Arch Ring Binders,Office Supplies,Small Box,Regular Air,07-06-2013,$36.02,$58.10,$22.08,19,$581.00,10%,$52.29,$528.71,$1.49,$530.20</t>
  </si>
  <si>
    <t>5120-1,05-06-2013,Jan Machine,"359 Crown Street,Surry Hills",Sydney,NSW,Consumer,Phoebe Gour,Low,Artisan Arch Ring Binders,Office Supplies,Small Box,Regular Air,05-06-2013,$36.02,$58.10,$22.08,44,$581.00,3%,$52.29,$528.71,$1.49,$530.20</t>
  </si>
  <si>
    <t>5121-1,16-12-2014,Harry Greene,"470 Anzac Parade,Kingsford",Sydney,NSW,Small Business,Tina Carlton,Critical,Economy Binders,Office Supplies,Small Box,Regular Air,18-12-2014,$1.33,$2.08,$0.75,6,$85.96,3%,$5.60,$76.46,$1.49,$78.84</t>
  </si>
  <si>
    <t>5122-1,05-06-2013,Deborah Brumfield,"501 George St,Sydney",Sydney,NSW,Small Business,Samantha Chairs,Critical,UGen Ultra Professional Cordless Optical Suite,Office Supplies,Small Box,Regular Air,05-06-2013,$156.50,$300.97,$144.47,41,"$11,436.86",7%,"$1,029.32","$10,407.54",$7.18,"$10,414.72"</t>
  </si>
  <si>
    <t>5122-1,05-06-2013,Deborah Brumfield,"501 George St,Sydney",Sydney,NSW,Home Office,Samantha Chairs,Low,UGen Ultra Professional Cordless Optical Suite,Technology,Small Box,Regular Air,05-06-2013,$156.50,$300.97,$144.47,46,"$11,436.86",10%,"$1,029.32","$10,407.54",$7.18,"$10,414.72"</t>
  </si>
  <si>
    <t>5122-1,11-06-2015,Nathan Geldres,"221 Barkly St,St Kilda",Melbourne,VIC,Small Business,Yvette Biti,Critical,Binder Posts,Office Supplies,Small Box,Regular Air,12-06-2015,$3.50,$5.74,$2.24,20,$125.60,7%,$12.56,$116.04,$5.01,$117.51</t>
  </si>
  <si>
    <t>5122-1,05-06-2013,Deborah Brumfield,"501 George St,Sydney",Sydney,NSW,Corporate,Samantha Chairs,Medium,UGen Ultra Professional Cordless Optical Suite,Office Supplies,Small Box,Regular Air,05-06-2013,$156.50,$300.97,$144.47,3,"$11,436.86",1%,"$1,029.32","$10,407.54",$7.18,"$10,414.72"</t>
  </si>
  <si>
    <t>5122-1,05-06-2013,Deborah Brumfield,"501 George St,Sydney",Sydney,NSW,Small Business,Samantha Chairs,High,UGen Ultra Professional Cordless Optical Suite,Office Supplies,Small Box,Regular Air,05-06-2013,$156.50,$300.97,$144.47,15,"$11,436.86",5%,"$1,029.32","$10,407.54",$7.18,"$10,414.72"</t>
  </si>
  <si>
    <t>5123-1,17-09-2014,Naresj Patel,"106 Ebley Street,Bondi Junction",Sydney,NSW,Small Business,Leighton Forrest,High,Artisan 481 Labels,Office Supplies,Small Box,Regular Air,18-09-2014,$1.94,$3.08,$1.14,31,$140.60,3%,$5.65,$136.01,$0.99,$137.04</t>
  </si>
  <si>
    <t>5124-1,14-07-2015,Raymond Fair,"188 Pitt Street,Sydney",Sydney,NSW,Consumer,Tina Carlton,High,Apex Preferred Stainless Steel Scissors,Office Supplies,Wrap Bag,Regular Air,19-07-2015,$2.50,$5.68,$3.18,27,$260.24,7%,$13.03,$246.51,$3.60,$247.74</t>
  </si>
  <si>
    <t>5124-1,29-05-2013,Anthony Rawles,"Shop 1, 186-190 Church Street,Parramatta</t>
  </si>
  <si>
    <t>5124-1,11-06-2013,Jim Kriz,"85-113 Dunning Ave,Roseberry",Sydney,NSW,Small Business,Mihael Khan,Critical,Artisan 48 Labels,Office Supplies,Wrap Bag,Regular Air,13-06-2013,$3.84,$6.30,$2.46,21,$23.82,5%,$1.63,$22.65,$0.50,$22.03</t>
  </si>
  <si>
    <t>5124-1,09-12-2014,Linda Southworth,"359 Crown Street,Surry Hills",Sydney,NSW,Small Business,Phoebe Gour,Not Specified,TypeRight Side-Opening Peel &amp; Seel Expanding Envelopes,Technology,Small Box,Regular Air,11-12-2014,$54.29,$90.48,$36.19,43,"$9,407.54",4%,$39.51,"$5,785.83",$19.99,"$4,273.24"</t>
  </si>
  <si>
    <t>5124-1,06-06-2013,Erica Hernandez,"12 Princess Hwy,Sylvania",Sydney,NSW,Home Office,Nicholas Fernandes,High,Apex Elite Stainless Steel Scissors,Office Supplies,Small Pack,Regular Air,08-06-2013,$3.42,$8.34,$4.92,23,$250.20,9%,$5.00,$245.20,$2.64,$247.84</t>
  </si>
  <si>
    <t>5124-1,11-06-2013,Jim Kriz,"85-113 Dunning Ave,Roseberry",Sydney,NSW,Home Office,Mihael Khan,High,Smiths Colored Interoffice Envelopes,Technology,Small Box,Regular Air,13-06-2013,$19.83,$30.98,$11.15,48,"$1,518.02",4%,$136.62,"$1,381.40",$19.51,"$1,400.91"</t>
  </si>
  <si>
    <t>5124-1,06-06-2013,Trudy Schmidt,"333-339 Enmore Rd,Marrickville",Sydney,NSW,Corporate,Preston Senome,Not Specified,Apex Elite Stainless Steel Scissors,Office Supplies,Wrap Bag,Regular Air,08-06-2013,$3.42,$8.34,$4.92,11,$250.20,1%,$5.00,$245.20,$2.64,$247.84</t>
  </si>
  <si>
    <t>5124-1,30-07-2013,Corinna Mitchell,"27 Greenfield Parade,Bankstown",Sydney,NSW,Consumer,Nicholas Fernandes,High,Emerson Stylus 1520 Color Inkjet Printer,Office Supplies,Small Box,Regular Air,31-07-2013,$315.61,$500.97,$185.36,46,"$2,879.76",4%,$57.60,"$2,822.16",$69.30,"$2,836.16"</t>
  </si>
  <si>
    <t>5125-1,10-06-2013,Jim Kriz,"85-113 Dunning Ave,Roseberry",Sydney,NSW,Home Office,Mihael Khan,High,Artisan 481 Labels,Office Supplies,Small Box,Regular Air,11-06-2013,$1.94,$3.08,$1.14,23,$156.00,1%,$12.48,$143.52,$0.99,$144.82</t>
  </si>
  <si>
    <t>5125-1,10-06-2014,Clay Ludtke,"7 Khartoum Rd,Macquarie Park",Sydney,NSW,Small Business,Preston Senome,Not Specified,Steady Pocket Accent Highlighters,Office Supplies,Small Box,Express Air,12-06-2014,$0.93,$1.60,$0.67,8,$78.60,7%,$7.28,$74.54,$1.29,$76.45</t>
  </si>
  <si>
    <t>5125-1,20-05-2015,Allen Armold,"224A Gertrude St,Fitzroy",Melbourne,VIC,Small Business,Connor Betts,High,TypeRight Side-Opening Peel &amp; Seel Expanding Envelopes,Office Supplies,Wrap Bag,Regular Air,22-05-2015,$54.29,$90.48,$36.19,2,"$2,754.32",4%,$333.87,"$2,368.09",$19.99,"$2,389.44"</t>
  </si>
  <si>
    <t>5125-1,15-09-2013,Rob Haberlin,"8 Rankins Lane ,Melbourne",Melbourne,VIC,Home Office,Connor Betts,Medium,EcoTones Memo Sheets,Technology,Small Box,Regular Air,16-09-2013,$2.52,$4.00,$1.48,24,$249.90,8%,$2.49,$247.01,$1.30,$245.31</t>
  </si>
  <si>
    <t>5125-1,19-11-2014,Jam Mailer,"Sydney Fish Market, Bank Street, Sydney",Sydney,NSW,Corporate,Phoebe Gour,High,Artisan 474 Labels,Office Supplies,Wrap Bag,Express Air,21-11-2014,$1.84,$2.88,$1.04,14,$56.40,8%,$2.55,$53.25,$0.99,$54.72</t>
  </si>
  <si>
    <t>5126-1,13-03-2014,Dennis Pardue,"412 Brunswick St,Fitzroy",Melbourne,VIC,Corporate,Connor Betts,Not Specified,Steady 52201 APSCO Electric Pencil Sharpener,Office Supplies,Small Box,Regular Air,13-03-2014,$16.80,$40.97,$24.17,1,"$1,825.82",0%,$72.23,"$1,848.07",$8.99,"$1,833.74"</t>
  </si>
  <si>
    <t>5126-1,03-08-2015,Dave Hallsten,"1 John St,Waterloo",Sydney,NSW,Corporate,Charlie Bui,Not Specified,Beekin 6 Outlet Metallic Surge Strip,Office Supplies,Small Box,Express Air,08-08-2015,$4.46,$10.89,$6.43,39,$117.04,3%,$4.68,$112.36,$4.50,$113.95</t>
  </si>
  <si>
    <t>5126-1,09-10-2015,Janet Lee,"Hoyts Entertainment Quarter 122 Lang Road,Moore Park",Sydney,NSW,Consumer,Tina Carlton,Critical,Xit Blank Computer Paper,Office Supplies,Small Box,Regular Air,11-10-2015,$12.39,$19.98,$7.59,8,$739.92,5%,$50.79,$673.27,$5.77,$676.88</t>
  </si>
  <si>
    <t>5128-1,10-06-2013,Nora Paige,"85-113 Dunning Ave,Roseberry",Sydney,NSW,Corporate,Mihael Khan,Not Specified,EcoTones Memo Sheets,Office Supplies,Small Box,Regular Air,12-06-2013,$2.52,$4.00,$1.48,46,$156.00,1%,$12.48,$143.52,$1.30,$144.82</t>
  </si>
  <si>
    <t>5128-1,10-06-2013,Nora Paige,"85-113 Dunning Ave,Roseberry",Sydney,NSW,Corporate,Mihael Khan,Critical,EcoTones Memo Sheets,Technology,Small Box,Regular Air,12-06-2013,$2.52,$4.00,$1.48,44,$156.00,3%,$12.48,$143.52,$1.30,$144.82</t>
  </si>
  <si>
    <t>5128-1,27-03-2013,Echa Smith,"188 Pitt Street,Sydney",Sydney,NSW,Home Office,Tina Carlton,Low,Artisan Hole Reinforcements,Technology,Jumbo Drum,Delivery Truck,27-03-2013,$3.99,$6.23,$2.24,42,$136.02,0%,$8.16,$123.88,$6.97,$124.57</t>
  </si>
  <si>
    <t>5128-1,10-06-2013,Nora Paige,"85-113 Dunning Ave,Roseberry",Sydney,NSW,Corporate,Mihael Khan,Medium,EcoTones Memo Sheets,Office Supplies,Small Pack,Regular Air,12-06-2013,$2.52,$4.00,$1.48,8,$156.00,3%,$12.48,$143.52,$1.30,$144.82</t>
  </si>
  <si>
    <t>5128-1,14-06-2013,Sean ODonnell,"541 Church St ,Richmond",Melbourne,VIC,Corporate,Yvette Biti,Not Specified,EcoTones Memo Sheets,Office Supplies,Small Box,Regular Air,15-06-2013,$2.52,$4.00,$1.48,33,$156.00,8%,$12.48,$143.52,$1.30,$144.82</t>
  </si>
  <si>
    <t>5128-1,14-06-2013,Paul Lucas,"8 Quay Street,Haymarket",Sydney,NSW,Consumer,Leighton Forrest,Not Specified,EcoTones Memo Sheets,Office Supplies,Small Box,Regular Air,25-06-2013,$2.52,$4.00,$1.48,33,$156.00,5%,$12.48,$143.52,$1.30,$144.82</t>
  </si>
  <si>
    <t>5128-1,10-06-2013,Nora Paige,"85-113 Dunning Ave,Roseberry",Sydney,NSW,Corporate,Mihael Khan,Low,EcoTones Memo Sheets,Office Supplies,Small Box,Regular Air,12-06-2013,$2.52,$4.00,$1.48,22,$156.00,4%,$12.48,$143.52,$1.30,$144.82</t>
  </si>
  <si>
    <t>5128-1,10-06-2013,Nora Paige,"85-113 Dunning Ave,Roseberry",Sydney,NSW,Small Business,Mihael Khan,Low,EcoTones Memo Sheets,Office Supplies,Wrap Bag,Regular Air,12-06-2013,$2.52,$4.00,$1.48,8,$156.00,6%,$12.48,$143.52,$1.30,$144.82</t>
  </si>
  <si>
    <t>5129-1,07-03-2013,Sean ODonnell,"541 Church St ,Richmond",Melbourne,VIC,Home Office,Yvette Biti,Low,Beekin 105-Key Black Keyboard,Furniture,Small Pack,Regular Air,10-03-2013,$6.39,$19.98,$13.59,46,$136.92,3%,$8.32,$123.74,$4.00,$122.04</t>
  </si>
  <si>
    <t>5129-1,13-05-2013,Thomas Boland,"3/219 Canley Vale Road,Canley Heights",Sydney,NSW,Corporate,Mihael Khan,Not Specified,Smiths Colored Interoffice Envelopes,Office Supplies,Small Box,Regular Air,14-05-2013,$19.83,$30.98,$11.15,8,"$1,518.52",0%,$151.46,"$1,381.40",$19.51,"$1,400.91"</t>
  </si>
  <si>
    <t>5130-1,22-05-2013,Thais Sissman,"53-55 Liverpool St,Sydney",Sydney,NSW,Corporate,Tina Carlton,Not Specified,Apex Preferred Stainless Steel Scissors,Office Supplies,Wrap Bag,Regular Air,23-05-2013,$2.50,$5.68,$3.18,18,$332.84,4%,$1.06,$232.59,$3.60,$239.54</t>
  </si>
  <si>
    <t>5130-1,31-05-2013,Joy Smith,"221 Barkly St,St Kilda",Melbourne,VIC,Home Office,Yvette Biti,Critical,TypeRight Side-Opening Peel &amp; Seel Expanding Envelopes,Office Supplies,Small Box,Regular Air,04-06-2013,$54.29,$90.48,$36.19,10,"$1,504.55",9%,$106.62,"$1,393.59",$19.99,"$1,406.69"</t>
  </si>
  <si>
    <t>5131-1,09-06-2014,Barry Lonsdale,"7 Khartoum Rd,Macquarie Park",Sydney,NSW,Home Office,Preston Senome,Medium,Beekin 105-Key Black Keyboard,Technology,Small Box,Regular Air,09-06-2014,$6.39,$19.98,$13.59,27,$119.36,5%,$0.54,$110.65,$4.00,$112.36</t>
  </si>
  <si>
    <t>5132-1,30-07-2014,Keith Herrera,"120 Hardware St,Melbourne",Melbourne,VIC,Consumer,Yvette Biti,Medium,PastelOcean Color Pencil Set,Technology,Small Box,Regular Air,31-07-2014,$11.11,$19.84,$8.73,12,$340.62,0%,$2.65,$335.67,$4.10,$345.35</t>
  </si>
  <si>
    <t>5132-1,18-07-2015,Susan Vittorini,"3 Carrington Road ,Box Hill",Melbourne,VIC,Small Business,Yvette Biti,High,Self-Adhesive Ring Binder Labels,Technology,Small Box,Regular Air,20-07-2015,$2.18,$3.52,$1.34,48,$105.60,2%,$10.35,$99.07,$6.83,$90.69</t>
  </si>
  <si>
    <t>5132-1,18-02-2014,Grant Thornton,"1 John Street,Waterloo",Sydney,NSW,Corporate,Charlie Bui,Not Specified,Ecolon Metal Binder Clips,Office Supplies,Small Box,Regular Air,20-02-2014,$1.60,$2.62,$1.02,1,$43.74,6%,$4.67,$30.81,$0.80,$33.24</t>
  </si>
  <si>
    <t>5132-1,04-05-2013,Lynn Smith,"61A Bay Road,Wollstonecraft",Sydney,NSW,Corporate,Samantha Chairs,Low,Apex Box Cutter Scissors,Office Supplies,Small Box,Regular Air,06-05-2013,$4.19,$10.23,$6.04,29,$365.60,3%,$2.65,$327.75,$4.68,$345.34</t>
  </si>
  <si>
    <t>5132-1,12-09-2014,Gary Hansen,"273 George Street,Sydney",Sydney,NSW,Corporate,Leighton Forrest,Not Specified,Smiths File Caddy,Office Supplies,Small Box,Regular Air,19-09-2014,$4.03,$9.38,$5.35,33,$279.30,8%,$35.76,$267.30,$7.28,$274.95</t>
  </si>
  <si>
    <t>5132-1,17-07-2013,Pauline Webber,"499-501 Lygon Street,Carlton North",Melbourne,VIC,Corporate,Yvette Biti,High,Apex Preferred Stainless Steel Scissors,Office Supplies,Small Box,Regular Air,17-07-2013,$2.50,$5.68,$3.18,27,$137.54,7%,$1.38,$136.14,$3.60,$132.04</t>
  </si>
  <si>
    <t>5133-1,15-06-2013,Scott Cohen,"240-242 Johnston Street,Fitzroy",Melbourne,VIC,Consumer,Connor Betts,High,Cando PC940 Copier,Office Supplies,Wrap Bag,Regular Air,17-06-2013,$278.99,$449.99,$171.00,9,$128.52,9%,$9.00,$119.52,$49.00,$120.40</t>
  </si>
  <si>
    <t>5133-1,15-06-2013,Scott Cohen,"240-242 Johnston Street,Fitzroy",Melbourne,VIC,Corporate,Connor Betts,Not Specified,Wirebound Voice Message Log Book,Technology,Small Box,Regular Air,17-06-2013,$2.90,$4.76,$1.86,1,$128.52,0%,$9.00,$119.52,$0.88,$120.40</t>
  </si>
  <si>
    <t>5133-1,15-06-2013,Scott Cohen,"240-242 Johnston Street,Fitzroy",Melbourne,VIC,Home Office,Connor Betts,Not Specified,Wirebound Voice Message Log Book,Office Supplies,Wrap Bag,Regular Air,17-06-2013,$2.90,$4.76,$1.86,17,$128.52,9%,$9.00,$119.52,$0.88,$120.40</t>
  </si>
  <si>
    <t>5134-1,16-06-2013,Liz MacKendrick,"224A Gertrude St,Fitzroy",Melbourne,VIC,Consumer,Connor Betts,Not Specified,UGen Ultra Professional Cordless Optical Suite,Office Supplies,Wrap Bag,Regular Air,16-06-2013,$156.50,$300.97,$144.47,23,$300.97,7%,$18.06,$282.91,$7.18,$290.09</t>
  </si>
  <si>
    <t>5134-1,22-06-2014,Andy Peige,"797 Botany Rd,Rosebery",Sydney,NSW,Home Office,Phoebe Gour,Medium,Artisan 419 Labels,Office Supplies,Small Box,Regular Air,24-06-2014,$1.94,$3.08,$1.14,8,$23.04,7%,$1.61,$21.43,$0.99,$22.22</t>
  </si>
  <si>
    <t>5134-1,02-03-2015,Thomas Thornton,"221 Barkly St,St Kilda",Melbourne,VIC,Small Business,Yvette Biti,High,"3Max Polarizing Task Lamp with Clamp Arm, Light Gray",Technology,Small Box,Regular Air,04-03-2015,$56.16,$136.98,$80.82,47,$360.33,0%,$26.31,$359.95,$24.49,$353.36</t>
  </si>
  <si>
    <t>5135-1,01-01-2015,Michael Oakman,"8 Rankins Lane ,Melbourne",Melbourne,VIC,Small Business,Connor Betts,Low,Apex Straight Scissors,Office Supplies,Small Box,Regular Air,04-01-2015,$5.19,$12.98,$7.79,47,$239.00,2%,$2.39,$237.21,$3.14,$241.43</t>
  </si>
  <si>
    <t>5135-1,24-06-2013,Paul Lucas,"8 Quay Street,Haymarket",Sydney,NSW,Consumer,Leighton Forrest,High,"Angle-D Binders with Locking Rings, Label Holders",Office Supplies,Small Box,Regular Air,25-06-2013,$4.53,$7.30,$2.77,50,$255.25,7%,$15.45,$248.21,$7.72,$228.42</t>
  </si>
  <si>
    <t>5136-1,01-02-2015,Julia Dunbar,"Qantas Domestic Terminal,Mascot",Sydney,NSW,Consumer,Phoebe Gour,Medium,"TypeRight  Top-Opening Peel &amp; Seel Envelopes, Plain White",Technology,Jumbo Drum,Delivery Truck,03-02-2015,$16.85,$27.18,$10.33,5,"$1,204.54",1%,$64.22,"$1,196.28",$8.23,"$1,117.28"</t>
  </si>
  <si>
    <t>5136-2,17-06-2014,Edward Becker,"501 George St,Sydney",Sydney,NSW,Consumer,Samantha Chairs,Medium,Steady Liquid Accent Tank-Style Highlighters,Office Supplies,Small Box,Regular Air,18-06-2014,$1.31,$2.84,$1.53,32,$25.20,5%,$2.20,$21.30,$0.93,$22.29</t>
  </si>
  <si>
    <t>5137-1,05-02-2017,Art Foster,"Westfield Parramatta,Parramatta",Sydney,NSW,Home Office,Stevie Bacata,Not Specified,"TypeRight  Top-Opening Peel &amp; Seel Envelopes, Plain White",Office Supplies,Small Pack,Regular Air,07-02-2017,$16.85,$27.18,$10.33,36,"$1,305.29",10%,$52.51,"$1,205.49",$8.23,"$1,126.28"</t>
  </si>
  <si>
    <t>5138-1,07-05-2013,Grant Carroll,"10 O'Connell St,Sydney",Sydney,NSW,Corporate,Aanya Zhang,High,Smiths Metal Binder Clips,Furniture,Small Pack,Regular Air,09-05-2013,$1.60,$2.62,$1.02,35,$89.08,0%,$7.13,$81.95,$0.80,$82.75</t>
  </si>
  <si>
    <t>5138-1,11-12-2013,Patrick Jones,"221 Barkly St,St Kilda",Melbourne,VIC,Home Office,Yvette Biti,Medium,Smiths General Use 3-Ring Binders,Office Supplies,Wrap Bag,Regular Air,13-12-2013,$1.18,$1.88,$0.70,34,$105.64,3%,$0.00,$105.64,$1.49,$106.94</t>
  </si>
  <si>
    <t>5138-1,16-07-2013,George Zrebassa,"73 MacLeay St,Potts Point",Sydney,NSW,Corporate,Natasha Song,High,Artisan 479 Labels,Office Supplies,Small Box,Regular Air,17-07-2013,$1.59,$2.61,$1.02,25,$111.20,9%,$3.34,$107.86,$0.50,$109.20</t>
  </si>
  <si>
    <t>5138-1,04-12-2014,Ed Braxton,"499-501 Lygon Street,Carlton North",Melbourne,VIC,Home Office,Yvette Biti,Critical,Steady Major Accent Highlighters,Office Supplies,Small Pack,Regular Air,05-12-2014,$3.75,$7.08,$3.33,50,$265.08,8%,$15.85,$228.51,$2.35,$226.73</t>
  </si>
  <si>
    <t>5139-1,29-06-2014,Daniel Byrd,"127 Liverpool St,Sydney",Sydney,NSW,Home Office,Samantha Chairs,Not Specified,Apex Preferred Stainless Steel Scissors,Technology,Large Box,Regular Air,30-06-2014,$2.50,$5.68,$3.18,29,$263.90,0%,$7.60,$236.19,$3.60,$233.85</t>
  </si>
  <si>
    <t>5139-1,12-08-2015,Grant Carroll,"10 O'Connell St,Sydney",Sydney,NSW,Corporate,Aanya Zhang,High,Artisan 474 Labels,Office Supplies,Wrap Bag,Regular Air,15-08-2015,$1.84,$2.88,$1.04,14,$114.64,6%,$4.58,$116.86,$0.99,$117.15</t>
  </si>
  <si>
    <t>5139-1,01-11-2013,Kristina Nunn,"22 Civic Rd,Auburn",Sydney,NSW,Corporate,Mihael Khan,Medium,Binder Posts,Office Supplies,Small Box,Regular Air,02-11-2013,$3.50,$5.74,$2.24,23,$43.38,10%,$3.00,$30.20,$5.01,$30.29</t>
  </si>
  <si>
    <t>5140-1,24-06-2013,Paul Lucas,"8 Quay Street,Haymarket",Sydney,NSW,Corporate,Leighton Forrest,High,3Max Organizer Strips,Office Supplies,Wrap Bag,Regular Air,25-06-2013,$3.40,$5.40,$2.00,9,$135.00,3%,$12.15,$122.85,$7.78,$130.63</t>
  </si>
  <si>
    <t>5140-1,09-08-2013,Tony Sayre,"499-501 Lygon Street,Carlton North",Melbourne,VIC,Home Office,Yvette Biti,High,Aluminum Document Frame,Office Supplies,Small Box,Regular Air,13-08-2013,$5.50,$12.22,$6.72,3,$249.76,0%,$29.97,$239.33,$2.85,$242.85</t>
  </si>
  <si>
    <t>5140-1,24-06-2013,Paul Lucas,"8 Quay Street,Haymarket",Sydney,NSW,Consumer,Leighton Forrest,Critical,3Max Organizer Strips,Office Supplies,Wrap Bag,Express Air,25-06-2013,$3.40,$5.40,$2.00,39,$135.00,7%,$12.15,$122.85,$7.78,$130.63</t>
  </si>
  <si>
    <t>5140-1,24-07-2014,Todja Jarnong,"221 Barkly St,St Kilda",Melbourne,VIC,Corporate,Yvette Biti,High,3Max Organizer Strips,Office Supplies,Wrap Bag,Regular Air,26-07-2014,$3.40,$5.40,$2.00,8,$135.00,2%,$31.35,$122.85,$7.78,$130.63</t>
  </si>
  <si>
    <t>5141-1,20-06-2013,Giulietta Dortch,"180 High Street,Windsor",Melbourne,VIC,Consumer,Connor Betts,Low,"DrawIt Colored Pencils, 48-Color Set",Office Supplies,Wrap Bag,Express Air,22-06-2013,$21.56,$36.55,$14.99,44,$138.54,1%,$5.35,$123.73,$13.89,$126.19</t>
  </si>
  <si>
    <t>5142-1,16-12-2015,Patrick OBrill,"53 Riley Street,Woolloomooloo",Sydney,NSW,Corporate,Tina Carlton,High,Binding Machine Supplies,Office Supplies,Wrap Bag,Regular Air,18-12-2015,$18.38,$29.17,$10.79,25,$359.64,6%,$14.39,$345.25,$6.27,$349.23</t>
  </si>
  <si>
    <t>5142-1,25-06-2013,Aleksandra Gannaway,"Hoyts Entertainment Quarter 122 Lang Road,Moore Park",Sydney,NSW,Home Office,Tina Carlton,Low,PastelOcean Color Pencil Set,Office Supplies,Wrap Bag,Express Air,26-06-2013,$11.11,$19.84,$8.73,40,$515.84,5%,$36.11,$479.73,$4.10,$483.83</t>
  </si>
  <si>
    <t>5142-1,25-06-2013,Neil Knudson,"4A Lyons St,Strathfield",Sydney,NSW,Small Business,Tina Carlton,High,Feluor Cordless Navigator Duo,Office Supplies,Small Box,Regular Air,27-06-2013,$42.11,$80.98,$38.87,50,$515.84,1%,$36.11,$479.73,$7.18,$483.83</t>
  </si>
  <si>
    <t>5142-1,25-06-2013,Cindy Chapman,"53-55 Liverpool St,Sydney",Sydney,NSW,Consumer,Tina Carlton,High,Laser DVD-RAM discs,Office Supplies,Small Pack,Regular Air,27-06-2013,$20.18,$35.41,$15.23,37,$515.84,8%,$36.11,$479.73,$1.99,$483.83</t>
  </si>
  <si>
    <t>5143-1,04-07-2014,Mike Gockenbach,"180 High Street,Windsor",Melbourne,VIC,Corporate,Connor Betts,High,Alto 3-Hole Punch,Office Supplies,Small Box,Regular Air,06-07-2014,$2.76,$4.38,$1.62,26,$222.74,8%,$6.68,$216.06,$6.21,$218.18</t>
  </si>
  <si>
    <t>5143-1,29-05-2013,Anthony Rawles,"Shop 1, 186-190 Church Street,Parramatta</t>
  </si>
  <si>
    <t>5144-1,26-06-2013,Roy Collins,"Westfield Sydney,Sydney",Sydney,NSW,Small Business,Natasha Song,Medium,Smiths Gold Paper Clips,Office Supplies,Small Box,Regular Air,27-06-2013,$1.82,$2.98,$1.16,32,$8.94,10%,$0.80,$8.14,$1.58,$9.72</t>
  </si>
  <si>
    <t>5144-1,26-06-2013,Roy Collins,"Westfield Sydney,Sydney",Sydney,NSW,Corporate,Natasha Song,Not Specified,Smiths General Use 3-Ring Binders,Office Supplies,Small Box,Express Air,27-06-2013,$1.18,$1.88,$0.70,24,$8.94,10%,$0.80,$8.14,$1.49,$9.72</t>
  </si>
  <si>
    <t>5144-1,26-06-2013,Roy Collins,"Westfield Sydney,Sydney",Sydney,NSW,Small Business,Natasha Song,Not Specified,Bagged Rubber Bands,Office Supplies,Small Box,Regular Air,27-06-2013,$0.24,$1.26,$1.02,38,$8.94,0%,$0.80,$8.14,$0.70,$9.72</t>
  </si>
  <si>
    <t>5144-1,26-06-2013,Roy Collins,"Westfield Sydney,Sydney",Sydney,NSW,Corporate,Natasha Song,Medium,Smiths General Use 3-Ring Binders,Office Supplies,Small Box,Regular Air,27-06-2013,$1.18,$1.88,$0.70,22,$8.94,1%,$0.80,$8.14,$1.49,$9.72</t>
  </si>
  <si>
    <t>5144-1,26-06-2013,Roy Collins,"Westfield Sydney,Sydney",Sydney,NSW,Small Business,Natasha Song,Low,Smiths General Use 3-Ring Binders,Office Supplies,Small Box,Regular Air,27-06-2013,$1.18,$1.88,$0.70,17,$8.94,4%,$0.80,$8.14,$1.49,$9.72</t>
  </si>
  <si>
    <t>5144-1,26-06-2013,Roy Collins,"Westfield Sydney,Sydney",Sydney,NSW,Small Business,Natasha Song,Medium,Smiths Gold Paper Clips,Office Supplies,Small Box,Regular Air,27-06-2013,$1.82,$2.98,$1.16,9,$8.94,6%,$0.80,$8.14,$1.58,$9.72</t>
  </si>
  <si>
    <t>5144-1,26-06-2013,Roy Collins,"Westfield Sydney,Sydney",Sydney,NSW,Corporate,Natasha Song,Low,Smiths General Use 3-Ring Binders,Office Supplies,Small Pack,Express Air,27-06-2013,$1.18,$1.88,$0.70,26,$8.94,4%,$0.80,$8.14,$1.49,$9.72</t>
  </si>
  <si>
    <t>5144-1,26-06-2013,Roy Collins,"Westfield Sydney,Sydney",Sydney,NSW,Corporate,Natasha Song,Not Specified,Smiths General Use 3-Ring Binders,Technology,Jumbo Drum,Delivery Truck,27-06-2013,$1.18,$1.88,$0.70,24,$8.94,2%,$0.80,$8.14,$1.49,$9.72</t>
  </si>
  <si>
    <t>5144-1,26-06-2013,Roy Collins,"Westfield Sydney,Sydney",Sydney,NSW,Small Business,Natasha Song,Critical,Smiths General Use 3-Ring Binders,Technology,Small Box,Regular Air,27-06-2013,$1.18,$1.88,$0.70,42,$8.94,7%,$0.80,$8.14,$1.49,$9.72</t>
  </si>
  <si>
    <t>5144-1,26-06-2013,Roy Collins,"Westfield Sydney,Sydney",Sydney,NSW,Small Business,Natasha Song,Low,Smiths General Use 3-Ring Binders,Technology,Small Box,Express Air,27-06-2013,$1.18,$1.88,$0.70,23,$8.94,7%,$0.80,$8.14,$1.49,$9.72</t>
  </si>
  <si>
    <t>5144-1,26-06-2013,Roy Collins,"Westfield Sydney,Sydney",Sydney,NSW,Home Office,Natasha Song,Medium,Smiths General Use 3-Ring Binders,Technology,Small Box,Express Air,27-06-2013,$1.18,$1.88,$0.70,24,$8.94,8%,$0.80,$8.14,$1.49,$9.72</t>
  </si>
  <si>
    <t>5144-1,16-02-2013,Tamara Dahlen,"61 York St,Sydney",Sydney,NSW,Corporate,Leighton Forrest,Not Specified,Artisan 481 Labels,Office Supplies,Small Box,Regular Air,20-02-2013,$1.94,$3.08,$1.14,21,$157.00,3%,$12.82,$147.68,$0.99,$147.04</t>
  </si>
  <si>
    <t>5144-1,26-06-2013,Roy Collins,"Westfield Sydney,Sydney",Sydney,NSW,Corporate,Natasha Song,Low,Smiths General Use 3-Ring Binders,Office Supplies,Small Pack,Regular Air,27-06-2013,$1.18,$1.88,$0.70,50,$8.94,8%,$0.80,$8.14,$1.49,$9.72</t>
  </si>
  <si>
    <t>5144-1,26-06-2013,Roy Collins,"Westfield Sydney,Sydney",Sydney,NSW,Home Office,Natasha Song,High,Smiths General Use 3-Ring Binders,Office Supplies,Wrap Bag,Regular Air,27-06-2013,$1.18,$1.88,$0.70,26,$8.94,7%,$0.80,$8.14,$1.49,$9.72</t>
  </si>
  <si>
    <t>5144-1,26-06-2013,Roy Collins,"Westfield Sydney,Sydney",Sydney,NSW,Small Business,Natasha Song,Medium,Smiths General Use 3-Ring Binders,Technology,Small Box,Regular Air,27-06-2013,$1.18,$1.88,$0.70,41,$8.94,8%,$0.80,$8.14,$1.49,$9.72</t>
  </si>
  <si>
    <t>5145-1,15-07-2013,Mihch Gernen,"85-113 Dunning Ave,Rosebery",Sydney,NSW,Home Office,Mihael Khan,Low,Artisan Legal 4-Ring Binder,Office Supplies,Small Box,Regular Air,24-07-2013,$13.64,$20.98,$7.34,46,$53.52,10%,$4.27,$59.01,$1.49,$55.72</t>
  </si>
  <si>
    <t>5145-1,29-06-2013,Cyma Kinney,"Sydney Fish Market, Bank Street, Sydney",Sydney,NSW,Consumer,Phoebe Gour,High,Alto Memo Cubes,Office Supplies,Small Box,Regular Air,04-07-2013,$3.32,$5.18,$1.86,42,$5.18,0%,$0.10,$5.08,$2.04,$7.12</t>
  </si>
  <si>
    <t>5145-1,02-04-2016,Hunter Glantz,"152 Bunnerong Road,Eastgardens",Sydney,NSW,Consumer,Tina Carlton,Low,1726 Digital Answering Machine,Office Supplies,Small Box,Regular Air,10-04-2016,$8.82,$20.99,$12.17,9,$358.08,3%,$33.23,$325.35,$4.81,$346.25</t>
  </si>
  <si>
    <t>5145-2,29-06-2013,Cyma Kinney,"Sydney Fish Market, Bank Street, Sydney",Sydney,NSW,Consumer,Phoebe Gour,Not Specified,Artisan Hanging File Binders,Office Supplies,Small Box,Regular Air,03-07-2013,$3.65,$5.98,$2.33,45,$23.36,4%,$2.10,$21.26,$1.49,$22.09</t>
  </si>
  <si>
    <t>5146-1,16-12-2015,Patrick OBrill,"53 Riley Street,Woolloomooloo",Sydney,NSW,Corporate,Tina Carlton,Not Specified,Beekin 6 Outlet Metallic Surge Strip,Office Supplies,Wrap Bag,Regular Air,18-12-2015,$4.46,$10.89,$6.43,39,$359.64,10%,$14.39,$345.25,$4.50,$349.25</t>
  </si>
  <si>
    <t>5146-1,30-04-2013,Kelly Williams,"499-501 Lygon Street,Carlton North",Melbourne,VIC,Consumer,Yvette Biti,Not Specified,Cando S750 Color Inkjet Printer,Technology,Small Pack,Regular Air,01-05-2013,$75.00,$120.97,$45.97,21,"$2,499.78",9%,$244.97,"$2,259.75",$26.30,"$2,249.54"</t>
  </si>
  <si>
    <t>5148-1,12-09-2014,Gary Hansen,"188 Pitt Street,Sydney",Sydney,NSW,Home Office,Tina Carlton,Not Specified,12 Colored Short Pencils,Furniture,Large Box,Regular Air,19-09-2014,$1.09,$2.60,$1.51,7,$197.80,2%,$5.96,$199.14,$2.40,$100.09</t>
  </si>
  <si>
    <t>5148-1,29-06-2013,Eugene Hildebrand,"120 Hardware St,Melbourne",Melbourne,VIC,Corporate,Connor Betts,Medium,Economy Binders,Office Supplies,Small Box,Regular Air,01-07-2013,$1.33,$2.08,$0.75,25,$91.52,4%,$3.66,$87.86,$1.49,$89.35</t>
  </si>
  <si>
    <t>5148-1,30-07-2013,Enda Mitchell,"Cnr Williams Road &amp; Lechlade Ave,South Yarra",Melbourne,VIC,Small Business,Yvette Biti,Not Specified,TechSavi Cordless Elite Duo,Office Supplies,Small Pack,Regular Air,31-07-2013,$60.59,$100.98,$40.39,44,"$2,879.76",7%,$57.60,"$2,832.76",$7.18,"$2,857.25"</t>
  </si>
  <si>
    <t>5148-1,16-07-2013,George Zrebassa,"81 MacLeay St,Potts Point",Sydney,NSW,Home Office,Samantha Chairs,High,Lesan Ultra Professional Cordless Optical Suite,Technology,Medium Box,Regular Air,17-07-2013,$156.50,$300.97,$144.47,30,$91.52,3%,$3.66,$87.86,$7.18,$89.35</t>
  </si>
  <si>
    <t>5148-1,15-03-2013,Michael Grace,"402 Argyle St,Moss Vale",Sydney,NSW,Corporate,Natasha Song,Medium,Binder Posts,Technology,Small Box,Regular Air,16-03-2013,$3.50,$5.74,$2.24,39,$134.04,5%,$1.47,$122.83,$5.01,$132.05</t>
  </si>
  <si>
    <t>5148-1,15-02-2013,Jasper Cacioppo,"24 Addison Rd,Marrickville",Sydney,NSW,Consumer,Radhya Staples,Medium,Binding Machine Supplies,Office Supplies,Small Box,Regular Air,16-02-2013,$18.38,$29.17,$10.79,20,$75.44,10%,$0.85,$84.33,$6.27,$74.23</t>
  </si>
  <si>
    <t>5148-1,09-08-2013,Aaron Bergman,"Westfield Sydney,Sydney",Sydney,NSW,Small Business,Natasha Song,Low,"Artisan Flip-Chart Easel Binder, Black",Technology,Large Box,Regular Air,16-08-2013,$13.88,$22.38,$8.50,40,$230.62,4%,$23.26,$232.52,$15.10,$247.64</t>
  </si>
  <si>
    <t>5149-1,09-10-2014,Trudy Bell,"Macquarie Centre Cnr Herring Road &amp; Waterloo Road,Macquarie Park",Sydney,NSW,Small Business,Nicholas Fernandes,Not Specified,Beekin 105-Key Black Keyboard,Office Supplies,Small Box,Regular Air,09-10-2014,$6.39,$19.98,$13.59,21,$378.50,0%,$30.28,$347.25,$4.00,$353.25</t>
  </si>
  <si>
    <t>5149-1,18-11-2013,Phillip Flathmann,"Macquarie Centre Cnr Herring Road &amp; Waterloo Road,Macquarie Park",Sydney,NSW,Corporate,Nicholas Fernandes,Not Specified,"Angle-D Binders with Locking Rings, Label Holders",Office Supplies,Wrap Bag,Express Air,20-11-2013,$4.53,$7.30,$2.77,41,$304.96,2%,$6.10,$295.60,$7.72,$244.35</t>
  </si>
  <si>
    <t>5150-1,29-06-2013,Adam Berlavance,"106 Ebley Street,Bondi Junction",Sydney,NSW,Small Business,Leighton Forrest,Not Specified,HFX 6S Scientific Calcul Plament Drawer Pagem-Pafer Pockets,Office Supplies,Small Box,Regular Air,01-07-2013,$2.26,$3.58,$1.32,18,$636.51,10%,$44.56,$591.95,$5.47,$601.39</t>
  </si>
  <si>
    <t>5150-1,04-05-2013,Lynn Smith,"61A Bay Road,Wollstonecraft",Sydney,NSW,Small Business,Samantha Chairs,Medium,"Angle-D Binders with Locking Rings, Label Holders",Office Supplies,Small Box,Regular Air,06-05-2013,$4.53,$7.30,$2.77,39,$243.98,3%,$2.19,$243.32,$7.72,$243.82</t>
  </si>
  <si>
    <t>5150-1,24-08-2013,Skye Norling,"48 Albion St,Surry Hills",Sydney,NSW,Consumer,Natasha Song,Not Specified,"DrawIt Pizazz Watercolor Pencils, 10-Color Set with Brush",Technology,Small Box,Regular Air,27-08-2013,$2.39,$4.26,$1.87,39,$135.00,9%,$12.15,$122.85,$1.20,$130.63</t>
  </si>
  <si>
    <t>5152-1,24-08-2013,Toby Gondweld,"523 King St,Newtown",Sydney,NSW,Home Office,Aanya Zhang,Not Specified,Artisan 481 Labels,Office Supplies,Small Box,Regular Air,28-08-2013,$1.94,$3.08,$1.14,10,$156.00,10%,$13.28,$142.58,$0.99,$133.04</t>
  </si>
  <si>
    <t>5152-1,15-02-2013,Jasper Cacioppo,"24 Addison Rd,Marrickville",Sydney,NSW,Small Business,Radhya Staples,Not Specified,Smiths Metal Binder Clips,Office Supplies,Small Pack,Express Air,16-02-2013,$1.60,$2.62,$1.02,34,$69.30,0%,$12.88,$68.96,$0.80,$63.95</t>
  </si>
  <si>
    <t>5152-1,11-08-2014,Tonja Turnell,"222 Barkly St,St Kilda",Melbourne,VIC,Consumer,Yvette Biti,Critical,12 Colored Short Pencils,Technology,Small Box,Express Air,13-08-2014,$1.09,$2.60,$1.51,50,$49.76,5%,$3.96,$49.24,$2.40,$40.01</t>
  </si>
  <si>
    <t>5152-1,30-06-2013,Mitch Gastineau,"85-113 Dunning Ave,Roseberry",Sydney,NSW,Corporate,Mihael Khan,Critical,Beekin 105-Key Black Keyboard,Office Supplies,Wrap Bag,Regular Air,04-07-2013,$6.39,$19.98,$13.59,8,$379.62,4%,$30.27,$349.25,$4.00,$353.25</t>
  </si>
  <si>
    <t>5152-1,07-09-2015,Naresj Patel,"106 Ebley Street,Bondi Junction",Sydney,NSW,Corporate,Leighton Forrest,Not Specified,Smiths SlimLine Pencil Sharpener,Office Supplies,Small Box,Regular Air,09-09-2015,$4.79,$11.97,$7.18,6,$259.34,1%,$12.39,$239.25,$5.81,$234.85</t>
  </si>
  <si>
    <t>5152-1,30-06-2013,Mitch Gastineau,"85-113 Dunning Ave,Rosebery",Sydney,NSW,Small Business,Mihael Khan,Not Specified,Beekin 105-Key Black Keyboard,Office Supplies,Wrap Bag,Regular Air,04-07-2013,$6.39,$19.98,$13.59,46,$379.62,8%,$30.37,$349.25,$4.00,$353.25</t>
  </si>
  <si>
    <t>5153-1,18-12-2013,Carol Triggs,"501 George St,Sydney",Sydney,NSW,Small Business,Samantha Chairs,Not Specified,1726 Digital Answering Machine,Technology,Small Box,Regular Air,20-12-2013,$8.82,$20.99,$12.17,33,$630.64,7%,$12.33,$593.95,$4.81,$593.34</t>
  </si>
  <si>
    <t>5154-1,20-08-2013,Jennifer Patt,"523 King St,Newtown",Sydney,NSW,Small Business,Aanya Zhang,Critical,Artisan 479 Labels,Office Supplies,Small Box,Express Air,22-08-2013,$1.59,$2.61,$1.02,32,$27.12,10%,$2.53,$25.53,$0.50,$27.42</t>
  </si>
  <si>
    <t>5154-1,04-08-2013,Aaron Bergman,"Westfield Sydney,Sydney",Sydney,NSW,Small Business,Natasha Song,Medium,"Laser Neon Mac Format Diskettes, 10/Pack",Office Supplies,Small Box,Regular Air,16-08-2013,$1.87,$8.12,$6.25,13,$259.84,10%,$20.79,$239.05,$2.83,$241.88</t>
  </si>
  <si>
    <t>5154-1,26-12-2014,Arthur Gainer,"180 High Street,Windsor",Melbourne,VIC,Corporate,Connor Betts,Not Specified,Brown Kraft Recycled Envelopes,Technology,Medium Box,Regular Air,29-12-2014,$11.04,$16.98,$5.94,18,$89.30,0%,$5.96,$83.96,$12.39,$84.96</t>
  </si>
  <si>
    <t>5154-1,05-06-2014,Tamara Willingham,"Sydney Fish Market, Bank Street, Sydney",Sydney,NSW,Home Office,Phoebe Gour,Medium,Artisan 474 Labels,Office Supplies,Small Box,Regular Air,07-06-2014,$1.84,$2.88,$1.04,13,$50.40,6%,$2.52,$49.20,$0.99,$59.66</t>
  </si>
  <si>
    <t>5155-1,25-08-2014,Jill Fjeld,"53 Riley Street,Woolloomooloo",Sydney,NSW,Corporate,Tina Carlton,High,Deluxe Rollaway Locking File with Drawer,Office Supplies,Small Pack,Regular Air,27-08-2014,$178.83,$415.88,$237.05,42,$305.62,5%,$30.33,$279.53,$11.37,$290.93</t>
  </si>
  <si>
    <t>5155-1,16-11-2014,Jill Stevenson,"181 Enmore Rd,Enmore",Sydney,NSW,Corporate,Radhya Staples,Medium,Artisan 474 Labels,Office Supplies,Wrap Bag,Regular Air,21-11-2014,$1.84,$2.88,$1.04,11,$86.30,9%,$7.63,$76.39,$0.99,$76.68</t>
  </si>
  <si>
    <t>5155-1,15-06-2013,Scott Cohen,"240-242 Johnston Street,Fitzroy",Melbourne,VIC,Corporate,Connor Betts,Low,Xit Blank Computer Paper,Office Supplies,Small Box,Regular Air,17-06-2013,$12.39,$19.98,$7.59,22,$960.10,4%,$9.60,$955.70,$5.77,$995.70</t>
  </si>
  <si>
    <t>5156-1,25-04-2015,Greg Tran,"Crown Complex,Southbank",Melbourne,VIC,Consumer,Yvette Biti,High,Self-Adhesive Removable Labels,Technology,Small Box,Regular Air,28-04-2015,$1.98,$3.15,$1.17,42,$76.24,0%,$2.41,$72.33,$0.49,$72.32</t>
  </si>
  <si>
    <t>5156-1,05-05-2013,Christopher Schild,"4A Lyons St,Strathfield",Sydney,NSW,Home Office,Tina Carlton,Not Specified,Smiths Metal Binder Clips,Office Supplies,Small Box,Regular Air,06-05-2013,$1.60,$2.62,$1.02,22,$56.02,9%,$5.34,$52.69,$0.80,$53.89</t>
  </si>
  <si>
    <t>5156-1,23-10-2013,Denise Leinenbach,"8 Rankins Lane ,Melbourne",Melbourne,VIC,Consumer,Connor Betts,Not Specified,Brown Kraft Recycled Envelopes,Office Supplies,Wrap Bag,Regular Air,25-10-2013,$11.04,$16.98,$5.94,23,$53.92,7%,$4.35,$58.87,$12.39,$53.97</t>
  </si>
  <si>
    <t>5156-1,19-05-2015,Carlos Meador,"152 Bunnerong Road,Eastgardens",Sydney,NSW,Home Office,Tina Carlton,High,Economy Binders,Office Supplies,Small Box,Regular Air,20-05-2015,$1.33,$2.08,$0.75,22,$35.70,7%,$2.20,$33.02,$1.49,$36.44</t>
  </si>
  <si>
    <t>5156-1,01-02-2015,Paul Knutson,"1/173-179 Bronte Rd,Waverley",Sydney,NSW,Home Office,Leighton Forrest,Not Specified,"24 Capacity Maxi Data Binder Racks, Pearl",Technology,Jumbo Drum,Delivery Truck,03-02-2015,$84.22,$210.55,$126.33,4,$880.59,7%,$61.71,$845.87,$9.99,$889.50</t>
  </si>
  <si>
    <t>5157-1,26-11-2014,Jill Stevenson,"181 Enmore Rd,Enmore",Sydney,NSW,Corporate,Radhya Staples,High,Smiths Metal Binder Clips,Office Supplies,Small Pack,Express Air,21-11-2014,$1.60,$2.62,$1.02,10,$56.02,1%,$4.75,$52.29,$0.80,$53.00</t>
  </si>
  <si>
    <t>5158-1,23-07-2015,Magdelene Morse,"53 Riley Street,Woolloomooloo",Sydney,NSW,Consumer,Tina Carlton,Critical,"Multi-Use Personal File Cart and Caster Set, Three Stacking Bins",Office Supplies,Wrap Bag,Regular Air,30-07-2015,$14.95,$34.76,$19.81,28,"$2,652.35",2%,$45.81,"$2,538.07",$8.22,"$2,884.89"</t>
  </si>
  <si>
    <t>5158-1,30-07-2013,Corinna Mitchell,"27 Greenfield Parade,Bankstown",Sydney,NSW,Corporate,Nicholas Fernandes,Critical,"DrawIt Colored Pencils, 48-Color Set",Technology,Small Box,Regular Air,31-07-2013,$21.56,$36.55,$14.99,8,$197.80,5%,$5.95,$193.83,$13.89,$190.03</t>
  </si>
  <si>
    <t>5158-1,04-05-2013,Lynn Smith,"61A Bay Road,Wollstonecraft",Sydney,NSW,Corporate,Samantha Chairs,Not Specified,Steady Major Accent Highlighters,Technology,Medium Box,Regular Air,06-05-2013,$3.75,$7.08,$3.33,40,$255.72,3%,$23.18,$232.20,$2.35,$233.85</t>
  </si>
  <si>
    <t>5158-1,23-03-2013,Aaron Smayling,"1737 Botany Rd,Banksmeadow",Sydney,NSW,Small Business,Nicholas Fernandes,High,Smiths Metal Binder Clips,Office Supplies,Small Box,Regular Air,26-03-2013,$1.60,$2.62,$1.02,30,$65.00,3%,$3.44,$52.68,$0.80,$53.08</t>
  </si>
  <si>
    <t>5159-1,04-07-2013,Sara Luxemburg,"180 High Street,Windsor",Melbourne,VIC,Home Office,Connor Betts,Medium,Smiths Metal Binder Clips,Office Supplies,Small Box,Regular Air,05-07-2013,$1.60,$2.62,$1.02,50,$55.02,7%,$2.75,$52.27,$0.80,$53.07</t>
  </si>
  <si>
    <t>5159-1,13-02-2013,Susan Vittorini,"3 Carrington Road ,Box Hill",Melbourne,VIC,Small Business,Yvette Biti,High,Colored Envelopes,Office Supplies,Small Box,Express Air,15-02-2013,$2.25,$3.69,$1.44,18,$56.22,3%,$5.45,$52.27,$2.50,$53.07</t>
  </si>
  <si>
    <t>5159-1,21-03-2015,Tony Sayre,"499-501 Lygon Street,Carlton North",Melbourne,VIC,Small Business,Yvette Biti,Not Specified,Artisan Reinforcements for Hole-Punch Pages,Technology,Small Box,Express Air,22-03-2015,$1.19,$1.98,$0.79,18,$29.92,10%,$0.00,$29.02,$4.77,$28.52</t>
  </si>
  <si>
    <t>5159-1,05-07-2013,Berenike Kampe,"180 High Street,Windsor",Melbourne,VIC,Corporate,Connor Betts,Low,Artisan Poly Binder Pockets,Office Supplies,Small Box,Regular Air,07-07-2013,$2.26,$3.58,$1.32,20,$152.40,10%,$7.02,$152.70,$5.47,$152.28</t>
  </si>
  <si>
    <t>5159-1,15-02-2014,Yana Sorensen,"53-55 Liverpool St,Sydney",Sydney,NSW,Small Business,Tina Carlton,High,Artisan Poly Binder Pockets,Office Supplies,Wrap Bag,Regular Air,20-02-2014,$2.26,$3.58,$1.32,34,$247.30,8%,$0.00,$242.60,$5.47,$240.33</t>
  </si>
  <si>
    <t>5159-1,20-10-2014,Michael Nguyen,"2a/285A Crown St,Surry Hills",Sydney,NSW,Consumer,Phoebe Gour,Critical,Alto 3-Hole Punch,Office Supplies,Wrap Bag,Regular Air,21-10-2014,$2.76,$4.38,$1.62,32,$83.12,6%,$5.53,$76.09,$6.21,$74.08</t>
  </si>
  <si>
    <t>5159-1,04-07-2013,Sara Luxemburg,"180 High Street,Windsor",Melbourne,VIC,Home Office,Connor Betts,Medium,Smiths Metal Binder Clips,Office Supplies,Wrap Bag,Express Air,05-07-2013,$1.60,$2.62,$1.02,2,$55.02,3%,$2.75,$52.27,$0.80,$53.07</t>
  </si>
  <si>
    <t>5159-1,14-06-2015,Sean OBonnell,"541 Church St ,Richmond",Melbourne,VIC,Consumer,Yvette Biti,Medium,"""Addiss Metal Binder Clips",Technology,Small Box,Express Air,15-06-2015,$1.60,$2.62,$1.02,12,$65.80,0%,$3.32,$55.06,$0.80,$56.20</t>
  </si>
  <si>
    <t>5160-1,05-07-2013,Berenike Kampe,"180 High Street,Windsor",Melbourne,VIC,Corporate,Connor Betts,Low,1726 Digital Answering Machine,Technology,Small Box,Regular Air,07-07-2013,$8.82,$20.99,$12.17,8,$850.59,1%,$17.21,$843.38,$4.81,$848.19</t>
  </si>
  <si>
    <t>5160-1,25-08-2014,Jill Fjeld,"53 Riley Street,Woolloomooloo",Sydney,NSW,Home Office,Tina Carlton,Critical,Smiths SlimLine Pencil Sharpener,Office Supplies,Small Box,Regular Air,27-08-2014,$4.79,$11.97,$7.18,50,$530.20,9%,$43.52,$575.87,$5.81,$538.75</t>
  </si>
  <si>
    <t>5160-1,20-10-2014,George Ashbrook,"506 Swan Street,Richmond",Melbourne,VIC,Corporate,Connor Betts,Not Specified,Cando PC940 Copier,Technology,Small Pack,Regular Air,22-10-2014,$278.99,$449.99,$171.00,2,"$7,019.02",7%,$619.98,"$7,509.81",$49.00,"$5,524.85"</t>
  </si>
  <si>
    <t>5163-1,05-08-2016,Beth Thompson,"85-113 Dunning Ave,Roseberry",Sydney,NSW,Small Business,Mihael Khan,Low,Binder Clips by OIC,Office Supplies,Wrap Bag,Regular Air,06-08-2016,$0.93,$1.48,$0.55,37,$5.20,4%,$0.16,$5.08,$0.70,$7.74</t>
  </si>
  <si>
    <t>5163-1,20-05-2015,Allen Armold,"224A Gertrude St,Fitzroy",Melbourne,VIC,Corporate,Connor Betts,Not Specified,UGen Ultra Cordless Optical Suite,Office Supplies,Small Box,Regular Air,22-05-2015,$54.52,$100.97,$46.45,39,"$3,039.81",3%,$303.98,"$2,735.83",$7.18,"$2,741.73"</t>
  </si>
  <si>
    <t>5163-1,01-09-2013,Carol Triggs,"644 George St,Sydney",Sydney,NSW,Home Office,Radhya Staples,High,Smiths Metal Binder Clips,Furniture,Large Box,Regular Air,02-09-2013,$1.60,$2.62,$1.02,5,$82.12,8%,$2.63,$73.09,$0.80,$73.48</t>
  </si>
  <si>
    <t>5163-1,06-07-2013,Aaron Smayling,"1737 Botany Rd,Banksmeadow",Sydney,NSW,Corporate,Nicholas Fernandes,High,"TypeRight  Top-Opening Peel &amp; Seel  Envelopes, Gray",Technology,Jumbo Drum,Delivery Truck,06-07-2013,$21.56,$35.94,$14.38,37,"$1,006.32",0%,$10.06,$996.26,$6.66,"$1,002.92"</t>
  </si>
  <si>
    <t>5163-1,06-07-2013,Aaron Smayling,"1737 Botany Rd,Banksmeadow",Sydney,NSW,Small Business,Nicholas Fernandes,High,"TypeRight  Top-Opening Peel &amp; Seel  Envelopes, Gray",Office Supplies,Small Box,Regular Air,06-07-2013,$21.56,$35.94,$14.38,47,"$1,006.32",0%,$10.06,$996.26,$6.66,"$1,002.92"</t>
  </si>
  <si>
    <t>5163-1,26-03-2013,Mick Brown,"104 King St,Newtown",Sydney,NSW,Home Office,Charlie Bui,High,Beekin 105-Key Black Keyboard,Office Supplies,Small Box,Regular Air,28-03-2013,$6.39,$19.98,$13.59,12,$191.36,6%,$4.94,$173.22,$4.00,$193.44</t>
  </si>
  <si>
    <t>5163-1,12-09-2014,Gary Hansen,"273 George Street,Sydney",Sydney,NSW,Corporate,Leighton Forrest,Critical,TechSavi Cordless Keyboard,Office Supplies,Wrap Bag,Express Air,19-09-2014,$11.04,$15.98,$5.92,23,"$1,141.72",7%,$35.46,"$1,111.26",$4.00,"$1,126.28"</t>
  </si>
  <si>
    <t>5163-1,06-07-2013,Aaron Smayling,"1737 Botany Rd,Banksmeadow",Sydney,NSW,Home Office,Nicholas Fernandes,Medium,"TypeRight  Top-Opening Peel &amp; Seel  Envelopes, Gray",Office Supplies,Small Pack,Regular Air,06-07-2013,$21.56,$35.94,$14.38,22,"$1,006.32",7%,$10.06,$996.26,$6.66,"$1,002.92"</t>
  </si>
  <si>
    <t>5165-1,14-05-2013,Eudokia Martin,"412 Brunswick St,Fitzroy",Melbourne,VIC,Corporate,Connor Betts,High,EcoTones Memo Sheets,Office Supplies,Small Box,Express Air,15-05-2013,$2.52,$4.00,$1.48,27,$531.76,7%,$58.23,$428.47,$1.30,$433.65</t>
  </si>
  <si>
    <t>5165-1,10-07-2013,Julie Kriz,"Macquarie Centre Cnr Herring Road &amp; Waterloo Road,Macquarie Park",Sydney,NSW,Home Office,Nicholas Fernandes,Low,Artisan Non-Stick Binders,Office Supplies,Small Box,Regular Air,10-07-2013,$2.74,$4.49,$1.75,32,$49.39,10%,$3.95,$45.44,$1.49,$46.93</t>
  </si>
  <si>
    <t>5165-1,19-05-2013,Grant Carroll,"10 O'Connell St,Sydney",Sydney,NSW,Small Business,Aanya Zhang,Critical,Artisan 479 Labels,Office Supplies,Small Box,Regular Air,20-05-2013,$1.59,$2.61,$1.02,34,$49.39,9%,$3.95,$45.44,$0.50,$46.93</t>
  </si>
  <si>
    <t>5165-1,15-07-2013,Christopher Conant,"120 Hardware St,Melbourne",Melbourne,VIC,Home Office,Yvette Biti,Critical,Smiths Metal Binder Clips,Office Supplies,Wrap Bag,Regular Air,16-07-2013,$1.60,$2.62,$1.02,36,$110.76,10%,$7.75,$103.10,$0.80,$104.20</t>
  </si>
  <si>
    <t>5165-1,20-07-2013,Giulietta Dortch,"180 High Street,Windsor",Melbourne,VIC,Corporate,Connor Betts,Critical,Artisan 48 Labels,Office Supplies,Wrap Bag,Regular Air,22-07-2013,$3.84,$6.30,$2.46,6,$49.39,1%,$3.95,$45.44,$0.50,$46.93</t>
  </si>
  <si>
    <t>5165-1,03-10-2013,Eric Barreto,"359 Crown Street,Surry Hills",Sydney,NSW,Corporate,Phoebe Gour,High,1726 Digital Answering Machine,Office Supplies,Small Box,Regular Air,04-10-2013,$8.82,$20.99,$12.17,4,$899.42,5%,$26.95,$825.97,$4.81,$889.81</t>
  </si>
  <si>
    <t>5165-1,22-08-2013,Bradley Drucker,"1 John St,Waterloo",Sydney,NSW,Home Office,Charlie Bui,Not Specified,1726 Digital Answering Machine,Office Supplies,Small Box,Regular Air,24-08-2013,$8.82,$20.99,$12.17,33,$436.78,9%,$26.29,$431.25,$4.81,$436.32</t>
  </si>
  <si>
    <t>5165-1,11-06-2013,Jim Kriz,"85-113 Dunning Ave,Roseberry",Sydney,NSW,Corporate,Mihael Khan,Not Specified,Artisan 479 Labels,Furniture,Small Pack,Regular Air,13-06-2013,$1.59,$2.61,$1.02,4,$49.34,7%,$2.95,$45.44,$0.50,$46.93</t>
  </si>
  <si>
    <t>5166-1,30-03-2013,Justin Knight,"Macquarie Centre Cnr Herring Road &amp; Waterloo Road,Macquarie Park",Sydney,NSW,Small Business,Nicholas Fernandes,Not Specified,12 Colored Short Pencils,Office Supplies,Wrap Bag,Regular Air,31-03-2013,$1.09,$2.60,$1.51,35,$5.30,1%,$0.16,$5.04,$2.40,$7.14</t>
  </si>
  <si>
    <t>5166-1,26-12-2014,Arthur Gainer,"180 High Street,Windsor",Melbourne,VIC,Corporate,Connor Betts,Low,Economy Rollaway Files,Furniture,Large Box,Express Air,29-12-2014,$67.73,$165.20,$97.47,3,$89.90,10%,$5.69,$83.98,$19.99,$84.97</t>
  </si>
  <si>
    <t>5166-1,04-02-2015,Brad Thomas,"152 Bunnerong Road,Eastgardens",Sydney,NSW,Corporate,Tina Carlton,Critical,1726 Digital Answering Machine,Furniture,Large Box,Express Air,06-02-2015,$8.82,$20.99,$12.17,44,$35.40,8%,$3.21,$31.97,$4.81,$33.46</t>
  </si>
  <si>
    <t>5166-1,30-01-2014,Lena Creightor,"96 Liverpool St,Sydney",Sydney,NSW,Consumer,Samantha Chairs,Low,Artisan 481 Labels,Office Supplies,Wrap Bag,Regular Air,02-02-2014,$1.94,$3.08,$1.14,21,$154.98,0%,$5.10,$142.68,$0.99,$135.09</t>
  </si>
  <si>
    <t>5166-1,28-08-2014,Jim Kriz,"85-113 Dunning Ave,Roseberry",Sydney,NSW,Home Office,Mihael Khan,Not Specified,Smiths Colored Interoffice Envelopes,Technology,Large Box,Express Air,01-09-2014,$19.83,$30.98,$11.15,29,$430.38,0%,$39.31,$432.85,$19.51,$433.85</t>
  </si>
  <si>
    <t>5167-1,05-05-2013,Christopher Schild,"4A Lyons St,Strathfield",Sydney,NSW,Small Business,Tina Carlton,Critical,Laser DVD-RAM discs,Office Supplies,Wrap Bag,Regular Air,06-05-2013,$20.18,$35.41,$15.23,8,$5.33,10%,$0.14,$5.08,$1.99,$7.02</t>
  </si>
  <si>
    <t>5168-1,04-03-2015,Thacy Poddar,"834 Bourke St,Waterloo",Sydney,NSW,Consumer,Charlie Bui,High,Smiths Pushpins,Technology,Small Box,Regular Air,06-03-2015,$0.94,$1.88,$0.94,7,$129.40,4%,$2.39,$126.71,$0.79,$128.04</t>
  </si>
  <si>
    <t>5168-1,16-03-2015,Harold Pawlan,"180 High Street,Windsor",Melbourne,VIC,Corporate,Connor Betts,High,Cando PC940 Copier,Office Supplies,Small Box,Regular Air,16-03-2015,$278.99,$449.99,$171.00,4,"$1,494.68",5%,$0.00,"$14,949.77",$49.00,"$15,994.77"</t>
  </si>
  <si>
    <t>5168-1,11-06-2013,Jim Kriz,"85-113 Dunning Ave,Roseberry",Sydney,NSW,Home Office,Mihael Khan,High,Fluorescent Highlighters by DrawIt,Office Supplies,Wrap Bag,Regular Air,13-06-2013,$1.95,$3.98,$2.03,9,$129.40,9%,$2.59,$126.81,$0.83,$128.03</t>
  </si>
  <si>
    <t>5168-2,04-04-2015,Valerie Mitchum,"Westfield Sydney,Sydney",Sydney,NSW,Consumer,Natasha Song,Medium,"DrawIt Colored Pencils, 48-Color Set",Technology,Small Box,Regular Air,05-04-2015,$21.56,$36.55,$14.99,14,$431.38,4%,$40.29,$403.03,$13.89,$423.83</t>
  </si>
  <si>
    <t>5168-2,12-07-2015,Dlanna Ennardes,"99 Lygon Street,East Brunswick",Melbourne,VIC,Home Office,Connor Betts,Medium,Smiths Metal Binder Clips,Office Supplies,Small Box,Express Air,13-07-2015,$1.60,$2.62,$1.02,13,$129.40,6%,$2.59,$126.81,$0.80,$128.03</t>
  </si>
  <si>
    <t>5171-1,16-07-2013,George Zrebassa,"73 MacLeay St,Potts Point",Sydney,NSW,Small Business,Natasha Song,Medium,Bagged Rubber Bands,Office Supplies,Wrap Bag,Regular Air,17-07-2013,$0.24,$1.26,$1.02,35,$12.60,4%,$1.26,$11.34,$0.70,$12.04</t>
  </si>
  <si>
    <t>5171-1,26-09-2013,Maribeth Dona,"8 Rankins Lane ,Melbourne",Melbourne,VIC,Corporate,Connor Betts,Medium,Wirebound Voice Message Log Book,Office Supplies,Small Box,Regular Air,28-09-2013,$2.90,$4.76,$1.86,48,$61.84,2%,$4.13,$57.45,$0.88,$58.43</t>
  </si>
  <si>
    <t>5171-1,16-07-2013,George Zrebassa,"81 MacLeay St,Potts Point",Sydney,NSW,Corporate,Samantha Chairs,High,Bagged Rubber Bands,Office Supplies,Small Box,Regular Air,17-07-2013,$0.24,$1.26,$1.02,11,$12.60,1%,$1.26,$11.34,$0.70,$12.04</t>
  </si>
  <si>
    <t>5171-1,16-07-2013,George Zrebassa,"81 MacLeay St,Potts Point",Sydney,NSW,Small Business,Samantha Chairs,Not Specified,Bagged Rubber Bands,Office Supplies,Small Box,Regular Air,17-07-2013,$0.24,$1.26,$1.02,38,$12.60,4%,$1.26,$11.34,$0.70,$12.04</t>
  </si>
  <si>
    <t>5171-1,10-04-2015,Tom Stivers,"21 Wentworth St,Parramatta",Sydney,NSW,Small Business,Aanya Zhang,Critical,"24 Capacity Maxi Data Binder Racks, Pearl",Office Supplies,Wrap Bag,Express Air,12-04-2015,$84.22,$216.93,$226.33,25,$699.30,9%,$69.93,$629.37,$19.99,$633.37</t>
  </si>
  <si>
    <t>5171-1,05-10-2013,Neil Knudson,"4A Lyons St,Strathfield",Sydney,NSW,Corporate,Tina Carlton,Critical,Bagged Rubber Bands,Office Supplies,Wrap Bag,Regular Air,07-10-2013,$0.24,$1.26,$1.02,36,$12.60,0%,$1.26,$11.34,$0.70,$12.04</t>
  </si>
  <si>
    <t>5171-1,16-07-2013,George Zrebassa,"73 MacLeay St,Potts Point",Sydney,NSW,Corporate,Natasha Song,Critical,Bagged Rubber Bands,Office Supplies,Small Box,Regular Air,17-07-2013,$0.24,$1.26,$1.02,30,$12.60,8%,$1.26,$11.34,$0.70,$12.04</t>
  </si>
  <si>
    <t>5171-1,16-07-2013,George Zrebassa,"81 MacLeay St,Potts Point",Sydney,NSW,Corporate,Samantha Chairs,Critical,Bagged Rubber Bands,Office Supplies,Small Pack,Regular Air,17-07-2013,$0.24,$1.26,$1.02,9,$12.60,7%,$1.26,$11.34,$0.70,$12.04</t>
  </si>
  <si>
    <t>5172-1,26-12-2014,Greg Guthrie,"523 King St,Newtown",Sydney,NSW,Consumer,Aanya Zhang,Medium,"Artisan Flip-Chart Easel Binder, Black",Technology,Small Box,Regular Air,29-12-2014,$13.88,$22.38,$8.50,12,$229.40,0%,$11.49,$218.51,$15.10,$237.24</t>
  </si>
  <si>
    <t>5172-1,26-09-2013,Aleksandra Gannaway,"Hoyts Entertainment Quarter 122 Lang Road,Moore Park",Sydney,NSW,Small Business,Tina Carlton,Not Specified,Artisan 48 Labels,Technology,Small Box,Regular Air,28-09-2013,$3.84,$6.30,$2.46,43,$119.16,5%,$5.96,$113.18,$0.50,$113.16</t>
  </si>
  <si>
    <t>5173-1,23-09-2013,Erina Nurn,"73 York St,Sydney",Sydney,NSW,Consumer,Tina Carlton,Medium,Wirebound Voice Message Log Book,Technology,Small Pack,Regular Air,25-09-2013,$2.90,$4.76,$1.86,36,$61.88,10%,$4.33,$57.55,$0.88,$58.43</t>
  </si>
  <si>
    <t>5173-1,19-05-2014,Chuck Sachs,"1/41B Elizabeth Bay Rd,Elizabeth Bay",Sydney,NSW,Corporate,Charlie Bui,Medium,"TypeRight  Top-Opening Peel &amp; Seel  Envelopes, Gray",Office Supplies,Small Box,Regular Air,20-05-2014,$21.56,$35.94,$14.38,27,$414.48,8%,$4.85,$402.93,$6.66,$417.33</t>
  </si>
  <si>
    <t>5174-1,31-05-2013,Raymond Fair,"188 Pitt Street,Sydney",Sydney,NSW,Corporate,Tina Carlton,Critical,Lumi Crayons,Office Supplies,Wrap Bag,Regular Air,02-06-2013,$5.22,$9.85,$4.63,2,$291.60,6%,$19.65,$270.91,$4.82,$297.99</t>
  </si>
  <si>
    <t>5174-1,31-05-2013,Raymond Fair,"188 Pitt Street,Sydney",Sydney,NSW,Corporate,Tina Carlton,Medium,Artisan 48 Labels,Office Supplies,Small Box,Regular Air,02-06-2013,$3.84,$6.30,$2.46,27,$357.92,4%,$10.00,$252.96,$0.50,$258.37</t>
  </si>
  <si>
    <t>5175-1,23-09-2014,Nathan Mautz,"412 Brunswick St,Fitzroy",Melbourne,VIC,Home Office,Connor Betts,Not Specified,Artisan Round Ring Poly Binders,Office Supplies,Small Pack,Regular Air,25-09-2014,$1.82,$2.84,$1.02,44,$85.60,2%,$2.63,$74.09,$5.44,$74.68</t>
  </si>
  <si>
    <t>5175-1,06-05-2014,Tracy Blumstein,"Hoyts Entertainment Quarter 122 Lang Road,Moore Park",Sydney,NSW,Small Business,Tina Carlton,Not Specified,Smiths General Use 3-Ring Binders,Office Supplies,Small Box,Regular Air,08-05-2014,$1.18,$1.88,$0.70,38,$81.45,10%,$6.52,$74.93,$1.49,$55.78</t>
  </si>
  <si>
    <t>5175-1,24-07-2013,Karl Brown,"470 Anzac Parade,Kingsford",Sydney,NSW,Corporate,Tina Carlton,Low,Artisan Binder Labels,Office Supplies,Small Pack,Regular Air,26-07-2013,$2.45,$3.89,$1.44,35,$83.52,1%,$7.54,$76.19,$7.01,$74.78</t>
  </si>
  <si>
    <t>5175-1,08-12-2013,Larry Tron,"4A Lyons St,Strathfield",Sydney,NSW,Home Office,Tina Carlton,High,Artisan Legal 4-Ring Binder,Office Supplies,Wrap Bag,Regular Air,08-12-2013,$13.64,$20.98,$7.34,8,$427.75,9%,$32.08,$404.25,$1.49,$417.33</t>
  </si>
  <si>
    <t>5175-1,20-01-2015,Saphhira Shifley,"Westfield Miranda, 600 Kingsway,Miranda",Sydney,NSW,Corporate,Preston Senome,Critical,Artisan Poly Binder Pockets,Office Supplies,Wrap Bag,Regular Air,21-01-2015,$2.26,$3.58,$1.32,16,$127.12,6%,$11.12,$125.10,$5.47,$127.73</t>
  </si>
  <si>
    <t>5177-1,17-08-2013,Valerie Dominguez,"152 Bunnerong Road,Eastgardens",Sydney,NSW,Home Office,Tina Carlton,Not Specified,Artisan Arch Ring Binders,Office Supplies,Small Box,Express Air,17-08-2013,$36.02,$58.10,$22.08,44,$197.80,2%,$3.96,$193.84,$1.49,$200.03</t>
  </si>
  <si>
    <t>5177-1,29-05-2015,Grant Carroll,"10 O'Connell St,Sydney",Sydney,NSW,Home Office,Aanya Zhang,Medium,Artisan Printable Repositionable Plastic Tabs,Office Supplies,Small Box,Regular Air,29-05-2015,$5.33,$8.60,$3.27,50,$197.80,7%,$5.96,$193.84,$6.19,$200.03</t>
  </si>
  <si>
    <t>5178-1,13-03-2014,Sean ODonnell,"541 Church St ,Richmond",Melbourne,VIC,Home Office,Yvette Biti,Not Specified,"Artisan Flip-Chart Easel Binder, Black",Technology,Medium Box,Express Air,15-03-2014,$13.88,$22.38,$8.50,45,$420.80,3%,$10.16,$404.56,$15.10,$400.07</t>
  </si>
  <si>
    <t>5178-1,15-07-2015,Barry Gonzalez,"797 Botany Rd,Rosebery",Sydney,NSW,Corporate,Phoebe Gour,High,Apex Straight Scissors,Office Supplies,Wrap Bag,Regular Air,19-07-2015,$5.19,$12.98,$7.79,8,$279.40,4%,$13.97,$263.09,$3.14,$253.95</t>
  </si>
  <si>
    <t>5178-1,20-05-2013,Brad Eason,"1737 Botany Rd,Banksmeadow",Sydney,NSW,Small Business,Nicholas Fernandes,Low,Cando PC940 Copier,Office Supplies,Wrap Bag,Regular Air,22-05-2013,$278.99,$449.99,$171.00,40,$960.30,4%,$9.60,$956.70,$49.00,$950.49</t>
  </si>
  <si>
    <t>5178-1,16-03-2013,Christina Vanderzanden,"188 Pitt Street,Sydney",Sydney,NSW,Corporate,Tina Carlton,Low,Apex Elite Stainless Steel Scissors,Office Supplies,Wrap Bag,Regular Air,20-03-2013,$3.42,$8.34,$4.92,39,$136.02,5%,$9.26,$124.40,$2.64,$126.85</t>
  </si>
  <si>
    <t>5178-1,22-07-2013,Edward Becker,"501 George St,Sydney",Sydney,NSW,Corporate,Samantha Chairs,Not Specified,Cando PC940 Copier,Office Supplies,Small Box,Express Air,26-07-2013,$278.99,$449.99,$171.00,30,"$5,999.80",8%,$269.98,"$5,075.89",$49.00,"$5,124.89"</t>
  </si>
  <si>
    <t>5178-1,25-02-2014,Dama Kaniet,"21 Wentworth St,Parramatta",Sydney,NSW,Consumer,Aanya Zhang,Low,Artisan Heavy-Duty EZD  Binder With Locking Rings,Technology,Small Pack,Regular Air,27-02-2014,$3.52,$5.58,$2.06,35,$224.80,5%,$6.02,$213.88,$2.99,$221.03</t>
  </si>
  <si>
    <t>5179-1,17-07-2016,Kean Thornton,"Westfield Sydney,Sydney",Sydney,NSW,Corporate,Natasha Song,Critical,"Artisan Hi-Liter EverBold Pen Style Fluorescent Highlighters, 4/Pack",Office Supplies,Wrap Bag,Regular Air,18-07-2016,$4.48,$8.14,$3.66,29,$52.42,7%,$6.24,$56.20,$3.12,$56.25</t>
  </si>
  <si>
    <t>5179-1,16-06-2013,Liz MacKendrick,"224A Gertrude St,Fitzroy",Melbourne,VIC,Small Business,Connor Betts,Not Specified,Artisan Durable Poly Binders,Office Supplies,Small Box,Express Air,16-06-2013,$3.37,$5.53,$2.16,7,$129.12,9%,$9.08,$125.26,$6.98,$127.73</t>
  </si>
  <si>
    <t>5180-1,22-07-2013,Rick Hansen,"Macquarie Centre Cnr Herring Road &amp; Waterloo Road,Macquarie Park",Sydney,NSW,Small Business,Nicholas Fernandes,High,Economy Binders,Office Supplies,Wrap Bag,Regular Air,23-07-2013,$1.33,$2.08,$0.75,23,$22.88,10%,$0.23,$22.65,$1.49,$24.14</t>
  </si>
  <si>
    <t>5180-1,22-07-2013,Rick Hansen,"Macquarie Centre Cnr Herring Road &amp; Waterloo Road,Macquarie Park",Sydney,NSW,Home Office,Nicholas Fernandes,Not Specified,Economy Binders,Office Supplies,Small Box,Regular Air,23-07-2013,$1.33,$2.08,$0.75,8,$22.88,2%,$0.23,$22.65,$1.49,$24.14</t>
  </si>
  <si>
    <t>5180-1,09-02-2015,Sandra Glassco,"224A Gertrude St,Fitzroy",Melbourne,VIC,Home Office,Connor Betts,Not Specified,1726 Digital Answering Machine,Office Supplies,Small Box,Regular Air,11-02-2015,$8.82,$20.99,$12.17,8,$649.30,1%,$51.93,$539.05,$4.81,$600.09</t>
  </si>
  <si>
    <t>5180-1,20-05-2013,Roy Skaria,"2/797 Botany Rd,Rosebery",Sydney,NSW,Small Business,Samantha Chairs,Medium,Economy Binders,Office Supplies,Wrap Bag,Regular Air,21-05-2013,$1.33,$2.08,$0.75,39,$23.65,8%,$0.21,$22.65,$1.49,$24.44</t>
  </si>
  <si>
    <t>5180-1,26-08-2015,Kelly Williams,"499-501 Lygon Street,Carlton North",Melbourne,VIC,Small Business,Yvette Biti,Critical,Artisan Printable Repositionable Plastic Tabs,Technology,Small Box,Regular Air,28-08-2015,$5.33,$8.60,$3.27,23,$258.34,2%,$0.00,$252.84,$6.19,$263.73</t>
  </si>
  <si>
    <t>5181-1,22-07-2013,Edward Becker,"501 George St,Sydney",Sydney,NSW,Corporate,Samantha Chairs,Not Specified,TechSavi Internet Navigator Keyboard,Technology,Small Pack,Regular Air,26-07-2013,$6.51,$30.98,$24.47,44,$898.42,3%,$26.95,$871.47,$6.50,$877.97</t>
  </si>
  <si>
    <t>5181-1,24-08-2013,Skye Norling,"48 Albion St,Surry Hills",Sydney,NSW,Corporate,Natasha Song,High,TechSavi Access Keyboard,Office Supplies,Small Box,Regular Air,27-08-2013,$10.07,$15.98,$5.91,15,$862.21,10%,$11.62,$566.09,$4.00,$588.54</t>
  </si>
  <si>
    <t>5181-1,10-09-2014,Chuck Magee,"1-2/299 Sussex St,Sydney",Sydney,NSW,Home Office,Aanya Zhang,High,Economy Binders,Office Supplies,Wrap Bag,Regular Air,11-09-2014,$1.33,$2.08,$0.75,13,$29.20,0%,$0.68,$28.54,$1.49,$28.43</t>
  </si>
  <si>
    <t>5181-1,09-10-2013,Frank Merwin,"260 Marrickville Rd,Marrickville",Sydney,NSW,Small Business,Nicholas Fernandes,High,Artisan 481 Labels,Office Supplies,Small Box,Regular Air,11-10-2013,$1.94,$3.08,$1.14,37,$25.25,4%,$0.16,$23.94,$0.99,$23.54</t>
  </si>
  <si>
    <t>5181-1,22-05-2013,Thais Sissman,"53-55 Liverpool St,Sydney",Sydney,NSW,Home Office,Tina Carlton,Critical,TechSavi Internet Navigator Keyboard,Technology,Small Pack,Regular Air,22-05-2013,$6.51,$30.98,$24.47,49,$936.22,2%,$96.61,$871.47,$6.50,$877.97</t>
  </si>
  <si>
    <t>5181-1,26-07-2013,Pauline Webber,"499-501 Lygon Street,Carlton North",Melbourne,VIC,Small Business,Yvette Biti,Not Specified,TechSavi Internet Navigator Keyboard,Office Supplies,Small Pack,Regular Air,27-07-2013,$6.51,$30.98,$24.47,30,$898.42,3%,$26.95,$871.47,$6.50,$877.97</t>
  </si>
  <si>
    <t>5181-1,30-07-2015,Lycoris Saunders,"501 George St,Sydney",Sydney,NSW,Consumer,Samantha Chairs,Medium,Smiths Pushpins,Technology,Small Box,Regular Air,31-07-2015,$0.94,$1.88,$0.94,14,$205.36,4%,$12.35,$190.25,$0.79,$199.94</t>
  </si>
  <si>
    <t>5183-1,23-07-2013,Sean ODonnell,"541 Church St ,Richmond",Melbourne,VIC,Small Business,Yvette Biti,Low,Artisan Hi-Liter Smear-Safe Highlighters,Technology,Large Box,Regular Air,25-07-2013,$2.98,$5.84,$2.86,40,$64.24,4%,$0.64,$63.60,$0.83,$64.43</t>
  </si>
  <si>
    <t>5183-1,26-07-2013,Charles Sheldon,"180 High Street,Windsor",Melbourne,VIC,Home Office,Connor Betts,High,Artisan Peinders,Office Supplies,Wrap Bag,Regular Air,28-07-2013,$3.65,$5.98,$2.33,26,$402.93,3%,$24.18,$378.75,$1.49,$383.53</t>
  </si>
  <si>
    <t>5184-1,08-06-2015,Jack OBriant,"85-113 Dunning Ave,Rosebery",Sydney,NSW,Small Business,Mihael Khan,High,UGen Ultra Cordless Optical Suite,Technology,Small Box,Express Air,09-06-2015,$54.52,$100.97,$46.45,42,"$24,599.59",10%,"$2,213.96","$22,375.69",$7.18,"$22,497.16"</t>
  </si>
  <si>
    <t>5184-1,11-05-2015,Bill Stewart,"188 Pitt Street,Sydney",Sydney,NSW,Corporate,Tina Carlton,High,Smiths SlimLine Pencil Sharpener,Office Supplies,Wrap Bag,Express Air,13-05-2015,$4.79,$11.97,$7.18,14,$359.92,6%,$27.59,$253.65,$5.81,$273.55</t>
  </si>
  <si>
    <t>5185-1,15-07-2013,Ferighting,"8 Rankins Lane ,Melbourne",Melbourne,VIC,Consumer,Connor Betts,Medium,Artisan Hole Reinforcements,Office Supplies,Small Box,Regular Air,17-07-2013,$3.99,$6.23,$2.24,9,$83.82,1%,$7.53,$76.19,$6.97,$76.68</t>
  </si>
  <si>
    <t>5185-1,30-07-2014,Denny Joy,"99 Lygon Street,East Brunswick",Melbourne,VIC,Consumer,Connor Betts,Low,"DrawIt Colored Pencils, 48-Color Set",Office Supplies,Wrap Bag,Regular Air,01-08-2014,$21.56,$36.55,$14.99,21,$337.76,0%,$31.53,$322.13,$13.89,$340.25</t>
  </si>
  <si>
    <t>5185-1,17-07-2013,Eugene Barchas,"Crown Complex,Southbank",Melbourne,VIC,Home Office,Yvette Biti,High,Binder Posts,Office Supplies,Small Box,Regular Air,17-07-2013,$3.50,$5.74,$2.24,29,$223.24,3%,$2.27,$216.58,$5.01,$223.13</t>
  </si>
  <si>
    <t>5185-1,27-12-2014,Todd Boyes,"Westfield Miranda, 600 Kingsway,Miranda",Sydney,NSW,Corporate,Preston Senome,Not Specified,Artisan 48 Labels,Office Supplies,Small Box,Regular Air,27-12-2014,$3.84,$6.30,$2.46,39,$259.34,3%,$14.39,$239.21,$0.50,$237.20</t>
  </si>
  <si>
    <t>5185-1,24-07-2013,Karl Brown,"470 Anzac Parade,Kingsford",Sydney,NSW,Corporate,Tina Carlton,Not Specified,Artisan Hanging File Binders,Office Supplies,Small Box,Regular Air,26-07-2013,$3.65,$5.98,$2.33,6,$83.72,1%,$7.33,$76.19,$1.49,$77.68</t>
  </si>
  <si>
    <t>5185-1,04-07-2015,Denise Monton,"2/797 Botany Rd,Rosebery",Sydney,NSW,Home Office,Samantha Chairs,High,"Artisan Flip-Chart Easel Binder, Black",Office Supplies,Small Box,Regular Air,09-07-2015,$13.88,$22.38,$8.50,21,$544.10,1%,$29.23,$475.75,$15.10,$487.63</t>
  </si>
  <si>
    <t>5185-1,11-08-2014,Mark Packer,"Sydney Fish Market, Bank Street, Sydney",Sydney,NSW,Consumer,Phoebe Gour,Not Specified,Artisan Legal 4-Ring Binder,Office Supplies,Wrap Bag,Regular Air,21-08-2014,$13.64,$20.98,$7.34,32,$335.76,1%,$33.53,$303.03,$1.49,$300.57</t>
  </si>
  <si>
    <t>5185-2,07-08-2014,John Lucas,"148 Pitt Street,Sydney",Sydney,NSW,Corporate,Tina Carlton,Medium,Binder Clips by OIC,Technology,Large Box,Regular Air,09-08-2014,$0.93,$1.48,$0.55,30,$88.06,9%,$1.76,$80.36,$0.70,$88.34</t>
  </si>
  <si>
    <t>5186-1,22-07-2013,Edward Becker,"501 George St,Sydney",Sydney,NSW,Home Office,Samantha Chairs,High,UGen Ultra Cordless Optical Suite,Office Supplies,Small Box,Regular Air,26-07-2013,$54.52,$100.97,$46.45,12,"$1,653.82",6%,$203.76,"$1,548.69",$7.18,"$1,490.19"</t>
  </si>
  <si>
    <t>5186-1,30-06-2013,Alan Shonely,"Macquarie Centre Cnr Herring Road &amp; Waterloo Road,Macquarie Park",Sydney,NSW,Corporate,Nicholas Fernandes,Medium,UGen Ultra Cordless Optical Suite,Office Supplies,Small Box,Regular Air,01-07-2013,$54.52,$100.97,$46.45,42,"$3,351.24",6%,$32.57,"$3,333.55",$7.18,"$3,353.54"</t>
  </si>
  <si>
    <t>5187-1,17-03-2014,Ritsa Hightower,"1/160 Anzac Parade,Kensington",Sydney,NSW,Home Office,Natasha Song,Critical,Alto Perma 2700 Stacking Storage Drawers,Technology,Medium Box,Regular Air,19-03-2014,$8.92,$29.74,$20.82,8,$52.10,9%,$2.06,$48.40,$6.64,$50.00</t>
  </si>
  <si>
    <t>5188-1,05-07-2013,Berenike Kampe,"180 High Street,Windsor",Melbourne,VIC,Consumer,Connor Betts,Low,Binder Posts,Office Supplies,Wrap Bag,Regular Air,07-07-2013,$3.50,$5.74,$2.24,21,$241.34,10%,$7.08,$263.81,$5.01,$237.25</t>
  </si>
  <si>
    <t>5188-1,08-02-2015,Doug Bickford,"221 Barkly St,St Kilda",Melbourne,VIC,Home Office,Yvette Biti,Low,DrawIt Colored Pencils,Office Supplies,Small Box,Regular Air,10-02-2015,$4.37,$9.11,$4.74,6,$639.30,4%,$59.33,$599.88,$2.25,$600.39</t>
  </si>
  <si>
    <t>5188-1,29-06-2014,Daniel Byrd,"96 Liverpool St,Sydney",Sydney,NSW,Corporate,Samantha Chairs,Low,Binder Posts,Technology,Small Box,Regular Air,30-06-2014,$3.50,$5.74,$2.24,46,$263.90,1%,$7.60,$236.18,$5.01,$234.27</t>
  </si>
  <si>
    <t>5189-1,09-10-2013,Frank Merwin,"24 Addison Rd,Marrickville",Sydney,NSW,Consumer,Radhya Staples,Not Specified,EcoTones Memo Sheets,Office Supplies,Small Box,Regular Air,11-10-2013,$2.52,$4.00,$1.48,30,$24.60,1%,$0.16,$25.20,$1.30,$26.90</t>
  </si>
  <si>
    <t>5190-1,24-08-2013,Henry Goldwyn,"541 Church St,Richmond",Melbourne,VIC,Corporate,Yvette Biti,High,Binder Clips by OIC,Technology,Medium Box,Regular Air,27-08-2013,$0.93,$1.48,$0.55,35,$53.36,0%,$4.27,$52.29,$0.70,$53.20</t>
  </si>
  <si>
    <t>5191-1,04-05-2015,Christy Brittain,"Shop 1, 186-190 Church Street,Parramatta</t>
  </si>
  <si>
    <t>5193-1,29-07-2013,Nick Zandusky,"224A Gertrude St,Fitzroy",Melbourne,VIC,Corporate,Connor Betts,Not Specified,TechSavi Internet Navigator Keyboard,Office Supplies,Wrap Bag,Regular Air,30-07-2013,$6.51,$30.98,$24.47,30,$462.02,3%,$42.55,$437.25,$6.50,$437.35</t>
  </si>
  <si>
    <t>5193-1,17-08-2013,Valerie Dominguez,"152 Bunnerong Road,Eastgardens",Sydney,NSW,Corporate,Tina Carlton,High,Self-Adhesive Ring Binder Labels,Office Supplies,Wrap Bag,Regular Air,17-08-2013,$2.18,$3.52,$1.34,12,$86.00,2%,$3.76,$58.06,$6.83,$74.58</t>
  </si>
  <si>
    <t>5193-1,23-04-2016,Thomas Thornton,"221 Barkly St,St Kilda",Melbourne,VIC,Corporate,Yvette Biti,High,Artisan Binder Labels,Office Supplies,Wrap Bag,Regular Air,24-04-2016,$2.45,$3.89,$1.44,24,$8.94,5%,$0.55,$8.68,$7.01,$10.72</t>
  </si>
  <si>
    <t>5193-1,16-10-2014,Macc Creighton,"Westfield Sydney,Sydney",Sydney,NSW,Corporate,Natasha Song,Medium,Binder Posts,Office Supplies,Small Pack,Express Air,21-10-2014,$3.50,$5.74,$2.24,8,$348.00,3%,$2.44,$246.24,$5.01,$244.86</t>
  </si>
  <si>
    <t>5193-1,27-03-2013,Erica Smith,"188 Pitt Street,Sydney",Sydney,NSW,Small Business,Tina Carlton,Medium,Apex Box Cutter Scissors,Office Supplies,Small Box,Regular Air,27-03-2013,$4.19,$10.23,$6.04,45,$269.34,0%,$8.79,$263.33,$4.68,$284.94</t>
  </si>
  <si>
    <t>5194-1,30-07-2013,Corinna Mitchell,"27 Greenfield Parade,Bankstown",Sydney,NSW,Corporate,Nicholas Fernandes,Medium,Emerson C82 Color Inkjet Printer,Office Supplies,Small Pack,Regular Air,31-07-2013,$76.79,$119.99,$43.20,30,"$2,879.76",8%,$57.60,"$2,822.16",$14.00,"$2,836.16"</t>
  </si>
  <si>
    <t>5194-1,20-01-2015,Saphhira Shifley,"Westfield Miranda, 600 Kingsway,Miranda",Sydney,NSW,Home Office,Preston Senome,Not Specified,Artisan 474 Labels,Office Supplies,Small Pack,Regular Air,21-01-2015,$1.84,$2.88,$1.04,46,$23.96,4%,$1.19,$22.36,$0.99,$23.13</t>
  </si>
  <si>
    <t>5194-1,18-03-2013,Ben Wallace,"120 Hardware St,Melbourne",Melbourne,VIC,Home Office,Connor Betts,Low,"Angle-D Binders with Locking Rings, Label Holders",Office Supplies,Small Box,Regular Air,20-03-2013,$4.53,$7.30,$2.77,16,$369.20,2%,$3.79,$346.25,$7.72,$343.35</t>
  </si>
  <si>
    <t>5194-1,30-07-2013,Corinna Mitchell,"27 Greenfield Parade,Bankstown",Sydney,NSW,Small Business,Nicholas Fernandes,Critical,Emerson C82 Color Inkjet Printer,Office Supplies,Wrap Bag,Regular Air,31-07-2013,$76.79,$119.99,$43.20,48,"$2,879.76",9%,$57.60,"$2,822.16",$14.00,"$2,836.16"</t>
  </si>
  <si>
    <t>5195-1,02-05-2014,Vivek Sundaresam,"152 Bunnerong Road,Eastgardens",Sydney,NSW,Corporate,Tina Carlton,Low,Artisan 479 Labels,Office Supplies,Small Pack,Regular Air,03-05-2014,$1.59,$2.61,$1.02,36,$53.92,1%,$2.73,$52.39,$0.50,$53.29</t>
  </si>
  <si>
    <t>5195-2,31-07-2013,Alex Grayson,"644 George St,Sydney",Sydney,NSW,Small Business,Radhya Staples,Medium,Beekin 105-Key Black Keyboard,Office Supplies,Wrap Bag,Regular Air,02-08-2013,$6.39,$19.98,$13.59,35,$859.14,4%,$85.91,$773.23,$4.00,$777.23</t>
  </si>
  <si>
    <t>5196-1,04-05-2013,Lynn Smith,"61A Bay Road,Wollstonecraft",Sydney,NSW,Small Business,Samantha Chairs,Low,Smiths Metal Binder Clips,Office Supplies,Small Pack,Regular Air,06-05-2013,$1.60,$2.62,$1.02,47,$55.02,4%,$2.64,$52.68,$0.80,$53.07</t>
  </si>
  <si>
    <t>5196-1,15-02-2013,Jasper Cacioppo,"24 Addison Rd,Marrickville",Sydney,NSW,Small Business,Radhya Staples,High,Pizazz Drawing Pencil Set,Office Supplies,Small Box,Regular Air,16-02-2013,$1.53,$2.78,$1.25,1,$33.82,4%,$1.38,$33.86,$1.34,$32.30</t>
  </si>
  <si>
    <t>5196-1,15-05-2013,Jenna Caffey,"470 Anzac Parade,Kingsford",Sydney,NSW,Consumer,Tina Carlton,Critical,"Multi-Use Personal File Cart and Caster Set, Three Stacking Bins",Office Supplies,Small Box,Regular Air,16-05-2013,$14.95,$34.76,$19.81,8,$309.90,5%,$18.08,$28.94,$8.22,$20.40</t>
  </si>
  <si>
    <t>5197-1,01-12-2014,Jesus Ocampo,"60 Commercial Rd,Prahran",Melbourne,VIC,Consumer,Yvette Biti,High,TechSavi Access Keyboard,Office Supplies,Small Pack,Regular Air,08-12-2014,$10.07,$15.98,$5.91,24,$191.52,10%,$0.00,$184.00,$4.00,$187.20</t>
  </si>
  <si>
    <t>5197-1,03-07-2013,Mitch Webber,"Hoyts Entertainment Quarter 122 Lang Road,Moore Park",Sydney,NSW,Corporate,Tina Carlton,Critical,Beekin 6 Outlet Metallic Surge Strip,Office Supplies,Small Box,Express Air,05-07-2013,$4.46,$10.89,$6.43,31,$986.06,9%,$97.60,$877.52,$4.50,$887.33</t>
  </si>
  <si>
    <t>5198-1,11-03-2013,Art Foster,"Westfield Parramatta,Parramatta",Sydney,NSW,Consumer,Stevie Bacata,Low,Self-Adhesive Ring Binder Labels,Office Supplies,Wrap Bag,Regular Air,13-03-2013,$2.18,$3.52,$1.34,11,$53.32,0%,$4.23,$51.29,$6.83,$53.00</t>
  </si>
  <si>
    <t>5198-1,26-10-2013,Shahid Shariari,"3/219 Canley Vale Road,Canley Heights",Sydney,NSW,Consumer,Mihael Khan,Low,Colored Envelopes,Technology,Small Box,Regular Air,28-10-2013,$2.25,$3.69,$1.44,37,$84.08,3%,$7.33,$82.37,$2.50,$83.69</t>
  </si>
  <si>
    <t>5198-1,28-10-2013,Paul Prost,"120 Hardware St,Melbourne",Melbourne,VIC,Home Office,Yvette Biti,Not Specified,Artisan 474 Labels,Office Supplies,Small Box,Regular Air,29-10-2013,$1.84,$2.88,$1.04,8,$63.62,2%,$4.53,$57.22,$0.99,$59.32</t>
  </si>
  <si>
    <t>5198-1,18-11-2013,Phillip Flathmann,"Macquarie Centre Cnr Herring Road &amp; Waterloo Road,Macquarie Park",Sydney,NSW,Corporate,Nicholas Fernandes,Medium,Apex Preferred Stainless Steel Scissors,Technology,Medium Box,Regular Air,20-11-2013,$2.50,$5.68,$3.18,34,$304.96,7%,$6.10,$295.60,$3.60,$244.30</t>
  </si>
  <si>
    <t>5198-1,06-03-2014,Delfina Latchford,"8 Rankins Lane ,Melbourne",Melbourne,VIC,Corporate,Connor Betts,Not Specified,Artisan Non-Stick Binders,Office Supplies,Wrap Bag,Regular Air,07-03-2014,$2.74,$4.49,$1.75,30,$574.12,3%,$37.14,$510.20,$1.49,$517.28</t>
  </si>
  <si>
    <t>5198-1,29-07-2013,Nick Zandusky,"224A Gertrude St,Fitzroy",Melbourne,VIC,Corporate,Connor Betts,Critical,Artisan 479 Labels,Office Supplies,Wrap Bag,Regular Air,30-07-2013,$1.59,$2.61,$1.02,42,$106.58,7%,$40.59,$107.29,$0.50,$101.74</t>
  </si>
  <si>
    <t>5198-1,02-09-2015,Giulietta Baptist,"Hoyts Entertainment Quarter 122 Lang Road,Moore Park",Sydney,NSW,Home Office,Tina Carlton,High,"Artisan Flip-Chart Easel Binder, Black",Office Supplies,Small Box,Regular Air,05-09-2015,$13.88,$22.38,$8.50,35,$908.82,3%,$90.88,$837.14,$15.10,$889.64</t>
  </si>
  <si>
    <t>5198-1,02-08-2013,Chuck Magee,"1-2/299 Sussex St,Sydney",Sydney,NSW,Consumer,Aanya Zhang,Not Specified,Pizazz Drawing Pencil Set,Office Supplies,Small Box,Regular Air,04-08-2013,$1.53,$2.78,$1.25,37,$111.20,0%,$3.34,$107.86,$1.34,$109.20</t>
  </si>
  <si>
    <t>5198-1,09-06-2013,Jim Kriz,"53-55 Liverpool St,Sydney",Sydney,NSW,Home Office,Tina Carlton,Medium,Artisan 487 Labels,Office Supplies,Wrap Bag,Regular Air,10-06-2013,$2.29,$3.69,$1.40,30,$215.40,4%,$8.25,$126.81,$0.50,$127.04</t>
  </si>
  <si>
    <t>5198-1,17-05-2014,Deborah Brumfield,"501 George St,Sydney",Sydney,NSW,Corporate,Samantha Chairs,Critical,Apex Preferred Stainless Steel Scissors,Office Supplies,Small Box,Regular Air,18-05-2014,$2.50,$5.68,$3.18,32,$259.60,9%,$10.38,$246.22,$3.60,$244.24</t>
  </si>
  <si>
    <t>5199-1,16-12-2013,Henry Goldwyn,"541 Church St,Richmond",Melbourne,VIC,Small Business,Yvette Biti,Medium,Artisan 48 Labels,Office Supplies,Wrap Bag,Regular Air,19-12-2013,$3.84,$6.30,$2.46,21,$154.98,4%,$11.00,$142.78,$0.50,$132.18</t>
  </si>
  <si>
    <t>5199-1,09-02-2015,Linda Southworth,"359 Crown Street,Surry Hills",Sydney,NSW,Corporate,Phoebe Gour,High,Pizazz Drawing Pencil Set,Office Supplies,Small Pack,Express Air,14-02-2015,$1.53,$2.78,$1.25,21,$62.92,7%,$4.45,$52.57,$1.34,$53.07</t>
  </si>
  <si>
    <t>5200-1,07-02-2014,Logan Haushalter,"221 Barkly St,St Kilda",Melbourne,VIC,Corporate,Yvette Biti,Critical,Emerson Stylus 1520 Color Inkjet Printer,Office Supplies,Small Box,Regular Air,16-02-2014,$315.61,$500.97,$185.36,39,"$27,799.52",5%,"$2,303.96","$26,599.55",$69.30,"$26,722.06"</t>
  </si>
  <si>
    <t>5200-1,20-05-2013,Roy Skaria,"2/797 Botany Rd,Rosebery",Sydney,NSW,Home Office,Samantha Chairs,Critical,"Artisan Flip-Chart Easel Binder, Black",Office Supplies,Wrap Bag,Regular Air,21-05-2013,$13.88,$22.38,$8.50,33,$472.73,3%,$0.00,$454.30,$15.10,$465.26</t>
  </si>
  <si>
    <t>5200-1,26-10-2013,Shahid Shariari,"3/219 Canley Vale Road,Canley Heights",Sydney,NSW,Home Office,Mihael Khan,Low,Apex Straight Scissors,Office Supplies,Small Box,Express Air,28-10-2013,$5.19,$12.98,$7.79,49,$960.92,1%,$7.34,$852.10,$3.14,$854.71</t>
  </si>
  <si>
    <t>5200-1,16-03-2015,Keith Dawkins,"402 Argyle St,Moss Vale",Sydney,NSW,Corporate,Natasha Song,Not Specified,Alto Perma 3000 Stacking Storage Drawers,Office Supplies,Small Box,Regular Air,17-03-2015,$8.92,$29.74,$20.82,21,$500.22,3%,$36.44,$473.52,$6.64,$588.32</t>
  </si>
  <si>
    <t>5201-1,02-02-2014,Suzanne McNair,"Crown Complex,Southbank",Melbourne,VIC,Consumer,Connor Betts,Not Specified,Smiths Standard Envelopes,Furniture,Small Pack,Regular Air,07-02-2014,$3.52,$5.68,$2.16,27,$79.90,7%,$5.93,$75.51,$1.39,$80.45</t>
  </si>
  <si>
    <t>5201-1,20-05-2013,Eric Barreto,"359 Crown Street,Surry Hills",Sydney,NSW,Corporate,Phoebe Gour,Not Specified,Unpadded Memo Slips,Office Supplies,Small Box,Regular Air,31-05-2013,$2.59,$3.98,$1.39,39,$51.72,3%,$2.23,$42.21,$2.97,$48.69</t>
  </si>
  <si>
    <t>5201-1,04-08-2013,Barry Prown,"99 Lygon Street,East Brunswick",Melbourne,VIC,Corporate,Connor Betts,High,Barrel Sharpener,Office Supplies,Small Box,Regular Air,09-08-2013,$1.46,$3.57,$2.11,25,$82.11,3%,$7.39,$74.72,$4.17,$78.89</t>
  </si>
  <si>
    <t>5201-1,15-07-2013,Christy Brittain,"Shop 1, 186-190 Church Street,Parramatta</t>
  </si>
  <si>
    <t>5202-1,07-02-2014,Logan Haushalter,"222 Barkly St,St Kilda",Melbourne,VIC,Home Office,Yvette Biti,Not Specified,Emerson Stylus 1520 Color Inkjet Printer,Technology,Jumbo Drum,Delivery Truck,16-02-2014,$315.61,$500.97,$185.36,31,"$28,799.52",6%,"$2,303.97","$26,599.55",$69.30,"$26,725.06"</t>
  </si>
  <si>
    <t>5202-1,12-07-2015,Matthew Grinstein,"105 Pitt St,Sydney",Sydney,NSW,Small Business,Charlie Bui,Low,Artisan 478 Labels,Office Supplies,Small Box,Regular Air,13-07-2015,$3.14,$4.91,$1.77,19,$16.20,8%,$0.76,$15.30,$0.50,$26.33</t>
  </si>
  <si>
    <t>5202-1,08-08-2013,Harold Ryan,"4A Lyons St,Strathfield",Sydney,NSW,Small Business,Tina Carlton,Critical,Economy Rollaway Files,Technology,Small Box,Regular Air,09-08-2013,$67.73,$165.20,$97.47,42,"$1,363.12",7%,$27.26,"$1,335.86",$19.99,"$1,342.36"</t>
  </si>
  <si>
    <t>5202-1,29-05-2015,Cindy Schnelling,"240-242 Johnston Street,Fitzroy",Melbourne,VIC,Corporate,Connor Betts,Medium,Artisan 474 Labels,Technology,Small Box,Regular Air,31-05-2015,$1.84,$2.88,$1.04,14,$89.44,5%,$4.45,$84.97,$0.99,$87.46</t>
  </si>
  <si>
    <t>5202-1,09-05-2013,Thea Hudgings,"240-242 Johnston Street,Fitzroy",Melbourne,VIC,Small Business,Connor Betts,Not Specified,Apex Straight Scissors,Office Supplies,Small Box,Express Air,11-05-2013,$5.19,$12.98,$7.79,33,$163.62,8%,$1.64,$168.02,$3.14,$168.93</t>
  </si>
  <si>
    <t>5202-1,30-07-2014,Keith Herrera,"120 Hardware St,Melbourne",Melbourne,VIC,Home Office,Yvette Biti,High,Fluorescent Highlighters by DrawIt,Office Supplies,Small Box,Regular Air,31-07-2014,$1.95,$3.98,$2.03,3,$26.60,0%,$0.17,$23.69,$0.83,$24.39</t>
  </si>
  <si>
    <t>5202-1,18-03-2015,Don Miller,"120 Hardware St,Melbourne",Melbourne,VIC,Home Office,Yvette Biti,Not Specified,Artisan 487 Labels,Office Supplies,Small Box,Regular Air,19-03-2015,$2.29,$3.69,$1.40,10,$139.86,6%,$4.39,$142.65,$0.50,$144.45</t>
  </si>
  <si>
    <t>5202-1,09-08-2013,Aaron Bergman,"Westfield Sydney,Sydney",Sydney,NSW,Corporate,Natasha Song,Low,TechSavi Internet Navigator Keyboard,Office Supplies,Wrap Bag,Regular Air,16-08-2013,$6.51,$30.98,$24.47,4,"$1,363.12",2%,$27.26,"$1,335.86",$6.50,"$1,342.36"</t>
  </si>
  <si>
    <t>5203-1,11-08-2013,Liz Willingham,"60 Commercial Rd,Prahran",Melbourne,VIC,Home Office,Yvette Biti,Critical,Artisan 481 Labels,Office Supplies,Wrap Bag,Regular Air,13-08-2013,$1.94,$3.08,$1.14,33,$23.08,3%,$2.25,$22.15,$0.99,$22.23</t>
  </si>
  <si>
    <t>5204-1,30-03-2013,Justin Knight,"Macquarie Centre Cnr Herring Road &amp; Waterloo Road,Macquarie Park",Sydney,NSW,Consumer,Nicholas Fernandes,Medium,Artisan 474 Labels,Office Supplies,Small Box,Regular Air,31-03-2013,$1.84,$2.88,$1.04,2,$25.80,10%,$0.19,$23.69,$0.99,$24.09</t>
  </si>
  <si>
    <t>5204-1,22-07-2013,Rick Hansen,"Macquarie Centre Cnr Herring Road &amp; Waterloo Road,Macquarie Park",Sydney,NSW,Small Business,Nicholas Fernandes,Critical,Artisan 479 Labels,Office Supplies,Small Box,Regular Air,23-07-2013,$1.59,$2.61,$1.02,23,$23.98,2%,$0.83,$22.63,$0.50,$23.43</t>
  </si>
  <si>
    <t>5204-1,15-08-2013,Aaron Bergman,"Westfield Sydney,Sydney",Sydney,NSW,Small Business,Natasha Song,Critical,Smiths Standard Envelopes,Technology,Small Box,Express Air,16-08-2013,$3.52,$5.68,$2.16,42,$236.60,7%,$2.67,$234.01,$1.39,$256.43</t>
  </si>
  <si>
    <t>5205-1,10-04-2014,Denny Joy,"99 Lygon Street,East Brunswick",Melbourne,VIC,Corporate,Connor Betts,Critical,Artisan Reinforcements for Hole-Punch Pages,Office Supplies,Small Box,Regular Air,12-04-2014,$1.19,$1.98,$0.79,42,$80.96,4%,$5.67,$75.22,$4.77,$86.52</t>
  </si>
  <si>
    <t>5205-1,25-03-2015,Erin Creighton,"523 King St,Newtown",Sydney,NSW,Corporate,Aanya Zhang,High,Artisan 48 Labels,Technology,Small Pack,Express Air,27-03-2015,$3.84,$6.30,$2.46,37,$239.50,0%,$2.69,$233.19,$0.50,$234.95</t>
  </si>
  <si>
    <t>5206-1,27-09-2015,Anthony Johnson,"53-55 Liverpool St,Sydney",Sydney,NSW,Home Office,Tina Carlton,Critical,Cando PC940 Copier,Office Supplies,Small Box,Regular Air,29-09-2015,$278.99,$449.99,$171.00,50,"$19,999.50",9%,"$1,939.97","$17,299.72",$49.00,"$17,324.01"</t>
  </si>
  <si>
    <t>5206-1,26-05-2013,Denny Ordway,"523 King St,Newtown",Sydney,NSW,Corporate,Aanya Zhang,Low,"Angle-D Binders with Locking Rings, Label Holders",Office Supplies,Wrap Bag,Regular Air,26-05-2013,$4.53,$7.30,$2.77,27,$264.68,6%,$18.52,$246.08,$7.72,$243.52</t>
  </si>
  <si>
    <t>5206-1,04-07-2013,Sara Luxemburg,"180 High Street,Windsor",Melbourne,VIC,Consumer,Connor Betts,Medium,Smiths Metal Binder Clips,Office Supplies,Wrap Bag,Regular Air,05-07-2013,$1.60,$2.62,$1.02,38,$53.40,3%,$2.79,$51.09,$0.80,$54.39</t>
  </si>
  <si>
    <t>5206-1,20-10-2014,George Ashbrook,"506 Swan Street,Richmond",Melbourne,VIC,Home Office,Connor Betts,Medium,Cando PC940 Copier,Office Supplies,Wrap Bag,Regular Air,22-10-2014,$278.99,$449.99,$171.00,43,"$13,049.75",3%,$31.40,"$13,979.72",$49.00,"$16,104.64"</t>
  </si>
  <si>
    <t>5206-1,28-04-2015,Dianna Arnett,"99 Lygon Street,East Brunswick",Melbourne,VIC,Home Office,Connor Betts,High,"Creator Anti Dust Chalk, 12/Pack",Office Supplies,Small Box,Regular Air,30-04-2015,$1.09,$1.82,$0.73,26,$48.23,10%,$2.89,$45.94,$1.00,$46.26</t>
  </si>
  <si>
    <t>5206-1,23-11-2014,Giulietta Dortch,"180 High Street,Windsor",Melbourne,VIC,Consumer,Connor Betts,Medium,Cando PC940 Copier,Office Supplies,Small Box,Regular Air,27-11-2014,$278.99,$449.99,$171.00,19,"$17,599.60",0%,$919.93,"$17,279.62",$49.00,"$17,304.11"</t>
  </si>
  <si>
    <t>5207-1,17-09-2014,Patrick ODonnell,"21 Wentworth St,Parramatta",Sydney,NSW,Small Business,Aanya Zhang,Critical,Colored Envelopes,Office Supplies,Wrap Bag,Express Air,18-09-2014,$2.25,$3.69,$1.44,35,$140.60,10%,$5.64,$136.01,$2.50,$144.00</t>
  </si>
  <si>
    <t>5207-1,22-10-2014,Kelly Collister,"499-501 Lygon Street,Carlton North",Melbourne,VIC,Home Office,Yvette Biti,Medium,Artisan Printable Repositionable Plastic Tabs,Technology,Small Box,Regular Air,23-10-2014,$5.33,$8.60,$3.27,9,$514.88,10%,$11.04,$477.58,$6.19,$482.53</t>
  </si>
  <si>
    <t>5208-1,25-03-2015,Ed Braxton,"499-501 Lygon Street,Carlton North",Melbourne,VIC,Corporate,Yvette Biti,Low,Artisan 487 Labels,Office Supplies,Wrap Bag,Regular Air,27-03-2015,$2.29,$3.69,$1.40,41,$253.46,3%,$24.33,$227.61,$0.50,$231.25</t>
  </si>
  <si>
    <t>5208-1,07-05-2013,Grant Carroll,"10 O'Connell St,Sydney",Sydney,NSW,Consumer,Aanya Zhang,Not Specified,"Angle-D Binders with Locking Rings, Label Holders",Office Supplies,Small Box,Regular Air,09-05-2013,$4.53,$7.30,$2.77,6,$285.60,2%,$27.36,$253.04,$7.72,$256.64</t>
  </si>
  <si>
    <t>5208-1,26-12-2014,Arthur Gainer,"180 High Street,Windsor",Melbourne,VIC,Corporate,Connor Betts,Critical,OIC Thumb-Tacks,Furniture,Large Box,Regular Air,29-12-2014,$0.71,$1.14,$0.43,44,$22.92,8%,$0.63,$22.65,$0.70,$22.36</t>
  </si>
  <si>
    <t>5208-1,27-07-2015,Michael Oakman,"8 Rankins Lane ,Melbourne",Melbourne,VIC,Small Business,Connor Betts,Medium,Smiths Bulk Pack Metal Binder Clips,Office Supplies,Wrap Bag,Regular Air,31-07-2015,$3.95,$6.08,$2.13,23,$239.84,1%,$12.59,$239.65,$1.82,$234.33</t>
  </si>
  <si>
    <t>5209-1,09-01-2015,Katrina Willman,"120 Hardware St,Melbourne",Melbourne,VIC,Corporate,Connor Betts,High,Artisan 481 Labels,Office Supplies,Small Box,Regular Air,11-01-2015,$1.94,$3.08,$1.14,7,$16.29,10%,$1.47,$22.85,$0.99,$22.93</t>
  </si>
  <si>
    <t>5209-1,31-03-2013,Justin Knight,"Macquarie Centre Cnr Herring Road &amp; Waterloo Road,Macquarie Park",Sydney,NSW,Corporate,Nicholas Fernandes,Critical,Binder Clips by OIC,Office Supplies,Small Box,Express Air,31-03-2013,$0.93,$1.48,$0.55,30,$28.12,8%,$2.53,$25.59,$0.70,$26.29</t>
  </si>
  <si>
    <t>5209-1,11-08-2013,Jim Kriz,"85-113 Dunning Ave,Roseberry",Sydney,NSW,Consumer,Mihael Khan,High,Binder Clips by OIC,Office Supplies,Small Box,Regular Air,12-08-2013,$0.93,$1.48,$0.55,42,$23.16,0%,$2.63,$21.92,$0.70,$22.83</t>
  </si>
  <si>
    <t>5209-1,08-05-2013,Frank Price,"224A Gertrule St,Fitzroy",Melbourne,VIC,Home Office,Connor Betts,Low,"Alto Parchment Paper, Assorted Colors",Office Supplies,Small Box,Regular Air,10-05-2013,$4.59,$7.28,$2.69,30,$165.32,8%,$5.25,$145.97,$11.15,$146.35</t>
  </si>
  <si>
    <t>5211-1,08-01-2014,Anne Pryor,"1-2/299 Sussex St,Sydney",Sydney,NSW,Corporate,Aanya Zhang,Not Specified,Multimedia Mailers,Office Supplies,Small Box,Regular Air,10-01-2014,$99.39,$162.93,$63.54,39,"$6,132.40",3%,$58.03,"$5,765.40",$19.99,"$5,667.00"</t>
  </si>
  <si>
    <t>5211-1,28-11-2015,Dennis Bolton,"8 Quay Street,Haymarket",Sydney,NSW,Consumer,Leighton Forrest,Medium,Alto Memo Cubes,Office Supplies,Small Box,Express Air,30-11-2015,$3.32,$5.18,$1.86,41,$123.20,1%,$1.27,$116.83,$2.04,$117.29</t>
  </si>
  <si>
    <t>5211-1,04-09-2013,Darrin Martin,"221 Barkly St,St Kilda",Melbourne,VIC,Small Business,Yvette Biti,Not Specified,Alto Memo Cubes,Office Supplies,Small Box,Regular Air,05-09-2013,$3.32,$5.18,$1.86,21,$45.94,0%,$2.95,$43.53,$2.04,$43.97</t>
  </si>
  <si>
    <t>5212-1,11-08-2014,Adrian Hane,"180 High Street,Windsor",Melbourne,VIC,Corporate,Connor Betts,Not Specified,Alto Perma 2700 Stacking Storage Drawers,Office Supplies,Wrap Bag,Regular Air,13-08-2014,$8.92,$29.74,$20.82,18,$575.56,4%,$33.97,$568.55,$6.64,$568.55</t>
  </si>
  <si>
    <t>5212-1,15-05-2013,Jenna Caffey,"470 Anzac Parade,Kingsford",Sydney,NSW,Home Office,Tina Carlton,Not Specified,Smiths General Use 3-Ring Binders,Office Supplies,Small Box,Express Air,16-05-2013,$1.18,$1.88,$0.70,25,$59.70,2%,$1.08,$59.84,$1.49,$60.46</t>
  </si>
  <si>
    <t>5212-1,26-06-2013,Roy Collins,"Westfield Sydney,Sydney",Sydney,NSW,Home Office,Natasha Song,High,TechSavi Internet Navigator Keyboard,Office Supplies,Small Box,Regular Air,27-06-2013,$6.51,$30.98,$24.47,48,$329.96,10%,$38.01,$325.16,$6.50,$336.05</t>
  </si>
  <si>
    <t>5212-1,12-01-2015,Jenna Caffey,"470 Anzac Parade,Kingsford",Sydney,NSW,Consumer,Tina Carlton,High,Binder Posts,Office Supplies,Small Box,Regular Air,13-01-2015,$3.50,$5.74,$2.24,13,$73.70,3%,$2.69,$74.59,$5.01,$77.68</t>
  </si>
  <si>
    <t>5212-1,12-03-2014,Matt Collister,"99 Glebe Point Rd,Glebe",Sydney,NSW,Small Business,Natasha Song,High,Steady Liquid Accent Tank-Style Highlighters,Technology,Small Pack,Regular Air,13-03-2014,$1.31,$2.84,$1.53,29,$59.96,3%,$0.00,$59.94,$0.93,$60.67</t>
  </si>
  <si>
    <t>5213-1,15-08-2013,Aaron Bergman,"Westfield Sydney,Sydney",Sydney,NSW,Corporate,Natasha Song,High,Steady Liquid Accent Tank-Style Highlighters,Office Supplies,Wrap Bag,Express Air,16-08-2013,$1.31,$2.84,$1.53,39,$36.92,6%,$0.37,$36.55,$0.93,$37.48</t>
  </si>
  <si>
    <t>5213-1,18-07-2013,Sean ODonnell,"541 Church St ,Richmond",Melbourne,VIC,Small Business,Yvette Biti,Low,Steady Liquid Accent Tank-Style Highlighters,Office Supplies,Wrap Bag,Regular Air,20-07-2013,$1.31,$2.84,$1.53,1,$37.92,2%,$0.37,$36.55,$0.93,$37.48</t>
  </si>
  <si>
    <t>5213-1,03-05-2014,Liz Willingham,"60 Commercial Rd,Prahran",Melbourne,VIC,Small Business,Yvette Biti,Not Specified,Steady Liquid Accent Tank-Style Highlighters,Office Supplies,Small Box,Regular Air,07-05-2014,$1.31,$2.84,$1.53,24,$36.92,5%,$1.69,$36.55,$0.93,$37.46</t>
  </si>
  <si>
    <t>5213-1,24-08-2013,Lisa Hizard,"Cnr Williams Road &amp; Lechlade Ave,South Yarra",Melbourne,VIC,Home Office,Yvette Biti,Critical,Steady Liquid Accent Tank-Style Highlighters,Office Supplies,Small Box,Regular Air,27-08-2013,$1.31,$2.84,$1.53,43,$36.92,3%,$0.37,$36.55,$0.93,$37.46</t>
  </si>
  <si>
    <t>5214-1,14-02-2015,Ralph Arnett,"88 Oxford St,Woollahra",Sydney,NSW,Consumer,Charlie Bui,High,Artisan 479 Labels,Office Supplies,Small Box,Regular Air,15-02-2015,$1.59,$2.61,$1.02,42,$20.60,0%,$1.42,$29.30,$0.50,$29.40</t>
  </si>
  <si>
    <t>5214-1,17-08-2013,Valerie Dominguez,"152 Bunnerong Road,Eastgardens",Sydney,NSW,Consumer,Tina Carlton,Low,EcoTones Memo Sheets,Office Supplies,Small Box,Regular Air,17-08-2013,$2.52,$4.00,$1.48,8,$164.00,9%,$3.28,$160.72,$1.30,$162.02</t>
  </si>
  <si>
    <t>5215-1,26-08-2015,Michael Oakman,"8 Rankins Lane ,Melbourne",Melbourne,VIC,Small Business,Connor Betts,Critical,Multimedia Mailers,Office Supplies,Wrap Bag,Express Air,01-08-2015,$99.39,$162.93,$63.54,35,"$5,493.96",10%,$44.04,"$4,454.72",$19.99,"$4,474.52"</t>
  </si>
  <si>
    <t>5215-1,01-05-2015,Corintar Huige,"Westfield 1 Anderson St,Chatswood",Sydney,NSW,Corporate,Nicholas Fernandes,Critical,Xit Blank Computer Paper,Furniture,Small Pack,Regular Air,02-05-2015,$12.39,$19.98,$7.59,10,$471.48,1%,$21.53,$420.85,$5.77,$435.55</t>
  </si>
  <si>
    <t>5215-1,06-03-2014,Delfina Latchford,"8 Rankins Lane ,Melbourne",Melbourne,VIC,Small Business,Connor Betts,Critical,"DrawIt Pizazz Watercolor Pencils, 10-Color Set with Brush",Office Supplies,Small Box,Regular Air,07-03-2014,$2.39,$4.26,$1.87,45,$347.72,0%,$34.58,$322.70,$1.20,$30.20</t>
  </si>
  <si>
    <t>5215-1,31-08-2015,Larry Hughes,"541 Church St,Richmond",Melbourne,VIC,Corporate,Yvette Biti,Critical,TypeRight Side-Opening Peel &amp; Seel Expanding Envelopes,Technology,Small Box,Express Air,01-09-2015,$54.29,$90.48,$36.19,34,"$5,494.58",3%,$49.01,"$4,116.05",$19.99,"$4,706.88"</t>
  </si>
  <si>
    <t>5216-1,27-07-2013,Jesus Ocampo,"60 Commercial Rd,Prahran",Melbourne,VIC,Corporate,Yvette Biti,Medium,Steady Liquid Accent Tank-Style Highlighters,Office Supplies,Small Box,Regular Air,29-07-2013,$1.31,$2.84,$1.53,46,$28.92,9%,$2.36,$26.59,$0.93,$27.89</t>
  </si>
  <si>
    <t>5216-1,30-03-2013,Justin Knight,"Macquarie Centre Cnr Herring Road &amp; Waterloo Road,Macquarie Park",Sydney,NSW,Small Business,Nicholas Fernandes,Medium,"Artisan Hi-Liter Comfort Grip Fluorescent Highlighter, Yellow Ink",Office Supplies,Wrap Bag,Regular Air,31-03-2013,$1.92,$3.26,$1.34,29,$21.92,7%,$0.27,$22.33,$1.86,$22.63</t>
  </si>
  <si>
    <t>5216-1,23-11-2013,Justin Hirsh,"106 Ebley Street,Bondi Junction",Sydney,NSW,Corporate,Leighton Forrest,Critical,Apex Elite Stainless Steel Scissors,Office Supplies,Small Pack,Regular Air,24-11-2013,$3.42,$8.34,$4.92,40,$156.00,5%,$13.48,$142.58,$2.64,$143.78</t>
  </si>
  <si>
    <t>5216-1,16-03-2015,Khith Dawkins,"7 Khartoum Rd,Macquarie Park",Sydney,NSW,Small Business,Preston Senome,Medium,Artisan 48 Labels,Office Supplies,Wrap Bag,Regular Air,17-03-2015,$3.84,$6.30,$2.46,29,$136.69,7%,$9.66,$137.93,$0.50,$134.95</t>
  </si>
  <si>
    <t>5216-1,04-02-2015,Dan Lawela,"7 Khartoum Rd,Macquarie Park",Sydney,NSW,Consumer,Preston Senome,Not Specified,Smiths Metal Binder Clips,Office Supplies,Small Box,Regular Air,07-02-2015,$1.60,$2.62,$1.02,47,$56.92,3%,$3.42,$53.52,$0.80,$55.00</t>
  </si>
  <si>
    <t>5216-1,20-08-2013,Cynthia Arntzen,"Hoyts Entertainment Quarter 122 Lang Road,Moore Park",Sydney,NSW,Consumer,Tina Carlton,Medium,Steady Liquid Accent Highlighters,Office Supplies,Wrap Bag,Express Air,22-08-2013,$3.47,$6.68,$3.21,30,$33.40,5%,$3.01,$30.39,$1.50,$31.89</t>
  </si>
  <si>
    <t>5218-1,07-09-2014,Eugene Moren,"85-113 Dunning Ave,Rosebery",Sydney,NSW,Corporate,Mihael Khan,Not Specified,Smiths Metal Binder Clips,Office Supplies,Wrap Bag,Regular Air,07-09-2014,$1.60,$2.62,$1.02,15,$85.36,3%,$5.36,$84.96,$0.80,$84.85</t>
  </si>
  <si>
    <t>5218-1,17-11-2013,Eugene Barchas,"Crown Complex,Southbank",Melbourne,VIC,Home Office,Yvette Biti,Not Specified,Artisan 479 Labels,Office Supplies,Small Pack,Express Air,17-11-2013,$1.59,$2.61,$1.02,45,$182.83,2%,$0.00,$182.83,$0.50,$189.84</t>
  </si>
  <si>
    <t>5218-1,20-01-2015,Saphhira Shifley,"Westfield Miranda, 600 Kingsway,Miranda",Sydney,NSW,Corporate,Preston Senome,Medium,Beekin 6 Outlet Metallic Surge Strip,Technology,Small Box,Express Air,21-01-2015,$4.46,$10.89,$6.43,34,$161.90,7%,$1.75,$162.05,$4.50,$162.57</t>
  </si>
  <si>
    <t>5218-1,22-08-2013,Bradley Drucker,"1 John St,Waterloo",Sydney,NSW,Home Office,Charlie Bui,Not Specified,Economy Rollaway Files,Office Supplies,Wrap Bag,Regular Air,24-08-2013,$67.73,$165.20,$97.47,41,"$3,799.60",7%,$265.97,"$3,533.63",$19.99,"$3,553.62"</t>
  </si>
  <si>
    <t>5218-1,21-07-2013,Adam Shillingsburg,"Westfield Parramatta,Parramatta",Sydney,NSW,Corporate,Stevie Bacata,Medium,Economy Rollaway Files,Office Supplies,Wrap Bag,Regular Air,23-07-2013,$67.73,$165.20,$97.47,3,"$3,799.60",10%,$325.97,"$3,533.63",$19.99,"$3,553.62"</t>
  </si>
  <si>
    <t>5218-1,14-03-2013,Natalie Webber,"98-104 Parramatta Rd,Camperdown",Sydney,NSW,Small Business,Phoebe Gour,Low,"3Max Polarizing Task Lamp with Clamp Arm, Light Gray",Office Supplies,Wrap Bag,Regular Air,16-03-2013,$56.16,$136.98,$80.82,28,$396.50,8%,$0.00,$397.06,$24.49,$305.20</t>
  </si>
  <si>
    <t>5219-1,20-06-2016,Harold Dahlen,"53-55 Liverpool St,Sydney",Sydney,NSW,Home Office,Tina Carlton,Critical,Cando PC940 Copier,Technology,Medium Box,Regular Air,23-06-2016,$278.99,$449.99,$171.00,8,$338.56,9%,$3.54,$325.10,$49.00,$336.92</t>
  </si>
  <si>
    <t>5219-1,17-01-2014,Sarah Brown,"10 O'Connell St,Sydney",Sydney,NSW,Home Office,Aanya Zhang,Low,Smiths Standard Envelopes,Office Supplies,Wrap Bag,Regular Air,20-01-2014,$3.52,$5.68,$2.16,47,$136.70,10%,$9.36,$123.84,$1.39,$124.56</t>
  </si>
  <si>
    <t>5219-1,13-01-2014,Ashley Jarboe,"180 High Street,Windsor",Melbourne,VIC,Home Office,Connor Betts,Not Specified,Steady 52201 APSCO Electric Pencil Sharpener,Office Supplies,Wrap Bag,Regular Air,18-01-2014,$16.80,$40.97,$24.17,10,$467.22,1%,$42.05,$424.17,$8.99,$436.85</t>
  </si>
  <si>
    <t>5219-1,10-12-2013,Eric Barreto,"359 Crown Street,Surry Hills",Sydney,NSW,Home Office,Phoebe Gour,Not Specified,Steady Liquid Accent Tank-Style Highlighters,Office Supplies,Small Box,Express Air,12-12-2013,$1.31,$2.84,$1.53,19,$40.00,7%,$4.00,$36.60,$0.93,$37.69</t>
  </si>
  <si>
    <t>5219-1,23-02-2014,Mathew Reese,"27 Greenfield Parade,Bankstown",Sydney,NSW,Consumer,Nicholas Fernandes,Not Specified,Smiths Standard Envelopes,Technology,Small Pack,Regular Air,24-02-2014,$3.52,$5.68,$2.16,21,$199.88,1%,$10.95,$149.63,$1.39,$140.76</t>
  </si>
  <si>
    <t>5219-1,29-05-2015,Cindy Schnelling,"224A Gertrude St,Fitzroy",Melbourne,VIC,Home Office,Connor Betts,High,"3Max Polarizing Task Lamp with Clamp Arm, Light Gray",Office Supplies,Small Box,Regular Air,31-05-2015,$56.16,$136.98,$80.82,12,$359.60,2%,$3.58,$339.55,$24.49,$393.93</t>
  </si>
  <si>
    <t>5220-1,20-06-2013,Aaron Smayling,"1737 Botany Rd,Banksmeadow",Sydney,NSW,Consumer,Nicholas Fernandes,Critical,Smiths Standard Envelopes,Office Supplies,Small Box,Regular Air,21-06-2013,$3.52,$5.68,$2.16,34,$184.75,3%,$9.72,$174.87,$1.39,$174.66</t>
  </si>
  <si>
    <t>5220-1,13-10-2015,Clytie Kelty,"8 Khartoum Rd,Macquarie Park",Sydney,NSW,Corporate,Radhya Staples,Medium,Artisan Arch Ring Binders,Office Supplies,Small Box,Regular Air,15-10-2015,$36.02,$58.10,$22.08,50,$542.88,10%,$22.49,$524.77,$1.49,$538.52</t>
  </si>
  <si>
    <t>5220-1,02-10-2013,May Stewart,"Westfield Sydney,Sydney",Sydney,NSW,Corporate,Natasha Song,Not Specified,Deluxe Rollaway Locking File with Drawer,Technology,Small Box,Regular Air,04-10-2013,$178.83,$415.88,$237.05,21,$833.76,3%,$56.50,$764.04,$11.37,$776.58</t>
  </si>
  <si>
    <t>5220-1,11-05-2015,Bill Stewart,"188 Pitt Street,Sydney",Sydney,NSW,Home Office,Tina Carlton,High,Apex Preferred Stainless Steel Scissors,Office Supplies,Small Box,Regular Air,13-05-2015,$2.50,$5.68,$3.18,32,$233.68,7%,$13.56,$221.00,$3.60,$231.28</t>
  </si>
  <si>
    <t>5220-1,11-10-2013,Stephanie Ulpright,"541 Church St ,Richmond",Melbourne,VIC,Consumer,Yvette Biti,High,Smiths Metal Binder Clips,Office Supplies,Wrap Bag,Regular Air,13-10-2013,$1.60,$2.62,$1.02,27,$72.42,7%,$0.53,$76.19,$0.80,$73.18</t>
  </si>
  <si>
    <t>5221-1,11-10-2014,Cynthia Arntzen,"Hoyts Entertainment Quarter 122 Lang Road,Moore Park",Sydney,NSW,Small Business,Tina Carlton,Medium,"TypeRight  Top-Opening Peel &amp; Seel  Envelopes, Gray",Technology,Small Box,Regular Air,12-10-2014,$21.56,$35.94,$14.38,34,$574.56,7%,$0.00,$553.56,$6.66,$558.75</t>
  </si>
  <si>
    <t>5221-1,25-08-2013,Bruce Degenhardt,"501 George St,Sydney",Sydney,NSW,Corporate,Samantha Chairs,High,Smiths General Use 3-Ring Binders,Technology,Jumbo Drum,Delivery Truck,26-08-2013,$1.18,$1.88,$0.70,12,$78.96,6%,$0.00,$78.96,$1.49,$80.45</t>
  </si>
  <si>
    <t>5221-1,10-08-2015,Nora Price,"7 Khartoum Rd,Macquarie Park",Sydney,NSW,Small Business,Preston Senome,High,Apex Preferred Stainless Steel Scissors,Office Supplies,Small Box,Express Air,11-08-2015,$2.50,$5.68,$3.18,30,$129.20,3%,$2.15,$123.81,$3.60,$124.83</t>
  </si>
  <si>
    <t>5221-1,07-09-2014,Bart Watters,"Westfield 1 Anderson St,Chatswood",Sydney,NSW,Home Office,Nicholas Fernandes,Not Specified,Smiths General Use 3-Ring Binders,Furniture,Large Box,Regular Air,10-09-2014,$1.18,$1.88,$0.70,2,$73.40,7%,$5.34,$69.96,$1.49,$70.46</t>
  </si>
  <si>
    <t>5221-1,13-09-2014,Christina Vanderzanden,"38/133-145 Castlereagh St,Sydney",Sydney,NSW,Corporate,Natasha Song,Low,Artisan 488 Labels,Office Supplies,Wrap Bag,Regular Air,17-09-2014,$2.29,$3.69,$1.40,19,$125.78,0%,$12.36,$121.04,$0.50,$124.52</t>
  </si>
  <si>
    <t>5221-1,21-07-2014,Philip Brown,"499-501 Lygon Street,Carlton North",Melbourne,VIC,Small Business,Yvette Biti,Low,12 Colored Short Pencils,Office Supplies,Wrap Bag,Regular Air,23-07-2014,$1.09,$2.60,$1.51,1,$26.90,2%,$0.27,$26.63,$2.40,$26.46</t>
  </si>
  <si>
    <t>5222-1,30-04-2013,Kelly Williams,"499-501 Lygon Street,Carlton North",Melbourne,VIC,Corporate,Yvette Biti,Medium,Adesso Programmable 142-Key Keyboard,Technology,Small Box,Regular Air,01-05-2013,$32.02,$152.48,$120.46,7,"$24,099.50",1%,"$2,494.97","$2,751.75",$4.00,"$2,745.64"</t>
  </si>
  <si>
    <t>5222-1,23-09-2014,Giulietta Baptist,"Hoyts Entertainment Quarter 122 Lang Road,Moore Park",Sydney,NSW,Corporate,Tina Carlton,Low,Smiths Metal Binder Clips,Office Supplies,Wrap Bag,Express Air,25-09-2014,$1.60,$2.62,$1.02,39,$79.94,5%,$3.39,$73.97,$0.80,$86.58</t>
  </si>
  <si>
    <t>5223-1,27-09-2014,Cindy Chapman,"53-55 Liverpool St,Sydney",Sydney,NSW,Small Business,Tina Carlton,High,Steady Liquid Accent Highlighters,Office Supplies,Small Box,Regular Air,02-10-2014,$3.47,$6.68,$3.21,4,$74.88,3%,$0.75,$74.13,$1.50,$76.69</t>
  </si>
  <si>
    <t>5224-1,30-03-2013,Justin Knight,"Macquarie Centre Cnr Herring Road &amp; Waterloo Road,Macquarie Park",Sydney,NSW,Corporate,Nicholas Fernandes,Not Specified,Artisan 481 Labels,Office Supplies,Small Box,Regular Air,31-03-2013,$1.94,$3.08,$1.14,6,$154.98,1%,$6.20,$148.78,$0.99,$145.28</t>
  </si>
  <si>
    <t>5224-1,08-10-2014,Christopher Schild,"4A Lyons St,Strathfield",Sydney,NSW,Home Office,Tina Carlton,Low,Artisan 481 Labels,Office Supplies,Small Box,Regular Air,10-10-2014,$1.94,$3.08,$1.14,37,$120.50,4%,$1.22,$124.48,$0.99,$124.58</t>
  </si>
  <si>
    <t>5224-1,17-09-2014,Bart Watters,"Westfield 1 Anderson St,Chatswood",Sydney,NSW,Home Office,Nicholas Fernandes,Critical,Artisan 48 Labels,Technology,Medium Box,Express Air,10-09-2014,$3.84,$6.30,$2.46,8,$130.46,9%,$5.10,$127.18,$0.50,$122.19</t>
  </si>
  <si>
    <t>5224-1,30-08-2013,Nancy Lomonaco,"523 King St,Newtown",Sydney,NSW,Corporate,Aanya Zhang,Low,Artisan 479 Labels,Office Supplies,Small Pack,Regular Air,01-09-2013,$1.59,$2.61,$1.02,26,"$1,465.20",4%,$15.36,"$1,368.90",$0.50,"$1,492.04"</t>
  </si>
  <si>
    <t>5224-1,09-08-2013,Aaron Bergman,"Westfield Sydney,Sydney",Melbourne,VIC,Small Business,Yvette Biti,High,Economy Rollaway Files,Office Supplies,Small Box,Regular Air,16-08-2013,$67.73,$165.20,$97.47,43,"$1,342.60",0%,$38.26,"$1,318.54",$19.99,"$1,342.90"</t>
  </si>
  <si>
    <t>5224-1,29-07-2013,Nick Zandusky,"224A Gertrude St,Fitzroy",Melbourne,VIC,Corporate,Connor Betts,High,Apex Elite Stainless Steel Scissors,Office Supplies,Small Box,Express Air,30-07-2013,$3.42,$8.34,$4.92,23,$119.15,6%,$4.96,$123.56,$2.64,$124.77</t>
  </si>
  <si>
    <t>5224-1,30-03-2013,Justin Knight,"Macquarie Centre Cnr Herring Road &amp; Waterloo Road,Macquarie Park",Sydney,NSW,Home Office,Nicholas Fernandes,Not Specified,Artisan 474 Labels,Office Supplies,Small Box,Regular Air,31-03-2013,$1.84,$2.88,$1.04,10,$26.32,6%,$0.17,$26.13,$0.99,$27.62</t>
  </si>
  <si>
    <t>5225-1,29-06-2013,Adam Bellavance,"106 Ebley Street,Bondi Junction",Sydney,NSW,Consumer,Leighton Forrest,High,"DrawIt Colored Pencils, 48-Color Set",Office Supplies,Wrap Bag,Regular Air,01-07-2013,$21.56,$36.55,$14.99,34,$436.00,10%,$34.62,$323.14,$13.89,$331.29</t>
  </si>
  <si>
    <t>5225-1,13-05-2013,Alex Russell,"99 Lygon Street,East Brunswick",Melbourne,VIC,Consumer,Connor Betts,Low,Artisan 479 Labels,Office Supplies,Small Box,Regular Air,15-05-2013,$1.59,$2.61,$1.02,44,$92.02,3%,$7.34,$85.56,$0.50,$88.51</t>
  </si>
  <si>
    <t>5226-1,06-04-2013,Emily Grady,"359 Crown Street,Surry Hills",Sydney,NSW,Consumer,Phoebe Gour,Low,EcoTones Memo Sheets,Office Supplies,Small Box,Regular Air,08-04-2013,$2.52,$4.00,$1.48,32,$22.40,10%,$2.21,$21.60,$1.30,$23.29</t>
  </si>
  <si>
    <t>5226-1,05-10-2013,Joni Wasserman,"Westfield Sydney,Sydney",Sydney,NSW,Small Business,Natasha Song,Critical,Smiths Colored Interoffice Envelopes,Office Supplies,Small Box,Regular Air,12-10-2013,$19.83,$30.98,$11.15,11,"$1,631.83",3%,$146.86,"$1,484.97",$19.51,"$1,495.97"</t>
  </si>
  <si>
    <t>5226-1,13-12-2014,Mike Kennedy,"99 Lygon Street,East Brunswick",Melbourne,VIC,Home Office,Connor Betts,Not Specified,"Multi-Use Personal File Cart and Caster Set, Three Stacking Bins",Office Supplies,Small Box,Regular Air,15-12-2014,$14.95,$34.76,$19.81,15,"$3,799.60",1%,$179.05,"$3,533.65",$8.22,"$3,653.32"</t>
  </si>
  <si>
    <t>5227-1,16-03-2015,Harold Pawlan,"180 High Street,Windsor",Melbourne,VIC,Consumer,Connor Betts,Medium,Apex Straight Scissors,Technology,Jumbo Drum,Delivery Truck,16-03-2015,$5.19,$12.98,$7.79,46,$437.28,7%,$20.16,$427.10,$3.14,$431.59</t>
  </si>
  <si>
    <t>5227-1,22-03-2015,Tom Ashbrook,"Westfield Sydney,Sydney",Sydney,NSW,Small Business,Natasha Song,High,Apex Straight Scissors,Office Supplies,Small Box,Regular Air,23-03-2015,$5.19,$12.98,$8.79,2,$431.36,5%,$11.65,$403.03,$3.14,$424.68</t>
  </si>
  <si>
    <t>5228-1,13-02-2014,Steve Nguyen,"73 York St,Sydney",Sydney,NSW,Home Office,Tina Carlton,Not Specified,Artisan Hi-Liter Smear-Safe Highlighters,Office Supplies,Wrap Bag,Express Air,13-02-2014,$2.98,$5.84,$2.86,39,$152.10,8%,$12.32,$122.98,$0.83,$124.51</t>
  </si>
  <si>
    <t>5229-1,05-05-2013,Christopher Schild,"3A Lyons St,Strathfield",Sydney,NSW,Consumer,Tina Carlton,Not Specified,"Angle-D Binders with Locking Rings, Label Holders",Office Supplies,Small Box,Regular Air,06-05-2013,$4.53,$7.30,$2.77,33,$353.08,5%,$52.21,$228.03,$7.72,$231.25</t>
  </si>
  <si>
    <t>5229-1,30-06-2014,Monica Federle,"834 Bourke St,Waterloo",Sydney,NSW,Small Business,Charlie Bui,Low,"Alto Parchment Paper, Assorted Colors",Office Supplies,Wrap Bag,Express Air,03-07-2014,$4.59,$7.28,$2.69,8,$118.96,0%,$5.95,$113.02,$11.15,$116.65</t>
  </si>
  <si>
    <t>5229-1,21-09-2014,Feorge Ashbrook,"506 Swan Street,Richmond",Melbourne,VIC,Corporate,Connor Betts,Low,Apex Preferred Stainless Steel Scissors,Furniture,Small Pack,Regular Air,22-09-2014,$2.50,$5.68,$3.18,17,$254.76,1%,$25.93,$233.15,$3.60,$234.85</t>
  </si>
  <si>
    <t>5229-1,01-09-2013,Carol Triggs,"644 George St,Sydney",Sydney,NSW,Small Business,Radhya Staples,Not Specified,Smiths General Use 3-Ring Binders,Office Supplies,Small Box,Regular Air,02-09-2013,$1.18,$1.88,$0.70,27,$80.84,3%,$2.43,$78.41,$1.49,$79.90</t>
  </si>
  <si>
    <t>5229-1,20-09-2013,Liz Willingham,"60 Commercial Rd,Prahran",Melbourne,VIC,Home Office,Yvette Biti,Critical,Smiths General Use 3-Ring Binders,Office Supplies,Small Box,Regular Air,23-10-2013,$1.18,$1.88,$0.70,43,$80.84,3%,$2.43,$78.41,$1.49,$79.90</t>
  </si>
  <si>
    <t>5230-1,08-12-2013,Larry Tron,"4A Lyons St,Strathfield",Sydney,NSW,Small Business,Tina Carlton,Medium,Steady Pocket Accent Highlighters,Office Supplies,Small Box,Regular Air,08-12-2013,$0.93,$1.60,$0.67,30,$40.00,2%,$4.00,$36.00,$1.29,$37.29</t>
  </si>
  <si>
    <t>5231-1,15-02-2013,Jasper Cacioppo,"24 Addison Rd,Marrickville",Sydney,NSW,Corporate,Radhya Staples,Medium,Smiths General Use 3-Ring Binders,Office Supplies,Small Pack,Regular Air,16-02-2013,$1.18,$1.88,$0.70,8,$58.70,3%,$0.00,$59.85,$1.49,$60.46</t>
  </si>
  <si>
    <t>5231-1,04-05-2014,Harold Pawlan,"180 High Street,Windsor",Melbourne,VIC,Home Office,Connor Betts,Low,Pestelop Short Pencils,Office Supplies,Small Box,Regular Air,06-03-2014,$1.09,$2.60,$1.51,30,$69.32,8%,$0.00,$68.86,$2.40,$80.46</t>
  </si>
  <si>
    <t>5232-1,26-10-2013,Shahid Shariari,"3/219 Canley Vale Road,Canley Heights",Sydney,NSW,Consumer,Mihael Khan,Not Specified,Smiths Bulldog Clip,Office Supplies,Small Box,Regular Air,28-10-2013,$2.31,$3.78,$1.47,6,$75.20,2%,$7.90,$69.96,$0.71,$70.46</t>
  </si>
  <si>
    <t>5232-1,28-06-2015,Joseph Airdo,"Westfield Sydney,Sydney",Sydney,NSW,Home Office,Natasha Song,Not Specified,Artisan Non-Stick Binders,Office Supplies,Wrap Bag,Regular Air,30-06-2015,$2.74,$4.49,$1.75,45,$75.94,8%,$2.72,$71.48,$1.49,$79.45</t>
  </si>
  <si>
    <t>5232-1,03-06-2014,Jeremy Lonsdale,"163 Concord Road,North Strathfield",Sydney,NSW,Small Business,Charlie Bui,Medium,TechSavi Cordless Elite Duo,Office Supplies,Small Box,Regular Air,04-06-2014,$60.59,$100.98,$40.39,13,"$2,751.22",10%,$192.83,"$2,650.05",$7.18,"$2,647.75"</t>
  </si>
  <si>
    <t>5232-1,01-01-2015,Michael Oakman,"8 Rankins Lane ,Melbourne",Melbourne,VIC,Corporate,Connor Betts,Not Specified,12 Colored Short Pencils,Technology,Small Box,Regular Air,03-01-2015,$1.09,$2.60,$1.51,26,$51.84,5%,$2.09,$40.92,$2.40,$43.25</t>
  </si>
  <si>
    <t>5232-1,19-12-2013,Thomas Boland,"3/219 Canley Vale Road,Canley Heights",Sydney,NSW,Corporate,Mihael Khan,Not Specified,Bagged Rubber Bands,Office Supplies,Small Box,Regular Air,21-12-2013,$0.24,$1.26,$1.02,2,$41.36,7%,$0.60,$42.34,$0.70,$43.04</t>
  </si>
  <si>
    <t>5233-1,10-01-2014,Anne Pryor,"1-2/299 Sussex St,Sydney",Sydney,NSW,Home Office,Aanya Zhang,Medium,Artisan 474 Labels,Office Supplies,Small Box,Regular Air,10-01-2014,$1.84,$2.88,$1.04,32,$89.44,9%,$4.47,$86.47,$0.99,$88.68</t>
  </si>
  <si>
    <t>5234-1,17-05-2014,Doborah Brumfield,"644 George St,Sydney",Sydney,NSW,Corporate,Radhya Staples,Not Specified,"Alto Parchment Paper, Assorted Colors",Technology,Small Box,Express Air,18-05-2014,$4.59,$7.28,$2.69,29,$259.60,3%,$10.38,$249.22,$11.15,$245.26</t>
  </si>
  <si>
    <t>5234-1,04-09-2013,Rob Haberlin,"8 Rankins Lane ,Melbourne",Melbourne,VIC,Corporate,Connor Betts,High,Alto Memo Cubes,Office Supplies,Small Box,Regular Air,06-09-2013,$3.32,$5.18,$1.86,18,$191.66,5%,$13.42,$178.24,$2.04,$180.28</t>
  </si>
  <si>
    <t>5234-1,10-04-2015,Katrina Edelman,"Westfield Miranda, 600 Kingsway,Miranda",Sydney,NSW,Corporate,Preston Senome,Low,"Angle-D Binders with Locking Rings, Label Holders",Office Supplies,Small Box,Regular Air,11-04-2015,$4.53,$7.30,$2.77,40,$359.25,0%,$3.69,$343.75,$7.72,$335.34</t>
  </si>
  <si>
    <t>5235-1,03-05-2014,Liz Willingham,"60 Commercial Rd,Prahran",Melbourne,VIC,Consumer,Yvette Biti,Low,Artisan 481 Labels,Technology,Jumbo Drum,Delivery Truck,07-05-2014,$1.94,$3.08,$1.14,34,$131.04,2%,$12.31,$122.83,$0.99,$124.25</t>
  </si>
  <si>
    <t>5236-1,23-02-2014,Pauline Chand,"501 George St,Sydney",Sydney,NSW,Home Office,Samantha Chairs,Low,TechSavi Cordless Elite Duo,Technology,Small Box,Regular Air,25-02-2014,$60.59,$100.98,$40.39,12,$396.92,4%,$0.00,$399.00,$7.18,$300.98</t>
  </si>
  <si>
    <t>5236-1,05-11-2013,Victoria Pisteka,"Westfield Sydney,Sydney",Sydney,NSW,Consumer,Natasha Song,Low,Smiths Colored Bar Computer Paper,Office Supplies,Wrap Bag,Regular Air,07-11-2013,$21.97,$35.44,$13.47,11,$359.96,0%,$26.91,$339.57,$4.92,$347.25</t>
  </si>
  <si>
    <t>5236-1,08-06-2014,John Lee,"180 High Street,Windsor",Melbourne,VIC,Consumer,Connor Betts,High,"Creator Anti Dust Chalk, 12/Pack",Office Supplies,Wrap Bag,Regular Air,10-06-2014,$1.09,$1.82,$0.73,34,$85.56,10%,$9.52,$84.07,$1.00,$85.76</t>
  </si>
  <si>
    <t>5236-1,22-05-2015,Thomas Boland,"3/219 Canley Vale Road,Canley Heights",Sydney,NSW,Home Office,Mihael Khan,Not Specified,Artisan 474 Labels,Office Supplies,Wrap Bag,Regular Air,24-05-2015,$1.84,$2.88,$1.04,17,$75.22,6%,$2.75,$72.49,$0.99,$72.63</t>
  </si>
  <si>
    <t>5237-1,25-09-2014,Valerie Dominguez,"152 Bunnerong Road,Eastgardens",Sydney,NSW,Consumer,Tina Carlton,High,Apex Preferred Stainless Steel Scissors,Office Supplies,Small Box,Regular Air,26-09-2014,$2.50,$5.68,$3.18,50,$259.72,7%,$26.97,$232.39,$3.60,$234.95</t>
  </si>
  <si>
    <t>5237-1,08-12-2013,Larry Tron,"4A Lyons St,Strathfield",Sydney,NSW,Home Office,Tina Carlton,Medium,Smiths SlimLine Pencil Sharpener,Office Supplies,Wrap Bag,Express Air,08-12-2013,$4.79,$11.97,$7.18,43,$474.48,3%,$43.60,$430.28,$5.81,$476.58</t>
  </si>
  <si>
    <t>5238-1,01-09-2013,Carol Triggs,"501 George St,Sydney",Sydney,NSW,Corporate,Samantha Chairs,Medium,Artisan Binder Labels,Office Supplies,Small Pack,Express Air,02-09-2013,$2.45,$3.89,$1.44,46,$80.84,5%,$2.43,$78.47,$7.01,$89.85</t>
  </si>
  <si>
    <t>5238-1,01-10-2013,Sanjety Skaria Arntzen,"6/15 Cross Street,Double Bay",Sydney,NSW,Home Office,Leighton Forrest,Medium,Binding Machine Supplies,Office Supplies,Wrap Bag,Express Air,02-10-2013,$18.38,$29.17,$10.79,27,$208.40,9%,$0.00,$297.94,$6.27,$20.90</t>
  </si>
  <si>
    <t>5238-1,17-09-2014,Bart Watters,"Westfield 1 Anderson St,Chatswood",Sydney,NSW,Home Office,Nicholas Fernandes,Critical,Artisan 48 Labels,Technology,Small Box,Regular Air,18-09-2014,$3.84,$6.30,$2.46,18,$132.48,4%,$5.30,$127.18,$0.50,$122.19</t>
  </si>
  <si>
    <t>5238-1,20-07-2013,Neil French,"523 King St,Newtown",Sydney,NSW,Corporate,Aanya Zhang,Critical,"Angle-D Binders with Locking Rings, Label Holders",Office Supplies,Wrap Bag,Express Air,23-07-2013,$4.53,$7.30,$2.77,36,$259.36,0%,$20.98,$239.22,$7.72,$243.25</t>
  </si>
  <si>
    <t>5239-1,21-06-2015,Erica Bern,"10 O'Connell St,Sydney",Sydney,NSW,Corporate,Aanya Zhang,Not Specified,Artisan 474 Labels,Office Supplies,Small Box,Regular Air,23-06-2015,$1.84,$2.88,$1.04,21,$116.28,5%,$9.35,$110.83,$0.99,$113.53</t>
  </si>
  <si>
    <t>5240-1,21-07-2013,Adam Shillingsburg,"Westfield Parramatta,Parramatta",Sydney,NSW,Consumer,Stevie Bacata,Medium,Artisan 478 Labels,Technology,Small Box,Regular Air,23-07-2013,$3.14,$4.91,$1.77,12,$356.02,0%,$3.30,$131.88,$0.50,$139.69</t>
  </si>
  <si>
    <t>5240-1,19-05-2015,Carlos Meador,"152 Bunnerong Road,Eastgardens",Sydney,NSW,Corporate,Tina Carlton,Critical,Ames Color-File Green Diamond Border X-ray Mailers,Office Supplies,Small Box,Express Air,20-05-2015,$52.07,$83.98,$31.91,8,"$2,702.92",4%,"$2,035.34","$2,650.95",$5.01,"$2,568.75"</t>
  </si>
  <si>
    <t>5240-1,03-05-2014,Liz Willingham,"60 Commercial Rd,Prahran",Melbourne,VIC,Corporate,Yvette Biti,Medium,Adesso Programmable 142-Key Keyboard,Technology,Small Box,Regular Air,07-05-2014,$32.02,$152.48,$120.46,7,$999.98,1%,$19.98,$900.89,$4.00,$915.98</t>
  </si>
  <si>
    <t>5241-1,01-01-2015,Michael Oakman,"8 Rankins Lane ,Melbourne",Melbourne,VIC,Corporate,Connor Betts,Critical,Artisan 481 Labels,Office Supplies,Small Box,Regular Air,03-01-2015,$1.94,$3.08,$1.14,23,$46.91,2%,$2.93,$45.69,$0.99,$47.53</t>
  </si>
  <si>
    <t>5241-1,07-01-2014,Dionin Lloyd,"85-113 Dunning Ave,Rosebery",Sydney,NSW,Consumer,Mihael Khan,Not Specified,Binding Machine Supplies,Office Supplies,Small Box,Regular Air,15-01-2014,$18.38,$29.17,$10.79,26,$129.14,1%,$5.96,$125.70,$6.27,$124.76</t>
  </si>
  <si>
    <t>5241-1,04-06-2015,Nora Paige,"85-113 Dunning Ave,Roseberry",Sydney,NSW,Consumer,Mihael Khan,High,TechSavi Cordless Access Keyboard,Office Supplies,Small Box,Regular Air,05-06-2015,$14.70,$29.99,$15.29,12,"$2,753.32",7%,$243.57,"$2,560.59",$5.50,"$2,567.77"</t>
  </si>
  <si>
    <t>5241-1,31-05-2013,Joy Smith,"222 Barkly St,St Kilda",Melbourne,VIC,Corporate,Yvette Biti,Low,Artisan Hanging File Binders,Office Supplies,Small Box,Express Air,04-06-2013,$3.65,$5.98,$2.33,44,$128.42,1%,$12.85,$123.75,$1.49,$122.46</t>
  </si>
  <si>
    <t>5242-1,18-02-2013,Sean Wendt,"145 Ramsay St,Haberfield",Sydney,NSW,Small Business,Phoebe Gour,Critical,Bagged Rubber Bands,Office Supplies,Wrap Bag,Regular Air,20-02-2013,$0.24,$1.26,$1.02,8,$79.72,10%,$4.38,$74.98,$0.70,$87.58</t>
  </si>
  <si>
    <t>5242-1,14-09-2013,Jasper Cacioppo,"24 Addison Rd,Marrickville",Sydney,NSW,Consumer,Radhya Staples,Low,Apex Preferred Stainless Steel Scissors,Office Supplies,Wrap Bag,Regular Air,18-09-2013,$2.50,$5.68,$3.18,21,$261.28,0%,$26.13,$235.15,$3.60,$238.75</t>
  </si>
  <si>
    <t>5242-1,16-03-2015,Harold Pawlan,"180 High Street,Windsor",Melbourne,VIC,Corporate,Connor Betts,High,Security-Tint Envelopes,Technology,Jumbo Drum,Delivery Truck,16-03-2015,$4.89,$7.64,$2.75,12,$551.36,6%,$0.00,$523.38,$1.39,$538.59</t>
  </si>
  <si>
    <t>5242-1,09-10-2013,Frank Merwin,"260 Marrickville Rd,Marrickville",Sydney,NSW,Consumer,Nicholas Fernandes,Critical,Artisan 474 Labels,Technology,Small Box,Regular Air,11-10-2013,$1.84,$2.88,$1.04,8,$26.64,5%,$0.17,$26.03,$0.99,$27.63</t>
  </si>
  <si>
    <t>5242-1,26-11-2016,Erin Ashbrook,"1-2/299 Sussex St,Sydney",Sydney,NSW,Corporate,Aanya Zhang,Not Specified,12 Colored Short Pencils,Office Supplies,Small Box,Regular Air,30-11-2016,$1.09,$2.60,$1.51,20,$5.44,0%,$0.00,$5.14,$2.40,$5.01</t>
  </si>
  <si>
    <t>5242-1,21-09-2014,George Ashbrook,"506 Swan Street,Richmond",Melbourne,VIC,Consumer,Connor Betts,Low,Artisan 487 Labels,Office Supplies,Wrap Bag,Regular Air,23-09-2014,$2.29,$3.69,$1.40,44,$147.85,1%,$5.95,$146.35,$0.50,$149.30</t>
  </si>
  <si>
    <t>5242-1,21-10-2013,Amy Cox,"523 King St,Newtown",Sydney,NSW,Small Business,Aanya Zhang,Not Specified,Pizazz Dustless Chalk Sticks,Office Supplies,Wrap Bag,Regular Air,23-10-2013,$1.09,$1.68,$0.59,49,$63.84,9%,$4.47,$59.37,$1.00,$60.37</t>
  </si>
  <si>
    <t>5243-1,04-05-2015,Michelle Moray,"310 Wattle St,Ultimo",Sydney,NSW,Home Office,Aanya Zhang,Medium,Artisan 479 Labels,Office Supplies,Small Box,Regular Air,12-05-2015,$1.59,$2.61,$1.02,27,$89.44,10%,$3.47,$84.97,$0.50,$87.46</t>
  </si>
  <si>
    <t>5243-1,30-03-2013,Justin Knight,"Macquarie Centre Cnr Herring Road &amp; Waterloo Road,Macquarie Park",Sydney,NSW,Small Business,Nicholas Fernandes,High,Artisan 479 Labels,Office Supplies,Small Box,Express Air,31-03-2013,$1.59,$2.61,$1.02,31,$9.32,3%,$0.17,$8.15,$0.50,$2.85</t>
  </si>
  <si>
    <t>5244-1,15-03-2013,Michael Grace,"402 Argyle St,Moss Vale",Sydney,NSW,Small Business,Natasha Song,High,Beekin 6 Outlet Metallic Surge Strip,Office Supplies,Wrap Bag,Regular Air,16-03-2013,$4.46,$10.89,$6.43,7,$320.64,2%,$3.63,$325.75,$4.50,$339.25</t>
  </si>
  <si>
    <t>5244-1,08-12-2013,Gary Hwang,"61 York St,Sydney",Sydney,NSW,Consumer,Leighton Forrest,Low,Apex Straight Scissors,Office Supplies,Small Pack,Regular Air,15-12-2013,$5.19,$12.98,$7.79,22,$255.80,10%,$14.36,$241.50,$3.14,$243.33</t>
  </si>
  <si>
    <t>5244-1,19-05-2013,Brad Thomas,"152 Bunnerong Road,Eastgardens",Sydney,NSW,Corporate,Tina Carlton,Critical,Binding Machine Supplies,Office Supplies,Small Box,Regular Air,20-05-2013,$18.38,$29.17,$10.79,42,$270.62,4%,$2.65,$268.09,$5.27,$266.88</t>
  </si>
  <si>
    <t>5244-1,25-07-2013,Charles Sheldon,"180 High Street,Windsor",Melbourne,VIC,Consumer,Connor Betts,High,Beekin 105-Key Black Keyboard,Office Supplies,Small Box,Regular Air,27-07-2013,$6.39,$19.98,$13.59,47,$348.60,1%,$3.56,$331.16,$4.00,$345.35</t>
  </si>
  <si>
    <t>5244-2,29-06-2013,Cyma Kinney,"Sydney Fish Market, Bank Street, Sydney",Sydney,NSW,Small Business,Phoebe Gour,High,EcoTones Memo Sheets,Technology,Small Box,Regular Air,03-07-2013,$2.52,$4.00,$1.48,47,$23.36,0%,$2.10,$21.26,$1.30,$22.09</t>
  </si>
  <si>
    <t>5245-1,13-07-2014,Pres Peremoti,"222 Barkly St,St Kilda",Melbourne,VIC,Consumer,Yvette Biti,High,Artisan 487 Labels,Office Supplies,Small Box,Regular Air,22-07-2014,$2.29,$3.69,$1.40,22,$157.96,10%,$5.95,$145.02,$0.50,$153.55</t>
  </si>
  <si>
    <t>5245-1,23-11-2013,Sarah Foster,"Sydney Fish Market, Bank Street, Sydney",Sydney,NSW,Corporate,Phoebe Gour,High,Apex Straight Scissors,Office Supplies,Small Box,Regular Air,25-11-2013,$5.19,$12.98,$7.79,6,$442.58,7%,$14.46,$431.05,$3.14,$448.38</t>
  </si>
  <si>
    <t>5246-1,02-04-2014,Edward Nazzal,"2a/285A Crown St,Surry Hills",Sydney,NSW,Corporate,Phoebe Gour,High,"Alto Parchment Paper, Assorted Colors",Furniture,Small Pack,Regular Air,03-04-2014,$4.59,$7.28,$2.69,37,$146.34,9%,$4.69,$146.93,$11.15,$149.95</t>
  </si>
  <si>
    <t>5246-1,15-02-2014,Ken Lonsdale,"99 Lygon Street,East Brunswick",Melbourne,VIC,Consumer,Connor Betts,Medium,"Artisan Hi-Liter GlideStik Fluorescent Highlighter, Yellow Ink",Office Supplies,Small Box,Regular Air,17-02-2014,$1.05,$1.95,$0.90,20,$157.36,10%,$0.00,$155.00,$1.63,$148.57</t>
  </si>
  <si>
    <t>5246-1,13-10-2013,Sylvia Foulston,"152 Bunnerong Road,Eastgardens",Sydney,NSW,Home Office,Tina Carlton,Medium,"Angle-D Binders with Locking Rings, Label Holders",Office Supplies,Small Box,Regular Air,13-10-2013,$4.53,$7.30,$2.77,27,"$4,493.54",5%,$499.58,"$3,796.22",$7.72,"$3,796.34"</t>
  </si>
  <si>
    <t>5246-1,02-05-2014,Vivek Sundaresam,"152 Bunnerong Road,Eastgardens",Sydney,NSW,Consumer,Tina Carlton,High,Colored Envelopes,Office Supplies,Wrap Bag,Regular Air,03-05-2014,$2.25,$3.69,$1.44,43,$139.80,3%,$6.59,$126.91,$2.50,$128.09</t>
  </si>
  <si>
    <t>5246-1,13-10-2013,Sylvia Foulston,"152 Bunnerong Road,Eastgardens",Sydney,NSW,Corporate,Tina Carlton,High,"Artisan Flip-Chart Easel Binder, Black",Office Supplies,Small Box,Regular Air,13-10-2013,$13.88,$22.38,$8.50,47,$830.76,0%,$26.54,$753.24,$15.10,$779.64</t>
  </si>
  <si>
    <t>5247-1,08-12-2015,Janet Martin,"24 Addison Rd,Marrickville",Sydney,NSW,Small Business,Radhya Staples,High,Artisan Binder Labels,Office Supplies,Small Box,Regular Air,09-12-2015,$2.45,$3.89,$1.44,50,$193.36,1%,$14.32,$172.62,$7.01,$177.52</t>
  </si>
  <si>
    <t>5247-1,20-04-2013,Robert Barroso,"163 Concord Road,North Strathfield",Sydney,NSW,Consumer,Charlie Bui,Critical,Artisan 487 Labels,Office Supplies,Small Pack,Express Air,20-04-2013,$2.29,$3.69,$1.40,44,$159.00,8%,$1.50,$157.10,$0.50,$150.08</t>
  </si>
  <si>
    <t>5247-1,27-07-2015,Michael Oakman,"8 Rankins Lane ,Melbourne",Melbourne,VIC,Corporate,Connor Betts,Medium,Apex Preferred Stainless Steel Scissors,Technology,Small Box,Regular Air,31-07-2015,$2.50,$5.68,$3.18,7,$133.39,1%,$5.76,$139.63,$3.60,$142.05</t>
  </si>
  <si>
    <t>5247-1,24-01-2017,Jeremy Pistek,"85-113 Dunning Ave,Roseberry",Sydney,NSW,Home Office,Mihael Khan,Low,Artisan Hanging File Binders,Office Supplies,Wrap Bag,Regular Air,25-01-2017,$3.65,$5.98,$2.33,31,$379.92,7%,$27.80,$152.90,$1.49,$157.65</t>
  </si>
  <si>
    <t>5248-1,26-07-2014,Victoria Wilson,"1/160 Anzac Parade,Kensington",Sydney,NSW,Corporate,Natasha Song,Critical,Artisan 481 Labels,Office Supplies,Small Box,Regular Air,02-08-2014,$1.94,$3.08,$1.14,25,$43.68,4%,$1.60,$40.12,$0.99,$44.66</t>
  </si>
  <si>
    <t>5248-1,26-06-2013,Neil Knudson,"4A Lyons St,Strathfield",Sydney,NSW,Home Office,Tina Carlton,Not Specified,Artisan Hi-Liter Smear-Safe Highlighters,Office Supplies,Small Box,Regular Air,27-06-2013,$2.98,$5.84,$2.86,33,$231.84,9%,$3.61,$217.03,$0.83,$218.61</t>
  </si>
  <si>
    <t>5248-1,28-09-2013,Benjamin Farhat,"188 Pitt Street,Sydney",Sydney,NSW,Corporate,Tina Carlton,Critical,Office Shears by Apex,Office Supplies,Small Box,Regular Air,02-09-2013,$0.94,$2.08,$1.14,19,$89.44,0%,$4.47,$84.97,$2.56,$87.53</t>
  </si>
  <si>
    <t>5248-1,04-09-2014,Aaron Bergman,"Westfield Sydney,Sydney",Sydney,NSW,Home Office,Natasha Song,Low,Artisan Binder Labels,Office Supplies,Small Box,Regular Air,05-09-2014,$2.45,$3.89,$1.44,47,$14.00,0%,$1.36,$13.56,$7.01,$14.09</t>
  </si>
  <si>
    <t>5248-1,19-12-2013,Joy Smith,"221 Barkly St,St Kilda",Melbourne,VIC,Corporate,Yvette Biti,Not Specified,"3Max Polarizing Task Lamp with Clamp Arm, Light Gray",Office Supplies,Wrap Bag,Regular Air,21-12-2013,$56.16,$136.98,$80.82,40,$130.73,3%,$30.57,$104.75,$24.49,$104.04</t>
  </si>
  <si>
    <t>5248-1,18-11-2014,Jamie Kunitz,"Sydney Fish Market, Bank Street, Sydney",Sydney,NSW,Corporate,Phoebe Gour,Not Specified,Office Shears by Apex,Office Supplies,Small Box,Regular Air,20-11-2014,$0.94,$2.08,$1.14,21,$89.44,3%,$4.47,$84.97,$2.56,$87.53</t>
  </si>
  <si>
    <t>5248-1,21-10-2014,Philip Brown,"499-501 Lygon Street,Carlton North",Melbourne,VIC,Corporate,Yvette Biti,Critical,Office Shears by Apex,Office Supplies,Small Box,Regular Air,21-10-2014,$0.94,$2.08,$1.14,8,$89.64,8%,$2.73,$84.97,$2.56,$87.53</t>
  </si>
  <si>
    <t>5249-1,23-07-2015,Frank Atkinson,"188 Pitt Street,Sydney",Sydney,NSW,Consumer,Tina Carlton,High,Artisan 481 Labels,Office Supplies,Small Box,Regular Air,24-07-2015,$1.94,$3.08,$1.14,43,$53.96,7%,$0.00,$52.04,$0.99,$59.60</t>
  </si>
  <si>
    <t>5249-1,20-01-2015,Saphhira Shifley,"Westfield Miranda, 600 Kingsway,Miranda",Sydney,NSW,Small Business,Preston Senome,Not Specified,"Artisan Hi-Liter GlideStik Fluorescent Highlighter, Yellow Ink",Office Supplies,Small Box,Regular Air,21-01-2015,$1.05,$1.95,$0.90,38,$124.98,0%,$3.15,$123.71,$1.63,$128.51</t>
  </si>
  <si>
    <t>5249-1,03-02-2014,Tamara Laus,"96 Liverpool St,Sydney",Sydney,NSW,Home Office,Samantha Chairs,Critical,"Angle-D Binders with Locking Rings, Label Holders",Technology,Medium Box,Express Air,06-02-2014,$4.53,$7.30,$2.77,49,$352.85,6%,$10.20,$244.15,$7.72,$243.55</t>
  </si>
  <si>
    <t>5249-1,15-10-2015,Vivek Grady,"99 Lygon Street,East Brunswick",Melbourne,VIC,Small Business,Connor Betts,Not Specified,Artisan Printable Repositionable Plastic Tabs,Office Supplies,Wrap Bag,Express Air,16-10-2015,$5.33,$8.60,$3.27,35,$53.93,1%,$0.00,$53.99,$6.19,$59.60</t>
  </si>
  <si>
    <t>5250-1,04-05-2015,James Galang,"Westfield 1 Anderson St,Chatswood",Sydney,NSW,Corporate,Nicholas Fernandes,Low,1726 Digital Answering Machine,Office Supplies,Small Box,Regular Air,08-05-2015,$8.82,$20.99,$12.17,38,$839.20,5%,$39.28,$450.06,$4.81,$465.83</t>
  </si>
  <si>
    <t>5250-1,15-01-2014,Aleksandra Gannaway,"Hoyts Entertainment Quarter 122 Lang Road,Moore Park",Sydney,NSW,Corporate,Tina Carlton,Medium,"210 Trimline Phone, White",Office Supplies,Small Pack,Regular Air,17-01-2014,$9.91,$15.99,$6.08,46,$526.15,7%,$28.04,$478.13,$11.28,$585.59</t>
  </si>
  <si>
    <t>5250-1,03-02-2015,Ionia McGrath,"Westfield Parramatta,Parramatta",Sydney,NSW,Corporate,Stevie Bacata,Not Specified,"28 Copacity Maxi Data Binder Racks, Pearl",Office Supplies,Small Box,Regular Air,06-02-2015,$84.22,$210.55,$126.33,24,$482.77,4%,$48.28,$434.49,$9.99,$438.59</t>
  </si>
  <si>
    <t>5250-1,10-11-2014,Toby Carlisle,"6/15 Cross Street,Double Bay",Sydney,NSW,Corporate,Leighton Forrest,High,Artisan Hanging File Binders,Office Supplies,Small Box,Regular Air,12-11-2014,$3.65,$5.98,$2.33,11,$159.70,1%,$83.99,$145.61,$1.49,$143.31</t>
  </si>
  <si>
    <t>5250-1,08-06-2014,John Lee,"180 High Street,Windsor",Melbourne,VIC,Corporate,Connor Betts,Low,Artisan Hanging File Binders,Technology,Jumbo Drum,Delivery Truck,10-06-2014,$3.65,$5.98,$2.33,35,$137.58,8%,$38.22,$132.73,$1.49,$132.55</t>
  </si>
  <si>
    <t>5250-1,06-04-2014,Steve Chapman,"1/50-58 Hunter St,Sydney",Sydney,NSW,Corporate,Preston Senome,Low,"GrawIt Pizazz Watercolor Pencils, 10-Color Set with Brush",Office Supplies,Small Box,Express Air,11-04-2014,$2.39,$4.26,$1.87,47,$60.54,10%,$1.61,$69.23,$1.20,$70.31</t>
  </si>
  <si>
    <t>5251-1,28-09-2014,Giulietta Baptist,"Hoyts Entertainment Quarter 122 Lang Road,Moore Park",Sydney,NSW,Home Office,Tina Carlton,Not Specified,Smiths Gold Paper Clips,Office Supplies,Small Box,Express Air,29-09-2014,$1.82,$2.98,$1.16,34,$68.82,7%,$2.74,$67.47,$1.58,$68.59</t>
  </si>
  <si>
    <t>5251-1,17-09-2014,Bart Watters,"Westfield 1 Anderson St,Chatswood",Sydney,NSW,Consumer,Nicholas Fernandes,High,"Smiths Pen Style Liquid Stix</t>
  </si>
  <si>
    <t>5251-1,26-09-2013,Aleksandra Gannaway,"Hoyts Entertainment Quarter 122 Lang Road,Moore Park",Sydney,NSW,Small Business,Tina Carlton,Low,Alto Memo Cubes,Technology,Small Box,Regular Air,28-09-2013,$3.32,$5.18,$1.86,23,$119.14,3%,$5.96,$113.18,$2.04,$115.22</t>
  </si>
  <si>
    <t>5252-1,29-08-2013,Nancy Lomonaco,"523 King St,Newtown",Sydney,NSW,Small Business,Aanya Zhang,High,Artisan 487 Labels,Office Supplies,Small Box,Regular Air,03-09-2013,$2.29,$3.69,$1.40,48,$119.14,2%,$4.93,$113.18,$0.50,$115.22</t>
  </si>
  <si>
    <t>5252-1,11-06-2013,Jim Kriz,"85-113 Dunning Ave,Roseberry",Sydney,NSW,Small Business,Mihael Khan,Medium,Artisan Binders,Technology,Small Box,Regular Air,13-06-2013,$1.18,$1.88,$0.70,37,$155.80,1%,$12.38,$143.52,$1.49,$144.72</t>
  </si>
  <si>
    <t>5252-1,15-02-2014,Sandra Glassco,"224A Gertrude St,Fitzroy",Melbourne,VIC,Consumer,Connor Betts,Low,Binder Posts,Office Supplies,Small Pack,Regular Air,16-02-2014,$3.50,$5.74,$2.24,22,$42.84,10%,$1.48,$43.34,$5.01,$44.85</t>
  </si>
  <si>
    <t>5252-1,02-02-2014,Sanjit Jacobs,"541 Church St,Richmond",Melbourne,VIC,Corporate,Yvette Biti,Not Specified,"Artisan Hi-Liter Comfort Grip Fluorescent Highlighter, Yellow Ink",Office Supplies,Wrap Bag,Regular Air,03-02-2014,$1.92,$3.26,$1.34,41,$150.28,0%,$1.42,$143.68,$1.86,$147.38</t>
  </si>
  <si>
    <t>5252-1,22-05-2013,Thais Sissman,"53-55 Liverpool St,Sydney",Sydney,NSW,Small Business,Tina Carlton,Critical,EcoTones Memo Sheets,Technology,Small Box,Regular Air,23-05-2013,$2.52,$4.00,$1.48,45,$164.68,8%,$1.65,$165.03,$1.30,$167.45</t>
  </si>
  <si>
    <t>5252-1,03-02-2015,Claire Good,"7/370-374 Victoria Ave,Chatswood",Sydney,NSW,Small Business,Stevie Bacata,Medium,Apex Preferred Stainless Steel Scissors,Office Supplies,Small Box,Regular Air,03-02-2015,$2.50,$5.68,$3.18,1,$232.34,0%,$10.20,$262.25,$3.60,$238.75</t>
  </si>
  <si>
    <t>5252-1,03-08-2015,Dave Hallsten,"1 John St,Waterloo",Sydney,NSW,Home Office,Charlie Bui,High,TechSavi Access Keyboard,Office Supplies,Small Box,Regular Air,08-08-2015,$10.07,$15.98,$5.91,8,$126.04,9%,$4.46,$129.74,$4.00,$124.46</t>
  </si>
  <si>
    <t>5252-1,04-02-2015,Carlos Soltero,"1/41B Elizabeth Bay Rd,Elizabeth Bay",Sydney,NSW,Consumer,Charlie Bui,Not Specified,Artisan Hole Reinforcements,Office Supplies,Small Box,Express Air,06-02-2015,$3.99,$6.23,$2.24,45,$163.68,4%,$4.52,$164.91,$6.97,$175.04</t>
  </si>
  <si>
    <t>5252-1,18-04-2013,Craig Carroll,"99 Lygon Street,East Brunswick",Melbourne,VIC,Corporate,Connor Betts,Medium,Artisan 481 Labels,Office Supplies,Small Box,Regular Air,20-04-2013,$1.94,$3.08,$1.14,23,$137.04,10%,$4.68,$122.86,$0.99,$124.05</t>
  </si>
  <si>
    <t>5254-1,13-02-2014,Steve Nguyen,"61 York St,Sydney",Sydney,NSW,Home Office,Leighton Forrest,Medium,Apex Preferred Stainless Steel Scissors,Office Supplies,Small Box,Express Air,13-02-2014,$2.50,$5.68,$3.18,32,$235.06,9%,$15.75,$227.59,$3.60,$234.96</t>
  </si>
  <si>
    <t>5254-1,13-09-2014,Christina Vanderzanden,"188 Pitt Street,Sydney",Sydney,NSW,Small Business,Tina Carlton,High,Artisan Binder Labels,Office Supplies,Small Box,Regular Air,17-09-2014,$2.45,$3.89,$1.44,30,$125.98,3%,$15.59,$119.51,$7.01,$122.45</t>
  </si>
  <si>
    <t>5254-1,03-09-2013,Rob Haberlin,"8 Rankins Lane ,Melbourne",Melbourne,VIC,Corporate,Connor Betts,Low,Desktop 3-Pocket Hot File,Office Supplies,Small Pack,Regular Air,05-09-2013,$22.18,$54.10,$31.92,50,"$1,027.90",8%,$102.79,$925.11,$19.99,$945.10</t>
  </si>
  <si>
    <t>5254-1,11-06-2015,Tamara Chand,"501 George St,Sydney",Sydney,NSW,Home Office,Samantha Chairs,Low,Apex Box Cutter Scissors,Office Supplies,Small Box,Regular Air,11-06-2015,$4.19,$10.23,$6.04,50,$465.20,9%,$16.76,$434.25,$4.68,$448.38</t>
  </si>
  <si>
    <t>5254-1,16-06-2013,Liz MacKendrick,"224A Gertrude St,Fitzroy",Melbourne,VIC,Home Office,Connor Betts,High,"Angle-D Binders with Locking Rings, Label Holders",Technology,Large Box,Regular Air,16-06-2013,$4.53,$7.30,$2.77,20,$300.97,7%,$18.06,$282.91,$7.72,$293.04</t>
  </si>
  <si>
    <t>5254-1,30-03-2013,Justin Knight,"Macquarie Centre Cnr Herring Road &amp; Waterloo Road,Macquarie Park",Sydney,NSW,Home Office,Nicholas Fernandes,Not Specified,"Artisan Hi-Liter EverBold Pen Style Fluorescent Highlighters, 4/Pack",Technology,Large Box,Regular Air,31-03-2013,$4.48,$8.14,$3.66,45,$5.94,9%,$0.10,$5.64,$3.12,$10.61</t>
  </si>
  <si>
    <t>5254-1,04-09-2013,Maria Bertelson,"188 Pitt Street,Sydney",Sydney,NSW,Corporate,Tina Carlton,Medium,Desktop 3-Pocket Hot File,Office Supplies,Small Box,Express Air,08-09-2013,$22.18,$54.10,$31.92,7,"$1,027.90",6%,$102.79,$925.11,$19.99,$945.10</t>
  </si>
  <si>
    <t>5254-1,11-12-2013,Bill Stewart,"188 Pitt Street,Sydney",Sydney,NSW,Consumer,Tina Carlton,Medium,Artisan 481 Labels,Technology,Jumbo Drum,Delivery Truck,15-12-2013,$1.94,$3.08,$1.14,46,$124.40,7%,$2.59,$122.83,$0.99,$124.05</t>
  </si>
  <si>
    <t>5254-1,30-07-2014,Larry Hughes,"541 Church St,Richmond",Melbourne,VIC,Home Office,Yvette Biti,Low,Artisan 479 Labels,Office Supplies,Small Box,Regular Air,01-09-2014,$1.59,$2.61,$1.02,43,$45.60,8%,$2.65,$41.39,$0.50,$42.38</t>
  </si>
  <si>
    <t>5255-1,30-07-2013,Corinna Mitchell,"27 Greenfield Parade,Bankstown",Sydney,NSW,Corporate,Nicholas Fernandes,Not Specified,Artisan Non-Stick Binders,Technology,Small Box,Regular Air,31-07-2013,$2.74,$4.49,$1.75,25,$80.60,0%,$5.65,$74.93,$1.49,$70.68</t>
  </si>
  <si>
    <t>5255-1,18-06-2015,Carlos Meador,"152 Bunnerong Road,Eastgardens",Sydney,NSW,Corporate,Tina Carlton,Not Specified,Artisan Color Fluorescent Set,Office Supplies,Small Box,Regular Air,20-06-2015,$2.16,$3.85,$1.69,35,$144.31,3%,$5.47,$134.65,$0.70,$143.43</t>
  </si>
  <si>
    <t>5256-1,05-12-2013,Trudy Brown,"180 High Street,Windsor",Melbourne,VIC,Corporate,Connor Betts,Medium,Deluxe Rollaway Locking File with Drawer,Office Supplies,Small Box,Regular Air,07-12-2013,$178.83,$415.88,$237.05,10,"$2,007.53",10%,$180.68,"$1,826.85",$11.37,"$1,835.84"</t>
  </si>
  <si>
    <t>5256-1,13-09-2013,Christina Vanderzanden,"188 Pitt Street,Sydney",Sydney,NSW,Small Business,Tina Carlton,Not Specified,Artisan Legal 4-Ring Binder,Office Supplies,Wrap Bag,Regular Air,20-09-2013,$13.64,$20.98,$7.34,18,$356.78,2%,$34.53,$322.75,$1.49,$338.95</t>
  </si>
  <si>
    <t>5257-1,11-03-2013,Art Foster,"Westfield Parramatta,Parramatta",Sydney,NSW,Home Office,Stevie Bacata,Low,Artisan Hanging File Binders,Technology,Small Box,Express Air,13-03-2013,$3.65,$5.98,$2.33,46,$133.44,10%,$4.00,$129.44,$1.49,$132.09</t>
  </si>
  <si>
    <t>5257-1,23-03-2013,Aaron Smayling,"1737 Botany Rd,Banksmeadow",Sydney,NSW,Corporate,Nicholas Fernandes,High,Apex Preferred Stainless Steel Scissors,Office Supplies,Small Box,Regular Air,26-03-2013,$2.50,$5.68,$3.18,24,$256.05,7%,$2.66,$236.05,$3.60,$248.76</t>
  </si>
  <si>
    <t>5257-1,26-12-2014,Greg Guthrie,"531 King St,Newtown",Sydney,NSW,Small Business,Mihael Khan,Medium,Artisan Binder Labels,Office Supplies,Small Box,Regular Air,29-12-2014,$2.45,$3.89,$1.44,13,$237.55,10%,$11.93,$129.57,$7.01,$133.55</t>
  </si>
  <si>
    <t>5257-1,15-03-2013,Penelo Stobber,"127 Liverpool St,Sydney",Sydney,NSW,Consumer,Samantha Chairs,Critical,Laser DVD-RAM discs,Office Supplies,Wrap Bag,Regular Air,16-03-2013,$20.18,$35.41,$15.23,32,$563.56,6%,$0.00,$566.56,$1.99,$568.55</t>
  </si>
  <si>
    <t>5258-1,29-06-2013,Cyma Kinney,"Sydney Fish Market, Bank Street, Sydney",Sydney,NSW,Home Office,Phoebe Gour,Not Specified,Smiths General Use 3-Ring Binders,Office Supplies,Small Pack,Regular Air,04-07-2013,$1.18,$1.88,$0.70,18,$50.62,10%,$2.00,$48.10,$1.49,$59.69</t>
  </si>
  <si>
    <t>5258-1,23-03-2013,Toma McGolin,"2/797 Botany Rd,Rosebery",Sydney,NSW,Small Business,Samantha Chairs,Medium,Artisan 481 Labels,Office Supplies,Small Pack,Regular Air,26-03-2013,$1.94,$3.08,$1.14,38,$126.20,9%,$1.28,$123.76,$0.99,$124.56</t>
  </si>
  <si>
    <t>5258-1,08-06-2015,Lauren Leatherbury,"Westfield 1 Anderson St,Chatswood",Sydney,NSW,Home Office,Nicholas Fernandes,High,Smiths SlimLine Pencil Sharpener,Furniture,Large Box,Regular Air,09-06-2015,$4.79,$11.97,$7.18,41,$404.75,4%,$24.48,$304.05,$5.81,$308.47</t>
  </si>
  <si>
    <t>5258-1,02-10-2014,Patrick Jones,"221 Barkly St,St Kilda",Melbourne,VIC,Consumer,Yvette Biti,Not Specified,UGen Ultra Cordless Optical Suite,Office Supplies,Small Box,Regular Air,03-10-2014,$54.52,$100.97,$46.45,47,"$3,029.71",4%,$30.83,"$2,275.75",$7.18,"$2,274.75"</t>
  </si>
  <si>
    <t>5258-1,05-05-2013,Christopher Schild,"4A Lyons St,Strathfield",Sydney,NSW,Small Business,Tina Carlton,Not Specified,"Artisan Flip-Chart Easel Binder, Black",Technology,Medium Box,Regular Air,06-05-2013,$13.88,$22.38,$8.50,49,$931.06,4%,$0.00,$939.06,$15.10,$994.85</t>
  </si>
  <si>
    <t>5259-1,23-07-2013,Sean ODonnell,"541 Church St ,Richmond",Melbourne,VIC,Small Business,Yvette Biti,Medium,Artisan Durable Binders,Office Supplies,Small Box,Express Air,25-07-2013,$1.84,$2.88,$1.04,32,$66.96,5%,$0.75,$64.46,$1.49,$69.60</t>
  </si>
  <si>
    <t>5259-1,21-05-2016,John Lucas,"188 Pitt Street,Sydney",Sydney,NSW,Corporate,Tina Carlton,High,Artisan 48 Labels,Office Supplies,Small Pack,Regular Air,22-05-2016,$3.84,$6.30,$2.46,42,$225.06,5%,$23.25,$206.51,$0.50,$221.82</t>
  </si>
  <si>
    <t>5259-1,25-06-2014,Nora Paige,"85-113 Dunning Ave,Roseberry",Sydney,NSW,Small Business,Mihael Khan,Low,Apex Preferred Stainless Steel Scissors,Office Supplies,Wrap Bag,Regular Air,25-06-2014,$2.50,$5.68,$3.18,4,$153.98,9%,$11.10,$147.76,$3.60,$142.36</t>
  </si>
  <si>
    <t>5259-1,22-08-2013,Bradley Drucker,"1 John St,Waterloo",Sydney,NSW,Small Business,Charlie Bui,Not Specified,"Angle-D Binders with Locking Rings, Label Holders",Office Supplies,Small Pack,Regular Air,24-08-2013,$4.53,$7.30,$2.77,25,$255.16,3%,$2.65,$252.05,$7.72,$243.55</t>
  </si>
  <si>
    <t>5259-1,06-03-2015,Erin Creighton,"523 King St,Newtown",Sydney,NSW,Consumer,Aanya Zhang,Not Specified,Pizazz Drawing Pencil Set,Office Supplies,Wrap Bag,Regular Air,09-03-2015,$1.53,$2.78,$1.25,27,$158.76,4%,$0.00,$151.96,$1.34,$154.96</t>
  </si>
  <si>
    <t>5259-1,17-07-2016,Kean Thornton,"Westfield Sydney,Sydney",Sydney,NSW,Small Business,Natasha Song,Critical,Artisan 487 Labels,Office Supplies,Wrap Bag,Regular Air,18-07-2016,$2.29,$3.69,$1.40,24,$127.49,7%,$13.75,$124.76,$0.50,$124.56</t>
  </si>
  <si>
    <t>5259-1,30-07-2015,Lycoris Saunders,"501 George St,Sydney",Sydney,NSW,Small Business,Samantha Chairs,Not Specified,Lesan Binder Labels,Office Supplies,Small Pack,Regular Air,31-07-2015,$2.45,$3.89,$1.44,24,$278.52,2%,$13.97,$264.69,$7.01,$263.98</t>
  </si>
  <si>
    <t>5259-1,04-09-2015,Jonest Rantza,"240-242 Johnston Street,Fitzroy",Melbourne,VIC,Consumer,Connor Betts,Low,Apex Preferred Stainless Steel Scissors,Office Supplies,Small Box,Regular Air,07-09-2015,$2.50,$5.68,$3.18,9,$149.64,5%,$3.36,$148.16,$3.60,$142.36</t>
  </si>
  <si>
    <t>5260-1,30-06-2014,Monica Federle,"834 Bourke St,Waterloo",Sydney,NSW,Corporate,Charlie Bui,High,Smiths Bulldog Clip,Office Supplies,Wrap Bag,Regular Air,03-07-2014,$2.31,$3.78,$1.47,20,$119.20,6%,$5.36,$113.58,$0.71,$115.69</t>
  </si>
  <si>
    <t>5260-1,04-10-2013,Carlos Daly,"5/63-71 Enmore Rd,Newtown",Sydney,NSW,Home Office,Charlie Bui,High,Deluxe Rollaway Locking File with Drawer,Office Supplies,Wrap Bag,Regular Air,05-10-2013,$178.83,$415.88,$237.05,28,$831.76,4%,$66.54,$765.22,$11.37,$776.59</t>
  </si>
  <si>
    <t>5261-1,22-09-2013,Mick Crebagga,"53-55 Liverpool St,Sydney",Sydney,NSW,Corporate,Tina Carlton,Not Specified,Beekin 105-Key Black Keyboard,Office Supplies,Small Box,Regular Air,24-09-2013,$6.39,$19.98,$13.59,5,$81.84,4%,$4.47,$86.45,$4.00,$88.95</t>
  </si>
  <si>
    <t>5261-1,14-05-2013,Scot Wooten,"438 Victoria Avenue,Chatswood",Sydney,NSW,Small Business,Natasha Song,Medium,600 Series Non-Flip,Office Supplies,Small Box,Regular Air,16-05-2013,$19.78,$45.99,$26.21,37,"$1,855.84",1%,$152.81,"$1,394.17",$4.99,"$1,494.96"</t>
  </si>
  <si>
    <t>5261-1,26-07-2013,Charles Sheldon,"180 High Street,Windsor",Melbourne,VIC,Corporate,Connor Betts,Critical,Bagged Rubber Bands,Office Supplies,Wrap Bag,Express Air,28-07-2013,$0.24,$1.26,$1.02,22,$39.00,9%,$3.91,$36.59,$0.70,$33.99</t>
  </si>
  <si>
    <t>5261-1,05-10-2013,Joni Wasserman,"Westfield Sydney,Sydney",Sydney,NSW,Corporate,Natasha Song,Low,600 Series Non-Flip,Office Supplies,Wrap Bag,Regular Air,12-10-2013,$19.78,$45.99,$26.21,38,"$1,631.83",6%,$146.86,"$1,484.97",$4.99,"$1,493.96"</t>
  </si>
  <si>
    <t>5262-1,12-05-2015,Thais Sissman,"53-65 Liverpool St,Sydney",Sydney,NSW,Home Office,Tina Carlton,Not Specified,Pizazz Drawing Pencil Set,Office Supplies,Wrap Bag,Regular Air,14-05-2015,$1.53,$2.78,$1.25,33,$41.48,9%,$2.27,$30.97,$1.34,$33.98</t>
  </si>
  <si>
    <t>5262-1,02-10-2014,Carl Jackson,"6 Mary St,Newtown",Sydney,NSW,Small Business,Samantha Chairs,Not Specified,Artisan Binder Labels,Office Supplies,Small Box,Regular Air,04-10-2014,$2.45,$3.89,$1.44,44,$17.46,7%,$0.92,$16.24,$7.01,$16.25</t>
  </si>
  <si>
    <t>5262-1,27-07-2013,Jesus Ocampo,"60 Commercial Rd,Prahran",Melbourne,VIC,Consumer,Yvette Biti,Critical,Brown Kraft Recycled Envelopes,Office Supplies,Wrap Bag,Regular Air,29-07-2013,$11.04,$16.98,$5.94,32,$43.20,6%,$3.48,$39.74,$12.39,$40.93</t>
  </si>
  <si>
    <t>5262-1,20-09-2013,Magdelene Morse,"53 Riley Street,Woolloomooloo",Sydney,NSW,Corporate,Tina Carlton,High,Apex Preferred Stainless Steel Scissors,Office Supplies,Small Box,Regular Air,22-09-2013,$2.50,$5.68,$3.18,13,$261.28,3%,$26.23,$235.15,$3.60,$238.75</t>
  </si>
  <si>
    <t>5262-2,17-12-2013,Craig Molinari,"2/797 Botany Rd,Rosebery",Sydney,NSW,Corporate,Samantha Chairs,Not Specified,Smiths General Use 3-Ring Binders,Office Supplies,Wrap Bag,Regular Air,19-12-2013,$1.18,$1.88,$0.70,15,$59.34,0%,$0.20,$59.04,$1.49,$60.48</t>
  </si>
  <si>
    <t>5263-1,28-04-2013,Barry Weirich,"53-55 Liverpool St,Sydney",Sydney,NSW,Small Business,Tina Carlton,Low,Artisan 481 Labels,Office Supplies,Small Box,Regular Air,28-04-2013,$1.94,$3.08,$1.14,23,$18.68,3%,$1.69,$16.01,$0.99,$12.85</t>
  </si>
  <si>
    <t>5263-1,15-05-2015,Penelope Sewart,"127 Liverpool St,Sydney",Sydney,NSW,Corporate,Samantha Chairs,High,Cando PC940 Copier,Office Supplies,Small Box,Regular Air,17-05-2015,$278.99,$449.99,$171.00,10,"$1,293.66",4%,"$1,123.98","$13,349.65",$49.00,"$13,079.20"</t>
  </si>
  <si>
    <t>5264-1,12-07-2015,Bryan Spruell,"1 John Street,Waterloo",Sydney,NSW,Home Office,Charlie Bui,High,Artisan 474 Labels,Office Supplies,Small Box,Express Air,14-07-2015,$1.84,$2.88,$1.04,40,$16.98,3%,$0.51,$16.47,$0.99,$28.86</t>
  </si>
  <si>
    <t>5264-1,20-11-2013,Toby Knight,"Crown Complex,Southbank",Melbourne,VIC,Corporate,Connor Betts,Low,Smiths Colored Interoffice Envelopes,Office Supplies,Wrap Bag,Regular Air,21-11-2013,$19.83,$30.98,$11.15,33,$150.44,7%,$3.00,$152.80,$19.51,$147.59</t>
  </si>
  <si>
    <t>5264-1,21-09-2014,George Ashbrook,"606 Swan Street,Richmond",Melbourne,VIC,Small Business,Connor Betts,Critical,Smiths General Use 3-Ring Binders,Office Supplies,Wrap Bag,Regular Air,22-09-2014,$1.18,$1.88,$0.70,18,$88.02,7%,$2.33,$70.91,$1.49,$80.40</t>
  </si>
  <si>
    <t>5265-1,22-08-2015,Bryan Spruell,"1 John Street,Waterloo",Sydney,NSW,Home Office,Charlie Bui,Low,Pizazz Drawing Pencil Set,Technology,Large Box,Regular Air,27-08-2015,$1.53,$2.78,$1.25,16,$85.98,0%,$9.50,$78.48,$1.34,$89.50</t>
  </si>
  <si>
    <t>5265-1,18-04-2015,Philip Brown,"499-501 Lygon Street,Carlton North",Melbourne,VIC,Small Business,Yvette Biti,Low,"Angle-D Binders with Locking Rings, Label Holders",Technology,Jumbo Drum,Delivery Truck,19-04-2015,$4.53,$7.30,$2.77,47,$165.00,10%,$1.66,$169.71,$7.72,$169.82</t>
  </si>
  <si>
    <t>5265-1,29-05-2013,Thais Sissman,"53-55 Liverpool St,Sydney",Sydney,NSW,Corporate,Tina Carlton,High,"Angle-D Binders with Locking Rings, Label Holders",Office Supplies,Wrap Bag,Regular Air,29-05-2013,$4.53,$7.30,$2.77,44,$129.82,7%,$3.39,$127.02,$7.72,$228.45</t>
  </si>
  <si>
    <t>5265-1,09-12-2014,Linda Southworth,"359 Crown Street,Surry Hills",Sydney,NSW,Corporate,Phoebe Gour,Low,Deluxe Rollaway Locking File with Drawer,Technology,Small Box,Regular Air,11-12-2014,$178.83,$415.88,$237.05,29,$996.06,3%,$98.62,$976.22,$11.37,$974.26</t>
  </si>
  <si>
    <t>5265-1,24-02-2014,Pauline Chand,"501 George St,Sydney",Sydney,NSW,Corporate,Samantha Chairs,High,Artisan Hole Reinforcements,Office Supplies,Small Box,Regular Air,26-02-2014,$3.99,$6.23,$2.24,9,$235.05,3%,$10.38,$241.12,$6.97,$241.32</t>
  </si>
  <si>
    <t>5266-1,02-06-2015,Lauren Leatherbury,"Westfield 1 Anderson St,Chatswood",Sydney,NSW,Home Office,Nicholas Fernandes,Not Specified,Smiths General Use 3-Ring Binders,Office Supplies,Small Box,Regular Air,05-06-2015,$1.18,$1.88,$0.70,8,$85.74,2%,$0.70,$70.96,$1.49,$71.95</t>
  </si>
  <si>
    <t>5266-1,30-07-2013,Corinna Mitchell,"27 Greenfield Parade,Bankstown",Sydney,NSW,Corporate,Nicholas Fernandes,High,HFX LaserJet 3310 Copier,Technology,Small Box,Regular Air,31-07-2013,$377.99,$599.99,$222.00,41,"$12,599.77",3%,"$1,393.98","$13,949.75",$24.49,"$13,974.26"</t>
  </si>
  <si>
    <t>5266-1,26-07-2014,Victoria Wilson,"1/160 Anzac Parade,Kensington",Sydney,NSW,Corporate,Natasha Song,Not Specified,Cando PC940 Copier,Office Supplies,Small Box,Regular Air,02-08-2014,$278.99,$449.99,$171.00,24,"$14,599.67",4%,"$1,059.94","$14,947.67",$49.00,"$14,944.27"</t>
  </si>
  <si>
    <t>5266-1,21-03-2014,Justin Ellison,"153 Concord Road,North Strathfield",Sydney,NSW,Small Business,Charlie Bui,High,Smiths General Use 3-Ring Binders,Technology,Small Box,Regular Air,26-03-2014,$1.18,$1.88,$0.70,10,$5.60,3%,$0.16,$5.04,$1.49,$6.47</t>
  </si>
  <si>
    <t>5267-1,22-05-2013,Thais Sissman,"53-55 Liverpool St,Sydney",Sydney,NSW,Home Office,Tina Carlton,Not Specified,Smiths Standard Envelopes,Technology,Jumbo Drum,Delivery Truck,23-05-2013,$3.52,$5.68,$2.16,31,$15.96,6%,$1.36,$16.25,$1.39,$17.45</t>
  </si>
  <si>
    <t>5267-1,09-12-2015,Vivek Grady,"99 Lygon Street,East Brunswick",Melbourne,VIC,Consumer,Connor Betts,High,Artisan Binder Labels,Office Supplies,Small Box,Regular Air,10-12-2015,$2.45,$3.89,$1.44,42,$152.98,0%,$12.42,$143.68,$7.01,$147.04</t>
  </si>
  <si>
    <t>5268-1,17-02-2013,Olvera Toch,"3 Carrington Road ,Box Hill",Melbourne,VIC,Corporate,Yvette Biti,Medium,Artisan 474 Labels,Office Supplies,Wrap Bag,Regular Air,22-02-2013,$1.84,$2.88,$1.04,11,$12.20,9%,$1.22,$12.08,$0.99,$12.75</t>
  </si>
  <si>
    <t>5269-1,03-09-2013,Rob Haberlin,"8 Rankins Lane ,Melbourne",Melbourne,VIC,Small Business,Connor Betts,Medium,"Artisan Flip-Chart Easel Binder, Black",Technology,Small Box,Regular Air,05-09-2013,$13.88,$22.38,$8.50,24,$336.10,6%,$3.36,$334.84,$15.10,$336.85</t>
  </si>
  <si>
    <t>5269-1,12-07-2015,Bryan Spruell,"1 John Street,Waterloo",Sydney,NSW,Small Business,Charlie Bui,Critical,Artisan 481 Labels,Office Supplies,Small Box,Regular Air,14-07-2015,$1.94,$3.08,$1.14,50,$16.98,9%,$0.51,$16.47,$0.99,$28.86</t>
  </si>
  <si>
    <t>5269-1,11-10-2013,Amy Cox,"523 King St,Newtown",Sydney,NSW,Small Business,Aanya Zhang,Low,"Angle-D Binders with Locking Rings, Label Holders",Office Supplies,Small Box,Regular Air,12-10-2013,$4.53,$7.30,$2.77,40,$273.52,5%,$8.47,$267.51,$7.72,$267.92</t>
  </si>
  <si>
    <t>5270-1,17-06-2015,Lauren Leatherbury,"Westfield 1 Anderson St,Chatswood",Sydney,NSW,Small Business,Nicholas Fernandes,Critical,Steady Liquid Accent Highlighters,Office Supplies,Small Box,Regular Air,19-06-2015,$3.47,$6.68,$3.21,6,$65.90,3%,$5.45,$59.56,$1.50,$60.56</t>
  </si>
  <si>
    <t>5270-1,18-03-2015,Erin Creighton,"523 King St,Newtown",Sydney,NSW,Corporate,Aanya Zhang,Critical,Artisan Durable Poly Binders,Office Supplies,Wrap Bag,Regular Air,21-03-2015,$3.37,$5.53,$2.16,7,$253.98,3%,$7.90,$243.00,$6.98,$243.55</t>
  </si>
  <si>
    <t>5271-1,17-08-2013,Valerie Dominguez,"152 Bunnerong Road,Eastgardens",Sydney,NSW,Small Business,Tina Carlton,Not Specified,Steady Liquid Accent Tank-Style Highlighters,Office Supplies,Small Box,Regular Air,17-08-2013,$1.31,$2.84,$1.53,18,$36.20,2%,$3.35,$35.59,$0.93,$36.09</t>
  </si>
  <si>
    <t>5271-1,29-08-2013,Nancy Lomonaco,"523 King St,Newtown",Sydney,NSW,Consumer,Aanya Zhang,Low,Artisan Hanging File Binders,Office Supplies,Small Box,Regular Air,03-09-2013,$3.65,$5.98,$2.33,9,$141.44,4%,$4.49,$136.12,$1.49,$128.53</t>
  </si>
  <si>
    <t>5272-1,11-10-2013,Amy Cox,"324A King St,Newtown",Sydney,NSW,Corporate,Mihael Khan,Medium,Pizazz Dustless Chalk Sticks,Office Supplies,Small Box,Regular Air,12-10-2013,$1.09,$1.68,$0.59,23,$63.84,1%,$4.47,$59.37,$1.00,$60.37</t>
  </si>
  <si>
    <t>5272-1,13-09-2013,Naresj Patel,"106 Ebley Street,Bondi Junction",Sydney,NSW,Corporate,Leighton Forrest,Medium,Fluorescent Highlighters by DrawIt,Office Supplies,Small Box,Regular Air,15-09-2013,$1.95,$3.98,$2.03,1,$63.84,0%,$4.35,$52.39,$0.83,$53.97</t>
  </si>
  <si>
    <t>5272-1,11-10-2013,Amy Cox,"523 King St,Newtown",Sydney,NSW,Small Business,Aanya Zhang,Medium,Smiths Metal Binder Clips,Office Supplies,Wrap Bag,Regular Air,12-10-2013,$1.60,$2.62,$1.02,35,$63.84,4%,$4.47,$59.97,$0.80,$60.37</t>
  </si>
  <si>
    <t>5272-1,07-03-2013,Sean ODonnell,"541 Church St ,Richmond",Melbourne,VIC,Consumer,Yvette Biti,High,Artisan Hanging File Binders,Office Supplies,Small Box,Regular Air,10-03-2013,$3.65,$5.98,$2.33,42,$183.88,10%,$38.22,$184.02,$1.49,$173.22</t>
  </si>
  <si>
    <t>5272-1,11-10-2013,Amy Cox,"523 King St,Newtown",Sydney,NSW,Consumer,Aanya Zhang,Medium,Pizazz Dustless Chalk Sticks,Technology,Small Box,Regular Air,12-10-2013,$1.09,$1.68,$0.59,14,$63.84,4%,$4.47,$59.67,$1.00,$60.37</t>
  </si>
  <si>
    <t>5272-1,11-10-2013,Amy Cox,"523 King St,Newtown",Sydney,NSW,Corporate,Aanya Zhang,High,Pizazz Dustless Chalk Sticks,Office Supplies,Wrap Bag,Regular Air,12-10-2013,$1.09,$1.68,$0.59,16,$63.84,10%,$4.47,$59.37,$1.00,$60.37</t>
  </si>
  <si>
    <t>5274-1,26-05-2013,Arianne Iaven,"8 Rankins Lane ,Melbourne",Melbourne,VIC,Small Business,Connor Betts,Low,Smiths SlimLine Pencil Sharpener,Technology,Small Box,Regular Air,27-05-2013,$4.79,$11.97,$7.18,8,$227.00,0%,$2.63,$216.51,$5.81,$228.59</t>
  </si>
  <si>
    <t>5274-1,18-05-2015,Sibella Parks,"180 High Street,Windsor",Melbourne,VIC,Corporate,Connor Betts,High,Apex Straight Scissors,Office Supplies,Small Box,Regular Air,18-05-2015,$5.19,$12.98,$7.79,50,$269.32,5%,$18.84,$261.20,$3.14,$267.53</t>
  </si>
  <si>
    <t>5274-1,07-10-2014,Cindy Chapman,"53-55 Liverpool St,Sydney",Sydney,NSW,Small Business,Tina Carlton,High,"Artisan Flip-Chart Easel Binder, Black",Office Supplies,Wrap Bag,Regular Air,02-10-2014,$13.88,$22.38,$8.50,41,$573.56,2%,$0.00,$535.08,$15.10,$588.58</t>
  </si>
  <si>
    <t>5274-1,06-10-2014,Eric Barreto,"359 Crown Street,Surry Hills",Sydney,NSW,Consumer,Phoebe Gour,Low,Wirebound Voice Message Log Book,Office Supplies,Small Box,Express Air,02-10-2014,$2.90,$4.76,$1.86,34,$129.40,3%,$5.95,$126.81,$0.88,$128.84</t>
  </si>
  <si>
    <t>5274-1,13-10-2013,Sylvia Foulston,"152 Bunnerong Road,Eastgardens",Sydney,NSW,Consumer,Tina Carlton,Low,300 Series Non-Flip,Office Supplies,Wrap Bag,Express Air,13-10-2013,$62.40,$155.99,$93.59,12,"$7,487.52",1%,$299.50,"$7,188.02",$8.08,"$7,196.10"</t>
  </si>
  <si>
    <t>5274-1,20-09-2013,Ann Chong,"Macquarie Centre Cnr Herring Road &amp; Waterloo Road,Macquarie Park",Sydney,NSW,Corporate,Nicholas Fernandes,Not Specified,"Artisan Flip-Chart Easel Binder, Black",Office Supplies,Wrap Bag,Regular Air,21-09-2013,$13.88,$22.38,$8.50,11,$406.70,1%,$40.67,$366.03,$15.10,$367.52</t>
  </si>
  <si>
    <t>5274-1,14-01-2014,Fred Wasserman,"61 York St,Sydney",Sydney,NSW,Corporate,Leighton Forrest,High,Smiths Standard Envelopes,Office Supplies,Wrap Bag,Regular Air,17-01-2014,$3.52,$5.68,$2.16,33,$125.00,5%,$12.35,$129.05,$1.39,$124.76</t>
  </si>
  <si>
    <t>5274-1,19-05-2015,Carlos Meador,"152 Bunnerong Road,Eastgardens",Sydney,NSW,Corporate,Tina Carlton,High,Apex Straight Scissors,Office Supplies,Small Pack,Regular Air,20-05-2015,$5.19,$12.98,$7.79,11,$239.60,3%,$2.69,$232.67,$3.14,$247.56</t>
  </si>
  <si>
    <t>5274-1,13-10-2013,Sylvia Foulston,"152 Bunnerong Road,Eastgardens",Sydney,NSW,Home Office,Tina Carlton,Medium,300 Series Non-Flip,Office Supplies,Small Box,Regular Air,13-10-2013,$62.40,$155.99,$93.59,50,"$7,487.52",7%,$299.50,"$7,188.02",$8.08,"$7,196.10"</t>
  </si>
  <si>
    <t>5276-2,17-01-2016,Cyra Reiten,"Westfield 1 Anderson St,Chatswood",Sydney,NSW,Small Business,Nicholas Fernandes,Critical,EcoTones Memo Sheets,Office Supplies,Wrap Bag,Regular Air,17-01-2016,$2.52,$4.00,$1.48,16,$130.68,1%,$12.04,$113.48,$1.30,$114.57</t>
  </si>
  <si>
    <t>5277-1,20-10-2013,Paul MacIntyre,"60 Commercial Rd,Prahran",Melbourne,VIC,Small Business,Yvette Biti,Critical,12 Colored Short,Office Supplies,Small Box,Regular Air,22-10-2013,$21.56,$36.55,$14.99,6,$93.60,2%,$0.00,$93.60,$13.89,$96.00</t>
  </si>
  <si>
    <t>5277-1,09-05-2013,Thea Hudgings,"240-242 Johnston Street,Fitzroy",Melbourne,VIC,Small Business,Connor Betts,Critical,EcoTones Memo Sheets,Office Supplies,Wrap Bag,Regular Air,11-05-2013,$2.52,$4.00,$1.48,24,$160.97,7%,$12.04,$152.76,$1.30,$137.55</t>
  </si>
  <si>
    <t>5277-1,14-02-2013,Muhammed Yedwab,"18 Whistler St,Sydney",Sydney,NSW,Small Business,Nicholas Fernandes,Not Specified,Pizazz Drawing Pencil Set,Office Supplies,Wrap Bag,Regular Air,15-02-2013,$1.17,$2.78,$1.61,18,$16.20,2%,$1.28,$14.82,$1.20,$16.55</t>
  </si>
  <si>
    <t>5277-1,26-05-2013,Luzen McCrida,"797 Botany Rd,Rosebery",Sydney,NSW,Corporate,Phoebe Gour,Low,12 Ellic Surge Strip,Technology,Medium Box,Regular Air,28-05-2013,$4.46,$10.89,$6.43,47,$93.60,3%,$0.00,$93.60,$4.50,$96.00</t>
  </si>
  <si>
    <t>5277-1,20-10-2013,Jonit MacIntyre,"85-113 Dunning Ave,Rosebery",Sydney,NSW,Corporate,Mihael Khan,Medium,12 Colored Short Pencils with Erasers,Office Supplies,Small Pack,Regular Air,22-10-2013,$2.68,$6.08,$3.40,30,$93.60,8%,$0.00,$93.60,$1.17,$96.00</t>
  </si>
  <si>
    <t>5277-1,20-10-2013,Paul MacIntyre,"60 Commercial Rd,Prahran",Melbourne,VIC,Corporate,Yvette Biti,Low,12 Colored Short Pencils,Office Supplies,Wrap Bag,Regular Air,22-10-2013,$1.09,$2.60,$1.51,19,$93.60,0%,$0.00,$93.60,$2.40,$96.00</t>
  </si>
  <si>
    <t>5277-1,20-10-2013,Tamara Willingham,"Sydney Fish Market, Bank Street, Sydney",Sydney,NSW,Corporate,Phoebe Gour,Critical,12 Colored Short Pencils,Office Supplies,Small Box,Regular Air,21-10-2013,$1.09,$2.60,$1.51,19,$93.60,0%,$0.00,$93.60,$2.40,$96.00</t>
  </si>
  <si>
    <t>5277-1,20-10-2013,Roy Skaria,"2/797 Botany Rd,Rosebery",Sydney,NSW,Home Office,Samantha Chairs,High,12 Colored Short Pencils,Office Supplies,Small Box,Regular Air,21-10-2013,$1.09,$2.60,$1.51,22,$93.60,7%,$0.00,$93.60,$2.40,$96.00</t>
  </si>
  <si>
    <t>5277-1,20-10-2013,Tamara Willingham,"Sydney Fish Market, Bank Street, Sydney",Sydney,NSW,Consumer,Phoebe Gour,High,12 Colored Short Pencils,Office Supplies,Small Pack,Regular Air,21-10-2013,$1.09,$2.60,$1.51,26,$93.60,8%,$0.00,$93.60,$2.40,$96.00</t>
  </si>
  <si>
    <t>5277-1,20-10-2013,Tamara Willingham,"Sydney Fish Market, Bank Street, Sydney",Sydney,NSW,Consumer,Phoebe Gour,Medium,12 Colored Short Pencils,Office Supplies,Wrap Bag,Regular Air,21-10-2013,$1.09,$2.60,$1.51,30,$93.60,9%,$0.00,$93.60,$2.40,$96.00</t>
  </si>
  <si>
    <t>5278-1,14-06-2016,Vivek Grady,"99 Lygon Street,East Brunswick",Melbourne,VIC,Small Business,Connor Betts,Medium,Artisan Hole Reinforcements,Office Supplies,Wrap Bag,Regular Air,14-06-2016,$3.99,$6.23,$2.24,35,$12.20,4%,$0.54,$123.36,$6.97,$122.76</t>
  </si>
  <si>
    <t>5278-1,27-03-2013,Erica Smith,"188 Pitt Street,Sydney",Sydney,NSW,Corporate,Tina Carlton,Low,Artisan Hole Reinforcements,Office Supplies,Wrap Bag,Regular Air,27-03-2013,$3.99,$6.23,$2.24,42,$141.32,8%,$8.12,$126.00,$6.97,$128.58</t>
  </si>
  <si>
    <t>5278-1,29-09-2014,Christopher Martinez,"188 Pitt Street,Sydney",Sydney,NSW,Home Office,Tina Carlton,Low,Artisan 474 Labels,Office Supplies,Small Box,Regular Air,29-09-2014,$1.84,$2.88,$1.04,1,$137.24,3%,$1.38,$127.12,$0.99,$128.52</t>
  </si>
  <si>
    <t>5278-1,31-03-2014,Roland Murray,"Westfield 1 Anderson St,Chatswood",Sydney,NSW,Consumer,Nicholas Fernandes,High,Smiths Standard Envelopes,Office Supplies,Small Box,Regular Air,31-03-2014,$3.52,$5.68,$2.16,50,$95.84,7%,$0.92,$95.61,$1.39,$95.99</t>
  </si>
  <si>
    <t>5278-1,28-10-2013,Toby Knight,"Crown Complex,Southbank",Melbourne,VIC,Home Office,Yvette Biti,Not Specified,Artisan 474 Labels,Office Supplies,Wrap Bag,Regular Air,29-10-2013,$1.84,$2.88,$1.04,48,$2.61,10%,$0.16,$2.45,$0.99,$2.95</t>
  </si>
  <si>
    <t>5279-1,02-08-2015,Nora Pelletier,"5/250 Old Northern Road ,Castle Hill",Sydney,NSW,Corporate,Nicholas Fernandes,Low,Artisan Binder Labels,Technology,Jumbo Drum,Delivery Truck,04-08-2015,$2.45,$3.89,$1.44,35,$19.82,8%,$0.39,$18.51,$7.01,$17.72</t>
  </si>
  <si>
    <t>5279-1,27-07-2015,Michael Oakman,"8 Rankins Lane ,Melbourne",Melbourne,VIC,Corporate,Connor Betts,Medium,Artisan Hanging File Binders,Office Supplies,Wrap Bag,Express Air,01-08-2015,$3.65,$5.98,$2.33,11,$133.42,9%,$14.29,$122.79,$1.49,$124.56</t>
  </si>
  <si>
    <t>5279-1,27-03-2013,Erica Smith,"188 Pitt Street,Sydney",Sydney,NSW,Corporate,Tina Carlton,Not Specified,Apex Preferred Stainless Steel Scissors,Office Supplies,Wrap Bag,Regular Air,27-03-2013,$2.50,$5.68,$3.18,41,$271.32,2%,$8.17,$264.99,$3.60,$273.98</t>
  </si>
  <si>
    <t>5279-1,13-02-2016,Pete Armstrong,"506 Swan Street,Richmond",Melbourne,VIC,Corporate,Connor Betts,Low,Binder Posts,Office Supplies,Small Pack,Regular Air,16-02-2016,$3.50,$5.74,$2.24,49,$157.56,10%,$9.45,$124.07,$5.01,$145.56</t>
  </si>
  <si>
    <t>5279-1,16-11-2013,Liz Carlisle,"2/797 Botany Rd,Rosebery",Sydney,NSW,Consumer,Samantha Chairs,High,Artisan 487 Labels,Office Supplies,Small Box,Regular Air,16-11-2013,$2.29,$3.69,$1.40,7,$154.98,9%,$6.20,$148.78,$0.50,$149.28</t>
  </si>
  <si>
    <t>5280-1,21-10-2013,Tony Sayre,"499-501 Lygon Street,Carlton North",Melbourne,VIC,Corporate,Yvette Biti,Low,Artisan Hanging File Binders,Office Supplies,Wrap Bag,Regular Air,23-10-2013,$3.65,$5.98,$2.33,41,$239.20,3%,$0.00,$239.20,$1.49,$240.69</t>
  </si>
  <si>
    <t>5280-1,21-10-2013,Darrin Sayre,"Sydney Fish Market, Bank Street, Sydney",Sydney,NSW,Small Business,Phoebe Gour,Not Specified,Artisan Durable Binders,Office Supplies,Small Box,Regular Air,23-10-2013,$1.84,$2.88,$1.04,31,$239.20,8%,$0.00,$239.20,$1.49,$240.69</t>
  </si>
  <si>
    <t>5280-1,25-07-2014,Philip Brown,"499-501 Lygon Street,Carlton North",Melbourne,VIC,Corporate,Yvette Biti,Medium,Alto Perma 2700 Stacking Storage Drawers,Office Supplies,Small Box,Regular Air,27-07-2014,$8.92,$29.74,$20.82,4,$446.97,10%,$18.48,$491.04,$6.64,$403.83</t>
  </si>
  <si>
    <t>5280-1,21-10-2013,Darrin Sayre,"Sydney Fish Market, Bank Street, Sydney",Sydney,NSW,Corporate,Phoebe Gour,Medium,Artisan Hanging File Binders,Office Supplies,Small Box,Regular Air,23-10-2013,$3.65,$5.98,$2.33,23,$239.20,7%,$0.00,$239.20,$1.49,$240.69</t>
  </si>
  <si>
    <t>5280-1,09-08-2013,Aaron Bergman,"Westfield Sydney,Sydney",Sydney,NSW,Small Business,Natasha Song,Critical,Apex Preferred Stainless Steel Scissors,Office Supplies,Wrap Bag,Regular Air,16-08-2013,$2.50,$5.68,$3.18,25,$273.72,9%,$28.97,$265.35,$3.60,$279.43</t>
  </si>
  <si>
    <t>5280-1,21-10-2013,Benjamin Farhat,"188 Pitt Street,Sydney",Sydney,NSW,Home Office,Tina Carlton,Medium,Artisan Hanging File Binders,Office Supplies,Small Box,Regular Air,22-10-2013,$3.65,$5.98,$2.33,19,$239.20,1%,$0.00,$239.20,$1.49,$240.69</t>
  </si>
  <si>
    <t>5280-1,22-07-2013,Rick Hansen,"Macquarie Centre Cnr Herring Road &amp; Waterloo Road,Macquarie Park",Sydney,NSW,Consumer,Nicholas Fernandes,Not Specified,Economy Binders,Office Supplies,Small Box,Regular Air,23-07-2013,$1.33,$2.08,$0.75,39,$22.88,9%,$0.23,$22.65,$1.49,$24.14</t>
  </si>
  <si>
    <t>5280-1,21-10-2013,Darrin Sayre,"Sydney Fish Market, Bank Street, Sydney",Sydney,NSW,Home Office,Phoebe Gour,High,Artisan Hanging File Binders,Technology,Small Box,Regular Air,23-10-2013,$3.65,$5.98,$2.33,2,$239.20,3%,$0.00,$239.20,$1.49,$240.69</t>
  </si>
  <si>
    <t>5280-1,21-10-2013,Darrin Sayre,"Sydney Fish Market, Bank Street, Sydney",Sydney,NSW,Home Office,Phoebe Gour,Low,Artisan Durable Poly Binders,Technology,Small Box,Regular Air,23-10-2013,$3.37,$5.53,$2.16,29,$239.20,4%,$0.00,$239.20,$6.98,$240.69</t>
  </si>
  <si>
    <t>5280-1,16-07-2013,George Zrebassa,"81 MacLeay St,Potts Point",Sydney,NSW,Corporate,Samantha Chairs,High,Artisan Durable Poly Binders,Office Supplies,Small Pack,Regular Air,17-07-2013,$3.37,$5.53,$2.16,39,$264.00,4%,$7.30,$246.18,$6.98,$258.37</t>
  </si>
  <si>
    <t>5280-1,21-10-2013,Tony Sayre,"499-501 Lygon Street,Carlton North",Melbourne,VIC,Consumer,Yvette Biti,Medium,Artisan Hanging File Binders,Office Supplies,Small Box,Regular Air,23-10-2013,$3.65,$5.98,$2.33,20,$239.20,10%,$0.00,$239.20,$1.49,$240.69</t>
  </si>
  <si>
    <t>5280-1,21-10-2013,Kelly Lampkin,"310 Wattle St,Ultimo",Sydney,NSW,Corporate,Eanya Zhang,Medium,Artisan Hanging File Binders,Office Supplies,Small Box,Regular Air,22-10-2013,$3.65,$5.98,$2.33,7,$239.20,8%,$0.00,$239.20,$1.49,$240.69</t>
  </si>
  <si>
    <t>5280-1,15-04-2015,Peel Damper,"60 Commercial Rd,Prahran",Melbourne,VIC,Corporate,Yvette Biti,Not Specified,Alto Perma 2700 Stacking Storage Drawers,Technology,Small Pack,Regular Air,17-04-2015,$8.92,$29.74,$20.82,11,$427.28,4%,$26.54,$407.05,$6.64,$404.53</t>
  </si>
  <si>
    <t>5280-1,21-10-2013,Darrin Sayre,"Sydney Fish Market, Bank Street, Sydney",Sydney,NSW,Corporate,Phoebe Gour,Medium,Artisan Hanging File Binders,Office Supplies,Wrap Bag,Regular Air,23-10-2013,$3.65,$5.98,$2.33,34,$239.20,0%,$0.00,$239.20,$1.49,$240.69</t>
  </si>
  <si>
    <t>5280-1,21-10-2013,Darrin Sayre,"Sydney Fish Market, Bank Street, Sydney",Sydney,NSW,Home Office,Phoebe Gour,Medium,Artisan Hanging File Binders,Office Supplies,Small Box,Regular Air,23-10-2013,$3.65,$5.98,$2.33,18,$239.20,5%,$0.00,$239.20,$1.49,$240.69</t>
  </si>
  <si>
    <t>5281-1,01-05-2015,Chad McGuire,"81 MacLeay St,Potts Point",Sydney,NSW,Consumer,Samantha Chairs,High,TechSavi Access Keyboard,Office Supplies,Small Box,Regular Air,02-05-2015,$10.07,$15.98,$5.91,9,$481.78,0%,$23.53,$487.05,$4.00,$475.53</t>
  </si>
  <si>
    <t>5281-1,20-10-2013,Tamara Willingham,"Sydney Fish Market, Bank Street, Sydney",Sydney,NSW,Consumer,Phoebe Gour,Critical,Binder Clips by OIC,Office Supplies,Wrap Bag,Regular Air,21-10-2013,$0.93,$1.48,$0.55,22,$2.64,4%,$0.16,$2.15,$0.70,$2.85</t>
  </si>
  <si>
    <t>5281-1,17-02-2013,Olvera Toch,"3 Carrington Road ,Box Hill",Melbourne,VIC,Home Office,Yvette Biti,Not Specified,Self-Adhesive Ring Binder Labels,Office Supplies,Wrap Bag,Regular Air,22-02-2013,$2.18,$3.52,$1.34,27,$13.80,0%,$1.29,$13.36,$6.83,$14.25</t>
  </si>
  <si>
    <t>5282-1,21-10-2013,Amy Cox,"523 King St,Newtown",Sydney,NSW,Corporate,Aanya Zhang,Critical,Smiths General Use 3-Ring Binders,Office Supplies,Small Box,Express Air,23-10-2013,$1.18,$1.88,$0.70,39,$62.04,7%,$4.34,$57.70,$1.49,$59.19</t>
  </si>
  <si>
    <t>5282-1,01-01-2015,Michael Oakman,"8 Rankins Lane ,Melbourne",Melbourne,VIC,Corporate,Connor Betts,High,Artisan 48 Labels,Office Supplies,Small Box,Regular Air,03-01-2015,$3.84,$6.30,$2.46,10,$239.40,4%,$2.69,$231.04,$0.50,$214.51</t>
  </si>
  <si>
    <t>5282-1,21-10-2013,Amy Cox,"523 King St,Newtown",Sydney,NSW,Corporate,Aanya Zhang,Critical,Smiths General Use 3-Ring Binders,Office Supplies,Small Box,Regular Air,23-10-2013,$1.18,$1.88,$0.70,39,$62.04,7%,$4.34,$57.72,$1.49,$59.14</t>
  </si>
  <si>
    <t>5282-1,11-10-2013,Stephanie Ulpright,"541 Church St ,Richmond",Melbourne,VIC,Corporate,Yvette Biti,Not Specified,Pizazz Dustless Chalk Sticks,Office Supplies,Small Box,Regular Air,12-10-2013,$1.09,$1.68,$0.59,33,$63.84,8%,$4.47,$59.37,$1.00,$60.37</t>
  </si>
  <si>
    <t>5282-1,10-06-2013,Nora Paige,"83-113 Dunning Ave,Roseberry",Sydney,NSW,Small Business,Mihael Khan,Low,Binder Posts,Technology,Jumbo Drum,Delivery Truck,12-06-2013,$3.50,$5.74,$2.24,47,"$1,325.00",10%,$122.31,"$1,328.05",$5.01,"$1,345.05"</t>
  </si>
  <si>
    <t>5283-1,10-09-2013,Matthew Clasen,"Macquarie Centre Cnr Herring Road &amp; Waterloo Road,Macquarie Park",Sydney,NSW,Small Business,Nicholas Fernandes,Not Specified,Artisan 481 Labels,Office Supplies,Small Box,Regular Air,14-09-2013,$1.94,$3.08,$1.14,38,$83.84,10%,$2.93,$71.44,$0.99,$79.74</t>
  </si>
  <si>
    <t>5284-1,22-07-2013,Brad Thomas,"152 Bunnerong Road,Eastgardens",Sydney,NSW,Corporate,Tina Carlton,Low,Smiths Standard Envelopes,Office Supplies,Wrap Bag,Regular Air,29-07-2013,$3.52,$5.68,$2.16,39,$226.10,5%,$2.63,$215.81,$1.39,$227.53</t>
  </si>
  <si>
    <t>5284-1,09-06-2013,Fley Castell,"1/173-179 Bronte Rd,Waverley",Sydney,NSW,Corporate,Leighton Forrest,Low,Artisan Hi-Liter Smear-Safe Highlighters,Technology,Small Box,Regular Air,09-06-2013,$2.98,$5.84,$2.86,8,$225.12,1%,$8.26,$213.88,$0.83,$224.10</t>
  </si>
  <si>
    <t>5284-1,01-02-2015,Custer Chalkon,"188 Pitt Street,Sydney",Sydney,NSW,Corporate,Tina Carlton,Not Specified,Artisan Poly Binder Pockets,Office Supplies,Wrap Bag,Regular Air,03-02-2015,$2.26,$3.58,$1.32,42,$239.70,5%,$2.69,$213.09,$5.47,$214.53</t>
  </si>
  <si>
    <t>5284-1,17-07-2015,Tony Sayre,"499-501 Lygon Street,Carlton North",Melbourne,VIC,Corporate,Yvette Biti,High,"Angle-D Binders with Locking Rings, Label Holders",Office Supplies,Small Box,Regular Air,19-07-2015,$4.53,$7.30,$2.77,23,$278.50,2%,$27.65,$250.59,$7.72,$253.95</t>
  </si>
  <si>
    <t>5284-1,22-05-2015,Thomas Boland,"3/219 Canley Vale Road,Canley Heights",Sydney,NSW,Home Office,Mihael Khan,Medium,Artisan 474 Labels,Office Supplies,Wrap Bag,Express Air,24-05-2015,$1.84,$2.88,$1.04,5,$31.68,8%,$2.15,$20.83,$0.99,$31.84</t>
  </si>
  <si>
    <t>5284-1,08-12-2013,Bel Wallans,"8 Rankins Lane ,Melbourne",Melbourne,VIC,Small Business,Connor Betts,Not Specified,Artisan 48 Labels,Office Supplies,Small Box,Regular Air,10-12-2013,$3.84,$6.30,$2.46,27,$207.93,3%,$23.25,$215.09,$0.50,$273.59</t>
  </si>
  <si>
    <t>5284-1,28-10-2013,Paul Prost,"120 Hardware St,Melbourne",Melbourne,VIC,Consumer,Yvette Biti,Low,13 Colored Short Pencils,Office Supplies,Wrap Bag,Regular Air,29-10-2013,$1.09,$2.60,$1.51,44,$43.20,1%,$3.46,$39.74,$2.40,$47.52</t>
  </si>
  <si>
    <t>5284-1,01-12-2014,Jesus Ocampo,"60 Commercial Rd,Prahran",Melbourne,VIC,Consumer,Yvette Biti,Not Specified,Artisan 474 Labels,Technology,Small Pack,Regular Air,08-12-2014,$1.84,$2.88,$1.04,21,$27.92,1%,$0.75,$26.13,$0.99,$27.42</t>
  </si>
  <si>
    <t>5285-1,03-09-2013,Rob Haberlin,"8 Rankins Lane ,Melbourne",Melbourne,VIC,Small Business,Connor Betts,Not Specified,Artisan 48 Labels,Office Supplies,Small Pack,Regular Air,05-09-2013,$3.84,$6.30,$2.46,8,$129.24,8%,$3.96,$126.72,$0.50,$227.22</t>
  </si>
  <si>
    <t>5285-1,17-10-2014,Sam Craven,"8 Rankins Lane ,Melbourne",Melbourne,VIC,Small Business,Connor Betts,High,Artisan Hi-Liter Smear-Safe Highlighters,Office Supplies,Small Box,Express Air,19-10-2014,$2.98,$5.84,$2.86,29,$43.46,3%,$2.56,$42.14,$0.83,$49.00</t>
  </si>
  <si>
    <t>5285-1,27-09-2014,Cindy Chapman,"53-55 Liverpool St,Sydney",Sydney,NSW,Corporate,Tina Carlton,Not Specified,Artisan Binder Labels,Office Supplies,Small Box,Regular Air,02-10-2014,$2.45,$3.89,$1.44,19,$306.94,10%,$0.00,$208.43,$7.01,$204.62</t>
  </si>
  <si>
    <t>5285-1,26-09-2013,Tamara Dhonney,"127 Liverpool St,Sydney",Sydney,NSW,Home Office,Samantha Chairs,Medium,"Alto Parchment Paper, Assorted Colors",Office Supplies,Small Pack,Regular Air,02-10-2013,$4.59,$7.28,$2.69,22,$255.08,7%,$23.13,$227.51,$11.15,$221.53</t>
  </si>
  <si>
    <t>5285-1,30-07-2013,Corinna Mitchell,"27 Greenfield Parade,Bankstown",Sydney,NSW,Consumer,Nicholas Fernandes,Critical,Desktop 3-Pocket Hot File,Technology,Jumbo Drum,Delivery Truck,31-07-2013,$22.18,$54.10,$31.92,42,"$2,262.20",7%,$37.68,"$2,206.08",$19.99,"$2,217.14"</t>
  </si>
  <si>
    <t>5286-1,10-05-2016,Roy Collins,"Westfield Sydney,Sydney",Sydney,NSW,Home Office,Natasha Song,Low,Wirebound Voice Message Log Book,Technology,Small Box,Regular Air,12-05-2016,$2.90,$4.76,$1.86,14,$35.94,3%,$1.35,$36.55,$0.88,$36.46</t>
  </si>
  <si>
    <t>5286-1,13-01-2015,Max Jones,"240-242 Johnston Street,Fitzroy",Melbourne,VIC,Small Business,Connor Betts,Medium,OIC Thumb-Tacks,Office Supplies,Small Box,Express Air,15-01-2015,$0.71,$1.14,$0.43,27,$16.95,10%,$1.69,$16.25,$0.70,$15.44</t>
  </si>
  <si>
    <t>5286-1,19-04-2013,Craig Carroll,"99 Lygon Street,East Brunswick",Melbourne,VIC,Corporate,Connor Betts,High,12 Colored Short Pencils,Office Supplies,Wrap Bag,Regular Air,20-04-2013,$1.09,$2.60,$1.51,14,$53.88,8%,$3.43,$50.67,$2.40,$51.47</t>
  </si>
  <si>
    <t>5286-1,28-12-2014,Tim Taslimi,"188 Pitt Street,Sydney",Sydney,NSW,Home Office,Tina Carlton,Low,"Angle-D Binders with Locking Rings, Label Holders",Office Supplies,Wrap Bag,Express Air,28-12-2014,$4.53,$7.30,$2.77,43,$270.90,1%,$10.80,$275.10,$7.72,$263.22</t>
  </si>
  <si>
    <t>5286-1,26-10-2013,Tamara Wizlingham,"Sydney Fish Market, Bank Street, Sydney",Sydney,NSW,Home Office,Phoebe Gour,Not Specified,Binding Machine Supplies,Technology,Small Box,Regular Air,28-10-2013,$18.38,$29.17,$10.79,18,$330.66,10%,$3.06,$305.64,$6.27,$304.53</t>
  </si>
  <si>
    <t>5286-1,31-12-2015,Matt Collister,"99 Glebe Point Rd,Glebe",Sydney,NSW,Small Business,Natasha Song,Medium,"DrawIt Colored Pencils, 48-Color Set",Office Supplies,Small Box,Regular Air,01-01-2016,$21.56,$36.55,$14.99,39,"$1,059.89",8%,$515.99,$901.98,$13.89,$918.09</t>
  </si>
  <si>
    <t>5286-1,22-07-2013,Rick Hansen,"Macquarie Centre Cnr Herring Road &amp; Waterloo Road,Macquarie Park",Sydney,NSW,Corporate,Nicholas Fernandes,High,Artisan 474 Labels,Office Supplies,Small Box,Regular Air,23-07-2013,$1.84,$2.88,$1.04,43,$61.98,9%,$0.33,$52.66,$0.99,$53.27</t>
  </si>
  <si>
    <t>5286-1,30-07-2013,Corinna Mitchell,"27 Greenfield Parade,Bankstown",Sydney,NSW,Small Business,Nicholas Fernandes,High,Artisan 48 Labels,Furniture,Small Pack,Regular Air,31-07-2013,$3.84,$6.30,$2.46,31,$227.60,3%,$5.66,$223.16,$0.50,$223.26</t>
  </si>
  <si>
    <t>5286-1,13-01-2014,Ashley Jarboe,"180 High Street,Windsor",Melbourne,VIC,Corporate,Connor Betts,Medium,Artisan Legal 4-Ring Binder,Office Supplies,Wrap Bag,Regular Air,18-01-2014,$13.64,$20.98,$7.34,17,$627.62,9%,$422.16,$536.02,$1.49,$538.24</t>
  </si>
  <si>
    <t>5286-1,11-03-2013,Art Foster,"Westfield Parramatta,Parramatta",Sydney,NSW,Corporate,Stevie Bacata,Low,3Max Organizer Strips,Office Supplies,Wrap Bag,Regular Air,13-03-2013,$3.40,$5.40,$2.00,19,$133.94,0%,$4.60,$134.94,$7.78,$141.66</t>
  </si>
  <si>
    <t>5287-1,22-02-2014,Amy Cox,"523 King St,Newtown",Sydney,NSW,Home Office,Aanya Zhang,Low,Artisan Printable Repositionable Plastic Tabs,Office Supplies,Small Box,Regular Air,23-02-2014,$5.33,$8.60,$3.27,37,$460.42,4%,$14.04,$444.28,$6.19,$444.59</t>
  </si>
  <si>
    <t>5288-1,10-07-2013,Julie Kriz,"Macquarie Centre Cnr Herring Road &amp; Waterloo Road,Macquarie Park",Sydney,NSW,Corporate,Nicholas Fernandes,Critical,Artisan Hi-Liter Fluorescent Desk Style Markers,Office Supplies,Small Pack,Regular Air,10-07-2013,$1.76,$3.38,$1.62,49,$121.00,2%,$3.76,$219.56,$0.85,$223.26</t>
  </si>
  <si>
    <t>5288-1,27-09-2014,Anthony Johnson,"1-2/299 Sussex St,Sydney",Sydney,NSW,Home Office,Aanya Zhang,High,HFX LaserJet 3310 Copier,Office Supplies,Small Box,Regular Air,29-09-2014,$377.99,$599.99,$222.00,23,"$12,049.75",1%,$121.00,"$11,184.75",$24.49,"$11,190.57"</t>
  </si>
  <si>
    <t>5288-1,01-12-2014,Ritsa Hightower,"1/160 Anzac Parade,Kensington",Sydney,NSW,Consumer,Natasha Song,Low,Smiths File Caddy,Technology,Small Box,Regular Air,05-12-2014,$4.03,$9.38,$5.35,26,$236.50,1%,$16.54,$226.50,$7.28,$238.69</t>
  </si>
  <si>
    <t>5288-1,07-08-2013,Alex Grayson,"644 George St,Sydney",Sydney,NSW,Consumer,Radhya Staples,Not Specified,Artisan Printable Repositionable Plastic Tabs,Office Supplies,Small Box,Regular Air,09-08-2013,$5.33,$8.60,$3.27,30,$272.70,1%,$8.68,$227.52,$6.19,$231.72</t>
  </si>
  <si>
    <t>5290-1,28-10-2013,Toby Knight,"Crown Complex,Southbank",Melbourne,VIC,Home Office,Connor Betts,Low,"Laser Neon Mac Format Diskettes, 10/Pack",Technology,Small Box,Express Air,29-10-2013,$1.87,$8.12,$6.25,6,$300.44,10%,$0.00,$300.44,$2.83,$303.27</t>
  </si>
  <si>
    <t>5290-1,26-06-2013,Roy Collins,"Westfield Sydney,Sydney",Sydney,NSW,Consumer,Natasha Song,High,Alto Memo Cubes,Office Supplies,Wrap Bag,Regular Air,27-06-2013,$3.32,$5.18,$1.86,31,$136.02,9%,$3.06,$125.86,$2.04,$126.55</t>
  </si>
  <si>
    <t>5290-1,28-10-2013,Toby Knight,"Crown Complex,Southbank",Melbourne,VIC,Home Office,Connor Betts,High,"Laser Neon Mac Format Diskettes, 10/Pack",Office Supplies,Wrap Bag,Regular Air,29-10-2013,$1.87,$8.12,$6.25,28,$300.44,4%,$0.00,$300.44,$2.83,$303.27</t>
  </si>
  <si>
    <t>5290-1,28-10-2013,Toby Knight,"Crown Complex,Southbank",Melbourne,VIC,Corporate,Yvette Biti,Medium,"Laser Neon Mac Format Diskettes, 10/Pack",Office Supplies,Small Box,Regular Air,29-10-2013,$1.87,$8.12,$6.25,50,$300.44,9%,$0.00,$300.44,$2.83,$303.27</t>
  </si>
  <si>
    <t>5290-1,02-11-2013,Eugene Hildebrand,"120 Hardware St,Melbourne",Melbourne,VIC,Small Business,Connor Betts,Not Specified,PastelOcean Color Pencil Set,Office Supplies,Small Pack,Regular Air,03-11-2013,$11.11,$19.84,$8.73,18,$328.60,2%,$13.14,$315.36,$4.10,$325.09</t>
  </si>
  <si>
    <t>5290-1,26-02-2013,Natalie Webber,"98-104 Parramatta Rd,Camperdown",Sydney,NSW,Corporate,Phoebe Gour,High,"Laser Neon Mac Format Diskettes, 10/Pack",Furniture,Small Pack,Regular Air,26-02-2013,$1.87,$8.12,$6.25,37,$300.44,9%,$0.00,$300.44,$2.83,$303.27</t>
  </si>
  <si>
    <t>5290-1,28-10-2013,Toby Knight,"Crown Complex,Southbank",Melbourne,VIC,Consumer,Connor Betts,High,"Laser Neon Mac Format Diskettes, 10/Pack",Office Supplies,Wrap Bag,Regular Air,29-10-2013,$1.87,$8.12,$6.25,27,$300.44,7%,$0.00,$300.44,$2.83,$303.27</t>
  </si>
  <si>
    <t>5290-1,04-12-2015,Lindsay Castell,"5/250 Old Northern Road ,Castle Hill",Sydney,NSW,Home Office,Nicholas Fernandes,Low,"24 Capacity Maxi Data Binder Racks, Pearl",Office Supplies,Small Box,Regular Air,05-12-2015,$84.22,$210.55,$126.33,37,$842.20,9%,$42.11,$800.07,$9.99,$810.08</t>
  </si>
  <si>
    <t>5290-1,26-05-2013,Thomas Boland,"3/219 Canley Vale Road,Canley Heights",Sydney,NSW,Small Business,Mihael Khan,Critical,Artisan Printable Repositionable Plastic Tabs,Office Supplies,Small Box,Express Air,26-05-2013,$5.33,$8.60,$3.27,28,$261.20,4%,$25.11,$236.09,$6.19,$234.55</t>
  </si>
  <si>
    <t>5291-1,08-06-2014,John Lee,"180 High Street,Windsor",Melbourne,VIC,Home Office,Connor Betts,Not Specified,Binding Machine Supplies,Office Supplies,Small Box,Regular Air,10-06-2014,$18.38,$29.17,$10.79,18,$156.72,10%,$5.54,$146.12,$6.27,$146.75</t>
  </si>
  <si>
    <t>5291-1,07-05-2013,Grant Carroll,"10 O'Connell St,Sydney",Sydney,NSW,Home Office,Aanya Zhang,Critical,Artisan Hanging File Binders,Office Supplies,Small Pack,Regular Air,09-05-2013,$3.65,$5.98,$2.33,16,$205.59,3%,$17.25,$189.14,$1.49,$196.11</t>
  </si>
  <si>
    <t>5291-1,04-09-2013,Darrin Martin,"221 Barkly St,St Kilda",Melbourne,VIC,Consumer,Yvette Biti,Low,TypeRight Side-Opening Peel &amp; Seel Expanding Envelopes,Office Supplies,Wrap Bag,Regular Air,06-09-2013,$54.29,$90.48,$36.19,8,$437.62,5%,$14.32,$434.62,$19.99,$445.65</t>
  </si>
  <si>
    <t>5292-1,10-07-2013,Craig Carroll,"99 Lygon Street,East Brunswick",Melbourne,VIC,Small Business,Connor Betts,Critical,Smiths Metal Binder Clips,Office Supplies,Small Box,Regular Air,13-07-2013,$1.60,$2.62,$1.02,15,$16.88,5%,$1.09,$16.10,$0.80,$17.72</t>
  </si>
  <si>
    <t>5292-1,29-10-2013,Sung Chung,"127 Liverpool St,Sydney",Sydney,NSW,Consumer,Samantha Chairs,Low,Artisan 481 Labels,Office Supplies,Wrap Bag,Regular Air,30-10-2013,$1.94,$3.08,$1.14,23,$126.28,9%,$5.05,$121.23,$0.99,$122.22</t>
  </si>
  <si>
    <t>5292-1,02-11-2014,Lindsay Shagiari,"5/250 Old Northern Road ,Castle Hill",Sydney,NSW,Corporate,Nicholas Fernandes,Not Specified,Smiths SlimLine Pencil Sharpener,Office Supplies,Wrap Bag,Regular Air,04-11-2014,$4.79,$11.97,$7.18,41,$245.46,2%,$14.45,$225.33,$5.81,$226.33</t>
  </si>
  <si>
    <t>5292-1,29-10-2013,Sung Chung,"127 Liverpool St,Sydney",Sydney,NSW,Home Office,Samantha Chairs,Not Specified,Artisan 481 Labels,Office Supplies,Small Box,Regular Air,30-10-2013,$1.94,$3.08,$1.14,33,$126.28,9%,$5.05,$121.23,$0.99,$222.23</t>
  </si>
  <si>
    <t>5292-1,29-10-2013,Sung Chung,"53-55 Liverpool St,Sydney",Sydney,NSW,Small Business,Tina Carlton,Medium,Artisan 481 Labels,Office Supplies,Small Box,Regular Air,30-10-2013,$1.94,$3.08,$1.14,32,$126.28,10%,$5.05,$121.23,$0.99,$122.22</t>
  </si>
  <si>
    <t>5292-1,29-10-2013,Sung Chung,"127 Liverpool St,Sydney",Sydney,NSW,Consumer,Samantha Chairs,High,Artisan 481 Labels,Office Supplies,Small Box,Regular Air,30-10-2013,$1.94,$3.08,$1.14,4,$126.28,4%,$5.05,$121.23,$0.99,$122.22</t>
  </si>
  <si>
    <t>5292-1,16-12-2013,Henry Goldwyn,"541 Church St,Richmond",Melbourne,VIC,Corporate,Yvette Biti,Not Specified,Artisan 481 Labels,Office Supplies,Wrap Bag,Regular Air,19-12-2013,$1.94,$3.08,$1.14,40,$126.73,3%,$12.28,$121.74,$0.99,$122.21</t>
  </si>
  <si>
    <t>5292-1,04-10-2014,Eric Barreto,"359 Crown Street,Surry Hills",Sydney,NSW,Corporate,Phoebe Gour,High,Artisan Reinforcements for Hole-Punch Pages,Office Supplies,Wrap Bag,Regular Air,02-10-2014,$1.19,$1.98,$0.79,16,$43.20,10%,$0.00,$43.20,$4.77,$50.48</t>
  </si>
  <si>
    <t>5292-1,29-10-2013,Sung Chung,"53-55 Liverpool St,Sydney",Sydney,NSW,Home Office,Tina Carlton,Medium,Artisan 481 Labels,Office Supplies,Wrap Bag,Regular Air,30-10-2013,$1.94,$3.08,$1.14,25,$126.28,10%,$5.05,$121.23,$0.99,$122.22</t>
  </si>
  <si>
    <t>5292-1,12-02-2014,Julie Prescott,"438 Victoria Avenue,Chatswood",Sydney,NSW,Corporate,Natasha Song,High,Artisan 478 Labels,Office Supplies,Wrap Bag,Regular Air,13-02-2014,$3.14,$4.91,$1.77,4,$43.20,9%,$4.09,$43.39,$0.50,$43.08</t>
  </si>
  <si>
    <t>5292-1,28-09-2014,Giulietta Baptist,"Hoyts Entertainment Quarter 122 Lang Road,Moore Park",Sydney,NSW,Corporate,Tina Carlton,Low,OIC Bulk Pack Metal Binder Clips,Office Supplies,Small Box,Regular Air,29-09-2014,$3.95,$6.08,$2.13,32,$141.68,10%,$5.67,$137.02,$1.82,$137.25</t>
  </si>
  <si>
    <t>5293-1,15-06-2014,Toby Swindell,"273 George Street,Sydney",Sydney,NSW,Home Office,Leighton Forrest,Medium,Artisan 481 Labels,Office Supplies,Small Pack,Regular Air,15-06-2014,$1.94,$3.08,$1.14,22,$13.76,2%,$1.28,$12.34,$0.99,$12.04</t>
  </si>
  <si>
    <t>5293-1,12-08-2013,Stra Carroll,"Westfield Sydney,Sydney",Sydney,NSW,Home Office,Natasha Song,Medium,Artisan Legal 4-Ring Binder,Office Supplies,Small Box,Regular Air,14-08-2013,$13.64,$20.98,$7.34,18,$830.16,5%,$26.56,$735.04,$1.49,$794.53</t>
  </si>
  <si>
    <t>5293-1,05-08-2014,Ed Ludwig,"221 Barkly St,St Kilda",Melbourne,VIC,Home Office,Yvette Biti,Not Specified,Apex Preferred Stainless Steel Scissors,Office Supplies,Small Box,Regular Air,07-08-2014,$2.50,$5.68,$3.18,18,$212.40,10%,$6.73,$123.13,$3.60,$122.34</t>
  </si>
  <si>
    <t>5294-1,24-02-2014,Pauline Chand,"501 George St,Sydney",Sydney,NSW,Consumer,Samantha Chairs,High,"3Max Polarizing Task Lamp with Clamp Arm, Light Gray",Office Supplies,Small Pack,Regular Air,26-02-2014,$56.16,$136.98,$80.82,26,"$1,218.08",8%,$10.36,"$1,269.15",$24.49,"$1,299.12"</t>
  </si>
  <si>
    <t>5294-1,01-11-2013,Kristina Nunn,"22 Civic Rd,Auburn",Sydney,NSW,Corporate,Mihael Khan,Low,"Laser Neon Mac Format Diskettes, 10/Pack",Office Supplies,Small Box,Regular Air,02-11-2013,$1.87,$8.12,$6.25,34,$129.92,6%,$3.90,$126.02,$2.83,$128.85</t>
  </si>
  <si>
    <t>5294-1,01-11-2013,Kristina Nunn,"22 Civic Rd,Auburn",Sydney,NSW,Consumer,Mihael Khan,Low,"Laser Neon Mac Format Diskettes, 10/Pack",Office Supplies,Small Box,Express Air,02-11-2013,$1.87,$8.12,$6.25,32,$129.92,10%,$3.90,$126.02,$2.83,$128.85</t>
  </si>
  <si>
    <t>5294-1,07-02-2014,Logan Haushalter,"221 Barkly St,St Kilda",Melbourne,VIC,Small Business,Yvette Biti,Medium,"Alto Parchment Paper, Assorted Colors",Technology,Small Box,Regular Air,16-02-2014,$4.59,$7.28,$2.69,26,$233.84,3%,$2.09,$226.03,$11.15,$226.62</t>
  </si>
  <si>
    <t>5294-1,01-11-2013,Kristina Nunn,"22 Civic Rd,Auburn",Sydney,NSW,Corporate,Mihael Khan,Not Specified,"Laser Neon Mac Format Diskettes, 10/Pack",Furniture,Small Pack,Regular Air,02-11-2013,$1.87,$8.12,$6.25,8,$129.92,10%,$3.90,$126.02,$2.83,$128.85</t>
  </si>
  <si>
    <t>5294-1,31-03-2015,Paul Prost,"98-104 Parramatta Rd,Canmerd",Sydney,NSW,Home Office,Phoebe Gour,High,Apex Elite Stainless Steel Scissors,Office Supplies,Wrap Bag,Regular Air,31-03-2015,$3.42,$8.34,$4.92,10,$228.46,1%,$12.45,$219.11,$2.64,$231.83</t>
  </si>
  <si>
    <t>5294-1,10-09-2014,Benjamin Farhat,"188 Pitt Street,Sydney",Sydney,NSW,Corporate,Tina Carlton,Low,Alto Memo Cubes,Technology,Small Box,Regular Air,12-09-2014,$3.32,$5.18,$1.86,34,$145.60,10%,$15.56,$133.04,$2.04,$142.19</t>
  </si>
  <si>
    <t>5294-1,16-03-2013,Christina Vanderzanden,"188 Pitt Street,Sydney",Sydney,NSW,Consumer,Tina Carlton,Low,Artisan Non-Stick Binders,Office Supplies,Small Box,Regular Air,20-03-2013,$2.74,$4.49,$1.75,34,$130.56,3%,$9.06,$127.22,$1.49,$128.54</t>
  </si>
  <si>
    <t>5294-1,05-12-2013,Trudy Brown,"180 High Street,Windsor",Melbourne,VIC,Small Business,Connor Betts,Not Specified,Adesso Programmable 142-Key Keyboard,Office Supplies,Wrap Bag,Regular Air,07-12-2013,$32.02,$152.48,$120.46,49,"$2,255.64",7%,$120.68,"$2,206.95",$4.00,"$2,266.75"</t>
  </si>
  <si>
    <t>5295-1,24-02-2014,Chad McGuire,"81 MacLeay St,Potts Point",Sydney,NSW,Small Business,Samantha Chairs,Low,"Alto Parchment Paper, Assorted Colors",Office Supplies,Small Box,Regular Air,25-02-2014,$4.59,$7.28,$2.69,41,$366.02,6%,$0.00,$356.12,$11.15,$352.37</t>
  </si>
  <si>
    <t>5295-1,25-06-2014,Nora Paige,"85-113 Dunning Ave,Roseberry",Sydney,NSW,Small Business,Mihael Khan,Medium,Artisan Binder Labels,Office Supplies,Small Box,Regular Air,25-06-2014,$2.45,$3.89,$1.44,13,$127.08,4%,$11.58,$117.48,$7.01,$118.22</t>
  </si>
  <si>
    <t>5296-1,30-11-2014,Lena Creighton,"127 Liverpool St,Sydney",Sydney,NSW,Consumer,Samantha Chairs,High,Apex Straight Scissors,Office Supplies,Wrap Bag,Regular Air,02-12-2014,$5.19,$12.98,$7.79,27,$273.30,7%,$8.20,$265.30,$3.14,$263.96</t>
  </si>
  <si>
    <t>5297-1,03-09-2013,Rob Haberlin,"8 Rankins Lane ,Melbourne",Melbourne,VIC,Small Business,Connor Betts,Low,Artisan 479 Labels,Technology,Small Box,Regular Air,05-09-2013,$1.59,$2.61,$1.02,17,$22.44,4%,$2.21,$22.08,$0.50,$22.65</t>
  </si>
  <si>
    <t>5297-1,25-04-2015,Peter McVee,"8 Rankins Lane ,Melbourne",Melbourne,VIC,Corporate,Connor Betts,Critical,Pizazz Drawing Pencil Set,Furniture,Large Box,Regular Air,27-04-2015,$1.53,$2.78,$1.25,44,$44.70,8%,$3.46,$43.34,$1.34,$45.08</t>
  </si>
  <si>
    <t>5297-1,19-05-2013,Grant Carroll,"10 O'Connell St,Sydney",Sydney,NSW,Consumer,Aanya Zhang,Not Specified,Artisan 481 Labels,Office Supplies,Wrap Bag,Regular Air,20-05-2013,$1.94,$3.08,$1.14,23,$118.28,7%,$5.85,$121.27,$0.99,$122.26</t>
  </si>
  <si>
    <t>5297-1,20-10-2013,Tone Sayre,"155 Oxford Street,Darlinghurst",Sydney,NSW,Corporate,Samantha Chairs,Critical,Office Shears by Apex,Office Supplies,Small Box,Regular Air,22-10-2013,$0.94,$2.08,$1.14,19,$93.60,0%,$0.00,$93.60,$2.56,$96.00</t>
  </si>
  <si>
    <t>5297-1,24-03-2015,Brad Norvell,"120 Hardware St,Melbourne",Melbourne,VIC,Corporate,Yvette Biti,Not Specified,Artisan 479 Labels,Office Supplies,Wrap Bag,Regular Air,25-03-2015,$1.59,$2.61,$1.02,27,$49.20,8%,$0.00,$45.20,$0.50,$45.99</t>
  </si>
  <si>
    <t>5297-1,29-09-2014,Christopher Martinez,"188 Pitt Street,Sydney",Sydney,NSW,Consumer,Tina Carlton,High,Smiths Metal Binder Clips,Technology,Large Box,Regular Air,29-09-2014,$1.60,$2.62,$1.02,46,$95.60,7%,$0.00,$95.60,$0.80,$96.00</t>
  </si>
  <si>
    <t>5297-1,22-01-2015,Bill Donatelli,"359 Crown Street,Surry Hills",Sydney,NSW,Small Business,Phoebe Gour,High,Apex Straight Scissors,Technology,Small Box,Express Air,24-01-2015,$5.19,$12.98,$7.79,31,$899.10,3%,$53.95,$825.11,$3.14,$840.85</t>
  </si>
  <si>
    <t>5298-1,22-02-2013,Gen Letin,"81 MacLeay St,Potts Point",Sydney,NSW,Consumer,Samantha Chairs,Critical,"Angle-D Binders with Locking Rings, Label Holders",Office Supplies,Small Pack,Regular Air,23-02-2013,$4.53,$7.30,$2.77,33,$128.08,5%,$11.62,$127.52,$7.72,$122.24</t>
  </si>
  <si>
    <t>5299-1,07-11-2013,Tony Molinari,"85-113 Dunning Ave,Rosebery",Sydney,NSW,Corporate,Mihael Khan,Not Specified,Artisan 478 Labels,Furniture,Small Pack,Regular Air,09-11-2013,$3.14,$2.88,$0.70,4,$154.98,7%,$6.20,$148.78,$0.49,$149.28</t>
  </si>
  <si>
    <t>5299-1,22-11-2016,Becky Pak,"79 Elliott St,Balmain",Sydney,NSW,Small Business,Aanya Zhang,Critical,Artisan 487 Labels,Office Supplies,Small Box,Regular Air,27-11-2016,$2.29,$3.69,$1.40,8,$128.38,2%,$7.85,$115.61,$0.50,$116.55</t>
  </si>
  <si>
    <t>5299-1,05-11-2013,Victoria Pisteka,"Westfield Sydney,Sydney",Sydney,NSW,Small Business,Natasha Song,Critical,Artisan 487 Labels,Office Supplies,Small Box,Express Air,07-11-2013,$2.29,$3.69,$1.40,37,$154.98,10%,$6.20,$148.78,$0.50,$149.28</t>
  </si>
  <si>
    <t>5299-1,14-01-2014,Toby Carlisle,"6/15 Cross Street,Double Bay",Sydney,NSW,Consumer,Leighton Forrest,Not Specified,Artisan 487 Labels,Office Supplies,Wrap Bag,Regular Air,16-01-2014,$2.29,$3.69,$1.40,32,$157.98,1%,$6.80,$148.78,$0.50,$159.28</t>
  </si>
  <si>
    <t>5299-1,24-07-2013,Karl Brown,"470 Anzac Parade,Kingsford",Sydney,NSW,Corporate,Tina Carlton,Not Specified,"Multi-Use Personal File Cart and Caster Set, Three Stacking Bins",Office Supplies,Small Box,Regular Air,26-07-2013,$14.95,$34.76,$19.81,25,$136.32,0%,$7.35,$125.17,$8.22,$126.71</t>
  </si>
  <si>
    <t>5299-1,20-08-2013,Jennifer Patt,"523 King St,Newtown",Sydney,NSW,Corporate,Aanya Zhang,Not Specified,Apex Preferred Stainless Steel Scissors,Office Supplies,Small Pack,Regular Air,22-08-2013,$2.50,$5.68,$3.18,23,$236.29,1%,$2.69,$243.69,$3.60,$249.98</t>
  </si>
  <si>
    <t>5300-1,29-08-2013,John Castell,"38/133-145 Castlereagh St,Sydney",Sydney,NSW,Small Business,Natasha Song,Medium,Steady Pocket Accent Highlighters,Office Supplies,Wrap Bag,Express Air,30-08-2013,$0.93,$1.60,$0.67,35,$92.37,4%,$1.95,$96.39,$1.29,$97.69</t>
  </si>
  <si>
    <t>5300-1,26-11-2014,Maurice Satty,"188 Pitt Street,Sydney",Sydney,NSW,Consumer,Tina Carlton,High,Binding Machine Supplies,Technology,Small Pack,Regular Air,28-11-2014,$18.38,$29.17,$10.79,32,$62.30,8%,$6.69,$68.19,$6.27,$69.69</t>
  </si>
  <si>
    <t>5301-1,27-04-2015,Greg Tran,"Crown Complex,Southbank",Melbourne,VIC,Consumer,Connor Betts,High,TechSavi Cordless Navigator Duo,Office Supplies,Small Box,Regular Air,28-04-2015,$42.11,$80.98,$38.87,13,$149.22,4%,$4.49,$144.11,$7.18,$147.39</t>
  </si>
  <si>
    <t>5302-1,07-11-2013,Dennis Kane,"33/4 Barangaroo Avenue,Sydney",Sydney,NSW,Corporate,Natasha Song,Medium,Steady Major Accent Highlighters,Technology,Small Box,Regular Air,08-11-2013,$3.75,$7.08,$3.33,14,$205.32,5%,$14.37,$190.95,$2.35,$193.30</t>
  </si>
  <si>
    <t>5302-1,10-12-2014,Bart Watters,"Westfield 1 Anderson St,Chatswood",Sydney,NSW,Small Business,Nicholas Fernandes,Not Specified,Pizazz Drawing Pencil Set,Office Supplies,Small Box,Regular Air,11-12-2014,$1.53,$2.78,$1.25,49,$87.20,9%,$4.77,$85.99,$1.34,$70.39</t>
  </si>
  <si>
    <t>5302-1,07-11-2013,Dennis Kane,"33/4 Barangaroo Avenue,Sydney",Sydney,NSW,Consumer,Natasha Song,Not Specified,Steady Major Accent Highlighters,Office Supplies,Small Box,Regular Air,08-11-2013,$3.75,$7.08,$3.33,14,$205.32,9%,$14.37,$190.95,$2.35,$193.30</t>
  </si>
  <si>
    <t>5302-1,17-07-2013,Pauline Webber,"499-501 Lygon Street,Carlton North",Melbourne,VIC,Corporate,Yvette Biti,High,Artisan Round Ring Poly Binders,Office Supplies,Small Pack,Regular Air,17-07-2013,$1.82,$2.84,$1.02,23,$62.24,1%,$6.39,$58.13,$5.44,$59.45</t>
  </si>
  <si>
    <t>5302-1,17-10-2014,Sam Craven,"8 Rankins Lane ,Melbourne",Melbourne,VIC,Small Business,Connor Betts,Medium,Artisan Durable Binders,Office Supplies,Wrap Bag,Regular Air,19-10-2014,$1.84,$2.88,$1.04,22,$76.90,9%,$0.76,$70.16,$1.49,$19.41</t>
  </si>
  <si>
    <t>5302-1,07-11-2013,Dennis Kane,"127 Liverpool St,Sydney",Sydney,NSW,Home Office,Samantha Chairs,Low,Steady Major Accent Highlighters,Office Supplies,Small Box,Regular Air,08-11-2013,$3.75,$7.08,$3.33,32,$205.32,10%,$14.37,$190.95,$2.35,$193.30</t>
  </si>
  <si>
    <t>5302-1,17-03-2015,Miklet Nandell,"3 Carrington Road ,Box Hill",Melbourne,VIC,Small Business,Yvette Biti,Critical,Steady Major Accent Highlighters,Technology,Medium Box,Regular Air,17-03-2015,$3.75,$7.08,$3.33,2,$205.32,8%,$14.47,$190.95,$2.35,$193.30</t>
  </si>
  <si>
    <t>5302-1,02-11-2013,Eugene Hildebrand,"120 Hardware St,Melbourne",Melbourne,VIC,Consumer,Yvette Biti,Critical,Steady Major Accent Highlighters,Office Supplies,Small Box,Express Air,03-11-2013,$3.75,$7.08,$3.33,42,$205.32,2%,$14.37,$190.95,$2.35,$193.30</t>
  </si>
  <si>
    <t>5302-1,02-11-2013,Eugene Hildebrand,"120 Hardware St,Melbourne",Melbourne,VIC,Home Office,Yvette Biti,Medium,Steady Major Accent Highlighters,Office Supplies,Small Pack,Regular Air,03-11-2013,$3.75,$7.08,$3.33,14,$205.32,0%,$14.37,$190.95,$2.35,$193.30</t>
  </si>
  <si>
    <t>5302-1,07-11-2013,Dennis Kane,"96 Liverpool St,Sydney",Sydney,NSW,Home Office,Samantha Chairs,Low,Steady Major Accent Highlighters,Office Supplies,Wrap Bag,Regular Air,08-11-2013,$3.75,$7.08,$3.33,39,$205.32,1%,$14.37,$190.95,$2.35,$193.30</t>
  </si>
  <si>
    <t>5302-1,18-07-2013,Ben Wallace,"120 Hardware St,Melbourne",Melbourne,VIC,Home Office,Connor Betts,Critical,"Alto Parchment Paper, Assorted Colors",Office Supplies,Small Pack,Regular Air,20-07-2013,$4.59,$7.28,$2.69,49,$155.35,7%,$0.00,$154.92,$11.15,$156.35</t>
  </si>
  <si>
    <t>5302-1,22-02-2013,Toby Swindell,"273 George Street,Sydney",Sydney,NSW,Corporate,Leighton Forrest,Low,UGen Ultra Professional Cordless Optical Suite,Office Supplies,Small Box,Regular Air,23-02-2013,$156.50,$300.97,$144.47,12,"$1,203.92",4%,$62.04,"$1,079.69",$7.18,"$1,098.69"</t>
  </si>
  <si>
    <t>5302-1,07-11-2013,Dennis Kane,"53-55 Liverpool St,Sydney",Sydney,NSW,Corporate,Tina Carlton,High,Steady Major Accent Highlighters,Office Supplies,Small Box,Express Air,08-11-2013,$3.75,$7.08,$3.33,9,$205.32,3%,$14.37,$190.95,$2.35,$193.30</t>
  </si>
  <si>
    <t>5303-1,11-08-2013,Valerie Dominguez,"152 Bunnerong Road,Eastgardens",Sydney,NSW,Consumer,Tina Carlton,Low,Artisan 479 Labels,Office Supplies,Wrap Bag,Regular Air,13-08-2013,$1.59,$2.61,$1.02,19,$23.86,1%,$2.23,$21.86,$0.50,$22.28</t>
  </si>
  <si>
    <t>5303-1,18-02-2015,Sandra Glassco,"224A Gertrude St,Fitzroy",Melbourne,VIC,Home Office,Connor Betts,Critical,Alto Memo Cubes,Technology,Medium Box,Regular Air,19-02-2015,$3.32,$5.18,$1.86,8,$41.34,9%,$4.27,$38.95,$2.04,$40.99</t>
  </si>
  <si>
    <t>5303-1,31-08-2015,Larry Hughes,"541 Church St,Richmond",Melbourne,VIC,Consumer,Yvette Biti,High,Alto Memo Cubes,Furniture,Small Pack,Express Air,01-09-2015,$3.32,$5.18,$1.86,32,$41.44,8%,$4.43,$38.95,$2.04,$40.99</t>
  </si>
  <si>
    <t>5303-1,29-12-2013,Christy Brittain,"Shop 1, 186-190 Church Street,Parramatta</t>
  </si>
  <si>
    <t>5303-1,03-11-2015,Sheri Gordon,"152 Bunnerong Road,Eastgardens",Sydney,NSW,Home Office,Tina Carlton,Medium,Artisan 479 Labels,Office Supplies,Small Pack,Regular Air,04-11-2015,$1.59,$2.61,$1.02,43,$203.62,5%,$12.04,$191.62,$0.50,$199.64</t>
  </si>
  <si>
    <t>5303-1,21-10-2013,Darrin Sayre,"Sydney Fish Market, Bank Street, Sydney",Sydney,NSW,Corporate,Phoebe Gour,Medium,Bagged Rubber Bands,Office Supplies,Small Pack,Regular Air,23-10-2013,$0.24,$1.26,$1.02,8,$236.30,3%,$0.00,$25.99,$0.70,$23.59</t>
  </si>
  <si>
    <t>5304-1,07-09-2014,Eugene Moren,"85-113 Dunning Ave,Rosebery",Sydney,NSW,Corporate,Mihael Khan,Medium,Smiths General Use 3-Ring Binders,Office Supplies,Small Box,Regular Air,07-09-2014,$1.18,$1.88,$0.70,18,$114.68,10%,$8.88,$106.09,$1.49,$119.99</t>
  </si>
  <si>
    <t>5304-1,13-04-2016,Denny Joy,"99 Lygon Street,East Brunswick",Melbourne,VIC,Corporate,Connor Betts,High,Beekin 6 Outlet Metallic Surge Strip,Office Supplies,Small Box,Regular Air,15-04-2016,$4.46,$10.89,$6.43,7,$41.98,10%,$0.45,$41.56,$4.50,$46.38</t>
  </si>
  <si>
    <t>5304-1,03-02-2015,Alex Russell,"99 Lygon Street,East Brunswick",Melbourne,VIC,Corporate,Connor Betts,Critical,"Artisan Flip-Chart Easel Binder, Black",Office Supplies,Wrap Bag,Regular Air,05-02-2015,$13.88,$22.38,$8.50,8,$482.77,4%,$48.28,$434.49,$15.10,$438.89</t>
  </si>
  <si>
    <t>5304-1,21-04-2013,Steve Carroll,"Macquarie Centre Cnr Herring Road &amp; Waterloo Road,Macquarie Park",Sydney,NSW,Small Business,Nicholas Fernandes,Not Specified,Artisan 479 Labels,Office Supplies,Small Box,Regular Air,22-04-2013,$1.59,$2.61,$1.02,47,$26.20,6%,$1.62,$24.69,$0.50,$22.89</t>
  </si>
  <si>
    <t>5304-1,24-05-2015,Mike Gockenbach,"180 High Street,Windsor",Melbourne,VIC,Corporate,Connor Betts,High,HFX LaserJet 3310 Copier,Office Supplies,Wrap Bag,Regular Air,28-05-2015,$377.99,$599.99,$222.00,6,"$3,644.90",1%,$0.00,"$3,647.68",$24.49,"$3,650.33"</t>
  </si>
  <si>
    <t>5304-1,14-07-2015,Laurien Vistorini,"53 Riley Street,Woolloomooloo",Sydney,NSW,Home Office,Tina Carlton,High,Artisan Legal 4-Ring Binder,Office Supplies,Wrap Bag,Regular Air,19-07-2015,$13.64,$20.98,$7.34,26,$359.92,7%,$10.08,$353.36,$1.49,$358.38</t>
  </si>
  <si>
    <t>5304-1,04-05-2015,Pete Armstrong,"506 Swan Street,Richmond",Melbourne,VIC,Consumer,Connor Betts,Low,Steady 52201 APSCO Electric Pencil Sharpener,Office Supplies,Wrap Bag,Regular Air,06-05-2015,$16.80,$40.97,$24.17,19,$417.28,1%,$22.58,$421.80,$8.99,$428.39</t>
  </si>
  <si>
    <t>5305-1,28-09-2016,Troy Staebel,"85-113 Dunning Ave,Roseberry",Sydney,NSW,Home Office,Mihael Khan,Medium,Xit Blank Computer Paper,Office Supplies,Small Pack,Regular Air,30-09-2016,$12.39,$19.98,$7.59,22,$939.06,7%,$27.86,$901.50,$5.77,$907.27</t>
  </si>
  <si>
    <t>5306-1,11-08-2013,Liz Willingham,"60 Commercial Rd,Prahran",Melbourne,VIC,Home Office,Yvette Biti,Low,Artisan 479 Labels,Office Supplies,Small Box,Regular Air,13-08-2013,$1.59,$2.61,$1.02,6,$28.11,4%,$2.53,$25.59,$0.50,$23.29</t>
  </si>
  <si>
    <t>5306-1,04-07-2015,Roy Phan,"506 Swan Street,Richmond",Melbourne,VIC,Consumer,Connor Betts,Not Specified,Colored Envelopes,Office Supplies,Small Box,Express Air,05-07-2015,$2.25,$3.69,$1.44,9,$63.36,0%,$3.37,$62.89,$2.50,$63.79</t>
  </si>
  <si>
    <t>5306-1,27-04-2013,Noah Childs,"155 Oxford Street,Darlinghurst",Sydney,NSW,Corporate,Samantha Chairs,Medium,Creator Colored Pencils,Office Supplies,Small Box,Regular Air,28-04-2013,$1.57,$3.28,$1.71,42,$61.48,6%,$4.43,$52.65,$0.98,$54.90</t>
  </si>
  <si>
    <t>5306-1,01-11-2014,John Murray,"Sydney Fish Market, Bank Street, Sydney",Sydney,NSW,Consumer,Phoebe Gour,Critical,Deluxe Rollaway Locking File with Drawer,Office Supplies,Wrap Bag,Regular Air,03-11-2014,$178.83,$415.88,$237.05,22,"$2,015.52",4%,$100.78,"$1,814.74",$11.37,"$1,829.45"</t>
  </si>
  <si>
    <t>5306-1,17-08-2013,Roy Skaria,"2/797 Botany Rd,Rosebery",Sydney,NSW,Home Office,Samantha Chairs,Low,Artisan Hi-Liter Smear-Safe Highlighters,Office Supplies,Wrap Bag,Regular Air,17-08-2013,$2.98,$5.84,$2.86,39,$42.20,1%,$3.27,$39.64,$0.83,$30.47</t>
  </si>
  <si>
    <t>5306-1,03-10-2013,Eric Barreto,"359 Crown Street,Surry Hills",Sydney,NSW,Corporate,Phoebe Gour,Not Specified,Alto Perma 3000 Stacking Storage Drawers,Furniture,Small Pack,Regular Air,04-10-2013,$8.92,$29.74,$20.82,44,$354.70,3%,$26.34,$300.84,$6.64,$305.96</t>
  </si>
  <si>
    <t>5306-1,05-05-2013,Dave Kipp,"221 Barkly St,St Kilda",Melbourne,VIC,Consumer,Yvette Biti,Medium,Cando PC940 Copier,Technology,Small Box,Regular Air,10-05-2013,$278.99,$449.99,$171.00,23,$63.12,10%,$5.94,$62.99,$49.00,$63.70</t>
  </si>
  <si>
    <t>5306-1,18-02-2015,Sandra Glassco,"224A Gertrude St,Fitzroy",Melbourne,VIC,Corporate,Connor Betts,Not Specified,Pizazz Colored Pencils,Office Supplies,Small Box,Regular Air,19-02-2015,$1.76,$2.94,$1.18,20,$66.36,7%,$4.32,$62.99,$0.81,$63.70</t>
  </si>
  <si>
    <t>5307-1,31-07-2013,Vivian Mathis,"Crown Complex,Southbank",Melbourne,VIC,Home Office,Connor Betts,Not Specified,Cando PC940 Copier,Office Supplies,Wrap Bag,Regular Air,02-08-2013,$278.99,$449.99,$171.00,10,"$2,763.62",1%,$29.53,"$2,652.11",$49.00,"$2,667.25"</t>
  </si>
  <si>
    <t>5307-1,29-06-2013,Cyma Kinney,"Sydney Fish Market, Bank Street, Sydney",Sydney,NSW,Home Office,Phoebe Gour,High,Economy Rollaway Files,Office Supplies,Small Box,Regular Air,03-07-2013,$67.73,$165.20,$97.47,3,"$4,723.92",0%,$224.05,"$3,832.73",$19.99,"$3,929.93"</t>
  </si>
  <si>
    <t>5307-1,23-12-2013,Brian Dahlen,"1-2/299 Sussex St,Sydney",Sydney,NSW,Home Office,Aanya Zhang,High,Multimedia Mailers,Technology,Small Pack,Regular Air,25-12-2013,$99.39,$162.93,$63.54,47,"$3,739.60",7%,$37.60,"$3,533.63",$19.99,"$3,353.52"</t>
  </si>
  <si>
    <t>5307-1,16-11-2013,Pamela Stobb,"273 George Street,Sydney",Sydney,NSW,Consumer,Leighton Forrest,High,Aluminum Document Frame,Technology,Jumbo Drum,Delivery Truck,16-11-2013,$5.50,$12.22,$6.72,25,$329.94,2%,$23.30,$306.84,$2.85,$309.69</t>
  </si>
  <si>
    <t>5307-1,16-11-2013,Pamela Stobb,"273 George Street,Sydney",Sydney,NSW,Consumer,Leighton Forrest,High,Aluminum Document Frame,Office Supplies,Small Box,Regular Air,16-11-2013,$5.50,$12.22,$6.72,4,$329.94,4%,$23.10,$306.84,$2.85,$309.69</t>
  </si>
  <si>
    <t>5307-1,20-05-2015,Allen Armold,"224A Gertrude St,Fitzroy",Melbourne,VIC,Corporate,Connor Betts,Medium,HFX 6S Scientific Calculator,Office Supplies,Small Box,Express Air,22-05-2015,$7.92,$12.99,$5.07,1,"$4,999.50",0%,$349.98,"$3,295.55",$9.44,"$3,995.56"</t>
  </si>
  <si>
    <t>5308-1,01-12-2014,Ritsa Hightower,"1/160 Anzac Parade,Kensington",Sydney,NSW,Home Office,Natasha Song,Not Specified,Security-Tint Envelopes,Technology,Jumbo Drum,Delivery Truck,05-12-2014,$4.89,$7.64,$2.75,3,$51.83,6%,$0.52,$59.20,$1.39,$56.19</t>
  </si>
  <si>
    <t>5308-1,13-12-2014,Mike Kennedy,"99 Lygon Street,East Brunswick",Melbourne,VIC,Corporate,Connor Betts,High,Steady Liquid Accent Tank-Style Highlighters,Office Supplies,Wrap Bag,Regular Air,15-12-2014,$1.31,$2.84,$1.53,47,$41.96,0%,$0.73,$41.55,$0.93,$46.93</t>
  </si>
  <si>
    <t>5309-1,31-05-2013,Rick Duston,"24 Addison Rd,Marrickville",Sydney,NSW,Corporate,Radhya Staples,Medium,Artisan 479 Labels,Office Supplies,Small Box,Regular Air,31-05-2013,$1.59,$2.61,$1.02,9,$28.16,6%,$2.85,$28.53,$0.50,$26.96</t>
  </si>
  <si>
    <t>5309-1,27-06-2015,Stefania Perrino,"180 High Street,Windsor",Melbourne,VIC,Home Office,Connor Betts,High,Bagged Rubber Bands,Technology,Jumbo Drum,Delivery Truck,29-06-2015,$0.24,$1.26,$1.02,6,$66.60,8%,$5.41,$62.39,$0.70,$69.39</t>
  </si>
  <si>
    <t>5310-1,16-11-2013,Ashley Jarboe,"180 High Street,Windsor",Melbourne,VIC,Small Business,Connor Betts,Low,Adesso Programmable 142-Key Keyboard,Technology,Small Box,Regular Air,18-11-2013,$32.02,$152.48,$120.46,5,$304.96,4%,$6.10,$298.66,$4.00,$305.36</t>
  </si>
  <si>
    <t>5310-1,28-10-2013,Toby Knight,"Crown Complex,Southbank",Melbourne,VIC,Corporate,Connor Betts,Not Specified,"Alto Six-Outlet Power Strip, 4 Cord Length",Office Supplies,Small Box,Regular Air,29-10-2013,$3.53,$8.62,$5.09,5,$462.73,1%,$0.00,$431.85,$4.50,$449.55</t>
  </si>
  <si>
    <t>5311-1,18-11-2013,Phillip Flathmann,"Macquarie Centre Cnr Herring Road &amp; Waterloo Road,Macquarie Park",Sydney,NSW,Small Business,Nicholas Fernandes,Low,Binder Clips by OIC,Office Supplies,Small Box,Regular Air,20-11-2013,$0.93,$1.48,$0.55,26,$68.12,3%,$6.13,$61.99,$0.70,$62.78</t>
  </si>
  <si>
    <t>5311-1,24-07-2015,Fred Chung,"73 MacLeay St,Potts Point",Sydney,NSW,Consumer,Natasha Song,Low,Apex Breferred Stainless Steel Scissors,Office Supplies,Small Box,Regular Air,26-07-2015,$2.50,$5.68,$3.18,44,$198.60,3%,$9.96,$190.94,$3.60,$199.44</t>
  </si>
  <si>
    <t>5311-1,17-11-2013,Allen Armold,"224A Gertrude St,Fitzroy",Melbourne,VIC,Home Office,Connor Betts,Medium,Steady Major Accent Highlighters,Office Supplies,Small Box,Express Air,18-11-2013,$3.75,$7.08,$3.33,3,$41.34,5%,$2.27,$38.95,$2.35,$30.99</t>
  </si>
  <si>
    <t>5312-1,11-10-2014,Arthur Prichep,"Sydney Fish Market, Bank Street, Sydney",Sydney,NSW,Small Business,Phoebe Gour,Not Specified,UGen Ultra Cordless Optical Suite,Office Supplies,Small Box,Regular Air,11-10-2014,$54.52,$100.97,$46.45,33,"$5,867.90",8%,$297.60,"$5,674.90",$7.18,"$5,647.79"</t>
  </si>
  <si>
    <t>5312-1,20-05-2015,Alan Shonely,"Macquarie Centre Cnr Herring Road &amp; Waterloo Road,Macquarie Park",Sydney,NSW,Corporate,Nicholas Fernandes,Low,Steady Liquid Accent Tank-Style Highlighters,Office Supplies,Small Box,Regular Air,21-05-2015,$1.31,$2.84,$1.53,12,$35.92,4%,$3.35,$33.55,$0.93,$33.89</t>
  </si>
  <si>
    <t>5312-1,14-05-2013,Eudokia Martin,"412 Brunswick St,Fitzroy",Melbourne,VIC,Home Office,Connor Betts,Not Specified,TechSavi Cordless Keyboard,Office Supplies,Wrap Bag,Express Air,15-05-2013,$17.84,$34.99,$17.15,31,$599.55,6%,$52.97,$591.65,$5.50,$508.35</t>
  </si>
  <si>
    <t>5312-1,29-05-2015,Cindy Schnelling,"240-242 Johnston Street,Fitzroy",Melbourne,VIC,Corporate,Connor Betts,Critical,Artisan 479 Labels,Office Supplies,Small Box,Regular Air,31-05-2015,$1.59,$2.61,$1.02,8,$198.42,8%,$4.91,$185.59,$0.50,$189.84</t>
  </si>
  <si>
    <t>5312-1,14-08-2013,Justin Knight,"Macquarie Centre Cnr Herring Road &amp; Waterloo Road,Macquarie Park",Sydney,NSW,Home Office,Nicholas Fernandes,Critical,Bagged Rubber Bands,Office Supplies,Small Pack,Regular Air,23-08-2013,$0.24,$1.26,$1.02,9,$42.24,9%,$1.69,$40.55,$0.70,$47.38</t>
  </si>
  <si>
    <t>5313-1,05-06-2014,Lindsay Castell,"Qantas Domestic Terminal,Mascot",Sydney,NSW,Home Office,Phoebe Gour,Low,Artisan 479 Labels,Office Supplies,Small Box,Regular Air,07-06-2014,$1.59,$2.61,$1.02,43,$5.44,8%,$1.02,$5.04,$0.50,$10.45</t>
  </si>
  <si>
    <t>5313-1,20-10-2013,Tamara Willingham,"10 O'Connell St,Sydney",Sydney,NSW,Corporate,Aanya Zhang,Not Specified,Smiths Metal Binder Clips,Furniture,Small Pack,Regular Air,21-10-2013,$1.60,$2.62,$1.02,7,$63.56,1%,$2.31,$62.99,$0.80,$63.79</t>
  </si>
  <si>
    <t>5314-1,17-08-2013,Valerie Dominguez,"152 Bunnerong Road,Eastgardens",Sydney,NSW,Consumer,Tina Carlton,High,Steady Pocket Accent Highlighters,Office Supplies,Small Pack,Regular Air,17-08-2013,$0.93,$1.60,$0.67,24,$42.90,10%,$3.75,$39.50,$1.29,$30.49</t>
  </si>
  <si>
    <t>5314-1,06-08-2013,Seth Vernon,"541 Church St,Richmond",Melbourne,VIC,Consumer,Yvette Biti,Critical,Artisan 481 Labels,Office Supplies,Small Box,Regular Air,08-08-2013,$1.94,$3.08,$1.14,34,$194.30,3%,$3.82,$188.54,$0.99,$189.94</t>
  </si>
  <si>
    <t>5314-1,11-03-2013,Art Foster,"1 John Street,Waterloo",Sydney,NSW,Home Office,Charlie Bui,High,Artisan 474 Labels,Office Supplies,Small Pack,Regular Air,13-03-2013,$1.84,$2.88,$1.04,23,$29.76,1%,$0.20,$28.16,$0.99,$20.46</t>
  </si>
  <si>
    <t>5314-1,18-11-2013,Phillip Flathmann,"Macquarie Centre Cnr Herring Road &amp; Waterloo Road,Macquarie Park",Sydney,NSW,Corporate,Nicholas Fernandes,Not Specified,"TypeRight  Top-Opening Peel &amp; Seel Envelopes, Plain White",Office Supplies,Wrap Bag,Regular Air,20-11-2013,$16.85,$27.18,$10.33,18,$682.86,4%,$61.46,$621.40,$8.23,$628.06</t>
  </si>
  <si>
    <t>5314-1,16-12-2014,Harry Greene,"470 Anzac Parade,Kingsford",Sydney,NSW,Corporate,Tina Carlton,Low,"Artisan Hi-Liter GlideStik Fluorescent Highlighter, Yellow Ink",Office Supplies,Wrap Bag,Express Air,18-12-2014,$1.05,$1.95,$0.90,27,$96.57,6%,$8.69,$97.48,$1.63,$98.31</t>
  </si>
  <si>
    <t>5315-1,19-11-2013,Chuck Magee,"1-2/299 Sussex St,Sydney",Sydney,NSW,Small Business,Aanya Zhang,Medium,"Alto Parchment Paper, Assorted Colors",Office Supplies,Small Box,Regular Air,21-11-2013,$4.59,$7.28,$2.69,23,$21.84,6%,$0.22,$21.62,$11.15,$32.77</t>
  </si>
  <si>
    <t>5315-1,02-05-2013,Jim Kriz,"85-113 Dunning Ave,Roseberry",Sydney,NSW,Corporate,Mihael Khan,High,Emerson C82 Color Inkjet Printer,Office Supplies,Wrap Bag,Regular Air,03-06-2013,$76.79,$119.99,$43.20,13,$492.95,7%,$32.79,$345.85,$14.00,$346.25</t>
  </si>
  <si>
    <t>5315-1,25-08-2014,Clay Ludtke,"7 Khartoum Rd,Macquarie Park",Sydney,NSW,Corporate,Preston Senome,High,Steady Pocket Accent Highlighters,Office Supplies,Small Box,Express Air,27-08-2014,$0.93,$1.60,$0.67,29,$43.20,10%,$4.67,$34.95,$1.29,$32.07</t>
  </si>
  <si>
    <t>5315-1,26-10-2013,Shahid Shariari,"3/219 Canley Vale Road,Canley Heights",Sydney,NSW,Corporate,Mihael Khan,Not Specified,Artisan Round Ring Poly Binders,Office Supplies,Small Box,Express Air,28-10-2013,$1.82,$2.84,$1.02,21,$62.20,5%,$7.69,$58.67,$5.44,$69.32</t>
  </si>
  <si>
    <t>5315-1,23-01-2014,Mark Van Huff,"1 John Street,Waterloo",Sydney,NSW,Corporate,Charlie Bui,High,Cando PC940 Copier,Office Supplies,Wrap Bag,Regular Air,25-01-2014,$278.99,$449.99,$171.00,39,"$3,442.10",6%,$0.00,"$3,349.90",$49.00,"$2,369.95"</t>
  </si>
  <si>
    <t>5315-1,30-03-2013,Justin Knight,"Macquarie Centre Cnr Herring Road &amp; Waterloo Road,Macquarie Park",Sydney,NSW,Home Office,Nicholas Fernandes,Not Specified,"Alto Parchment Paper, Assorted Colors",Office Supplies,Small Box,Regular Air,31-03-2013,$4.59,$7.28,$2.69,8,$21.84,1%,$0.22,$21.62,$11.15,$32.77</t>
  </si>
  <si>
    <t>5315-1,18-11-2013,Phillip Flathmann,"Macquarie Centre Cnr Herring Road &amp; Waterloo Road,Macquarie Park",Sydney,NSW,Consumer,Nicholas Fernandes,Critical,Apex Box Cutter Scissors,Office Supplies,Wrap Bag,Regular Air,20-11-2013,$4.19,$10.23,$6.04,22,$454.28,4%,$6.20,$415.88,$4.68,$415.33</t>
  </si>
  <si>
    <t>5316-1,20-08-2013,Cynthia Arntzen,"Hoyts Entertainment Quarter 122 Lang Road,Moore Park",Sydney,NSW,Small Business,Tina Carlton,High,Smiths Metal Binder Clips,Office Supplies,Wrap Bag,Express Air,22-08-2013,$1.60,$2.62,$1.02,39,$99.30,4%,$3.95,$95.69,$0.80,$96.79</t>
  </si>
  <si>
    <t>5316-1,30-06-2013,Mitch Gastineau,"85-113 Dunning Ave,Rosebery",Sydney,NSW,Home Office,Mihael Khan,Medium,Binding Machine Supplies,Office Supplies,Wrap Bag,Regular Air,04-07-2013,$18.38,$29.17,$10.79,43,$406.97,3%,$30.67,$362.75,$6.27,$378.92</t>
  </si>
  <si>
    <t>5316-1,18-11-2013,Phillip Flathmann,"Macquarie Centre Cnr Herring Road &amp; Waterloo Road,Macquarie Park",Sydney,NSW,Home Office,Nicholas Fernandes,Medium,Emerson C82 Color Inkjet Printer,Office Supplies,Small Box,Regular Air,20-11-2013,$76.79,$119.99,$43.20,50,$479.96,7%,$68.80,$451.16,$14.00,$465.16</t>
  </si>
  <si>
    <t>5316-1,28-06-2015,Joseph Airdo,"Westfield Sydney,Sydney",Sydney,NSW,Corporate,Natasha Song,Medium,"Steady Colorific Eraseable Coloring Pencils, 12 Count",Office Supplies,Wrap Bag,Regular Air,30-06-2015,$1.90,$3.28,$1.38,48,$73.50,10%,$5.18,$66.98,$1.95,$66.29</t>
  </si>
  <si>
    <t>5316-1,23-11-2013,Justin Hirsh,"Qantas Domestic Terminal,Mascot",Sydney,NSW,Home Office,Phoebe Gour,High,Emerson C82 Color Inkjet Printer,Office Supplies,Wrap Bag,Regular Air,24-11-2013,$76.79,$119.99,$43.20,26,$479.96,7%,$28.80,$451.16,$14.00,$465.16</t>
  </si>
  <si>
    <t>5316-1,17-10-2014,Sam Craven,"8 Rankins Lane ,Melbourne",Melbourne,VIC,Home Office,Connor Betts,Low,Smiths Standardding Envelopes,Office Supplies,Wrap Bag,Regular Air,17-10-2014,$54.29,$90.48,$36.19,47,$116.35,10%,$10.75,$116.47,$19.99,$116.45</t>
  </si>
  <si>
    <t>5318-1,20-11-2013,Toby Knight,"Crown Complex,Southbank",Melbourne,VIC,Corporate,Connor Betts,Critical,Steady Liquid Accent Highlighters,Office Supplies,Small Pack,Express Air,21-11-2013,$3.47,$6.68,$3.21,35,$100.20,2%,$3.01,$97.19,$1.50,$98.69</t>
  </si>
  <si>
    <t>5318-1,12-09-2014,Gary Hansen,"273 George Street,Sydney",Sydney,NSW,Consumer,Leighton Forrest,Low,UGen Ultra Cordless Optical Suite,Office Supplies,Wrap Bag,Regular Air,19-09-2014,$54.52,$100.97,$46.45,11,"$4,299.60",0%,$39.38,"$3,726.85",$7.18,"$3,826.85"</t>
  </si>
  <si>
    <t>5318-1,04-05-2015,Guy Armstrong,"6 Mary St,Newtown",Sydney,NSW,Corporate,Samantha Chairs,High,Steady Liquid Accent Tank-Style Highlighters,Office Supplies,Small Box,Regular Air,05-05-2015,$1.31,$2.84,$1.53,25,$105.98,3%,$18.15,$97.19,$0.93,$98.69</t>
  </si>
  <si>
    <t>5319-1,01-05-2015,Chad McGuire,"81 MacLeay St,Potts Point",Sydney,NSW,Corporate,Samantha Chairs,Critical,Smiths Colored Interoffice Envelopes,Office Supplies,Small Pack,Regular Air,02-05-2015,$19.83,$30.98,$11.15,35,$462.71,2%,$23.56,$434.45,$19.51,$436.51</t>
  </si>
  <si>
    <t>5319-1,24-05-2013,Lisa Hazard,"Cnr Williams Road &amp; Lechlade Ave,South Yarra",Melbourne,VIC,Home Office,Yvette Biti,Not Specified,"Laser Neon Mac Format Diskettes, 10/Pack",Office Supplies,Small Box,Regular Air,25-05-2013,$1.87,$8.12,$6.25,38,$33.88,9%,$1.02,$32.86,$2.83,$33.85</t>
  </si>
  <si>
    <t>5319-1,23-11-2013,Sarah Foster,"Sydney Fish Market, Bank Street, Sydney",Sydney,NSW,Corporate,Phoebe Gour,Low,"3Max Polarizing Task Lamp with Clamp Arm, Light Gray",Office Supplies,Wrap Bag,Regular Air,25-11-2013,$56.16,$136.98,$80.82,15,$354.35,3%,$24.40,$329.75,$24.49,$333.32</t>
  </si>
  <si>
    <t>5320-1,02-08-2013,Chuck Magee,"1-2/299 Sussex St,Sydney",Sydney,NSW,Consumer,Aanya Zhang,Low,Alto Memo Cubes,Technology,Small Box,Regular Air,04-08-2013,$3.32,$5.18,$1.86,37,$39.36,3%,$3.95,$33.66,$2.04,$36.07</t>
  </si>
  <si>
    <t>5321-1,08-12-2013,Gary Hwang,"60 York St,Sydney",Sydney,NSW,Corporate,Charlie Bui,Low,Xit Blank Computer Paper,Furniture,Small Pack,Regular Air,15-12-2013,$12.39,$19.98,$7.59,46,$439.65,4%,$13.38,$433.57,$5.77,$338.55</t>
  </si>
  <si>
    <t>5321-1,27-10-2014,Mike Gockenbach,"180 High Street,Windsor",Melbourne,VIC,Home Office,Connor Betts,Medium,Beekin 6 Outlet Metallic Surge Strip,Office Supplies,Small Box,Regular Air,31-10-2014,$4.46,$10.89,$6.43,13,$36.04,6%,$2.10,$34.86,$4.50,$34.96</t>
  </si>
  <si>
    <t>5322-1,11-12-2013,Bill Stewart,"188 Pitt Street,Sydney",Sydney,NSW,Corporate,Tina Carlton,Medium,Artisan 474 Labels,Office Supplies,Small Box,Regular Air,15-12-2013,$1.84,$2.88,$1.04,7,$130.64,6%,$3.06,$133.67,$0.99,$147.59</t>
  </si>
  <si>
    <t>5322-1,30-03-2013,Justin Knight,"Macquarie Centre Cnr Herring Road &amp; Waterloo Road,Macquarie Park",Sydney,NSW,Corporate,Nicholas Fernandes,Low,Artisan 474 Labels,Office Supplies,Small Box,Regular Air,31-03-2013,$1.84,$2.88,$1.04,30,$5.94,9%,$0.10,$5.64,$0.99,$10.41</t>
  </si>
  <si>
    <t>5323-1,26-08-2013,Roy Skaria,"797 Botany Rd,Rosebery",Sydney,NSW,Corporate,Phoebe Gour,Critical,Smiths Metal Binder Clips,Office Supplies,Small Box,Regular Air,27-08-2013,$1.60,$2.62,$1.02,8,$38.94,3%,$0.34,$36.56,$0.80,$35.89</t>
  </si>
  <si>
    <t>5323-1,02-05-2013,Tomy Molin,"85-113 Dunning Ave,Roseberry",Sydney,NSW,Home Office,Mihael Khan,Medium,UGen RF Keyboard,Office Supplies,Wrap Bag,Regular Air,03-05-2013,$81.59,$159.99,$78.40,8,"$7,999.50",3%,$689.98,"$7,599.53",$5.50,"$7,605.03"</t>
  </si>
  <si>
    <t>5323-1,29-11-2013,Maya Herman,"273 George Street,Sydney",Sydney,NSW,Small Business,Leighton Forrest,Critical,TechSavi Internet Navigator Keyboard,Office Supplies,Wrap Bag,Regular Air,01-12-2013,$6.51,$30.98,$24.47,8,$959.92,10%,$86.39,$873.53,$6.50,$886.53</t>
  </si>
  <si>
    <t>5324-1,17-02-2013,Olvera Toch,"3 Carrington Road ,Box Hill",Melbourne,VIC,Small Business,Yvette Biti,Critical,Artisan 479 Labels,Technology,Small Box,Regular Air,22-02-2013,$1.59,$2.61,$1.02,37,$22.70,10%,$1.26,$20.56,$0.50,$21.49</t>
  </si>
  <si>
    <t>5324-1,27-01-2014,Michelle Lonsdale,"85-113 Dunning Ave,Roseberry",Sydney,NSW,Consumer,Mihael Khan,High,Artisan 474 Labels,Office Supplies,Wrap Bag,Regular Air,28-01-2014,$1.84,$2.88,$1.04,46,$34.40,0%,$1.38,$33.02,$0.99,$36.21</t>
  </si>
  <si>
    <t>5324-1,17-07-2016,Kean Thornton,"Westfield Sydney,Sydney",Sydney,NSW,Corporate,Natasha Song,Not Specified,Apex Straight Scissors,Office Supplies,Small Pack,Regular Air,18-07-2016,$5.19,$12.98,$7.79,7,$400.50,5%,$7.24,$366.08,$3.14,$363.08</t>
  </si>
  <si>
    <t>5324-1,23-10-2013,Berhan Martin,"188 Pitt Street,Sydney",Sydney,NSW,Consumer,Tina Carlton,Medium,Artisan 479 Labels,Office Supplies,Wrap Bag,Regular Air,25-10-2013,$1.59,$2.61,$1.02,48,$23.92,3%,$2.54,$22.38,$0.50,$22.23</t>
  </si>
  <si>
    <t>5324-1,29-11-2013,Maya Herman,"273 George Street,Sydney",Sydney,NSW,Home Office,Leighton Forrest,High,Emerson C82 Color Inkjet Printer,Office Supplies,Wrap Bag,Regular Air,01-12-2013,$76.79,$119.99,$43.20,10,$959.92,8%,$86.39,$873.53,$14.00,$887.53</t>
  </si>
  <si>
    <t>5324-1,02-04-2014,Mike Kennedy,"99 Lygon Street,East Brunswick",Melbourne,VIC,Corporate,Connor Betts,Critical,Artisan 481 Labels,Office Supplies,Wrap Bag,Regular Air,03-04-2014,$1.94,$3.08,$1.14,37,$134.40,3%,$5.31,$132.04,$0.99,$142.61</t>
  </si>
  <si>
    <t>5324-1,29-11-2013,Maya Herman,"273 George Street,Sydney",Sydney,NSW,Corporate,Leighton Forrest,Low,Emerson C82 Color Inkjet Printer,Office Supplies,Wrap Bag,Regular Air,01-12-2013,$76.79,$119.99,$43.20,42,$959.92,8%,$86.39,$873.53,$14.00,$887.53</t>
  </si>
  <si>
    <t>5324-1,29-11-2013,Maya Herman,"273 George Street,Sydney",Sydney,NSW,Home Office,Leighton Forrest,High,Emerson C82 Color Inkjet Printer,Office Supplies,Small Box,Express Air,01-12-2013,$76.79,$119.99,$43.20,49,$959.92,5%,$86.39,$873.53,$14.00,$887.53</t>
  </si>
  <si>
    <t>5324-1,29-11-2013,Jill Stevenson,"181 Enmore Rd,Enmore",Sydney,NSW,Consumer,Radhya Staples,Low,Emerson C82 Color Inkjet Printer,Office Supplies,Wrap Bag,Regular Air,01-12-2013,$76.79,$119.99,$43.20,12,$989.92,1%,$86.39,$873.53,$14.00,$887.53</t>
  </si>
  <si>
    <t>5324-1,29-11-2013,Maya Herman,"273 George Street,Sydney",Sydney,NSW,Consumer,Leighton Forrest,Low,Emerson C82 Color Inkjet Printer,Office Supplies,Small Box,Regular Air,01-12-2013,$76.79,$119.99,$43.20,32,$959.92,10%,$86.39,$873.53,$14.00,$887.53</t>
  </si>
  <si>
    <t>5324-1,12-05-2013,Chucy Collins,"53-55 Liverpool St,Sydney",Sydney,NSW,Home Office,Tina Carlton,Critical,Emerson Stylus 1520 Color Inkjet Printer,Office Supplies,Small Pack,Regular Air,24-05-2013,$315.61,$500.97,$185.36,43,$473.58,3%,$0.00,$437.05,$69.30,$456.72</t>
  </si>
  <si>
    <t>5324-2,13-09-2014,Christina Vanderzanden,"188 Pitt Street,Sydney",Sydney,NSW,Corporate,Tina Carlton,Not Specified,Binder Posts,Office Supplies,Small Box,Regular Air,17-09-2014,$3.50,$5.74,$2.24,1,$162.70,6%,$15.22,$152.78,$5.01,$152.59</t>
  </si>
  <si>
    <t>5325-1,24-01-2014,Ken Lonsdalel,"99 Lygon Street,East Brunswick",Melbourne,VIC,Small Business,Connor Betts,Critical,"3Max Polarizing Task Lamp with Clamp Arm, Light Gray",Office Supplies,Small Box,Regular Air,26-01-2014,$56.16,$136.98,$80.82,18,"$3,040.14",2%,$0.00,"$1,330.22",$24.49,"$1,440.61"</t>
  </si>
  <si>
    <t>5325-1,17-10-2014,Sam Craven,"8 Rankins Lane ,Melbourne",Melbourne,VIC,Small Business,Connor Betts,Medium,Apex Straight Scissors,Office Supplies,Small Box,Regular Air,17-10-2014,$5.19,$12.98,$7.79,24,$142.08,6%,$12.42,$132.18,$3.14,$131.39</t>
  </si>
  <si>
    <t>5325-1,13-10-2016,Naresj Patel,"106 Ebley Street,Bondi Junction",Sydney,NSW,Corporate,Leighton Forrest,High,Deluxe Rollaway Locking File with Drawer,Technology,Medium Box,Regular Air,18-10-2016,$178.83,$415.88,$237.05,24,"$1,876.85",1%,$143.93,"$1,653.45",$11.37,"$1,645.47"</t>
  </si>
  <si>
    <t>5325-1,24-06-2013,Paul Lucas,"8 Quay Street,Haymarket",Sydney,NSW,Home Office,Leighton Forrest,Low,Steady Pocket Accent Highlighters,Office Supplies,Small Box,Regular Air,25-06-2013,$0.93,$1.60,$0.67,13,$106.98,9%,$11.04,$95.08,$1.29,$96.41</t>
  </si>
  <si>
    <t>5326-1,05-12-2013,Trudy Brown,"180 High Street,Windsor",Melbourne,VIC,Consumer,Connor Betts,Low,"Multi-Use Personal File Cart and Caster Set, Three Stacking Bins",Office Supplies,Small Box,Regular Air,07-12-2013,$14.95,$34.76,$19.81,8,"$2,007.53",9%,$180.68,"$1,826.85",$8.22,"$1,835.84"</t>
  </si>
  <si>
    <t>5326-1,05-12-2013,Trudy Brown,"180 High Street,Windsor",Melbourne,VIC,Small Business,Connor Betts,High,Steady 52201 APSCO Electric Pencil Sharpener,Office Supplies,Wrap Bag,Express Air,07-12-2013,$16.80,$40.97,$24.17,38,"$2,007.53",2%,$180.68,"$1,826.85",$8.99,"$1,835.84"</t>
  </si>
  <si>
    <t>5326-1,27-11-2013,Tanja Norvell,"541 Church St,Richmond",Melbourne,VIC,Small Business,Yvette Biti,Medium,Smiths General Use 3-Ring Binders,Office Supplies,Small Box,Regular Air,29-11-2013,$1.18,$1.88,$0.70,32,$59.34,10%,$4.39,$59.69,$1.49,$60.59</t>
  </si>
  <si>
    <t>5326-1,22-09-2013,Andrew Allen,"2/797 Botany Rd,Rosebery",Sydney,NSW,Home Office,Samantha Chairs,Medium,Economy Rollaway Files,Technology,Small Box,Regular Air,03-09-2013,$67.73,$165.20,$97.47,34,"$6,328.68",2%,$402.74,"$5,814.36",$19.99,"$5,826.16"</t>
  </si>
  <si>
    <t>5326-1,05-12-2013,Trudy Brown,"180 High Street,Windsor",Melbourne,VIC,Home Office,Connor Betts,High,Steady 52201 APSCO Electric Pencil Sharpener,Office Supplies,Wrap Bag,Regular Air,07-12-2013,$16.80,$40.97,$24.17,41,"$2,007.53",5%,$180.68,"$1,826.85",$8.99,"$1,835.84"</t>
  </si>
  <si>
    <t>5326-1,04-02-2016,Cyma Kinney,"Sydney Fish Market, Bank Street, Sydney",Sydney,NSW,Consumer,Phoebe Gour,Not Specified,Steady 52201 APSCO Electric Pencil Sharpener,Office Supplies,Small Box,Regular Air,05-02-2016,$16.80,$40.97,$24.17,14,"$2,007.53",9%,$80.30,"$1,826.85",$8.99,"$1,835.84"</t>
  </si>
  <si>
    <t>5326-1,15-07-2013,Mike Konness,"99 Lygon Street,East Brunswick",Melbourne,VIC,Home Office,Connor Betts,Not Specified,Wirebound Voice Message Log Book,Office Supplies,Wrap Bag,Express Air,20-07-2013,$2.90,$4.76,$1.86,48,$159.84,10%,$9.49,$145.85,$0.88,$148.54</t>
  </si>
  <si>
    <t>5326-1,16-12-2015,Patrick OBrill,"53 Riley Street,Woolloomooloo",Sydney,NSW,Consumer,Tina Carlton,High,"Smiths Pen Style Liquid Stix</t>
  </si>
  <si>
    <t>5326-1,01-11-2014,John Murray,"Sydney Fish Market, Bank Street, Sydney",Sydney,NSW,Home Office,Phoebe Gour,Critical,Steady 52201 APSCO Electric Pencil Sharpener,Office Supplies,Small Box,Express Air,03-11-2014,$16.80,$40.97,$24.17,49,"$2,007.53",7%,$100.38,"$1,826.85",$8.99,"$1,835.84"</t>
  </si>
  <si>
    <t>5326-1,05-12-2013,Trudy Brown,"180 High Street,Windsor",Melbourne,VIC,Corporate,Connor Betts,Not Specified,"DrawIt Colored Pencils, 48-Color Set",Office Supplies,Wrap Bag,Regular Air,07-12-2013,$21.56,$36.55,$14.99,33,"$2,007.53",5%,$180.68,"$1,826.85",$13.89,"$1,835.84"</t>
  </si>
  <si>
    <t>5326-1,05-12-2013,Trudy Brown,"180 High Street,Windsor",Melbourne,VIC,Corporate,Connor Betts,Not Specified,Steady 52201 APSCO Electric Pencil Sharpener,Technology,Small Box,Regular Air,07-12-2013,$16.80,$40.97,$24.17,30,"$2,007.53",8%,$180.68,"$1,826.85",$8.99,"$1,835.84"</t>
  </si>
  <si>
    <t>5326-1,11-03-2014,Rick Duston,"24 Addison Rd,Marrickville",Sydney,NSW,Corporate,Radhya Staples,Medium,Cando PC940 Copier,Office Supplies,Small Box,Regular Air,12-03-2014,$216.00,$449.99,$233.99,25,"$4,196.10",4%,$419.65,"$3,712.75",$24.49,"$3,726.84"</t>
  </si>
  <si>
    <t>5326-1,27-12-2014,Todd Boyes,"Westfield Miranda, 600 Kingsway,Miranda",Sydney,NSW,Corporate,Preston Senome,Not Specified,Economy Rollaway Files,Technology,Small Box,Regular Air,29-12-2014,$67.73,$165.20,$97.47,20,$91.66,0%,$5.36,$956.16,$19.99,$988.46</t>
  </si>
  <si>
    <t>5326-1,05-12-2013,Trudy Brown,"180 High Street,Windsor",Melbourne,VIC,Small Business,Connor Betts,Not Specified,Steady 52201 APSCO Electric Pencil Sharpener,Office Supplies,Small Pack,Regular Air,07-12-2013,$16.80,$40.97,$24.17,49,"$2,007.53",4%,$180.68,"$1,826.85",$8.99,"$1,835.84"</t>
  </si>
  <si>
    <t>5326-1,04-04-2015,Valerie Mitchum,"Westfield Sydney,Sydney",Sydney,NSW,Small Business,Natasha Song,Medium,Economy Rollaway Files,Office Supplies,Small Box,Regular Air,05-04-2015,$67.73,$165.20,$97.47,13,$448.65,6%,$40.22,$445.65,$19.99,$456.82</t>
  </si>
  <si>
    <t>5327-1,20-10-2014,George Ashbrook,"506 Swan Street,Richmond",Melbourne,VIC,Consumer,Connor Betts,Medium,Lumi Crayons,Technology,Small Box,Regular Air,22-10-2014,$5.22,$9.85,$4.63,12,"$2,017.52",0%,$301.98,"$1,804.77",$4.82,"$1,810.05"</t>
  </si>
  <si>
    <t>5327-1,20-07-2015,Neil French,"523 King St,Newtown",Sydney,NSW,Corporate,Aanya Zhang,Low,Artisan 481 Labels,Office Supplies,Wrap Bag,Express Air,23-07-2015,$1.94,$3.08,$1.14,45,$113.00,5%,$11.58,$10.46,$0.99,$11.74</t>
  </si>
  <si>
    <t>5328-1,08-12-2013,Gary Hwang,"60 York St,Sydney",Sydney,NSW,Home Office,Charlie Bui,Critical,Smiths Metal Binder Clips,Office Supplies,Wrap Bag,Regular Air,15-12-2013,$1.60,$2.62,$1.02,15,$123.14,5%,$12.31,$110.83,$0.80,$111.63</t>
  </si>
  <si>
    <t>5328-1,12-11-2015,Michael Oakman,"8 Rankins Lane ,Melbourne",Melbourne,VIC,Home Office,Connor Betts,Critical,Steady Liquid Accent Tank-Style Highlighters,Technology,Large Box,Regular Air,14-11-2015,$1.31,$2.84,$1.53,3,$52.82,6%,$3.17,$42.65,$0.93,$42.04</t>
  </si>
  <si>
    <t>5328-1,08-12-2013,Gary Hwang,"501 George St,Sydney",Sydney,NSW,Corporate,Samantha Chairs,High,Smiths Standard Envelopes,Office Supplies,Small Pack,Regular Air,15-12-2013,$3.52,$5.68,$2.16,10,$123.14,1%,$12.31,$110.83,$1.39,$111.63</t>
  </si>
  <si>
    <t>5328-1,26-05-2015,Patrick Ryan,"Cnr Williams Road &amp; Lechlade Ave,South Yarra",Melbourne,VIC,Corporate,Yvette Biti,Low,Economy Binders,Office Supplies,Wrap Bag,Regular Air,25-05-2015,$1.33,$2.08,$0.75,1,$20.90,10%,$0.82,$29.94,$1.49,$24.44</t>
  </si>
  <si>
    <t>5328-1,08-12-2013,Gary Hwang,"60 York St,Sydney",Sydney,NSW,Corporate,Charlie Bui,High,Smiths Metal Binder Clips,Office Supplies,Small Box,Regular Air,15-12-2013,$1.60,$2.62,$1.02,27,$123.14,7%,$12.31,$110.83,$0.80,$111.63</t>
  </si>
  <si>
    <t>5328-1,26-05-2015,Kelly Williams,"499-501 Lygon Street,Carlton North",Melbourne,VIC,Small Business,Yvette Biti,Low,"Creator Anti Dust Chalk, 12/Pack",Technology,Small Box,Regular Air,28-05-2015,$1.09,$1.82,$0.73,46,$356.92,9%,$0.00,$356.00,$1.00,$364.19</t>
  </si>
  <si>
    <t>5328-1,20-10-2013,Tamara Willingham,"Sydney Fish Market, Bank Street, Sydney",Sydney,NSW,Small Business,Phoebe Gour,High,Smiths General Use 3-Ring Binders,Office Supplies,Small Box,Regular Air,21-10-2013,$1.18,$1.88,$0.70,28,$96.60,10%,$0.00,$93.62,$1.49,$94.04</t>
  </si>
  <si>
    <t>5328-1,08-12-2013,Gary Hwang,"60 York St,Sydney",Sydney,NSW,Corporate,Charlie Bui,Low,Smiths Pushpins,Office Supplies,Wrap Bag,Regular Air,15-12-2013,$0.94,$1.88,$0.94,31,$123.14,4%,$12.31,$110.83,$0.79,$111.63</t>
  </si>
  <si>
    <t>5328-1,08-12-2013,Gary Hwang,"60 York St,Sydney",Sydney,NSW,Corporate,Charlie Bui,Critical,Smiths Metal Binder Clips,Office Supplies,Small Box,Regular Air,15-12-2013,$1.60,$2.62,$1.02,39,$123.14,7%,$12.31,$110.83,$0.80,$111.63</t>
  </si>
  <si>
    <t>5329-1,11-07-2015,Matthew Grinstein,"105 Pitt St,Sydney",Sydney,NSW,Home Office,Charlie Bui,High,Artisan 479 Labels,Office Supplies,Small Pack,Express Air,13-07-2015,$1.59,$2.61,$1.02,33,$34.40,5%,$2.39,$33.02,$0.50,$35.02</t>
  </si>
  <si>
    <t>5329-1,23-11-2013,Sarah Foster,"Sydney Fish Market, Bank Street, Sydney",Sydney,NSW,Small Business,Phoebe Gour,High,EcoTones Memo Sheets,Office Supplies,Small Box,Regular Air,25-11-2013,$2.52,$4.00,$1.48,10,$154.98,3%,$12.40,$142.58,$1.30,$147.69</t>
  </si>
  <si>
    <t>5329-1,07-01-2015,Barry Franz,"499-501 Lygon Street,Carlton North",Melbourne,VIC,Consumer,Yvette Biti,Critical,EcoTones Memo Sheets,Office Supplies,Wrap Bag,Regular Air,09-01-2015,$2.52,$4.00,$1.48,33,$157.22,2%,$9.11,$144.11,$1.30,$147.39</t>
  </si>
  <si>
    <t>5329-1,02-11-2013,Eugene Hildebrand,"120 Hardware St,Melbourne",Melbourne,VIC,Corporate,Yvette Biti,Not Specified,EcoTones Memo Sheets,Office Supplies,Wrap Bag,Regular Air,03-11-2013,$2.52,$4.00,$1.48,30,$154.98,3%,$6.20,$142.58,$1.30,$147.29</t>
  </si>
  <si>
    <t>5329-1,05-12-2014,Jesus Ocampo,"60 Commercial Rd,Prahran",Melbourne,VIC,Small Business,Yvette Biti,Medium,Artisan Printable Repositionable Plastic Tabs,Office Supplies,Small Box,Regular Air,08-12-2014,$5.33,$8.60,$3.27,34,$338.56,7%,$19.18,$325.56,$6.19,$333.16</t>
  </si>
  <si>
    <t>5330-1,11-02-2013,Patrick Jones,"221 Barkly St,St Kilda",Melbourne,VIC,Consumer,Yvette Biti,Medium,Steady Pocket Accent Highlighters,Office Supplies,Wrap Bag,Regular Air,12-02-2013,$0.93,$1.60,$0.67,46,$40.00,1%,$4.00,$36.00,$1.29,$37.29</t>
  </si>
  <si>
    <t>5330-1,13-01-2014,Ashley Jarboe,"180 High Street,Windsor",Melbourne,VIC,Corporate,Connor Betts,High,Apex Box Cutter Scissors,Furniture,Small Pack,Regular Air,18-01-2014,$4.19,$10.23,$6.04,1,$467.22,10%,$42.05,$425.17,$4.68,$431.33</t>
  </si>
  <si>
    <t>5330-1,08-12-2013,Gary Hwang,"60 York St,Sydney",Sydney,NSW,Small Business,Charlie Bui,Medium,Steady Pocket Accent Highlighters,Office Supplies,Small Box,Express Air,15-12-2013,$0.93,$1.60,$0.67,22,$40.00,7%,$4.00,$36.00,$1.29,$37.29</t>
  </si>
  <si>
    <t>5331-1,13-05-2013,Alex Russell,"99 Lygon Street,East Brunswick",Melbourne,VIC,Home Office,Connor Betts,High,Steady Major Accent Highlighters,Furniture,Large Box,Regular Air,15-05-2013,$3.75,$7.08,$3.33,41,$85.20,4%,$6.81,$88.99,$2.35,$80.49</t>
  </si>
  <si>
    <t>5332-1,09-12-2013,Dan Campbell,"1/173-179 Bronte Rd,Waverley",Sydney,NSW,Home Office,Leighton Forrest,Not Specified,Bagged Rubber Bands,Office Supplies,Wrap Bag,Express Air,09-12-2013,$0.24,$1.26,$1.02,29,$11.34,4%,$0.68,$10.66,$0.70,$11.36</t>
  </si>
  <si>
    <t>5332-1,09-10-2014,Trudy Bell,"Macquarie Centre Cnr Herring Road &amp; Waterloo Road,Macquarie Park",Sydney,NSW,Consumer,Nicholas Fernandes,High,"3Max Polarizing Task Lamp with Clamp Arm, Light Gray",Office Supplies,Small Box,Regular Air,09-10-2014,$56.16,$136.98,$80.82,50,$378.50,7%,$30.28,$334.95,$24.49,$336.14</t>
  </si>
  <si>
    <t>5332-1,07-04-2014,Carlos Daly,"5/63-71 Enmore Rd,Newtown",Sydney,NSW,Corporate,Charlie Bui,Critical,Alto Memo Cubes,Office Supplies,Wrap Bag,Regular Air,07-04-2014,$3.32,$5.18,$1.86,36,$180.82,0%,$93.48,$180.58,$2.04,$105.04</t>
  </si>
  <si>
    <t>5332-1,26-04-2015,Greg Tran,"Crown Complex,Southbank",Melbourne,VIC,Corporate,Yvette Biti,Low,UGen Ultra Professional Cordless Optical Suite,Office Supplies,Small Box,Regular Air,28-04-2015,$156.50,$300.97,$144.47,12,"$1,011.52",4%,$0.00,"$1,090.67",$7.18,"$1,098.29"</t>
  </si>
  <si>
    <t>5333-1,13-09-2016,Christina Vanderzanden,"188 Pitt Street,Sydney",Sydney,NSW,Corporate,Tina Carlton,Low,Apex Box Cutter Scissors,Office Supplies,Small Box,Regular Air,20-09-2016,$4.19,$10.23,$6.04,8,$439.58,10%,$38.83,$435.05,$4.68,$440.52</t>
  </si>
  <si>
    <t>5333-1,09-06-2014,Anthony Rawles,"Shop 1, 186-190 Church Street,Parramatta</t>
  </si>
  <si>
    <t>5334-1,10-12-2013,Eric Barreto,"359 Crown Street,Surry Hills",Sydney,NSW,Corporate,Phoebe Gour,Medium,Artisan Hanging File Binders,Office Supplies,Small Box,Regular Air,12-12-2013,$3.65,$5.98,$2.33,50,$149.50,8%,$4.49,$145.02,$1.49,$146.51</t>
  </si>
  <si>
    <t>5334-1,29-12-2013,Henry Goldwyn,"541 Church St,Richmond",Melbourne,VIC,Consumer,Yvette Biti,Low,Alto Memo Cubes,Office Supplies,Small Box,Regular Air,29-12-2013,$3.32,$5.18,$1.86,37,$105.48,6%,$11.04,$90.88,$2.04,$98.06</t>
  </si>
  <si>
    <t>5334-1,18-03-2015,Erin Creighton,"523 King St,Newtown",Sydney,NSW,Corporate,Aanya Zhang,Medium,Wirebound Voice Message Log Book,Office Supplies,Small Pack,Regular Air,21-03-2015,$2.90,$4.76,$1.86,8,$149.50,3%,$4.49,$145.02,$0.88,$146.51</t>
  </si>
  <si>
    <t>5334-1,29-08-2013,Nancy Lomonaco,"153 Bint St,Newtown",Sydney,NSW,Consumer,Charlie Bui,Critical,Apex Design Stainless Steel Bent Scissors,Office Supplies,Small Pack,Express Air,03-09-2013,$2.87,$6.84,$3.97,41,$239.40,3%,$4.39,$234.61,$4.42,$239.03</t>
  </si>
  <si>
    <t>5334-1,23-02-2015,Bebery Pistek,"180 High Street,Windsor",Melbourne,VIC,Corporate,Connor Betts,Medium,TechSavi Internet Navigator Keyboard,Office Supplies,Small Box,Regular Air,25-02-2015,$6.51,$30.98,$24.47,10,$242.04,1%,$14.65,$229.65,$6.50,$231.86</t>
  </si>
  <si>
    <t>5334-1,29-08-2013,Nancy Lomonaco,"523 King St,Newtown",Sydney,NSW,Small Business,Aanya Zhang,Medium,Artisan Hanging File Binders,Technology,Small Pack,Regular Air,03-09-2013,$3.65,$5.98,$2.33,38,$149.20,3%,$4.49,$145.02,$1.49,$146.51</t>
  </si>
  <si>
    <t>5334-1,15-02-2014,Yana Sorensen,"53-55 Liverpool St,Sydney",Sydney,NSW,Corporate,Tina Carlton,Not Specified,Cando PC940 Copier,Office Supplies,Small Box,Express Air,20-02-2014,$278.99,$449.99,$171.00,20,"$2,942.99",7%,$0.00,"$2,494.97",$49.00,"$2,079.84"</t>
  </si>
  <si>
    <t>5334-1,24-08-2013,Henry Goldwyn,"541 Church St,Richmond",Melbourne,VIC,Corporate,Yvette Biti,Not Specified,Artisan Hanging File Binders,Office Supplies,Wrap Bag,Regular Air,27-08-2013,$3.65,$5.98,$2.33,6,$159.20,4%,$1.54,$145.02,$1.49,$146.51</t>
  </si>
  <si>
    <t>5334-1,24-01-2014,Patrick ODonnell,"21 Wentworth St,Parramatta",Sydney,NSW,Small Business,Aanya Zhang,Not Specified,"Alto Parchment Paper, Assorted Colors",Office Supplies,Small Box,Regular Air,26-01-2014,$4.59,$7.28,$2.69,34,$223.72,0%,$6.28,$216.58,$11.15,$223.16</t>
  </si>
  <si>
    <t>5334-1,05-06-2013,Deborah Brumfield,"501 George St,Sydney",Sydney,NSW,Consumer,Samantha Chairs,Low,Wirebound Voice Message Log Book,Office Supplies,Small Box,Regular Air,05-06-2013,$2.90,$4.76,$1.86,34,"$11,436.86",3%,"$1,029.32","$10,407.54",$0.88,$109.84</t>
  </si>
  <si>
    <t>5334-1,11-12-2013,Bill Stewart,"188 Pitt Street,Sydney",Sydney,NSW,Small Business,Tina Carlton,Critical,Artisan Poly Binder Pockets,Technology,Small Box,Regular Air,15-12-2013,$2.26,$3.58,$1.32,6,$149.50,3%,$4.49,$145.02,$5.47,$146.51</t>
  </si>
  <si>
    <t>5334-1,18-03-2015,Erin Creighton,"523 King St,Newtown",Sydney,NSW,Home Office,Aanya Zhang,High,Artisan Hanging File Binders,Office Supplies,Wrap Bag,Regular Air,21-03-2015,$3.65,$5.98,$2.33,10,$149.50,8%,$4.49,$145.02,$1.49,$146.51</t>
  </si>
  <si>
    <t>5335-1,27-12-2014,Todd Boyes,"Westfield Miranda, 600 Kingsway,Miranda",Sydney,NSW,Corporate,Preston Senome,Medium,Artisan 474 Labels,Office Supplies,Small Box,Regular Air,29-12-2014,$1.84,$2.88,$1.04,22,$95.06,1%,$9.69,$87.20,$0.99,$88.43</t>
  </si>
  <si>
    <t>5335-1,29-12-2013,John Castell,"38/133-145 Castlereagh St,Sydney",Sydney,NSW,Home Office,Natasha Song,Low,Artisan Husing File Binders,Office Supplies,Small Box,Regular Air,30-12-2013,$3.65,$5.98,$2.33,37,$100.98,4%,$11.00,$97.18,$1.49,$98.68</t>
  </si>
  <si>
    <t>5335-1,17-08-2013,Valerie Dominguez,"152 Bunnerong Road,Eastgardens",Sydney,NSW,Consumer,Tina Carlton,Medium,Alto Keyboard-In-A-Box,Office Supplies,Wrap Bag,Regular Air,17-08-2013,$6.40,$29.10,$22.70,48,$360.06,3%,$3.26,$328.70,$4.00,$303.52</t>
  </si>
  <si>
    <t>5335-2,13-12-2013,Joseph Airdo,"Westfield Sydney,Sydney",Sydney,NSW,Consumer,Natasha Song,High,"OIC Colored Binder Clips, Assorted Sizes",Technology,Small Pack,Regular Air,14-12-2013,$2.29,$3.58,$1.29,32,$107.40,8%,$1.07,$106.33,$1.63,$107.96</t>
  </si>
  <si>
    <t>5335-2,11-12-2013,Patrick Jones,"222 Barkly St,St Kilda",Melbourne,VIC,Small Business,Yvette Biti,Critical,"OIC Colored Binder Clips, Assorted Sizes",Office Supplies,Small Box,Regular Air,15-12-2013,$2.29,$3.58,$1.29,45,$107.40,8%,$1.07,$106.33,$1.63,$107.96</t>
  </si>
  <si>
    <t>5335-2,11-12-2013,Patrick Jones,"222 Barkly St,St Kilda",Melbourne,VIC,Small Business,Yvette Biti,Not Specified,"OIC Colored Binder Clips, Assorted Sizes",Office Supplies,Small Box,Regular Air,15-12-2013,$2.29,$3.58,$1.29,20,$107.40,5%,$1.07,$106.33,$1.63,$107.96</t>
  </si>
  <si>
    <t>5336-1,09-09-2013,Frank Price,"224A Gertrude St,Fitzroy",Melbourne,VIC,Corporate,Connor Betts,Low,PastelOcean Color Pencil Set,Office Supplies,Small Box,Regular Air,10-09-2013,$11.11,$19.84,$8.73,34,$73.92,6%,$2.96,$60.96,$4.10,$72.96</t>
  </si>
  <si>
    <t>5336-1,08-12-2013,Gary Hwang,"60 York St,Sydney",Sydney,NSW,Corporate,Charlie Bui,High,Smiths Pushpins,Office Supplies,Wrap Bag,Regular Air,15-12-2013,$0.94,$1.88,$0.94,50,$600.94,0%,$12.33,$59.90,$0.79,$60.79</t>
  </si>
  <si>
    <t>5336-1,08-01-2014,Dionis Lloyd,"85-113 Dunning Ave,Rosebery",Sydney,NSW,Corporate,Mihael Khan,High,Binder Clips by OIC,Office Supplies,Wrap Bag,Express Air,15-01-2014,$0.93,$1.48,$0.55,42,$36.40,1%,$1.87,$34.65,$0.70,$35.36</t>
  </si>
  <si>
    <t>5336-1,24-07-2014,Hirlia Sunley,"Sydney Fish Market, Bank Street, Sydney",Sydney,NSW,Small Business,Phoebe Gour,High,Alto Perma 2700 Stacking Storage Drawers,Technology,Small Pack,Regular Air,26-07-2014,$8.92,$29.74,$20.82,29,$441.60,3%,$4.65,$426.05,$6.64,$420.47</t>
  </si>
  <si>
    <t>5336-1,07-01-2014,Charlotte Melton,"211/25-29 Dixon St,Haymarket",Sydney,NSW,Consumer,Preston Senome,Low,OIC Thumb-Tacks,Office Supplies,Small Box,Regular Air,08-01-2014,$0.71,$1.14,$0.43,37,$56.40,6%,$2.42,$53.56,$0.70,$54.62</t>
  </si>
  <si>
    <t>5336-1,08-06-2015,Frank Price,"240-242 Johnston Street,Fitzroy",Melbourne,VIC,Home Office,Connor Betts,High,Smiths Metal Binder Clips,Office Supplies,Small Box,Regular Air,10-06-2015,$1.60,$2.62,$1.02,38,$41.45,4%,$2.24,$30.76,$0.80,$31.95</t>
  </si>
  <si>
    <t>5337-1,12-10-2015,Bobby Trafton,"85-113 Dunning Ave,Rosebery",Sydney,NSW,Consumer,Mihael Khan,High,Apex Office Executive Series Stainless Steel Trimmers,Technology,Jumbo Drum,Delivery Truck,14-10-2015,$3.51,$8.57,$5.06,25,$141.32,2%,$5.73,$137.19,$6.14,$147.68</t>
  </si>
  <si>
    <t>5338-1,26-07-2013,Tracy Blumstein,"Hoyts Entertainment Quarter 122 Lang Road,Moore Park",Sydney,NSW,Consumer,Tina Carlton,Low,"Artisan Flip-Chart Easel Binder, Black",Office Supplies,Small Box,Express Air,27-07-2013,$13.88,$22.38,$8.50,31,$90.06,0%,$10.68,$90.06,$15.10,$92.83</t>
  </si>
  <si>
    <t>5338-1,11-12-2014,Marc Crier,"Westfield Sydney,Sydney",Sydney,NSW,Home Office,Natasha Song,Critical,Artisan 478 Labels,Technology,Small Box,Express Air,12-12-2014,$3.14,$4.91,$1.77,22,$89.90,10%,$5.96,$84.96,$0.50,$82.74</t>
  </si>
  <si>
    <t>5339-1,29-07-2013,Nick Zandusky,"224A Gertrude St,Fitzroy",Melbourne,VIC,Small Business,Connor Betts,Medium,Artisan 487 Labels,Office Supplies,Wrap Bag,Regular Air,30-07-2013,$2.29,$3.69,$1.40,29,$149.50,7%,$4.49,$145.02,$0.50,$143.51</t>
  </si>
  <si>
    <t>5339-1,14-03-2013,Sean ODonnell,"541 Church St ,Richmond",Melbourne,VIC,Home Office,Yvette Biti,Critical,Artisan Arch Ring Binders,Technology,Small Box,Regular Air,15-03-2013,$36.02,$58.10,$22.08,22,$574.50,10%,$0.00,$538.68,$1.49,$54.47</t>
  </si>
  <si>
    <t>5339-1,21-10-2014,Philip Brown,"499-501 Lygon Street,Carlton North",Melbourne,VIC,Consumer,Yvette Biti,Not Specified,Artisan Poly Binder Pockets,Office Supplies,Small Box,Regular Air,21-10-2014,$2.26,$3.58,$1.32,39,$95.76,6%,$2.67,$82.89,$5.47,$87.38</t>
  </si>
  <si>
    <t>5340-1,17-05-2014,Deborah Brumfield,"501 George St,Sydney",Sydney,NSW,Corporate,Samantha Chairs,Low,Artisan Non-Stick Binders,Office Supplies,Small Box,Regular Air,18-05-2014,$2.74,$4.49,$1.75,29,$69.52,3%,$0.00,$68.56,$1.49,$28.03</t>
  </si>
  <si>
    <t>5340-1,10-12-2013,Eric Barreto,"359 Crown Street,Surry Hills",Sydney,NSW,Small Business,Phoebe Gour,Medium,Artisan 478 Labels,Office Supplies,Small Box,Regular Air,12-12-2013,$3.14,$1.98,$0.79,32,$51.93,10%,$0.00,$51.93,$4.76,$56.90</t>
  </si>
  <si>
    <t>5340-1,29-06-2013,Cyma Kinney,"644 George St,Sydney",Sydney,NSW,Home Office,Radhya Staples,High,Artisan 477 Labels,Office Supplies,Small Box,Regular Air,04-07-2013,$3.14,$4.91,$1.77,38,$63.52,5%,$2.64,$62.68,$0.50,$63.59</t>
  </si>
  <si>
    <t>5340-1,05-12-2013,Trudy Brown,"180 High Street,Windsor",Melbourne,VIC,Corporate,Connor Betts,Critical,Artisan 479 Labels,Office Supplies,Wrap Bag,Regular Air,07-12-2013,$1.59,$2.61,$1.02,22,$33.62,9%,$2.00,$30.68,$0.50,$31.82</t>
  </si>
  <si>
    <t>5340-1,11-12-2013,Patrick Jones,"221 Barkly St,St Kilda",Melbourne,VIC,Small Business,Yvette Biti,Critical,Artisan Hi-Liter Pen Style Six-Color Fluorescent Set,Office Supplies,Wrap Bag,Regular Air,13-12-2013,$2.16,$3.85,$1.69,24,$51.93,7%,$0.00,$51.93,$0.70,$56.90</t>
  </si>
  <si>
    <t>5340-1,11-12-2013,Patrick Jones,"221 Barkly St,St Kilda",Melbourne,VIC,Consumer,Yvette Biti,Low,Artisan 479 Labels,Office Supplies,Wrap Bag,Express Air,13-12-2013,$1.59,$2.61,$1.02,8,$51.93,5%,$0.00,$51.93,$0.50,$56.90</t>
  </si>
  <si>
    <t>5340-1,30-06-2013,Clay Ludtke,"Macquarie Centre Cnr Herring Road &amp; Waterloo Road,Macquarie Park",Sydney,NSW,Corporate,Nicholas Fernandes,Critical,Artisan Reinforcements for Hole-Punch Pages,Office Supplies,Small Box,Regular Air,04-07-2013,$1.19,$1.98,$0.79,32,$51.93,9%,$0.00,$51.93,$4.77,$56.90</t>
  </si>
  <si>
    <t>5341-1,29-08-2013,Nancy Lomonaco,"523 King St,Newtown",Sydney,NSW,Home Office,Aanya Zhang,High,Artisan 48 Labels,Office Supplies,Wrap Bag,Regular Air,03-09-2013,$3.84,$6.30,$2.46,26,$119.24,3%,$4.64,$112.46,$0.50,$113.07</t>
  </si>
  <si>
    <t>5341-1,01-11-2013,Kristina Nunn,"22 Civic Rd,Auburn",Sydney,NSW,Small Business,Mihael Khan,Critical,Smiths File Caddy,Office Supplies,Wrap Bag,Regular Air,02-11-2013,$4.03,$9.38,$5.35,8,$123.04,10%,$3.75,$122.75,$7.28,$126.75</t>
  </si>
  <si>
    <t>5341-1,25-07-2015,Annie Thurman,"499-501 Lygon Street,Carlton North",Melbourne,VIC,Corporate,Yvette Biti,Low,Artisan 479 Labels,Office Supplies,Wrap Bag,Regular Air,26-07-2015,$1.59,$2.61,$1.02,33,$107.80,7%,$9.54,$106.82,$0.50,$109.00</t>
  </si>
  <si>
    <t>5342-1,13-12-2013,Joseph Airdo,"Westfield Sydney,Sydney",Sydney,NSW,Corporate,Natasha Song,Critical,Artisan Hi-Liter Smear-Safe Highlighters,Office Supplies,Small Box,Regular Air,14-12-2013,$2.98,$5.84,$2.86,42,$19.56,7%,$0.20,$19.36,$0.83,$21.22</t>
  </si>
  <si>
    <t>5342-1,13-12-2013,Ben Peterman,"2a/285A Crown St,Surry Hills",Sydney,NSW,Home Office,Phoebe Gour,Medium,Artisan Hi-Liter Pen Style Six-Color Fluorescent Set,Office Supplies,Small Pack,Regular Air,15-12-2013,$2.16,$3.85,$1.69,28,$19.56,3%,$0.20,$19.36,$0.70,$21.22</t>
  </si>
  <si>
    <t>5342-1,13-12-2013,Joseph Airdo,"Westfield Sydney,Sydney",Sydney,NSW,Small Business,Natasha Song,Low,"Artisan Hi-Liter EverBold Pen Style Fluorescent Highlighters, 4/Pack",Office Supplies,Wrap Bag,Regular Air,14-12-2013,$4.48,$8.14,$3.66,22,$19.56,10%,$0.20,$19.36,$3.12,$21.22</t>
  </si>
  <si>
    <t>5342-1,13-12-2013,Carol Triggs,"644 George St,Sydney",Sydney,NSW,Home Office,Radhya Staples,Low,Artisan Hi-Liter Pen Style Six-Color Fluorescent Set,Technology,Large Box,Regular Air,22-12-2013,$2.16,$3.85,$1.69,25,$19.56,7%,$0.20,$19.36,$0.70,$21.22</t>
  </si>
  <si>
    <t>5342-1,13-12-2013,Joseph Airdo,"Westfield Sydney,Sydney",Sydney,NSW,Consumer,Natasha Song,Critical,"Artisan Hi-Liter EverBold Pen Style Fluorescent Highlighter, Yellow Ink",Office Supplies,Wrap Bag,Regular Air,14-12-2013,$1.05,$1.95,$0.90,22,$19.56,4%,$0.20,$19.36,$1.63,$21.22</t>
  </si>
  <si>
    <t>5342-1,13-12-2013,Joseph Airdo,"Westfield Sydney,Sydney",Sydney,NSW,Small Business,Natasha Song,Low,"Artisan Hi-Liter EverBold Pen Style Fluorescent Highlighters, 4/Pack",Office Supplies,Wrap Bag,Regular Air,14-12-2013,$4.48,$8.14,$3.66,38,$19.56,2%,$0.20,$19.36,$3.12,$21.22</t>
  </si>
  <si>
    <t>5342-1,05-10-2013,Neil Knudson,"4A Lyons St,Strathfield",Sydney,NSW,Corporate,Tina Carlton,Not Specified,Artisan 474 Labels,Office Supplies,Wrap Bag,Express Air,07-10-2013,$1.84,$2.88,$1.04,18,$206.91,4%,$14.58,$183.69,$0.99,$199.80</t>
  </si>
  <si>
    <t>5343-1,21-03-2014,Justin Ellison,"163 Concord Road,North Strathfield",Sydney,NSW,Home Office,Charlie Buo,High,Artisan 479 Labels,Office Supplies,Wrap Bag,Regular Air,26-03-2014,$1.59,$2.61,$1.02,41,$3.52,5%,$0.15,$2.36,$0.50,$5.07</t>
  </si>
  <si>
    <t>5343-1,13-03-2014,Dennis Pardue,"412 Brunswick St,Fitzroy",Melbourne,VIC,Home Office,Connor Betts,High,Apex Preferred Stainless Steel Scissors,Office Supplies,Wrap Bag,Regular Air,13-03-2014,$2.50,$5.68,$3.18,34,$120.78,3%,$1.22,$222.70,$3.60,$213.53</t>
  </si>
  <si>
    <t>5344-1,18-12-2013,Carol Triggs,"273 George Street,Sydney",Sydney,NSW,Small Business,Leighton Forrest,Medium,Artisan 481 Labels,Office Supplies,Wrap Bag,Express Air,20-12-2013,$1.94,$3.08,$1.14,39,$40.00,8%,$4.00,$36.00,$0.99,$37.20</t>
  </si>
  <si>
    <t>5344-1,26-04-2013,Thomas Boland,"3/219 Canley Vale Road,Canley Heights",Sydney,NSW,Consumer,Mihael Khan,Not Specified,Security-Tint Envelopes,Office Supplies,Small Box,Regular Air,26-04-2013,$4.89,$7.64,$2.75,35,$359.64,3%,$3.59,$333.85,$1.39,$339.25</t>
  </si>
  <si>
    <t>5344-1,17-09-2015,Naresj Patel,"106 Ebley Street,Bondi Junction",Sydney,NSW,Corporate,Leighton Forrest,Medium,Pizazz Drawing Pencil Set,Office Supplies,Wrap Bag,Express Air,17-09-2015,$1.53,$2.78,$1.25,35,$8.94,6%,$0.54,$8.68,$1.34,$10.64</t>
  </si>
  <si>
    <t>5345-1,27-07-2015,Michael Oakman,"8 Rankins Lane ,Melbourne",Melbourne,VIC,Home Office,Connor Betts,Critical,Artisan 478 Labels,Office Supplies,Small Box,Express Air,31-07-2015,$3.14,$4.91,$1.77,14,$28.52,9%,$2.54,$26.60,$0.50,$26.06</t>
  </si>
  <si>
    <t>5345-1,17-06-2014,Edward Becker,"501 George St,Sydney",Sydney,NSW,Corporate,Samantha Chairs,Medium,Artisan 481 Labels,Office Supplies,Wrap Bag,Regular Air,18-06-2014,$1.94,$3.08,$1.14,21,$26.20,6%,$2.20,$24.60,$0.99,$24.42</t>
  </si>
  <si>
    <t>5345-1,17-12-2013,Tony Molinari,"85-113 Dunning Ave,Rosebery",Sydney,NSW,Corporate,Mihael Khan,Not Specified,Artisan Printable Repositionable Plastic Tabs,Office Supplies,Small Box,Express Air,19-12-2013,$5.33,$8.60,$3.27,8,$197.80,6%,$3.96,$193.84,$6.19,$200.03</t>
  </si>
  <si>
    <t>5345-1,07-06-2013,Janet Martin,"24 Addison Rd,Marrickville",Sydney,NSW,Home Office,Radhya Staples,Not Specified,Apex Forged Steel Scissors with Black Enamel Handles,Office Supplies,Wrap Bag,Regular Air,08-06-2013,$4.10,$9.31,$5.21,36,$383.68,10%,$32.87,$283.83,$3.98,$292.63</t>
  </si>
  <si>
    <t>5345-1,20-08-2013,Jennifer Patt,"523 King St,Newtown",Sydney,NSW,Consumer,Aanya Zhang,High,Artisan Printable Repositionable Plastic Tabs,Office Supplies,Small Pack,Express Air,22-08-2013,$5.33,$8.60,$3.27,37,$197.80,8%,$3.96,$193.84,$6.19,$200.03</t>
  </si>
  <si>
    <t>5345-1,30-07-2014,Keith Herrera,"120 Hardware St,Melbourne",Melbourne,VIC,Consumer,Yvette Biti,High,Artisan 48 Labels,Office Supplies,Small Box,Regular Air,31-07-2014,$3.84,$6.30,$2.46,50,$31.60,10%,$2.25,$21.06,$0.50,$22.09</t>
  </si>
  <si>
    <t>5345-1,03-09-2013,Rob Haberlin,"8 Rankins Lane ,Melbourne",Melbourne,VIC,Home Office,Connor Betts,High,Artisan Printable Repositionable Plastic Tabs,Office Supplies,Small Box,Regular Air,05-09-2013,$5.33,$8.60,$3.27,9,$197.80,3%,$3.96,$193.84,$6.19,$200.03</t>
  </si>
  <si>
    <t>5345-1,16-07-2013,George Zrebassa,"73 MacLeay St,Potts Point",Sydney,NSW,Home Office,Natasha Song,Low,Aluminum Document Frame,Office Supplies,Small Box,Regular Air,17-07-2013,$5.50,$12.22,$6.72,43,$197.80,8%,$3.96,$193.84,$2.85,$200.03</t>
  </si>
  <si>
    <t>5345-1,13-09-2014,Christina Vanderzanden,"188 Pitt Street,Sydney",Sydney,NSW,Corporate,Tina Carlton,Not Specified,Artisan 484 Labels,Office Supplies,Small Box,Regular Air,17-09-2014,$1.84,$2.88,$1.04,33,$80.88,8%,$5.69,$78.33,$0.99,$79.41</t>
  </si>
  <si>
    <t>5345-1,20-07-2013,Giulietta Dortch,"180 High Street,Windsor",Melbourne,VIC,Corporate,Connor Betts,High,Artisan Printable Repositionable Plastic Tabs,Office Supplies,Small Pack,Regular Air,22-07-2013,$5.33,$8.60,$3.27,39,$197.80,4%,$3.96,$193.84,$6.19,$200.03</t>
  </si>
  <si>
    <t>5345-1,05-07-2013,Berenike Kampe,"180 High Street,Windsor",Melbourne,VIC,Corporate,Connor Betts,Critical,Office Shears by Apex,Office Supplies,Small Box,Regular Air,07-07-2013,$0.94,$2.08,$1.14,8,$74.90,2%,$7.48,$68.88,$2.56,$79.53</t>
  </si>
  <si>
    <t>5346-1,31-05-2016,Bill Donatelli,"359 Crown Street,Surry Hills",Sydney,NSW,Consumer,Phoebe Gour,Medium,Smiths Metal Binder Clips,Office Supplies,Wrap Bag,Regular Air,04-06-2016,$1.60,$2.62,$1.02,46,$118.58,1%,$9.95,$116.65,$0.80,$118.19</t>
  </si>
  <si>
    <t>5346-1,15-07-2014,Bobby Odegard,"1/160 Anzac Parade,Kensington",Sydney,NSW,Home Office,Natasha Song,Medium,"Angle-D Binders with Locking Rings, Label Holders",Office Supplies,Small Box,Regular Air,17-07-2014,$4.53,$7.30,$2.77,44,$283.72,4%,$29.37,$262.35,$7.72,$268.75</t>
  </si>
  <si>
    <t>5346-1,12-08-2015,Nora Pelletier,"5/250 Old Northern Road,Castle Hill",Sydney,NSW,Consumer,Nicholas Fernandes,High,Artisan 487 Labels,Office Supplies,Small Pack,Regular Air,14-08-2015,$2.29,$3.69,$1.40,24,$111.66,10%,$4.57,$117.07,$0.50,$119.85</t>
  </si>
  <si>
    <t>5347-1,01-02-2017,Cindy Chapman,"53-55 Liverpool St,Sydney",Sydney,NSW,Consumer,Tina Carlton,High,Artisan Printable Repositionable Plastic Tabs,Office Supplies,Small Box,Regular Air,04-02-2017,$5.33,$8.60,$3.27,42,$197.80,0%,$3.96,$193.84,$6.19,$200.03</t>
  </si>
  <si>
    <t>5347-1,20-05-2015,Alan Shonely,"Macquarie Centre Cnr Herring Road &amp; Waterloo Road,Macquarie Park",Sydney,NSW,Corporate,Nicholas Fernandes,Critical,Artisan Hanging File Binders,Office Supplies,Small Box,Express Air,21-05-2015,$3.65,$5.98,$2.33,23,$369.00,2%,$3.98,$364.30,$1.49,$364.31</t>
  </si>
  <si>
    <t>5348-1,29-07-2015,Alian Denenbon,"8 Rankins Lane ,Melbourne",Melbourne,VIC,Corporate,Connor Betts,High,"Wirebound Message Book, 4 per Page",Office Supplies,Small Box,Regular Air,31-07-2015,$3.48,$5.43,$1.95,10,$83.12,4%,$7.54,$78.16,$0.95,$79.31</t>
  </si>
  <si>
    <t>5349-1,23-12-2013,Don Miller,"120 Hardware St,Melbourne",Melbourne,VIC,Small Business,Connor Betts,High,Artisan 478 Labels,Office Supplies,Wrap Bag,Regular Air,23-12-2013,$3.14,$4.91,$1.77,7,$56.92,2%,$2.36,$56.56,$0.50,$57.06</t>
  </si>
  <si>
    <t>5350-1,28-12-2014,Charles Crestani,"Sydney Fish Market, Bank Street, Sydney",Sydney,NSW,Home Office,Phoebe Gour,Low,"24 Capacity Maxi Data Binder Racks, Pearl",Office Supplies,Small Box,Express Air,30-12-2014,$84.22,$210.55,$126.33,37,$986.06,4%,$9.86,$976.20,$9.99,$988.42</t>
  </si>
  <si>
    <t>5350-1,27-12-2013,Denise Monton,"797 Botany Rd,Rosebery",Sydney,NSW,Corporate,Phoebe Gour,Not Specified,Beekin 105-Key Black Keyboard,Technology,Small Pack,Regular Air,29-12-2013,$6.39,$19.98,$13.59,35,"$1,079.29",3%,$97.14,$982.15,$4.00,$988.42</t>
  </si>
  <si>
    <t>5351-1,10-01-2014,Anne Pryor,"188 Pitt Street,Sydney",Sydney,NSW,Small Business,Tina Carlton,Medium,Beekin 105-Key Black Keyboard,Office Supplies,Small Box,Regular Air,10-01-2014,$6.39,$19.98,$13.59,39,$345.42,3%,$14.35,$323.65,$4.00,$339.55</t>
  </si>
  <si>
    <t>5351-1,04-09-2013,Dan Caclop,"53-55 Liverpool St,Sydney",Sydney,NSW,Corporate,Tina Carlton,Not Specified,Smiths Standard Envelopes,Office Supplies,Wrap Bag,Express Air,10-09-2013,$3.52,$5.68,$2.16,5,$98.31,9%,$2.93,$95.97,$1.39,$95.99</t>
  </si>
  <si>
    <t>5351-1,04-07-2014,Mike Gockenbach,"180 High Street,Windsor",Melbourne,VIC,Small Business,Connor Betts,High,"Alto Parchment Paper, Assorted Colors",Office Supplies,Wrap Bag,Regular Air,06-07-2014,$4.59,$7.28,$2.69,39,$181.60,4%,$9.61,$176.69,$11.15,$174.93</t>
  </si>
  <si>
    <t>5352-1,29-10-2014,Brendan Murry,"797 Botany Rd,Rosebery",Sydney,NSW,Small Business,Phoebe Gour,Low,"OIC Colored Binder Clips, Assorted Sizes",Office Supplies,Small Box,Regular Air,31-10-2014,$2.29,$3.58,$1.29,46,$26.90,9%,$2.80,$26.13,$1.63,$27.42</t>
  </si>
  <si>
    <t>5353-1,05-12-2013,Trudy Brown,"180 High Street,Windsor",Melbourne,VIC,Home Office,Connor Betts,Critical,Wirebound Voice Message Log Book,Office Supplies,Small Pack,Regular Air,07-12-2013,$2.90,$4.76,$1.86,21,"$2,007.53",3%,$180.68,"$1,826.85",$0.88,"$1,858.84"</t>
  </si>
  <si>
    <t>5353-1,23-06-2013,Jim Kriz,"85-113 Dunning Ave,Roseberry",Sydney,NSW,Small Business,Mihael Khan,Critical,Artisan 474 Labels,Office Supplies,Small Box,Regular Air,23-06-2013,$1.84,$2.88,$1.04,11,$126.08,3%,$3.06,$121.70,$0.99,$123.26</t>
  </si>
  <si>
    <t>5353-1,01-11-2013,Kristina Nunn,"22 Civic Rd,Auburn",Sydney,NSW,Home Office,Mihael Khan,Not Specified,Artisan Hanging File Binders,Office Supplies,Small Box,Regular Air,02-11-2013,$3.65,$5.98,$2.33,36,$167.08,4%,$3.85,$152.87,$1.49,$153.28</t>
  </si>
  <si>
    <t>5354-1,29-12-2013,John Castell,"38/133-145 Castlereagh St,Sydney",Sydney,NSW,Consumer,Natasha Song,Medium,TechSavi Cordless Elite Duo,Office Supplies,Wrap Bag,Regular Air,30-12-2013,$60.59,$100.98,$40.39,48,$100.98,3%,$10.10,$90.88,$7.18,$98.06</t>
  </si>
  <si>
    <t>5354-1,03-07-2014,Mitch Webber,"Hoyts Entertainment Quarter 122 Lang Road,Moore Park",Sydney,NSW,Corporate,Tina Carlton,Medium,Artisan 474 Labels,Technology,Medium Box,Regular Air,05-07-2014,$1.84,$2.88,$1.04,25,$50.96,5%,$0.32,$49.22,$0.99,$50.07</t>
  </si>
  <si>
    <t>5354-1,29-12-2013,Steve Carroll,"Macquarie Centre Cnr Herring Road &amp; Waterloo Road,Macquarie Park",Sydney,NSW,Corporate,Nicholas Fernandes,Critical,TechSavi Cordless Access Keyboard,Office Supplies,Wrap Bag,Regular Air,30-12-2013,$14.70,$29.99,$15.29,3,$100.98,9%,$10.10,$90.88,$5.50,$98.06</t>
  </si>
  <si>
    <t>5354-1,29-12-2013,John Castell,"96 Liverpool St,Sydney",Sydney,NSW,Small Business,Samantha Chairs,Low,TechSavi Cordless Elite Duo,Office Supplies,Wrap Bag,Regular Air,30-12-2013,$60.59,$100.98,$40.39,8,$100.98,6%,$10.10,$90.88,$7.18,$98.06</t>
  </si>
  <si>
    <t>5354-1,29-12-2013,John Castell,"38/133-145 Castlereagh St,Sydney",Sydney,NSW,Corporate,Natasha Song,Not Specified,TechSavi Cordless Elite Duo,Office Supplies,Small Box,Regular Air,30-12-2013,$60.59,$100.98,$40.39,20,$100.98,0%,$10.10,$90.88,$7.18,$98.06</t>
  </si>
  <si>
    <t>5354-1,29-12-2013,John Castell,"38/133-145 Castlereagh St,Sydney",Sydney,NSW,Corporate,Natasha Song,Not Specified,TechSavi Cordless Access Keyboard,Furniture,Small Pack,Regular Air,30-12-2013,$14.70,$29.99,$15.29,44,$100.98,3%,$10.10,$90.88,$5.50,$98.06</t>
  </si>
  <si>
    <t>5355-1,03-03-2015,Nicole Brennan,"310 Wattle St,Ultimo",Sydney,NSW,Consumer,Aanya Zhang,Critical,Economy Rollaway Files,Office Supplies,Small Box,Regular Air,04-03-2015,$67.73,$165.20,$97.47,43,$403.85,5%,$20.19,$383.66,$19.99,$388.41</t>
  </si>
  <si>
    <t>5355-1,11-10-2013,Amy Cox,"523 King St,Newtown",Sydney,NSW,Consumer,Aanya Zhang,Medium,"Wirebound Message Book, 4 per Page",Office Supplies,Wrap Bag,Express Air,12-10-2013,$3.48,$5.43,$1.95,26,$63.82,10%,$4.46,$52.22,$0.95,$59.32</t>
  </si>
  <si>
    <t>5355-1,29-12-2013,John Castell,"38/133-145 Castlereagh St,Sydney",Sydney,NSW,Corporate,Natasha Song,Medium,Cando PC940 Copier,Office Supplies,Small Pack,Regular Air,30-12-2013,$278.99,$449.99,$171.00,34,$110.98,4%,$11.00,$90.88,$49.00,$90.88</t>
  </si>
  <si>
    <t>5355-1,04-02-2015,David Smith,"85-113 Dunning Ave,Roseberry",Sydney,NSW,Corporate,Mihael Khan,Not Specified,Artisan 474 Labels,Office Supplies,Small Box,Express Air,06-02-2015,$1.84,$2.88,$1.04,5,$56.30,4%,$3.92,$59.66,$0.99,$60.51</t>
  </si>
  <si>
    <t>5356-1,27-10-2013,Denise Leinenbach,"8 Rankins Lane ,Melbourne",Melbourne,VIC,Small Business,Connor Betts,High,"Artisan Hi-Liter EverBold Pen Style Fluorescent Highlighters, 4/Pack",Office Supplies,Small Box,Regular Air,31-10-2013,$4.48,$8.14,$3.66,47,$91.36,0%,$7.30,$93.76,$3.12,$99.61</t>
  </si>
  <si>
    <t>5356-1,28-10-2013,Toby Knight,"Crown Complex,Southbank",Melbourne,VIC,Small Business,Yvette Biti,Low,Alto Perma 2700 Stacking Storage Drawers,Office Supplies,Small Box,Regular Air,29-10-2013,$8.92,$29.74,$20.82,5,$390.56,7%,$0.00,$392.63,$6.64,$398.23</t>
  </si>
  <si>
    <t>5356-1,01-11-2013,John Murra,"Sydney Fish Market, Bank Street, Sydney",Sydney,NSW,Small Business,Phoebe Gour,Medium,Steady Pocket Accent Highlighters,Office Supplies,Wrap Bag,Express Air,03-11-2013,$0.93,$1.60,$0.67,31,$51.64,0%,$2.17,$51.91,$1.29,$59.60</t>
  </si>
  <si>
    <t>5356-1,03-08-2015,Dave Hallsten,"1 John St,Waterloo",Sydney,NSW,Home Office,Charlie Bui,High,Smiths General Use 3-Ring Binders,Office Supplies,Small Box,Regular Air,08-08-2015,$1.18,$1.88,$0.70,34,$41.92,7%,$4.10,$38.96,$1.49,$39.95</t>
  </si>
  <si>
    <t>5356-1,05-12-2013,Trudy Brown,"180 High Street,Windsor",Melbourne,VIC,Corporate,Connor Betts,Medium,DFeek ODtal Color Pencil Set,Office Supplies,Small Box,Regular Air,07-12-2013,$11.11,$19.84,$8.73,7,"$2,007.53",3%,$180.68,"$1,826.85",$4.10,"$1,835.84"</t>
  </si>
  <si>
    <t>5356-1,10-04-2015,Katrina Edelman,"Westfield Miranda, 600 Kingsway,Miranda",Sydney,NSW,Small Business,Preston Senome,Low,"DrawIt Colored Pencils, 48-Color Set",Office Supplies,Small Box,Regular Air,11-04-2015,$21.56,$36.55,$14.99,20,$52.82,5%,$3.17,$49.65,$13.89,$50.92</t>
  </si>
  <si>
    <t>5356-1,20-10-2013,Tamara Willingham,"Sydney Fish Market, Bank Street, Sydney",Sydney,NSW,Consumer,Phoebe Gour,Medium,Artisan 474 Labels,Office Supplies,Small Box,Regular Air,21-10-2013,$1.84,$2.88,$1.04,37,$297.60,5%,$0.00,$297.66,$0.99,$305.30</t>
  </si>
  <si>
    <t>5357-1,05-07-2014,James Galang,"Westfield 1 Anderson St,Chatswood",Sydney,NSW,Corporate,Nicholas Fernandes,Medium,OIC Bulk Pack Metal Binder Clips,Office Supplies,Small Pack,Regular Air,09-07-2014,$3.95,$6.08,$2.13,34,$169.80,4%,$5.49,$156.97,$1.82,$159.69</t>
  </si>
  <si>
    <t>5357-1,04-12-2016,Kean Thrrason,"Westfield Sydney,Sydney",Sydney,NSW,Corporate,Natasha Song,High,Alto Perma 2700 Stacking Storage Drawers,Technology,Small Pack,Regular Air,05-12-2016,$8.92,$29.74,$20.82,1,$579.42,10%,$34.77,$544.65,$6.64,$548.65</t>
  </si>
  <si>
    <t>5357-1,30-12-2013,Trudy Brown,"180 High Street,Windsor",Melbourne,VIC,Small Business,Connor Betts,Medium,Artisan Legal 4-Ring Binder,Office Supplies,Small Box,Regular Air,30-12-2013,$13.64,$20.98,$7.34,1,$482.54,0%,$14.48,$468.06,$1.49,$469.55</t>
  </si>
  <si>
    <t>5358-1,13-12-2014,Mike Kennedy,"99 Lygon Street,East Brunswick",Melbourne,VIC,Home Office,Connor Betts,Low,Artisan Round Ring Poly Binders,Office Supplies,Small Box,Regular Air,15-12-2014,$1.82,$2.84,$1.02,1,$41.90,3%,$0.65,$49.07,$5.44,$49.09</t>
  </si>
  <si>
    <t>5358-1,11-08-2013,Liz Willingham,"60 Commercial Rd,Prahran",Melbourne,VIC,Corporate,Yvette Biti,Not Specified,"Artisan Hi-Liter EverBold Pen Style Fluorescent Highlighters, 4/Pack",Furniture,Large Box,Regular Air,13-08-2013,$4.48,$8.14,$3.66,17,$78.04,0%,$2.33,$78.59,$3.12,$79.33</t>
  </si>
  <si>
    <t>5358-2,04-01-2014,Saphhira Shifley,"Westfield Miranda, 600 Kingsway,Miranda",Sydney,NSW,Home Office,Preston Senome,Medium,Desktop 3-Pocket Hot File,Office Supplies,Small Box,Regular Air,05-01-2014,$22.18,$54.10,$31.92,18,"$2,272.20",5%,$45.44,"$2,226.76",$19.99,"$2,246.75"</t>
  </si>
  <si>
    <t>5358-2,04-01-2014,Saphhira Shifley,"Westfield Miranda, 600 Kingsway,Miranda",Sydney,NSW,Home Office,Preston Senome,High,Desktop 3-Rocket Hot File,Office Supplies,Wrap Bag,Regular Air,05-01-2014,$22.18,$54.10,$31.92,29,"$2,272.20",3%,$45.44,"$2,226.76",$19.99,"$2,246.75"</t>
  </si>
  <si>
    <t>5358-2,04-01-2014,Saphhira Shifley,"Westfield Miranda, 600 Kingsway,Miranda",Sydney,NSW,Home Office,Preston Senome,Not Specified,Desktop 3-Pocket Hot File,Technology,Small Box,Regular Air,05-01-2014,$22.18,$54.10,$31.92,34,"$2,252.20",6%,$45.44,"$2,226.76",$19.99,"$2,246.75"</t>
  </si>
  <si>
    <t>5359-1,02-11-2013,Eugene Hildebrand,"120 Hardware St,Melbourne",Melbourne,VIC,Consumer,Yvette Biti,Critical,"Alto Parchment Paper, Assorted Colors",Office Supplies,Small Box,Regular Air,03-11-2013,$4.59,$7.28,$2.69,34,$260.02,3%,$14.10,$246.18,$11.15,$251.85</t>
  </si>
  <si>
    <t>5359-1,04-01-2014,Helen Andreada,"470 Anzac Parade,Kingsford",Sydney,NSW,Consumer,Tina Carlton,Critical,"3Max Polarizing Task Lamp with Clamp Arm, Light Gray",Office Supplies,Wrap Bag,Regular Air,06-01-2014,$56.16,$136.98,$80.82,50,"$2,465.64",9%,$49.31,"$2,416.33",$24.49,"$2,440.82"</t>
  </si>
  <si>
    <t>5359-1,11-09-2014,Philip Brown,"Shop 1, 186-190 Church Street,Parramatta</t>
  </si>
  <si>
    <t>5359-1,14-01-2014,Fred Wasserman,"61 York St,Sydney",Sydney,NSW,Consumer,Leighton Forrest,Not Specified,Alto Perma 3000 Stacking Storage Drawers,Technology,Small Pack,Regular Air,17-01-2014,$8.92,$29.74,$20.82,21,$522.84,9%,$10.19,$402.85,$6.64,$428.85</t>
  </si>
  <si>
    <t>5359-1,27-12-2013,Tony Molinari,"85-113 Dunning Ave,Rosebery",Sydney,NSW,Corporate,Mihael Khan,Not Specified,Binding Machine Supplies,Office Supplies,Wrap Bag,Regular Air,29-12-2013,$18.38,$29.17,$10.79,40,"$1,079.29",3%,$97.14,$982.15,$6.27,$988.42</t>
  </si>
  <si>
    <t>5359-1,01-12-2014,Ritsa Hightower,"1/160 Anzac Parade,Kensington",Sydney,NSW,Small Business,Natasha Song,High,Apex Straight Scissors,Office Supplies,Wrap Bag,Express Air,05-12-2014,$5.19,$12.98,$7.79,31,$371.68,6%,$10.03,$363.03,$3.14,$367.95</t>
  </si>
  <si>
    <t>5359-1,29-08-2013,John Castell,"38/133-145 Castlereagh St,Sydney",Sydney,NSW,Home Office,Natasha Song,Medium,Artisan Poly Binder Pockets,Office Supplies,Small Box,Express Air,30-08-2013,$2.26,$3.58,$1.32,22,$164.12,2%,$1.64,$152.77,$5.47,$153.27</t>
  </si>
  <si>
    <t>5359-1,03-05-2014,Liz Willingham,"60 Commercial Rd,Prahran",Melbourne,VIC,Consumer,Yvette Biti,Medium,Alto Memo Cubes,Technology,Small Pack,Express Air,07-05-2014,$3.32,$5.18,$1.86,3,$151.34,3%,$2.59,$152.07,$2.04,$153.28</t>
  </si>
  <si>
    <t>5359-1,19-11-2014,Brendan Murry,"2/797 Botany Rd,Rosebery",Sydney,NSW,Corporate,Samantha Chairs,Low,PastelOcean Color Pencil Set,Furniture,Small Pack,Regular Air,21-11-2014,$11.11,$19.84,$8.73,17,$165.92,1%,$15.51,$152.97,$4.10,$157.75</t>
  </si>
  <si>
    <t>5360-1,05-05-2013,Dave Kipp,"221 Barkly St,St Kilda",Melbourne,VIC,Corporate,Yvette Biti,Low,Emerson Stylus 1520 Color Inkjet Printer,Office Supplies,Small Box,Regular Air,10-05-2013,$315.61,$500.97,$185.36,20,$541.26,10%,$54.92,$528.36,$69.30,$523.36</t>
  </si>
  <si>
    <t>5360-1,04-10-2013,Neil Knudson,"4A Lyons St,Strathfield",Sydney,NSW,Home Office,Tina Carlton,Medium,Smiths Metal Binder Clips,Office Supplies,Small Box,Regular Air,07-10-2013,$1.60,$2.62,$1.02,32,$84.20,9%,$6.52,$84.97,$0.80,$86.73</t>
  </si>
  <si>
    <t>5360-1,04-01-2014,Saphhira Shifley,"Westfield Miranda, 600 Kingsway,Miranda",Sydney,NSW,Corporate,Preston Senome,Not Specified,Economy Rollaway Files,Office Supplies,Small Box,Regular Air,05-01-2014,$67.73,$165.20,$97.47,14,"$8,094.80",10%,$404.74,"$7,690.06",$19.99,"$7,710.05"</t>
  </si>
  <si>
    <t>5360-1,18-11-2013,Phillip Flathmann,"Macquarie Centre Cnr Herring Road &amp; Waterloo Road,Macquarie Park",Sydney,NSW,Small Business,Nicholas Fernandes,Low,Emerson LQ-870 Dot Matrix Printer,Technology,Small Box,Regular Air,20-11-2013,$219.61,$535.64,$316.03,40,$689.00,4%,$67.82,$694.56,$14.70,$608.97</t>
  </si>
  <si>
    <t>5360-1,10-08-2013,Edward Hooks,"224A Gertrude St,Fitzroy",Melbourne,VIC,Corporate,Connor Betts,Low,3Max Organizer Strips,Office Supplies,Small Pack,Regular Air,12-08-2013,$3.40,$5.40,$2.00,50,$78.00,8%,$2.90,$75.10,$7.78,$79.71</t>
  </si>
  <si>
    <t>5361-1,25-10-2013,Dan Campbell,"1/173-179 Bronte Rd,Waverley",Sydney,NSW,Consumer,Leighton Forrest,Not Specified,TechSavi Access Keyboard,Office Supplies,Small Box,Regular Air,27-10-2013,$8.31,$15.98,$7.67,6,$448.50,2%,$43.56,$433.59,$6.50,$439.39</t>
  </si>
  <si>
    <t>5362-1,05-06-2015,Tra Armssront,"485 Crown St,Surry Hills",Sydney,NSW,Home Office,Leighton Forrest,Not Specified,Pizazz Drawing Pencil Set,Office Supplies,Wrap Bag,Regular Air,06-06-2015,$1.17,$2.78,$1.61,34,$65.10,2%,$5.21,$59.69,$1.20,$60.39</t>
  </si>
  <si>
    <t>5362-1,18-02-2015,Sandra Glassco,"224A Gertrude St,Fitzroy",Melbourne,VIC,Small Business,Connor Betts,Not Specified,Binder Clips by OIC,Office Supplies,Small Box,Regular Air,19-02-2015,$0.93,$1.48,$0.55,7,$46.34,9%,$4.92,$43.44,$0.70,$44.92</t>
  </si>
  <si>
    <t>5362-1,10-12-2014,Bart Watters,"Westfield 1 Anderson St,Chatswood",Sydney,NSW,Home Office,Nicholas Fernandes,High,UGen Ultra Professional Cordless Optical Suite,Office Supplies,Small Box,Regular Air,11-12-2014,$54.52,$100.97,$46.45,32,"$4,568.60",7%,$49.71,"$4,454.85",$7.18,"$4,570.55"</t>
  </si>
  <si>
    <t>5363-1,19-07-2015,Laura Armstrong,"240-242 Johnston Street,Fitzroy",Melbourne,VIC,Home Office,Connor Betts,Not Specified,Binding Machine Supplies,Office Supplies,Small Box,Regular Air,20-07-2015,$18.38,$29.17,$10.79,10,$105.80,6%,$10.39,$98.09,$6.27,$98.39</t>
  </si>
  <si>
    <t>5363-1,04-01-2014,Helen Andreada,"470 Anzac Parade,Kingsford",Sydney,NSW,Corporate,Tina Carlton,Critical,Office Shears by Apex,Office Supplies,Small Box,Regular Air,06-01-2014,$0.94,$2.08,$1.14,23,$89.44,2%,$4.47,$84.97,$2.56,$87.53</t>
  </si>
  <si>
    <t>5363-1,30-04-2013,Jack OBriant,"85-113 Dunning Ave,Rosebery",Sydney,NSW,Corporate,Mihael Khan,Low,Smiths Gold Paper Clips,Office Supplies,Small Box,Regular Air,02-05-2013,$1.82,$2.98,$1.16,38,$99.92,1%,$9.99,$90.91,$1.58,$94.99</t>
  </si>
  <si>
    <t>5364-1,16-12-2014,Harry Greene,"470 Anzac Parade,Kingsford",Sydney,NSW,Corporate,Tina Carlton,High,12 Colored Short Pencils,Office Supplies,Small Pack,Regular Air,18-12-2014,$1.09,$2.60,$1.51,10,$80.96,1%,$5.67,$75.29,$2.40,$92.19</t>
  </si>
  <si>
    <t>5364-1,08-01-2014,Dionis Lloyd,"85-113 Dunning Ave,Rosebery",Sydney,NSW,Corporate,Mihael Khan,Medium,Artisan Legal 4-Ring Binder,Office Supplies,Small Box,Regular Air,15-01-2014,$13.64,$20.98,$7.34,16,$469.98,4%,$18.80,$451.18,$1.49,$466.28</t>
  </si>
  <si>
    <t>5364-1,23-11-2013,Samah Foster,"Sydney Fish Market, Bank Street, Sydney",Sydney,NSW,Home Office,Phoebe Gour,High,1726 Digital Answering Machine,Office Supplies,Wrap Bag,Regular Air,23-11-2013,$8.82,$20.99,$12.17,34,$469.96,3%,$26.80,$451.16,$4.81,$465.26</t>
  </si>
  <si>
    <t>5364-1,02-09-2014,Vivek Sundaresam,"152 Bunnerong Road,Eastgardens",Sydney,NSW,Corporate,Tina Carlton,Medium,"Artisan Flip-Chart Easel Binder, Black",Office Supplies,Wrap Bag,Regular Air,04-09-2014,$13.88,$22.38,$8.50,20,$469.98,6%,$18.82,$453.18,$15.10,$466.38</t>
  </si>
  <si>
    <t>5365-1,29-05-2013,Eugene Moren,"85-113 Dunning Ave,Rosebery",Sydney,NSW,Corporate,Mihael Khan,Low,Smiths SlimLine Pencil Sharpener,Office Supplies,Wrap Bag,Regular Air,29-05-2013,$4.79,$11.97,$7.18,31,$94.01,4%,$3.75,$95.17,$5.81,$98.50</t>
  </si>
  <si>
    <t>5365-1,05-11-2013,Victoria Pisteka,"Westfield Sydney,Sydney",Sydney,NSW,Small Business,Natasha Song,Medium,Cando PC940 Copier,Technology,Small Box,Regular Air,07-11-2013,$278.99,$449.99,$171.00,16,"$2,505.56",0%,$121.32,"$2,219.65",$49.00,"$2,307.94"</t>
  </si>
  <si>
    <t>5365-1,08-01-2014,Anne Pryor,"1-2/299 Sussex St,Sydney",Sydney,NSW,Home Office,Aanya Zhang,Low,"Steady Colorific Colored Pencils, 12/Box",Technology,Large Box,Regular Air,10-01-2014,$1.30,$2.88,$1.58,16,$132.48,0%,$5.30,$127.18,$1.01,$128.19</t>
  </si>
  <si>
    <t>5365-1,18-02-2015,Sandra Glassco,"224A Gertrude St,Fitzroy",Melbourne,VIC,Corporate,Connor Betts,Critical,Steady Liquid Accent Tank-Style Highlighters,Office Supplies,Wrap Bag,Regular Air,19-02-2015,$1.31,$2.84,$1.53,9,$65.36,8%,$3.92,$62.44,$0.93,$66.23</t>
  </si>
  <si>
    <t>5366-1,11-06-2013,Jim Kriz,"85-113 Dunning Ave,Roseberry",Sydney,NSW,Home Office,Mihael Khan,Medium,TechSavi Internet Navigator Keyboard,Office Supplies,Small Box,Regular Air,13-06-2013,$6.51,$30.98,$24.47,50,"$3,152.14",7%,$34.69,"$1,193.35",$6.50,"$1,119.36"</t>
  </si>
  <si>
    <t>5367-1,10-01-2014,Anne Pryor,"1-2/299 Sussex St,Sydney",Sydney,NSW,Corporate,Aanya Zhang,High,3Max Organizer Strips,Technology,Small Box,Regular Air,11-01-2014,$3.40,$5.40,$2.00,20,$48.60,4%,$4.37,$44.23,$7.78,$52.01</t>
  </si>
  <si>
    <t>5367-1,02-12-2014,Jesus Ocampo,"60 Commercial Rd,Prahran",Melbourne,VIC,Consumer,Yvette Biti,Medium,Office Shears by Apex,Office Supplies,Wrap Bag,Regular Air,08-12-2014,$0.94,$2.08,$1.14,37,$89.44,9%,$4.37,$84.97,$2.56,$87.53</t>
  </si>
  <si>
    <t>5367-1,10-01-2014,Patrick ODonnell,"21 Wentworth St,Parramatta",Sydney,NSW,Home Office,Aanya Zhang,Not Specified,3Max Organizer Strips,Technology,Small Box,Express Air,12-01-2014,$3.40,$5.40,$2.00,45,$48.60,2%,$4.37,$44.23,$7.78,$52.01</t>
  </si>
  <si>
    <t>5367-1,04-01-2014,Saphhira Shifley,"Westfield Miranda, 600 Kingsway,Miranda",Sydney,NSW,Small Business,Preston Senome,Not Specified,3Max Organizer Strips,Office Supplies,Small Box,Regular Air,05-01-2014,$3.40,$5.40,$2.00,33,$48.60,8%,$4.37,$44.23,$7.78,$52.01</t>
  </si>
  <si>
    <t>5367-1,18-10-2014,Patrick Jones,"221 Barkly St,St Kilda",Melbourne,VIC,Small Business,Yvette Biti,Critical,3Max Organizer Strips,Office Supplies,Wrap Bag,Regular Air,20-10-2014,$3.40,$5.40,$2.00,32,$48.60,3%,$5.17,$44.23,$7.78,$52.01</t>
  </si>
  <si>
    <t>5367-1,10-01-2014,Dave Hallsten,"1 John St,Waterloo",Sydney,NSW,Home Office,Charlie Bui,Critical,3Max Organizer Strips,Office Supplies,Small Pack,Regular Air,10-01-2014,$3.40,$5.40,$2.00,4,$48.60,3%,$4.37,$44.23,$7.78,$52.01</t>
  </si>
  <si>
    <t>5367-1,10-01-2014,Anne Pryor,"1-2/299 Sussex St,Sydney",Sydney,NSW,Corporate,Aanya Zhang,Not Specified,3Max Organizer Strips,Office Supplies,Small Pack,Regular Air,10-01-2014,$3.40,$5.40,$2.00,6,$48.60,1%,$4.37,$44.23,$7.78,$52.01</t>
  </si>
  <si>
    <t>5367-1,08-01-2014,Dionis Lloyd,"1-2/299 Sussex St,Sydney",Sydney,NSW,Small Business,Aanya Zhang,Critical,3Max Organizer Strips,Technology,Small Box,Regular Air,15-01-2014,$3.40,$5.40,$2.00,28,$48.60,4%,$4.37,$44.23,$7.78,$52.01</t>
  </si>
  <si>
    <t>5367-1,18-11-2013,Phillip Flathmann,"Macquarie Centre Cnr Herring Road &amp; Waterloo Road,Macquarie Park",Sydney,NSW,Corporate,Nicholas Fernandes,Not Specified,"Artisan Flip-Chart Easel Binder, Black",Furniture,Small Pack,Regular Air,20-11-2013,$13.88,$22.38,$8.50,8,$454.58,10%,$6.20,$421.67,$15.10,$485.16</t>
  </si>
  <si>
    <t>5367-1,10-01-2014,Nick Zandusky,"224A Gertrude St,Fitzroy",Melbourne,VIC,Consumer,Connor Betts,Not Specified,3Max Organizer Strips,Office Supplies,Small Box,Regular Air,11-01-2014,$3.40,$5.40,$2.00,39,$48.60,6%,$4.37,$44.23,$7.78,$52.01</t>
  </si>
  <si>
    <t>5367-2,10-01-2014,Anne Pryor,"1-2/299 Sussex St,Sydney",Sydney,NSW,Home Office,Aanya Zhang,Low,Office Shears by Apex,Office Supplies,Small Box,Regular Air,10-01-2014,$0.94,$2.08,$1.14,16,$89.44,2%,$4.37,$84.97,$2.56,$87.53</t>
  </si>
  <si>
    <t>5367-2,12-08-2015,Grant Carroll,"10 O'Connell St,Sydney",Sydney,NSW,Corporate,Aanya Zhang,Low,Artisan Hi-Liter Fluorescent Desk Style Markers,Office Supplies,Small Pack,Regular Air,15-08-2015,$1.76,$3.38,$1.62,49,$89.44,1%,$4.47,$84.97,$0.85,$87.53</t>
  </si>
  <si>
    <t>5367-2,11-09-2013,Naresj Patel,"106 Ebley Street,Bondi Junction",Sydney,NSW,Corporate,Leighton Forrest,Medium,Office Shears by Apex,Office Supplies,Wrap Bag,Regular Air,15-09-2013,$0.94,$2.08,$1.14,47,$89.44,10%,$4.47,$84.97,$2.56,$87.53</t>
  </si>
  <si>
    <t>5367-2,10-01-2014,Anne Pryor,"1-2/299 Sussex St,Sydney",Sydney,NSW,Consumer,Aanya Zhang,Low,Office Shears by Apex,Technology,Small Pack,Regular Air,10-01-2014,$0.94,$2.08,$1.14,19,$88.40,9%,$4.37,$84.97,$2.56,$87.53</t>
  </si>
  <si>
    <t>5368-1,24-10-2013,Ed Jacobs,"22 Civic Rd,Auburn",Sydney,NSW,Corporate,Mihael Khan,Low,Economy Binders,Office Supplies,Small Box,Regular Air,27-10-2013,$1.33,$2.08,$0.75,38,$4.26,5%,$0.00,$4.66,$1.49,$5.34</t>
  </si>
  <si>
    <t>5368-1,24-08-2016,Kelly Williams,"499-501 Lygon Street,Carlton North",Melbourne,VIC,Home Office,Yvette Biti,Critical,3Max Organizer Strips,Technology,Medium Box,Regular Air,25-08-2016,$3.40,$5.40,$2.00,8,$426.70,9%,$26.14,$410.20,$7.78,$113.29</t>
  </si>
  <si>
    <t>5368-1,26-09-2013,Bor Nyng,"506 Swan Street,Richmond",Melbourne,VIC,Small Business,Connor Betts,Not Specified,Wirebound Voice Message Log Book,Office Supplies,Small Box,Regular Air,28-09-2013,$2.90,$4.76,$1.86,33,$48.93,8%,$4.13,$44.95,$0.88,$52.96</t>
  </si>
  <si>
    <t>5369-1,10-10-2014,Chuck Clark,"53-55 Liverpool St,Sydney",Sydney,NSW,Corporate,Tina Carlton,High,Cando S750 Color Inkjet Printer,Office Supplies,Wrap Bag,Regular Air,11-10-2014,$75.00,$120.97,$45.97,47,"$3,079.64",0%,$30.73,"$3,739.62",$26.30,"$3,736.84"</t>
  </si>
  <si>
    <t>5369-1,15-07-2015,Bary Gonzalez,"1 John Street,Waterloo",Sydney,NSW,Corporate,Charlie Bui,Medium,Smiths Pushpins,Office Supplies,Wrap Bag,Regular Air,19-07-2015,$0.94,$1.88,$0.94,20,$63.50,6%,$2.69,$61.91,$0.79,$64.00</t>
  </si>
  <si>
    <t>5369-1,04-07-2015,Patrick Ryan,"Cnr Williams Road &amp; Lechlade Ave,South Yarra",Melbourne,VIC,Small Business,Yvette Biti,Medium,Adesso Programmable 142-Key Keyboard,Office Supplies,Small Box,Express Air,05-07-2015,$32.02,$152.48,$120.46,30,"$4,090.52",2%,$30.37,"$2,795.59",$4.00,"$2,792.75"</t>
  </si>
  <si>
    <t>5369-1,18-02-2015,Sandra Glassco,"224A Gertrude St,Fitzroy",Melbourne,VIC,Corporate,Connor Betts,Not Specified,Artisan 487 Labels,Office Supplies,Wrap Bag,Regular Air,21-02-2015,$2.29,$3.69,$1.40,27,$49.36,8%,$3.96,$49.60,$0.50,$40.04</t>
  </si>
  <si>
    <t>5369-1,11-03-2014,Rick Duston,"260 Marrickville Rd,Marrickville",Sydney,NSW,Small Business,Nicholas Fernandes,Critical,"Angle-D Binders with Locking Rings, Label Holders",Office Supplies,Small Box,Regular Air,12-03-2014,$4.53,$7.30,$2.77,28,$573.56,4%,$11.04,$521.56,$7.72,$526.05</t>
  </si>
  <si>
    <t>5369-1,01-11-2013,Kristina Nunn,"22 Civic Rd,Auburn",Sydney,NSW,Consumer,Mihael Khan,High,"DrawIt Colored Pencils, 48-Color Set",Technology,Small Pack,Regular Air,02-11-2013,$21.56,$36.55,$14.99,10,$62.92,10%,$0.63,$62.39,$13.89,$63.90</t>
  </si>
  <si>
    <t>5369-1,17-08-2013,Valerie Dominguez,"152 Bunnerong Road,Eastgardens",Sydney,NSW,Corporate,Tina Carlton,High,Cando PC940 Copier,Furniture,Small Pack,Regular Air,17-08-2013,$278.99,$449.99,$171.00,37,$489.40,9%,$37.85,$451.07,$49.00,$466.55</t>
  </si>
  <si>
    <t>5369-1,10-01-2014,Nick Zandusky,"224A Gertrude St,Fitzroy",Melbourne,VIC,Corporate,Connor Betts,High,"3Max Polarizing Task Lamp with Clamp Arm, Light Gray",Office Supplies,Small Box,Regular Air,11-01-2014,$56.16,$136.98,$80.82,41,"$2,465.64",3%,$49.31,"$2,416.33",$24.49,"$2,440.82"</t>
  </si>
  <si>
    <t>5369-1,27-01-2014,Ken Lonsdale,"99 Lygon Street,East Brunswick",Melbourne,VIC,Small Business,Connor Betts,Low,Aluminum Document Frame,Office Supplies,Small Pack,Regular Air,27-01-2014,$5.50,$12.22,$6.72,46,$226.00,9%,$2.18,$213.18,$2.85,$228.19</t>
  </si>
  <si>
    <t>5370-1,22-11-2014,Harold Ryan,"4A Lyons St,Strathfield",Sydney,NSW,Home Office,Tina Carlton,Medium,Pizazz Drawing Pencil Set,Office Supplies,Small Pack,Regular Air,23-11-2014,$1.53,$2.78,$1.25,22,$154.46,7%,$3.55,$158.66,$1.34,$157.37</t>
  </si>
  <si>
    <t>5370-1,21-10-2014,Philip Brown,"499-501 Lygon Street,Carlton North",Melbourne,VIC,Home Office,Yvette Biti,Medium,Steady Liquid Accent Tank-Style Highlighters,Office Supplies,Wrap Bag,Regular Air,21-10-2014,$1.31,$2.84,$1.53,50,$53.54,8%,$2.79,$59.01,$0.93,$65.57</t>
  </si>
  <si>
    <t>5370-1,04-07-2013,Christy Brittain,"Shop 1, 186-190 Church Street,Parramatta</t>
  </si>
  <si>
    <t>5370-1,11-10-2013,Stephanie Ulpright,"541 Church St ,Richmond",Melbourne,VIC,Consumer,Yvette Biti,High,"Steady EarthWrite Recycled Pencils, Medium Soft, #2",Office Supplies,Wrap Bag,Regular Air,13-10-2013,$0.90,$2.10,$1.20,1,$36.22,2%,$0.35,$33.62,$0.70,$32.79</t>
  </si>
  <si>
    <t>5371-1,05-12-2014,Larry Tron,"4A Lyons St,Strathfield",Sydney,NSW,Consumer,Tina Carlton,High,"Angle-D Binders with Locking Rings, Label Holders",Office Supplies,Wrap Bag,Regular Air,07-12-2014,$4.53,$7.30,$2.77,27,$186.82,7%,$10.69,$168.61,$7.72,$178.99</t>
  </si>
  <si>
    <t>5371-1,27-03-2013,Erica Smith,"188 Pitt Street,Sydney",Sydney,NSW,Small Business,Tina Carlton,High,Apex Office Executive Series Stainless Steel Trimmers,Office Supplies,Small Box,Regular Air,27-03-2013,$3.51,$8.57,$5.06,2,$206.96,5%,$8.10,$193.34,$6.14,$199.44</t>
  </si>
  <si>
    <t>5372-1,08-01-2014,Dionis Lloyd,"85-113 Dunning Ave,Rosebery",Sydney,NSW,Small Business,Mihael Khan,Not Specified,Artisan Poly Binder Pockets,Office Supplies,Small Box,Regular Air,15-01-2014,$2.26,$3.58,$1.32,33,$137.64,5%,$5.35,$133.11,$5.47,$133.33</t>
  </si>
  <si>
    <t>5372-1,04-01-2014,Helen Andreada,"470 Anzac Parade,Kingsford",Sydney,NSW,Corporate,Tina Carlton,Not Specified,UGen Ultra Professional Cordless Optical Suite,Office Supplies,Wrap Bag,Regular Air,06-01-2014,$156.50,$300.97,$144.47,31,"$2,250.42",8%,$42.71,"$2,025.69",$7.18,"$2,194.75"</t>
  </si>
  <si>
    <t>5373-1,13-01-2014,Ashley Jarboe,"180 High Street,Windsor",Melbourne,VIC,Small Business,Connor Betts,Low,TypeRight Side-Opening Peel &amp; Seel Expanding Envelopes,Office Supplies,Wrap Bag,Regular Air,18-01-2014,$54.29,$90.48,$36.19,1,$467.22,2%,$42.05,$425.17,$19.99,$431.83</t>
  </si>
  <si>
    <t>5373-1,29-10-2014,Brendan Murry,"2/797 Botany Rd,Rosebery",Sydney,NSW,Small Business,Samantha Chairs,Low,Apex Box Cutter Scissors,Technology,Small Pack,Express Air,31-10-2014,$4.19,$10.23,$6.04,46,$273.30,9%,$15.55,$260.81,$4.68,$275.84</t>
  </si>
  <si>
    <t>5373-1,10-01-2014,Nick Zandusky,"224A Gertrude St,Fitzroy",Melbourne,VIC,Small Business,Connor Betts,Not Specified,Alto Memo Cubes,Office Supplies,Small Box,Regular Air,11-01-2014,$3.32,$5.18,$1.86,21,$48.60,0%,$4.37,$44.23,$2.04,$52.83</t>
  </si>
  <si>
    <t>5374-1,15-02-2014,Airls Lampticp,"180 High Street,Windsor",Melbourne,VIC,Small Business,Connor Betts,High,3Max Organizer Strips,Office Supplies,Wrap Bag,Regular Air,16-02-2014,$3.40,$5.40,$2.00,22,$167.18,4%,$15.21,$151.87,$7.78,$152.59</t>
  </si>
  <si>
    <t>5374-1,28-04-2015,Dianna Arnett,"99 Lygon Street,East Brunswick",Melbourne,VIC,Corporate,Connor Betts,Low,Artisan Printable Repositionable Plastic Tabs,Office Supplies,Wrap Bag,Regular Air,30-04-2015,$5.33,$8.60,$3.27,40,$151.48,1%,$2.59,$152.07,$6.19,$153.57</t>
  </si>
  <si>
    <t>5374-1,30-08-2013,Denny Joy,"99 Lygon Street,East Brunswick",Melbourne,VIC,Small Business,Connor Betts,Critical,Apex Preferred Stainless Steel Scissors,Technology,Small Box,Regular Air,01-08-2013,$2.50,$5.68,$3.18,46,$258.35,6%,$29.97,$239.27,$3.60,$239.74</t>
  </si>
  <si>
    <t>5374-1,23-02-2013,Giulietta Weimer,"48 Albion St,Surry Hills",Sydney,NSW,Corporate,Natasha Song,Not Specified,Apex Box Cutter Scissors,Technology,Medium Box,Express Air,23-02-2013,$4.19,$10.23,$6.04,27,$432.86,9%,$0.00,$429.75,$4.68,$434.74</t>
  </si>
  <si>
    <t>5375-1,13-05-2013,Alex Russell,"99 Lygon Street,East Brunswick",Melbourne,VIC,Corporate,Connor Betts,Medium,3Max Organizer Strips,Technology,Medium Box,Regular Air,15-05-2013,$3.40,$5.40,$2.00,33,$75.60,1%,$6.80,$68.80,$7.78,$76.58</t>
  </si>
  <si>
    <t>5375-1,29-05-2013,Eudokia Martin,"412 Brunswick St,Fitzroy",Melbourne,VIC,Consumer,Connor Betts,Not Specified,Artisan 474 Labels,Office Supplies,Wrap Bag,Regular Air,25-05-2013,$1.84,$2.88,$1.04,27,$95.29,4%,$3.69,$85.89,$0.99,$88.39</t>
  </si>
  <si>
    <t>5376-1,28-03-2014,Dionis Lloyd,"85-113 Dunning Ave,Rosebery",Sydney,NSW,Small Business,Mihael Khan,Medium,Smiths SlimLine Pencil Sharpener,Office Supplies,Small Box,Regular Air,28-03-2014,$4.79,$11.97,$7.18,45,$153.98,0%,$11.30,$145.69,$5.81,$147.39</t>
  </si>
  <si>
    <t>5377-1,24-01-2014,Jeremy Pistek,"85-113 Dunning Ave,Roseberry",Sydney,NSW,Small Business,Mihael Khan,Not Specified,Fluorescent Highlighters by DrawIt,Office Supplies,Small Box,Regular Air,25-01-2014,$1.95,$3.98,$2.03,31,$163.18,8%,$11.42,$151.76,$0.83,$152.59</t>
  </si>
  <si>
    <t>5377-1,04-12-2014,Ed Braxton,"499-501 Lygon Street,Carlton North",Melbourne,VIC,Small Business,Yvette Biti,High,Smiths Metal Binder Clips,Office Supplies,Small Box,Regular Air,05-12-2014,$1.60,$2.62,$1.02,30,$163.18,3%,$11.42,$151.76,$0.80,$152.59</t>
  </si>
  <si>
    <t>5377-1,14-01-2014,Fred Wasserman,"61 York St,Sydney",Sydney,NSW,Consumer,Leighton Forrest,Critical,Smiths Bolldog Clip,Office Supplies,Small Pack,Regular Air,17-01-2014,$2.31,$3.78,$1.47,33,$163.18,5%,$11.42,$151.76,$0.71,$152.59</t>
  </si>
  <si>
    <t>5378-1,10-01-2015,Max Jones,"240-242 Johnston Street,Fitzroy",Melbourne,VIC,Consumer,Connor Betts,Critical,Artisan 48 Labels,Office Supplies,Small Box,Regular Air,12-01-2015,$3.84,$6.30,$2.46,46,$126.70,4%,$17.83,$112.40,$0.50,$117.85</t>
  </si>
  <si>
    <t>5378-1,14-01-2014,Fred Wasserman,"61 York St,Sydney",Sydney,NSW,Consumer,Leighton Forrest,High,Artisan Hanging File Bins,Technology,Jumbo Drum,Delivery Truck,17-01-2014,$1.09,$2.60,$1.51,25,$122.10,2%,$12.22,$120.98,$2.40,$123.43</t>
  </si>
  <si>
    <t>5378-1,10-12-2014,Bart Watters,"Westfield 1 Anderson St,Chatswood",Sydney,NSW,Small Business,Nicholas Fernandes,High,Artisan Poly Binder Pockets,Office Supplies,Small Pack,Regular Air,11-12-2014,$2.26,$3.58,$1.32,45,$87.60,6%,$5.73,$84.99,$5.47,$87.63</t>
  </si>
  <si>
    <t>5378-1,11-08-2014,Adrian Hane,"180 High Street,Windsor",Melbourne,VIC,Corporate,Connor Betts,Low,Wirebound Voice Message Log Book,Office Supplies,Small Box,Regular Air,13-08-2014,$2.90,$4.76,$1.86,3,$89.44,8%,$4.47,$84.97,$0.88,$87.53</t>
  </si>
  <si>
    <t>5379-1,15-01-2014,Aleksandra Gannaway,"Hoyts Entertainment Quarter 122 Lang Road,Moore Park",Sydney,NSW,Consumer,Tina Carlton,High,Apex Straight Scissors,Office Supplies,Small Box,Regular Air,17-01-2014,$5.19,$12.98,$7.79,9,$441.32,4%,$17.65,$423.67,$3.14,$426.81</t>
  </si>
  <si>
    <t>5379-1,28-03-2013,Rob Haberlin,"8 Rankins Lane ,Melbourne",Melbourne,VIC,Corporate,Connor Betts,Not Specified,Artisan Poly Binder Pockets,Office Supplies,Wrap Bag,Regular Air,30-03-2013,$2.26,$3.58,$1.32,4,$166.08,0%,$1.68,$152.77,$5.47,$152.57</t>
  </si>
  <si>
    <t>5380-1,11-08-2013,Liz Willingham,"60 Commercial Rd,Prahran",Melbourne,VIC,Corporate,Yvette Biti,Critical,Artisan 478 Labels,Office Supplies,Small Box,Regular Air,13-08-2013,$3.14,$4.91,$1.77,11,$22.82,8%,$2.54,$21.66,$0.50,$22.52</t>
  </si>
  <si>
    <t>5380-1,28-12-2013,Robert Martin,"7 Quay Street,Haymarket",Sydney,NSW,Consumer,Leighton Forrest,Critical,Pizazz Colored Pencils,Office Supplies,Small Box,Regular Air,30-12-2013,$1.76,$2.94,$1.18,34,$101.92,3%,$10.12,$98.76,$0.81,$97.36</t>
  </si>
  <si>
    <t>5382-1,05-02-2017,Art Foster,"Westfield Parramatta,Parramatta",Sydney,NSW,Small Business,Stevie Bacata,Not Specified,EcoTones Memo Sheets,Office Supplies,Wrap Bag,Regular Air,07-02-2017,$2.52,$4.00,$1.48,37,$41.96,7%,$0.42,$41.54,$1.30,$43.03</t>
  </si>
  <si>
    <t>5382-1,02-08-2014,Ritsa Hightower,"1/160 Anzac Parade,Kensington",Sydney,NSW,Home Office,Natasha Song,Critical,Steady Liquid Accent Tank-Style Highlighters,Office Supplies,Small Pack,Express Air,04-08-2014,$1.31,$2.84,$1.53,49,$23.67,7%,$0.73,$23.13,$0.93,$22.43</t>
  </si>
  <si>
    <t>5383-1,17-01-2014,Patrick OBrill,"53 Riley Street,Woolloomooloo",Sydney,NSW,Small Business,Tina Carlton,Medium,Artisan 481 Labels,Office Supplies,Small Box,Regular Air,19-01-2014,$1.94,$3.08,$1.14,9,$201.60,6%,$8.06,$193.54,$0.99,$194.04</t>
  </si>
  <si>
    <t>5383-1,06-09-2015,Ecin Brown,"79 Elliott St,Balmain",Sydney,NSW,Small Business,Aanya Zhang,Not Specified,Adesso Programmable 142-Key Keyboard,Office Supplies,Small Box,Regular Air,08-09-2015,$32.02,$152.48,$120.46,25,"$2,905.02",3%,$322.73,"$2,785.75",$4.00,"$2,780.75"</t>
  </si>
  <si>
    <t>5383-1,25-06-2015,Denise Monton,"2/797 Botany Rd,Rosebery",Sydney,NSW,Corporate,Samantha Chairs,Not Specified,Wirebound Voice Message Log Book,Office Supplies,Small Box,Regular Air,27-06-2015,$2.90,$4.76,$1.86,25,$67.62,0%,$5.42,$62.68,$0.88,$64.58</t>
  </si>
  <si>
    <t>5384-1,30-04-2013,Jack OBriant,"85-113 Dunning Ave,Rosebery",Sydney,NSW,Corporate,Mihael Khan,Low,TechSavi Internet Navigator Keyboard,Office Supplies,Wrap Bag,Regular Air,02-05-2013,$6.51,$30.98,$24.47,40,$331.56,1%,$9.95,$321.62,$6.50,$327.06</t>
  </si>
  <si>
    <t>5384-1,29-06-2013,Aaron Smayling,"1737 Botany Rd,Banksmeadow",Sydney,NSW,Small Business,Nicholas Fernandes,Medium,Adesso Programmable 142-Key Keyboard,Office Supplies,Small Box,Regular Air,21-06-2013,$39.64,$152.48,$112.84,9,$304.96,6%,$9.15,$295.81,$6.50,$299.81</t>
  </si>
  <si>
    <t>5384-1,29-01-2014,Michael Nguyen,"48 Albion St,Surry Hills",Sydney,NSW,Corporate,Natasha Song,High,Bagged Rubber Bands,Office Supplies,Small Box,Regular Air,01-02-2014,$0.24,$1.26,$1.02,29,$39.96,10%,$0.00,$39.96,$0.70,$40.66</t>
  </si>
  <si>
    <t>5384-1,23-02-2014,Peuline Chand,"501 George St,Sydney",Sydney,NSW,Corporate,Samantha Chairs,Critical,Binder Clips by OIC,Office Supplies,Small Box,Regular Air,26-02-2014,$0.93,$1.48,$0.55,8,$39.96,2%,$0.00,$39.96,$0.70,$40.66</t>
  </si>
  <si>
    <t>5384-1,09-08-2013,Aaron Bergman,"Westfield Sydney,Sydney",Sydney,NSW,Home Office,Natasha Song,High,Alto Perma 2700 Stacking Storage Drawers,Office Supplies,Small Box,Regular Air,16-08-2013,$8.92,$29.74,$20.82,29,$233.76,0%,$28.26,$221.16,$6.64,$223.16</t>
  </si>
  <si>
    <t>5385-1,07-08-2014,John Lucas,"188 Pitt Street,Sydney",Sydney,NSW,Small Business,Tina Carlton,Medium,Artisan 479 Labels,Technology,Small Box,Regular Air,09-08-2014,$1.59,$2.61,$1.02,16,$88.06,0%,$1.76,$86.30,$0.50,$88.34</t>
  </si>
  <si>
    <t>5385-1,29-09-2014,Anthony Rawles,"Shop 1, 186-190 Church Street,Parramatta</t>
  </si>
  <si>
    <t>5385-1,08-12-2013,Larry Tron,"4A Lyons St,Strathfield",Sydney,NSW,Consumer,Tina Carlton,Medium,Emerson Stylus 1520 Color Inkjet Printer,Office Supplies,Small Box,Regular Air,08-12-2013,$355.69,$400.97,$430.18,24,"$4,499.95",1%,$439.99,"$4,493.53",$6.19,"$4,291.54"</t>
  </si>
  <si>
    <t>5385-1,02-09-2015,Giulietta Baptist,"Hoyts Entertainment Quarter 122 Lang Road,Moore Park",Sydney,NSW,Corporate,Tina Carlton,Not Specified,Alto Perma 2700 Stacking Storage Drawers,Office Supplies,Small Pack,Regular Air,05-09-2015,$8.92,$29.74,$20.82,7,$397.02,5%,$00.00,$399.62,$6.64,$305.03</t>
  </si>
  <si>
    <t>5385-1,09-08-2013,Aaron Bergman,"Westfield Sydney,Sydney",Sydney,NSW,Home Office,Natasha Song,Medium,Artisan Binder Labels,Office Supplies,Small Box,Regular Air,16-08-2013,$2.45,$3.89,$1.44,22,$88.06,2%,$3.72,$86.30,$7.01,$88.34</t>
  </si>
  <si>
    <t>5386-1,03-05-2015,Carlos Soltero,"1/41B Elizabeth Bay Rd,Elizabeth Bay",Sydney,NSW,Small Business,Charlie Bui,Medium,Smiths SlimLine Pencil Sharpener,Office Supplies,Wrap Bag,Regular Air,15-05-2015,$4.79,$11.97,$7.18,31,$447.62,0%,$21.56,$422.06,$5.81,$442.55</t>
  </si>
  <si>
    <t>5386-1,26-04-2015,Greg Tran,"Crown Complex,Southbank",Melbourne,VIC,Small Business,Connor Betts,Critical,Artisan 474 Labels,Office Supplies,Small Box,Regular Air,28-04-2015,$1.84,$2.88,$1.04,39,$19.48,0%,$0.92,$28.16,$0.99,$20.94</t>
  </si>
  <si>
    <t>5386-1,02-10-2014,Patrick Jones,"Westfield Miranda, 600 Kingsway,Miranda",Sydney,NSW,Corporate,Preston Senome,Low,Smiths Colored Interoffice Envelopes,Technology,Small Box,Regular Air,03-10-2014,$19.83,$30.98,$11.15,29,"$1,072.52",3%,$30.43,"$1,608.35",$19.51,"$1,815.74"</t>
  </si>
  <si>
    <t>5386-1,26-08-2015,Diz Karnisser,"224A Gertrude St,Fitzroy",Melbourne,VIC,Corporate,Connor Betts,Critical,"Artisan Flip-Chart Easel Binder, Black",Technology,Small Box,Regular Air,27-08-2015,$13.88,$22.38,$8.50,40,$459.84,8%,$28.34,$413.59,$15.10,$428.62</t>
  </si>
  <si>
    <t>5386-1,24-01-2014,Helen Andreada,"470 Anzac Parade,Kingsford",Sydney,NSW,Corporate,Tina Carlton,Low,Emerson C82 Color Inkjet Printer,Office Supplies,Wrap Bag,Regular Air,26-01-2014,$76.79,$119.99,$43.20,11,"$1,559.87",10%,$62.39,"$1,497.48",$14.00,"$1,511.48"</t>
  </si>
  <si>
    <t>5386-1,25-08-2014,John Lee,"180 High Street,Windsor",Melbourne,VIC,Small Business,Connor Betts,Low,TechSavi Internet Navigator Keyboard,Office Supplies,Small Box,Regular Air,27-08-2014,$6.51,$30.98,$24.47,19,"$1,141.86",8%,$44.35,"$1,114.26",$6.50,"$1,114.27"</t>
  </si>
  <si>
    <t>5386-1,21-05-2016,John Lucas,"188 Pitt Street,Sydney",Sydney,NSW,Corporate,Tina Carlton,High,Emerson C82 Color Inkjet Printer,Office Supplies,Small Box,Regular Air,22-05-2016,$76.79,$119.99,$43.20,23,"$1,529.96",2%,$142.00,"$1,383.33",$14.00,"$1,340.08"</t>
  </si>
  <si>
    <t>5386-1,11-08-2013,Liz Willingham,"60 Commercial Rd,Prahran",Melbourne,VIC,Corporate,Yvette Biti,Medium,Artisan Hi-Liter Pen Style Six-Color Fluorescent Set,Office Supplies,Small Box,Regular Air,13-08-2013,$2.16,$3.85,$1.69,23,$22.88,7%,$2.29,$21.62,$0.70,$22.53</t>
  </si>
  <si>
    <t>5386-1,01-02-2015,Tony Molinari,"85-113 Dunning Ave,Rosebery",Sydney,NSW,Corporate,Mihael Khan,Critical,"Artisan Flip-Chart Easel Binder, Black",Office Supplies,Wrap Bag,Express Air,03-02-2015,$13.88,$22.38,$8.50,22,"$1,254.31",9%,$62.72,"$1,193.59",$15.10,"$1,197.80"</t>
  </si>
  <si>
    <t>5387-1,05-10-2013,Neil Knudson,"4A Lyons St,Strathfield",Sydney,NSW,Home Office,Tina Carlton,Critical,Emerson LQ-870 Dot Matrix Printer,Office Supplies,Small Pack,Regular Air,07-10-2013,$219.61,$535.64,$316.03,15,"$4,243.95",0%,$144.27,"$4,025.95",$14.70,"$4,705.56"</t>
  </si>
  <si>
    <t>5388-1,24-08-2014,Sara Luxemburg,"180 High Street,Windsor",Melbourne,VIC,Consumer,Connor Betts,Critical,"3Max Polarizing Task Lamp with Clamp Arm, Light Gray",Office Supplies,Wrap Bag,Regular Air,25-08-2014,$56.16,$136.98,$80.82,21,$225.16,5%,$15.75,$201.03,$24.49,$219.26</t>
  </si>
  <si>
    <t>5389-1,26-01-2014,Sarah Jordon,"180 High Street,Windsor",Melbourne,VIC,Home Office,Connor Betts,High,Aluminum Document Frame,Office Supplies,Wrap Bag,Regular Air,02-02-2014,$5.50,$12.22,$6.72,10,$232.18,8%,$20.90,$211.28,$2.85,$214.13</t>
  </si>
  <si>
    <t>5389-1,25-06-2014,Nora Paige,"85-113 Dunning Ave,Roseberry",Sydney,NSW,Small Business,Mihael Khan,Low,Cando PC940 Copier,Office Supplies,Wrap Bag,Regular Air,25-06-2014,$278.99,$449.99,$171.00,28,"$1,925.59",8%,$115.95,"$1,908.99",$49.00,"$1,905.98"</t>
  </si>
  <si>
    <t>5389-1,07-08-2014,John Lucas,"188 Pitt Street,Sydney",Sydney,NSW,Corporate,Tina Carlton,Medium,Economy Binders,Office Supplies,Small Box,Regular Air,09-08-2014,$1.33,$2.08,$0.75,44,$84.06,9%,$1.76,$83.16,$1.49,$84.44</t>
  </si>
  <si>
    <t>5389-1,26-01-2014,Sarah Jordon,"180 High Street,Windsor",Melbourne,VIC,Corporate,Connor Betts,Critical,Aluminum Document Frame,Office Supplies,Small Box,Regular Air,02-02-2014,$5.50,$12.22,$6.72,39,$232.18,7%,$20.90,$211.28,$2.85,$214.13</t>
  </si>
  <si>
    <t>5389-1,25-06-2014,Nora Paige,"85-113 Dunning Ave,Roseberry",Sydney,NSW,Consumer,Mihael Khan,High,600 Series Non-Flip,Office Supplies,Small Box,Regular Air,25-06-2014,$19.78,$45.99,$26.21,9,"$1,915.59",4%,$115.04,"$1,905.99",$4.99,"$1,908.98"</t>
  </si>
  <si>
    <t>5390-1,08-05-2015,Michelle Moray,"310 Wattle St,Ultimo",Sydney,NSW,Small Business,Aanya Zhang,High,Alto 3-Hole Punch,Office Supplies,Wrap Bag,Regular Air,12-05-2015,$2.76,$4.38,$1.62,39,$51.46,4%,$2.24,$41.28,$6.21,$48.28</t>
  </si>
  <si>
    <t>5391-1,17-08-2013,Valerie Dominguez,"152 Bunnerong Road,Eastgardens",Sydney,NSW,Corporate,Tina Carlton,Low,Artisan Poly Binder Pockets,Office Supplies,Small Box,Regular Air,17-08-2013,$2.26,$3.58,$1.32,42,$46.60,1%,$3.27,$42.25,$5.47,$42.04</t>
  </si>
  <si>
    <t>5392-1,03-04-2016,Christina Vanderzanden,"188 Pitt Street,Sydney",Sydney,NSW,Small Business,Tina Carlton,Medium,Artisan Printable Repositionable Plastic Tabs,Office Supplies,Wrap Bag,Regular Air,03-04-2016,$5.33,$8.60,$3.27,31,$35.40,0%,$2.52,$33.22,$6.19,$39.21</t>
  </si>
  <si>
    <t>5392-1,17-08-2013,Valerie Dominguez,"152 Bunnerong Road,Eastgardens",Sydney,NSW,Small Business,Tina Carlton,High,Apex Straight Scissors,Office Supplies,Small Box,Express Air,17-08-2013,$5.19,$12.98,$7.79,29,$486.82,3%,$37.68,$352.05,$3.14,$365.55</t>
  </si>
  <si>
    <t>5392-1,31-05-2013,Rick Duston,"260 Marrickville Rd,Marrickville",Sydney,NSW,Corporate,Nicholas Fernandes,Critical,Apex Straight Scissors,Office Supplies,Wrap Bag,Regular Air,31-05-2013,$5.19,$12.98,$7.79,37,$594.38,3%,$28.33,$531.75,$3.14,$538.55</t>
  </si>
  <si>
    <t>5392-1,05-09-2016,Katherine Ducich,"61A Bay Road,Wollstonecraft",Sydney,NSW,Consumer,Samantha Chairs,Low,Steady 52201 APSCO Electric Pencil Sharpener,Technology,Small Pack,Regular Air,07-09-2016,$16.80,$40.97,$24.17,19,$437.58,9%,$38.75,$432.45,$8.99,$436.21</t>
  </si>
  <si>
    <t>5392-1,02-03-2014,Edward Nazzal,"359 Crown Street,Surry Hills",Sydney,NSW,Corporate,Phoebe Gour,Low,Artisan 473 Labels,Office Supplies,Wrap Bag,Regular Air,03-03-2014,$1.84,$2.88,$1.04,45,$28.82,5%,$0.59,$26.09,$0.99,$21.83</t>
  </si>
  <si>
    <t>5393-1,04-02-2015,David Smith,"85-113 Dunning Ave,Roseberry",Sydney,NSW,Corporate,Mihael Khan,Critical,Smiths Bulldog Clip,Technology,Medium Box,Express Air,06-02-2015,$2.31,$3.78,$1.47,19,$128.52,1%,$3.86,$124.66,$0.71,$125.36</t>
  </si>
  <si>
    <t>5393-1,09-08-2013,Aaron Bergman,"Westfield Sydney,Sydney",Sydney,NSW,Small Business,Natasha Song,Low,Artisan Binder Labels,Office Supplies,Wrap Bag,Regular Air,16-08-2013,$2.45,$3.89,$1.44,1,$126.04,2%,$23.11,$127.78,$7.01,$127.15</t>
  </si>
  <si>
    <t>5393-1,26-05-2013,Denny Ordway,"523 King St,Newtown",Sydney,NSW,Corporate,Aanya Zhang,Medium,12 Colored Short Pencils,Office Supplies,Small Box,Regular Air,26-05-2013,$1.09,$2.60,$1.51,46,$3.52,2%,$0.15,$3.47,$2.40,$3.07</t>
  </si>
  <si>
    <t>5394-1,29-05-2013,Thais Sissman,"53-55 Liverpool St,Sydney",Sydney,NSW,Small Business,Tina Carlton,Not Specified,Alto Memo Cubes,Technology,Small Box,Express Air,29-05-2013,$3.32,$5.18,$1.86,33,$53.92,8%,$4.66,$52.20,$2.04,$53.24</t>
  </si>
  <si>
    <t>5394-1,30-07-2015,Lycoris Saunders,"501 George St,Sydney",Sydney,NSW,Small Business,Samantha Chairs,Low,Artisan Printable Repositionable Plastic Tabs,Office Supplies,Small Box,Express Air,31-07-2015,$5.33,$8.60,$3.27,23,$404.00,3%,$18.56,$430.04,$6.19,$398.33</t>
  </si>
  <si>
    <t>5394-1,29-05-2013,Eugene Moren,"85-113 Dunning Ave,Rosebery",Sydney,NSW,Small Business,Mihael Khan,Critical,Artisan Legal 4-Ring Binder,Office Supplies,Small Pack,Regular Air,29-05-2013,$13.64,$20.98,$7.34,32,$595.88,10%,$25.99,$591.85,$1.49,$593.34</t>
  </si>
  <si>
    <t>5394-1,13-03-2013,Darren Powers,"120 Hardware St,Melbourne",Melbourne,VIC,Small Business,Yvette Biti,Low,Steady Major Accent Highlighters,Office Supplies,Wrap Bag,Regular Air,13-03-2013,$3.75,$7.08,$3.33,28,$126.88,9%,$6.09,$221.13,$2.35,$227.63</t>
  </si>
  <si>
    <t>5394-1,30-01-2014,Hilary Holden,"485 Crown St,Surry Hills",Sydney,NSW,Small Business,Leighton Forrest,Low,Artisan Legal 4-Ring Binder,Office Supplies,Wrap Bag,Regular Air,01-02-2014,$13.64,$20.98,$7.34,47,$650.38,7%,$58.53,$591.85,$1.49,$593.33</t>
  </si>
  <si>
    <t>5394-1,09-08-2013,Aaron Bergman,"Westfield Sydney,Sydney",Sydney,NSW,Home Office,Natasha Song,High,Aluminum Document Frame,Office Supplies,Wrap Bag,Express Air,16-08-2013,$5.50,$12.22,$6.72,23,$129.25,3%,$3.96,$126.07,$2.85,$228.16</t>
  </si>
  <si>
    <t>5395-1,23-12-2013,Don Miller,"120 Hardware St,Melbourne",Melbourne,VIC,Consumer,Yvette Biti,High,Alto Memo Cubes,Office Supplies,Wrap Bag,Regular Air,23-12-2013,$3.32,$5.18,$1.86,33,$51.96,6%,$2.26,$51.29,$2.04,$53.22</t>
  </si>
  <si>
    <t>5395-1,26-09-2013,Aleksandra Gannaway,"Hoyts Entertainment Quarter 122 Lang Road,Moore Park",Sydney,NSW,Home Office,Tina Carlton,Not Specified,Adesso Programmable 142-Key Keyboard,Office Supplies,Wrap Bag,Regular Air,28-09-2013,$32.02,$152.48,$120.46,17,$479.70,9%,$38.96,"$4,347.74",$4.00,"$4,512.25"</t>
  </si>
  <si>
    <t>5395-1,09-05-2013,Thea Hudgings,"240-242 Johnston Street,Fitzroy",Melbourne,VIC,Corporate,Connor Betts,Low,Artisan 479 Labels,Office Supplies,Small Box,Regular Air,11-05-2013,$1.59,$2.61,$1.02,44,$25.96,1%,$2.20,$21.16,$0.50,$22.20</t>
  </si>
  <si>
    <t>5395-1,25-03-2015,Erin Creighton,"523 King St,Newtown",Sydney,NSW,Corporate,Aanya Zhang,Medium,Alto Perma 3000 Stacking Storage Drawers,Office Supplies,Small Box,Regular Air,27-03-2015,$8.92,$29.74,$20.82,50,$924.55,2%,$28.34,$925.57,$6.64,$924.83</t>
  </si>
  <si>
    <t>5395-1,09-10-2014,Trudy Bell,"Macquarie Centre Cnr Herring Road &amp; Waterloo Road,Macquarie Park",Sydney,NSW,Consumer,Nicholas Fernandes,Medium,Apex Straight Scissors,Office Supplies,Wrap Bag,Regular Air,09-10-2014,$5.19,$12.98,$7.79,30,$408.83,9%,$30.29,$353.23,$3.14,$367.24</t>
  </si>
  <si>
    <t>5395-1,11-03-2013,Art Foster,"Westfield Parramatta,Parramatta",Sydney,NSW,Corporate,Stevie Bacata,High,Alto Perma 2700 Stacking Storage Drawers,Office Supplies,Small Box,Express Air,13-03-2013,$8.92,$29.74,$20.82,7,$331.80,10%,$3.56,$334.36,$6.64,$346.12</t>
  </si>
  <si>
    <t>5395-2,24-07-2013,Karl Brown,"470 Anzac Parade,Kingsford",Sydney,NSW,Small Business,Tina Carlton,Low,Beekin 105-Key Black Keyboard,Furniture,Small Pack,Express Air,26-07-2013,$6.39,$19.98,$13.59,38,$743.22,2%,$7.64,$760.22,$4.00,$777.21</t>
  </si>
  <si>
    <t>5396-1,24-08-2015,Eleni McCrary,"79 Elliott St,Balmain",Sydney,NSW,Consumer,Aanya Zhang,Critical,Colored Envelopes,Office Supplies,Wrap Bag,Regular Air,28-08-2015,$2.25,$3.69,$1.44,22,$62.94,4%,$6.19,$59.35,$2.50,$60.62</t>
  </si>
  <si>
    <t>5396-1,04-05-2013,Erica Smith,"38/133-145 Castlereagh St,Sydney",Sydney,NSW,Corporate,Natasha Song,High,Artisan Hanging File Binders,Office Supplies,Wrap Bag,Regular Air,06-03-2013,$3.65,$5.98,$2.33,33,$186.92,5%,$14.47,$168.29,$1.49,$171.20</t>
  </si>
  <si>
    <t>5396-1,22-07-2013,Edward Becker,"127 Liverpool St,Sydney",Sydney,NSW,Small Business,Samantha Chairs,Critical,Alto Perma 2700 Stacking Storage Drawers,Technology,Small Box,Regular Air,26-07-2013,$8.92,$29.74,$20.82,19,"$6,792.86",10%,$362.99,"$5,557.86",$6.64,$522.67</t>
  </si>
  <si>
    <t>5396-1,04-03-2015,Tracy Poddar,"834 Bourke St,Waterloo",Sydney,NSW,Home Office,Charlie Bui,High,Colored Envelopes,Technology,Jumbo Drum,Delivery Truck,06-03-2015,$2.25,$3.69,$1.44,6,$73.40,8%,$2.29,$70.91,$2.50,$70.40</t>
  </si>
  <si>
    <t>5396-1,12-02-2014,Julie Prescott,"438 Victoria Avenue,Chatswood",Sydney,NSW,Small Business,Natasha Song,Not Specified,Colored Envelopes,Technology,Medium Box,Regular Air,11-02-2014,$2.25,$3.69,$1.44,49,$73.80,7%,$5.90,$67.90,$2.50,$70.40</t>
  </si>
  <si>
    <t>5396-1,18-11-2013,Phillip Flathmann,"Macquarie Centre Cnr Herring Road &amp; Waterloo Road,Macquarie Park",Sydney,NSW,Home Office,Nicholas Fernandes,Medium,Alto Perma 2700 Stacking Storage Drawers,Office Supplies,Small Box,Regular Air,20-11-2013,$8.92,$29.74,$20.82,2,$528.50,1%,$11.49,$593.59,$6.64,$592.25</t>
  </si>
  <si>
    <t>5397-1,29-05-2014,Melanie Page,"541 Church St,Richmond",Melbourne,VIC,Consumer,Yvette Biti,Not Specified,Apex Preferred Stainless Steel Scissors,Office Supplies,Small Box,Regular Air,29-05-2014,$2.50,$5.68,$3.18,45,$473.62,2%,$42.53,$438.05,$3.60,$445.05</t>
  </si>
  <si>
    <t>5397-1,04-09-2013,Darrin Martin,"221 Barkly St,St Kilda",Melbourne,VIC,Corporate,Yvette Biti,Not Specified,Liquid Accent Tank-Style Highlighters,Office Supplies,Small Box,Regular Air,06-09-2013,$1.31,$2.84,$1.53,35,$191.66,3%,$13.42,$178.29,$0.93,$180.22</t>
  </si>
  <si>
    <t>5397-1,05-10-2013,Neil Knudson,"4A Lyons St,Strathfield",Sydney,NSW,Corporate,Tina Carlton,Critical,Cando PC940 Copier,Office Supplies,Small Box,Regular Air,07-10-2013,$216.00,$449.99,$233.99,39,"$2,562.85",7%,$146.98,"$2,584.05",$24.49,"$2,826.16"</t>
  </si>
  <si>
    <t>5397-1,03-09-2016,Cynthia Voltz,"Westfield Miranda, 600 Kingsway,Miranda",Sydney,NSW,Small Business,Preston Senome,Medium,Apex Design Stainless Steel Bent Scissors,Office Supplies,Small Box,Regular Air,05-09-2016,$2.87,$6.84,$3.97,48,$478.08,8%,$38.25,$432.05,$4.42,$448.11</t>
  </si>
  <si>
    <t>5398-1,01-12-2014,Ritsa Hightower,"1/160 Anzac Parade,Kensington",Sydney,NSW,Corporate,Natasha Song,Medium,UGen Ultra Cordless Optical Suite,Office Supplies,Small Pack,Regular Air,05-12-2014,$54.52,$100.97,$46.45,8,"$1,504.75",3%,$97.12,"$1,393.59",$7.18,"$1,400.57"</t>
  </si>
  <si>
    <t>5398-1,13-02-2014,Steve Nguyen,"61 York St,Sydney",Sydney,NSW,Small Business,Leighton Forrest,Not Specified,UGen Ultra Cordless Optical Suite,Office Supplies,Small Box,Regular Air,13-02-2014,$54.52,$100.97,$46.45,21,"$1,514.55",0%,$121.61,"$1,393.39",$7.18,"$1,400.57"</t>
  </si>
  <si>
    <t>5399-1,28-08-2014,Jim Kriz,"85-113 Dunning Ave,Roseberry",Sydney,NSW,Home Office,Mihael Khan,High,Alto Memo Cubes,Office Supplies,Small Box,Regular Air,01-09-2014,$3.32,$5.18,$1.86,21,$114.80,1%,$4.44,$116.02,$2.04,$116.56</t>
  </si>
  <si>
    <t>5399-1,24-07-2013,Karl Brown,"470 Anzac Parade,Kingsford",Sydney,NSW,Corporate,Tina Carlton,Not Specified,Artisan Poly Binder Pockets,Office Supplies,Wrap Bag,Regular Air,26-07-2013,$2.26,$3.58,$1.32,15,$131.04,0%,$7.32,$126.85,$5.47,$127.75</t>
  </si>
  <si>
    <t>5400-1,15-03-2014,Toby Swindell,"273 George Street,Sydney",Sydney,NSW,Corporate,Leighton Forrest,Critical,Artisan Binder Labels,Office Supplies,Small Box,Regular Air,15-03-2014,$2.45,$3.89,$1.44,19,$258.30,7%,$0.00,$258.30,$7.01,$263.31</t>
  </si>
  <si>
    <t>5400-1,05-07-2013,Berenike Kampe,"180 High Street,Windsor",Melbourne,VIC,Corporate,Connor Betts,Not Specified,Cando PC940 Copier,Office Supplies,Small Box,Regular Air,07-07-2013,$216.00,$449.99,$233.99,47,"$17,599.63",5%,"$1,712.97","$16,145.64",$24.49,"$16,194.64"</t>
  </si>
  <si>
    <t>5400-1,17-01-2016,Cyra Reiten,"Westfield 1 Anderson St,Chatswood",Sydney,NSW,Corporate,Nicholas Fernandes,Critical,Cando PC940 Copier,Technology,Medium Box,Regular Air,17-01-2016,$278.99,$449.99,$171.00,3,"$1,859.84",1%,"$1,633.97","$16,195.64",$49.00,"$17,194.64"</t>
  </si>
  <si>
    <t>5400-1,05-02-2014,Ed Braxton,"499-501 Lygon Street,Carlton North",Melbourne,VIC,Small Business,Yvette Biti,Medium,Cando PC940 Copier,Office Supplies,Small Box,Regular Air,07-02-2014,$278.99,$449.99,$171.00,45,"$17,549.61",0%,"$1,404.97","$16,145.64",$49.00,"$16,194.64"</t>
  </si>
  <si>
    <t>5400-1,07-02-2014,Ed Braxton,"499-501 Lygon Street,Carlton North",Melbourne,VIC,Small Business,Yvette Biti,Low,Cando PC940 Copier,Office Supplies,Small Box,Regular Air,08-02-2014,$216.00,$449.99,$233.99,20,"$17,549.61",8%,"$1,523.97","$16,145.64",$24.49,"$16,194.64"</t>
  </si>
  <si>
    <t>5400-1,13-12-2013,Joseph Airdo,"Westfield Sydney,Sydney",Sydney,NSW,Corporate,Natasha Song,Critical,Artisan Hanging File Binders,Office Supplies,Small Box,Regular Air,14-12-2013,$3.65,$5.98,$2.33,11,$219.60,8%,$0.20,$211.90,$1.49,$213.09</t>
  </si>
  <si>
    <t>5400-1,25-02-2014,Ju Letch,"22 Civic Rd,Auburn",Sydney,NSW,Small Business,Mihael Khan,Medium,Cando PC940 Copier,Office Supplies,Small Box,Regular Air,27-02-2014,$278.99,$449.99,$171.00,13,"$17,549.61",10%,"$1,403.97","$16,145.64",$49.00,"$16,194.64"</t>
  </si>
  <si>
    <t>5400-1,09-08-2013,Tony Sayre,"499-501 Lygon Street,Carlton North",Melbourne,VIC,Home Office,Yvette Biti,Low,"Artisan Hi-Liter Comfort Grip Fluorescent Highlighter, Yellow Ink",Office Supplies,Small Box,Regular Air,13-08-2013,$1.92,$3.26,$1.34,30,$98.00,8%,$7.92,$85.00,$1.86,$85.49</t>
  </si>
  <si>
    <t>5400-1,05-02-2014,Eulex Forman,"255 Devonshire St,Surry Hills",Sydney,NSW,Corporate,Aanya Zhang,Not Specified,Cando PC940 Copier,Office Supplies,Small Box,Regular Air,07-02-2014,$216.00,$449.99,$233.99,1,"$17,549.61",0%,"$1,403.97","$16,145.64",$24.49,"$16,194.64"</t>
  </si>
  <si>
    <t>5402-1,29-09-2014,Christopher Martinez,"188 Pitt Street,Sydney",Sydney,NSW,Home Office,Tina Carlton,Not Specified,Artisan Round Ring Poly Binders,Technology,Jumbo Drum,Delivery Truck,29-09-2014,$1.82,$2.84,$1.02,31,$59.62,6%,$0.00,$59.24,$5.44,$60.88</t>
  </si>
  <si>
    <t>5402-1,12-09-2013,Dan Campbell,"1/173-179 Bronte Rd,Waverley",Sydney,NSW,Consumer,Leighton Forrest,High,Artisan Non-Stick Binders,Office Supplies,Small Pack,Regular Air,19-10-2013,$2.74,$4.49,$1.75,37,$62.94,8%,$0.64,$62.38,$1.49,$69.33</t>
  </si>
  <si>
    <t>5402-1,05-10-2013,Neil Knudson,"4A Lyons St,Strathfield",Sydney,NSW,Small Business,Tina Carlton,Medium,Aluminum Document Frame,Office Supplies,Wrap Bag,Express Air,07-10-2013,$5.50,$12.22,$6.72,23,$526.85,1%,$26.29,$528.39,$2.85,$531.99</t>
  </si>
  <si>
    <t>5402-1,28-04-2015,Dianna Arnett,"99 Lygon Street,East Brunswick",Melbourne,VIC,Home Office,Connor Betts,Critical,Artisan 474 Labels,Office Supplies,Small Pack,Regular Air,30-04-2015,$1.84,$2.88,$1.04,49,$86.00,7%,$2.61,$75.29,$0.99,$74.48</t>
  </si>
  <si>
    <t>5402-1,02-11-2013,Eugene Hildebrand,"120 Hardware St,Melbourne",Melbourne,VIC,Small Business,Connor Betts,Low,Steady Major Accent Highlighters,Technology,Small Box,Regular Air,03-11-2013,$3.75,$7.08,$3.33,41,$205.32,4%,$14.37,$190.95,$2.35,$193.30</t>
  </si>
  <si>
    <t>5402-1,15-02-2013,Jasper Cacioppo,"22 Addison Rd,Marrickville",Sydney,NSW,Corporate,Radhya Staples,High,Apex Preferred Stainless Steel Scissors,Technology,Small Box,Regular Air,16-02-2013,$2.50,$5.68,$3.18,36,$43.32,0%,$1.67,$32.85,$3.60,$33.83</t>
  </si>
  <si>
    <t>5402-1,02-11-2014,Lindsay Shagiari,"5/250 Old Northern Road ,Castle Hill",Sydney,NSW,Consumer,Nicholas Fernandes,High,Artisan 48 Labels,Office Supplies,Small Pack,Regular Air,04-11-2014,$3.84,$6.30,$2.46,26,$49.94,8%,$0.40,$45.58,$0.50,$48.17</t>
  </si>
  <si>
    <t>5402-1,07-05-2013,Berly Franz,"499-501 Lygon Street,Carlton North",Melbourne,VIC,Home Office,Yvette Biti,Medium,Artisan Arch Ring Binders,Office Supplies,Wrap Bag,Regular Air,09-05-2013,$36.02,$58.10,$22.08,13,$45.40,8%,$7.45,$41.59,$1.49,$43.28</t>
  </si>
  <si>
    <t>5402-1,17-11-2013,Allen Armold,"224A Gertrude St,Fitzroy",Melbourne,VIC,Corporate,Connor Betts,Critical,Apex Elite Stainless Steel Scissors,Office Supplies,Wrap Bag,Regular Air,18-11-2013,$3.42,$8.34,$4.92,29,$205.32,7%,$14.38,$190.94,$2.64,$193.32</t>
  </si>
  <si>
    <t>5402-2,02-02-2014,Edward Nazzal,"2a/285A Crown St,Surry Hills",Sydney,NSW,Home Office,Phoebe Gour,Critical,Unpadded Memo Slips,Technology,Medium Box,Regular Air,03-02-2014,$2.59,$3.98,$1.39,8,$43.78,9%,$4.38,$39.40,$2.97,$42.37</t>
  </si>
  <si>
    <t>5403-1,01-01-2015,Michael Oakman,"8 Rankins Lane ,Melbourne",Melbourne,VIC,Small Business,Connor Betts,Not Specified,Artisan File Folder Labels,Office Supplies,Small Box,Regular Air,03-01-2015,$1.84,$2.88,$1.04,38,$36.70,0%,$2.83,$34.43,$5.33,$35.73</t>
  </si>
  <si>
    <t>5403-1,09-08-2013,Nancy Lomonaco,"523 King St,Newtown",Sydney,NSW,Home Office,Aanya Zhang,High,Steady 52201 APSCO Electric Pencil Sharpener,Office Supplies,Small Box,Regular Air,03-09-2013,$16.80,$40.97,$24.17,23,$546.12,1%,$27.26,$512.68,$8.99,$523.99</t>
  </si>
  <si>
    <t>5403-1,11-12-2013,Patrick Jones,"221 Barkly St,St Kilda",Melbourne,VIC,Small Business,Yvette Biti,Medium,Wirebound Voice Message Log Book,Office Supplies,Small Box,Regular Air,13-12-2013,$2.90,$4.76,$1.86,22,$5.10,7%,$0.00,$5.18,$0.88,$7.18</t>
  </si>
  <si>
    <t>5403-1,11-08-2014,Sara Luxemburg,"180 High Street,Windsor",Melbourne,VIC,Home Office,Connor Betts,Low,TechSavi Cordless Access Keyboard,Office Supplies,Wrap Bag,Regular Air,14-08-2014,$14.70,$29.99,$15.29,41,"$2,454.46",10%,$43.35,"$2,325.65",$5.50,"$2,328.15"</t>
  </si>
  <si>
    <t>5403-1,12-09-2013,Victoria Brennan,"Westfield 1 Anderson St,Chatswood",Sydney,NSW,Small Business,Nicholas Fernandes,Critical,TypeRight Side-Opening Peel &amp; Seel Expanding Envelopes,Office Supplies,Wrap Bag,Regular Air,14-09-2013,$54.29,$90.48,$36.19,16,"$3,638.41",1%,$386.52,"$3,335.63",$19.99,"$3,353.64"</t>
  </si>
  <si>
    <t>5403-1,24-07-2013,Karl Brown,"470 Anzac Parade,Kingsford",Sydney,NSW,Consumer,Tina Carlton,High,Artisan 479 Labels,Office Supplies,Small Box,Regular Air,26-07-2013,$1.59,$2.61,$1.02,13,$83.08,4%,$7.54,$74.44,$0.50,$77.68</t>
  </si>
  <si>
    <t>5403-1,22-07-2013,Rick Hansen,"Macquarie Centre Cnr Herring Road &amp; Waterloo Road,Macquarie Park",Sydney,NSW,Corporate,Nicholas Fernandes,Critical,Artisan Arch Ring Binders,Office Supplies,Small Box,Regular Air,23-07-2013,$36.02,$58.10,$22.08,24,$62.98,2%,$0.63,$62.80,$1.49,$62.38</t>
  </si>
  <si>
    <t>5403-1,09-05-2015,Sara Crown,"359 Crown Street,Surry Hills",Sydney,NSW,Small Business,Phoebe Gour,Not Specified,Alto Memo Cubes,Office Supplies,Small Box,Regular Air,09-05-2015,$3.32,$5.18,$1.86,33,$144.45,7%,$4.45,$130.46,$2.04,$115.69</t>
  </si>
  <si>
    <t>5404-1,31-07-2013,Alex Grayson,"644 George St,Sydney",Sydney,NSW,Consumer,Radhya Staples,Medium,Artisan Poly Binder Pockets,Technology,Jumbo Drum,Delivery Truck,02-09-2013,$2.26,$3.58,$1.32,46,$157.96,7%,$5.90,$148.68,$5.47,$159.33</t>
  </si>
  <si>
    <t>5404-1,13-10-2013,Sylvia Foulston,"152 Bunnerong Road,Eastgardens",Sydney,NSW,Consumer,Tina Carlton,Medium,"Artisan Flip-Chart Easel Binder, Black",Office Supplies,Small Box,Regular Air,13-10-2013,$13.88,$22.38,$8.50,10,$852.76,5%,$74.28,$764.04,$15.10,$764.04</t>
  </si>
  <si>
    <t>5405-1,10-02-2014,Dennis Pardue,"412 Brunswick St,Fitzroy",Melbourne,VIC,Corporate,Connor Betts,Medium,1726 Digital Answering Machine,Office Supplies,Small Box,Regular Air,11-02-2014,$8.82,$20.99,$12.17,3,$881.58,0%,$61.71,$819.87,$4.81,$824.68</t>
  </si>
  <si>
    <t>5405-1,02-09-2015,Giulietta Baptist,"Hoyts Entertainment Quarter 122 Lang Road,Moore Park",Sydney,NSW,Home Office,Tina Carlton,Medium,1726 Digital Answering Machine,Office Supplies,Wrap Bag,Regular Air,05-09-2015,$8.82,$20.99,$12.17,50,$807.82,8%,$90.88,$817.98,$4.81,$824.68</t>
  </si>
  <si>
    <t>5405-1,10-02-2014,Dennis Pardue,"412 Brunswick St,Fitzroy",Melbourne,VIC,Small Business,Connor Betts,Not Specified,1726 Digital Answering Machine,Office Supplies,Small Box,Regular Air,11-02-2014,$8.82,$20.99,$12.17,20,$881.58,5%,$61.72,$819.87,$4.81,$824.68</t>
  </si>
  <si>
    <t>5406-1,23-02-2013,Sylvia Foulston,"152 Bunnerong Road,Eastgardens",Sydney,NSW,Corporate,Tina Carlton,High,Smiths SlimLine Pencil Sharpener,Office Supplies,Small Box,Regular Air,23-02-2013,$4.79,$11.97,$7.18,19,$129.52,9%,$10.69,$121.69,$5.81,$223.29</t>
  </si>
  <si>
    <t>5407-1,24-08-2013,Brad Thomas,"152 Bunnerong Road,Eastgardens",Sydney,NSW,Corporate,Tina Carlton,Medium,Artisan Durable Poly Binders,Office Supplies,Small Box,Regular Air,29-08-2013,$3.37,$5.53,$2.16,7,$119.46,6%,$4.69,$112.08,$6.98,$110.58</t>
  </si>
  <si>
    <t>5407-1,10-02-2014,Dennis Pardue,"412 Brunswick St,Fitzroy",Melbourne,VIC,Corporate,Connor Betts,Critical,Cando S750 Color Inkjet Printer,Office Supplies,Wrap Bag,Regular Air,11-02-2014,$75.00,$120.97,$45.97,3,$472.70,9%,$41.76,$420.24,$26.30,$483.54</t>
  </si>
  <si>
    <t>5407-1,23-02-2014,Elima Hackney,"221 Barkly St,St Kilda",Melbourne,VIC,Corporate,Yvette Biti,Medium,1726 Digital Answering Machine,Office Supplies,Small Box,Regular Air,26-02-2014,$8.82,$20.99,$12.17,34,$397.82,5%,$0.00,$399.82,$4.81,$381.33</t>
  </si>
  <si>
    <t>5407-1,23-03-2013,Rick Hansen,"Macquarie Centre Cnr Herring Road &amp; Waterloo Road,Macquarie Park",Sydney,NSW,Small Business,Nicholas Fernandes,Critical,Xit Blank Computer Paper,Office Supplies,Small Box,Regular Air,23-02-2013,$12.39,$19.98,$7.59,23,$412.90,2%,$0.00,$419.84,$5.77,$404.83</t>
  </si>
  <si>
    <t>5407-1,19-10-2014,Frank Merwin,"24 Addison Rd,Marrickville",Sydney,NSW,Small Business,Radhya Staples,High,Apex Preferred Stainless Steel Scissors,Office Supplies,Small Box,Regular Air,21-10-2014,$2.50,$5.68,$3.18,47,$339.56,0%,$32.55,$228.69,$3.60,$231.96</t>
  </si>
  <si>
    <t>5408-1,19-05-2015,Carlos Meador,"152 Bunnerong Road,Eastgardens",Sydney,NSW,Corporate,Tina Carlton,Medium,Artisan 481 Labels,Office Supplies,Wrap Bag,Regular Air,20-05-2015,$1.94,$3.08,$1.14,6,$24.70,1%,$2.69,$23.53,$0.99,$25.43</t>
  </si>
  <si>
    <t>5408-1,15-03-2014,Toby Swindell,"273 George Street,Sydney",Sydney,NSW,Small Business,Leighton Forrest,Low,Binder Posts,Office Supplies,Wrap Bag,Express Air,15-03-2014,$3.50,$5.74,$2.24,47,$258.30,7%,$0.00,$258.30,$5.01,$263.31</t>
  </si>
  <si>
    <t>5409-1,12-02-2014,Julie Prescott,"438 Victoria Avenue,Chatswood",Sydney,NSW,Small Business,Natasha Song,Critical,Cando PC940 Copier,Office Supplies,Small Box,Regular Air,13-02-2014,$216.00,$449.99,$233.99,6,"$2,249.95",2%,$45.00,"$2,204.95",$24.49,"$2,229.44"</t>
  </si>
  <si>
    <t>5409-1,05-07-2013,Berenike Kampe,"180 High Street,Windsor",Melbourne,VIC,Corporate,Connor Betts,Critical,Artisan Arch Ring Binders,Office Supplies,Small Box,Regular Air,07-07-2013,$36.02,$58.10,$22.08,11,$84.00,8%,$7.55,$76.69,$1.49,$73.48</t>
  </si>
  <si>
    <t>5409-1,17-07-2014,Eric Barreto,"359 Crown Street,Surry Hills",Sydney,NSW,Corporate,Phoebe Gour,Not Specified,"Artisan Hi-Liter GlideStik Fluorescent Highlighter, Yellow Ink",Technology,Small Box,Regular Air,18-07-2014,$1.05,$1.95,$0.90,29,$29.70,3%,$1.58,$26.52,$1.63,$26.47</t>
  </si>
  <si>
    <t>5409-1,24-12-2016,Samath Foster,"Sydney Fish Market, Bank Street, Sydney",Sydney,NSW,Corporate,Phoebe Gour,Not Specified,Adesso Programmable 142-Key Keyboard,Office Supplies,Small Box,Regular Air,26-12-2016,$32.02,$152.48,$120.46,7,"$2,249.75",8%,$0.00,"$2,249.45",$4.00,"$2,249.44"</t>
  </si>
  <si>
    <t>5409-1,04-01-2014,Saphhira Shifley,"Westfield Miranda, 600 Kingsway,Miranda",Sydney,NSW,Home Office,Preston Senome,High,Cando PC940 Copier,Technology,Small Box,Regular Air,05-01-2014,$278.99,$449.99,$171.00,48,"$2,242.94",4%,$46.40,"$2,226.75",$49.00,"$2,229.44"</t>
  </si>
  <si>
    <t>5409-1,13-05-2013,Alex Russell,"99 Lygon Street,East Brunswick",Melbourne,VIC,Home Office,Connor Betts,Not Specified,Artisan 479 Labels,Furniture,Large Box,Regular Air,15-05-2013,$1.59,$2.61,$1.02,7,$72.02,2%,$6.80,$69.22,$0.50,$60.62</t>
  </si>
  <si>
    <t>5409-1,01-02-2015,Paul Knutson,"1/173-179 Bronte Rd,Waverley",Sydney,NSW,Small Business,Leighton Forrest,Low,Cando PC940 Copier,Office Supplies,Small Box,Regular Air,03-02-2015,$278.99,$449.99,$171.00,41,"$2,247.75",4%,$64.87,"$2,226.95",$49.00,"$2,229.44"</t>
  </si>
  <si>
    <t>5409-1,17-03-2014,Chad Cunningham,"499-501 Lygon Street,Carlton North",Melbourne,VIC,Corporate,Yvette Biti,Critical,Artisan Printable Repositionable Plastic Tabs,Office Supplies,Small Box,Express Air,18-03-2014,$5.33,$8.60,$3.27,25,$259.30,7%,$0.00,$258.30,$6.19,$249.30</t>
  </si>
  <si>
    <t>5409-1,23-11-2013,Sarah Foster,"Sydney Fish Market, Bank Street, Sydney",Sydney,NSW,Home Office,Phoebe Gour,Medium,Cando S750 Color Inkjet Printer,Office Supplies,Wrap Bag,Express Air,25-11-2013,$75.00,$120.97,$45.97,19,"$6,799.55",9%,$249.97,"$6,465.82",$26.30,"$2,656.36"</t>
  </si>
  <si>
    <t>5409-1,17-02-2015,Arn Shari,"98 Holdsworth Street,Woollahra",Sydney,NSW,Home Office,Natasha Song,Not Specified,Artisan 479 Labels,Office Supplies,Wrap Bag,Regular Air,19-02-2015,$1.59,$2.61,$1.02,39,$39.60,8%,$2.83,$26.63,$0.50,$28.63</t>
  </si>
  <si>
    <t>5409-1,04-02-2015,Susan Manchtan,"53 Riley Street,Woolloomooloo",Sydney,NSW,Home Office,Tina Carlton,Not Specified,Artisan 478 Labels,Office Supplies,Small Box,Regular Air,06-02-2015,$3.14,$4.91,$1.77,48,$64.32,5%,$4.32,$62.29,$0.50,$63.69</t>
  </si>
  <si>
    <t>5409-1,03-06-2014,Christopher Martinez,"188 Pitt Street,Sydney",Sydney,NSW,Corporate,Tina Carlton,Not Specified,Cando PC940 Copier,Furniture,Small Pack,Regular Air,05-06-2014,$278.99,$449.99,$171.00,7,"$7,299.04",1%,$182.06,"$7,509.84",$49.00,"$6,529.86"</t>
  </si>
  <si>
    <t>5411-1,05-07-2015,Larry Tron,"4A Lyons St,Strathfield",Sydney,NSW,Consumer,Tina Carlton,Medium,"24 Capacity Maxi Data Binder Racks, Pearl",Technology,Small Pack,Regular Air,07-07-2015,$84.22,$210.55,$126.33,41,"$1,028.31",1%,$61.71,$966.89,$9.99,$980.99</t>
  </si>
  <si>
    <t>5411-1,13-02-2014,Steve Nguyen,"61 York St,Sydney",Sydney,NSW,Small Business,Leighton Forrest,Not Specified,"Artisan Hi-Liter EverBold Pen Style Fluorescent Highlighters, 4/Pack",Technology,Small Box,Regular Air,13-02-2014,$4.48,$8.14,$3.66,30,$119.35,3%,$10.74,$108.61,$3.12,$109.31</t>
  </si>
  <si>
    <t>5413-1,02-02-2014,Sanjit Jacobs,"541 Church St,Richmond",Melbourne,VIC,Consumer,Yvette Biti,Critical,Blackstonian Pencils,Office Supplies,Wrap Bag,Regular Air,03-02-2014,$1.15,$2.67,$1.52,33,$50.73,4%,$1.52,$49.21,$0.86,$50.07</t>
  </si>
  <si>
    <t>5413-1,02-02-2015,Paul Knutson,"1/173-179 Bronte Rd,Waverley",Sydney,NSW,Corporate,Leighton Forrest,Low,"TypeRight  Top-Opening Peel &amp; Seel  Envelopes, Gray",Office Supplies,Wrap Bag,Express Air,03-02-2015,$21.56,$35.94,$14.38,26,"$6,559.84",8%,$673.98,"$6,604.83",$6.66,"$6,517.85"</t>
  </si>
  <si>
    <t>5413-1,19-05-2013,Brad Thomas,"152 Bunnerong Road,Eastgardens",Sydney,NSW,Small Business,Tina Carlton,Not Specified,Artisan 474 Labels,Office Supplies,Small Box,Regular Air,20-05-2013,$1.84,$2.88,$1.04,38,$116.00,0%,$3.76,$106.82,$0.99,$107.04</t>
  </si>
  <si>
    <t>5414-1,04-12-2014,Ed Braxton,"499-501 Lygon Street,Carlton North",Melbourne,VIC,Home Office,Yvette Biti,Medium,"Angle-D Binders with Locking Rings, Label Holders",Office Supplies,Small Pack,Regular Air,05-12-2014,$4.53,$7.30,$2.77,22,$238.05,7%,$19.17,$228.55,$7.72,$239.51</t>
  </si>
  <si>
    <t>5414-1,03-06-2014,Nathan Mautz,"412 Brunswick St,Fitzroy",Melbourne,VIC,Corporate,Connor Betts,Not Specified,Multimedia Mailers,Office Supplies,Small Box,Regular Air,05-06-2014,$99.39,$162.93,$63.54,1,"$3,799.60",0%,$192.83,"$3,633.33",$19.99,"$3,323.53"</t>
  </si>
  <si>
    <t>5414-1,15-02-2014,Yana Sorensen,"53-55 Liverpool St,Sydney",Sydney,NSW,Home Office,Tina Carlton,Critical,Artisan 487 Labels,Office Supplies,Small Box,Regular Air,20-02-2014,$2.29,$3.69,$1.40,41,$247.30,4%,$0.00,$248.30,$0.50,$253.32</t>
  </si>
  <si>
    <t>5414-1,17-04-2014,Anemone Ratner,"2-4 College Street, Darlinghurst",Sydney,NSW,Corporate,Nicholas Fernandes,Low,Wirebound Voice Message Log Book,Office Supplies,Wrap Bag,Regular Air,18-04-2014,$2.90,$4.76,$1.86,45,$134.46,5%,$5.34,$143.92,$0.88,$148.59</t>
  </si>
  <si>
    <t>5414-1,20-10-2013,Paul MacIntyre,"60 Commercial Rd,Prahran",Melbourne,VIC,Corporate,Yvette Biti,Low,Adesso Programmable 142-Key Keyboard,Office Supplies,Small Box,Regular Air,22-10-2013,$32.02,$152.48,$120.46,29,$939.06,3%,$0.00,$936.06,$4.00,$959.36</t>
  </si>
  <si>
    <t>5415-1,24-12-2016,Lisa Hazard,"Cnr Williams Road &amp; Lechlade Ave,South Yarra",Melbourne,VIC,Consumer,Yvette Biti,Medium,Economy Rollaway Files,Office Supplies,Small Box,Regular Air,25-12-2016,$67.73,$165.20,$97.47,48,"$31,699.82",1%,$0.00,"$16,629.04",$19.99,"$16,647.54"</t>
  </si>
  <si>
    <t>5415-1,20-05-2015,Allen Armold,"224A Gertrude St,Fitzroy",Melbourne,VIC,Home Office,Connor Betts,Critical,OIC Thumb-Tacks,Office Supplies,Small Pack,Regular Air,22-05-2015,$0.71,$1.14,$0.43,9,$50.92,9%,$3.42,$49.52,$0.70,$50.07</t>
  </si>
  <si>
    <t>5415-1,24-05-2015,Mike Gockenbach,"180 High Street,Windsor",Melbourne,VIC,Consumer,Connor Betts,Low,Smiths Metal Binder Clips,Office Supplies,Wrap Bag,Regular Air,28-05-2015,$1.60,$2.62,$1.02,35,$346.92,7%,$0.00,$356.92,$0.80,$369.27</t>
  </si>
  <si>
    <t>5415-1,27-09-2014,Cindy Chapman,"53-55 Liverpool St,Sydney",Sydney,NSW,Corporate,Tina Carlton,Low,Artisan 48 Labels,Office Supplies,Wrap Bag,Regular Air,02-10-2014,$3.84,$6.30,$2.46,11,"$1,221.76",10%,$0.00,$125.36,$0.50,$130.05</t>
  </si>
  <si>
    <t>5416-1,24-07-2015,Fred Chung,"73 MacLeay St,Potts Point",Sydney,NSW,Corporate,Natasha Song,Critical,"Multi-Use Personal File Cart and Caster Set, Three Stacking Bins",Office Supplies,Small Box,Regular Air,26-07-2015,$14.95,$34.76,$19.81,13,"$1,040.75",8%,$94.44,"$1,715.69",$8.22,"$1,740.77"</t>
  </si>
  <si>
    <t>5416-1,16-02-2014,Pamela Coakley,"120 Hardware St,Melbourne",Melbourne,VIC,Corporate,Connor Betts,Not Specified,1726 Digital Answering Machine,Technology,Small Box,Express Air,18-02-2014,$8.82,$20.99,$12.17,34,$503.76,6%,$5.04,$498.72,$4.81,$503.53</t>
  </si>
  <si>
    <t>5416-2,07-05-2013,Grant Carroll,"10 O'Connell St,Sydney",Sydney,NSW,Home Office,Aanya Zhang,Medium,Smiths Colored Bar Computer Paper,Office Supplies,Wrap Bag,Regular Air,09-05-2013,$21.97,$35.44,$13.47,26,"$1,765.52",8%,$97.45,"$1,605.39",$4.92,"$1,745.82"</t>
  </si>
  <si>
    <t>5418-1,10-12-2013,Eric Barreto,"359 Crown Street,Surry Hills",Sydney,NSW,Corporate,Phoebe Gour,Critical,Steady Liquid Accent Highlighters,Technology,Medium Box,Regular Air,12-12-2013,$3.47,$6.68,$3.21,10,$40.90,0%,$4.00,$39.60,$1.50,$40.49</t>
  </si>
  <si>
    <t>5419-1,27-12-2014,Todd Boyes,"Westfield Miranda, 600 Kingsway,Miranda",Sydney,NSW,Corporate,Preston Senome,Critical,Artisan 487 Labels,Office Supplies,Wrap Bag,Regular Air,27-12-2014,$2.29,$3.69,$1.40,29,$242.46,7%,$14.45,$228.46,$0.50,$238.84</t>
  </si>
  <si>
    <t>5419-1,07-09-2014,Eugene Moren,"85-113 Dunning Ave,Rosebery",Sydney,NSW,Corporate,Mihael Khan,Medium,Self-Adhesive Removable Labels,Technology,Small Box,Regular Air,07-09-2014,$1.98,$3.15,$1.17,46,$132.04,2%,$5.36,$121.80,$0.49,$120.67</t>
  </si>
  <si>
    <t>5419-1,18-07-2015,Susan Vittorini,"3 Carrington Road ,Box Hill",Melbourne,VIC,Home Office,Yvette Biti,Medium,"Artisan Flip-Chart Easel Binder, Black",Office Supplies,Wrap Bag,Regular Air,20-07-2015,$13.88,$22.38,$8.50,19,$620.60,9%,$18.32,$399.95,$15.10,$393.63</t>
  </si>
  <si>
    <t>5419-1,27-07-2013,Jona Lucar,"98-104 Parramatta Rd,Camperdown",Sydney,NSW,Small Business,Phoebe Gour,Critical,Beekin 6 Outlet Metallic Surge Strip,Office Supplies,Wrap Bag,Regular Air,29-07-2013,$4.46,$10.89,$6.43,24,$330.24,7%,$31.33,$306.25,$4.50,$305.66</t>
  </si>
  <si>
    <t>5420-1,21-07-2013,Adam Shillingsburg,"Westfield Parramatta,Parramatta",Sydney,NSW,Corporate,Stevie Bacata,Critical,Adesso Programmable 142-Key Keyboard,Office Supplies,Small Box,Regular Air,23-07-2013,$39.64,$152.48,$112.84,31,"$4,343.95",9%,$335.89,"$4,755.22",$6.50,"$4,702.51"</t>
  </si>
  <si>
    <t>5420-1,12-03-2015,Susan Pistek,"2a/285A Crown St,Surry Hills",Sydney,NSW,Home Office,Phoebe Gour,Critical,Binder Clips by OIC,Office Supplies,Small Box,Regular Air,13-03-2015,$0.93,$1.48,$0.55,50,$68.06,9%,$0.00,$68.08,$0.70,$68.78</t>
  </si>
  <si>
    <t>5420-1,17-02-2013,Olvera Toch,"3 Carrington Road ,Box Hill",Melbourne,VIC,Corporate,Yvette Biti,Critical,"Steady EarthWrite Recycled Pencils, Medium Soft, #2",Office Supplies,Wrap Bag,Regular Air,22-02-2013,$0.90,$2.10,$1.20,8,$36.70,4%,$1.07,$34.63,$0.70,$35.33</t>
  </si>
  <si>
    <t>5420-1,22-02-2014,Sanjit Jacobs,"541 Church St,Richmond",Melbourne,VIC,Small Business,Yvette Biti,Medium,Steady Liquid Accent Tank-Style Highlighters,Office Supplies,Small Box,Regular Air,23-02-2014,$1.31,$2.84,$1.53,22,$68.08,7%,$0.00,$68.08,$0.93,$68.58</t>
  </si>
  <si>
    <t>5420-1,06-01-2017,Saphhira Shifley,"Westfield Miranda, 600 Kingsway,Miranda",Sydney,NSW,Consumer,Preston Senome,High,Bagged Rubber Bands,Office Supplies,Small Box,Regular Air,07-01-2017,$0.24,$1.26,$1.02,47,$68.08,1%,$0.00,$68.08,$0.70,$68.78</t>
  </si>
  <si>
    <t>5420-1,22-02-2014,Sanjit Jacobs,"541 Church St,Richmond",Melbourne,VIC,Small Business,Yvette Biti,Not Specified,Artisan 479 Labels,Office Supplies,Small Box,Regular Air,23-02-2014,$1.59,$2.61,$1.02,34,$68.08,0%,$0.00,$68.08,$0.50,$68.78</t>
  </si>
  <si>
    <t>5421-1,22-02-2014,Grant Thornton,"1 John Street,Waterloo",Sydney,NSW,Corporate,Charlie Bui,Not Specified,"TypeRight  Top-Opening Peel &amp; Seel Envelopes, Plain White",Office Supplies,Small Box,Regular Air,23-02-2014,$16.85,$27.18,$10.33,8,$467.22,6%,$14.02,$453.20,$8.23,$459.86</t>
  </si>
  <si>
    <t>5421-1,16-07-2013,George Zrebassa,"81 MacLeay St,Potts Point",Sydney,NSW,Corporate,Samantha Chairs,Medium,Artisan Hi-Liter Smear-Safe Highlighters,Office Supplies,Small Box,Regular Air,17-07-2013,$2.98,$5.84,$2.86,42,$26.20,6%,$1.20,$24.60,$0.83,$24.62</t>
  </si>
  <si>
    <t>5421-1,22-02-2014,Amy Cox,"523 King St,Newtown",Sydney,NSW,Home Office,Aanya Zhang,Critical,"TypeRight  Top-Opening Peel &amp; Seel  Envelopes, Gray",Office Supplies,Wrap Bag,Regular Air,23-02-2014,$21.56,$35.94,$14.38,1,$467.22,5%,$14.02,$453.20,$6.66,$459.86</t>
  </si>
  <si>
    <t>5421-1,22-02-2014,Grant Thornton,"98 Holdsworth Street,Woollahra",Sydney,NSW,Corporate,Natasha Song,High,"TypeRight  Top-Opening Peel &amp; Seel  Envelopes, Gray",Office Supplies,Small Pack,Regular Air,23-02-2014,$21.56,$35.94,$14.38,39,$467.22,4%,$14.02,$453.20,$6.66,$459.86</t>
  </si>
  <si>
    <t>5423-1,14-08-2015,Nona Balk,"120 Hardware St,Melbourne",Melbourne,VIC,Small Business,Yvette Biti,Medium,"Message Book, One Form per Page",Office Supplies,Wrap Bag,Regular Air,16-08-2015,$2.41,$3.71,$1.30,22,$144.36,7%,$14.67,$136.01,$1.93,$137.84</t>
  </si>
  <si>
    <t>5423-1,23-02-2014,Silt French,"224A Gertrude St,Fitzroy",Melbourne,VIC,Consumer,Connor Betts,Low,TechSavi Cordless Access Keyboard,Office Supplies,Small Box,Regular Air,26-02-2014,$14.70,$29.99,$15.29,13,"$3,644.10",1%,$0.00,"$3,644.10",$5.50,"$3,651.28"</t>
  </si>
  <si>
    <t>5423-1,03-11-2014,Pete Armstrong,"506 Swan Street,Richmond",Melbourne,VIC,Consumer,Connor Betts,High,TechSavi Cordless Navigator Duo,Office Supplies,Small Box,Regular Air,07-11-2014,$42.11,$80.98,$38.87,43,"$3,644.10",7%,$0.00,"$3,644.10",$7.18,"$3,651.28"</t>
  </si>
  <si>
    <t>5423-1,17-11-2013,Eugene Barchas,"Crown Complex,Southbank",Melbourne,VIC,Home Office,Yvette Biti,Not Specified,Creator Colored Pencils,Office Supplies,Small Box,Regular Air,17-11-2013,$1.57,$3.28,$1.71,4,$80.68,9%,$6.22,$78.46,$0.98,$79.44</t>
  </si>
  <si>
    <t>5424-1,17-12-2013,Tony Molinari,"85-113 Dunning Ave,Rosebery",Sydney,NSW,Home Office,Mihael Khan,High,Artisan 474 Labels,Office Supplies,Small Box,Regular Air,19-12-2013,$1.84,$2.88,$1.04,22,$125.20,7%,$12.20,$121.04,$0.99,$122.74</t>
  </si>
  <si>
    <t>5424-1,26-07-2013,Eric Barreto,"359 Crown Street,Surry Hills",Sydney,NSW,Small Business,Phoebe Gour,Critical,Artisan 48 Labels,Office Supplies,Wrap Bag,Regular Air,31-07-2013,$3.84,$6.30,$2.46,18,$146.96,1%,$14.48,$146.16,$0.50,$132.36</t>
  </si>
  <si>
    <t>5424-1,30-08-2015,Maxwell Schwartz,"81 MacLeay St,Potts Point",Sydney,NSW,Small Business,Samantha Chairs,Not Specified,Wirebound Voice Message Log Book,Office Supplies,Small Box,Regular Air,01-09-2015,$2.90,$4.76,$1.86,34,$185.84,7%,$5.56,$159.84,$0.88,$159.64</t>
  </si>
  <si>
    <t>5424-1,23-02-2014,Chad McGuire,"81 MacLeay St,Potts Point",Sydney,NSW,Home Office,Samantha Chairs,High,Artisan Non-Stick Binders,Furniture,Large Box,Regular Air,25-02-2014,$2.74,$4.49,$1.75,41,$26.94,4%,$0.81,$26.13,$1.49,$27.62</t>
  </si>
  <si>
    <t>5426-1,29-08-2013,John Castell,"154 Castlereagh St,Sydney",Sydney,NSW,Corporate,Samantha Chairs,High,Artisan Binder Labels,Technology,Small Box,Regular Air,30-08-2013,$2.45,$3.89,$1.44,5,$23.92,8%,$1.14,$22.18,$7.01,$22.59</t>
  </si>
  <si>
    <t>5426-1,03-11-2014,Pete Armstrong,"506 Swan Street,Richmond",Melbourne,VIC,Corporate,Connor Betts,Medium,EcoTones Memo Sheets,Technology,Small Box,Regular Air,07-11-2014,$2.52,$4.00,$1.48,26,$132.00,2%,$10.56,$121.44,$1.30,$122.74</t>
  </si>
  <si>
    <t>5426-1,24-02-2014,Chad McGuire,"81 MacLeay St,Potts Point",Sydney,NSW,Corporate,Samantha Chairs,Critical,EcoTones Memo Sheets,Technology,Small Box,Regular Air,25-02-2014,$2.52,$4.00,$1.48,43,$132.00,8%,$10.56,$121.44,$1.30,$122.74</t>
  </si>
  <si>
    <t>5426-1,03-02-2017,Alex Russell,"99 Lygon Street,East Brunswick",Melbourne,VIC,Corporate,Connor Betts,Critical,Artisan 481 Labels,Furniture,Large Box,Regular Air,05-02-2017,$1.94,$3.08,$1.14,44,$159.94,8%,$4.92,$145.66,$0.99,$147.87</t>
  </si>
  <si>
    <t>5426-1,10-05-2014,Jennifer Patt,"523 King St,Newtown",Sydney,NSW,Consumer,Aanya Zhang,Medium,"DrawIt Colored Pencils, 48-Color Set",Office Supplies,Wrap Bag,Express Air,12-05-2014,$21.56,$36.55,$14.99,38,$476.68,3%,$14.73,$470.45,$13.89,$485.87</t>
  </si>
  <si>
    <t>5426-1,05-12-2013,Trudy Brown,"180 High Street,Windsor",Melbourne,VIC,Consumer,Connor Betts,Not Specified,Deluxe Rollaway Locking File with Drawer,Furniture,Small Pack,Express Air,07-12-2013,$178.83,$415.88,$237.05,25,"$2,007.53",10%,$180.68,"$1,826.85",$11.37,"$1,835.84"</t>
  </si>
  <si>
    <t>5426-1,21-09-2014,George Ashbrook,"506 Swan Street,Richmond",Melbourne,VIC,Corporate,Connor Betts,Not Specified,EcoTones Memo Sheets,Office Supplies,Small Box,Regular Air,23-09-2014,$2.52,$4.00,$1.48,1,$120.55,6%,$1.61,$121.40,$1.30,$122.74</t>
  </si>
  <si>
    <t>5426-1,11-06-2015,Tamara Chand,"188 Pitt Street,Sydney",Sydney,NSW,Consumer,Tina Carlton,Critical,Colored Envelopes,Office Supplies,Wrap Bag,Regular Air,11-06-2015,$2.25,$3.69,$1.44,33,$145.69,4%,$12.56,$137.09,$2.50,$147.69</t>
  </si>
  <si>
    <t>5426-1,24-02-2014,Pauline Chand,"501 George St,Sydney",Sydney,NSW,Corporate,Samantha Chairs,Critical,EcoTones Memo Sheets,Office Supplies,Small Box,Regular Air,26-02-2014,$2.52,$4.00,$1.48,40,$132.00,5%,$10.56,$121.44,$1.30,$122.74</t>
  </si>
  <si>
    <t>5426-1,02-05-2013,Jack OBriant,"85-113 Dunning Ave,Rosebery",Sydney,NSW,Consumer,Mihael Khan,Not Specified,"220 Trimline Phone, White",Office Supplies,Wrap Bag,Regular Air,02-05-2013,$9.91,$15.99,$6.08,27,$559.68,4%,$59.41,$518.39,$11.28,$539.69</t>
  </si>
  <si>
    <t>5428-1,25-02-2014,Bobby Elias,"506 Swan Street,Richmond",Melbourne,VIC,Home Office,Connor Betts,Critical,Creator Colored Pencils,Office Supplies,Small Pack,Regular Air,26-02-2014,$1.57,$3.28,$1.71,21,$85.28,3%,$6.82,$78.46,$0.98,$79.44</t>
  </si>
  <si>
    <t>5428-1,25-02-2014,Peilin Ludson,"501 George St,Sydney",Sydney,NSW,Small Business,Samantha Chairs,Critical,"Creator Anti Dust Chalk, 12/Pack",Technology,Small Box,Regular Air,27-02-2014,$1.09,$1.82,$0.73,42,$85.28,7%,$6.82,$78.46,$1.00,$79.44</t>
  </si>
  <si>
    <t>5428-1,25-02-2014,Art Foster,"Westfield Parramatta,Parramatta",Sydney,NSW,Home Office,Stevie Bacata,Critical,"Creator Colored Pencils, 12/Box",Office Supplies,Small Box,Regular Air,27-02-2014,$1.30,$2.88,$1.58,50,$85.28,9%,$6.82,$78.46,$1.01,$79.44</t>
  </si>
  <si>
    <t>5428-1,25-12-2014,Brian Stugart,"88 Oxford St,Woollahra",Sydney,NSW,Corporate,Charlie Bui,Low,"DrawIt Colored Pencils, 48-Color Set",Office Supplies,Wrap Bag,Regular Air,27-12-2014,$21.56,$36.55,$14.99,22,"$2,949.97",10%,$45.00,"$1,589.84",$13.89,"$1,543.59"</t>
  </si>
  <si>
    <t>5428-1,25-02-2014,Bobby Elias,"506 Swan Street,Richmond",Melbourne,VIC,Corporate,Connor Betts,High,Creator Colored Pencils,Office Supplies,Small Box,Regular Air,26-02-2014,$1.57,$3.28,$1.71,11,$85.28,1%,$6.82,$78.46,$0.98,$79.44</t>
  </si>
  <si>
    <t>5428-1,25-02-2014,Bobby Elias,"506 Swan Street,Richmond",Melbourne,VIC,Corporate,Connor Betts,Medium,Creator Colored Pencils,Office Supplies,Small Pack,Regular Air,26-02-2014,$1.57,$3.28,$1.71,34,$85.28,4%,$6.82,$78.46,$0.98,$79.44</t>
  </si>
  <si>
    <t>5428-1,25-02-2014,Rick Hansen,"Macquarie Centre Cnr Herring Road &amp; Waterloo Road,Macquarie Park",Sydney,NSW,Consumer,Nicholas Fernandes,High,Creator Colored Pencils,Office Supplies,Wrap Bag,Regular Air,26-02-2014,$1.57,$3.28,$1.71,29,$85.28,3%,$6.82,$78.46,$0.98,$79.44</t>
  </si>
  <si>
    <t>5428-1,25-02-2014,Jhrip Luxen,"4A Lyons St,Strathfield",Sydney,NSW,Home Office,Tina Carlton,High,Creator Colored Pencils,Furniture,Large Box,Regular Air,26-02-2014,$1.57,$3.28,$1.71,,$85.28,4%,$6.82,$78.46,$0.98,$79.44</t>
  </si>
  <si>
    <t>5429-1,30-03-2013,Justin Knight,"Macquarie Centre Cnr Herring Road &amp; Waterloo Road,Macquarie Park",Sydney,NSW,Small Business,Nicholas Fernandes,Not Specified,Artisan Binder Labels,Office Supplies,Small Box,Regular Air,31-03-2013,$2.45,$3.89,$1.44,8,$52.93,7%,$0.17,$59.33,$7.01,$60.68</t>
  </si>
  <si>
    <t>5429-1,08-06-2014,John Lee,"180 High Street,Windsor",Melbourne,VIC,Small Business,Connor Betts,High,Bagged Rubber Bands,Office Supplies,Small Box,Express Air,10-06-2014,$0.24,$1.26,$1.02,27,$90.08,0%,$5.44,$80.62,$0.70,$83.57</t>
  </si>
  <si>
    <t>5429-1,01-11-2013,Kristina Nunn,"22 Civic Rd,Auburn",Sydney,NSW,Small Business,Mihael Khan,Low,Artisan 48 Labels,Technology,Jumbo Drum,Delivery Truck,02-11-2013,$3.84,$6.30,$2.46,47,$136.04,2%,$5.05,$121.83,$0.50,$132.95</t>
  </si>
  <si>
    <t>5429-1,31-05-2013,Raymond Fair,"188 Pitt Street,Sydney",Sydney,NSW,Small Business,Tina Carlton,Critical,Apex Box Cutter Scissors,Office Supplies,Small Box,Express Air,02-06-2013,$4.19,$10.23,$6.04,42,$465.56,7%,$18.56,$422.10,$4.68,$423.29</t>
  </si>
  <si>
    <t>5429-1,15-05-2014,Eric Barreto,"359 Crown Street,Surry Hills",Sydney,NSW,Corporate,Phoebe Gour,High,Lumi Crayons,Furniture,Small Pack,Regular Air,16-05-2014,$5.22,$9.85,$4.63,1,$89.50,10%,$0.00,$89.50,$4.82,$94.97</t>
  </si>
  <si>
    <t>5429-1,31-05-2013,Raymond Fair,"188 Pitt Street,Sydney",Sydney,NSW,Home Office,Tina Carlton,Not Specified,EcoTones Memo Sheets,Office Supplies,Wrap Bag,Regular Air,02-06-2013,$2.52,$4.00,$1.48,41,$125.00,7%,$12.54,$121.74,$1.30,$122.74</t>
  </si>
  <si>
    <t>5429-1,20-01-2015,Saphhira Shifley,"Westfield Miranda, 600 Kingsway,Miranda",Sydney,NSW,Corporate,Preston Senome,Critical,Artisan 479 Labels,Office Supplies,Small Box,Regular Air,21-01-2015,$1.59,$2.61,$1.02,8,$127.24,4%,$11.12,$127.76,$0.50,$122.16</t>
  </si>
  <si>
    <t>5429-1,25-10-2013,Dan Campbell,"1/173-179 Bronte Rd,Waverley",Sydney,NSW,Corporate,Leighton Forrest,Medium,Artisan 481 Labels,Office Supplies,Wrap Bag,Regular Air,27-10-2013,$1.94,$3.08,$1.14,20,$452.00,6%,$45.28,$412.00,$0.99,$413.99</t>
  </si>
  <si>
    <t>5430-1,25-02-2014,Gary Hwang,"60 York St,Sydney",Sydney,NSW,Corporate,Charlie Bui,Medium,Steady Major Accent Highlighters,Office Supplies,Small Box,Regular Air,27-02-2014,$3.75,$7.08,$3.33,27,$220.44,4%,$6.61,$213.83,$2.35,$215.33</t>
  </si>
  <si>
    <t>5430-1,04-12-2015,Cari Schnelling,"273 George Street,Sydney",Sydney,NSW,Home Office,Leighton Forrest,Critical,Assorted Color Push Pins,Office Supplies,Wrap Bag,Regular Air,03-12-2015,$0.87,$1.81,$0.94,36,$80.64,1%,$8.06,$72.58,$0.75,$73.58</t>
  </si>
  <si>
    <t>5430-1,25-02-2014,Patrick Junes,"Hoyts Entertainment Quarter 122 Lang Road,Moore Parra",Sydney,NSW,Home Office,Tina Carlton,Not Specified,Steady Major Accent Highlighters,Office Supplies,Small Box,Regular Air,27-02-2014,$3.75,$7.08,$3.33,44,$220.44,2%,$6.61,$213.83,$2.35,$215.33</t>
  </si>
  <si>
    <t>5430-1,25-02-2014,Gary Hwang,"60 York St,Sydney",Sydney,NSW,Consumer,Charlie Bui,Critical,Security-Tint Envelopes,Office Supplies,Small Box,Regular Air,27-02-2014,$4.89,$7.64,$2.75,34,$220.44,3%,$6.61,$213.83,$1.39,$215.33</t>
  </si>
  <si>
    <t>5430-1,04-07-2014,Mike Gockenbach,"180 High Street,Windsor",Melbourne,VIC,Home Office,Connor Betts,Medium,Steady Major Accent Highlighters,Office Supplies,Small Pack,Express Air,06-07-2014,$3.75,$7.08,$3.33,22,$220.44,7%,$6.61,$213.83,$2.35,$215.33</t>
  </si>
  <si>
    <t>5431-1,07-08-2014,John Lucas,"188 Pitt Street,Sydney",Sydney,NSW,Corporate,Tina Carlton,Not Specified,Artisan 474 Labels,Office Supplies,Small Box,Regular Air,09-08-2014,$1.84,$2.88,$1.04,20,$88.06,7%,$1.76,$80.64,$0.99,$88.34</t>
  </si>
  <si>
    <t>5431-1,02-03-2014,Edward Nazzal,"2a/285A Crown St,Surry Hills",Sydney,NSW,Home Office,Phoebe Gour,Not Specified,Binder Posts,Office Supplies,Small Box,Regular Air,03-03-2014,$3.50,$5.74,$2.24,10,$29.17,6%,$0.58,$28.59,$5.01,$34.85</t>
  </si>
  <si>
    <t>5431-1,08-12-2013,Larry Tron,"4A Lyons St,Strathfield",Sydney,NSW,Corporate,Tina Carlton,High,Apex Preferred Stainless Steel Scissors,Office Supplies,Small Box,Express Air,08-12-2013,$2.50,$5.68,$3.18,29,$136.34,10%,$3.06,$121.86,$3.60,$123.07</t>
  </si>
  <si>
    <t>5432-1,28-02-2014,Lena Radford,"4A Lyons St,Strathfield",Sydney,NSW,Corporate,Tina Carlton,Not Specified,12 Colored Short Pencils,Technology,Medium Box,Regular Air,01-03-2014,$1.09,$2.60,$1.51,18,$44.10,0%,$1.76,$42.34,$2.40,$43.04</t>
  </si>
  <si>
    <t>5432-1,28-02-2014,Lena Radford,"4A Lyons St,Strathfield",Sydney,NSW,Consumer,Tina Carlton,Not Specified,"Steady EarthWrite Recycled Pencils, Medium Soft, #2",Office Supplies,Small Box,Regular Air,01-03-2014,$0.90,$2.10,$1.20,30,$44.10,3%,$1.76,$42.34,$0.70,$43.04</t>
  </si>
  <si>
    <t>5432-1,19-11-2014,Brendan Murry,"Shop 1 797 Botany Rd,Rosebery",Sydney,NSW,Consumer,Phoebe Gour,Not Specified,TypeRight Side-Opening Peel &amp; Seel Expanding Envelopes,Furniture,Small Pack,Regular Air,21-11-2014,$54.29,$90.48,$36.19,27,"$2,508.56",7%,$181.45,"$2,246.75",$19.99,"$2,296.75"</t>
  </si>
  <si>
    <t>5432-1,28-02-2014,Lena Radford,"4A Lyons St,Strathfield",Sydney,NSW,Corporate,Tina Carlton,Low,"Steady EarthWrite Recycled Pencils, Medium Soft, #2",Office Supplies,Wrap Bag,Regular Air,01-03-2014,$0.90,$2.10,$1.20,33,$44.10,7%,$1.76,$42.34,$0.70,$43.04</t>
  </si>
  <si>
    <t>5433-1,25-02-2014,Tracy Hobs,"180 High Street,Windsor",Melbourne,VIC,Small Business,Connor Betts,High,Steady Major Accent Highlighters,Office Supplies,Small Box,Regular Air,27-02-2014,$3.75,$7.08,$3.33,44,$220.44,3%,$6.61,$213.83,$2.35,$215.33</t>
  </si>
  <si>
    <t>5433-1,25-02-2014,Gary Hwang,"60 York St,Sydney",Sydney,NSW,Corporate,Charlie Bui,Low,Beekin 6 Outlet Metallic Surge Strip,Technology,Small Box,Regular Air,27-02-2014,$4.46,$10.89,$6.43,8,$220.44,1%,$6.61,$213.83,$4.50,$215.33</t>
  </si>
  <si>
    <t>5433-1,19-05-2013,Brad Thomas,"152 Bunnerong Road,Eastgardens",Sydney,NSW,Small Business,Tina Carlton,Not Specified,Artisan 481 Labels,Office Supplies,Small Box,Express Air,20-05-2013,$1.94,$3.08,$1.14,36,$131.50,10%,$3.61,$129.05,$0.99,$123.04</t>
  </si>
  <si>
    <t>5433-1,25-02-2014,Gary Hwang,"60 York St,Sydney",Sydney,NSW,Home Office,Charlie Bui,High,Steady Major Accent Highlighters,Office Supplies,Wrap Bag,Regular Air,27-02-2014,$3.75,$7.08,$3.33,23,$220.44,8%,$6.61,$213.83,$2.35,$215.33</t>
  </si>
  <si>
    <t>5433-1,23-01-2014,Mark Van Huff,"1 John Street,Waterloo",Sydney,NSW,Home Office,Charlie Bui,High,Artisan 474 Labels,Technology,Large Box,Regular Air,25-01-2014,$1.84,$2.88,$1.04,5,$374.44,2%,$0.00,$47.42,$0.99,$46.12</t>
  </si>
  <si>
    <t>5433-1,25-02-2014,Drenn Jones,"99 Lygon Street,East Brunswick",Melbourne,VIC,Consumer,Connor Betts,Medium,Steady Major Accent Highlighters,Office Supplies,Wrap Bag,Regular Air,27-02-2014,$3.75,$7.08,$3.33,38,$220.44,3%,$6.61,$213.83,$2.35,$215.33</t>
  </si>
  <si>
    <t>5434-1,23-02-2013,Giulietta Weimer,"48 Albion St,Surry Hills",Sydney,NSW,Corporate,Natasha Song,High,Alto Perma 2700 Stacking Storage Drawers,Office Supplies,Wrap Bag,Regular Air,23-02-2013,$8.92,$29.74,$20.82,50,$492.86,0%,$0.00,$493.50,$6.64,$300.00</t>
  </si>
  <si>
    <t>5434-1,09-06-2013,Beth Thompson,"85-113 Dunning Ave,Roseberry",Sydney,NSW,Small Business,Mihael Khan,High,Smiths Colored Bar Computer Paper,Office Supplies,Small Box,Regular Air,09-06-2013,$21.97,$35.44,$13.47,28,$544.50,10%,$39.01,$492.55,$4.92,$500.00</t>
  </si>
  <si>
    <t>5434-1,06-03-2014,Delfina Latchford,"8 Rankins Lane ,Melbourne",Melbourne,VIC,Home Office,Connor Betts,Not Specified,Beekin 6 Outlet Metallic Surge Strip,Technology,Small Box,Regular Air,07-03-2014,$4.46,$10.89,$6.43,38,$348.48,9%,$34.85,$313.63,$4.50,$318.13</t>
  </si>
  <si>
    <t>5434-1,01-05-2013,Jack OBriant,"85-113 Dunning Ave,Rosebery",Sydney,NSW,Small Business,Mihael Khan,Low,Artisan 487 Labels,Office Supplies,Wrap Bag,Regular Air,02-05-2013,$2.29,$3.69,$1.40,40,$149.50,4%,$4.49,$145.02,$0.50,$146.52</t>
  </si>
  <si>
    <t>5435-1,16-10-2014,Odella Nelson,"523 King St,Newtown",Sydney,NSW,Consumer,Aanya Zhang,High,Artisan 479 Labels,Technology,Small Pack,Regular Air,18-10-2014,$1.59,$2.61,$1.02,32,$144.00,8%,$1.44,$142.56,$0.50,$143.86</t>
  </si>
  <si>
    <t>5435-1,25-07-2015,Valerie Mitchmen,"Westfield Sydney,Sydney",Sydney,NSW,Small Business,Natasha Song,Medium,Artisan Non-Stick Binders,Technology,Small Box,Regular Air,27-07-2015,$2.74,$4.49,$1.75,13,$83.52,4%,$2.63,$84.11,$1.49,$73.68</t>
  </si>
  <si>
    <t>5435-1,25-02-2014,Gary Hwang,"61 York St,Sydney",Sydney,NSW,Corporate,Leighton Forrest,Low,Steady Pocket Accent Highlighters,Office Supplies,Small Box,Regular Air,27-02-2014,$0.93,$1.60,$0.67,32,$220.44,10%,$6.61,$213.83,$1.29,$215.33</t>
  </si>
  <si>
    <t>5436-1,04-07-2014,Mike Gockenbach,"180 High Street,Windsor",Melbourne,VIC,Consumer,Connor Betts,Medium,Smiths Standard Envelopes,Technology,Jumbo Drum,Delivery Truck,06-07-2014,$3.52,$5.68,$2.16,5,$220.44,1%,$6.61,$213.83,$1.39,$213.33</t>
  </si>
  <si>
    <t>5436-1,11-03-2014,Rick Duston,"260 Marrickville Rd,Marrickville",Sydney,NSW,Corporate,Nicholas Fernandes,Critical,Airmail Envelopes,Office Supplies,Wrap Bag,Regular Air,12-03-2014,$52.04,$83.93,$31.89,22,"$4,196.50",9%,$419.65,"$3,776.85",$19.99,"$3,796.84"</t>
  </si>
  <si>
    <t>5436-1,13-01-2014,Ashley Jarboe,"180 High Street,Windsor",Melbourne,VIC,Home Office,Connor Betts,High,Airmail Envelopes,Office Supplies,Small Box,Regular Air,18-01-2014,$52.04,$83.93,$31.89,40,"$4,196.50",3%,$419.65,"$3,776.85",$19.99,"$3,796.84"</t>
  </si>
  <si>
    <t>5438-1,07-08-2014,John Lucas,"178 Pitt Street,Sydney",Sydney,NSW,Home Office,Tina Carlton,Critical,Binder Clips by OIC,Office Supplies,Small Box,Regular Air,09-08-2014,$0.93,$1.48,$0.55,32,$88.96,6%,$3.76,$86.96,$0.70,$82.15</t>
  </si>
  <si>
    <t>5438-1,25-03-2015,Ed Braxton,"499-501 Lygon Street,Carlton North",Melbourne,VIC,Corporate,Yvette Biti,Low,Apex Preferred Stainless Steel Scissors,Office Supplies,Small Box,Regular Air,27-03-2015,$2.50,$5.68,$3.18,1,$93.52,6%,$0.00,$99.66,$3.60,$92.64</t>
  </si>
  <si>
    <t>5438-1,12-03-2014,Matt Collister,"97 Glebe Point Rd,Glebe",Sydney,NSW,Small Business,Nicholas Fernandes,High,"TypeRight  Top-Opening Peel &amp; Seel  Envelopes, Gray",Office Supplies,Wrap Bag,Regular Air,13-03-2014,$21.56,$35.94,$14.38,2,$504.90,4%,$10.10,$494.80,$6.66,$501.98</t>
  </si>
  <si>
    <t>5438-1,16-12-2013,Henry Goldwyn,"541 Church St,Richmond",Melbourne,VIC,Corporate,Yvette Biti,Medium,Artisan 474 Labels,Office Supplies,Small Box,Regular Air,19-12-2013,$1.84,$2.88,$1.04,34,$40.30,5%,$2.00,$38.36,$0.99,$39.02</t>
  </si>
  <si>
    <t>5438-1,04-04-2014,Jesus Ocampo,"60 Commercial Rd,Prahran",Melbourne,VIC,Home Office,Yvette Biti,Not Specified,Artisan 48 Labels,Office Supplies,Small Box,Regular Air,05-04-2014,$3.84,$6.30,$2.46,8,$113.40,1%,$11.34,$102.06,$0.50,$102.56</t>
  </si>
  <si>
    <t>5439-1,05-07-2013,Robert Barroso,"163 Concord Road,North Strathfield",Sydney,NSW,Consumer,Charlie Bui,Low,Steady Major Accent Highlighters,Technology,Jumbo Drum,Delivery Truck,07-07-2013,$3.75,$7.08,$3.33,34,$240.72,2%,$6.22,$233.50,$2.35,$235.85</t>
  </si>
  <si>
    <t>5439-1,05-07-2013,Berenike Kampe,"180 High Street,Windsor",Melbourne,VIC,Corporate,Connor Betts,Not Specified,Steady Major Accent Highlighters,Office Supplies,Wrap Bag,Regular Air,07-07-2013,$3.75,$7.08,$3.33,11,$240.72,1%,$7.22,$233.50,$2.35,$235.85</t>
  </si>
  <si>
    <t>5439-1,13-03-2014,Dennis Pardue,"412 Brunswick St,Fitzroy",Melbourne,VIC,Small Business,Connor Betts,Not Specified,Steady Major Accent Highlighters,Office Supplies,Small Box,Regular Air,13-03-2014,$3.75,$7.08,$3.33,38,$240.72,4%,$7.22,$233.50,$2.35,$235.85</t>
  </si>
  <si>
    <t>5439-1,13-03-2014,Dennis Pardue,"412 Brunswick St,Fitzroy",Melbourne,VIC,Small Business,Connor Betts,Not Specified,Steady Major Accent Highlighters,Office Supplies,Small Box,Regular Air,13-03-2014,$3.75,$7.08,$3.33,27,$240.72,3%,$7.22,$233.50,$2.35,$235.85</t>
  </si>
  <si>
    <t>5439-1,13-03-2014,Dennis Pardue,"412 Brunswick St,Fitzroy",Melbourne,VIC,Home Office,Connor Betts,Medium,Steady Major Accent Highlighters,Office Supplies,Wrap Bag,Regular Air,13-03-2014,$3.75,$7.08,$3.33,31,$240.72,4%,$7.22,$233.50,$2.35,$235.85</t>
  </si>
  <si>
    <t>5439-1,04-01-2014,Saphhira Shifley,"Westfield Miranda, 600 Kingsway,Miranda",Sydney,NSW,Small Business,Preston Senome,Critical,Cando S750 Color Inkjet Printer,Technology,Small Box,Regular Air,06-01-2014,$75.00,$120.97,$45.97,39,"$2,240.98",0%,$45.00,"$2,216.76",$26.30,"$2,226.74"</t>
  </si>
  <si>
    <t>5439-1,13-03-2014,Dennis Pardue,"412 Brunswick St,Fitzroy",Melbourne,VIC,Small Business,Connor Betts,High,Steady Major Accent Highlighters,Technology,Small Box,Regular Air,13-03-2014,$3.75,$7.08,$3.33,5,$240.72,3%,$7.22,$233.50,$2.35,$235.85</t>
  </si>
  <si>
    <t>5440-1,18-09-2014,Laura Armstrong,"240-242 Johnston Street,Fitzroy",Melbourne,VIC,Small Business,Connor Betts,Low,Beekin 6 Outlet Metallic Surge Strip,Office Supplies,Wrap Bag,Regular Air,20-09-2014,$4.46,$10.89,$6.43,48,$258.30,7%,$0.00,$258.30,$4.50,$263.31</t>
  </si>
  <si>
    <t>5440-1,09-08-2013,Aaron Bergman,"Westfield Sydney,Sydney",Sydney,NSW,Corporate,Natasha Song,Not Specified,"Artisan Flip-Chart Easel Binder, Black",Office Supplies,Small Pack,Express Air,16-08-2013,$13.88,$22.38,$8.50,7,$880.16,5%,$38.23,$708.06,$15.10,$735.26</t>
  </si>
  <si>
    <t>5440-1,21-07-2013,Adam Shillingsburg,"Westfield Parramatta,Parramatta",Sydney,NSW,Corporate,Stevie Bacata,Not Specified,Smiths Colored Bar Computer Paper,Office Supplies,Wrap Bag,Regular Air,23-07-2013,$21.97,$35.44,$13.47,42,$469.90,5%,$38.97,$457.25,$4.92,$450.57</t>
  </si>
  <si>
    <t>5440-1,10-08-2013,Edward Hooks,"224A Gertrude St,Fitzroy",Melbourne,VIC,Corporate,Connor Betts,Critical,Amtisan Printable Repositionable Plastic Tabs,Office Supplies,Small Box,Regular Air,12-08-2013,$5.33,$8.60,$3.27,19,$287.00,0%,$28.70,$258.30,$6.19,$263.31</t>
  </si>
  <si>
    <t>5442-1,04-07-2014,Patrick ODonnell,"22 Wentworth St,Parramatta",Sydney,NSW,Corporate,Aanya Zhang,Low,Barrel Sharpener,Office Supplies,Wrap Bag,Express Air,05-07-2014,$1.46,$3.57,$2.11,33,$136.04,7%,$10.36,$121.80,$4.17,$131.06</t>
  </si>
  <si>
    <t>5443-1,18-11-2013,Thomas Boland,"3/219 Canley Vale Road,Canley Heights",Sydney,NSW,Consumer,Mihael Khan,Medium,Binder Posts,Office Supplies,Small Box,Regular Air,20-11-2013,$3.50,$5.74,$2.24,10,$63.12,9%,$6.14,$61.60,$5.01,$63.47</t>
  </si>
  <si>
    <t>5443-1,28-08-2014,Ruben Ausman,"Crown Complex,Southbank",Melbourne,VIC,Home Office,Yvette Biti,Not Specified,Artisan 474 Labels,Office Supplies,Wrap Bag,Regular Air,29-08-2014,$1.84,$2.88,$1.04,1,$49.30,10%,$3.95,$45.44,$0.99,$46.04</t>
  </si>
  <si>
    <t>5443-1,13-09-2014,Mitch Webber,"Hoyts Entertainment Quarter 122 Lang Road,Moore Park",Sydney,NSW,Home Office,Tina Carlton,Medium,Office Shears by Apex,Office Supplies,Wrap Bag,Regular Air,21-09-2014,$0.94,$2.08,$1.14,46,$119.84,5%,$5.93,$119.61,$2.56,$110.63</t>
  </si>
  <si>
    <t>5443-1,03-08-2013,Christina Vanderzanden,"188 Pitt Street,Sydney",Sydney,NSW,Corporate,Tina Carlton,High,Beekin 105-Key Black Keyboard,Office Supplies,Small Box,Regular Air,03-08-2013,$6.39,$19.98,$13.59,15,$232.80,4%,$2.24,$211.52,$4.00,$226.54</t>
  </si>
  <si>
    <t>5443-1,29-03-2014,Ralph Knight,"5/63-71 Enmore Rd,Newtown",Sydney,NSW,Small Business,Charlie Bui,Not Specified,Apex Forged Steel Scissors with Black Enamel Handles,Office Supplies,Small Box,Regular Air,30-03-2014,$4.10,$9.31,$5.21,27,$131.40,3%,$6.57,$126.83,$3.98,$131.63</t>
  </si>
  <si>
    <t>5444-1,25-06-2015,Beth Paige,"73 York St,Sydney",Sydney,NSW,Consumer,Tina Carlton,High,Smiths General Use 3-Ring Binders,Office Supplies,Wrap Bag,Regular Air,26-06-2015,$1.18,$1.88,$0.70,1,$9.40,2%,$0.75,$8.65,$1.49,$10.14</t>
  </si>
  <si>
    <t>5444-1,17-03-2014,Carl Ludwig,"1/173-179 Bronte Rd,Waverley",Sydney,NSW,Corporate,Leighton Forrest,High,Alto Perma 2700 Stacking Storage Drawers,Office Supplies,Wrap Bag,Regular Air,18-03-2014,$7.13,$20.98,$13.85,12,$743.50,2%,$0.00,$743.50,$5.42,$750.14</t>
  </si>
  <si>
    <t>5444-1,13-03-2014,Victoria Pisteka,"Westfield Sydney,Sydney",Sydney,NSW,Consumer,Natasha Song,High,Alto Perma 2700 Stacking Storage Drawers,Office Supplies,Wrap Bag,Regular Air,12-03-2014,$8.92,$29.74,$20.82,46,$743.50,5%,$0.00,$743.50,$6.64,$750.14</t>
  </si>
  <si>
    <t>5444-1,26-06-2013,Roy Collins,"Westfield Sydney,Sydney",Sydney,NSW,Small Business,Natasha Song,Low,Smiths Gold Paper Clips,Office Supplies,Small Box,Express Air,27-06-2013,$1.82,$2.98,$1.16,26,$8.94,3%,$0.80,$8.14,$1.58,$9.62</t>
  </si>
  <si>
    <t>5445-1,17-03-2014,Chad Cunningham,"499-501 Lygon Street,Carlton North",Melbourne,VIC,Corporate,Yvette Biti,Not Specified,TechSavi Cordless Elite Duo,Office Supplies,Small Box,Regular Air,18-03-2014,$60.59,$100.98,$40.39,1,$744.24,8%,$0.00,$744.24,$7.18,$749.16</t>
  </si>
  <si>
    <t>5445-1,14-02-2014,Sandra Glassco,"224A Gertrude St,Fitzroy",Melbourne,VIC,Home Office,Connor Betts,Critical,Artisan 48 Labels,Office Supplies,Small Box,Regular Air,16-02-2014,$3.84,$6.30,$2.46,43,$120.68,3%,$12.01,$113.18,$0.50,$113.09</t>
  </si>
  <si>
    <t>5445-1,08-06-2014,John Lee,"180 High Street,Windsor",Melbourne,VIC,Home Office,Connor Betts,Critical,1726 Digital Answering Machine,Office Supplies,Small Box,Regular Air,10-06-2014,$8.82,$20.99,$12.17,17,$82.72,5%,$8.52,$760.91,$4.81,$756.75</t>
  </si>
  <si>
    <t>5445-1,15-02-2014,Yana Sorensen,"53-55 Liverpool St,Sydney",Sydney,NSW,Home Office,Tina Carlton,Not Specified,"OIC Colored Binder Clips, Assorted Sizes",Office Supplies,Small Box,Regular Air,20-02-2014,$2.29,$3.58,$1.29,10,$107.00,6%,$0.00,$106.50,$1.63,$104.00</t>
  </si>
  <si>
    <t>5445-1,05-06-2013,Deborah Brumfield,"501 George St,Sydney",Sydney,NSW,Home Office,Samantha Chairs,Medium,12 Colored Short Pencils,Technology,Small Box,Regular Air,05-06-2013,$1.09,$2.60,$1.51,9,$116.92,10%,$9.04,$106.82,$2.40,$107.05</t>
  </si>
  <si>
    <t>5445-1,10-12-2014,Bart Watters,"Westfield 1 Anderson St,Chatswood",Sydney,NSW,Small Business,Nicholas Fernandes,Low,Smiths General Use 3-Ring Binders,Office Supplies,Wrap Bag,Regular Air,11-12-2014,$1.18,$1.88,$0.70,47,$47.20,7%,$4.76,$43.20,$1.49,$45.00</t>
  </si>
  <si>
    <t>5446-1,02-03-2014,Muth Yarre,"797 Botany Rd,Rosebery",Sydney,NSW,Corporate,Phoebe Gour,Low,Artisan Poly Binder Pockets,Office Supplies,Wrap Bag,Regular Air,03-03-2014,$2.26,$3.58,$1.32,38,$139.62,6%,$0.00,$139.62,$5.47,$145.09</t>
  </si>
  <si>
    <t>5446-1,25-09-2015,Roy Phan,"506 Swan Street,Richmond",Melbourne,VIC,Home Office,Connor Betts,Not Specified,Alto Perma 3000 Stacking Storage Drawers,Office Supplies,Wrap Bag,Regular Air,27-09-2015,$8.92,$29.74,$20.82,27,$636.02,0%,$32.17,$528.39,$6.64,$531.69</t>
  </si>
  <si>
    <t>5446-1,08-05-2014,Michelle Moray,"310 Wattle St,Ultimo",Sydney,NSW,Home Office,Aanya Zhang,High,Artisan Poly Binder Pockets,Office Supplies,Small Box,Regular Air,12-05-2014,$2.26,$3.58,$1.32,3,$139.62,0%,$0.00,$139.62,$5.47,$145.09</t>
  </si>
  <si>
    <t>5447-1,27-12-2014,Todd Boyes,"Westfield Miranda, 600 Kingsway,Miranda",Sydney,NSW,Home Office,Preston Senome,Not Specified,Apex Straight Scissors,Office Supplies,Small Box,Regular Air,29-12-2014,$5.19,$12.98,$7.79,41,$552.25,10%,$30.39,$528.39,$3.14,$531.84</t>
  </si>
  <si>
    <t>5448-1,04-04-2014,Jesus Ocampo,"60 Commercial Rd,Prahran",Melbourne,VIC,Home Office,Yvette Biti,Not Specified,Artisan 48 Labels,Office Supplies,Wrap Bag,Regular Air,05-04-2014,$3.84,$6.30,$2.46,17,$113.40,9%,$11.34,$102.06,$0.50,$102.56</t>
  </si>
  <si>
    <t>5449-1,28-03-2014,Dionis Lloyd,"85-113 Dunning Ave,Rosebery",Sydney,NSW,Consumer,Mihael Khan,Not Specified,Beekin 105-Key Black Keyboard,Office Supplies,Small Box,Regular Air,28-03-2014,$6.39,$19.98,$13.59,37,$526.38,3%,$15.79,$510.59,$4.00,$522.98</t>
  </si>
  <si>
    <t>5449-1,23-03-2013,Aaron Smayling,"1737 Botany Rd,Banksmeadow",Sydney,NSW,Corporate,Nicholas Fernandes,Not Specified,Artisan Poly Binder Pockets,Office Supplies,Small Box,Regular Air,26-03-2013,$2.26,$3.58,$1.32,24,$23.06,10%,$2.16,$20.36,$5.47,$22.66</t>
  </si>
  <si>
    <t>5449-1,24-02-2014,Pauline Chand,"61 York St,Sydney",Sydney,NSW,Small Business,Leighton Forrest,Low,Smiths Pushpins,Office Supplies,Wrap Bag,Regular Air,26-02-2014,$0.94,$1.88,$0.94,37,$536.52,4%,$10.43,$522.19,$0.79,$516.99</t>
  </si>
  <si>
    <t>5449-1,28-03-2014,Dionis Lloyd,"85-113 Dunning Ave,Rosebery",Sydney,NSW,Small Business,Mihael Khan,High,Brown Kraft Recycled Envelopes,Office Supplies,Small Box,Regular Air,28-03-2014,$11.04,$16.98,$5.94,18,$526.38,10%,$15.79,$510.59,$12.39,$522.98</t>
  </si>
  <si>
    <t>5450-1,03-09-2013,Darrin Martin,"221 Barkly St,St Kilda",Melbourne,VIC,Small Business,Yvette Biti,Low,Alto Memo Cubes,Office Supplies,Small Box,Regular Air,05-09-2013,$3.32,$5.18,$1.86,10,$101.26,10%,$2.32,$90.68,$2.04,$92.33</t>
  </si>
  <si>
    <t>5450-1,29-03-2014,Ralph Knight,"5/63-71 Enmore Rd,Newtown",Sydney,NSW,Small Business,Charlie Bui,Critical,"Angle-D Binders with Locking Rings, Label Holders",Office Supplies,Wrap Bag,Regular Air,30-03-2014,$4.53,$7.30,$2.77,8,$131.40,10%,$6.57,$124.83,$7.72,$132.55</t>
  </si>
  <si>
    <t>5450-1,04-04-2014,Jesus Ocampo,"60 Commercial Rd,Prahran",Melbourne,VIC,Small Business,Yvette Biti,Critical,"Alto Parchment Paper, Assorted Colors",Technology,Small Box,Regular Air,05-04-2014,$4.59,$7.28,$2.69,8,$153.98,0%,$5.21,$147.69,$11.15,$141.38</t>
  </si>
  <si>
    <t>5450-1,21-09-2014,George Ashbrook,"506 Swan Street,Richmond",Melbourne,VIC,Corporate,Connor Betts,Medium,Artisan 479 Labels,Office Supplies,Small Box,Regular Air,22-09-2014,$1.59,$2.61,$1.02,3,$33.68,0%,$2.63,$30.63,$0.50,$31.32</t>
  </si>
  <si>
    <t>5450-1,19-03-2014,Michael Paige,"506 Swan Street,Richmond",Melbourne,VIC,Corporate,Connor Betts,Critical,Artisan Poly Binder Pockets,Office Supplies,Wrap Bag,Regular Air,21-03-2014,$2.26,$3.58,$1.32,8,$131.04,4%,$5.57,$129.45,$5.47,$124.45</t>
  </si>
  <si>
    <t>5450-2,05-07-2013,Berenike Kampe,"180 High Street,Windsor",Melbourne,VIC,Home Office,Connor Betts,Critical,"DrawIt Pizazz Watercolor Pencils, 10-Color Set with Brush",Office Supplies,Small Box,Regular Air,07-07-2013,$2.39,$4.26,$1.87,46,$140.40,9%,$7.02,$133.38,$1.20,$141.16</t>
  </si>
  <si>
    <t>5451-1,31-03-2014,Roland Murray,"Westfield 1 Anderson St,Chatswood",Sydney,NSW,Consumer,Nicholas Fernandes,Critical,"DrawIt Colored Pencils, 48-Color Set",Technology,Small Box,Regular Air,31-03-2014,$21.56,$36.55,$14.99,33,$9.11,5%,$0.91,$8.20,$13.89,$10.45</t>
  </si>
  <si>
    <t>5451-1,31-03-2014,Roland Murray,"Westfield 1 Anderson St,Chatswood",Sydney,NSW,Small Business,Nicholas Fernandes,Not Specified,DrawIt Colored Pencils,Office Supplies,Small Box,Express Air,31-03-2014,$4.37,$9.11,$4.74,21,$9.11,0%,$0.91,$8.20,$2.25,$10.45</t>
  </si>
  <si>
    <t>5451-1,31-03-2014,Roland Murray,"Westfield 1 Anderson St,Chatswood",Sydney,NSW,Corporate,Nicholas Fernandes,Not Specified,"DrawIt Colored Pencils, 48-Color Set",Office Supplies,Wrap Bag,Regular Air,31-03-2014,$21.56,$36.55,$14.99,15,$9.11,0%,$0.91,$8.20,$13.89,$10.45</t>
  </si>
  <si>
    <t>5452-1,05-06-2013,Deborah Brumfield,"501 George St,Sydney",Sydney,NSW,Consumer,Samantha Chairs,Low,Apex Straight Scissors,Office Supplies,Small Box,Regular Air,05-06-2013,$5.19,$12.98,$7.79,34,$133.68,3%,$12.04,$131.76,$3.14,$132.36</t>
  </si>
  <si>
    <t>5453-1,01-04-2014,Anne Pryor,"1-2/299 Sussex St,Sydney",Sydney,NSW,Home Office,Aanya Zhang,Medium,Steady 52201 APSCO Electric Pencil Sharpener,Office Supplies,Small Box,Regular Air,02-04-2014,$16.80,$40.97,$24.17,22,"$1,802.68",2%,$144.21,"$1,658.47",$8.99,"$1,667.46"</t>
  </si>
  <si>
    <t>5453-1,17-10-2014,Sam Craven,"8 Rankins Lane ,Melbourne",Melbourne,VIC,Small Business,Connor Betts,Not Specified,Steady Pocket Accent Highlighters,Office Supplies,Small Pack,Express Air,19-10-2014,$0.93,$1.60,$0.67,33,$80.68,7%,$5.65,$74.41,$1.29,$75.92</t>
  </si>
  <si>
    <t>5453-1,15-07-2014,Muria Zettner,"6 Mary St,Newtown",Sydney,NSW,Consumer,Samantha Chairs,Low,Apex Preferred Stainless Steel Scissors,Office Supplies,Wrap Bag,Regular Air,15-07-2014,$2.50,$5.68,$3.18,21,$147.84,0%,$5.95,$131.93,$3.60,$136.14</t>
  </si>
  <si>
    <t>5454-1,30-03-2013,Justin Knight,"Macquarie Centre Cnr Herring Road &amp; Waterloo Road,Macquarie Park",Sydney,NSW,Home Office,Nicholas Fernandes,Not Specified,Apex Straight Scissors,Technology,Small Box,Regular Air,31-03-2013,$5.19,$12.98,$7.79,22,$392.95,9%,$0.00,$339.93,$3.14,$342.34</t>
  </si>
  <si>
    <t>5455-1,14-01-2015,Maya Herman,"273 George Street,Sydney",Sydney,NSW,Corporate,Leighton Forrest,Low,1726 Digital Answering Machine,Technology,Jumbo Drum,Delivery Truck,15-01-2015,$8.82,$20.99,$12.17,50,$872.80,8%,$61.34,$817.58,$4.81,$828.63</t>
  </si>
  <si>
    <t>5455-1,02-03-2015,Grean Thornton,"73 MacLeay St,Potts Point",Sydney,NSW,Corporate,Natasha Song,High,Artisan 474 Labels,Furniture,Small Pack,Regular Air,04-03-2015,$1.84,$2.88,$1.04,37,$28.40,9%,$0.37,$26.93,$0.99,$26.42</t>
  </si>
  <si>
    <t>5456-1,16-02-2013,Rick Reed,"Sydney Fish Market, Bank Street, Sydney",Sydney,NSW,Corporate,Phoebe Gour,Low,"3Max Polarizing Task Lamp with Clamp Arm, Light Gray",Office Supplies,Wrap Bag,Regular Air,22-02-2013,$56.16,$136.98,$80.82,40,$477.50,1%,$0.00,$476.70,$24.49,$485.20</t>
  </si>
  <si>
    <t>5456-1,04-04-2014,Carlos Daly,"6-8 O'Connell Street,Newtown",Sydney,NSW,Small Business,Nicholas Fernandes,Low,Barrel Sharpener,Office Supplies,Wrap Bag,Regular Air,05-04-2014,$1.46,$3.57,$2.11,4,$146.37,9%,$4.39,$141.98,$4.17,$146.15</t>
  </si>
  <si>
    <t>5456-1,28-12-2015,Sally Knutson,"81 MacLeay St,Potts Point",Sydney,NSW,Corporate,Samantha Chairs,High,Artisan Binder Labels,Office Supplies,Small Box,Regular Air,04-01-2016,$2.45,$3.89,$1.44,23,$173.62,2%,$1.04,$164.04,$7.01,$161.69</t>
  </si>
  <si>
    <t>5456-1,17-08-2013,Valerie Dominguez,"152 Bunnerong Road,Eastgardens",Sydney,NSW,Home Office,Tina Carlton,Not Specified,"Angle-D Binders with Locking Rings, Label Holders",Furniture,Large Box,Regular Air,17-08-2013,$4.53,$7.30,$2.77,44,$339.55,9%,$33.75,$319.57,$7.72,$339.64</t>
  </si>
  <si>
    <t>5456-1,07-03-2013,Sean ODonnell,"541 Church St ,Richmond",Melbourne,VIC,Small Business,Yvette Biti,Low,Artisan 479 Labels,Office Supplies,Small Box,Express Air,10-03-2013,$1.59,$2.61,$1.02,17,$5.54,4%,$0.00,$6.44,$0.50,$6.04</t>
  </si>
  <si>
    <t>5457-1,23-11-2013,Justin Hirsh,"Qantas Domestic Terminal,Mascot",Sydney,NSW,Small Business,Phoebe Gour,High,"Laser Neon Mac Format Diskettes, 10/Pack",Office Supplies,Wrap Bag,Regular Air,24-11-2013,$1.87,$8.12,$6.25,12,$369.95,10%,$27.80,$359.67,$2.83,$359.36</t>
  </si>
  <si>
    <t>5457-1,03-04-2014,Alex Grayson,"644 George St,Sydney",Sydney,NSW,Corporate,Radhya Staples,Critical,Smiths Bulldog Clip,Office Supplies,Wrap Bag,Regular Air,05-04-2014,$2.31,$3.78,$1.47,9,$160.54,8%,$1.61,$158.93,$0.71,$159.69</t>
  </si>
  <si>
    <t>5457-1,29-06-2015,Michelle Huthwaite,"155 Oxford Street,Darlinghurst",Sydney,NSW,Corporate,Samantha Chairs,Not Specified,Artisan Poly Binder Pockets,Office Supplies,Wrap Bag,Regular Air,03-07-2015,$2.26,$3.58,$1.32,18,$144.00,4%,$1.44,$142.58,$5.47,$143.58</t>
  </si>
  <si>
    <t>5457-1,03-04-2014,Tom Stivers,"21 Wentworth St,Parramatta",Sydney,NSW,Home Office,Aanya Zhang,High,OIC Bulk Pack Metal Binder Clips,Office Supplies,Wrap Bag,Express Air,02-04-2014,$2.13,$3.49,$1.36,16,$160.52,10%,$1.61,$158.93,$0.76,$159.69</t>
  </si>
  <si>
    <t>5457-1,03-04-2014,Tom Stivers,"21 Wentworth St,Parramatta",Sydney,NSW,Small Business,Aanya Zhang,Not Specified,OIC Bulk Pack Metal Binder Clips,Office Supplies,Small Box,Regular Air,02-04-2014,$3.95,$6.08,$2.13,27,$160.54,3%,$1.61,$158.93,$1.82,$159.69</t>
  </si>
  <si>
    <t>5457-1,04-04-2014,Jesus Ocampo,"60 Commercial Rd,Prahran",Melbourne,VIC,Consumer,Yvette Biti,High,OIC Bulk Pack Metal Binder Clips,Office Supplies,Small Box,Regular Air,05-04-2014,$3.95,$6.08,$2.13,50,$160.54,10%,$1.61,$158.93,$1.82,$159.69</t>
  </si>
  <si>
    <t>5457-1,11-08-2014,Benjamin Patterson,"33/4 Barangaroo Avenue,Sydney",Sydney,NSW,Small Business,Natasha Song,Medium,12 Colored Short Pencils,Office Supplies,Small Box,Express Air,12-08-2014,$1.09,$2.60,$1.51,26,$50.44,3%,$0.12,$49.24,$2.40,$40.07</t>
  </si>
  <si>
    <t>5457-1,06-09-2015,Roy Collins,"Westfield Sydney,Sydney",Sydney,NSW,Consumer,Natasha Song,High,"Artisan Flip-Chart Easel Binder, Black",Technology,Jumbo Drum,Delivery Truck,07-09-2015,$13.88,$22.38,$8.50,25,$306.35,2%,$30.27,$378.56,$15.10,$388.33</t>
  </si>
  <si>
    <t>5457-1,06-12-2015,Dan Lawera,"Macquarie Centre Cnr Herring Road &amp; Waterloo Road,Macquarie Park",Sydney,NSW,Home Office,Nicholas Fernandes,High,"OIC Colored Binder Clips, Assorted Sizes",Office Supplies,Small Box,Express Air,07-12-2015,$2.29,$3.58,$1.29,16,$188.64,10%,$5.35,$158.93,$1.63,$159.69</t>
  </si>
  <si>
    <t>5458-1,01-10-2014,Jamie Kunitz,"Sydney Fish Market, Bank Street, Sydney",Sydney,NSW,Corporate,Phoebe Gour,Not Specified,Smiths SlimLine Pencil Sharpener,Office Supplies,Wrap Bag,Regular Air,02-10-2014,$4.79,$11.97,$7.18,39,$49.20,10%,$0.00,$45.20,$5.81,$45.90</t>
  </si>
  <si>
    <t>5458-1,25-06-2015,Denise Monton,"3/797 Botany Rd,Rosebery",Sydney,NSW,Corporate,Samantha Chairs,Medium,Emerson Stylus 1520 Color Inkjet Printer,Office Supplies,Small Box,Regular Air,27-06-2015,$315.61,$500.97,$185.36,27,"$2,753.32",6%,$55.07,"$2,599.59",$69.30,"$2,568.69"</t>
  </si>
  <si>
    <t>5458-1,24-02-2014,Pauline Chand,"501 George St,Sydney",Sydney,NSW,Small Business,Samantha Chairs,Medium,Artisan 474 Labels,Office Supplies,Small Box,Regular Air,26-02-2014,$1.84,$2.88,$1.04,13,$59.60,10%,$0.00,$59.00,$0.99,$60.40</t>
  </si>
  <si>
    <t>5458-1,27-07-2013,Jesus Ocampo,"60 Commercial Rd,Prahran",Melbourne,VIC,Home Office,Yvette Biti,Critical,Steady Pocket Accent Highlighters,Technology,Small Pack,Regular Air,29-07-2013,$0.93,$1.60,$0.67,49,$59.36,2%,$3.95,$53.41,$1.29,$55.14</t>
  </si>
  <si>
    <t>5459-1,13-02-2014,Mike Kennedy,"99 Lygon Street,East Brunswick",Melbourne,VIC,Home Office,Connor Betts,Medium,Artisan Poly Binder Pockets,Office Supplies,Small Box,Regular Air,15-12-2014,$2.26,$3.58,$1.32,1,$138.46,2%,$11.84,$124.87,$5.47,$125.66</t>
  </si>
  <si>
    <t>5459-1,18-02-2015,Sandra Glassco,"224A Gertrude St,Fitzroy",Melbourne,VIC,Corporate,Connor Betts,Not Specified,"3Max Polarizing Task Lamp with Clamp Arm, Light Gray",Office Supplies,Wrap Bag,Regular Air,19-02-2015,$56.16,$136.98,$80.82,34,"$2,685.02",0%,$435.82,"$2,588.40",$24.49,"$2,688.40"</t>
  </si>
  <si>
    <t>5459-1,07-07-2014,Thea Hendricks,"412 Brunswick St,Fitzroy",Melbourne,VIC,Consumer,Connor Betts,Low,Artisan 477 Labels,Office Supplies,Wrap Bag,Express Air,08-07-2014,$2.29,$3.69,$1.40,21,$41.60,0%,$1.56,$39.00,$0.50,$41.38</t>
  </si>
  <si>
    <t>5459-1,07-08-2014,John Lucas,"188 Pitt Street,Sydney",Sydney,NSW,Home Office,Tina Carlton,Low,Artisan 478 Labels,Office Supplies,Small Box,Regular Air,09-08-2014,$3.14,$4.91,$1.77,13,$52.00,9%,$2.76,$52.64,$0.50,$53.04</t>
  </si>
  <si>
    <t>5459-1,19-05-2013,Brad Thomas,"152 Bunnerong Road,Eastgardens",Sydney,NSW,Corporate,Tina Carlton,Not Specified,Artisan Hanging File Binders,Office Supplies,Small Box,Regular Air,20-05-2013,$3.65,$5.98,$2.33,33,$129.05,8%,$3.86,$129.53,$1.49,$122.48</t>
  </si>
  <si>
    <t>5459-1,20-08-2013,Jennifer Patt,"523 King St,Newtown",Sydney,NSW,Corporate,Aanya Zhang,Critical,Artisan 481 Labels,Office Supplies,Wrap Bag,Regular Air,22-08-2013,$1.94,$3.08,$1.14,3,$79.90,9%,$2.39,$70.91,$0.99,$80.40</t>
  </si>
  <si>
    <t>5459-1,18-05-2015,Lisa DeCherney,"531 King St,Newtown",Sydney,NSW,Consumer,Mihael Khan,Medium,Colored Envelopes,Technology,Jumbo Drum,Delivery Truck,25-05-2015,$2.25,$3.69,$1.44,5,$56.92,1%,$3.35,$55.60,$2.50,$55.60</t>
  </si>
  <si>
    <t>5459-1,18-02-2013,Sean Wendt,"145 Ramsay St,Haberfield",Sydney,NSW,Home Office,Phoebe Gour,Medium,Artisan 478 Labels,Technology,Small Box,Regular Air,20-02-2013,$3.14,$4.91,$1.77,24,$73.50,8%,$4.69,$74.97,$0.50,$75.63</t>
  </si>
  <si>
    <t>5460-1,27-12-2013,Tony Molinari,"85-113 Dunning Ave,Rosebery",Sydney,NSW,Home Office,Mihael Khan,Critical,Beekin 105-Key Black Keyboard,Office Supplies,Small Box,Express Air,29-12-2013,$6.39,$19.98,$13.59,43,$934.24,3%,$93.12,$974.40,$4.00,$754.27</t>
  </si>
  <si>
    <t>5460-1,06-04-2014,Steve Chapman,"1/50-58 Hunter St,Sydney",Sydney,NSW,Consumer,Preston Senome,Medium,Artisan Hi-Liter Fluorescent Desk Style Markers,Office Supplies,Small Box,Regular Air,11-04-2014,$1.76,$3.38,$1.62,10,$60.45,5%,$1.21,$59.24,$0.85,$60.87</t>
  </si>
  <si>
    <t>5460-1,07-04-2014,Harold Dahlen,"53-55 Liverpool St,Sydney",Sydney,NSW,Corporate,Tina Carlton,Low,HFX LaserJet 3310 Copier,Office Supplies,Small Box,Regular Air,09-04-2014,$377.99,$599.99,$222.00,38,"$17,999.70",1%,"$1,619.97","$16,279.73",$24.49,"$16,304.24"</t>
  </si>
  <si>
    <t>5460-1,04-10-2013,Carlos Daly,"6-8 O'Connell Street,Newtown",Sydney,NSW,Corporate,Nicholas Fernandes,Low,Beekin 105-Key Black Keyboard,Office Supplies,Small Box,Regular Air,05-10-2013,$6.39,$19.98,$13.59,44,$731.24,1%,$60.72,$666.54,$4.00,$661.94</t>
  </si>
  <si>
    <t>5460-1,01-11-2015,Bobby Trafton,"85-113 Dunning Ave,Rosebery",Sydney,NSW,Small Business,Mihael Khan,Critical,Binder Clips by OIC,Office Supplies,Small Pack,Regular Air,03-11-2015,$0.93,$1.48,$0.55,6,$47.97,2%,$4.41,$44.57,$0.70,$45.53</t>
  </si>
  <si>
    <t>5460-1,18-07-2014,Julia Dunbar,"Qantas Domestic Terminal,Mascot",Sydney,NSW,Small Business,Phoebe Gour,High,Smiths SlimLine Pencil Sharpener,Technology,Small Box,Regular Air,25-07-2014,$4.79,$11.97,$7.18,47,$134.48,0%,$5.71,$127.33,$5.81,$129.93</t>
  </si>
  <si>
    <t>5461-1,29-05-2013,Eugene Moren,"85-113 Dunning Ave,Rosebery",Sydney,NSW,Home Office,Mihael Khan,High,Artisan Hi-Liter Pen Style Six-Color Fluorescent Set,Office Supplies,Small Box,Regular Air,29-05-2013,$2.16,$3.85,$1.69,23,$127.52,1%,$3.65,$112.68,$0.70,$123.07</t>
  </si>
  <si>
    <t>5462-1,24-01-2014,Helen Andreada,"470 Anzac Parade,Kingsford",Sydney,NSW,Corporate,Tina Carlton,Not Specified,Beekin 105-Key Black Keyboard,Office Supplies,Small Box,Regular Air,26-01-2014,$6.39,$19.98,$13.59,8,"$1,255.32",0%,$62.73,"$1,299.37",$4.00,"$1,279.75"</t>
  </si>
  <si>
    <t>5463-1,05-12-2013,Grobbarah Frawer,"3 Orwell St,Potts Point",Sydney,NSW,Home Office,Leighton Forrest,High,Beekin 105-Key Black Keyboard,Office Supplies,Small Box,Regular Air,07-12-2013,$6.39,$19.98,$13.59,21,$63.56,9%,$18.68,$62.59,$4.00,$63.88</t>
  </si>
  <si>
    <t>5465-1,04-01-2014,Saphhira Shifley,"Westfield Miranda, 600 Kingsway,Miranda",Sydney,NSW,Corporate,Preston Senome,Low,PastelOcean Color Pencil Set,Office Supplies,Small Box,Express Air,05-01-2014,$11.11,$19.84,$8.73,42,$48.60,1%,$4.40,$45.50,$4.10,$46.63</t>
  </si>
  <si>
    <t>5465-1,23-02-2014,Chad McGuire,"81 MacLeay St,Potts Point",Sydney,NSW,Consumer,Samantha Chairs,High,Artisan Hi-Liter Fluorescent Desk Style Markers,Technology,Small Box,Regular Air,25-02-2014,$1.76,$3.38,$1.62,13,$65.54,3%,$0.92,$62.16,$0.85,$64.22</t>
  </si>
  <si>
    <t>5465-1,23-04-2015,Mike Kennedy,"99 Lygon Street,East Brunswick",Melbourne,VIC,Corporate,Connor Betts,High,1726 Digital Answering Machine,Office Supplies,Small Box,Regular Air,23-04-2015,$8.82,$20.99,$12.17,41,$37.58,7%,$2.53,$26.63,$4.81,$37.64</t>
  </si>
  <si>
    <t>5466-1,23-10-2014,Dan Campbell,"1/173-179 Bronte Rd,Waverley",Sydney,NSW,Corporate,Leighton Forrest,Not Specified,Beekin 6 Outlet Metallic Surge Strip,Office Supplies,Small Box,Regular Air,26-10-2014,$4.46,$10.89,$6.43,24,"$2,057.50",4%,$105.78,"$2,957.12",$4.50,"$2,494.11"</t>
  </si>
  <si>
    <t>5467-1,06-03-2016,Robert Marley,"211/25-29 Dixon St,Haymarket",Sydney,NSW,Consumer,Preston Senome,Medium,Binder Posts,Office Supplies,Small Box,Regular Air,07-03-2016,$3.50,$5.74,$2.24,19,$4.16,0%,$0.04,$4.22,$5.01,$46.85</t>
  </si>
  <si>
    <t>5467-1,31-10-2015,Gary Zandusky,"Shop 1, 186-190 Church Street,Parramatta</t>
  </si>
  <si>
    <t>5467-1,11-04-2014,Brenda Bowman,"61 York St,Sydney",Sydney,NSW,Corporate,Leighton Forrest,Not Specified,12 Colored Short Pencils,Office Supplies,Small Box,Express Air,12-04-2014,$1.09,$2.60,$1.51,46,$5.20,1%,$0.16,$5.04,$2.40,$7.44</t>
  </si>
  <si>
    <t>5467-2,27-07-2013,Jesus Ocampo,"60 Commercial Rd,Prahran",Melbourne,VIC,Corporate,Yvette Biti,Medium,EcoTones Memo Sheets,Office Supplies,Small Pack,Regular Air,29-07-2013,$2.52,$4.00,$1.48,8,$436.20,3%,$33.07,$422.10,$1.30,$410.43</t>
  </si>
  <si>
    <t>5468-1,23-09-2013,Magdelene Morse,"53 Riley Street,Woolloomooloo",Sydney,NSW,Home Office,Tina Carlton,Low,Smiths Pushpins,Furniture,Large Box,Regular Air,22-09-2013,$0.94,$1.88,$0.94,25,$63.84,7%,$4.36,$59.34,$0.79,$60.43</t>
  </si>
  <si>
    <t>5469-1,19-03-2014,Michael Paige,"506 Swan Street,Richmond",Melbourne,VIC,Consumer,Connor Betts,High,TechSavi Internet Navigator Keyboard,Technology,Small Box,Regular Air,21-03-2014,$6.51,$30.98,$24.47,42,"$1,115.28",10%,$0.00,"$1,115.28",$6.50,"$1,121.78"</t>
  </si>
  <si>
    <t>5469-1,24-07-2014,Sonia Sunley,"1/50-58 Hunter St,Sydney",Sydney,NSW,Corporate,Preston Senome,Critical,Artisan Poly Binder Pockets,Office Supplies,Small Box,Regular Air,26-07-2014,$2.26,$3.58,$1.32,19,$139.80,0%,$5.69,$126.01,$5.47,$138.00</t>
  </si>
  <si>
    <t>5469-1,25-02-2014,Dearre Gonne,"412 Brunswick St,Fitzroy",Melbourne,VIC,Small Business,Connor Betts,Medium,Artisan 48 Labels,Office Supplies,Small Box,Regular Air,26-02-2014,$3.84,$6.30,$2.46,34,$220.84,7%,$6.02,$219.50,$0.50,$213.69</t>
  </si>
  <si>
    <t>5469-1,15-06-2013,Steve Nguyen,"61 York St,Sydney",Sydney,NSW,Small Business,Leighton Forrest,Medium,Bagged Rubber Bands,Office Supplies,Small Box,Express Air,16-06-2013,$0.24,$1.26,$1.02,27,$125.46,10%,$125.34,$122.16,$0.70,$125.55</t>
  </si>
  <si>
    <t>5469-1,30-11-2014,Lena Creighton,"127 Liverpool St,Sydney",Sydney,NSW,Small Business,Samantha Chairs,High,Bagged Rubber Bands,Office Supplies,Wrap Bag,Regular Air,02-12-2014,$0.24,$1.26,$1.02,41,$45.60,2%,$6.20,$49.50,$0.70,$40.63</t>
  </si>
  <si>
    <t>5470-1,17-09-2014,Bart Watters,"Westfield 1 Anderson St,Chatswood",Sydney,NSW,Corporate,Nicholas Fernandes,Critical,"Alto Parchment Paper, Assorted Colors",Office Supplies,Wrap Bag,Express Air,18-09-2014,$4.59,$7.28,$2.69,35,$80.11,9%,$5.64,$76.49,$11.15,$83.68</t>
  </si>
  <si>
    <t>5470-1,17-04-2014,Dean Percer,"212 Barkly St,St Kilda",Sydney,NSW,Home Office,Natasha Song,Critical,"Alto Parchment Paper, Assorted Colors",Office Supplies,Small Box,Regular Air,18-04-2014,$4.59,$7.28,$2.69,9,$80.08,9%,$5.61,$74.47,$11.15,$85.62</t>
  </si>
  <si>
    <t>5470-1,14-08-2015,Justin Knight,"Macquarie Centre Cnr Herring Road &amp; Waterloo Road,Macquarie Park",Sydney,NSW,Corporate,Nicholas Fernandes,High,Artisan Poly Binder Pockets,Office Supplies,Small Pack,Regular Air,23-08-2015,$2.26,$3.58,$1.32,11,$303.96,3%,$14.59,$294.51,$5.47,$293.59</t>
  </si>
  <si>
    <t>5470-1,09-08-2013,Aaron Bergman,"Westfield Sydney,Sydney",Sydney,NSW,Corporate,Natasha Song,Medium,Economy Rollaway Files,Office Supplies,Small Box,Regular Air,16-08-2013,$67.73,$165.20,$97.47,21,"$9,499.50",2%,$783.80,"$7,487.52",$19.99,"$7,269.37"</t>
  </si>
  <si>
    <t>5470-1,15-02-2014,Brad Thomas,"152 Bunnerong Road,Eastgardens",Sydney,NSW,Corporate,Tina Carlton,High,Artisan Poly Binder Pockets,Office Supplies,Wrap Bag,Express Air,16-02-2014,$2.26,$3.58,$1.32,28,$12.20,4%,$1.22,$12.30,$5.47,$13.75</t>
  </si>
  <si>
    <t>5470-1,22-09-2014,Gary Hansen,"273 George Street,Sydney",Sydney,NSW,Home Office,Leighton Forrest,Medium,"Alto Parchment Paper, Assorted Colors",Office Supplies,Wrap Bag,Express Air,29-09-2014,$4.59,$7.28,$2.69,6,$81.58,1%,$5.61,$74.47,$11.15,$85.62</t>
  </si>
  <si>
    <t>5470-1,23-03-2013,Thais Sissman,"53-55 Liverpool St,Sydney",Sydney,NSW,Consumer,Tina Carlton,High,Steady Liquid Accent Highlighters,Office Supplies,Small Box,Regular Air,26-03-2013,$3.47,$6.68,$3.21,7,$53.94,9%,$0.67,$53.06,$1.50,$54.68</t>
  </si>
  <si>
    <t>5470-1,23-08-2015,Roynn Steel,"2/797 Botany Rd,Rosebery",Sydney,NSW,Corporate,Samantha Chairs,Low,"Alto Parchment Paper, Assorted Colors",Office Supplies,Wrap Bag,Regular Air,30-08-2015,$4.59,$7.28,$2.69,42,$43.68,8%,$2.69,$40.71,$11.15,$45.76</t>
  </si>
  <si>
    <t>5470-1,25-02-2014,Peel Thomas,"60 Commercial Rd,Prahran",Melbourne,VIC,Corporate,Yvette Biti,Medium,Artisan Hanging File Binders,Office Supplies,Small Box,Express Air,26-02-2014,$3.65,$5.98,$2.33,22,$220.20,1%,$6.02,$216.80,$1.49,$213.19</t>
  </si>
  <si>
    <t>5470-1,17-04-2014,Greg Guthrie,"523 King St,Newtown",Sydney,NSW,Home Office,Aanya Zhang,Low,"Alto Parchment Paper, Assorted Colors",Office Supplies,Small Box,Regular Air,19-04-2014,$4.59,$7.28,$2.69,6,$80.08,10%,$5.61,$74.47,$11.15,$85.62</t>
  </si>
  <si>
    <t>5471-1,25-02-2014,Trady Freenar,"99 Lygon Street,East Brunswick",Melbourne,VIC,Corporate,Connor Betts,Low,Artisan Hanging File Binders,Technology,Small Box,Regular Air,26-02-2014,$3.65,$5.98,$2.33,49,$124.98,3%,$6.82,$123.72,$1.49,$129.59</t>
  </si>
  <si>
    <t>5471-1,28-03-2014,Dionis Lloyd,"33/4 Barangaroo Avenue,Rosebery",Sydney,NSW,Small Business,Natasha Song,Not Specified,Apex Box Cutter Scissors,Office Supplies,Wrap Bag,Regular Air,28-03-2014,$4.19,$10.23,$6.04,49,$225.06,7%,$15.75,$209.31,$4.68,$213.99</t>
  </si>
  <si>
    <t>5471-1,15-01-2014,Aleksandra Gannaway,"Hoyts Entertainment Quarter 122 Lang Road,Moore Park",Sydney,NSW,Home Office,Tina Carlton,Medium,Apex Preferred Stainless Steel Scissors,Office Supplies,Small Pack,Regular Air,17-01-2014,$2.50,$5.68,$3.18,22,$235.04,2%,$17.25,$215.89,$3.60,$223.97</t>
  </si>
  <si>
    <t>5471-1,03-04-2014,Alex Grayson,"501 George St,Sydney",Sydney,NSW,Consumer,Samantha Chairs,High,Apex Box Cutter Scissors,Office Supplies,Wrap Bag,Express Air,05-04-2014,$4.19,$10.23,$6.04,43,$225.06,3%,$15.75,$209.31,$4.68,$213.99</t>
  </si>
  <si>
    <t>5472-1,04-07-2014,Mike Gockenbach,"180 High Street,Windsor",Melbourne,VIC,Consumer,Connor Betts,High,Artisan Hanging File Binders,Technology,Small Pack,Regular Air,06-07-2014,$3.65,$5.98,$2.33,10,$222.74,10%,$6.68,$216.06,$1.49,$218.19</t>
  </si>
  <si>
    <t>5472-1,04-09-2013,Darrin Martin,"221 Barkly St,St Kilda",Melbourne,VIC,Home Office,Yvette Biti,Critical,"Artisan Hi-Liter Comfort Grip Fluorescent Highlighter, Yellow Ink",Office Supplies,Small Box,Regular Air,06-09-2013,$1.92,$3.26,$1.34,41,$7.40,4%,$2.30,$7.22,$1.26,$14.21</t>
  </si>
  <si>
    <t>5472-1,02-09-2013,Andrew Allen,"2/797 Botany Rd,Rosebery",Sydney,NSW,Consumer,Samantha Chairs,High,"Artisan Hi-Liter GlideStik Fluorescent Highlighter, Yellow Ink",Office Supplies,Small Box,Regular Air,03-09-2013,$1.92,$3.26,$1.34,9,$43.76,0%,$2.46,$42.14,$1.86,$43.04</t>
  </si>
  <si>
    <t>5472-1,29-12-2013,Ken Plitt,"188 Pitt Street,Sydney",Sydney,NSW,Corporate,Tina Carlton,Low,Artisan Hanging File Binders,Office Supplies,Small Box,Regular Air,30-12-2013,$3.65,$5.98,$2.33,30,$167.02,9%,$13.16,$152.80,$1.49,$157.25</t>
  </si>
  <si>
    <t>5473-1,13-09-2014,Christina Vanderzanden,"188 Pitt Street,Sydney",Sydney,NSW,Corporate,Tina Carlton,Not Specified,Apex Preferred Stainless Steel Scissors,Office Supplies,Small Box,Regular Air,17-09-2014,$2.50,$5.68,$3.18,8,$133.44,0%,$5.34,$128.10,$3.60,$130.74</t>
  </si>
  <si>
    <t>5473-1,07-04-2014,Carlos Daly,"5/63-71 Enmore Rd,Newtown",Sydney,NSW,Small Business,Charlie Bui,Not Specified,Cando PC940 Copier,Office Supplies,Small Box,Regular Air,07-04-2014,$278.99,$449.99,$171.00,15,"$11,495.59",0%,$931.80,"$11,184.50",$49.00,"$11,166.27"</t>
  </si>
  <si>
    <t>5475-1,04-02-2017,Roland Black,"438 Victoria Avenue,Chatswood",Sydney,NSW,Corporate,Natasha Song,Medium,Multimedia Mailers,Office Supplies,Small Pack,Regular Air,05-02-2017,$99.39,$162.93,$63.54,34,"$4,499.90",4%,$43.00,"$4,454.90",$19.99,"$4,069.77"</t>
  </si>
  <si>
    <t>5475-1,24-04-2016,Shahid Collister,"Sydney Fish Market, Bank Street, Sydney",Sydney,NSW,Consumer,Phoebe Gour,Critical,Artisan Hanging File Binders,Office Supplies,Wrap Bag,Regular Air,26-04-2016,$3.65,$5.98,$2.33,18,$398.00,6%,$27.86,$356.92,$1.49,$356.44</t>
  </si>
  <si>
    <t>5475-1,02-05-2014,Vivek Sundaresam,"152 Bunnerong Road,Eastgardens",Sydney,NSW,Small Business,Tina Carlton,Medium,"24 Capacity Maxi Data Binder Racks, Pearl",Technology,Small Box,Regular Air,03-05-2014,$84.22,$210.55,$126.33,34,"$6,737.60",7%,$673.76,"$6,063.84",$9.99,"$6,073.83"</t>
  </si>
  <si>
    <t>5476-1,10-12-2014,Bart Watters,"Westfield 1 Anderson St,Chatswood",Sydney,NSW,Home Office,Nicholas Fernandes,Medium,Steady Liquid Accent Tank-Style Highlighters,Office Supplies,Small Box,Express Air,11-12-2014,$1.31,$2.84,$1.53,12,$47.20,4%,$4.76,$45.20,$0.93,$46.97</t>
  </si>
  <si>
    <t>5476-1,01-05-2014,Joni Murtas,"8 Rankins Lane ,Melbourne",Melbourne,VIC,Small Business,Connor Betts,High,Artisan 487 Labels,Office Supplies,Small Pack,Regular Air,02-05-2014,$2.29,$3.69,$1.40,48,$159.40,2%,$2.59,$158.07,$0.50,$150.57</t>
  </si>
  <si>
    <t>5476-1,23-12-2013,Brian Dahlen,"1-2/299 Sussex St,Sydney",Sydney,NSW,Consumer,Aanya Zhang,Not Specified,Beekin 105-Key Black Keyboard,Office Supplies,Small Box,Regular Air,25-12-2013,$6.39,$19.98,$13.59,37,$451.88,3%,$43.07,$450.85,$4.00,$453.17</t>
  </si>
  <si>
    <t>5476-1,16-03-2013,Christina Vanderzanden,"188 Pitt Street,Sydney",Sydney,NSW,Home Office,Tina Carlton,Not Specified,Alto Perma 2700 Stacking Storage Drawers,Office Supplies,Small Box,Regular Air,20-03-2013,$8.92,$29.74,$20.82,42,$264.60,0%,$9.68,$257.56,$6.64,$251.97</t>
  </si>
  <si>
    <t>5476-1,04-12-2014,Ed Braxton,"499-501 Lygon Street,Carlton North",Melbourne,VIC,Home Office,Yvette Biti,Not Specified,Alto Perma 2700 Stacking Storage Drawers,Office Supplies,Wrap Bag,Regular Air,05-12-2014,$8.92,$29.74,$20.82,33,$265.12,6%,$16.45,$265.85,$6.64,$269.87</t>
  </si>
  <si>
    <t>5476-1,11-08-2013,Liz Willingham,"60 Commercial Rd,Prahran",Melbourne,VIC,Consumer,Yvette Biti,Medium,Pizazz Colored Pencils,Office Supplies,Small Box,Regular Air,13-08-2013,$1.76,$2.94,$1.18,32,$247.26,2%,$2.45,$142.56,$0.81,$143.38</t>
  </si>
  <si>
    <t>5476-1,10-12-2014,Bart Watters,"Westfield 1 Anderson St,Chatswood",Sydney,NSW,Home Office,Nicholas Fernandes,High,"Alto Parchment Paper, Assorted Colors",Office Supplies,Small Box,Regular Air,11-12-2014,$4.59,$7.28,$2.69,49,$273.62,0%,$4.77,$264.35,$11.15,$269.77</t>
  </si>
  <si>
    <t>5477-1,02-05-2014,Vivek Sundaresam,"152 Bunnerong Road,Eastgardens",Sydney,NSW,Small Business,Tina Carlton,Medium,Office Shears by Apex,Office Supplies,Small Box,Regular Air,03-05-2014,$0.94,$2.08,$1.14,22,$53.70,7%,$2.69,$51.02,$2.56,$52.65</t>
  </si>
  <si>
    <t>5477-1,22-02-2014,Grant Thornton,"98 Holdsworth Street,Woollahra",Sydney,NSW,Home Office,Natasha Song,High,Bagged Rubber Bands,Office Supplies,Small Box,Regular Air,23-02-2014,$0.24,$1.26,$1.02,32,$467.92,7%,$14.00,$451.70,$0.70,$465.20</t>
  </si>
  <si>
    <t>5477-1,02-05-2014,Vivek Sundaresam,"152 Bunnerong Road,Eastgardens",Sydney,NSW,Home Office,Tina Carlton,Critical,"OIC Colored Binder Clips, Assorted Sizes",Office Supplies,Wrap Bag,Regular Air,03-05-2014,$2.29,$3.58,$1.29,20,$53.70,6%,$2.69,$51.02,$1.63,$52.65</t>
  </si>
  <si>
    <t>5477-1,02-05-2014,Carlos Meador,"152 Bunnerong Road,Eastgardens",Sydney,NSW,Corporate,Tina Carlton,Critical,"OIC Colored Binder Clips, Assorted Sizes",Office Supplies,Small Box,Express Air,02-05-2014,$2.29,$3.58,$1.29,23,$53.70,2%,$2.29,$51.02,$1.63,$52.65</t>
  </si>
  <si>
    <t>5478-1,27-06-2013,John Lucas,"188 Pitt Street,Sydney",Sydney,NSW,Small Business,Tina Carlton,Medium,Steady Liquid Accent Tank-Style Highlighters,Office Supplies,Small Box,Regular Air,29-06-2013,$1.31,$2.84,$1.53,48,$206.30,5%,$2.00,$127.10,$0.93,$128.45</t>
  </si>
  <si>
    <t>5478-1,25-07-2015,Annie Thurman,"499-501 Lygon Street,Carlton North",Melbourne,VIC,Corporate,Yvette Biti,Not Specified,Steady Liquid Accent Tank-Style Highlighters,Office Supplies,Wrap Bag,Express Air,26-07-2015,$1.31,$2.84,$1.53,45,$136.32,10%,$9.52,$122.69,$0.93,$123.62</t>
  </si>
  <si>
    <t>5478-1,24-05-2013,Charlotte Melton,"211/25-29 Dixon St,Haymarket",Sydney,NSW,Consumer,Preston Senome,High,Artisan Hanging File Binders,Technology,Small Pack,Regular Air,25-05-2013,$3.65,$5.98,$2.33,32,$147.00,8%,$15.52,$132.66,$1.49,$131.04</t>
  </si>
  <si>
    <t>5479-1,04-04-2014,Jesus Ocampo,"60 Commercial Rd,Prahran",Melbourne,VIC,Corporate,Yvette Biti,Low,Artisan Poly Binder Pockets,Office Supplies,Small Box,Express Air,05-04-2014,$2.26,$3.58,$1.32,18,$119.45,2%,$11.74,$118.46,$5.47,$119.59</t>
  </si>
  <si>
    <t>5479-1,11-12-2013,Bill Stewart,"188 Pitt Street,Sydney",Sydney,NSW,Corporate,Tina Carlton,Not Specified,Apex Preferred Stainless Steel Scissors,Office Supplies,Wrap Bag,Regular Air,15-12-2013,$2.50,$5.68,$3.18,15,$379.62,3%,$33.57,$259.65,$3.60,$250.97</t>
  </si>
  <si>
    <t>5479-1,08-05-2014,Michelle Moray,"310 Wattle St,Ultimo",Sydney,NSW,Small Business,Aanya Zhang,Not Specified,Artisan Poly Binder Pockets,Office Supplies,Small Pack,Regular Air,12-05-2014,$2.26,$3.58,$1.32,7,$89.50,9%,$0.00,$89.50,$5.47,$94.97</t>
  </si>
  <si>
    <t>5479-1,03-03-2015,Anne McFarland,"834 Bourke St,Waterloo",Sydney,NSW,Small Business,Charlie Bui,Not Specified,Artisan Poly Binder Pockets,Office Supplies,Wrap Bag,Express Air,01-03-2015,$2.26,$3.58,$1.32,49,$212.80,8%,$8.26,$217.10,$5.47,$237.09</t>
  </si>
  <si>
    <t>5479-1,20-10-2014,Tamara Willingham,"Sydney Fish Market, Bank Street, Sydney",Sydney,NSW,Home Office,Phoebe Gour,Not Specified,Artisan Poly Binder Pockets,Office Supplies,Small Box,Regular Air,21-10-2013,$2.26,$3.58,$1.32,31,$26.92,5%,$0.75,$26.63,$5.47,$27.62</t>
  </si>
  <si>
    <t>5479-1,27-03-2014,Brindarte Groys,"Macquarie Centre Cnr Herring Road &amp; Waterloo Road,Macquarie Park",Sydney,NSW,Consumer,Nicholas Fernandes,Medium,Artisan Poly Binder Pockets,Office Supplies,Small Box,Regular Air,28-03-2014,$2.26,$3.58,$1.32,41,$89.50,1%,$0.00,$89.50,$5.47,$94.97</t>
  </si>
  <si>
    <t>5479-1,08-12-2013,Gary Hwang,"60 York St,Sydney",Sydney,NSW,Small Business,Charlie Bui,High,Apex Elite Stainless Steel Scissors,Office Supplies,Small Box,Regular Air,15-12-2013,$3.42,$8.34,$4.92,23,$205.00,10%,$15.36,$209.90,$2.64,$214.39</t>
  </si>
  <si>
    <t>5479-1,25-02-2013,Theone Pipen,"188 Pitt Street,Sydney",Sydney,NSW,Small Business,Tina Carlton,High,Artisan Poly Binder Pockets,Technology,Small Box,Regular Air,26-02-2013,$2.26,$3.58,$1.32,27,$136.32,0%,$8.95,$122.69,$5.47,$126.75</t>
  </si>
  <si>
    <t>5479-1,04-05-2013,Sibella Parks,"180 High Street,Windsor",Melbourne,VIC,Small Business,Connor Betts,Critical,Apex Preferred Stainless Steel Scissors,Office Supplies,Wrap Bag,Regular Air,06-05-2013,$2.50,$5.68,$3.18,16,$255.34,1%,$25.97,$263.71,$3.60,$258.94</t>
  </si>
  <si>
    <t>5479-1,06-05-2014,Tracy Blumstein,"Hoyts Entertainment Quarter 122 Lang Road,Moore Park",Sydney,NSW,Home Office,Tina Carlton,Not Specified,Artisan Durable Poly Binders,Office Supplies,Wrap Bag,Regular Air,08-05-2014,$3.37,$5.53,$2.16,17,$81.45,9%,$6.52,$74.93,$6.98,$75.68</t>
  </si>
  <si>
    <t>5479-1,13-09-2014,Christina Vanderzanden,"188 Pitt Street,Sydney",Sydney,NSW,Home Office,Tina Carlton,Medium,Apex Straight Scissors,Office Supplies,Small Box,Regular Air,17-09-2014,$5.19,$12.98,$7.79,2,$526.80,1%,$5.19,$410.05,$3.14,$414.54</t>
  </si>
  <si>
    <t>5479-1,06-05-2014,Tracy Blumstein,"Hoyts Entertainment Quarter 122 Lang Road,Moore Park",Sydney,NSW,Corporate,Tina Carlton,Low,Artisan Hanging File Binders,Office Supplies,Wrap Bag,Regular Air,08-05-2014,$3.65,$5.98,$2.33,44,$89.50,0%,$0.00,$89.50,$1.49,$94.97</t>
  </si>
  <si>
    <t>5479-1,15-05-2014,Eric Barreto,"359 Crown Street,Surry Hills",Sydney,NSW,Corporate,Phoebe Gour,Medium,Artisan Poly Binder Pockets,Office Supplies,Small Pack,Regular Air,16-05-2014,$2.26,$3.58,$1.32,8,$89.50,3%,$0.00,$89.50,$5.47,$94.97</t>
  </si>
  <si>
    <t>5479-2,06-05-2014,Tracy Blumstein,"Hoyts Entertainment Quarter 122 Lang Road,Moore Park",Sydney,NSW,Corporate,Tina Carlton,Low,"Artisan Hi-Liter GlideStik Fluorescent Highlighter, Yellow Ink",Office Supplies,Wrap Bag,Regular Air,08-05-2014,$1.92,$3.26,$1.34,19,$81.45,0%,$6.52,$74.93,$1.86,$75.68</t>
  </si>
  <si>
    <t>5479-2,06-05-2014,Tracy Blumstein,"Hoyts Entertainment Quarter 122 Lang Road,Moore Park",Sydney,NSW,Small Business,Tina Carlton,Low,Assorted Color Push Pins,Technology,Small Box,Regular Air,08-05-2014,$0.87,$1.81,$0.94,20,$81.45,8%,$6.52,$74.93,$0.75,$75.68</t>
  </si>
  <si>
    <t>5479-2,06-05-2014,Tracy Blumstein,"Hoyts Entertainment Quarter 122 Lang Road,Moore Park",Sydney,NSW,Home Office,Tina Carlton,Low,Assorted Color Push Pins,Office Supplies,Small Box,Regular Air,08-05-2014,$0.87,$1.81,$0.94,32,$81.45,10%,$6.52,$74.93,$0.75,$75.68</t>
  </si>
  <si>
    <t>5479-2,06-05-2014,Tracy Blumstein,"Hoyts Entertainment Quarter 122 Lang Road,Moore Park",Sydney,NSW,Corporate,Tina Carlton,Critical,Assorted Color Push Pins,Technology,Small Box,Regular Air,08-05-2014,$0.87,$1.81,$0.94,8,$81.45,5%,$6.52,$74.93,$0.75,$75.68</t>
  </si>
  <si>
    <t>5479-2,06-05-2014,Tracy Blumstein,"Hoyts Entertainment Quarter 122 Lang Road,Moore Park",Sydney,NSW,Corporate,Tina Carlton,Medium,Actisan Binder Labels,Technology,Large Box,Regular Air,08-05-2014,$2.45,$3.89,$1.44,30,$81.45,9%,$6.52,$74.93,$7.01,$75.68</t>
  </si>
  <si>
    <t>5479-2,06-05-2014,Tracy Blumstein,"Hoyts Entertainment Quarter 122 Lang Road,Moore Park",Sydney,NSW,Small Business,Tina Carlton,High,Assorted Color Push Pins,Office Supplies,Small Box,Regular Air,08-05-2014,$0.87,$1.81,$0.94,10,$81.45,6%,$6.52,$74.93,$0.75,$75.68</t>
  </si>
  <si>
    <t>5480-1,03-11-2013,Jeremy Lonsdale,"163 Concord Road,North Strathfield",Sydney,NSW,Corporate,Charlie Bui,High,Artisan Hanging File Binders,Office Supplies,Small Pack,Express Air,03-11-2013,$3.65,$5.98,$2.33,11,$529.64,3%,$26.94,$520.69,$1.49,$61.48</t>
  </si>
  <si>
    <t>5480-1,14-10-2016,Lisa DeCherney,"523 King St,Newtown",Sydney,NSW,Consumer,Aanya Zhang,Not Specified,HFX LaserJet 3310 Copier,Office Supplies,Wrap Bag,Regular Air,25-10-2016,$377.99,$599.99,$222.00,32,"$2,876.58",1%,$143.84,"$2,702.35",$24.49,"$2,756.22"</t>
  </si>
  <si>
    <t>5480-1,12-07-2014,Raymond Book,"Shop 1, 186-190 Church Street,Parramatta</t>
  </si>
  <si>
    <t>5480-1,28-01-2016,Patrick ODonnell,"21 Wentworth St,Parramatta",Sydney,NSW,Small Business,Aanya Zhang,Medium,Adesso Programmable 142-Key Keyboard,Office Supplies,Small Box,Regular Air,29-01-2016,$32.02,$152.48,$120.46,16,"$2,262.00",0%,$46.32,"$2,216.70",$4.00,"$2,219.31"</t>
  </si>
  <si>
    <t>5480-1,25-03-2014,Perel Freme,"531 King St,Newtown",Sydney,NSW,Corporate,Mihael Khan,Not Specified,Binder Posts,Furniture,Small Pack,Regular Air,26-03-2014,$3.50,$5.74,$2.24,7,$258.30,1%,$0.00,$258.30,$5.01,$263.31</t>
  </si>
  <si>
    <t>5481-1,08-06-2014,John Lee,"180 High Street,Windsor",Melbourne,VIC,Small Business,Connor Betts,Not Specified,TechSavi Internet Navigator Keyboard,Office Supplies,Wrap Bag,Express Air,10-06-2014,$6.51,$30.98,$24.47,31,$743.81,1%,$7.45,$747.47,$6.50,$837.87</t>
  </si>
  <si>
    <t>5481-1,18-11-2014,Jamie Kunitz,"Sydney Fish Market, Bank Street, Sydney",Sydney,NSW,Corporate,Phoebe Gour,Not Specified,Smiths Colored Interoffice Envelopes,Office Supplies,Wrap Bag,Regular Air,20-11-2014,$19.83,$30.98,$11.15,18,$479.60,4%,$18.86,$472.70,$19.51,$485.76</t>
  </si>
  <si>
    <t>5481-1,07-08-2014,John Lucas,"188 Pitt Street,Sydney",Sydney,NSW,Small Business,Tina Carlton,Low,Artisan 474 Labels,Office Supplies,Wrap Bag,Regular Air,09-08-2014,$1.84,$2.88,$1.04,47,$88.06,7%,$1.76,$86.30,$0.99,$88.34</t>
  </si>
  <si>
    <t>5481-1,25-02-2014,Gary Hwang,"60 York St,Sydney",Sydney,NSW,Home Office,Charlie Bui,Medium,Binder Posts,Technology,Small Box,Regular Air,27-02-2014,$3.50,$5.74,$2.24,33,$220.44,1%,$6.61,$213.83,$5.01,$214.33</t>
  </si>
  <si>
    <t>5481-1,22-03-2015,Tom Ashbrook,"Westfield Sydney,Sydney",Sydney,NSW,Small Business,Natasha Song,High,Alto Perma 2700 Stacking Storage Drawers,Technology,Small Box,Express Air,23-03-2015,$8.92,$29.74,$20.82,29,$219.54,3%,$21.95,$219.57,$6.64,$231.69</t>
  </si>
  <si>
    <t>5484-1,28-02-2014,Lena Radford,"4A Lyons St,Strathfield",Sydney,NSW,Home Office,Tina Carlton,Low,Alto Perma 2700 Stacking Storage Drawers,Office Supplies,Small Box,Regular Air,01-03-2014,$8.92,$29.74,$20.82,50,$504.70,9%,$5.00,$495.70,$6.64,$500.00</t>
  </si>
  <si>
    <t>5485-1,12-03-2014,Justin Ellison,"163 Concord Road,North Strathfield",Sydney,NSW,Home Office,Charlie Bui,Low,Economy Binders,Office Supplies,Small Box,Regular Air,26-03-2014,$1.33,$2.08,$0.75,12,$83.20,4%,$0.00,$83.20,$1.49,$84.69</t>
  </si>
  <si>
    <t>5485-1,04-10-2013,Eric Barreto,"359 Crown Street,Surry Hills",Sydney,NSW,Small Business,Phoebe Gour,Critical,Alto Perma 3000 Stacking Storage Drawers,Office Supplies,Wrap Bag,Regular Air,04-10-2013,$8.92,$29.74,$20.82,17,$924.21,2%,$7.34,$811.08,$6.64,$821.68</t>
  </si>
  <si>
    <t>5485-1,28-10-2013,Paul Prost,"120 Hardware St,Melbourne",Melbourne,VIC,Corporate,Yvette Biti,Critical,Wirebound Voice Message Log Book,Office Supplies,Wrap Bag,Regular Air,29-10-2013,$2.90,$4.76,$1.86,36,$76.60,0%,$7.43,$74.33,$0.88,$73.62</t>
  </si>
  <si>
    <t>5485-1,15-02-2014,Yana Sorensen,"53-55 Liverpool St,Sydney",Sydney,NSW,Corporate,Tina Carlton,Low,Economy Binders,Office Supplies,Wrap Bag,Regular Air,20-02-2014,$1.33,$2.08,$0.75,4,$84.20,9%,$0.00,$83.20,$1.49,$84.69</t>
  </si>
  <si>
    <t>5485-1,05-06-2014,Pester Thompr,"60 Commercial Rd,Prahran",Melbourne,VIC,Corporate,Yvette Biti,Not Specified,"Alto Parchment Paper, Assorted Colors",Office Supplies,Wrap Bag,Express Air,07-06-2014,$4.59,$7.28,$2.69,11,$526.38,0%,$52.93,$512.39,$11.15,$529.69</t>
  </si>
  <si>
    <t>5486-1,22-02-2013,Toby Swindell,"61 York St,Sydney",Sydney,NSW,Home Office,Leighton Forrest,High,Artisan Legal 4-Ring Binder,Technology,Jumbo Drum,Delivery Truck,23-02-2013,$13.64,$20.98,$7.34,6,$723.84,8%,$50.67,$673.17,$1.49,$663.37</t>
  </si>
  <si>
    <t>5487-1,24-02-2014,Chad McGuire,"81 MacLeay St,Potts Point",Sydney,NSW,Small Business,Samantha Chairs,Not Specified,Artisan Printable Repositionable Plastic Tabs,Office Supplies,Small Box,Regular Air,25-02-2014,$5.33,$8.60,$3.27,36,$41.96,10%,$0.42,$41.54,$6.19,$43.34</t>
  </si>
  <si>
    <t>5487-1,27-07-2014,Philip Brown,"499-501 Lygon Street,Carlton North",Melbourne,VIC,Corporate,Yvette Biti,Critical,Binder Clips by OIC,Office Supplies,Small Box,Regular Air,29-07-2014,$0.93,$1.48,$0.55,36,$41.44,5%,$1.56,$39.78,$0.70,$40.48</t>
  </si>
  <si>
    <t>5490-1,24-06-2013,Paul Lucas,"8 Quay Street,Haymarket",Sydney,NSW,Corporate,Leighton Forrest,Critical,Smiths Standard Envelopes,Office Supplies,Small Pack,Regular Air,25-06-2013,$3.52,$5.68,$2.16,35,$135.00,2%,$12.15,$122.85,$1.39,$130.63</t>
  </si>
  <si>
    <t>5490-1,29-05-2013,Eugene Moren,"85-113 Dunning Ave,Rosebery",Sydney,NSW,Home Office,Mihael Khan,Critical,HFX LaserJet 3310 Copier,Office Supplies,Small Box,Express Air,29-05-2013,$377.99,$599.99,$222.00,43,"$2,070.58",3%,$32.97,"$2,827.65",$24.49,"$2,853.75"</t>
  </si>
  <si>
    <t>5491-1,05-12-2013,Trudy Brown,"180 High Street,Windsor",Melbourne,VIC,Corporate,Connor Betts,High,Apex Straight Scissors,Office Supplies,Small Box,Regular Air,07-12-2013,$5.19,$12.98,$7.79,24,$300.24,7%,$2.00,$209.51,$3.14,$294.24</t>
  </si>
  <si>
    <t>5491-1,14-09-2013,Jasper Cacioppo,"260 Marrickville Rd,Marrickville",Sydney,NSW,Corporate,Nicholas Fernandes,Critical,Apex Straight Scissors,Office Supplies,Small Box,Regular Air,17-09-2013,$5.19,$12.98,$7.79,30,$333.65,8%,$32.37,$325.15,$3.14,$326.19</t>
  </si>
  <si>
    <t>5491-1,02-10-2014,Ritsa Hightower,"1/160 Anzac Parade,Kensington",Sydney,NSW,Consumer,Natasha Song,Medium,TechSavi Access Keyboard,Office Supplies,Small Box,Express Air,04-10-2014,$10.07,$15.98,$5.91,43,$589.34,10%,$30.47,$590.45,$4.00,$593.34</t>
  </si>
  <si>
    <t>5491-1,13-02-2014,Steve Nguyen,"61 York St,Sydney",Sydney,NSW,Small Business,Leighton Forrest,Not Specified,Artisan 487 Labels,Technology,Small Box,Express Air,13-02-2014,$2.29,$3.69,$1.40,38,$119.60,0%,$10.34,$115.20,$0.50,$116.09</t>
  </si>
  <si>
    <t>5491-1,13-05-2014,Jennifer Patt,"523 King St,Newtown",Sydney,NSW,Consumer,Aanya Zhang,High,Alto 3-Hole Punch,Office Supplies,Wrap Bag,Regular Air,14-05-2014,$2.76,$4.38,$1.62,43,$127.02,3%,$10.16,$116.86,$6.21,$123.07</t>
  </si>
  <si>
    <t>5491-1,29-03-2015,Mike Kennedy,"99 Lygon Street,East Brunswick",Melbourne,VIC,Home Office,Connor Betts,Low,Artisan Hanging File Binders,Technology,Small Box,Regular Air,01-04-2015,$3.65,$5.98,$2.33,31,$136.32,0%,$7.55,$125.76,$1.49,$122.07</t>
  </si>
  <si>
    <t>5491-1,16-12-2013,Henry Goldwyn,"541 Church St,Richmond",Melbourne,VIC,Home Office,Yvette Biti,High,Apex Preferred Stainless Steel Scissors,Office Supplies,Wrap Bag,Regular Air,19-12-2013,$2.50,$5.68,$3.18,16,$126.74,10%,$12.28,$125.12,$3.60,$126.73</t>
  </si>
  <si>
    <t>5491-1,12-03-2014,Matt Collister,"99 Glebe Point Rd,Glebe",Sydney,NSW,Home Office,Natasha Song,Critical,Artisan Hanging File Binders,Office Supplies,Wrap Bag,Regular Air,13-03-2014,$3.65,$5.98,$2.33,33,$127.02,3%,$10.16,$116.86,$1.49,$123.07</t>
  </si>
  <si>
    <t>5492-1,06-04-2014,Steve Chapman,"1/50-58 Hunter St,Sydney",Sydney,NSW,Consumer,Preston Senome,Low,Artisan 487 Labels,Technology,Jumbo Drum,Delivery Truck,11-04-2014,$2.29,$3.69,$1.40,34,$46.20,2%,$1.62,$42.34,$0.50,$43.24</t>
  </si>
  <si>
    <t>5493-1,04-07-2014,Mike Gockenbach,"180 High Street,Windsor",Melbourne,VIC,Home Office,Connor Betts,Low,TechSavi Access Keyboard,Technology,Small Box,Express Air,06-07-2014,$10.07,$15.98,$5.91,46,$220.44,10%,$6.61,$213.83,$4.00,$215.33</t>
  </si>
  <si>
    <t>5493-1,25-02-2014,Gary Hwang,"60 York St,Sydney",Sydney,NSW,Corporate,Charlie Bui,Critical,Steady Major Accent Highlighters,Office Supplies,Small Box,Regular Air,27-02-2014,$3.75,$7.08,$3.33,31,$220.44,9%,$6.61,$213.83,$2.35,$215.33</t>
  </si>
  <si>
    <t>5493-1,20-05-2013,Roy Skaria,"2/797 Botany Rd,Rosebery",Sydney,NSW,Small Business,Samantha Chairs,High,Aluminum Document Frame,Office Supplies,Wrap Bag,Regular Air,21-05-2013,$5.50,$12.22,$6.72,34,$427.70,8%,$0.00,$427.70,$2.85,$430.58</t>
  </si>
  <si>
    <t>5494-1,31-05-2013,Rick Duston,"260 Marrickville Rd,Marrickville",Sydney,NSW,Corporate,Nicholas Fernandes,Not Specified,Beekin 105-Key Black Keyboard,Office Supplies,Wrap Bag,Regular Air,31-05-2013,$6.39,$19.98,$13.59,8,$275.54,10%,$2.58,$261.76,$4.00,$268.57</t>
  </si>
  <si>
    <t>5494-1,18-07-2015,Mike Vittorini,"211/25-29 Dixon St,Haymarket",Sydney,NSW,Small Business,Preston Senome,Medium,Alto Perma 2700 Stacking Storage Drawers,Office Supplies,Wrap Bag,Regular Air,20-07-2015,$8.92,$29.74,$20.82,22,$235.52,9%,$18.85,$225.39,$6.64,$231.68</t>
  </si>
  <si>
    <t>5495-1,24-05-2013,Christopher Schild,"4A Lyons St,Strathfield",Sydney,NSW,Small Business,Tina Carlton,High,Smiths File Caddy,Office Supplies,Small Box,Regular Air,26-05-2013,$4.03,$9.38,$5.35,28,$220.84,10%,$3.61,$212.83,$7.28,$234.96</t>
  </si>
  <si>
    <t>5495-1,28-08-2013,Neil French,"523 King St,Newtown",Sydney,NSW,Small Business,Aanya Zhang,Low,Alto Perma 2700 Stacking Storage Drawers,Technology,Small Box,Regular Air,29-09-2013,$8.92,$29.74,$20.82,47,$842.20,4%,$42.21,$800.56,$6.64,$815.64</t>
  </si>
  <si>
    <t>5496-1,31-07-2013,Alex Grayson,"644 George St,Sydney",Sydney,NSW,Small Business,Radhya Staples,Medium,"Alto Parchment Paper, Assorted Colors",Office Supplies,Small Box,Regular Air,02-08-2013,$4.59,$7.28,$2.69,27,$81.14,10%,$7.34,$77.48,$11.15,$80.32</t>
  </si>
  <si>
    <t>5496-1,30-06-2013,Mitch Gastineau,"85-113 Dunning Ave,Rosebery",Sydney,NSW,Corporate,Mihael Khan,Medium,Aluminum Document Frame,Office Supplies,Small Box,Regular Air,04-07-2013,$5.50,$12.22,$6.72,21,$339.25,2%,$30.27,$328.15,$2.85,$323.91</t>
  </si>
  <si>
    <t>5496-1,17-04-2014,Mike Kennedy,"99 Lygon Street,East Brunswick",Melbourne,VIC,Small Business,Connor Betts,Low,Brown Kraft Recycled Envelopes,Office Supplies,Wrap Bag,Regular Air,09-04-2014,$11.04,$16.98,$5.94,26,$752.02,9%,$14.70,$720.58,$12.39,$724.37</t>
  </si>
  <si>
    <t>5497-1,03-11-2013,Tom Prescott,"8 Rankins Lane ,Melbourne",Melbourne,VIC,Corporate,Connor Betts,Medium,Pizazz Colored Pencils,Technology,Large Box,Regular Air,04-11-2013,$1.76,$2.94,$1.18,41,$42.76,7%,$2.06,$42.14,$0.81,$43.04</t>
  </si>
  <si>
    <t>5497-1,23-07-2015,Magdelene Morse,"53 Riley Street,Woolloomooloo",Sydney,NSW,Home Office,Tina Carlton,Medium,Apex Straight Scissors,Office Supplies,Wrap Bag,Regular Air,30-07-2015,$5.19,$12.98,$7.79,6,$599.50,5%,$49.65,$504.00,$3.14,$503.54</t>
  </si>
  <si>
    <t>5497-1,24-07-2013,Karl Brown,"470 Anzac Parade,Kingsford",Sydney,NSW,Home Office,Tina Carlton,High,Artisan 478 Labels,Office Supplies,Small Box,Regular Air,26-07-2013,$3.14,$4.91,$1.77,26,$63.06,10%,$2.54,$52.68,$0.50,$53.96</t>
  </si>
  <si>
    <t>5497-1,15-07-2013,Christy Brittain,"Shop 1, 186-190 Church Street,Parramatta</t>
  </si>
  <si>
    <t>5497-1,23-02-2013,Giulietta Weimer,"485 Crown St,Surry Hills",Sydney,NSW,Home Office,Leighton Forrest,Not Specified,Artisan 487 Labels,Furniture,Large Box,Regular Air,23-02-2013,$2.29,$3.69,$1.40,7,$41.20,2%,$0.00,$42.30,$0.50,$43.80</t>
  </si>
  <si>
    <t>5498-1,15-03-2014,Toby Swindell,"273 George Street,Sydney",Sydney,NSW,Home Office,Leighton Forrest,Medium,Aluminum Document Frame,Office Supplies,Small Pack,Regular Air,15-03-2014,$5.50,$12.22,$6.72,10,$544.58,5%,$0.00,$539.00,$2.85,$500.28</t>
  </si>
  <si>
    <t>5498-1,25-05-2014,Pamela Coakley,"120 Hardware St,Melbourne",Melbourne,VIC,Small Business,Yvette Biti,Critical,Cando PC940 Copier,Office Supplies,Small Box,Regular Air,28-05-2014,$216.00,$449.99,$233.99,8,"$21,149.53",2%,"$2,114.95","$19,034.58",$24.49,"$19,083.58"</t>
  </si>
  <si>
    <t>5498-1,25-05-2014,Clytie Kelty,"7 Khartoum Rd,Macquarie Park",Sydney,NSW,Home Office,Preston Senome,Low,Cando PC940 Copier,Office Supplies,Small Box,Regular Air,29-05-2014,$216.00,$449.99,$233.99,40,"$21,149.53",8%,"$2,114.95","$19,034.58",$24.49,"$19,083.58"</t>
  </si>
  <si>
    <t>5498-1,25-05-2014,Clytie Kelty,"7 Khartoum Rd,Macquarie Park",Sydney,NSW,Corporate,Preston Senome,Not Specified,Cando PC940 Copier,Office Supplies,Small Box,Regular Air,29-05-2014,$216.00,$449.99,$233.99,8,"$21,149.53",6%,"$2,114.95","$19,034.58",$24.49,"$19,083.58"</t>
  </si>
  <si>
    <t>5498-1,25-05-2014,Clytie Kelty,"7 Khartoum Rd,Macquarie Park",Sydney,NSW,Corporate,Preston Senome,Critical,Cando PC940 Copier,Office Supplies,Small Box,Express Air,29-05-2014,$278.99,$449.99,$171.00,23,"$21,149.53",2%,"$2,114.95","$19,034.58",$49.00,"$19,083.58"</t>
  </si>
  <si>
    <t>5499-1,09-05-2013,Thea Hudgings,"224A Gertrude St,Fitzroy",Melbourne,VIC,Home Office,Connor Betts,Critical,Wirebound Voice Message Log Book,Office Supplies,Wrap Bag,Regular Air,11-05-2013,$2.90,$4.76,$1.86,41,$157.69,10%,$2.51,$138.08,$0.88,$139.69</t>
  </si>
  <si>
    <t>5499-1,04-05-2013,Christopher Schild,"4A Lyons St,Strathfield",Sydney,NSW,Small Business,Tina Carlton,Medium,Apex Straightt Scissors,Office Supplies,Wrap Bag,Regular Air,06-05-2013,$5.19,$12.98,$7.79,29,$513.72,7%,$5.04,$498.22,$3.14,$520.09</t>
  </si>
  <si>
    <t>5500-1,29-05-2014,Valerie Takahito,"Crown Complex,Southbank",Melbourne,VIC,Home Office,Connor Betts,Low,"Artisan Flip-Chart Easel Binder, Black",Technology,Small Box,Express Air,29-05-2014,$13.88,$22.38,$8.50,46,$581.88,10%,$40.33,$541.15,$15.10,$556.25</t>
  </si>
  <si>
    <t>5501-1,29-08-2013,Nancy Lomonaco,"523 King St,Newtown",Sydney,NSW,Small Business,Aanya Zhang,Low,Steady Pocket Accent Highlighters,Technology,Small Box,Regular Air,03-09-2013,$0.93,$1.60,$0.67,26,$41.60,3%,$4.16,$37.45,$1.29,$38.93</t>
  </si>
  <si>
    <t>5502-1,16-07-2013,George Zrebassa,"73 MacLeay St,Potts Point",Sydney,NSW,Corporate,Natasha Song,Medium,Apex Box Cutter Scissors,Office Supplies,Small Box,Regular Air,17-07-2013,$4.19,$10.23,$6.04,50,$167.52,2%,$1.70,$169.04,$4.68,$163.93</t>
  </si>
  <si>
    <t>5502-1,17-03-2014,Bart Watters,"Westfield 1 Anderson St,Chatswood",Sydney,NSW,Corporate,Nicholas Fernandes,High,Steady Pocket Accent Highlighters,Furniture,Small Pack,Regular Air,18-03-2014,$0.93,$1.60,$0.65,35,$50.64,0%,$1.10,$48.36,$1.29,$48.93</t>
  </si>
  <si>
    <t>5503-2,28-04-2014,Anne Pryor,"1-2/299 Sussex St,Sydney",Sydney,NSW,Small Business,Aanya Zhang,Critical,Steady Liquid Accent Tank-Style Highlighters,Office Supplies,Wrap Bag,Regular Air,01-04-2014,$1.31,$2.84,$1.53,16,$160.58,1%,$1.61,$159.81,$0.93,$152.38</t>
  </si>
  <si>
    <t>5505-1,02-06-2014,Arthur Gainer,"180 High Street,Windsor",Melbourne,VIC,Home Office,Connor Betts,Not Specified,1726 Digital Answering Machine,Office Supplies,Wrap Bag,Regular Air,04-06-2014,$8.82,$20.99,$12.17,34,$209.90,2%,$0.00,$209.90,$4.81,$214.71</t>
  </si>
  <si>
    <t>5505-1,02-06-2014,Arthur Gainer,"180 High Street,Windsor",Melbourne,VIC,Corporate,Connor Betts,Medium,1726 Digital Answering Machine,Office Supplies,Small Box,Express Air,04-06-2014,$8.82,$20.99,$12.17,50,$209.90,8%,$0.00,$209.90,$4.81,$214.71</t>
  </si>
  <si>
    <t>5505-1,02-06-2014,Arthur Gainer,"180 High Street,Windsor",Melbourne,VIC,Corporate,Connor Betts,High,1726 Digital Answering Machine,Technology,Small Box,Express Air,04-06-2014,$8.82,$20.99,$12.17,36,$209.90,0%,$0.00,$209.90,$4.81,$214.71</t>
  </si>
  <si>
    <t>5506-1,26-07-2013,Charles Sheldon,"180 High Street,Windsor",Melbourne,VIC,Consumer,Connor Betts,Low,1726 Digital Answering Machine,Office Supplies,Wrap Bag,Regular Air,28-07-2013,$8.82,$20.99,$12.17,45,$358.47,7%,$34.23,$325.35,$4.81,$338.98</t>
  </si>
  <si>
    <t>5506-1,15-01-2014,Ashley Jarboe,"180 High Street,Windsor",Melbourne,VIC,Small Business,Connor Betts,Critical,Artisan Hi-Liter Pen Style Six-Color Fluorescent Set,Office Supplies,Small Box,Regular Air,18-01-2014,$2.16,$3.85,$1.69,39,$128.50,0%,$12.75,$115.63,$0.70,$116.46</t>
  </si>
  <si>
    <t>5506-1,10-01-2015,Joy Smith,"221 Barkly St,St Kilda",Melbourne,VIC,Corporate,Yvette Biti,High,Cando PC940 Copier,Technology,Small Pack,Regular Air,10-01-2015,$278.99,$449.99,$171.00,37,"$2,242.95",9%,$0.00,"$2,249.95",$49.00,"$2,249.44"</t>
  </si>
  <si>
    <t>5506-2,21-09-2014,George Ashbrook,"506 Swan Street,Richmond",Melbourne,VIC,Corporate,Connor Betts,Medium,Bagred Suard Easer Clips,Office Supplies,Small Box,Regular Air,22-09-2014,$1.60,$2.62,$1.02,50,$63.02,10%,$2.13,$52.69,$0.80,$53.97</t>
  </si>
  <si>
    <t>5507-1,01-10-2014,Jamie Kunitz,"Sydney Fish Market, Bank Street, Sydney",Sydney,NSW,Corporate,Phoebe Gour,Critical,Smiths SlimLine Pencil Sharpener,Office Supplies,Small Box,Regular Air,02-10-2014,$4.79,$11.97,$7.18,27,$341.62,6%,$10.43,$339.61,$5.81,$332.93</t>
  </si>
  <si>
    <t>5507-1,07-05-2013,Grant Carroll,"10 O'Connell St,Sydney",Sydney,NSW,Home Office,Aanya Zhang,Critical,Laser DVD-RAM discs,Office Supplies,Small Box,Express Air,09-05-2013,$20.18,$35.41,$15.23,41,$733.82,4%,$7.21,$736.17,$1.99,$734.16</t>
  </si>
  <si>
    <t>5507-1,05-06-2014,Pete Armstrong,"506 Swan Street,Richmond",Melbourne,VIC,Corporate,Connor Betts,Critical,Steady Major Accent Highlighters,Office Supplies,Wrap Bag,Regular Air,07-06-2014,$3.75,$7.08,$3.33,35,$318.60,9%,$19.12,$299.48,$2.35,$301.83</t>
  </si>
  <si>
    <t>5507-1,26-09-2016,Mike Kennedy,"99 Lygon Street,East Brunswick",Melbourne,VIC,Consumer,Connor Betts,Low,1726 Digital Answering Machine,Technology,Small Box,Regular Air,05-10-2016,$8.82,$20.99,$12.17,37,$679.22,3%,$18.88,$637.25,$4.81,$648.14</t>
  </si>
  <si>
    <t>5508-1,10-04-2015,Katrina Edelman,"Westfield Miranda, 600 Kingsway,Miranda",Sydney,NSW,Corporate,Preston Senome,Not Specified,TechSavi Cordless Navigator Duo,Office Supplies,Small Box,Regular Air,11-04-2015,$42.11,$80.98,$38.87,30,$699.30,8%,$39.97,$620.39,$7.18,$613.34</t>
  </si>
  <si>
    <t>5508-1,19-05-2014,Juliana Krohn,"2/797 Botany Rd,Rosebery",Sydney,NSW,Consumer,Samantha Chairs,Low,"Artisan Hi-Liter Comfort Grip Fluorescent Highlighter, Yellow Ink",Technology,Small Box,Regular Air,24-05-2014,$1.05,$1.95,$0.90,35,$219.50,5%,$8.86,$219.16,$1.63,$214.40</t>
  </si>
  <si>
    <t>5508-1,04-02-2015,Brad Thomas,"152 Bunnerong Road,Eastgardens",Sydney,NSW,Home Office,Tina Carlton,High,"TypeRight  Top-Opening Peel &amp; Seel  Envelopes, Gray",Office Supplies,Small Box,Regular Air,06-02-2015,$21.56,$35.94,$14.38,18,"$1,250.29",4%,$31.52,"$1,299.35",$6.66,"$1,268.48"</t>
  </si>
  <si>
    <t>5508-1,09-05-2013,Liz Pelletier,"79 Elliott St,Balmain",Sydney,NSW,Corporate,Aanya Zhang,High,Xit Blank Computer Paper,Office Supplies,Small Box,Express Air,10-05-2013,$12.39,$19.98,$7.59,7,$843.20,10%,$54.21,$815.81,$5.77,$829.99</t>
  </si>
  <si>
    <t>5509-1,10-06-2013,Nora Paige,"85-113 Dunning Ave,Roseberry",Sydney,NSW,Consumer,Mihael Khan,Not Specified,Alto Memo Cubes,Furniture,Small Pack,Regular Air,12-06-2013,$3.32,$5.18,$1.86,21,$154.98,1%,$12.40,$152.58,$2.04,$148.57</t>
  </si>
  <si>
    <t>5509-1,22-08-2013,Bradley Drucker,"1 John St,Waterloo",Sydney,NSW,Consumer,Charlie Bui,Low,Smiths File Caddy,Office Supplies,Small Box,Regular Air,24-08-2013,$4.03,$9.38,$5.35,8,$291.20,9%,$25.96,$260.52,$7.28,$273.59</t>
  </si>
  <si>
    <t>5509-1,22-05-2013,Gary Zandusky,"Shop 1, 186-190 Church Street,Parramatta</t>
  </si>
  <si>
    <t>5510-1,20-08-2013,Cynthia Arntzen,"Hoyts Entertainment Quarter 122 Lang Road,Moore Park",Sydney,NSW,Home Office,Tina Carlton,Not Specified,HFX 6S Scientific Calculator,Office Supplies,Small Box,Regular Air,22-08-2013,$7.92,$12.99,$5.07,38,$336.04,9%,$3.61,$320.95,$9.44,$331.96</t>
  </si>
  <si>
    <t>5511-1,13-02-2014,Steve Nguyen,"61 York St,Sydney",Sydney,NSW,Home Office,Leighton Forrest,High,"Artisan Hi-Liter GlideStik Fluorescent Highlighter, Yellow Ink",Office Supplies,Small Box,Regular Air,13-02-2014,$1.05,$1.95,$0.90,30,$119.35,9%,$10.74,$108.61,$1.63,$109.31</t>
  </si>
  <si>
    <t>5511-1,13-02-2014,Steve Nguyen,"61 York St,Sydney",Sydney,NSW,Consumer,Leighton Forrest,Not Specified,Artisan Hi-Liter Pen Style Six-Color Fluorescent Set,Office Supplies,Wrap Bag,Regular Air,13-02-2014,$2.16,$3.85,$1.69,47,$119.35,4%,$10.74,$108.61,$0.70,$109.31</t>
  </si>
  <si>
    <t>5511-1,30-07-2013,Corinna Mitchell,"27 Greenfield Parade,Bankstown",Sydney,NSW,Corporate,Nicholas Fernandes,Not Specified,"Alto Parchment Paper, Assorted Colors",Office Supplies,Small Box,Regular Air,31-07-2013,$4.59,$7.28,$2.69,1,$181.64,8%,$5.63,$184.01,$11.15,$190.92</t>
  </si>
  <si>
    <t>5511-1,23-02-2014,Rick Hansen,"Macquarie Centre Cnr Herring Road &amp; Waterloo Road,Macquarie Park",Sydney,NSW,Corporate,Nicholas Fernandes,Critical,Smiths Elerid Suite,Office Supplies,Wrap Bag,Regular Air,26-02-2014,$156.50,$300.97,$144.47,16,$396.92,9%,$0.00,$399.80,$7.18,$300.93</t>
  </si>
  <si>
    <t>5511-1,20-05-2013,Brad Eason,"1737 Botany Rd,Banksmeadow",Sydney,NSW,Corporate,Nicholas Fernandes,Critical,"Artisan Hi-Liter EverBold Pen Style Fluorescent Highlighters, 4/Pack",Office Supplies,Small Box,Regular Air,22-05-2013,$4.48,$8.14,$3.66,27,$197.32,6%,$9.68,$183.88,$3.12,$183.31</t>
  </si>
  <si>
    <t>5511-1,12-08-2013,Dave Poirier,"402 Argyle St,Moss Vale",Sydney,NSW,Home Office,Natasha Song,Not Specified,Adesso Programmable 142-Key Keyboard,Office Supplies,Small Box,Regular Air,14-08-2013,$32.02,$152.48,$120.46,11,"$6,116.40",7%,$244.56,"$5,867.40",$4.00,"$5,887.89"</t>
  </si>
  <si>
    <t>5513-1,16-11-2013,Ashley Jarboe,"180 High Street,Windsor",Melbourne,VIC,Corporate,Connor Betts,Not Specified,Smiths Metal Binder Clips,Office Supplies,Small Pack,Regular Air,18-11-2013,$1.60,$2.62,$1.02,2,$68.12,1%,$6.13,$61.99,$0.80,$62.78</t>
  </si>
  <si>
    <t>5513-1,20-05-2013,Roy Skaria,"85-113 Dunning Ave,Roseberry",Sydney,NSW,Small Business,Mihael Khan,High,"TypeRight  Top-Opening Peel &amp; Seel Envelopes, Plain White",Office Supplies,Wrap Bag,Regular Air,21-05-2013,$16.85,$27.18,$10.33,41,$329.20,2%,$0.00,$339.60,$8.23,$326.96</t>
  </si>
  <si>
    <t>5514-1,06-03-2014,Delfina Latchford,"8 Rankins Lane ,Melbourne",Melbourne,VIC,Corporate,Connor Betts,Medium,Artisan Durable Poly Binders,Office Supplies,Small Box,Regular Air,07-03-2014,$3.37,$5.53,$2.16,21,$157.52,2%,$9.45,$148.07,$6.98,$153.54</t>
  </si>
  <si>
    <t>5514-1,08-06-2014,John Lee,"180 High Street,Windsor",Melbourne,VIC,Home Office,Connor Betts,Not Specified,Artisan Durable Poly Binders,Office Supplies,Small Box,Regular Air,10-06-2014,$3.37,$5.53,$2.16,42,$157.52,0%,$9.45,$148.07,$6.98,$153.54</t>
  </si>
  <si>
    <t>5514-1,03-06-2014,Nathan Mautz,"412 Brunswick St,Fitzroy",Melbourne,VIC,Corporate,Connor Betts,Medium,Artisan Binder Labels,Office Supplies,Small Box,Regular Air,05-06-2014,$2.45,$3.89,$1.44,24,$197.06,5%,$12.82,$183.54,$7.01,$189.64</t>
  </si>
  <si>
    <t>5514-1,05-12-2013,Trudy Brown,"180 High Street,Windsor",Melbourne,VIC,Home Office,Connor Betts,High,Artisan 481 Labels,Office Supplies,Wrap Bag,Regular Air,07-12-2013,$1.94,$3.08,$1.14,21,$30.98,3%,$1.00,$19.24,$0.99,$22.72</t>
  </si>
  <si>
    <t>5516-1,04-07-2015,Patrick Ryan,"Cnr Williams Road &amp; Lechlade Ave,South Yarra",Melbourne,VIC,Corporate,Yvette Biti,Low,Binding Machine Supplies,Office Supplies,Wrap Bag,Regular Air,05-07-2015,$18.38,$29.17,$10.79,42,$175.14,8%,$3.65,$165.91,$6.27,$167.93</t>
  </si>
  <si>
    <t>5516-1,04-08-2016,Bruce Stewart,"Westfield Sydney,Sydney",Sydney,NSW,Consumer,Natasha Song,Low,Deluxe Rollaway Locking File with Drawer,Office Supplies,Wrap Bag,Regular Air,06-08-2016,$178.83,$415.88,$237.05,29,"$1,555.00",7%,$122.36,"$1,359.95",$11.37,"$1,388.49"</t>
  </si>
  <si>
    <t>5516-1,20-05-2015,Mike Kennedy,"99 Lygon Street,East Brunswick",Melbourne,VIC,Small Business,Connor Betts,Low,Smiths General Use 3-Ring Binders,Office Supplies,Wrap Bag,Regular Air,23-05-2015,$1.18,$1.88,$0.70,40,$36.30,4%,$3.99,$36.60,$1.49,$37.39</t>
  </si>
  <si>
    <t>5516-1,09-06-2014,Anthony Rawles,"Shop 1, 186-190 Church Street,Parramatta</t>
  </si>
  <si>
    <t>5516-1,09-06-2014,Anthony Rawles,"4A Lyons St,Strathfield",Sydney,NSW,Small Business,Tina Carlton,High,"3Max Polarizing Task Lamp with Clamp Arm, Light Gray",Office Supplies,Small Box,Regular Air,09-06-2014,$56.16,$136.98,$80.82,18,$335.70,3%,$32.57,$302.13,$24.49,$305.90</t>
  </si>
  <si>
    <t>5517-1,26-12-2014,Arthur Gainer,"180 High Street,Windsor",Melbourne,VIC,Home Office,Connor Betts,Not Specified,"DrawIt Colored Pencils, 48-Color Set",Office Supplies,Small Box,Regular Air,29-12-2014,$21.56,$36.55,$14.99,33,$214.50,9%,$14.35,$199.51,$13.89,$100.40</t>
  </si>
  <si>
    <t>5518-1,21-10-2013,Darrin Sayre,"Sydney Fish Market, Bank Street, Sydney",Sydney,NSW,Consumer,Phoebe Gour,High,Smiths Colored Interoffice Envelopes,Technology,Small Box,Regular Air,23-10-2013,$19.83,$30.98,$11.15,7,"$1,352.14",4%,$0.00,"$1,368.08",$19.51,"$1,387.59"</t>
  </si>
  <si>
    <t>5518-1,07-08-2014,John Lucas,"188 Pitt Street,Sydney",Sydney,NSW,Corporate,Tina Carlton,High,Alto Memo Cubes,Office Supplies,Small Box,Regular Air,09-08-2014,$3.32,$5.18,$1.86,18,$88.06,5%,$1.76,$86.30,$2.04,$88.34</t>
  </si>
  <si>
    <t>5520-1,29-05-2013,Brad Thomas,"152 Bunnerong Road,Eastgardens",Sydney,NSW,Small Business,Tina Carlton,Medium,Artisan Hole Reinforcements,Technology,Small Box,Regular Air,29-05-2013,$3.99,$6.23,$2.24,28,$154.32,1%,$0.00,$154.92,$6.97,$156.92</t>
  </si>
  <si>
    <t>5520-1,17-02-2013,Olvera Toch,"3 Carrington Road ,Box Hill",Melbourne,VIC,Corporate,Yvette Biti,High,Smiths Bulldog Clip,Office Supplies,Small Box,Regular Air,22-02-2013,$2.31,$3.78,$1.47,13,$162.50,3%,$13.62,$152.52,$0.71,$157.67</t>
  </si>
  <si>
    <t>5520-1,16-06-2014,Julie Prescott,"Macquarie Centre Cnr Herring Road &amp; Waterloo Road,Macquarie Park",Sydney,NSW,Corporate,Nicholas Fernandes,Critical,Smiths Standard Envelopes,Office Supplies,Wrap Bag,Regular Air,21-06-2014,$3.52,$5.68,$2.16,42,$181.76,7%,$18.18,$163.58,$1.39,$164.97</t>
  </si>
  <si>
    <t>5520-1,30-12-2013,Duane Huffman,"98 Holdsworth Street,Woollahra",Sydney,NSW,Home Office,Natasha Song,Critical,Smiths Bulldog Clip,Office Supplies,Wrap Bag,Regular Air,31-12-2013,$2.31,$3.78,$1.47,15,$167.52,3%,$1.68,$167.50,$0.71,$168.59</t>
  </si>
  <si>
    <t>5520-1,04-06-2014,Dianna Wilson,"310 Wattle St,Ultimo",Sydney,NSW,Small Business,Aanya Zhang,Low,UGen Ultra Cordless Optical Suite,Office Supplies,Small Box,Regular Air,05-06-2014,$54.52,$100.97,$46.45,10,"$1,805.82",10%,$72.23,"$1,733.59",$7.18,"$1,740.77"</t>
  </si>
  <si>
    <t>5521-1,16-11-2013,Pamela Stobb,"273 George Street,Sydney",Sydney,NSW,Consumer,Leighton Forrest,Low,Smiths General Use 3-Ring Binders,Office Supplies,Small Box,Regular Air,16-11-2013,$1.18,$1.88,$0.70,9,$35.42,5%,$3.10,$33.52,$1.49,$34.71</t>
  </si>
  <si>
    <t>5521-1,17-06-2014,Edward Becker,"501 George St,Sydney",Sydney,NSW,Home Office,Samantha Chairs,Not Specified,Smiths Gold Paper Clips,Office Supplies,Small Box,Regular Air,18-06-2014,$1.82,$2.98,$1.16,29,$35.72,8%,$2.50,$33.22,$1.58,$34.71</t>
  </si>
  <si>
    <t>5521-1,11-10-2013,Amy Cox,"523 King St,Newtown",Sydney,NSW,Home Office,Aanya Zhang,Low,Bagged Rubber Bands,Office Supplies,Small Box,Regular Air,12-10-2013,$0.24,$1.26,$1.02,13,$69.64,9%,$4.47,$67.59,$0.70,$78.48</t>
  </si>
  <si>
    <t>5521-1,04-09-2014,Aaron Bergman,"Westfield Sydney,Sydney",Sydney,NSW,Small Business,Natasha Song,Not Specified,Artisan 48 Labels,Technology,Small Box,Regular Air,05-09-2014,$3.84,$6.30,$2.46,33,$13.22,8%,$1.32,$12.40,$0.50,$12.14</t>
  </si>
  <si>
    <t>5522-1,23-07-2015,Sheri Gordon,"152 Bunnerong Road,Eastgardens",Sydney,NSW,Small Business,Tina Carlton,Critical,Smiths Pushpins,Office Supplies,Small Box,Regular Air,24-07-2015,$0.94,$1.88,$0.94,39,$65.96,0%,$0.00,$68.96,$0.79,$73.41</t>
  </si>
  <si>
    <t>5523-1,18-06-2014,Toby Swindell,"53-55 Liverpool Street,Sydney",Sydney,NSW,Consumer,Tina Carlton,High,"Message Book, One Form per Page",Technology,Small Box,Regular Air,18-06-2014,$2.41,$3.71,$1.30,7,$144.69,4%,$8.58,$136.01,$1.93,$137.94</t>
  </si>
  <si>
    <t>5523-1,23-07-2013,Kather Buire,"18 Whistler St,Sydney",Sydney,NSW,Home Office,Nicholas Fernandes,Medium,"Multi-Use Personal File Cart and Caster Set, Three Stacking Bins",Office Supplies,Small Box,Regular Air,24-07-2013,$14.95,$34.76,$19.81,44,$452.70,4%,$0.00,$437.72,$8.22,$432.81</t>
  </si>
  <si>
    <t>5523-1,18-06-2014,Toby Swindell,"273 George Street,Sydney",Sydney,NSW,Small Business,Leighton Forrest,Medium,"Message Book, One Form per Page",Technology,Small Pack,Regular Air,18-06-2014,$2.41,$3.71,$1.30,2,$144.69,3%,$8.68,$136.01,$1.93,$137.94</t>
  </si>
  <si>
    <t>5524-1,31-05-2013,Hoy Smith,"221 Barkly St,St Kilda",Melbourne,VIC,Consumer,Yvette Biti,Medium,Smiths SlimLine Pencil Sharpener,Office Supplies,Small Box,Regular Air,04-06-2013,$4.79,$11.97,$7.18,41,$644.08,1%,$11.60,$621.10,$5.81,$626.59</t>
  </si>
  <si>
    <t>5524-1,08-05-2014,Michelle Moray,"310 Wattle St,Ultimo",Sydney,NSW,Home Office,Aanya Zhang,High,Alto Perma 2700 Stacking Storage Drawers,Office Supplies,Wrap Bag,Regular Air,12-05-2014,$8.92,$29.74,$20.82,50,$639.26,9%,$0.00,$631.36,$6.64,$625.31</t>
  </si>
  <si>
    <t>5525-1,24-02-2014,Pauline Chand,"501 George St,Sydney",Sydney,NSW,Consumer,Samantha Chairs,Not Specified,Laser DVD-RAM discs,Office Supplies,Small Box,Regular Air,26-02-2014,$20.18,$35.41,$15.23,45,$335.06,4%,$10.36,$320.51,$1.99,$33.99</t>
  </si>
  <si>
    <t>5525-1,04-01-2014,Saphhira Shifley,"Westfield Miranda, 600 Kingsway,Miranda",Sydney,NSW,Small Business,Preston Senome,Low,Apex Preferred Stainless Steel Scissors,Office Supplies,Wrap Bag,Regular Air,06-01-2014,$2.50,$5.68,$3.18,40,$144.69,4%,$4.59,$136.01,$3.60,$137.94</t>
  </si>
  <si>
    <t>5525-1,06-11-2013,Charles Sheldon,"180 High Street,Windsor",Melbourne,VIC,Consumer,Connor Betts,Critical,Pizazz Dustless Chalk Sticks,Office Supplies,Wrap Bag,Regular Air,08-11-2013,$1.09,$1.68,$0.59,50,$32.72,9%,$2.02,$32.64,$1.00,$33.14</t>
  </si>
  <si>
    <t>5525-1,23-08-2014,Sara Luxemburg,"180 High Street,Windsor",Melbourne,VIC,Small Business,Connor Betts,Medium,Artisan 487 Labels,Technology,Small Box,Regular Air,25-08-2014,$2.29,$3.69,$1.40,22,$128.70,7%,$15.72,$113.01,$0.50,$116.15</t>
  </si>
  <si>
    <t>5525-1,08-06-2014,Larry Green,"61 York St,Sydney",Sydney,NSW,Small Business,Leighton Forrest,Medium,"200 Trimline Phone, White",Office Supplies,Small Box,Regular Air,08-06-2014,$9.91,$15.99,$6.08,24,"$1,652.70",6%,$92.58,"$1,526.74",$11.28,"$1,366.44"</t>
  </si>
  <si>
    <t>5526-1,22-08-2013,Bradley Drucker,"1 John St,Waterloo",Sydney,NSW,Corporate,Charlie Bui,Critical,Economy Rollaway Files,Office Supplies,Wrap Bag,Express Air,24-08-2013,$67.73,$165.20,$97.47,47,"$3,799.60",7%,$265.97,"$3,533.63",$19.99,"$3,533.62"</t>
  </si>
  <si>
    <t>5526-1,14-01-2014,Fred Wasserman,"61 York St,Sydney",Sydney,NSW,Corporate,Leighton Forrest,Medium,Artisan Legal 4-Ring Binder,Office Supplies,Wrap Bag,Express Air,17-01-2014,$13.64,$20.98,$7.34,20,"$1,524.56",6%,$121.62,"$1,363.95",$1.49,"$1,370.48"</t>
  </si>
  <si>
    <t>5526-1,28-08-2014,Ruben Ausman,"Crown Complex,Southbank",Melbourne,VIC,Consumer,Connor Betts,Critical,"Multi-Use Personal File Cart and Caster Set, Three Stacking Bins",Office Supplies,Wrap Bag,Regular Air,29-08-2014,$14.95,$34.76,$19.81,18,"$1,157.16",6%,$34.39,"$1,121.87",$8.22,"$1,148.68"</t>
  </si>
  <si>
    <t>5526-1,15-05-2014,Eric Barreto,"359 Crown Street,Surry Hills",Sydney,NSW,Consumer,Phoebe Gour,High,Brown Kraft Recycled Envelopes,Office Supplies,Wrap Bag,Regular Air,16-05-2014,$11.04,$16.98,$5.94,43,$56.70,3%,$1.80,$54.60,$12.39,$53.71</t>
  </si>
  <si>
    <t>5526-1,12-02-2015,Dorris Love,"359 Crown Street,Surry Hills",Sydney,NSW,Home Office,Phoebe Gour,High,"Alto Parchment Paper, Assorted Colors",Office Supplies,Wrap Bag,Express Air,13-02-2015,$4.59,$7.28,$2.69,34,$120.16,3%,$1.22,$113.18,$11.15,$132.93</t>
  </si>
  <si>
    <t>5527-1,19-06-2014,Jim Mitchum,"85-113 Dunning Ave,Rosebery",Sydney,NSW,Corporate,Mihael Khan,Not Specified,Laser DVD-RAM discs,Office Supplies,Wrap Bag,Regular Air,21-06-2014,$20.18,$35.41,$15.23,34,$743.61,0%,$7.44,$736.17,$1.99,$738.16</t>
  </si>
  <si>
    <t>5527-1,19-06-2014,Jim Mitchum,"85-113 Dunning Ave,Rosebery",Sydney,NSW,Corporate,Mihael Khan,Critical,Laser DVD-RAM discs,Technology,Jumbo Drum,Delivery Truck,21-06-2014,$20.18,$35.41,$15.23,43,$743.61,6%,$7.44,$736.17,$1.99,$738.16</t>
  </si>
  <si>
    <t>5527-1,19-06-2014,Michael Paige,"506 Swan Street,Richmond",Melbourne,VIC,Home Office,Connor Betts,Critical,Laser DVD-RAM discs,Office Supplies,Small Box,Regular Air,21-06-2014,$20.18,$35.41,$15.23,50,$743.61,9%,$7.44,$736.17,$1.99,$738.16</t>
  </si>
  <si>
    <t>5527-1,05-12-2013,Trudy Brown,"180 High Street,Windsor",Melbourne,VIC,Consumer,Connor Betts,High,Multimedia Mailers,Office Supplies,Wrap Bag,Regular Air,07-12-2013,$99.39,$162.93,$63.54,24,"$6,106.02",4%,$120.18,"$5,662.22",$19.99,"$5,572.21"</t>
  </si>
  <si>
    <t>5528-1,03-02-2017,Alex Russell,"99 Lygon Street,East Brunswick",Melbourne,VIC,Small Business,Connor Betts,High,Cando S750 Color Inkjet Printer,Office Supplies,Wrap Bag,Regular Air,05-02-2017,$75.00,$120.97,$45.97,45,"$1,651.02",6%,$43.57,"$1,598.26",$26.30,"$1,658.63"</t>
  </si>
  <si>
    <t>5529-1,25-03-2015,Ed Braxton,"499-501 Lygon Street,Carlton North",Melbourne,VIC,Corporate,Yvette Biti,Critical,Colored Envelopes,Office Supplies,Small Box,Regular Air,27-03-2015,$2.25,$3.69,$1.44,36,$92.50,5%,$0.00,$93.00,$2.50,$96.40</t>
  </si>
  <si>
    <t>5529-1,04-04-2014,Jesus Ocampo,"60 Commercial Rd,Prahran",Melbourne,VIC,Small Business,Yvette Biti,Low,Alto Perma 2700 Stacking Storage Drawers,Technology,Small Box,Regular Air,05-04-2014,$8.92,$29.74,$20.82,46,$534.20,9%,$19.16,$544.14,$6.64,$566.22</t>
  </si>
  <si>
    <t>5529-1,27-04-2013,Noah Childs,"78 Stanley St,Darlinghurst",Sydney,NSW,Home Office,Phoebe Gour,Medium,Emerson Stylus 1520 Color Inkjet Printer,Office Supplies,Wrap Bag,Regular Air,28-04-2013,$315.61,$500.97,$185.36,43,$356.12,3%,$0.00,$356.12,$69.30,$372.52</t>
  </si>
  <si>
    <t>5529-1,14-01-2014,Fred Wasserman,"61 York St,Sydney",Sydney,NSW,Corporate,Leighton Forrest,High,Smiths Metal Binder Clips,Office Supplies,Wrap Bag,Express Air,17-01-2014,$1.60,$2.62,$1.02,44,$138.08,7%,$13.15,$127.87,$0.80,$129.75</t>
  </si>
  <si>
    <t>5530-1,06-03-2014,Delfina Latchford,"8 Rankins Lane ,Melbourne",Melbourne,VIC,Small Business,Connor Betts,Not Specified,Deluxe Rollaway Locking File with Drawer,Office Supplies,Small Box,Regular Air,07-03-2014,$178.83,$415.88,$237.05,27,"$1,032.72",3%,$30.33,"$1,062.59",$11.37,"$1,078.59"</t>
  </si>
  <si>
    <t>5531-1,12-07-2014,Raymond Book,"Shop 1, 186-190 Church Street,Parramatta</t>
  </si>
  <si>
    <t>5531-1,10-02-2014,Dennis Pardue,"412 Brunswick St,Fitzroy",Melbourne,VIC,Small Business,Connor Betts,Critical,Artisan Printable Repositionable Plastic Tabs,Office Supplies,Small Box,Regular Air,11-02-2014,$5.33,$8.60,$3.27,23,$149.72,2%,$4.39,$144.21,$6.19,$146.32</t>
  </si>
  <si>
    <t>5532-1,04-09-2014,Odella Nelson,"523 King St,Newtown",Sydney,NSW,Small Business,Aanya Zhang,High,Apex Preferred Stainless Steel Scissors,Office Supplies,Small Box,Express Air,05-09-2014,$2.50,$5.68,$3.18,31,$183.60,3%,$5.64,$168.04,$3.60,$178.33</t>
  </si>
  <si>
    <t>5532-1,29-07-2013,Nick Zandusky,"224A Gertrude St,Fitzroy",Melbourne,VIC,Small Business,Connor Betts,High,Alto Memo Cubes,Technology,Small Box,Regular Air,30-07-2013,$3.32,$5.18,$1.86,18,$43.22,10%,$4.44,$43.54,$2.04,$43.92</t>
  </si>
  <si>
    <t>5532-1,07-04-2014,Carlos Daly,"5/63-71 Enmore Rd,Newtown",Sydney,NSW,Corporate,Charlie Bui,Not Specified,Artisan Binder Labels,Office Supplies,Wrap Bag,Regular Air,07-04-2014,$2.45,$3.89,$1.44,10,$198.92,1%,$9.39,$185.83,$7.01,$179.83</t>
  </si>
  <si>
    <t>5533-1,25-06-2014,Nora Paige,"2/797 Botany Rd,Rosebery",Sydney,NSW,Small Business,Samantha Chairs,High,Artisan 487 Labels,Office Supplies,Small Box,Regular Air,25-06-2014,$2.29,$3.69,$1.40,30,$117.84,3%,$1.18,$116.66,$0.50,$117.16</t>
  </si>
  <si>
    <t>5533-1,28-04-2013,Barry Weirich,"105 Pitt St,Sydney",Sydney,NSW,Corporate,Charlie Bui,Critical,Artisan 487 Labels,Office Supplies,Small Box,Regular Air,28-04-2013,$2.29,$3.69,$1.40,19,$117.84,4%,$1.18,$116.66,$0.50,$117.16</t>
  </si>
  <si>
    <t>5534-1,22-02-2014,Amy Cox,"523 King St,Newtown",Sydney,NSW,Corporate,Aanya Zhang,Medium,Alto Memo Cubes,Office Supplies,Wrap Bag,Regular Air,23-02-2014,$3.32,$5.18,$1.86,20,$426.51,6%,$14.48,$420.55,$2.04,$415.32</t>
  </si>
  <si>
    <t>5534-1,13-09-2014,Christina Vanderzanden,"188 Pitt Street,Sydney",Sydney,NSW,Corporate,Tina Carlton,High,"Alto Parchment Paper, Assorted Colors",Technology,Jumbo Drum,Delivery Truck,17-09-2014,$4.59,$7.28,$2.69,8,$161.68,9%,$5.67,$162.93,$11.15,$176.93</t>
  </si>
  <si>
    <t>5535-1,17-02-2013,Olvera Toch,"3 Carrington Road ,Box Hill",Melbourne,VIC,Corporate,Yvette Biti,Low,Alto Perma 3000 Stacking Storage Drawers,Office Supplies,Small Box,Regular Air,22-02-2013,$8.92,$29.74,$20.82,20,$160.78,10%,$1.62,$165.18,$6.64,$166.83</t>
  </si>
  <si>
    <t>5536-1,25-06-2014,Liz MacKendrick,"224A Gertrude St,Fitzroy",Melbourne,VIC,Corporate,Connor Betts,High,Steady 52201 APSCO Electric Pencil Sharpener,Office Supplies,Small Box,Regular Air,26-06-2014,$16.80,$40.97,$24.17,5,"$1,925.59",8%,$115.54,"$1,810.05",$8.99,"$1,819.04"</t>
  </si>
  <si>
    <t>5537-1,27-06-2014,Enpleneima,"Macquarie Centre Cnr Herring Road &amp; Waterloo Road,Macquarie Park",Sydney,NSW,Home Office,Nicholas Fernandes,Medium,Barrel Sharpener,Technology,Small Box,Regular Air,29-06-2014,$1.46,$3.57,$2.11,27,$164.22,2%,$1.64,$162.58,$4.17,$166.75</t>
  </si>
  <si>
    <t>5537-1,16-07-2013,George Zrebassa,"93 MacLeay St,Potts Point",Sydney,NSW,Home Office,Natasha Song,Not Specified,Barrel Sharpener,Office Supplies,Small Box,Regular Air,17-07-2013,$1.46,$3.57,$2.11,11,$164.22,7%,$1.64,$162.58,$4.17,$166.75</t>
  </si>
  <si>
    <t>5537-1,27-06-2014,Alejandro Ballentine,"412 Brunswick St,Fitzroy",Melbourne,VIC,Consumer,Connor Betts,Not Specified,Barrel Sharpener,Office Supplies,Small Box,Regular Air,28-06-2014,$1.46,$3.57,$2.11,6,$164.22,9%,$1.64,$162.58,$4.17,$166.75</t>
  </si>
  <si>
    <t>5538-1,08-01-2014,Dionis Lloyd,"85-113 Dunning Ave,Rosebery",Sydney,NSW,Consumer,Mihael Khan,High,Artisan Reinforcements for Hole-Punch Pages,Office Supplies,Small Box,Express Air,15-01-2014,$1.19,$1.98,$0.79,50,$44.74,7%,$4.37,$42.47,$4.77,$42.64</t>
  </si>
  <si>
    <t>5539-1,30-08-2013,Nancy Lomonaco,"304 King Street,Newtown",Melbourne,VIC,Home Office,Connor Betts,Medium,Wirebound Voice Message Log Book,Office Supplies,Wrap Bag,Regular Air,01-09-2013,$2.90,$4.76,$1.86,43,$133.48,3%,$11.00,$126.48,$0.88,$126.98</t>
  </si>
  <si>
    <t>5539-2,29-06-2014,Daniel Byrd,"96 Liverpool St,Sydney",Sydney,NSW,Corporate,Samantha Chairs,Medium,Colored Envelopes,Office Supplies,Small Box,Regular Air,30-06-2014,$2.25,$3.69,$1.44,3,$106.21,0%,$2.12,$104.09,$2.50,$105.11</t>
  </si>
  <si>
    <t>5539-2,29-06-2014,Daniel Byrd,"96 Liverpool St,Sydney",Sydney,NSW,Home Office,Samantha Chairs,Medium,Smiths Paper Clips,Technology,Small Box,Express Air,30-06-2014,$1.53,$2.47,$0.94,24,$106.21,8%,$2.12,$104.09,$1.02,$105.11</t>
  </si>
  <si>
    <t>5540-1,11-05-2015,Bill Stewart,"188 Pitt Street,Sydney",Sydney,NSW,Consumer,Tina Carlton,Not Specified,Alto Memo Cubes,Office Supplies,Small Box,Regular Air,13-05-2015,$3.32,$5.18,$1.86,18,$43.57,5%,$2.64,$41.38,$2.04,$48.88</t>
  </si>
  <si>
    <t>5541-1,13-02-2014,Steve Nguyen,"61 York St,Sydney",Sydney,NSW,Corporate,Leighton Forrest,Critical,Artisan 479 Labels,Office Supplies,Small Pack,Regular Air,13-02-2014,$1.59,$2.61,$1.02,36,$114.84,8%,$10.34,$104.50,$0.50,$105.00</t>
  </si>
  <si>
    <t>5541-1,24-03-2014,Marina Lichtensneick,"1-2/299 Sussex St,Sydney",Sydney,NSW,Consumer,Aanya Zhang,Medium,Artisan 474 Labels,Office Supplies,Wrap Bag,Regular Air,26-03-2014,$1.84,$2.88,$1.04,33,$114.84,6%,$10.34,$104.50,$0.99,$105.00</t>
  </si>
  <si>
    <t>5541-1,13-02-2014,Steve Nguyen,"73 York St,Sydney",Sydney,NSW,Home Office,Tina Carlton,Low,Artisan 479 Labels,Office Supplies,Small Box,Regular Air,13-02-2014,$1.59,$2.61,$1.02,1,$113.84,3%,$10.34,$104.50,$0.50,$105.00</t>
  </si>
  <si>
    <t>5541-1,29-06-2014,Christopher Martinez,"188 Pitt Street,Sydney",Sydney,NSW,Corporate,Tina Carlton,Not Specified,Artisan 474 Labels,Office Supplies,Small Box,Regular Air,29-06-2014,$1.84,$2.88,$1.04,42,$114.84,4%,$10.34,$104.50,$0.99,$105.00</t>
  </si>
  <si>
    <t>5541-1,13-02-2014,Steve Nguyen,"61 York St,Sydney",Sydney,NSW,Consumer,Leighton Forrest,Medium,12 Colored Short Pencils,Office Supplies,Small Pack,Regular Air,13-02-2014,$1.09,$2.60,$1.51,48,$124.32,1%,$10.34,$103.62,$2.40,$106.04</t>
  </si>
  <si>
    <t>5541-1,13-02-2014,Steve Nguyen,"61 York St,Sydney",Sydney,NSW,Small Business,Leighton Forrest,Medium,Artisan 474 Labels,Office Supplies,Small Box,Regular Air,13-02-2014,$1.84,$2.88,$1.04,1,$115.84,0%,$10.34,$104.50,$0.99,$105.00</t>
  </si>
  <si>
    <t>5541-1,25-06-2014,Nora Paige,"85-113 Dunning Ave,Roseberry",Sydney,NSW,Consumer,Mihael Khan,Medium,Artisan 474 Labels,Office Supplies,Wrap Bag,Regular Air,25-06-2014,$1.84,$2.88,$1.04,48,$114.84,3%,$10.34,$104.50,$0.99,$105.00</t>
  </si>
  <si>
    <t>5541-1,29-06-2014,Christine Abelman,"Sydney Fish Market, Bank Street, Sydney",Sydney,NSW,Corporate,Phoebe Gour,Medium,Artisan 479 Labels,Technology,Medium Box,Express Air,29-06-2014,$1.59,$2.61,$1.02,33,$114.84,1%,$10.34,$104.50,$0.50,$105.00</t>
  </si>
  <si>
    <t>5542-1,13-02-2014,Steve Nguyen,"61 York St,Sydney",Sydney,NSW,Corporate,Leighton Forrest,Not Specified,Artisan Hi-Liter Smear-Safe Highlighters,Office Supplies,Small Box,Regular Air,13-02-2014,$2.98,$5.84,$2.86,8,$119.35,6%,$10.74,$108.63,$0.83,$100.04</t>
  </si>
  <si>
    <t>5544-1,18-11-2013,Phillip Flathmann,"Macquarie Centre Cnr Herring Road &amp; Waterloo Road,Macquarie Park",Sydney,NSW,Consumer,Nicholas Fernandes,High,"Message Book, One Form per Page",Furniture,Small Pack,Regular Air,20-11-2013,$2.41,$3.71,$1.30,10,$689.00,10%,$63.80,$620.02,$1.93,$626.52</t>
  </si>
  <si>
    <t>5544-1,25-07-2014,Philip Brown,"499-501 Lygon Street,Carlton North",Melbourne,VIC,Consumer,Yvette Biti,Medium,"Laser Neon Mac Format Diskettes, 10/Pack",Office Supplies,Wrap Bag,Regular Air,26-07-2014,$1.87,$8.12,$6.25,37,$144.90,9%,$14.49,$130.41,$2.83,$130.90</t>
  </si>
  <si>
    <t>5544-1,27-07-2014,Philip Brown,"499-501 Lygon Street,Carlton North",Melbourne,VIC,Consumer,Yvette Biti,Critical,"Laser Neon Mac Format Diskettes, 10/Pack",Technology,Small Box,Regular Air,29-07-2014,$1.87,$8.12,$6.25,42,$144.90,2%,$14.49,$130.41,$2.83,$130.90</t>
  </si>
  <si>
    <t>5545-1,24-05-2014,Christopher Schild,"4A Lyons St,Strathfield",Sydney,NSW,Home Office,Tina Carlton,Critical,Artisan 474 Labels,Office Supplies,Small Box,Regular Air,24-05-2014,$1.84,$2.88,$1.04,18,$114.84,4%,$10.34,$104.50,$0.99,$105.00</t>
  </si>
  <si>
    <t>5546-1,13-06-2014,Sara Luxemburg,"180 High Street,Windsor",Melbourne,VIC,Consumer,Connor Betts,Critical,Alto Perma 2700 Stacking Storage Drawers,Office Supplies,Wrap Bag,Regular Air,15-08-2014,$8.92,$29.74,$20.82,18,$118.96,6%,$5.95,$113.01,$6.64,$119.65</t>
  </si>
  <si>
    <t>5546-1,14-08-2013,Justin Knight,"Macquarie Centre Cnr Herring Road &amp; Waterloo Road,Macquarie Park",Sydney,NSW,Consumer,Nicholas Fernandes,High,Alto Perma 2700 Stacking Storage Drawers,Office Supplies,Small Box,Regular Air,23-08-2013,$8.92,$29.74,$20.82,7,$123.68,9%,$1.57,$111.07,$6.64,$119.65</t>
  </si>
  <si>
    <t>5546-1,09-06-2014,Anthony Rawles,"Shop 1, 186-190 Church Street,Parramatta</t>
  </si>
  <si>
    <t>5546-1,30-06-2014,Monica Federle,"834 Bourke St,Waterloo",Sydney,NSW,Corporate,Charlie Bui,Not Specified,Alto Perma 2700 Stacking Storage Drawers,Office Supplies,Wrap Bag,Regular Air,03-07-2014,$8.92,$29.74,$20.82,45,$118.96,10%,$5.95,$113.01,$6.64,$119.65</t>
  </si>
  <si>
    <t>5546-1,19-05-2013,Tara Carroll,"1737 Botany Rd,Banksmeadow",Sydney,NSW,Consumer,Nicholas Fernandes,Not Specified,Alto Perma 2700 Stacking Storage Drawers,Furniture,Small Pack,Regular Air,20-05-2013,$8.92,$29.74,$20.82,27,$119.10,7%,$5.93,$113.05,$6.64,$119.65</t>
  </si>
  <si>
    <t>5546-1,26-12-2014,Arthur Gainer,"180 High Street,Windsor",Melbourne,VIC,Consumer,Connor Betts,Not Specified,Smiths Metal Binder Clips,Office Supplies,Small Box,Regular Air,29-12-2014,$1.60,$2.62,$1.02,9,$29.92,0%,$0.63,$28.51,$0.80,$39.60</t>
  </si>
  <si>
    <t>5546-1,30-06-2014,Monica Federle,"834 Bourke St,Waterloo",Sydney,NSW,Home Office,Charlie Bui,High,"Angle-D Binders with Locking Rings, Label Holders",Technology,Large Box,Regular Air,03-07-2014,$4.53,$7.30,$2.77,20,$118.96,7%,$5.95,$113.01,$7.72,$119.65</t>
  </si>
  <si>
    <t>5547-1,04-07-2014,Mike Gockenbach,"180 High Street,Windsor",Melbourne,VIC,Home Office,Connor Betts,Not Specified,Alto Memo Cubes,Office Supplies,Small Box,Regular Air,06-07-2014,$3.32,$5.18,$1.86,23,$222.74,8%,$6.68,$216.06,$2.04,$218.10</t>
  </si>
  <si>
    <t>5547-1,25-02-2014,Gary Hwang,"60 York St,Sydney",Sydney,NSW,Small Business,Charlie Bui,Not Specified,Alto Memo Cubes,Office Supplies,Small Box,Express Air,27-02-2014,$3.32,$5.18,$1.86,18,$222.74,10%,$6.68,$216.06,$2.04,$218.10</t>
  </si>
  <si>
    <t>5547-1,21-09-2014,George Ashbrook,"506 Swan Street,Richmond",Melbourne,VIC,Corporate,Connor Betts,Not Specified,"Artisan Flip-Chart Easel Binder, Black",Furniture,Small Pack,Regular Air,22-09-2014,$13.88,$22.38,$8.50,44,$338.60,3%,$2.63,$332.16,$15.10,$345.05</t>
  </si>
  <si>
    <t>5548-1,03-11-2014,Pete Armstrong,"506 Swan Street,Richmond",Melbourne,VIC,Consumer,Connor Betts,Low,TechSavi Internet Navigator Keyboard,Office Supplies,Wrap Bag,Regular Air,07-11-2014,$6.51,$30.98,$24.47,49,$362.95,0%,$19.11,$358.36,$6.50,$351.36</t>
  </si>
  <si>
    <t>5548-1,22-10-2014,Kelly Collister,"499-501 Lygon Street,Carlton North",Melbourne,VIC,Home Office,Yvette Biti,Critical,Pizazz Drawing Pencil Set,Office Supplies,Small Box,Express Air,23-10-2014,$1.53,$2.78,$1.25,9,$126.72,9%,$10.76,$116.76,$1.34,$119.71</t>
  </si>
  <si>
    <t>5548-1,28-10-2013,Paul Prost,"120 Hardware St,Melbourne",Melbourne,VIC,Small Business,Connor Betts,Not Specified,Alto Memo Cubes,Furniture,Large Box,Regular Air,29-10-2013,$3.32,$5.18,$1.86,31,$129.40,1%,$4.59,$126.71,$2.04,$128.04</t>
  </si>
  <si>
    <t>5548-1,28-10-2013,Paul Prost,"120 Hardware St,Melbourne",Melbourne,VIC,Corporate,Connor Betts,Critical,Smiths Standard Envelopes,Office Supplies,Small Box,Regular Air,29-10-2013,$3.52,$5.68,$2.16,24,$114.60,2%,$4.59,$114.01,$1.39,$110.00</t>
  </si>
  <si>
    <t>5548-1,29-06-2015,Tamara Dahlen,"61 York St,Sydney",Sydney,NSW,Corporate,Leighton Forrest,Medium,Artisan Hi-Liter Fluorescent Desk Style Markers,Office Supplies,Small Box,Regular Air,30-06-2015,$1.76,$3.38,$1.62,7,$19.60,4%,$1.95,$18.65,$0.85,$129.51</t>
  </si>
  <si>
    <t>5549-1,25-06-2013,Cindy Chapman,"53-55 Liverpool St,Sydney",Sydney,NSW,Home Office,Tina Carlton,Low,Artisan Hanging File Binders,Office Supplies,Wrap Bag,Regular Air,27-06-2013,$3.65,$5.98,$2.33,39,$92.50,1%,$0.00,$99.00,$1.49,$95.00</t>
  </si>
  <si>
    <t>5550-1,09-08-2013,Kean Takahito,"21 Wentworth St,Parramatta",Sydney,NSW,Small Business,Aanya Zhang,Not Specified,Alto Memo Cubes,Office Supplies,Small Box,Regular Air,10-08-2013,$3.32,$5.18,$1.86,33,$28.92,8%,$0.24,$28.50,$2.04,$29.53</t>
  </si>
  <si>
    <t>5551-1,12-03-2014,Matt Collister,"99 Glebe Point Rd,Glebe",Sydney,NSW,Consumer,Natasha Song,High,Artisan Round Ring Poly Binders,Office Supplies,Small Box,Regular Air,13-03-2014,$1.82,$2.84,$1.02,42,$53.96,0%,$0.00,$52.96,$5.44,$59.40</t>
  </si>
  <si>
    <t>5551-1,13-01-2015,Max Jones,"240-242 Johnston Street,Fitzroy",Melbourne,VIC,Corporate,Connor Betts,High,"Steady EarthWrite Recycled Pencils, Medium Soft, #2",Technology,Small Box,Regular Air,15-01-2015,$0.90,$2.10,$1.20,20,$71.40,4%,$1.43,$69.97,$0.70,$70.66</t>
  </si>
  <si>
    <t>5551-1,28-07-2014,Maria Zettner,"523 King St,Newtown",Sydney,NSW,Small Business,Aanya Zhang,Medium,Alto Memo Cubes,Office Supplies,Small Box,Regular Air,30-07-2014,$3.32,$5.18,$1.86,34,$53.72,7%,$2.67,$52.21,$2.04,$53.64</t>
  </si>
  <si>
    <t>5551-1,04-10-2013,Carlos Daly,"5/63-71 Enmore Rd,Newtown",Sydney,NSW,Corporate,Charlie Bui,High,Colored Nuun Stick,Office Supplies,Wrap Bag,Regular Air,05-10-2013,$5.29,$15.98,$7.04,47,$931.76,0%,$66.54,$877.62,$4.60,$288.64</t>
  </si>
  <si>
    <t>5551-1,12-07-2014,Raymond Book,"Shop 1, 186-190 Church Street,Parramatta</t>
  </si>
  <si>
    <t>5552-1,27-09-2013,Michael Grace,"402 Argyle St,Moss Vale",Sydney,NSW,Home Office,Natasha Song,High,"Laser Neon Mac Format Diskettes, 10/Pack",Office Supplies,Wrap Bag,Regular Air,02-10-2013,$1.87,$8.12,$6.25,50,$32.28,9%,$3.27,$30.21,$2.83,$33.04</t>
  </si>
  <si>
    <t>5552-1,01-08-2014,Ceren Mitchum,"1/173-179 Bronte Rd,Waverley",Sydney,NSW,Consumer,Leighton Forrest,Medium,Artisan 474 Labels,Office Supplies,Wrap Bag,Regular Air,02-09-2014,$1.84,$2.88,$1.04,38,$144.82,3%,$4.39,$132.03,$0.99,$137.04</t>
  </si>
  <si>
    <t>5552-1,13-02-2014,Steve Nguyen,"61 York St,Sydney",Sydney,NSW,Home Office,Leighton Forrest,Not Specified,PostelOcean Color Pencil Set,Technology,Jumbo Drum,Delivery Truck,13-02-2014,$11.11,$19.84,$8.73,31,$335.52,6%,$15.35,$323.67,$4.10,$339.95</t>
  </si>
  <si>
    <t>5552-1,25-02-2014,Gey Krith,"531 King St,Newtown",Sydney,NSW,Home Office,Mihael Khan,Low,Smiths Metal Binder Clips,Office Supplies,Wrap Bag,Regular Air,25-02-2014,$1.60,$2.62,$1.02,47,$64.00,10%,$5.44,$55.20,$0.80,$59.61</t>
  </si>
  <si>
    <t>5552-1,11-09-2015,Cyra Reiten,"Westfield 1 Anderson St,Chatswood",Sydney,NSW,Corporate,Nicholas Fernandes,Low,Alto Memo Cubes,Office Supplies,Wrap Bag,Regular Air,11-09-2015,$3.32,$5.18,$1.86,33,$188.46,7%,$5.53,$165.61,$2.04,$168.93</t>
  </si>
  <si>
    <t>5556-2,28-01-2015,Phillip Flathmann,"Macquarie Centre Cnr Herring Road &amp; Waterloo Road,Macquarie Park",Sydney,NSW,Home Office,Nicholas Fernandes,High,Colored Envelopes,Technology,Large Box,Regular Air,29-01-2015,$2.25,$3.69,$1.44,5,$16.98,2%,$0.65,$16.55,$2.50,$16.82</t>
  </si>
  <si>
    <t>5557-1,10-03-2014,Adam Hart,"2a/285A Crown St,Surry Hills",Sydney,NSW,Home Office,Phoebe Gour,Critical,Artisan Hi-Liter Smear-Safe Highlighters,Office Supplies,Wrap Bag,Regular Air,11-03-2014,$2.98,$5.84,$2.86,10,$137.36,10%,$0.00,$133.66,$0.83,$147.43</t>
  </si>
  <si>
    <t>5558-2,18-07-2014,Julia Dunbar,"Qantas Domestic Terminal,Mascot",Sydney,NSW,Small Business,Phoebe Gour,Medium,"Steady Colorific Colored Pencils, 12/Box",Office Supplies,Small Box,Regular Air,25-07-2014,$1.30,$2.88,$1.58,24,$134.48,6%,$6.72,$127.76,$1.01,$129.71</t>
  </si>
  <si>
    <t>5558-2,18-07-2014,Julia Dunbar,"Qantas Domestic Terminal,Mascot",Sydney,NSW,Home Office,Phoebe Gour,Medium,"Steady Colorific Colored Pencils, 12/Box",Office Supplies,Wrap Bag,Regular Air,25-07-2014,$1.30,$2.88,$1.58,19,$134.48,3%,$6.72,$127.76,$1.01,$129.71</t>
  </si>
  <si>
    <t>5558-2,18-07-2014,Julia Dunbar,"Qantas Domestic Terminal,Mascot",Sydney,NSW,Small Business,Phoebe Gour,Not Specified,"Steady Colorific Colored Pencils, 12/Box",Technology,Small Box,Regular Air,25-07-2014,$1.30,$2.88,$1.58,49,$134.48,7%,$6.72,$127.76,$1.01,$129.71</t>
  </si>
  <si>
    <t>5558-2,18-07-2014,Julia Dunbar,"Qantas Domestic Terminal,Mascot",Sydney,NSW,Corporate,Phoebe Gour,Critical,"Steady Colorific Colored Pencils, 12/Box",Technology,Small Box,Express Air,25-07-2014,$1.30,$2.88,$1.58,44,$134.48,3%,$6.72,$127.76,$1.01,$129.71</t>
  </si>
  <si>
    <t>5558-2,18-07-2014,Julia Dunbar,"Qantas Domestic Terminal,Mascot",Sydney,NSW,Corporate,Phoebe Gour,High,"Steady Colorific Eraseable Coloring Pencils, 12 Count",Office Supplies,Small Box,Regular Air,25-07-2014,$1.90,$3.28,$1.38,10,$134.48,4%,$6.72,$127.76,$1.95,$129.71</t>
  </si>
  <si>
    <t>5558-2,18-07-2014,Julia Dunbar,"Qantas Domestic Terminal,Mascot",Sydney,NSW,Corporate,Phoebe Gour,High,"Steady Colorific Colored Pencils, 12/Box",Office Supplies,Small Box,Regular Air,25-07-2014,$1.30,$2.88,$1.58,26,$134.48,7%,$6.72,$127.76,$1.01,$129.71</t>
  </si>
  <si>
    <t>5558-2,18-07-2014,Julia Dunbar,"Qantas Domestic Terminal,Mascot",Sydney,NSW,Small Business,Phoebe Gour,High,"Steady Colorific Colored Pencils, 12/Box",Office Supplies,Small Box,Regular Air,25-07-2014,$1.30,$2.88,$1.58,47,$134.48,0%,$6.72,$127.76,$1.01,$129.71</t>
  </si>
  <si>
    <t>5558-2,18-07-2014,Julia Dunbar,"Qantas Domestic Terminal,Mascot",Sydney,NSW,Home Office,Phoebe Gour,Medium,"Steady Colorific Colored Pencils, 12/Box",Office Supplies,Small Box,Regular Air,25-07-2014,$1.30,$2.88,$1.58,6,$134.48,6%,$6.72,$127.76,$1.01,$129.71</t>
  </si>
  <si>
    <t>5558-2,18-07-2014,Jere Hund,"224A Gertrude St,Fitzroy",Melbourne,VIC,Small Business,Connor Betts,Not Specified,Steady Liquid Accent Tank-Style Highlighters,Office Supplies,Small Box,Regular Air,21-07-2014,$1.31,$2.84,$1.53,18,$134.48,10%,$6.72,$127.76,$0.93,$129.71</t>
  </si>
  <si>
    <t>5558-2,05-08-2014,Ed Ludwig,"221 Barkly St,St Kilda",Melbourne,VIC,Small Business,Yvette Biti,Low,"Steady Colorific Colored Pencils, 12/Box",Office Supplies,Wrap Bag,Regular Air,07-08-2014,$1.30,$2.88,$1.58,48,$134.48,7%,$6.72,$127.76,$1.01,$129.71</t>
  </si>
  <si>
    <t>5558-2,18-07-2014,Julia Dunbar,"Qantas Domestic Terminal,Mascot",Sydney,NSW,Corporate,Phoebe Gour,Not Specified,Steady Colorific Eriasable Repositionable Plastic Tabs,Office Supplies,Wrap Bag,Regular Air,25-07-2014,$5.33,$8.60,$3.27,40,$134.48,3%,$6.72,$127.76,$6.19,$129.71</t>
  </si>
  <si>
    <t>5558-2,19-06-2014,Barry Pond,"99 Lygon Street,East Brunswick",Melbourne,VIC,Corporate,Connor Betts,Not Specified,"Steady Colorific Colored Pencils, 12/Box",Office Supplies,Small Box,Regular Air,21-06-2014,$1.30,$2.88,$1.58,21,$136.36,3%,$7.35,$125.75,$1.01,$129.71</t>
  </si>
  <si>
    <t>5558-2,04-01-2014,Saphhira Shifley,"Westfield Miranda, 600 Kingsway,Miranda",Sydney,NSW,Small Business,Preston Senome,Low,Desktop 3-Pocket Hot File,Office Supplies,Small Pack,Regular Air,05-01-2014,$22.18,$54.10,$31.92,47,"$2,272.20",4%,$45.44,"$2,226.76",$19.99,"$2,246.75"</t>
  </si>
  <si>
    <t>5559-1,09-12-2015,Emily Grady,"359 Crown Street,Surry Hills",Sydney,NSW,Small Business,Phoebe Gour,Critical,Alto Memo Cubes,Office Supplies,Wrap Bag,Regular Air,10-12-2015,$3.32,$5.18,$1.86,8,$599.55,10%,$49.93,$549.55,$2.04,$556.82</t>
  </si>
  <si>
    <t>5559-1,29-12-2013,Christy Brittain,"Shop 1, 186-190 Church Street,Parramatta</t>
  </si>
  <si>
    <t>5559-1,29-06-2014,Xylona Price,"98-104 Parramatta Rd,Camperdown",Sydney,NSW,Corporate,Phoebe Gour,Critical,Artisan 481 Labels,Technology,Small Box,Regular Air,29-06-2014,$1.94,$3.08,$1.14,44,$113.64,9%,$12.14,$112.76,$0.99,$113.15</t>
  </si>
  <si>
    <t>5559-1,24-02-2014,Sandra Glassco,"224A Gertrude St,Fitzroy",Melbourne,VIC,Corporate,Connor Betts,Medium,Alto Perma 2700 Stacking Storage Drawers,Office Supplies,Wrap Bag,Express Air,26-02-2014,$8.92,$29.74,$20.82,48,$341.65,10%,$10.43,$385.66,$6.64,$385.52</t>
  </si>
  <si>
    <t>5559-2,18-07-2014,Julia Dunbar,"Qantas Domestic Terminal,Mascot",Sydney,NSW,Consumer,Phoebe Gour,Not Specified,Steady Liquid Accent Tank-Style Highlighters,Technology,Small Box,Regular Air,25-07-2014,$1.31,$2.84,$1.53,39,$134.48,9%,$6.72,$127.76,$0.93,$129.71</t>
  </si>
  <si>
    <t>5560-1,08-10-2014,Christopher Schild,"4A Lyons St,Strathfield",Sydney,NSW,Consumer,Tina Carlton,Low,Artisan Hi-Liter Smear-Safe Highlighters,Office Supplies,Wrap Bag,Regular Air,10-10-2014,$2.98,$5.84,$2.86,49,$40.60,0%,$1.62,$39.94,$0.83,$40.43</t>
  </si>
  <si>
    <t>5560-1,22-07-2014,Gene Hale,"1/173-179 Bronte Rd,Waverley",Sydney,NSW,Home Office,Leighton Forrest,Low,Economy Binders,Technology,Small Box,Regular Air,24-07-2014,$1.33,$2.08,$0.75,31,$41.60,0%,$1.66,$39.94,$1.49,$41.43</t>
  </si>
  <si>
    <t>5560-1,22-07-2014,Gene Hale,"1/173-179 Bronte Rd,Waverley",Sydney,NSW,Home Office,Leighton Forrest,High,Economy Binders,Technology,Medium Box,Regular Air,24-07-2014,$1.33,$2.08,$0.75,7,$41.60,3%,$1.66,$39.94,$1.49,$41.43</t>
  </si>
  <si>
    <t>5560-1,27-07-2014,Molie Backet,"8 Rankins Lane ,Melbourne",Melbourne,VIC,Home Office,Connor Betts,High,Economy Binders,Furniture,Large Box,Regular Air,29-07-2014,$1.33,$2.08,$0.75,30,$41.60,3%,$1.66,$39.94,$1.49,$41.43</t>
  </si>
  <si>
    <t>5560-1,03-09-2014,Kean Thornton,"Westfield Sydney,Sydney",Sydney,NSW,Small Business,Natasha Song,Medium,Economy Binders,Technology,Jumbo Drum,Delivery Truck,10-09-2014,$1.33,$2.08,$0.75,39,$41.60,8%,$1.66,$39.94,$1.49,$41.43</t>
  </si>
  <si>
    <t>5560-1,03-04-2014,Alex Grayson,"644 George St,Sydney",Sydney,NSW,Small Business,Radhya Staples,Critical,Economy Binders,Office Supplies,Wrap Bag,Regular Air,05-04-2014,$1.33,$2.08,$0.75,31,$41.60,1%,$1.66,$39.94,$1.49,$41.43</t>
  </si>
  <si>
    <t>5560-1,22-07-2014,Gene Hale,"1/173-179 Bronte Rd,Waverley",Sydney,NSW,Small Business,Leighton Forrest,Low,Economy Binders,Office Supplies,Wrap Bag,Regular Air,24-07-2014,$1.33,$2.08,$0.75,22,$41.60,10%,$1.66,$39.94,$1.49,$41.43</t>
  </si>
  <si>
    <t>5560-1,26-11-2013,Toby Knight,"Crown Complex,Southbank",Melbourne,VIC,Home Office,Yvette Biti,Low,Economy Binders,Technology,Small Box,Regular Air,28-11-2013,$1.33,$2.08,$0.75,5,$41.20,6%,$3.46,$39.94,$1.49,$41.43</t>
  </si>
  <si>
    <t>5560-1,21-09-2014,George Ashbrook,"506 Swan Street,Richmond",Melbourne,VIC,Corporate,Connor Betts,Not Specified,Artisan 474 Labels,Office Supplies,Small Pack,Regular Air,22-09-2014,$1.84,$2.88,$1.04,44,$37.82,6%,$2.35,$35.53,$0.99,$36.85</t>
  </si>
  <si>
    <t>5560-1,22-07-2014,Gene Hale,"1/173-179 Bronte Rd,Waverley",Sydney,NSW,Corporate,Leighton Forrest,Medium,Economy Binders,Office Supplies,Small Box,Regular Air,24-07-2014,$1.33,$2.08,$0.75,50,$41.60,8%,$1.66,$39.94,$1.49,$41.43</t>
  </si>
  <si>
    <t>5560-1,22-07-2014,Gene Hale,"1/173-179 Bronte Rd,Waverley",Sydney,NSW,Corporate,Leighton Forrest,Not Specified,Economy Binders,Office Supplies,Small Box,Regular Air,24-07-2014,$1.33,$2.08,$0.75,42,$41.60,4%,$1.66,$39.94,$1.49,$41.43</t>
  </si>
  <si>
    <t>5560-2,22-07-2014,Gene Hale,"1/173-179 Bronte Rd,Waverley",Sydney,NSW,Corporate,Leighton Forrest,Critical,EcoTones Memo Sheets,Furniture,Large Box,Regular Air,24-07-2014,$2.52,$4.00,$1.48,44,$41.60,8%,$1.66,$39.94,$1.30,$41.43</t>
  </si>
  <si>
    <t>5561-1,13-10-2013,Becky Castell,"Macquarie Centre Cnr Herring Road &amp; Waterloo Road,Macquarie Park",Sydney,NSW,Small Business,Nicholas Fernandes,Low,Artisan Lamy Binders,Office Supplies,Small Box,Regular Air,15-10-2013,$3.37,$5.53,$2.16,41,$635.52,4%,$434.55,$521.54,$6.98,$536.02</t>
  </si>
  <si>
    <t>5561-1,25-04-2016,Stuart Van,"Westfield Sydney,Sydney",Sydney,NSW,Corporate,Natasha Song,Critical,Apex Straight Scissors,Office Supplies,Small Box,Regular Air,27-04-2016,$5.19,$12.98,$7.79,8,$399.60,4%,$19.98,$372.66,$3.14,$388.43</t>
  </si>
  <si>
    <t>5562-1,24-07-2014,Sonia Sunley,"1/50-58 Hunter St,Sydney",Sydney,NSW,Corporate,Preston Senome,Low,Smiths Metal Binder Clips,Office Supplies,Small Pack,Regular Air,26-07-2014,$1.60,$2.62,$1.02,35,$63.80,1%,$5.90,$65.10,$0.80,$60.41</t>
  </si>
  <si>
    <t>5562-1,24-07-2014,Sonia Sunley,"1/50-58 Hunter St,Sydney",Sydney,NSW,Small Business,Preston Senome,Not Specified,Smiths Metal Binder Clips,Office Supplies,Small Box,Regular Air,26-07-2014,$1.60,$2.62,$1.02,27,$65.50,3%,$5.90,$59.61,$0.80,$60.41</t>
  </si>
  <si>
    <t>5562-1,09-01-2015,Katrina Willman,"120 Hardware St,Melbourne",Melbourne,VIC,Home Office,Yvette Biti,Low,Smiths Metal Binder Clips,Technology,Small Pack,Express Air,11-01-2015,$1.60,$2.62,$1.02,5,$66.00,0%,$1.40,$59.64,$0.80,$60.41</t>
  </si>
  <si>
    <t>5562-1,11-09-2014,Philip Brown,"499-501 Lygon Street,Carlton North",Melbourne,VIC,Home Office,Yvette Biti,High,Smiths Metal Binder Clips,Office Supplies,Small Box,Regular Air,13-09-2014,$1.60,$2.62,$1.02,23,$63.50,1%,$5.90,$59.60,$0.80,$60.41</t>
  </si>
  <si>
    <t>5562-1,12-09-2014,Gary Hansen,"273 George Street,Sydney",Sydney,NSW,Corporate,Leighton Forrest,High,Smiths Metal Binder Clips,Office Supplies,Small Box,Regular Air,19-09-2014,$1.60,$2.62,$1.02,43,$65.50,9%,$5.90,$59.61,$0.80,$60.41</t>
  </si>
  <si>
    <t>5562-1,23-04-2015,Deborah Brumfield,"501 George St,Sydney",Sydney,NSW,Consumer,Samantha Chairs,High,Apex Preferred Stainless Steel Scissors,Office Supplies,Small Box,Regular Air,23-04-2015,$2.50,$5.68,$3.18,7,$167.92,9%,$1.86,$165.20,$3.60,$167.92</t>
  </si>
  <si>
    <t>5562-1,24-07-2014,Sonia Sunley,"1/50-58 Hunter St,Sydney",Sydney,NSW,Home Office,Preston Senome,Not Specified,Smiths Metal Binder Clips,Office Supplies,Wrap Bag,Regular Air,26-07-2014,$1.60,$2.62,$1.02,27,$65.50,0%,$5.90,$59.61,$0.80,$60.41</t>
  </si>
  <si>
    <t>5562-1,05-12-2013,Trudy Brown,"180 High Street,Windsor",Melbourne,VIC,Corporate,Connor Betts,Low,Artisan Legal 4-Ring Binder,Office Supplies,Small Box,Regular Air,07-12-2013,$13.64,$20.98,$7.34,10,$683.86,9%,$100.68,$630.98,$1.49,$665.88</t>
  </si>
  <si>
    <t>5562-1,30-06-2014,Monica Federle,"834 Bourke St,Waterloo",Sydney,NSW,Small Business,Charlie Bui,Medium,Smiths Metal Binder Clips,Technology,Small Box,Regular Air,03-07-2014,$1.60,$2.62,$1.02,22,$65.50,7%,$5.90,$59.61,$0.80,$60.41</t>
  </si>
  <si>
    <t>5562-1,18-06-2015,Sean ODonnell,"541 Church St ,Richmond",Melbourne,VIC,Home Office,Yvette Biti,High,Smiths Metal Binder Clips,Office Supplies,Wrap Bag,Regular Air,18-06-2015,$1.60,$2.62,$1.02,16,$62.00,2%,$2.24,$59.60,$0.80,$61.41</t>
  </si>
  <si>
    <t>5562-1,24-07-2014,Sonia Sunley,"1/50-58 Hunter St,Sydney",Sydney,NSW,Home Office,Preston Senome,Medium,Smiths Metal Binder Clips,Office Supplies,Small Box,Regular Air,26-07-2014,$1.60,$2.62,$1.02,44,$65.50,4%,$5.90,$59.61,$0.80,$60.41</t>
  </si>
  <si>
    <t>5562-1,26-03-2016,Sandra Flanagan,"359 Crown Street,Surry Hills",Sydney,NSW,Corporate,Phoebe Gour,High,Adesso Programmable 142-Key Keyboard,Technology,Small Box,Regular Air,28-03-2016,$32.02,$152.48,$120.46,20,"$1,295.76",4%,$0.00,"$1,263.94",$4.00,"$1,269.44"</t>
  </si>
  <si>
    <t>5564-1,25-07-2014,Philip Brown,"499-501 Lygon Street,Carlton North",Melbourne,VIC,Corporate,Yvette Biti,Medium,Self-Adhesive Ring Binder Labels,Office Supplies,Small Box,Express Air,29-07-2014,$2.18,$3.52,$1.34,21,$144.90,2%,$14.49,$130.41,$6.83,$130.90</t>
  </si>
  <si>
    <t>5564-1,25-07-2014,Philip Brown,"499-501 Lygon Street,Carlton North",Melbourne,VIC,Corporate,Yvette Biti,Critical,Security-Tint Envelopes,Office Supplies,Small Box,Regular Air,27-07-2014,$4.89,$7.64,$2.75,8,$144.90,4%,$14.49,$130.41,$1.39,$130.90</t>
  </si>
  <si>
    <t>5564-1,25-07-2014,Philip Brown,"499-501 Lygon Street,Carlton North",Melbourne,VIC,Corporate,Yvette Biti,High,Self-Adhesive Removable Labels,Technology,Small Box,Regular Air,26-07-2014,$1.98,$3.15,$1.17,36,$144.90,0%,$14.49,$130.41,$0.49,$130.90</t>
  </si>
  <si>
    <t>5564-1,25-07-2014,Philip Brown,"499-501 Lygon Street,Carlton North",Melbourne,VIC,Home Office,Yvette Biti,Not Specified,Self-Adhesive Removable Labels,Office Supplies,Wrap Bag,Regular Air,27-07-2014,$1.98,$3.15,$1.17,39,$144.90,8%,$14.49,$130.41,$0.49,$130.90</t>
  </si>
  <si>
    <t>5564-1,27-07-2014,Philip Brown,"499-501 Lygon Street,Carlton North",Melbourne,VIC,Small Business,Yvette Biti,Medium,TechSavi Access Keyboard,Office Supplies,Small Box,Regular Air,29-07-2014,$8.31,$15.98,$7.67,4,$144.90,1%,$14.49,$130.41,$6.50,$130.90</t>
  </si>
  <si>
    <t>5565-1,03-10-2013,Eric Barreto,"359 Crown Street,Surry Hills",Sydney,NSW,Small Business,Phoebe Gour,Critical,1726 Digital Answering Machine,Office Supplies,Wrap Bag,Regular Air,04-10-2013,$8.82,$20.99,$12.17,35,$524.75,10%,$26.24,$497.25,$4.81,$503.52</t>
  </si>
  <si>
    <t>5565-1,17-03-2013,Erica Smith,"38/133-145 Castlereagh St,Sydney",Sydney,NSW,Home Office,Natasha Song,Low,OIC Thumb-Tacks,Technology,Small Box,Regular Air,17-03-2013,$0.71,$1.14,$0.43,6,$46.25,10%,$1.62,$42.45,$0.70,$43.12</t>
  </si>
  <si>
    <t>5566-1,21-03-2014,Justin Ellison,"163 Concord Road,North Strathfield",Sydney,NSW,Small Business,Charlie Bui,Critical,Artisan Non-Stick Binders,Office Supplies,Small Box,Regular Air,26-03-2014,$2.74,$4.49,$1.75,46,$5.60,6%,$0.10,$5.60,$1.49,$13.40</t>
  </si>
  <si>
    <t>5566-2,26-07-2014,Victoria Wilson,"1/160 Anzac Parade,Kensington",Sydney,NSW,Consumer,Natasha Song,Not Specified,Smiths Metal Binder Clips,Office Supplies,Small Box,Regular Air,02-08-2014,$1.60,$2.62,$1.02,47,$26.20,3%,$2.10,$24.10,$0.80,$24.90</t>
  </si>
  <si>
    <t>5566-2,31-05-2015,Laura Armstrong,"240-242 Johnston Street,Fitzroy",Melbourne,VIC,Consumer,Connor Betts,High,Smiths Metal Binder Clips,Office Supplies,Small Box,Regular Air,01-06-2015,$1.60,$2.62,$1.02,50,$25.20,7%,$0.70,$24.10,$0.80,$24.90</t>
  </si>
  <si>
    <t>5567-1,10-01-2014,Anne Pryor,"1-2/299 Sussex St,Sydney",Sydney,NSW,Home Office,Aanya Zhang,Medium,3wax Printer,Office Supplies,Small Box,Regular Air,10-01-2014,$219.61,$535.64,$316.03,6,$48.60,6%,$4.37,$45.29,$14.70,$52.01</t>
  </si>
  <si>
    <t>5567-1,16-07-2013,George Zrebassa,"81 MacLeay St,Potts Point",Sydney,NSW,Corporate,Samantha Chairs,Medium,Office Shears by Apex,Office Supplies,Small Box,Regular Air,17-07-2013,$0.94,$2.08,$1.14,46,$91.68,4%,$3.67,$88.05,$2.56,$88.33</t>
  </si>
  <si>
    <t>5569-1,04-09-2013,Darrin Martin,"221 Barkly St,St Kilda",Melbourne,VIC,Small Business,Yvette Biti,Medium,Emerson C82 Color Inkjet Printer,Office Supplies,Small Box,Regular Air,06-09-2013,$76.79,$119.99,$43.20,45,"$1,524.90",0%,$122.20,"$1,248.38",$14.00,"$1,249.39"</t>
  </si>
  <si>
    <t>5569-1,31-07-2013,Brand Markne,"834 Bourke St,Waterloo",Sydney,NSW,Home Office,Charlie Bui,Not Specified,"Angle-D Binders with Locking Rings, Label Holders",Office Supplies,Small Box,Regular Air,02-08-2013,$4.53,$7.30,$2.77,33,$294.72,9%,$29.37,$264.55,$7.72,$279.71</t>
  </si>
  <si>
    <t>5569-1,10-12-2014,Bart Watters,"Westfield 1 Anderson St,Chatswood",Sydney,NSW,Consumer,Nicholas Fernandes,Critical,Binder Posts,Office Supplies,Wrap Bag,Regular Air,11-12-2014,$3.50,$5.74,$2.24,2,$47.60,3%,$4.73,$44.53,$5.01,$55.70</t>
  </si>
  <si>
    <t>5570-1,31-05-2013,Raymond Fair,"61 York St,Sydney",Sydney,NSW,Consumer,Leighton Forrest,Not Specified,Colored Envelopes,Technology,Small Box,Regular Air,02-06-2013,$2.25,$3.69,$1.44,39,$166.52,9%,$13.65,$157.85,$2.50,$156.93</t>
  </si>
  <si>
    <t>5570-1,19-04-2013,Craig Carroll,"99 Lygon Street,East Brunswick",Melbourne,VIC,Corporate,Connor Betts,Low,Smiths Bulldog Clip,Technology,Jumbo Drum,Delivery Truck,20-04-2013,$2.31,$3.78,$1.47,35,$119.80,8%,$4.69,$116.57,$0.71,$118.37</t>
  </si>
  <si>
    <t>5570-1,22-08-2015,Bryan Spruell,"1 John Street,Waterloo",Sydney,NSW,Small Business,Charlie Bui,Not Specified,Smiths SlimLine Pencil Sharpener,Office Supplies,Wrap Bag,Regular Air,27-08-2015,$4.79,$11.97,$7.18,3,$95.98,4%,$8.59,$86.99,$5.81,$95.19</t>
  </si>
  <si>
    <t>5570-1,10-01-2015,Max Jones,"240-242 Johnston Street,Fitzroy",Melbourne,VIC,Corporate,Connor Betts,Low,Apex Straight Scissors,Technology,Small Box,Regular Air,12-01-2015,$5.19,$12.98,$7.79,29,$872.50,3%,$61.10,$827.53,$3.14,$826.32</t>
  </si>
  <si>
    <t>5570-1,30-07-2014,Keith Herrera,"120 Hardware St,Melbourne",Melbourne,VIC,Home Office,Connor Betts,Low,Artisan Round Ring Poly Binders,Office Supplies,Small Box,Regular Air,31-07-2014,$1.82,$2.84,$1.02,5,$31.68,6%,$0.63,$31.05,$5.44,$36.38</t>
  </si>
  <si>
    <t>5571-1,09-06-2013,Jim Kriz,"85-113 Dunning Ave,Roseberry",Sydney,NSW,Corporate,Mihael Khan,High,Security-Tint Envelopes,Office Supplies,Wrap Bag,Regular Air,10-06-2013,$4.89,$7.64,$2.75,47,$157.08,0%,$12.85,$142.58,$1.39,$123.78</t>
  </si>
  <si>
    <t>5571-1,05-08-2014,Pete Armstrong,"506 Swan Street,Richmond",Melbourne,VIC,Corporate,Connor Betts,Not Specified,12 Colored Short Pencils,Office Supplies,Small Box,Regular Air,07-08-2014,$1.09,$2.60,$1.51,15,$111.80,10%,$6.71,$105.09,$2.40,$107.49</t>
  </si>
  <si>
    <t>5572-1,03-05-2014,Liz Willingham,"60 Commercial Rd,Prahran",Melbourne,VIC,Small Business,Yvette Biti,Medium,Apex Box Cutter Scissors,Office Supplies,Wrap Bag,Regular Air,07-05-2014,$4.19,$10.23,$6.04,23,$199.00,1%,$19.95,$185.58,$4.68,$176.71</t>
  </si>
  <si>
    <t>5572-1,20-10-2013,Roy Skaria,"2/797 Botany Rd,Rosebery",Sydney,NSW,Small Business,Samantha Chairs,Not Specified,Alto Memo Cubes,Office Supplies,Wrap Bag,Regular Air,21-10-2013,$3.32,$5.18,$1.86,49,$93.92,9%,$0.00,$93.34,$2.04,$96.33</t>
  </si>
  <si>
    <t>5572-1,27-06-2014,Alejandro Ballentine,"412 Brunswick St,Fitzroy",Melbourne,VIC,Corporate,Connor Betts,Medium,Apex Box Cutter Scissors,Technology,Small Box,Regular Air,28-06-2014,$4.19,$10.23,$6.04,46,$166.32,2%,$15.64,$152.70,$4.68,$162.52</t>
  </si>
  <si>
    <t>5574-1,30-07-2014,Denny Joy,"99 Lygon Street,East Brunswick",Melbourne,VIC,Consumer,Connor Betts,High,Security-Tint Envelopes,Office Supplies,Small Box,Regular Air,01-08-2014,$4.89,$7.64,$2.75,5,$53.48,8%,$3.21,$50.27,$1.39,$51.66</t>
  </si>
  <si>
    <t>5574-1,30-03-2015,Mike Kennedy,"99 Lygon Street,East Brunswick",Melbourne,VIC,Corporate,Connor Betts,Medium,Deluxe Rollaway Locking File with Drawer,Office Supplies,Small Box,Regular Air,01-04-2015,$178.83,$415.88,$237.05,50,"$1,312.61",2%,$78.76,"$1,253.89",$11.37,"$1,273.93"</t>
  </si>
  <si>
    <t>5574-1,02-09-2014,Vivek Sundaresam,"152 Bunnerong Road,Eastgardens",Sydney,NSW,Corporate,Tina Carlton,Critical,TechSavi Access Keyboard,Office Supplies,Small Box,Regular Air,04-09-2014,$10.07,$15.98,$5.91,39,$469.92,7%,$18.50,$451.10,$4.00,$465.29</t>
  </si>
  <si>
    <t>5574-1,25-05-2013,Shui Tom,"1 John Street,Waterloo",Sydney,NSW,Corporate,Charlie Bui,Low,"Artisan Flip-Chart Easel Binder, Black",Office Supplies,Wrap Bag,Regular Air,26-05-2013,$13.88,$22.38,$8.50,27,$385.08,6%,$38.81,$378.93,$15.10,$358.45</t>
  </si>
  <si>
    <t>5574-1,26-12-2014,Arthur Gainer,"180 High Street,Windsor",Melbourne,VIC,Consumer,Connor Betts,Medium,"Angle-D Binders with Locking Rings, Label Holders",Office Supplies,Small Box,Regular Air,29-12-2014,$4.53,$7.30,$2.77,32,$298.50,1%,$14.93,$272.53,$7.72,$273.54</t>
  </si>
  <si>
    <t>5574-1,21-09-2014,George Ashbrook,"506 Swan Street,Richmond",Melbourne,VIC,Home Office,Connor Betts,Critical,Artisan Durable Poly Binders,Technology,Small Box,Regular Air,22-09-2014,$3.37,$5.53,$2.16,12,$53.70,10%,$2.69,$52.09,$6.98,$51.63</t>
  </si>
  <si>
    <t>5575-1,25-10-2013,Dan Campbell,"1/173-179 Bronte Rd,Waverley",Sydney,NSW,Home Office,Leighton Forrest,Low,Artisan Hanging File Binders,Technology,Jumbo Drum,Delivery Truck,27-10-2013,$3.65,$5.98,$2.33,42,$119.40,0%,$4.69,$116.45,$1.49,$117.99</t>
  </si>
  <si>
    <t>5576-1,16-07-2013,George Zrebassa,"93 MacLeay St,Potts Point",Sydney,NSW,Small Business,Natasha Song,Critical,Barrel Sharpener,Office Supplies,Wrap Bag,Express Air,17-07-2013,$1.46,$3.57,$2.11,32,$43.68,3%,$1.66,$30.70,$4.17,$33.26</t>
  </si>
  <si>
    <t>5576-1,19-11-2014,Callia Suhley,"Crown Complex,Southbank",Melbourne,VIC,Corporate,Yvette Biti,Not Specified,Bagged Rubber Bands,Technology,Small Box,Regular Air,21-11-2014,$0.24,$1.26,$1.02,1,$53.48,0%,$3.21,$50.27,$0.70,$53.66</t>
  </si>
  <si>
    <t>5576-1,06-12-2016,Ben Peterman,"2a/285A Crown St,Surry Hills",Sydney,NSW,Small Business,Phoebe Gour,Low,300 Series Non-Flip,Office Supplies,Wrap Bag,Regular Air,08-12-2016,$62.40,$155.99,$93.59,47,"$7,014.08",7%,$70.14,"$6,947.94",$8.08,"$6,947.94"</t>
  </si>
  <si>
    <t>5576-1,03-08-2014,Stephanie Ulpright,"541 Church St ,Richmond",Melbourne,VIC,Home Office,Yvette Biti,Critical,Binder Posts,Office Supplies,Small Box,Regular Air,04-08-2014,$3.50,$5.74,$2.24,9,$40.18,9%,$1.61,$38.57,$5.01,$43.58</t>
  </si>
  <si>
    <t>5576-1,03-08-2014,Frank Hawley,"2/797 Botany Rd,Rosebery",Sydney,NSW,Home Office,Samantha Chairs,Medium,Binder Posts,Office Supplies,Small Box,Regular Air,03-08-2014,$3.50,$5.74,$2.24,8,$40.18,7%,$1.61,$38.57,$5.01,$43.58</t>
  </si>
  <si>
    <t>5578-1,17-04-2014,Dean Percer,"221 Barkly St,St Kilda",Melbourne,VIC,Corporate,Yvette Biti,High,Ames Color-File Green Diamond Border X-ray Mailers,Furniture,Small Pack,Regular Air,18-04-2014,$52.07,$83.98,$31.91,1,"$2,554.80",10%,$156.81,"$2,316.19",$5.01,"$2,318.69"</t>
  </si>
  <si>
    <t>5578-1,05-08-2014,Ed Ludwig,"222 Barkly St,St Kilda",Melbourne,VIC,Corporate,Yvette Biti,Critical,12 Colored Short Pencils,Office Supplies,Small Box,Regular Air,07-08-2014,$1.09,$2.60,$1.51,36,$111.80,5%,$6.71,$105.09,$2.40,$107.49</t>
  </si>
  <si>
    <t>5578-1,25-06-2013,Neil Knudson,"4A Lyons St,Strathfield",Sydney,NSW,Small Business,Tina Carlton,Not Specified,UGen Ultra Cordless Optical Suite,Technology,Small Box,Regular Air,27-06-2013,$54.52,$100.97,$46.45,43,"$3,154.10",5%,$36.14,"$3,610.09",$7.18,"$3,310.09"</t>
  </si>
  <si>
    <t>5578-1,05-08-2014,Ed Ludwig,"221 Barkly St,St Kilda",Melbourne,VIC,Consumer,Yvette Biti,Medium,1726 Digital Answering Machine,Office Supplies,Small Box,Regular Air,07-08-2014,$8.82,$20.99,$12.17,48,$111.80,1%,$6.71,$105.09,$4.81,$107.49</t>
  </si>
  <si>
    <t>5578-1,05-08-2014,Ed Ludwig,"221 Barkly St,St Kilda",Melbourne,VIC,Consumer,Yvette Biti,High,12 Colored Short Pencils,Technology,Large Box,Regular Air,07-08-2014,$1.09,$2.60,$1.51,46,$111.80,7%,$6.71,$105.09,$2.40,$107.49</t>
  </si>
  <si>
    <t>5578-2,27-07-2015,Randy Ferguson,"438 Victoria Avenue,Chatswood",Sydney,NSW,Corporate,Natasha Song,Low,OIC Thumb-Tacks,Office Supplies,Wrap Bag,Regular Air,29-07-2015,$0.71,$1.14,$0.43,38,$53.75,2%,$2.69,$51.09,$0.70,$53.69</t>
  </si>
  <si>
    <t>5579-1,06-08-2014,Carol Adams,"181 Enmore Rd,Enmore",Sydney,NSW,Corporate,Radhya Staples,Not Specified,Artisan 473 Labels,Technology,Small Pack,Regular Air,06-08-2014,$1.84,$2.88,$1.04,7,$191.66,1%,$19.14,$172.22,$0.99,$173.71</t>
  </si>
  <si>
    <t>5579-1,19-05-2015,Grant Carroll,"10 O'Connell St,Sydney",Sydney,NSW,Corporate,Aanya Zhang,Low,Artisan Poly Binder Pockets,Office Supplies,Wrap Bag,Express Air,20-05-2015,$2.26,$3.58,$1.32,15,$40.18,3%,$2.41,$38.57,$5.47,$43.59</t>
  </si>
  <si>
    <t>5579-1,27-12-2014,Todd Boyes,"Westfield Miranda, 600 Kingsway,Miranda",Sydney,NSW,Corporate,Preston Senome,High,Alto Memo Cubes,Office Supplies,Small Box,Regular Air,29-12-2014,$3.32,$5.18,$1.86,23,$96.38,2%,$0.90,$94.98,$2.04,$95.71</t>
  </si>
  <si>
    <t>5579-2,01-11-2013,Kristina Nunn,"22 Civic Rd,Auburn",Sydney,NSW,Corporate,Mihael Khan,Low,Artisan Hanging File Binders,Office Supplies,Wrap Bag,Express Air,02-11-2013,$3.65,$5.98,$2.33,39,$163.98,5%,$3.10,$151.86,$1.49,$152.57</t>
  </si>
  <si>
    <t>5580-1,04-07-2014,Mike Gockenbach,"180 High Street,Windsor",Melbourne,VIC,Consumer,Connor Betts,High,Alto Memo Cubes,Office Supplies,Wrap Bag,Regular Air,06-07-2014,$3.32,$5.18,$1.86,1,$43.68,2%,$5.00,$40.80,$2.04,$43.15</t>
  </si>
  <si>
    <t>5580-1,19-12-2015,Olvera Toch,"3 Carrington Road ,Box Hill",Melbourne,VIC,Corporate,Yvette Biti,Not Specified,"210 Trimline Phone, White",Technology,Small Box,Regular Air,21-12-2015,$9.91,$15.99,$6.08,29,$830.60,3%,$18.52,$799.95,$11.28,$700.39</t>
  </si>
  <si>
    <t>5581-1,07-08-2014,John Lucas,"188 Pitt Street,Sydney",Sydney,NSW,Small Business,Tina Carlton,Medium,Alto Memo Cubes,Office Supplies,Small Box,Regular Air,09-08-2014,$3.32,$5.18,$1.86,23,$88.06,6%,$1.76,$86.30,$2.04,$88.34</t>
  </si>
  <si>
    <t>5581-1,07-08-2014,John Lucas,"188 Pitt Street,Sydney",Sydney,NSW,Corporate,Tina Carlton,Not Specified,Alto Memo Cubes,Office Supplies,Small Box,Regular Air,09-08-2014,$3.32,$5.18,$1.86,33,$88.06,8%,$1.76,$86.30,$2.04,$88.34</t>
  </si>
  <si>
    <t>5581-1,07-08-2014,John Lucas,"188 Pitt Street,Sydney",Sydney,NSW,Consumer,Tina Carlton,Low,Alto Memo Cubes,Technology,Medium Box,Regular Air,09-08-2014,$3.32,$5.18,$1.86,27,$88.06,1%,$1.76,$86.30,$2.04,$88.34</t>
  </si>
  <si>
    <t>5581-1,07-08-2014,John Lucas,"188 Pitt Street,Sydney",Sydney,NSW,Corporate,Tina Carlton,Medium,Alto Memo Cubes,Office Supplies,Wrap Bag,Regular Air,09-08-2014,$3.32,$5.18,$1.86,21,$88.06,6%,$1.76,$86.30,$2.04,$88.34</t>
  </si>
  <si>
    <t>5581-1,12-03-2014,Thomas Boland,"3/219 Canley Vale Road,Canley Heights",Sydney,NSW,Small Business,Mihael Khan,Not Specified,TechSavi Access Keyboard,Office Supplies,Small Box,Regular Air,14-05-2014,$8.31,$15.98,$7.67,19,$528.80,7%,$10.18,$504.82,$6.50,$588.54</t>
  </si>
  <si>
    <t>5581-1,07-08-2014,John Lucas,"188 Pitt Street,Sydney",Sydney,NSW,Home Office,Tina Carlton,Medium,Alto Memo Cubes,Office Supplies,Wrap Bag,Regular Air,09-08-2014,$3.32,$5.18,$1.86,27,$88.06,9%,$1.76,$86.30,$2.04,$88.34</t>
  </si>
  <si>
    <t>5581-1,07-08-2014,John Lucas,"188 Pitt Street,Sydney",Sydney,NSW,Consumer,Tina Carlton,Not Specified,Alto Memo Cubes,Technology,Small Pack,Regular Air,09-08-2014,$3.32,$5.18,$1.86,19,$88.06,7%,$1.76,$86.30,$2.04,$88.34</t>
  </si>
  <si>
    <t>5581-1,03-09-2014,Brean Thornton,"188 Pitt Street,Sydney",Sydney,NSW,Home Office,Tina Carlton,Medium,Alto Memo Cubes,Office Supplies,Wrap Bag,Express Air,10-09-2014,$3.32,$5.18,$1.86,28,$88.08,5%,$1.76,$86.30,$2.04,$88.34</t>
  </si>
  <si>
    <t>5582-1,15-10-2014,Vicky Freymann,"501 George St,Sydney",Sydney,NSW,Corporate,Samantha Chairs,Medium,Artisan 474 Labels,Office Supplies,Small Box,Regular Air,19-10-2014,$1.84,$2.88,$1.04,16,$41.60,4%,$1.66,$39.04,$0.99,$41.84</t>
  </si>
  <si>
    <t>5583-1,11-08-2014,Benjamin Patterson,"Westfield Sydney,Sydney",Sydney,NSW,Home Office,Natasha Song,Critical,Bagged Rubber Bands,Technology,Small Box,Regular Air,12-08-2014,$0.24,$1.26,$1.02,12,$2.52,7%,$0.15,$2.37,$0.70,$3.07</t>
  </si>
  <si>
    <t>5584-1,10-02-2014,Dennis Pardue,"412 Brunswick St,Fitzroy",Melbourne,VIC,Small Business,Connor Betts,Low,Adesso Programmable 142-Key Keyboard,Office Supplies,Wrap Bag,Regular Air,11-02-2014,$39.64,$152.48,$112.84,40,"$8,799.50",4%,$51.50,"$7,297.50",$6.50,"$7,762.55"</t>
  </si>
  <si>
    <t>5584-1,09-08-2013,Aaron Bergman,"Westfield Sydney,Sydney",Sydney,NSW,Home Office,Natasha Song,Low,Apex Preferred Stainless Steel Scissors,Office Supplies,Small Box,Regular Air,16-08-2013,$2.50,$5.68,$3.18,37,$205.32,4%,$23.19,$191.05,$3.60,$199.04</t>
  </si>
  <si>
    <t>5584-1,11-08-2014,Sara Luxemburg,"180 High Street,Windsor",Melbourne,VIC,Corporate,Connor Betts,Low,"DrawIt Colored Pencils, 48-Color Set",Technology,Jumbo Drum,Delivery Truck,14-08-2014,$21.56,$36.55,$14.99,35,$877.20,8%,$61.40,$815.80,$13.89,$829.69</t>
  </si>
  <si>
    <t>5584-1,11-08-2014,Sara Luxemburg,"180 High Street,Windsor",Melbourne,VIC,Consumer,Connor Betts,Low,"DrawIt Colored Pencils, 48-Color Set",Office Supplies,Wrap Bag,Regular Air,14-08-2014,$21.56,$36.55,$14.99,11,$877.20,0%,$61.40,$815.80,$13.89,$829.69</t>
  </si>
  <si>
    <t>5584-1,20-10-2014,Pamela Stobb,"273 George Street,Sydney",Sydney,NSW,Small Business,Leighton Forrest,High,"DrawIt Colored Pencils, 48-Color Set",Office Supplies,Small Box,Express Air,22-10-2014,$21.56,$36.55,$14.99,10,$877.20,6%,$61.40,$815.80,$13.89,$829.69</t>
  </si>
  <si>
    <t>5585-2,29-05-2013,Anthony Rawles,"Shop 1, 186-190 Church Street,Parramatta</t>
  </si>
  <si>
    <t>5586-1,09-08-2013,Tony Sayre,"499-501 Lygon Street,Carlton North",Melbourne,VIC,Home Office,Yvette Biti,Not Specified,HFX LaserJet 3310 Copier,Office Supplies,Wrap Bag,Express Air,13-08-2013,$377.99,$599.99,$222.00,45,"$3,231.74",1%,$37.37,"$3,166.23",$24.49,"$3,079.21"</t>
  </si>
  <si>
    <t>5586-1,22-03-2014,Justin Ellison,"4A Lyons St,Strathfield",Sydney,NSW,Corporate,Tina Carlton,Critical,"Multi-Use Personal File Cart and Caster Set, Three Stacking Bins",Office Supplies,Small Box,Regular Air,26-03-2014,$14.95,$34.76,$19.81,39,"$3,594.24",7%,$0.00,"$3,636.31",$8.22,"$3,681.59"</t>
  </si>
  <si>
    <t>5586-1,02-09-2014,Vivek Sundaresam,"152 Bunnerong Road,Eastgardens",Sydney,NSW,Home Office,Tina Carlton,Not Specified,Artisan 474 Labels,Office Supplies,Small Box,Regular Air,04-09-2014,$1.84,$2.88,$1.04,25,$14.92,2%,$1.39,$13.41,$0.99,$17.40</t>
  </si>
  <si>
    <t>5586-1,15-10-2014,Vicky Freymann,"501 George St,Sydney",Sydney,NSW,Home Office,Samantha Chairs,Low,Emerson C82 Color Inkjet Printer,Office Supplies,Wrap Bag,Regular Air,19-10-2014,$76.79,$119.99,$43.20,30,"$1,024.31",1%,"$1,015.34","$1,229.33",$14.00,"$1,218.48"</t>
  </si>
  <si>
    <t>5586-1,07-11-2013,Dennis Kane,"96 Liverpool St,Sydney",Sydney,NSW,Corporate,Samantha Chairs,Medium,Smiths Metal Binder Clips,Office Supplies,Wrap Bag,Regular Air,08-11-2013,$1.60,$2.62,$1.02,11,$46.25,9%,$4.23,$41.58,$0.80,$43.28</t>
  </si>
  <si>
    <t>5586-1,20-05-2015,Roy Skaria,"2/797 Botany Rd,Rosebery",Sydney,NSW,Home Office,Samantha Chairs,Critical,Artisan 48 Labels,Technology,Medium Box,Regular Air,21-05-2015,$3.84,$6.30,$2.46,8,$298.00,9%,$3.95,$273.59,$0.50,$271.30</t>
  </si>
  <si>
    <t>5587-1,04-07-2013,Sara Luxemburg,"180 High Street,Windsor",Melbourne,VIC,Small Business,Connor Betts,Low,"OIC Colored Binder Clips, Assorted Sizes",Technology,Large Box,Regular Air,05-07-2013,$2.29,$3.58,$1.29,40,$53.70,4%,$2.79,$51.00,$1.63,$52.63</t>
  </si>
  <si>
    <t>5587-1,12-02-2014,Julie Prescott,"438 Victoria Avenue,Chatswood",Sydney,NSW,Consumer,Natasha Song,High,Cando S750 Color Inkjet Printer,Office Supplies,Small Box,Regular Air,13-02-2014,$75.00,$120.97,$45.97,50,"$4,753.76",7%,$432.93,"$4,594.05",$26.30,"$4,560.43"</t>
  </si>
  <si>
    <t>5587-2,23-01-2014,Mark Van Huff,"1 John Street,Waterloo",Sydney,NSW,Small Business,Charlie Bui,Critical,Apex Preferred Stainless Steel Scissors,Office Supplies,Wrap Bag,Regular Air,25-01-2014,$2.50,$5.68,$3.18,35,$121.60,10%,$6.62,$123.72,$3.60,$126.73</t>
  </si>
  <si>
    <t>5588-1,09-12-2013,Dan Campbell,"1/173-179 Bronte Rd,Waverley",Sydney,NSW,Corporate,Leighton Forrest,Critical,Cando PC940 Copier,Office Supplies,Wrap Bag,Regular Air,09-12-2013,$216.00,$449.99,$233.99,12,"$2,324.95",6%,$22.00,"$2,226.95",$24.49,"$2,246.75"</t>
  </si>
  <si>
    <t>5588-1,11-09-2014,Katrina Edelman,"Westfield Miranda, 600 Kingsway,Miranda",Sydney,NSW,Corporate,Preston Senome,Low,Wirebound Voice Message Log Book,Office Supplies,Wrap Bag,Regular Air,21-09-2014,$2.90,$4.76,$1.86,44,$52.36,0%,$4.19,$48.17,$0.88,$49.05</t>
  </si>
  <si>
    <t>5588-1,16-03-2013,Christina Vanderzanden,"188 Pitt Street,Sydney",Sydney,NSW,Corporate,Tina Carlton,Medium,"Artisan Hi-Liter Comfort Grip Fluorescent Highlighter, Yellow Ink",Office Supplies,Small Box,Express Air,20-03-2013,$1.05,$1.95,$0.90,4,$136.32,3%,$9.56,$122.60,$1.63,$126.55</t>
  </si>
  <si>
    <t>5589-1,23-03-2013,Aaron Smayling,"1737 Botany Rd,Banksmeadow",Sydney,NSW,Home Office,Nicholas Fernandes,Not Specified,Bagged Rubber Bands,Office Supplies,Small Box,Express Air,26-03-2013,$0.24,$1.26,$1.02,25,$55.02,10%,$2.65,$52.70,$0.70,$53.24</t>
  </si>
  <si>
    <t>5589-1,01-03-2015,Anne McFarland,"834 Bourke St,Waterloo",Sydney,NSW,Small Business,Charlie Bui,Medium,Artisan 479 Labels,Office Supplies,Small Box,Regular Air,01-03-2015,$1.59,$2.61,$1.02,13,$115.60,6%,$4.56,$116.01,$0.50,$116.09</t>
  </si>
  <si>
    <t>5589-1,12-08-2014,Brad Thomas,"152 Bunnerong Road,Eastgardens",Sydney,NSW,Consumer,Tina Carlton,Not Specified,Bagged Rubber Bands,Office Supplies,Small Box,Regular Air,19-08-2014,$0.24,$1.26,$1.02,47,$99.90,3%,$8.99,$90.91,$0.70,$94.91</t>
  </si>
  <si>
    <t>5590-1,06-07-2013,Aaron Smayling,"1737 Botany Rd,Banksmeadow",Sydney,NSW,Corporate,Nicholas Fernandes,Critical,TechSavi Access Keyboard,Office Supplies,Wrap Bag,Regular Air,06-07-2013,$10.07,$15.98,$5.91,35,$123.72,9%,$12.04,$122.74,$4.00,$126.73</t>
  </si>
  <si>
    <t>5590-1,19-06-2014,Barry Pond,"99 Lygon Street,East Brunswick",Melbourne,VIC,Small Business,Connor Betts,Critical,Aluminum Document Frame,Office Supplies,Wrap Bag,Regular Air,21-06-2014,$5.50,$12.22,$6.72,24,$643.67,7%,$7.64,$631.30,$2.85,$626.39</t>
  </si>
  <si>
    <t>5591-1,22-08-2014,Dorris Love,"359 Crown Street,Surry Hills",Sydney,NSW,Consumer,Phoebe Gour,High,Smiths File Caddy,Office Supplies,Small Box,Regular Air,23-08-2014,$4.03,$9.38,$5.35,50,$159.46,10%,$14.35,$145.11,$7.28,$152.39</t>
  </si>
  <si>
    <t>5592-1,05-05-2013,Christopher Schild,"4A Lyons St,Strathfield",Sydney,NSW,Home Office,Tina Carlton,Not Specified,"Laser Neon Mac Format Diskettes, 10/Pack",Office Supplies,Small Box,Regular Air,06-05-2013,$1.87,$2.23,$0.36,25,$124.82,2%,$5.07,$122.13,$2.83,$126.73</t>
  </si>
  <si>
    <t>5592-1,15-07-2013,Christy Brittain,"Shop 1, 186-190 Church Street,Parramatta</t>
  </si>
  <si>
    <t>5593-1,25-08-2014,John Lee,"180 High Street,Windsor",Melbourne,VIC,Small Business,Connor Betts,Medium,Aluminum Document Frame,Office Supplies,Wrap Bag,Regular Air,27-08-2014,$5.50,$12.22,$6.72,22,$452.14,7%,$40.69,$411.45,$2.85,$414.30</t>
  </si>
  <si>
    <t>5594-1,29-05-2013,Eugene Moren,"85-113 Dunning Ave,Rosebery",Sydney,NSW,Home Office,Mihael Khan,Not Specified,"Alto Parchment Paper, Assorted Colors",Office Supplies,Small Box,Regular Air,29-05-2013,$4.59,$7.28,$2.69,22,$337.20,9%,$32.13,$322.71,$11.15,$330.90</t>
  </si>
  <si>
    <t>5594-1,13-01-2014,Dave Hallsten,"1 John St,Waterloo",Sydney,NSW,Small Business,Charlie Bui,Not Specified,1726 Digital Answering Machine,Technology,Small Box,Regular Air,10-01-2014,$8.82,$20.99,$12.17,8,$536.02,7%,$12.72,$522.39,$4.81,$536.29</t>
  </si>
  <si>
    <t>5594-1,20-10-2014,George Ashbrook,"506 Swan Street,Richmond",Melbourne,VIC,Small Business,Connor Betts,Medium,Smiths SlimLine Pencil Sharpener,Technology,Small Box,Regular Air,22-10-2014,$4.79,$11.97,$7.18,37,$626.00,1%,$56.52,$527.58,$5.81,$538.29</t>
  </si>
  <si>
    <t>5594-1,04-10-2014,Patrick OBrill,"53 Riley Street,Woolloomooloo",Sydney,NSW,Consumer,Tina Carlton,Not Specified,"Alto Parchment Paper, Assorted Colors",Office Supplies,Small Box,Express Air,06-10-2014,$4.59,$7.28,$2.69,47,$177.05,4%,$0.00,$177.45,$11.15,$173.43</t>
  </si>
  <si>
    <t>5594-1,27-01-2014,Ken Lonsdale,"99 Lygon Street,East Brunswick",Melbourne,VIC,Home Office,Connor Betts,High,Beekin 105-Key Black Keyboard,Technology,Small Box,Regular Air,27-01-2014,$6.39,$19.98,$13.59,29,$53.56,6%,$2.18,$51.08,$4.00,$53.66</t>
  </si>
  <si>
    <t>5596-1,24-02-2014,Pauline Chand,"501 George St,Sydney",Sydney,NSW,Corporate,Samantha Chairs,Not Specified,Cando PC940 Copier,Office Supplies,Small Pack,Regular Air,26-02-2014,$216.00,$449.99,$233.99,8,$531.56,0%,$10.43,$411.65,$24.49,$526.95</t>
  </si>
  <si>
    <t>5596-1,28-03-2014,Dionis Lloyd,"85-113 Dunning Ave,Rosebery",Sydney,NSW,Corporate,Mihael Khan,Critical,TechSavi Access Keyboard,Office Supplies,Small Pack,Regular Air,28-03-2014,$10.07,$15.98,$5.91,35,$735.08,2%,$14.70,$720.38,$4.00,$724.38</t>
  </si>
  <si>
    <t>5596-1,24-02-2014,Pauline Chand,"501 George St,Sydney",Sydney,NSW,Home Office,Samantha Chairs,High,Artisan Binding System Hidden Tab Executive Style Index Sets,Office Supplies,Small Box,Regular Air,26-02-2014,$3.75,$5.77,$2.02,12,$231.00,6%,$10.16,$221.14,$4.97,$221.81</t>
  </si>
  <si>
    <t>5596-1,25-07-2015,Annie Thurman,"499-501 Lygon Street,Carlton North",Melbourne,VIC,Consumer,Yvette Biti,Medium,Artisan 474 Labels,Furniture,Small Pack,Regular Air,26-07-2015,$1.84,$2.88,$1.04,18,$157.82,4%,$9.45,$148.97,$0.99,$159.84</t>
  </si>
  <si>
    <t>5596-1,18-03-2014,Lona Radford,"4A Lyons St,Strathfield",Sydney,NSW,Consumer,Tina Carlton,High,TechSavi Access Keyboard,Technology,Small Box,Express Air,11-03-2014,$10.07,$15.98,$5.91,7,$755.08,4%,$14.70,$720.38,$4.00,$724.38</t>
  </si>
  <si>
    <t>5596-1,11-07-2013,Michael Oakman,"8 Rankins Lane ,Melbourne",Melbourne,VIC,Consumer,Connor Betts,High,Apex Straight Scissors,Office Supplies,Wrap Bag,Regular Air,21-07-2013,$5.19,$12.98,$7.79,34,$555.52,10%,$33.33,$522.19,$3.14,$526.29</t>
  </si>
  <si>
    <t>5596-1,21-03-2013,Thais Sissman,"53-55 Liverpool St,Sydney",Sydney,NSW,Home Office,Tina Carlton,Medium,Colored Envelopes,Office Supplies,Small Pack,Regular Air,28-03-2013,$2.25,$3.69,$1.44,22,$77.60,7%,$2.40,$74.90,$2.50,$70.40</t>
  </si>
  <si>
    <t>5596-1,12-02-2014,Julie Prescott,"438 Victoria Avenue,Chatswood",Sydney,NSW,Home Office,Natasha Song,Medium,Colored Envelopes,Office Supplies,Wrap Bag,Regular Air,13-02-2014,$2.25,$3.69,$1.44,2,$73.82,3%,$5.90,$67.90,$2.50,$70.40</t>
  </si>
  <si>
    <t>5596-1,13-02-2014,Steve Nguyen,"61 York St,Sydney",Sydney,NSW,Small Business,Leighton Forrest,High,Smiths Standard Envelopes,Technology,Small Pack,Regular Air,13-02-2014,$3.52,$5.68,$2.16,43,$119.35,0%,$10.74,$118.65,$1.39,$118.59</t>
  </si>
  <si>
    <t>5596-1,05-05-2013,Christopher Schild,"4A Lyons St,Strathfield",Sydney,NSW,Home Office,Tina Carlton,Low,Beekin 6 Outlet Metallic Surge Strip,Office Supplies,Wrap Bag,Regular Air,06-05-2013,$4.46,$10.89,$6.43,10,$35.78,8%,$3.41,$33.05,$4.50,$33.36</t>
  </si>
  <si>
    <t>5596-1,17-11-2013,Allen Armold,"224A Gertrude St,Fitzroy",Melbourne,VIC,Corporate,Connor Betts,High,Apex Straight Scissors,Office Supplies,Wrap Bag,Express Air,18-11-2013,$5.19,$12.98,$7.79,33,$362.05,5%,$13.48,$328.18,$3.14,$331.29</t>
  </si>
  <si>
    <t>5597-1,02-06-2013,Jim Epp,"Macquarie Centre Cnr Herring Road &amp; Waterloo Road,Macquarie Park",Sydney,NSW,Corporate,Nicholas Fernandes,Not Specified,Artisan Legal 4-Ring Binder,Office Supplies,Small Box,Regular Air,04-06-2013,$13.64,$20.98,$7.34,30,$545.25,8%,$44.57,$511.00,$1.49,$517.08</t>
  </si>
  <si>
    <t>5597-1,18-07-2014,Philip Brown,"499-501 Lygon Street,Carlton North",Melbourne,VIC,Home Office,Yvette Biti,Medium,Smiths Metal Binder Clips,Office Supplies,Wrap Bag,Express Air,20-07-2014,$1.60,$2.62,$1.02,34,$117.90,3%,$1.18,$116.72,$0.80,$117.52</t>
  </si>
  <si>
    <t>5598-1,25-02-2014,Gary Hwang,"60 York St,Sydney",Sydney,NSW,Home Office,Charlie Bui,Not Specified,"Alto Parchment Paper, Assorted Colors",Office Supplies,Wrap Bag,Regular Air,27-02-2014,$4.59,$7.28,$2.69,17,$122.30,9%,$6.62,$123.62,$11.15,$126.72</t>
  </si>
  <si>
    <t>5598-1,15-06-2013,Steve Nguyen,"61 York St,Sydney",Sydney,NSW,Corporate,Leighton Forrest,Not Specified,Artisan Hanging File Binders,Office Supplies,Wrap Bag,Regular Air,17-06-2013,$3.65,$5.98,$2.33,31,$136.02,8%,$3.86,$127.80,$1.49,$126.71</t>
  </si>
  <si>
    <t>5599-1,25-02-2014,Sandra Gilles,"105 Pitt St,Sydney",Sydney,NSW,Corporate,Charlie Bui,Medium,Smiths Standard Envelopes,Office Supplies,Small Box,Express Air,27-02-2014,$3.52,$5.68,$2.16,4,$72.20,7%,$6.32,$65.31,$1.39,$66.29</t>
  </si>
  <si>
    <t>5599-1,02-11-2013,Nara Price,"180 High Street,Windsor",Melbourne,VIC,Consumer,Connor Betts,Low,TechSavi Access Keyboard,Office Supplies,Wrap Bag,Regular Air,03-11-2013,$10.07,$15.98,$5.91,45,$650.38,7%,$18.36,$601.92,$4.00,$625.32</t>
  </si>
  <si>
    <t>5599-1,20-10-2014,George Ashbrook,"506 Swan Street,Richmond",Melbourne,VIC,Home Office,Connor Betts,Not Specified,Cando PC940 Copier,Office Supplies,Small Box,Regular Air,22-10-2014,$278.99,$449.99,$171.00,42,"$6,299.54",0%,$605.92,"$6,584.86",$49.00,"$6,507.85"</t>
  </si>
  <si>
    <t>5599-1,27-09-2013,Mitch Webber,"Hoyts Entertainment Quarter 122 Lang Road,Moore Park",Sydney,NSW,Consumer,Tina Carlton,Medium,Cando PC940 Copier,Office Supplies,Wrap Bag,Regular Air,29-09-2013,$278.99,$449.99,$171.00,46,"$6,749.85",1%,$269.99,"$6,479.86",$49.00,"$6,527.86"</t>
  </si>
  <si>
    <t>5599-1,28-08-2014,Ruben Ausman,"Crown Complex,Southbank",Melbourne,VIC,Consumer,Connor Betts,Not Specified,"DrawIt Colored Pencils, 48-Color Set",Office Supplies,Wrap Bag,Regular Air,29-08-2014,$21.56,$36.55,$14.99,14,$555.52,9%,$33.37,$512.29,$13.89,$526.29</t>
  </si>
  <si>
    <t>5599-2,28-08-2014,Ruben Ausman,"Crown Complex,Southbank",Melbourne,VIC,Home Office,Yvette Biti,High,EcoTones Memo Sheets,Office Supplies,Wrap Bag,Regular Air,29-08-2014,$2.52,$4.00,$1.48,21,$56.00,3%,$3.36,$52.64,$1.30,$53.94</t>
  </si>
  <si>
    <t>5601-1,11-12-2013,Patrick Jones,"221 Barkly St,St Kilda",Melbourne,VIC,Corporate,Yvette Biti,Not Specified,Alto Memo Cubes,Office Supplies,Small Box,Regular Air,13-12-2013,$3.32,$5.18,$1.86,1,$135.83,0%,$0.00,$139.33,$2.04,$142.39</t>
  </si>
  <si>
    <t>5601-1,23-05-2014,Karl Brofe,"470 Anzac Parade,Kingsford",Sydney,NSW,Corporate,Tina Carlton,Not Specified,Alto Memo Cubes,Office Supplies,Small Pack,Regular Air,24-05-2014,$3.32,$5.18,$1.86,44,$153.70,6%,$10.76,$145.04,$2.04,$142.58</t>
  </si>
  <si>
    <t>5602-1,20-05-2015,Alan Shonely,"Macquarie Centre Cnr Herring Road &amp; Waterloo Road,Macquarie Park",Sydney,NSW,Corporate,Nicholas Fernandes,Low,"Artisan Hi-Liter EverBold Pen Style Fluorescent Highlighters, 4/Pack",Office Supplies,Wrap Bag,Regular Air,21-05-2015,$4.48,$8.14,$3.66,50,$163.08,8%,$3.92,$148.76,$3.12,$159.38</t>
  </si>
  <si>
    <t>5602-1,17-09-2014,Bart Watters,"Westfield 1 Anderson St,Chatswood",Sydney,NSW,Corporate,Nicholas Fernandes,Not Specified,Security-Tint Envelopes,Office Supplies,Wrap Bag,Regular Air,18-09-2014,$4.89,$7.64,$2.75,30,$196.31,10%,$5.96,$193.63,$1.39,$193.32</t>
  </si>
  <si>
    <t>5603-1,09-08-2014,Kean Takahito,"21 Wentworth St,Parramatta",Sydney,NSW,Home Office,Aanya Zhang,Medium,TechSavi Internet Navigator Keyboard,Office Supplies,Small Box,Regular Air,10-08-2013,$6.51,$30.98,$24.47,8,"$1,059.74",7%,$30.93,"$1,111.77",$6.50,"$1,118.37"</t>
  </si>
  <si>
    <t>5603-1,16-11-2013,Peter Fuller,"Westfield Miranda, 600 Kingsway,Miranda",Sydney,NSW,Corporate,Preston Senome,High,Wirebound Voice Message Log Book,Office Supplies,Small Box,Regular Air,17-11-2013,$2.90,$4.76,$1.86,20,$49.30,4%,$3.95,$45.44,$0.88,$46.62</t>
  </si>
  <si>
    <t>5603-1,16-10-2014,Patrick Jones,"506 Swan Street,Richmond",Melbourne,VIC,Small Business,Connor Betts,Medium,Artisan Hi-Liter Smear-Safe Highlighters,Office Supplies,Small Pack,Regular Air,17-10-2014,$2.98,$5.84,$2.86,24,$144.00,6%,$1.44,$142.56,$0.83,$143.86</t>
  </si>
  <si>
    <t>5603-2,07-09-2014,Eugene Moren,"85-113 Dunning Ave,Rosebery",Sydney,NSW,Corporate,Mihael Khan,Critical,Beekin 105-Key Black Keyboard,Office Supplies,Wrap Bag,Regular Air,09-09-2014,$6.39,$19.98,$13.59,16,$110.76,9%,$8.86,$100.90,$4.00,$102.83</t>
  </si>
  <si>
    <t>5604-1,08-12-2013,Larry Tron,"4A Lyons St,Strathfield",Sydney,NSW,Corporate,Tina Carlton,Critical,Artisan Hi-Liter Smear-Safe Highlighters,Office Supplies,Wrap Bag,Regular Air,08-12-2013,$2.98,$5.84,$2.86,47,$95.26,7%,$3.64,$85.06,$0.83,$96.51</t>
  </si>
  <si>
    <t>5604-1,26-04-2015,Greg Tran,"Crown Complex,Southbank",Melbourne,VIC,Corporate,Yvette Biti,Not Specified,"Artisan Hi-Liter Comfort Grip Fluorescent Highlighter, Yellow Ink",Office Supplies,Small Box,Express Air,28-04-2015,$1.05,$1.95,$0.90,21,$48.84,5%,$0.92,$45.94,$1.63,$46.66</t>
  </si>
  <si>
    <t>5604-1,17-09-2013,Tamara Willingham,"Sydney Fish Market, Bank Street, Sydney",Sydney,NSW,Home Office,Phoebe Gour,Low,Apex Preferred Stainless Steel Scissors,Office Supplies,Small Box,Regular Air,19-09-2013,$2.50,$5.68,$3.18,37,$130.64,9%,$1.31,$129.33,$3.60,$132.99</t>
  </si>
  <si>
    <t>5604-1,25-02-2013,Katherine Ducich,"61A Bay Road,Wollstonecraft",Sydney,NSW,Corporate,Samantha Chairs,High,Artisan Printable Repositionable Plastic Tabs,Office Supplies,Wrap Bag,Regular Air,27-02-2013,$5.33,$8.60,$3.27,14,$211.42,8%,$8.14,$193.78,$6.19,$213.39</t>
  </si>
  <si>
    <t>5604-1,02-09-2014,Vivek Sundaresam,"152 Bunnerong Road,Eastgardens",Sydney,NSW,Corporate,Tina Carlton,High,TechSavi Access Keyboard,Furniture,Small Pack,Regular Air,04-09-2014,$10.07,$15.98,$5.91,35,$463.42,0%,$18.54,$444.88,$4.00,$448.88</t>
  </si>
  <si>
    <t>5605-1,03-09-2014,Odella Nelson,"523 King St,Newtown",Sydney,NSW,Home Office,Aanya Zhang,Not Specified,"Artisan Hi-Liter Comfort Grip Fluorescent Highlighter, Yellow Ink",Technology,Jumbo Drum,Delivery Truck,05-09-2014,$1.92,$3.26,$1.34,3,$101.06,6%,$0.00,$102.06,$1.86,$102.92</t>
  </si>
  <si>
    <t>5605-1,03-09-2014,Odella Nelson,"523 King St,Newtown",Sydney,NSW,Corporate,Aanya Zhang,Not Specified,"Artisan Hi-Liter EverBold Pen Style Fluorescent Highlighters, 4/Pack",Furniture,Small Pack,Regular Air,05-09-2014,$4.48,$8.14,$3.66,8,$101.06,10%,$0.00,$101.06,$3.12,$102.92</t>
  </si>
  <si>
    <t>5605-1,16-10-2014,Sylvia Foulston,"152 Bunnerong Road,Eastgardens",Sydney,NSW,Corporate,Tina Carlton,High,Artisan Hole Reinforcements,Office Supplies,Small Box,Express Air,18-10-2014,$3.99,$6.23,$2.24,10,$44.00,4%,$1.43,$43.69,$6.97,$45.88</t>
  </si>
  <si>
    <t>5605-1,03-09-2014,Odella Nelson,"523 King St,Newtown",Sydney,NSW,Corporate,Aanya Zhang,Not Specified,Artisan Hi-Liter Smear-Safe Highlighters,Technology,Small Box,Regular Air,05-09-2014,$2.98,$5.84,$2.86,1,$101.06,8%,$0.00,$101.06,$0.83,$102.92</t>
  </si>
  <si>
    <t>5605-1,03-09-2014,Benjamin Patterson,"188 Pitt Street,Sydney",Sydney,NSW,Small Business,Tina Carlton,Critical,Colored Envelopes,Office Supplies,Small Box,Regular Air,04-09-2014,$2.25,$3.69,$1.44,1,$201.00,9%,$0.00,$209.90,$2.50,$203.70</t>
  </si>
  <si>
    <t>5605-1,19-10-2014,Barry Franz,"499-501 Lygon Street,Carlton North",Melbourne,VIC,Consumer,Yvette Biti,Low,Artisan 474 Labels,Office Supplies,Wrap Bag,Regular Air,20-10-2014,$1.84,$2.88,$1.04,44,$43.56,1%,$2.18,$41.38,$0.99,$45.68</t>
  </si>
  <si>
    <t>5606-1,07-08-2014,John Lucas,"188 Pitt Street,Sydney",Sydney,NSW,Corporate,Tina Carlton,Medium,Artisan Hi-Liter Smear-Safe Highlighters,Office Supplies,Wrap Bag,Regular Air,09-08-2014,$2.98,$5.84,$2.86,41,$127.12,3%,$12.72,$113.72,$0.83,$112.93</t>
  </si>
  <si>
    <t>5606-1,15-01-2014,Aleksandra Gannaway,"Hoyts Entertainment Quarter 122 Lang Road,Moore Park",Sydney,NSW,Home Office,Tina Carlton,Critical,Colored Envelopes,Office Supplies,Small Pack,Regular Air,17-01-2014,$2.25,$3.69,$1.44,50,$128.40,8%,$12.85,$115.43,$2.50,$116.63</t>
  </si>
  <si>
    <t>5606-1,29-10-2014,Brendan Murry,"797 Botany Rd,Rosebery",Sydney,NSW,Consumer,Phoebe Gour,Critical,"Angle-D Binders with Locking Rings, Label Holders",Technology,Small Pack,Regular Air,31-10-2014,$4.53,$7.30,$2.77,16,$275.21,3%,$2.85,$252.69,$7.72,$262.97</t>
  </si>
  <si>
    <t>5606-1,01-10-2014,Marc Crier,"Westfield Sydney,Sydney",Sydney,NSW,Corporate,Natasha Song,Critical,Xit Blank Computer Paper,Office Supplies,Wrap Bag,Regular Air,02-10-2014,$12.39,$19.98,$7.59,6,$298.60,1%,$0.00,$389.36,$5.77,$308.30</t>
  </si>
  <si>
    <t>5606-1,26-12-2014,Arthur Gainer,"180 High Street,Windsor",Melbourne,VIC,Corporate,Connor Betts,Medium,Creator Wet Poly Binders,Office Supplies,Small Box,Regular Air,29-12-2014,$3.37,$5.53,$2.16,7,$52.92,6%,$0.63,$52.31,$6.98,$63.70</t>
  </si>
  <si>
    <t>5607-1,29-08-2013,Nancy Lomonaco,"523 King St,Newtown",Sydney,NSW,Small Business,Aanya Zhang,Low,Colored Envelopes,Office Supplies,Small Box,Express Air,03-09-2013,$2.25,$3.69,$1.44,23,$149.78,7%,$4.49,$142.75,$2.50,$133.73</t>
  </si>
  <si>
    <t>5607-1,05-10-2013,Neil Knudson,"4A Lyons St,Strathfield",Sydney,NSW,Corporate,Tina Carlton,Medium,3Max Organizer Strips,Office Supplies,Small Pack,Regular Air,07-10-2013,$3.40,$5.40,$2.00,8,$29.92,3%,$0.20,$28.99,$7.78,$24.00</t>
  </si>
  <si>
    <t>5607-1,28-10-2013,Toby Knight,"Crown Complex,Southbank",Melbourne,VIC,Home Office,Yvette Biti,High,Smiths Metal Binder Clips,Furniture,Large Box,Regular Air,29-10-2013,$1.60,$2.62,$1.02,41,$83.62,4%,$6.30,$74.94,$0.80,$75.45</t>
  </si>
  <si>
    <t>5607-1,04-09-2014,Tamara Willingham,"Sydney Fish Market, Bank Street, Sydney",Sydney,NSW,Corporate,Phoebe Gour,Not Specified,Apex Preferred Stainless Steel Scissors,Office Supplies,Small Box,Express Air,06-09-2014,$2.50,$5.68,$3.18,21,$130.64,5%,$1.31,$129.33,$3.60,$132.93</t>
  </si>
  <si>
    <t>5607-1,30-04-2013,Pamela Stobb,"273 George Street,Sydney",Sydney,NSW,Consumer,Leighton Forrest,Low,Cando S750 Color Inkjet Printer,Office Supplies,Small Box,Regular Air,02-05-2013,$75.00,$120.97,$45.97,22,"$1,965.59",3%,$54.91,"$1,910.07",$26.30,"$1,999.95"</t>
  </si>
  <si>
    <t>5607-1,03-09-2014,Kean Thornton,"Westfield Sydney,Sydney",Sydney,NSW,Corporate,Natasha Song,Critical,Apex Preferred Stainless Steel Scissors,Technology,Jumbo Drum,Delivery Truck,10-09-2014,$2.50,$5.68,$3.18,16,$130.64,9%,$1.31,$129.33,$3.60,$132.93</t>
  </si>
  <si>
    <t>5607-1,26-01-2014,Bill Eplett,"188 Pitt Street,Sydney",Sydney,NSW,Corporate,Tina Carlton,Critical,Artisan Hole Reinforcements,Furniture,Large Box,Regular Air,27-01-2014,$3.99,$6.23,$2.24,44,$122.20,8%,$11.52,$109.98,$6.97,$112.83</t>
  </si>
  <si>
    <t>5607-1,04-09-2014,Aaron Bergman,"Westfield Sydney,Sydney",Sydney,NSW,Corporate,Natasha Song,High,Apex Preferred Stainless Steel Scissors,Office Supplies,Small Box,Regular Air,05-09-2014,$2.50,$5.68,$3.18,26,$130.64,7%,$1.31,$129.33,$3.60,$132.93</t>
  </si>
  <si>
    <t>5609-1,07-09-2014,Eugene Moren,"85-113 Dunning Ave,Rosebery",Sydney,NSW,Corporate,Mihael Khan,Not Specified,Smiths General Use 3-Ring Binders,Office Supplies,Small Box,Regular Air,09-09-2014,$1.18,$1.88,$0.70,24,$88.36,4%,$5.30,$83.06,$1.49,$84.55</t>
  </si>
  <si>
    <t>5609-1,07-09-2014,Eugene Moren,"85-113 Dunning Ave,Rosebery",Sydney,NSW,Corporate,Mihael Khan,High,Smiths General Use 3-Ring Binders,Office Supplies,Wrap Bag,Regular Air,07-09-2014,$1.18,$1.88,$0.70,12,$88.36,2%,$5.30,$83.06,$1.49,$84.55</t>
  </si>
  <si>
    <t>5609-1,10-09-2013,Victoria Pisteka,"Westfield Sydney,Sydney",Sydney,NSW,Home Office,Natasha Song,Medium,Bagged Rubber Bands,Office Supplies,Small Box,Regular Air,12-09-2013,$0.24,$1.26,$1.02,19,$92.32,7%,$7.30,$83.06,$0.70,$84.95</t>
  </si>
  <si>
    <t>5609-1,28-09-2014,Giulietta Baptist,"Hoyts Entertainment Quarter 122 Lang Road,Moore Park",Sydney,NSW,Corporate,Tina Carlton,Not Specified,Creator Colored Pencils,Office Supplies,Wrap Bag,Regular Air,29-09-2014,$1.57,$3.28,$1.71,45,$78.04,10%,$2.31,$70.93,$0.98,$71.48</t>
  </si>
  <si>
    <t>5609-1,07-09-2014,Eugene Moren,"2/797 Botany Rd,Rosebery",Sydney,NSW,Consumer,Samantha Chairs,High,Smiths General Use 3-Ring Binders,Office Supplies,Wrap Bag,Regular Air,07-09-2014,$1.18,$1.88,$0.70,11,$88.36,8%,$5.30,$83.06,$1.49,$84.55</t>
  </si>
  <si>
    <t>5609-1,27-03-2013,Barry Weirich,"105 Pitt St,Sydney",Sydney,NSW,Home Office,Charlie Bui,Low,Apex Preferred Stainless Steel Scissors,Technology,Medium Box,Regular Air,28-03-2013,$2.50,$5.68,$3.18,2,$130.06,1%,$9.06,$121.84,$3.60,$132.93</t>
  </si>
  <si>
    <t>5609-1,07-09-2014,Eugene Moren,"85-113 Dunning Ave,Rosebery",Sydney,NSW,Corporate,Mihael Khan,High,Smiths General Use 3-Ring Binders,Office Supplies,Small Box,Regular Air,07-09-2014,$1.18,$1.88,$0.70,27,$88.36,7%,$5.30,$83.06,$1.49,$84.53</t>
  </si>
  <si>
    <t>5609-1,22-01-2015,Bill Donatelli,"1/57 Crown Street,Surry Hills",Sydney,NSW,Small Business,Nicholas Fernandes,High,Artisan Non-Stick Binders,Technology,Small Box,Regular Air,23-01-2015,$2.74,$4.49,$1.75,18,$62.96,10%,$0.63,$62.34,$1.49,$65.25</t>
  </si>
  <si>
    <t>5609-2,07-09-2014,Bart Watters,"Westfield 1 Anderson St,Chatswood",Sydney,NSW,Small Business,Nicholas Fernandes,High,Steady Liquid Accent Tank-Style Highlighters,Office Supplies,Small Box,Regular Air,10-09-2014,$1.31,$2.84,$1.53,2,$110.76,5%,$8.86,$101.90,$0.93,$102.83</t>
  </si>
  <si>
    <t>5609-2,07-09-2014,Raymond Fair,"188 Pitt Street,Sydney",Sydney,NSW,Corporate,Tina Carlton,Not Specified,Steady Liquid Accent Tank-Style Highlighters,Office Supplies,Wrap Bag,Regular Air,09-09-2014,$1.31,$2.84,$1.53,31,$110.76,8%,$8.86,$101.90,$0.93,$102.83</t>
  </si>
  <si>
    <t>5609-2,07-09-2014,Eugene Moren,"85-113 Dunning Ave,Rosebery",Sydney,NSW,Corporate,Mihael Khan,High,Steady Liquid Accent Tank-Style Highlighters,Furniture,Small Pack,Regular Air,09-09-2014,$1.31,$2.84,$1.53,37,$110.76,0%,$8.86,$101.90,$0.93,$102.83</t>
  </si>
  <si>
    <t>5609-2,07-09-2014,Eugene Moren,"85-113 Dunning Ave,Rosebery",Sydney,NSW,Home Office,Mihael Khan,Medium,Steady Liquid Accent Tank-Style Highlighters,Office Supplies,Small Pack,Regular Air,09-09-2014,$1.31,$2.84,$1.53,22,$110.76,7%,$8.86,$101.90,$0.93,$102.83</t>
  </si>
  <si>
    <t>5609-2,07-09-2014,Eugene Moren,"85-113 Dunning Ave,Rosebery",Sydney,NSW,Consumer,Mihael Khan,Not Specified,Steady Liquid Accent Tank-Style Highlighters,Office Supplies,Wrap Bag,Regular Air,09-09-2014,$1.31,$2.84,$1.53,42,$110.76,6%,$8.86,$101.90,$0.93,$102.83</t>
  </si>
  <si>
    <t>5610-1,15-10-2014,Vicky Freymann,"501 George St,Sydney",Sydney,NSW,Corporate,Samantha Chairs,Not Specified,"3Max Polarizing Task Lamp with Clamp Arm, Light Gray",Technology,Medium Box,Regular Air,19-10-2014,$56.16,$136.98,$80.82,18,"$1,544.90",0%,$132.41,"$1,239.31",$24.49,"$1,407.69"</t>
  </si>
  <si>
    <t>5611-1,27-10-2014,Mike Gockenbach,"180 High Street,Windsor",Melbourne,VIC,Consumer,Connor Betts,Medium,Binder Clips by OIC,Office Supplies,Small Box,Regular Air,31-10-2014,$0.93,$1.48,$0.55,2,$38.50,10%,$2.31,$36.19,$0.70,$36.89</t>
  </si>
  <si>
    <t>5612-1,10-09-2014,Victoria Pisteka,"Westfield Sydney,Sydney",Sydney,NSW,Small Business,Natasha Song,Critical,"3Max Polarizing Task Lamp with Clamp Arm, Light Gray",Office Supplies,Small Box,Regular Air,12-09-2014,$56.16,$136.98,$80.82,37,$130.55,10%,$1.31,$129.24,$24.49,$133.01</t>
  </si>
  <si>
    <t>5613-1,20-05-2015,Allen Armold,"224A Gertrude St,Fitzroy",Melbourne,VIC,Home Office,Connor Betts,Not Specified,3Max Organizer Strips,Office Supplies,Small Box,Regular Air,22-05-2015,$3.40,$5.40,$2.00,8,$37.52,2%,$3.85,$35.30,$7.78,$36.47</t>
  </si>
  <si>
    <t>5614-1,17-09-2014,Bart Watters,"Westfield 1 Anderson St,Chatswood",Sydney,NSW,Home Office,Nicholas Fernandes,Not Specified,1726 Digital Answering Machine,Office Supplies,Wrap Bag,Express Air,18-09-2014,$8.82,$20.99,$12.17,29,$68.02,4%,$0.00,$68.02,$4.81,$72.49</t>
  </si>
  <si>
    <t>5614-1,26-12-2014,Arthur Gainer,"180 High Street,Windsor",Melbourne,VIC,Consumer,Connor Betts,High,Artisan Non-Stick Binders,Office Supplies,Small Pack,Express Air,29-12-2014,$2.74,$4.49,$1.75,26,$28.92,8%,$0.43,$26.23,$1.49,$27.62</t>
  </si>
  <si>
    <t>5614-1,25-02-2015,Scot Coram,"2-4 College Street, Darlinghurst",Sydney,NSW,Corporate,Nicholas Fernandes,Critical,Smiths General Use 3-Ring Binders,Office Supplies,Small Pack,Regular Air,27-02-2015,$1.18,$1.88,$0.70,40,$36.40,5%,$0.00,$35.30,$1.49,$36.69</t>
  </si>
  <si>
    <t>5614-1,06-12-2014,Vivek Gonzalez,"53 Riley Street,Woolloomooloo",Sydney,NSW,Corporate,Tina Carlton,Critical,Binder Posts,Office Supplies,Wrap Bag,Express Air,08-12-2014,$3.50,$5.74,$2.24,2,$21.32,6%,$2.01,$21.63,$5.01,$22.23</t>
  </si>
  <si>
    <t>5615-1,17-08-2013,Valerie Dominguez,"152 Bunnerong Road,Eastgardens",Sydney,NSW,Corporate,Tina Carlton,Not Specified,Economy Binders,Office Supplies,Small Pack,Regular Air,17-08-2013,$1.33,$2.08,$0.75,7,$79.92,5%,$3.34,$75.56,$1.49,$74.75</t>
  </si>
  <si>
    <t>5616-1,07-09-2014,Eugene Moren,"85-113 Dunning Ave,Rosebery",Sydney,NSW,Small Business,Mihael Khan,Not Specified,DrawIt Colored Pencils,Office Supplies,Small Box,Regular Air,09-09-2014,$4.37,$9.11,$4.74,31,$283.00,8%,$5.20,$270.60,$2.25,$263.90</t>
  </si>
  <si>
    <t>5616-1,12-09-2014,Gary Hansen,"273 George Street,Sydney",Sydney,NSW,Small Business,Leighton Forrest,High,"Multi-Use Personal File Cart and Caster Set, Three Stacking Bins",Technology,Small Box,Regular Air,19-09-2014,$14.95,$34.76,$19.81,27,"$1,181.84",0%,$35.46,"$1,156.38",$8.22,"$1,154.60"</t>
  </si>
  <si>
    <t>5616-1,24-02-2013,Dennis Kane,"148 Pitt Street,Sydney",Sydney,NSW,Small Business,Tina Carlton,Critical,Smiths Pushpins,Office Supplies,Small Pack,Regular Air,26-02-2013,$0.94,$1.88,$0.94,28,$71.32,4%,$2.33,$73.56,$0.79,$72.85</t>
  </si>
  <si>
    <t>5619-1,09-05-2013,Thea Hudgings,"240-242 Johnston Street,Fitzroy",Melbourne,VIC,Corporate,Connor Betts,Medium,"Artisan Hi-Liter Comfort Grip Fluorescent Highlighter, Yellow Ink",Office Supplies,Small Box,Regular Air,11-05-2013,$1.05,$1.95,$0.90,23,$83.02,10%,$7.82,$84.08,$1.63,$86.53</t>
  </si>
  <si>
    <t>5620-1,11-08-2015,Steve Carroll,"Macquarie Centre Cnr Herring Road &amp; Waterloo Road,Macquarie Park",Sydney,NSW,Consumer,Nicholas Fernandes,High,Alto Memo Cubes,Office Supplies,Small Box,Regular Air,12-08-2015,$3.32,$5.18,$1.86,50,$141.32,10%,$5.47,$137.25,$2.04,$137.43</t>
  </si>
  <si>
    <t>5621-1,26-09-2013,Aleksandra Gannaway,"Hoyts Entertainment Quarter 122 Lang Road,Moore Park",Sydney,NSW,Consumer,Tina Carlton,Medium,Colored Envelopes,Office Supplies,Wrap Bag,Regular Air,28-09-2013,$2.25,$3.69,$1.44,38,$119.14,3%,$5.96,$113.10,$2.50,$116.19</t>
  </si>
  <si>
    <t>5621-2,18-07-2014,Art Miller,"8 Quay Street,Haymarket",Sydney,NSW,Consumer,Leighton Forrest,Not Specified,Binder Clips by OIC,Office Supplies,Small Box,Regular Air,19-07-2014,$0.93,$1.48,$0.55,6,$48.84,9%,$2.94,$45.92,$0.70,$46.61</t>
  </si>
  <si>
    <t>5621-2,21-09-2014,George Ashbrook,"506 Swan Street,Richmond",Melbourne,VIC,Home Office,Connor Betts,Critical,Binder Clips by OIC,Office Supplies,Small Box,Regular Air,22-09-2014,$0.93,$1.48,$0.55,46,$48.84,3%,$2.93,$45.91,$0.70,$46.61</t>
  </si>
  <si>
    <t>5621-2,28-09-2014,Giulietta Baptist,"Hoyts Entertainment Quarter 122 Lang Road,Moore Park",Sydney,NSW,Consumer,Tina Carlton,High,Binder Clips by OIC,Furniture,Small Pack,Regular Air,29-09-2014,$0.93,$1.48,$0.55,32,$48.84,8%,$2.93,$45.91,$0.70,$46.61</t>
  </si>
  <si>
    <t>5622-1,24-05-2015,Denise Monton,"96 Liverpool St,Sydney",Sydney,NSW,Corporate,Samantha Chairs,Critical,Apex Preferred Stainless Steel Scissors,Technology,Small Box,Regular Air,25-05-2015,$2.50,$5.68,$3.18,8,$215.71,4%,$2.28,$110.75,$3.60,$113.39</t>
  </si>
  <si>
    <t>5622-1,08-12-2013,Gary Hwang,"60 York St,Sydney",Sydney,NSW,Home Office,Charlie Bui,Low,Binder Posts,Technology,Small Box,Regular Air,15-12-2013,$3.50,$5.74,$2.24,31,$113.64,1%,$12.31,$110.63,$5.01,$113.32</t>
  </si>
  <si>
    <t>5622-1,04-01-2014,Clay Ludtke,"7 Khartoum Rd,Macquarie Park",Sydney,NSW,Consumer,Preston Senome,Medium,Artisan 478 Labels,Technology,Small Box,Regular Air,12-02-2014,$3.14,$4.91,$1.77,23,$114.80,10%,$1.15,$118.56,$0.50,$117.59</t>
  </si>
  <si>
    <t>5623-1,29-10-2013,Sung Shariari,"6/15 Cross Street,Double Bay",Sydney,NSW,Corporate,Leighton Forrest,Low,Apex Preferred Stainless Steel Scissors,Office Supplies,Small Box,Regular Air,31-10-2013,$2.50,$5.68,$3.18,44,$116.28,1%,$5.05,$111.01,$3.60,$113.30</t>
  </si>
  <si>
    <t>5623-1,09-05-2013,Liz Pelletier,"79 Elliott St,Balmain",Sydney,NSW,Corporate,Aanya Zhang,Critical,Self-Adhesive Ring Binder Labels,Office Supplies,Wrap Bag,Regular Air,10-05-2013,$2.18,$3.52,$1.34,22,$162.98,9%,$4.42,$15.60,$6.83,$163.61</t>
  </si>
  <si>
    <t>5624-1,08-05-2014,Ritsa Hightower,"1/160 Anzac Parade,Kensington",Sydney,NSW,Home Office,Natasha Song,High,Artisan 474 Labels,Office Supplies,Wrap Bag,Express Air,13-05-2014,$1.84,$2.88,$1.04,12,$49.30,10%,$3.95,$45.40,$0.99,$46.11</t>
  </si>
  <si>
    <t>5625-1,20-10-2013,Paul MacIntyre,"60 Commercial Rd,Prahran",Melbourne,VIC,Corporate,Yvette Biti,High,DrawIt Colored Pencils,Office Supplies,Small Box,Regular Air,22-10-2013,$4.37,$9.11,$4.74,10,$939.56,4%,$0.00,$939.06,$2.25,$924.83</t>
  </si>
  <si>
    <t>5625-1,11-08-2014,Benjamin Patterson,"1-2/299 Sussex St,Sydney",Sydney,NSW,Small Business,Aanya Zhang,Medium,Office Shears by Apex,Office Supplies,Small Box,Regular Air,12-08-2014,$0.94,$2.08,$1.14,16,$74.88,0%,$0.75,$74.33,$2.56,$76.69</t>
  </si>
  <si>
    <t>5625-1,23-09-2014,Nathan Mautz,"412 Brunswick St,Fitzroy",Melbourne,VIC,Corporate,Connor Betts,Critical,"DrawIt Colored Pencils, 48-Color Set",Office Supplies,Small Box,Regular Air,25-09-2014,$21.56,$36.55,$14.99,13,$437.28,8%,$26.24,$411.04,$13.89,$413.29</t>
  </si>
  <si>
    <t>5625-1,30-07-2013,Corinna Mitchell,"27 Greenfield Parade,Bankstown",Sydney,NSW,Small Business,Nicholas Fernandes,Critical,Artisan Hi-Liter Fluorescent Desk Style Markers,Office Supplies,Small Box,Regular Air,31-07-2013,$1.76,$3.38,$1.62,11,$95.36,3%,$3.76,$84.97,$0.85,$96.31</t>
  </si>
  <si>
    <t>5625-1,27-09-2014,Cindy Chapman,"53-55 Liverpool St,Sydney",Sydney,NSW,Consumer,Tina Carlton,Medium,Colored Envelopes,Furniture,Small Pack,Regular Air,02-10-2014,$2.25,$3.69,$1.44,18,$78.96,4%,$0.00,$78.96,$2.50,$83.55</t>
  </si>
  <si>
    <t>5625-1,28-09-2014,Giulietta Baptist,"Hoyts Entertainment Quarter 122 Lang Road,Moore Park",Sydney,NSW,Corporate,Tina Carlton,Medium,"DrawIt Colored Pencils, 48-Color Set",Office Supplies,Wrap Bag,Regular Air,29-09-2014,$21.56,$36.55,$14.99,21,$437.28,6%,$26.24,$411.04,$13.89,$413.29</t>
  </si>
  <si>
    <t>5625-1,27-09-2014,Cindy Chapman,"53-55 Liverpool St,Sydney",Sydney,NSW,Consumer,Tina Carlton,Medium,Office Shears by Apex,Technology,Large Box,Express Air,02-10-2014,$0.94,$2.08,$1.14,10,$74.88,1%,$0.75,$74.13,$2.56,$76.69</t>
  </si>
  <si>
    <t>5625-1,27-12-2014,Matthew Grinstein,"105 Pitt St,Sydney",Sydney,NSW,Consumer,Charlie Bui,High,"Creator Anti Dust Chalk, 12/Pack",Office Supplies,Small Box,Regular Air,28-12-2014,$1.09,$1.82,$0.73,9,$93.12,4%,$5.34,$83.92,$1.00,$81.60</t>
  </si>
  <si>
    <t>5626-1,27-09-2014,Cindy Chapman,"53-55 Liverpool St,Sydney",Sydney,NSW,Corporate,Tina Carlton,Not Specified,Office Shears by Apex,Office Supplies,Wrap Bag,Regular Air,02-10-2014,$0.94,$2.08,$1.14,41,$74.88,2%,$0.75,$74.13,$2.56,$76.69</t>
  </si>
  <si>
    <t>5627-1,06-10-2014,Ritsa Hightower,"1/160 Anzac Parade,Kensington",Sydney,NSW,Home Office,Natasha Song,Medium,PastelOceen Roud &amp; Seel Expanding Envelopes,Technology,Small Box,Regular Air,07-10-2014,$54.29,$90.48,$36.19,24,$89.32,8%,$5.56,$83.96,$19.99,$86.69</t>
  </si>
  <si>
    <t>5627-1,27-09-2014,Cindy Chapman,"53-55 Liverpool St,Sydney",Sydney,NSW,Home Office,Tina Carlton,Low,Office Shears by Apex,Office Supplies,Small Box,Regular Air,02-10-2014,$0.94,$2.08,$1.14,5,$74.88,6%,$0.75,$74.13,$2.56,$76.69</t>
  </si>
  <si>
    <t>5627-1,27-09-2014,Cindy Chapman,"53-55 Liverpool St,Sydney",Sydney,NSW,Corporate,Tina Carlton,Not Specified,"Steady EarthWrite Recycled Pencils, Medium Soft, #2",Office Supplies,Small Box,Regular Air,02-10-2014,$0.90,$2.10,$1.20,24,$74.88,4%,$0.75,$74.13,$0.70,$76.69</t>
  </si>
  <si>
    <t>5627-1,27-09-2014,Cindy Chapman,"53-55 Liverpool St,Sydney",Sydney,NSW,Corporate,Tina Carlton,Medium,Office Shears by Apex,Office Supplies,Small Box,Regular Air,02-10-2014,$0.94,$2.08,$1.14,14,$74.88,2%,$0.75,$74.13,$2.56,$76.69</t>
  </si>
  <si>
    <t>5627-1,10-04-2015,Katrina Edelman,"Westfield Miranda, 600 Kingsway,Miranda",Sydney,NSW,Consumer,Preston Senome,Not Specified,Smiths Bulk Pack Metal Binder Clips,Furniture,Small Pack,Regular Air,11-04-2015,$3.95,$6.08,$2.13,27,$439.50,7%,$38.53,$430.65,$1.82,$415.63</t>
  </si>
  <si>
    <t>5628-1,08-05-2014,Murichelle Moray,"6 Mary St,Newtown",Sydney,NSW,Home Office,Samantha Chairs,Medium,DrawIt Colored Pencils,Office Supplies,Small Box,Regular Air,12-05-2014,$4.37,$9.11,$4.74,6,$919.60,6%,$0.00,$991.52,$2.25,$925.20</t>
  </si>
  <si>
    <t>5629-1,11-09-2014,Philip Brown,"499-501 Lygon Street,Carlton North",Melbourne,VIC,Consumer,Yvette Biti,Not Specified,Smiths General Use 3-Ring Binders,Office Supplies,Small Box,Regular Air,13-09-2014,$1.18,$1.88,$0.70,28,$76.68,5%,$2.30,$74.38,$1.49,$76.88</t>
  </si>
  <si>
    <t>5629-1,28-08-2014,Jim Kriz,"85-113 Dunning Ave,Roseberry",Sydney,NSW,Home Office,Mihael Khan,High,"Smiths Pen Style Liquid Stix</t>
  </si>
  <si>
    <t>5629-1,09-05-2013,Thea Hudgings,"240-242 Johnston Street,Fitzroy",Melbourne,VIC,Corporate,Connor Betts,Medium,Smiths Paper Clips,Office Supplies,Small Box,Regular Air,11-05-2013,$1.53,$2.47,$0.94,16,$121.03,10%,$3.63,$117.40,$1.02,$118.42</t>
  </si>
  <si>
    <t>5630-1,28-09-2014,Giulietta Baptist,"Hoyts Entertainment Quarter 122 Lang Road,Moore Park",Sydney,NSW,Small Business,Tina Carlton,High,Steady Liquid Accent Tank-Style Highlighters,Technology,Small Pack,Regular Air,29-09-2014,$1.31,$2.84,$1.53,18,$106.88,3%,$10.69,$96.19,$0.93,$97.69</t>
  </si>
  <si>
    <t>5630-1,28-09-2014,Giulietta Baptist,"Hoyts Entertainment Quarter 122 Lang Road,Moore Park",Sydney,NSW,Small Business,Tina Carlton,Low,Steady Liquid Accent Tank-Style Highlighters,Office Supplies,Wrap Bag,Regular Air,29-09-2014,$1.31,$2.84,$1.53,5,$106.88,9%,$10.69,$96.19,$0.93,$97.69</t>
  </si>
  <si>
    <t>5631-1,29-09-2014,Christopher Martinez,"188 Pitt Street,Sydney",Sydney,NSW,Corporate,Tina Carlton,Critical,OIC Thumb-Tacks,Office Supplies,Wrap Bag,Regular Air,29-09-2014,$0.71,$1.14,$0.43,23,$9.12,7%,$0.00,$9.12,$0.70,$9.82</t>
  </si>
  <si>
    <t>5631-1,18-02-2015,Sandra Glassco,"224A Gertrude St,Fitzroy",Melbourne,VIC,Small Business,Connor Betts,Critical,Smiths Pushpins,Office Supplies,Wrap Bag,Express Air,21-02-2015,$0.94,$1.88,$0.94,8,$69.30,10%,$3.37,$65.85,$0.79,$66.54</t>
  </si>
  <si>
    <t>5631-1,29-09-2014,Christopher Martinez,"188 Pitt Street,Sydney",Sydney,NSW,Consumer,Tina Carlton,Critical,OIC Thumb-Tacks,Office Supplies,Wrap Bag,Regular Air,29-09-2014,$0.71,$1.14,$0.43,2,$9.16,3%,$0.00,$9.12,$0.70,$9.82</t>
  </si>
  <si>
    <t>5631-1,01-12-2014,Ritsa Hightower,"1/160 Anzac Parade,Kensington",Sydney,NSW,Corporate,Natasha Song,Critical,Steady Liquid Accent Tank-Style Highlighters,Furniture,Small Pack,Express Air,05-12-2014,$1.31,$2.84,$1.53,10,$58.60,1%,$0.30,$59.64,$0.93,$68.59</t>
  </si>
  <si>
    <t>5631-1,29-09-2014,Christopher Martinez,"188 Pitt Street,Sydney",Sydney,NSW,Corporate,Tina Carlton,Low,OIC Thumb-Tacks,Furniture,Small Pack,Regular Air,29-09-2014,$0.71,$1.14,$0.43,11,$9.12,6%,$0.00,$9.12,$0.70,$9.82</t>
  </si>
  <si>
    <t>5632-1,26-11-2016,Laurel Elliston,"1 John St,Waterloo",Sydney,NSW,Corporate,Charlie Bui,Critical,Binder Clips by OIC,Office Supplies,Wrap Bag,Regular Air,28-11-2016,$0.93,$1.48,$0.55,2,$9.56,6%,$0.00,$9.12,$0.70,$9.82</t>
  </si>
  <si>
    <t>5632-1,23-02-2013,Sylvia Foulston,"152 Bunnerong Road,Eastgardens",Sydney,NSW,Corporate,Tina Carlton,Critical,Adesso Programmable 142-Key Keyboard,Technology,Small Box,Regular Air,23-02-2013,$32.02,$152.48,$120.46,8,"$4,291.96",5%,$497.66,"$3,895.20",$4.00,"$3,721.01"</t>
  </si>
  <si>
    <t>5633-1,17-01-2014,Patrick OBrill,"53 Riley Street,Woolloomooloo",Sydney,NSW,Corporate,Tina Carlton,Medium,Apex Box Cutter Scissors,Office Supplies,Wrap Bag,Regular Air,19-01-2014,$4.19,$10.23,$6.04,3,$201.60,10%,$8.06,$193.54,$4.68,$193.02</t>
  </si>
  <si>
    <t>5634-1,04-10-2014,Patrick OBrill,"53 Riley Street,Woolloomooloo",Sydney,NSW,Small Business,Tina Carlton,Critical,Laser DVD-RAM discs,Office Supplies,Wrap Bag,Regular Air,06-10-2014,$20.18,$35.41,$15.23,18,$177.05,1%,$0.00,$178.05,$1.99,$179.04</t>
  </si>
  <si>
    <t>5635-1,03-02-2015,Tom Stivers,"21 Wentworth St,Parramatta",Sydney,NSW,Small Business,Aanya Zhang,Not Specified,"Alto Parchment Paper, Assorted Colors",Office Supplies,Wrap Bag,Regular Air,02-03-2015,$4.59,$7.28,$2.69,49,$203.49,4%,$6.10,$197.39,$11.15,$303.70</t>
  </si>
  <si>
    <t>5635-1,27-09-2014,Cindy Chapman,"53-55 Liverpool St,Sydney",Sydney,NSW,Consumer,Tina Carlton,Critical,Artisan 48 Labels,Office Supplies,Small Pack,Regular Air,02-10-2014,$3.84,$6.30,$2.46,33,$297.60,5%,$0.00,$298.60,$0.50,$309.70</t>
  </si>
  <si>
    <t>5635-1,03-10-2014,Nathan Mautz,"412 Brunswick St,Fitzroy",Melbourne,VIC,Home Office,Connor Betts,Critical,PastelOcean Color Pencil Set,Office Supplies,Wrap Bag,Regular Air,05-10-2014,$11.11,$19.84,$8.73,43,$297.60,1%,$0.00,$297.60,$4.10,$301.70</t>
  </si>
  <si>
    <t>5636-1,23-04-2016,Thomas Thornton,"222 Barkly St,St Kilda",Melbourne,VIC,Small Business,Yvette Biti,Not Specified,Smiths General Use 3-Ring Binders,Office Supplies,Small Box,Express Air,24-04-2016,$1.18,$1.88,$0.70,46,$8.76,8%,$0.50,$7.12,$1.49,$11.92</t>
  </si>
  <si>
    <t>5637-1,07-04-2014,Carlos Daly,"6-8 O'Connell Street,Newtown",Sydney,NSW,Consumer,Nicholas Fernandes,Medium,Artisan 487 Labels,Office Supplies,Wrap Bag,Express Air,07-04-2014,$2.29,$3.69,$1.40,30,$110.70,5%,$931.80,$100.74,$0.50,$101.24</t>
  </si>
  <si>
    <t>5637-1,02-10-2014,Carl Jackson,"6 Mary St,Newtown",Sydney,NSW,Home Office,Samantha Chairs,Medium,Artisan 478 Labels,Office Supplies,Small Box,Regular Air,04-10-2014,$3.14,$4.91,$1.77,45,$110.70,4%,$9.96,$100.74,$0.50,$101.24</t>
  </si>
  <si>
    <t>5638-1,23-11-2014,Nicole Hansen,"438 Victoria Avenue,Chatswood",Sydney,NSW,Corporate,Natasha Song,Critical,Adesso Programmable 142-Key Keyboard,Furniture,Large Box,Regular Air,26-11-2014,$39.64,$152.48,$112.84,44,"$1,020.91",8%,$92.00,"$1,702.69",$6.50,"$1,082.74"</t>
  </si>
  <si>
    <t>5639-1,28-08-2014,Jim Kriz,"85-113 Dunning Ave,Roseberry",Sydney,NSW,Home Office,Mihael Khan,Low,PastelOcean Color Pencil Set,Office Supplies,Small Box,Regular Air,01-09-2014,$11.11,$19.84,$8.73,37,$113.06,9%,$4.33,$110.65,$4.10,$113.36</t>
  </si>
  <si>
    <t>5639-1,23-11-2014,Giulietta Dortch,"180 High Street,Windsor",Melbourne,VIC,Home Office,Connor Betts,High,Cando PC940 Copier,Office Supplies,Small Box,Regular Air,27-11-2014,$216.00,$449.99,$233.99,40,"$15,299.66",4%,$305.99,"$14,993.67",$24.49,"$15,042.67"</t>
  </si>
  <si>
    <t>5639-1,03-12-2013,Jeremy Pistek,"85-113 Dunning Ave,Roseberry",Sydney,NSW,Consumer,Mihael Khan,Critical,Binder Posts,Office Supplies,Small Box,Regular Air,05-12-2013,$3.50,$5.74,$2.24,43,$156.98,5%,$10.60,$148.76,$5.01,$154.36</t>
  </si>
  <si>
    <t>5639-1,02-10-2014,Ritsa Hightower,"1/160 Anzac Parade,Kensington",Sydney,NSW,Corporate,Natasha Song,Critical,Smiths Colored Interoffice Envelopes,Office Supplies,Small Box,Regular Air,04-10-2014,$19.83,$30.98,$11.15,8,"$1,027.76",4%,$30.83,$996.93,$19.51,"$1,001.85"</t>
  </si>
  <si>
    <t>5639-1,30-03-2013,Justin Knight,"Macquarie Centre Cnr Herring Road &amp; Waterloo Road,Macquarie Park",Sydney,NSW,Small Business,Nicholas Fernandes,Critical,Bagged Rubber Bands,Office Supplies,Small Box,Regular Air,31-03-2013,$0.24,$1.26,$1.02,20,$56.70,7%,$0.17,$54.63,$0.70,$55.63</t>
  </si>
  <si>
    <t>5639-1,25-06-2014,Nora Paige,"85-113 Dunning Ave,Roseberry",Sydney,NSW,Home Office,Mihael Khan,Not Specified,Steady 52201 APSCO Electric Pencil Sharpener,Office Supplies,Small Pack,Regular Air,25-06-2014,$16.80,$40.97,$24.17,36,"$1,915.59",10%,$115.50,"$1,811.05",$8.99,"$1,819.04"</t>
  </si>
  <si>
    <t>5639-1,17-07-2013,Pauline Webber,"499-501 Lygon Street,Carlton North",Melbourne,VIC,Corporate,Yvette Biti,Critical,Emerson LQ-870 Dot Matrix Printer,Technology,Jumbo Drum,Delivery Truck,17-07-2013,$219.61,$535.64,$316.03,43,$275.32,6%,$2.75,$285.59,$14.70,$267.96</t>
  </si>
  <si>
    <t>5639-1,02-10-2014,Ritsa Hightower,"1/160 Anzac Parade,Kensington",Sydney,NSW,Small Business,Natasha Song,Medium,Smiths Colored Bar Computer Paper,Office Supplies,Small Box,Regular Air,04-10-2014,$21.97,$35.44,$13.47,48,"$1,027.76",8%,$30.83,$996.93,$4.92,"$1,001.85"</t>
  </si>
  <si>
    <t>5639-1,12-09-2014,Gary Hansen,"273 George Street,Sydney",Sydney,NSW,Consumer,Leighton Forrest,Not Specified,TechSavi Cordless Elite Duo,Office Supplies,Small Box,Regular Air,19-09-2014,$60.59,$100.98,$40.39,44,"$1,074.68",7%,$30.39,"$1,052.39",$7.18,"$1,102.75"</t>
  </si>
  <si>
    <t>5641-1,03-05-2014,Liz Willingham,"60 Commercial Rd,Prahran",Melbourne,VIC,Corporate,Yvette Biti,Low,Artisan 48 Labels,Office Supplies,Small Box,Regular Air,07-05-2014,$3.84,$6.30,$2.46,32,$130.64,10%,$1.51,$128.03,$0.50,$129.42</t>
  </si>
  <si>
    <t>5642-1,10-08-2015,Nora Price,"7 Khartoum Rd,Macquarie Park",Sydney,NSW,Small Business,Preston Senome,Low,Artisan Printable Repositionable Plastic Tabs,Office Supplies,Small Box,Regular Air,13-08-2015,$5.33,$8.60,$3.27,23,$279.30,3%,$8.38,$270.52,$6.19,$290.02</t>
  </si>
  <si>
    <t>5642-1,20-10-2013,Joni Wasserman,"Westfield Sydney,Sydney",Sydney,NSW,Home Office,Natasha Song,Not Specified,DrawIt Colored Pencils,Office Supplies,Small Box,Regular Air,22-10-2013,$4.37,$9.11,$4.74,4,$136.03,4%,$0.00,$137.62,$2.25,$147.65</t>
  </si>
  <si>
    <t>5642-1,04-10-2014,Liz Price,"Sydney Fish Market, Bank Street, Sydney",Sydney,NSW,Small Business,Phoebe Gour,Medium,Artisan Non-Stick Binders,Office Supplies,Small Box,Regular Air,11-10-2014,$2.74,$4.49,$1.75,41,$197.56,8%,$5.93,$191.63,$1.49,$193.12</t>
  </si>
  <si>
    <t>5642-1,26-07-2013,Charles Sheldon,"180 High Street,Windsor",Melbourne,VIC,Home Office,Connor Betts,Not Specified,Beekin 105-Key Black Keyboard,Office Supplies,Small Box,Regular Air,28-07-2013,$6.39,$19.98,$13.59,50,$334.50,2%,$3.65,$315.39,$4.00,$339.19</t>
  </si>
  <si>
    <t>5643-1,06-12-2015,Pete Armstrong,"506 Swan Street,Richmond",Melbourne,VIC,Corporate,Connor Betts,Critical,Bagged Rubber Bands,Office Supplies,Small Box,Regular Air,06-12-2015,$0.24,$1.26,$1.02,25,$36.10,4%,$2.64,$34.66,$0.70,$36.53</t>
  </si>
  <si>
    <t>5643-1,04-10-2014,Liz Price,"Sydney Fish Market, Bank Street, Sydney",Sydney,NSW,Home Office,Phoebe Gour,Medium,Artisan Hole Reinforcements,Office Supplies,Small Pack,Regular Air,11-10-2014,$3.99,$6.23,$2.24,22,$197.56,2%,$5.93,$191.63,$6.97,$193.12</t>
  </si>
  <si>
    <t>5643-1,04-10-2014,Liz Price,"85-113 Dunning Ave,Rosebery",Sydney,NSW,Home Office,Mihael Khan,High,Artisan Hole Reinforcements,Office Supplies,Wrap Bag,Regular Air,11-10-2014,$3.99,$6.23,$2.24,21,$197.56,3%,$5.93,$191.63,$6.97,$193.12</t>
  </si>
  <si>
    <t>5644-1,04-09-2015,Tony Molinari,"85-113 Dunning Ave,Rosebery",Sydney,NSW,Home Office,Mihael Khan,Medium,TechSavi Access Keyboard,Office Supplies,Wrap Bag,Regular Air,09-09-2015,$10.07,$15.98,$5.91,6,$659.20,5%,$19.18,$610.00,$4.00,$615.63</t>
  </si>
  <si>
    <t>5644-1,22-02-2014,Grant Thornton,"98 Holdsworth Street,Woollahra",Sydney,NSW,Small Business,Natasha Song,High,"3Max Polarizing Task Lamp with Clamp Arm, Light Gray",Technology,Small Box,Regular Air,23-02-2014,$56.16,$136.98,$80.82,31,$457.22,3%,$14.00,$445.20,$24.49,$451.00</t>
  </si>
  <si>
    <t>5644-1,02-10-2013,Greg Hansen,"221 Barkly St,St Kilda",Melbourne,VIC,Corporate,Yvette Biti,Low,Laser DVD-RAM discs,Office Supplies,Small Box,Regular Air,03-10-2013,$20.18,$35.41,$15.23,10,$175.05,9%,$0.00,$177.05,$1.99,$179.04</t>
  </si>
  <si>
    <t>5645-1,06-10-2014,Sanjit Jacobs,"541 Church St,Richmond",Melbourne,VIC,Home Office,Yvette Biti,Low,Artisan 481 Labels,Technology,Small Box,Regular Air,07-10-2014,$1.94,$3.08,$1.14,44,$141.68,3%,$5.67,$136.01,$0.99,$137.00</t>
  </si>
  <si>
    <t>5645-1,06-10-2014,Ritsa Hightower,"1/160 Anzac Parade,Kensington",Sydney,NSW,Corporate,Natasha Song,Low,Artisan 481 Labels,Office Supplies,Small Box,Regular Air,07-10-2014,$1.94,$3.08,$1.14,8,$141.68,5%,$5.67,$136.01,$0.99,$137.00</t>
  </si>
  <si>
    <t>5645-1,06-10-2014,Otrick Jones,"221 Barkly St,St Kilda",Melbourne,VIC,Corporate,Yvette Biti,Medium,Artisan 481 Labels,Technology,Small Box,Regular Air,07-10-2014,$1.94,$3.08,$1.14,34,$141.68,7%,$5.67,$136.01,$0.99,$137.00</t>
  </si>
  <si>
    <t>5645-1,22-10-2014,Roger Demir,"5/153 Ermore Rd,Enmore",Sydney,NSW,Corporate,Leighton Forrest,High,Artisan 481 Labels,Technology,Jumbo Drum,Delivery Truck,22-10-2014,$1.94,$3.08,$1.14,13,$141.68,4%,$5.67,$136.01,$0.99,$137.00</t>
  </si>
  <si>
    <t>5645-1,18-10-2014,Danine Chand,"127 Liverpool St,Sydney",Sydney,NSW,Consumer,Samantha Chairs,High,Artisan 481 Labels,Office Supplies,Small Pack,Regular Air,21-10-2014,$1.94,$3.08,$1.14,37,$141.68,8%,$5.67,$136.01,$0.99,$137.00</t>
  </si>
  <si>
    <t>5645-1,10-10-2014,Harold Dahlen,"53-55 Liverpool St,Sydney",Sydney,NSW,Small Business,Tina Carlton,Low,Artisan 481 Labels,Office Supplies,Small Box,Regular Air,17-12-2014,$1.94,$3.08,$1.14,47,$141.68,4%,$5.67,$136.01,$0.99,$137.00</t>
  </si>
  <si>
    <t>5645-1,04-10-2014,Patrick OBrill,"438 Victoria Avenue,Chatswood",Sydney,NSW,Corporate,Natasha Song,Critical,"Artisan Flip-Chart Easel Binder, Black",Technology,Medium Box,Regular Air,06-10-2014,$13.88,$22.38,$8.50,42,$376.62,7%,$0.00,$371.66,$15.10,$382.66</t>
  </si>
  <si>
    <t>5645-1,27-09-2014,Cindy Chapman,"53-55 Liverpool St,Sydney",Sydney,NSW,Corporate,Tina Carlton,Critical,Artisan 474 Labels,Office Supplies,Wrap Bag,Regular Air,02-10-2014,$1.84,$2.88,$1.04,35,$74.88,9%,$0.75,$74.33,$0.99,$76.63</t>
  </si>
  <si>
    <t>5645-1,02-10-2014,Patrick Jones,"222 Barkly St,St Kilda",Melbourne,VIC,Consumer,Yvette Biti,Medium,Artisan 481 Labels,Office Supplies,Small Box,Regular Air,03-10-2014,$1.94,$3.08,$1.14,32,$131.60,2%,$9.53,$136.01,$0.99,$137.00</t>
  </si>
  <si>
    <t>5645-1,31-03-2015,Carl Ludwig,"221 Barkly St,St Kilda",Melbourne,VIC,Home Office,Yvette Biti,High,Artisan Binder Labels,Office Supplies,Small Box,Regular Air,02-04-2015,$2.45,$3.89,$1.44,18,$193.92,4%,$11.60,$194.12,$7.01,$195.21</t>
  </si>
  <si>
    <t>5645-1,06-10-2014,Sanjit Jacobs,"541 Church St,Richmond",Melbourne,VIC,Consumer,Yvette Biti,Not Specified,Artisan 481 Labels,Office Supplies,Wrap Bag,Regular Air,07-10-2014,$1.94,$3.08,$1.14,32,$141.68,1%,$5.67,$136.01,$0.99,$137.00</t>
  </si>
  <si>
    <t>5645-1,26-11-2014,Maurice Satty,"188 Pitt Street,Sydney",Melbourne,VIC,Home Office,Tina Carlton,Medium,Artisan 479 Labels,Office Supplies,Small Box,Express Air,28-11-2014,$1.59,$2.61,$1.02,24,$79.90,8%,$6.39,$73.51,$0.50,$80.01</t>
  </si>
  <si>
    <t>5646-1,09-08-2013,Aaron Bergman,"Westfield Sydney,Sydney",Sydney,NSW,Small Business,Natasha Song,Not Specified,3Max Organizer Strips,Office Supplies,Small Box,Regular Air,16-08-2013,$3.40,$5.40,$2.00,27,$184.72,3%,$7.32,$174.51,$7.78,$178.20</t>
  </si>
  <si>
    <t>5646-1,24-07-2015,Renkel Kennedy,"Sydney Fish Market, Bank Street, Sydney",Sydney,NSW,Small Business,Phoebe Gour,Not Specified,Colored Envelopes,Technology,Small Box,Regular Air,04-07-2015,$2.25,$3.69,$1.44,21,$4.96,0%,$0.00,$9.62,$2.50,$10.55</t>
  </si>
  <si>
    <t>5646-1,03-02-2015,Tom Stivers,"21 Wentworth St,Parramatta",Sydney,NSW,Home Office,Aanya Zhang,Medium,Artisan 481 Labels,Office Supplies,Small Box,Regular Air,02-03-2015,$1.94,$3.08,$1.14,41,$119.50,1%,$4.95,$115.59,$0.99,$116.40</t>
  </si>
  <si>
    <t>5646-1,03-09-2014,Odella Nelson,"523 King St,Newtown",Sydney,NSW,Corporate,Aanya Zhang,Not Specified,Col-Erase Pencils with Erasers,Furniture,Small Pack,Regular Air,05-09-2014,$2.68,$6.08,$3.40,44,$197.65,3%,$0.00,$175.32,$1.17,$173.10</t>
  </si>
  <si>
    <t>5647-1,02-03-2015,Sarah Bern,"61 York St,Sydney",Sydney,NSW,Corporate,Leighton Forrest,Not Specified,Artisan Binder Labels,Technology,Small Box,Regular Air,03-03-2015,$2.45,$3.89,$1.44,2,$239.40,7%,$2.69,$236.01,$7.01,$241.90</t>
  </si>
  <si>
    <t>5647-1,09-10-2014,Tanja Norvell,"541 Church St,Richmond",Melbourne,VIC,Small Business,Yvette Biti,High,Apex Box Cutter Scissors,Office Supplies,Small Box,Express Air,09-10-2014,$4.19,$10.23,$6.04,30,$378.51,3%,$30.28,$348.23,$4.68,$352.91</t>
  </si>
  <si>
    <t>5648-1,10-10-2014,Harold Dahlen,"53-55 Liverpool St,Sydney",Sydney,NSW,Small Business,Tina Carlton,Not Specified,Artisan Reinforcements for Hole-Punch Pages,Office Supplies,Small Pack,Regular Air,17-10-2014,$1.19,$1.98,$0.79,49,$75.24,8%,$3.76,$71.48,$4.77,$76.25</t>
  </si>
  <si>
    <t>5648-1,10-10-2014,Harold Dahlen,"127 Liverpool St,Sydney",Sydney,NSW,Small Business,Samantha Chairs,Not Specified,Artisan Reinforcements fot Hole-Punch Pages,Office Supplies,Small Box,Regular Air,17-10-2014,$1.19,$1.98,$0.79,27,$75.24,3%,$3.76,$71.48,$4.77,$76.25</t>
  </si>
  <si>
    <t>5649-1,25-06-2013,Cindy Chapman,"53-55 Liverpool St,Sydney",Sydney,NSW,Home Office,Tina Carlton,Not Specified,Smiths General Use 3-Ring Binders,Office Supplies,Small Box,Regular Air,27-06-2013,$1.18,$1.88,$0.70,8,$8.94,1%,$0.80,$8.15,$1.49,$10.75</t>
  </si>
  <si>
    <t>5649-1,26-11-2014,Maurice Satty,"188 Pitt Street,Sydney",Sydney,NSW,Corporate,Tina Carlton,Critical,"DrawIt Colored Pencils, 48-Color Set",Office Supplies,Small Box,Regular Air,28-11-2014,$21.56,$36.55,$14.99,36,$79.90,5%,$6.39,$73.51,$13.89,$80.01</t>
  </si>
  <si>
    <t>5650-1,14-01-2015,Maya Herman,"273 George Street,Sydney",Sydney,NSW,Corporate,Leighton Forrest,High,"DrawIt Colored Pencils, 48-Color Set",Office Supplies,Wrap Bag,Regular Air,15-01-2015,$21.56,$36.55,$14.99,12,$870.98,2%,$61.30,$807.58,$13.89,$839.63</t>
  </si>
  <si>
    <t>5650-2,06-03-2015,Pamela Stobb,"273 George Street,Sydney",Sydney,NSW,Corporate,Leighton Forrest,Medium,Artisan Binder Labels,Technology,Medium Box,Regular Air,06-03-2015,$2.45,$3.89,$1.44,33,$5.64,1%,$0.00,$6.16,$7.01,$12.64</t>
  </si>
  <si>
    <t>5651-1,15-10-2014,Vicky Freymann,"501 George St,Sydney",Sydney,NSW,Consumer,Samantha Chairs,Critical,Ames Color-File Green Diamond Border X-ray Mailers,Office Supplies,Small Box,Regular Air,19-10-2014,$52.07,$83.98,$31.91,43,"$2,855.32",5%,$171.32,"$2,684.00",$5.01,"$2,689.01"</t>
  </si>
  <si>
    <t>5652-1,14-05-2015,Chad McGuire,"73 MacLeay St,Potts Point",Sydney,NSW,Small Business,Natasha Song,High,Smiths General Use 3-Ring Binders,Office Supplies,Small Box,Regular Air,15-05-2015,$1.18,$1.88,$0.70,18,$36.92,1%,$1.64,$36.24,$1.49,$37.80</t>
  </si>
  <si>
    <t>5652-1,29-07-2013,Nick Zandusky,"240-242 Johnston Street,Fitzroy",Melbourne,VIC,Home Office,Connor Betts,Medium,Binding Machine Supplies,Office Supplies,Small Box,Regular Air,30-07-2013,$18.38,$29.17,$10.79,22,$581.52,2%,$41.48,$342.22,$6.27,$335.25</t>
  </si>
  <si>
    <t>5652-1,26-01-2015,Darrin Sayre,"Sydney Fish Market, Bank Street, Sydney",Sydney,NSW,Consumer,Phoebe Gour,Low,Artisan 479 Labels,Office Supplies,Wrap Bag,Regular Air,28-01-2015,$1.59,$2.61,$1.02,23,$87.52,9%,$2.83,$81.97,$0.50,$82.61</t>
  </si>
  <si>
    <t>5652-1,19-06-2014,Barry Pond,"99 Lygon Street,East Brunswick",Melbourne,VIC,Consumer,Connor Betts,Low,"Angle-D Binders with Locking Rings, Label Holders",Office Supplies,Small Box,Regular Air,21-06-2014,$4.53,$7.30,$2.77,8,$142.98,9%,$12.52,$133.65,$7.72,$134.00</t>
  </si>
  <si>
    <t>5653-1,03-11-2014,Pete Armstrong,"506 Swan Street,Richmond",Melbourne,VIC,Home Office,Connor Betts,Medium,Artisan Hole Reinforcements,Office Supplies,Small Box,Regular Air,07-11-2014,$3.99,$6.23,$2.24,50,$374.44,7%,$0.00,$374.44,$6.97,$377.56</t>
  </si>
  <si>
    <t>5653-1,16-10-2014,Patrick Jones,"221 Barkly St,St Kilda",Melbourne,VIC,Home Office,Yvette Biti,Critical,EcoTones Memo Sheets,Office Supplies,Wrap Bag,Regular Air,17-10-2014,$2.52,$4.00,$1.48,10,$144.00,10%,$1.44,$142.56,$1.30,$143.86</t>
  </si>
  <si>
    <t>5653-1,16-10-2014,Odella Nelson,"523 King St,Newtown",Sydney,NSW,Corporate,Aanya Zhang,Low,EcoTones Memo Sheets,Office Supplies,Wrap Bag,Express Air,18-10-2014,$2.52,$4.00,$1.48,34,$144.00,3%,$1.44,$142.56,$1.30,$143.86</t>
  </si>
  <si>
    <t>5653-1,28-10-2014,Eugene Moren,"85-113 Dunning Ave,Rosebery",Sydney,NSW,Consumer,Mihael Khan,Low,Laser DVD-RAM discs,Office Supplies,Small Box,Regular Air,29-10-2014,$20.18,$35.41,$15.23,44,"$1,601.92",3%,$81.30,"$1,761.72",$1.99,"$1,687.46"</t>
  </si>
  <si>
    <t>5653-1,02-12-2013,Dirly Steele,"180 High Street,Windsor",Melbourne,VIC,Home Office,Connor Betts,Critical,Steady Pocket Accent Highlighters,Technology,Small Box,Regular Air,03-12-2013,$0.93,$1.60,$0.67,12,$63.92,10%,$0.67,$63.10,$1.29,$63.68</t>
  </si>
  <si>
    <t>5653-1,16-10-2014,Patrick Jones,"Westfield Miranda, 600 Kingsway,Miranda",Sydney,NSW,Home Office,Preston Senome,High,Drown Colored Pencils,Office Supplies,Wrap Bag,Regular Air,17-10-2014,$4.37,$9.11,$4.74,50,$144.00,9%,$1.44,$142.56,$2.25,$143.86</t>
  </si>
  <si>
    <t>5653-1,16-10-2014,Patrick Jones,"221 Barkly St,St Kilda",Melbourne,VIC,Consumer,Yvette Biti,Not Specified,EcoTones Memo Sheets,Office Supplies,Small Box,Regular Air,17-10-2014,$2.52,$4.00,$1.48,37,$144.00,3%,$1.44,$142.56,$1.30,$143.86</t>
  </si>
  <si>
    <t>5654-1,26-11-2013,Tanja Norvell,"541 Church St,Richmond",Melbourne,VIC,Small Business,Yvette Biti,High,"DrawIt Colored Pencils, 48-Color Set",Office Supplies,Small Box,Express Air,27-11-2013,$21.56,$36.55,$14.99,47,$699.30,0%,$24.96,$620.36,$13.89,$633.86</t>
  </si>
  <si>
    <t>5654-1,20-08-2013,Resan Morkmat,"523 King St,Newtown",Sydney,NSW,Small Business,Aanya Zhang,Medium,"Angle-D Binders with Locking Rings, Label Holders",Office Supplies,Wrap Bag,Regular Air,21-08-2013,$4.53,$7.30,$2.77,2,$197.96,3%,$3.96,$193.82,$7.72,$195.23</t>
  </si>
  <si>
    <t>5654-1,08-09-2015,Guy Armstrong,"5/63-71 Enmore Rd,Newtown",Sydney,NSW,Home Office,Charlie Bui,High,"Laser Neon Mac Format Diskettes, 10/Pack",Office Supplies,Small Box,Regular Air,10-09-2015,$1.87,$8.12,$6.25,35,$144.68,3%,$2.69,$136.11,$2.83,$137.00</t>
  </si>
  <si>
    <t>5654-1,05-10-2013,Neil Knudson,"4A Lyons St,Strathfield",Sydney,NSW,Home Office,Tina Carlton,High,Pizazz Drawing Pencil Set,Office Supplies,Small Box,Regular Air,07-10-2013,$1.53,$2.78,$1.25,15,$141.20,9%,$1.42,$133.38,$1.34,$136.03</t>
  </si>
  <si>
    <t>5654-1,21-09-2014,George Ashbrook,"506 Swan Street,Richmond",Melbourne,VIC,Corporate,Connor Betts,Not Specified,Self-Adhesive Removable Labels,Furniture,Small Pack,Regular Air,22-09-2014,$1.98,$3.15,$1.17,7,$63.10,1%,$2.63,$56.13,$0.49,$56.63</t>
  </si>
  <si>
    <t>5655-1,06-10-2014,Sanjit Jacobs,"541 Church St,Richmond",Melbourne,VIC,Corporate,Yvette Biti,Critical,Artisan 481 Labels,Office Supplies,Wrap Bag,Express Air,07-10-2014,$1.94,$3.08,$1.14,16,$141.68,9%,$5.67,$136.01,$0.99,$137.02</t>
  </si>
  <si>
    <t>5655-1,20-05-2013,Brad Eason,"1737 Botany Rd,Banksmeadow",Sydney,NSW,Small Business,Nicholas Fernandes,Low,Artisan 479 Labels,Technology,Jumbo Drum,Delivery Truck,22-05-2013,$1.59,$2.61,$1.02,18,$99.92,9%,$9.99,$98.11,$0.50,$95.11</t>
  </si>
  <si>
    <t>5655-1,16-10-2014,Patrick Jones,"221 Barkly St,St Kilda",Melbourne,VIC,Corporate,Yvette Biti,Not Specified,Artisan Hi-Liter Fluorescent Desk Style Markers,Office Supplies,Wrap Bag,Regular Air,17-10-2014,$1.76,$3.38,$1.62,45,$144.00,10%,$1.44,$142.56,$0.85,$143.86</t>
  </si>
  <si>
    <t>5655-1,21-06-2013,Giulietta Dortch,"523 King St,Newtown",Sydney,NSW,Home Office,Aanya Zhang,High,EcoTones Memo Sheets,Technology,Small Pack,Regular Air,23-06-2013,$2.52,$4.00,$1.48,30,$144.20,8%,$1.49,$142.66,$1.30,$143.86</t>
  </si>
  <si>
    <t>5655-1,13-04-2014,Berenike Kampe,"180 High Street,Windsor",Melbourne,VIC,Corporate,Connor Betts,Medium,Apex Preferred Stainless Steel Scissors,Office Supplies,Wrap Bag,Regular Air,11-04-2014,$2.50,$5.68,$3.18,20,$137.62,5%,$0.00,$137.62,$3.60,$127.03</t>
  </si>
  <si>
    <t>5655-1,01-10-2015,Linda Southworth,"2a/285A Crown St,Surry Hills",Sydney,NSW,Home Office,Phoebe Gour,Critical,"Steady EarthWrite Recycled Pencils, Medium Soft, #2",Office Supplies,Small Box,Regular Air,14-10-2015,$0.90,$2.10,$1.20,10,$75.20,9%,$0.60,$74.09,$0.70,$71.48</t>
  </si>
  <si>
    <t>5655-2,19-10-2014,Barry Franz,"499-501 Lygon Street,Carlton North",Melbourne,VIC,Small Business,Yvette Biti,Low,EcoTones Memo Sheets,Office Supplies,Small Box,Regular Air,20-10-2014,$2.52,$4.00,$1.48,40,$76.00,5%,$0.76,$75.24,$1.30,$76.54</t>
  </si>
  <si>
    <t>5655-2,20-10-2015,Eva Jacobs,"Westfield 1 Anderson St,Chatswood",Sydney,NSW,Corporate,Nicholas Fernandes,Low,EcoTones Memo Sheets,Office Supplies,Small Box,Regular Air,24-10-2015,$2.52,$4.00,$1.48,18,$75.00,2%,$0.76,$75.24,$1.30,$76.54</t>
  </si>
  <si>
    <t>5655-2,17-10-2014,Sam Craven,"8 Rankins Lane ,Melbourne",Melbourne,VIC,Corporate,Connor Betts,Not Specified,EcoTomes Memo Sheets,Office Supplies,Wrap Bag,Regular Air,19-10-2014,$2.52,$4.00,$1.48,28,$76.00,0%,$0.76,$75.24,$1.30,$76.54</t>
  </si>
  <si>
    <t>5655-2,07-07-2014,Mike Gockenbach,"180 High Street,Windsor",Melbourne,VIC,Small Business,Connor Betts,Critical,EcoTones Memo Sheets,Office Supplies,Small Box,Regular Air,08-07-2014,$2.52,$4.00,$1.48,12,$86.06,2%,$1.76,$75.24,$1.30,$76.54</t>
  </si>
  <si>
    <t>5655-2,07-08-2014,Bryan Spruell,"1 John Street,Waterloo",Sydney,NSW,Home Office,Charlie Bui,Low,EcoTones Memo Sheets,Office Supplies,Small Box,Regular Air,07-08-2014,$2.52,$4.00,$1.48,4,$84.00,8%,$7.68,$75.24,$1.30,$76.53</t>
  </si>
  <si>
    <t>5657-1,11-09-2016,Lena Creighton,"127 Liverpool St,Sydney",Sydney,NSW,Corporate,Samantha Chairs,Medium,Apex Preferred Stainless Steel Scissors,Office Supplies,Wrap Bag,Regular Air,11-09-2016,$2.50,$5.68,$3.18,21,$31.86,6%,$2.54,$31.86,$3.60,$134.50</t>
  </si>
  <si>
    <t>5657-1,02-05-2015,Cindy Schnelling,"240-242 Johnston Street,Fitzroy",Melbourne,VIC,Corporate,Connor Betts,High,"3Max Polarizing Task Lamp with Clamp Arm, Light Gray",Office Supplies,Small Box,Regular Air,02-05-2015,$56.16,$136.98,$80.82,23,$475.72,2%,$23.56,$423.67,$24.49,$456.01</t>
  </si>
  <si>
    <t>5657-1,10-10-2014,Patrick Jones,"222 Barkly St,St Kilda",Melbourne,VIC,Home Office,Yvette Biti,Critical,Artisan 479 Labels,Office Supplies,Small Box,Regular Air,10-10-2014,$1.59,$2.61,$1.02,43,$14.20,3%,$0.59,$13.19,$0.50,$13.82</t>
  </si>
  <si>
    <t>5657-1,18-06-2014,Toby Swindell,"273 George Street,Sydney",Sydney,NSW,Small Business,Leighton Forrest,High,Apex Preferred Stainless Steel Scissors,Office Supplies,Small Box,Regular Air,18-06-2014,$2.50,$5.68,$3.18,2,$134.64,5%,$8.68,$131.04,$3.60,$132.93</t>
  </si>
  <si>
    <t>5658-1,18-10-2014,Patrick Jones,"221 Barkly St,St Kilda",Melbourne,VIC,Home Office,Yvette Biti,Not Specified,Artisan 48 Labels,Office Supplies,Wrap Bag,Regular Air,20-10-2014,$3.84,$6.30,$2.46,39,$50.40,8%,$0.50,$49.90,$0.50,$50.40</t>
  </si>
  <si>
    <t>5658-1,18-10-2014,Patrick Jones,"222 Barkly St,St Kilda",Melbourne,VIC,Home Office,Yvette Biti,Not Specified,Artisan 48 Labels,Office Supplies,Wrap Bag,Regular Air,20-10-2014,$3.84,$6.30,$2.46,1,$50.40,9%,$0.50,$49.90,$0.50,$50.40</t>
  </si>
  <si>
    <t>5658-1,18-10-2014,Patrick Jones,"221 Barkly St,St Kilda",Melbourne,VIC,Corporate,Yvette Biti,High,Artisan 479 Labels,Office Supplies,Wrap Bag,Regular Air,20-10-2014,$1.59,$2.61,$1.02,13,$50.40,7%,$0.50,$49.90,$0.50,$50.40</t>
  </si>
  <si>
    <t>5658-1,27-10-2014,Sam Craven,"8 Rankins Lane ,Melbourne",Melbourne,VIC,Consumer,Connor Betts,High,Artisan 474 Labels,Office Supplies,Small Box,Regular Air,29-10-2014,$1.84,$2.88,$1.04,22,$50.40,10%,$0.50,$49.90,$0.99,$50.40</t>
  </si>
  <si>
    <t>5658-1,27-05-2015,Brian DeCherney,"531 King St,Newtown",Sydney,NSW,Corporate,Mihael Khan,High,Artisan 479 Labels,Technology,Small Box,Express Air,29-05-2015,$1.59,$2.61,$1.02,47,$66.60,0%,$5.41,$52.69,$0.50,$53.40</t>
  </si>
  <si>
    <t>5658-1,18-10-2014,Patrick Jones,"221 Barkly St,St Kilda",Melbourne,VIC,Corporate,Yvette Biti,High,Artisan 479 Labels,Technology,Small Box,Regular Air,20-10-2014,$1.59,$2.61,$1.02,7,$50.40,7%,$0.50,$49.90,$0.50,$50.40</t>
  </si>
  <si>
    <t>5658-1,18-10-2014,Patrick Jones,"221 Barkly St,St Kilda",Melbourne,VIC,Consumer,Yvette Biti,Medium,Artisan 479 Labels,Office Supplies,Wrap Bag,Regular Air,20-10-2014,$1.59,$2.61,$1.02,20,$50.40,3%,$0.50,$49.90,$0.50,$50.40</t>
  </si>
  <si>
    <t>5658-2,18-07-2014,Art Miller,"8 Quay Street,Haymarket",Sydney,NSW,Corporate,Leighton Forrest,High,Artisan Reinforcements for Hole-Punch Pages,Office Supplies,Wrap Bag,Regular Air,19-07-2014,$1.19,$1.98,$0.79,12,$50.40,2%,$0.50,$49.90,$4.77,$50.40</t>
  </si>
  <si>
    <t>5659-1,23-09-2014,Nathan Mautz,"412 Brunswick St,Fitzroy",Melbourne,VIC,Corporate,Connor Betts,Medium,Artisan Durable Binders,Office Supplies,Wrap Bag,Regular Air,25-09-2014,$1.84,$2.88,$1.04,6,$83.60,1%,$2.63,$74.19,$1.49,$74.58</t>
  </si>
  <si>
    <t>5659-1,13-08-2014,Sara Luxemburg,"180 High Street,Windsor",Melbourne,VIC,Corporate,Connor Betts,Not Specified,Cando PC940 Copier,Office Supplies,Small Box,Express Air,15-08-2014,$278.99,$449.99,$171.00,1,$198.86,0%,$5.95,"$1,182.11",$49.00,"$1,029.45"</t>
  </si>
  <si>
    <t>5659-1,06-08-2014,Carol Adams,"181 Enmore Rd,Enmore",Sydney,NSW,Consumer,Radhya Staples,High,Artisan Binder Labels,Office Supplies,Small Box,Regular Air,06-08-2014,$2.45,$3.89,$1.44,42,$191.36,10%,$19.14,$172.22,$7.01,$173.71</t>
  </si>
  <si>
    <t>5661-1,20-10-2014,George Ashbrook,"506 Swan Street,Richmond",Melbourne,VIC,Consumer,Connor Betts,Critical,TechSavi Access Keyboard,Office Supplies,Wrap Bag,Regular Air,22-10-2014,$10.07,$15.98,$5.91,50,$607.24,9%,$60.72,$546.52,$4.00,$553.02</t>
  </si>
  <si>
    <t>5661-1,22-10-2014,George Ashbrook,"506 Swan Street,Richmond",Melbourne,VIC,Small Business,Connor Betts,High,TechSavi Access Keyboard,Technology,Small Box,Regular Air,23-10-2014,$8.31,$15.98,$7.67,23,$607.24,10%,$60.72,$536.52,$6.50,$553.02</t>
  </si>
  <si>
    <t>5661-1,27-10-2014,Mike Gockenbach,"180 High Street,Windsor",Melbourne,VIC,Corporate,Connor Betts,Medium,Artisan Hi-Liter Pen Style Six-Color Fluorescent Set,Office Supplies,Small Box,Regular Air,31-10-2014,$2.16,$3.85,$1.69,21,$38.50,2%,$2.31,$36.19,$0.70,$36.89</t>
  </si>
  <si>
    <t>5661-1,13-10-2013,Sheri Gordon,"152 Bunnerong Road,Eastgardens",Sydney,NSW,Corporate,Tina Carlton,Critical,Smiths Metal Binder Clips,Office Supplies,Wrap Bag,Regular Air,14-10-2013,$1.60,$2.62,$1.02,40,$36.92,9%,$0.36,$36.52,$0.80,$37.82</t>
  </si>
  <si>
    <t>5662-1,04-09-2014,Aaron Bergman,"Westfield Sydney,Sydney",Sydney,NSW,Home Office,Natasha Song,Not Specified,Binding Machine Supplies,Office Supplies,Small Box,Regular Air,05-09-2014,$18.38,$29.17,$10.79,33,$130.55,9%,$1.31,$129.24,$6.27,$143.46</t>
  </si>
  <si>
    <t>5662-1,28-01-2016,Sean ODonnell,"541 Church St ,Richmond",Melbourne,VIC,Corporate,Yvette Biti,Critical,PastelOcean Color Pencil Set,Technology,Small Box,Regular Air,29-01-2016,$11.11,$19.84,$8.73,44,$732.04,3%,$50.36,$663.56,$4.10,$654.74</t>
  </si>
  <si>
    <t>5663-1,21-10-2014,Philip Brown,"499-501 Lygon Street,Carlton North",Melbourne,VIC,Small Business,Yvette Biti,High,Artisan Hi-Liter Smear-Safe Highlighters,Office Supplies,Small Box,Express Air,21-10-2014,$2.98,$5.84,$2.86,18,$374.44,3%,$0.00,$374.44,$0.83,$377.56</t>
  </si>
  <si>
    <t>5663-1,21-10-2014,Lindsay Shagiari,"5/250 Old Northern Road ,Castle Hill",Sydney,NSW,Home Office,Nicholas Fernandes,High,Artisan Hi-Liter Fluorescent Desk Style Markers,Office Supplies,Small Box,Regular Air,22-10-2014,$1.76,$3.38,$1.62,30,$374.44,9%,$0.00,$374.44,$0.85,$377.56</t>
  </si>
  <si>
    <t>5663-1,21-10-2014,Roger Demir,"181 Enmore Rd,Enmore",Sydney,NSW,Consumer,Radhya Staples,High,"Artisan Hi-Liter EverBold Pen Style Fluorescent Highlighters, 4/Pack",Office Supplies,Wrap Bag,Regular Air,22-10-2014,$4.48,$8.14,$3.66,43,$374.44,6%,$0.00,$374.44,$3.12,$377.56</t>
  </si>
  <si>
    <t>5663-1,21-10-2014,Philip Brown,"499-501 Lygon Street,Carlton North",Melbourne,VIC,Home Office,Yvette Biti,Low,Artisan Hanging File Binders,Office Supplies,Wrap Bag,Regular Air,21-10-2014,$3.65,$5.98,$2.33,48,$374.44,10%,$0.00,$374.44,$1.49,$377.56</t>
  </si>
  <si>
    <t>5663-1,03-11-2014,Robert Barroso,"163 Concord Road,North Strathfield",Sydney,NSW,Small Business,Charlie Bui,Critical,Artisan Heavy-Duty EZD  Binder With Locking Rings,Office Supplies,Small Box,Regular Air,04-11-2014,$3.52,$5.58,$2.06,42,$374.44,7%,$0.00,$374.44,$2.99,$377.56</t>
  </si>
  <si>
    <t>5663-1,03-11-2014,Pete Armstrong,"506 Swan Street,Richmond",Melbourne,VIC,Small Business,Connor Betts,Medium,Artisan Hole Reinforcements,Office Supplies,Wrap Bag,Regular Air,07-11-2014,$3.99,$6.23,$2.24,31,$374.44,0%,$0.00,$374.44,$6.97,$377.56</t>
  </si>
  <si>
    <t>5665-1,19-07-2015,Laura Armstrong,"240-242 Johnston Street,Fitzroy",Melbourne,VIC,Corporate,Connor Betts,Low,Artisan Hi-Liter Smear-Safe Highlighters,Office Supplies,Wrap Bag,Express Air,20-07-2015,$2.98,$5.84,$2.86,42,$110.76,8%,$8.36,$101.26,$0.83,$102.92</t>
  </si>
  <si>
    <t>5665-1,08-10-2014,Christopher Schild,"4A Lyons St,Strathfield",Sydney,NSW,Corporate,Tina Carlton,Critical,"Artisan Hi-Liter EverBold Pen Style Fluorescent Highlighters, 4/Pack",Office Supplies,Small Box,Regular Air,10-10-2014,$4.48,$8.14,$3.66,28,$46.48,8%,$1.62,$46.00,$3.12,$46.71</t>
  </si>
  <si>
    <t>5666-1,01-11-2014,John Murray,"Sydney Fish Market, Bank Street, Sydney",Sydney,NSW,Small Business,Phoebe Gour,Not Specified,Ames Color-File Green Diamond Border X-ray Mailers,Technology,Small Box,Regular Air,03-11-2014,$52.07,$83.98,$31.91,33,"$2,015.52",8%,$100.78,"$1,914.74",$5.01,"$1,919.75"</t>
  </si>
  <si>
    <t>5667-1,12-05-2015,Sean ODonnell,"541 Church St ,Richmond",Melbourne,VIC,Corporate,Yvette Biti,Not Specified,Artisan Hanging File Binders,Office Supplies,Small Box,Express Air,14-05-2015,$3.65,$5.98,$2.33,8,$177.50,5%,$0.00,$177.04,$1.49,$177.24</t>
  </si>
  <si>
    <t>5670-1,26-10-2014,Catherine Glotzbach,"127 Liverpool St,Sydney",Sydney,NSW,Small Business,Samantha Chairs,Medium,Artisan Hanging File Binders,Office Supplies,Wrap Bag,Regular Air,27-10-2014,$3.65,$5.98,$2.33,10,$113.62,5%,$1.14,$112.48,$1.49,$113.97</t>
  </si>
  <si>
    <t>5670-1,26-08-2015,Edward Becker,"501 George St,Sydney",Sydney,NSW,Small Business,Samantha Chairs,Low,Artisan Hanging File Binders,Technology,Jumbo Drum,Delivery Truck,27-08-2015,$3.65,$5.98,$2.33,18,$119.35,9%,$4.36,$112.48,$1.49,$113.97</t>
  </si>
  <si>
    <t>5670-1,23-07-2014,Philip Brown,"499-501 Lygon Street,Carlton North",Melbourne,VIC,Consumer,Yvette Biti,Low,Artisan Hi-Liter Pen Style Six-Color Fluorescent Set,Office Supplies,Wrap Bag,Regular Air,24-07-2014,$2.16,$3.85,$1.69,41,$127.12,5%,$15.71,$112.48,$0.70,$113.97</t>
  </si>
  <si>
    <t>5671-1,28-10-2014,Eugene Moren,"2/797 Botany Rd,Rosebery",Sydney,NSW,Corporate,Samantha Chairs,Critical,"TypeRight  Top-Opening Peel &amp; Seel Envelopes, Plain White",Office Supplies,Small Box,Regular Air,29-10-2014,$16.85,$27.18,$10.33,39,"$1,014.71",7%,$91.32,$923.39,$8.23,$928.89</t>
  </si>
  <si>
    <t>5671-1,27-10-2014,Mike Gockenbach,"180 High Street,Windsor",Melbourne,VIC,Small Business,Connor Betts,Medium,Steady Liquid Accent Tank-Style Highlighters,Office Supplies,Small Box,Regular Air,31-10-2014,$1.31,$2.84,$1.53,23,$38.50,6%,$2.31,$36.19,$0.93,$36.83</t>
  </si>
  <si>
    <t>5672-1,20-10-2014,Marc Crier,"Westfield Sydney,Sydney",Sydney,NSW,Small Business,Natasha Song,Low,"TypeRight  Top-Opening Peel &amp; Seel Envelopes, Plain White",Office Supplies,Small Box,Regular Air,22-10-2014,$16.85,$27.18,$10.33,21,"$1,014.71",4%,$91.32,$923.39,$8.23,$928.89</t>
  </si>
  <si>
    <t>5672-1,25-05-2014,Clytie Kelty,"7 Khartoum Rd,Macquarie Park",Sydney,NSW,Corporate,Preston Senome,Not Specified,HFX LaserJet 3310 Copier,Office Supplies,Small Box,Regular Air,29-05-2014,$377.99,$599.99,$222.00,8,"$21,149.53",5%,"$2,114.95","$11,074.68",$24.49,"$11,118.97"</t>
  </si>
  <si>
    <t>5674-1,27-09-2014,Naresj Patel,"106 Ebley Street,Bondi Junction",Sydney,NSW,Corporate,Leighton Forrest,High,Smiths SlimLine Pencil Sharpener,Office Supplies,Small Box,Regular Air,27-09-2014,$4.79,$11.97,$7.18,3,$275.31,8%,$2.75,$272.56,$5.81,$278.37</t>
  </si>
  <si>
    <t>5674-1,29-10-2014,Brendan Murry,"2/797 Botany Rd,Rosebery",Sydney,NSW,Corporate,Samantha Chairs,Critical,Smiths SlimLine Pencil Sharpener,Office Supplies,Small Box,Regular Air,31-10-2014,$4.79,$11.97,$7.18,11,$275.31,8%,$2.75,$272.56,$5.81,$278.37</t>
  </si>
  <si>
    <t>5674-1,25-09-2014,Frank Merwin,"24 Addison Rd,Marrickville",Sydney,NSW,Small Business,Radhya Staples,High,"Laser Neon Mac Format Diskettes, 10/Pack",Office Supplies,Small Box,Regular Air,26-09-2014,$1.87,$8.12,$6.25,30,$38.86,3%,$2.35,$36.16,$2.83,$36.73</t>
  </si>
  <si>
    <t>5674-1,29-10-2014,Brendan Murry,"2/797 Botany Rd,Rosebery",Sydney,NSW,Consumer,Samantha Chairs,Not Specified,Smiths SlimLine Pencil Sharpener,Office Supplies,Small Box,Regular Air,31-10-2014,$4.79,$11.97,$7.18,37,$275.31,3%,$2.75,$272.56,$5.81,$278.37</t>
  </si>
  <si>
    <t>5675-1,29-06-2013,Cyma Kinney,"Sydney Fish Market, Bank Street, Sydney",Sydney,NSW,Small Business,Phoebe Gour,Critical,Apex Preferred Stainless Steel Scissors,Office Supplies,Small Pack,Regular Air,09-06-2013,$2.50,$5.68,$3.18,16,$365.52,4%,$2.65,$547.25,$3.60,$552.32</t>
  </si>
  <si>
    <t>5676-1,31-05-2015,Lauren Leatherbury,"Westfield 1 Anderson St,Chatswood",Sydney,NSW,Corporate,Nicholas Fernandes,Low,Colored Envelopes,Technology,Small Box,Regular Air,05-06-2015,$2.25,$3.69,$1.44,50,$47.60,0%,$0.60,$45.30,$2.50,$46.09</t>
  </si>
  <si>
    <t>5676-1,01-11-2014,John Murray,"Sydney Fish Market, Bank Street, Sydney",Sydney,NSW,Corporate,Phoebe Gour,Medium,Ames Color-File Green Diamond Border X-ray Mailers,Office Supplies,Small Box,Regular Air,03-11-2014,$52.07,$83.98,$31.91,42,"$2,015.52",6%,$100.78,"$1,914.74",$5.01,"$1,919.75"</t>
  </si>
  <si>
    <t>5676-1,01-11-2014,John Murray,"Sydney Fish Market, Bank Street, Sydney",Sydney,NSW,Consumer,Phoebe Gour,Critical,Ames Color-File Green Diamond Border X-ray Mailers,Office Supplies,Small Pack,Regular Air,03-11-2014,$52.07,$83.98,$31.91,33,"$2,015.52",5%,$100.78,"$1,914.74",$5.01,"$1,919.75"</t>
  </si>
  <si>
    <t>5676-1,08-10-2014,Christopher Schild,"4A Lyons St,Strathfield",Sydney,NSW,Home Office,Tina Carlton,Medium,Artisan Binder Labels,Office Supplies,Small Box,Regular Air,10-10-2014,$2.45,$3.89,$1.44,8,$12.22,7%,$1.22,$11.00,$7.01,$13.75</t>
  </si>
  <si>
    <t>5676-1,02-08-2013,Chuck Magee,"1-2/299 Sussex St,Sydney",Sydney,NSW,Corporate,Aanya Zhang,Critical,"Angle-D Binders with Locking Rings, Label Holders",Office Supplies,Wrap Bag,Express Air,04-08-2013,$4.53,$7.30,$2.77,1,$228.00,1%,$2.15,$213.81,$7.72,$230.90</t>
  </si>
  <si>
    <t>5677-1,02-11-2014,Lindsay Shagiari,"5/250 Old Northern Road,Castle Hill",Sydney,NSW,Corporate,Nicholas Fernandes,Low,Security-Tint Envelopes,Technology,Small Box,Regular Air,04-11-2014,$4.89,$7.64,$2.75,34,$91.68,10%,$1.83,$89.85,$1.39,$91.24</t>
  </si>
  <si>
    <t>5679-1,29-06-2014,Christine Abelman,"Sydney Fish Market, Bank Street, Sydney",Sydney,NSW,Corporate,Phoebe Gour,Medium,EcoTones Memo Sheets,Office Supplies,Small Pack,Regular Air,29-06-2014,$2.52,$4.00,$1.48,8,$128.00,3%,$11.52,$116.48,$1.30,$117.78</t>
  </si>
  <si>
    <t>5680-1,03-11-2014,Lindsay Shagiari,"5/250 Old Northern Road ,Castle Hill",Sydney,NSW,Corporate,Nicholas Fernandes,Low,TechSavi Internet Navigator Keyboard,Office Supplies,Small Box,Regular Air,05-11-2014,$6.51,$30.98,$24.47,44,$371.76,1%,$0.00,$371.76,$6.50,$378.26</t>
  </si>
  <si>
    <t>5680-1,09-05-2014,Yana Moren,"53-55 Liverpool St,Sydney",Sydney,NSW,Consumer,Tina Carlton,Medium,Economy Rollaway Files,Office Supplies,Small Box,Regular Air,09-05-2014,$67.73,$165.20,$97.47,19,"$8,752.32",0%,$83.21,"$7,060.00",$19.99,"$7,719.02"</t>
  </si>
  <si>
    <t>5680-1,24-01-2014,Helen Andreada,"470 Anzac Parade,Kingsford",Sydney,NSW,Corporate,Tina Carlton,Medium,Cando S750 Color Inkjet Printer,Office Supplies,Small Box,Regular Air,26-01-2014,$75.00,$120.97,$45.97,24,"$1,559.87",5%,$62.39,"$1,497.88",$26.30,"$4,027.97"</t>
  </si>
  <si>
    <t>5681-1,07-11-2014,Ritsa Hightower,"1/160 Anzac Parade,Kensington",Sydney,NSW,Consumer,Natasha Song,Medium,HFX LaserJet 331 Colored Pencils,Technology,Small Box,Regular Air,09-11-2014,$4.37,$9.11,$4.74,23,"$24,599.59",10%,"$1,721.97","$22,877.62",$2.25,"$22,902.11"</t>
  </si>
  <si>
    <t>5681-1,07-11-2014,Ritsa Hightower,"1/160 Anzac Parade,Kensington",Sydney,NSW,Corporate,Natasha Song,Not Specified,HFX LaserJet 3310 Copier,Technology,Small Box,Regular Air,09-11-2014,$377.99,$599.99,$222.00,44,"$24,599.59",6%,"$1,721.97","$22,877.62",$24.49,"$22,902.11"</t>
  </si>
  <si>
    <t>5681-1,05-10-2013,Neil Knudson,"4A Lyons St,Strathfield",Sydney,NSW,Consumer,Tina Carlton,High,Smiths SlimLine Pencil Sharpener,Office Supplies,Wrap Bag,Regular Air,07-10-2013,$4.79,$11.97,$7.18,43,$255.88,3%,$25.76,$231.72,$5.81,$226.03</t>
  </si>
  <si>
    <t>5682-1,10-11-2014,Toby Carlisle,"6/15 Cross Street,Double Bay",Sydney,NSW,Home Office,Leighton Forrest,Low,HFX LaserJet 3310 Copier,Technology,Small Box,Regular Air,12-11-2014,$377.99,$599.99,$222.00,30,"$11,999.80",8%,$839.99,"$11,159.81",$24.49,"$11,184.30"</t>
  </si>
  <si>
    <t>5682-1,30-03-2013,Justin Knight,"Macquarie Centre Cnr Herring Road &amp; Waterloo Road,Macquarie Park",Sydney,NSW,Corporate,Nicholas Fernandes,High,"Creator Anti Dust Chalk, 12/Pack",Office Supplies,Small Box,Regular Air,31-03-2013,$1.09,$1.82,$0.73,2,$5.32,8%,$0.16,$5.34,$1.00,$4.67</t>
  </si>
  <si>
    <t>5682-1,09-10-2015,Janet Lee,"Hoyts Entertainment Quarter 122 Lang Road,Moore Park",Sydney,NSW,Corporate,Tina Carlton,Medium,Adesso Programmable 142-Key Keyboard,Technology,Large Box,Express Air,11-10-2015,$32.02,$152.48,$120.46,41,"$1,305.29",7%,$55.20,"$1,072.28",$4.00,"$1,042.31"</t>
  </si>
  <si>
    <t>5684-1,11-11-2014,Liz Carlisle,"2/797 Botany Rd,Rosebery",Sydney,NSW,Home Office,Samantha Chairs,Critical,Smiths Pushpins,Technology,Medium Box,Regular Air,12-11-2014,$0.94,$1.88,$0.94,8,$67.68,9%,$6.77,$60.91,$0.79,$61.70</t>
  </si>
  <si>
    <t>5684-1,11-11-2014,Greg Hansen,"221 Barkly St,St Kilda",Melbourne,VIC,Small Business,Yvette Biti,Not Specified,Smiths General Use 3-Ring Binders,Technology,Jumbo Drum,Delivery Truck,12-11-2014,$1.18,$1.88,$0.70,6,$67.68,7%,$6.77,$60.91,$1.49,$61.70</t>
  </si>
  <si>
    <t>5684-1,11-11-2014,Greg Hansen,"221 Barkly St,St Kilda",Melbourne,VIC,Consumer,Yvette Biti,Medium,Bagged Rubber Bands,Technology,Small Box,Regular Air,12-11-2014,$0.24,$1.26,$1.02,12,$67.68,0%,$6.77,$60.91,$0.70,$61.70</t>
  </si>
  <si>
    <t>5686-1,12-03-2014,Matt Collister,"99 Glebe Point Rd,Glebe",Sydney,NSW,Small Business,Natasha Song,High,"TypeRight  Top-Opening Peel &amp; Seel Envelopes, Plain White",Office Supplies,Small Box,Regular Air,13-03-2014,$16.85,$27.18,$10.33,2,"$1,146.32",5%,$0.00,"$1,154.00",$8.23,"$1,194.50"</t>
  </si>
  <si>
    <t>5686-1,01-11-2014,John Murray,"Sydney Fish Market, Bank Street, Sydney",Sydney,NSW,Corporate,Phoebe Gour,Medium,Adesso Programmable 142-Key Keyboard,Office Supplies,Small Box,Regular Air,03-11-2014,$32.02,$152.48,$120.46,13,"$2,017.52",10%,$100.88,"$1,924.74",$4.00,"$1,911.71"</t>
  </si>
  <si>
    <t>5687-1,23-05-2013,Jim Kriz,"85-113 Dunning Ave,Roseberry",Sydney,NSW,Home Office,Mihael Khan,High,Artisan Arch Ring Binders,Office Supplies,Wrap Bag,Regular Air,24-05-2013,$36.02,$58.10,$22.08,6,$437.20,3%,$0.00,$434.90,$1.49,$400.20</t>
  </si>
  <si>
    <t>5687-1,22-07-2014,Gene Hale,"1/173-179 Bronte Rd,Waverley",Sydney,NSW,Corporate,Leighton Forrest,Low,Binder Clips by OIC,Office Supplies,Small Pack,Regular Air,24-07-2014,$0.93,$1.48,$0.55,50,$41.64,8%,$1.66,$39.78,$0.70,$40.48</t>
  </si>
  <si>
    <t>5687-1,17-11-2014,Giulietta Weimer,"48 Albion St,Surry Hills",Sydney,NSW,Corporate,Natasha Song,Not Specified,Binder Clips by OIC,Office Supplies,Small Box,Regular Air,19-11-2014,$0.93,$1.48,$0.55,1,$41.44,8%,$1.66,$39.78,$0.70,$40.48</t>
  </si>
  <si>
    <t>5688-1,27-12-2014,Todd Boyes,"Westfield Miranda, 600 Kingsway,Miranda",Sydney,NSW,Home Office,Preston Senome,High,Alto Perma 2700 Stacking Storage Drawers,Office Supplies,Small Box,Regular Air,29-12-2014,$8.92,$29.74,$20.82,3,$111.94,0%,$3.86,$919.22,$6.64,$916.24</t>
  </si>
  <si>
    <t>5689-1,20-10-2014,George Ashbrook,"506 Swan Street,Richmond",Melbourne,VIC,Small Business,Connor Betts,Critical,Alto Perma 2700 Stacking Storage Drawers,Office Supplies,Small Box,Regular Air,22-10-2014,$8.92,$29.74,$20.82,8,$565.06,0%,$56.51,$508.55,$6.64,$515.12</t>
  </si>
  <si>
    <t>5690-1,09-08-2013,Tony Sayre,"499-501 Lygon Street,Carlton North",Melbourne,VIC,Consumer,Yvette Biti,Medium,Economy Rollaway Files,Office Supplies,Wrap Bag,Regular Air,13-08-2013,$67.73,$165.20,$97.47,35,"$7,599.20",7%,$789.92,"$7,447.22",$19.99,"$7,467.21"</t>
  </si>
  <si>
    <t>5690-1,19-11-2014,Brendan Murry,"797 Botany Rd,Rosebery",Sydney,NSW,Small Business,Phoebe Gour,High,Economy Rollaway Files,Office Supplies,Small Box,Regular Air,21-11-2014,$67.73,$165.20,$97.47,10,"$7,599.20",6%,$151.98,"$7,447.22",$19.99,"$7,467.21"</t>
  </si>
  <si>
    <t>5691-1,16-03-2015,Harold Pawlan,"180 High Street,Windsor",Melbourne,VIC,Consumer,Connor Betts,Critical,Apex Forged Steel Scissors with Black Enamel Handles,Office Supplies,Small Box,Regular Air,16-03-2015,$4.10,$9.31,$5.21,34,$257.04,3%,$0.00,$255.64,$3.98,$266.73</t>
  </si>
  <si>
    <t>5691-1,11-03-2013,Art Foster,"Westfield Parramatta,Parramatta",Sydney,NSW,Corporate,Stevie Bacata,High,TechSavi Access Keyboard,Office Supplies,Small Box,Regular Air,13-03-2013,$8.31,$15.98,$7.67,43,$131.04,8%,$3.57,$127.42,$6.50,$126.73</t>
  </si>
  <si>
    <t>5691-1,20-05-2015,Allen Armold,"224A Gertrude St,Fitzroy",Melbourne,VIC,Small Business,Connor Betts,Low,Artisan Durable Binders,Office Supplies,Wrap Bag,Express Air,22-05-2015,$1.84,$2.88,$1.04,5,$85.24,9%,$3.37,$85.87,$1.49,$88.28</t>
  </si>
  <si>
    <t>5693-1,22-11-2014,Julia Barnett,"2a/285A Crown St,Surry Hills",Sydney,NSW,Corporate,Phoebe Gour,Low,"Artisan Flip-Chart Easel Binder, Black",Office Supplies,Wrap Bag,Regular Air,22-11-2014,$13.88,$22.38,$8.50,39,$223.80,5%,$2.24,$221.56,$15.10,$236.66</t>
  </si>
  <si>
    <t>5693-1,22-11-2014,Julia Barnett,"2a/285A Crown St,Surry Hills",Sydney,NSW,Home Office,Phoebe Gour,High,"Artisan Flip-Chart Easel Binder, Black",Office Supplies,Small Pack,Regular Air,22-11-2014,$13.88,$22.38,$8.50,23,$223.80,9%,$2.24,$221.56,$15.10,$236.66</t>
  </si>
  <si>
    <t>5693-1,03-08-2013,Diza Ken Reitt,"412 Brunswick St,Fitzroy",Melbourne,VIC,Small Business,Connor Betts,Medium,Artisan Arch Ring Binders,Office Supplies,Small Box,Regular Air,04-08-2013,$36.02,$58.10,$22.08,34,$223.80,7%,$2.24,$221.56,$1.49,$236.66</t>
  </si>
  <si>
    <t>5693-1,22-11-2014,Julia Barnett,"2a/285A Crown St,Surry Hills",Sydney,NSW,Home Office,Phoebe Gour,High,"Artisan Flip-Chart Easel Binder, Black",Technology,Small Box,Regular Air,22-11-2014,$13.88,$22.38,$8.50,29,$223.80,6%,$2.24,$221.56,$15.10,$236.66</t>
  </si>
  <si>
    <t>5693-1,22-11-2014,Julia Barnett,"2a/285A Crown St,Surry Hills",Sydney,NSW,Home Office,Phoebe Gour,High,"Artisan Flip-Chart Easel Binder, Black",Technology,Medium Box,Regular Air,22-11-2014,$13.88,$22.38,$8.50,7,$223.80,3%,$2.24,$221.56,$15.10,$236.66</t>
  </si>
  <si>
    <t>5693-1,03-09-2014,Charlotte Melson,"211/25-29 Dixon St,Haymarket",Sydney,NSW,Small Business,Preston Senome,Medium,Smiths Bulldog Clip,Office Supplies,Small Pack,Regular Air,05-09-2014,$2.31,$3.78,$1.47,22,$101.06,7%,$0.00,$110.76,$0.71,$111.30</t>
  </si>
  <si>
    <t>5693-1,22-11-2014,Julia Barnett,"485 Crown St,Surry Hills",Sydney,NSW,Corporate,Leighton Forrest,Not Specified,"Artisan Flip-Chart Easel Binder, Black",Office Supplies,Small Box,Regular Air,22-11-2014,$13.88,$22.38,$8.50,41,$223.80,2%,$2.24,$221.56,$15.10,$236.66</t>
  </si>
  <si>
    <t>5693-1,04-07-2015,Patrick Ryan,"Cnr Williams Road &amp; Lechlade Ave,South Yarra",Melbourne,VIC,Consumer,Yvette Biti,High,Apex Straight Scissors,Office Supplies,Wrap Bag,Express Air,05-07-2015,$5.19,$12.98,$7.79,46,$277.20,0%,$13.87,$255.91,$3.14,$276.81</t>
  </si>
  <si>
    <t>5693-1,22-11-2014,Julia Barnett,"2a/285A Crown St,Surry Hills",Sydney,NSW,Corporate,Phoebe Gour,Not Specified,"Artisan Flip-Chart Easel Binder, Black",Office Supplies,Small Box,Regular Air,22-11-2014,$13.88,$22.38,$8.50,18,$223.80,4%,$2.24,$221.56,$15.10,$236.66</t>
  </si>
  <si>
    <t>5693-1,22-11-2014,Becky Pak,"79 Elliott St,Balmain",Sydney,NSW,Consumer,Aanya Zhang,High,"Artisan Flip-Chart Easel Binder, Black",Office Supplies,Small Box,Regular Air,27-11-2014,$13.88,$22.38,$8.50,42,$223.80,10%,$2.24,$221.56,$15.10,$236.66</t>
  </si>
  <si>
    <t>5693-1,22-11-2014,Julia Barnett,"2a/285A Crown St,Surry Hills",Sydney,NSW,Corporate,Phoebe Gour,Medium,"Artisan Flip-Chart Easel Binder, Black",Office Supplies,Small Box,Regular Air,22-11-2014,$13.88,$22.38,$8.50,50,$223.80,2%,$2.24,$221.56,$15.10,$236.66</t>
  </si>
  <si>
    <t>5693-1,22-11-2014,Julia Barnett,"2a/285A Crown St,Surry Hills",Sydney,NSW,Consumer,Phoebe Gour,Not Specified,"Artisan Flip-Chart Easel Binder, Black",Office Supplies,Small Box,Express Air,22-11-2014,$13.88,$22.38,$8.50,37,$223.80,0%,$2.24,$221.56,$15.10,$236.66</t>
  </si>
  <si>
    <t>5693-1,22-11-2014,Julia Barnett,"485 Crown St,Surry Hills",Sydney,NSW,Corporate,Leighton Forrest,High,"Artisan Flip-Chart Easel Binder, Black",Office Supplies,Wrap Bag,Regular Air,22-11-2014,$13.88,$22.38,$8.50,37,$223.80,0%,$2.24,$221.56,$15.10,$236.66</t>
  </si>
  <si>
    <t>5694-1,23-09-2014,Nathan Mautz,"412 Brunswick St,Fitzroy",Melbourne,VIC,Consumer,Connor Betts,High,"DrawIt Colored Pencils, 48-Color Set",Office Supplies,Wrap Bag,Regular Air,25-09-2014,$21.56,$36.55,$14.99,27,$437.28,7%,$26.24,$413.04,$13.89,$415.39</t>
  </si>
  <si>
    <t>5695-1,26-06-2013,Roy Collins,"Westfield Sydney,Sydney",Sydney,NSW,Small Business,Natasha Song,Not Specified,PastelOcean Color Pencil Set,Office Supplies,Small Box,Regular Air,27-06-2013,$11.11,$19.84,$8.73,30,$8.94,3%,$0.80,$89.45,$4.10,$94.65</t>
  </si>
  <si>
    <t>5695-1,22-11-2014,Joseph Airdo,"Westfield Sydney,Sydney",Sydney,NSW,Small Business,Natasha Song,Low,Steady Liquid Accent Tank-Style Highlighters,Office Supplies,Wrap Bag,Regular Air,24-11-2014,$1.31,$2.84,$1.53,48,$110.76,7%,$5.54,$105.22,$0.93,$106.15</t>
  </si>
  <si>
    <t>5695-1,22-11-2014,Julia Barnett,"485 Crown St,Surry Hills",Sydney,NSW,Corporate,Leighton Forrest,Critical,Steady Liquid Accent Tank-Style Highlighters,Office Supplies,Small Pack,Regular Air,22-11-2014,$1.31,$2.84,$1.53,49,$110.76,9%,$5.54,$105.22,$0.93,$106.15</t>
  </si>
  <si>
    <t>5695-1,10-07-2013,Julie Kriz,"Macquarie Centre Cnr Herring Road &amp; Waterloo Road,Macquarie Park",Sydney,NSW,Small Business,Nicholas Fernandes,Low,Smiths Bulldog Clip,Office Supplies,Wrap Bag,Regular Air,10-07-2013,$2.31,$3.78,$1.47,48,$58.46,5%,$2.27,$54.55,$0.71,$55.36</t>
  </si>
  <si>
    <t>5695-1,17-09-2015,Naresj Patel,"106 Ebley Street,Bondi Junction",Sydney,NSW,Home Office,Leighton Forrest,High,Alto Memo Cubes,Office Supplies,Small Box,Regular Air,17-09-2015,$3.32,$5.18,$1.86,48,$59.96,10%,$2.36,$51.56,$2.04,$55.60</t>
  </si>
  <si>
    <t>5695-1,23-11-2014,Joseph Airdo,"Westfield Sydney,Sydney",Sydney,NSW,Home Office,Natasha Song,Not Specified,Steady Liquid Accent Highlighters,Office Supplies,Small Box,Express Air,24-11-2014,$3.47,$6.68,$3.21,34,$110.76,7%,$5.54,$105.22,$1.50,$106.15</t>
  </si>
  <si>
    <t>5695-1,18-05-2015,Brian DeCherney,"523 King St,Newtown",Sydney,NSW,Small Business,Aanya Zhang,Critical,1726 Digital Answering Machine,Office Supplies,Wrap Bag,Regular Air,21-05-2015,$8.82,$20.99,$12.17,16,$992.92,4%,$39.83,$915.25,$4.81,$925.30</t>
  </si>
  <si>
    <t>5695-1,03-06-2014,Jeremy Lonsdale,"163 Concord Road,North Strathfield",Sydney,NSW,Consumer,Charlie Bui,Not Specified,Artisan Legal 4-Ring Binder,Office Supplies,Small Box,Regular Air,04-06-2014,$13.64,$20.98,$7.34,47,$233.80,3%,$7.22,$221.56,$1.49,$236.66</t>
  </si>
  <si>
    <t>5696-1,03-10-2014,Todd Boyes,"Westfield Miranda, 600 Kingsway,Miranda",Sydney,NSW,Small Business,Preston Senome,Low,Alto Perma 2700 Stacking Storage Drawers,Technology,Jumbo Drum,Delivery Truck,04-10-2014,$8.92,$29.74,$20.82,47,$297.60,10%,$0.00,$249.60,$6.64,$240.60</t>
  </si>
  <si>
    <t>5696-1,05-07-2013,Berenike Kampe,"180 High Street,Windsor",Melbourne,VIC,Home Office,Connor Betts,Not Specified,Artisan Poly Binder Pockets,Office Supplies,Small Pack,Regular Air,07-07-2013,$2.26,$3.58,$1.32,38,$127.52,0%,$12.74,$116.56,$5.47,$117.59</t>
  </si>
  <si>
    <t>5696-1,23-03-2013,Aaron Smayling,"1737 Botany Rd,Banksmeadow",Sydney,NSW,Corporate,Nicholas Fernandes,Critical,"Angle-D Binders with Locking Rings, Label Holders",Office Supplies,Wrap Bag,Express Air,26-03-2013,$4.53,$7.30,$2.77,12,$256.00,10%,$2.66,$256.08,$7.72,$268.58</t>
  </si>
  <si>
    <t>5696-1,16-03-2013,Christina Vanderzanden,"188 Pitt Street,Sydney",Sydney,NSW,Home Office,Tina Carlton,Low,Beekin 6 Outlet Metallic Surge Strip,Office Supplies,Small Box,Express Air,20-03-2013,$4.46,$10.89,$6.43,1,$136.02,3%,$9.26,$126.66,$4.50,$126.85</t>
  </si>
  <si>
    <t>5696-1,30-07-2015,Lycoris Saunders,"501 George St,Sydney",Sydney,NSW,Corporate,Samantha Chairs,Low,Bagged Rubber Bands,Technology,Small Box,Regular Air,31-07-2015,$0.24,$1.26,$1.02,29,$53.53,3%,$1.13,$53.57,$0.70,$53.67</t>
  </si>
  <si>
    <t>5698-1,23-11-2014,Giulietta Dortch,"180 High Street,Windsor",Melbourne,VIC,Corporate,Connor Betts,Low,Cando PC940 Copier,Technology,Small Box,Regular Air,27-11-2014,$216.00,$449.99,$233.99,8,"$15,299.66",1%,$305.99,"$14,993.67",$24.49,"$15,042.67"</t>
  </si>
  <si>
    <t>5698-1,23-11-2014,Giulietta Dortch,"180 High Street,Windsor",Melbourne,VIC,Corporate,Connor Betts,Critical,Cando PC940 Copier,Office Supplies,Small Box,Express Air,27-11-2014,$278.99,$449.99,$171.00,39,"$15,299.66",7%,$305.99,"$14,993.67",$49.00,"$15,042.61"</t>
  </si>
  <si>
    <t>5699-1,03-02-2015,Thurra Ners,"Macquarie Centre Cnr Herring Road &amp; Waterloo Road,Macquarie Park",Sydney,NSW,Corporate,Nicholas Fernandes,Low,Smiths SlimLine Pencil Sharpener,Office Supplies,Wrap Bag,Express Air,03-02-2015,$4.79,$11.97,$7.18,38,$365.92,2%,$19.11,$258.65,$5.81,$268.91</t>
  </si>
  <si>
    <t>5699-1,26-11-2014,Maurice Satty,"188 Pitt Street,Sydney",Sydney,NSW,Consumer,Tina Carlton,High,TechSavi Access Keyboard,Office Supplies,Wrap Bag,Regular Air,28-11-2014,$10.07,$15.98,$5.91,1,$79.90,2%,$6.39,$73.51,$4.00,$80.01</t>
  </si>
  <si>
    <t>5699-1,27-10-2014,Mike Gockenbach,"180 High Street,Windsor",Melbourne,VIC,Corporate,Connor Betts,Medium,Pizazz Drawing Pencil Set,Office Supplies,Wrap Bag,Regular Air,31-10-2014,$1.53,$2.78,$1.25,10,$93.08,5%,$2.33,$90.01,$1.34,$94.01</t>
  </si>
  <si>
    <t>5699-1,20-10-2014,George Ashbrook,"506 Swan Street,Richmond",Melbourne,VIC,Corporate,Connor Betts,Low,Aluminum Document Frame,Office Supplies,Wrap Bag,Express Air,22-10-2014,$5.50,$12.22,$6.72,19,$565.06,9%,$56.51,$508.55,$2.85,$515.19</t>
  </si>
  <si>
    <t>5701-1,12-02-2014,Julie Prescott,"438 Victoria Avenue,Chatswood",Sydney,NSW,Corporate,Natasha Song,Medium,Alto Memo Cubes,Office Supplies,Small Box,Express Air,13-02-2014,$3.32,$5.18,$1.86,50,$46.62,8%,$4.30,$42.42,$2.04,$44.46</t>
  </si>
  <si>
    <t>5701-1,30-11-2014,Lena Creighton,"127 Liverpool St,Sydney",Sydney,NSW,Corporate,Samantha Chairs,High,Alto Memo Cubes,Office Supplies,Small Box,Regular Air,02-12-2014,$3.32,$5.18,$1.86,6,$46.62,7%,$4.20,$42.42,$2.04,$44.46</t>
  </si>
  <si>
    <t>5701-1,30-11-2014,Lena Creighton,"127 Liverpool St,Sydney",Sydney,NSW,Small Business,Samantha Chairs,High,Alto Memo Cubes,Office Supplies,Wrap Bag,Express Air,02-12-2014,$3.32,$5.18,$1.86,5,$46.62,1%,$4.20,$42.42,$2.04,$44.46</t>
  </si>
  <si>
    <t>5702-1,17-03-2014,Bart Watters,"Westfield 1 Anderson St,Chatswood",Sydney,NSW,Home Office,Nicholas Fernandes,Low,Artisan Durable Poly Binders,Office Supplies,Wrap Bag,Regular Air,19-03-2014,$3.37,$5.53,$2.16,47,$59.63,10%,$0.00,$59.64,$6.98,$60.51</t>
  </si>
  <si>
    <t>5703-1,10-12-2014,Marc Crier,"Westfield Sydney,Sydney",Sydney,NSW,Corporate,Natasha Song,High,"Laser Neon Mac Format Diskettes, 10/Pack",Office Supplies,Small Box,Regular Air,12-12-2014,$1.87,$8.12,$6.25,7,$89.32,7%,$5.36,$83.96,$2.83,$86.79</t>
  </si>
  <si>
    <t>5703-1,15-05-2015,Penelope Sewall,"96 Liverpool St,Sydney",Sydney,NSW,Home Office,Samantha Chairs,Not Specified,Apex Preferred Stainless Steel Scissors,Office Supplies,Small Box,Express Air,17-05-2015,$2.50,$5.68,$3.18,36,$259.20,2%,$2.29,$239.21,$3.60,$232.79</t>
  </si>
  <si>
    <t>5703-1,02-10-2014,Jennifer Jackson,"523 King St,Newtown",Sydney,NSW,Consumer,Aanya Zhang,Not Specified,UGen Ultra Professional Cordless Optical Suite,Technology,Small Pack,Regular Air,04-10-2014,$156.50,$300.97,$144.47,21,$965.06,9%,$9.69,$870.56,$7.18,$888.43</t>
  </si>
  <si>
    <t>5703-1,06-12-2014,Vivek Gonzalez,"53 Riley Street,Woolloomooloo",Sydney,NSW,Home Office,Tina Carlton,Critical,Artisan Round Ring Poly Binders,Office Supplies,Small Pack,Regular Air,08-12-2014,$1.82,$2.84,$1.02,21,$59.64,3%,$0.60,$59.04,$5.44,$64.48</t>
  </si>
  <si>
    <t>5704-1,21-10-2015,Sung Shariari,"6/15 Cross Street,Double Bay",Sydney,NSW,Corporate,Leighton Forrest,Not Specified,Artisan 4877 Labels,Office Supplies,Wrap Bag,Regular Air,23-10-2015,$2.29,$3.69,$1.40,39,$14.58,10%,$0.70,$14.49,$0.50,$15.76</t>
  </si>
  <si>
    <t>5704-1,18-02-2015,Sandra Glassco,"224A Gertrude St,Fitzroy",Melbourne,VIC,Corporate,Connor Betts,Critical,Artisan Hi-Liter Fluorescent Desk Style Markers,Office Supplies,Small Pack,Regular Air,21-02-2015,$1.76,$3.38,$1.62,40,$66.36,5%,$3.98,$62.38,$0.85,$69.36</t>
  </si>
  <si>
    <t>5705-1,21-10-2014,Greg Hansen,"221 Barkly St,St Kilda",Melbourne,VIC,Home Office,Yvette Biti,Medium,Artisan Hi-Liter Pen Style Six-Color Fluorescent Set,Office Supplies,Wrap Bag,Regular Air,22-10-2014,$2.16,$3.85,$1.69,19,$76.60,1%,$2.71,$74.39,$0.70,$74.88</t>
  </si>
  <si>
    <t>5706-1,01-12-2014,Ed Braxton,"499-501 Lygon Street,Carlton North",Melbourne,VIC,Consumer,Yvette Biti,High,Colored Envelopes,Office Supplies,Small Pack,Regular Air,05-12-2014,$2.25,$3.69,$1.44,24,$151.29,10%,$12.10,$139.19,$2.50,$141.69</t>
  </si>
  <si>
    <t>5706-1,05-12-2014,Janet Martin,"260 Marrickville Rd,Marrickville",Sydney,NSW,Corporate,Nicholas Fernandes,Not Specified,Colored Envelopes,Office Supplies,Small Box,Regular Air,06-12-2014,$2.25,$3.69,$1.44,8,$151.29,5%,$12.10,$139.19,$2.50,$141.69</t>
  </si>
  <si>
    <t>5708-1,06-12-2014,Vivek Gonzalez,"53 Riley Street,Woolloomooloo",Sydney,NSW,Home Office,Tina Carlton,Low,Artisan Round Ring Poly Binders,Office Supplies,Wrap Bag,Regular Air,08-12-2014,$1.82,$2.84,$1.02,30,$59.64,1%,$0.60,$59.04,$5.44,$64.48</t>
  </si>
  <si>
    <t>5708-1,06-12-2014,Janet Martin,"24 Addison Rd,Marrickville",Sydney,NSW,Corporate,Radhya Staples,High,Artisan Reinforcements for Hole-Punch Pages,Office Supplies,Small Box,Express Air,08-12-2014,$1.19,$1.98,$0.79,12,$59.64,3%,$0.60,$59.04,$4.77,$64.48</t>
  </si>
  <si>
    <t>5708-1,06-12-2014,Vivek Gonzalez,"53 Riley Street,Woolloomooloo",Sydney,NSW,Corporate,Tina Carlton,Medium,Artisan Reinforcements for Hole-Punch Pages,Office Supplies,Small Box,Regular Air,08-12-2014,$1.19,$1.98,$0.79,10,$59.64,1%,$0.60,$59.04,$4.77,$64.48</t>
  </si>
  <si>
    <t>5708-1,06-12-2014,Thea Hendricks,"412 Brunswick St,Fitzroy",Melbourne,VIC,Small Business,Connor Betts,Not Specified,Artisan Round Ring Poly Binders,Office Supplies,Wrap Bag,Regular Air,08-12-2014,$1.82,$2.84,$1.02,37,$59.64,7%,$0.50,$59.04,$5.44,$64.48</t>
  </si>
  <si>
    <t>5709-1,25-07-2014,Philip Brown,"499-501 Lygon Street,Carlton North",Melbourne,VIC,Home Office,Yvette Biti,Critical,"Angle-D Binders with Locking Rings, Label Holders",Technology,Medium Box,Regular Air,26-07-2014,$4.53,$7.30,$2.77,8,$255.60,9%,$2.66,$253.04,$7.72,$256.64</t>
  </si>
  <si>
    <t>5709-1,09-02-2014,Susan MacKendrick,"53 Riley Street,Woolloomooloo",Sydney,NSW,Corporate,Tina Carlton,Not Specified,Office Shears by Apex,Office Supplies,Small Pack,Regular Air,13-02-2014,$0.94,$2.08,$1.14,2,$72.20,1%,$6.49,$65.51,$2.56,$66.71</t>
  </si>
  <si>
    <t>5710-1,30-04-2013,Pamela Stobb,"273 George Street,Sydney",Sydney,NSW,Small Business,Leighton Forrest,Not Specified,Apex Design Stainless Steel Bent Scissors,Technology,Small Box,Regular Air,02-05-2013,$2.87,$6.84,$3.97,34,$261.92,7%,$26.23,$263.03,$4.42,$276.83</t>
  </si>
  <si>
    <t>5710-1,08-12-2014,Robert Barroso,"163 Concord Road,North Strathfield",Sydney,NSW,Small Business,Charlie Bui,Critical,Deluxe Rollaway Locking File with Drawer,Office Supplies,Small Box,Regular Air,10-12-2014,$178.83,$415.88,$237.05,23,"$1,663.52",2%,$49.91,"$1,613.61",$11.37,"$1,624.98"</t>
  </si>
  <si>
    <t>5710-1,11-08-2014,Adrian Hane,"70 High Street,Windsor",Melbourne,VIC,Home Office,Connor Betts,Medium,Deluxe Rollaway Locking File with Drawer,Office Supplies,Small Pack,Regular Air,13-08-2014,$178.83,$415.88,$237.05,10,"$1,663.52",5%,$49.91,"$1,613.61",$11.37,"$1,624.98"</t>
  </si>
  <si>
    <t>5710-1,09-12-2014,Linda Southworth,"359 Crown Street,Surry Hills",Sydney,NSW,Consumer,Phoebe Gour,Low,Deluxe Rollaway Locking File with Drawer,Office Supplies,Wrap Bag,Regular Air,11-12-2014,$178.83,$415.88,$237.05,41,"$1,663.52",5%,$49.91,"$1,613.61",$11.37,"$1,624.98"</t>
  </si>
  <si>
    <t>5711-1,26-04-2013,Thomas Boland,"180 High Street,Windsor",Melbourne,VIC,Corporate,Connor Betts,Not Specified,Steady Liquid Accent Tank-Style Highlighters,Office Supplies,Wrap Bag,Regular Air,26-04-2013,$1.31,$2.84,$1.53,40,$39.84,3%,$3.49,$36.29,$0.93,$37.49</t>
  </si>
  <si>
    <t>5711-1,09-12-2014,Linda Southworth,"359 Crown Street,Surry Hills",Sydney,NSW,Home Office,Phoebe Gour,High,Xit Blank Computer Paper,Office Supplies,Small Box,Regular Air,11-12-2014,$12.39,$19.98,$7.59,34,$959.04,7%,$9.59,$949.45,$5.77,$955.22</t>
  </si>
  <si>
    <t>5711-1,25-12-2014,Brian Stugart,"88 Oxford St,Woollahra",Sydney,NSW,Small Business,Charlie Bui,Not Specified,Xit Blank Computer Paper,Technology,Small Box,Regular Air,27-12-2014,$12.39,$19.98,$7.59,8,$959.04,7%,$9.59,$949.45,$5.77,$955.22</t>
  </si>
  <si>
    <t>5712-1,30-11-2015,Paul MacIntyre,"60 Commercial Rd,Prahran",Melbourne,VIC,Consumer,Yvette Biti,Medium,Artisan 474 Labels,Office Supplies,Wrap Bag,Regular Air,01-12-2015,$1.84,$2.88,$1.04,30,$87.82,5%,$3.51,$83.97,$0.99,$88.96</t>
  </si>
  <si>
    <t>5712-1,20-05-2013,Steve Carroll,"Macquarie Centre Cnr Herring Road &amp; Waterloo Road,Macquarie Park",Sydney,NSW,Small Business,Nicholas Fernandes,Not Specified,Xit Blank Computer Paper,Office Supplies,Small Box,Regular Air,22-05-2013,$12.39,$19.98,$7.59,16,$187.22,7%,$12.11,$176.11,$5.77,$177.73</t>
  </si>
  <si>
    <t>5712-1,13-02-2013,Susan Vittorini,"3 Carrington Road ,Box Hill",Melbourne,VIC,Consumer,Yvette Biti,High,Apex Straight Scissors,Office Supplies,Wrap Bag,Express Air,15-02-2013,$5.19,$12.98,$7.79,43,$755.82,7%,$58.07,$630.61,$3.14,$636.52</t>
  </si>
  <si>
    <t>5713-1,10-12-2014,Flank Prite,"224A Gertrude St,Fitzroy",Melbourne,VIC,Home Office,Connor Betts,Critical,"Laser Neon Mac Format Diskettes, 10/Pack",Office Supplies,Wrap Bag,Express Air,12-12-2014,$1.87,$8.12,$6.25,33,$89.32,3%,$5.46,$83.96,$2.83,$86.79</t>
  </si>
  <si>
    <t>5714-1,25-12-2014,Brian Stugart,"88 Oxford St,Woollahra",Sydney,NSW,Home Office,Charlie Bui,Low,Multimedia Mailers,Office Supplies,Small Box,Regular Air,27-12-2014,$99.39,$162.93,$63.54,43,"$4,499.90",8%,$45.00,"$4,454.90",$19.99,"$4,454.99"</t>
  </si>
  <si>
    <t>5715-1,22-11-2015,Ellis Ballard,"53-55 Liverpool St,Sydney",Sydney,NSW,Small Business,Tina Carlton,High,"Artisan Hi-Liter EverBold Pen Style Fluorescent Highlighters, 4/Pack",Office Supplies,Small Box,Regular Air,23-11-2015,$4.48,$8.14,$3.66,5,$82.08,3%,$3.15,$78.61,$3.12,$78.81</t>
  </si>
  <si>
    <t>5715-1,04-12-2014,Ed Braxton,"499-501 Lygon Street,Carlton North",Melbourne,VIC,Corporate,Yvette Biti,Medium,Apex Straight Scissors,Office Supplies,Small Box,Regular Air,05-12-2014,$5.19,$12.98,$7.79,23,$278.08,7%,$19.47,$258.61,$3.14,$266.83</t>
  </si>
  <si>
    <t>5715-1,04-09-2013,Darrin Martin,"221 Barkly St,St Kilda",Melbourne,VIC,Small Business,Yvette Biti,Low,Apex Preferred Stainless Steel Scissors,Office Supplies,Wrap Bag,Regular Air,06-09-2013,$2.50,$5.68,$3.18,40,$180.68,4%,$10.06,$182.58,$3.60,$186.77</t>
  </si>
  <si>
    <t>5715-1,13-10-2015,Stepha Foles,"Hoyts Entertainment Quarter 122 Lang Road,Moore Park",Sydney,NSW,Small Business,Tina Carlton,High,Artisan Hi-Liter Pen Style Six-Color Fluorescent Set,Office Supplies,Small Box,Regular Air,14-10-2015,$2.16,$3.85,$1.69,46,$48.74,1%,$4.48,$45.84,$0.70,$46.27</t>
  </si>
  <si>
    <t>5716-1,07-01-2015,Barry Franz,"499-501 Lygon Street,Carlton North",Melbourne,VIC,Home Office,Yvette Biti,Critical,Apex Elite Stainless Steel Scissors,Office Supplies,Small Pack,Regular Air,09-01-2015,$3.42,$8.34,$4.92,49,$412.80,7%,$8.26,$404.54,$2.64,$410.73</t>
  </si>
  <si>
    <t>5717-1,16-12-2014,Garry Greene,"152 Bunnerong Road,Eastgardens",Sydney,NSW,Corporate,Tina Carlton,Critical,Self-Adhesive Removable Labels,Furniture,Small Pack,Regular Air,18-12-2014,$1.98,$3.15,$1.17,10,$80.96,1%,$5.67,$75.29,$0.49,$82.12</t>
  </si>
  <si>
    <t>5717-1,22-12-2014,Theone Pippenger,"188 Pitt Street,Sydney",Sydney,NSW,Corporate,Tina Carlton,Critical,Colored Envelopes,Office Supplies,Wrap Bag,Regular Air,23-12-2014,$2.25,$3.69,$1.44,23,$86.84,7%,$8.69,$78.19,$2.50,$79.75</t>
  </si>
  <si>
    <t>5717-1,07-08-2014,John Lucas,"53-55 Liverpool Street,Sydney",Sydney,NSW,Corporate,Tina Carlton,Not Specified,Artisan Reinforcements for Hole-Punch Pages,Office Supplies,Small Box,Regular Air,09-08-2014,$1.19,$1.98,$0.79,8,$88.06,0%,$1.76,$85.36,$4.77,$86.74</t>
  </si>
  <si>
    <t>5717-1,16-12-2014,Harry Greene,"470 Anzac Parade,Kingsford",Sydney,NSW,Home Office,Tina Carlton,Not Specified,Self-Adhesive Ring Binder Labels,Office Supplies,Wrap Bag,Regular Air,18-12-2014,$2.18,$3.52,$1.34,25,$80.96,10%,$5.67,$75.29,$6.83,$82.12</t>
  </si>
  <si>
    <t>5718-1,22-12-2014,Theone Pippenger,"188 Pitt Street,Sydney",Sydney,NSW,Home Office,Tina Carlton,Low,Colored Envelopes,Office Supplies,Small Box,Regular Air,23-12-2014,$2.25,$3.69,$1.44,43,$86.88,8%,$8.69,$78.19,$2.50,$79.75</t>
  </si>
  <si>
    <t>5718-1,25-12-2014,Janet Martin,"Crown Complex,Southbank",Melbourne,VIC,Corporate,Yvette Biti,Low,Colored Push Pins,Technology,Small Box,Express Air,25-12-2014,$0.92,$1.81,$0.89,8,$86.88,1%,$8.69,$78.19,$1.56,$79.75</t>
  </si>
  <si>
    <t>5718-1,22-12-2014,Julia Barnett,"485 Crown St,Surry Hills",Sydney,NSW,Corporate,Leighton Forrest,High,Colored Push Pins,Furniture,Small Pack,Regular Air,22-12-2014,$0.92,$1.81,$0.89,37,$86.88,0%,$8.69,$78.19,$1.56,$79.75</t>
  </si>
  <si>
    <t>5718-1,22-12-2014,Theone Pippenger,"188 Pitt Street,Sydney",Sydney,NSW,Corporate,Tina Carlton,Critical,Color-Envelopes,Office Supplies,Wrap Bag,Regular Air,23-12-2014,$2.25,$3.69,$1.44,12,$86.88,10%,$8.69,$78.19,$2.50,$79.75</t>
  </si>
  <si>
    <t>5718-1,22-12-2014,Theone Pippenger,"188 Pitt Street,Sydney",Sydney,NSW,Corporate,Tina Carlton,Not Specified,Colored Envelopes,Furniture,Large Box,Regular Air,23-12-2014,$2.25,$3.69,$1.44,17,$86.88,0%,$8.69,$78.19,$2.50,$79.75</t>
  </si>
  <si>
    <t>5719-1,25-12-2014,Brian Stugart,"88 Oxford St,Woollahra",Sydney,NSW,Home Office,Charlie Bui,High,Cando PC940 Copier,Office Supplies,Wrap Bag,Regular Air,27-12-2014,$278.99,$449.99,$171.00,41,"$4,499.90",5%,$45.00,"$4,454.90",$49.00,"$4,479.39"</t>
  </si>
  <si>
    <t>5719-1,25-12-2014,Brian Stugart,"88 Oxford St,Woollahra",Sydney,NSW,Home Office,Charlie Bui,High,Cando PC940 Copier,Office Supplies,Wrap Bag,Regular Air,27-12-2014,$216.00,$449.99,$233.99,41,"$4,499.90",5%,$45.00,"$4,454.90",$24.49,"$4,479.39"</t>
  </si>
  <si>
    <t>5720-1,21-04-2014,Art Ferguson,"85-113 Dunning Ave,Roseberry",Sydney,NSW,Consumer,Mihael Khan,High,Smiths Pushpins,Office Supplies,Wrap Bag,Regular Air,22-04-2014,$0.94,$1.88,$0.94,34,$19.46,10%,$1.94,$18.58,$0.79,$16.57</t>
  </si>
  <si>
    <t>5720-1,10-12-2014,Marc Crier,"Westfield Sydney,Sydney",Sydney,NSW,Home Office,Natasha Song,Low,"Laser Neon Mac Format Diskettes, 10/Pack",Office Supplies,Wrap Bag,Regular Air,12-12-2014,$1.87,$8.12,$6.25,43,$89.32,1%,$5.36,$83.96,$2.83,$86.79</t>
  </si>
  <si>
    <t>5720-1,01-10-2013,Harold Ryan,"263 Concord Road,North Strathfield",Sydney,NSW,Corporate,Charlie Bui,Low,Smiths Meta Binder Labels,Office Supplies,Wrap Bag,Regular Air,02-10-2013,$2.18,$3.52,$1.34,38,"$1,067.78",6%,$0.00,$95.98,$6.83,$96.78</t>
  </si>
  <si>
    <t>5720-1,20-06-2016,Harold Dahlen,"53-55 Liverpool St,Sydney",Sydney,NSW,Corporate,Tina Carlton,Medium,Self-Adhesive Removable Labels,Office Supplies,Small Pack,Express Air,20-06-2016,$1.98,$3.15,$1.17,8,$163.08,3%,$3.94,$161.51,$0.49,$168.02</t>
  </si>
  <si>
    <t>5720-1,10-12-2014,Marc Crier,"Westfield Sydney,Sydney",Sydney,NSW,Consumer,Natasha Song,High,Steady Liquid Accent Tank-Style Highlighters,Office Supplies,Small Box,Regular Air,12-12-2014,$1.31,$2.84,$1.53,49,$89.32,8%,$5.36,$83.96,$0.93,$86.79</t>
  </si>
  <si>
    <t>5720-1,10-12-2014,Marc Crier,"Westfield Sydney,Sydney",Sydney,NSW,Home Office,Natasha Song,Critical,Smiths Metal Binder Clips,Office Supplies,Wrap Bag,Regular Air,12-12-2014,$1.60,$2.62,$1.02,10,$89.32,10%,$5.36,$83.96,$0.80,$86.77</t>
  </si>
  <si>
    <t>5720-1,26-12-2014,Arthur Gainer,"180 High Street,Windsor",Melbourne,VIC,Home Office,Connor Betts,Medium,Smiths Metal Binder Clips,Office Supplies,Wrap Bag,Regular Air,29-12-2014,$1.60,$2.62,$1.02,47,$96.94,2%,$0.97,$95.97,$0.80,$96.77</t>
  </si>
  <si>
    <t>5721-1,23-12-2014,Todd Boyes,"Westfield Miranda, 600 Kingsway,Miranda",Sydney,NSW,Corporate,Preston Senome,High,Smiths Standard Envelopes,Office Supplies,Wrap Bag,Express Air,26-12-2014,$3.52,$5.68,$2.16,33,$238.56,5%,$11.93,$226.63,$1.39,$228.02</t>
  </si>
  <si>
    <t>5721-1,10-02-2014,Dennis Pardue,"412 Brunswick St,Fitzroy",Melbourne,VIC,Corporate,Connor Betts,Medium,Bolored Envelopes,Office Supplies,Small Box,Regular Air,11-02-2014,$2.25,$3.69,$1.44,23,$144.70,10%,$4.39,$132.51,$2.50,$147.69</t>
  </si>
  <si>
    <t>5721-1,26-12-2014,Greg Guthrie,"523 King St,Newtown",Sydney,NSW,Corporate,Aanya Zhang,High,Smiths Standard Envelopes,Office Supplies,Small Box,Regular Air,29-12-2014,$3.52,$5.68,$2.16,27,$238.56,7%,$11.93,$226.63,$1.39,$228.02</t>
  </si>
  <si>
    <t>5721-1,26-11-2014,Maurice Satty,"188 Pitt Street,Sydney",Sydney,NSW,Corporate,Tina Carlton,Medium,Smiths Metal Binder Clips,Technology,Large Box,Regular Air,28-11-2014,$1.60,$2.62,$1.02,9,$78.60,8%,$6.30,$74.08,$0.80,$76.47</t>
  </si>
  <si>
    <t>5722-1,03-07-2014,Monica Federle,"834 Bourke St,Waterloo",Sydney,NSW,Corporate,Charlie Bui,Critical,Steady Liquid Accent Highlighters,Office Supplies,Small Box,Express Air,04-07-2014,$3.47,$6.68,$3.21,19,$59.63,4%,$0.00,$59.63,$1.50,$60.67</t>
  </si>
  <si>
    <t>5722-1,08-01-2014,Dionis Lloyd,"85-113 Dunning Ave,Rosebery",Sydney,NSW,Corporate,Mihael Khan,Low,"Artisan Flip-Chart Easel Binder, Black",Office Supplies,Wrap Bag,Regular Air,15-01-2014,$13.88,$22.38,$8.50,40,$860.12,1%,$58.02,$765.02,$15.10,$776.51</t>
  </si>
  <si>
    <t>5722-1,27-12-2014,Todd Boyes,"Westfield Miranda, 600 Kingsway,Miranda",Sydney,NSW,Home Office,Preston Senome,Not Specified,Artisan 474 Labels,Office Supplies,Wrap Bag,Regular Air,27-12-2014,$1.84,$2.88,$1.04,17,$96.57,9%,$8.69,$87.89,$0.99,$88.38</t>
  </si>
  <si>
    <t>5722-1,27-12-2014,Shahid Shariari,"3/219 Canley Vale Road,Canley Heights",Sydney,NSW,Corporate,Mihael Khan,Low,Artisan 479 Labels,Office Supplies,Wrap Bag,Regular Air,29-12-2014,$1.59,$2.61,$1.02,4,$96.57,9%,$8.69,$87.88,$0.50,$88.38</t>
  </si>
  <si>
    <t>5722-1,20-10-2014,George Ashbrook,"506 Swan Street,Richmond",Melbourne,VIC,Corporate,Connor Betts,Critical,Steady Major Accent Highlighters,Office Supplies,Small Box,Regular Air,22-10-2014,$3.75,$7.08,$3.33,23,"$1,559.97",2%,$37.59,$165.55,$2.35,$167.75</t>
  </si>
  <si>
    <t>5722-1,10-12-2014,Bart Watters,"Westfield 1 Anderson St,Chatswood",Sydney,NSW,Corporate,Nicholas Fernandes,Low,Apex Box Cutter Scissors,Office Supplies,Wrap Bag,Express Air,11-12-2014,$4.19,$10.23,$6.04,39,$470.58,5%,$4.71,$465.87,$4.68,$470.55</t>
  </si>
  <si>
    <t>5722-1,18-11-2014,Jamie Kunitz,"Sydney Fish Market, Bank Street, Sydney",Sydney,NSW,Corporate,Phoebe Gour,Low,Artisan 479 Labels,Office Supplies,Wrap Bag,Regular Air,20-11-2014,$1.59,$2.61,$1.02,19,$96.57,9%,$8.69,$87.88,$0.50,$88.38</t>
  </si>
  <si>
    <t>5722-1,23-12-2013,Brian Dahlen,"1-2/299 Sussex St,Sydney",Sydney,NSW,Corporate,Aanya Zhang,High,Deluxe Rollaway Locking File with Drawer,Office Supplies,Wrap Bag,Regular Air,25-12-2013,$178.83,$415.88,$237.05,42,$959.95,1%,$37.58,$932.85,$11.37,$988.46</t>
  </si>
  <si>
    <t>5722-1,04-02-2015,David Smith,"85-113 Dunning Ave,Roseberry",Sydney,NSW,Home Office,Mihael Khan,High,Apex Design Stainless Steel Bent Scissors,Technology,Small Pack,Regular Air,06-02-2015,$2.87,$6.84,$3.97,30,$177.25,8%,$3.78,$164.27,$4.42,$166.26</t>
  </si>
  <si>
    <t>5722-1,10-12-2014,Bart Watters,"Westfield 1 Anderson St,Chatswood",Sydney,NSW,Home Office,Nicholas Fernandes,High,Apex Design Stainless Steel Bent Scissors,Office Supplies,Small Box,Regular Air,11-12-2014,$2.87,$6.84,$3.97,13,$470.58,0%,$4.71,$465.87,$4.42,$470.55</t>
  </si>
  <si>
    <t>5722-1,03-11-2014,Pete Armstrong,"506 Swan Street,Richmond",Melbourne,VIC,Home Office,Connor Betts,Medium,"Smiths Pen Style Liquid Stix</t>
  </si>
  <si>
    <t>5722-1,12-09-2014,Gary Hansen,"273 George Street,Sydney",Sydney,NSW,Corporate,Leighton Forrest,Low,Artisan 474 Labels,Technology,Small Box,Regular Air,19-09-2014,$1.84,$2.88,$1.04,50,$96.57,0%,$8.69,$87.88,$0.99,$88.38</t>
  </si>
  <si>
    <t>5722-1,15-08-2015,Jim Kriz,"85-113 Dunning Ave,Roseberry",Sydney,NSW,Corporate,Mihael Khan,Critical,Binder Clips by OIC,Office Supplies,Wrap Bag,Express Air,17-08-2015,$0.93,$1.48,$0.55,43,$96.56,6%,$9.69,$87.88,$0.70,$88.38</t>
  </si>
  <si>
    <t>5722-1,04-02-2015,David Smith,"85-113 Dunning Ave,Roseberry",Sydney,NSW,Small Business,Mihael Khan,Not Specified,Smiths Metal Binder Clips,Office Supplies,Wrap Bag,Regular Air,06-02-2015,$1.60,$2.62,$1.02,18,$69.32,2%,$3.98,$68.98,$0.80,$69.57</t>
  </si>
  <si>
    <t>5722-1,31-12-2015,Matt Collister,"99 Glebe Point Rd,Glebe",Sydney,NSW,Small Business,Natasha Song,Critical,Smiths General Use 3-Ring Binders,Technology,Medium Box,Regular Air,01-01-2016,$1.18,$1.88,$0.70,42,$65.10,7%,$5.41,$69.97,$1.49,$60.69</t>
  </si>
  <si>
    <t>5722-1,12-08-2014,Dave Hallsten,"1 John St,Waterloo",Sydney,NSW,Corporate,Charlie Bui,Not Specified,Artisan 474 Labels,Technology,Small Box,Express Air,10-08-2014,$1.84,$2.88,$1.04,8,$96.57,0%,$8.69,$87.88,$0.99,$88.38</t>
  </si>
  <si>
    <t>5723-1,10-12-2014,Marc Crier,"Westfield Sydney,Sydney",Sydney,NSW,Corporate,Natasha Song,Medium,"Laser Neon Mac Format Diskettes, 10/Pack",Technology,Small Box,Regular Air,12-12-2014,$1.87,$8.12,$6.25,39,$89.32,5%,$5.36,$83.96,$2.83,$86.79</t>
  </si>
  <si>
    <t>5723-1,10-12-2014,Marc Crier,"Westfield Sydney,Sydney",Sydney,NSW,Corporate,Natasha Song,Not Specified,"Laser Neon Mac Format Diskettes, 10/Pack",Technology,Jumbo Drum,Delivery Truck,12-12-2014,$1.87,$8.12,$6.25,24,$89.32,2%,$5.36,$83.96,$2.83,$86.79</t>
  </si>
  <si>
    <t>5723-1,10-12-2014,Marc Crier,"Westfield Sydney,Sydney",Sydney,NSW,Corporate,Natasha Song,Low,"Laser Neon Mac Format Diskettes, 10/Pack",Office Supplies,Wrap Bag,Regular Air,12-12-2014,$1.87,$8.12,$6.25,22,$89.32,10%,$5.36,$83.96,$2.83,$86.79</t>
  </si>
  <si>
    <t>5723-1,10-12-2014,Marc Crier,"Westfield Sydney,Sydney",Sydney,NSW,Consumer,Natasha Song,Not Specified,"Laser Neon Mac Format Diskettes, 10/Pack",Office Supplies,Wrap Bag,Regular Air,12-12-2014,$1.87,$8.12,$6.25,27,$89.32,4%,$5.36,$83.96,$2.83,$86.79</t>
  </si>
  <si>
    <t>5723-1,30-12-2014,Joni Sundaresam,"8 Rankins Lane ,Melbourne",Melbourne,VIC,Corporate,Connor Betts,Not Specified,"Laser Neon Mac Format Diskettes, 10/Pack",Office Supplies,Wrap Bag,Regular Air,31-12-2014,$1.87,$8.12,$6.25,11,$89.32,1%,$5.36,$83.96,$2.83,$86.79</t>
  </si>
  <si>
    <t>5724-1,21-03-2013,Thais Sissman,"53-55 Liverpool St,Sydney",Sydney,NSW,Corporate,Tina Carlton,Medium,Artisan 474 Labels,Technology,Medium Box,Regular Air,28-03-2013,$1.84,$2.88,$1.04,25,$23.36,5%,$2.20,$22.26,$0.99,$22.19</t>
  </si>
  <si>
    <t>5724-1,30-05-2016,Emily Grady,"359 Crown Street,Surry Hills",Sydney,NSW,Corporate,Phoebe Gour,Medium,Emerson Stylus 1520 Color Inkjet Printer,Office Supplies,Small Box,Regular Air,30-05-2016,$315.61,$500.97,$185.36,25,"$1,755.89",4%,$150.59,"$1,705.31",$69.30,"$1,611.03"</t>
  </si>
  <si>
    <t>5724-1,16-07-2015,Mike Kennedy,"99 Lygon Street,East Brunswick",Melbourne,VIC,Consumer,Connor Betts,Medium,Smiths General Use 3-Ring Binders,Office Supplies,Small Box,Regular Air,20-07-2015,$1.18,$1.88,$0.70,19,$36.40,0%,$1.64,$36.58,$1.49,$37.59</t>
  </si>
  <si>
    <t>5724-1,10-09-2015,Luke Weiss,"98 Holdsworth Street,Woollahra",Sydney,NSW,Small Business,Natasha Song,Low,Binder Posts,Office Supplies,Wrap Bag,Regular Air,11-09-2015,$3.50,$5.74,$2.24,17,$150.36,9%,$1.50,$148.76,$5.01,$152.37</t>
  </si>
  <si>
    <t>5724-2,27-12-2014,Todd Boyes,"Westfield Miranda, 600 Kingsway,Miranda",Sydney,NSW,Home Office,Preston Senome,Medium,Smiths Bulldog Clip,Office Supplies,Small Box,Regular Air,29-12-2014,$2.31,$3.78,$1.47,48,$154.98,4%,$3.10,$151.88,$0.71,$152.59</t>
  </si>
  <si>
    <t>5725-1,09-01-2014,Lena Creighton,"96 Liverpool St,Sydney",Sydney,NSW,Corporate,Samantha Chairs,Critical,Artisan 474 Labels,Technology,Jumbo Drum,Delivery Truck,11-01-2014,$1.84,$2.88,$1.04,43,$46.29,6%,$1.69,$45.39,$0.99,$42.29</t>
  </si>
  <si>
    <t>5725-1,31-12-2015,Matt Collister,"99 Glebe Point Rd,Glebe",Sydney,NSW,Corporate,Natasha Song,Medium,Apex Office Executive Series Stainless Steel Trimmers,Office Supplies,Small Pack,Regular Air,01-01-2016,$3.51,$8.57,$5.06,30,$177.22,8%,$13.85,$157.69,$6.14,$176.83</t>
  </si>
  <si>
    <t>5725-1,14-01-2014,Ashley Jarboe,"180 High Street,Windsor",Melbourne,VIC,Small Business,Connor Betts,High,Alto Perma 2700 Stacking Storage Drawers,Office Supplies,Small Box,Regular Air,18-01-2014,$8.92,$29.74,$20.82,27,$198.00,0%,$19.56,$185.58,$6.64,$196.51</t>
  </si>
  <si>
    <t>5725-1,03-07-2013,Mitch Webber,"Hoyts Entertainment Quarter 122 Lang Road,Moore Park",Sydney,NSW,Corporate,Tina Carlton,Critical,Xit Blank Computer Paper,Office Supplies,Small Box,Regular Air,25-07-2013,$12.39,$19.98,$7.59,25,$859.12,4%,$97.91,$851.85,$5.77,$856.53</t>
  </si>
  <si>
    <t>5725-1,26-10-2013,Shahid Shariari,"3/219 Canley Vale Road,Canley Heights",Sydney,NSW,Home Office,Mihael Khan,Not Specified,Xit Blank Computer Paper,Office Supplies,Small Box,Regular Air,28-10-2013,$12.39,$19.98,$7.59,8,$85.60,1%,$7.51,$740.93,$5.77,$803.33</t>
  </si>
  <si>
    <t>5726-1,18-08-2013,Amy Hunt,"60 Commercial Rd,Prahran",Melbourne,VIC,Home Office,Yvette Biti,Medium,Security-Tint Envelopes,Technology,Small Box,Regular Air,20-08-2013,$4.89,$7.64,$2.75,24,$199.30,8%,$5.97,$185.57,$1.39,$186.57</t>
  </si>
  <si>
    <t>5727-1,14-01-2014,Fred Wasserman,"61 York St,Sydney",Sydney,NSW,Consumer,Leighton Forrest,Not Specified,Fluorescent Highlighters by DrawIt,Office Supplies,Wrap Bag,Regular Air,17-01-2014,$1.95,$3.98,$2.03,32,$163.18,1%,$11.42,$151.76,$0.83,$152.59</t>
  </si>
  <si>
    <t>5728-1,28-12-2014,Tim Taslimi,"188 Pitt Street,Sydney",Sydney,NSW,Small Business,Tina Carlton,Not Specified,Alto Perma 3000 Stacking Storage Drawers,Office Supplies,Small Box,Regular Air,28-12-2014,$8.92,$29.74,$20.82,20,$986.06,5%,$9.86,$976.20,$6.64,$981.62</t>
  </si>
  <si>
    <t>5728-1,06-09-2015,Roy Collins,"Westfield Sydney,Sydney",Sydney,NSW,Small Business,Natasha Song,High,Xit Blank Computer Paper,Office Supplies,Wrap Bag,Regular Air,07-09-2015,$12.39,$19.98,$7.59,2,"$1,007.20",4%,$30.17,$956.15,$5.77,$971.95</t>
  </si>
  <si>
    <t>5729-1,12-05-2015,Sand Connell,"99 Lygon Street,East Brunswick",Melbourne,VIC,Home Office,Connor Betts,Not Specified,"DrawIt Colored Pencils, 48-Color Set",Office Supplies,Wrap Bag,Regular Air,14-05-2015,$21.56,$36.55,$14.99,37,$45.82,8%,$2.53,$43.37,$13.89,$45.07</t>
  </si>
  <si>
    <t>5729-1,15-02-2013,Jasper Cacioppo,"24 Addison Rd,Marrickville",Sydney,NSW,Small Business,Radhya Staples,Medium,TechSavi Access Keyboard,Office Supplies,Small Box,Regular Air,16-02-2013,$10.07,$15.98,$5.91,39,$633.86,3%,$12.88,$632.88,$4.00,$663.16</t>
  </si>
  <si>
    <t>5730-1,13-10-2013,Sylvia Foulston,"152 Bunnerong Road,Eastgardens",Sydney,NSW,Corporate,Tina Carlton,Low,Smiths SlimLine Pencil Sharpener,Office Supplies,Small Box,Express Air,14-10-2013,$4.79,$11.97,$7.18,8,$432.20,5%,$36.24,$402.05,$5.81,$405.33</t>
  </si>
  <si>
    <t>5731-1,27-12-2014,Todd Boyes,"Westfield Miranda, 600 Kingsway,Miranda",Sydney,NSW,Corporate,Preston Senome,Medium,"Artisan Hi-Liter GlideStik Fluorescent Highlighter, Yellow Ink",Office Supplies,Small Box,Regular Air,29-12-2014,$1.05,$1.95,$0.90,10,$91.58,10%,$0.92,$88.08,$1.63,$89.35</t>
  </si>
  <si>
    <t>5732-1,27-03-2013,Erica Smith,"53-55 Liverpool Street,Sydney",Sydney,NSW,Consumer,Tina Carlton,Not Specified,"Artisan Flip-Chart Easel Binder, Black",Office Supplies,Small Box,Regular Air,27-03-2013,$13.88,$22.38,$8.50,39,$269.34,6%,$8.79,$263.63,$15.10,$278.02</t>
  </si>
  <si>
    <t>5732-1,01-01-2015,Michael Oakman,"8 Rankins Lane ,Melbourne",Melbourne,VIC,Consumer,Connor Betts,Critical,Apex Design Stainless Steel Bent Scissors,Office Supplies,Wrap Bag,Regular Air,03-01-2015,$2.87,$6.84,$3.97,2,$239.40,3%,$2.39,$237.01,$4.42,$241.43</t>
  </si>
  <si>
    <t>5732-1,17-07-2015,Tracy Blumstein,"Hoyts Entertainment Quarter 122 Lang Road,Moore Park",Sydney,NSW,Small Business,Tina Carlton,Critical,Apex Design Stainless Steel Bent Scissors,Office Supplies,Small Box,Regular Air,17-07-2015,$2.87,$6.84,$3.97,32,$239.40,10%,$2.39,$237.01,$4.42,$241.43</t>
  </si>
  <si>
    <t>5732-1,02-01-2015,Ellis Ballard,"127 Liverpool St,Sydney",Sydney,NSW,Corporate,Samantha Chairs,Medium,Apex Design Stainless Steel Bent Scissors,Office Supplies,Wrap Bag,Regular Air,04-01-2015,$2.87,$6.84,$3.97,11,$239.40,9%,$2.39,$237.01,$4.42,$241.43</t>
  </si>
  <si>
    <t>5732-1,01-01-2015,Michael Oakman,"8 Rankins Lane ,Melbourne",Melbourne,VIC,Corporate,Connor Betts,Critical,Apex Design Stainless Steel Bent Scissors,Office Supplies,Wrap Bag,Regular Air,03-01-2015,$2.87,$6.84,$3.97,9,$239.40,8%,$2.39,$237.01,$4.42,$241.43</t>
  </si>
  <si>
    <t>5732-1,10-04-2015,Katrina Edelman,"Westfield Miranda, 600 Kingsway,Miranda",Sydney,NSW,Small Business,Preston Senome,Critical,Alto Memo Cubes,Office Supplies,Small Box,Express Air,11-04-2015,$3.32,$5.18,$1.86,15,$41.96,8%,$3.67,$39.95,$2.04,$40.43</t>
  </si>
  <si>
    <t>5732-1,29-05-2015,Cindy Schnelling,"240-242 Johnston Street,Fitzroy",Melbourne,VIC,Small Business,Connor Betts,High,Artisan Binder Labels,Office Supplies,Wrap Bag,Regular Air,31-05-2015,$2.45,$3.89,$1.44,13,$80.36,6%,$4.85,$68.83,$7.01,$79.63</t>
  </si>
  <si>
    <t>5732-1,28-08-2013,Neil French,"523 King St,Newtown",Sydney,NSW,Consumer,Aanya Zhang,Not Specified,Apex Design Stainless Steel Bent Scissors,Technology,Small Pack,Express Air,29-08-2013,$2.87,$6.84,$3.97,21,$239.40,9%,$4.39,$233.01,$4.42,$241.43</t>
  </si>
  <si>
    <t>5732-1,01-01-2015,Michael Oakman,"8 Rankins Lane ,Melbourne",Melbourne,VIC,Small Business,Connor Betts,Critical,Apex Design Stainless Steel Bent Scissors,Technology,Small Box,Regular Air,03-01-2015,$2.87,$6.84,$3.97,39,$239.40,0%,$2.39,$237.01,$4.42,$241.43</t>
  </si>
  <si>
    <t>5732-1,01-01-2015,Michael Oakman,"8 Rankins Lane ,Melbourne",Melbourne,VIC,Small Business,Connor Betts,High,Apex Design Stainless Steel Bent Scissors,Office Supplies,Small Box,Regular Air,03-01-2015,$2.87,$6.84,$3.97,29,$239.40,3%,$2.39,$237.01,$4.42,$241.43</t>
  </si>
  <si>
    <t>5732-1,01-01-2015,Michael Oakman,"8 Rankins Lane ,Melbourne",Melbourne,VIC,Corporate,Connor Betts,Medium,Apex Elite Stainless Steel Scissors,Office Supplies,Small Pack,Regular Air,03-01-2015,$3.42,$8.34,$4.92,30,$239.40,8%,$2.39,$237.01,$2.64,$241.43</t>
  </si>
  <si>
    <t>5732-1,11-08-2013,Liz Willingham,"60 Commercial Rd,Prahran",Melbourne,VIC,Corporate,Yvette Biti,High,Apex Elite Stainless Steel Scissors,Office Supplies,Small Box,Regular Air,13-08-2013,$3.42,$8.34,$4.92,7,$229.40,10%,$2.59,$227.01,$2.64,$241.43</t>
  </si>
  <si>
    <t>5732-1,04-03-2015,Tracy Poddar,"834 Bourke St,Waterloo",Sydney,NSW,Home Office,Charlie Bui,Not Specified,Apex Design Stainless Steel Bent Scissors,Technology,Large Box,Regular Air,06-03-2015,$2.87,$6.44,$3.97,29,$239.40,0%,$2.39,$237.01,$4.92,$241.43</t>
  </si>
  <si>
    <t>5732-1,01-01-2015,Michael Oakman,"8 Rankins Lane ,Melbourne",Melbourne,VIC,Small Business,Connor Betts,Critical,Apex Design Stainless Steel Bent Scissors,Office Supplies,Small Pack,Regular Air,03-01-2015,$2.87,$6.84,$3.97,16,$239.40,2%,$2.39,$237.01,$4.42,$241.43</t>
  </si>
  <si>
    <t>5732-1,20-05-2015,Allen Armold,"224A Gertrude St,Fitzroy",Melbourne,VIC,Consumer,Connor Betts,Critical,Steady Major Accent Highlighters,Office Supplies,Small Pack,Regular Air,22-05-2015,$3.75,$7.08,$3.33,26,$123.51,6%,$3.71,$122.83,$2.35,$126.43</t>
  </si>
  <si>
    <t>5733-1,15-08-2014,Brad Thomas,"152 Bunnerong Road,Eastgardens",Sydney,NSW,Small Business,Tina Carlton,Low,TypeRight Side-Opening Peel &amp; Seel Expanding Envelopes,Office Supplies,Wrap Bag,Express Air,18-08-2014,$54.29,$90.48,$36.19,48,"$4,451.04",7%,$49.61,"$4,193.59",$19.99,"$4,103.94"</t>
  </si>
  <si>
    <t>5733-1,04-01-2017,Muhammed Yedwab,"18 Whistler St,Sydney",Sydney,NSW,Corporate,Nicholas Fernandes,Critical,TechSavi Internet Navigator Keyboard,Office Supplies,Small Box,Regular Air,05-01-2017,$6.51,$30.98,$24.47,39,$280.32,7%,$23.51,$262.91,$6.50,$273.39</t>
  </si>
  <si>
    <t>5734-1,16-06-2013,Liz MacKendrick,"224A Gertrude St,Fitzroy",Melbourne,VIC,Corporate,Connor Betts,Medium,Deluxe Rollaway Locking File with Drawer,Office Supplies,Small Box,Express Air,16-06-2013,$178.83,$415.88,$237.05,3,$300.97,3%,$18.06,$282.91,$11.37,$290.69</t>
  </si>
  <si>
    <t>5734-1,02-01-2015,Ellis Ballard,"127 Liverpool St,Sydney",Sydney,NSW,Corporate,Samantha Chairs,Medium,600 Series Non-Flip,Office Supplies,Small Pack,Regular Air,04-01-2015,$19.78,$45.99,$26.21,8,"$2,299.50",3%,$0.00,"$2,299.50",$4.99,"$2,304.49"</t>
  </si>
  <si>
    <t>5734-1,04-03-2015,Tracy Poldan,"1 John St,Waterloo",Sydney,NSW,Corporate,Charlie Bui,Medium,Apex Design Stainless Steel Bent Scissors,Office Supplies,Small Box,Regular Air,06-03-2015,$2.87,$6.84,$3.97,30,$239.40,1%,$2.39,$237.01,$4.42,$241.43</t>
  </si>
  <si>
    <t>5735-1,07-01-2014,Maya Herman,"273 George Street,Sydney",Sydney,NSW,Home Office,Leighton Forrest,Low,1726 Digital Answering Machine,Office Supplies,Wrap Bag,Regular Air,07-01-2014,$8.82,$20.99,$12.17,47,$544.50,10%,$49.01,$415.83,$4.81,$415.33</t>
  </si>
  <si>
    <t>5735-1,14-01-2015,Maya Herman,"273 George Street,Sydney",Sydney,NSW,Small Business,Leighton Forrest,High,Alto Keyboard-In-A-Box,Office Supplies,Small Box,Regular Air,15-01-2015,$6.40,$29.10,$22.70,50,$872.82,1%,$61.10,$811.72,$4.00,$826.82</t>
  </si>
  <si>
    <t>5735-1,24-02-2014,Pauline Chand,"501 George St,Sydney",Sydney,NSW,Small Business,Samantha Chairs,High,Apex Forged Steel Scissors with Black Enamel Handles,Office Supplies,Wrap Bag,Regular Air,26-02-2014,$4.10,$9.31,$5.21,38,$172.00,2%,$10.66,$160.82,$3.98,$166.03</t>
  </si>
  <si>
    <t>5736-1,05-05-2013,Christopher Schild,"4A Lyons St,Strathfield",Sydney,NSW,Home Office,Tina Carlton,Medium,Colored Envelopes,Office Supplies,Small Pack,Regular Air,06-05-2013,$2.25,$3.69,$1.44,22,$91.50,2%,$0.00,$93.36,$2.50,$94.56</t>
  </si>
  <si>
    <t>5736-1,09-02-2015,Carlos Soltero,"1/41B Elizabeth Bay Rd,Elizabeth Bay",Sydney,NSW,Consumer,Charlie Bui,Critical,Artisan 474 Labels,Office Supplies,Wrap Bag,Regular Air,15-02-2015,$1.84,$2.88,$1.04,50,$54.52,9%,$4.65,$44.07,$0.99,$40.25</t>
  </si>
  <si>
    <t>5737-1,07-01-2015,Barry Franz,"499-501 Lygon Street,Carlton North",Melbourne,VIC,Home Office,Yvette Biti,Not Specified,Artisan Printable Repositionable Plastic Tabs,Office Supplies,Wrap Bag,Regular Air,09-01-2015,$5.33,$8.60,$3.27,17,$412.80,9%,$8.26,$404.54,$6.19,$410.73</t>
  </si>
  <si>
    <t>5738-1,03-01-2014,Saphhira Shifley,"Westfield Miranda, 600 Kingsway,Miranda",Sydney,NSW,Small Business,Preston Senome,Not Specified,"Artisan Flip-Chart Easel Binder, Black",Office Supplies,Small Box,Regular Air,03-01-2014,$13.88,$22.38,$8.50,33,$410.48,8%,$5.45,$493.83,$15.10,$400.43</t>
  </si>
  <si>
    <t>5739-1,17-06-2014,Edward Becker,"501 George St,Sydney",Sydney,NSW,Corporate,Samantha Chairs,Low,Artisan Hole Reinforcements,Office Supplies,Wrap Bag,Regular Air,18-06-2014,$3.99,$6.23,$2.24,19,$33.42,0%,$2.64,$30.64,$6.97,$31.85</t>
  </si>
  <si>
    <t>5739-1,17-03-2014,Bart Watters,"Westfield 1 Anderson St,Chatswood",Sydney,NSW,Home Office,Nicholas Fernandes,Medium,Artisan Poly Binder Pockets,Office Supplies,Small Box,Regular Air,18-03-2014,$2.26,$3.58,$1.32,8,$257.60,7%,$0.00,$253.36,$5.47,$250.37</t>
  </si>
  <si>
    <t>5740-1,10-12-2015,Ken Lonsdale,"99 Lygon Street,East Brunswick",Melbourne,VIC,Small Business,Connor Betts,Low,Assorted Color Push Pins,Technology,Small Box,Regular Air,14-12-2016,$0.87,$1.81,$0.94,8,$16.29,0%,$1.47,$14.82,$0.75,$15.57</t>
  </si>
  <si>
    <t>5740-1,09-01-2015,Katrina Willman,"120 Hardware St,Melbourne",Melbourne,VIC,Corporate,Connor Betts,Not Specified,Assorted Color Push Pins,Office Supplies,Small Box,Regular Air,11-01-2015,$0.87,$1.81,$0.94,24,$16.29,4%,$1.47,$14.82,$0.75,$15.57</t>
  </si>
  <si>
    <t>5741-1,24-06-2013,Paul Lucas,"8 Quay Street,Haymarket",Sydney,NSW,Small Business,Leighton Forrest,Critical,Binder Posts,Office Supplies,Wrap Bag,Express Air,25-06-2013,$3.50,$5.74,$2.24,35,$135.00,10%,$12.15,$122.81,$5.01,$130.63</t>
  </si>
  <si>
    <t>5741-1,06-08-2014,Vivian Mathis,"Crown Complex,Southbank",Melbourne,VIC,Corporate,Connor Betts,Low,Apex Elite Stainless Steel Scissors,Office Supplies,Wrap Bag,Express Air,06-08-2014,$3.42,$8.34,$4.92,22,$131.00,10%,$9.12,$126.84,$2.64,$127.73</t>
  </si>
  <si>
    <t>5741-1,27-10-2014,Mike Gockenbach,"180 High Street,Windsor",Melbourne,VIC,Corporate,Connor Betts,Not Specified,Wirebound Voice Message Log Book,Office Supplies,Wrap Bag,Regular Air,31-10-2014,$2.90,$4.76,$1.86,45,$38.50,10%,$2.31,$36.19,$0.88,$37.80</t>
  </si>
  <si>
    <t>5742-1,04-10-2014,Patrick OBrill,"53 Riley Street,Woolloomooloo",Sydney,NSW,Corporate,Tina Carlton,Not Specified,Steady Liquid Accent Tank-Style Highlighters,Office Supplies,Small Box,Regular Air,06-10-2014,$1.31,$2.84,$1.53,39,$59.64,3%,$0.00,$59.64,$0.93,$60.57</t>
  </si>
  <si>
    <t>5742-1,20-09-2013,Ashley Jarboe,"180 High Street,Windsor",Melbourne,VIC,Corporate,Connor Betts,Low,Artisan 474 Labels,Office Supplies,Small Box,Regular Air,20-09-2013,$1.84,$2.88,$1.04,38,$61.92,1%,$4.67,$68.65,$0.99,$76.57</t>
  </si>
  <si>
    <t>5742-1,23-03-2013,Aaron Smayling,"1737 Botany Rd,Banksmeadow",Sydney,NSW,Small Business,Nicholas Fernandes,Critical,Apex Preferred Stainless Steel Scissors,Office Supplies,Small Box,Regular Air,26-03-2013,$2.50,$5.68,$3.18,45,$251.60,8%,$2.66,$236.04,$3.60,$247.55</t>
  </si>
  <si>
    <t>5742-1,11-05-2015,Bill Stewart,"188 Pitt Street,Sydney",Sydney,NSW,Corporate,Tina Carlton,High,Setffiddawer,Technology,Medium Box,Regular Air,13-05-2015,$1.50,$2.12,$1.22,24,$47.78,1%,$2.67,$45.27,$0.70,$47.28</t>
  </si>
  <si>
    <t>5742-1,16-11-2013,Valerie Dominguez,"152 Bunnerong Road,Eastgardens",Sydney,NSW,Home Office,Tina Carlton,Medium,Steady Liquid Accent Tank-Style Highlighters,Office Supplies,Small Box,Regular Air,17-11-2013,$1.31,$2.84,$1.53,19,$60.64,7%,$4.23,$59.65,$0.93,$60.57</t>
  </si>
  <si>
    <t>5743-1,16-01-2015,Jenna Caffey,"470 Anzac Parade,Kingsford",Sydney,NSW,Consumer,Tina Carlton,Low,Laser DVD-RAM discs,Office Supplies,Wrap Bag,Regular Air,17-01-2015,$20.18,$35.41,$15.23,45,$35.41,7%,$0.00,$35.41,$1.99,$37.40</t>
  </si>
  <si>
    <t>5743-1,11-01-2015,Katherine Nockton,"Crown Complex,Southbank",Melbourne,VIC,Small Business,Connor Betts,Low,Laser DVD-RAM discs,Office Supplies,Small Box,Regular Air,12-01-2015,$20.18,$35.41,$15.23,31,$35.41,7%,$0.00,$35.41,$1.99,$37.40</t>
  </si>
  <si>
    <t>5744-1,17-03-2014,Troy Blackwell,"3/219 Canley Vale Road,Canley Heights",Sydney,NSW,Corporate,Mihael Khan,Not Specified,Wirebound Voice Message Log Book,Office Supplies,Wrap Bag,Regular Air,18-03-2014,$2.90,$4.76,$1.86,15,$259.60,3%,$0.00,$253.20,$0.88,$259.69</t>
  </si>
  <si>
    <t>5745-1,23-07-2015,Magdelene Morse,"53 Riley Street,Woolloomooloo",Sydney,NSW,Home Office,Tina Carlton,Medium,"Steady EarthWrite Recycled Pencils, Medium Soft, #2",Office Supplies,Small Box,Regular Air,30-07-2015,$0.90,$2.10,$1.20,22,$48.30,2%,$2.90,$45.40,$0.70,$46.10</t>
  </si>
  <si>
    <t>5745-1,11-05-2015,Bill Stewart,"53-55 Liverpool St,Sydney",Sydney,NSW,Corporate,Tina Carlton,Not Specified,Artisan 474 Labels,Office Supplies,Small Box,Regular Air,13-05-2015,$1.84,$2.88,$1.04,24,$47.70,4%,$2.67,$45.25,$0.99,$45.05</t>
  </si>
  <si>
    <t>5745-1,05-04-2016,Adrian Shami,"Sydney Fish Market, Bank Street, Sydney",Sydney,NSW,Home Office,Phoebe Gour,Critical,Artisan 48 Labels,Office Supplies,Small Box,Regular Air,11-04-2016,$3.84,$6.30,$2.46,50,$358.00,9%,$33.34,$374.58,$0.50,$376.13</t>
  </si>
  <si>
    <t>5745-1,13-02-2014,Steve Nguyen,"61 York St,Sydney",Sydney,NSW,Corporate,Leighton Forrest,Critical,Artisan 487 Labels,Office Supplies,Wrap Bag,Regular Air,13-02-2014,$2.29,$3.69,$1.40,1,$153.98,1%,$12.30,$141.66,$0.50,$146.09</t>
  </si>
  <si>
    <t>5745-1,16-07-2013,George Zrebassa,"73 MacLeay St,Potts Point",Sydney,NSW,Small Business,Natasha Song,Not Specified,"Artisan Hi-Liter GlideStik Fluorescent Highlighter, Yellow Ink",Office Supplies,Small Box,Regular Air,17-07-2013,$1.92,$3.26,$1.34,8,$83.12,7%,$7.34,$74.24,$1.86,$75.12</t>
  </si>
  <si>
    <t>5747-1,16-12-2015,Patrick OBrill,"53 Riley Street,Woolloomooloo",Sydney,NSW,Corporate,Tina Carlton,Low,Artisan Arch Ring Binders,Office Supplies,Small Box,Regular Air,18-12-2015,$36.02,$58.10,$22.08,38,$48.92,5%,$2.43,$45.52,$1.49,$45.00</t>
  </si>
  <si>
    <t>5747-1,12-01-2015,Jim Sink,"Westfield Miranda, 600 Kingsway,Miranda",Sydney,NSW,Corporate,Preston Senome,Critical,Smiths SlimLine Pencil Sharpener,Office Supplies,Wrap Bag,Regular Air,14-01-2015,$4.79,$11.97,$7.18,16,$102.24,9%,$6.13,$96.11,$5.81,$97.50</t>
  </si>
  <si>
    <t>5749-1,24-03-2015,Astrea Jones,"2a/285A Crown St,Surry Hills",Sydney,NSW,Corporate,Phoebe Gour,Critical,Wirebound Voice Message Log Book,Office Supplies,Small Box,Regular Air,26-03-2015,$2.90,$4.76,$1.86,39,$199.92,7%,$13.99,$185.93,$0.88,$186.81</t>
  </si>
  <si>
    <t>5749-1,28-10-2013,Toby Knight,"Crown Complex,Southbank",Melbourne,VIC,Corporate,Connor Betts,Low,Colored Envelopes,Technology,Large Box,Regular Air,29-10-2013,$2.25,$3.69,$1.44,48,$259.20,8%,$0.00,$253.08,$2.50,$266.85</t>
  </si>
  <si>
    <t>5749-1,14-01-2014,Nat Gilpin,"3/219 Canley Vale Road,Canley Heights",Sydney,NSW,Home Office,Mihael Khan,Medium,Apex Straight Scissors,Office Supplies,Wrap Bag,Regular Air,16-01-2014,$5.19,$12.98,$7.79,4,$278.00,9%,$19.47,$258.61,$3.14,$265.83</t>
  </si>
  <si>
    <t>5750-1,13-01-2015,Max Jones,"240-242 Johnston Street,Fitzroy",Melbourne,VIC,Corporate,Connor Betts,High,Apex Design Stainless Steel Bent Scissors,Office Supplies,Small Box,Regular Air,15-01-2015,$2.87,$6.84,$3.97,13,$177.84,3%,$14.23,$163.61,$4.42,$168.03</t>
  </si>
  <si>
    <t>5750-1,26-07-2013,George Zrebassa,"81 MacLeay St,Potts Point",Sydney,NSW,Consumer,Samantha Chairs,Not Specified,Smiths SlimLine Pencil Sharpener,Office Supplies,Small Box,Regular Air,27-07-2013,$4.79,$11.97,$7.18,9,$164.11,4%,$1.54,$161.50,$5.81,$168.93</t>
  </si>
  <si>
    <t>5751-1,04-05-2013,Lynn Smith,"61A Bay Road,Wollstonecraft",Sydney,NSW,Corporate,Samantha Chairs,High,Smiths File Caddy,Office Supplies,Small Pack,Express Air,06-05-2013,$4.03,$9.38,$5.35,11,$255.00,3%,$2.75,$263.03,$7.28,$276.83</t>
  </si>
  <si>
    <t>5751-1,27-06-2015,Stefania Perrino,"180 High Street,Windsor",Melbourne,VIC,Small Business,Connor Betts,Critical,Binder Clips by OIC,Office Supplies,Small Box,Express Air,29-06-2015,$0.93,$1.48,$0.55,37,$76.60,9%,$5.41,$74.37,$0.70,$76.48</t>
  </si>
  <si>
    <t>5752-1,29-05-2015,Cindy Schnelling,"240-242 Johnston Street,Fitzroy",Melbourne,VIC,Consumer,Connor Betts,Not Specified,Wirebound Voice Message Log Book,Office Supplies,Wrap Bag,Regular Air,31-05-2015,$2.90,$4.76,$1.86,23,$63.68,7%,$4.83,$58.17,$0.88,$58.64</t>
  </si>
  <si>
    <t>5752-1,25-03-2015,Dan Lawera,"Macquarie Centre Cnr Herring Road &amp; Waterloo Road,Macquarie Park",Sydney,NSW,Home Office,Nicholas Fernandes,Low,Smiths Metal Binder Clips,Office Supplies,Small Box,Regular Air,27-03-2015,$1.60,$2.62,$1.02,47,$95.56,0%,$0.00,$93.58,$0.80,$95.48</t>
  </si>
  <si>
    <t>5752-1,17-01-2015,Ean McVeigh,"1/173-179 Bronte Rd,Waverley",Sydney,NSW,Corporate,Leighton Forrest,Critical,Apex Office Executive Series Stainless Steel Trimmers,Office Supplies,Small Box,Express Air,17-01-2015,$3.51,$8.57,$5.06,30,$143.98,8%,$11.41,$131.51,$6.14,$137.74</t>
  </si>
  <si>
    <t>5752-1,19-01-2015,Katrina Edelman,"Westfield Miranda, 600 Kingsway,Miranda",Sydney,NSW,Corporate,Preston Senome,Critical,"Steady EarthWrite Recycled Pencils, Medium Soft, #2",Furniture,Large Box,Regular Air,21-01-2015,$0.90,$2.10,$1.20,44,$71.40,8%,$1.43,$69.97,$0.70,$70.67</t>
  </si>
  <si>
    <t>5752-1,12-09-2013,Michael Granlund,"359 Crown Street,Surry Hills",Sydney,NSW,Small Business,Phoebe Gour,Low,Steady Liquid Accent Tank-Style Highlighters,Office Supplies,Wrap Bag,Regular Air,14-09-2013,$1.31,$2.84,$1.53,18,$61.80,9%,$4.36,$57.58,$0.93,$58.63</t>
  </si>
  <si>
    <t>5753-1,11-02-2013,Thomas Boland,"3/219 Canley Vale Road,Canley Heights",Sydney,NSW,Corporate,Mihael Khan,High,Artisan Durable Binders,Office Supplies,Small Pack,Regular Air,13-02-2013,$1.84,$2.88,$1.04,10,$66.60,1%,$4.70,$63.32,$1.49,$68.64</t>
  </si>
  <si>
    <t>5754-1,20-05-2015,Allen Armold,"224A Gertrude St,Fitzroy",Melbourne,VIC,Consumer,Connor Betts,Low,"Artisan Flip-Chart Easel Binder, Black",Office Supplies,Small Pack,Express Air,22-05-2015,$13.88,$22.38,$8.50,22,$398.26,10%,$3.98,$337.14,$15.10,$345.39</t>
  </si>
  <si>
    <t>5755-1,24-07-2013,Karl Brown,"470 Anzac Parade,Kingsford",Sydney,NSW,Home Office,Tina Carlton,Not Specified,Artisan 474 Labels,Office Supplies,Wrap Bag,Express Air,26-07-2013,$1.84,$2.88,$1.04,4,$94.02,9%,$7.55,$85.25,$0.99,$96.55</t>
  </si>
  <si>
    <t>5755-1,27-12-2014,Todd Boyes,"Westfield Miranda, 600 Kingsway,Miranda",Sydney,NSW,Consumer,Preston Senome,Medium,EcoTones Memo Sheets,Office Supplies,Wrap Bag,Regular Air,29-12-2014,$2.52,$4.00,$1.48,47,"$7,599.84",10%,$39.90,"$7,460.84",$1.30,"$7,419.84"</t>
  </si>
  <si>
    <t>5755-1,14-02-2013,Muhammed Yedwab,"18 Whistler St,Sydney",Sydney,NSW,Home Office,Nicholas Fernandes,Not Specified,Artisan Hubbe Reidy-Dton Flip,Office Supplies,Wrap Bag,Regular Air,15-02-2013,$41.28,$95.99,$54.71,38,$147.85,0%,$14.67,$144.95,$8.99,$141.54</t>
  </si>
  <si>
    <t>5757-1,16-01-2015,Lizard Blumshen,"180 High Street,Windsor",Melbourne,VIC,Corporate,Connor Betts,Medium,Emerson Stylus 1520 Color Inkjet Printer,Office Supplies,Small Box,Regular Air,17-01-2015,$315.61,$500.97,$185.36,17,"$18,535.89",2%,$0.00,"$18,535.89",$69.30,"$18,605.19"</t>
  </si>
  <si>
    <t>5758-1,09-08-2013,Tony Sayre,"499-501 Lygon Street,Carlton North",Melbourne,VIC,Corporate,Yvette Biti,Not Specified,"Artisan Flip-Chart Easel Binder, Black",Office Supplies,Small Box,Regular Air,13-08-2013,$13.88,$22.38,$8.50,39,$251.06,3%,$23.26,$267.92,$15.10,$270.94</t>
  </si>
  <si>
    <t>5758-1,29-12-2013,Jeremy Pistek,"85-113 Dunning Ave,Roseberry",Sydney,NSW,Consumer,Mihael Khan,Not Specified,Artisan Non-Stick Binders,Technology,Small Box,Regular Air,21-12-2013,$2.74,$4.49,$1.75,44,$15.92,10%,$0.50,$15.60,$1.49,$16.42</t>
  </si>
  <si>
    <t>5759-1,05-07-2015,Larry Tron,"4A Lyons St,Strathfield",Sydney,NSW,Small Business,Tina Carlton,Not Specified,Alto Perma 2700 Stacking Storage Drawers,Office Supplies,Wrap Bag,Regular Air,07-07-2015,$8.92,$29.74,$20.82,24,"$1,028.51",5%,$61.71,$966.87,$6.64,$970.92</t>
  </si>
  <si>
    <t>5759-1,17-07-2013,Pauline Webber,"499-501 Lygon Street,Carlton North",Melbourne,VIC,Consumer,Yvette Biti,Low,Artisan Poly Binder Pockets,Office Supplies,Wrap Bag,Regular Air,17-07-2013,$2.26,$3.58,$1.32,19,$411.48,1%,$17.65,$375.17,$5.47,$318.63</t>
  </si>
  <si>
    <t>5760-1,20-04-2013,Thomas Boland,"3/219 Canley Vale Road,Canley Heights",Sydney,NSW,Consumer,Mihael Khan,Low,OIC Thumb-Tacks,Office Supplies,Wrap Bag,Regular Air,22-04-2013,$0.71,$1.14,$0.43,49,$16.20,0%,$1.62,$15.62,$0.70,$16.45</t>
  </si>
  <si>
    <t>5761-1,27-08-2015,Lycoris Saunders,"501 George St,Sydney",Sydney,NSW,Corporate,Samantha Chairs,Critical,Artisan Hi-Liter Fluorescent Desk Style Markers,Technology,Small Box,Regular Air,28-08-2015,$1.76,$3.38,$1.62,8,$199.42,5%,$4.47,$165.69,$0.85,$177.83</t>
  </si>
  <si>
    <t>5761-1,25-08-2013,Bruce Degenhardt,"501 George St,Sydney",Sydney,NSW,Home Office,Samantha Chairs,High,Colored Envelopes,Office Supplies,Small Box,Regular Air,26-08-2013,$2.25,$3.69,$1.44,29,$78.92,0%,$0.00,$78.56,$2.50,$83.96</t>
  </si>
  <si>
    <t>5762-1,20-01-2015,Saphhira Shifley,"Westfield Miranda, 600 Kingsway,Miranda",Sydney,NSW,Corporate,Preston Senome,Critical,"Artisan Hi-Liter EverBold Pen Style Fluorescent Highlighters, 4/Pack",Technology,Medium Box,Regular Air,21-01-2015,$4.48,$8.14,$3.66,3,$187.22,1%,$13.11,$174.11,$3.12,$177.23</t>
  </si>
  <si>
    <t>5762-1,09-12-2015,Craig Carroll,"99 Lygon Street,East Brunswick",Melbourne,VIC,Consumer,Connor Betts,Not Specified,Artisan Binder Labels,Office Supplies,Small Box,Regular Air,09-12-2015,$2.45,$3.89,$1.44,30,$16.92,1%,$1.43,$15.55,$7.01,$16.49</t>
  </si>
  <si>
    <t>5762-1,20-01-2015,Saphhira Shifley,"Westfield Miranda, 600 Kingsway,Miranda",Sydney,NSW,Corporate,Preston Senome,Medium,Smiths General Use 3-Ring Binders,Office Supplies,Wrap Bag,Regular Air,21-01-2015,$1.18,$1.88,$0.70,34,$62.04,0%,$3.10,$58.94,$1.49,$60.43</t>
  </si>
  <si>
    <t>5762-1,20-03-2015,Sibella Parks,"180 High Street,Windsor",Melbourne,VIC,Home Office,Connor Betts,Medium,Artisan Legal 4-Ring Binder,Office Supplies,Small Pack,Regular Air,21-03-2015,$13.64,$20.98,$7.34,11,$275.32,8%,$13.91,$262.01,$1.49,$278.52</t>
  </si>
  <si>
    <t>5762-1,20-01-2015,Saphhira Shifley,"Westfield Miranda, 600 Kingsway,Miranda",Sydney,NSW,Consumer,Preston Senome,Not Specified,Artisan Hi-Liter Fluorescent Desk Style Markers,Office Supplies,Small Box,Regular Air,21-01-2015,$1.76,$3.38,$1.62,34,$187.22,0%,$13.11,$174.11,$0.85,$177.23</t>
  </si>
  <si>
    <t>5762-1,20-01-2015,Art Miller,"8 Quay Street,Haymarket",Sydney,NSW,Corporate,Leighton Forrest,High,Artisan Binder Labels,Office Supplies,Small Pack,Regular Air,21-01-2015,$2.45,$3.89,$1.44,19,$187.22,8%,$13.11,$174.11,$7.01,$177.23</t>
  </si>
  <si>
    <t>5762-1,02-01-2015,Dave Hallsten,"1 John St,Waterloo",Sydney,NSW,Corporate,Charlie Bui,Critical,Smiths Metal Binder Clips,Office Supplies,Small Box,Regular Air,04-01-2015,$1.60,$2.62,$1.02,19,$58.76,0%,$0.00,$59.64,$0.80,$60.47</t>
  </si>
  <si>
    <t>5762-2,13-09-2014,Christina Vanderzanden,"188 Pitt Street,Sydney",Sydney,NSW,Small Business,Tina Carlton,High,Smiths General Use 3-Ring Binders,Office Supplies,Wrap Bag,Regular Air,17-09-2014,$1.18,$1.88,$0.70,31,$59.60,6%,$0.60,$59.94,$1.49,$60.43</t>
  </si>
  <si>
    <t>5764-1,14-01-2015,Maya Herman,"273 George Street,Sydney",Sydney,NSW,Consumer,Leighton Forrest,Critical,"Artisan Flip-Chart Easel Binder, Black",Office Supplies,Wrap Bag,Express Air,15-01-2015,$13.88,$22.38,$8.50,42,$872.82,7%,$61.11,$811.72,$15.10,$826.82</t>
  </si>
  <si>
    <t>5765-1,10-12-2014,Marc Crier,"Westfield Sydney,Sydney",Sydney,NSW,Corporate,Natasha Song,Critical,Colored Envelopes,Technology,Medium Box,Regular Air,12-12-2014,$2.25,$3.69,$1.44,10,$89.32,1%,$5.36,$83.96,$2.50,$86.76</t>
  </si>
  <si>
    <t>5766-1,07-01-2014,Charlotte Melton,"211/25-29 Dixon St,Haymarket",Sydney,NSW,Home Office,Preston Senome,Critical,Colored Envelopes,Office Supplies,Small Box,Regular Air,08-01-2014,$2.25,$3.69,$1.44,9,$48.90,9%,$4.40,$45.57,$2.50,$48.07</t>
  </si>
  <si>
    <t>5766-1,19-05-2015,Carlos Meador,"152 Bunnerong Road,Eastgardens",Sydney,NSW,Consumer,Tina Carlton,Critical,Colored Envelopes,Office Supplies,Wrap Bag,Regular Air,20-05-2015,$2.25,$3.69,$1.44,18,$47.97,6%,$2.40,$45.57,$2.50,$48.07</t>
  </si>
  <si>
    <t>5766-1,21-01-2015,Jennifer Braxton,"523 King St,Newtown",Sydney,NSW,Corporate,Aanya Zhang,Not Specified,Colored Envelopes,Office Supplies,Small Box,Regular Air,23-01-2015,$2.25,$3.69,$1.44,14,$47.90,10%,$2.80,$45.58,$2.50,$48.07</t>
  </si>
  <si>
    <t>5767-1,11-12-2013,Bill Stewart,"188 Pitt Street,Sydney",Sydney,NSW,Home Office,Tina Carlton,High,Artisan Non-Stick Binders,Technology,Large Box,Regular Air,15-12-2013,$2.74,$4.49,$1.75,5,$47.97,2%,$3.40,$46.55,$1.49,$47.05</t>
  </si>
  <si>
    <t>5768-2,22-01-2015,Bill Donatelli,"359 Crown Street,Surry Hills",Sydney,NSW,Small Business,Phoebe Gour,Low,"Artisan Flip-Chart Easel Binder, Black",Office Supplies,Wrap Bag,Express Air,22-01-2015,$13.88,$22.38,$8.50,48,$939.96,7%,$65.80,$874.16,$15.10,$889.26</t>
  </si>
  <si>
    <t>5768-2,22-01-2015,Bill Donatelli,"359 Crown Street,Surry Hills",Sydney,NSW,Corporate,Phoebe Gour,High,"Artisan Flip-Chart Easel Binder, Black",Office Supplies,Small Box,Regular Air,22-01-2015,$13.88,$22.38,$8.50,41,$939.96,3%,$65.80,$874.16,$15.10,$889.26</t>
  </si>
  <si>
    <t>5768-2,30-03-2013,Justin Knight,"Macquarie Centre Cnr Herring Road &amp; Waterloo Road,Macquarie Park",Sydney,NSW,Small Business,Nicholas Fernandes,Not Specified,Binder Clips by OIC,Office Supplies,Small Box,Regular Air,31-03-2013,$0.93,$1.48,$0.55,38,$59.64,4%,$0.20,$59.04,$0.70,$64.47</t>
  </si>
  <si>
    <t>5768-2,23-07-2015,Magdelene Morse,"53 Riley Street,Woolloomooloo",Sydney,NSW,Small Business,Tina Carlton,Low,"Artisan Flip-Chart Easel Binder, Black",Office Supplies,Small Box,Regular Air,30-07-2015,$13.88,$22.38,$8.50,46,$939.96,9%,$65.80,$874.16,$15.10,$889.26</t>
  </si>
  <si>
    <t>5768-2,23-10-2014,Caroline Jumper,"145 Ramsay St,Haberfield",Sydney,NSW,Corporate,Phoebe Gour,Not Specified,Beekin 105-Key Black Keyboard,Technology,Small Box,Regular Air,25-10-2014,$6.39,$19.98,$13.59,36,$860.18,6%,$26.51,$753.47,$4.00,$738.15</t>
  </si>
  <si>
    <t>5768-2,22-01-2015,Bill Donatelli,"359 Crown Street,Surry Hills",Sydney,NSW,Consumer,Phoebe Gour,Critical,"Artias Flip-Chart Easel Binder, Black",Office Supplies,Small Box,Express Air,22-01-2015,$13.88,$22.38,$8.50,8,$839.96,5%,$65.80,$874.16,$15.10,$889.26</t>
  </si>
  <si>
    <t>5768-2,22-01-2015,Bill Donatelli,"359 Crown Street,Surry Hills",Sydney,NSW,Consumer,Phoebe Gour,Not Specified,Beekin 105-Key Black Keyboard,Office Supplies,Wrap Bag,Regular Air,24-01-2015,$6.39,$19.98,$13.59,47,$899.10,4%,$53.95,$845.15,$4.00,$849.15</t>
  </si>
  <si>
    <t>5769-1,30-04-2015,Pauline Webber,"499-501 Lygon Street,Carlton North",Melbourne,VIC,Corporate,Yvette Biti,Medium,Colored Envelopes,Technology,Medium Box,Regular Air,02-05-2015,$2.25,$3.69,$1.44,9,$38.50,8%,$2.91,$36.19,$2.50,$37.80</t>
  </si>
  <si>
    <t>5769-1,04-04-2014,Jesus Ocampo,"60 Commercial Rd,Prahran",Melbourne,VIC,Home Office,Yvette Biti,Not Specified,Artisan 487 Labels,Office Supplies,Wrap Bag,Regular Air,05-04-2014,$2.29,$3.69,$1.40,39,$14.76,8%,$1.36,$14.62,$0.50,$14.55</t>
  </si>
  <si>
    <t>5772-1,25-07-2015,Beth Paige,"506 Swan Street,Richmond",Melbourne,VIC,Corporate,Connor Betts,Low,"Wirebound Message Book, 4 per Page",Office Supplies,Wrap Bag,Regular Air,26-07-2015,$3.48,$5.43,$1.95,19,$16.96,0%,$0.47,$16.55,$0.95,$17.45</t>
  </si>
  <si>
    <t>5772-1,12-05-2015,Sean ODonnell,"541 Church St ,Richmond",Melbourne,VIC,Corporate,Yvette Biti,Critical,Artisan Hanging File Binders,Office Supplies,Wrap Bag,Regular Air,14-05-2015,$3.65,$5.98,$2.33,9,$177.02,8%,$0.00,$173.02,$1.49,$177.22</t>
  </si>
  <si>
    <t>5775-1,26-01-2015,Darrin Sayre,"Sydney Fish Market, Bank Street, Sydney",Sydney,NSW,Corporate,Phoebe Gour,Not Specified,OIC Thumb-Tacks,Office Supplies,Wrap Bag,Regular Air,28-01-2015,$0.71,$1.14,$0.43,40,$47.88,3%,$2.87,$45.01,$0.70,$45.71</t>
  </si>
  <si>
    <t>5777-1,28-01-2015,Phillip Flathmann,"Macquarie Centre Cnr Herring Road &amp; Waterloo Road,Macquarie Park",Sydney,NSW,Corporate,Nicholas Fernandes,Not Specified,Artisan 487 Labels,Office Supplies,Wrap Bag,Regular Air,29-01-2015,$2.29,$3.69,$1.40,45,$14.76,10%,$0.15,$14.61,$0.50,$15.11</t>
  </si>
  <si>
    <t>5777-1,28-01-2015,Phillip Flathmann,"Macquarie Centre Cnr Herring Road &amp; Waterloo Road,Macquarie Park",Sydney,NSW,Corporate,Nicholas Fernandes,Not Specified,Artisan 487 Labels,Office Supplies,Small Box,Regular Air,29-01-2015,$2.29,$3.69,$1.40,34,$14.76,10%,$0.15,$14.61,$0.50,$15.11</t>
  </si>
  <si>
    <t>5777-1,28-01-2015,Phillip Flathmann,"Macquarie Centre Cnr Herring Road &amp; Waterloo Road,Macquarie Park",Sydney,NSW,Consumer,Nicholas Fernandes,Low,Artisan 479 Labels,Office Supplies,Small Box,Regular Air,29-01-2015,$1.59,$2.61,$1.02,32,$14.76,10%,$0.15,$14.61,$0.50,$15.11</t>
  </si>
  <si>
    <t>5778-1,08-06-2015,Jack OBriant,"85-113 Dunning Ave,Rosebery",Sydney,NSW,Home Office,Mihael Khan,Low,Adesso Programmable 142-Key Keyboard,Technology,Large Box,Regular Air,09-06-2015,$32.02,$152.48,$120.46,16,"$3,205.70",0%,$282.06,"$3,106.02",$4.00,"$3,110.02"</t>
  </si>
  <si>
    <t>5778-1,24-11-2015,Henry Goldwyn,"541 Church St,Richmond",Melbourne,VIC,Home Office,Yvette Biti,High,Artisan Hole Reinforcements,Office Supplies,Small Box,Express Air,24-11-2015,$3.99,$6.23,$2.24,30,"$11,146.26",9%,$112.83,"$11,146.28",$6.97,$111.75</t>
  </si>
  <si>
    <t>5779-1,05-07-2016,Denise Monton,"2/797 Botany Rd,Rosebery",Sydney,NSW,Small Business,Samantha Chairs,High,UGen Ultra Professional Cordless Optical Suite,Technology,Large Box,Express Air,07-07-2016,$156.50,$300.97,$144.47,50,"$2,653.00",9%,$26.76,"$2,268.78",$7.18,"$2,267.25"</t>
  </si>
  <si>
    <t>5779-1,06-05-2015,Michelle Lonsdale,"180 High Street,Windsor",Melbourne,VIC,Consumer,Connor Betts,Low,Cando PC940 Copier,Office Supplies,Small Box,Regular Air,08-05-2015,$278.99,$449.99,$171.00,8,"$1,312.72",9%,$52.51,"$1,260.23",$49.00,"$1,267.45"</t>
  </si>
  <si>
    <t>5779-1,25-03-2015,Ed Braxton,"499-501 Lygon Street,Carlton North",Melbourne,VIC,Consumer,Yvette Biti,Medium,Artisan Hanging File Binders,Office Supplies,Wrap Bag,Regular Air,27-03-2015,$3.65,$5.98,$2.33,46,$88.06,1%,$2.83,$81.91,$1.49,$83.40</t>
  </si>
  <si>
    <t>5779-1,09-09-2013,Liz Price,"Crown Complex,Southbank",Melbourne,VIC,Corporate,Yvette Biti,Not Specified,Artisan 474 Labels,Office Supplies,Small Box,Regular Air,10-09-2013,$1.84,$2.88,$1.04,39,$48.80,3%,$2.93,$45.01,$0.99,$45.91</t>
  </si>
  <si>
    <t>5781-1,16-12-2013,Patrick OBrill,"53 Riley Street,Woolloomooloo",Sydney,NSW,Home Office,Tina Carlton,High,Artisan Non-Stick Binders,Office Supplies,Small Box,Regular Air,18-12-2013,$2.74,$4.49,$1.75,30,$126.73,9%,$12.28,$121.76,$1.49,$223.53</t>
  </si>
  <si>
    <t>5781-1,03-02-2015,Tom Stivers,"21 Wentworth St,Parramatta",Sydney,NSW,Corporate,Aanya Zhang,Critical,"DrawIt Colored Pencils, 48-Color Set",Office Supplies,Small Box,Regular Air,02-03-2015,$21.56,$36.55,$14.99,42,"$1,254.30",7%,$62.72,"$1,191.59",$13.89,"$1,197.86"</t>
  </si>
  <si>
    <t>5782-1,18-02-2015,Sandra Glassco,"224A Gertrude St,Fitzroy",Melbourne,VIC,Home Office,Connor Betts,Not Specified,Artisan Durable Binders,Office Supplies,Wrap Bag,Regular Air,19-02-2015,$1.84,$2.88,$1.04,39,$46.42,8%,$4.22,$41.54,$1.49,$48.93</t>
  </si>
  <si>
    <t>5782-1,13-03-2013,Darren Powers,"120 Hardware St,Melbourne",Melbourne,VIC,Home Office,Connor Betts,Critical,Artisan 487 Labels,Office Supplies,Small Pack,Regular Air,13-03-2013,$2.29,$3.69,$1.40,6,$59.60,0%,$0.80,$59.96,$0.50,$60.40</t>
  </si>
  <si>
    <t>5782-1,16-06-2013,Liz MacKendrick,"224A Gertrude St,Fitzroy",Melbourne,VIC,Small Business,Connor Betts,Critical,Laser DVD-RAM discs,Office Supplies,Small Box,Regular Air,16-06-2013,$20.18,$35.41,$15.23,45,$300.97,0%,$18.06,$282.91,$1.99,$290.97</t>
  </si>
  <si>
    <t>5782-1,05-10-2013,Neil Knudson,"4A Lyons St,Strathfield",Sydney,NSW,Consumer,Tina Carlton,Not Specified,Pizazz Drawing Pencil Set,Office Supplies,Wrap Bag,Regular Air,07-10-2013,$1.53,$2.78,$1.25,47,$50.04,4%,$0.00,$59.84,$1.34,$60.46</t>
  </si>
  <si>
    <t>5782-1,22-08-2013,Bradley Drucker,"1 John St,Waterloo",Sydney,NSW,Consumer,Charlie Bui,High,Desktop 3-Pocket Hot File,Office Supplies,Wrap Bag,Regular Air,24-08-2013,$22.18,$54.10,$31.92,46,$265.61,0%,$2.25,$267.05,$19.99,$278.52</t>
  </si>
  <si>
    <t>5782-1,26-12-2014,Arthur Gainer,"180 High Street,Windsor",Melbourne,VIC,Small Business,Connor Betts,Not Specified,Artisan Heavy-Duty EZD  Binder With Locking Rings,Office Supplies,Small Box,Express Air,29-12-2014,$3.52,$5.58,$2.06,44,$238.55,7%,$11.93,$226.53,$2.99,$226.52</t>
  </si>
  <si>
    <t>5782-2,17-05-2015,Erica Melson,"38/133-145 Castlereagh St,Sydney",Sydney,NSW,Corporate,Natasha Song,Low,Steady Liquid Accent Tank-Style Highlighters,Furniture,Large Box,Regular Air,19-05-2015,$1.31,$2.84,$1.53,3,$59.64,10%,$0.00,$59.64,$0.93,$60.57</t>
  </si>
  <si>
    <t>5783-1,02-02-2015,Paul Knutson,"1/173-179 Bronte Rd,Waverley",Sydney,NSW,Corporate,Leighton Forrest,Low,Cando PC940 Copier,Office Supplies,Wrap Bag,Regular Air,03-02-2015,$278.99,$449.99,$171.00,19,"$7,199.84",9%,$647.99,"$6,551.85",$49.00,"$6,600.85"</t>
  </si>
  <si>
    <t>5783-1,02-02-2015,Michael Oakman,"8 Rankins Lane ,Melbourne",Melbourne,VIC,Corporate,Connor Betts,High,Cando PC940 Copier,Office Supplies,Small Pack,Regular Air,03-02-2015,$216.00,$449.99,$233.99,42,"$7,199.84",5%,$647.99,"$6,551.85",$24.49,"$6,600.85"</t>
  </si>
  <si>
    <t>5783-1,08-08-2013,Harold Ryan,"4A Lyons St,Strathfield",Sydney,NSW,Corporate,Tina Carlton,Low,Cando PC940 Copier,Office Supplies,Small Box,Regular Air,09-08-2013,$278.99,$449.99,$171.00,12,"$7,534.16",4%,$713.92,"$6,564.83",$49.00,"$6,607.81"</t>
  </si>
  <si>
    <t>5783-1,01-02-2015,Julie Dunbar,"79 Elliott St,Balmain",Sydney,NSW,Corporate,Aanya Zhang,Critical,Cando PC940 Copier,Office Supplies,Wrap Bag,Regular Air,03-02-2015,$278.99,$449.99,$171.00,11,"$7,799.84",7%,$647.99,"$6,551.85",$49.00,"$6,600.85"</t>
  </si>
  <si>
    <t>5784-1,01-10-2013,John Dryer,"8 Rankins Lane ,Melbourne",Melbourne,VIC,Corporate,Connor Betts,Not Specified,Artisan Printable Repositionable Plastic Tabs,Office Supplies,Small Pack,Express Air,02-10-2013,$5.33,$8.60,$3.27,23,$157.00,1%,$0.00,$157.00,$6.19,$158.74</t>
  </si>
  <si>
    <t>5786-1,07-06-2014,Arthur Gainer,"180 High Street,Windsor",Melbourne,VIC,Corporate,Connor Betts,Low,370 Colored Short Pencils,Office Supplies,Small Box,Regular Air,09-06-2014,$1.09,$2.60,$1.51,38,$789.00,9%,$72.80,$819.88,$2.40,$824.78</t>
  </si>
  <si>
    <t>5786-1,11-06-2015,Tamara Chand,"96 Liverpool St,Sydney",Sydney,NSW,Home Office,Samantha Chairs,Not Specified,"Artisan Hi-Liter EverBold Pen Style Fluorescent Highlighters, 4/Pack",Office Supplies,Wrap Bag,Regular Air,11-06-2015,$4.48,$8.14,$3.66,25,$16.90,10%,$1.35,$15.55,$3.12,$16.40</t>
  </si>
  <si>
    <t>5790-1,04-02-2015,David Smith,"85-113 Dunning Ave,Roseberry",Sydney,NSW,Consumer,Mihael Khan,Not Specified,Smiths Bulldog Clip,Office Supplies,Small Box,Regular Air,06-02-2015,$2.31,$3.78,$1.47,47,$128.52,3%,$3.86,$124.66,$0.71,$125.37</t>
  </si>
  <si>
    <t>5792-1,21-09-2014,Victoria Pisteka,"Westfield Sydney,Sydney",Sydney,NSW,Corporate,Natasha Song,Critical,Artisan 481 Labels,Office Supplies,Small Box,Regular Air,22-09-2014,$1.94,$3.08,$1.14,42,$100.58,4%,$1.61,$103.01,$0.99,$103.24</t>
  </si>
  <si>
    <t>5795-1,10-07-2013,Julie Kriz,"Macquarie Centre Cnr Herring Road &amp; Waterloo Road,Macquarie Park",Sydney,NSW,Corporate,Nicholas Fernandes,Critical,Alto Memo Cubes,Office Supplies,Small Box,Regular Air,10-07-2013,$3.32,$5.18,$1.86,36,$58.92,9%,$3.32,$53.56,$2.04,$55.60</t>
  </si>
  <si>
    <t>5796-1,10-12-2014,Marc Crier,"Westfield Sydney,Sydney",Sydney,NSW,Home Office,Natasha Song,Not Specified,Colored Envelopes,Office Supplies,Wrap Bag,Express Air,12-12-2014,$2.25,$3.69,$1.44,27,$89.32,0%,$5.36,$83.96,$2.50,$86.70</t>
  </si>
  <si>
    <t>5797-1,26-07-2015,Jack OBriant,"85-113 Dunning Ave,Rosebery",Sydney,NSW,Home Office,Mihael Khan,High,Smiths Standard Envelopes,Office Supplies,Wrap Bag,Regular Air,27-07-2015,$3.52,$5.68,$2.16,34,$44.46,3%,$2.49,$43.23,$1.39,$45.20</t>
  </si>
  <si>
    <t>5797-1,06-12-2014,Roy Phan,"506 Swan Street,Richmond",Melbourne,VIC,Corporate,Connor Betts,Not Specified,Apex Straight Scissors,Office Supplies,Wrap Bag,Regular Air,07-11-2014,$5.19,$12.98,$7.79,27,$649.00,8%,$49.01,$697.08,$3.14,$600.22</t>
  </si>
  <si>
    <t>5798-1,01-01-2015,Michael Oakman,"8 Rankins Lane ,Melbourne",Melbourne,VIC,Consumer,Connor Betts,Not Specified,Pizazz Colored Pencils,Office Supplies,Small Box,Regular Air,03-01-2015,$1.76,$2.94,$1.18,47,$157.12,4%,$2.32,$153.14,$0.81,$152.39</t>
  </si>
  <si>
    <t>5799-1,07-05-2013,Grant Carroll,"10 O'Connell St,Sydney",Sydney,NSW,Corporate,Aanya Zhang,Critical,Cando PC940 Copier,Office Supplies,Wrap Bag,Express Air,09-05-2013,$278.99,$449.99,$171.00,29,"$11,335.69",7%,$7.95,"$11,184.76",$49.00,"$11,196.25"</t>
  </si>
  <si>
    <t>5799-1,17-01-2016,Brad Eason,"1737 Botany Rd,Banksmeadow",Sydney,NSW,Corporate,Nicholas Fernandes,Not Specified,UGen Ultra Professional Cordless Optical Suite,Office Supplies,Small Box,Express Air,19-01-2016,$156.50,$300.97,$144.47,42,"$12,339.77",4%,"$1,233.98","$11,105.79",$7.18,"$11,112.97"</t>
  </si>
  <si>
    <t>5799-1,08-06-2015,Jock OBriant,"8 Rankins Lane ,Melbourne",Melbourne,VIC,Home Office,Connor Betts,High,UGen Ultra Professional Cordless Optical Suite,Office Supplies,Small Box,Regular Air,09-06-2015,$156.50,$300.97,$144.47,21,"$12,339.77",9%,"$1,211.96","$11,105.79",$7.18,"$11,112.97"</t>
  </si>
  <si>
    <t>5799-1,18-06-2014,Toby Swindell,"273 George Street,Sydney",Sydney,NSW,Corporate,Leighton Forrest,High,Apex Straight Scissors,Office Supplies,Wrap Bag,Regular Air,18-06-2014,$5.19,$12.98,$7.79,20,$269.60,6%,$8.38,$261.02,$3.14,$266.55</t>
  </si>
  <si>
    <t>5799-1,07-04-2014,Carlos Daly,"5/63-71 Enmore Rd,Newtown",Sydney,NSW,Corporate,Charlie Bui,Critical,UGen Ultra Professional Cordless Optical Suite,Office Supplies,Wrap Bag,Regular Air,07-04-2014,$156.50,$300.97,$144.47,9,"$12,379.76",8%,$931.80,"$11,104.79",$7.18,"$11,112.97"</t>
  </si>
  <si>
    <t>5801-1,13-09-2014,Christina Vanderzanden,"188 Pitt Street,Sydney",Sydney,NSW,Consumer,Tina Carlton,Critical,Beekin 6 Outlet Metallic Surge Strip,Office Supplies,Small Box,Regular Air,17-09-2014,$4.46,$10.89,$6.43,46,$80.07,4%,$5.64,$76.49,$4.50,$79.78</t>
  </si>
  <si>
    <t>5801-1,17-02-2015,Shahid Shariari,"3/219 Canley Vale Road,Canley Heights",Sydney,NSW,Small Business,Mihael Khan,Medium,Smiths SlimLine Pencil Sharpener,Office Supplies,Wrap Bag,Regular Air,19-02-2015,$4.79,$11.97,$7.18,35,$359.10,4%,$28.73,$330.37,$5.81,$336.18</t>
  </si>
  <si>
    <t>5802-1,01-11-2013,Kristina Nunn,"25 Civic Rd,Auburn",Sydney,NSW,Small Business,Mihael Khan,Medium,Pizazz Dustless Chalk Sticks,Technology,Small Box,Regular Air,02-11-2013,$1.09,$1.68,$0.59,9,$43.72,6%,$3.00,$32.44,$1.00,$33.94</t>
  </si>
  <si>
    <t>5802-1,07-03-2015,Carlos Soltero,"1/41B Elizabeth Bay Rd,Elizabeth Bay",Sydney,NSW,Corporate,Charlie Bui,Medium,Bagged Rubber Bands,Office Supplies,Wrap Bag,Regular Air,18-03-2015,$0.24,$1.26,$1.02,8,$25.29,6%,$1.69,$22.89,$0.70,$23.99</t>
  </si>
  <si>
    <t>5802-1,11-04-2016,Berenike Kampe,"180 High Street,Windsor",Melbourne,VIC,Small Business,Connor Betts,Low,TechSavi Access Keyboard,Technology,Small Box,Regular Air,11-04-2016,$8.31,$15.98,$7.67,41,$900.88,6%,$35.54,$502.95,$6.50,$623.36</t>
  </si>
  <si>
    <t>5802-1,03-09-2014,Kean Thornton,"Westfield Sydney,Sydney",Sydney,NSW,Home Office,Natasha Song,Critical,"Alto Parchment Paper, Assorted Colors",Office Supplies,Wrap Bag,Regular Air,10-09-2014,$4.59,$7.28,$2.69,10,$16.22,10%,$1.38,$15.14,$11.15,$11.93</t>
  </si>
  <si>
    <t>5802-2,11-11-2015,Nora Price,"7 Khartoum Rd,Macquarie Park",Sydney,NSW,Small Business,Preston Senome,Medium,Binder Clips by OIC,Office Supplies,Wrap Bag,Regular Air,13-11-2015,$0.93,$1.48,$0.55,21,$43.27,4%,$3.06,$42.78,$0.70,$43.72</t>
  </si>
  <si>
    <t>5803-1,18-02-2015,Sandra Glassco,"224A Gertrude St,Fitzroy",Melbourne,VIC,Corporate,Connor Betts,Not Specified,Binder Posts,Office Supplies,Wrap Bag,Regular Air,21-02-2015,$3.50,$5.74,$2.24,40,$66.36,3%,$3.98,$62.38,$5.01,$69.36</t>
  </si>
  <si>
    <t>5803-1,18-02-2015,Sandra Glassco,"224A Gertrude St,Fitzroy",Melbourne,VIC,Small Business,Connor Betts,Low,Alto Memo Cubes,Office Supplies,Wrap Bag,Regular Air,21-02-2015,$3.32,$5.18,$1.86,22,$66.36,10%,$3.98,$62.38,$2.04,$69.36</t>
  </si>
  <si>
    <t>5803-1,18-02-2015,Sandra Glassco,"224A Gertrude St,Fitzroy",Melbourne,VIC,Home Office,Connor Betts,Critical,Alto Memo Cubes,Office Supplies,Small Box,Regular Air,21-02-2015,$3.32,$5.18,$1.86,43,$66.36,3%,$3.98,$62.38,$2.04,$69.36</t>
  </si>
  <si>
    <t>5803-1,15-07-2015,Barry Gonzalez,"2/797 Botany Rd,Rosebery",Sydney,NSW,Home Office,Samantha Chairs,Low,Artisan Poly Binder Pockets,Office Supplies,Small Box,Regular Air,19-07-2015,$2.26,$3.58,$1.32,43,$25.94,8%,$1.69,$26.29,$5.47,$22.78</t>
  </si>
  <si>
    <t>5803-1,18-02-2015,Sandra Glassco,"224A Gertrude St,Fitzroy",Melbourne,VIC,Small Business,Connor Betts,Critical,Artisan Durable Poly Binders,Office Supplies,Small Box,Regular Air,21-02-2015,$3.37,$5.53,$2.16,6,$66.36,3%,$3.98,$62.38,$6.98,$69.36</t>
  </si>
  <si>
    <t>5804-1,20-11-2015,Lycoris Saunders,"501 George St,Sydney",Sydney,NSW,Corporate,Samantha Chairs,Not Specified,TechSavi Access Keyboard,Office Supplies,Wrap Bag,Regular Air,21-11-2015,$10.07,$15.98,$5.91,40,$839.38,3%,$312.95,$163.19,$4.00,$159.99</t>
  </si>
  <si>
    <t>5804-1,18-02-2015,Sandra Glassco,"224A Gertrude St,Fitzroy",Melbourne,VIC,Small Business,Connor Betts,Medium,Artisan Durable Binders,Office Supplies,Small Box,Regular Air,21-02-2015,$1.84,$2.88,$1.04,38,$66.36,3%,$3.98,$62.38,$1.49,$69.36</t>
  </si>
  <si>
    <t>5804-1,19-05-2015,Carlos Meador,"152 Bunnerong Road,Eastgardens",Sydney,NSW,Small Business,Tina Carlton,High,"Artisan Hi-Liter Comfort Grip Fluorescent Highlighter, Yellow Ink",Technology,Jumbo Drum,Delivery Truck,20-05-2015,$1.05,$1.95,$0.90,44,$43.28,3%,$2.69,$40.59,$1.63,$43.38</t>
  </si>
  <si>
    <t>5804-2,18-02-2015,Sandra Glassco,"224A Gertrude St,Fitzroy",Melbourne,VIC,Small Business,Connor Betts,Low,"Artisan Hi-Liter Comfort Grip Fluorescent Highlighter, Yellow Ink",Office Supplies,Wrap Bag,Express Air,19-02-2015,$1.05,$1.95,$0.90,40,$46.20,4%,$4.62,$41.58,$1.63,$42.28</t>
  </si>
  <si>
    <t>5804-2,18-02-2015,Sandra Glassco,"224A Gertrude St,Fitzroy",Melbourne,VIC,Corporate,Connor Betts,High,"Artisan Hi-Liter EverBold Pen Style Fluorescent Highlighters, 4/Pack",Office Supplies,Small Box,Regular Air,19-02-2015,$4.48,$8.14,$3.66,18,$46.20,5%,$4.62,$41.58,$3.12,$42.28</t>
  </si>
  <si>
    <t>5804-2,18-02-2015,Sandra Glassco,"224A Gertrude St,Fitzroy",Melbourne,VIC,Corporate,Connor Betts,Medium,Artisan Hi-Liter Smear-Safe Highlighters,Office Supplies,Wrap Bag,Regular Air,19-02-2015,$2.98,$5.84,$2.86,35,$46.20,6%,$4.62,$41.58,$0.83,$42.28</t>
  </si>
  <si>
    <t>5805-1,17-02-2015,Jeremy Pistek,"85-113 Dunning Ave,Roseberry",Sydney,NSW,Consumer,Mihael Khan,Not Specified,"Alto Parchment Paper, Assorted Colors",Office Supplies,Small Box,Express Air,20-02-2015,$4.59,$7.28,$2.69,26,$244.48,1%,$14.67,$229.85,$11.15,$231.20</t>
  </si>
  <si>
    <t>5805-1,20-05-2015,Alan Shonely,"Macquarie Centre Cnr Herring Road &amp; Waterloo Road,Macquarie Park",Sydney,NSW,Consumer,Nicholas Fernandes,Medium,Artisan Durable Binders,Technology,Large Box,Regular Air,21-05-2015,$1.84,$2.88,$1.04,10,$56.50,1%,$3.95,$53.57,$1.49,$55.71</t>
  </si>
  <si>
    <t>5806-1,23-02-2015,Brian Thompson,"154 Castlereagh St,Sydney",Sydney,NSW,Home Office,Samantha Chairs,Medium,Security-Tint Envelopes,Office Supplies,Small Pack,Regular Air,26-02-2015,$4.89,$7.64,$2.75,22,$244.48,2%,$14.67,$229.81,$1.39,$231.20</t>
  </si>
  <si>
    <t>5806-1,23-02-2015,Brian Thompson,"154 Castlereagh St,Sydney",Sydney,NSW,Small Business,Samantha Chairs,High,Security-Tint Envelopes,Office Supplies,Small Pack,Regular Air,26-02-2015,$4.89,$7.64,$2.75,23,$243.48,10%,$12.67,$229.81,$1.39,$231.20</t>
  </si>
  <si>
    <t>5806-1,09-12-2013,Dan Campbell,"1/173-179 Bronte Rd,Waverley",Sydney,NSW,Home Office,Leighton Forrest,High,Artisan Reinforcements for Hole-Punch Pages,Office Supplies,Small Pack,Regular Air,09-12-2013,$1.19,$1.98,$0.79,46,$46.00,6%,$2.30,$43.38,$4.77,$45.28</t>
  </si>
  <si>
    <t>5806-1,18-11-2013,Phillip Flathmann,"Macquarie Centre Cnr Herring Road &amp; Waterloo Road,Macquarie Park",Sydney,NSW,Home Office,Nicholas Fernandes,Medium,Artisan 474 Labels,Office Supplies,Small Box,Regular Air,20-11-2013,$1.84,$2.88,$1.04,50,$62.96,7%,$6.97,$62.39,$0.99,$63.70</t>
  </si>
  <si>
    <t>5806-1,23-02-2015,Brian Thompson,"154 Castlereagh St,Sydney",Sydney,NSW,Corporate,Samantha Chairs,Medium,Security-Tint Envelopes,Office Supplies,Small Box,Express Air,26-02-2015,$4.89,$7.64,$2.75,27,$244.48,8%,$14.67,$229.81,$1.39,$231.20</t>
  </si>
  <si>
    <t>5806-1,24-02-2013,Sylvia Foulston,"152 Bunnerong Road,Eastgardens",Sydney,NSW,Consumer,Tina Carlton,High,"Angle-D Binders with Locking Rings, Label Holders",Technology,Small Box,Regular Air,25-02-2013,$4.53,$7.30,$2.77,40,$75.44,3%,$2.32,$74.68,$7.72,$74.88</t>
  </si>
  <si>
    <t>5806-2,28-08-2013,Katrina Edelman,"Westfield Miranda, 600 Kingsway,Miranda",Sydney,NSW,Home Office,Preston Senome,Not Specified,Bagged Rubber Bands,Office Supplies,Small Box,Regular Air,01-08-2013,$0.24,$1.26,$1.02,38,$14.79,9%,$4.49,$13.69,$0.70,$13.99</t>
  </si>
  <si>
    <t>5807-1,24-02-2015,Ann Blume,"180 High Street,Windsor",Melbourne,VIC,Home Office,Connor Betts,Not Specified,Artisan 478 Labels,Office Supplies,Small Pack,Regular Air,24-02-2015,$3.14,$4.91,$1.77,34,$44.28,0%,$0.89,$43.39,$0.50,$43.89</t>
  </si>
  <si>
    <t>5808-1,17-01-2015,Staviel Brown,"53-55 Liverpool St,Sydney",Sydney,NSW,Consumer,Tina Carlton,Not Specified,Artisan 478 Labels,Office Supplies,Wrap Bag,Regular Air,19-01-2015,$3.14,$4.91,$1.77,42,$44.32,6%,$2.49,$43.39,$0.50,$43.89</t>
  </si>
  <si>
    <t>5809-1,05-08-2016,Beth Thompson,"85-113 Dunning Ave,Roseberry",Sydney,NSW,Consumer,Mihael Khan,Low,Artisan 479 Labels,Office Supplies,Wrap Bag,Regular Air,06-08-2016,$1.59,$2.61,$1.02,21,$17.28,0%,$0.18,$16.24,$0.50,$172.53</t>
  </si>
  <si>
    <t>5809-1,21-10-2015,Kelly Lampkin,"310 Wattle St,Ultimo",Sydney,NSW,Small Business,Aanya Zhang,High,Artisan 474 Labels,Technology,Small Box,Regular Air,23-10-2015,$1.84,$2.88,$1.04,31,$27.92,3%,$0.00,$25.92,$0.99,$26.91</t>
  </si>
  <si>
    <t>5809-1,01-01-2015,Michael Oakman,"8 Rankins Lane ,Melbourne",Melbourne,VIC,Consumer,Connor Betts,Not Specified,Artisan Poly Binder Pockets,Office Supplies,Small Box,Regular Air,03-01-2015,$2.26,$3.58,$1.32,6,$23.96,9%,$2.69,$22.39,$5.47,$23.99</t>
  </si>
  <si>
    <t>5809-1,23-12-2014,Peter Fuller,"8 Quay Street,Haymarket",Sydney,NSW,Consumer,Leighton Forrest,Critical,Artisan Poly Binder Pockets,Office Supplies,Wrap Bag,Regular Air,23-12-2014,$2.26,$3.58,$1.32,32,$150.98,6%,$3.60,$25.80,$5.47,$26.93</t>
  </si>
  <si>
    <t>5811-1,02-01-2015,Dave Hallsten,"1 John St,Waterloo",Sydney,NSW,Corporate,Charlie Bui,Low,"Alto Parchment Paper, Assorted Colors",Technology,Small Box,Regular Air,04-01-2015,$4.59,$7.28,$2.69,8,$200.24,1%,$6.12,$193.12,$11.15,$194.71</t>
  </si>
  <si>
    <t>5811-1,01-03-2015,Anne McFarland,"834 Bourke St,Waterloo",Sydney,NSW,Corporate,Charlie Bui,Not Specified,TechSavi Access Keyboard,Office Supplies,Small Box,Express Air,01-03-2015,$10.07,$15.98,$5.91,36,$415.48,6%,$4.15,$411.33,$4.00,$415.33</t>
  </si>
  <si>
    <t>5811-1,17-03-2015,Jonathan Howell,"180 High Street,Windsor",Melbourne,VIC,Small Business,Connor Betts,High,TechSavi Access Keyboard,Office Supplies,Small Box,Regular Air,17-03-2015,$10.07,$15.98,$5.91,47,$439.28,0%,$38.85,$415.03,$4.00,$415.33</t>
  </si>
  <si>
    <t>5811-1,05-10-2013,Neil Knudson,"4A Lyons St,Strathfield",Sydney,NSW,Small Business,Tina Carlton,Low,Artisan Hanging File Binders,Office Supplies,Small Box,Regular Air,07-10-2013,$3.65,$5.98,$2.33,23,$205.80,7%,$14.38,$196.21,$1.49,$199.71</t>
  </si>
  <si>
    <t>5811-1,23-09-2016,Odella Nelson,"531 King St,Newtown",Sydney,NSW,Small Business,Mihael Khan,Critical,Binder Posts,Technology,Small Box,Regular Air,25-09-2016,$3.50,$5.74,$2.24,8,$130.48,2%,$6.75,$124.77,$5.01,$125.27</t>
  </si>
  <si>
    <t>5811-1,24-08-2016,Jasper Cacioppo,"24 Addison Rd,Marrickville",Sydney,NSW,Consumer,Radhya Staples,Low,"Alto Parchment Paper, Assorted Colors",Office Supplies,Small Box,Regular Air,02-09-2016,$4.59,$7.28,$2.69,8,$152.78,9%,$7.18,$141.78,$11.15,$152.79</t>
  </si>
  <si>
    <t>5812-1,30-03-2013,Justin Knight,"Macquarie Centre Cnr Herring Road &amp; Waterloo Road,Macquarie Park",Sydney,NSW,Small Business,Nicholas Fernandes,Low,EcoTones Memo Sheets,Office Supplies,Small Box,Express Air,31-03-2013,$2.52,$4.00,$1.48,49,$29.22,5%,$0.29,$28.53,$1.30,$27.43</t>
  </si>
  <si>
    <t>5812-1,16-07-2013,Rob Haberlin,"8 Rankins Lane ,Melbourne",Melbourne,VIC,Small Business,Connor Betts,High,TechSavi Access Keyboard,Office Supplies,Wrap Bag,Regular Air,16-07-2013,$8.31,$15.98,$7.67,38,$61.84,2%,$4.43,$57.45,$6.50,$59.63</t>
  </si>
  <si>
    <t>5812-1,14-01-2014,Chuck Clark,"53-55 Liverpool St,Sydney",Sydney,NSW,Corporate,Tina Carlton,Low,Artisan Hi-Liter Pen Style Six-Color Fluorescent Set,Furniture,Large Box,Regular Air,16-01-2014,$2.16,$3.85,$1.69,3,$164.08,10%,$16.82,$152.78,$0.70,$151.27</t>
  </si>
  <si>
    <t>5813-1,10-08-2015,Nora Price,"7 Khartoum Rd,Macquarie Park",Sydney,NSW,Small Business,Preston Senome,Medium,Wirebound Voice Message Log Book,Office Supplies,Wrap Bag,Regular Air,13-08-2015,$2.90,$4.76,$1.86,2,$30.92,3%,$5.11,$20.95,$0.88,$29.40</t>
  </si>
  <si>
    <t>5813-1,11-05-2015,Bill Stewart,"188 Pitt Street,Sydney",Sydney,NSW,Corporate,Tina Carlton,Not Specified,Artisan Hi-Liter Smear-Safe Highlighters,Technology,Medium Box,Express Air,13-05-2015,$2.98,$5.84,$2.86,18,$27.92,0%,$2.37,$26.53,$0.83,$27.42</t>
  </si>
  <si>
    <t>5813-1,25-07-2015,Tom Brown,"85-113 Dunning Ave,Roseberry",Sydney,NSW,Corporate,Mihael Khan,Low,Binder Clips by OIC,Office Supplies,Wrap Bag,Regular Air,27-07-2015,$0.93,$1.48,$0.55,41,$23.72,3%,$1.66,$22.63,$0.70,$22.53</t>
  </si>
  <si>
    <t>5814-1,19-07-2015,Haura Armstrong,"1 John Street,Waterloo",Sydney,NSW,Corporate,Charlie Bui,High,Artisan Binder Labels,Technology,Small Box,Regular Air,20-07-2015,$2.45,$3.89,$1.44,36,$247.84,0%,$16.87,$232.37,$7.01,$239.27</t>
  </si>
  <si>
    <t>5814-1,30-07-2014,Denny Joy,"99 Lygon Street,East Brunswick",Melbourne,VIC,Corporate,Connor Betts,High,1726 Digital Answering Machine,Office Supplies,Small Box,Regular Air,01-08-2014,$8.82,$20.99,$12.17,10,$33.40,4%,$3.91,$30.39,$4.81,$41.39</t>
  </si>
  <si>
    <t>5814-1,13-02-2014,Steve Nguyen,"61 York St,Sydney",Sydney,NSW,Home Office,Leighton Forrest,Low,Artisan Hanging File Binders,Office Supplies,Small Box,Regular Air,13-02-2014,$3.65,$5.98,$2.33,43,$219.30,8%,$10.74,$119.22,$1.49,$126.47</t>
  </si>
  <si>
    <t>5814-1,13-01-2015,Max Jones,"240-242 Johnston Street,Fitzroy",Melbourne,VIC,Corporate,Connor Betts,Not Specified,Artisan 481 Labels,Office Supplies,Wrap Bag,Regular Air,15-01-2015,$1.94,$3.08,$1.14,5,$13.90,9%,$1.69,$12.45,$0.99,$12.47</t>
  </si>
  <si>
    <t>5814-1,28-12-2015,Sally Knutson,"Shop 1, 186-190 Church Street,Parramatta</t>
  </si>
  <si>
    <t>5815-1,05-08-2014,Ed Ludwig,"221 Barkly St,St Kilda",Melbourne,VIC,Small Business,Yvette Biti,Critical,Smiths General Use 3-Ring Binders,Office Supplies,Small Box,Regular Air,07-08-2014,$1.18,$1.88,$0.70,8,$81.12,2%,$6.73,$760.99,$1.49,$70.90</t>
  </si>
  <si>
    <t>5815-1,28-07-2016,Nicole Brennan,"180 High Street,Windsor",Melbourne,VIC,Corporate,Connor Betts,Medium,Lumi Crayons,Technology,Medium Box,Regular Air,30-07-2016,$5.22,$9.85,$4.63,9,$403.85,8%,$20.19,$383.66,$4.82,$388.48</t>
  </si>
  <si>
    <t>5815-1,16-03-2015,Harold Pawlan,"180 High Street,Windsor",Melbourne,VIC,Corporate,Connor Betts,High,Lumi Crayons,Technology,Small Box,Regular Air,16-03-2015,$5.22,$9.85,$4.63,5,$403.85,8%,$20.19,$383.66,$4.82,$388.48</t>
  </si>
  <si>
    <t>5815-1,08-01-2014,Dionis Lloyd,"85-113 Dunning Ave,Rosebery",Sydney,NSW,Corporate,Mihael Khan,High,"DrawIt Colored Pencils, 48-Color Set",Office Supplies,Small Box,Regular Air,15-01-2014,$21.56,$36.55,$14.99,20,$469.60,4%,$18.86,$420.70,$13.89,$414.59</t>
  </si>
  <si>
    <t>5816-1,29-07-2015,Toby Grace,"1/173-179 Bronte Rd,Waverley",Sydney,NSW,Small Business,Leighton Forrest,High,Artisan Binder Labels,Technology,Small Box,Regular Air,30-07-2015,$2.45,$3.89,$1.44,34,$241.96,1%,$20.96,$243.97,$7.01,$239.77</t>
  </si>
  <si>
    <t>5816-1,24-01-2014,Helen Andreada,"470 Anzac Parade,Kingsford",Sydney,NSW,Home Office,Tina Carlton,High,Deluxe Rollaway Locking File with Drawer,Office Supplies,Wrap Bag,Regular Air,26-01-2014,$178.83,$415.88,$237.05,26,"$1,559.87",3%,$62.39,"$1,497.48",$11.37,"$1,501.92"</t>
  </si>
  <si>
    <t>5816-1,24-03-2015,Astrea Jones,"2a/285A Crown St,Surry Hills",Sydney,NSW,Corporate,Phoebe Gour,Medium,"Artisan Hi-Liter EverBold Pen Style Fluorescent Highlighters, 4/Pack",Office Supplies,Wrap Bag,Regular Air,26-03-2015,$4.48,$8.14,$3.66,20,$15.40,6%,$1.39,$14.01,$3.12,$14.71</t>
  </si>
  <si>
    <t>5816-1,07-08-2014,John Lucas,"188 Pitt Street,Sydney",Sydney,NSW,Corporate,Tina Carlton,Not Specified,Artisan Hi-Liter Pen Style Six-Color Fluorescent Set,Furniture,Large Box,Regular Air,09-08-2014,$2.16,$3.85,$1.69,27,$18.20,9%,$1.38,$15.00,$0.70,$14.71</t>
  </si>
  <si>
    <t>5816-1,11-10-2013,Beul Khright,"501 George St,Sydney",Sydney,NSW,Small Business,Samantha Chairs,High,Smiths SlimLine Pencil Sharpener,Technology,Small Box,Express Air,13-10-2013,$4.79,$11.97,$7.18,29,$63.84,3%,$4.47,$59.37,$5.81,$64.57</t>
  </si>
  <si>
    <t>5816-1,03-11-2014,Joseph Ardolo,"188 Pitt Street,Sydney",Sydney,NSW,Consumer,Tina Carlton,Medium,"Alto Parchment Paper, Assorted Colors",Technology,Small Box,Regular Air,04-11-2014,$4.59,$7.28,$2.69,12,$371.40,0%,$0.00,$377.40,$11.15,$378.42</t>
  </si>
  <si>
    <t>5816-1,22-02-2013,Toby Swindell,"273 George Street,Sydney",Sydney,NSW,Small Business,Leighton Forrest,Critical,Apex Straight Scissors,Office Supplies,Wrap Bag,Regular Air,23-02-2013,$5.19,$12.98,$7.79,35,$623.32,10%,$60.67,$626.39,$3.14,$531.04</t>
  </si>
  <si>
    <t>5816-1,24-07-2013,Karl Brown,"470 Anzac Parade,Kingsford",Sydney,NSW,Small Business,Tina Carlton,Critical,"Creator Anti Dust Chalk, 12/Pack",Office Supplies,Small Box,Regular Air,26-07-2013,$1.09,$1.82,$0.73,32,$63.40,10%,$5.64,$59.67,$1.00,$50.57</t>
  </si>
  <si>
    <t>5818-1,15-06-2013,Steve Nguyen,"61 York St,Sydney",Sydney,NSW,Corporate,Leighton Forrest,Critical,Artisan 48 Labels,Office Supplies,Wrap Bag,Regular Air,17-06-2013,$3.84,$6.30,$2.46,16,$72.44,9%,$0.00,$68.18,$0.50,$62.67</t>
  </si>
  <si>
    <t>5819-1,26-09-2014,Charles McCrossin,"73 MacLeay St,Potts Point",Sydney,NSW,Corporate,Natasha Song,Critical,"DrawIt Colored Pencils, 48-Color Set",Technology,Small Box,Regular Air,28-09-2014,$21.56,$36.55,$14.99,42,$626.38,2%,$15.79,$572.89,$13.89,$573.76</t>
  </si>
  <si>
    <t>5819-1,07-11-2013,Dennis Kane,"33/4 Barangaroo Avenue,Sydney",Sydney,NSW,Corporate,Natasha Song,High,Apex Box Cutter Scissors,Office Supplies,Wrap Bag,Regular Air,08-11-2013,$4.19,$10.23,$6.04,50,$205.62,0%,$14.33,$193.74,$4.68,$190.45</t>
  </si>
  <si>
    <t>5819-1,13-01-2014,Anne Pryor,"154 Castlereagh St,Sydney",Sydney,NSW,Corporate,Samantha Chairs,Not Specified,"Angle-D Binders with Locking Rings, Label Holders",Office Supplies,Small Box,Regular Air,10-01-2014,$4.53,$7.30,$2.77,21,$238.55,5%,$14.75,$224.39,$7.72,$231.56</t>
  </si>
  <si>
    <t>5820-1,24-09-2013,David Smith,"85-113 Dunning Ave,Roseberry",Sydney,NSW,Corporate,Mihael Khan,Not Specified,Alto Memo Cubes,Office Supplies,Small Pack,Regular Air,26-09-2013,$3.32,$5.18,$1.86,6,$88.84,1%,$2.43,$83.97,$2.04,$86.47</t>
  </si>
  <si>
    <t>5821-1,12-03-2015,Susan Pistek,"5/250 Old Northern Road ,Castle Hills",Sydney,NSW,Home Office,Nicholas Fernandes,Low,Artisan 481 Labels,Office Supplies,Small Box,Regular Air,13-03-2015,$1.94,$3.08,$1.14,4,$12.32,8%,$0.37,$11.95,$0.99,$12.94</t>
  </si>
  <si>
    <t>5821-1,12-03-2015,Susan Pistek,"2a/285A Crown St,Surry Hills",Sydney,NSW,Small Business,Phoebe Gour,High,Artisan 481 Labels,Office Supplies,Small Box,Regular Air,13-03-2015,$1.94,$3.08,$1.14,27,$12.32,0%,$0.37,$11.95,$0.99,$12.94</t>
  </si>
  <si>
    <t>5821-1,12-03-2015,Susan Pistek,"2a/285A Crown St,Surry Hills",Sydney,NSW,Corporate,Phoebe Gour,Not Specified,Artisan 481 Labels,Furniture,Small Pack,Regular Air,13-03-2015,$1.94,$3.08,$1.14,8,$12.32,10%,$0.37,$11.95,$0.99,$12.94</t>
  </si>
  <si>
    <t>5821-1,15-02-2014,Sanjit Engle,"12 Princess Hwy,Sylvania",Sydney,NSW,Small Business,Nicholas Fernandes,High,Apex Elite Stainless Steel Scissors,Office Supplies,Wrap Bag,Regular Air,17-01-2014,$3.42,$8.34,$4.92,39,$121.02,4%,$5.67,$113.43,$2.64,$112.49</t>
  </si>
  <si>
    <t>5821-1,12-03-2015,Susan Pistek,"2a/285A Crown St,Surry Hills",Sydney,NSW,Small Business,Phoebe Gour,Critical,Artisan 481 Labels,Office Supplies,Wrap Bag,Regular Air,13-03-2015,$1.94,$3.08,$1.14,8,$12.32,10%,$0.37,$11.95,$0.99,$12.94</t>
  </si>
  <si>
    <t>5821-1,12-03-2015,Susan Pistek,"485 Crown St,Surry Hills",Sydney,NSW,Small Business,Leighton Forrest,High,Artisan 481 Labels,Office Supplies,Wrap Bag,Express Air,13-03-2015,$1.94,$3.08,$1.14,22,$12.32,4%,$0.37,$11.95,$0.99,$12.94</t>
  </si>
  <si>
    <t>5822-1,05-10-2013,Joni Wasserman,"Westfield Sydney,Sydney",Sydney,NSW,Corporate,Natasha Song,High,Smiths Bulldog Clip,Office Supplies,Small Box,Regular Air,12-10-2013,$2.31,$3.78,$1.47,29,$163.02,3%,$15.34,$152.71,$0.71,$157.25</t>
  </si>
  <si>
    <t>5822-1,16-12-2013,Henry Goldwyn,"541 Church St,Richmond",Melbourne,VIC,Corporate,Yvette Biti,Not Specified,Binder Clips by OIC,Office Supplies,Wrap Bag,Regular Air,19-12-2013,$0.93,$1.48,$0.55,44,$19.36,9%,$0.29,$12.32,$0.70,$12.43</t>
  </si>
  <si>
    <t>5822-1,26-06-2013,Roy Collins,"Westfield Sydney,Sydney",Sydney,NSW,Consumer,Natasha Song,High,Binder Clips by OIC,Office Supplies,Small Pack,Regular Air,27-06-2013,$0.93,$1.48,$0.55,24,$14.56,10%,$0.88,$12.32,$0.70,$12.45</t>
  </si>
  <si>
    <t>5822-1,12-09-2013,Victoria Brennan,"Westfield 1 Anderson St,Chatswood",Sydney,NSW,Corporate,Nicholas Fernandes,High,Smiths Metal Binder Clips,Office Supplies,Small Box,Regular Air,14-09-2013,$1.60,$2.62,$1.02,50,$63.80,5%,$4.36,$58.68,$0.80,$60.31</t>
  </si>
  <si>
    <t>5822-1,05-11-2013,Victoria Pisteka,"Westfield Sydney,Sydney",Sydney,NSW,Home Office,Natasha Song,Not Specified,Apex Straight Scissors,Office Supplies,Small Box,Express Air,07-11-2013,$5.19,$12.98,$7.79,50,$681.88,2%,$66.91,$631.47,$3.14,$638.16</t>
  </si>
  <si>
    <t>5823-1,03-09-2014,Kean Thornton,"Westfield Sydney,Sydney",Sydney,NSW,Corporate,Natasha Song,High,Security-Tint Envelopes,Office Supplies,Small Box,Regular Air,10-09-2014,$4.89,$7.64,$2.75,47,$130.65,0%,$1.31,$129.33,$1.39,$122.40</t>
  </si>
  <si>
    <t>5823-1,12-05-2013,Sean ODonnell,"541 Church St ,Richmond",Melbourne,VIC,Corporate,Yvette Biti,Low,Binder Posts,Furniture,Large Box,Regular Air,13-05-2013,$3.50,$5.74,$2.24,3,$12.92,10%,$0.59,$12.40,$5.01,$22.45</t>
  </si>
  <si>
    <t>5824-1,09-12-2015,Craig Carroll,"99 Lygon Street,East Brunswick",Melbourne,VIC,Home Office,Connor Betts,Not Specified,Artisan 487 Labels,Office Supplies,Small Box,Regular Air,09-12-2015,$2.29,$3.69,$1.40,38,$142.94,9%,$7.45,$129.83,$0.50,$122.45</t>
  </si>
  <si>
    <t>5824-1,04-03-2015,Ellis Dallentan,"644 George St,Sydney",Sydney,NSW,Corporate,Radhya Staples,High,Smiths Premium Bright 1-Part Blank Computer Paper,Office Supplies,Wrap Bag,Regular Air,06-03-2015,$7.61,$8.99,$40.97,50,$219.40,0%,$2.19,$217.59,$5.01,$219.30</t>
  </si>
  <si>
    <t>5824-1,12-08-2013,Valerie Dominguez,"152 Bunnerong Road,Eastgardens",Sydney,NSW,Home Office,Tina Carlton,Medium,Smiths Bulldog Clip,Technology,Small Box,Regular Air,16-08-2013,$2.31,$3.78,$1.47,29,$166.48,9%,$3.63,$151.77,$0.71,$152.59</t>
  </si>
  <si>
    <t>5824-1,24-02-2014,Pauline Chand,"501 George St,Sydney",Sydney,NSW,Corporate,Samantha Chairs,Critical,Artisan Poly Binder Pockets,Office Supplies,Wrap Bag,Regular Air,26-02-2014,$2.26,$3.58,$1.32,9,$2.62,6%,$0.16,$24.60,$5.47,$26.21</t>
  </si>
  <si>
    <t>5825-1,09-10-2013,Frank Merwin,"24 Addison Rd,Marrickville",Sydney,NSW,Consumer,Radhya Staples,Critical,Artisan Hi-Liter Pen Style Six-Color Fluorescent Set,Office Supplies,Small Pack,Regular Air,11-10-2013,$2.16,$3.85,$1.69,41,$26.60,3%,$0.17,$25.63,$0.70,$27.42</t>
  </si>
  <si>
    <t>5825-1,17-03-2014,Bart Watters,"Westfield 1 Anderson St,Chatswood",Sydney,NSW,Small Business,Nicholas Fernandes,High,Cando PC940 Copier,Office Supplies,Wrap Bag,Regular Air,18-03-2014,$278.99,$449.99,$171.00,38,"$1,457.28",2%,$0.00,"$1,346.08",$49.00,"$1,364.05"</t>
  </si>
  <si>
    <t>5825-1,13-09-2014,Christina Vanderzanden,"188 Pitt Street,Sydney",Sydney,NSW,Corporate,Tina Carlton,Not Specified,Artisan 48 Labels,Furniture,Small Pack,Regular Air,17-09-2014,$3.84,$6.30,$2.46,7,$534.60,1%,$5.16,$414.48,$0.50,$430.29</t>
  </si>
  <si>
    <t>5825-1,27-06-2014,Edward Becker,"38/133-145 Castlereagh St,Sydney",Sydney,NSW,Small Business,Natasha Song,Not Specified,Artisan 479 Labels,Office Supplies,Small Pack,Regular Air,28-06-2014,$1.59,$2.61,$1.02,49,$22.40,9%,$2.22,$21.20,$0.50,$22.13</t>
  </si>
  <si>
    <t>5825-1,02-06-2015,Annelle Norvell,"499-501 Lygon Street,Carlton North",Melbourne,VIC,Home Office,Yvette Biti,Not Specified,Laser DVD-RAM discs,Technology,Small Box,Regular Air,09-06-2015,$20.18,$35.41,$15.23,18,$187.54,10%,$16.85,$168.95,$1.99,$169.70</t>
  </si>
  <si>
    <t>5826-1,14-03-2013,Sashan Harsten,"53 Riley Street,Woolloomooloo",Sydney,NSW,Corporate,Tina Carlton,Not Specified,"3Max Polarizing Task Lamp with Clamp Arm, Light Gray",Office Supplies,Small Box,Regular Air,16-03-2013,$56.16,$136.98,$80.82,20,$246.80,7%,$13.67,$241.52,$24.49,$248.57</t>
  </si>
  <si>
    <t>5826-1,16-03-2015,Harold Pawlan,"180 High Street,Windsor",Melbourne,VIC,Consumer,Connor Betts,Medium,"Multi-Use Personal File Cart and Caster Set, Three Stacking Bins",Technology,Large Box,Regular Air,16-03-2015,$14.95,$34.76,$19.81,10,"$1,494.68",1%,$0.00,"$1,494.68",$8.22,"$1,502.90"</t>
  </si>
  <si>
    <t>5826-1,01-12-2014,Ritsa Hightower,"1/160 Anzac Parade,Kensington",Sydney,NSW,Corporate,Natasha Song,Medium,"Artisan Hi-Liter Comfort Grip Fluorescent Highlighter, Yellow Ink",Office Supplies,Small Box,Regular Air,05-12-2014,$1.92,$3.26,$1.34,50,$15.02,2%,$0.31,$25.32,$1.86,$14.71</t>
  </si>
  <si>
    <t>5826-1,23-02-2015,Brian Thompson,"154 Castlereagh St,Sydney",Sydney,NSW,Small Business,Samantha Chairs,Not Specified,"Multi-Use Personal File Cart and Caster Set, Three Stacking Bins",Office Supplies,Small Box,Regular Air,26-02-2015,$14.95,$34.76,$19.81,33,"$1,495.69",8%,$146.99,"$1,494.68",$8.22,"$1,502.90"</t>
  </si>
  <si>
    <t>5826-1,17-09-2014,Bart Watters,"Westfield 1 Anderson St,Chatswood",Sydney,NSW,Home Office,Nicholas Fernandes,High,Cando PC940 Copier,Technology,Jumbo Drum,Delivery Truck,18-09-2014,$278.99,$449.99,$171.00,6,"$1,016.30",8%,$0.00,"$1,094.24",$49.00,"$1,042.70"</t>
  </si>
  <si>
    <t>5826-1,19-11-2013,Chuck Magee,"96 Liverpool St,Sydney",Sydney,NSW,Home Office,Samantha Chairs,Medium,Artisan 474 Labels,Office Supplies,Small Box,Regular Air,21-11-2013,$1.84,$2.88,$1.04,38,$25.92,3%,$6.20,$22.95,$0.99,$22.95</t>
  </si>
  <si>
    <t>5826-1,24-01-2014,Helen Andreada,"470 Anzac Parade,Kingsford",Sydney,NSW,Home Office,Tina Carlton,Critical,"Multi-Use Personal File Cart and Caster Set, Three Stacking Bins",Office Supplies,Wrap Bag,Regular Air,26-01-2014,$14.95,$34.76,$19.81,33,"$1,559.87",3%,$62.39,"$1,497.84",$8.22,"$1,502.90"</t>
  </si>
  <si>
    <t>5826-1,16-03-2015,Harold Pawlan,"180 High Street,Windsor",Melbourne,VIC,Consumer,Connor Betts,Medium,"Multi-Use Personal File Cart and Caster Set, Three Stacking Bins",Office Supplies,Small Box,Express Air,16-03-2015,$14.95,$34.76,$19.81,48,"$1,494.68",1%,$0.00,"$1,494.68",$8.22,"$1,502.90"</t>
  </si>
  <si>
    <t>5826-1,26-04-2015,Greg Tran,"Crown Complex,Southbank",Melbourne,VIC,Corporate,Connor Betts,Critical,"Multi-Use Personal File Cart and Caster Set, Three Stacking Bins",Technology,Jumbo Drum,Delivery Truck,28-04-2015,$14.95,$34.76,$19.81,43,"$1,494.68",6%,$0.00,"$1,494.68",$8.22,"$1,502.90"</t>
  </si>
  <si>
    <t>5828-1,14-01-2014,Fred Wasserman,"61 York St,Sydney",Sydney,NSW,Small Business,Leighton Forrest,Low,"Steady Colorific Eraseable Coloring Pencils, 12 Count",Office Supplies,Small Box,Regular Air,17-01-2014,$1.90,$3.28,$1.38,8,$127.02,0%,$12.72,$112.86,$1.95,$121.47</t>
  </si>
  <si>
    <t>5829-1,17-03-2015,Jonathan Howell,"180 High Street,Windsor",Melbourne,VIC,Small Business,Connor Betts,Critical,Xit Blank Computer Paper,Office Supplies,Small Box,Express Air,17-03-2015,$12.39,$19.98,$7.59,11,$639.36,3%,$31.97,$607.39,$5.77,$613.16</t>
  </si>
  <si>
    <t>5829-1,17-03-2015,Sibella Parks,"180 High Street,Windsor",Melbourne,VIC,Small Business,Connor Betts,Critical,Xit Blank Computer Paper,Office Supplies,Wrap Bag,Regular Air,18-03-2015,$12.39,$19.98,$7.59,48,$639.36,9%,$31.97,$607.39,$5.77,$613.16</t>
  </si>
  <si>
    <t>5829-1,21-09-2014,George Ashbrook,"506 Swan Street,Richmond",Melbourne,VIC,Corporate,Connor Betts,High,Cando PC940 Copier,Office Supplies,Small Box,Regular Air,22-09-2014,$216.00,$449.99,$233.99,2,$437.28,8%,$26.24,$421.04,$24.49,$426.20</t>
  </si>
  <si>
    <t>5829-1,05-07-2015,Larry Tron,"4A Lyons St,Strathfield",Sydney,NSW,Home Office,Tina Carlton,High,"DrawIt Colored Pencils, 48-Color Set",Office Supplies,Small Box,Regular Air,07-07-2015,$21.56,$36.55,$14.99,18,"$1,128.80",3%,$61.71,"$1,154.31",$13.89,"$1,124.00"</t>
  </si>
  <si>
    <t>5831-1,17-01-2016,Maria Bertelson,"1/50-58 Hunter St,Sydney",Sydney,NSW,Consumer,Preston Senome,Medium,Apex Desige Stainless Steel Scissors,Technology,Large Box,Regular Air,19-01-2016,$3.42,$8.34,$4.92,10,$285.64,1%,$25.78,$239.58,$2.64,$239.71</t>
  </si>
  <si>
    <t>5831-1,07-06-2013,Janet Martin,"24 Addison Rd,Marrickville",Sydney,NSW,Corporate,Radhya Staples,Critical,Apex Design Stainless Steel Bent Scissors,Office Supplies,Wrap Bag,Regular Air,08-06-2013,$2.87,$6.84,$3.97,27,$234.36,10%,$7.82,$224.36,$4.42,$239.03</t>
  </si>
  <si>
    <t>5831-1,09-12-2015,Craig Carroll,"99 Lygon Street,East Brunswick",Melbourne,VIC,Consumer,Connor Betts,High,TechSavi Internet Navigator Keyboard,Office Supplies,Wrap Bag,Regular Air,09-12-2015,$6.51,$30.98,$24.47,24,$222.00,4%,$10.26,$203.98,$6.50,$217.79</t>
  </si>
  <si>
    <t>5832-1,20-03-2015,Sibella Parks,"180 High Street,Windsor",Melbourne,VIC,Consumer,Connor Betts,Low,Alto Keyboard-In-A-Box,Office Supplies,Wrap Bag,Express Air,21-03-2015,$6.40,$29.10,$22.70,11,"$1,455.00",6%,$130.95,"$1,324.05",$4.00,"$1,328.05"</t>
  </si>
  <si>
    <t>5832-1,21-05-2016,John Lucas,"188 Pitt Street,Sydney",Sydney,NSW,Corporate,Tina Carlton,Not Specified,Alto Keyboard-In-A-Box,Office Supplies,Small Box,Regular Air,22-05-2016,$6.40,$29.10,$22.70,8,"$1,475.00",6%,$131.05,"$1,324.05",$4.00,"$1,328.05"</t>
  </si>
  <si>
    <t>5832-1,01-06-2015,Nathan Mautz,"412 Brunswick St,Fitzroy",Melbourne,VIC,Small Business,Connor Betts,High,Artisan Hanging File Binders,Office Supplies,Small Box,Regular Air,06-06-2015,$3.65,$5.98,$2.33,11,$164.05,2%,$3.76,$164.75,$1.49,$159.82</t>
  </si>
  <si>
    <t>5832-1,02-09-2013,Andrew Allen,"797 Botany Rd,Rosebery",Sydney,NSW,Corporate,Phoebe Gour,Critical,Artisan Hanging File Binders,Office Supplies,Small Box,Regular Air,03-09-2013,$3.65,$5.98,$2.33,42,$91.24,4%,$2.93,$83.96,$1.49,$84.71</t>
  </si>
  <si>
    <t>5833-1,24-03-2015,Astrea Jones,"485 Crown St,Surry Hills",Sydney,NSW,Corporate,Leighton Forrest,Low,Steady Major Accent Highlighters,Office Supplies,Small Box,Regular Air,26-03-2015,$3.75,$7.08,$3.33,40,$248.80,0%,$2.19,$261.51,$2.35,$278.36</t>
  </si>
  <si>
    <t>5834-1,20-01-2015,Saphhira Shifley,"Westfield Miranda, 600 Kingsway,Miranda",Sydney,NSW,Home Office,Preston Senome,Medium,Apex Preferred Stainless Steel Scissors,Office Supplies,Small Pack,Regular Air,21-01-2015,$2.50,$5.68,$3.18,22,$273.44,2%,$5.10,$263.30,$3.60,$273.29</t>
  </si>
  <si>
    <t>5834-1,10-09-2013,Grant Thornton,"98 Holdsworth Street,Woollahra",Sydney,NSW,Small Business,Natasha Song,Not Specified,1726 Digital Answering Machine,Office Supplies,Small Box,Regular Air,12-09-2013,$8.82,$20.99,$12.17,27,$431.80,3%,$39.23,$400.05,$4.81,$410.04</t>
  </si>
  <si>
    <t>5834-1,17-08-2013,Valerie Dominguez,"152 Bunnerong Road,Eastgardens",Sydney,NSW,Small Business,Tina Carlton,Not Specified,Artisan Hanging File Binders,Office Supplies,Small Box,Regular Air,17-08-2013,$3.65,$5.98,$2.33,27,$164.00,3%,$3.28,$160.72,$1.49,$160.08</t>
  </si>
  <si>
    <t>5835-1,06-11-2015,Emily Grady,"359 Crown Street,Surry Hills",Sydney,NSW,Corporate,Phoebe Gour,Low,HFX LaserJet 3310 Copier,Technology,Small Box,Regular Air,06-11-2015,$377.99,$599.99,$222.00,8,"$2,029.54",1%,$230.99,"$2,027.51",$24.49,"$2,705.41"</t>
  </si>
  <si>
    <t>5835-1,18-05-2015,Brian DeCherney,"523 King St,Newtown",Sydney,NSW,Corporate,Aanya Zhang,Medium,"Alto Parchment Paper, Assorted Colors",Office Supplies,Small Box,Regular Air,25-05-2015,$4.59,$7.28,$2.69,42,$299.40,6%,$5.97,$297.51,$11.15,$298.41</t>
  </si>
  <si>
    <t>5835-1,26-03-2013,Mick Brown,"523 King St,Newtown",Sydney,NSW,Small Business,Aanya Zhang,Critical,Artisan Durable Poly Binders,Office Supplies,Small Box,Regular Air,28-03-2013,$3.37,$5.53,$2.16,16,$43.60,4%,$4.00,$49.90,$6.98,$40.40</t>
  </si>
  <si>
    <t>5835-2,27-04-2015,Greg Tran,"Crown Complex,Southbank",Melbourne,VIC,Corporate,Connor Betts,Low,EcoTones Memo Sheets,Technology,Large Box,Regular Air,28-04-2015,$2.52,$4.00,$1.48,48,$154.78,8%,$4.09,$141.76,$1.30,$132.52</t>
  </si>
  <si>
    <t>5837-1,17-07-2016,Kean Thornton,"Westfield Sydney,Sydney",Sydney,NSW,Home Office,Natasha Song,High,Bagged Rubber Bands,Office Supplies,Wrap Bag,Regular Air,18-07-2016,$0.24,$1.26,$1.02,26,$417.20,7%,$4.24,$400.04,$0.70,$414.39</t>
  </si>
  <si>
    <t>5837-1,15-02-2014,Sandra Glassco,"224A Gertrude St,Fitzroy",Melbourne,VIC,Home Office,Connor Betts,Critical,Artisan Poly Binder Pockets,Office Supplies,Small Pack,Regular Air,16-02-2014,$2.26,$3.58,$1.32,16,$40.60,3%,$1.42,$49.69,$5.47,$40.49</t>
  </si>
  <si>
    <t>5838-1,25-02-2014,Grant Thornton,"88 Oxford St,Woollahra",Sydney,NSW,Home Office,Charlie Bui,Not Specified,Artisan Binder Labels,Office Supplies,Small Box,Regular Air,27-02-2014,$2.45,$3.89,$1.44,10,$148.40,6%,$14.95,$100.99,$7.01,$101.44</t>
  </si>
  <si>
    <t>5838-1,24-03-2015,Brad Norvell,"120 Hardware St,Melbourne",Melbourne,VIC,Home Office,Connor Betts,Medium,Smiths SlimLine Pencil Sharpener,Office Supplies,Small Box,Regular Air,25-03-2015,$4.79,$11.97,$7.18,32,$45.44,9%,$0.91,$44.53,$5.81,$45.92</t>
  </si>
  <si>
    <t>5839-1,22-05-2015,Thomas Boland,"3/219 Canley Vale Road,Canley Heights",Sydney,NSW,Corporate,Mihael Khan,Medium,Artisan Poly Binder Pockets,Office Supplies,Small Box,Regular Air,24-05-2015,$2.26,$3.58,$1.32,7,$24.52,6%,$2.25,$24.45,$5.47,$25.42</t>
  </si>
  <si>
    <t>5839-1,13-09-2016,Christina Vanderzanden,"188 Pitt Street,Sydney",Sydney,NSW,Home Office,Tina Carlton,High,"Alto Parchment Paper, Assorted Colors",Technology,Small Pack,Regular Air,20-09-2016,$4.59,$7.28,$2.69,30,$659.00,8%,$38.34,$597.06,$11.15,$500.50</t>
  </si>
  <si>
    <t>5841-1,24-07-2013,Karl Brown,"470 Anzac Parade,Kingsford",Sydney,NSW,Consumer,Tina Carlton,Medium,Emerson LQ-870 Dot Matrix Printer,Office Supplies,Small Box,Regular Air,26-07-2013,$219.61,$535.64,$316.03,32,$113.28,5%,$7.33,$114.45,$14.70,$112.46</t>
  </si>
  <si>
    <t>5841-1,14-01-2015,Maya Herman,"273 George Street,Sydney",Sydney,NSW,Corporate,Leighton Forrest,High,Artisan 48 Labels,Office Supplies,Small Box,Regular Air,15-01-2015,$3.84,$6.30,$2.46,43,$187.20,8%,$13.81,$185.19,$0.50,$191.99</t>
  </si>
  <si>
    <t>5841-1,11-09-2014,Philip Brown,"499-501 Lygon Street,Carlton North",Melbourne,VIC,Home Office,Yvette Biti,Critical,Artisan Durable Poly Binders,Technology,Medium Box,Regular Air,13-09-2014,$3.37,$5.53,$2.16,8,$158.84,9%,$5.95,$152.37,$6.98,$152.59</t>
  </si>
  <si>
    <t>5841-1,25-03-2015,Erin Creighton,"523 King St,Newtown",Sydney,NSW,Consumer,Aanya Zhang,Medium,Pizazz Drawing Pencil Set,Office Supplies,Wrap Bag,Regular Air,27-03-2015,$1.53,$2.78,$1.25,47,$94.52,10%,$0.00,$94.52,$1.34,$95.86</t>
  </si>
  <si>
    <t>5842-1,17-04-2015,Annie Cyprus,"180 High Street,Windsor",Melbourne,VIC,Corporate,Connor Betts,Critical,Pizazz Drawing Pencil Set,Technology,Small Box,Regular Air,19-04-2015,$1.53,$2.78,$1.25,44,$33.07,9%,$2.61,$30.07,$1.34,$31.87</t>
  </si>
  <si>
    <t>5843-1,04-04-2015,Valerie Mitchum,"Westfield Sydney,Sydney",Sydney,NSW,Consumer,Natasha Song,Low,Cando S750 Color Inkjet Printer,Office Supplies,Small Box,Regular Air,05-04-2015,$75.00,$120.97,$45.97,32,"$4,596.86",10%,$413.72,"$4,183.14",$26.30,"$4,209.44"</t>
  </si>
  <si>
    <t>5843-1,25-06-2015,Denise Monton,"Shop 1 797 Botany Rd,Rosebery",Sydney,NSW,Corporate,Phoebe Gour,Critical,Cando S750 Color Inkjet Printer,Office Supplies,Small Pack,Regular Air,27-06-2015,$75.00,$120.97,$45.97,35,"$2,753.32",2%,$55.07,"$2,698.25",$26.30,"$2,705.43"</t>
  </si>
  <si>
    <t>5843-1,03-08-2015,Dave Hallsten,"1 John St,Waterloo",Sydney,NSW,Corporate,Charlie Bui,Low,Artisan Hanging File Binders,Office Supplies,Wrap Bag,Regular Air,08-08-2015,$3.65,$5.98,$2.33,41,$132.36,3%,$4.66,$125.76,$1.49,$126.19</t>
  </si>
  <si>
    <t>5844-1,05-05-2013,Christopher Schild,"4A Lyons St,Strathfield",Sydney,NSW,Corporate,Tina Carlton,Critical,Alto Memo Cubes,Office Supplies,Small Box,Regular Air,06-05-2013,$3.32,$5.18,$1.86,1,$599.50,5%,$0.00,$599.50,$2.04,$605.40</t>
  </si>
  <si>
    <t>5844-1,12-02-2016,Barry Dennamed,"1737 Botany Rd,Banksmeadow",Sydney,NSW,Small Business,Nicholas Fernandes,High,Lumi Crayons,Technology,Small Box,Regular Air,14-02-2016,$5.22,$9.85,$4.63,27,$506.52,0%,$45.55,$512.29,$4.82,$518.29</t>
  </si>
  <si>
    <t>5844-1,25-03-2015,Ed Braxton,"499-501 Lygon Street,Carlton North",Melbourne,VIC,Corporate,Yvette Biti,Low,Beekin 105-Key Black Keyboard,Office Supplies,Small Box,Regular Air,27-03-2015,$6.39,$19.98,$13.59,8,$944.55,5%,$28.34,$916.21,$4.00,$921.02</t>
  </si>
  <si>
    <t>5845-1,04-07-2013,Raymond Fair,"188 Pitt Street,Sydney",Sydney,NSW,Home Office,Tina Carlton,High,Alto Memo Cubes,Office Supplies,Small Pack,Regular Air,05-07-2013,$3.32,$5.18,$1.86,19,$131.60,8%,$8.57,$126.07,$2.04,$128.71</t>
  </si>
  <si>
    <t>5845-1,11-05-2015,Bill Stewart,"188 Pitt Street,Sydney",Sydney,NSW,Corporate,Tina Carlton,Critical,Artisan 474 Labels,Technology,Medium Box,Regular Air,13-05-2015,$1.84,$2.88,$1.04,10,$73.58,0%,$2.39,$79.05,$0.99,$70.51</t>
  </si>
  <si>
    <t>5845-1,17-09-2015,Naresj Patel,"106 Ebley Street,Bondi Junction",Sydney,NSW,Home Office,Leighton Forrest,Not Specified,Unpadded Memo Slips,Office Supplies,Wrap Bag,Regular Air,17-09-2015,$2.59,$3.98,$1.39,17,$7.96,9%,$0.36,$7.64,$2.97,$10.61</t>
  </si>
  <si>
    <t>5846-1,27-12-2014,Todd Boyes,"Wskield Miranda, 600 Kingsway,Miranda",Sydney,NSW,Home Office,Natasha Song,Low,"Artisan Flip-Chart Easel Binder, Black",Office Supplies,Wrap Bag,Regular Air,29-12-2014,$13.88,$22.38,$8.50,47,$959.14,10%,$9.69,$945.20,$15.10,$951.71</t>
  </si>
  <si>
    <t>5847-1,08-04-2015,Carol Triggs,"105 Pitt St,Sydney",Sydney,NSW,Home Office,Charlie Bui,Not Specified,Artisan Durable Poly Binders,Office Supplies,Wrap Bag,Regular Air,09-04-2015,$3.37,$5.53,$2.16,14,$49.77,0%,$4.48,$45.29,$6.98,$52.27</t>
  </si>
  <si>
    <t>5847-1,11-05-2015,Bill Stewart,"188 Pitt Street,Sydney",Sydney,NSW,Home Office,Tina Carlton,Medium,Artisan Durable Poly Binders,Office Supplies,Wrap Bag,Regular Air,13-05-2015,$3.37,$5.53,$2.16,36,$457.88,4%,$23.57,$445.05,$6.98,$451.47</t>
  </si>
  <si>
    <t>5847-1,21-08-2015,Michael Oakman,"8 Rankins Lane ,Melbourne",Melbourne,VIC,Small Business,Connor Betts,Critical,Artisan 48 Labels,Technology,Small Box,Regular Air,01-08-2015,$3.84,$6.30,$2.46,23,$153.92,2%,$14.59,$141.55,$0.50,$140.50</t>
  </si>
  <si>
    <t>5847-1,19-03-2015,Erin Creighton,"523 King St,Newtown",Sydney,NSW,Corporate,Aanya Zhang,Critical,Artisan Hanging File Binders,Office Supplies,Wrap Bag,Regular Air,21-03-2015,$3.65,$5.98,$2.33,35,$119.76,9%,$4.59,$110.27,$1.49,$114.10</t>
  </si>
  <si>
    <t>5847-1,11-02-2013,Alex Russell,"99 Lygon Street,East Brunswick",Melbourne,VIC,Corporate,Connor Betts,High,Artisan 478 Labels,Office Supplies,Wrap Bag,Regular Air,12-02-2013,$3.14,$4.91,$1.77,14,$58.64,8%,$3.41,$50.67,$0.50,$51.57</t>
  </si>
  <si>
    <t>5847-1,08-04-2015,Becky Dak,"79 Elliott St,Balmain",Sydney,NSW,Small Business,Aanya Zhang,Critical,Artisan Durable Poly Binders,Office Supplies,Small Box,Regular Air,09-04-2015,$3.37,$5.53,$2.16,37,$49.77,9%,$4.48,$45.29,$6.98,$52.27</t>
  </si>
  <si>
    <t>5847-1,08-04-2015,Carol Triggs,"644 George St,Sydney",Sydney,NSW,Small Business,Radhya Staples,Medium,Artisan Durable Poly Binders,Office Supplies,Small Pack,Regular Air,09-04-2015,$3.37,$5.53,$2.16,34,$49.77,7%,$4.48,$45.29,$6.98,$52.27</t>
  </si>
  <si>
    <t>5847-1,22-10-2014,Kelly Collister,"499-501 Lygon Street,Carlton North",Melbourne,VIC,Home Office,Yvette Biti,High,Artisan Round Ring Poly Binders,Office Supplies,Small Box,Regular Air,23-10-2014,$1.82,$2.84,$1.02,18,$43.22,4%,$0.69,$43.38,$5.44,$45.90</t>
  </si>
  <si>
    <t>5848-1,08-04-2015,Craig Molinari,"2/797 Botany Rd,Rosebery",Sydney,NSW,Small Business,Samantha Chairs,Low,"Wirebound Message Book, 4 per Page",Office Supplies,Small Box,Express Air,09-04-2015,$3.48,$5.43,$1.95,23,$70.59,7%,$1.41,$69.18,$0.95,$70.13</t>
  </si>
  <si>
    <t>5849-1,01-03-2015,Anne McFarland,"834 Bourke St,Waterloo",Sydney,NSW,Small Business,Charlie Bui,Critical,Artisan Durable Binders,Office Supplies,Small Box,Regular Air,01-03-2015,$1.84,$2.88,$1.04,37,$57.62,10%,$4.73,$52.09,$1.49,$53.70</t>
  </si>
  <si>
    <t>5850-1,10-04-2015,Chuck Clark,"53-55 Liverpool St,Sydney",Sydney,NSW,Corporate,Tina Carlton,Low,"Alto Six-Outlet Power Strip, 4 Cord Length",Furniture,Small Pack,Regular Air,11-04-2015,$3.53,$8.62,$5.09,17,$431.00,1%,$30.17,$400.83,$4.50,$405.33</t>
  </si>
  <si>
    <t>5850-1,10-04-2015,Eelia Bern,"127 Liverpool St,Sydney",Sydney,NSW,Consumer,Samantha Chairs,Not Specified,"Alto Six-Outlet Power Strip, 4 Cord Length",Furniture,Small Pack,Regular Air,13-04-2015,$3.53,$8.62,$5.09,27,$431.00,7%,$30.17,$400.83,$4.50,$405.33</t>
  </si>
  <si>
    <t>5851-1,13-09-2014,Christina Vanderzanden,"188 Pitt Street,Sydney",Sydney,NSW,Home Office,Tina Carlton,High,Beekin 105-Key Black Keyboard,Office Supplies,Wrap Bag,Regular Air,17-09-2014,$6.39,$19.98,$13.59,29,$699.30,3%,$51.98,$629.37,$4.00,$633.37</t>
  </si>
  <si>
    <t>5851-1,10-04-2015,Tom Stivers,"21 Wentworth St,Parramatta",Sydney,NSW,Corporate,Aanya Zhang,Not Specified,Beekin 105-Key Black Keyboard,Office Supplies,Wrap Bag,Regular Air,12-04-2015,$6.39,$19.98,$13.59,15,$699.30,3%,$69.93,$629.37,$4.00,$633.37</t>
  </si>
  <si>
    <t>5851-1,18-04-2015,Aumen Metsoner,"18 Whistler St,Sydney",Sydney,NSW,Consumer,Nicholas Fernandes,Medium,Artisan Hanging File Binders,Office Supplies,Small Pack,Regular Air,19-04-2015,$3.65,$5.98,$2.33,27,$165.90,3%,$1.66,$164.24,$1.49,$171.22</t>
  </si>
  <si>
    <t>5851-1,18-04-2015,Philip Brown,"499-501 Lygon Street,Carlton North",Melbourne,VIC,Small Business,Yvette Biti,Medium,Artisan Hanging File Binders,Technology,Jumbo Drum,Delivery Truck,19-04-2015,$3.65,$5.98,$2.33,39,$165.90,8%,$1.66,$164.24,$1.49,$171.22</t>
  </si>
  <si>
    <t>5851-1,28-04-2015,Dianna Arnett,"99 Lygon Street,East Brunswick",Melbourne,VIC,Consumer,Connor Betts,Medium,"Angle-D Binders with Locking Rings, Label Holders",Office Supplies,Small Pack,Regular Air,30-04-2015,$4.53,$7.30,$2.77,27,$165.90,3%,$1.66,$165.24,$7.72,$171.22</t>
  </si>
  <si>
    <t>5851-1,10-04-2015,Tom Stivers,"21 Wentworth St,Parramatta",Sydney,NSW,Consumer,Aanya Zhang,High,Beekin 105-Key Black Keyboard,Office Supplies,Small Pack,Regular Air,12-04-2015,$6.39,$19.98,$13.59,24,$699.30,10%,$69.93,$629.37,$4.00,$633.37</t>
  </si>
  <si>
    <t>5851-1,28-11-2015,Jeremy Pistek,"85-113 Dunning Ave,Roseberry",Sydney,NSW,Home Office,Mihael Khan,Not Specified,Artisan Hanging File Binders,Office Supplies,Wrap Bag,Regular Air,01-12-2015,$3.65,$5.98,$2.33,45,$121.02,1%,$33.15,$159.19,$1.49,$142.42</t>
  </si>
  <si>
    <t>5851-1,14-01-2015,Maya Herman,"273 George Street,Sydney",Sydney,NSW,Small Business,Leighton Forrest,Medium,Beekin 105-Key Black Keyboard,Office Supplies,Wrap Bag,Regular Air,15-01-2015,$6.39,$19.98,$13.59,22,$699.30,7%,$63.99,$629.37,$4.00,$633.37</t>
  </si>
  <si>
    <t>5851-1,10-04-2015,Tom Stivers,"21 Wentworth St,Parramatta",Sydney,NSW,Small Business,Aanya Zhang,Medium,Beekin 105-Key Black Keyboard,Technology,Small Box,Regular Air,12-04-2015,$6.39,$19.98,$13.59,13,$699.30,4%,$69.93,$629.37,$4.00,$633.37</t>
  </si>
  <si>
    <t>5851-1,10-04-2015,Tom Stivers,"21 Wentworth St,Parramatta",Sydney,NSW,Home Office,Aanya Zhang,High,Beekin 105-Key Black Keyboard,Office Supplies,Small Box,Regular Air,12-04-2015,$6.39,$19.98,$13.59,11,$699.30,9%,$69.93,$629.37,$4.00,$633.37</t>
  </si>
  <si>
    <t>5851-1,10-04-2015,Tom Stivers,"21 Wentworth St,Parramatta",Sydney,NSW,Corporate,Aanya Zhang,Not Specified,Beekin 105-Key Black Keyboard,Office Supplies,Wrap Bag,Regular Air,12-04-2015,$6.39,$19.98,$13.59,30,$699.30,3%,$69.93,$629.37,$4.00,$633.37</t>
  </si>
  <si>
    <t>5851-1,10-04-2015,Tom Stivers,"21 Wentworth St,Parramatta",Sydney,NSW,Corporate,Aanya Zhang,Medium,Beekin 105-Key Black Keyboard,Office Supplies,Small Box,Regular Air,12-04-2015,$6.39,$19.98,$13.59,3,$699.30,1%,$69.93,$629.37,$4.00,$633.37</t>
  </si>
  <si>
    <t>5851-1,10-04-2015,Tom Stivers,"21 Wentworth St,Parramatta",Sydney,NSW,Corporate,Aanya Zhang,Medium,Beekin 105-Key Black Keyboard,Office Supplies,Small Box,Regular Air,12-04-2015,$6.39,$19.98,$13.59,50,$699.30,8%,$69.93,$629.37,$4.00,$633.37</t>
  </si>
  <si>
    <t>5851-1,10-04-2015,Tom Stivers,"21 Wentworth St,Parramatta",Sydney,NSW,Corporate,Aanya Zhang,High,Beekin 105-Key Black Keyboard,Office Supplies,Wrap Bag,Regular Air,12-04-2015,$6.39,$19.98,$13.59,33,$699.30,5%,$69.93,$629.37,$4.00,$633.37</t>
  </si>
  <si>
    <t>5852-1,08-01-2014,Dionis Lloyd,"85-113 Dunning Ave,Rosebery",Sydney,NSW,Small Business,Mihael Khan,Critical,Artisan Hi-Liter Pen Style Six-Color Fluorescent Set,Office Supplies,Small Box,Regular Air,15-01-2014,$2.16,$3.85,$1.69,39,$132.48,0%,$5.30,$127.78,$0.70,$129.11</t>
  </si>
  <si>
    <t>5852-1,04-02-2015,Brad Thomas,"152 Bunnerong Road,Eastgardens",Sydney,NSW,Consumer,Tina Carlton,Medium,"DrawIt Colored Pencils, 48-Color Set",Furniture,Small Pack,Regular Air,06-02-2015,$21.56,$36.55,$14.99,18,"$1,242.70",4%,$38.28,"$1,235.34",$13.89,"$1,241.43"</t>
  </si>
  <si>
    <t>5852-1,06-03-2015,Trudy Brown,"180 High Street,Windsor",Melbourne,VIC,Corporate,Connor Betts,Medium,Artisan 479 Labels,Office Supplies,Wrap Bag,Regular Air,07-03-2015,$1.59,$2.61,$1.02,11,$15.04,9%,$0.36,$14.21,$0.50,$15.24</t>
  </si>
  <si>
    <t>5852-1,08-04-2015,Tony Molinari,"85-113 Dunning Ave,Rosebery",Sydney,NSW,Home Office,Mihael Khan,Medium,Apex Elite Stainless Steel Scissors,Office Supplies,Small Box,Regular Air,09-04-2015,$3.42,$8.34,$4.92,8,$150.54,7%,$1.31,$147.04,$2.64,$139.33</t>
  </si>
  <si>
    <t>5852-1,26-04-2015,Greg Tran,"Crown Complex,Southbank",Melbourne,VIC,Small Business,Yvette Biti,Not Specified,Artisan Heavy-Duty EZD  Binder With Locking Rings,Technology,Medium Box,Regular Air,28-04-2015,$3.52,$5.58,$2.06,3,$145.60,10%,$14.56,$132.36,$2.99,$146.13</t>
  </si>
  <si>
    <t>5852-1,23-07-2013,Mitch Webber,"Hoyts Entertainment Quarter 122 Lang Road,Moore Park",Sydney,NSW,Small Business,Tina Carlton,High,Artisan Hi-Liter Pen Style Six-Color Fluorescent Set,Office Supplies,Small Box,Regular Air,25-07-2013,$2.16,$3.85,$1.69,37,$13.66,4%,$0.13,$13.33,$0.70,$14.45</t>
  </si>
  <si>
    <t>5854-1,06-05-2015,Michelle Lonsdale,"85-113 Dunning Ave,Roseberry",Sydney,NSW,Home Office,Mihael Khan,Low,Beekin 105-Key Black Keyboard,Technology,Medium Box,Express Air,08-05-2015,$6.39,$19.98,$13.59,2,$649.38,1%,$59.44,$600.57,$4.00,$635.67</t>
  </si>
  <si>
    <t>5854-1,11-04-2015,Anthony Rawles,"Shop 1, 186-190 Church Street,Parramatta</t>
  </si>
  <si>
    <t>5854-1,05-06-2015,Christopher Conant,"120 Hardware St,Melbourne",Melbourne,VIC,Corporate,Yvette Biti,Medium,Apex Straight Scissors,Office Supplies,Small Box,Regular Air,06-06-2015,$5.19,$12.98,$7.79,14,$584.08,2%,$58.48,$532.78,$3.14,$538.72</t>
  </si>
  <si>
    <t>5854-1,10-04-2015,Carl Ludwig,"1/41B Elizabeth Boy Rd,Elizabeth Bay",Sydney,NSW,Corporate,Charlie Bui,Not Specified,TechSavi Access Keyboard,Office Supplies,Small Box,Regular Air,12-04-2015,$10.07,$15.98,$5.91,30,$639.20,8%,$6.39,$632.81,$4.00,$636.81</t>
  </si>
  <si>
    <t>5854-1,11-04-2015,Berenike Kampe,"180 High Street,Windsor",Melbourne,VIC,Home Office,Connor Betts,Low,TechSavi Access Keyboard,Office Supplies,Wrap Bag,Regular Air,11-04-2015,$8.31,$15.98,$7.67,47,$639.20,10%,$6.39,$632.81,$6.50,$636.81</t>
  </si>
  <si>
    <t>5855-1,21-12-2015,Roger Demir,"2/86 Enmore Rd,Enmore",Sydney,NSW,Small Business,Samantha Chairs,Low,Artisan Hanging File Binders,Technology,Small Box,Regular Air,22-12-2015,$3.65,$5.98,$2.33,19,$132.14,8%,$5.63,$127.45,$1.49,$122.46</t>
  </si>
  <si>
    <t>5855-1,15-08-2013,Aaron Bergman,"Westfield Sydney,Sydney",Sydney,NSW,Small Business,Natasha Song,Critical,Apex Pright Scissors,Office Supplies,Small Box,Regular Air,16-08-2013,$5.19,$12.98,$7.79,6,$229.40,3%,$2.47,$227.51,$3.14,$230.34</t>
  </si>
  <si>
    <t>5857-1,28-10-2013,Toby Knight,"Crown Complex,Southbank",Melbourne,VIC,Home Office,Connor Betts,Critical,"Artisan Flip-Chart Easel Binder, Black",Office Supplies,Small Pack,Express Air,29-10-2013,$13.88,$22.38,$8.50,24,$390.56,6%,$0.00,$398.36,$15.10,$300.03</t>
  </si>
  <si>
    <t>5857-1,18-04-2015,Philip Brown,"499-501 Lygon Street,Carlton North",Melbourne,VIC,Small Business,Yvette Biti,Medium,Apex Box Cutter Scissors,Office Supplies,Small Box,Regular Air,19-04-2015,$4.19,$10.23,$6.04,2,$165.90,3%,$1.66,$164.24,$4.68,$171.22</t>
  </si>
  <si>
    <t>5857-1,25-06-2014,Greg Tran,"Crown Complex,Southbank",Melbourne,VIC,Corporate,Connor Betts,Critical,Artisan Durable Poly Binders,Office Supplies,Wrap Bag,Regular Air,28-06-2014,$3.37,$5.53,$2.16,9,$155.00,8%,$1.52,$143.62,$6.98,$144.02</t>
  </si>
  <si>
    <t>5857-1,02-06-2015,Tracy Envelons,"99 Lygon Street,East Brunswick",Melbourne,VIC,Corporate,Connor Betts,Medium,Smiths Pushpins,Office Supplies,Small Box,Regular Air,04-06-2015,$0.94,$1.88,$0.94,7,$54.76,4%,$2.18,$52.56,$0.79,$53.09</t>
  </si>
  <si>
    <t>5858-1,18-04-2015,Philip Brown,"499-501 Lygon Street,Carlton North",Melbourne,VIC,Corporate,Yvette Biti,Not Specified,Artisan Hanging File Binders,Office Supplies,Small Box,Regular Air,19-04-2015,$3.65,$5.98,$2.33,47,$165.90,5%,$1.66,$164.24,$1.49,$171.22</t>
  </si>
  <si>
    <t>5859-1,18-04-2015,Philip Brown,"499-501 Lygon Street,Carlton North",Melbourne,VIC,Home Office,Yvette Biti,Low,Artisan Durable Binders,Technology,Jumbo Drum,Delivery Truck,19-04-2015,$1.84,$2.88,$1.04,42,$149.31,0%,$5.97,$143.34,$1.49,$150.32</t>
  </si>
  <si>
    <t>5859-1,01-10-2013,Vivek Grady,"99 Lygon Street,East Brunswick",Melbourne,VIC,Small Business,Connor Betts,High,Artisan Hanging File Binders,Office Supplies,Small Box,Regular Air,02-10-2013,$3.65,$5.98,$2.33,30,$232.00,3%,$0.00,$247.30,$1.49,$247.30</t>
  </si>
  <si>
    <t>5859-1,18-04-2015,Arthur Gainer,"180 High Street,Windsor",Melbourne,VIC,Corporate,Connor Betts,Low,Artisan Durable Poly Binders,Office Supplies,Small Pack,Regular Air,19-04-2015,$3.37,$5.53,$2.16,17,$149.31,3%,$5.97,$143.34,$6.98,$150.32</t>
  </si>
  <si>
    <t>5859-1,07-01-2014,Saphhira Shifley,"Westfield Miranda, 600 Kingsway,Miranda",Sydney,NSW,Corporate,Preston Senome,Critical,Artisan Durable Binders,Office Supplies,Small Box,Regular Air,09-01-2014,$1.84,$2.88,$1.04,23,$149.31,2%,$4.97,$143.34,$1.49,$150.32</t>
  </si>
  <si>
    <t>5859-1,18-04-2015,Philip Brown,"499-501 Lygon Street,Carlton North",Melbourne,VIC,Consumer,Yvette Biti,Not Specified,Artisan Hanging File Binders,Office Supplies,Small Box,Regular Air,19-04-2015,$3.65,$5.98,$2.33,37,$149.31,3%,$5.97,$143.84,$1.49,$152.59</t>
  </si>
  <si>
    <t>5859-1,28-12-2015,Yary McGarr,"120 Hardware St,Melbourne",Melbourne,VIC,Corporate,Connor Betts,High,Alto Perma 2700 Stacking Storage Drawers,Office Supplies,Small Box,Regular Air,29-12-2015,$8.92,$29.74,$20.82,7,$629.70,10%,$18.89,$620.91,$6.64,$635.61</t>
  </si>
  <si>
    <t>5859-1,18-04-2015,Philip Brown,"499-501 Lygon Street,Carlton North",Melbourne,VIC,Corporate,Yvette Biti,Critical,Artisan Durable Poly Binders,Office Supplies,Wrap Bag,Regular Air,19-04-2015,$3.37,$5.53,$2.16,8,$149.31,4%,$5.97,$143.34,$6.98,$150.32</t>
  </si>
  <si>
    <t>5859-1,16-03-2013,Christina Vanderzanden,"188 Pitt Street,Sydney",Sydney,NSW,Consumer,Tina Carlton,High,Artisan Durable Poly Binders,Office Supplies,Small Box,Express Air,20-03-2013,$3.37,$5.53,$2.16,50,$137.24,7%,$9.68,$128.64,$6.98,$129.41</t>
  </si>
  <si>
    <t>5861-1,18-04-2015,Philip Brown,"38/133-145 Castlereay Street,Carlton North",Sydney,NSW,Consumer,Natasha Song,High,Binder Posts,Office Supplies,Small Box,Regular Air,19-04-2015,$3.50,$5.74,$2.24,4,$132.02,4%,$7.92,$124.10,$5.01,$129.11</t>
  </si>
  <si>
    <t>5861-1,28-11-2015,Dennis Bolton,"8 Quay Street,Haymarket",Sydney,NSW,Home Office,Leighton Forrest,Medium,Artisan Hi-Liter Fluorescent Desk Style Markers,Office Supplies,Small Box,Regular Air,30-11-2015,$1.76,$3.38,$1.62,14,$156.75,10%,$10.69,$141.98,$0.85,$147.29</t>
  </si>
  <si>
    <t>5861-1,05-05-2013,Dave Kipp,"221 Barkly St,St Kilda",Melbourne,VIC,Home Office,Yvette Biti,High,Smiths Metal Binder Clips,Office Supplies,Small Box,Regular Air,10-05-2013,$1.60,$2.62,$1.02,30,$59.32,9%,$5.95,$59.69,$0.80,$50.47</t>
  </si>
  <si>
    <t>5862-1,01-02-2017,Cindy Chapman,"53-55 Liverpool St,Sydney",Sydney,NSW,Consumer,Tina Carlton,High,Artisan Hanging File Binders,Office Supplies,Wrap Bag,Regular Air,04-02-2017,$3.65,$5.98,$2.33,24,$467.28,4%,$43.07,$452.01,$1.49,$446.31</t>
  </si>
  <si>
    <t>5862-1,24-01-2014,Patrick ODonnell,"21 Wentworth St,Parramatta",Sydney,NSW,Small Business,Aanya Zhang,Low,DrawIt Colored Pencils,Technology,Jumbo Drum,Delivery Truck,25-01-2014,$4.37,$9.11,$4.74,47,$39.92,2%,$0.20,$39.96,$2.25,$41.64</t>
  </si>
  <si>
    <t>5863-1,10-06-2013,Nora Paige,"85-113 Dunning Ave,Roseberry",Sydney,NSW,Home Office,Mihael Khan,Critical,Beekin 105-Key Black Keyboard,Office Supplies,Small Box,Regular Air,12-06-2013,$6.39,$19.98,$13.59,12,$65.96,7%,$10.18,$61.96,$4.00,$69.51</t>
  </si>
  <si>
    <t>5863-1,19-04-2015,Thais Sissman,"53-55 Liverpool St,Sydney",Sydney,NSW,Corporate,Tina Carlton,Low,Beekin 105-Key Black Keyboard,Office Supplies,Wrap Bag,Express Air,19-04-2015,$6.39,$19.98,$13.59,20,$119.88,9%,$9.59,$110.29,$4.00,$114.29</t>
  </si>
  <si>
    <t>5863-1,20-05-2015,Alan Shonely,"Macquarie Centre Cnr Herring Road &amp; Waterloo Road,Macquarie Park",Sydney,NSW,Corporate,Nicholas Fernandes,Medium,300 Series Non-Flip,Furniture,Large Box,Regular Air,21-05-2015,$62.40,$155.99,$93.59,20,"$4,564.00",5%,$333.76,"$4,391.25",$8.08,"$4,201.44"</t>
  </si>
  <si>
    <t>5864-1,22-01-2015,Bill Donatelli,"359 Crown Street,Surry Hills",Sydney,NSW,Home Office,Phoebe Gour,Critical,"Artisan Flip-Chart Easel Binder, Black",Technology,Medium Box,Regular Air,23-01-2015,$13.88,$22.38,$8.50,8,$699.30,9%,$56.93,$632.87,$15.10,$636.81</t>
  </si>
  <si>
    <t>5865-1,19-04-2015,Thais Sissman,"53-55 Liverpool St,Sydney",Sydney,NSW,Small Business,Tina Carlton,Not Specified,Apex Straight Scissors,Office Supplies,Wrap Bag,Regular Air,19-04-2015,$5.19,$12.98,$7.79,3,$119.88,10%,$9.59,$110.29,$3.14,$114.29</t>
  </si>
  <si>
    <t>5865-1,30-03-2015,Mike Kennedy,"99 Lygon Street,East Brunswick",Melbourne,VIC,Corporate,Connor Betts,Critical,Alto Perma 3000 Stacking Storage Drawers,Office Supplies,Small Box,Regular Air,01-04-2015,$8.92,$29.74,$20.82,25,$879.08,7%,$71.40,$827.58,$6.64,$830.27</t>
  </si>
  <si>
    <t>5865-1,12-09-2015,Cyra Reiten,"Westfield 1 Anderson St,Chatswood",Sydney,NSW,Home Office,Nicholas Fernandes,Low,Artisan Hole Reinforcements,Technology,Small Box,Regular Air,13-09-2015,$3.99,$6.23,$2.24,30,$70.08,8%,$1.40,$68.68,$6.97,$69.51</t>
  </si>
  <si>
    <t>5865-1,20-04-2015,Art Ferguson,"85-113 Dunning Ave,Roseberry",Sydney,NSW,Corporate,Mihael Khan,Medium,"Artisan Hi-Liter EverBold Pen Style Fluorescent Highlighters, 4/Pack",Office Supplies,Small Box,Regular Air,22-04-2015,$4.48,$8.14,$3.66,16,$70.08,4%,$1.40,$68.68,$3.12,$69.51</t>
  </si>
  <si>
    <t>5865-1,05-07-2015,Larry Tron,"4A Lyons St,Strathfield",Sydney,NSW,Corporate,Tina Carlton,Not Specified,1726 Digital Answering Machine,Office Supplies,Small Box,Regular Air,07-07-2015,$8.82,$20.99,$12.17,39,"$1,028.51",3%,$61.71,$966.80,$4.81,$971.62</t>
  </si>
  <si>
    <t>5865-1,06-08-2013,Max Jonel,"127 Liverpool St,Sydney",Sydney,NSW,Consumer,Samantha Chairs,Not Specified,Smiths Standard Envelopes,Office Supplies,Small Box,Regular Air,09-08-2013,$3.52,$5.68,$2.16,6,$75.60,2%,$7.70,$64.98,$1.39,$69.51</t>
  </si>
  <si>
    <t>5865-1,05-07-2015,Larry Tron,"4A Lyons St,Strathfield",Sydney,NSW,Home Office,Tina Carlton,Not Specified,1726 Digital Answering Machine,Office Supplies,Small Pack,Regular Air,07-07-2015,$8.82,$20.99,$12.17,26,"$1,028.51",6%,$61.71,$966.80,$4.81,$971.65</t>
  </si>
  <si>
    <t>5867-1,10-08-2013,Edward Hooks,"224A Gertrude St,Fitzroy",Melbourne,VIC,Corporate,Connor Betts,Not Specified,"Artisan Hi-Liter EverBold Pen Style Fluorescent Highlighters, 4/Pack",Furniture,Small Pack,Express Air,12-08-2013,$4.48,$8.14,$3.66,8,$47.97,10%,$2.40,$45.27,$3.12,$48.27</t>
  </si>
  <si>
    <t>5868-1,24-04-2015,Christopher Schild,"4A Lyons St,Strathfield",Sydney,NSW,Home Office,Tina Carlton,High,"Artisan Hi-Liter EverBold Pen Style Fluorescent Highlighters, 4/Pack",Office Supplies,Small Box,Regular Air,24-04-2015,$4.48,$8.14,$3.66,10,$104.78,1%,$4.19,$100.59,$3.12,$101.44</t>
  </si>
  <si>
    <t>5869-1,27-12-2014,Todd Boyes,"Westfield Miranda, 600 Kingsway,Miranda",Sydney,NSW,Corporate,Preston Senome,Not Specified,Binder Posts,Technology,Small Box,Regular Air,29-12-2014,$3.50,$5.74,$2.24,26,$16.00,5%,$0.95,$14.11,$5.01,$14.70</t>
  </si>
  <si>
    <t>5869-1,14-05-2013,Frank Carlisle,"8 Rankins Lane ,Melbourne",Melbourne,VIC,Corporate,Connor Betts,Not Specified,Smiths General Use 3-Ring Binders,Office Supplies,Wrap Bag,Regular Air,16-05-2013,$1.18,$1.88,$0.70,41,$52.72,2%,$2.05,$49.61,$1.49,$50.99</t>
  </si>
  <si>
    <t>5869-1,25-03-2015,Ed Braxton,"181 High Street,Windsor",Sydney,NSW,Home Office,Natasha Song,High,Binder Posts,Office Supplies,Small Box,Regular Air,27-03-2015,$3.50,$5.74,$2.24,40,$44.10,4%,$4.41,$39.69,$5.01,$40.39</t>
  </si>
  <si>
    <t>5869-2,25-04-2015,Peter McVee,"8 Rankins Lane ,Melbourne",Melbourne,VIC,Small Business,Connor Betts,Not Specified,DrawIt Pizazz Watercolor Pencil Set,Technology,Small Box,Regular Air,27-04-2015,$11.11,$19.84,$8.73,34,$34.08,0%,$3.41,$30.67,$4.10,$31.87</t>
  </si>
  <si>
    <t>5869-2,25-04-2015,Peter McVee,"8 Rankins Lane ,Melbourne",Melbourne,VIC,Small Business,Connor Betts,High,"DrawIt Pizazz Watercolor Pencils, 10-Color Set with Brush",Office Supplies,Small Box,Regular Air,26-04-2015,$2.39,$4.26,$1.87,13,$34.08,5%,$3.41,$30.67,$1.20,$31.87</t>
  </si>
  <si>
    <t>5869-2,18-07-2015,Sean ODonnell,"541 Church St ,Richmond",Melbourne,VIC,Small Business,Yvette Biti,Low,"DrawIt Pizazz Watercolor Pencils, 10-Color Set with Brush",Office Supplies,Wrap Bag,Regular Air,18-06-2015,$2.39,$4.26,$1.87,9,$34.08,4%,$1.75,$30.67,$1.20,$31.87</t>
  </si>
  <si>
    <t>5870-1,25-04-2015,Peter McVee,"8 Rankins Lane ,Melbourne",Melbourne,VIC,Home Office,Connor Betts,High,Cando PC940 Copier,Office Supplies,Wrap Bag,Regular Air,26-04-2015,$278.99,$449.99,$171.00,34,$899.98,3%,$72.00,$827.98,$49.00,$852.47</t>
  </si>
  <si>
    <t>5870-1,26-11-2014,Maurice Satty,"152 Bunnerong Road,Eastgardens",Sydney,NSW,Home Office,Tina Carlton,Critical,Steady Liquid Accent Tank-Style Highlighters,Office Supplies,Small Pack,Express Air,28-11-2014,$1.31,$2.84,$1.53,49,$92.02,7%,$6.34,$82.11,$0.93,$83.78</t>
  </si>
  <si>
    <t>5870-1,14-05-2015,Xylona Price,"98-104 Parramatta Rd,Camperdown",Sydney,NSW,Consumer,Phoebe Gour,Medium,Alto 3-Hole Punch,Technology,Small Box,Regular Air,14-05-2015,$2.76,$4.38,$1.62,32,$43.68,1%,$2.69,$40.51,$6.21,$45.73</t>
  </si>
  <si>
    <t>5870-1,25-04-2015,Peter McVee,"8 Rankins Lane ,Melbourne",Melbourne,VIC,Corporate,Connor Betts,Critical,Lumi Crayons,Technology,Small Box,Express Air,27-04-2015,$5.22,$9.85,$4.63,42,$839.94,2%,$32.19,$874.47,$4.82,$877.47</t>
  </si>
  <si>
    <t>5870-1,25-04-2015,Peter McVee,"8 Rankins Lane ,Melbourne",Melbourne,VIC,Corporate,Connor Betts,Critical,Cando PC940 Copier,Office Supplies,Small Box,Regular Air,26-04-2015,$278.99,$449.99,$171.00,28,$899.98,8%,$72.00,$827.98,$49.00,$852.47</t>
  </si>
  <si>
    <t>5870-1,25-04-2015,Peter McVee,"8 Rankins Lane ,Melbourne",Melbourne,VIC,Corporate,Connor Betts,Medium,Cando PC940 Copier,Office Supplies,Small Box,Regular Air,26-04-2015,$278.99,$449.99,$171.00,50,$899.98,10%,$72.00,$827.98,$49.00,$852.47</t>
  </si>
  <si>
    <t>5871-1,15-02-2014,Yana Sorensen,"53-55 Liverpool St,Sydney",Sydney,NSW,Home Office,Tina Carlton,High,Artisan Hanging File Binders,Office Supplies,Wrap Bag,Regular Air,21-02-2014,$3.65,$5.98,$2.33,28,$140.65,6%,$1.51,$148.37,$1.49,$151.39</t>
  </si>
  <si>
    <t>5871-1,24-06-2015,Fren Wabre,"1-2/299 Sussex St,Sydney",Sydney,NSW,Consumer,Aanya Zhang,High,Artisan Durable Poly Binders,Office Supplies,Wrap Bag,Regular Air,24-06-2015,$3.37,$5.53,$2.16,33,$53.75,6%,$2.28,$22.30,$6.98,$23.75</t>
  </si>
  <si>
    <t>5871-1,20-01-2015,Saphhira Shifley,"Westfield Miranda, 600 Kingsway,Miranda",Sydney,NSW,Corporate,Preston Senome,Medium,Apex Straight Scissors,Office Supplies,Small Box,Regular Air,21-01-2015,$5.19,$12.98,$7.79,44,$187.22,3%,$13.11,$184.11,$3.14,$172.43</t>
  </si>
  <si>
    <t>5872-1,16-03-2015,Harold Pawlan,"180 High Street,Windsor",Melbourne,VIC,Corporate,Connor Betts,Medium,"Artisan Flip-Chart Easel Binder, Black",Furniture,Large Box,Regular Air,16-03-2015,$13.88,$22.38,$8.50,14,$134.28,0%,$0.00,$134.28,$15.10,$149.38</t>
  </si>
  <si>
    <t>5873-1,15-01-2014,Aleksandra Gannaway,"Hoyts Entertainment Quarter 122 Lang Road,Moore Park",Sydney,NSW,Corporate,Tina Carlton,Not Specified,Colored Envelopes,Office Supplies,Small Box,Regular Air,17-01-2014,$2.25,$3.69,$1.44,24,$460.69,10%,$14.52,$424.71,$2.50,$435.79</t>
  </si>
  <si>
    <t>5875-1,12-02-2014,Julie Prescott,"438 Victoria Avenue,Chatswood",Sydney,NSW,Corporate,Natasha Song,Critical,Apex Preferred Stainless Steel Scissors,Office Supplies,Small Box,Regular Air,13-02-2014,$2.50,$5.68,$3.18,39,"$2,249.95",7%,$45.00,"$2,204.95",$3.60,$222.94</t>
  </si>
  <si>
    <t>5876-1,26-05-2015,Thomas Boland,"3/219 Canley Vale Road,Canley Heights",Sydney,NSW,Small Business,Mihael Khan,Critical,Artisan Hi-Liter Smear-Safe Highlighters,Office Supplies,Wrap Bag,Regular Air,27-05-2015,$2.98,$5.84,$2.86,32,$20.98,3%,$0.85,$20.81,$0.83,$23.75</t>
  </si>
  <si>
    <t>5876-1,08-10-2014,Christopher Schild,"4A Lyons St,Strathfield",Sydney,NSW,Corporate,Tina Carlton,Medium,Bagged Rubber Bands,Office Supplies,Small Box,Express Air,10-10-2014,$0.24,$1.26,$1.02,3,$46.20,0%,$1.62,$43.59,$0.70,$45.99</t>
  </si>
  <si>
    <t>5876-1,27-07-2015,Michael Oakman,"8 Rankins Lane ,Melbourne",Melbourne,VIC,Corporate,Connor Betts,Critical,Artisan Hing File Binders,Office Supplies,Wrap Bag,Regular Air,31-07-2015,$3.65,$5.98,$2.33,36,$43.88,0%,$2.79,$40.01,$1.49,$42.73</t>
  </si>
  <si>
    <t>5877-1,09-08-2013,Aaron Bergman,"Westfield Sydney,Sydney",Sydney,NSW,Corporate,Natasha Song,Low,Artisan 479 Labels,Office Supplies,Small Pack,Regular Air,16-08-2013,$1.59,$2.61,$1.02,49,$83.52,10%,$3.21,$81.01,$0.50,$82.00</t>
  </si>
  <si>
    <t>5877-1,17-01-2015,Art Foster,"Westfield Parramatta,Parramatta",Sydney,NSW,Home Office,Stevie Bacata,Critical,"Wirebound Message Book, 4 per Page",Office Supplies,Wrap Bag,Regular Air,18-01-2015,$3.48,$5.43,$1.95,36,$53.75,1%,$2.69,$51.08,$0.95,$52.52</t>
  </si>
  <si>
    <t>5877-1,02-11-2014,Lindsay Shagiari,"5/250 Old Northern Road ,Castle Hill",Sydney,NSW,Home Office,Nicholas Fernandes,Not Specified,Smiths Standard Envelopes,Office Supplies,Small Pack,Regular Air,04-11-2014,$3.52,$5.68,$2.16,46,$47.20,4%,$1.85,$44.95,$1.39,$45.92</t>
  </si>
  <si>
    <t>5877-1,28-06-2015,Joseph Airdo,"Westfield Sydney,Sydney",Sydney,NSW,Small Business,Natasha Song,Critical,Smiths Bulldog Clip,Technology,Small Box,Regular Air,30-06-2015,$2.31,$3.78,$1.47,50,$28.55,9%,$2.48,$26.66,$0.71,$27.56</t>
  </si>
  <si>
    <t>5877-1,23-04-2015,Deborah Brumfield,"402 George St,Sydney",Sydney,NSW,Corporate,Samantha Chairs,Not Specified,Artisan 479 Labels,Office Supplies,Small Box,Regular Air,23-04-2015,$1.59,$2.61,$1.02,24,$83.52,4%,$2.51,$81.11,$0.50,$82.00</t>
  </si>
  <si>
    <t>5879-1,18-05-2015,Brian DeCherney,"523 King St,Newtown",Sydney,NSW,Corporate,Aanya Zhang,Low,Apex Box Cutter Scissors,Office Supplies,Small Box,Regular Air,25-05-2015,$4.19,$10.23,$6.04,44,$434.38,1%,$38.47,$420.04,$4.68,$414.38</t>
  </si>
  <si>
    <t>5879-1,26-07-2015,Jack OBriant,"85-113 Dunning Ave,Rosebery",Sydney,NSW,Corporate,Mihael Khan,High,Artisan Binder Labels,Office Supplies,Wrap Bag,Regular Air,27-07-2015,$2.45,$3.89,$1.44,32,$16.70,9%,$1.46,$16.58,$7.01,$16.75</t>
  </si>
  <si>
    <t>5879-1,23-04-2015,Deborah Brumfield,"124 Barrel St,Sydney",Sydney,NSW,Corporate,Charlie Bui,Critical,Artisan Poly Binder Pockets,Technology,Small Box,Regular Air,23-04-2015,$2.26,$3.58,$1.32,8,$25.06,5%,$2.26,$22.80,$5.47,$28.27</t>
  </si>
  <si>
    <t>5881-1,01-05-2015,Chad McGuire,"81 MacLeay St,Potts Point",Sydney,NSW,Consumer,Samantha Chairs,Critical,Artisan Poly Binder Pockets,Office Supplies,Small Box,Regular Air,02-05-2015,$2.26,$3.58,$1.32,46,$245.68,4%,$23.27,$233.01,$5.47,$231.53</t>
  </si>
  <si>
    <t>5881-1,28-04-2015,Cindy Schnelling,"240-242 Johnston Street,Fitzroy",Melbourne,VIC,Home Office,Connor Betts,Critical,Smiths Standard Envelopes,Office Supplies,Small Box,Express Air,01-05-2015,$3.52,$5.68,$2.16,12,$255.32,7%,$14.39,$239.23,$1.39,$224.43</t>
  </si>
  <si>
    <t>5881-1,11-05-2015,Bill Stewart,"188 Pitt Street,Sydney",Sydney,NSW,Corporate,Tina Carlton,Not Specified,Apex Box Cutter Scissors,Office Supplies,Small Box,Regular Air,13-05-2015,$4.19,$10.23,$6.04,2,$23.92,7%,$1.67,$22.25,$4.68,$23.74</t>
  </si>
  <si>
    <t>5881-1,22-08-2013,Bradley Drucker,"1 John St,Waterloo",Sydney,NSW,Corporate,Charlie Bui,High,Smiths File Caddy,Office Supplies,Small Box,Regular Air,24-08-2013,$4.03,$9.38,$5.35,43,$283.72,8%,$29.59,$260.25,$7.28,$273.53</t>
  </si>
  <si>
    <t>5881-1,01-05-2015,Chad McGuire,"73 MacLeay St,Potts Point",Sydney,NSW,Home Office,Natasha Song,Medium,TechSavi Access Keyboard,Office Supplies,Wrap Bag,Regular Air,02-05-2015,$10.07,$15.98,$5.91,19,$480.58,9%,$23.53,$444.05,$4.00,$441.34</t>
  </si>
  <si>
    <t>5884-1,03-05-2015,Patrick Ryan,"Cnr Williams Road &amp; Lechlade Ave,South Yarra",Melbourne,VIC,Consumer,Yvette Biti,Medium,TechSavi Access Keyboard,Office Supplies,Small Box,Regular Air,05-05-2015,$10.07,$15.98,$5.91,19,$415.48,0%,$12.46,$403.02,$4.00,$407.02</t>
  </si>
  <si>
    <t>5884-1,04-03-2015,Harold Pawlan,"180 High Street,Windsor",Melbourne,VIC,Corporate,Connor Betts,Not Specified,Desktop 3-Pocket Hot File,Office Supplies,Wrap Bag,Regular Air,06-03-2015,$22.18,$54.10,$31.92,41,$219.40,2%,$2.19,$217.29,$19.99,$214.19</t>
  </si>
  <si>
    <t>5884-2,26-06-2013,Roy Collins,"Westfield Sydney,Sydney",Sydney,NSW,Home Office,Natasha Song,Not Specified,Barrel Sharpener,Office Supplies,Wrap Bag,Regular Air,27-06-2013,$1.46,$3.57,$2.11,23,$136.02,6%,$3.06,$123.84,$4.17,$126.43</t>
  </si>
  <si>
    <t>5885-1,09-05-2016,Cindy Stewart,"1/173-179 Bronte Rd,Waverley",Sydney,NSW,Corporate,Leighton Forrest,High,"DrawIt Colored Pencils, 48-Color Set",Office Supplies,Small Pack,Express Air,11-05-2016,$21.56,$36.55,$14.99,10,$852.20,1%,$42.21,$815.88,$13.89,$824.68</t>
  </si>
  <si>
    <t>5885-1,01-02-2017,Joy Daniels,"12 Princess Hwy,Sylvania",Sydney,NSW,Small Business,Nicholas Fernandes,Low,"24 Capacity Maxi Data Binder Racks, Pearl",Office Supplies,Small Box,Regular Air,05-02-2017,$84.22,$210.55,$126.33,31,$860.19,7%,$42.01,$710.98,$9.99,$724.38</t>
  </si>
  <si>
    <t>5885-1,04-05-2015,Guy Armstrong,"6 Mary St,Newtown",Sydney,NSW,Corporate,Samantha Chairs,High,"DrawIt Colored Pencils, 48-Color Set",Office Supplies,Wrap Bag,Regular Air,05-05-2015,$21.56,$36.55,$14.99,44,"$3,789.90",7%,$189.50,"$3,600.41",$13.89,"$3,610.40"</t>
  </si>
  <si>
    <t>5886-1,25-06-2014,Nora Paige,"85-113 Dunning Ave,Roseberry",Sydney,NSW,Corporate,Mihael Khan,High,TechSavi Cordless Elite Duo,Office Supplies,Wrap Bag,Regular Air,25-06-2014,$60.59,$100.98,$40.39,35,"$1,253.81",9%,$115.38,"$1,238.34",$7.18,"$1,221.40"</t>
  </si>
  <si>
    <t>5886-1,06-10-2014,Sanjit Jacobs,"541 Church St,Richmond",Melbourne,VIC,Home Office,Yvette Biti,Not Specified,Beekin 105-Key Black Keyboard,Office Supplies,Wrap Bag,Regular Air,07-10-2014,$6.39,$19.98,$13.59,45,$825.38,8%,$52.51,$817.47,$4.00,$824.67</t>
  </si>
  <si>
    <t>5887-1,11-05-2015,Bill Stewart,"188 Pitt Street,Sydney",Sydney,NSW,Home Office,Tina Carlton,Not Specified,Apex Design Stainless Steel Bent Scissors,Office Supplies,Small Box,Regular Air,13-05-2015,$2.87,$6.84,$3.97,38,$470.58,9%,$23.53,$447.05,$4.42,$451.73</t>
  </si>
  <si>
    <t>5887-1,04-02-2015,Brad Thomas,"152 Bunnerong Road,Eastgardens",Sydney,NSW,Consumer,Tina Carlton,Low,"DrawIt Colored Pencils, 48-Color Set",Furniture,Small Pack,Regular Air,06-02-2015,$21.56,$36.55,$14.99,19,"$1,242.31",9%,$33.23,"$1,510.95",$13.89,"$1,360.64"</t>
  </si>
  <si>
    <t>5887-1,31-10-2015,Gary Zandusky,"Shop 1, 186-190 Church Street,Parramatta</t>
  </si>
  <si>
    <t>5887-1,17-05-2015,Frank Hawley,"2/797 Botany Rd,Rosebery",Sydney,NSW,Home Office,Samantha Chairs,Medium,Smiths Colored Interoffice Envelopes,Office Supplies,Small Box,Regular Air,20-05-2015,$19.83,$30.98,$11.15,33,$659.34,1%,$59.34,$608.04,$19.51,$600.70</t>
  </si>
  <si>
    <t>5887-2,11-05-2015,Bill Stewart,"188 Pitt Street,Sydney",Sydney,NSW,Small Business,Tina Carlton,Critical,Artisan Poly Binder Pockets,Office Supplies,Wrap Bag,Regular Air,13-05-2015,$2.26,$3.58,$1.32,16,$23.92,1%,$1.67,$22.25,$5.47,$23.74</t>
  </si>
  <si>
    <t>5887-2,11-05-2015,Bill Stewart,"188 Pitt Street,Sydney",Sydney,NSW,Consumer,Tina Carlton,Low,Artisan Hanging File Binders,Office Supplies,Wrap Bag,Regular Air,13-05-2015,$3.65,$5.98,$2.33,44,$23.92,1%,$1.67,$22.25,$1.49,$23.74</t>
  </si>
  <si>
    <t>5887-2,11-05-2015,Bill Stewart,"188 Pitt Street,Sydney",Sydney,NSW,Consumer,Tina Carlton,Low,Artisan Hanging File Binders,Office Supplies,Small Box,Regular Air,13-05-2015,$3.65,$5.98,$2.33,31,$23.92,0%,$1.67,$22.25,$1.49,$23.74</t>
  </si>
  <si>
    <t>5889-1,29-06-2013,Adam Bellavance,"106 Ebley Street,Bondi Junction",Sydney,NSW,Small Business,Leighton Forrest,Not Specified,Adesso Programmable 142-Key Keyboard,Office Supplies,Small Box,Regular Air,01-07-2013,$32.02,$152.48,$120.46,1,"$5,144.50",10%,$34.52,"$4,396.90",$4.00,"$4,402.90"</t>
  </si>
  <si>
    <t>5891-1,18-05-2015,Sibella Parks,"180 High Street,Windsor",Melbourne,VIC,Home Office,Connor Betts,Medium,Apex Straight Scissors,Technology,Small Box,Regular Air,18-05-2015,$5.19,$12.98,$7.79,9,$566.53,10%,$52.91,$546.05,$3.14,$558.25</t>
  </si>
  <si>
    <t>5892-1,15-03-2015,Anthony Garwer,"152 Bunnerong Road,Eastgardens",Sydney,NSW,Corporate,Tina Carlton,Low,Artisan Binder Labels,Office Supplies,Wrap Bag,Regular Air,17-03-2015,$2.45,$3.89,$1.44,27,$18.65,6%,$0.87,$18.11,$7.01,$21.93</t>
  </si>
  <si>
    <t>5893-1,11-05-2015,Bill Stewart,"188 Pitt Street,Sydney",Sydney,NSW,Corporate,Tina Carlton,Medium,Bagged Rubber Bands,Office Supplies,Small Box,Regular Air,13-05-2015,$0.24,$1.26,$1.02,14,$45.10,2%,$2.65,$41.45,$0.70,$42.15</t>
  </si>
  <si>
    <t>5896-1,10-07-2013,Craig Carroll,"99 Lygon Street,East Brunswick",Melbourne,VIC,Small Business,Connor Betts,Medium,Alto 3-Hole Punch,Office Supplies,Wrap Bag,Express Air,13-07-2013,$2.76,$4.38,$1.62,22,$54.66,9%,$2.19,$52.47,$6.21,$58.72</t>
  </si>
  <si>
    <t>5896-1,07-03-2013,Sean ODonnell,"541 Church St ,Richmond",Melbourne,VIC,Home Office,Yvette Biti,Not Specified,Bagged Rubber Bands,Office Supplies,Small Box,Regular Air,10-03-2013,$0.24,$1.26,$1.02,19,$57.00,7%,$3.42,$53.58,$0.70,$46.28</t>
  </si>
  <si>
    <t>5896-1,27-12-2013,Tony Molinari,"85-113 Dunning Ave,Roseberry",Sydney,NSW,Consumer,Mihael Khan,Low,Alto Perma 3000 Stacking Storage Drawers,Office Supplies,Wrap Bag,Regular Air,29-12-2013,$8.92,$29.74,$20.82,41,"$1,079.29",5%,$97.14,$982.45,$6.64,$985.45</t>
  </si>
  <si>
    <t>5897-1,15-04-2014,Xylona Price,"98-104 Parramatta Rd,Camperdown",Sydney,NSW,Home Office,Phoebe Gour,Medium,Artisan 48 Labels,Office Supplies,Small Box,Regular Air,16-04-2014,$3.84,$6.30,$2.46,41,$84.20,1%,$0.00,$82.70,$0.50,$82.00</t>
  </si>
  <si>
    <t>5897-1,09-09-2015,Sarah Bern,"1-2/299 Sussex St,Sydney",Sydney,NSW,Home Office,Aanya Zhang,Medium,Binder Clips by OIC,Office Supplies,Wrap Bag,Regular Air,10-09-2015,$0.93,$1.48,$0.55,19,$52.02,9%,$2.16,$45.70,$0.70,$43.20</t>
  </si>
  <si>
    <t>5897-1,17-08-2013,Valerie Dominguez,"152 Bunnerong Road,Eastgardens",Sydney,NSW,Corporate,Tina Carlton,Not Specified,"Artisan Hi-Liter GlideStik Fluorescent Task Lamp with Clamp Arm, Light Gray",Technology,Small Box,Regular Air,17-08-2013,$56.16,$136.98,$80.82,29,$46.68,3%,$3.27,$42.15,$24.49,$41.83</t>
  </si>
  <si>
    <t>5897-1,31-01-2015,Senliston,"181 Enmore Rd,Enmore",Sydney,NSW,Home Office,Radhya Staples,Low,Smiths Bulldog Clip,Office Supplies,Small Box,Regular Air,01-02-2015,$2.31,$3.78,$1.47,50,$167.22,9%,$13.21,$152.91,$0.71,$157.20</t>
  </si>
  <si>
    <t>5897-1,23-12-2013,Brian Dahlen,"1-2/299 Sussex St,Sydney",Sydney,NSW,Home Office,Aanya Zhang,Medium,Apex Box Cutter Scissors,Technology,Jumbo Drum,Delivery Truck,25-12-2013,$4.19,$10.23,$6.04,38,$464.20,9%,$33.28,$430.20,$4.68,$434.55</t>
  </si>
  <si>
    <t>5897-1,18-03-2015,Erin Creighton,"523 King St,Newtown",Sydney,NSW,Corporate,Aanya Zhang,High,"Artisan Hi-Liter GlideStik Fluorescent Highlighter, Yellow Ink",Office Supplies,Small Pack,Regular Air,21-03-2015,$1.05,$1.95,$0.90,9,$52.46,3%,$4.19,$49.27,$1.63,$40.95</t>
  </si>
  <si>
    <t>5900-1,18-05-2015,Sibella Parks,"180 High Street,Windsor",Melbourne,VIC,Corporate,Connor Betts,Critical,Artisan 479 Labels,Office Supplies,Small Box,Regular Air,18-05-2015,$1.59,$2.61,$1.02,42,$57.42,4%,$5.17,$52.25,$0.50,$57.02</t>
  </si>
  <si>
    <t>5900-1,18-05-2015,Sibella Parks,"180 High Street,Windsor",Melbourne,VIC,Small Business,Connor Betts,High,Artisan 479 Labels,Office Supplies,Wrap Bag,Regular Air,18-05-2015,$1.59,$2.61,$1.02,41,$57.42,2%,$5.17,$52.25,$0.50,$57.02</t>
  </si>
  <si>
    <t>5900-1,18-05-2015,Sibella Parks,"180 High Street,Windsor",Melbourne,VIC,Corporate,Connor Betts,Low,Artisan Reinforcements for Hole-Punch Pages,Office Supplies,Small Box,Regular Air,18-05-2015,$1.19,$1.98,$0.79,16,$57.42,9%,$5.17,$52.25,$4.77,$57.02</t>
  </si>
  <si>
    <t>5900-1,29-04-2015,Cindy Schnelling,"240-242 Johnston Street,Fitzroy",Melbourne,VIC,Corporate,Connor Betts,Critical,Binder Clips by OIC,Office Supplies,Small Box,Regular Air,01-05-2015,$0.93,$1.48,$0.55,8,$160.54,2%,$1.61,$158.93,$0.70,$159.59</t>
  </si>
  <si>
    <t>5901-1,18-04-2015,Philip Brown,"499-501 Lygon Street,Carlton North",Melbourne,VIC,Corporate,Yvette Biti,Medium,Artisan 487 Labels,Office Supplies,Small Box,Express Air,19-04-2015,$2.29,$3.69,$1.40,9,$149.32,6%,$5.96,$144.32,$0.50,$145.36</t>
  </si>
  <si>
    <t>5903-1,19-05-2016,Rose OBrian,"157 Norton St,Leichhardt",Sydney,NSW,Corporate,Stevie Bacata,Medium,Steady Liquid Accent Tank-Style Highlighters,Technology,Small Box,Regular Air,20-05-2016,$1.31,$2.84,$1.53,14,$72.50,5%,$3.88,$69.97,$0.93,$70.38</t>
  </si>
  <si>
    <t>5903-1,28-06-2015,Brian Dahlen,"1-2/299 Sussex St,Sydney",Sydney,NSW,Small Business,Aanya Zhang,Critical,Alto Memo Cubes,Office Supplies,Small Box,Regular Air,30-06-2015,$3.32,$5.18,$1.86,6,$85.69,3%,$9.11,$78.87,$2.04,$82.38</t>
  </si>
  <si>
    <t>5904-1,14-09-2013,Jasper Cacioppo,"24 Addison Rd,Marrickville",Sydney,NSW,Corporate,Radhya Staples,High,Artisan Round Ring Poly Binders,Office Supplies,Wrap Bag,Regular Air,18-09-2013,$1.82,$2.84,$1.02,39,$34.46,6%,$2.85,$30.67,$5.44,$31.68</t>
  </si>
  <si>
    <t>5905-1,18-02-2013,Sean Wendt,"145 Ramsay St,Haberfield",Sydney,NSW,Small Business,Phoebe Gour,High,Steady Pocket Accent Highlighters,Office Supplies,Small Box,Regular Air,20-02-2013,$0.93,$1.60,$0.67,34,$72.54,4%,$4.35,$68.19,$1.29,$71.38</t>
  </si>
  <si>
    <t>5906-1,20-05-2015,Mike Kennedy,"99 Lygon Street,East Brunswick",Melbourne,VIC,Corporate,Connor Betts,Not Specified,"Artisan Hi-Liter EverBold Pen Style Fluorescent Highlighter, Yellow Ink",Technology,Small Box,Express Air,23-05-2015,$1.92,$3.26,$1.34,21,$74.88,3%,$5.99,$68.99,$1.86,$70.38</t>
  </si>
  <si>
    <t>5906-1,20-05-2015,Mike Kennedy,"99 Lygon Street,East Brunswick",Melbourne,VIC,Corporate,Connor Betts,Medium,Artisan Durable Binders,Office Supplies,Wrap Bag,Express Air,23-05-2015,$1.84,$2.88,$1.04,21,$74.88,6%,$5.69,$67.99,$1.49,$70.38</t>
  </si>
  <si>
    <t>5906-1,21-03-2013,Thaas Sissman,"38/133-145 Castlereagh St,Sydney",Sydney,NSW,Corporate,Natasha Song,High,Artisan Binder Labels,Office Supplies,Small Box,Regular Air,28-03-2013,$2.45,$3.89,$1.44,2,$63.06,8%,$2.64,$62.39,$7.01,$63.39</t>
  </si>
  <si>
    <t>5907-1,25-06-2014,Valerie Dominguez,"152 Bunnerong Road,Eastgardens",Sydney,NSW,Consumer,Tina Carlton,Not Specified,Apex Box Cutter Scissors,Office Supplies,Small Box,Regular Air,26-06-2014,$4.19,$10.23,$6.04,21,$260.90,9%,$1.60,$263.21,$4.68,$244.72</t>
  </si>
  <si>
    <t>5907-1,11-09-2015,Katherine Ducich,"61A Bay Road,Wollstonecraft",Sydney,NSW,Home Office,Samantha Chairs,Medium,Pizazz Colored Pencils,Technology,Jumbo Drum,Delivery Truck,02-09-2015,$1.76,$2.94,$1.18,1,$61.33,5%,$4.27,$60.99,$0.81,$62.36</t>
  </si>
  <si>
    <t>5907-1,22-05-2015,Thomas Boland,"3/219 Canley Vale Road,Canley Heights",Sydney,NSW,Small Business,Mihael Khan,Low,"Smiths Pen Style Liquid Stix</t>
  </si>
  <si>
    <t>5907-1,20-05-2015,Allen Armold,"224A Gertrude St,Fitzroy",Melbourne,VIC,Small Business,Connor Betts,Critical,Lumi Crayons,Office Supplies,Small Box,Regular Air,22-05-2015,$5.22,$9.85,$4.63,11,"$1,735.09",3%,$34.70,"$1,700.39",$4.82,"$1,702.38"</t>
  </si>
  <si>
    <t>5907-1,13-10-2013,Sylvia Foulston,"122 Bunnerong Road,Eastgardens",Sydney,NSW,Corporate,Tina Carlton,High,Artisan 479 Labels,Office Supplies,Small Box,Regular Air,13-10-2013,$1.59,$2.61,$1.02,29,$46.60,10%,$2.40,$43.58,$0.50,$45.45</t>
  </si>
  <si>
    <t>5908-1,20-05-2015,Alan Shonely,"Macquarie Centre Cnr Herring Road &amp; Waterloo Road,Macquarie Park",Sydney,NSW,Corporate,Nicholas Fernandes,Critical,UGen RF Keyboard,Office Supplies,Small Box,Regular Air,21-05-2015,$81.59,$159.99,$78.40,39,"$3,039.81",7%,$303.98,"$2,735.83",$5.50,"$2,741.33"</t>
  </si>
  <si>
    <t>5909-1,22-05-2015,Thomas Boland,"3/219 Canley Vale Road,Canley Heights",Sydney,NSW,Home Office,Mihael Khan,Medium,Smiths Bulldog Clip,Office Supplies,Small Box,Regular Air,24-05-2015,$2.31,$3.78,$1.47,8,$71.82,7%,$2.15,$69.67,$0.71,$70.38</t>
  </si>
  <si>
    <t>5909-1,22-05-2015,Thomas Boland,"3/219 Canley Vale Road,Canley Heights",Sydney,NSW,Home Office,Mihael Khan,Medium,Smiths Bulldog Clip,Office Supplies,Small Box,Express Air,24-05-2015,$2.31,$3.78,$1.47,18,$71.82,5%,$2.15,$69.67,$0.71,$70.38</t>
  </si>
  <si>
    <t>5909-1,22-05-2015,Thomas Boland,"3/219 Canley Vale Road,Canley Heights",Sydney,NSW,Small Business,Mihael Khan,High,Smiths Bulldog Clip,Office Supplies,Small Box,Regular Air,24-05-2015,$2.31,$3.78,$1.47,47,$71.82,0%,$2.15,$69.67,$0.71,$70.38</t>
  </si>
  <si>
    <t>5909-1,22-05-2015,Thomas Boland,"3/219 Canley Vale Road,Canley Heights",Sydney,NSW,Corporate,Mihael Khan,Medium,Smiths Bulldog Clip,Office Supplies,Wrap Bag,Regular Air,24-05-2015,$2.31,$3.78,$1.47,41,$71.82,3%,$2.15,$69.67,$0.71,$70.38</t>
  </si>
  <si>
    <t>5909-1,22-05-2015,Thomas Boland,"3/219 Canley Vale Road,Canley Heights",Sydney,NSW,Small Business,Mihael Khan,Low,Smiths Bulldog Clip,Office Supplies,Wrap Bag,Regular Air,24-05-2015,$2.31,$3.78,$1.47,40,$71.82,4%,$2.15,$69.67,$0.71,$70.38</t>
  </si>
  <si>
    <t>5909-1,22-05-2015,Thomas Boland,"3/219 Canley Vale Road,Canley Heights",Sydney,NSW,Small Business,Mihael Khan,Critical,Smiths Bulldog Clip,Office Supplies,Small Box,Express Air,24-05-2015,$2.31,$3.78,$1.47,41,$71.82,7%,$2.15,$69.67,$0.71,$70.38</t>
  </si>
  <si>
    <t>5911-1,05-09-2013,Karl Brown,"470 Anzac Parade,Kingsford",Sydney,NSW,Home Office,Tina Carlton,High,Steady Liquid Accent Tank-Style Highlighters,Technology,Small Box,Regular Air,07-09-2013,$1.31,$2.84,$1.53,48,$72.80,4%,$2.44,$69.56,$0.93,$72.46</t>
  </si>
  <si>
    <t>5911-1,09-05-2013,Liz Pelletier,"79 Elliott St,Balmain",Sydney,NSW,Consumer,Aanya Zhang,High,"Steady EarthWrite Recycled Pencils, Medium Soft, #2",Office Supplies,Wrap Bag,Regular Air,10-05-2013,$0.90,$2.10,$1.20,27,$35.70,7%,$3.21,$32.49,$0.70,$33.19</t>
  </si>
  <si>
    <t>5911-1,10-08-2013,Valerie Dominguez,"152 Bunnerong Road,Eastgardens",Sydney,NSW,Home Office,Tina Carlton,High,Adesso Programmable 142-Key Keyboard,Office Supplies,Small Box,Express Air,15-08-2013,$39.64,$152.48,$112.84,40,"$5,863.58",3%,$252.99,"$5,337.59",$6.50,"$5,354.58"</t>
  </si>
  <si>
    <t>5911-1,24-05-2015,Maurice Satty,"188 Pitt Street,Sydney",Sydney,NSW,Corporate,Tina Carlton,Medium,Steady Pocket Accent Highlighters,Office Supplies,Small Box,Express Air,25-05-2015,$0.93,$1.60,$0.67,23,$35.70,1%,$3.21,$32.49,$1.29,$33.19</t>
  </si>
  <si>
    <t>5911-1,22-11-2014,Ale Hulle,"211/25-29 Dixon St,Haymarket",Sydney,NSW,Small Business,Preston Senome,Critical,Steady Pocket Accent Highlighters,Office Supplies,Small Box,Regular Air,23-11-2014,$0.93,$1.60,$0.67,42,$35.76,7%,$3.50,$35.34,$1.29,$36.45</t>
  </si>
  <si>
    <t>5911-1,24-05-2015,Maurice Satty,"188 Pitt Street,Sydney",Sydney,NSW,Small Business,Tina Carlton,High,"Steady EarthWrite Recycled Pencils, Medium Soft, #2",Office Supplies,Small Box,Regular Air,25-05-2015,$0.90,$2.10,$1.20,27,$35.70,0%,$3.21,$32.49,$0.70,$33.19</t>
  </si>
  <si>
    <t>5911-1,13-06-2015,Rick Hansen,"Macquarie Centre Cnr Herring Road &amp; Waterloo Road,Macquarie Park",Sydney,NSW,Small Business,Nicholas Fernandes,Medium,TechSavi Access Keyboard,Office Supplies,Wrap Bag,Express Air,16-06-2015,$8.31,$15.98,$7.67,22,$97.76,9%,$9.78,$86.99,$6.50,$96.99</t>
  </si>
  <si>
    <t>5911-1,19-05-2013,Nara Carroll,"1-2/299 Sussex St,Sydney",Sydney,NSW,Corporate,Aanya Zhang,Not Specified,Artisan Hole Reinforcements for Hole-Punch Pages,Technology,Small Box,Regular Air,20-05-2013,$1.19,$1.98,$0.79,8,$201.42,6%,$8.22,$195.60,$4.77,$197.21</t>
  </si>
  <si>
    <t>5912-1,21-07-2013,Adam Shillingsburg,"Westfield Parramatta,Parramatta",Sydney,NSW,Corporate,Stevie Bacata,High,Smiths Metal Binder Clips,Office Supplies,Small Box,Regular Air,23-07-2013,$1.60,$2.62,$1.02,7,$35.72,0%,$3.51,$32.29,$0.80,$33.75</t>
  </si>
  <si>
    <t>5913-1,27-08-2014,Cindy Chapman,"53-55 Liverpool St,Sydney",Sydney,NSW,Home Office,Tina Carlton,Medium,Artisan 481 Labels,Technology,Small Box,Regular Air,02-10-2014,$1.94,$3.08,$1.14,24,$20.60,8%,$2.22,$21.38,$0.99,$22.29</t>
  </si>
  <si>
    <t>5913-1,15-03-2015,Carlos Soltero,"1/41B Elizabeth Bay Rd,Elizabeth Bay",Sydney,NSW,Consumer,Charlie Bui,High,Steady Major Accent Highlighters,Office Supplies,Wrap Bag,Regular Air,17-03-2015,$3.75,$7.08,$3.33,46,$138.54,0%,$13.85,$122.45,$2.35,$126.77</t>
  </si>
  <si>
    <t>5913-1,15-07-2014,Bobby Odegard,"240-242 Johnston Street,Fitzroy",Melbourne,VIC,Corporate,Connor Betts,High,"Steady EarthWrite Recycled Pencils, Medium Soft, #2",Office Supplies,Wrap Bag,Express Air,17-07-2014,$0.90,$2.10,$1.20,47,$36.52,0%,$2.64,$35.64,$0.70,$36.73</t>
  </si>
  <si>
    <t>5913-1,24-05-2015,Mike Gockenbach,"180 High Street,Windsor",Melbourne,VIC,Corporate,Connor Betts,High,"Message Book, One Form per Page",Office Supplies,Small Box,Regular Air,28-05-2015,$2.41,$3.71,$1.30,23,$346.92,6%,$0.00,$346.92,$1.93,$349.67</t>
  </si>
  <si>
    <t>5913-1,24-05-2015,Mike Gockenbach,"180 High Street,Windsor",Melbourne,VIC,Corporate,Connor Betts,Low,Steady Major Accent Highlighters,Office Supplies,Small Box,Regular Air,26-05-2015,$3.75,$7.08,$3.33,32,$346.92,10%,$0.00,$346.92,$2.35,$349.27</t>
  </si>
  <si>
    <t>5914-1,12-08-2013,Dave Poirier,"402 Argyle St,Moss Vale",Sydney,NSW,Home Office,Natasha Song,High,Multimedia Mailers,Office Supplies,Small Box,Regular Air,14-08-2013,$99.39,$162.93,$63.54,40,"$6,192.50",4%,$244.50,"$5,767.48",$19.99,"$5,367.17"</t>
  </si>
  <si>
    <t>5914-1,18-02-2013,Sean Wendt,"150 Ksan St,Haberfield",Sydney,NSW,Home Office,Aanya Zhang,Low,3Max Organizer Strips,Office Supplies,Small Box,Regular Air,20-02-2013,$3.40,$5.40,$2.00,43,$66.04,8%,$4.64,$62.96,$7.78,$62.47</t>
  </si>
  <si>
    <t>5914-1,29-05-2015,Cindy Schnelling,"240-242 Johnston Street,Fitzroy",Melbourne,VIC,Home Office,Connor Betts,Medium,12 Colored Short Pencils,Office Supplies,Small Box,Regular Air,31-05-2015,$1.09,$2.60,$1.51,3,$69.12,5%,$4.84,$61.88,$2.40,$63.57</t>
  </si>
  <si>
    <t>5914-1,05-05-2013,Christopher Schild,"4A Lyons St,Strathfield",Sydney,NSW,Consumer,Tina Carlton,Low,12 Colored Short Pencils,Office Supplies,Small Pack,Regular Air,06-05-2013,$1.09,$2.60,$1.51,22,$63.97,10%,$5.99,$53.37,$2.40,$63.47</t>
  </si>
  <si>
    <t>5916-1,04-04-2015,Carol Triggs,"85-113 Dunning Ave,Roseberry",Sydney,NSW,Home Office,Mihael Khan,Medium,Smiths Bulldog Clip,Technology,Jumbo Drum,Delivery Truck,05-04-2015,$2.31,$3.78,$1.47,38,$66.60,9%,$5.41,$62.49,$0.71,$63.79</t>
  </si>
  <si>
    <t>5916-1,15-05-2015,Penelope Sewall,"96 Liverpool St,Sydney",Sydney,NSW,Home Office,Samantha Chairs,Low,Col-Eucess Memo Sheets,Office Supplies,Small Box,Regular Air,17-05-2015,$2.52,$4.00,$1.48,1,$239.54,3%,$2.69,$223.63,$1.30,$228.52</t>
  </si>
  <si>
    <t>5916-1,11-02-2013,Claire Good,"7/370-374 Victoria Ave,Chatswood",Sydney,NSW,Corporate,Stevie Bacata,Critical,Apex Preferred Stainless Steel Scissors,Office Supplies,Small Box,Regular Air,12-02-2013,$2.50,$5.68,$3.18,13,$64.92,8%,$3.49,$63.57,$3.60,$63.77</t>
  </si>
  <si>
    <t>5916-1,20-05-2014,Thomas Boland,"3/219 Canley Vale Road,Canley Heights",Sydney,NSW,Consumer,Mihael Khan,Critical,Artisan Printable Repositionable Plastic Tabs,Office Supplies,Wrap Bag,Regular Air,21-05-2014,$5.33,$8.60,$3.27,17,$238.00,3%,$19.18,$246.52,$6.19,$244.57</t>
  </si>
  <si>
    <t>5916-1,07-08-2014,John Lucas,"188 Pitt Street,Sydney",Sydney,NSW,Corporate,Tina Carlton,Critical,Artisan 481 Labels,Technology,Medium Box,Regular Air,09-08-2014,$1.94,$3.08,$1.14,19,$88.88,1%,$1.71,$86.99,$0.99,$92.79</t>
  </si>
  <si>
    <t>5917-1,13-01-2015,Max Jones,"240-242 Johnston Street,Fitzroy",Melbourne,VIC,Home Office,Connor Betts,Low,Apex Preferred Stainless Steel Scissors,Technology,Large Box,Regular Air,15-01-2015,$2.50,$5.68,$3.18,16,$362.68,0%,$19.21,$368.37,$3.60,$336.94</t>
  </si>
  <si>
    <t>5917-1,28-05-2015,Lynn Smith,"61A Bay Road,Wollstonecraft",Sydney,NSW,Home Office,Samantha Chairs,Medium,12 Colored Short Pencils,Office Supplies,Small Box,Regular Air,29-05-2015,$1.09,$2.60,$1.51,9,$109.20,9%,$5.46,$103.74,$2.40,$106.14</t>
  </si>
  <si>
    <t>5918-1,11-08-2014,Benjamin Patterson,"1-2/299 Sussex St,Sydney",Sydney,NSW,Corporate,Aanya Zhang,High,Artisan Binder Labels,Office Supplies,Small Box,Regular Air,12-08-2014,$2.45,$3.89,$1.44,23,$16.28,2%,$0.32,$16.45,$7.01,$12.45</t>
  </si>
  <si>
    <t>5918-1,12-01-2015,Jenna Caffey,"6 Mary St,Newtownnt,Kingsford",Sydney,NSW,Home Office,Samantha Chairs,Not Specified,"Wirebound Message Book, 4 per Page",Technology,Large Box,Regular Air,13-01-2015,$3.48,$5.43,$1.95,41,$73.70,9%,$2.69,$79.64,$0.95,$70.42</t>
  </si>
  <si>
    <t>5919-1,07-04-2014,Mike Kennedy,"99 Lygon Street,East Brunswick",Melbourne,VIC,Consumer,Connor Betts,Critical,"Smiths Pen Style Liquid Stix</t>
  </si>
  <si>
    <t>5919-1,15-08-2015,Jim Kriz,"85-113 Dunning Ave,Roseberry",Sydney,NSW,Home Office,Mihael Khan,Critical,Apiman Suite,Office Supplies,Small Box,Regular Air,17-08-2015,$156.50,$300.97,$144.47,22,$253.36,10%,$24.59,$228.53,$7.18,$228.52</t>
  </si>
  <si>
    <t>5920-1,28-06-2015,Joseph Airdo,"Westfield Sydney,Sydney",Sydney,NSW,Small Business,Natasha Song,Not Specified,Artisan Poly Binder Pockets,Office Supplies,Wrap Bag,Regular Air,30-06-2015,$2.26,$3.58,$1.32,49,$24.92,9%,$2.48,$24.20,$5.47,$25.71</t>
  </si>
  <si>
    <t>5922-1,03-06-2013,Nathan Mautz,"412 Brunswick St,Fitzroy",Melbourne,VIC,Corporate,Connor Betts,Low,TypeRight Side-Opening Peel &amp; Seel Expanding Envelopes,Office Supplies,Wrap Bag,Regular Air,05-06-2013,$54.29,$90.48,$36.19,38,"$1,150.20",6%,$50.39,"$1,111.83",$19.99,"$1,214.95"</t>
  </si>
  <si>
    <t>5924-1,10-01-2014,Anne Pryor,"1-2/299 Sussex St,Sydney",Sydney,NSW,Home Office,Aanya Zhang,High,Colored Envelopes,Office Supplies,Wrap Bag,Regular Air,11-01-2014,$2.25,$3.69,$1.44,21,$144.20,3%,$4.69,$134.01,$2.50,$146.04</t>
  </si>
  <si>
    <t>5925-1,31-05-2015,Lauren Leatherbury,"Westfield 1 Anderson St,Chatswood",Sydney,NSW,Home Office,Nicholas Fernandes,Medium,Multimedia Mailers,Office Supplies,Small Box,Express Air,05-06-2015,$99.39,$162.93,$63.54,3,"$1,494.68",5%,$119.57,"$1,375.11",$19.99,"$1,383.33"</t>
  </si>
  <si>
    <t>5925-1,04-05-2013,Lynn Smith,"61A Bay Road,Wollstonecraft",Sydney,NSW,Small Business,Samantha Chairs,Medium,Artisan 48 Labels,Office Supplies,Wrap Bag,Regular Air,06-05-2013,$3.84,$6.30,$2.46,29,$45.97,7%,$2.93,$43.39,$0.50,$43.29</t>
  </si>
  <si>
    <t>5925-1,30-01-2017,Julia Barnett,"485 Crown St,Surry Hills",Sydney,NSW,Corporate,Leighton Forrest,Low,Laser DVD-RAM discs,Furniture,Large Box,Regular Air,02-01-2017,$20.18,$35.41,$15.23,8,$126.54,9%,$3.07,$115.79,$1.99,$116.59</t>
  </si>
  <si>
    <t>5925-1,31-05-2015,Lauren Leatherbury,"Westfield 1 Anderson St,Chatswood",Sydney,NSW,Small Business,Nicholas Fernandes,Critical,Multimedia Mailers,Office Supplies,Wrap Bag,Regular Air,05-06-2015,$99.39,$162.93,$63.54,24,"$1,494.68",7%,$119.57,"$1,375.11",$19.99,"$1,383.33"</t>
  </si>
  <si>
    <t>5925-1,12-02-2016,Alejandro Ballentine,"412 Brunswick St,Fitzroy",Melbourne,VIC,Corporate,Connor Betts,Not Specified,"Laser Neon Mac Format Diskettes, 10/Pack",Office Supplies,Small Box,Regular Air,13-02-2016,$1.87,$8.12,$6.25,42,$626.32,4%,$44.57,$592.93,$2.83,$693.15</t>
  </si>
  <si>
    <t>5925-1,22-03-2015,Tom Ashbrook,"Westfield Sydney,Sydney",Sydney,NSW,Small Business,Natasha Song,High,EcoTones Memo Sheets,Office Supplies,Small Box,Express Air,23-03-2015,$2.52,$4.00,$1.48,48,$124.28,2%,$11.55,$121.03,$1.30,$112.29</t>
  </si>
  <si>
    <t>5925-1,26-07-2014,Victoria Wilson,"180 High Street,Windsor",Melbourne,VIC,Small Business,Connor Betts,Low,Bagged Rubber Bands,Office Supplies,Wrap Bag,Regular Air,02-08-2014,$0.24,$1.26,$1.02,4,$42.60,9%,$2.18,$41.32,$0.70,$44.38</t>
  </si>
  <si>
    <t>5926-1,29-07-2013,Nick Zandusky,"240-242 Johnston Street,Fitzroy",Melbourne,VIC,Small Business,Connor Betts,Not Specified,Artisan 479 Labels,Office Supplies,Small Box,Regular Air,30-07-2013,$1.59,$2.61,$1.02,31,$61.88,8%,$4.33,$47.55,$0.50,$48.53</t>
  </si>
  <si>
    <t>5926-1,05-10-2013,Neil Knudson,"4A Lyons St,Strathfield",Sydney,NSW,Consumer,Tina Carlton,Low,Steady Liquid Accent Tank-Style Highlighters,Office Supplies,Small Box,Regular Air,07-10-2013,$1.31,$2.84,$1.53,13,$68.60,1%,$10.69,$68.97,$0.93,$60.36</t>
  </si>
  <si>
    <t>5926-1,04-06-2015,Nora Paige,"85-113 Dunning Ave,Roseberry",Sydney,NSW,Corporate,Mihael Khan,Low,Artisan Binder Labels,Office Supplies,Small Box,Regular Air,05-06-2015,$2.45,$3.89,$1.44,32,$25.96,10%,$2.29,$22.37,$7.01,$24.75</t>
  </si>
  <si>
    <t>5926-1,30-06-2013,Mitch Gastineau,"85-113 Dunning Ave,Rosebery",Sydney,NSW,Consumer,Mihael Khan,High,Steady Liquid Accent Tank-Style Highlighters,Furniture,Small Pack,Regular Air,04-07-2013,$1.31,$2.84,$1.53,32,$123.08,8%,$3.27,$112.47,$0.93,$123.78</t>
  </si>
  <si>
    <t>5926-1,07-04-2014,Harold Dahlen,"53-55 Liverpool St,Sydney",Sydney,NSW,Small Business,Tina Carlton,Medium,Smiths Colored Interoffice Envelopes,Office Supplies,Small Box,Regular Air,09-04-2014,$19.83,$30.98,$11.15,16,$800.97,0%,$15.22,$821.76,$19.51,$824.67</t>
  </si>
  <si>
    <t>5927-1,09-09-2013,Liz Price,"Sydney Fish Market, Bank Street, Sydney",Sydney,NSW,Small Business,Phoebe Gour,Not Specified,Smiths Metal Binder Clips,Office Supplies,Small Box,Regular Air,10-09-2013,$1.60,$2.62,$1.02,30,$94.01,3%,$2.94,$98.01,$0.80,$101.51</t>
  </si>
  <si>
    <t>5927-1,25-07-2015,Annie Thurman,"499-501 Lygon Street,Carlton North",Melbourne,VIC,Home Office,Yvette Biti,Low,Smiths Standard Envelopes,Technology,Small Box,Regular Air,26-07-2015,$3.52,$5.68,$2.16,29,$138.52,4%,$9.45,$124.87,$1.39,$131.46</t>
  </si>
  <si>
    <t>5927-1,01-06-2015,Nathan Mautz,"412 Brunswick St,Fitzroy",Melbourne,VIC,Small Business,Connor Betts,Low,Apex Box Cutter Scissors,Office Supplies,Small Box,Express Air,06-06-2015,$4.19,$10.23,$6.04,5,$358.05,4%,$3.58,$354.47,$4.68,$359.15</t>
  </si>
  <si>
    <t>5928-1,02-08-2013,Liz Pelletier,"79 Elliott St,Balmain",Sydney,NSW,Home Office,Aanya Zhang,Not Specified,Apex Elite Stainless Steel Scissors,Technology,Jumbo Drum,Delivery Truck,04-08-2013,$3.42,$8.34,$4.92,31,$91.22,6%,$7.34,$83.26,$2.64,$94.51</t>
  </si>
  <si>
    <t>5929-1,12-07-2015,Bryan Spruell,"1 John Street,Waterloo",Sydney,NSW,Consumer,Charlie Bui,Critical,Artisan 479 Labels,Office Supplies,Wrap Bag,Regular Air,14-07-2015,$1.59,$2.61,$1.02,39,$16.98,5%,$0.51,$16.47,$0.50,$28.86</t>
  </si>
  <si>
    <t>5929-1,16-03-2013,Christina Vanderzanden,"188 Pitt Street,Sydney",Sydney,NSW,Small Business,Tina Carlton,High,Artisan 481 Labels,Technology,Small Box,Regular Air,20-03-2013,$1.94,$3.08,$1.14,47,$136.32,0%,$9.63,$124.75,$0.99,$124.56</t>
  </si>
  <si>
    <t>5930-1,08-05-2015,Michelle Moray,"310 Wattle St,Ultimo",Sydney,NSW,Consumer,Aanya Zhang,Medium,HFX LaserJet 3310 Copier,Office Supplies,Wrap Bag,Regular Air,12-05-2015,$377.99,$599.99,$222.00,47,"$24,599.59",7%,"$5,133.96","$22,385.63",$24.49,"$22,410.12"</t>
  </si>
  <si>
    <t>5930-1,08-06-2015,Jack OBriant,"85-113 Dunning Ave,Rosebery",Sydney,NSW,Home Office,Mihael Khan,High,HFX LaserJet 3310 Copier,Office Supplies,Small Box,Express Air,09-06-2015,$377.99,$599.99,$222.00,38,"$24,599.59",4%,"$2,213.96","$22,375.63",$24.49,"$22,410.12"</t>
  </si>
  <si>
    <t>5930-1,08-06-2015,Jack OBriant,"85-113 Dunning Ave,Rosebery",Sydney,NSW,Corporate,Mihael Khan,Low,HFX LaserJet 3310 Copier,Office Supplies,Small Pack,Regular Air,09-06-2015,$377.99,$599.99,$222.00,25,"$24,599.59",1%,"$2,213.96","$22,385.63",$24.49,"$22,410.12"</t>
  </si>
  <si>
    <t>5931-1,14-06-2015,Annie Cyprus,"180 High Street,Windsor",Melbourne,VIC,Small Business,Connor Betts,High,Assorted Color Push Pins,Office Supplies,Wrap Bag,Regular Air,15-06-2015,$0.87,$1.81,$0.94,34,$35.72,8%,$3.57,$33.25,$0.75,$33.73</t>
  </si>
  <si>
    <t>5931-1,03-05-2014,Liz Willingham,"60 Commercial Rd,Prahran",Melbourne,VIC,Corporate,Yvette Biti,Not Specified,Colored Envelopes,Office Supplies,Wrap Bag,Regular Air,07-05-2014,$2.25,$3.69,$1.44,40,$165.22,3%,$17.13,$126.81,$2.50,$177.85</t>
  </si>
  <si>
    <t>5932-1,10-06-2015,Liz MacKendrick,"224A Gertrude St,Fitzroy",Melbourne,VIC,Corporate,Connor Betts,Medium,Smiths Standard Envelopes,Office Supplies,Small Box,Regular Air,14-06-2015,$3.52,$5.68,$2.16,27,$45.44,8%,$2.27,$43.17,$1.39,$44.56</t>
  </si>
  <si>
    <t>5932-1,17-09-2013,Marina Lichtenstein,"188 Pitt Street,Sydney",Sydney,NSW,Small Business,Tina Carlton,Medium,Apex Design Stainless Steel Bent Scissors,Office Supplies,Small Box,Regular Air,19-09-2013,$2.87,$6.84,$3.97,48,$187.50,8%,$2.91,$178.61,$4.42,$178.13</t>
  </si>
  <si>
    <t>5932-1,10-06-2015,Liz MacKendrick,"224A Gertrude St,Fitzroy",Melbourne,VIC,Home Office,Connor Betts,Critical,Smiths Standard Envelopes,Technology,Medium Box,Regular Air,14-06-2015,$3.52,$5.68,$2.16,8,$45.44,9%,$2.27,$43.17,$1.39,$44.56</t>
  </si>
  <si>
    <t>5932-1,29-05-2015,Cindy Schnelling,"240-242 Johnston Street,Fitzroy",Melbourne,VIC,Small Business,Connor Betts,Not Specified,Artisan Hi-Liter Fluorescent Desk Style Markers,Office Supplies,Small Box,Regular Air,31-05-2015,$1.76,$3.38,$1.62,20,$43.20,4%,$4.06,$43.34,$0.85,$43.03</t>
  </si>
  <si>
    <t>5932-1,10-06-2015,Alan Schoenberger,"260 Marrickville Rd,Marrickville",Sydney,NSW,Corporate,Nicholas Fernandes,Low,Smiths Standard Envelopes,Furniture,Large Box,Regular Air,12-06-2015,$3.52,$5.68,$2.16,3,$45.44,10%,$2.27,$43.17,$1.39,$44.56</t>
  </si>
  <si>
    <t>5932-1,08-06-2015,Jack OBriant,"85-113 Dunning Ave,Rosebery",Sydney,NSW,Corporate,Mihael Khan,Medium,HFX LaserJet 3310 Copier,Office Supplies,Small Box,Regular Air,09-06-2015,$377.99,$599.99,$222.00,10,"$24,599.59",1%,"$2,213.96","$22,385.63",$24.49,"$22,410.12"</t>
  </si>
  <si>
    <t>5932-1,04-06-2015,Nora Paige,"85-113 Dunning Ave,Roseberry",Sydney,NSW,Small Business,Mihael Khan,Critical,Smiths SlimLine Pencil Sharpener,Technology,Small Box,Express Air,05-06-2015,$4.79,$11.97,$7.18,6,$45.44,3%,$2.27,$43.17,$5.81,$44.56</t>
  </si>
  <si>
    <t>5932-1,09-08-2013,Aaron Bergman,"Westfield Sydney,Sydney",Sydney,NSW,Corporate,Natasha Song,Not Specified,Steady Liquid Accent Tank-Style Highlighters,Furniture,Small Pack,Regular Air,16-08-2013,$1.31,$2.84,$1.53,44,$43.22,3%,$3.13,$43.52,$0.93,$43.05</t>
  </si>
  <si>
    <t>5932-1,10-06-2015,Liz MacKendrick,"224A Gertrude St,Fitzroy",Melbourne,VIC,Consumer,Connor Betts,Low,Smiths Standard Envelopes,Office Supplies,Wrap Bag,Regular Air,14-06-2015,$3.52,$5.68,$2.16,11,$45.44,6%,$2.27,$43.17,$1.39,$44.56</t>
  </si>
  <si>
    <t>5933-1,11-06-2015,Tamara Chand,"127 Liverpool St,Sydney",Sydney,NSW,Small Business,Samantha Chairs,Medium,Apex Office Executive Series Stainless Steel Trimmers,Office Supplies,Wrap Bag,Regular Air,11-06-2015,$3.51,$8.57,$5.06,31,$188.54,0%,$18.85,$169.69,$6.14,$175.83</t>
  </si>
  <si>
    <t>5933-1,03-05-2014,Liz Willingham,"60 Commercial Rd,Prahran",Melbourne,VIC,Home Office,Yvette Biti,High,Apex Office Executive Series Stainless Steel Trimmers,Office Supplies,Wrap Bag,Regular Air,07-05-2014,$3.51,$8.57,$5.06,23,$188.54,6%,$15.85,$169.69,$6.14,$175.83</t>
  </si>
  <si>
    <t>5933-1,11-10-2014,Arthur Prichep,"Sydney Fish Market, Bank Street, Sydney",Sydney,NSW,Consumer,Phoebe Gour,High,Beekin 6 Outlet Metallic Surge Strip,Office Supplies,Wrap Bag,Regular Air,11-10-2014,$4.46,$10.89,$6.43,24,$76.82,4%,$3.75,$74.17,$4.50,$74.66</t>
  </si>
  <si>
    <t>5933-1,30-05-2015,Emily Grady,"359 Crown Street,Surry Hills",Sydney,NSW,Consumer,Phoebe Gour,High,Steady Major Accent Highlighters,Office Supplies,Wrap Bag,Regular Air,30-05-2016,$3.75,$7.08,$3.33,27,$85.98,7%,$59.50,$89.95,$2.35,$90.95</t>
  </si>
  <si>
    <t>5934-1,16-07-2013,Rob Haberlin,"8 Rankins Lane ,Melbourne",Melbourne,VIC,Home Office,Connor Betts,Not Specified,Alto Memo Cubes,Office Supplies,Wrap Bag,Regular Air,16-07-2013,$3.32,$5.18,$1.86,25,$197.96,0%,$4.96,$119.76,$2.04,$112.16</t>
  </si>
  <si>
    <t>5934-1,03-02-2015,Tom Stivers,"21 Wentworth St,Parramatta",Sydney,NSW,Home Office,Aanya Zhang,Not Specified,Alto Memo Cubes,Office Supplies,Small Box,Regular Air,02-03-2015,$3.32,$5.18,$1.86,34,$48.42,0%,$4.35,$44.47,$2.04,$45.57</t>
  </si>
  <si>
    <t>5935-1,11-06-2015,Charles Crestani,"Sydney Fish Market, Bank Street, Sydney",Sydney,NSW,Corporate,Phoebe Gour,Not Specified,Steady Pocket Accent Highlighters,Office Supplies,Wrap Bag,Regular Air,13-06-2015,$0.93,$1.60,$0.67,10,$38.40,1%,$1.54,$36.86,$1.29,$38.15</t>
  </si>
  <si>
    <t>5935-1,04-07-2013,Tracy Poddars,"834 Bourke St,Waterloo",Sydney,NSW,Home Office,Charlie Bui,Low,Smiths General Use 3-Ring Binders,Technology,Medium Box,Regular Air,06-07-2013,$1.18,$1.88,$0.70,2,$91.22,1%,$7.34,$83.26,$1.49,$84.56</t>
  </si>
  <si>
    <t>5935-1,09-11-2013,Toby Knight,"Crown Complex,Southbank",Melbourne,VIC,Home Office,Yvette Biti,Not Specified,Alto Memo Cubes,Office Supplies,Small Pack,Regular Air,09-11-2013,$3.32,$5.18,$1.86,34,$46.92,0%,$3.60,$48.37,$2.04,$44.56</t>
  </si>
  <si>
    <t>5936-1,30-03-2013,Justin Knight,"22 Civic Rd,Auburn",Sydney,NSW,Consumer,Mihael Khan,Low,Smiths General Use 3-Ring Binders,Office Supplies,Small Box,Regular Air,31-03-2013,$1.18,$1.88,$0.70,20,$58.34,4%,$0.10,$59.64,$1.49,$60.57</t>
  </si>
  <si>
    <t>5936-1,09-08-2013,Tony Sayre,"499-501 Lygon Street,Carlton North",Melbourne,VIC,Small Business,Yvette Biti,Critical,"Alto Parchment Paper, Assorted Colors",Office Supplies,Wrap Bag,Regular Air,13-08-2013,$4.59,$7.28,$2.69,25,$167.42,9%,$3.68,$158.69,$11.15,$169.71</t>
  </si>
  <si>
    <t>5936-1,02-02-2015,Allen Armold,"224A Gertrude St,Fitzroy",Melbourne,VIC,Consumer,Connor Betts,Low,Smiths Colored Interoffice Envelopes,Office Supplies,Small Box,Regular Air,12-02-2015,$19.83,$30.98,$11.15,32,"$1,314.45",10%,$32.23,"$1,363.01",$19.51,"$1,330.36"</t>
  </si>
  <si>
    <t>5936-1,28-11-2015,Dennis Bolton,"8 Quay Street,Haymarket",Sydney,NSW,Consumer,Leighton Forrest,Critical,Steady Major Accent Highlighters,Office Supplies,Small Box,Express Air,30-11-2015,$3.75,$7.08,$3.33,34,$106.85,3%,$10.69,$98.19,$2.35,$99.49</t>
  </si>
  <si>
    <t>5936-1,31-12-2015,Matt Collister,"99 Glebe Point Rd,Glebe",Sydney,NSW,Home Office,Natasha Song,Medium,TechSavi Access Keyboard,Technology,Small Box,Regular Air,01-01-2016,$10.07,$15.98,$5.91,29,"$11,149.75",9%,"$1,193.98","$11,176.25",$4.00,"$11,191.21"</t>
  </si>
  <si>
    <t>5936-1,18-02-2015,Jeremy Pistek,"85-113 Dunning Ave,Roseberry",Sydney,NSW,Corporate,Mihael Khan,Medium,Smiths Standard Envelopes,Technology,Large Box,Regular Air,20-02-2015,$3.52,$5.68,$2.16,30,$65.52,9%,$6.92,$62.98,$1.39,$62.48</t>
  </si>
  <si>
    <t>5937-1,04-05-2013,Lynn Smith,"61A Bay Road,Wollstonecraft",Sydney,NSW,Home Office,Samantha Chairs,Not Specified,Apex Box Cutter Scissors,Office Supplies,Small Box,Regular Air,06-05-2013,$4.19,$10.23,$6.04,24,$431.00,7%,$38.22,$420.85,$4.68,$415.33</t>
  </si>
  <si>
    <t>5937-1,01-11-2015,Michael Oakman,"8 Rankins Lane ,Melbourne",Melbourne,VIC,Home Office,Connor Betts,High,Apex Box Cutter Scissors,Technology,Small Box,Regular Air,01-11-2015,$4.19,$10.23,$6.04,23,$429.55,1%,$14.67,$403.03,$4.68,$410.74</t>
  </si>
  <si>
    <t>5937-1,13-06-2015,Rick Hansen,"Hoyts Entertainment Quarter 122 Lang Road,Moore Park",Sydney,NSW,Corporate,Tina Carlton,Not Specified,Aluminum Document Frame,Office Supplies,Small Box,Regular Air,16-06-2015,$5.50,$12.22,$6.72,48,$97.76,0%,$9.78,$87.98,$2.85,$90.83</t>
  </si>
  <si>
    <t>5937-1,13-06-2015,Rick Hansen,"Macquarie Centre Cnr Herring Road &amp; Waterloo Road,Macquarie Park",Sydney,NSW,Small Business,Nicholas Fernandes,High,Aluminum Document Frame,Office Supplies,Small Box,Regular Air,16-06-2015,$5.50,$12.22,$6.72,2,$97.76,5%,$9.78,$87.98,$2.85,$90.83</t>
  </si>
  <si>
    <t>5937-1,13-06-2015,Rick Hansen,"Macquarie Centre Cnr Herring Road &amp; Waterloo Road,Macquarie Park",Sydney,NSW,Corporate,Nicholas Fernandes,Not Specified,Aluminum Document Frame,Office Supplies,Small Box,Regular Air,16-06-2015,$5.50,$12.22,$6.72,14,$97.76,10%,$9.78,$87.98,$2.85,$90.83</t>
  </si>
  <si>
    <t>5937-1,13-06-2015,Rick Hansen,"Macquarie Centre Cnr Herring Road &amp; Waterloo Road,Macquarie Park",Sydney,NSW,Small Business,Nicholas Fernandes,Medium,Aluminum Document Frame,Office Supplies,Small Box,Regular Air,16-06-2015,$5.50,$12.22,$6.72,22,$97.76,7%,$9.78,$87.98,$2.85,$90.83</t>
  </si>
  <si>
    <t>5937-1,13-06-2015,Rick Hansen,"Macquarie Centre Cnr Herring Road &amp; Waterloo Road,Macquarie Park",Sydney,NSW,Corporate,Nicholas Fernandes,Low,Aluminum Document Frame,Office Supplies,Wrap Bag,Express Air,16-06-2015,$5.50,$12.22,$6.72,50,$97.76,8%,$9.78,$87.98,$2.85,$90.83</t>
  </si>
  <si>
    <t>5937-1,13-06-2015,Rick Hansen,"Macquarie Centre Cnr Herring Road &amp; Waterloo Road,Macquarie Park",Sydney,NSW,Corporate,Nicholas Fernandes,Not Specified,Aluminum Document Frame,Office Supplies,Wrap Bag,Regular Air,16-06-2015,$5.50,$12.22,$6.72,15,$97.76,3%,$9.78,$87.98,$2.85,$90.83</t>
  </si>
  <si>
    <t>5937-1,13-06-2015,Rick Hansen,"Macquarie Centre Cnr Herring Road &amp; Waterloo Road,Macquarie Park",Sydney,NSW,Corporate,Nicholas Fernandes,Low,Aluminum Document Frame,Office Supplies,Wrap Bag,Regular Air,16-06-2015,$5.50,$12.22,$6.72,8,$97.76,9%,$9.78,$87.98,$2.85,$90.83</t>
  </si>
  <si>
    <t>5938-1,24-05-2015,Maurice Satty,"188 Pitt Street,Sydney",Sydney,NSW,Home Office,Tina Carlton,High,Steady Liquid Accent Tank-Style Highlighters,Office Supplies,Wrap Bag,Regular Air,25-05-2015,$1.31,$2.84,$1.53,29,$65.32,3%,$3.92,$61.40,$0.93,$62.33</t>
  </si>
  <si>
    <t>5938-1,13-06-2015,Rick Hansen,"Macquarie Centre Cnr Herring Road &amp; Waterloo Road,Macquarie Park",Sydney,NSW,Corporate,Nicholas Fernandes,Medium,Aluminum Document Frame,Office Supplies,Wrap Bag,Regular Air,16-06-2015,$5.50,$12.22,$6.72,21,$97.76,6%,$9.78,$87.98,$2.85,$90.83</t>
  </si>
  <si>
    <t>5938-1,02-10-2014,Sanjit Jacobs,"541 Church St,Richmond",Melbourne,VIC,Corporate,Yvette Biti,Medium,UGen Ultra Cordless Optical Suite,Office Supplies,Small Pack,Regular Air,03-10-2014,$54.52,$100.97,$46.45,46,"$2,019.40",7%,$309.99,"$2,755.43",$7.18,"$2,741.53"</t>
  </si>
  <si>
    <t>5938-1,14-06-2015,Annie Cyprus,"180 High Street,Windsor",Melbourne,VIC,Home Office,Connor Betts,Medium,Steady Liquid Accent Tank-Style Highlighters,Office Supplies,Small Box,Regular Air,15-06-2015,$1.31,$2.84,$1.53,12,$65.32,4%,$3.92,$61.40,$0.93,$62.33</t>
  </si>
  <si>
    <t>5938-1,14-06-2015,Annie Cyprus,"180 High Street,Windsor",Melbourne,VIC,Corporate,Connor Betts,Medium,Steady Liquid Accent Tank-Style Highlighters,Technology,Medium Box,Regular Air,15-06-2015,$1.31,$2.84,$1.53,33,$65.32,1%,$3.92,$61.40,$0.93,$62.33</t>
  </si>
  <si>
    <t>5938-1,14-01-2014,Nat Gilpin,"274 Canley Vale Rd,Canley Heights",Sydney,NSW,Small Business,Leighton Forrest,High,Apex Preferred Stainless Steel Scissors,Office Supplies,Small Box,Regular Air,16-01-2014,$2.50,$5.68,$3.18,28,$240.73,10%,$8.55,$232.63,$3.60,$247.55</t>
  </si>
  <si>
    <t>5938-1,04-02-2015,Brad Thomas,"152 Bunnerong Road,Eastgardens",Sydney,NSW,Small Business,Tina Carlton,Critical,Adesso Programmable 142-Key Keyboard,Office Supplies,Wrap Bag,Regular Air,06-02-2015,$32.02,$152.48,$120.46,17,$37.52,2%,$3.65,$3.79,$4.00,$40.71</t>
  </si>
  <si>
    <t>5939-1,20-06-2015,Richard Bierner,"180 High Street,Windsor",Melbourne,VIC,Home Office,Connor Betts,High,"Alto Parchment Paper, Assorted Colors",Office Supplies,Small Box,Regular Air,22-06-2015,$4.59,$7.28,$2.69,26,$116.48,10%,$8.15,$108.33,$11.15,$119.48</t>
  </si>
  <si>
    <t>5939-1,02-02-2015,Carlos Soltero,"1/41B Elizabeth Bay Rd,Elizabeth Bay",Sydney,NSW,Corporate,Charlie Bui,Not Specified,Multimedia Mailers,Office Supplies,Small Box,Express Air,13-02-2015,$99.39,$162.93,$63.54,1,"$5,339.36",6%,$66.82,"$5,364.58",$19.99,"$5,367.58"</t>
  </si>
  <si>
    <t>5939-1,21-10-2013,Amy Cox,"523 King St,Newtown",Sydney,NSW,Small Business,Aanya Zhang,Medium,Artisan 474 Labels,Office Supplies,Small Box,Regular Air,23-10-2013,$1.84,$2.88,$1.04,10,$67.62,5%,$4.43,$62.87,$0.99,$63.47</t>
  </si>
  <si>
    <t>5939-1,20-06-2015,Richard Bierner,"180 High Street,Windsor",Melbourne,VIC,Corporate,Connor Betts,Medium,Alto 3-Hole Punch,Office Supplies,Wrap Bag,Regular Air,22-06-2015,$2.76,$4.38,$1.62,11,$116.48,9%,$8.15,$108.33,$6.21,$119.48</t>
  </si>
  <si>
    <t>5939-1,20-06-2015,Richard Bierner,"180 High Street,Windsor",Melbourne,VIC,Small Business,Connor Betts,Medium,"Alto Parchment Paper, Assorted Colors",Office Supplies,Wrap Bag,Regular Air,22-06-2015,$4.59,$7.28,$2.69,39,$116.48,8%,$8.15,$108.33,$11.15,$119.42</t>
  </si>
  <si>
    <t>5941-1,04-03-2015,Tracy Poddar,"834 Bourke St,Waterloo",Sydney,NSW,Corporate,Charlie Bui,Low,Apex Preferred Stainless Steel Scissors,Office Supplies,Small Pack,Express Air,06-03-2015,$2.50,$5.68,$3.18,45,$271.51,1%,$2.63,$278.55,$3.60,$298.23</t>
  </si>
  <si>
    <t>5941-1,11-06-2015,Tamara Chand,"127 Liverpool St,Sydney",Sydney,NSW,Corporate,Samantha Chairs,High,Artisan 48 Labels,Office Supplies,Small Pack,Regular Air,11-06-2015,$3.84,$6.30,$2.46,19,$121.22,8%,$1.52,$113.68,$0.50,$113.07</t>
  </si>
  <si>
    <t>5941-1,30-03-2013,Justin Knight,"Macquarie Centre Cnr Herring Road &amp; Waterloo Road,Macquarie Park",Sydney,NSW,Home Office,Nicholas Fernandes,Medium,Artisan 474 Labels,Office Supplies,Wrap Bag,Regular Air,31-03-2013,$1.84,$2.88,$1.04,31,$16.35,4%,$0.17,$13.42,$0.99,$14.75</t>
  </si>
  <si>
    <t>5941-1,29-06-2014,Daniel Byrd,"127 Liverpool St,Sydney",Sydney,NSW,Consumer,Samantha Chairs,Critical,Copacres Pencils,Office Supplies,Small Pack,Express Air,30-06-2014,$1.09,$2.60,$1.51,41,$263.90,3%,$7.61,$263.01,$2.40,$248.55</t>
  </si>
  <si>
    <t>5942-1,25-06-2015,Denise Monton,"2/797 Botany Rd,Rosebery",Sydney,NSW,Corporate,Samantha Chairs,Not Specified,12 Colored Short Pencils,Furniture,Large Box,Regular Air,25-06-2015,$1.09,$2.60,$1.51,17,$67.60,0%,$5.41,$62.19,$2.40,$64.59</t>
  </si>
  <si>
    <t>5942-1,29-08-2013,Nancy Lomonaco,"523 King St,Newtown",Sydney,NSW,Corporate,Aanya Zhang,High,Apex Office Executive Series Stainless Steel Trimmers,Furniture,Small Pack,Express Air,03-09-2013,$3.51,$8.57,$5.06,1,$46.32,10%,$4.10,$42.48,$6.14,$43.28</t>
  </si>
  <si>
    <t>5942-2,25-06-2015,Pete Armstrong,"506 Swan Street,Richmond",Melbourne,VIC,Home Office,Connor Betts,Low,TechSavi Cordless Elite Duo,Technology,Medium Box,Regular Air,27-06-2015,$60.59,$100.98,$40.39,2,"$2,753.32",1%,$55.08,"$2,698.25",$7.18,"$2,705.43"</t>
  </si>
  <si>
    <t>5943-1,25-06-2015,Denise Monton,"797 Botany Rd,Rosebery",Sydney,NSW,Home Office,Phoebe Gour,Critical,12 Colored Short Pencils,Office Supplies,Small Pack,Regular Air,27-06-2015,$1.09,$2.60,$1.51,50,$67.60,8%,$5.41,$62.19,$2.40,$64.59</t>
  </si>
  <si>
    <t>5943-1,29-05-2016,Peter Buhler,"2-4 College Street, Darlinghurst",Sydney,NSW,Corporate,Nicholas Fernandes,Critical,Multimedia Mailers,Furniture,Large Box,Regular Air,30-05-2016,$99.39,$162.93,$63.54,16,"$3,365.68",9%,$225.89,"$3,317.59",$19.99,"$3,023.34"</t>
  </si>
  <si>
    <t>5943-1,26-07-2013,Charles Sheldon,"180 High Street,Windsor",Melbourne,VIC,Home Office,Connor Betts,Medium,Artisan 48 Labels,Technology,Small Box,Regular Air,28-07-2013,$3.84,$6.30,$2.46,14,$197.82,10%,$3.96,$193.64,$0.50,$190.59</t>
  </si>
  <si>
    <t>5943-1,11-05-2015,Bill Stewart,"188 Pitt Street,Sydney",Sydney,NSW,Corporate,Tina Carlton,Not Specified,Artisan 474 Labels,Office Supplies,Wrap Bag,Regular Air,13-05-2015,$1.84,$2.88,$1.04,41,$45.12,2%,$2.65,$41.45,$0.99,$48.28</t>
  </si>
  <si>
    <t>5943-1,25-06-2015,Denise Monton,"2/797 Botany Rd,Rosebery",Sydney,NSW,Small Business,Samantha Chairs,Not Specified,12 Colored Short Pencils,Office Supplies,Small Box,Regular Air,25-06-2015,$1.09,$2.60,$1.51,31,$67.60,8%,$5.41,$62.19,$2.40,$64.59</t>
  </si>
  <si>
    <t>5943-1,27-06-2015,Stefania Perrino,"180 High Street,Windsor",Melbourne,VIC,Corporate,Connor Betts,Not Specified,12 Colored Short Pencils,Technology,Small Box,Regular Air,29-06-2015,$1.09,$2.60,$1.51,29,$67.60,3%,$5.41,$62.19,$2.40,$64.59</t>
  </si>
  <si>
    <t>5943-1,25-06-2015,Denise Monton,"2/797 Botany Rd,Rosebery",Sydney,NSW,Small Business,Samantha Chairs,High,12 Colored Short Pencils,Technology,Small Box,Regular Air,27-06-2015,$1.09,$2.60,$1.51,43,$67.60,0%,$5.41,$62.19,$2.40,$64.59</t>
  </si>
  <si>
    <t>5943-1,27-06-2015,Stefania Perrino,"180 High Street,Windsor",Melbourne,VIC,Home Office,Connor Betts,Not Specified,12 Colored Short Pencils,Technology,Medium Box,Express Air,29-06-2015,$1.09,$2.60,$1.51,45,$67.60,3%,$5.41,$62.19,$2.40,$64.59</t>
  </si>
  <si>
    <t>5943-1,21-06-2015,Erica Bern,"10 O'Connell St,Sydney",Sydney,NSW,Corporate,Aanya Zhang,Not Specified,Colored Envelopes,Office Supplies,Small Box,Regular Air,23-06-2015,$2.25,$3.69,$1.44,24,$154.98,4%,$9.30,$145.68,$2.50,$148.18</t>
  </si>
  <si>
    <t>5943-1,25-06-2015,Denise Monton,"2/797 Botany Rd,Rosebery",Sydney,NSW,Home Office,Samantha Chairs,Not Specified,12 Colored Short Pencils,Furniture,Large Box,Regular Air,27-06-2015,$1.09,$2.60,$1.51,1,$67.60,0%,$5.41,$62.19,$2.40,$64.59</t>
  </si>
  <si>
    <t>5943-1,25-06-2015,Denise Monton,"2/797 Botany Rd,Rosebery",Sydney,NSW,Small Business,Samantha Chairs,Not Specified,12 Colored Short Pencils,Office Supplies,Small Box,Regular Air,27-06-2015,$1.09,$2.60,$1.51,3,$67.60,10%,$5.41,$62.19,$2.40,$64.59</t>
  </si>
  <si>
    <t>5943-1,24-07-2013,Karl Brown,"470 Anzac Parade,Kingsford",Sydney,NSW,Home Office,Tina Carlton,Critical,Apex Preferred Stainless Steel Scissors,Technology,Medium Box,Regular Air,26-07-2013,$2.50,$5.68,$3.18,49,$144.61,6%,$7.52,$132.33,$3.60,$136.35</t>
  </si>
  <si>
    <t>5943-1,25-06-2015,Denise Monton,"2/797 Botany Rd,Rosebery",Sydney,NSW,Home Office,Samantha Chairs,Medium,12 Colored Short Pencils,Office Supplies,Small Box,Regular Air,27-06-2015,$1.09,$2.60,$1.51,8,$67.60,7%,$5.41,$62.19,$2.40,$64.59</t>
  </si>
  <si>
    <t>5943-1,25-06-2015,Denise Monton,"2/797 Botany Rd,Rosebery",Sydney,NSW,Small Business,Samantha Chairs,High,12 Colored Short Pencils,Technology,Small Box,Regular Air,25-06-2015,$1.09,$2.60,$1.51,31,$67.60,3%,$5.41,$62.19,$2.40,$64.59</t>
  </si>
  <si>
    <t>5943-1,26-06-2015,Aleksandra Gannaway,"Hoyts Entertainment Quarter 122 Lang Road,Moore Park",Sydney,NSW,Corporate,Tina Carlton,Not Specified,12 Colored Short Pencils,Office Supplies,Wrap Bag,Regular Air,29-06-2015,$1.09,$2.60,$1.51,7,$67.60,6%,$5.41,$62.19,$2.40,$64.59</t>
  </si>
  <si>
    <t>5943-1,25-06-2015,Denise Monton,"2/797 Botany Rd,Rosebery",Sydney,NSW,Corporate,Samantha Chairs,Critical,12 Colored Short Pencils,Furniture,Large Box,Regular Air,27-06-2015,$1.09,$2.60,$1.51,44,$67.60,8%,$5.41,$62.19,$2.40,$64.59</t>
  </si>
  <si>
    <t>5943-2,25-06-2015,Denise Monton,"797 Botany Rd,Rosebery",Sydney,NSW,Home Office,Phoebe Gour,Not Specified,TechSavi Cordless Elite Duo,Furniture,Large Box,Regular Air,27-06-2015,$60.59,$100.98,$40.39,7,"$2,753.32",2%,$55.07,"$2,698.25",$7.18,"$2,705.43"</t>
  </si>
  <si>
    <t>5943-2,25-06-2015,Denise Monton,"2/797 Botany Rd,Rosebery",Sydney,NSW,Consumer,Samantha Chairs,High,TechSavi Cordless Access Keyboard,Office Supplies,Small Box,Regular Air,27-06-2015,$14.70,$29.99,$15.29,32,"$2,753.32",8%,$55.07,"$2,698.25",$5.50,"$2,705.43"</t>
  </si>
  <si>
    <t>5943-2,26-06-2015,Denise Monton,"2/797 Botany Rd,Rosebery",Sydney,NSW,Consumer,Samantha Chairs,High,TechSavi Cordless Access Keyboard,Office Supplies,Small Box,Regular Air,29-06-2015,$14.70,$29.99,$15.29,47,"$2,753.32",1%,$55.07,"$2,698.25",$5.50,"$2,705.43"</t>
  </si>
  <si>
    <t>5943-2,25-06-2015,Dennis Kenery,"27 Greenfield Parade,Bankstown",Sydney,NSW,Home Office,Nicholas Fernandes,Medium,TechSavi Internet Navigator Keyboard,Office Supplies,Small Box,Regular Air,29-06-2015,$6.51,$30.98,$24.47,48,"$2,753.32",4%,$55.07,"$2,698.25",$6.50,"$2,705.43"</t>
  </si>
  <si>
    <t>5943-2,25-06-2015,Denise Monton,"2/797 Botany Rd,Rosebery",Sydney,NSW,Small Business,Samantha Chairs,Not Specified,TechSavi Cordless Access Keyboard,Office Supplies,Small Box,Express Air,27-06-2015,$14.70,$29.99,$15.29,30,"$2,753.32",3%,$55.07,"$2,698.25",$5.50,"$2,705.43"</t>
  </si>
  <si>
    <t>5943-2,25-06-2015,Denise Monton,"85-113 Dunning Ave,Roseberry",Sydney,NSW,Consumer,Mihael Khan,High,TechSavi Cordless Elite Duo,Technology,Large Box,Regular Air,27-06-2015,$60.59,$100.98,$40.39,49,"$2,753.32",6%,$55.07,"$2,698.25",$7.18,"$2,705.43"</t>
  </si>
  <si>
    <t>5944-1,26-06-2015,Dorgin Lygon,"221 Barkly St,St Kilda",Melbourne,VIC,Home Office,Yvette Biti,Not Specified,Smiths General Use 3-Ring Binders,Technology,Medium Box,Express Air,27-06-2015,$1.18,$1.88,$0.70,45,$9.40,3%,$0.75,$8.65,$1.49,$10.14</t>
  </si>
  <si>
    <t>5944-1,25-06-2015,Beth Paige,"61 York St,Sydney",Sydney,NSW,Small Business,Leighton Forrest,High,Smiths General Use 3-Ring Binders,Office Supplies,Small Box,Regular Air,26-06-2015,$1.18,$1.88,$0.70,41,$9.40,5%,$0.75,$8.65,$1.49,$10.14</t>
  </si>
  <si>
    <t>5944-1,25-03-2015,Ed Braxton,"499-501 Lygon Street,Carlton North",Melbourne,VIC,Home Office,Yvette Biti,Medium,Alto Memo Cubes,Office Supplies,Small Box,Regular Air,27-03-2015,$3.32,$5.18,$1.86,50,$92.50,7%,$0.00,$93.02,$2.04,$94.52</t>
  </si>
  <si>
    <t>5944-1,25-06-2015,Denise Monton,"2/797 Botany Rd,Rosebery",Sydney,NSW,Home Office,Samantha Chairs,Medium,186 Digital Answering Machine,Office Supplies,Wrap Bag,Regular Air,27-06-2015,$8.82,$20.99,$12.17,34,$67.60,3%,$5.41,$62.19,$4.81,$64.59</t>
  </si>
  <si>
    <t>5944-1,25-06-2015,Beth Paige,"501 George St,Sydney",Sydney,NSW,Small Business,Samantha Chairs,High,Smiths General Use 3-Ring Binders,Office Supplies,Wrap Bag,Express Air,26-06-2015,$1.18,$1.88,$0.70,45,$9.40,6%,$0.75,$8.65,$1.49,$10.14</t>
  </si>
  <si>
    <t>5944-1,25-06-2015,Beth Paige,"73 York St,Sydney",Sydney,NSW,Home Office,Tina Carlton,Medium,Smiths General Use 3-Ring Binders,Office Supplies,Small Box,Regular Air,26-06-2015,$1.18,$1.88,$0.70,12,$9.40,4%,$0.75,$8.65,$1.49,$10.14</t>
  </si>
  <si>
    <t>5944-1,25-06-2015,Beth Paige,"73 York St,Sydney",Sydney,NSW,Corporate,Tina Carlton,Low,Smiths General Use 3-Ring Binders,Office Supplies,Wrap Bag,Regular Air,26-06-2015,$1.18,$1.88,$0.70,39,$9.40,5%,$0.75,$8.65,$1.49,$10.14</t>
  </si>
  <si>
    <t>5944-1,04-07-2015,Creian DeCherney,"523 King St,Newtown",Sydney,NSW,Home Office,Aanya Zhang,Not Specified,Artisan 474 Labels,Office Supplies,Wrap Bag,Regular Air,05-07-2015,$1.84,$2.88,$1.04,45,$67.35,1%,$3.37,$63.98,$0.99,$65.47</t>
  </si>
  <si>
    <t>5944-1,24-01-2017,Ken Heidel,"438 Victoria Avenue,Chatswood",Sydney,NSW,Home Office,Natasha Song,Medium,Smiths General Use 3-Ring Binders,Office Supplies,Wrap Bag,Regular Air,26-01-2017,$1.18,$1.88,$0.70,3,$9.40,1%,$0.75,$8.65,$1.49,$10.14</t>
  </si>
  <si>
    <t>5944-1,25-06-2015,Beth Paige,"73 York St,Sydney",Sydney,NSW,Home Office,Tina Carlton,High,Smiths General Use 3-Ring Binders,Office Supplies,Wrap Bag,Regular Air,26-06-2015,$1.18,$1.88,$0.70,16,$9.40,10%,$0.75,$8.65,$1.49,$10.14</t>
  </si>
  <si>
    <t>5944-1,24-07-2013,Karl Brown,"470 Anzac Parade,Kingsford",Sydney,NSW,Consumer,Tina Carlton,Medium,Aluminum Document Frame,Office Supplies,Wrap Bag,Regular Air,26-07-2013,$5.50,$12.22,$6.72,10,$72.00,10%,$7.73,$69.31,$2.85,$70.61</t>
  </si>
  <si>
    <t>5945-1,02-08-2013,Chuck Magee,"1-2/299 Sussex St,Sydney",Sydney,NSW,Small Business,Aanya Zhang,High,Artisan Legal 4-Ring Binder,Office Supplies,Small Box,Regular Air,04-08-2013,$13.64,$20.98,$7.34,10,$806.88,6%,$26.59,$780.46,$1.49,$793.51</t>
  </si>
  <si>
    <t>5945-1,15-07-2013,Karl Brown,"470 Anzac Parade,Kingsford",Sydney,NSW,Corporate,Tina Carlton,High,"Alto Parchment Paper, Assorted Colors",Technology,Jumbo Drum,Delivery Truck,16-07-2013,$4.59,$7.28,$2.69,12,$723.61,6%,$7.64,$736.12,$11.15,$736.14</t>
  </si>
  <si>
    <t>5945-1,18-02-2015,Sandra Glassco,"224A Gertrude St,Fitzroy",Melbourne,VIC,Corporate,Connor Betts,High,Artisan 474 Labels,Technology,Small Box,Regular Air,19-02-2015,$1.84,$2.88,$1.04,47,$46.00,0%,$4.42,$43.58,$0.99,$45.28</t>
  </si>
  <si>
    <t>5945-1,07-09-2014,Eugene Moren,"85-113 Dunning Ave,Rosebery",Sydney,NSW,Home Office,Mihael Khan,Medium,Alto 3-Hole Punch,Technology,Large Box,Regular Air,09-09-2014,$2.76,$4.38,$1.62,21,$110.70,5%,$9.86,$106.20,$6.21,$107.28</t>
  </si>
  <si>
    <t>5946-1,19-05-2013,Grant Carroll,"10 O'Connell St,Sydney",Sydney,NSW,Home Office,Aanya Zhang,High,"Artisan Hi-Liter EverBold Pen Style Fluorescent Highlighters, 4/Pack",Office Supplies,Small Box,Regular Air,20-05-2013,$4.48,$8.14,$3.66,38,$143.91,4%,$4.42,$139.69,$3.12,$140.09</t>
  </si>
  <si>
    <t>5946-1,02-02-2015,Paul Knutson,"1/173-179 Bronte Rd,Waverley",Sydney,NSW,Home Office,Leighton Forrest,High,Beekin 105-Key Black Keyboard,Office Supplies,Small Box,Regular Air,03-02-2015,$6.39,$19.98,$13.59,29,$850.17,3%,$53.25,$740.18,$4.00,$795.25</t>
  </si>
  <si>
    <t>5947-1,23-08-2015,Fred McMath,"120 Hardware St,Melbourne",Melbourne,VIC,Home Office,Yvette Biti,Critical,Artisan Hanging File Binders,Technology,Medium Box,Regular Air,30-08-2015,$3.65,$5.98,$2.33,49,$154.98,6%,$9.50,$145.68,$1.49,$149.18</t>
  </si>
  <si>
    <t>5947-1,27-06-2015,Stefania Perrino,"180 High Street,Windsor",Melbourne,VIC,Small Business,Connor Betts,Critical,Artisan Hanging File Binders,Office Supplies,Wrap Bag,Express Air,29-06-2015,$3.65,$5.98,$2.33,32,$299.00,3%,$5.98,$293.02,$1.49,$294.51</t>
  </si>
  <si>
    <t>5947-1,27-06-2015,Stefania Perrino,"180 High Street,Windsor",Melbourne,VIC,Consumer,Connor Betts,Low,Artisan Hanging File Binders,Office Supplies,Wrap Bag,Regular Air,29-06-2015,$3.65,$5.98,$2.33,35,$299.00,7%,$5.98,$293.02,$1.49,$294.51</t>
  </si>
  <si>
    <t>5947-1,08-05-2015,Michelle Moray,"310 Wattle St,Ultimo",Sydney,NSW,Consumer,Aanya Zhang,High,Artisan 478 Labels,Office Supplies,Small Pack,Express Air,12-05-2015,$3.10,$3.69,$1.40,26,$46.08,8%,$2.20,$41.58,$0.50,$45.38</t>
  </si>
  <si>
    <t>5947-1,06-03-2015,Trudy Brown,"180 High Street,Windsor",Melbourne,VIC,Corporate,Connor Betts,Low,OIC Thumb-Tacks,Office Supplies,Small Box,Regular Air,07-03-2015,$0.71,$1.14,$0.43,40,$16.32,0%,$0.37,$18.57,$0.70,$11.95</t>
  </si>
  <si>
    <t>5947-1,18-04-2015,Linda Southworth,"359 Crown Street,Surry Hills",Sydney,NSW,Small Business,Phoebe Gour,Medium,"Alto Parchment Paper, Assorted Colors",Office Supplies,Small Box,Regular Air,19-04-2015,$4.59,$7.28,$2.69,1,$194.00,0%,$7.92,$184.10,$11.15,$170.51</t>
  </si>
  <si>
    <t>5947-1,27-07-2015,Michael Oakman,"8 Rankins Lane ,Melbourne",Melbourne,VIC,Small Business,Connor Betts,Critical,Artisan Legal 4-Ring Binder,Office Supplies,Wrap Bag,Regular Air,01-08-2015,$13.64,$20.98,$7.34,35,$555.52,10%,$44.44,$511.08,$1.49,$515.18</t>
  </si>
  <si>
    <t>5948-1,05-05-2013,Denny Ordway,"523 King St,Newtown",Sydney,NSW,Home Office,Aanya Zhang,High,Artisan Round Ring Poly Binders,Office Supplies,Small Box,Express Air,16-05-2013,$1.82,$2.84,$1.02,8,$81.34,9%,$5.95,$79.47,$5.44,$70.23</t>
  </si>
  <si>
    <t>5949-1,03-03-2015,Anne McFarland,"834 Bourke St,Waterloo",Sydney,NSW,Corporate,Charlie Bui,Not Specified,Artisan 487 Labels,Office Supplies,Small Box,Regular Air,01-03-2015,$2.29,$3.69,$1.40,35,$121.72,3%,$8.56,$113.76,$0.50,$115.10</t>
  </si>
  <si>
    <t>5949-1,23-10-2014,Caroline Jumper,"145 Ramsay St,Haberfield",Sydney,NSW,Corporate,Phoebe Gour,Critical,Alto Perma 3000 Stacking Storage Drawers,Technology,Small Box,Regular Air,25-10-2014,$8.92,$29.74,$20.82,26,$555.50,3%,$55.51,$515.60,$6.64,$515.08</t>
  </si>
  <si>
    <t>5949-1,17-09-2013,Alex Busser,"99 Lygon Street,East Brunswick",Melbourne,VIC,Corporate,Connor Betts,High,Artisan 474 Labels,Technology,Jumbo Drum,Delivery Truck,18-09-2013,$1.84,$2.88,$1.04,8,$75.22,9%,$2.48,$62.38,$0.99,$62.47</t>
  </si>
  <si>
    <t>5949-1,27-06-2015,Arianne Irving,"8 Rankins Lane ,Melbourne",Melbourne,VIC,Corporate,Connor Betts,Not Specified,Pizazz Drawing Pencil Set,Furniture,Small Pack,Regular Air,27-06-2015,$1.53,$2.78,$1.25,7,$122.32,1%,$8.56,$113.76,$1.34,$115.10</t>
  </si>
  <si>
    <t>5950-1,08-06-2015,Jack OBriant,"85-113 Dunning Ave,Rosebery",Sydney,NSW,Consumer,Mihael Khan,Not Specified,HFX LaserJet 3310 Copier,Office Supplies,Small Box,Regular Air,09-06-2015,$377.99,$599.99,$222.00,9,"$24,599.59",0%,"$2,213.96","$22,385.63",$24.49,"$22,410.12"</t>
  </si>
  <si>
    <t>5950-1,07-04-2014,Harold Dahlen,"53-55 Liverpool St,Sydney",Sydney,NSW,Corporate,Tina Carlton,High,Smiths Bulldog Clip,Office Supplies,Small Box,Regular Air,09-04-2014,$2.31,$3.78,$1.47,27,$160.58,7%,$1.61,$158.93,$0.71,$159.69</t>
  </si>
  <si>
    <t>5950-1,22-05-2013,Thais Sissman,"53-55 Liverpool St,Sydney",Sydney,NSW,Small Business,Tina Carlton,Medium,"Alto Parchment Paper, Assorted Colors",Office Supplies,Wrap Bag,Regular Air,23-05-2013,$4.59,$7.28,$2.69,22,$256.68,7%,$2.85,$245.02,$11.15,$243.55</t>
  </si>
  <si>
    <t>5951-1,20-09-2016,Matthew Clasen,"Macquarie Centre Cnr Herring Road &amp; Waterloo Road,Macquarie Park",Sydney,NSW,Corporate,Nicholas Fernandes,Medium,Steady Liquid Accent Tank-Style Highlighters,Office Supplies,Wrap Bag,Regular Air,20-09-2016,$1.31,$2.84,$1.53,17,$65.06,9%,$0.85,$69.25,$0.93,$60.61</t>
  </si>
  <si>
    <t>5951-1,27-06-2015,Lauren Leatherbury,"Westfield 1 Anderson St,Chatswood",Sydney,NSW,Home Office,Nicholas Fernandes,Critical,Self-Adhesive Ring Binder Labels,Office Supplies,Small Pack,Regular Air,29-06-2015,$2.18,$3.52,$1.34,43,$3.52,3%,$0.14,$3.38,$6.83,$10.21</t>
  </si>
  <si>
    <t>5951-1,04-04-2015,Michael Paige,"506 Swan Street,Richmond",Melbourne,VIC,Home Office,Connor Betts,Medium,Artisan Durable Binders,Office Supplies,Small Box,Regular Air,05-04-2015,$1.84,$2.88,$1.04,50,$71.20,7%,$0.35,$69.67,$1.49,$70.68</t>
  </si>
  <si>
    <t>5952-1,28-06-2015,Max Engle,"501 George St,Sydney",Sydney,NSW,Small Business,Samantha Chairs,Low,Artisan Hanging File Binders,Office Supplies,Small Box,Regular Air,29-06-2015,$3.65,$5.98,$2.33,21,$124.48,4%,$12.45,$112.03,$1.49,$119.04</t>
  </si>
  <si>
    <t>5952-1,02-05-2013,Nat Carroll,"499-501 Lygon Street,Carlton North",Melbourne,VIC,Corporate,Yvette Biti,Low,Smiths General Use 3-Ring Binders,Office Supplies,Wrap Bag,Regular Air,03-05-2013,$1.18,$1.88,$0.70,15,$41.32,3%,$4.95,$48.08,$1.49,$49.08</t>
  </si>
  <si>
    <t>5952-1,27-09-2013,Dan Campbell,"1/173-179 Bronte Rd,Waverley",Sydney,NSW,Corporate,Leighton Forrest,High,"Artisan Hi-Liter Bluorescent Highlighter, Yellow Ink",Office Supplies,Small Box,Regular Air,29-10-2013,$1.05,$1.95,$0.90,16,$124.48,10%,$12.45,$112.03,$1.63,$119.04</t>
  </si>
  <si>
    <t>5952-1,26-08-2014,Valerie Dominguez,"152 Bunnerong Road,Eastgardens",Sydney,NSW,Corporate,Tina Carlton,Medium,Artisan Binder Labels,Technology,Small Box,Regular Air,26-08-2014,$2.45,$3.89,$1.44,7,$124.48,1%,$12.45,$113.03,$7.01,$119.04</t>
  </si>
  <si>
    <t>5953-1,28-06-2015,Joseph Airdo,"Westfield Sydney,Sydney",Sydney,NSW,Small Business,Natasha Song,Not Specified,Alto Memo Cubes,Technology,Small Box,Regular Air,30-06-2015,$3.32,$5.18,$1.86,7,$53.85,9%,$2.78,$52.80,$2.04,$59.61</t>
  </si>
  <si>
    <t>5953-1,18-02-2015,Sandra Glassco,"224A Gertrude St,Fitzroy",Melbourne,VIC,Home Office,Connor Betts,Not Specified,Steady Liquid Accent Highlighters,Office Supplies,Small Box,Regular Air,19-02-2015,$3.47,$6.68,$3.21,10,$63.36,6%,$4.67,$69.19,$1.50,$60.68</t>
  </si>
  <si>
    <t>5953-1,29-08-2013,Nancy Lomonaco,"523 King St,Newtown",Sydney,NSW,Home Office,Aanya Zhang,Not Specified,Lumi Crayons,Office Supplies,Wrap Bag,Regular Air,03-09-2013,$5.22,$9.85,$4.63,45,"$1,062.12",1%,$34.47,$947.13,$4.82,$190.82</t>
  </si>
  <si>
    <t>5953-1,03-05-2015,Suzanne McNair,"Crown Complex,Southbank",Melbourne,VIC,Corporate,Yvette Biti,Not Specified,Smiths Metal Binder Clips,Office Supplies,Small Pack,Regular Air,05-05-2015,$1.60,$2.62,$1.02,44,$35.72,3%,$2.16,$33.86,$0.80,$35.35</t>
  </si>
  <si>
    <t>5953-1,15-03-2013,Michael Grace,"402 Argyle St,Moss Vale",Sydney,NSW,Consumer,Natasha Song,Not Specified,Smiths Fold Paper Clips,Office Supplies,Wrap Bag,Regular Air,16-03-2013,$1.60,$2.62,$1.02,47,$94.12,4%,$1.87,$92.13,$0.80,$99.61</t>
  </si>
  <si>
    <t>5953-1,05-08-2013,Aaron Bergman,"Westfield Sydney,Sydney",Sydney,NSW,Corporate,Natasha Song,Low,"Alto Parchment Paper, Assorted Colors",Office Supplies,Small Box,Regular Air,16-08-2013,$4.59,$7.28,$2.69,18,$42.92,2%,$3.79,$42.25,$11.15,$42.25</t>
  </si>
  <si>
    <t>5954-1,18-04-2015,Philip Brown,"499-501 Lygon Street,Carlton North",Melbourne,VIC,Home Office,Yvette Biti,Low,Alto Memo Cubes,Office Supplies,Small Box,Regular Air,19-04-2015,$3.32,$5.18,$1.86,37,$165.90,4%,$1.66,$165.24,$2.04,$177.20</t>
  </si>
  <si>
    <t>5955-1,01-08-2013,Jim Kriz,"85-113 Dunning Ave,Roseberry",Sydney,NSW,Small Business,Mihael Khan,Not Specified,Apex Straight Scissors,Office Supplies,Wrap Bag,Regular Air,11-08-2013,$5.19,$12.98,$7.79,18,$431.74,2%,$4.32,$427.40,$3.14,$430.69</t>
  </si>
  <si>
    <t>5955-1,21-03-2013,Thais Sissman,"53-55 Liverpool St,Sydney",Sydney,NSW,Small Business,Tina Carlton,Medium,Alto Memo Cubes,Technology,Small Box,Express Air,28-03-2013,$3.32,$5.18,$1.86,40,$58.02,4%,$2.56,$55.06,$2.04,$56.12</t>
  </si>
  <si>
    <t>5955-1,29-06-2015,Michelle Huthwaite,"155 Oxford Street,Darlinghurst",Sydney,NSW,Home Office,Samantha Chairs,Not Specified,Artisan 479 Labels,Office Supplies,Small Box,Regular Air,03-07-2015,$1.59,$2.61,$1.02,47,$141.12,6%,$1.41,$139.71,$0.50,$140.70</t>
  </si>
  <si>
    <t>5957-1,11-10-2014,Ritsa Hightower,"1/160 Anzac Parade,Kensington",Sydney,NSW,Corporate,Natasha Song,Not Specified,"DrawIt Colored Pencils, 48-Color Set",Office Supplies,Small Box,Regular Air,15-10-2014,$21.56,$36.55,$14.99,8,"$1,027.76",6%,$30.37,$906.65,$13.89,"$9,287.44"</t>
  </si>
  <si>
    <t>5957-1,30-12-2013,Duane Huffman,"98 Holdsworth Street,Woollahra",Sydney,NSW,Corporate,Natasha Song,High,Aluminum Document Frame,Office Supplies,Wrap Bag,Regular Air,31-12-2013,$5.50,$12.22,$6.72,47,$482.54,0%,$14.48,$467.46,$2.85,$459.55</t>
  </si>
  <si>
    <t>5957-1,18-02-2015,Sandra Glassco,"224A Gertrude St,Fitzroy",Melbourne,VIC,Corporate,Connor Betts,Low,Alto 3-Hole Punch,Office Supplies,Small Pack,Regular Air,19-02-2015,$2.76,$4.38,$1.62,50,$46.50,8%,$4.65,$43.37,$6.21,$45.20</t>
  </si>
  <si>
    <t>5957-1,10-09-2014,Victoria Pisteka,"Westfield Sydney,Sydney",Sydney,NSW,Home Office,Natasha Song,Low,Smiths Bulldog Clip,Office Supplies,Small Box,Regular Air,12-09-2014,$2.31,$3.78,$1.47,6,$160.54,4%,$1.61,$158.93,$0.71,$159.69</t>
  </si>
  <si>
    <t>5957-1,10-09-2014,Victoria Pisteka,"Westfield Sydney,Sydney",Sydney,NSW,Small Business,Natasha Song,High,Smiths Bulldog Clip,Office Supplies,Wrap Bag,Regular Air,12-09-2014,$2.31,$3.78,$1.47,2,$160.54,4%,$1.61,$158.93,$0.71,$159.69</t>
  </si>
  <si>
    <t>5957-1,13-04-2015,Alejandro Grove,"155 Oxford Street,Darlinghurst",Sydney,NSW,Corporate,Samantha Chairs,Not Specified,Smiths Bulldog Clip,Office Supplies,Small Box,Regular Air,14-04-2015,$2.31,$3.78,$1.47,39,$160.54,3%,$1.61,$158.93,$0.71,$159.69</t>
  </si>
  <si>
    <t>5957-1,09-10-2014,Trudy Bell,"Macquarie Centre Cnr Herring Road &amp; Waterloo Road,Macquarie Park",Sydney,NSW,Home Office,Nicholas Fernandes,Not Specified,Apex Box Cutter Scissors,Office Supplies,Small Box,Regular Air,09-10-2014,$4.19,$10.23,$6.04,42,$378.62,0%,$30.28,$358.64,$4.68,$351.93</t>
  </si>
  <si>
    <t>5957-1,27-07-2015,Michael Oakman,"8 Rankins Lane ,Melbourne",Melbourne,VIC,Consumer,Connor Betts,Critical,Pizazz Drawing Pencil Set,Office Supplies,Small Pack,Regular Air,31-07-2015,$1.53,$2.78,$1.25,33,$54.76,5%,$2.19,$52.59,$1.34,$53.20</t>
  </si>
  <si>
    <t>5958-1,19-12-2013,Joy Smith,"222 Barkly St,St Kilda",Melbourne,VIC,Home Office,Yvette Biti,Not Specified,"Alto Parchment Paper, Assorted Colors",Office Supplies,Small Box,Regular Air,21-12-2013,$4.59,$7.28,$2.69,29,$959.20,8%,$33.59,$950.70,$11.15,$954.01</t>
  </si>
  <si>
    <t>5958-1,28-08-2013,Jiel Smearn,"224A Gertrude St,Fitzroy",Melbourne,VIC,Corporate,Connor Betts,Medium,Alto Memo Cubes,Office Supplies,Wrap Bag,Regular Air,01-08-2013,$3.32,$5.18,$1.86,2,$119.48,1%,$4.99,$102.07,$2.04,$109.24</t>
  </si>
  <si>
    <t>5958-2,13-03-2013,Miran Jacobs,"224A Gertrude St,Fitzroy",Melbourne,VIC,Corporate,Connor Betts,High,Barrel Sharpener,Office Supplies,Small Box,Regular Air,13-03-2013,$1.46,$3.57,$2.11,24,$63.96,7%,$0.86,$63.56,$4.17,$64.53</t>
  </si>
  <si>
    <t>5959-1,07-04-2014,Harold Dahlen,"53-55 Liverpool St,Sydney",Sydney,NSW,Home Office,Tina Carlton,High,Artisan 478 Labels,Office Supplies,Small Box,Regular Air,09-04-2014,$3.14,$4.91,$1.77,35,$160.58,3%,$1.61,$158.93,$0.50,$156.93</t>
  </si>
  <si>
    <t>5959-1,26-07-2015,Carl Jackson,"6 Mary St,Newtown",Sydney,NSW,Corporate,Samantha Chairs,Critical,Artisan 487 Labels,Office Supplies,Wrap Bag,Regular Air,26-07-2015,$2.29,$3.69,$1.40,16,$145.60,9%,$14.56,$131.04,$0.50,$142.19</t>
  </si>
  <si>
    <t>5959-1,28-06-2015,Joseph Airdo,"Westfield Sydney,Sydney",Sydney,NSW,Small Business,Natasha Song,Critical,Artisan 488 Labels,Office Supplies,Wrap Bag,Regular Air,30-06-2015,$2.29,$3.69,$1.40,17,$154.97,2%,$5.64,$142.78,$0.50,$131.05</t>
  </si>
  <si>
    <t>5959-1,10-09-2014,Victoria Pisteka,"Westfield Sydney,Sydney",Sydney,NSW,Corporate,Natasha Song,Low,Artisan 487 Labels,Office Supplies,Wrap Bag,Regular Air,12-09-2014,$2.29,$3.69,$1.40,31,$160.54,2%,$1.51,$158.93,$0.50,$159.69</t>
  </si>
  <si>
    <t>5960-1,03-02-2017,Alex Russell,"99 Lygon Street,East Brunswick",Melbourne,VIC,Small Business,Connor Betts,Critical,Alto Memo Cubes,Office Supplies,Wrap Bag,Regular Air,05-02-2017,$3.32,$5.18,$1.86,24,$19.84,7%,$0.49,$18.35,$2.04,$22.85</t>
  </si>
  <si>
    <t>5960-1,17-07-2013,Pauline Webber,"499-501 Lygon Street,Carlton North",Melbourne,VIC,Consumer,Yvette Biti,Not Specified,Economy Binders,Office Supplies,Wrap Bag,Express Air,17-07-2013,$1.33,$2.08,$0.75,47,$188.64,4%,$13.86,$165.06,$1.49,$168.77</t>
  </si>
  <si>
    <t>5960-1,02-07-2015,Karen Ferguson,"1-2/299 Sussex St,Sydney",Sydney,NSW,Home Office,Aanya Zhang,High,PastelOcean Color Pencil Set,Office Supplies,Wrap Bag,Regular Air,04-07-2015,$11.11,$19.84,$8.73,23,$19.84,6%,$0.99,$18.85,$4.10,$22.95</t>
  </si>
  <si>
    <t>5960-1,15-10-2014,Vicky Freymann,"501 George St,Sydney",Sydney,NSW,Consumer,Samantha Chairs,High,Smiths Standard Envelopes,Office Supplies,Small Box,Regular Air,19-10-2014,$3.52,$5.68,$2.16,42,$46.20,10%,$1.61,$44.58,$1.39,$45.73</t>
  </si>
  <si>
    <t>5961-1,01-12-2014,Ritsa Hightower,"1/160 Anzac Parade,Kensington",Sydney,NSW,Home Office,Natasha Song,Low,Bagged Rubber Bands,Office Supplies,Wrap Bag,Regular Air,05-12-2014,$0.24,$1.26,$1.02,48,$31.92,10%,$0.63,$32.09,$0.70,$33.75</t>
  </si>
  <si>
    <t>5961-1,03-11-2014,Pete Armstrong,"506 Swan Street,Richmond",Melbourne,VIC,Corporate,Connor Betts,Not Specified,Alto Perma 2700 Stacking Storage Drawers,Office Supplies,Small Box,Regular Air,07-11-2014,$8.92,$29.74,$20.82,15,$362.62,10%,$11.52,$331.25,$6.64,$339.25</t>
  </si>
  <si>
    <t>5962-1,23-09-2013,Bord Bath,"120 Hardware St,Melbourne",Melbourne,VIC,Corporate,Connor Betts,Medium,Beekin 105-Key Black Keyboard,Technology,Small Box,Regular Air,24-09-2013,$6.39,$19.98,$13.59,39,$502.98,5%,$40.29,$420.65,$4.00,$405.07</t>
  </si>
  <si>
    <t>5962-1,18-03-2015,Thais Sissman,"53-55 Liverpool St,Sydney",Sydney,NSW,Consumer,Tina Carlton,Not Specified,Artisan File Folder Labels,Office Supplies,Small Box,Regular Air,18-03-2015,$1.84,$2.88,$1.04,6,$41.60,2%,$4.16,$39.44,$5.33,$40.43</t>
  </si>
  <si>
    <t>5963-1,08-05-2015,Michelle Moray,"310 Wattle St,Ultimo",Sydney,NSW,Corporate,Aanya Zhang,Critical,Apex Straight Scissors,Office Supplies,Wrap Bag,Express Air,12-05-2015,$5.19,$12.98,$7.79,37,$375.62,3%,$32.53,$251.64,$3.14,$268.51</t>
  </si>
  <si>
    <t>5963-1,08-05-2015,Michelle Moray,"310 Wattle St,Ultimo",Sydney,NSW,Small Business,Aanya Zhang,Low,"Message Book, One Form per Page",Office Supplies,Wrap Bag,Regular Air,12-05-2015,$2.41,$3.71,$1.30,8,$69.36,6%,$5.94,$63.98,$1.93,$65.48</t>
  </si>
  <si>
    <t>5963-1,28-10-2013,Toby Knight,"Crown Complex,Southbank",Melbourne,VIC,Consumer,Connor Betts,Medium,Artisan Legal 4-Ring Binder,Office Supplies,Wrap Bag,Regular Air,29-10-2013,$13.64,$20.98,$7.34,48,$370.44,7%,$0.00,$377.44,$1.49,$381.83</t>
  </si>
  <si>
    <t>5963-1,29-05-2015,Cindy Schnelling,"240-242 Johnston Street,Fitzroy",Melbourne,VIC,Corporate,Connor Betts,Medium,Smiths General Use 3-Ring Binders,Technology,Small Box,Regular Air,31-05-2015,$1.18,$1.88,$0.70,7,$54.92,1%,$4.11,$49.67,$1.49,$50.46</t>
  </si>
  <si>
    <t>5964-1,15-02-2014,Yana Sorensen,"53-55 Liverpool St,Sydney",Sydney,NSW,Consumer,Tina Carlton,High,Apex Straight Scissors,Office Supplies,Wrap Bag,Express Air,20-02-2014,$5.19,$12.98,$7.79,46,$347.32,0%,$0.00,$253.32,$3.14,$249.65</t>
  </si>
  <si>
    <t>5964-1,14-06-2015,Sean ODonnell,"541 Church St ,Richmond",Melbourne,VIC,Home Office,Yvette Biti,High,Artisan Arcent Highlighters,Office Supplies,Small Box,Regular Air,15-06-2015,$3.75,$7.08,$3.33,3,$67.35,0%,$3.47,$62.98,$2.35,$65.47</t>
  </si>
  <si>
    <t>5964-1,04-07-2015,Patrick Ryan,"Cnr Williams Road &amp; Lechlade Ave,South Yarra",Melbourne,VIC,Corporate,Yvette Biti,High,Artisan Hi-Liter Fluorescent Desk Style Markers,Office Supplies,Small Box,Regular Air,05-07-2015,$1.75,$3.38,$1.62,25,$67.35,3%,$3.37,$63.98,$0.75,$65.47</t>
  </si>
  <si>
    <t>5965-1,05-07-2015,Larry Tron,"4A Lyons St,Strathfield",Sydney,NSW,Home Office,Tina Carlton,Not Specified,1726 Digital Answering Machine,Office Supplies,Small Box,Regular Air,07-07-2015,$8.82,$20.99,$12.17,33,"$1,028.51",9%,$61.71,$966.80,$4.81,$971.61</t>
  </si>
  <si>
    <t>5965-1,05-07-2015,Larry Tron,"4A Lyons St,Strathfield",Sydney,NSW,Corporate,Tina Carlton,Medium,1726 Digital Answering Machine,Office Supplies,Small Box,Regular Air,07-07-2015,$8.82,$20.99,$12.17,27,"$1,028.51",4%,$61.71,$966.80,$4.81,$971.61</t>
  </si>
  <si>
    <t>5965-1,05-07-2015,Larry Tron,"4A Lyons St,Strathfield",Sydney,NSW,Corporate,Tina Carlton,Medium,1726 Digital Answering Machine,Technology,Small Box,Regular Air,07-07-2015,$8.82,$20.99,$12.17,14,"$1,028.51",5%,$61.71,$966.80,$4.81,$971.61</t>
  </si>
  <si>
    <t>5965-1,29-07-2013,Nick Zandusky,"224A Gertrude St,Fitzroy",Melbourne,VIC,Consumer,Connor Betts,Medium,Smiths SlimLine Pencil Sharpener,Office Supplies,Wrap Bag,Regular Air,30-07-2013,$4.79,$11.97,$7.18,38,$114.40,3%,$4.49,$106.49,$5.81,$107.70</t>
  </si>
  <si>
    <t>5965-1,05-07-2015,Larry Tron,"4A Lyons St,Strathfield",Sydney,NSW,Consumer,Tina Carlton,High,1726 Digital Answering Machine,Technology,Small Pack,Regular Air,07-07-2015,$8.82,$20.99,$12.17,10,"$1,028.51",10%,$61.71,$966.80,$4.81,$971.61</t>
  </si>
  <si>
    <t>5965-1,01-10-2013,John Dryer,"8 Rankins Lane ,Melbourne",Melbourne,VIC,Corporate,Connor Betts,Low,"Artisan Hi-Liter Comfort Grip Fluorescent Highlighter, Yellow Ink",Office Supplies,Wrap Bag,Express Air,02-10-2013,$1.92,$3.26,$1.34,19,$70.96,0%,$0.00,$78.96,$1.86,$70.51</t>
  </si>
  <si>
    <t>5965-1,05-07-2015,Larry Tron,"4A Lyons St,Strathfield",Sydney,NSW,Corporate,Tina Carlton,Not Specified,1726 Digital Answering Machine,Office Supplies,Small Box,Regular Air,07-07-2015,$8.82,$20.99,$12.17,1,"$1,028.51",4%,$61.71,$966.80,$4.81,$971.61</t>
  </si>
  <si>
    <t>5965-1,05-07-2015,Larry Tron,"4A Lyons St,Strathfield",Sydney,NSW,Home Office,Tina Carlton,High,1726 Digital Answering Machine,Technology,Small Pack,Regular Air,07-07-2015,$8.82,$20.99,$12.17,47,"$1,028.51",7%,$61.71,$966.80,$4.81,$971.61</t>
  </si>
  <si>
    <t>5965-1,28-12-2014,Tim Taslimi,"188 Pitt Street,Sydney",Sydney,NSW,Corporate,Tina Carlton,Critical,1726 Digital Answering Machine,Office Supplies,Wrap Bag,Regular Air,28-12-2014,$8.82,$20.99,$12.17,29,$986.06,7%,$9.86,$976.24,$4.81,$971.32</t>
  </si>
  <si>
    <t>5965-1,05-07-2015,Larry Tron,"4A Lyons St,Strathfield",Sydney,NSW,Corporate,Tina Carlton,Low,1726 Digital Answering Machine,Office Supplies,Wrap Bag,Regular Air,07-07-2015,$8.82,$20.99,$12.17,15,"$1,028.51",3%,$62.71,$966.80,$4.81,$971.61</t>
  </si>
  <si>
    <t>5965-1,05-07-2015,Larry Tron,"4A Lyons St,Strathfield",Sydney,NSW,Home Office,Tina Carlton,Medium,1726 Digital Answering Machine,Technology,Small Box,Express Air,07-07-2015,$8.82,$20.99,$12.17,28,"$1,028.51",5%,$61.71,$966.80,$4.81,$971.65</t>
  </si>
  <si>
    <t>5967-1,08-02-2014,Julia Dunbar,"Qantas Domestic Terminal,Mascot",Sydney,NSW,Home Office,Phoebe Gour,Low,Artisan Poly Binder Pockets,Office Supplies,Wrap Bag,Regular Air,15-02-2014,$2.26,$3.58,$1.32,30,$149.76,1%,$4.39,$145.20,$5.47,$144.78</t>
  </si>
  <si>
    <t>5967-1,09-07-2015,Keith Dawkins,"402 Argyle St,Moss Vale",Sydney,NSW,Small Business,Natasha Song,Not Specified,"3Max Polarizing Task Lamp with Clamp Arm, Light Gray",Office Supplies,Small Pack,Regular Air,10-07-2015,$56.16,$136.98,$80.82,34,$958.86,0%,$19.18,$939.68,$24.49,$964.17</t>
  </si>
  <si>
    <t>5967-1,09-07-2015,Keith Dawkins,"402 Argyle St,Moss Vale",Sydney,NSW,Consumer,Natasha Song,Not Specified,"3Max Polarizing Task Lamp with Clamp Arm, Light Gray",Office Supplies,Small Box,Regular Air,10-07-2015,$56.16,$136.98,$80.82,30,$958.86,1%,$19.18,$939.68,$24.49,$964.17</t>
  </si>
  <si>
    <t>5968-1,22-07-2014,Gene Hale,"1/173-179 Bronte Rd,Waverley",Sydney,NSW,Corporate,Leighton Forrest,Critical,Smiths General Use 3-Ring Binders,Office Supplies,Wrap Bag,Regular Air,24-07-2014,$1.18,$1.88,$0.70,27,$44.60,10%,$2.66,$41.54,$1.49,$43.93</t>
  </si>
  <si>
    <t>5968-1,30-01-2017,Rick Hansen,"Macquarie Centre Cnr Herring Road &amp; Waterloo Road,Macquarie Park",Sydney,NSW,Corporate,Nicholas Fernandes,Low,Multimedia Mailers,Office Supplies,Small Box,Regular Air,02-02-2017,$99.39,$162.93,$63.54,8,$945.84,5%,$39.81,$920.55,$19.99,"$9,102.98"</t>
  </si>
  <si>
    <t>5969-1,12-07-2015,Bryan Spruell,"1 John Street,Waterloo",Sydney,NSW,Home Office,Charlie Bui,Medium,Beekin 6 Outlet Metallic Surge Strip,Office Supplies,Wrap Bag,Regular Air,14-07-2015,$4.46,$10.89,$6.43,19,$16.98,1%,$0.51,$16.47,$4.50,$28.86</t>
  </si>
  <si>
    <t>5969-1,12-07-2015,Bryan Spruell,"1 John Street,Waterloo",Sydney,NSW,Home Office,Charlie Bui,Low,Brown Kraft Recycled Envelopes,Office Supplies,Small Box,Regular Air,14-07-2015,$11.04,$16.98,$5.94,4,$16.98,8%,$0.51,$16.47,$12.39,$27.86</t>
  </si>
  <si>
    <t>5969-1,12-07-2015,Bryan Spruell,"1 John Street,Waterloo",Sydney,NSW,Corporate,Charlie Bui,Not Specified,Brown Kraft Recycled Envelopes,Office Supplies,Small Pack,Regular Air,14-07-2015,$11.04,$16.98,$5.94,2,$16.98,1%,$0.51,$16.47,$12.39,$28.86</t>
  </si>
  <si>
    <t>5969-1,12-07-2015,Bryan Spruell,"1 John Street,Waterloo",Sydney,NSW,Corporate,Charlie Bui,Medium,Brown Kraft Recycled Envelopes,Office Supplies,Wrap Bag,Regular Air,14-07-2015,$11.04,$16.98,$5.94,35,$16.98,6%,$0.51,$16.47,$12.39,$28.86</t>
  </si>
  <si>
    <t>5969-1,12-07-2015,Bryan Spruell,"1 John Street,Waterloo",Sydney,NSW,Consumer,Charlie Bui,High,Brown Kraft Recycled Envelopes,Office Supplies,Small Box,Regular Air,14-07-2015,$11.04,$16.98,$5.94,42,$16.98,0%,$0.51,$16.47,$12.39,$28.86</t>
  </si>
  <si>
    <t>5969-1,12-07-2015,Bryan Spruell,"1 John Street,Waterloo",Sydney,NSW,Corporate,Charlie Bui,Medium,Brown Kraft Recycled Envelopes,Office Supplies,Wrap Bag,Regular Air,14-07-2015,$11.04,$16.98,$5.94,41,$16.98,3%,$0.51,$16.47,$12.39,$28.86</t>
  </si>
  <si>
    <t>5969-1,12-07-2015,Bryan Spruell,"1 John Street,Waterloo",Sydney,NSW,Small Business,Charlie Bui,Medium,Brown Kraft Recycled Envelopes,Office Supplies,Small Box,Express Air,14-07-2015,$11.04,$16.98,$5.94,27,$16.98,10%,$0.51,$16.47,$12.39,$28.86</t>
  </si>
  <si>
    <t>5969-1,12-07-2015,Bryan Spruell,"1 John Street,Waterloo",Sydney,NSW,Consumer,Charlie Bui,Not Specified,Brown Kraft Recycled Envelopes,Office Supplies,Small Box,Regular Air,14-07-2015,$11.04,$16.98,$5.94,37,$16.98,3%,$0.51,$16.45,$12.39,$28.86</t>
  </si>
  <si>
    <t>5969-1,27-12-2014,Todd Boyes,"Westfield Miranda, 600 Kingsway,Miranda",Sydney,NSW,Corporate,Preston Senome,Critical,Alto Perma 2700 Stacking Storage Drawers,Office Supplies,Small Box,Regular Air,29-12-2014,$8.92,$29.74,$20.82,24,$608.22,2%,$30.93,$515.04,$6.64,$515.89</t>
  </si>
  <si>
    <t>5971-1,24-05-2015,Deborah Brumfield,"501 George St,Sydney",Sydney,NSW,Home Office,Samantha Chairs,Not Specified,Assorted Color Push Pins,Technology,Small Box,Express Air,23-05-2015,$0.87,$1.81,$0.94,18,$35.71,10%,$3.25,$33.83,$0.75,$35.33</t>
  </si>
  <si>
    <t>5971-1,20-08-2013,Jennifer Patt,"523 King St,Newtown",Sydney,NSW,Small Business,Aanya Zhang,High,Wirebound Voice Message Log Book,Office Supplies,Wrap Bag,Regular Air,22-08-2013,$2.90,$4.76,$1.86,7,$273.52,2%,$2.45,$264.05,$0.88,$268.55</t>
  </si>
  <si>
    <t>5972-1,23-12-2016,Giulietta Weimer,"48 Albion St,Surry Hills",Sydney,NSW,Small Business,Natasha Song,Low,Artisan 481 Labels,Office Supplies,Wrap Bag,Express Air,23-12-2016,$1.94,$3.08,$1.14,40,$35.62,4%,$2.10,$33.68,$0.99,$35.39</t>
  </si>
  <si>
    <t>5972-1,20-05-2015,Allen Armold,"224A Gertrude St,Fitzroy",Melbourne,VIC,Home Office,Connor Betts,High,Artisan Durable Binders,Office Supplies,Wrap Bag,Regular Air,22-05-2015,$1.84,$2.88,$1.04,12,$45.70,10%,$3.67,$43.35,$1.49,$48.33</t>
  </si>
  <si>
    <t>5973-1,15-07-2015,Barry Gonzalez,"797 Botany Rd,Rosebery",Sydney,NSW,Consumer,Phoebe Gour,Low,Lumi Crayons,Office Supplies,Small Box,Regular Air,19-07-2015,$5.22,$9.85,$4.63,34,$206.85,3%,$20.69,$186.17,$4.82,$190.99</t>
  </si>
  <si>
    <t>5973-1,15-07-2015,Lindsay Shagiari,"5/250 Old Northern Road ,Castle Hill",Sydney,NSW,Small Business,Nicholas Fernandes,Low,Lumi Crayons,Office Supplies,Wrap Bag,Regular Air,19-07-2015,$5.22,$9.85,$4.63,40,$206.85,4%,$20.69,$186.17,$4.82,$190.99</t>
  </si>
  <si>
    <t>5973-1,02-07-2015,Karen Ferguson,"1-2/299 Sussex St,Sydney",Sydney,NSW,Small Business,Aanya Zhang,High,Lumi Crayons,Office Supplies,Wrap Bag,Regular Air,04-07-2015,$5.22,$9.85,$4.63,41,$206.85,2%,$20.69,$186.17,$4.82,$190.99</t>
  </si>
  <si>
    <t>5973-1,09-08-2013,Tony Sayre,"499-501 Lygon Street,Carlton North",Melbourne,VIC,Corporate,Yvette Biti,Critical,Aluminum Document Frame,Office Supplies,Wrap Bag,Regular Air,13-08-2013,$5.50,$12.22,$6.72,42,$85.92,7%,$3.72,$86.47,$2.85,$82.68</t>
  </si>
  <si>
    <t>5976-1,26-06-2013,Roy Collins,"Westfield Sydney,Sydney",Sydney,NSW,Home Office,Natasha Song,High,Colored Envelopes,Office Supplies,Wrap Bag,Regular Air,27-06-2013,$2.25,$3.69,$1.44,21,$99.94,3%,$0.88,$98.41,$2.50,$95.99</t>
  </si>
  <si>
    <t>5976-1,29-07-2015,Jack Lebron,"180 High Street,Windsor",Melbourne,VIC,Corporate,Connor Betts,High,Artisan Hanging File Binders,Technology,Small Box,Regular Air,31-07-2015,$3.65,$5.98,$2.33,36,$145.60,0%,$14.56,$133.01,$1.49,$140.37</t>
  </si>
  <si>
    <t>5977-1,18-07-2015,Cynthia Delaney,"1/160 Anzac Parade,Kensington",Sydney,NSW,Small Business,Natasha Song,High,Apex Preferred Stainless Steel Scissors,Technology,Small Box,Regular Air,20-07-2015,$2.50,$5.68,$3.18,23,$119.28,10%,$8.35,$110.93,$3.60,$114.53</t>
  </si>
  <si>
    <t>5977-1,07-05-2013,Grant Carroll,"10 O'Connell St,Sydney",Sydney,NSW,Corporate,Aanya Zhang,High,Apex Straight Scissors,Technology,Jumbo Drum,Delivery Truck,09-05-2013,$5.19,$12.98,$7.79,12,$633.36,6%,$57.86,$640.82,$3.14,$659.36</t>
  </si>
  <si>
    <t>5977-1,18-07-2015,Cynthia Delaney,"1/160 Anzac Parade,Kensington",Sydney,NSW,Corporate,Natasha Song,Critical,Apex Preferred Stainless Steel Scissors,Office Supplies,Small Pack,Regular Air,20-07-2015,$2.50,$5.68,$3.18,43,$119.28,5%,$8.35,$110.93,$3.60,$114.53</t>
  </si>
  <si>
    <t>5977-1,18-07-2015,Cynthia Delaney,"1/160 Anzac Parade,Kensington",Sydney,NSW,Small Business,Natasha Song,Medium,Apex Preferred Stainless Steel Scissors,Office Supplies,Small Pack,Express Air,20-07-2015,$2.50,$5.68,$3.18,22,$119.28,7%,$8.35,$110.93,$3.60,$114.53</t>
  </si>
  <si>
    <t>5978-1,21-06-2015,Erica Bern,"10 O'Connell St,Sydney",Sydney,NSW,Corporate,Aanya Zhang,Medium,Security-Tint Envelopes,Office Supplies,Small Box,Regular Air,23-06-2015,$4.89,$7.64,$2.75,25,$135.02,6%,$9.35,$125.85,$1.39,$126.71</t>
  </si>
  <si>
    <t>5978-1,29-06-2014,Daniel Byrd,"127 Liverpool St,Sydney",Sydney,NSW,Home Office,Samantha Chairs,High,Apex Office Executive Series Stainless Steel Trimmers,Office Supplies,Small Box,Regular Air,30-06-2014,$3.51,$8.57,$5.06,48,$126.62,10%,$2.12,$113.08,$6.14,$114.53</t>
  </si>
  <si>
    <t>5978-1,15-03-2015,Carlos Soltero,"2/41B Elizabeth Bay Rd,Elizabeth Bay",Sydney,NSW,Corporate,Charlie Bui,Critical,"Angle-D Binders with Locking Rings, Label Holders",Office Supplies,Wrap Bag,Regular Air,17-03-2015,$4.53,$7.30,$2.77,8,$260.65,4%,$13.03,$247.05,$7.72,$243.55</t>
  </si>
  <si>
    <t>5979-1,27-07-2015,Michael Oakman,"8 Rankins Lane ,Melbourne",Melbourne,VIC,Corporate,Connor Betts,Not Specified,Artisan Poly Binder Pockets,Office Supplies,Wrap Bag,Regular Air,31-07-2015,$2.26,$3.58,$1.32,11,$54.76,0%,$2.19,$52.57,$5.47,$53.27</t>
  </si>
  <si>
    <t>5980-1,19-07-2015,Laura Armstrong,"240-242 Johnston Street,Fitzroy",Melbourne,VIC,Small Business,Connor Betts,Medium,Binder Posts,Office Supplies,Small Box,Express Air,20-07-2015,$3.50,$5.74,$2.24,9,$235.34,6%,$18.83,$216.51,$5.01,$221.52</t>
  </si>
  <si>
    <t>5980-1,07-02-2014,Logan Haushalter,"222 Barkly St,St Kilda",Melbourne,VIC,Home Office,Yvette Biti,Low,Binder Posts,Office Supplies,Wrap Bag,Regular Air,16-02-2014,$3.50,$5.74,$2.24,31,$229.04,7%,$2.48,$216.51,$5.01,$221.52</t>
  </si>
  <si>
    <t>5980-1,24-08-2015,Eleni McCrary,"79 Elliott St,Balmain",Sydney,NSW,Consumer,Aanya Zhang,High,"Angle-D Binders with Locking Rings, Label Holders",Office Supplies,Wrap Bag,Regular Air,28-08-2015,$4.53,$7.30,$2.77,33,$290.96,6%,$12.02,$292.00,$7.72,$293.02</t>
  </si>
  <si>
    <t>5980-1,22-02-2014,Dorris Love,"359 Crown Street,Surry Hills",Sydney,NSW,Home Office,Phoebe Gour,High,Smiths SlimLine Pencil Sharpener,Office Supplies,Small Box,Regular Air,03-02-2014,$4.79,$11.97,$7.18,38,$57.70,5%,$1.70,$55.20,$5.81,$55.77</t>
  </si>
  <si>
    <t>5981-1,11-12-2013,Patrick Jones,"221 Barkly St,St Kilda",Melbourne,VIC,Corporate,Yvette Biti,Not Specified,Alto Memo Cubes,Office Supplies,Small Box,Regular Air,15-12-2013,$3.32,$5.18,$1.86,39,$5.14,3%,$0.00,$5.18,$2.04,$7.22</t>
  </si>
  <si>
    <t>5981-1,25-06-2013,Aleksandra Gannaway,"Hoyts Entertainment Quarter 122 Lang Road,Moore Park",Sydney,NSW,Consumer,Tina Carlton,Low,Pizazz Colored Pencils,Office Supplies,Wrap Bag,Regular Air,26-06-2013,$1.76,$2.94,$1.18,28,$94.50,6%,$0.00,$93.50,$0.81,$95.49</t>
  </si>
  <si>
    <t>5982-1,15-07-2015,Brian DeCherney,"523 King St,Newtown",Sydney,NSW,Consumer,Aanya Zhang,Critical,Apex Preferred Stainless Steel Scissors,Technology,Small Pack,Express Air,27-07-2015,$2.50,$5.68,$3.18,16,$242.06,3%,$14.52,$227.54,$3.60,$231.52</t>
  </si>
  <si>
    <t>5982-1,24-07-2015,Christopher Conant,"120 Hardware St,Melbourne",Melbourne,VIC,Home Office,Connor Betts,Not Specified,Apex Forged Steel Scissors with Black Enamel Handles,Office Supplies,Small Box,Express Air,26-07-2015,$4.10,$9.31,$5.21,50,$242.06,2%,$14.52,$227.54,$3.98,$231.52</t>
  </si>
  <si>
    <t>5982-1,21-10-2013,Amy Cox,"523 King St,Newtown",Sydney,NSW,Corporate,Aanya Zhang,Not Specified,"Angle-D Binders with Locking Rings, Label Holders",Office Supplies,Small Box,Regular Air,23-10-2013,$4.53,$7.30,$2.77,20,$223.40,7%,$4.04,$227.24,$7.72,$224.53</t>
  </si>
  <si>
    <t>5982-1,06-03-2015,Trudy Brown,"180 High Street,Windsor",Melbourne,VIC,Home Office,Connor Betts,Critical,Cando PC940 Copier,Office Supplies,Wrap Bag,Regular Air,07-03-2015,$278.99,$449.99,$171.00,33,"$13,039.71",3%,$0.00,"$11,044.61",$49.00,"$1,194.25"</t>
  </si>
  <si>
    <t>5982-1,09-08-2013,Aaron Bergman,"Westfield Sydney,Sydney",Sydney,NSW,Corporate,Natasha Song,Critical,Apex Preferred Stainless Steel Scissors,Office Supplies,Small Box,Regular Air,16-08-2013,$2.50,$5.68,$3.18,31,$230.02,9%,$38.26,$226.52,$3.60,$231.52</t>
  </si>
  <si>
    <t>5982-1,04-01-2014,Saphhira Shifley,"Westfield Miranda, 600 Kingsway,Miranda",Sydney,NSW,Corporate,Preston Senome,Low,UGen Ultra Cordless Optical Suite,Office Supplies,Wrap Bag,Regular Air,05-01-2014,$54.52,$100.97,$46.45,38,"$1,229.00",2%,$54.00,"$1,219.35",$7.18,"$1,260.15"</t>
  </si>
  <si>
    <t>5983-1,27-03-2013,Erica Smith,"188 Pitt Street,Sydney",Sydney,NSW,Small Business,Tina Carlton,Medium,PastelOcean Color Pencil Set,Furniture,Small Pack,Regular Air,27-03-2013,$11.11,$19.84,$8.73,10,$211.40,8%,$8.12,$197.48,$4.10,$190.69</t>
  </si>
  <si>
    <t>5983-1,11-07-2015,Matthew Grinstein,"105 Pitt St,Sydney",Sydney,NSW,Consumer,Charlie Bui,Not Specified,Artisan Hi-Liter Fluorescent Desk Style Markers,Office Supplies,Small Box,Express Air,13-07-2015,$1.76,$3.38,$1.62,37,$51.90,0%,$2.60,$59.69,$0.75,$60.68</t>
  </si>
  <si>
    <t>5984-1,23-07-2015,Frank Atkinson,"188 Pitt Street,Sydney",Sydney,NSW,Small Business,Tina Carlton,Not Specified,Alto Memo Cubes,Technology,Small Box,Express Air,24-07-2015,$3.32,$5.18,$1.86,34,$5.18,0%,$0.00,$5.18,$2.04,$7.22</t>
  </si>
  <si>
    <t>5984-1,26-11-2016,Jack OBriant,"85-113 Dunning Ave,Rosebery",Sydney,NSW,Home Office,Mihael Khan,Medium,Alto Memo Cubes,Office Supplies,Wrap Bag,Regular Air,28-11-2016,$3.32,$5.18,$1.86,50,$3.58,8%,$0.00,$5.46,$2.04,$7.22</t>
  </si>
  <si>
    <t>5984-1,02-11-2014,Mone Answer,"1/173-179 Bronte Rd,Waverley",Sydney,NSW,Small Business,Leighton Forrest,High,"Laser Neon Mac Format Diskettes, 10/Pack",Office Supplies,Small Box,Regular Air,03-11-2014,$1.87,$8.12,$6.25,27,$245.46,0%,$14.45,$227.43,$2.83,$221.53</t>
  </si>
  <si>
    <t>5985-1,22-08-2015,Michael Oakman,"8 Rankins Lane ,Melbourne",Melbourne,VIC,Corporate,Connor Betts,Medium,Smiths General Use 3-Ring Binders,Office Supplies,Small Pack,Regular Air,01-08-2015,$1.18,$1.88,$0.70,36,$15.04,6%,$0.75,$14.29,$1.49,$15.78</t>
  </si>
  <si>
    <t>5985-1,04-03-2015,Tracy Poddar,"834 Bourke St,Waterloo",Sydney,NSW,Consumer,Charlie Bui,High,Smiths Metal Binder Clips,Technology,Small Box,Regular Air,06-03-2015,$1.60,$2.62,$1.02,42,$45.20,10%,$2.65,$42.45,$0.80,$42.15</t>
  </si>
  <si>
    <t>5985-1,26-08-2015,Kelly Williams,"499-501 Lygon Street,Carlton North",Melbourne,VIC,Small Business,Yvette Biti,Critical,Smiths General Use 3-Ring Binders,Office Supplies,Small Box,Regular Air,28-08-2015,$1.18,$1.88,$0.70,18,$15.04,2%,$0.75,$14.29,$1.49,$15.78</t>
  </si>
  <si>
    <t>5985-1,29-06-2014,William Brown,"3 Carrington Road ,Box Hill",Melbourne,VIC,Corporate,Yvette Biti,Medium,Aluminum Document Frame,Office Supplies,Small Box,Regular Air,30-06-2014,$5.50,$12.22,$6.72,24,$546.50,5%,$0.00,$536.00,$2.85,$548.15</t>
  </si>
  <si>
    <t>5985-1,05-07-2013,Berenike Kampe,"180 High Street,Windsor",Melbourne,VIC,Corporate,Connor Betts,High,Beekin 105-Key Black Keyboard,Office Supplies,Small Box,Regular Air,07-07-2013,$6.39,$19.98,$13.59,13,$810.68,3%,$17.24,$793.58,$4.00,$793.57</t>
  </si>
  <si>
    <t>5985-1,22-01-2015,Bill Donatelli,"359 Crown Street,Surry Hills",Sydney,NSW,Home Office,Phoebe Gour,Medium,Smiths General Use 3-Ring Binders,Office Supplies,Small Pack,Regular Air,23-01-2015,$1.18,$1.88,$0.70,28,$15.04,3%,$0.95,$14.29,$1.49,$15.78</t>
  </si>
  <si>
    <t>5985-1,13-03-2014,Dennis Pardue,"412 Brunswick St,Fitzroy",Melbourne,VIC,Small Business,Connor Betts,Critical,TechSavi Cordless Access Keyboard,Office Supplies,Wrap Bag,Regular Air,13-03-2014,$14.70,$29.99,$15.29,42,"$1,355.20",7%,$71.22,"$1,348.98",$5.50,"$1,363.03"</t>
  </si>
  <si>
    <t>5985-1,29-07-2015,Jack Lebron,"180 High Street,Windsor",Melbourne,VIC,Consumer,Connor Betts,High,"3Max Polarizing Task Lamp with Clamp Arm, Light Gray",Technology,Large Box,Regular Air,31-07-2015,$56.16,$136.98,$80.82,46,$236.52,7%,$12.73,$222.03,$24.49,$220.52</t>
  </si>
  <si>
    <t>5985-1,05-07-2015,Larry Tron,"4A Lyons St,Strathfield",Sydney,NSW,Home Office,Tina Carlton,Medium,Alto Perma 3000 Stacking Storage Drawers,Office Supplies,Wrap Bag,Regular Air,07-07-2015,$8.92,$29.74,$20.82,19,"$1,028.31",9%,$61.71,$966.93,$6.64,$971.25</t>
  </si>
  <si>
    <t>5987-1,15-11-2013,Liz Price,"Sydney Fish Market, Bank Street, Sydney",Sydney,NSW,Corporate,Phoebe Gour,High,Pizazz Drawing Pencil Set,Office Supplies,Wrap Bag,Regular Air,17-11-2013,$1.53,$2.78,$1.25,38,$39.00,10%,$3.41,$36.66,$1.34,$38.29</t>
  </si>
  <si>
    <t>5987-1,24-07-2013,Karl Brown,"470 Anzac Parade,Kingsford",Sydney,NSW,Home Office,Tina Carlton,Not Specified,Artisan Hi-Liter Fluorescent Desk Style Markers,Office Supplies,Wrap Bag,Express Air,26-07-2013,$1.76,$3.38,$1.62,34,$84.02,2%,$7.23,$83.16,$0.85,$84.53</t>
  </si>
  <si>
    <t>5987-1,09-05-2014,Cindy Stewart,"1/173-179 Bronte Rd,Waverley",Sydney,NSW,Small Business,Leighton Forrest,Medium,Artisan Hi-Liter Smear-Safe Highlighters,Office Supplies,Small Box,Regular Air,11-05-2014,$2.98,$5.84,$2.86,40,$43.76,1%,$4.28,$42.10,$0.83,$44.93</t>
  </si>
  <si>
    <t>5987-1,16-11-2015,Jenna Caffey,"470 Anzac Parade,Kingsford",Sydney,NSW,Corporate,Tina Carlton,Not Specified,Artisan 474 Labels,Office Supplies,Small Box,Regular Air,16-11-2015,$1.84,$2.88,$1.04,14,$46.60,10%,$4.60,$43.28,$0.99,$45.29</t>
  </si>
  <si>
    <t>5988-1,01-03-2015,Anne McFarland,"834 Bourke St,Waterloo",Sydney,NSW,Home Office,Charlie Bui,Medium,Smiths General Use 3-Ring Binders,Office Supplies,Wrap Bag,Regular Air,01-03-2015,$1.18,$1.88,$0.70,34,$53.70,3%,$4.66,$59.70,$1.49,$50.69</t>
  </si>
  <si>
    <t>5989-1,11-04-2015,Katrina Edelman,"Westfield Miranda, 600 Kingsway,Miranda",Sydney,NSW,Corporate,Preston Senome,Not Specified,Binder Posts,Office Supplies,Small Box,Regular Air,11-04-2015,$3.50,$5.74,$2.24,7,$149.20,5%,$6.49,$143.01,$5.01,$140.79</t>
  </si>
  <si>
    <t>5990-1,28-11-2015,Jeremy Pistek,"85-113 Dunning Ave,Roseberry",Sydney,NSW,Corporate,Mihael Khan,Medium,Pizazz Drawing Pencil Set,Office Supplies,Small Pack,Regular Air,01-12-2015,$1.53,$2.78,$1.25,8,$58.92,3%,$3.53,$54.53,$1.34,$55.62</t>
  </si>
  <si>
    <t>5990-1,25-07-2015,Annie Thurman,"499-501 Lygon Street,Carlton North",Melbourne,VIC,Home Office,Yvette Biti,Not Specified,"""Adams """"While You Were Out"""" Message Pads""",Office Supplies,Small Box,Regular Air,26-07-2015,$1.88,$3.14,$1.26,8,$135.02,1%,$9.45,$125.57,$1.14,$126.71</t>
  </si>
  <si>
    <t>5990-1,05-07-2013,Beremike Kampe,"180 High Street,Windsor",Melbourne,VIC,Small Business,Connor Betts,Low,"Less Liter Smea-Use Personal File Cart and Caster Set, Three Stacking Bins",Office Supplies,Wrap Bag,Regular Air,07-07-2013,$14.95,$34.76,$19.81,40,$54.02,4%,$2.74,$52.25,$8.22,$57.02</t>
  </si>
  <si>
    <t>5990-1,25-07-2015,Annie Thurman,"499-501 Lygon Street,Carlton North",Melbourne,VIC,Consumer,Yvette Biti,Low,"""Adams """"While You Were Out"""" Message Pads""",Office Supplies,Wrap Bag,Regular Air,26-07-2015,$1.88,$3.14,$1.26,8,$135.02,5%,$9.45,$125.57,$1.14,$126.71</t>
  </si>
  <si>
    <t>5990-1,25-07-2015,Annie Thurman,"499-501 Lygon Street,Carlton North",Melbourne,VIC,Small Business,Yvette Biti,Critical,"""Adams """"While You Were Out"""" Message Pads""",Office Supplies,Wrap Bag,Regular Air,26-07-2015,$1.88,$3.14,$1.26,35,$135.02,10%,$9.45,$125.57,$1.14,$126.71</t>
  </si>
  <si>
    <t>5990-1,06-10-2013,Roy Skaria,"2/797 Botany Rd,Rosebery",Sydney,NSW,Consumer,Samantha Chairs,High,UGen Ultra Professional Cordless Optical Suite,Office Supplies,Small Pack,Regular Air,07-10-2013,$156.50,$300.97,$144.47,24,$524.65,10%,$26.24,$596.51,$7.18,"$3,306.32"</t>
  </si>
  <si>
    <t>5990-2,12-01-2015,Katherine Nockton,"Crown Complex,Southbank",Melbourne,VIC,Small Business,Connor Betts,Medium,Barrel Sharpener,Office Supplies,Wrap Bag,Regular Air,12-01-2015,$1.46,$3.57,$2.11,2,$67.83,10%,$5.43,$62.40,$4.17,$66.57</t>
  </si>
  <si>
    <t>5990-2,12-08-2015,Grant Carroll,"10 O'Connell St,Sydney",Sydney,NSW,Corporate,Aanya Zhang,High,EcoTones Memo Sheets,Office Supplies,Small Pack,Regular Air,15-08-2015,$2.52,$4.00,$1.48,23,$67.83,1%,$5.43,$62.40,$1.30,$66.57</t>
  </si>
  <si>
    <t>5990-2,22-01-2015,Christy Brittain,"Shop 1, 186-190 Church Street,Parramatta</t>
  </si>
  <si>
    <t>5991-1,09-05-2013,Thea Hudgings,"240-242 Johnston Street,Fitzroy",Melbourne,VIC,Home Office,Connor Betts,Medium,TechSavi Access Keyboard,Office Supplies,Wrap Bag,Regular Air,11-05-2013,$10.07,$15.98,$5.91,19,$137.32,9%,$14.35,$122.73,$4.00,$126.73</t>
  </si>
  <si>
    <t>5991-1,04-10-2014,Liz Price,"Sydney Fish Market, Bank Street, Sydney",Sydney,NSW,Small Business,Phoebe Gour,Not Specified,Alto Memo Cubes,Office Supplies,Small Box,Regular Air,11-10-2014,$3.32,$5.18,$1.86,33,$148.50,8%,$5.95,$136.01,$2.04,$147.05</t>
  </si>
  <si>
    <t>5991-1,10-07-2013,Craig Carroll,"99 Lygon Street,East Brunswick",Melbourne,VIC,Corporate,Connor Betts,Low,Security-Tint Envelopes,Office Supplies,Small Box,Regular Air,13-07-2013,$4.89,$7.64,$2.75,38,$52.72,5%,$2.28,$52.32,$1.39,$53.27</t>
  </si>
  <si>
    <t>5991-1,14-05-2013,Steve Nguyen,"61 York St,Sydney",Sydney,NSW,Small Business,Leighton Forrest,Critical,"Alto Parchment Paper, Assorted Colors",Office Supplies,Small Box,Regular Air,16-05-2013,$4.59,$7.28,$2.69,1,$235.36,9%,$16.75,$226.03,$11.15,$228.52</t>
  </si>
  <si>
    <t>5993-1,19-12-2015,Lena Creighton,"96 Liverpool St,Sydney",Sydney,NSW,Corporate,Samantha Chairs,Low,Apex Preferred Stainless Steel Scissors,Office Supplies,Wrap Bag,Express Air,21-12-2015,$2.50,$5.68,$3.18,40,$153.98,1%,$12.30,$147.56,$3.60,$147.15</t>
  </si>
  <si>
    <t>5993-1,21-03-2016,Deanra Eno,"412 Brunswick St,Fitzroy",Melbourne,VIC,Corporate,Connor Betts,High,Alto Memo Cubes,Technology,Small Box,Regular Air,22-03-2016,$3.32,$5.18,$1.86,23,$46.02,6%,$2.30,$43.58,$2.04,$45.27</t>
  </si>
  <si>
    <t>5993-2,29-07-2013,Nick Zandusky,"224A Gertrude St,Fitzroy",Melbourne,VIC,Home Office,Connor Betts,High,TechSavi Cordless Access Keyboard,Technology,Small Pack,Regular Air,30-07-2013,$14.70,$29.99,$15.29,30,"$3,024.64",8%,$400.74,"$3,136.21",$5.50,"$3,196.23"</t>
  </si>
  <si>
    <t>5995-1,09-05-2015,Eric Barreto,"359 Crown Street,Surry Hills",Sydney,NSW,Corporate,Phoebe Gour,Not Specified,Alto Memo Cubes,Office Supplies,Wrap Bag,Regular Air,09-05-2015,$3.32,$5.18,$1.86,39,$56.98,10%,$3.32,$53.56,$2.04,$55.60</t>
  </si>
  <si>
    <t>5995-2,29-08-2013,John Castell,"154 Castlereagh St,Sydney",Sydney,NSW,Small Business,Samantha Chairs,Medium,Apex Straight Scissors,Office Supplies,Small Box,Regular Air,30-08-2013,$5.19,$12.98,$7.79,34,$53.76,7%,$2.19,$52.59,$3.14,$53.28</t>
  </si>
  <si>
    <t>5996-1,01-05-2015,Chad McGuire,"81 MacLeay St,Potts Point",Sydney,NSW,Corporate,Samantha Chairs,Medium,Apex Preferred Stainless Steel Scissors,Technology,Small Box,Regular Air,02-05-2015,$2.50,$5.68,$3.18,33,$242.78,1%,$23.26,$231.76,$3.60,$234.07</t>
  </si>
  <si>
    <t>5996-1,28-05-2015,Grant Carroll,"10 O'Connell St,Sydney",Sydney,NSW,Small Business,Aanya Zhang,Critical,Colored Envelopes,Office Supplies,Small Box,Regular Air,29-05-2015,$2.25,$3.69,$1.44,41,$67.85,7%,$5.44,$62.97,$2.50,$62.76</t>
  </si>
  <si>
    <t>5996-1,11-07-2015,Matthew Grinstein,"105 Pitt St,Sydney",Sydney,NSW,Small Business,Charlie Bui,Critical,Smiths Pushpins,Office Supplies,Small Box,Regular Air,13-07-2015,$0.94,$1.88,$0.94,12,$53.56,2%,$2.69,$50.97,$0.79,$51.66</t>
  </si>
  <si>
    <t>5996-1,15-08-2015,Jim Kriz,"85-113 Dunning Ave,Roseberry",Sydney,NSW,Home Office,Mihael Khan,Not Specified,Artisan Printable Repositionable Plastic Tabs,Office Supplies,Small Box,Regular Air,17-08-2015,$5.33,$8.60,$3.27,47,$87.60,6%,$2.63,$84.97,$6.19,$92.69</t>
  </si>
  <si>
    <t>5997-1,07-06-2013,Janet Martin,"24 Addison Rd,Marrickville",Sydney,NSW,Consumer,Radhya Staples,Not Specified,Smiths Paper Clips,Office Supplies,Wrap Bag,Regular Air,08-06-2013,$1.53,$2.47,$0.94,42,$43.28,6%,$7.45,$47.28,$1.02,$43.00</t>
  </si>
  <si>
    <t>5997-1,18-02-2015,Sandra Glassco,"224A Gertrude St,Fitzroy",Melbourne,VIC,Home Office,Connor Betts,Low,Artisan 479 Labels,Office Supplies,Small Box,Regular Air,21-02-2015,$1.59,$2.61,$1.02,32,$55.05,10%,$3.66,$50.84,$0.50,$51.33</t>
  </si>
  <si>
    <t>5997-1,10-07-2013,Craig Carroll,"99 Lygon Street,East Brunswick",Melbourne,VIC,Corporate,Connor Betts,Not Specified,Binder Clips by OIC,Technology,Small Box,Regular Air,13-07-2013,$0.93,$1.48,$0.55,1,$54.66,8%,$2.19,$52.87,$0.70,$53.27</t>
  </si>
  <si>
    <t>5997-1,20-07-2015,Neil French,"523 King St,Newtown",Sydney,NSW,Consumer,Aanya Zhang,Not Specified,Artisan 478 Labels,Office Supplies,Small Box,Regular Air,23-07-2015,$3.14,$4.91,$1.77,26,$41.58,0%,$0.42,$41.36,$0.50,$45.93</t>
  </si>
  <si>
    <t>5997-1,11-05-2015,Bill Stewart,"188 Pitt Street,Sydney",Sydney,NSW,Home Office,Tina Carlton,Not Specified,Artisan 478 Labels,Office Supplies,Wrap Bag,Regular Air,13-05-2015,$3.14,$4.91,$1.77,34,$47.10,2%,$2.65,$41.55,$0.50,$45.95</t>
  </si>
  <si>
    <t>5997-1,24-06-2013,Paul Lucas,"Macquarie Centre Cnr Herring Road &amp; Waterloo Road,Macquarie Park",Sydney,NSW,Consumer,Nicholas Fernandes,High,Artisan Poly Binder Pockets,Office Supplies,Small Box,Regular Air,25-06-2013,$2.26,$3.58,$1.32,11,$159.37,7%,$5.29,$148.67,$5.47,$145.29</t>
  </si>
  <si>
    <t>5997-1,24-07-2015,Christopher Conant,"120 Hardware St,Melbourne",Melbourne,VIC,Corporate,Yvette Biti,High,Artisan 478 Labels,Office Supplies,Small Box,Regular Air,26-07-2015,$3.14,$4.91,$1.77,41,$41.58,3%,$0.42,$41.16,$0.50,$45.93</t>
  </si>
  <si>
    <t>5997-1,22-07-2014,Marian Bern,"188 Pitt Street,Sydney",Sydney,NSW,Home Office,Tina Carlton,Medium,Artisan 479 Labels,Office Supplies,Small Box,Regular Air,23-07-2014,$1.59,$2.61,$1.02,8,$43.68,7%,$2.63,$41.30,$0.50,$45.69</t>
  </si>
  <si>
    <t>5997-1,24-02-2014,Chad McGuire,"73 MacLeay St,Potts Point",Sydney,NSW,Home Office,Natasha Song,Low,"OIC Colored Binder Clips, Assorted Sizes",Technology,Small Box,Express Air,25-02-2014,$2.29,$3.58,$1.29,6,$47.20,10%,$0.52,$43.58,$1.63,$45.20</t>
  </si>
  <si>
    <t>5997-1,27-07-2015,Michael Oakman,"8 Rankins Lane ,Melbourne",Melbourne,VIC,Consumer,Connor Betts,Critical,Smiths Standard Envelopes,Office Supplies,Small Box,Regular Air,31-07-2015,$3.52,$5.68,$2.16,47,$54.76,3%,$2.19,$52.57,$1.39,$53.27</t>
  </si>
  <si>
    <t>5998-1,24-07-2015,Christopher Conant,"120 Hardware St,Melbourne",Melbourne,VIC,Small Business,Yvette Biti,Not Specified,Artisan Durable Poly Binders,Office Supplies,Small Box,Express Air,26-07-2015,$3.37,$5.53,$2.16,21,$41.58,0%,$0.44,$41.56,$6.98,$46.33</t>
  </si>
  <si>
    <t>5998-1,30-07-2015,Charles Sheldon,"180 High Street,Windsor",Melbourne,VIC,Consumer,Connor Betts,Critical,Alto Memo Cubes,Office Supplies,Wrap Bag,Regular Air,31-07-2015,$3.32,$5.18,$1.86,2,$205.38,3%,$12.39,$190.75,$2.04,$197.22</t>
  </si>
  <si>
    <t>5999-1,20-06-2016,Harold Dahlen,"53-55 Liverpool St,Sydney",Sydney,NSW,Small Business,Tina Carlton,Medium,Artisan Poly Binder Pockets,Office Supplies,Small Box,Express Air,20-06-2016,$2.26,$3.58,$1.32,37,$126.24,1%,$3.04,$113.76,$5.47,$115.19</t>
  </si>
  <si>
    <t>5999-1,10-01-2015,Max Jones,"240-242 Johnston Street,Fitzroy",Melbourne,VIC,Corporate,Connor Betts,High,Apex Elite Stainless Steel Scissors,Office Supplies,Small Pack,Regular Air,12-01-2015,$3.42,$8.34,$4.92,10,$132.02,1%,$9.26,$126.45,$2.64,$126.85</t>
  </si>
  <si>
    <t>6000-1,08-05-2015,Michelle Moray,"310 Wattle St,Ultimo",Sydney,NSW,Corporate,Aanya Zhang,Critical,Artisan 481 Labels,Office Supplies,Small Pack,Regular Air,12-05-2015,$1.94,$3.08,$1.14,35,$63.36,2%,$5.94,$65.80,$0.99,$65.42</t>
  </si>
  <si>
    <t>6000-1,31-05-2013,Rick Duston,"333-339 Enmore Rd,Marrickville",Sydney,NSW,Small Business,Preston Senome,Not Specified,"TypeRight Side-Opening Peel &amp; Seel  Envelopes, Gray",Office Supplies,Wrap Bag,Regular Air,31-05-2013,$21.56,$35.94,$14.38,6,"$4,796.50",7%,$284.09,"$7,272.53",$6.66,"$5,752.22"</t>
  </si>
  <si>
    <t>6001-1,12-08-2016,Brad Thomas,"152 Bunnerong Road,Eastgardens",Sydney,NSW,Corporate,Tina Carlton,Not Specified,TypeRight Side-Opening Peel &amp; Seel Expanding Envelopes,Office Supplies,Small Box,Regular Air,15-08-2016,$54.29,$90.48,$36.19,36,"$1,347.60",6%,$12.48,"$1,343.33",$19.99,"$1,363.62"</t>
  </si>
  <si>
    <t>6003-1,30-07-2015,Julie Prescott,"438 Victoria Avenue,Chatswood",Sydney,NSW,Corporate,Natasha Song,Low,TechSavi Cordless Elite Duo,Office Supplies,Small Box,Regular Air,31-07-2015,$60.59,$100.98,$40.39,40,$809.73,0%,$40.49,$769.24,$7.18,$774.74</t>
  </si>
  <si>
    <t>6003-1,24-02-2014,Gene Hell,"127 Liverpool St,Sydney",Sydney,NSW,Home Office,Samantha Chairs,Medium,Alto Memo Cubes,Office Supplies,Small Box,Regular Air,25-02-2014,$3.32,$5.18,$1.86,6,$41.97,6%,$0.52,$41.55,$2.04,$48.93</t>
  </si>
  <si>
    <t>6003-1,29-07-2015,Jack Lebron,"180 High Street,Windsor",Melbourne,VIC,Home Office,Connor Betts,Critical,TechSavi Cordless Keyboard,Technology,Small Box,Regular Air,31-07-2015,$17.84,$34.99,$17.15,12,$809.73,10%,$40.49,$769.24,$5.50,$774.74</t>
  </si>
  <si>
    <t>6003-1,30-07-2015,Julie Prescott,"438 Victoria Avenue,Chatswood",Sydney,NSW,Corporate,Natasha Song,Low,TechSavi Cordless Keyboard,Technology,Small Box,Regular Air,31-07-2015,$17.84,$34.99,$17.15,34,$809.73,10%,$40.49,$769.24,$5.50,$774.74</t>
  </si>
  <si>
    <t>6004-1,03-02-2016,Darrin Martin,"222 Barkly St,St Kilda",Melbourne,VIC,Corporate,Yvette Biti,Low,Cando S750 Color Inkjet Printer,Office Supplies,Small Pack,Regular Air,05-02-2016,$75.00,$120.97,$45.97,26,"$2,759.63",4%,$141.98,"$2,794.55",$26.30,"$3,759.44"</t>
  </si>
  <si>
    <t>6005-1,02-02-2015,Paul Knutson,"1/173-179 Bronte Rd,Waverley",Sydney,NSW,Small Business,Leighton Forrest,Low,Cando S750 Color Inkjet Printer,Office Supplies,Small Box,Regular Air,03-02-2015,$75.00,$120.97,$45.97,19,"$1,058.19",8%,$63.71,"$9,199.29",$26.30,"$9,919.64"</t>
  </si>
  <si>
    <t>6007-1,29-05-2013,Anthony Rawles,"Shop 1, 186-190 Church Street,Parramatta</t>
  </si>
  <si>
    <t>6007-1,17-01-2016,Cyra Reiten,"Westfield 1 Anderson St,Chatswood",Sydney,NSW,Consumer,Nicholas Fernandes,High,Xit Blank Computer Paper,Technology,Jumbo Drum,Delivery Truck,17-01-2016,$12.39,$19.98,$7.59,25,$889.12,2%,$84.30,$817.58,$5.77,$823.35</t>
  </si>
  <si>
    <t>6007-1,24-10-2015,Annie Thurman,"499-501 Lygon Street,Carlton North",Melbourne,VIC,Home Office,Yvette Biti,Medium,Xit Blank Computer Paper,Office Supplies,Wrap Bag,Regular Air,26-10-2015,$12.39,$19.98,$7.59,2,$879.12,9%,$72.84,$817.58,$5.77,$823.35</t>
  </si>
  <si>
    <t>6007-1,11-10-2014,Arthur Prichep,"Sydney Fish Market, Bank Street, Sydney",Sydney,NSW,Home Office,Phoebe Gour,Medium,Xit Blank Computer Paper,Office Supplies,Wrap Bag,Regular Air,11-10-2014,$12.39,$19.98,$7.59,19,$825.54,9%,$55.51,$817.63,$5.77,$823.53</t>
  </si>
  <si>
    <t>6009-1,03-08-2015,Dave Hallsten,"1 John St,Waterloo",Sydney,NSW,Consumer,Charlie Bui,Critical,Economy Binders,Technology,Small Box,Express Air,08-08-2015,$1.33,$2.08,$0.75,2,$41.60,2%,$4.16,$37.44,$1.49,$38.93</t>
  </si>
  <si>
    <t>6009-1,29-08-2013,Nancy Lomonaco,"523 King St,Newtown",Sydney,NSW,Corporate,Aanya Zhang,Low,Artisan 474 Labels,Office Supplies,Wrap Bag,Regular Air,03-09-2013,$1.84,$2.88,$1.04,38,$41.60,6%,$4.16,$37.64,$0.99,$38.93</t>
  </si>
  <si>
    <t>6009-1,03-08-2015,Dave Hallsten,"1 John St,Waterloo",Sydney,NSW,Corporate,Charlie Bui,High,Economy Binders,Office Supplies,Wrap Bag,Express Air,08-08-2015,$1.33,$2.08,$0.75,47,$41.60,0%,$4.16,$37.44,$1.49,$38.93</t>
  </si>
  <si>
    <t>6009-1,03-08-2015,Dave Hallsten,"1 John St,Waterloo",Sydney,NSW,Small Business,Charlie Bui,Medium,Economy Binders,Office Supplies,Small Box,Regular Air,08-08-2015,$1.33,$2.08,$0.75,24,$41.60,6%,$4.16,$37.44,$1.49,$38.93</t>
  </si>
  <si>
    <t>6011-1,07-08-2015,Astrea Jones,"2a/285A Crown St,Surry Hills",Sydney,NSW,Corporate,Phoebe Gour,High,Unpadded Memo Slips,Office Supplies,Wrap Bag,Regular Air,08-08-2015,$2.59,$3.98,$1.39,12,$63.68,9%,$5.73,$57.95,$2.97,$60.92</t>
  </si>
  <si>
    <t>6011-1,10-08-2015,Nora Price,"7 Khartoum Rd,Macquarie Park",Sydney,NSW,Corporate,Preston Senome,Medium,"Artisan Hi-Liter Comfort Grip Fluorescent Highlighter, Yellow Ink",Office Supplies,Small Box,Regular Air,11-08-2015,$1.92,$3.26,$1.34,3,$105.12,0%,$2.10,$103.02,$1.86,$109.23</t>
  </si>
  <si>
    <t>6011-1,07-08-2015,Astrea Jones,"2a/285A Crown St,Surry Hills",Sydney,NSW,Consumer,Phoebe Gour,Critical,Unpadded Memo Slips,Office Supplies,Wrap Bag,Express Air,08-08-2015,$2.59,$3.98,$1.39,2,$63.68,3%,$5.73,$57.95,$2.97,$60.92</t>
  </si>
  <si>
    <t>6011-1,07-08-2015,Astrea Jones,"2a/285A Crown St,Surry Hills",Sydney,NSW,Home Office,Phoebe Gour,Medium,Unpadded Memo Slips,Office Supplies,Small Box,Regular Air,08-08-2015,$2.59,$3.98,$1.39,8,$63.68,7%,$5.73,$57.95,$2.97,$60.92</t>
  </si>
  <si>
    <t>6012-1,04-03-2015,Tracy Poddar,"834 Bourke St,Waterloo",Sydney,NSW,Small Business,Charlie Bui,Not Specified,Artisan Arch Ring Binders,Office Supplies,Small Box,Regular Air,06-03-2015,$36.02,$58.10,$22.08,33,$130.55,5%,$1.31,$129.24,$1.49,$130.04</t>
  </si>
  <si>
    <t>6013-1,31-05-2013,Rick Duston,"260 Marrickville Rd,Marrickville",Sydney,NSW,Home Office,Nicholas Fernandes,Low,"Multi-Use Personal File Cart and Caster Set, Three Stacking Bins",Technology,Small Box,Regular Air,31-05-2013,$14.95,$34.76,$19.81,29,"$1,359.76",4%,$161.98,"$1,368.03",$8.22,"$1,389.69"</t>
  </si>
  <si>
    <t>6014-1,10-08-2015,Nora Price,"4A Lyons St,Strathfield",Sydney,NSW,Corporate,Tina Carlton,Medium,Alto 3-Hole Punch,Office Supplies,Small Box,Regular Air,13-08-2015,$2.76,$4.38,$1.62,44,$105.12,9%,$2.10,$103.02,$6.21,$109.23</t>
  </si>
  <si>
    <t>6014-1,21-03-2015,Tony Sayre,"499-501 Lygon Street,Carlton North",Melbourne,VIC,Consumer,Yvette Biti,Medium,DrawIt Colored Pencils,Technology,Small Box,Regular Air,22-03-2015,$4.37,$9.11,$4.74,12,$219.40,0%,$2.19,$217.99,$2.25,$214.00</t>
  </si>
  <si>
    <t>6014-1,17-05-2014,Roy Skariaili,"2/797 Botany Rd,Rosebery",Sydney,NSW,Small Business,Samantha Chairs,Low,Smiths File Caddy,Office Supplies,Wrap Bag,Regular Air,19-05-2014,$4.03,$9.38,$5.35,48,$257.20,5%,$10.78,$245.92,$7.28,$243.32</t>
  </si>
  <si>
    <t>6014-1,14-05-2013,Eudokia Martin,"412 Brunswick St,Fitzroy",Melbourne,VIC,Small Business,Connor Betts,Low,"Multi-Use Personal File Cart and Caster Set, Three Stacking Bins",Technology,Small Box,Express Air,15-05-2013,$14.95,$34.76,$19.81,26,"$1,558.80",3%,$109.60,"$1,353.33",$8.22,"$1,460.58"</t>
  </si>
  <si>
    <t>6014-2,10-08-2015,Nora Price,"7 Khartoum Rd,Macquarie Park",Sydney,NSW,Consumer,Preston Senome,Critical,Apex Forged Steel Scissors with Black Enamel Handles,Office Supplies,Small Pack,Regular Air,13-08-2015,$4.10,$9.31,$5.21,33,$279.30,5%,$8.38,$270.92,$3.98,$274.90</t>
  </si>
  <si>
    <t>6014-2,10-08-2015,Nora Price,"8 Khartoum Rd,Macquarie Park",Sydney,NSW,Home Office,Radhya Staples,High,Apex Forged Steel,Office Supplies,Small Box,Regular Air,13-08-2015,$4.50,$10.98,$5.34,40,$279.30,4%,$8.38,$270.92,$4.00,$274.90</t>
  </si>
  <si>
    <t>6014-2,10-08-2015,Nora Price,"7 Khartoum Rd,Macquarie Park",Sydney,NSW,Small Business,Preston Senome,High,Apex Forged Steel Scissors with Black Enamel Handles,Technology,Jumbo Drum,Delivery Truck,13-08-2015,$4.10,$9.31,$5.21,44,$279.30,3%,$8.38,$270.92,$3.98,$274.90</t>
  </si>
  <si>
    <t>6015-1,27-03-2016,Deirdre Greer,"33/4 Barangarool Avenue,Sydney",Sydney,NSW,Home Office,Natasha Song,Not Specified,Artisan 48 Labels,Furniture,Large Box,Regular Air,03-04-2016,$3.84,$6.30,$2.46,7,$293.50,2%,$0.00,$294.50,$0.50,$199.64</t>
  </si>
  <si>
    <t>6017-1,18-08-2015,Kol Adams,"120 Hardware St,Melbourne",Melbourne,VIC,Consumer,Yvette Biti,Critical,HFX LaserJet 3310 Copier,Technology,Small Pack,Regular Air,16-08-2015,$377.99,$599.99,$222.00,16,"$27,599.54",3%,"$1,931.97","$25,667.57",$24.49,"$25,692.06"</t>
  </si>
  <si>
    <t>6019-1,10-08-2015,Nora Price,"7 Khartoum Rd,Macquaria Park",Sydney,NSW,Small Business,Preston Senome,Low,Smiths File Caddy,Office Supplies,Wrap Bag,Regular Air,13-08-2015,$4.03,$9.38,$5.35,37,$279.30,4%,$8.38,$270.91,$7.28,$274.90</t>
  </si>
  <si>
    <t>6019-1,09-07-2015,Keith Dawkins,"402 Argyle St,Moss Vale",Sydney,NSW,Home Office,Natasha Song,Low,Artisan Heavy-Duty EZD  Binder With Locking Rings,Technology,Medium Box,Regular Air,10-07-2015,$3.52,$5.58,$2.06,2,$205.92,1%,$19.38,$193.12,$2.99,$196.72</t>
  </si>
  <si>
    <t>6019-1,11-08-2015,Steve Carroll,"Macquarie Centre Cnr Herring Road &amp; Waterloo Road,Macquarie Park",Sydney,NSW,Home Office,Nicholas Fernandes,Low,Pizazz Drawing Pencil Set,Office Supplies,Small Box,Express Air,12-08-2015,$1.53,$2.78,$1.25,30,$114.66,8%,$4.59,$110.07,$1.34,$110.88</t>
  </si>
  <si>
    <t>6019-1,24-04-2015,Christopher Schild,"4A Lyons St,Strathfield",Sydney,NSW,Home Office,Tina Carlton,Low,Pizazz Colored Pencils,Office Supplies,Wrap Bag,Regular Air,24-04-2015,$1.76,$2.94,$1.18,40,$114.66,5%,$4.59,$110.07,$0.81,$110.88</t>
  </si>
  <si>
    <t>6019-1,24-08-2015,Dan Campbell,"1/173-179 Bronte Rd,Waverley",Sydney,NSW,Home Office,Leighton Forrest,High,Pizazz Colored Pencils,Office Supplies,Small Box,Regular Air,26-08-2015,$1.76,$2.94,$1.18,26,$114.66,10%,$4.59,$110.07,$0.81,$110.78</t>
  </si>
  <si>
    <t>6019-1,31-08-2015,Sally Knutson,"Shop 1, 186-190 Church Street,Parramatta</t>
  </si>
  <si>
    <t>6020-1,24-02-2014,Chad McGuire,"120 Hardware St,Melbourne",Melbourne,VIC,Corporate,Connor Betts,Critical,Steady Pocket Accent Highlighters,Office Supplies,Wrap Bag,Regular Air,25-02-2014,$0.93,$1.60,$0.67,8,$41.97,4%,$0.52,$41.55,$1.29,$48.93</t>
  </si>
  <si>
    <t>6020-1,28-08-2015,Phillip Flathmann,"Macquarie Centre Cnr Herring Road &amp; Waterloo Road,Macquarie Park",Sydney,NSW,Small Business,Nicholas Fernandes,Low,"Steady EarthWrite Recycled Pencils, Medium Soft, #2",Office Supplies,Small Box,Regular Air,30-08-2015,$0.90,$2.10,$1.20,41,$64.96,6%,$0.00,$68.96,$0.70,$63.46</t>
  </si>
  <si>
    <t>6021-1,12-08-2015,Grant Carroll,"10 O'Connell St,Sydney",Sydney,NSW,Home Office,Aanya Zhang,Low,TechSavi Access Keyboard,Technology,Large Box,Regular Air,15-08-2015,$8.31,$15.98,$7.67,16,$111.86,0%,$4.47,$107.39,$6.50,$111.39</t>
  </si>
  <si>
    <t>6021-1,11-08-2015,Nora Pelletier,"5/250 Old Northern Road,Castle Hill",Sydney,NSW,Consumer,Nicholas Fernandes,Medium,TechSavi Access Keyboard,Office Supplies,Small Box,Regular Air,13-08-2015,$10.07,$15.98,$5.91,32,$111.86,5%,$4.47,$107.39,$4.00,$111.39</t>
  </si>
  <si>
    <t>6021-1,12-08-2015,Grant Carroll,"10 O'Connell St,Sydney",Sydney,NSW,Small Business,Aanya Zhang,Critical,TechSavi Access Keyboard,Office Supplies,Small Box,Regular Air,15-08-2015,$10.07,$15.98,$5.91,37,$111.86,10%,$4.47,$107.39,$4.00,$111.39</t>
  </si>
  <si>
    <t>6021-1,12-08-2015,Grant Carroll,"10 O'Connell St,Sydney",Sydney,NSW,Corporate,Aanya Zhang,Critical,TechSavi Access Keyboard,Technology,Medium Box,Regular Air,15-08-2015,$10.07,$15.98,$5.91,10,$111.86,0%,$4.47,$107.39,$4.00,$111.39</t>
  </si>
  <si>
    <t>6021-1,03-09-2016,Grant Thornton,"98 Holdsworth Street,Woollahra",Sydney,NSW,Home Office,Natasha Song,High,TypeRight Side-Opening Peel &amp; Seel Expanding Envelopes,Office Supplies,Wrap Bag,Regular Air,07-09-2016,$54.29,$90.48,$36.19,34,$979.12,3%,$32.39,$832.85,$19.99,$854.76</t>
  </si>
  <si>
    <t>6021-1,11-08-2015,Steve Carroll,"Macquarie Centre Cnr Herring Road &amp; Waterloo Road,Macquarie Park",Sydney,NSW,Home Office,Nicholas Fernandes,High,TechSavi Access Keyboard,Office Supplies,Wrap Bag,Regular Air,12-08-2015,$8.31,$15.98,$7.67,50,$111.86,9%,$4.47,$107.39,$6.50,$111.39</t>
  </si>
  <si>
    <t>6021-1,16-11-2014,Julia Dunbar,"Qantas Domestic Terminal,Mascot",Sydney,NSW,Small Business,Phoebe Gour,Medium,TechSavi Access Keyboard,Office Supplies,Small Box,Regular Air,18-11-2014,$10.07,$15.98,$5.91,32,$935.94,5%,$18.72,$977.42,$4.00,$975.46</t>
  </si>
  <si>
    <t>6022-1,24-08-2016,Quincy Jones,"Shop 3/144 Waterloo Road,Greenacre",Sydney,NSW,Home Office,Samantha Chairs,Medium,"Multi-Use Personal File Cart and Caster Set, Three Stacking Bins",Office Supplies,Small Box,Regular Air,24-08-2016,$14.95,$34.76,$19.81,32,$831.64,9%,$28.71,$764.93,$8.22,$784.67</t>
  </si>
  <si>
    <t>6023-1,03-08-2015,Dave Hallsten,"1 John St,Waterloo",Sydney,NSW,Home Office,Charlie Bui,Critical,TechSavi Access Keyboard,Office Supplies,Small Pack,Regular Air,08-08-2015,$10.07,$15.98,$5.91,43,$111.86,5%,$4.47,$107.39,$4.00,$111.39</t>
  </si>
  <si>
    <t>6026-1,12-11-2016,Pauline Chring,"501 George St,Sydney",Sydney,NSW,Home Office,Samantha Chairs,Not Specified,TechSavi Cordless Access Keyboard,Office Supplies,Small Box,Regular Air,15-11-2016,$14.70,$29.99,$15.29,8,$412.80,1%,$0.00,$412.80,$5.50,$418.99</t>
  </si>
  <si>
    <t>6027-1,04-03-2015,Tracy Poddar,"834 Bourke St,Waterloo",Sydney,NSW,Corporate,Charlie Bui,Critical,Binder Posts,Office Supplies,Small Box,Regular Air,06-03-2015,$3.50,$5.74,$2.24,47,$183.68,9%,$14.69,$168.99,$5.01,$174.00</t>
  </si>
  <si>
    <t>6027-1,13-01-2015,Max Jones,"240-242 Johnston Street,Fitzroy",Melbourne,VIC,Consumer,Connor Betts,Low,Binder Posts,Technology,Small Box,Regular Air,15-01-2015,$3.50,$5.74,$2.24,37,$183.64,3%,$6.13,$168.99,$5.01,$174.00</t>
  </si>
  <si>
    <t>6027-1,26-09-2015,Yana Sorensen,"53-55 Liverpool St,Sydney",Sydney,NSW,Corporate,Tina Carlton,Low,Binder Posts,Office Supplies,Small Box,Regular Air,28-09-2015,$3.50,$5.74,$2.24,10,$183.60,9%,$14.59,$168.99,$5.01,$174.00</t>
  </si>
  <si>
    <t>6027-1,03-02-2015,Claire Good,"7/370-374 Victoria Ave,Chatswood",Sydney,NSW,Corporate,Stevie Bacata,Critical,Binder Posts,Office Supplies,Small Box,Regular Air,03-02-2015,$3.50,$5.74,$2.24,24,$188.54,2%,$14.85,$168.99,$5.01,$174.00</t>
  </si>
  <si>
    <t>6027-1,04-07-2013,Sara Luxemburg,"180 High Street,Windsor",Melbourne,VIC,Small Business,Connor Betts,High,TypeRight Side-Opening Peel &amp; Seel Expanding Envelopes,Office Supplies,Small Box,Regular Air,05-07-2013,$54.29,$90.48,$36.19,30,"$5,865.48",3%,$279.21,"$5,577.52",$19.99,"$5,552.61"</t>
  </si>
  <si>
    <t>6029-1,26-08-2015,Edward Becker,"501 George St,Sydney",Sydney,NSW,Home Office,Samantha Chairs,High,Lumi Crayons,Office Supplies,Small Box,Regular Air,27-08-2015,$5.22,$9.85,$4.63,18,$119.86,3%,$4.69,$116.25,$4.82,$119.59</t>
  </si>
  <si>
    <t>6029-1,20-01-2015,Saphhira Shifley,"Westfield Miranda, 600 Kingsway,Miranda",Sydney,NSW,Corporate,Preston Senome,Low,Artisan 481 Labels,Office Supplies,Small Pack,Regular Air,21-01-2015,$1.94,$3.08,$1.14,50,$124.00,8%,$11.51,$121.44,$0.99,$122.74</t>
  </si>
  <si>
    <t>6030-1,30-03-2015,Mike Kennedy,"99 Lygon Street,East Brunswick",Melbourne,VIC,Small Business,Connor Betts,Medium,TechSavi Access Keyboard,Office Supplies,Small Box,Regular Air,01-04-2015,$10.07,$15.98,$5.91,13,$95.88,6%,$7.59,$86.29,$4.00,$90.29</t>
  </si>
  <si>
    <t>6030-1,22-08-2015,Bryan Spruell,"1 John Street,Waterloo",Sydney,NSW,Home Office,Charlie Bui,Not Specified,TechSavi Access Keyboard,Office Supplies,Small Pack,Regular Air,27-08-2015,$10.07,$15.98,$5.91,45,$95.88,2%,$9.59,$86.29,$4.00,$90.29</t>
  </si>
  <si>
    <t>6030-1,03-02-2017,Alex Russell,"99 Lygon Street,East Brunswick",Melbourne,VIC,Small Business,Connor Betts,Medium,Steady Liquid Accent Tank-Style Highlighters,Office Supplies,Wrap Bag,Regular Air,05-02-2017,$1.31,$2.84,$1.53,22,$99.48,7%,$3.77,$86.29,$0.93,$90.29</t>
  </si>
  <si>
    <t>6030-1,22-08-2015,Bryan Spruell,"1 John Street,Waterloo",Sydney,NSW,Home Office,Charlie Bui,Low,TechSavi Access Keyboard,Office Supplies,Wrap Bag,Express Air,27-08-2015,$10.07,$15.98,$5.91,40,$95.88,5%,$9.59,$86.29,$4.00,$90.29</t>
  </si>
  <si>
    <t>6030-1,25-07-2015,Annie Thurman,"499-501 Lygon Street,Carlton North",Melbourne,VIC,Consumer,Yvette Biti,Critical,TechSavi Access Keyboard,Technology,Small Box,Regular Air,26-07-2015,$10.07,$15.98,$5.91,2,$95.88,2%,$9.59,$86.29,$4.00,$90.29</t>
  </si>
  <si>
    <t>6030-1,22-08-2015,Bryan Spruell,"1 John Street,Waterloo",Sydney,NSW,Home Office,Charlie Bui,Critical,TechSavi Access Keyboard,Office Supplies,Small Pack,Regular Air,27-08-2015,$8.31,$15.98,$7.67,15,$95.88,0%,$9.59,$86.29,$6.50,$90.29</t>
  </si>
  <si>
    <t>6031-1,18-01-2017,Sung Chung,"53-55 Liverpool St,Sydney",Sydney,NSW,Corporate,Tina Carlton,Medium,Alto Memo Cubes,Office Supplies,Small Box,Regular Air,20-01-2017,$3.32,$5.18,$1.86,50,$68.96,8%,$0.00,$68.96,$2.04,$73.46</t>
  </si>
  <si>
    <t>6032-1,27-01-2016,Patrick ODonnell,"21 Wentworth St,Parramatta",Sydney,NSW,Small Business,Aanya Zhang,High,TechSavi Cordless Elite Duo,Technology,Small Pack,Express Air,29-01-2016,$60.59,$100.98,$40.39,18,$599.20,10%,$26.96,$593.64,$7.18,$690.63</t>
  </si>
  <si>
    <t>6032-1,23-01-2015,Phillip Flathmann,"Macquarie Centre Cnr Herring Road &amp; Waterloo Road,Macquarie Park",Sydney,NSW,Consumer,Nicholas Fernandes,Low,Aluminum Document Frame,Office Supplies,Small Box,Regular Air,24-01-2015,$5.50,$12.22,$6.72,44,$69.92,3%,$4.49,$69.57,$2.85,$60.68</t>
  </si>
  <si>
    <t>6032-1,22-07-2015,Bradley Nguyen,"Shop 1, 186-190 Church Street,Parramatta</t>
  </si>
  <si>
    <t>6032-1,12-11-2015,Michael Oakman,"8 Rankins Lane ,Melbourne",Melbourne,VIC,Small Business,Connor Betts,High,Alto Memo Cubes,Technology,Large Box,Express Air,14-11-2015,$3.32,$5.18,$1.86,23,$50.28,10%,$3.17,$58.51,$2.04,$59.43</t>
  </si>
  <si>
    <t>6035-1,10-05-2016,Roy Collins,"Westfield Sydney,Sydney",Sydney,NSW,Corporate,Natasha Song,Critical,Self-Adhesive Removable Labels,Technology,Small Box,Regular Air,12-05-2016,$1.98,$3.15,$1.17,48,$157.48,4%,$5.55,$132.85,$0.49,$133.46</t>
  </si>
  <si>
    <t>6035-1,20-09-2016,Ashley Jarboe,"180 High Street,Windsor",Melbourne,VIC,Home Office,Connor Betts,Medium,Smiths Metal Binder Clips,Office Supplies,Small Box,Regular Air,20-09-2016,$1.60,$2.62,$1.02,44,$101.90,4%,$9.12,$98.79,$0.80,$19.99</t>
  </si>
  <si>
    <t>6038-1,20-08-2013,Jennifer Patt,"523 King St,Newtown",Sydney,NSW,Home Office,Aanya Zhang,Critical,TechSavi Internet Navigator Keyboard,Office Supplies,Small Box,Regular Air,22-08-2013,$6.51,$30.98,$24.47,46,$223.88,6%,$2.24,$221.53,$6.50,$226.36</t>
  </si>
  <si>
    <t>6039-1,26-08-2015,Edward Becker,"501 George St,Sydney",Sydney,NSW,Home Office,Samantha Chairs,Critical,Artisan 477 Labels,Office Supplies,Small Box,Regular Air,27-08-2015,$3.14,$4.91,$1.77,9,$143.91,9%,$4.32,$139.59,$0.50,$140.09</t>
  </si>
  <si>
    <t>6039-1,11-08-2016,Sung Shariari,"6/15 Cross Street,Double Bay",Sydney,NSW,Corporate,Leighton Forrest,High,Artisan 488 Labels,Office Supplies,Wrap Bag,Regular Air,13-08-2016,$2.29,$3.69,$1.40,20,$149.20,6%,$1.94,$136.00,$0.50,$140.69</t>
  </si>
  <si>
    <t>6039-1,02-01-2015,Dave Hallsten,"1 John St,Waterloo",Sydney,NSW,Home Office,Charlie Bui,Critical,Aluminum Document Frame,Office Supplies,Small Pack,Regular Air,04-01-2015,$5.50,$12.22,$6.72,16,$252.34,3%,$0.00,$263.70,$2.85,$239.61</t>
  </si>
  <si>
    <t>6042-1,02-07-2015,Joni Wasserman,"Westfield Sydney,Sydney",Sydney,NSW,Home Office,Natasha Song,Medium,Artisan 479 Labels,Office Supplies,Small Pack,Regular Air,04-07-2015,$1.59,$2.61,$1.02,14,$18.48,0%,$0.39,$18.11,$0.50,$19.10</t>
  </si>
  <si>
    <t>6042-1,15-10-2015,Lisa DeCherney,"523 King St,Newtown",Sydney,NSW,Consumer,Aanya Zhang,Medium,Artisan 48 Labels,Office Supplies,Small Box,Regular Air,19-10-2015,$3.84,$6.30,$2.46,32,$59.73,2%,$0.00,$59.12,$0.50,$50.92</t>
  </si>
  <si>
    <t>6042-1,08-12-2016,Amy Hunt,"60 Commercial Rd,Prahran",Melbourne,VIC,Corporate,Yvette Biti,Critical,Apex Straight Scissors,Office Supplies,Wrap Bag,Regular Air,10-12-2016,$5.19,$12.98,$7.79,2,$639.32,6%,$30.93,$694.67,$3.14,$698.61</t>
  </si>
  <si>
    <t>6042-1,01-01-2015,Michael Oakman,"8 Rankins Lane ,Melbourne",Melbourne,VIC,Home Office,Connor Betts,Critical,Artisan Non-Stick Binders,Office Supplies,Small Pack,Regular Air,03-01-2015,$2.74,$4.49,$1.75,43,$51.96,5%,$2.96,$59.22,$1.49,$59.62</t>
  </si>
  <si>
    <t>6042-1,28-08-2015,Phillip Flathmann,"Macquarie Centre Cnr Herring Road &amp; Waterloo Road,Macquarie Park",Sydney,NSW,Corporate,Nicholas Fernandes,Critical,Artisan 481 Labels,Office Supplies,Wrap Bag,Regular Air,30-08-2015,$1.94,$3.08,$1.14,36,$18.42,0%,$0.77,$18.11,$0.99,$19.10</t>
  </si>
  <si>
    <t>6044-1,15-02-2014,Yana Sorensen,"53-55 Liverpool St,Sydney",Sydney,NSW,Small Business,Tina Carlton,Not Specified,Aluminum Document Frame,Technology,Small Box,Regular Air,20-02-2014,$5.50,$12.22,$6.72,31,$547.50,8%,$0.00,$593.50,$2.85,$500.00</t>
  </si>
  <si>
    <t>6044-1,26-08-2015,Edward Becker,"501 George St,Sydney",Sydney,NSW,Home Office,Samantha Chairs,Not Specified,600 Series Flip,Office Supplies,Wrap Bag,Regular Air,27-08-2015,$41.28,$95.99,$54.71,25,"$2,495.74",10%,$49.91,"$2,445.83",$8.99,"$2,454.82"</t>
  </si>
  <si>
    <t>6044-1,25-12-2015,Karl Brown,"470 Anzac Parade,Kingsford",Sydney,NSW,Small Business,Tina Carlton,Not Specified,Artisan Hi-Liter Fluorescent Desk Style Markers,Office Supplies,Small Box,Regular Air,26-12-2015,$1.76,$3.38,$1.62,33,$40.32,8%,$2.02,$38.36,$0.85,$39.64</t>
  </si>
  <si>
    <t>6046-1,23-10-2016,Todd Boyes,"Westfield Miranda, 600 Kingsway,Miranda",Sydney,NSW,Small Business,Preston Senome,Not Specified,Smiths General Use 3-Ring Binders,Technology,Small Box,Regular Air,25-10-2016,$1.18,$1.88,$0.70,8,$9.16,7%,$0.32,$8.12,$1.49,$9.72</t>
  </si>
  <si>
    <t>6046-1,31-08-2015,Sally Knutson,"Shop 1, 186-190 Church Street,Parramatta</t>
  </si>
  <si>
    <t>6046-1,16-03-2015,Keith Dawkins,"402 Argyle St,Moss Vale",Sydney,NSW,Consumer,Natasha Song,High,Apex Straight Scissors,Furniture,Small Pack,Regular Air,17-03-2015,$5.19,$12.98,$7.79,10,$505.90,10%,$8.16,$495.80,$3.14,$500.00</t>
  </si>
  <si>
    <t>6048-1,18-02-2013,Sean Wendt,"145 Ramsay St,Haberfield",Sydney,NSW,Home Office,Phoebe Gour,Not Specified,Apex Preferred Stainless Steel Scissors,Office Supplies,Wrap Bag,Regular Air,20-02-2013,$2.50,$5.68,$3.18,39,$130.24,8%,$4.00,$129.34,$3.60,$142.08</t>
  </si>
  <si>
    <t>6048-1,31-08-2015,Larry Hughes,"541 Church St,Richmond",Melbourne,VIC,Corporate,Yvette Biti,Medium,Beekin 6 Outlet Metallic Surge Strip,Office Supplies,Small Box,Regular Air,01-09-2015,$4.46,$10.89,$6.43,7,$544.50,4%,$49.01,$495.50,$4.50,$500.00</t>
  </si>
  <si>
    <t>6049-1,28-06-2015,Phillip Flathmann,"3 Khartoum Rd,Macquarie Park",Sydney,NSW,Small Business,Radhya Staples,High,"DrawIt Colored Pencils, 48-Color Set",Office Supplies,Small Box,Regular Air,30-06-2015,$21.56,$36.55,$14.99,31,$9.82,3%,$0.75,$8.50,$13.89,$10.70</t>
  </si>
  <si>
    <t>6050-1,24-12-2015,Sarah Foster,"Sydney Fish Market, Bank Street, Sydney",Sydney,NSW,Corporate,Phoebe Gour,High,Pizazz Drawing Pencil Set,Office Supplies,Small Box,Regular Air,26-12-2015,$1.53,$2.78,$1.25,23,$58.30,2%,$5.45,$54.38,$1.34,$59.62</t>
  </si>
  <si>
    <t>6050-1,02-09-2015,Giulietta Baptist,"Hoyts Entertainment Quarter 122 Lang Road,Moore Park",Sydney,NSW,Corporate,Tina Carlton,High,TechSavi Cordless Elite Duo,Office Supplies,Wrap Bag,Regular Air,05-09-2015,$60.59,$100.98,$40.39,48,$908.82,6%,$90.88,$817.94,$7.18,$825.12</t>
  </si>
  <si>
    <t>6050-1,02-09-2015,Giulietta Baptist,"Hoyts Entertainment Quarter 122 Lang Road,Moore Park",Sydney,NSW,Consumer,Tina Carlton,Medium,TechSavi Cordless Elite Duo,Office Supplies,Wrap Bag,Regular Air,05-09-2015,$60.59,$100.98,$40.39,37,$908.82,10%,$90.88,$817.74,$7.18,$825.12</t>
  </si>
  <si>
    <t>6051-1,02-09-2015,Cindy Stewart,"1/173-179 Bronte Rd,Waverley",Sydney,NSW,Home Office,Leighton Forrest,Critical,Alto Memo Cubes,Technology,Medium Box,Regular Air,04-09-2015,$3.32,$5.18,$1.86,8,$56.00,9%,$3.28,$52.65,$2.04,$54.94</t>
  </si>
  <si>
    <t>6052-1,19-06-2016,John Huston,"188 Pitt Street,Sydney",Sydney,NSW,Home Office,Tina Carlton,Low,PastelOcean Color Pencil Set,Office Supplies,Small Box,Express Air,20-06-2016,$11.11,$19.84,$8.73,37,$135.04,4%,$4.06,$137.86,$4.10,$132.46</t>
  </si>
  <si>
    <t>6052-1,07-05-2013,Grant Carroll,"10 O'Connell St,Sydney",Sydney,NSW,Corporate,Aanya Zhang,Not Specified,Adesso Programmable 142-Key Keyboard,Furniture,Large Box,Regular Air,09-05-2013,$32.02,$152.48,$120.46,27,"$5,281.78",9%,$46.33,"$4,263.13",$4.00,"$5,790.51"</t>
  </si>
  <si>
    <t>6052-1,25-05-2016,Ray Carlisle,"1/173-179 Bronte Rd,Waverley",Sydney,NSW,Home Office,Leighton Forrest,Medium,Artisan Printable Repositionable Plastic Tabs,Office Supplies,Wrap Bag,Express Air,27-05-2016,$5.33,$8.60,$3.27,23,$126.68,5%,$5.56,$123.76,$6.19,$129.51</t>
  </si>
  <si>
    <t>6052-1,02-09-2015,Cindy Stewart,"1/173-179 Bronte Rd,Waverley",Sydney,NSW,Home Office,Leighton Forrest,Low,UGen Ultra Professional Cordless Optical Suite,Office Supplies,Small Box,Express Air,04-09-2015,$156.50,$300.97,$144.47,5,"$6,019.40",6%,$300.97,"$5,718.43",$7.18,"$5,725.61"</t>
  </si>
  <si>
    <t>6052-1,15-01-2015,Clay Rozendal,"8 Rankins Lane ,Melbourne",Melbourne,VIC,Home Office,Connor Betts,High,Alto Memo Cubes,Furniture,Small Pack,Regular Air,17-01-2015,$3.32,$5.18,$1.86,46,$57.45,6%,$4.67,$58.97,$2.04,$63.68</t>
  </si>
  <si>
    <t>6052-1,02-09-2015,Cindy Stewart,"1/173-179 Bronte Rd,Waverley",Sydney,NSW,Home Office,Leighton Forrest,Medium,UGen Ultra Professional Cordless Optical Suite,Office Supplies,Wrap Bag,Regular Air,04-09-2015,$156.50,$300.97,$144.47,43,"$6,019.40",3%,$300.97,"$5,718.43",$7.18,"$5,725.61"</t>
  </si>
  <si>
    <t>6052-1,02-09-2015,Cindy Stewart,"1/173-179 Bronte Rd,Waverley",Sydney,NSW,Consumer,Leighton Forrest,Low,UGen Ultra Professional Cordless Optical Suite,Office Supplies,Wrap Bag,Regular Air,04-09-2015,$156.50,$300.97,$144.47,44,"$6,019.40",1%,$300.97,"$5,718.43",$7.18,"$5,725.61"</t>
  </si>
  <si>
    <t>6053-1,18-04-2015,Eic Selver,"1/173-179 Bronte Rd,Waverley",Sydney,NSW,Corporate,Leighton Forrest,Medium,Alto Memo Cubes,Office Supplies,Small Box,Express Air,19-04-2015,$3.32,$5.18,$1.86,43,$63.52,3%,$5.97,$62.97,$2.04,$62.45</t>
  </si>
  <si>
    <t>6053-1,07-03-2016,Rick Hansen,"Macquarie Centre Cnr Herring Road &amp; Waterloo Road,Macquarie Park",Sydney,NSW,Corporate,Nicholas Fernandes,Low,Peel Ultra Professional Cordless Optical Suite,Office Supplies,Wrap Bag,Regular Air,08-03-2016,$156.50,$300.97,$144.47,42,"$5,080.74",8%,$0.00,"$5,080.58",$7.18,"$5,180.54"</t>
  </si>
  <si>
    <t>6053-1,10-09-2014,Grant Thornton,"24 Addison Rd,Marrickville",Sydney,NSW,Corporate,Radhya Staples,Medium,Colored Envelopes,Office Supplies,Wrap Bag,Regular Air,12-09-2014,$2.25,$3.69,$1.44,41,$80.88,3%,$1.72,$88.33,$2.50,$88.68</t>
  </si>
  <si>
    <t>6053-1,29-09-2015,Michael Oakman,"8 Rankins Lane ,Melbourne",Melbourne,VIC,Corporate,Connor Betts,Medium,Alto Memo Cubes,Office Supplies,Small Box,Regular Air,30-09-2015,$3.32,$5.18,$1.86,3,$103.60,3%,$6.42,$97.38,$2.04,$99.42</t>
  </si>
  <si>
    <t>6053-1,26-11-2016,Erin Ashbrook,"1-2/299 Sussex St,Sydney",Sydney,NSW,Home Office,Aanya Zhang,Medium,Artisan 47 Labels,Office Supplies,Small Box,Regular Air,30-11-2016,$3.84,$6.30,$2.46,22,$81.78,2%,$1.94,$87.36,$0.50,$88.38</t>
  </si>
  <si>
    <t>6054-1,03-09-2015,Grant Thornton,"88 Oxford St,Woollahra",Sydney,NSW,Corporate,Charlie Bui,Critical,Beekin 6 Outlet Metallic Surge Strip,Office Supplies,Wrap Bag,Regular Air,10-09-2015,$4.46,$10.89,$6.43,1,$32.67,1%,$2.61,$30.06,$4.50,$34.56</t>
  </si>
  <si>
    <t>6054-1,28-08-2015,Phillip Flathmann,"Macquarie Centre Cnr Herring Road &amp; Waterloo Road,Macquarie Park",Sydney,NSW,Corporate,Nicholas Fernandes,Not Specified,"TypeRight  Top-Opening Peel &amp; Seel  Envelopes, Gray",Furniture,Small Pack,Regular Air,30-08-2015,$21.56,$35.94,$14.38,44,$629.36,3%,$0.00,$699.64,$6.66,$600.40</t>
  </si>
  <si>
    <t>6054-1,02-04-2015,Craig Carroll,"99 Lygon Street,East Brunswick",Melbourne,VIC,Corporate,Connor Betts,High,Beekin 105-Key Black Keyboard,Office Supplies,Small Box,Regular Air,03-04-2015,$6.39,$19.98,$13.59,27,$32.67,7%,$2.61,$30.06,$4.00,$34.56</t>
  </si>
  <si>
    <t>6055-1,13-01-2015,Max Jones,"240-242 Johnston Street,Fitzroy",Melbourne,VIC,Corporate,Connor Betts,Critical,"Wirebound Message Book, 4 per Page",Office Supplies,Small Pack,Regular Air,15-01-2015,$3.48,$5.43,$1.95,49,$70.08,2%,$1.40,$68.18,$0.95,$69.68</t>
  </si>
  <si>
    <t>6055-1,04-09-2015,Roy Collins,"Westfield Sydney,Sydney",Sydney,NSW,Small Business,Natasha Song,High,Artisan 474 Labels,Office Supplies,Wrap Bag,Regular Air,05-09-2015,$1.84,$2.88,$1.04,12,$252.00,10%,$10.08,$241.92,$0.99,$242.42</t>
  </si>
  <si>
    <t>6056-1,04-10-2014,Patrick OBrill,"53 Riley Street,Woolloomooloo",Sydney,NSW,Consumer,Tina Carlton,Medium,Cando PC940 Copier,Technology,Small Box,Regular Air,06-10-2014,$278.99,$449.99,$171.00,43,"$1,259.30",10%,$32.58,"$1,269.77",$49.00,"$1,293.46"</t>
  </si>
  <si>
    <t>6056-1,30-07-2015,Rycoris Saunders,"Sydney Fish Market, Bank Street, Sydney",Sydney,NSW,Small Business,Phoebe Gour,Critical,Alto Perma 2700 Stacking Storage Drawers,Office Supplies,Small Box,Regular Air,31-07-2015,$8.92,$29.74,$20.82,23,$399.60,2%,$19.98,$379.22,$6.64,$385.34</t>
  </si>
  <si>
    <t>6059-1,27-06-2015,Lauren Leatherbury,"Westfield 1 Anderson St,Chatswood",Sydney,NSW,Corporate,Nicholas Fernandes,Critical,Pizazz Colored Pencils,Office Supplies,Small Pack,Regular Air,29-06-2015,$1.76,$2.94,$1.18,35,$20.98,2%,$0.10,$10.49,$0.81,$11.68</t>
  </si>
  <si>
    <t>6059-1,07-02-2017,Max Jones,"240-242 Johnston Street,Fitzroy",Melbourne,VIC,Home Office,Connor Betts,Critical,Artisan 479 Labels,Office Supplies,Small Pack,Regular Air,07-02-2017,$1.59,$2.61,$1.02,43,$149.72,5%,$14.48,$134.62,$0.50,$148.36</t>
  </si>
  <si>
    <t>6059-1,01-10-2014,Jamie Kunitz,"Sydney Fish Market, Bank Street, Sydney",Sydney,NSW,Corporate,Phoebe Gour,Medium,"Alto Parchment Paper, Assorted Colors",Office Supplies,Small Box,Regular Air,02-10-2014,$4.59,$7.28,$2.69,30,$247.60,1%,$0.00,$242.30,$11.15,$243.35</t>
  </si>
  <si>
    <t>6060-1,17-09-2016,Tanja Norvell,"541 Church St,Richmond",Melbourne,VIC,Corporate,Yvette Biti,Not Specified,Binder Posts,Office Supplies,Small Box,Express Air,18-09-2016,$3.50,$5.74,$2.24,15,$426.18,10%,$26.14,$402.01,$5.01,$410.93</t>
  </si>
  <si>
    <t>6061-1,16-11-2014,Jill Stevenson,"181 Enmore Rd,Enmore",Sydney,NSW,Home Office,Radhya Staples,High,Beekin 105-Key Black Keyboard,Office Supplies,Wrap Bag,Regular Air,21-11-2014,$6.39,$19.98,$13.59,12,$93.32,10%,$7.85,$83.07,$4.00,$88.59</t>
  </si>
  <si>
    <t>6061-1,10-07-2015,Tom Prescott,"8 Rankins Lane ,Melbourne",Melbourne,VIC,Home Office,Connor Betts,Not Specified,Bagged Rubber Bands,Office Supplies,Small Box,Regular Air,21-07-2015,$0.24,$1.26,$1.02,8,$39.06,2%,$2.34,$36.72,$0.70,$37.42</t>
  </si>
  <si>
    <t>6061-1,27-05-2015,Grant Carroll,"10 O'Connell St,Sydney",Sydney,NSW,Small Business,Aanya Zhang,Not Specified,TechSavi Internet Navigator Keyboard,Office Supplies,Small Box,Regular Air,29-05-2015,$6.51,$30.98,$24.47,38,$139.86,4%,$12.59,$127.27,$6.50,$131.97</t>
  </si>
  <si>
    <t>6062-1,07-01-2017,Dave Hallsten,"1 John St,Waterloo",Sydney,NSW,Home Office,Charlie Bui,Low,Pizazz Drawing Pencil Set,Technology,Jumbo Drum,Delivery Truck,09-01-2017,$1.53,$2.78,$1.25,42,$59.72,0%,$0.00,$59.24,$1.34,$50.92</t>
  </si>
  <si>
    <t>6063-1,21-10-2013,Amy Cox,"523 King St,Newtown",Sydney,NSW,Consumer,Aanya Zhang,High,Colored Envelopes,Office Supplies,Small Box,Express Air,23-10-2013,$2.25,$3.69,$1.44,12,$68.64,7%,$4.47,$68.97,$2.50,$83.57</t>
  </si>
  <si>
    <t>6065-1,11-09-2015,Cyra Reiten,"Westfield 1 Anderson St,Chatswood",Sydney,NSW,Corporate,Nicholas Fernandes,Critical,Pizazz Drawing Pencil Set,Technology,Small Box,Regular Air,11-09-2015,$1.53,$2.78,$1.25,43,$138.18,8%,$5.53,$132.65,$1.34,$133.46</t>
  </si>
  <si>
    <t>6065-1,11-09-2015,Cyra Reiten,"Westfield 1 Anderson St,Chatswood",Sydney,NSW,Home Office,Nicholas Fernandes,Medium,Pizazz Colored Pencils,Office Supplies,Wrap Bag,Regular Air,11-09-2015,$1.76,$2.94,$1.18,26,$138.18,8%,$5.53,$132.65,$0.81,$133.46</t>
  </si>
  <si>
    <t>6065-1,11-09-2015,Cyra Reiten,"Westfield 1 Anderson St,Chatswood",Sydney,NSW,Consumer,Nicholas Fernandes,High,Pizazz Colored Pencils,Office Supplies,Wrap Bag,Express Air,11-09-2015,$1.76,$2.94,$1.18,3,$138.18,2%,$5.53,$132.65,$0.81,$133.46</t>
  </si>
  <si>
    <t>6065-1,28-10-2015,William Brown,"3 Carrington Road ,Box Hill",Melbourne,VIC,Small Business,Yvette Biti,Medium,Pizazz Colored Pencils,Office Supplies,Small Box,Regular Air,30-10-2015,$1.76,$2.94,$1.18,16,$138.18,0%,$5.53,$132.65,$0.81,$133.46</t>
  </si>
  <si>
    <t>6066-1,28-12-2015,Ken Dana,"73 York St,Sydney",Sydney,NSW,Consumer,Tina Carlton,Medium,Assorted Color Push Pins,Office Supplies,Wrap Bag,Regular Air,30-12-2015,$0.87,$1.81,$0.94,38,$10.86,3%,$0.17,$10.10,$0.75,$10.85</t>
  </si>
  <si>
    <t>6066-1,28-12-2015,Ken Dana,"73 York St,Sydney",Sydney,NSW,Home Office,Tina Carlton,High,Assorted Color Push Pins,Office Supplies,Wrap Bag,Regular Air,30-12-2015,$0.87,$1.81,$0.94,10,$10.86,8%,$0.75,$10.10,$0.75,$10.85</t>
  </si>
  <si>
    <t>6066-1,28-08-2015,Phillip Flathmann,"Macquarie Centre Cnr Herring Road &amp; Waterloo Road,Macquarie Park",Sydney,NSW,Home Office,Nicholas Fernandes,Critical,Smiths General Use 3-Ring Binders,Office Supplies,Small Pack,Regular Air,30-08-2015,$1.18,$1.88,$0.70,16,$10.16,3%,$0.76,$10.10,$1.49,$10.89</t>
  </si>
  <si>
    <t>6066-1,28-08-2015,Phillip Flathmann,"Macquarie Centre Cnr Herring Road &amp; Waterloo Road,Macquarie Park",Sydney,NSW,Corporate,Nicholas Fernandes,Not Specified,Astor Doster Colors,Furniture,Small Pack,Regular Air,30-08-2015,$4.59,$7.28,$2.69,8,$10.86,10%,$0.76,$10.10,$11.15,$10.85</t>
  </si>
  <si>
    <t>6066-2,12-09-2015,Bobby Elias,"506 Swan Street,Richmond",Melbourne,VIC,Home Office,Connor Betts,Medium,Assorted Color Push Pins,Office Supplies,Small Box,Regular Air,13-09-2015,$0.87,$1.81,$0.94,9,$10.86,9%,$0.76,$10.10,$0.75,$10.85</t>
  </si>
  <si>
    <t>6067-1,10-01-2017,Mark Packer,"Sydney Fish Market, Bank Street, Sydney",Sydney,NSW,Consumer,Phoebe Gour,Not Specified,"Artisan Hi-Liter Comfort Grip Fluorescent Highlighter, Yellow Ink",Technology,Small Pack,Regular Air,21-01-2017,$1.05,$1.95,$0.90,21,$69.30,9%,$3.97,$63.96,$1.63,$63.46</t>
  </si>
  <si>
    <t>6069-1,07-08-2013,Vivian Mathis,"Crown Complex,Southbank",Melbourne,VIC,Corporate,Connor Betts,Low,"Smiths Pen Style Liquid Stix</t>
  </si>
  <si>
    <t>6070-1,17-09-2015,Naresj Patel,"106 Ebley Street,Bondi Junction",Sydney,NSW,Home Office,Leighton Forrest,Critical,Smiths General Use 3-Ring Binders,Office Supplies,Small Box,Regular Air,17-09-2015,$1.18,$1.88,$0.70,43,$8.94,3%,$0.36,$8.58,$1.49,$10.16</t>
  </si>
  <si>
    <t>6070-1,02-07-2016,Astrea Jones,"485 Crown St,Surry Hills",Sydney,NSW,Consumer,Leighton Forrest,Not Specified,"DrawIt Colored Pencils, 48-Color Set",Office Supplies,Small Box,Regular Air,04-07-2016,$21.56,$36.55,$14.99,45,$679.32,4%,$7.75,$638.53,$13.89,$643.35</t>
  </si>
  <si>
    <t>6070-1,17-09-2015,Naresj Patel,"106 Ebley Street,Bondi Junction",Sydney,NSW,Small Business,Leighton Forrest,Not Specified,Smiths SlimLine Pencil Sharpener,Office Supplies,Small Pack,Regular Air,17-09-2015,$4.79,$11.97,$7.18,34,$8.94,0%,$0.36,$8.58,$5.81,$10.16</t>
  </si>
  <si>
    <t>6070-1,17-09-2015,Naresj Patel,"106 Ebley Street,Bondi Junction",Sydney,NSW,Home Office,Leighton Forrest,High,Smiths General Use 3-Ring Binders,Technology,Large Box,Regular Air,17-09-2015,$1.18,$1.88,$0.70,5,$8.94,2%,$0.36,$8.58,$1.49,$10.16</t>
  </si>
  <si>
    <t>6070-1,17-09-2015,Naresj Patel,"106 Ebley Street,Bondi Junction",Sydney,NSW,Consumer,Leighton Forrest,High,Smiths Gold Paper Clips,Furniture,Small Pack,Regular Air,17-09-2015,$1.82,$2.98,$1.16,10,$8.94,10%,$0.36,$8.58,$1.58,$10.16</t>
  </si>
  <si>
    <t>6070-1,17-09-2015,Naresj Patel,"106 Ebley Street,Bondi Junction",Sydney,NSW,Corporate,Leighton Forrest,Low,Smiths Gold Paper Clips,Office Supplies,Small Box,Regular Air,17-09-2015,$1.82,$2.98,$1.16,40,$8.94,0%,$0.36,$8.58,$1.58,$10.16</t>
  </si>
  <si>
    <t>6070-1,02-07-2015,Randy Ferguson,"418 Victoria Avenue,Chatswood",Sydney,NSW,Corporate,Natasha Song,High,Smiths General Use 3-Ring Binders,Office Supplies,Small Box,Express Air,09-07-2015,$1.18,$1.88,$0.70,26,$8.94,7%,$0.36,$8.58,$1.49,$10.16</t>
  </si>
  <si>
    <t>6070-1,17-09-2015,Naresj Patel,"106 Ebley Street,Bondi Junction",Sydney,NSW,Home Office,Leighton Forrest,High,Smiths Gold Paper Clips,Office Supplies,Small Box,Express Air,17-09-2015,$1.82,$2.98,$1.16,8,$8.94,9%,$0.36,$8.58,$1.58,$10.16</t>
  </si>
  <si>
    <t>6070-1,17-09-2015,Naresj Patel,"106 Ebley Street,Bondi Junction",Sydney,NSW,Small Business,Leighton Forrest,Medium,Smiths General Use 3-Ring Binders,Office Supplies,Small Box,Regular Air,17-09-2015,$1.18,$1.88,$0.70,4,$8.94,1%,$0.36,$8.58,$1.49,$10.16</t>
  </si>
  <si>
    <t>6070-1,17-09-2015,Naresj Patel,"106 Ebley Street,Bondi Junction",Sydney,NSW,Consumer,Leighton Forrest,Low,Smiths General Use 3-Ring Binders,Office Supplies,Wrap Bag,Regular Air,17-09-2015,$1.18,$1.88,$0.70,12,$8.94,1%,$0.36,$8.58,$1.49,$10.16</t>
  </si>
  <si>
    <t>6071-1,29-07-2015,Jack Lebron,"180 High Street,Windsor",Melbourne,VIC,Small Business,Connor Betts,High,Artisan Hanging File Binders,Office Supplies,Small Pack,Regular Air,31-07-2015,$3.65,$5.98,$2.33,20,$209.80,3%,$12.59,$196.21,$1.49,$198.70</t>
  </si>
  <si>
    <t>6072-1,25-09-2015,Roy Phan,"506 Swan Street,Richmond",Melbourne,VIC,Consumer,Connor Betts,Not Specified,Self-Adhesive Ring Binder Labels,Office Supplies,Small Box,Regular Air,27-09-2015,$2.18,$3.52,$1.34,2,$45.76,7%,$3.66,$42.10,$6.83,$48.93</t>
  </si>
  <si>
    <t>6072-1,26-09-2015,Brad Norvell,"120 Hardware St,Melbourne",Melbourne,VIC,Consumer,Connor Betts,Not Specified,Binder Clips by OIC,Office Supplies,Small Box,Express Air,27-09-2015,$0.93,$1.48,$0.55,40,$45.76,0%,$3.66,$42.10,$0.70,$48.93</t>
  </si>
  <si>
    <t>6072-1,25-09-2015,Roy Phan,"506 Swan Street,Richmond",Melbourne,VIC,Corporate,Connor Betts,High,Smiths General Use 3-Ring Binders,Office Supplies,Wrap Bag,Regular Air,27-09-2015,$1.18,$1.88,$0.70,35,$45.76,9%,$3.66,$42.10,$1.49,$48.93</t>
  </si>
  <si>
    <t>6074-1,28-09-2015,Maria Bertelson,"188 Pitt Street,Sydney",Sydney,NSW,Consumer,Tina Carlton,Low,3Max Organizer Strips,Office Supplies,Wrap Bag,Regular Air,30-09-2015,$3.40,$5.40,$2.00,21,$54.00,0%,$2.16,$51.84,$7.78,$59.62</t>
  </si>
  <si>
    <t>6074-1,17-09-2015,Naresj Patel,"106 Ebley Street,Bondi Junction",Sydney,NSW,Home Office,Leighton Forrest,High,Binder Posts,Office Supplies,Wrap Bag,Regular Air,17-09-2015,$3.50,$5.74,$2.24,12,$8.50,10%,$0.06,$8.36,$5.01,$10.76</t>
  </si>
  <si>
    <t>6076-1,21-09-2016,Dan Campbell,"1/173-179 Bronte Rd,Waverley",Sydney,NSW,Small Business,Leighton Forrest,Not Specified,Xit Blank Computer Paper,Office Supplies,Small Pack,Regular Air,21-09-2016,$12.39,$19.98,$7.59,24,$399.60,5%,$19.98,$379.62,$5.77,$385.39</t>
  </si>
  <si>
    <t>6076-1,29-03-2016,Alan Dominguez,"60 Commercial Rd,Prahran",Melbourne,VIC,Consumer,Yvette Biti,High,Xit Blank Computer Paper,Furniture,Small Pack,Regular Air,31-03-2016,$12.39,$19.98,$7.59,10,$399.60,10%,$19.98,$379.62,$5.77,$385.39</t>
  </si>
  <si>
    <t>6076-1,08-11-2016,Victoria Pisteka,"Westfield Sydney,Sydney",Sydney,NSW,Home Office,Natasha Song,Low,Security-Tint Envelopes,Office Supplies,Small Box,Express Air,02-11-2016,$4.89,$7.64,$2.75,6,$56.40,4%,$2.24,$51.08,$1.39,$54.67</t>
  </si>
  <si>
    <t>6076-1,21-09-2016,Dan Campbell,"1/173-179 Bronte Rd,Waverley",Sydney,NSW,Corporate,Leighton Forrest,Not Specified,Xit Blank Computer Paper,Office Supplies,Small Box,Regular Air,21-09-2016,$12.39,$19.98,$7.59,14,$399.60,10%,$19.98,$379.62,$5.77,$385.39</t>
  </si>
  <si>
    <t>6076-1,30-07-2015,Lycoris Saunders,"501 George St,Sydney",Sydney,NSW,Small Business,Samantha Chairs,High,Xit Blank Computer Paper,Office Supplies,Small Box,Regular Air,31-07-2015,$12.39,$19.98,$7.59,31,$399.60,3%,$19.98,$379.62,$5.77,$385.39</t>
  </si>
  <si>
    <t>6076-1,07-03-2016,Rick Hansen,"Macquarie Centre Cnr Herring Road &amp; Waterloo Road,Macquarie Park",Sydney,NSW,Corporate,Nicholas Fernandes,Critical,Cando PC940 Copier,Office Supplies,Small Box,Regular Air,08-03-2016,$278.99,$449.99,$171.00,31,$593.58,9%,$0.00,$597.56,$49.00,$591.65</t>
  </si>
  <si>
    <t>6077-1,27-09-2015,Brad Norvell,"120 Hardware St,Melbourne",Melbourne,VIC,Consumer,Yvette Biti,Critical,Xit Blank Computer Paper,Office Supplies,Small Box,Regular Air,27-09-2015,$12.39,$19.98,$7.59,8,$679.32,5%,$40.76,$638.56,$5.77,$644.33</t>
  </si>
  <si>
    <t>6078-1,28-06-2015,Joseph Airdo,"Westfield Sydney,Sydney",Sydney,NSW,Small Business,Natasha Song,Not Specified,Colored Envelopes,Office Supplies,Small Box,Regular Air,30-06-2015,$2.25,$3.69,$1.44,13,$63.36,2%,$5.74,$57.83,$2.50,$59.55</t>
  </si>
  <si>
    <t>6079-1,16-11-2016,Jonathan Doherty,"53-55 Liverpool St,Sydney",Sydney,NSW,Corporate,Tina Carlton,Critical,Brown Kraft Recycled Envelopes,Office Supplies,Small Box,Regular Air,16-11-2016,$11.04,$16.98,$5.94,39,$335.00,9%,$38.16,$326.19,$12.39,$333.96</t>
  </si>
  <si>
    <t>6079-1,18-05-2015,Sibella Parks,"180 High Street,Windsor",Melbourne,VIC,Corporate,Connor Betts,Not Specified,Apex Preferred Stainless Steel Scissors,Office Supplies,Small Box,Regular Air,18-05-2015,$2.50,$5.68,$3.18,15,$127.00,10%,$5.16,$123.84,$3.60,$120.46</t>
  </si>
  <si>
    <t>6079-1,23-02-2016,Quincy Jones,"Shop 3/144 Waterloo Road,Greenacre",Sydney,NSW,Home Office,Samantha Chairs,Low,Apex Elite Stainless Steel Scissors,Office Supplies,Small Box,Regular Air,24-02-2016,$3.42,$8.34,$4.92,37,$253.84,9%,$21.91,$253.89,$2.64,$253.47</t>
  </si>
  <si>
    <t>6079-1,12-05-2016,Thea Hendricks,"412 Brunswick St,Fitzroy",Melbourne,VIC,Small Business,Connor Betts,Not Specified,Bagged Rubber Bands,Office Supplies,Small Box,Regular Air,14-05-2016,$0.24,$1.26,$1.02,29,$64.36,9%,$5.94,$63.86,$0.70,$65.46</t>
  </si>
  <si>
    <t>6081-1,09-09-2015,Larry Hughes,"541 Church St,Richmond",Melbourne,VIC,Consumer,Yvette Biti,Medium,Binder Posts,Office Supplies,Wrap Bag,Regular Air,11-09-2015,$3.50,$5.74,$2.24,20,$149.24,3%,$4.48,$145.76,$5.01,$149.77</t>
  </si>
  <si>
    <t>6081-1,29-09-2015,Michael Oakman,"8 Rankins Lane ,Melbourne",Melbourne,VIC,Consumer,Connor Betts,Medium,Binder Posts,Office Supplies,Wrap Bag,Regular Air,30-09-2015,$3.50,$5.74,$2.24,38,$149.24,3%,$4.48,$144.76,$5.01,$149.77</t>
  </si>
  <si>
    <t>6081-1,08-04-2015,Carol Triggs,"484 George St,Sydney",Sydney,NSW,Corporate,Radhya Staples,Low,Binder Posts,Technology,Small Box,Regular Air,09-04-2015,$3.50,$5.74,$2.24,29,$149.24,3%,$4.48,$144.76,$5.01,$149.77</t>
  </si>
  <si>
    <t>6081-1,06-03-2016,Cyma Kinney,"Sydney Fish Market, Bank Street, Sydney",Sydney,NSW,Corporate,Phoebe Gour,Critical,Pizazz Drawing Pencil Set,Office Supplies,Small Pack,Regular Air,07-02-2017,$1.53,$2.78,$1.25,9,$88.74,7%,$0.00,$88.74,$1.34,$89.94</t>
  </si>
  <si>
    <t>6082-1,17-02-2016,Tony Sayre,"499-501 Lygon Street,Carlton North",Melbourne,VIC,Small Business,Yvette Biti,Critical,HFX LaserJet 3310 Copier,Office Supplies,Wrap Bag,Regular Air,18-02-2016,$377.99,$599.99,$222.00,28,"$1,247.11",4%,$121.67,"$1,205.41",$24.49,"$1,219.33"</t>
  </si>
  <si>
    <t>6082-1,12-02-2016,Alejandro Ballentine,"412 Brunswick St,Fitzroy",Melbourne,VIC,Consumer,Connor Betts,Medium,Pizazz Drawing Pencil Set,Office Supplies,Small Box,Regular Air,13-02-2016,$1.53,$2.78,$1.25,5,$533.35,5%,$49.53,$528.39,$1.34,$539.69</t>
  </si>
  <si>
    <t>6083-1,01-10-2015,Damala Kotsonis,"Macquarie Centre Cnr Herring Road &amp; Waterloo Road,Macquarie Park",Sydney,NSW,Corporate,Nicholas Fernandes,Medium,Artisan Hi-Liter Smear-Safe Highlighters,Office Supplies,Small Box,Regular Air,10-10-2015,$2.98,$5.84,$2.86,1,$7.80,0%,$0.70,$7.10,$0.83,$8.73</t>
  </si>
  <si>
    <t>6083-1,01-10-2015,Damala Kotsonis,"Macquarie Centre Cnr Herring Road &amp; Waterloo Road,Macquarie Park",Sydney,NSW,Corporate,Nicholas Fernandes,Critical,"Artisan Hi-Liter EverBold Pen Style Fluorescent Highlighters, 4/Pack",Office Supplies,Small Box,Regular Air,10-10-2015,$4.48,$8.14,$3.66,19,$7.80,0%,$0.70,$7.10,$3.12,$8.73</t>
  </si>
  <si>
    <t>6083-1,07-01-2015,Sarah Brown,"10 O'Connell St,Sydney",Sydney,NSW,Small Business,Aanya Zhang,High,Artisan File Folder Labels,Office Supplies,Wrap Bag,Regular Air,09-01-2015,$1.84,$2.88,$1.04,2,$7.10,4%,$0.70,$8.00,$5.33,$8.73</t>
  </si>
  <si>
    <t>6084-1,23-04-2016,Cindy Chapman,"53-55 Liverpool St,Sydney",Sydney,NSW,Home Office,Tina Carlton,Medium,Binder Posts,Technology,Small Box,Express Air,24-04-2016,$3.50,$5.74,$2.24,27,$6.94,5%,$0.54,$6.04,$5.01,$10.23</t>
  </si>
  <si>
    <t>6088-1,13-10-2015,Clytie Kelty,"7 Khartoum Rd,Macquarie Park",Sydney,NSW,Home Office,Preston Senome,Critical,Cando PC940 Copier,Office Supplies,Small Box,Regular Air,15-10-2015,$278.99,$449.99,$171.00,32,"$21,149.53",4%,$422.99,"$20,726.54",$49.00,"$20,775.54"</t>
  </si>
  <si>
    <t>6088-1,28-01-2016,Patrick ODonnell,"12 Wentworth St,Parramatta",Sydney,NSW,Corporate,Aanya Zhang,Critical,Smiths SlimLine Pencil Sharpener,Office Supplies,Small Box,Regular Air,29-01-2016,$4.79,$11.97,$7.18,39,$542.12,7%,$42.35,$385.19,$5.81,$501.38</t>
  </si>
  <si>
    <t>6088-1,13-10-2015,Clytie Kelty,"7 Khartoum Rd,Macquarie Park",Sydney,NSW,Small Business,Preston Senome,Not Specified,Cando PC940 Copier,Office Supplies,Small Pack,Regular Air,15-10-2015,$278.99,$449.99,$171.00,18,"$21,149.53",2%,$422.99,"$20,726.54",$49.00,"$20,775.54"</t>
  </si>
  <si>
    <t>6088-1,13-10-2015,Clytie Kelty,"Macquarie Centre Cnr Herring Road &amp; Waterloo Road,Macquarie Park",Sydney,NSW,Small Business,Nicholas Fernandes,Not Specified,Cando PC940 Copier,Office Supplies,Wrap Bag,Regular Air,15-10-2015,$278.99,$449.99,$171.00,3,"$21,149.53",10%,$422.99,"$20,726.54",$49.00,"$20,775.54"</t>
  </si>
  <si>
    <t>6088-1,13-10-2015,Clytie Kelty,"Macquarie Centre Cnr Herring Road &amp; Waterloo Road,Macquarie Park",Sydney,NSW,Home Office,Nicholas Fernandes,Not Specified,Cando PC940 Copier,Office Supplies,Small Pack,Regular Air,15-10-2015,$278.99,$449.99,$171.00,36,"$21,149.53",10%,$422.99,"$20,726.54",$49.00,"$20,775.54"</t>
  </si>
  <si>
    <t>6091-1,28-08-2015,Phillip Flathmann,"Macquarie Centre Cnr Herring Road &amp; Waterloo Road,Macquarie Park",Sydney,NSW,Corporate,Nicholas Fernandes,Medium,Artisan Reinforcements for Hole-Punch Pages,Technology,Small Box,Regular Air,30-08-2015,$1.19,$1.98,$0.79,16,$52.46,10%,$2.19,$52.20,$4.77,$59.67</t>
  </si>
  <si>
    <t>6091-1,15-10-2015,Lisa DeCherney,"523 King St,Newtown",Sydney,NSW,Corporate,Aanya Zhang,Low,Smiths Pushpins,Office Supplies,Small Box,Regular Air,15-10-2015,$0.94,$1.88,$0.94,39,$111.15,10%,$7.78,$103.37,$0.79,$104.39</t>
  </si>
  <si>
    <t>6091-1,15-10-2015,Lisa DeCherney,"523 King St,Newtown",Sydney,NSW,Home Office,Aanya Zhang,Medium,Smiths Pushpins,Office Supplies,Small Box,Regular Air,15-10-2015,$0.94,$1.88,$0.94,50,$111.15,7%,$7.78,$103.37,$0.79,$104.39</t>
  </si>
  <si>
    <t>6091-1,17-01-2016,Maria Bertelson,"188 Pitt Street,Sydney",Sydney,NSW,Home Office,Tina Carlton,Critical,Smiths General Use 3-Ring Binders,Office Supplies,Small Box,Regular Air,19-01-2016,$1.18,$1.88,$0.70,9,$78.02,9%,$0.00,$78.51,$1.49,$74.93</t>
  </si>
  <si>
    <t>6091-1,14-11-2016,Alan Barnes,"99 Glebe Point Rd,Glebe",Sydney,NSW,Home Office,Natasha Song,High,Apex Preferred Stainless Steel Scissors,Office Supplies,Small Pack,Regular Air,15-11-2016,$2.50,$5.68,$3.18,23,$246.70,9%,$2.67,$232.77,$3.60,$239.54</t>
  </si>
  <si>
    <t>6091-1,17-07-2016,Kean Thornton,"Westfield Sydney,Sydney",Sydney,NSW,Corporate,Natasha Song,Low,Office Shears by Apex,Office Supplies,Wrap Bag,Regular Air,18-07-2016,$0.94,$2.08,$1.14,19,$80.46,9%,$7.25,$77.45,$2.56,$70.92</t>
  </si>
  <si>
    <t>6091-1,17-07-2016,Kean Thornton,"Westfield Sydney,Sydney",Sydney,NSW,Corporate,Natasha Song,Low,Smiths Standard Envelopes,Office Supplies,Wrap Bag,Regular Air,18-07-2016,$3.52,$5.68,$2.16,33,$131.48,7%,$6.54,$121.52,$1.39,$128.55</t>
  </si>
  <si>
    <t>6092-1,24-10-2015,Shahid Hopkins,"438 Victoria Avenue,Chatswood",Sydney,NSW,Small Business,Natasha Song,Not Specified,Smiths Standard Envelopes,Office Supplies,Small Pack,Regular Air,26-10-2015,$3.52,$5.68,$2.16,34,$173.43,0%,$0.00,$173.43,$1.39,$173.93</t>
  </si>
  <si>
    <t>6093-1,26-05-2016,Jim Karlsson,"1-2/299 Sussex St,Sydney",Sydney,NSW,Corporate,Aanya Zhang,Critical,Self-Adhesive Removable Labels,Office Supplies,Wrap Bag,Express Air,27-05-2016,$1.98,$3.15,$1.17,16,$3.82,9%,$0.34,$4.06,$0.49,$4.16</t>
  </si>
  <si>
    <t>6094-1,21-05-2013,Dave Kipp,"221 Barkly St,St Kilda",Melbourne,VIC,Corporate,Yvette Biti,Low,UGen Ultra Professional Cordless Optical Suite,Office Supplies,Small Box,Regular Air,31-05-2013,$156.50,$300.97,$144.47,20,"$2,219.55",10%,$200.79,"$2,204.95",$7.18,"$2,299.45"</t>
  </si>
  <si>
    <t>6094-1,20-10-2015,Eva Jacobs,"Westfield 1 Anderson St,Chatswood",Sydney,NSW,Corporate,Nicholas Fernandes,Not Specified,Artisan Reinforcements for Hole-Punch Pages,Office Supplies,Small Pack,Regular Air,24-10-2015,$1.19,$1.98,$0.79,2,$7.92,1%,$0.63,$7.29,$4.77,$12.06</t>
  </si>
  <si>
    <t>6095-1,21-10-2015,Kelly Lampkin,"310 Wattle St,Ultimo",Sydney,NSW,Corporate,Aanya Zhang,Critical,OIC Bulk Pack Metal Binder Clips,Office Supplies,Wrap Bag,Regular Air,23-10-2015,$3.95,$6.08,$2.13,12,$10.47,10%,$0.10,$10.37,$1.82,$11.13</t>
  </si>
  <si>
    <t>6095-1,17-07-2016,Kean Thornton,"Westfield Sydney,Sydney",Sydney,NSW,Small Business,Natasha Song,Not Specified,1726 Digital Answering Machine,Office Supplies,Small Box,Express Air,18-07-2016,$8.82,$20.99,$12.17,33,$542.60,2%,$7.56,$512.00,$4.81,$518.29</t>
  </si>
  <si>
    <t>6095-1,12-01-2016,Dave Hallsten,"1 John St,Waterloo",Sydney,NSW,Corporate,Charlie Bui,Not Specified,"Alto Parchment Paper, Assorted Colors",Technology,Small Pack,Regular Air,14-01-2016,$4.59,$7.28,$2.69,8,$542.20,10%,$43.02,$423.10,$11.15,$420.95</t>
  </si>
  <si>
    <t>6095-1,17-11-2013,Allen Armold,"224A Gertrude St,Fitzroy",Melbourne,VIC,Corporate,Connor Betts,Not Specified,Smiths General Use 3-Ring Binders,Office Supplies,Wrap Bag,Regular Air,18-11-2013,$1.18,$1.88,$0.70,22,$105.68,6%,$10.34,$10.37,$1.49,$11.13</t>
  </si>
  <si>
    <t>6095-1,21-10-2015,Kelly Lampkin,"310 Wattle St,Ultimo",Sydney,NSW,Consumer,Aanya Zhang,Medium,OIC Bulk Pack Metal Binder Clips,Office Supplies,Small Box,Regular Air,23-10-2015,$3.95,$6.08,$2.13,9,$10.47,1%,$0.10,$10.37,$1.82,$11.13</t>
  </si>
  <si>
    <t>6095-1,21-10-2015,Kelly Lampkin,"310 Wattle St,Ultimo",Sydney,NSW,Consumer,Aanya Zhang,Low,OIC Bulk Pack Metal Binder Clips,Office Supplies,Wrap Bag,Regular Air,23-10-2015,$2.13,$3.49,$1.36,21,$10.47,0%,$0.10,$10.37,$0.76,$11.13</t>
  </si>
  <si>
    <t>6095-1,21-10-2015,Kelly Lampkin,"310 Wattle St,Ultimo",Sydney,NSW,Home Office,Aanya Zhang,Low,Smiths General Use 3-Ring Binders,Office Supplies,Small Box,Regular Air,23-10-2015,$1.18,$1.88,$0.70,43,$10.45,8%,$0.10,$10.34,$1.49,$11.14</t>
  </si>
  <si>
    <t>6096-1,21-10-2015,Sung Shariari,"6/15 Cross Street,Double Bay",Sydney,NSW,Small Business,Leighton Forrest,Medium,Smiths General Use 3-Ring Binders,Office Supplies,Small Box,Regular Air,23-10-2015,$1.18,$1.88,$0.70,40,$11.28,1%,$0.79,$10.49,$1.49,$11.98</t>
  </si>
  <si>
    <t>6096-1,21-10-2015,Shahid Shariari,"3/219 Canley Vale Road,Canley Heights",Sydney,NSW,Home Office,Mihael Khan,Low,Smiths General Use 3-Ring Binders,Office Supplies,Small Box,Regular Air,23-10-2015,$1.18,$1.88,$0.70,47,$11.28,0%,$0.79,$10.49,$1.49,$11.98</t>
  </si>
  <si>
    <t>6097-1,03-08-2015,Dave Hallsten,"1 John St,Waterloo",Sydney,NSW,Corporate,Charlie Bui,Medium,TypeRight Side-Opening Peel &amp; Seel Expanding Envelopes,Office Supplies,Small Box,Regular Air,08-08-2015,$54.29,$90.48,$36.19,24,$442.94,5%,$42.41,"$4,926.94",$19.99,"$4,922.95"</t>
  </si>
  <si>
    <t>6097-1,02-08-2013,Chuck Magee,"1-2/299 Sussex St,Sydney",Sydney,NSW,Consumer,Aanya Zhang,Medium,Smiths SlimLine Pencil Sharpener,Office Supplies,Small Box,Regular Air,04-08-2013,$4.79,$11.97,$7.18,5,$976.26,5%,$9.66,$971.24,$5.81,$976.42</t>
  </si>
  <si>
    <t>6097-1,14-01-2014,Fred Wasserman,"61 York St,Sydney",Sydney,NSW,Corporate,Leighton Forrest,Critical,"Smiths Pen Style Liquid Stix</t>
  </si>
  <si>
    <t>6097-1,20-10-2015,Eva Jacobs,"Westfield 1 Anderson St,Chatswood",Sydney,NSW,Corporate,Nicholas Fernandes,Not Specified,Artisan 474 Labels,Office Supplies,Wrap Bag,Express Air,24-10-2015,$1.84,$2.88,$1.04,41,$7.92,2%,$0.63,$7.29,$0.99,$12.06</t>
  </si>
  <si>
    <t>6097-1,31-08-2015,Sally Knutson,"Shop 1, 186-190 Church Street,Parramatta</t>
  </si>
  <si>
    <t>6097-1,20-10-2015,Eva Jacobs,"Westfield 1 Anderson St,Chatswood",Sydney,NSW,Corporate,Nicholas Fernandes,Medium,Artisan 474 Labels,Office Supplies,Small Box,Regular Air,24-10-2015,$1.84,$2.88,$1.04,50,$7.92,2%,$0.63,$7.29,$0.99,$12.06</t>
  </si>
  <si>
    <t>6098-1,24-10-2015,Annie Thurman,"499-501 Lygon Street,Carlton North",Melbourne,VIC,Corporate,Yvette Biti,Low,"Angle-D Binders with Locking Rings, Label Holders",Technology,Small Box,Regular Air,26-10-2015,$4.53,$7.30,$2.77,8,$248.00,1%,$7.45,$240.75,$7.72,$248.47</t>
  </si>
  <si>
    <t>6098-1,07-05-2015,Cari Schnelling,"273 George Street,Sydney",Sydney,NSW,Consumer,Leighton Forrest,High,"Wirebound Message Book, 4 per Page",Office Supplies,Small Box,Regular Air,08-05-2015,$3.48,$5.43,$1.95,42,$65.10,0%,$5.25,$59.67,$0.95,$60.68</t>
  </si>
  <si>
    <t>6098-1,12-10-2016,Thea Hendricks,"412 Brunswick St,Fitzroy",Melbourne,VIC,Small Business,Connor Betts,Medium,Smiths SlimLine Pencil Sharpener,Office Supplies,Small Box,Regular Air,14-10-2016,$4.79,$11.97,$7.18,37,$636.52,1%,$49.25,$522.69,$5.81,$538.76</t>
  </si>
  <si>
    <t>6099-1,07-11-2013,Dennis Kane,"33/4 Barangaroo Avenue,Sydney",Sydney,NSW,Corporate,Natasha Song,Medium,"DrawIt Colored Pencils, 48-Color Set",Office Supplies,Small Box,Regular Air,08-11-2013,$21.56,$36.55,$14.99,23,$205.62,10%,$14.33,$192.73,$13.89,$193.92</t>
  </si>
  <si>
    <t>6099-1,20-10-2015,Eva Jacobs,"Westfield 1 Anderson St,Chatswood",Sydney,NSW,Home Office,Nicholas Fernandes,Not Specified,Artisan 487 Labels,Office Supplies,Wrap Bag,Regular Air,24-10-2015,$2.29,$3.69,$1.40,39,$7.92,8%,$0.72,$7.28,$0.50,$12.10</t>
  </si>
  <si>
    <t>6099-1,24-10-2015,Shahid Hopkins,"438 Victoria Avenue,Chatswood",Sydney,NSW,Home Office,Natasha Song,Not Specified,Colored Envelopes,Office Supplies,Small Box,Regular Air,26-10-2015,$2.25,$3.69,$1.44,42,$173.43,10%,$0.00,$173.43,$2.50,$175.93</t>
  </si>
  <si>
    <t>6099-1,02-07-2015,Randy Ferguson,"438 Victoria Avenue,Chatswood",Sydney,NSW,Corporate,Natasha Song,Critical,Wirebound Voice Message Log Book,Office Supplies,Wrap Bag,Regular Air,09-07-2015,$2.90,$4.76,$1.86,47,$10.88,7%,$0.49,$10.29,$0.88,$10.78</t>
  </si>
  <si>
    <t>6100-1,28-10-2015,William Brown,"3 Carrington Road ,Box Hill",Melbourne,VIC,Home Office,Yvette Biti,Medium,HFX 6S Scientific Calculator,Office Supplies,Wrap Bag,Regular Air,30-10-2015,$7.92,$12.99,$5.07,43,$597.54,3%,$5.98,$591.56,$9.44,$601.00</t>
  </si>
  <si>
    <t>6100-1,28-10-2015,William Brown,"3 Carrington Road ,Box Hill",Melbourne,VIC,Consumer,Yvette Biti,Critical,"DrawIt Colored Pencils, 48-Color Set",Office Supplies,Wrap Bag,Express Air,30-10-2015,$21.56,$36.55,$14.99,2,$597.54,3%,$5.98,$591.56,$13.89,$601.00</t>
  </si>
  <si>
    <t>6100-1,28-10-2015,William Brown,"3 Carrington Road ,Box Hill",Melbourne,VIC,Small Business,Yvette Biti,Critical,HFX 6S Scientific Calculator,Technology,Small Box,Regular Air,30-10-2015,$7.92,$12.99,$5.07,32,$597.54,10%,$5.98,$591.56,$9.44,$601.00</t>
  </si>
  <si>
    <t>6100-1,28-10-2015,William Brown,"3 Carrington Road ,Box Hill",Melbourne,VIC,Home Office,Yvette Biti,Low,HFX 6S Scientific Calculator,Technology,Small Pack,Regular Air,30-10-2015,$7.92,$12.99,$5.07,5,$597.54,0%,$5.98,$591.56,$9.44,$601.00</t>
  </si>
  <si>
    <t>6100-1,08-01-2017,Patrick ODonnell,"21 Wentworth St,Parramatta",Sydney,NSW,Consumer,Aanya Zhang,Medium,Artisan 478 Labels,Technology,Large Box,Regular Air,09-01-2017,$3.14,$4.91,$1.77,10,$25.92,1%,$0.00,$25.92,$0.50,$26.91</t>
  </si>
  <si>
    <t>6100-1,26-09-2016,Christopher Martinez,"188 Pitt Street,Sydney",Sydney,NSW,Corporate,Tina Carlton,Low,TechSavi Cordless Elite Duo,Office Supplies,Wrap Bag,Regular Air,28-09-2016,$60.59,$100.98,$40.39,8,$306.71,9%,$65.46,$300.93,$7.18,$305.99</t>
  </si>
  <si>
    <t>6102-1,23-10-2014,Patrick Jones,"221 Barkly St,St Kilda",Melbourne,VIC,Corporate,Yvette Biti,Critical,TypeRight Side-Opening Peel &amp; Seel Expanding Envelopes,Office Supplies,Small Box,Regular Air,26-10-2014,$54.29,$90.48,$36.19,39,"$7,099.52",8%,$819.98,"$7,543.24",$19.99,"$7,624.35"</t>
  </si>
  <si>
    <t>6102-1,11-05-2015,Bill Stewart,"188 Pitt Street,Sydney",Sydney,NSW,Consumer,Tina Carlton,Critical,Adesso Programmable 142-Key Keyboard,Office Supplies,Wrap Bag,Regular Air,13-05-2015,$32.02,$152.48,$120.46,50,"$4,149.75",9%,$239.59,"$4,246.59",$4.00,"$4,045.59"</t>
  </si>
  <si>
    <t>6103-1,04-05-2015,Guy Armstrong,"6 Mary St,Newtown",Sydney,NSW,Small Business,Samantha Chairs,Critical,"TypeRight  Top-Opening Peel &amp; Seel  Envelopes, Gray",Technology,Small Box,Regular Air,05-05-2015,$21.56,$35.94,$14.38,8,"$1,457.68",0%,$102.99,"$1,343.67",$6.66,"$1,363.64"</t>
  </si>
  <si>
    <t>6103-1,06-12-2014,Janet Martin,"24 Addison Rd,Marrickville",Sydney,NSW,Home Office,Radhya Staples,High,Fluorescent Highlighters by DrawIt,Office Supplies,Small Box,Regular Air,08-12-2014,$1.95,$3.98,$2.03,30,"$1,345.28",8%,$11.00,"$1,343.08",$0.83,"$1,360.58"</t>
  </si>
  <si>
    <t>6103-1,09-03-2016,Shirley Schmidt,"60 Commercial Rd,Prahran",Melbourne,VIC,Home Office,Yvette Biti,High,TypeRight Side-Opening Peel &amp; Seel Expanding Envelopes,Office Supplies,Small Box,Regular Air,10-03-2016,$54.29,$90.48,$36.19,10,$484.48,1%,$34.87,$444.25,$19.99,$453.25</t>
  </si>
  <si>
    <t>6103-1,24-08-2016,Quincy Jones,"Shop 3/144 Waterloo Road,Greenacre",Sydney,NSW,Corporate,Samantha Chairs,Low,Bagged Rubber Bands,Office Supplies,Wrap Bag,Regular Air,24-08-2016,$0.24,$1.26,$1.02,44,$63.36,0%,$0.60,$63.56,$0.70,$64.43</t>
  </si>
  <si>
    <t>6104-1,01-11-2015,Shahid Hopkins,"438 Victoria Avenue,Chatswood",Sydney,NSW,Corporate,Natasha Song,Low,Security-Tint Envelopes,Office Supplies,Small Pack,Regular Air,04-11-2015,$4.89,$7.64,$2.75,42,$48.96,3%,$4.41,$44.55,$1.39,$45.56</t>
  </si>
  <si>
    <t>6104-1,17-01-2016,Cyra Reiten,"Westfield 1 Anderson St,Chatswood",Sydney,NSW,Small Business,Nicholas Fernandes,Medium,Artisan 481 Labels,Technology,Small Box,Regular Air,17-01-2016,$1.94,$3.08,$1.14,45,$292.32,0%,$29.23,$263.09,$0.99,$243.65</t>
  </si>
  <si>
    <t>6104-1,10-12-2016,Jeenine Kunder,"531 King St,Newtown",Sydney,NSW,Corporate,Mihael Khan,Medium,Artisan 487 Labels,Furniture,Large Box,Regular Air,12-12-2016,$2.29,$3.69,$1.40,20,$159.30,5%,$7.49,$144.61,$0.50,$145.82</t>
  </si>
  <si>
    <t>6104-1,20-05-2015,Alan Shonely,"Macquarie Centre Cnr Herring Road &amp; Waterloo Road,Macquarie Park",Sydney,NSW,Home Office,Nicholas Fernandes,Low,"3Max Polarizing Task Lamp with Clamp Arm, Light Gray",Technology,Small Box,Regular Air,21-05-2015,$56.16,$136.98,$80.82,12,"$4,539.85",4%,$330.98,"$4,353.55",$24.49,"$4,363.43"</t>
  </si>
  <si>
    <t>6104-1,01-11-2015,Craig Carroll,"99 Lygon Street,East Brunswick",Melbourne,VIC,Consumer,Connor Betts,Medium,"DrawIt Pizazz Watercolor Pencils, 10-Color Set with Brush",Office Supplies,Small Box,Regular Air,03-11-2015,$3.39,$1.34,$2.87,19,$200.22,0%,$14.02,$186.20,$0.87,$187.40</t>
  </si>
  <si>
    <t>6104-2,01-11-2015,Bobby Trafton,"85-113 Dunning Ave,Rosebery",Sydney,NSW,Small Business,Mihael Khan,Medium,"Steady Colorific Colored Pencils, 12/Box",Office Supplies,Small Box,Regular Air,06-11-2015,$1.30,$2.88,$1.58,37,$48.96,1%,$4.41,$44.55,$1.01,$45.56</t>
  </si>
  <si>
    <t>6106-1,08-05-2015,Jack OBriant,"85-113 Dunning Ave,Rosebery",Sydney,NSW,Corporate,Mihael Khan,High,HFX LaserJet 3310 Copier,Office Supplies,Small Box,Regular Air,09-05-2015,$377.99,$599.99,$222.00,10,"$8,299.54",4%,$54.05,"$7,950.24",$24.49,"$7,407.25"</t>
  </si>
  <si>
    <t>6107-1,10-04-2015,Bradley Nguyen,"81 MacLeay St,Potts Point",Sydney,NSW,Small Business,Samantha Chairs,Critical,UGen Ultra Cordless Optical Suite,Office Supplies,Wrap Bag,Regular Air,13-04-2015,$54.52,$100.97,$46.45,16,"$4,845.84",1%,$390.88,"$4,735.64",$7.18,"$4,791.60"</t>
  </si>
  <si>
    <t>6108-1,14-06-2016,Vivek Grady,"99 Lygon Street,East Brunswick",Melbourne,VIC,Small Business,Connor Betts,Not Specified,Smiths General Use 3-Ring Binders,Furniture,Large Box,Regular Air,14-06-2016,$1.18,$1.88,$0.70,3,$33.36,10%,$2.47,$33.89,$1.49,$33.09</t>
  </si>
  <si>
    <t>6108-1,06-11-2015,Vivek Grady,"99 Lygon Street,East Brunswick",Melbourne,VIC,Consumer,Connor Betts,Medium,PastelOcean Color Pencil Set,Office Supplies,Small Box,Regular Air,06-11-2015,$11.11,$19.84,$8.73,19,$599.80,0%,$23.99,$575.81,$4.10,$581.31</t>
  </si>
  <si>
    <t>6109-1,15-10-2015,Lisa DeCherney,"523 King St,Newtown",Sydney,NSW,Corporate,Aanya Zhang,Medium,TypeRight Side-Opening Peel &amp; Seel Expanding Envelopes,Office Supplies,Small Box,Regular Air,15-10-2015,$54.29,$90.48,$36.19,23,"$1,959.52",1%,$787.82,"$1,808.43",$19.99,"$1,815.82"</t>
  </si>
  <si>
    <t>6109-1,19-12-2015,Olvera Toch,"3 Carrington Road ,Box Hill",Melbourne,VIC,Home Office,Yvette Biti,Critical,Steady Major Accent Highlighters,Office Supplies,Small Box,Regular Air,21-12-2015,$3.75,$7.08,$3.33,9,$245.60,9%,$14.36,$243.69,$2.35,$244.90</t>
  </si>
  <si>
    <t>6109-1,21-05-2016,Dana Kaydos,"152 Bunnerong Road,Eastgardens",Sydney,NSW,Corporate,Tina Carlton,Not Specified,TechSavi Cordless Keyboard,Technology,Small Box,Regular Air,22-05-2016,$17.84,$34.99,$17.15,29,"$1,421.68",3%,$111.00,"$1,350.28",$5.50,"$1,363.15"</t>
  </si>
  <si>
    <t>6110-1,20-06-2016,Harold Dahlen,"53-55 Liverpool St,Sydney",Sydney,NSW,Corporate,Tina Carlton,High,Smiths Metal Binder Clips,Office Supplies,Small Box,Regular Air,20-06-2016,$1.60,$2.62,$1.02,26,$73.60,8%,$3.37,$74.95,$0.80,$76.45</t>
  </si>
  <si>
    <t>6111-1,12-10-2014,Arthur Prichep,"Sydney Fish Market, Bank Street, Sydney",Sydney,NSW,Small Business,Phoebe Gour,High,"DrawIt Pizazz Watercolor Pencils, 10-Color Set with Brush",Office Supplies,Small Box,Regular Air,14-10-2014,$2.39,$4.26,$1.87,1,$118.80,4%,$11.88,$106.92,$1.20,$110.68</t>
  </si>
  <si>
    <t>6111-1,03-02-2016,Tom Stivers,"21 Wentworth St,Parramatta",Sydney,NSW,Home Office,Aanya Zhang,Not Specified,Smiths General Use 3-Ring Binders,Office Supplies,Wrap Bag,Regular Air,02-03-2016,$1.18,$1.88,$0.70,39,$206.62,8%,$20.66,$193.04,$1.49,$199.44</t>
  </si>
  <si>
    <t>6111-1,08-02-2015,Doug Bickford,"222 Barkly St,St Kilda",Melbourne,VIC,Corporate,Yvette Biti,Not Specified,Apex Box Cutter Scissors,Office Supplies,Small Box,Regular Air,10-02-2015,$4.19,$10.23,$6.04,24,$199.00,10%,$5.98,$183.08,$4.68,$186.09</t>
  </si>
  <si>
    <t>6112-1,04-12-2016,Ben Peterman,"2a/285A Crown St,Surry Hills",Sydney,NSW,Home Office,Phoebe Gour,High,TypeRight Side-Opening Peel &amp; Seel Expanding Envelopes,Office Supplies,Small Box,Express Air,05-12-2016,$54.29,$90.48,$36.19,10,$486.86,1%,$32.87,$430.05,$19.99,$354.07</t>
  </si>
  <si>
    <t>6112-1,07-01-2015,Barry Franz,"499-501 Lygon Street,Carlton North",Melbourne,VIC,Small Business,Yvette Biti,Medium,Binder Clips by OIC,Office Supplies,Small Box,Regular Air,09-01-2015,$0.93,$1.48,$0.55,41,$28.12,8%,$0.00,$28.12,$0.70,$28.82</t>
  </si>
  <si>
    <t>6112-1,10-11-2015,Peter Fuller,"Westfield Miranda, 600 Kingsway,Miranda",Sydney,NSW,Small Business,Preston Senome,Critical,Binder Clips by OIC,Office Supplies,Wrap Bag,Regular Air,14-11-2015,$0.93,$1.48,$0.55,21,$28.12,5%,$0.00,$28.12,$0.70,$28.82</t>
  </si>
  <si>
    <t>6112-1,10-11-2015,Peter Fuller,"Westfield Miranda, 600 Kingsway,Miranda",Sydney,NSW,Corporate,Preston Senome,High,Binder Clips by OIC,Office Supplies,Small Box,Express Air,14-11-2015,$0.93,$1.48,$0.55,26,$28.12,7%,$0.00,$28.12,$0.70,$28.82</t>
  </si>
  <si>
    <t>6113-1,23-02-2016,Nathan Gauner,"470 Anzac Parade,Kingsford",Sydney,NSW,Corporate,Tina Carlton,High,Apex Box Cutter Scissors,Technology,Small Pack,Express Air,25-02-2016,$4.19,$10.23,$6.04,35,$296.30,0%,$26.96,$267.04,$4.68,$276.55</t>
  </si>
  <si>
    <t>6113-1,10-11-2015,Chuck Clark,"53-55 Liverpool St,Sydney",Sydney,NSW,Home Office,Tina Carlton,Not Specified,Smiths File Caddy,Office Supplies,Wrap Bag,Express Air,10-11-2015,$4.03,$9.38,$5.35,41,$225.12,10%,$11.26,$213.86,$7.28,$221.14</t>
  </si>
  <si>
    <t>6114-1,18-06-2016,Shaun Weien,"310 Wattle St,Ultimo",Sydney,NSW,Consumer,Aanya Zhang,Critical,Smiths Metal Binder Clips,Office Supplies,Wrap Bag,Regular Air,20-06-2016,$1.60,$2.62,$1.02,32,$66.64,6%,$4.76,$65.26,$0.80,$64.77</t>
  </si>
  <si>
    <t>6114-1,22-11-2015,Ellis Ballard,"644 George St,Sydney",Sydney,NSW,Corporate,Radhya Staples,Medium,Artisan 479 Labels,Furniture,Small Pack,Regular Air,23-11-2015,$1.59,$2.61,$1.02,16,$105.20,0%,$3.26,$101.48,$0.50,$101.77</t>
  </si>
  <si>
    <t>6114-1,10-08-2015,Nora Price,"8 Khartoum Rd,Macquarie Park",Sydney,NSW,Corporate,Radhya Staples,Low,Artisan Heavy-Duty EZD  Binder With Locking Rings,Office Supplies,Small Box,Regular Air,11-08-2015,$3.52,$5.58,$2.06,38,$20.18,1%,$2.20,$106.98,$2.99,$102.73</t>
  </si>
  <si>
    <t>6114-1,04-09-2015,Victor Price,"180 High Street,Windsor",Melbourne,VIC,Corporate,Connor Betts,Medium,Apex Preferred Stainless Steel Scissors,Office Supplies,Small Box,Regular Air,06-09-2015,$2.50,$5.68,$3.18,50,$197.31,2%,$3.96,$293.63,$3.60,$284.93</t>
  </si>
  <si>
    <t>6114-1,12-06-2015,Victoria Wilson,"1/160 Anzac Parade,Kensington",Sydney,NSW,Small Business,Natasha Song,Not Specified,Smiths Bulk Pack Metal Binder Clips,Technology,Jumbo Drum,Delivery Truck,14-06-2015,$3.95,$6.08,$2.13,49,$180.64,9%,$1.82,$180.53,$1.82,$196.92</t>
  </si>
  <si>
    <t>6114-1,31-08-2015,Larry Hughes,"541 Church St,Richmond",Melbourne,VIC,Small Business,Yvette Biti,High,"TypeRight  Top-Opening Peel &amp; Seel  Envelopes, Gray",Office Supplies,Small Box,Regular Air,01-09-2015,$21.56,$35.94,$14.38,10,"$2,599.59",3%,$263.97,"$2,587.69",$6.66,"$2,574.77"</t>
  </si>
  <si>
    <t>6114-1,12-11-2015,Michael Oakman,"8 Rankins Lane ,Melbourne",Melbourne,VIC,Corporate,Connor Betts,Medium,Artisan 479 Labels,Office Supplies,Small Box,Express Air,14-11-2015,$1.59,$2.61,$1.02,24,$104.40,5%,$3.13,$101.27,$0.50,$101.77</t>
  </si>
  <si>
    <t>6115-1,01-02-2016,Patrick Gardner,"224A Gertrude St,Fitzroy",Melbourne,VIC,Home Office,Connor Betts,High,TechSavi Access Keyboard,Technology,Small Box,Regular Air,02-02-2016,$10.07,$15.98,$5.91,41,$225.21,5%,$2.06,$216.85,$4.00,$221.14</t>
  </si>
  <si>
    <t>6115-1,22-03-2016,Sarah Bern,"273 George Street,Sydney",Sydney,NSW,Home Office,Leighton Forrest,Low,"DrawIt Colored Pencils, 48-Color Set",Technology,Jumbo Drum,Delivery Truck,23-03-2016,$21.56,$36.55,$14.99,42,$194.50,0%,$15.56,$178.98,$13.89,$185.95</t>
  </si>
  <si>
    <t>6116-1,28-11-2015,Jeremy Pistek,"85-113 Dunning Ave,Roseberry",Sydney,NSW,Home Office,Mihael Khan,High,Apex Box Cutter Scissors,Office Supplies,Small Box,Regular Air,01-12-2015,$4.19,$10.23,$6.04,40,$470.58,3%,$37.65,$432.93,$4.68,$437.61</t>
  </si>
  <si>
    <t>6116-1,12-11-2015,Michael Oakman,"8 Rankins Lane ,Melbourne",Melbourne,VIC,Consumer,Connor Betts,High,Apex Box Cutter Scissors,Office Supplies,Wrap Bag,Regular Air,14-11-2015,$4.19,$10.23,$6.04,37,$470.58,1%,$37.65,$432.93,$4.68,$437.61</t>
  </si>
  <si>
    <t>6118-1,15-11-2015,Alan Hwang,"222 Barkly St,St Kilda",Melbourne,VIC,Small Business,Yvette Biti,Critical,Smiths Bulk Pack Metal Binder Clips,Office Supplies,Small Box,Regular Air,24-11-2015,$3.95,$6.08,$2.13,19,$249.28,10%,$7.48,$241.80,$1.82,$243.62</t>
  </si>
  <si>
    <t>6119-1,01-09-2015,Antherina Tachmonas,"85-113 Dunning Ave,Roseberry",Sydney,NSW,Home Office,Mihael Khan,Low,Smiths General Use 3-Ring Binders,Technology,Small Box,Regular Air,03-09-2015,$1.18,$1.88,$0.70,44,$63.58,3%,$1.31,$69.13,$1.49,$60.22</t>
  </si>
  <si>
    <t>6119-1,01-01-2015,Michael Oakman,"8 Rankins Lane ,Melbourne",Melbourne,VIC,Home Office,Connor Betts,High,Smiths Colored Interoffice Envelopes,Office Supplies,Small Box,Regular Air,03-01-2015,$19.83,$30.98,$11.15,40,$329.00,3%,$3.16,$200.54,$19.51,$204.40</t>
  </si>
  <si>
    <t>6120-1,28-12-2016,Cindy Chapman,"53-55 Liverpool St,Sydney",Sydney,NSW,Corporate,Tina Carlton,Critical,"DrawIt Pizazz Watercolor Pencils, 10-Color Set with Brush",Office Supplies,Small Box,Regular Air,30-12-2016,$2.39,$4.26,$1.87,39,$153.26,7%,$10.69,$144.11,$1.20,$145.22</t>
  </si>
  <si>
    <t>6120-1,30-12-2013,Trudy Brown,"180 High Street,Windsor",Melbourne,VIC,Small Business,Connor Betts,High,Artisan 474 Labels,Office Supplies,Wrap Bag,Regular Air,30-12-2013,$1.84,$2.88,$1.04,31,$174.02,6%,$17.48,$160.52,$0.99,$165.09</t>
  </si>
  <si>
    <t>6121-1,04-02-2016,Cyma Kinney,"Sydney Fish Market, Bank Street, Sydney",Sydney,NSW,Small Business,Phoebe Gour,Medium,TechSavi Cordless Elite Duo,Office Supplies,Small Box,Regular Air,05-02-2016,$60.59,$100.98,$40.39,41,$472.70,8%,$41.07,$434.25,$7.18,$450.82</t>
  </si>
  <si>
    <t>6121-1,30-11-2015,Crian Creighton,"523 King St,Newtown",Sydney,NSW,Home Office,Aanya Zhang,High,"DrawIt Colored Pencils, 48-Color Set",Office Supplies,Wrap Bag,Regular Air,01-12-2015,$21.56,$36.55,$14.99,26,$273.30,3%,$8.20,$265.10,$13.89,$267.35</t>
  </si>
  <si>
    <t>6122-1,18-03-2016,MaryBeth Skach,"499-501 Lygon Street,Carlton North",Melbourne,VIC,Small Business,Yvette Biti,Low,UGen Ultra Professional Cordless Optical Suite,Technology,Jumbo Drum,Delivery Truck,18-03-2016,$156.50,$300.97,$144.47,47,$673.55,2%,$0.00,$683.36,$7.18,$674.97</t>
  </si>
  <si>
    <t>6122-1,24-10-2015,Shahid Hopkins,"438 Victoria Avenue,Chatswood",Sydney,NSW,Home Office,Natasha Song,High,Binder Clips by OIC,Office Supplies,Small Pack,Regular Air,26-10-2015,$0.93,$1.48,$0.55,29,$29.20,3%,$0.00,$28.32,$0.70,$28.82</t>
  </si>
  <si>
    <t>6122-1,28-09-2014,Giulietta Baptist,"Hoyts Entertainment Quarter 122 Lang Road,Moore Park",Sydney,NSW,Home Office,Tina Carlton,Medium,UGen Ultra Professional Cordless Optical Suite,Office Supplies,Small Box,Regular Air,29-09-2014,$156.50,$300.97,$144.47,8,"$4,599.88",7%,$269.39,"$4,183.85",$7.18,"$4,494.85"</t>
  </si>
  <si>
    <t>6123-1,10-02-2016,Roy Skaria,"2/797 Botany Rd,Rosebery",Sydney,NSW,Small Business,Samantha Chairs,Not Specified,Beekin 6 Outlet Metallic Surge Strip,Office Supplies,Small Pack,Regular Air,11-02-2016,$4.46,$10.89,$6.43,18,$198.40,8%,$9.92,$188.48,$4.50,$192.53</t>
  </si>
  <si>
    <t>6123-1,20-05-2015,Allen Armold,"224A Gertrude St,Fitzroy",Melbourne,VIC,Home Office,Connor Betts,Not Specified,Multimedia Mailers,Office Supplies,Small Pack,Express Air,22-05-2015,$99.39,$162.93,$63.54,45,"$3,353.10",2%,$33.75,"$3,373.63",$19.99,"$3,353.62"</t>
  </si>
  <si>
    <t>6123-1,29-05-2015,Carol Triggs,"644 George St,Sydney",Sydney,NSW,Home Office,Radhya Staples,High,Apex Preferred Stainless Steel Scissors,Office Supplies,Small Pack,Regular Air,29-05-2015,$2.50,$5.68,$3.18,23,$169.32,9%,$5.96,$165.90,$3.60,$169.72</t>
  </si>
  <si>
    <t>6123-1,01-11-2015,Bobby Trafton,"85-113 Dunning Ave,Rosebery",Sydney,NSW,Consumer,Mihael Khan,Medium,Aluminum Document Frame,Office Supplies,Wrap Bag,Regular Air,03-11-2015,$5.50,$12.22,$6.72,38,$40.32,3%,$4.10,$38.69,$2.85,$30.09</t>
  </si>
  <si>
    <t>6124-1,28-11-2015,Jeremy Pistek,"85-113 Dunning Ave,Roseberry",Sydney,NSW,Consumer,Mihael Khan,Not Specified,Artisan Binder Labels,Technology,Small Box,Regular Air,01-12-2015,$2.45,$3.89,$1.44,39,$33.88,9%,$3.03,$30.83,$7.01,$31.82</t>
  </si>
  <si>
    <t>6124-1,10-08-2015,Nora Price,"7 Khartoum Rd,Macquarie Park",Sydney,NSW,Small Business,Preston Senome,High,"DrawIt Colored Pencils, 48-Color Set",Technology,Medium Box,Regular Air,13-08-2015,$21.56,$36.55,$14.99,48,$279.30,10%,$8.38,$270.92,$13.89,$294.90</t>
  </si>
  <si>
    <t>6124-1,14-12-2016,Dorris Love,"359 Crown Street,Surry Hills",Sydney,NSW,Small Business,Phoebe Gour,Critical,Economy Rollaway Files,Technology,Small Box,Regular Air,15-12-2016,$67.73,$165.20,$97.47,11,"$6,799.50",3%,$454.90,"$6,575.82",$19.99,"$6,406.52"</t>
  </si>
  <si>
    <t>6124-1,19-01-2016,Tamara Willingham,"Sydney Fish Market, Bank Street, Sydney",Sydney,NSW,Corporate,Phoebe Gour,Not Specified,Binder Posts,Furniture,Large Box,Regular Air,19-01-2016,$3.50,$5.74,$2.24,17,$272.25,0%,$8.17,$264.08,$5.01,$268.58</t>
  </si>
  <si>
    <t>6124-1,13-02-2016,Mack Vonner,"152 Bunnerong Road,Eastgardens",Sydney,NSW,Corporate,Tina Carlton,Not Specified,Alto Memo Cubes,Office Supplies,Wrap Bag,Express Air,22-02-2016,$3.32,$5.18,$1.86,15,$342.48,3%,$24.95,$325.75,$2.04,$339.25</t>
  </si>
  <si>
    <t>6125-1,11-11-2015,Nora Price,"7 Khartoum Rd,Macquarie Park",Sydney,NSW,Consumer,Preston Senome,Not Specified,Pizazz Drawing Pencil Set,Office Supplies,Small Box,Regular Air,13-11-2015,$1.17,$2.78,$1.61,18,$58.38,5%,$3.50,$54.88,$1.20,$56.22</t>
  </si>
  <si>
    <t>6126-1,26-03-2016,Cyma Kinney,"Sydney Fish Market, Bank Street, Sydney",Sydney,NSW,Home Office,Phoebe Gour,High,Smiths Standard Envelopes,Office Supplies,Wrap Bag,Regular Air,28-03-2016,$3.52,$5.68,$2.16,23,$255.60,6%,$2.07,$235.29,$1.39,$234.91</t>
  </si>
  <si>
    <t>6126-1,01-11-2015,Bobby Trafton,"85-113 Dunning Ave,Rosebery",Sydney,NSW,Consumer,Mihael Khan,High,Xit Blank Computer Paper,Office Supplies,Small Box,Regular Air,06-11-2015,$12.39,$19.98,$7.59,14,$200.22,2%,$14.02,$280.74,$5.77,$263.44</t>
  </si>
  <si>
    <t>6127-1,02-05-2016,Greg Hansen,"221 Barkly St,St Kilda",Melbourne,VIC,Corporate,Yvette Biti,Critical,Deluxe Rollaway Locking File with Drawer,Office Supplies,Small Pack,Regular Air,03-05-2016,$178.83,$415.88,$237.05,9,"$2,405.76",7%,$245.89,"$2,446.83",$11.37,"$2,444.86"</t>
  </si>
  <si>
    <t>6127-1,04-09-2013,Darrin Martin,"221 Barkly St,St Kilda",Melbourne,VIC,Small Business,Yvette Biti,High,Adesso Programmable 142-Key Keyboard,Technology,Small Box,Regular Air,06-09-2013,$32.02,$152.48,$120.46,10,"$2,455.62",3%,$142.75,"$2,348.47",$4.00,"$2,494.97"</t>
  </si>
  <si>
    <t>6128-1,14-06-2016,Jim Kriz,"85-113 Dunning Ave,Roseberry",Sydney,NSW,Consumer,Mihael Khan,High,Smiths SlimLine Pencil Sharpener,Technology,Small Box,Regular Air,14-06-2016,$4.79,$11.97,$7.18,40,$236.00,3%,$2.64,$226.59,$5.81,$224.27</t>
  </si>
  <si>
    <t>6128-1,30-01-2015,Donna Barnton,"27 Greenfield Parade,Bankstown",Sydney,NSW,Home Office,Nicholas Fernandes,Critical,"Smiths File Cadd Caster Set, Three Stacking Bins",Office Supplies,Wrap Bag,Express Air,02-12-2015,$14.95,$34.76,$19.81,33,$218.90,3%,$11.89,$219.01,$8.22,$238.90</t>
  </si>
  <si>
    <t>6128-1,30-11-2015,Paul MacIntyre,"60 Commercial Rd,Prahran",Melbourne,VIC,Home Office,Yvette Biti,Low,"Smiths Pen Style Liquid Stix</t>
  </si>
  <si>
    <t>6128-1,24-12-2016,Steve Nguyen,"61 York St,Sydney",Sydney,NSW,Corporate,Leighton Forrest,Critical,Steady Liquid Accent Tank-Style Highlighters,Office Supplies,Small Box,Regular Air,26-12-2016,$1.31,$2.84,$1.53,11,$24.66,8%,$0.00,$24.62,$0.93,$28.56</t>
  </si>
  <si>
    <t>6129-1,25-04-2016,Cyma Kinney,"Sydney Fish Market, Bank Street, Sydney",Sydney,NSW,Consumer,Phoebe Gour,Low,Apex Preferred Stainless Steel Scissors,Office Supplies,Small Pack,Regular Air,28-04-2016,$2.50,$5.68,$3.18,22,$247.84,10%,$2.48,$245.30,$3.60,$233.73</t>
  </si>
  <si>
    <t>6129-1,24-10-2013,Ed Jacobs,"22 Civic Rd,Auburn",Sydney,NSW,Corporate,Mihael Khan,Critical,Adesso Programmable 142-Key Keyboard,Technology,Small Box,Regular Air,27-10-2013,$32.02,$152.48,$120.46,8,"$4,594.68",5%,$166.42,"$4,271.70",$4.00,"$4,524.92"</t>
  </si>
  <si>
    <t>6130-1,08-11-2016,Carol Triggs,"501 George St,Sydney",Sydney,NSW,Consumer,Samantha Chairs,High,Steady Liquid Accent Tank-Style Highlighters,Furniture,Small Pack,Regular Air,10-11-2016,$1.31,$2.84,$1.53,10,$82.16,10%,$3.62,$74.68,$0.93,$75.45</t>
  </si>
  <si>
    <t>6130-1,12-09-2014,Mark Hanes,"152 Bunnerong Road,Eastgardens",Sydney,NSW,Home Office,Tina Carlton,Critical,"Multi-Use Personal File Cart and Caster Set, Three Stacking Bins",Office Supplies,Small Box,Regular Air,19-09-2014,$14.95,$34.76,$19.81,22,"$1,604.95",10%,$137.31,"$1,359.91",$8.22,"$1,460.28"</t>
  </si>
  <si>
    <t>6130-1,01-12-2014,Ritsa Hightower,"1/160 Anzac Parade,Kensington",Sydney,NSW,Small Business,Natasha Song,Medium,Smiths General Use 3-Ring Binders,Office Supplies,Small Box,Regular Air,05-12-2014,$1.18,$1.88,$0.70,9,$35.20,6%,$0.36,$33.92,$1.49,$33.29</t>
  </si>
  <si>
    <t>6130-1,20-08-2016,Ed Ludwig,"222 Barkly St,St Kilda",Melbourne,VIC,Corporate,Yvette Biti,Medium,Steady Liquid Accent Tank-Style Highlighters,Office Supplies,Small Pack,Regular Air,25-08-2016,$1.31,$2.84,$1.53,34,$102.82,4%,$6.55,$99.49,$0.93,$90.69</t>
  </si>
  <si>
    <t>6131-1,27-10-2014,Denise Leinenbach,"8 Rankins Lane ,Melbourne",Melbourne,VIC,Corporate,Connor Betts,Not Specified,Pizazz Drawing Pencil Set,Office Supplies,Small Pack,Regular Air,31-10-2014,$1.53,$2.78,$1.25,23,$104.79,1%,$2.33,$106.29,$1.34,$107.28</t>
  </si>
  <si>
    <t>6132-1,16-01-2017,Jill Stevenson,"181 Enmore Rd,Enmore",Sydney,NSW,Corporate,Radhya Staples,High,"Laser Neon Mac Format Diskettes, 10/Pack",Technology,Jumbo Drum,Delivery Truck,20-01-2017,$1.87,$8.12,$6.25,25,$152.03,1%,$0.00,$258.55,$2.83,$261.97</t>
  </si>
  <si>
    <t>6132-1,30-11-2015,Lena Creighton,"127 Liverpool St,Sydney",Sydney,NSW,Corporate,Samantha Chairs,Not Specified,"DrawIt Colored Pencils, 48-Color Set",Office Supplies,Small Box,Regular Air,01-12-2015,$21.56,$36.55,$14.99,47,$273.30,5%,$8.20,$265.10,$13.89,$267.35</t>
  </si>
  <si>
    <t>6132-1,28-08-2014,Ruben Ausman,"Crown Complex,Southbank",Melbourne,VIC,Corporate,Connor Betts,Not Specified,Smiths Standard Envelopes,Technology,Small Box,Regular Air,28-08-2014,$3.52,$5.68,$2.16,21,$78.60,3%,$2.83,$74.97,$1.39,$75.45</t>
  </si>
  <si>
    <t>6133-1,18-05-2016,Frank Price,"224A Gertrude St,Fitzroy",Melbourne,VIC,Consumer,Connor Betts,Medium,TechSavi Access Keyboard,Office Supplies,Small Box,Regular Air,20-05-2016,$10.07,$15.98,$5.91,32,"$1,194.58",1%,$0.00,"$1,199.78",$4.00,"$1,156.26"</t>
  </si>
  <si>
    <t>6133-1,18-06-2016,Shaun Weien,"310 Wattle St,Ultimo",Sydney,NSW,Home Office,Aanya Zhang,High,TechSavi Cordless Elite Duo,Office Supplies,Small Box,Regular Air,20-06-2016,$60.59,$100.98,$40.39,38,"$1,191.26",5%,$494.39,"$1,110.27",$7.18,"$1,132.28"</t>
  </si>
  <si>
    <t>6134-1,07-01-2015,Barry Franz,"499-501 Lygon Street,Carlton North",Melbourne,VIC,Home Office,Yvette Biti,Critical,"Artisan Flip-Chart Easel Binder, Black",Office Supplies,Small Pack,Regular Air,09-01-2015,$13.88,$22.38,$8.50,9,$412.80,9%,$8.26,$401.04,$15.10,$407.33</t>
  </si>
  <si>
    <t>6134-1,25-10-2013,Roland Breen,"438 Victoria Avenue,Chatswood",Sydney,NSW,Corporate,Natasha Song,High,Artisan 481 Labels,Technology,Jumbo Drum,Delivery Truck,27-10-2013,$1.94,$3.08,$1.14,37,$106.92,0%,$4.05,$152.33,$0.99,$146.25</t>
  </si>
  <si>
    <t>6135-1,06-12-2015,Erin Creighton,"523 King St,Newtown",Sydney,NSW,Small Business,Aanya Zhang,Critical,Pizazz Drawing Pencil Set,Technology,Small Box,Regular Air,08-12-2015,$1.53,$2.78,$1.25,6,$108.42,3%,$5.42,$103.00,$1.34,$104.20</t>
  </si>
  <si>
    <t>6135-1,06-12-2015,Suzben Tis Leighton,"Crown Complex,Southbank",Melbourne,VIC,Home Office,Connor Betts,Medium,Pizazz Drawing Pencil Set,Office Supplies,Wrap Bag,Regular Air,08-12-2015,$1.53,$2.78,$1.25,32,$108.42,9%,$5.42,$103.00,$1.34,$104.20</t>
  </si>
  <si>
    <t>6135-1,06-12-2015,Erin Creighton,"523 King St,Newtown",Sydney,NSW,Consumer,Aanya Zhang,Not Specified,Pizazz Drawing Pencil Set,Office Supplies,Wrap Bag,Regular Air,08-12-2015,$1.53,$2.78,$1.25,47,$108.42,4%,$5.42,$103.00,$1.34,$104.20</t>
  </si>
  <si>
    <t>6136-1,30-06-2016,Matthew Clasen,"Macquarie Centre Cnr Herring Road &amp; Waterloo Road,Macquarie Park",Sydney,NSW,Corporate,Nicholas Fernandes,Critical,Smiths Metal Binder Clips,Office Supplies,Small Box,Express Air,02-07-2016,$1.60,$2.62,$1.02,8,$34.12,2%,$7.04,$32.85,$0.80,$33.45</t>
  </si>
  <si>
    <t>6136-1,15-06-2016,Neil Knudson,"4A Lyons St,Strathfield",Sydney,NSW,Corporate,Tina Carlton,Critical,Smiths Metal Binder Clips,Office Supplies,Small Box,Regular Air,17-06-2016,$1.60,$2.62,$1.02,39,$63.38,7%,$5.32,$62.48,$0.80,$62.97</t>
  </si>
  <si>
    <t>6136-1,21-09-2016,Dan Campbell,"1/173-179 Bronte Rd,Waverley",Sydney,NSW,Corporate,Leighton Forrest,Medium,Smiths General Use 3-Ring Binders,Office Supplies,Small Box,Regular Air,21-09-2016,$1.18,$1.88,$0.70,23,$34.00,7%,$1.54,$34.67,$1.49,$35.36</t>
  </si>
  <si>
    <t>6136-1,09-01-2016,Lena Creighton,"147 Liverpool St,Sydney",Sydney,NSW,Corporate,Samantha Chairs,Medium,Steady Liquid Accent Tank-Style Highlighters,Technology,Small Box,Regular Air,11-01-2016,$1.31,$2.84,$1.53,34,$66.80,7%,$5.34,$61.46,$0.93,$62.96</t>
  </si>
  <si>
    <t>6136-1,15-08-2016,Dave Hallsten,"1 John St,Waterloo",Sydney,NSW,Home Office,Charlie Bui,High,300 Series Non-Flip,Office Supplies,Wrap Bag,Regular Air,20-08-2016,$62.40,$155.99,$93.59,26,"$3,859.60",3%,$192.98,"$3,694.22",$8.08,"$3,636.31"</t>
  </si>
  <si>
    <t>6136-1,06-12-2015,Dan Lawera,"Macquarie Centre Cnr Herring Road &amp; Waterloo Road,Macquarie Park",Sydney,NSW,Home Office,Nicholas Fernandes,High,Smiths General Use 3-Ring Binders,Office Supplies,Small Box,Regular Air,07-12-2015,$1.18,$1.88,$0.70,18,$37.60,3%,$2.63,$34.97,$1.49,$36.46</t>
  </si>
  <si>
    <t>6136-1,24-12-2015,Christopher Schild,"4A Lyons St,Strathfield",Sydney,NSW,Corporate,Tina Carlton,Not Specified,Smiths General Use 3-Ring Binders,Office Supplies,Wrap Bag,Regular Air,24-12-2015,$1.18,$1.88,$0.70,25,$37.60,0%,$2.63,$34.97,$1.49,$36.46</t>
  </si>
  <si>
    <t>6136-1,06-12-2015,Dan Lawera,"Macquarie Centre Cnr Herring Road &amp; Waterloo Road,Macquarie Park",Sydney,NSW,Small Business,Nicholas Fernandes,Medium,Smiths General Use 3-Ring Binders,Office Supplies,Small Box,Regular Air,07-12-2015,$1.18,$1.88,$0.70,40,$37.60,0%,$2.63,$34.97,$1.49,$36.46</t>
  </si>
  <si>
    <t>6136-1,06-12-2015,Dan Lawera,"Macquarie Centre Cnr Herring Road &amp; Waterloo Road,Macquarie Park",Sydney,NSW,Consumer,Nicholas Fernandes,Critical,Smiths General Use 3-Ring Binders,Office Supplies,Wrap Bag,Regular Air,07-12-2015,$1.18,$1.88,$0.70,39,$37.60,7%,$2.63,$34.97,$1.49,$36.46</t>
  </si>
  <si>
    <t>6137-1,10-08-2015,Nora Price,"7 Khartoum Rd,Macquarie Park",Sydney,NSW,Corporate,Preston Senome,Not Specified,Apex Preferred Stainless Steel Scissors,Office Supplies,Small Pack,Regular Air,13-08-2015,$2.50,$5.68,$3.18,44,$279.30,3%,$8.38,$260.92,$3.60,$274.29</t>
  </si>
  <si>
    <t>6138-1,18-04-2015,Philip Brown,"499-501 Lygon Street,Carlton North",Melbourne,VIC,Home Office,Yvette Biti,Medium,Artisan Arch Ring Binders,Office Supplies,Small Pack,Regular Air,19-04-2015,$36.02,$58.10,$22.08,28,$165.90,3%,$1.66,$164.24,$1.49,"$1,460.28"</t>
  </si>
  <si>
    <t>6138-1,08-12-2015,Valerie Dominguez,"152 Bunnerong Road,Eastgardens",Sydney,NSW,Corporate,Tina Carlton,High,Smiths Metal Binder Clips,Office Supplies,Small Box,Regular Air,12-12-2015,$1.60,$2.62,$1.02,23,$68.12,2%,$5.45,$62.67,$0.80,$63.47</t>
  </si>
  <si>
    <t>6138-1,08-12-2015,Valerie Dominguez,"152 Bunnerong Road,Eastgardens",Sydney,NSW,Consumer,Tina Carlton,Critical,Smiths Metal Binder Clips,Office Supplies,Wrap Bag,Regular Air,14-12-2015,$1.60,$2.62,$1.02,32,$68.12,6%,$5.45,$62.67,$0.80,$63.47</t>
  </si>
  <si>
    <t>6139-1,22-02-2016,Clay Cheatham,"Macquarie Centre Cnr Herring Road &amp; Waterloo Road,Macquarie Park",Sydney,NSW,Consumer,Nicholas Fernandes,Not Specified,Steady Major Accent Highlighters,Office Supplies,Wrap Bag,Express Air,23-02-2016,$3.75,$7.08,$3.33,42,$359.80,6%,$23.98,$239.69,$2.35,$233.59</t>
  </si>
  <si>
    <t>6139-1,19-12-2016,Nora Price,"7 Khartoum Rd,Macquarie Park",Sydney,NSW,Small Business,Preston Senome,Critical,Colored Envelopes,Office Supplies,Wrap Bag,Regular Air,21-12-2016,$2.25,$3.69,$1.44,38,$71.02,7%,$7.74,$67.76,$2.50,$78.46</t>
  </si>
  <si>
    <t>6139-1,13-01-2015,Max Jones,"240-242 Johnston Street,Fitzroy",Melbourne,VIC,Small Business,Connor Betts,Not Specified,Smiths Colored Interoffice Envelopes,Office Supplies,Small Box,Regular Air,15-01-2015,$19.83,$30.98,$11.15,33,"$1,504.55",5%,$143.31,"$1,395.59",$19.51,"$1,405.09"</t>
  </si>
  <si>
    <t>6140-1,26-01-2016,Aleksandra Gannaway,"Hoyts Entertainment Quarter 122 Lang Road,Moore Park",Sydney,NSW,Corporate,Tina Carlton,High,"27 Capacity Maxi Data Binder Racks, Pearl",Office Supplies,Small Pack,Express Air,28-01-2016,$84.22,$210.55,$126.33,21,$422.70,7%,$41.52,$300.56,$9.99,$305.96</t>
  </si>
  <si>
    <t>6140-1,02-09-2016,Valerie Mitchum,"Westfield Sydney,Sydney",Sydney,NSW,Home Office,Natasha Song,High,"Artisan Flip-Chart Easel Binder, Black",Office Supplies,Small Box,Express Air,04-09-2016,$13.88,$22.38,$8.50,18,$489.40,4%,$38.35,$400.05,$15.10,$400.09</t>
  </si>
  <si>
    <t>6141-1,13-09-2016,Naresj Patel,"106 Ebley Street,Bondi Junction",Sydney,NSW,Home Office,Leighton Forrest,Low,Cando PC940 Copier,Technology,Small Box,Regular Air,16-09-2016,$278.99,$449.99,$171.00,14,"$6,199.50",3%,$69.30,"$6,565.84",$49.00,"$6,010.43"</t>
  </si>
  <si>
    <t>6141-1,23-09-2016,Christine Phan,"61 York St,Sydney",Sydney,NSW,Consumer,Leighton Forrest,Critical,Artisan Binder Labels,Office Supplies,Small Box,Regular Air,26-09-2016,$2.45,$3.89,$1.44,34,$102.59,3%,$6.55,$101.24,$7.01,$109.27</t>
  </si>
  <si>
    <t>6141-1,09-12-2015,Craig Carroll,"99 Lygon Street,East Brunswick",Melbourne,VIC,Corporate,Connor Betts,Not Specified,Alliance Rubber Bands,Office Supplies,Small Pack,Regular Air,09-12-2015,$0.32,$1.68,$1.36,24,$10.08,4%,$0.50,$9.58,$1.02,$10.60</t>
  </si>
  <si>
    <t>6142-1,02-01-2015,Dave Hallsten,"1 John St,Waterloo",Sydney,NSW,Corporate,Charlie Bui,High,UGen Ultra Professional Cordless Optical Suite,Office Supplies,Wrap Bag,Regular Air,04-01-2015,$156.50,$300.97,$144.47,33,"$2,299.50",5%,$0.00,"$2,299.50",$7.18,"$2,294.54"</t>
  </si>
  <si>
    <t>6142-1,08-08-2015,Tanja Norvell,"541 Church St,Richmond",Melbourne,VIC,Corporate,Yvette Biti,Low,Artisan Hanging File Binders,Office Supplies,Wrap Bag,Regular Air,09-08-2015,$3.65,$5.98,$2.33,34,$129.00,3%,$5.16,$126.81,$1.49,$128.03</t>
  </si>
  <si>
    <t>6142-1,28-12-2016,Art Miller,"8 Quay Street,Haymarket",Sydney,NSW,Corporate,Leighton Forrest,High,Apex Preferred Stainless Steel Scissors,Office Supplies,Small Box,Regular Air,01-01-2016,$2.50,$5.68,$3.18,43,$237.24,9%,$14.17,$228.55,$3.60,$239.54</t>
  </si>
  <si>
    <t>6142-1,26-09-2015,Curr Rcone,"105 Pitt St,Sydney",Sydney,NSW,Home Office,Charlie Bui,Medium,Artisan 481 Labels,Office Supplies,Small Box,Regular Air,28-09-2015,$1.94,$3.08,$1.14,9,$34.36,9%,$2.91,$33.39,$0.99,$35.89</t>
  </si>
  <si>
    <t>6142-1,10-12-2015,Vivek Grady,"99 Lygon Street,East Brunswick",Melbourne,VIC,Corporate,Connor Betts,High,UGen Ultra Professional Cordless Optical Suite,Office Supplies,Small Pack,Express Air,12-12-2015,$156.50,$300.97,$144.47,23,"$2,407.76",1%,$120.39,"$2,287.37",$7.18,"$2,294.55"</t>
  </si>
  <si>
    <t>6142-1,22-07-2013,Edward Becker,"501 George St,Sydney",Sydney,NSW,Home Office,Samantha Chairs,Low,UGen Ultra Professional Cordless Optical Suite,Office Supplies,Wrap Bag,Regular Air,26-07-2013,$156.50,$300.97,$144.47,31,"$2,599.55",7%,$263.97,"$2,287.17",$7.18,"$2,299.75"</t>
  </si>
  <si>
    <t>6142-1,14-06-2016,Edward Nazzal,"485 Crown St,Surry Hills",Sydney,NSW,Corporate,Leighton Forrest,Critical,Adesso Programmable 142-Key Keyboard,Office Supplies,Wrap Bag,Regular Air,16-06-2016,$32.02,$152.48,$120.46,6,"$3,643.36",1%,"$5,373.68","$3,355.64",$4.00,"$3,193.64"</t>
  </si>
  <si>
    <t>6142-1,19-01-2016,Jizlia MacKendrick,"224A Gertrude St,Fitzroy",Melbourne,VIC,Small Business,Connor Betts,High,Pizazz Dustless Chalk Sticks,Office Supplies,Small Box,Regular Air,19-01-2016,$1.09,$1.68,$0.59,30,$41.36,3%,$1.65,$37.71,$1.00,$39.10</t>
  </si>
  <si>
    <t>6142-1,10-12-2015,Paul Knutson,"1/173-179 Bronte Rd,Waverley",Sydney,NSW,Corporate,Leighton Forrest,Medium,UGen Ultra Professional Cordless Optical Suite,Technology,Small Box,Regular Air,12-12-2015,$156.50,$300.97,$144.47,7,"$2,407.76",1%,$120.39,"$2,287.37",$7.18,"$2,294.55"</t>
  </si>
  <si>
    <t>6142-1,18-12-2016,Christopher Martinez,"188 Pitt Street,Sydney",Sydney,NSW,Small Business,Tina Carlton,Not Specified,"Artisan Hi-Liter EverBold Pen Style Fluorescent Highlighters, 4/Pack",Office Supplies,Small Box,Regular Air,19-12-2016,$4.48,$8.14,$3.66,30,$119.55,3%,$9.75,$108.52,$3.12,$118.59</t>
  </si>
  <si>
    <t>6142-1,10-12-2015,Paul Knutson,"1/173-179 Bronte Rd,Waverley",Sydney,NSW,Corporate,Leighton Forrest,Not Specified,UGen Ultra Professional Cordless Optical Suite,Office Supplies,Small Box,Regular Air,12-12-2015,$156.50,$300.97,$144.47,44,"$2,400.75",6%,$120.38,"$2,287.37",$7.18,"$2,294.55"</t>
  </si>
  <si>
    <t>6142-1,08-02-2015,Doug Bickford,"221 Barkly St,St Kilda",Melbourne,VIC,Corporate,Yvette Biti,Medium,UGen Ultra Professional Cordless Optical Suite,Office Supplies,Small Box,Regular Air,10-02-2015,$156.50,$300.97,$144.47,48,"$2,554.25",2%,$150.45,"$2,268.77",$7.18,"$2,294.55"</t>
  </si>
  <si>
    <t>6142-2,08-10-2016,Sylvia Foulston,"152 Bunnerong Road,Eastgardens",Sydney,NSW,Home Office,Tina Carlton,Medium,Deluxe Rollaway Locking File with Drawer,Office Supplies,Small Box,Regular Air,08-10-2016,$178.83,$415.88,$237.05,50,"$1,554.96",7%,$126.91,"$1,455.05",$11.37,"$1,463.27"</t>
  </si>
  <si>
    <t>6143-1,18-12-2015,Olvera Toch,"3 Carrington Road ,Box Hill",Melbourne,VIC,Home Office,Yvette Biti,Not Specified,Beekin 105-Key Black Keyboard,Office Supplies,Small Box,Regular Air,21-12-2015,$6.39,$19.98,$13.59,8,$359.64,1%,$14.39,$345.25,$4.00,$349.25</t>
  </si>
  <si>
    <t>6143-1,05-10-2013,Neil Knudson,"4A Lyons St,Strathfield",Sydney,NSW,Corporate,Tina Carlton,High,Beekin 6 Outlet Metallic Surge Strip,Office Supplies,Wrap Bag,Regular Air,07-10-2013,$4.46,$10.89,$6.43,44,$265.16,7%,$26.35,$235.15,$4.50,$248.75</t>
  </si>
  <si>
    <t>6143-1,16-12-2015,Patrick OBrill,"53 Riley Street,Woolloomooloo",Sydney,NSW,Corporate,Tina Carlton,Critical,Beekin 105-Key Black Keyboard,Technology,Medium Box,Regular Air,18-12-2015,$6.39,$19.98,$13.59,19,$359.64,1%,$14.39,$345.25,$4.00,$349.25</t>
  </si>
  <si>
    <t>6143-1,26-09-2016,Mike Kennedy,"99 Lygon Street,East Brunswick",Melbourne,VIC,Small Business,Connor Betts,Medium,Beekin 6 Outlet Metallic Surge Strip,Office Supplies,Wrap Bag,Regular Air,05-10-2016,$4.46,$10.89,$6.43,29,$359.34,7%,$18.59,$340.67,$4.50,$354.67</t>
  </si>
  <si>
    <t>6143-1,26-02-2016,Linda Southworth,"359 Crown Street,Surry Hills",Sydney,NSW,Home Office,Phoebe Gour,High,Ames Color-File Green Diamond Border X-ray Mailers,Office Supplies,Wrap Bag,Express Air,04-03-2016,$52.07,$83.98,$31.91,29,"$1,027.80",3%,$10.69,$996.95,$5.01,"$1,001.05"</t>
  </si>
  <si>
    <t>6143-1,16-12-2015,Patrick OBrill,"53 Riley Street,Woolloomooloo",Sydney,NSW,Home Office,Tina Carlton,Low,Beekin 105-Key Black Keyboard,Technology,Small Box,Express Air,18-12-2015,$6.39,$19.98,$13.59,44,$359.64,3%,$14.39,$345.25,$4.00,$349.25</t>
  </si>
  <si>
    <t>6143-1,16-12-2015,Patrick OBrill,"53 Riley Street,Woolloomooloo",Sydney,NSW,Corporate,Tina Carlton,High,Beekin 105-Key Black Keyboard,Office Supplies,Wrap Bag,Regular Air,18-12-2015,$6.39,$19.98,$13.59,44,$359.64,7%,$14.39,$345.25,$4.00,$344.25</t>
  </si>
  <si>
    <t>6143-1,16-12-2015,Patrick OBrill,"53 Riley Street,Woolloomooloo",Sydney,NSW,Home Office,Tina Carlton,High,Beekin 105-Key Black Keyboard,Office Supplies,Small Box,Regular Air,18-12-2015,$6.39,$19.98,$13.59,23,$359.64,1%,$14.39,$345.25,$4.00,$349.25</t>
  </si>
  <si>
    <t>6143-1,16-11-2015,Jenna Caffey,"470 Anzac Parade,Kingsford",Sydney,NSW,Home Office,Tina Carlton,Medium,Beekin 105-Key Black Keyboard,Office Supplies,Small Box,Regular Air,16-11-2015,$6.39,$19.98,$13.59,45,$359.64,4%,$14.39,$345.25,$4.00,$349.25</t>
  </si>
  <si>
    <t>6143-1,11-04-2016,Berenike Kampe,"180 High Street,Windsor",Melbourne,VIC,Small Business,Connor Betts,Not Specified,PastelOcean Color Pencil Set,Office Supplies,Small Pack,Regular Air,11-04-2016,$11.11,$19.84,$8.73,33,$33.88,5%,$3.54,$30.85,$4.10,$31.58</t>
  </si>
  <si>
    <t>6143-1,12-05-2016,John Lee,"180 High Street,Windsor",Melbourne,VIC,Small Business,Connor Betts,Low,Multimedia Mailers,Office Supplies,Small Box,Regular Air,14-05-2016,$99.39,$162.93,$63.54,20,"$5,599.54",8%,$577.98,"$5,465.29",$19.99,"$5,357.28"</t>
  </si>
  <si>
    <t>6143-1,16-12-2015,Patrick OBrill,"53 Riley Street,Woolloomooloo",Sydney,NSW,Corporate,Tina Carlton,Critical,Beekin 105-Key Black Keyboard,Technology,Small Box,Express Air,18-12-2015,$6.39,$19.98,$13.59,44,$359.64,3%,$14.39,$345.25,$4.00,$349.25</t>
  </si>
  <si>
    <t>6143-1,16-12-2015,Patrick OBrill,"53 Riley Street,Woolloomooloo",Sydney,NSW,Corporate,Tina Carlton,High,Beekin 105-Key Black Keyboard,Technology,Medium Box,Regular Air,18-12-2015,$6.39,$19.98,$13.59,35,$359.64,0%,$14.39,$345.25,$4.00,$349.25</t>
  </si>
  <si>
    <t>6143-1,16-12-2015,Patrick OBrill,"53 Riley Street,Woolloomooloo",Sydney,NSW,Consumer,Tina Carlton,Not Specified,Beekin 105-Key Black Keyboard,Office Supplies,Wrap Bag,Regular Air,18-12-2015,$6.39,$19.98,$13.59,32,$359.64,1%,$14.39,$345.25,$4.00,$349.25</t>
  </si>
  <si>
    <t>6143-2,16-12-2015,Patrick OBrill,"53 Riley Street,Woolloomooloo",Sydney,NSW,Corporate,Tina Carlton,Critical,"Multi-Use Personal File Cart and Caster Set, Three Stacking Bins",Office Supplies,Small Box,Regular Air,18-12-2015,$14.95,$34.76,$19.81,32,"$1,594.96",9%,$143.91,"$1,455.05",$8.22,"$1,463.27"</t>
  </si>
  <si>
    <t>6143-2,30-11-2015,Paul MacIntyre,"60 Commercial Rd,Prahran",Melbourne,VIC,Corporate,Yvette Biti,High,"Multi-Use Personal File Cart and Caster Set, Three Stacking Bins",Office Supplies,Wrap Bag,Express Air,01-12-2015,$14.95,$34.76,$19.81,50,"$1,598.96",0%,$109.91,"$1,455.05",$8.22,"$1,463.67"</t>
  </si>
  <si>
    <t>6144-1,12-08-2013,Grant Carroll,"10 O'Connell St,Sydney",Sydney,NSW,Consumer,Aanya Zhang,High,Multimedia Mailers,Office Supplies,Small Box,Express Air,14-08-2013,$99.39,$162.93,$63.54,5,"$6,163.63",8%,$264.56,"$6,613.33",$19.99,"$6,633.32"</t>
  </si>
  <si>
    <t>6144-1,16-12-2015,Charles Crestani,"Sydney Fish Market, Bank Street, Sydney",Sydney,NSW,Home Office,Phoebe Gour,Critical,Multimedia Mailers,Office Supplies,Small Pack,Regular Air,17-12-2015,$99.39,$162.93,$63.54,49,"$6,880.14",7%,$66.80,"$6,616.34",$19.99,"$6,633.32"</t>
  </si>
  <si>
    <t>6145-1,10-12-2015,Harry Golzay,"470 Anzac Parade,Kingsford",Sydney,NSW,Corporate,Tina Carlton,Critical,Wirebound Voice Message Log Book,Office Supplies,Wrap Bag,Regular Air,12-12-2015,$2.90,$4.76,$1.86,12,$40.32,6%,$2.02,$38.36,$0.88,$39.20</t>
  </si>
  <si>
    <t>6145-1,29-05-2014,Valerie Takahito,"Crown Complex,Southbank",Melbourne,VIC,Small Business,Connor Betts,Not Specified,"Artisan Flip-Chart Easel Binder, Black",Office Supplies,Small Pack,Regular Air,29-05-2014,$13.88,$22.38,$8.50,30,$584.84,3%,$40.33,$541.45,$15.10,$548.25</t>
  </si>
  <si>
    <t>6145-1,24-03-2016,Alejandro Ballentine,"412 Brunswick St,Fitzroy",Melbourne,VIC,Home Office,Connor Betts,Critical,Beekin 6 Outlet Metallic Surge Strip,Office Supplies,Small Box,Express Air,25-03-2016,$4.46,$10.89,$6.43,10,$326.70,9%,$26.14,$300.56,$4.50,$305.06</t>
  </si>
  <si>
    <t>6146-1,15-10-2016,Barry Franz,"499-501 Lygon Street,Carlton North",Melbourne,VIC,Home Office,Yvette Biti,Not Specified,Adesso Programmable 142-Key Keyboard,Office Supplies,Small Box,Regular Air,15-10-2016,$32.02,$152.48,$120.46,44,"$3,698.46",2%,$332.86,"$3,345.68",$4.00,"$3,353.54"</t>
  </si>
  <si>
    <t>6146-1,19-12-2015,Lena Creighton,"127 Liverpool St,Sydney",Sydney,NSW,Home Office,Samantha Chairs,Medium,Alto Memo Cubes,Technology,Small Box,Regular Air,21-12-2015,$3.32,$5.18,$1.86,22,$129.50,2%,$12.95,$116.55,$2.04,$118.59</t>
  </si>
  <si>
    <t>6146-1,24-10-2016,Caroline Jumper,"145 Ramsay St,Haberfield",Sydney,NSW,Consumer,Phoebe Gour,Low,Cando PC940 Copier,Office Supplies,Wrap Bag,Regular Air,27-10-2016,$278.99,$449.99,$171.00,32,"$2,853.32",9%,$144.71,"$2,884.01",$49.00,"$2,698.55"</t>
  </si>
  <si>
    <t>6146-1,30-04-2013,Jack OBriant,"85-113 Dunning Ave,Rosebery",Sydney,NSW,Corporate,Mihael Khan,Medium,Smiths Colored Interoffice Envelopes,Office Supplies,Small Box,Regular Air,02-05-2013,$19.83,$30.98,$11.15,22,$280.44,1%,$8.19,$263.53,$19.51,$278.54</t>
  </si>
  <si>
    <t>6146-1,16-09-2015,Mitch Webber,"Hoyts Entertainment Quarter 122 Lang Road,Moore Park",Sydney,NSW,Corporate,Tina Carlton,High,Artisan 478 Labels,Technology,Jumbo Drum,Delivery Truck,21-09-2015,$3.14,$4.91,$1.77,25,$119.20,1%,$4.69,$116.56,$0.50,$118.59</t>
  </si>
  <si>
    <t>6146-1,04-08-2016,Astrea Jones,"485 Crown St,Surry Hills",Sydney,NSW,Corporate,Leighton Forrest,Low,Cando S750 Color Inkjet Printer,Technology,Small Box,Regular Air,06-08-2016,$75.00,$120.97,$45.97,46,"$2,679.70",1%,$27.26,"$2,639.75",$26.30,"$2,589.54"</t>
  </si>
  <si>
    <t>6146-1,09-12-2015,Craig Carroll,"99 Lygon Street,East Brunswick",Melbourne,VIC,Home Office,Connor Betts,Low,Alto Memo Cubes,Office Supplies,Wrap Bag,Regular Air,09-12-2015,$3.32,$5.18,$1.86,39,$129.50,1%,$12.95,$116.55,$2.04,$118.59</t>
  </si>
  <si>
    <t>6146-1,19-12-2015,Olvera Toch,"3 Carrington Road ,Box Hill",Melbourne,VIC,Consumer,Yvette Biti,Low,Alto Memo Cubes,Office Supplies,Wrap Bag,Regular Air,21-12-2015,$3.32,$5.18,$1.86,35,$129.50,7%,$12.95,$116.55,$2.04,$118.59</t>
  </si>
  <si>
    <t>6147-1,23-07-2015,Magdelene Morse,"53 Riley Street,Woolloomooloo",Sydney,NSW,Corporate,Tina Carlton,Medium,HFX LaserJet 3310 Copier,Office Supplies,Small Box,Regular Air,30-07-2015,$377.99,$599.99,$222.00,16,"$4,299.95",4%,$65.40,"$4,024.95",$24.49,"$5,564.45"</t>
  </si>
  <si>
    <t>6147-1,20-07-2013,Giulietta Dortch,"180 High Street,Windsor",Melbourne,VIC,Corporate,Connor Betts,High,Adesso Programmable 142-Key Keyboard,Office Supplies,Small Box,Regular Air,22-07-2013,$32.02,$152.48,$120.46,22,"$6,594.92",10%,$326.91,"$6,527.85",$4.00,"$6,544.36"</t>
  </si>
  <si>
    <t>6148-1,17-01-2016,Cyra Reiten,"Westfield 1 Anderson St,Chatswood",Sydney,NSW,Corporate,Nicholas Fernandes,Critical,"Angle-D Binders with Locking Rings, Label Holders",Office Supplies,Small Box,Regular Air,17-01-2016,$4.53,$7.30,$2.77,23,$292.32,2%,$29.23,$253.09,$7.72,$253.25</t>
  </si>
  <si>
    <t>6148-1,31-12-2016,Matt Collister,"99 Glebe Point Rd,Glebe",Sydney,NSW,Home Office,Natasha Song,Medium,Artisan Heavy-Duty EZD  Binder With Locking Rings,Office Supplies,Wrap Bag,Regular Air,01-01-2016,$3.52,$5.58,$2.06,19,$406.93,1%,$4.20,$400.03,$2.99,$407.33</t>
  </si>
  <si>
    <t>6148-1,19-12-2015,Olvera Toch,"3 Carrington Road ,Box Hill",Melbourne,VIC,Home Office,Yvette Biti,Medium,Beekin 6 Outlet Metallic Surge Strip,Office Supplies,Small Box,Regular Air,21-12-2015,$4.46,$10.89,$6.43,50,$326.70,7%,$26.14,$300.56,$4.50,$305.06</t>
  </si>
  <si>
    <t>6148-1,03-04-2016,Christina Vanderzanden,"188 Pitt Street,Sydney",Sydney,NSW,Consumer,Tina Carlton,Not Specified,Smiths File Caddy,Office Supplies,Small Box,Express Air,03-04-2016,$4.03,$9.38,$5.35,6,$275.53,2%,$2.58,$261.77,$7.28,$268.95</t>
  </si>
  <si>
    <t>6148-1,15-08-2016,Dave Hallsten,"1 John St,Waterloo",Sydney,NSW,Consumer,Charlie Bui,Critical,Adesso Programmable 142-Key Keyboard,Technology,Small Box,Express Air,20-08-2016,$32.02,$152.48,$120.46,21,"$4,213.75",8%,$124.19,"$3,705.58",$4.00,"$3,012.01"</t>
  </si>
  <si>
    <t>6148-1,10-12-2016,Gary Hwang,"60 York St,Sydney",Sydney,NSW,Home Office,Charlie Bui,Medium,Beekin 6 Outlet Metallic Surge Strip,Technology,Small Box,Regular Air,12-12-2016,$4.46,$10.89,$6.43,29,$35.80,5%,$1.47,$34.05,$4.50,$34.56</t>
  </si>
  <si>
    <t>6148-1,19-12-2015,Lena Creighton,"127 Liverpool St,Sydney",Sydney,NSW,Small Business,Samantha Chairs,Not Specified,Beekin 6 Outlet Metallic Surge Strip,Office Supplies,Small Box,Regular Air,21-12-2015,$4.46,$10.89,$6.43,27,$326.70,3%,$26.14,$300.56,$4.50,$305.06</t>
  </si>
  <si>
    <t>6149-1,14-02-2015,Suzanne McNair,"Crown Complex,Southbank",Melbourne,VIC,Corporate,Connor Betts,Medium,Beekin 6 Outlet Metallic Surge Strip,Office Supplies,Small Box,Express Air,15-02-2015,$4.46,$10.89,$6.43,4,$299.00,7%,$13.93,$273.53,$4.50,$282.35</t>
  </si>
  <si>
    <t>6149-1,18-12-2016,Christopher Martinez,"188 Pitt Street,Sydney",Sydney,NSW,Corporate,Tina Carlton,Not Specified,Pizazz Colored Pencils,Office Supplies,Wrap Bag,Regular Air,19-12-2016,$1.76,$2.94,$1.18,33,$119.35,5%,$8.75,$118.65,$0.81,$119.69</t>
  </si>
  <si>
    <t>6149-1,18-10-2016,Doug Jacobs,"1/160 Anzac Parade,Kensington",Sydney,NSW,Home Office,Natasha Song,Critical,Cando PC940 Copier,Technology,Small Box,Regular Air,21-10-2016,$278.99,$449.99,$171.00,12,"$2,837.63",7%,$143.73,"$2,742.75",$49.00,"$2,269.45"</t>
  </si>
  <si>
    <t>6151-1,18-03-2015,Erin Creighton,"523 King St,Newtown",Sydney,NSW,Corporate,Aanya Zhang,Not Specified,Fluorescent Highlighters by DrawIt,Furniture,Small Pack,Regular Air,21-03-2015,$1.95,$3.98,$2.03,44,$61.36,3%,$4.77,$57.85,$0.83,$58.43</t>
  </si>
  <si>
    <t>6151-1,30-07-2016,Keith Herrera,"120 Hardware St,Melbourne",Melbourne,VIC,Corporate,Yvette Biti,Not Specified,Pizazz Dustless Chalk Sticks,Furniture,Small Pack,Regular Air,31-07-2016,$1.09,$1.68,$0.59,46,$84.00,5%,$7.56,$76.44,$1.00,$77.44</t>
  </si>
  <si>
    <t>6151-1,28-04-2015,Dianna Arnett,"99 Lygon Street,East Brunswick",Melbourne,VIC,Home Office,Connor Betts,High,"Angle-D Binders with Locking Rings, Label Holders",Office Supplies,Small Box,Regular Air,30-04-2015,$4.53,$7.30,$2.77,3,$255.00,0%,$2.26,$263.02,$7.72,$272.25</t>
  </si>
  <si>
    <t>6151-1,24-12-2015,Sarah Foster,"Sydney Fish Market, Bank Street, Sydney",Sydney,NSW,Small Business,Phoebe Gour,Critical,Smiths General Use 3-Ring Binders,Office Supplies,Small Box,Regular Air,26-12-2015,$1.18,$1.88,$0.70,34,$73.32,9%,$5.13,$68.19,$1.49,$69.68</t>
  </si>
  <si>
    <t>6152-1,22-01-2015,Bill Donatelli,"359 Crown Street,Surry Hills",Sydney,NSW,Small Business,Phoebe Gour,Low,TechSavi Cordless Navigator Duo,Office Supplies,Wrap Bag,Regular Air,22-01-2015,$42.11,$80.98,$38.87,28,$699.30,9%,$69.33,$619.71,$7.18,$613.83</t>
  </si>
  <si>
    <t>6152-1,09-11-2015,Luke Foster,"2-4 College Street, Darlinghurst",Sydney,NSW,Corporate,Nicholas Fernandes,Medium,HFX LaserJet 3310 Copier,Office Supplies,Wrap Bag,Regular Air,11-11-2015,$377.99,$599.99,$222.00,41,"$7,729.62",3%,$310.46,"$7,395.34",$24.49,"$7,406.33"</t>
  </si>
  <si>
    <t>6152-1,28-12-2015,Sally Knutson,"Shop 1, 186-190 Church Street,Parramatta</t>
  </si>
  <si>
    <t>6152-1,27-11-2013,Tanja Norvell,"541 Church St,Richmond",Melbourne,VIC,Home Office,Yvette Biti,Not Specified,"Artisan Flip-Chart Easel Binder, Black",Office Supplies,Wrap Bag,Regular Air,27-11-2013,$13.88,$22.38,$8.50,38,$269.30,9%,$27.96,$261.24,$15.10,$263.24</t>
  </si>
  <si>
    <t>6153-1,25-09-2016,Eudokian,"412 Brunswick St,Fitzroy",Melbourne,VIC,Consumer,Connor Betts,High,Tmeady Box Cutter Scissors,Office Supplies,Wrap Bag,Regular Air,27-09-2016,$4.19,$10.23,$6.04,42,$437.20,10%,$37.27,$320.63,$4.68,$306.13</t>
  </si>
  <si>
    <t>6153-1,23-01-2017,Jeremy Pistek,"85-113 Dunning Ave,Roseberry",Sydney,NSW,Corporate,Mihael Khan,Not Specified,Pizazz Drawing Pencil Set,Office Supplies,Small Box,Regular Air,25-01-2017,$1.53,$2.78,$1.25,8,$63.00,6%,$2.37,$56.15,$1.34,$56.83</t>
  </si>
  <si>
    <t>6155-1,28-12-2015,Jeremy Pistek,"85-113 Dunning Ave,Roseberry",Sydney,NSW,Consumer,Mihael Khan,Low,1726 Digital Answering Machine,Office Supplies,Small Box,Regular Air,21-12-2015,$8.82,$20.99,$12.17,9,$629.70,3%,$18.89,$610.81,$4.81,$615.62</t>
  </si>
  <si>
    <t>6155-1,15-01-2015,Clay Rozendal,"8 Rankins Lane ,Melbourne",Melbourne,VIC,Consumer,Connor Betts,Critical,Pizazz Drawing Pencil Set,Office Supplies,Wrap Bag,Express Air,17-01-2015,$1.53,$2.78,$1.25,32,$77.76,6%,$4.67,$73.09,$1.34,$74.08</t>
  </si>
  <si>
    <t>6155-1,28-01-2015,Phillip Flathmann,"Macquarie Centre Cnr Herring Road &amp; Waterloo Road,Macquarie Park",Sydney,NSW,Corporate,Nicholas Fernandes,High,Artisan 481 Labels,Office Supplies,Small Box,Regular Air,29-01-2015,$1.94,$3.08,$1.14,10,$71.47,4%,$0.65,$72.23,$0.99,$72.23</t>
  </si>
  <si>
    <t>6155-1,22-08-2015,Bryan Spruell,"1 John Street,Waterloo",Sydney,NSW,Corporate,Charlie Bui,High,"Artisan Hi-Liter Comfort Grip Fluorescent Highlighter, Yellow Ink",Technology,Small Box,Express Air,27-08-2015,$1.05,$1.95,$0.90,36,$95.06,0%,$9.50,$86.04,$1.63,$98.32</t>
  </si>
  <si>
    <t>6156-1,20-03-2015,Sibella Parks,"180 High Street,Windsor",Melbourne,VIC,Consumer,Connor Betts,Critical,Bagged Rubber Bands,Office Supplies,Wrap Bag,Express Air,21-03-2015,$0.24,$1.26,$1.02,33,$15.98,4%,$1.30,$14.41,$0.70,$25.92</t>
  </si>
  <si>
    <t>6156-1,29-03-2016,Sung Shariari,"6/15 Cross Street,Double Bay",Sydney,NSW,Consumer,Leighton Forrest,Critical,Pizazz Dustless Chalk Sticks,Office Supplies,Small Box,Regular Air,30-03-2016,$1.09,$1.68,$0.59,34,$41.36,3%,$1.65,$38.11,$1.00,$39.20</t>
  </si>
  <si>
    <t>6156-1,07-07-2016,Jennis Pardel,"412 Brunswick St,Fitzroy",Melbourne,VIC,Corporate,Connor Betts,Critical,Creator Colored Pencils,Office Supplies,Small Box,Regular Air,09-07-2016,$1.57,$3.28,$1.71,8,$63.80,8%,$6.64,$57.52,$0.98,$58.54</t>
  </si>
  <si>
    <t>6157-1,26-03-2016,Cyma Kinney,"Sydney Fish Market, Bank Street, Sydney",Sydney,NSW,Corporate,Phoebe Gour,Critical,Artisan 474 Labels,Office Supplies,Small Box,Regular Air,28-03-2016,$1.84,$2.88,$1.04,39,$293.58,7%,$2.95,$298.51,$0.99,$29.43</t>
  </si>
  <si>
    <t>6157-1,28-09-2015,Magdelene Morse,"53 Riley Street,Woolloomooloo",Sydney,NSW,Small Business,Tina Carlton,Critical,Artisan Legal 4-Ring Binder,Office Supplies,Small Box,Regular Air,30-09-2015,$13.64,$20.98,$7.34,18,$659.32,2%,$40.96,$639.36,$1.49,$644.33</t>
  </si>
  <si>
    <t>6157-1,28-12-2015,Ken Dana,"73 York St,Sydney",Sydney,NSW,Small Business,Tina Carlton,Not Specified,Smiths General Use 3-Ring Binders,Technology,Jumbo Drum,Delivery Truck,30-12-2015,$1.18,$1.88,$0.70,49,$1.88,4%,$0.17,$1.71,$1.49,$3.20</t>
  </si>
  <si>
    <t>6157-1,12-11-2016,Giulietta Weimer,"359 Crown Street,Surry Hills",Sydney,NSW,Home Office,Phoebe Gour,High,Pizazz Drawing Pencil Set,Office Supplies,Small Box,Regular Air,13-11-2016,$1.53,$2.78,$1.25,26,$52.94,10%,$4.35,$52.37,$1.34,$56.20</t>
  </si>
  <si>
    <t>6158-1,23-11-2016,Matt Connell,"470 Anzac Parade,Kingsford",Sydney,NSW,Consumer,Tina Carlton,High,HFX 6S Scientific Calculator,Office Supplies,Small Box,Regular Air,25-11-2016,$7.92,$12.99,$5.07,12,"$2,869.75",7%,$275.37,"$2,832.06",$9.44,"$2,838.09"</t>
  </si>
  <si>
    <t>6158-1,02-05-2015,Denny Blanton,"105 Pitt St,Sydney",Sydney,NSW,Small Business,Charlie Bui,Medium,Smiths File Caddy,Technology,Small Box,Regular Air,03-05-2015,$4.03,$9.38,$5.35,45,$372.68,0%,$52.55,$255.85,$7.28,$248.78</t>
  </si>
  <si>
    <t>6158-1,26-03-2016,Nick Crebassa,"485 Crown St,Surry Hills",Sydney,NSW,Small Business,Leighton Forrest,Critical,Binder Posts,Office Supplies,Wrap Bag,Express Air,28-03-2016,$3.50,$5.74,$2.24,38,$245.60,7%,$2.46,$241.20,$5.01,$243.52</t>
  </si>
  <si>
    <t>6158-1,05-02-2017,Paul Knutson,"1/173-179 Bronte Rd,Waverley",Sydney,NSW,Consumer,Leighton Forrest,Not Specified,TechSavi Access Keyboard,Office Supplies,Small Box,Express Air,07-02-2017,$10.07,$15.98,$5.91,6,$860.59,2%,$43.21,$843.38,$4.00,$845.89</t>
  </si>
  <si>
    <t>6158-1,05-05-2016,Shaun Weien,"310 Wattle St,Ultimo",Sydney,NSW,Corporate,Aanya Zhang,High,Artisan Legal 4-Ring Binder,Office Supplies,Small Pack,Regular Air,07-05-2016,$13.64,$20.98,$7.34,39,$154.38,4%,$4.59,$143.98,$1.49,$149.78</t>
  </si>
  <si>
    <t>6158-1,09-12-2015,Craig Carroll,"99 Lygon Street,East Brunswick",Melbourne,VIC,Home Office,Connor Betts,High,Smiths Metal Binder Clips,Office Supplies,Small Box,Regular Air,09-12-2015,$1.60,$2.62,$1.02,18,$68.12,3%,$5.45,$62.63,$0.80,$63.44</t>
  </si>
  <si>
    <t>6158-1,25-03-2015,Brad Norvell,"10 Bligh St,Melbourne",Melbourne,VIC,Consumer,Charlie Bui,High,Steady 52201 APSCO Electric Pencil Sharpener,Office Supplies,Small Box,Regular Air,27-03-2015,$16.80,$40.97,$24.17,47,"$2,007.53",1%,$61.70,"$1,806.78",$8.99,"$1,815.77"</t>
  </si>
  <si>
    <t>6159-1,28-12-2015,Ken Dana,"73 York St,Sydney",Sydney,NSW,Consumer,Tina Carlton,Not Specified,Smiths General Use 3-Ring Binders,Office Supplies,Small Box,Regular Air,30-12-2015,$1.18,$1.88,$0.70,45,$1.88,4%,$0.17,$1.71,$1.49,$3.20</t>
  </si>
  <si>
    <t>6159-1,28-07-2016,Logan Haushalter,"222 Barkly St,St Kilda",Melbourne,VIC,Corporate,Yvette Biti,Not Specified,PastelOcean Color Pencil Set,Office Supplies,Small Box,Express Air,30-07-2016,$11.11,$19.84,$8.73,48,$411.40,0%,$7.14,$371.46,$4.10,$372.95</t>
  </si>
  <si>
    <t>6159-1,03-11-2016,Roy Phan,"506 Swan Street,Richmond",Melbourne,VIC,Home Office,Connor Betts,High,"Angle-D Binders with Locking Rings, Label Holders",Office Supplies,Wrap Bag,Regular Air,07-11-2016,$4.53,$7.30,$2.77,9,$295.00,9%,$23.26,$267.54,$7.72,$271.25</t>
  </si>
  <si>
    <t>6159-1,11-03-2015,Anthony Garverick,"470 Anzac Parade,Kingsford",Sydney,NSW,Corporate,Tina Carlton,Low,Bagged Rubber Bands,Office Supplies,Wrap Bag,Regular Air,12-03-2015,$0.24,$1.26,$1.02,31,$53.42,2%,$4.75,$58.17,$0.70,$54.67</t>
  </si>
  <si>
    <t>6159-1,03-08-2015,Dave Hallsten,"1 John St,Waterloo",Sydney,NSW,Home Office,Charlie Bui,Not Specified,Apex Straight Scissors,Office Supplies,Wrap Bag,Regular Air,08-08-2015,$5.19,$12.98,$7.79,34,$233.15,2%,$12.04,$221.20,$3.14,$231.25</t>
  </si>
  <si>
    <t>6160-1,12-03-2016,Andrew Allen,"797 Botany Rd,Rosebery",Sydney,NSW,Corporate,Phoebe Gour,Critical,Smiths Pushpins,Office Supplies,Small Box,Regular Air,17-03-2016,$0.94,$1.88,$0.94,39,$63.96,8%,$0.34,$62.39,$0.79,$63.97</t>
  </si>
  <si>
    <t>6160-1,21-03-2016,Deanra Eno,"412 Brunswick St,Fitzroy",Melbourne,VIC,Corporate,Connor Betts,Medium,Alto Perma 3000 Stacking Storage Drawers,Office Supplies,Small Box,Regular Air,22-03-2016,$7.13,$20.98,$13.85,10,$293.32,10%,$29.97,$284.35,$5.42,$299.75</t>
  </si>
  <si>
    <t>6164-1,17-04-2016,Darrin Sayre,"Sydney Fish Market, Bank Street, Sydney",Sydney,NSW,Consumer,Phoebe Gour,Medium,"Artisan Hi-Liter EverBold Pen Style Fluorescent Highlighters, 4/Pack",Office Supplies,Small Box,Regular Air,19-04-2016,$4.48,$8.14,$3.66,19,$44.85,0%,$4.04,$40.81,$3.12,$42.44</t>
  </si>
  <si>
    <t>6165-1,28-12-2016,Sally Knutson,"Shop 1, 186-190 Church Street,Parramatta</t>
  </si>
  <si>
    <t>6166-1,09-01-2016,Lena Creighton,"127 Liverpool St,Sydney",Sydney,NSW,Corporate,Samantha Chairs,High,Steady Liquid Accent Tank-Style Highlighters,Technology,Small Box,Regular Air,11-01-2016,$1.31,$2.84,$1.53,20,$66.80,4%,$5.34,$61.46,$0.93,$62.96</t>
  </si>
  <si>
    <t>6166-1,03-09-2016,Cynthia Voltz,"Westfield Miranda, 600 Kingsway,Miranda",Sydney,NSW,Home Office,Preston Senome,Not Specified,Smiths Metal Binder Clips,Technology,Small Box,Regular Air,06-09-2016,$1.60,$2.62,$1.02,18,$68.90,10%,$38.32,$65.98,$0.80,$62.47</t>
  </si>
  <si>
    <t>6166-1,09-01-2016,Lena Creighton,"96 Liverpool St,Sydney",Sydney,NSW,Consumer,Samantha Chairs,High,Steady Liquid Accent Tank-Style Highlighters,Office Supplies,Small Box,Regular Air,11-01-2016,$1.31,$2.84,$1.53,5,$66.80,8%,$5.34,$61.46,$0.93,$62.96</t>
  </si>
  <si>
    <t>6166-1,09-01-2016,Lena Creighton,"127 Liverpool St,Sydney",Sydney,NSW,Small Business,Samantha Chairs,Critical,Steady Liquid Accent Tank-Style Highlighters,Office Supplies,Small Box,Regular Air,11-01-2016,$1.31,$2.84,$1.53,28,$66.80,4%,$5.34,$61.46,$0.93,$62.96</t>
  </si>
  <si>
    <t>6166-1,09-01-2016,Lena Creighton,"127 Liverpool St,Sydney",Sydney,NSW,Consumer,Samantha Chairs,Low,Steady Liquid Accent Tank-Style Highlighters,Office Supplies,Wrap Bag,Regular Air,11-01-2016,$1.31,$2.84,$1.53,28,$66.80,6%,$5.34,$61.46,$0.93,$62.96</t>
  </si>
  <si>
    <t>6166-1,09-01-2016,Lena Creighton,"127 Liverpool St,Sydney",Sydney,NSW,Consumer,Samantha Chairs,Low,Steady Liquid Accent Tank-Style Highlighters,Office Supplies,Small Box,Regular Air,11-01-2016,$1.31,$2.84,$1.53,13,$66.80,1%,$5.34,$61.46,$0.93,$62.96</t>
  </si>
  <si>
    <t>6166-1,09-01-2016,Lena Creighton,"96 Liverpool St,Sydney",Sydney,NSW,Corporate,Samantha Chairs,Not Specified,Steady Liquid Accent Tank-Style Highlighters,Office Supplies,Small Box,Regular Air,11-01-2016,$1.31,$2.84,$1.53,30,$66.80,8%,$5.34,$61.46,$0.93,$62.96</t>
  </si>
  <si>
    <t>6166-1,09-01-2016,Lena Creighton,"127 Liverpool St,Sydney",Sydney,NSW,Consumer,Samantha Chairs,Medium,Steady Liquid Accent Tank-Style Highlighters,Technology,Large Box,Regular Air,11-01-2016,$1.31,$2.84,$1.53,10,$66.80,1%,$5.34,$61.46,$0.93,$62.96</t>
  </si>
  <si>
    <t>6166-1,09-01-2016,Dan Lawera ,"Macquarie Centre Cnr Herring Road &amp; Waterloo Road,Macquarie Park",Sydney,NSW,Home Office,Nicholas Fernandes,Critical,Steady Liquid Accent Tank-Style Highlighters,Office Supplies,Small Pack,Regular Air,11-01-2016,$1.31,$2.84,$1.53,50,$66.80,8%,$5.34,$61.46,$0.93,$62.96</t>
  </si>
  <si>
    <t>6167-1,12-01-2016,Dave Hallsten,"1 John St,Waterloo",Sydney,NSW,Corporate,Charlie Bui,Critical,Artisan Legal 4-Ring Binder,Office Supplies,Small Pack,Express Air,14-01-2016,$13.64,$20.98,$7.34,35,$713.32,2%,$49.93,$663.39,$1.49,$664.88</t>
  </si>
  <si>
    <t>6168-1,17-01-2016,Cyra Reiten,"Westfield 1 Anderson St,Chatswood",Sydney,NSW,Home Office,Nicholas Fernandes,High,"Artisan Flip-Chart Easel Binder, Black",Office Supplies,Small Box,Regular Air,17-01-2016,$13.88,$22.38,$8.50,34,$425.12,7%,$16.59,$400.05,$15.10,$400.47</t>
  </si>
  <si>
    <t>6169-1,28-09-2015,Maria Bertelson,"188 Pitt Street,Sydney",Sydney,NSW,Small Business,Tina Carlton,Not Specified,Wirebound Voice Message Log Book,Office Supplies,Wrap Bag,Regular Air,30-09-2015,$2.90,$4.76,$1.86,31,$33.76,1%,$2.61,$30.03,$0.88,$36.46</t>
  </si>
  <si>
    <t>6169-1,18-05-2015,Sibella Parks,"180 High Street,Windsor",Melbourne,VIC,Consumer,Connor Betts,Not Specified,Apex Preferred Stainless Steel Scissors,Technology,Small Pack,Regular Air,18-05-2015,$2.50,$5.68,$3.18,25,$265.52,0%,$52.71,$263.05,$3.60,$266.95</t>
  </si>
  <si>
    <t>6169-1,14-07-2015,Raymond Fair,"105 Pitt St,Sydney",Sydney,NSW,Home Office,Charlie Bui,Critical,"Angle-D Binders with Locking Rings, Label Holders",Office Supplies,Small Pack,Regular Air,19-07-2015,$4.53,$7.30,$2.77,4,$278.60,3%,$17.85,$255.03,$7.72,$266.95</t>
  </si>
  <si>
    <t>6170-1,28-01-2016,Patrick ODonnell,"21 Wentworth St,Parramatta",Sydney,NSW,Small Business,Aanya Zhang,Not Specified,Smiths SlimLine Pencil Sharpener,Office Supplies,Small Pack,Express Air,29-01-2016,$4.79,$11.97,$7.18,44,$335.16,7%,$10.05,$325.11,$5.81,$330.92</t>
  </si>
  <si>
    <t>6170-1,10-06-2016,Chuck Clark,"53-55 Liverpool St,Sydney",Sydney,NSW,Corporate,Tina Carlton,Critical,Self-Adhesive Ring Binder Labels,Office Supplies,Small Box,Regular Air,11-06-2016,$2.18,$3.52,$1.34,8,$25.56,2%,$2.45,$23.02,$6.83,$26.51</t>
  </si>
  <si>
    <t>6171-1,31-10-2016,Roy Phan,"506 Swan Street,Richmond",Melbourne,VIC,Corporate,Connor Betts,Medium,TechSavi Access Keyboard,Office Supplies,Wrap Bag,Regular Air,01-11-2016,$10.07,$15.98,$5.91,21,$820.91,6%,$832.80,$855.49,$4.00,$845.94</t>
  </si>
  <si>
    <t>6173-1,02-02-2017,Cindy Chapman,"53-55 Liverpool St,Sydney",Sydney,NSW,Small Business,Tina Carlton,High,TechSavi Cordless Elite Duo,Office Supplies,Small Box,Regular Air,04-02-2017,$60.59,$100.98,$40.39,31,$406.76,3%,$34.67,$472.25,$7.18,$453.03</t>
  </si>
  <si>
    <t>6173-1,14-09-2016,Nathan Gelder,"223 Barkly St,St Kilda",Melbourne,VIC,Consumer,Yvette Biti,Medium,TechSavi Cordless Navigator Duo,Office Supplies,Wrap Bag,Regular Air,16-09-2016,$42.11,$80.98,$38.87,37,$481.00,3%,$26.25,$474.75,$7.18,$485.25</t>
  </si>
  <si>
    <t>6174-1,17-01-2016,Cyra Reiten,"Westfield 1 Anderson St,Chatswood",Sydney,NSW,Corporate,Nicholas Fernandes,Critical,Beekin 6 Outlet Metallic Surge Strip,Technology,Medium Box,Regular Air,17-01-2016,$4.46,$10.89,$6.43,10,$287.64,0%,$28.76,$258.88,$4.50,$265.37</t>
  </si>
  <si>
    <t>6174-1,27-06-2015,Stefania Perrino,"180 High Street,Windsor",Melbourne,VIC,Home Office,Connor Betts,Low,Artisan Non-Stick Binders,Office Supplies,Small Box,Regular Air,29-06-2015,$2.74,$4.49,$1.75,37,$67.93,9%,$5.43,$62.40,$1.49,$66.57</t>
  </si>
  <si>
    <t>6174-1,15-12-2016,Monica Federle,"834 Bourke St,Waterloo",Sydney,NSW,Small Business,Charlie Bui,Critical,Beekin 6 Outlet Metallic Surge Strip,Office Supplies,Wrap Bag,Express Air,24-12-2016,$4.46,$10.89,$6.43,32,$269.30,3%,$2.98,$264.08,$4.50,$268.58</t>
  </si>
  <si>
    <t>6176-1,20-03-2016,Thea Hudgings,"224A Gertrude St,Fitzroy",Melbourne,VIC,Corporate,Connor Betts,Medium,TechSavi Access Keyboard,Furniture,Small Pack,Regular Air,21-03-2016,$10.07,$15.98,$5.91,16,$410.58,0%,$17.65,$403.07,$4.00,$408.57</t>
  </si>
  <si>
    <t>6176-1,19-01-2016,Sue Ann Reed,"501 George St,Sydney",Sydney,NSW,Corporate,Samantha Chairs,Critical,TechSavi Internet Navigator Keyboard,Office Supplies,Small Box,Regular Air,19-01-2016,$6.51,$30.98,$24.47,8,"$12,941.71",2%,"$1,035.34","$11,906.37",$6.50,"$11,913.55"</t>
  </si>
  <si>
    <t>6177-1,18-09-2016,Nora Price,"7 Khartoum Rd,Macquarie Park",Sydney,NSW,Small Business,Preston Senome,Medium,TechSavi Internet Navigator Keyboard,Office Supplies,Small Box,Regular Air,19-09-2016,$6.51,$30.98,$24.47,16,$255.56,0%,$22.58,$233.69,$6.50,$234.00</t>
  </si>
  <si>
    <t>6177-1,20-08-2016,Ed Ludwig,"221 Barkly St,St Kilda",Melbourne,VIC,Corporate,Yvette Biti,Not Specified,Smiths Metal Binder Clips,Office Supplies,Small Box,Regular Air,25-08-2016,$1.60,$2.62,$1.02,20,$105.84,0%,$6.35,$99.49,$0.80,$100.20</t>
  </si>
  <si>
    <t>6178-1,21-02-2016,Clay Cheatham,"7 Khartoum Rd,Macquarie Park",Sydney,NSW,Corporate,Preston Senome,Low,Artisan Hanging File Binders,Office Supplies,Wrap Bag,Express Air,22-02-2016,$3.65,$5.98,$2.33,20,$297.50,9%,$26.95,$253.09,$1.49,$253.28</t>
  </si>
  <si>
    <t>6179-1,02-04-2016,Matt Collister,"99 Glebe Point Rd,Glebe",Sydney,NSW,Corporate,Natasha Song,Low,PastelOcean Color Pencil Set,Office Supplies,Wrap Bag,Regular Air,03-04-2016,$11.11,$19.84,$8.73,41,$287.64,3%,$28.76,$258.86,$4.10,$265.37</t>
  </si>
  <si>
    <t>6180-1,27-12-2014,Todd Boyes,"Westfield Miranda, 600 Kingsway,Miranda",Sydney,NSW,Corporate,Preston Senome,High,600 Series Non-Flip,Office Supplies,Small Pack,Express Air,29-12-2014,$19.78,$45.99,$26.21,19,"$1,569.76",8%,$39.91,"$1,495.77",$4.99,"$1,463.27"</t>
  </si>
  <si>
    <t>6180-1,15-08-2016,Dave Hallsten,"1 John St,Waterloo",Sydney,NSW,Corporate,Charlie Bui,Low,Binder Posts,Office Supplies,Wrap Bag,Regular Air,20-08-2016,$3.50,$5.74,$2.24,33,$251.78,7%,$22.79,$228.69,$5.01,$234.20</t>
  </si>
  <si>
    <t>6180-1,04-06-2014,Nathan Mautz,"412 Brunswick St,Fitzroy",Melbourne,VIC,Consumer,Connor Betts,Low,HFX LaserJet 3310 Copier,Office Supplies,Wrap Bag,Regular Air,05-06-2014,$377.99,$599.99,$222.00,29,"$7,015.28",7%,$720.40,"$7,045.74",$24.49,"$7,194.14"</t>
  </si>
  <si>
    <t>6184-1,29-01-2016,Bryan Spruell,"1 John Street,Waterloo",Sydney,NSW,Home Office,Charlie Bui,Low,Pizazz Drawing Pencil Set,Technology,Small Box,Regular Air,31-01-2016,$1.53,$2.78,$1.25,14,$105.64,3%,$0.00,$105.64,$1.34,$106.98</t>
  </si>
  <si>
    <t>6184-1,29-01-2016,Bryan Spruell,"1 John Street,Waterloo",Sydney,NSW,Corporate,Charlie Bui,Medium,Pizazz Drawing Pencil Set,Technology,Medium Box,Regular Air,31-01-2016,$1.53,$2.78,$1.25,25,$105.64,5%,$0.00,$105.64,$1.34,$106.98</t>
  </si>
  <si>
    <t>6184-1,08-05-2016,Quincy Jones,"Shop 3/144 Waterloo Road,Greenacre",Sydney,NSW,Corporate,Samantha Chairs,Medium,"DrawIt Colored Pencils, 48-Color Set",Furniture,Large Box,Regular Air,08-05-2016,$21.56,$36.55,$14.99,20,$206.91,5%,$2.07,$196.71,$13.89,$194.90</t>
  </si>
  <si>
    <t>6184-1,23-04-2016,Cindy Chapman,"53-55 Liverpool St,Sydney",Sydney,NSW,Home Office,Tina Carlton,Low,Wirebound Voice Message Log Book,Technology,Large Box,Regular Air,24-04-2016,$2.90,$4.76,$1.86,16,$43.78,0%,$0.44,$43.34,$0.88,$46.93</t>
  </si>
  <si>
    <t>6184-1,29-06-2016,Brian DeCherney,"523 King St,Newtown",Sydney,NSW,Small Business,Aanya Zhang,Low,Pizazz Drawing Pencil Set,Office Supplies,Small Box,Regular Air,01-07-2016,$1.53,$2.78,$1.25,26,$105.64,3%,$0.00,$105.64,$1.34,$106.98</t>
  </si>
  <si>
    <t>6184-1,17-11-2016,Saphhira Shifley,"Westfield Miranda, 600 Kingsway,Miranda",Sydney,NSW,Small Business,Preston Senome,Low,HFX LaserJet 3310 Copier,Office Supplies,Small Box,Regular Air,19-11-2016,$377.99,$599.99,$222.00,41,"$16,522.72",4%,$700.39,"$12,965.67",$24.49,"$1,905.27"</t>
  </si>
  <si>
    <t>6184-1,23-11-2013,Toby Knight,"Crown Complex,Southbank",Melbourne,VIC,Corporate,Yvette Biti,High,"3Max Polarizing Task Lamp with Clamp Arm, Light Gray",Office Supplies,Small Pack,Regular Air,25-11-2013,$56.16,$136.98,$80.82,11,$469.62,3%,$18.48,$444.25,$24.49,$449.25</t>
  </si>
  <si>
    <t>6184-1,06-03-2016,Robert Marley,"211/25-29 Dixon St,Haymarket",Sydney,NSW,Corporate,Preston Senome,Critical,Unpadded Memo Slips,Office Supplies,Wrap Bag,Regular Air,07-03-2016,$2.59,$3.98,$1.39,16,$43.78,9%,$0.44,$43.34,$2.97,$46.32</t>
  </si>
  <si>
    <t>6184-1,03-12-2016,Anthony Rawles,"Shop 1, 186-190 Church Street,Parramatta</t>
  </si>
  <si>
    <t>6185-1,03-11-2016,Shahid Sharia Bard,"3/219 Canley Vale Road,Canley Heights",Sydney,NSW,Home Office,Mihael Khan,Not Specified,Steady Major Accent Highlighters,Office Supplies,Wrap Bag,Regular Air,04-11-2016,$3.75,$7.08,$3.33,38,$223.92,0%,$22.71,$221.24,$2.35,$221.84</t>
  </si>
  <si>
    <t>6186-1,19-01-2016,Sue Ann Reed,"302 George St,Sydney",Melbourne,VIC,Consumer,Connor Betts,High,UGen Ultra Profes,Office Supplies,Small Box,Regular Air,19-01-2016,$2.19,$3.52,$1.34,40,"$12,941.71",3%,"$1,035.34","$11,906.37",$6.83,"$11,913.55"</t>
  </si>
  <si>
    <t>6186-1,21-05-2016,Eric Barreto,"359 Crown Street,Surry Hills",Sydney,NSW,Small Business,Phoebe Gour,Medium,Artisan Reinforcements for Hole-Punch Pages,Office Supplies,Small Box,Regular Air,21-05-2016,$1.19,$1.98,$0.79,26,$23.76,3%,$1.66,$22.10,$4.77,$26.87</t>
  </si>
  <si>
    <t>6186-1,08-06-2016,John Lee,"180 High Street,Windsor",Melbourne,VIC,Small Business,Connor Betts,Critical,Beekin 6 Outlet Metallic Surge Strip,Office Supplies,Small Box,Regular Air,10-06-2016,$4.46,$10.89,$6.43,45,$247.84,0%,$2.48,$245.36,$4.50,$251.86</t>
  </si>
  <si>
    <t>6186-1,16-07-2013,George Zrebassa,"73 MacLeay St,Potts Point",Sydney,NSW,Small Business,Natasha Song,High,Artisan Printable Repositionable Plastic Tabs,Office Supplies,Small Box,Regular Air,17-07-2013,$5.33,$8.60,$3.27,30,$23.78,3%,$1.66,$22.10,$6.19,$26.87</t>
  </si>
  <si>
    <t>6186-1,31-10-2016,Roy Phan,"506 Swan Street,Richmond",Melbourne,VIC,Small Business,Connor Betts,Not Specified,Artisan Round Ring Poly Binders,Office Supplies,Wrap Bag,Express Air,01-11-2016,$1.82,$2.84,$1.02,49,$23.76,8%,$1.66,$22.10,$5.44,$26.87</t>
  </si>
  <si>
    <t>6186-1,23-06-2016,Harold Dahlen,"53-55 Liverpool St,Sydney",Sydney,NSW,Home Office,Tina Carlton,Medium,Artisan Reinforcements for Hole-Punch Pages,Office Supplies,Wrap Bag,Express Air,27-06-2016,$1.19,$1.98,$0.79,23,$25.76,5%,$2.02,$22.10,$4.77,$26.87</t>
  </si>
  <si>
    <t>6186-1,27-03-2016,Deirdre Greer,"33/4 Barangaroo Avenue,Sydney",Sydney,NSW,Small Business,Natasha Song,Medium,HFX 6S Scientific Calculator,Office Supplies,Small Box,Regular Air,03-04-2016,$7.92,$12.99,$5.07,30,"$11,949.77",2%,"$1,032.99","$11,973.57",$9.44,"$11,937.22"</t>
  </si>
  <si>
    <t>6186-1,28-01-2016,Noel Staavos,"85-113 Dunning Ave,Roseberry",Sydney,NSW,Corporate,Mihael Khan,Low,Artisan Round Ring Poly Binders,Office Supplies,Wrap Bag,Regular Air,30-01-2016,$1.82,$2.84,$1.02,46,$23.76,4%,$1.66,$22.10,$5.44,$26.87</t>
  </si>
  <si>
    <t>6187-1,17-03-2016,Carol Darley,"Crown Complex,Southbank",Melbourne,VIC,Corporate,Connor Betts,Not Specified,"Angle-D Binders with Locking Rings, Label Holders",Office Supplies,Wrap Bag,Express Air,18-03-2016,$4.53,$7.30,$2.77,5,$591.56,9%,$0.00,$593.04,$7.72,$600.20</t>
  </si>
  <si>
    <t>6187-1,27-07-2015,Michael Oakman,"8 Rankins Lane ,Melbourne",Melbourne,VIC,Home Office,Connor Betts,High,UGen Ultra Cordless Optical Suite,Technology,Large Box,Regular Air,01-08-2015,$54.52,$100.97,$46.45,20,$481.43,7%,$34.48,"$4,042.94",$7.18,"$4,402.52"</t>
  </si>
  <si>
    <t>6187-1,03-02-2016,Darrin Martin,"221 Barkly St,St Kilda",Melbourne,VIC,Home Office,Yvette Biti,Low,Smiths Premium Bright 1-Part Blank Computer Paper,Technology,Small Box,Regular Air,05-02-2016,$12.39,$19.98,$7.59,29,$255.36,4%,$22.98,$232.38,$5.77,$234.20</t>
  </si>
  <si>
    <t>6187-1,03-02-2016,Darrin Martin,"222 Barkly St,St Kilda",Melbourne,VIC,Corporate,Yvette Biti,Medium,Smiths File Caddy,Office Supplies,Small Box,Regular Air,05-02-2016,$4.03,$9.38,$5.35,39,$255.36,4%,$22.98,$232.38,$7.28,$234.25</t>
  </si>
  <si>
    <t>6187-1,03-02-2016,Darrin Martin,"221 Barkly St,St Kilda",Melbourne,VIC,Corporate,Yvette Biti,High,Smiths Bulk Pack Metal Binder Clips,Office Supplies,Small Box,Regular Air,05-02-2016,$3.95,$6.08,$2.13,25,$255.36,3%,$22.98,$232.38,$1.82,$234.20</t>
  </si>
  <si>
    <t>6187-1,01-02-2016,Patrick Gardner,"224A Gertrude St,Fitzroy",Melbourne,VIC,Consumer,Connor Betts,Not Specified,Smiths Bulk Pack Metal Binder Clips,Office Supplies,Small Box,Regular Air,02-02-2016,$3.95,$6.08,$2.13,6,$255.36,2%,$22.98,$232.38,$1.82,$234.20</t>
  </si>
  <si>
    <t>6188-1,28-01-2016,Noel Staavos,"85-113 Dunning Ave,Roseberry",Sydney,NSW,Small Business,Mihael Khan,Medium,Binder Posts,Office Supplies,Small Box,Regular Air,30-01-2016,$3.50,$5.74,$2.24,10,$163.18,8%,$16.32,$146.86,$5.01,$149.83</t>
  </si>
  <si>
    <t>6188-1,02-08-2016,Dean Percer,"221 Barkly St,St Kilda",Melbourne,VIC,Corporate,Yvette Biti,High,TechSavi Cordless Elite Duo,Office Supplies,Small Box,Regular Air,04-08-2016,$60.59,$100.98,$40.39,13,"$1,045.22",3%,$62.71,"$1,040.57",$7.18,"$1,055.77"</t>
  </si>
  <si>
    <t>6189-1,01-05-2015,Chad McGuire,"73 MacLeay St,Potts Point",Sydney,NSW,Consumer,Natasha Song,Not Specified,Smiths Bulldog Clip,Office Supplies,Small Box,Express Air,02-05-2015,$2.31,$3.78,$1.47,9,$290.78,0%,$23.26,$267.52,$0.71,$264.82</t>
  </si>
  <si>
    <t>6189-1,03-08-2016,Michael Stewart,"531 King St,Newtown",Sydney,NSW,Home Office,Mihael Khan,High,UGen Ultra Cordless Optical Suite,Technology,Small Pack,Regular Air,04-08-2016,$54.52,$100.97,$46.45,46,"$1,559.37",6%,$62.39,"$1,490.69",$7.18,"$1,494.67"</t>
  </si>
  <si>
    <t>6190-1,17-11-2015,Shahid Hopkins,"438 Victoria Avenue,Chatswood",Sydney,NSW,Corporate,Natasha Song,Not Specified,TechSavi Access Keyboard,Office Supplies,Small Box,Regular Air,24-11-2015,$10.07,$15.98,$5.91,39,$108.90,3%,$10.89,$98.01,$4.00,$100.59</t>
  </si>
  <si>
    <t>6190-1,12-11-2016,Dan Campbell,"1/173-179 Bronte Rd,Waverley",Sydney,NSW,Consumer,Leighton Forrest,Low,Pizazz Dustless Chalk Sticks,Office Supplies,Small Box,Regular Air,12-11-2016,$1.09,$1.68,$0.59,32,$37.72,10%,$2.54,$34.20,$1.00,$35.39</t>
  </si>
  <si>
    <t>6190-1,09-02-2016,Linda Southworth,"359 Crown Street,Surry Hills",Sydney,NSW,Corporate,Phoebe Gour,High,"DrawIt Colored Pencils, 48-Color Set",Office Supplies,Small Box,Regular Air,16-02-2016,$21.56,$36.55,$14.99,25,$219.30,2%,$2.48,$217.12,$13.89,$231.00</t>
  </si>
  <si>
    <t>6190-1,24-08-2016,Kelly Williams,"499-501 Lygon Street,Carlton North",Melbourne,VIC,Small Business,Yvette Biti,High,"DrawIt Colored Pencils, 48-Color Set",Technology,Jumbo Drum,Delivery Truck,25-08-2016,$21.56,$36.55,$14.99,44,$219.30,3%,$2.19,$217.11,$13.89,$231.00</t>
  </si>
  <si>
    <t>6190-1,08-02-2016,Ed Braxton,"499-501 Lygon Street,Carlton North",Melbourne,VIC,Home Office,Yvette Biti,Not Specified,DrawIt Colored Pencils,Office Supplies,Wrap Bag,Regular Air,09-02-2016,$4.37,$9.11,$4.74,38,$219.30,0%,$2.19,$217.11,$2.25,$231.00</t>
  </si>
  <si>
    <t>6190-1,31-12-2015,Matt Collister,"99 Glebe Point Rd,Glebe",Sydney,NSW,Home Office,Natasha Song,High,"DrawIt Colored Pencils, 48-Color Set",Technology,Small Box,Regular Air,01-01-2016,$21.56,$36.55,$14.99,37,$219.30,10%,$2.19,$217.11,$13.89,$231.00</t>
  </si>
  <si>
    <t>6190-1,13-04-2016,Denny Joy,"99 Lygon Street,East Brunswick",Melbourne,VIC,Consumer,Connor Betts,Critical,"DrawIt Colored Pencils, 48-Color Set",Office Supplies,Wrap Bag,Regular Air,15-04-2016,$21.56,$36.55,$14.99,17,$219.30,3%,$2.19,$217.11,$13.89,$231.00</t>
  </si>
  <si>
    <t>6190-1,18-08-2016,Emily Grady,"359 Crown Street,Surry Hills",Sydney,NSW,Small Business,Phoebe Gour,Low,"DrawIt Colored Pencils, 48-Color Set",Office Supplies,Wrap Bag,Regular Air,20-08-2016,$21.56,$36.55,$14.99,47,$219.60,7%,$2.74,$217.11,$13.89,$231.00</t>
  </si>
  <si>
    <t>6191-1,21-09-2016,Dan Campbell,"1/173-179 Bronte Rd,Waverley",Sydney,NSW,Home Office,Leighton Forrest,Medium,Unpadded Memo Slips,Technology,Small Box,Regular Air,21-09-2016,$2.59,$3.98,$1.39,27,$199.00,10%,$15.92,$183.08,$2.97,$186.05</t>
  </si>
  <si>
    <t>6191-1,15-10-2015,Lisa DeCherney,"523 King St,Newtown",Sydney,NSW,Small Business,Aanya Zhang,Medium,Smiths Standard Envelopes,Office Supplies,Small Box,Regular Air,15-10-2015,$3.52,$5.68,$2.16,32,$111.15,10%,$7.78,$103.37,$1.39,$104.39</t>
  </si>
  <si>
    <t>6191-1,14-02-2016,Brad Thomas,"152 Bunnerong Road,Eastgardens",Sydney,NSW,Corporate,Tina Carlton,High,"TypeRight  Top-Opening Peel &amp; Seel Envelopes, Plain White",Office Supplies,Wrap Bag,Regular Air,16-02-2016,$16.85,$27.18,$10.33,28,$482.47,4%,$42.55,$430.25,$8.23,$435.07</t>
  </si>
  <si>
    <t>6191-1,22-08-2016,Todd Boyes,"Westfield Miranda, 600 Kingsway,Miranda",Sydney,NSW,Home Office,Preston Senome,Low,"Smiths Pen Style Liquid Stix</t>
  </si>
  <si>
    <t>6192-1,31-10-2015,George Zrebassa,"73 MacLeay St,Potts Point",Sydney,NSW,Home Office,Natasha Song,Medium,Apex Box Cutter Scissors,Office Supplies,Small Box,Regular Air,03-11-2015,$4.19,$10.23,$6.04,13,$299.30,6%,$4.79,$268.03,$4.68,$273.03</t>
  </si>
  <si>
    <t>6193-1,10-02-2016,Roy Skaria,"2/797 Botany Rd,Rosebery",Sydney,NSW,Home Office,Samantha Chairs,Critical,PastelOcean Color Pencil Set,Technology,Medium Box,Regular Air,11-02-2016,$11.11,$19.84,$8.73,49,$198.40,6%,$9.92,$188.48,$4.10,$192.58</t>
  </si>
  <si>
    <t>6193-1,29-03-2016,Sung Shariari,"6/15 Cross Street,Double Bay",Sydney,NSW,Consumer,Leighton Forrest,High,"Angle-D Binders with Locking Rings, Label Holders",Technology,Large Box,Regular Air,30-03-2016,$4.53,$7.30,$2.77,49,$253.00,6%,$2.67,$266.03,$7.72,$274.35</t>
  </si>
  <si>
    <t>6193-1,10-02-2016,Roy Skaria,"2/797 Botany Rd,Rosebery",Sydney,NSW,Consumer,Samantha Chairs,Critical,PastelOcean Color Pencil Set,Technology,Medium Box,Regular Air,11-02-2016,$11.11,$19.84,$8.73,17,$198.40,0%,$9.92,$188.48,$4.10,$192.58</t>
  </si>
  <si>
    <t>6193-1,10-02-2016,Roy Skaria,"2/797 Botany Rd,Rosebery",Sydney,NSW,Home Office,Samantha Chairs,Low,PastelOcean Color Pencil Set,Office Supplies,Small Box,Regular Air,11-02-2016,$11.11,$19.84,$8.73,50,$198.40,9%,$9.92,$188.48,$4.10,$192.58</t>
  </si>
  <si>
    <t>6193-1,22-12-2016,Giulietta Weimer,"48 Albion St,Surry Hills",Sydney,NSW,Consumer,Natasha Song,Low,Self-Adhesive Removable Labels,Office Supplies,Wrap Bag,Regular Air,23-12-2016,$1.98,$3.15,$1.17,14,$35.92,9%,$1.45,$33.29,$0.49,$33.89</t>
  </si>
  <si>
    <t>6193-1,10-06-2015,Liz MacKendrick,"224A Gertrude St,Fitzroy",Melbourne,VIC,Corporate,Connor Betts,Not Specified,UGen Ultra Professional Cordless Optical Suite,Office Supplies,Small Box,Regular Air,14-06-2015,$156.50,$300.97,$144.47,24,"$2,829.76",4%,$282.79,"$2,827.75",$7.18,"$2,857.25"</t>
  </si>
  <si>
    <t>6193-1,22-09-2016,Richard Bierner,"180 High Street,Windsor",Melbourne,VIC,Consumer,Connor Betts,High,Artisan Legal 4-Ring Binder,Office Supplies,Small Box,Express Air,23-09-2016,$13.64,$20.98,$7.34,49,$801.76,8%,$7.24,$733.24,$1.49,$774.74</t>
  </si>
  <si>
    <t>6193-1,10-02-2016,Roy Skaria,"2/797 Botany Rd,Rosebery",Sydney,NSW,Consumer,Samantha Chairs,Low,PastelOcean Color Pencil Set,Technology,Jumbo Drum,Delivery Truck,11-02-2016,$11.11,$19.84,$8.73,34,$198.40,2%,$9.92,$188.48,$4.10,$192.58</t>
  </si>
  <si>
    <t>6193-1,09-05-2016,Cindy Stewart,"1/173-179 Bronte Rd,Waverley",Sydney,NSW,Home Office,Leighton Forrest,Low,Pizazz Dustless Chalk Sticks,Office Supplies,Small Box,Regular Air,10-05-2016,$1.09,$1.68,$0.59,22,$57.52,7%,$5.45,$52.67,$1.00,$53.67</t>
  </si>
  <si>
    <t>6194-1,31-05-2013,Rick Duston,"260 Marrickville Rd,Marrickville",Sydney,NSW,Consumer,Nicholas Fernandes,Low,Pizazz Drawing Pencil Set,Office Supplies,Wrap Bag,Regular Air,31-05-2013,$1.53,$2.78,$1.25,23,$298.50,9%,$2.45,$285.57,$1.34,$288.36</t>
  </si>
  <si>
    <t>6195-1,09-12-2015,Craig Carroll,"99 Lygon Street,East Brunswick",Melbourne,VIC,Small Business,Connor Betts,Low,"Angle-D Binders with Locking Rings, Label Holders",Office Supplies,Small Box,Express Air,09-12-2015,$4.53,$7.30,$2.77,46,$287.42,9%,$2.47,$274.51,$7.72,$278.30</t>
  </si>
  <si>
    <t>6195-1,07-08-2016,Maureen Gastineau,"10 O'Connell St,Sydney",Sydney,NSW,Corporate,Aanya Zhang,Not Specified,PastelOcean Color Pencil Set,Technology,Small Box,Regular Air,08-08-2016,$11.11,$19.84,$8.73,21,$354.72,5%,$9.20,$340.65,$4.10,$355.36</t>
  </si>
  <si>
    <t>6195-1,02-11-2016,Roland Murray,"Westfield 1 Anderson St,Chatswood",Sydney,NSW,Corporate,Nicholas Fernandes,Low,Alto Memo Cubes,Technology,Small Box,Regular Air,06-11-2016,$3.32,$5.18,$1.86,8,$185.06,1%,$10.81,$185.21,$2.04,$186.00</t>
  </si>
  <si>
    <t>6196-1,15-10-2015,Lisa DeCherney,"523 King St,Newtown",Sydney,NSW,Consumer,Aanya Zhang,Not Specified,"Smiths Pen Style Liquid Stix</t>
  </si>
  <si>
    <t>6196-1,28-09-2016,Troy Staebel,"1-2/299 Sussex St,Sydney",Sydney,NSW,Corporate,Aanya Zhang,Critical,Economy Rollaway Files,Office Supplies,Wrap Bag,Regular Air,30-09-2016,$67.73,$165.20,$97.47,16,"$4,726.78",6%,$292.57,"$4,796.52",$19.99,"$3,796.25"</t>
  </si>
  <si>
    <t>6197-1,14-02-2016,Cyma Kinney,"Sydney Fish Market, Bank Street, Sydney",Sydney,NSW,Corporate,Phoebe Gour,Critical,Lumi Crayons,Office Supplies,Small Box,Regular Air,15-02-2016,$5.22,$9.85,$4.63,8,$472.80,8%,$42.55,$430.25,$4.82,$435.07</t>
  </si>
  <si>
    <t>6197-1,12-02-2016,Alejandro Ballentine,"412 Brunswick St,Fitzroy",Melbourne,VIC,Corporate,Connor Betts,Critical,Lumi Crayons,Furniture,Large Box,Regular Air,13-02-2016,$5.22,$9.85,$4.63,44,$472.80,8%,$42.55,$430.25,$4.82,$435.07</t>
  </si>
  <si>
    <t>6197-1,13-02-2016,Pete Armstrong,"506 Swan Street,Richmond",Melbourne,VIC,Corporate,Connor Betts,Medium,Lumi Crayons,Office Supplies,Wrap Bag,Regular Air,16-02-2016,$5.22,$9.85,$4.63,48,$472.80,3%,$42.55,$430.25,$4.82,$435.07</t>
  </si>
  <si>
    <t>6197-1,12-02-2016,Alejandro Ballentine,"412 Brunswick St,Fitzroy",Melbourne,VIC,Corporate,Connor Betts,High,Lumi Crayons,Furniture,Small Pack,Regular Air,13-02-2016,$5.22,$9.85,$4.63,37,$472.80,9%,$42.55,$430.25,$4.82,$435.07</t>
  </si>
  <si>
    <t>6197-1,12-02-2016,Lcoras Songe,"188 Pitt Street,Sydney",Sydney,NSW,Small Business,Tina Carlton,Not Specified,Lest Envelopes,Office Supplies,Wrap Bag,Regular Air,13-02-2016,$3.52,$5.68,$2.16,49,$472.80,9%,$42.55,$430.25,$1.39,$435.07</t>
  </si>
  <si>
    <t>6197-1,13-02-2016,Scot Coram,"2-4 College Street, Darlinghurst",Sydney,NSW,Corporate,Nicholas Fernandes,High,Lumi Crayons,Office Supplies,Small Box,Express Air,16-02-2016,$5.22,$9.85,$4.63,22,$472.80,10%,$42.55,$430.25,$4.82,$435.07</t>
  </si>
  <si>
    <t>6197-1,10-12-2016,Theones,"188 Pitt Street,Sydney",Sydney,NSW,Corporate,Tina Carlton,High,Smiths SlimLine Pencil Sharpener,Office Supplies,Wrap Bag,Regular Air,12-12-2016,$4.79,$11.97,$7.18,20,$279.32,6%,$19.87,$261.19,$5.81,$275.26</t>
  </si>
  <si>
    <t>6197-2,08-05-2016,Michelle Moray,"310 Wattle St,Ultimo",Sydney,NSW,Home Office,Aanya Zhang,Medium,Pizazz Colored Pencils,Office Supplies,Small Pack,Regular Air,12-05-2016,$1.76,$2.94,$1.18,10,$56.83,5%,$5.44,$52.66,$0.81,$53.20</t>
  </si>
  <si>
    <t>6197-2,12-02-2016,Alejandro Ballentine,"412 Brunswick St,Fitzroy",Melbourne,VIC,Corporate,Connor Betts,Medium,Pizazz Colored Pencils,Office Supplies,Small Pack,Regular Air,13-02-2016,$1.76,$2.94,$1.18,30,$52.92,8%,$0.53,$52.39,$0.81,$53.20</t>
  </si>
  <si>
    <t>6199-1,31-12-2015,Matt Collister,"99 Glebe Point Rd,Glebe",Sydney,NSW,Home Office,Natasha Song,Not Specified,Pizazz Colored Pencils,Office Supplies,Small Box,Regular Air,01-01-2016,$1.76,$2.94,$1.18,47,$112.36,6%,$8.54,$103.12,$0.81,$106.98</t>
  </si>
  <si>
    <t>6199-1,20-11-2016,Tony Sayre,"499-501 Lygon Street,Carlton North",Melbourne,VIC,Consumer,Yvette Biti,High,TechSavi Cordless Elite Duo,Technology,Small Box,Regular Air,21-11-2016,$60.59,$100.98,$40.39,13,"$2,494.95",3%,"$2,399.95","$2,465.75",$7.18,"$2,464.75"</t>
  </si>
  <si>
    <t>6199-1,14-05-2013,Eudokia Martin,"412 Brunswick St,Fitzroy",Melbourne,VIC,Consumer,Connor Betts,Not Specified,Brown Kraft Recycled Envelopes,Office Supplies,Small Box,Regular Air,15-05-2013,$11.04,$16.98,$5.94,33,$531.88,5%,$58.19,$428.53,$12.39,$430.65</t>
  </si>
  <si>
    <t>6201-1,13-02-2016,Pete Armstrong,"506 Swan Street,Richmond",Melbourne,VIC,Corporate,Connor Betts,Low,Aluminum Document Frame,Office Supplies,Small Box,Regular Air,16-02-2016,$5.50,$12.22,$6.72,19,$122.20,10%,$12.22,$109.98,$2.85,$112.83</t>
  </si>
  <si>
    <t>6201-1,23-10-2016,Sean ODonnell,"541 Church St ,Richmond",Melbourne,VIC,Corporate,Yvette Biti,Not Specified,Steady 52201 APSCO Electric Pencil Sharpener,Furniture,Small Pack,Regular Air,30-10-2016,$16.80,$40.97,$24.17,6,$599.80,8%,$41.94,$575.86,$8.99,$508.35</t>
  </si>
  <si>
    <t>6201-1,18-06-2016,Shaun Weien,"310 Wattle St,Ultimo",Sydney,NSW,Home Office,Aanya Zhang,Critical,Alto Memo Cubes,Office Supplies,Small Pack,Regular Air,20-06-2016,$3.32,$5.18,$1.86,43,$258.60,5%,$2.04,$233.02,$2.04,$246.22</t>
  </si>
  <si>
    <t>6202-1,02-05-2016,Scott Cohen,"240-242 Johnston Street,Fitzroy",Melbourne,VIC,Home Office,Connor Betts,Low,Xit Blank Computer Paper,Office Supplies,Small Box,Regular Air,04-05-2016,$12.39,$19.98,$7.59,50,$436.02,9%,$25.64,$437.28,$5.77,$432.69</t>
  </si>
  <si>
    <t>6203-1,04-09-2013,Darrin Martin,"221 Barkly St,St Kilda",Melbourne,VIC,Corporate,Yvette Biti,Not Specified,600 Series Non-Flip,Furniture,Small Pack,Regular Air,06-09-2013,$19.78,$45.99,$26.21,7,"$1,504.95",1%,$124.20,"$1,393.35",$4.99,"$1,460.58"</t>
  </si>
  <si>
    <t>6203-1,13-02-2016,Ken Lonsdale,"99 Lygon Street,East Brunswick",Melbourne,VIC,Home Office,Connor Betts,High,Apex Box Cutter Scissors,Office Supplies,Small Pack,Regular Air,13-02-2016,$4.19,$10.23,$6.04,29,$194.37,6%,$15.25,$178.82,$4.68,$183.50</t>
  </si>
  <si>
    <t>6203-1,28-07-2016,Nicole Brennan,"310 Wattle St,Ultimo",Sydney,NSW,Home Office,Aanya Zhang,High,Artisan Binder Labels,Office Supplies,Wrap Bag,Regular Air,30-07-2016,$2.45,$3.89,$1.44,26,$84.70,7%,$8.54,$76.52,$7.01,$74.43</t>
  </si>
  <si>
    <t>6203-1,17-01-2016,Cyra Reiten,"Westfield 1 Anderson St,Chatswaod",Sydney,NSW,Small Business,Nicholas Fernandes,Not Specified,Apex Box Cutter Scissor,Office Supplies,Small Pack,Regular Air,17-01-2016,$4.19,$10.23,$6.04,33,$194.37,8%,$15.55,$178.82,$4.68,$183.50</t>
  </si>
  <si>
    <t>6203-1,13-02-2016,Pete Armstrong,"506 Swan Street,Richmond",Melbourne,VIC,Home Office,Connor Betts,Not Specified,Apex Box Cutter Scissors,Office Supplies,Wrap Bag,Regular Air,16-02-2016,$4.19,$10.23,$6.04,1,$194.37,10%,$15.55,$178.82,$4.68,$183.50</t>
  </si>
  <si>
    <t>6204-1,30-03-2016,Jena Casterl,"127 Liverpool St,Sydney",Sydney,NSW,Consumer,Samantha Chairs,Low,Wirebound Voice Message Log Book,Office Supplies,Small Box,Regular Air,31-03-2016,$2.90,$4.76,$1.86,9,$157.08,3%,$9.42,$147.66,$0.88,$148.54</t>
  </si>
  <si>
    <t>6204-1,17-02-2016,Tony Sayre,"499-501 Lygon Street,Carlton North",Melbourne,VIC,Corporate,Yvette Biti,Medium,Apex Preferred Stainless Steel Scissors,Office Supplies,Small Box,Regular Air,18-02-2016,$2.50,$5.68,$3.18,24,$242.00,5%,$14.52,$240.55,$3.60,$243.56</t>
  </si>
  <si>
    <t>6204-1,21-01-2015,Michael Oakman,"8 Rankins Lane ,Melbourne",Melbourne,VIC,Home Office,Connor Betts,High,Artisan Hole Reinforcements,Office Supplies,Wrap Bag,Regular Air,23-01-2015,$3.99,$6.23,$2.24,9,$219.40,9%,$2.49,$217.29,$6.97,$214.39</t>
  </si>
  <si>
    <t>6204-1,10-02-2016,Roy Skaria,"797 Botany Rd,Rosebery",Sydney,NSW,Corporate,Phoebe Gour,Low,Wirebound Voice Message Log Book,Office Supplies,Small Box,Regular Air,12-02-2016,$2.90,$4.76,$1.86,10,$157.08,9%,$9.42,$147.66,$0.88,$148.64</t>
  </si>
  <si>
    <t>6204-1,02-05-2016,Greg Hansen,"221 Barkly St,St Kilda",Melbourne,VIC,Home Office,Yvette Biti,Medium,Artisan 479 Labels,Office Supplies,Small Box,Regular Air,04-05-2016,$1.59,$2.61,$1.02,8,$27.60,7%,$2.28,$26.04,$0.50,$26.43</t>
  </si>
  <si>
    <t>6204-1,15-10-2015,Melan DeCherney,"145 Ramsay St,Haberfield",Sydney,NSW,Home Office,Phoebe Gour,High,Artisan 474 Labels,Technology,Large Box,Regular Air,19-10-2015,$1.84,$2.88,$1.04,5,$57.73,2%,$0.00,$53.21,$0.99,$54.21</t>
  </si>
  <si>
    <t>6204-1,18-04-2015,Scott Cohen,"240-242 Johnston Street,Fitzroy",Melbourne,VIC,Corporate,Connor Betts,Medium,"Artisan Hi-Liter GlideStik Fluorescent Highlighter, Yellow Ink",Office Supplies,Small Box,Express Air,19-04-2015,$1.92,$3.26,$1.34,7,$16.29,3%,$1.46,$14.72,$1.86,$18.50</t>
  </si>
  <si>
    <t>6204-1,03-03-2015,Nicole Brennan,"310 Wattle St,Ultimo",Sydney,NSW,Small Business,Aanya Zhang,Critical,Artisan Binder Labels,Office Supplies,Small Box,Regular Air,04-03-2015,$2.45,$3.89,$1.44,23,$205.85,2%,$20.59,$299.55,$7.01,$293.30</t>
  </si>
  <si>
    <t>6204-1,20-09-2016,Matthew Clasen,"Macquarie Centre Cnr Herring Road &amp; Waterloo Road,Macquarie Park",Sydney,NSW,Home Office,Wicholas Fernandes,Medium,Artisan Printable Repositionable Plastic Tabs,Technology,Small Box,Regular Air,20-09-2016,$5.33,$8.60,$3.27,29,$41.20,5%,$3.44,$36.60,$6.19,$39.99</t>
  </si>
  <si>
    <t>6204-1,18-12-2016,Christopher Martinez,"188 Pitt Street,Sydney",Sydney,NSW,Home Office,Tina Carlton,Critical,Apex Preferred Stainless Steel Scissors,Office Supplies,Small Box,Regular Air,19-12-2016,$2.50,$5.68,$3.18,43,$134.35,3%,$9.75,$124.49,$3.60,$132.93</t>
  </si>
  <si>
    <t>6204-1,05-04-2016,Thea Hudgings,"224A Gertrude St,Fitzroy",Melbourne,VIC,Home Office,Connor Betts,Critical,Alto Perma 3000 Stacking Storage Drawers,Office Supplies,Small Box,Regular Air,11-04-2016,$8.92,$29.74,$20.82,9,$989.54,9%,$0.00,$951.90,$6.64,$950.20</t>
  </si>
  <si>
    <t>6205-1,14-11-2016,Alan Barnes,"99 Glebe Point Rd,Glebe",Sydney,NSW,Corporate,Natasha Song,Medium,Smiths Standard Envelopes,Office Supplies,Small Box,Regular Air,15-11-2016,$3.52,$5.68,$2.16,4,$216.20,10%,$2.07,$123.81,$1.39,$138.46</t>
  </si>
  <si>
    <t>6206-1,28-12-2016,Cindy Chapman,"53-55 Liverpool St,Sydney",Sydney,NSW,Small Business,Tina Carlton,Critical,Smiths General Use 3-Ring Binders,Office Supplies,Wrap Bag,Express Air,30-12-2016,$1.18,$1.88,$0.70,38,$246.34,7%,$0.00,$242.34,$1.49,$241.33</t>
  </si>
  <si>
    <t>6206-1,08-10-2016,Sylvia Foulston,"152 Bunnerong Road,Eastgardens",Sydney,NSW,Corporate,Tina Carlton,Low,Cando PC940 Copier,Office Supplies,Small Pack,Regular Air,08-10-2016,$216.00,$449.99,$233.99,36,$730.14,1%,$64.71,$664.43,$24.49,$676.82</t>
  </si>
  <si>
    <t>6206-1,15-02-2014,Sandra Glassco,"224A Gertrude St,Fitzroy",Melbourne,VIC,Corporate,Connor Betts,High,Smiths Colored Bar Computer Paper,Technology,Jumbo Drum,Delivery Truck,16-02-2014,$21.97,$35.44,$13.47,12,"$1,545.45",6%,$170.36,"$1,368.44",$4.92,"$1,349.95"</t>
  </si>
  <si>
    <t>6207-1,17-01-2016,Cyra Reiten,"Westfield 1 Anderson St,Chatswood",Sydney,NSW,Small Business,Nicholas Fernandes,Medium,Cando PC940 Copier,Office Supplies,Small Box,Regular Air,17-01-2016,$278.99,$449.99,$171.00,38,"$2,759.72",3%,"$2,633.97","$26,652.16",$49.00,"$26,592.26"</t>
  </si>
  <si>
    <t>6207-1,26-09-2016,Mike Kennedy,"99 Lygon Street,East Brunswick",Melbourne,VIC,Consumer,Connor Betts,Critical,Cando S750 Color Inkjet Printer,Technology,Medium Box,Regular Air,05-10-2016,$75.00,$120.97,$45.97,17,"$2,753.72",0%,$242.77,"$26,257.07",$26.30,"$2,582.03"</t>
  </si>
  <si>
    <t>6207-1,19-02-2016,Roy Skaria,"2/797 Botany Rd,Rosebery",Sydney,NSW,Home Office,Samantha Chairs,High,Unpadded Memo Slips,Office Supplies,Small Box,Regular Air,21-02-2016,$2.59,$3.98,$1.39,22,$43.78,7%,$0.44,$43.34,$2.97,$46.31</t>
  </si>
  <si>
    <t>6207-1,18-08-2016,Emily Grady,"359 Crown Street,Surry Hills",Sydney,NSW,Corporate,Phoebe Gour,Not Specified,Cando S750 Color Inkjet Printer,Office Supplies,Small Box,Regular Air,20-08-2016,$75.00,$120.97,$45.97,21,"$1,545.72",3%,$15.46,"$1,467.68",$26.30,"$1,447.27"</t>
  </si>
  <si>
    <t>6208-1,16-02-2016,Don Jones,"6-8 O'Connell Street,Newtown",Sydney,NSW,Home Office,Nicholas Fernandes,Medium,Smiths General Use 3-Ring Binders,Office Supplies,Wrap Bag,Regular Air,21-02-2016,$1.18,$1.88,$0.70,31,$43.78,4%,$0.44,$43.34,$1.49,$46.91</t>
  </si>
  <si>
    <t>6208-1,21-05-2016,Eric Barreto,"359 Crown Street,Surry Hills",Sydney,NSW,Consumer,Phoebe Gour,High,Smiths Bulk Pack Metal Binder Clips,Furniture,Small Pack,Regular Air,21-05-2016,$3.95,$6.08,$2.13,32,"$1,485.68",8%,$111.72,"$1,444.67",$1.82,"$1,463.67"</t>
  </si>
  <si>
    <t>6208-1,27-08-2015,Edward Becker,"501 George St,Sydney",Sydney,NSW,Corporate,Samantha Chairs,Medium,Artisan 487 Labels,Office Supplies,Small Box,Regular Air,28-08-2015,$2.29,$3.69,$1.40,16,$143.64,4%,$4.52,$134.35,$0.50,$148.89</t>
  </si>
  <si>
    <t>6209-1,10-05-2016,Roy Collins,"Westfield Sydney,Sydney",Sydney,NSW,Small Business,Natasha Song,Low,Smiths Metal Binder Clips,Technology,Small Box,Express Air,12-05-2016,$1.60,$2.62,$1.02,23,$125.76,0%,$12.58,$113.18,$0.80,$113.98</t>
  </si>
  <si>
    <t>6209-1,10-08-2013,Edward Hooks,"224A Gertrude St,Fitzroy",Melbourne,VIC,Consumer,Connor Betts,Low,Artisan 479 Labels,Technology,Small Box,Regular Air,12-08-2013,$1.59,$2.61,$1.02,26,$225.00,1%,$2.26,$213.89,$0.50,$224.39</t>
  </si>
  <si>
    <t>6209-1,17-02-2016,Tony Sayre,"499-501 Lygon Street,Carlton North",Melbourne,VIC,Corporate,Yvette Biti,Critical,Smiths Metal Binder Clips,Technology,Small Box,Regular Air,18-02-2016,$1.60,$2.62,$1.02,48,$125.76,4%,$12.58,$113.18,$0.80,$113.98</t>
  </si>
  <si>
    <t>6209-1,17-02-2016,Tony Sayre,"499-501 Lygon Street,Carlton North",Melbourne,VIC,Corporate,Yvette Biti,High,Smiths Metal Binder Clips,Office Supplies,Small Box,Regular Air,18-02-2016,$1.60,$2.62,$1.02,25,$125.76,9%,$12.58,$113.18,$0.80,$113.98</t>
  </si>
  <si>
    <t>6209-1,12-02-2016,Alejandro Ballentine,"412 Brunswick St,Fitzroy",Melbourne,VIC,Corporate,Connor Betts,High,Smiths Metal Binder Clips,Office Supplies,Small Box,Regular Air,13-02-2016,$1.60,$2.62,$1.02,13,$125.76,3%,$12.58,$113.18,$0.80,$113.98</t>
  </si>
  <si>
    <t>6209-1,18-04-2015,Philip Brown,"499-501 Lygon Street,Carlton North",Melbourne,VIC,Small Business,Yvette Biti,Medium,Wirebound Voice Message Log Book,Technology,Small Box,Regular Air,19-04-2015,$2.90,$4.76,$1.86,41,$141.31,8%,$5.47,$146.33,$0.88,$148.69</t>
  </si>
  <si>
    <t>6209-1,22-02-2015,Art Miller,"8 Quay Street,Haymarket",Sydney,NSW,Home Office,Leighton Forrest,Medium,Smiths Metal Binder Clips,Office Supplies,Small Pack,Regular Air,04-01-2016,$1.60,$2.62,$1.02,22,$125.76,2%,$12.58,$113.18,$0.80,$113.98</t>
  </si>
  <si>
    <t>6209-1,14-02-2016,Jasper Cacioppo,"24 Addison Rd,Marrickville",Sydney,NSW,Consumer,Radhya Staples,High,Smiths Metal Binder Clips,Office Supplies,Wrap Bag,Regular Air,16-02-2016,$1.60,$2.62,$1.02,31,$125.76,9%,$12.58,$113.18,$0.80,$113.98</t>
  </si>
  <si>
    <t>6209-1,15-08-2016,Dave Hallsten,"1 John St,Waterloo",Sydney,NSW,Consumer,Charlie Bui,Not Specified,Smiths Metal Binder Clips,Office Supplies,Wrap Bag,Regular Air,20-08-2016,$1.60,$2.62,$1.02,47,$125.76,4%,$12.58,$113.18,$0.80,$113.98</t>
  </si>
  <si>
    <t>6209-1,20-06-2016,Harold Dahlen,"53-55 Liverpool St,Sydney",Sydney,NSW,Corporate,Tina Carlton,Critical,Apex Box Cutter Scissors,Office Supplies,Small Box,Regular Air,20-06-2016,$4.19,$10.23,$6.04,30,$356.80,8%,$1.00,$356.04,$4.68,$365.83</t>
  </si>
  <si>
    <t>6209-1,13-02-2016,Pete Armstrong,"506 Swan Street,Richmond",Melbourne,VIC,Consumer,Connor Betts,Low,Smiths Metal Binder Clips,Office Supplies,Small Box,Express Air,16-02-2016,$1.60,$2.62,$1.02,32,$125.76,10%,$12.58,$113.18,$0.80,$113.98</t>
  </si>
  <si>
    <t>6209-2,13-02-2016,Pete Armstrong,"506 Swan Street,Richmond",Melbourne,VIC,Home Office,Connor Betts,Medium,"Wirebound Message Book, 4 per Page",Office Supplies,Small Box,Express Air,16-02-2016,$3.48,$5.43,$1.95,38,$28.60,3%,$2.55,$26.09,$0.95,$22.59</t>
  </si>
  <si>
    <t>6210-1,17-01-2016,Jarie Kunitz,"Sydney Fish Market, Bank Street, Sydney",Sydney,NSW,Corporate,Phoebe Gour,Critical,Smiths File Caddy,Office Supplies,Small Box,Regular Air,19-01-2016,$4.03,$9.38,$5.35,44,$286.64,3%,$28.76,$256.96,$7.28,$265.34</t>
  </si>
  <si>
    <t>6210-1,28-07-2016,Nicole Brennan,"310 Wattle St,Ultimo",Sydney,NSW,Home Office,Aanya Zhang,Medium,Smiths Standard Envelopes,Office Supplies,Small Pack,Regular Air,30-07-2016,$3.52,$5.68,$2.16,3,$12.86,5%,$0.33,$12.35,$1.39,$12.45</t>
  </si>
  <si>
    <t>6211-1,26-03-2016,Cyma Kinney,"Sydney Fish Market, Bank Street, Sydney",Sydney,NSW,Corporate,Phoebe Gour,Medium,TechSavi Cordless Elite Duo,Office Supplies,Small Box,Regular Air,28-03-2016,$60.59,$100.98,$40.39,46,$329.89,2%,$26.39,$303.50,$7.18,$309.00</t>
  </si>
  <si>
    <t>6211-1,15-06-2016,Arthur Prichep,"Sydney Fish Market, Bank Street, Sydney",Sydney,NSW,Consumer,Phoebe Gour,High,Binder Posts,Office Supplies,Wrap Bag,Regular Air,17-06-2016,$3.50,$5.74,$2.24,33,$257.60,6%,$2.08,$245.02,$5.01,$245.55</t>
  </si>
  <si>
    <t>6211-1,03-09-2016,Cynthia Voltz,"Westfield Miranda, 600 Kingsway,Miranda",Sydney,NSW,Small Business,Preston Senome,Low,"TypeRight  Top-Opening Peel &amp; Seel  Envelopes, Gray",Office Supplies,Small Box,Regular Air,05-09-2016,$21.56,$35.94,$14.38,20,$473.68,8%,$38.25,$432.03,$6.66,$457.62</t>
  </si>
  <si>
    <t>6213-1,13-12-2014,Mike Kennedy,"99 Lygon Street,East Brunswick",Melbourne,VIC,Corporate,Connor Betts,Not Specified,Adesso Programmable 142-Key Keyboard,Furniture,Large Box,Regular Air,15-12-2014,$39.64,$152.48,$112.84,1,"$3,599.60",0%,$191.98,"$3,634.63",$6.50,"$3,355.60"</t>
  </si>
  <si>
    <t>6213-1,23-08-2016,Maria Zettner,"152 Bunnerong Road,Eastgardens",Sydney,NSW,Consumer,Tina Carlton,Critical,"Multi-Use Personal File Cart and Caster Set, Three Stacking Bins",Office Supplies,Wrap Bag,Regular Air,25-08-2016,$14.95,$34.76,$19.81,2,$436.88,3%,$26.14,$401.93,$8.22,$414.69</t>
  </si>
  <si>
    <t>6214-1,23-02-2016,Quincy Jones,"Shop 3/144 Waterloo Road,Greenacre",Sydney,NSW,Corporate,Samantha Chairs,Not Specified,Smiths Colored Bar Computer Paper,Office Supplies,Small Box,Regular Air,24-02-2016,$21.97,$35.44,$13.47,25,"$1,701.12",0%,$136.09,"$1,565.03",$4.92,"$1,569.95"</t>
  </si>
  <si>
    <t>6214-1,31-05-2016,Christy Brittain,"Shop 1, 186-190 Church Street,Parramatta</t>
  </si>
  <si>
    <t>6214-1,10-08-2013,Edward Hooks,"224A Gertrude St,Fitzroy",Melbourne,VIC,Corporate,Connor Betts,Medium,Apex Box Cutter Scissors,Office Supplies,Small Box,Regular Air,12-08-2013,$4.19,$10.23,$6.04,1,$287.00,0%,$28.26,$256.64,$4.68,$263.94</t>
  </si>
  <si>
    <t>6214-1,31-12-2015,Matt Collister,"99 Glebe Point Rd,Glebe",Sydney,NSW,Home Office,Natasha Song,Medium,Smiths Standard Envelopes,Office Supplies,Small Box,Regular Air,01-01-2016,$3.52,$5.68,$2.16,50,$273.52,7%,$13.77,$261.95,$1.39,$278.92</t>
  </si>
  <si>
    <t>6214-1,27-05-2015,Charlotte Melton,"211/25-29 Dixon St,Haymarket",Sydney,NSW,Home Office,Preston Senome,Medium,"Artisan Hi-Liter GlideStik Fluorescent Highlighter, Yellow Ink",Office Supplies,Wrap Bag,Regular Air,29-05-2015,$1.05,$1.95,$0.90,19,$139.20,3%,$5.57,$125.01,$1.63,$128.55</t>
  </si>
  <si>
    <t>6214-1,26-08-2015,Kelly Williams,"499-501 Lygon Street,Carlton North",Melbourne,VIC,Corporate,Yvette Biti,High,Beekin 105-Key Black Keyboard,Technology,Small Pack,Regular Air,28-08-2015,$6.39,$19.98,$13.59,1,$124.48,10%,$12.45,$112.03,$4.00,$196.04</t>
  </si>
  <si>
    <t>6214-1,08-09-2015,Laura Armstrong,"240-242 Johnston Street,Fitzroy",Melbourne,VIC,Corporate,Connor Betts,High,Artisan 48 Labels,Office Supplies,Small Pack,Regular Air,10-09-2015,$3.84,$6.30,$2.46,21,$320.65,7%,$2.61,$231.63,$0.50,$228.52</t>
  </si>
  <si>
    <t>6214-1,23-02-2016,Quincy Jones,"Shop 3/144 Waterloo Road,Greenacre",Sydney,NSW,Corporate,Samantha Chairs,High,Smiths Colored Bar Computer Paper,Office Supplies,Small Box,Regular Air,24-02-2016,$21.97,$35.44,$13.47,25,"$1,701.12",3%,$136.09,"$1,555.03",$4.92,"$1,548.95"</t>
  </si>
  <si>
    <t>6214-1,21-05-2016,Eric Barreto,"359 Crown Street,Surry Hills",Sydney,NSW,Small Business,Phoebe Gour,Medium,Artisan 474 Labels,Office Supplies,Small Box,Regular Air,21-05-2016,$1.84,$2.88,$1.04,16,$26.92,0%,$1.76,$26.85,$0.99,$26.47</t>
  </si>
  <si>
    <t>6214-1,16-12-2013,Patrick OBrill,"53 Riley Street,Woolloomooloo",Sydney,NSW,Consumer,Tina Carlton,Medium,Self-Adhesive Ring Binder Labels,Office Supplies,Wrap Bag,Regular Air,18-12-2013,$2.18,$3.52,$1.34,48,$26.90,7%,$2.20,$25.20,$6.83,$26.10</t>
  </si>
  <si>
    <t>6214-1,17-01-2016,Maria Bertelson,"188 Pitt Street,Sydney",Sydney,NSW,Home Office,Tina Carlton,Not Specified,Artisan File Folder Labels,Office Supplies,Small Pack,Regular Air,19-01-2016,$1.84,$2.88,$1.04,45,$305.60,2%,$14.58,$361.34,$5.33,$368.82</t>
  </si>
  <si>
    <t>6215-1,19-03-2016,Jim Kriz,"1-2/299 Sussex St,Sydney",Sydney,NSW,Small Business,Aanya Zhang,Not Specified,Slimame Pencils,Office Supplies,Small Box,Regular Air,20-03-2016,$1.76,$2.94,$1.18,25,$35.82,1%,$3.55,$32.85,$0.81,$33.85</t>
  </si>
  <si>
    <t>6215-1,24-08-2015,Eleni McCrrary,"79 Elliott St,Balmain",Sydney,NSW,Home Office,Aanya Zhang,Not Specified,Pizazz Drawing Pencil Set,Office Supplies,Small Box,Regular Air,26-08-2015,$1.53,$2.78,$1.25,27,$161.88,5%,$7.69,$36.57,$1.34,$36.76</t>
  </si>
  <si>
    <t>6215-1,26-09-2016,Mike Kennedy,"99 Lygon Street,East Brunswick",Melbourne,VIC,Corporate,Connor Betts,Not Specified,Office Shears by Apex,Office Supplies,Small Box,Regular Air,05-10-2016,$0.94,$2.08,$1.14,30,$80.84,8%,$2.83,$71.53,$2.56,$86.78</t>
  </si>
  <si>
    <t>6215-1,26-02-2016,Linda Southworth,"359 Crown Street,Surry Hills",Sydney,NSW,Corporate,Phoebe Gour,Critical,Artisan Hole Reinforcements,Technology,Jumbo Drum,Delivery Truck,04-03-2016,$3.99,$6.23,$2.24,43,$110.96,6%,$1.11,$109.85,$6.97,$110.68</t>
  </si>
  <si>
    <t>6216-1,10-12-2015,Allen Armold,"224A Gertrude St,Fitzroy",Melbourne,VIC,Corporate,Connor Betts,Not Specified,Deluxe Rollaway Locking File with Drawer,Technology,Small Box,Express Air,12-12-2015,$178.83,$415.88,$237.05,29,"$3,759.69",3%,$140.95,"$3,731.33",$11.37,"$3,653.62"</t>
  </si>
  <si>
    <t>6216-1,10-06-2016,Nora Paige,"85-113 Dunning Ave,Roseberry",Sydney,NSW,Corporate,Mihael Khan,Low,Smiths Standard Envelopes,Office Supplies,Small Box,Regular Air,12-06-2016,$3.52,$5.68,$2.16,42,$252.50,1%,$2.04,$235.25,$1.39,$231.52</t>
  </si>
  <si>
    <t>6217-1,09-10-2015,Janet Lee,"Hoyts Entertainment Quarter 122 Lang Road,Moore Park",Sydney,NSW,Corporate,Tina Carlton,High,Pizazz Drawing Pencil Set,Office Supplies,Wrap Bag,Regular Air,11-10-2015,$1.53,$2.78,$1.25,39,$151.98,6%,$50.79,$163.23,$1.34,$160.20</t>
  </si>
  <si>
    <t>6217-1,26-04-2015,Greg Tran,"Crown Complex,Southbank",Melbourne,VIC,Consumer,Yvette Biti,Low,TypeRight Side-Opening Peel &amp; Seel Expanding Envelopes,Office Supplies,Small Box,Express Air,28-04-2015,$54.29,$90.48,$36.19,34,"$1,474.68",3%,$0.00,"$1,445.68",$19.99,"$1,467.67"</t>
  </si>
  <si>
    <t>6217-1,12-02-2016,Alejandro Ballentine,"412 Brunswick St,Fitzroy",Melbourne,VIC,Small Business,Connor Betts,Medium,"3Max Polarizing Task Lamp with Clamp Arm, Light Gray",Office Supplies,Small Box,Express Air,13-02-2016,$56.16,$136.98,$80.82,34,"$1,694.36",7%,$146.95,"$1,444.67",$24.49,"$1,460.28"</t>
  </si>
  <si>
    <t>6218-1,08-12-2016,Erica Hernandez,"12 Princess Hwy,Sylvania",Sydney,NSW,Home Office,Nicholas Fernandes,Critical,Steady Liquid Accent Tank-Style Highlighters,Office Supplies,Wrap Bag,Regular Air,12-12-2016,$1.31,$2.84,$1.53,36,$65.36,10%,$2.77,$61.98,$0.93,$69.35</t>
  </si>
  <si>
    <t>6218-1,14-05-2013,Jegerrin Martin,"412 Brunswick St,Fitzroy",Melbourne,VIC,Home Office,Connor Betts,Not Specified,Steady 52201 APSCO Electric Pencil Sharpener,Office Supplies,Small Pack,Regular Air,16-05-2013,$16.80,$40.97,$24.17,22,"$1,639.30",6%,$128.60,"$1,548.69",$8.99,"$1,494.95"</t>
  </si>
  <si>
    <t>6218-1,23-04-2016,Thomas Thornton,"222 Barkly St,St Kilda",Melbourne,VIC,Corporate,Yvette Biti,Medium,Artisan 481 Labels,Office Supplies,Small Box,Regular Air,24-04-2016,$1.94,$3.08,$1.14,50,$32.88,2%,$0.25,$22.66,$0.99,$22.63</t>
  </si>
  <si>
    <t>6219-1,27-09-2014,Cindy Chapman,"53-55 Liverpool St,Sydney",Sydney,NSW,Consumer,Tina Carlton,Critical,Apex Elite Stainless Steel Scissors,Office Supplies,Small Pack,Regular Air,02-10-2014,$3.42,$8.34,$4.92,41,$258.30,3%,$0.00,$258.30,$2.64,$243.39</t>
  </si>
  <si>
    <t>6219-1,05-03-2016,Steven Cartwright,"523 King St,Newtown",Sydney,NSW,Consumer,Aanya Zhang,High,Steady Pocket Accent Highlighters,Office Supplies,Small Box,Regular Air,09-03-2016,$0.93,$1.60,$0.67,7,$68.80,9%,$0.69,$68.11,$1.29,$69.40</t>
  </si>
  <si>
    <t>6219-1,05-03-2016,Steven Cartwright,"523 King St,Newtown",Sydney,NSW,Corporate,Aanya Zhang,Medium,Steady Pocket Accent Highlighters,Office Supplies,Wrap Bag,Regular Air,09-03-2016,$0.93,$1.60,$0.67,41,$68.80,3%,$0.69,$68.11,$1.29,$69.40</t>
  </si>
  <si>
    <t>6220-1,14-06-2016,Edward Nazzal,"415 Crown St,Surry Hills",Sydney,NSW,Small Business,Leighton Forrest,High,Smiths Standard Envelopes,Technology,Small Box,Express Air,16-06-2016,$3.52,$5.68,$2.16,37,$168.60,4%,$5.54,$136.03,$1.39,$137.45</t>
  </si>
  <si>
    <t>6220-1,11-08-2016,Dennis Bolton,"8 Quay Street,Haymarket",Sydney,NSW,Corporate,Leighton Forrest,Not Specified,Apex Straight Scissors,Furniture,Small Pack,Regular Air,13-08-2016,$5.19,$12.98,$7.79,8,$134.20,10%,$1.24,$123.84,$3.14,$126.55</t>
  </si>
  <si>
    <t>6220-1,12-08-2015,Grant Carroll,"10 O'Connell St,Sydney",Sydney,NSW,Small Business,Aanya Zhang,Medium,Apex Preferred Stainless Steel Scissors,Office Supplies,Small Box,Regular Air,15-08-2015,$2.50,$5.68,$3.18,34,$232.49,7%,$4.79,$227.09,$3.60,$224.59</t>
  </si>
  <si>
    <t>6220-1,14-05-2013,Eudokia Martin,"412 Brunswick St,Fitzroy",Melbourne,VIC,Corporate,Connor Betts,Medium,"DrawIt Pizazz Watercolor Pencils, 10-Color Set with Brush",Technology,Medium Box,Regular Air,15-05-2013,$2.39,$4.26,$1.87,25,"$1,858.70",5%,$128.88,"$1,648.59",$1.20,"$1,650.58"</t>
  </si>
  <si>
    <t>6220-1,29-03-2016,Sung Shariari,"6/15 Cross Street,Double Bay",Sydney,NSW,Consumer,Leighton Forrest,Critical,Artisan 474 Labels,Technology,Small Box,Regular Air,30-03-2016,$1.84,$2.88,$1.04,21,$25.92,8%,$2.50,$22.19,$0.99,$23.77</t>
  </si>
  <si>
    <t>6220-1,21-03-2016,Deanra Eno,"412 Brunswick St,Fitzroy",Melbourne,VIC,Home Office,Connor Betts,Not Specified,Smiths Standard Envelopes,Office Supplies,Small Box,Regular Air,22-03-2016,$3.52,$5.68,$2.16,48,$31.66,5%,$2.83,$32.05,$1.39,$36.55</t>
  </si>
  <si>
    <t>6221-1,27-09-2015,Randy Ferguson,"438 Victoria Avenue,Chatswood",Sydney,NSW,Corporate,Natasha Song,Critical,"Artisan Hi-Liter GlideStik Fluorescent Highlighter, Yellow Ink",Office Supplies,Wrap Bag,Express Air,29-09-2015,$1.92,$3.26,$1.34,37,$205.59,3%,$17.45,$189.14,$1.86,$196.11</t>
  </si>
  <si>
    <t>6221-1,05-07-2016,Denise Monton,"797 Botany Rd,Rosebery",Sydney,NSW,Corporate,Phoebe Gour,Critical,Smiths Metal Binder Clips,Technology,Medium Box,Regular Air,07-07-2016,$1.60,$2.62,$1.02,3,$63.92,1%,$5.75,$57.67,$0.80,$69.59</t>
  </si>
  <si>
    <t>6221-1,18-12-2016,Christopher Martinez,"188 Pitt Street,Sydney",Sydney,NSW,Corporate,Tina Carlton,High,TechSavi Internet Navigator Keyboard,Furniture,Small Pack,Regular Air,19-12-2016,$6.51,$30.98,$24.47,35,$139.35,0%,$9.75,$126.87,$6.50,$127.77</t>
  </si>
  <si>
    <t>6221-1,15-09-2015,Ricardo Emerson,"188 Pitt Street,Sydney",Sydney,NSW,Consumer,Tina Carlton,High,PastelOcean Color Pencil Set,Office Supplies,Small Box,Regular Air,17-09-2015,$11.11,$19.84,$8.73,4,$861.79,4%,$26.21,$765.47,$4.10,$778.97</t>
  </si>
  <si>
    <t>6221-1,13-10-2016,Naresj Patel,"106 Ebley Street,Bondi Junction",Sydney,NSW,Small Business,Leighton Forrest,Not Specified,PastelOcean Color Pencil Set,Office Supplies,Wrap Bag,Regular Air,18-10-2016,$11.11,$19.84,$8.73,34,"$1,039.78",7%,$10.33,$939.05,$4.10,$945.83</t>
  </si>
  <si>
    <t>6222-1,27-03-2016,Deirdre Greer,"33/4 Barangaroo Avenue,Sydney",Sydney,NSW,Home Office,Natasha Song,Not Specified,Steady 52201 APSCO Electric Pencil Sharpener,Office Supplies,Small Box,Regular Air,03-04-2016,$16.80,$40.97,$24.17,34,$573.58,7%,$0.00,$573.58,$8.99,$582.57</t>
  </si>
  <si>
    <t>6222-1,07-03-2016,Rick Hansen,"Macquarie Centre Cnr Herring Road &amp; Waterloo Road,Macquarie Park",Sydney,NSW,Home Office,Nicholas Fernandes,Not Specified,Steady 52201 APSCO Electric Pencil Sharpener,Office Supplies,Wrap Bag,Regular Air,08-03-2016,$16.80,$40.97,$24.17,25,$573.58,0%,$0.00,$573.58,$8.99,$582.57</t>
  </si>
  <si>
    <t>6222-1,07-03-2016,Rick Hansen,"Macquarie Centre Cnr Herring Road &amp; Waterloo Road,Macquarie Park",Sydney,NSW,Small Business,Nicholas Fernandes,Medium,Steady 52201 APSCO Electric Pencil Sharpener,Office Supplies,Wrap Bag,Regular Air,08-03-2016,$16.80,$40.97,$24.17,2,$573.58,3%,$0.00,$573.58,$8.99,$582.57</t>
  </si>
  <si>
    <t>6222-1,04-02-2017,Roland Black,"438 Victoria Avenue,Chatswood",Sydney,NSW,Consumer,Natasha Song,High,Apex Elite Stainless Steel Scissors,Technology,Large Box,Regular Air,05-02-2017,$3.42,$8.34,$4.92,49,$135.84,6%,$4.06,$131.46,$2.64,$134.04</t>
  </si>
  <si>
    <t>6222-1,07-03-2016,Rick Hansen,"Macquarie Centre Cnr Herring Road &amp; Waterloo Road,Macquarie Park",Sydney,NSW,Home Office,Nicholas Fernandes,Medium,Steady 52201 APSCO Electric Pencil Sharpener,Technology,Small Box,Regular Air,08-03-2016,$16.80,$40.97,$24.17,14,$573.58,0%,$0.00,$573.58,$8.99,$582.57</t>
  </si>
  <si>
    <t>6222-1,07-03-2016,Rick Hansen,"Macquarie Centre Cnr Herring Road &amp; Waterloo Road,Macquarie Park",Sydney,NSW,Home Office,Nicholas Fernandes,Medium,Steady 52201 APSCO Electric Pencil Sharpener,Office Supplies,Wrap Bag,Regular Air,08-03-2016,$16.80,$40.97,$24.17,27,$573.58,9%,$0.00,$573.58,$8.99,$582.57</t>
  </si>
  <si>
    <t>6222-1,26-03-2016,Joukine Gilding,"120 Hardware St,Melbourne",Melbourne,VIC,Corporate,Yvette Biti,Medium,Smiths SlimLine Pencil Sharpener,Technology,Large Box,Regular Air,27-03-2016,$4.79,$11.97,$7.18,30,$205.59,9%,$14.25,$189.74,$5.81,$192.03</t>
  </si>
  <si>
    <t>6222-1,30-07-2014,Keith Herrera,"120 Hardware St,Melbourne",Melbourne,VIC,Corporate,Connor Betts,Low,Smiths General Use 3-Ring Binders,Office Supplies,Small Box,Regular Air,31-07-2014,$1.18,$1.88,$0.70,19,$34.40,9%,$2.64,$34.33,$1.49,$39.69</t>
  </si>
  <si>
    <t>6222-1,19-12-2015,Olvera Toch,"3 Carrington Road ,Box Hill",Melbourne,VIC,Small Business,Yvette Biti,High,Artisan 481 Labels,Technology,Small Box,Express Air,21-12-2015,$1.94,$3.08,$1.14,37,$122.28,4%,$12.20,$123.04,$0.99,$121.85</t>
  </si>
  <si>
    <t>6223-1,25-09-2016,Valerie Dominguez,"152 Bunnerong Road,Eastgardens",Sydney,NSW,Home Office,Tina Carlton,Low,Beekin 105-Key Black Keyboard,Office Supplies,Small Box,Regular Air,26-09-2016,$6.39,$19.98,$13.59,46,$779.22,10%,$57.96,$740.26,$4.00,$744.26</t>
  </si>
  <si>
    <t>6223-1,17-11-2015,Shahid Hopkins,"438 Victoria Avenue,Chatswood",Sydney,NSW,Corporate,Natasha Song,High,Beekin 105-Key Black Keyboard,Office Supplies,Small Box,Regular Air,24-11-2015,$6.39,$19.98,$13.59,15,$108.90,5%,$10.89,$98.01,$4.00,$102.51</t>
  </si>
  <si>
    <t>6223-1,10-02-2016,Roy Skaria,"2/797 Botany Rd,Rosebery",Sydney,NSW,Home Office,Samantha Chairs,Not Specified,Binder Posts,Office Supplies,Small Box,Regular Air,11-02-2016,$3.50,$5.74,$2.24,33,$134.86,9%,$9.04,$124.88,$5.01,$122.26</t>
  </si>
  <si>
    <t>6224-1,12-07-2016,Thea Hendricks,"412 Brunswick St,Fitzroy",Melbourne,VIC,Corporate,Connor Betts,High,Artisan 48 Labels,Office Supplies,Small Box,Express Air,14-07-2016,$3.84,$6.30,$2.46,12,$136.02,3%,$9.22,$123.86,$0.50,$126.85</t>
  </si>
  <si>
    <t>6224-1,31-10-2016,George Zrebassa,"81 MacLeay St,Potts Point",Sydney,NSW,Home Office,Samantha Chairs,High,Apex Straight Scissors,Furniture,Large Box,Regular Air,03-11-2016,$5.19,$12.98,$7.79,2,$275.52,8%,$13.78,$264.34,$3.14,$262.94</t>
  </si>
  <si>
    <t>6224-1,19-03-2016,Erica Smith,"154 Castlereagh St,Sydney",Sydney,NSW,Home Office,Samantha Chairs,Not Specified,TechSavi Cordless Navigator Duo,Office Supplies,Small Box,Regular Air,21-03-2016,$42.11,$80.98,$38.87,8,$939.06,2%,$0.00,$939.06,$7.18,$945.84</t>
  </si>
  <si>
    <t>6224-1,30-06-2016,Lindsay Castell,"Qantas Domestic Terminal,Mascot",Sydney,NSW,Corporate,Phoebe Gour,Medium,Artisan 474 Labels,Office Supplies,Small Box,Express Air,01-07-2016,$1.84,$2.88,$1.04,23,$58.02,7%,$0.00,$58.64,$0.99,$69.52</t>
  </si>
  <si>
    <t>6224-1,27-04-2016,Valerie Takahito,"Crown Complex,Southbank",Melbourne,VIC,Corporate,Yvette Biti,Low,Amemy 3-Color Set,Office Supplies,Wrap Bag,Regular Air,28-04-2016,$21.56,$36.55,$14.99,33,$139.84,7%,$6.19,$123.83,$13.89,$124.05</t>
  </si>
  <si>
    <t>6224-1,02-04-2016,Hunter Glantz,"152 Bunnerong Road,Eastgardens",Sydney,NSW,Consumer,Tina Carlton,High,Brown Kraft Recycled Envelopes,Office Supplies,Wrap Bag,Regular Air,10-04-2016,$11.04,$16.98,$5.94,34,$630.36,10%,$37.73,$528.68,$12.39,$533.57</t>
  </si>
  <si>
    <t>6224-1,24-12-2016,Steve Nguyen,"61 York St,Sydney",Sydney,NSW,Home Office,Leighton Forrest,Low,Bagred Nubber Bands,Office Supplies,Wrap Bag,Express Air,26-12-2016,$0.24,$1.26,$1.02,43,$126.80,1%,$0.00,$127.82,$0.70,$128.55</t>
  </si>
  <si>
    <t>6224-1,31-12-2015,Matt Collister,"99 Glebe Point Rd,Glebe",Sydney,NSW,Home Office,Natasha Song,Not Specified,Artisan 481 Labels,Office Supplies,Small Box,Regular Air,01-01-2016,$1.94,$3.08,$1.14,46,$54.98,4%,$3.41,$59.56,$0.99,$60.62</t>
  </si>
  <si>
    <t>6224-1,15-11-2015,Alan Hwang,"221 Barkly St,St Kilda",Melbourne,VIC,Corporate,Yvette Biti,Not Specified,Smiths General Use 3-Ring Binders,Technology,Small Box,Regular Air,24-11-2015,$1.18,$1.88,$0.70,1,$249.20,0%,$7.48,$243.32,$1.49,$240.38</t>
  </si>
  <si>
    <t>6225-1,10-11-2015,Chuck Clark,"53-55 Liverpool St,Sydney",Sydney,NSW,Small Business,Tina Carlton,Medium,Artisan 481 Labels,Office Supplies,Wrap Bag,Regular Air,11-11-2015,$1.94,$3.08,$1.14,22,$220.12,7%,$11.25,$106.21,$0.99,$117.72</t>
  </si>
  <si>
    <t>6225-1,26-07-2016,Steve Nguyen,"61 York St,Sydney",Sydney,NSW,Small Business,Leighton Forrest,Medium,Pizazz Dustless Chalk Sticks,Office Supplies,Small Box,Express Air,26-07-2016,$1.09,$1.68,$0.59,34,$64.80,7%,$5.44,$59.56,$1.00,$60.46</t>
  </si>
  <si>
    <t>6225-1,28-09-2016,Troy Staebel,"1-2/299 Sussex St,Sydney",Sydney,NSW,Corporate,Aanya Zhang,Medium,Xit Blank Computer Paper,Office Supplies,Small Box,Regular Air,30-09-2016,$12.39,$19.98,$7.59,3,$929.92,0%,$29.14,$925.20,$5.77,$944.55</t>
  </si>
  <si>
    <t>6225-1,24-01-2014,Helen Andreada,"470 Anzac Parade,Kingsford",Sydney,NSW,Consumer,Tina Carlton,Medium,300 Series Non-Flip,Office Supplies,Small Pack,Regular Air,26-01-2014,$62.40,$155.99,$93.59,27,"$1,559.87",3%,$62.39,"$1,497.88",$8.08,"$4,541.72"</t>
  </si>
  <si>
    <t>6225-1,15-03-2016,Lisa Gouktamey,"Cnr Williams Road &amp; Lechlade Ave,South Yarra",Melbourne,VIC,Small Business,Yvette Biti,High,Xit Blank Computer Paper,Office Supplies,Wrap Bag,Regular Air,17-03-2016,$12.39,$19.98,$7.59,22,$945.16,4%,$0.00,$999.01,$5.77,$945.84</t>
  </si>
  <si>
    <t>6225-1,09-02-2016,Giulietta Dortch,"180 High Street,Windsor",Melbourne,VIC,Home Office,Connor Betts,Critical,Artisan 474 Labels,Office Supplies,Small Pack,Regular Air,12-02-2016,$1.84,$2.88,$1.04,9,$68.80,9%,$5.44,$63.86,$0.99,$63.16</t>
  </si>
  <si>
    <t>6225-1,11-06-2015,Charles Crestani,"Sydney Fish Market, Bank Street, Sydney",Sydney,NSW,Home Office,Phoebe Gour,Not Specified,"DrawIt Pizazz Watercolor Pencils, 10-Color Set with Brush",Office Supplies,Wrap Bag,Regular Air,13-06-2015,$2.39,$4.26,$1.87,38,$188.55,0%,$1.85,$188.77,$1.20,$186.75</t>
  </si>
  <si>
    <t>6226-1,23-04-2016,Cindy Chapman,"53-55 Liverpool St,Sydney",Sydney,NSW,Corporate,Tina Carlton,Not Specified,Bagged Rubber Bands,Office Supplies,Small Box,Regular Air,24-04-2016,$0.24,$1.26,$1.02,39,$13.66,3%,$0.00,$13.36,$0.70,$12.59</t>
  </si>
  <si>
    <t>6226-1,29-03-2016,Sung Shariari,"6/15 Cross Street,Double Bay",Sydney,NSW,Small Business,Leighton Forrest,Low,Steady Pocket Accent Highlighters,Office Supplies,Wrap Bag,Regular Air,30-03-2016,$0.93,$1.60,$0.67,40,$64.00,4%,$0.64,$63.36,$1.29,$64.65</t>
  </si>
  <si>
    <t>6226-1,19-12-2016,Nora Price,"7 Khartoum Rd,Macquarie Park",Sydney,NSW,Corporate,Preston Senome,Low,Smiths General Use 3-Ring Binders,Office Supplies,Wrap Bag,Express Air,21-12-2016,$1.18,$1.88,$0.70,39,$68.96,5%,$4.42,$64.56,$1.49,$65.46</t>
  </si>
  <si>
    <t>6226-1,05-08-2016,Beth Thompson,"63 York St,Sydney",Sydney,NSW,Corporate,Tina Carlton,Critical,Apex Preferred Stainless Steel Scissors,Technology,Jumbo Drum,Delivery Truck,06-08-2016,$2.50,$5.68,$3.18,16,$277.82,9%,$2.08,$264.94,$3.60,$263.34</t>
  </si>
  <si>
    <t>6226-1,05-02-2017,Art Foster,"Westfield Parramatta,Parramatta",Sydney,NSW,Corporate,Stevie Bacata,Not Specified,Steady Pocket Accent Highlighters,Office Supplies,Wrap Bag,Regular Air,07-02-2017,$0.93,$1.60,$0.67,34,$63.00,0%,$0.64,$63.36,$1.29,$64.65</t>
  </si>
  <si>
    <t>6227-1,25-03-2016,Toby Knight,"Crown Complex,Southbank",Melbourne,VIC,Consumer,Yvette Biti,Low,Smiths Bulldog Clip,Office Supplies,Wrap Bag,Regular Air,25-03-2016,$2.31,$3.78,$1.47,2,$105.84,9%,$0.00,$105.84,$0.71,$106.55</t>
  </si>
  <si>
    <t>6227-1,29-09-2015,Michael Oakman,"8 Rankins Lane ,Melbourne",Melbourne,VIC,Corporate,Connor Betts,Critical,Binder Posts,Technology,Small Box,Regular Air,30-09-2015,$3.50,$5.74,$2.24,43,$149.24,8%,$4.48,$144.76,$5.01,$144.76</t>
  </si>
  <si>
    <t>6227-1,24-08-2016,Jasper Cacioppo,"24 Addison Rd,Marrickville",Sydney,NSW,Small Business,Radhya Staples,Not Specified,Xit Blank Computer Paper,Office Supplies,Small Box,Regular Air,02-09-2016,$12.39,$19.98,$7.59,16,$939.06,7%,$0.00,$939.06,$5.77,$944.83</t>
  </si>
  <si>
    <t>6227-1,24-08-2016,Jasper Cacioppo,"24 Addison Rd,Marrickville",Sydney,NSW,Consumer,Radhya Staples,Not Specified,Xit Blank Computer Paper,Office Supplies,Small Box,Regular Air,02-09-2016,$12.39,$19.98,$7.59,44,$939.06,7%,$0.00,$939.06,$5.77,$944.83</t>
  </si>
  <si>
    <t>6227-1,23-04-2016,Cindy Chapman,"63-55 Liverpool St,Sydney",Sydney,NSW,Small Business,Tina Carlton,High,Xit Blank Computer Paper,Office Supplies,Small Box,Regular Air,24-04-2016,$12.39,$19.98,$7.59,4,$939.06,3%,$0.00,$939.06,$5.77,$944.83</t>
  </si>
  <si>
    <t>6228-1,16-02-2016,Dionis Lloyd,"1-2/299 Sussex St,Sydney",Sydney,NSW,Corporate,Aanya Zhang,Not Specified,Binder Clips by OIC,Office Supplies,Wrap Bag,Regular Air,17-02-2016,$0.93,$1.48,$0.55,22,$43.78,5%,$0.44,$43.34,$0.70,$46.33</t>
  </si>
  <si>
    <t>6228-1,08-12-2016,Erica Hernandez,"12 Princess Hwy,Sylvania",Sydney,NSW,Consumer,Nicholas Fernandes,Low,Smiths General Use 3-Ring Binders,Office Supplies,Wrap Bag,Regular Air,12-12-2016,$1.18,$1.88,$0.70,8,$35.34,5%,$2.47,$32.87,$1.49,$33.57</t>
  </si>
  <si>
    <t>6228-1,17-03-2016,Monica Federle,"834 Bourke St,Waterloo",Sydney,NSW,Home Office,Charlie Bui,Not Specified,Bagged Rubber Bands,Office Supplies,Small Box,Regular Air,20-03-2016,$0.24,$1.26,$1.02,22,$59.22,9%,$4.15,$55.07,$0.70,$55.77</t>
  </si>
  <si>
    <t>6228-1,18-10-2016,Chuck Clark,"53-55 Liverpool St,Sydney",Sydney,NSW,Home Office,Tina Carlton,Low,Cando PC940 Copier,Office Supplies,Wrap Bag,Express Air,20-10-2016,$216.00,$449.99,$233.99,31,"$2,876.58",7%,$143.83,"$2,752.75",$24.49,"$2,550.57"</t>
  </si>
  <si>
    <t>6228-1,20-10-2016,Edward Nazzal,"485 Crown St,Surry Hills",Sydney,NSW,Corporate,Leighton Forrest,Medium,Smiths Metal Binder Clips,Office Supplies,Small Box,Regular Air,20-10-2016,$1.60,$2.62,$1.02,50,$122.10,10%,$8.52,$114.48,$0.80,$127.78</t>
  </si>
  <si>
    <t>6229-1,09-05-2016,Cindy Stewart,"1/173-179 Bronte Rd,Waverley",Sydney,NSW,Small Business,Leighton Forrest,Not Specified,Laser DVD-RAM discs,Office Supplies,Small Box,Regular Air,11-05-2016,$20.18,$35.41,$15.23,31,$62.32,1%,$4.35,$69.37,$1.99,$64.65</t>
  </si>
  <si>
    <t>6229-1,10-11-2015,Chuck Clark,"53-55 Liverpool St,Sydney",Sydney,NSW,Corporate,Tina Carlton,High,Smiths Standard Envelopes,Office Supplies,Small Pack,Express Air,10-11-2015,$3.52,$5.68,$2.16,39,$135.74,4%,$11.59,$121.73,$1.39,$128.53</t>
  </si>
  <si>
    <t>6229-1,29-11-2016,Grant Carroll,"10 O'Connell St,Sydney",Sydney,NSW,Corporate,Aanya Zhang,Medium,Brown Kraft Recycled Envelopes,Office Supplies,Small Box,Regular Air,30-11-2016,$11.04,$16.98,$5.94,4,$297.92,4%,$23.83,$264.95,$12.39,$249.45</t>
  </si>
  <si>
    <t>6229-1,02-02-2015,Paul Knutson,"1/173-179 Bronte Rd,Waverley",Sydney,NSW,Home Office,Leighton Forrest,Critical,Artisan 48 Labels,Office Supplies,Wrap Bag,Regular Air,03-02-2015,$3.84,$6.30,$2.46,10,$149.60,10%,$6.48,$147.02,$0.50,$148.54</t>
  </si>
  <si>
    <t>6229-1,25-10-2016,Tanja Norvell,"541 Church St,Richmond",Melbourne,VIC,Corporate,Yvette Biti,High,Smiths Premium Bright 1-Part Blank Computer Paper,Office Supplies,Small Box,Regular Air,27-10-2016,$7.61,$12.28,$4.67,47,$150.04,0%,$2.61,$140.67,$6.35,$142.38</t>
  </si>
  <si>
    <t>6230-1,04-12-2016,Ben Peterman,"359 Crown Street,Surry Hills",Sydney,NSW,Consumer,Phoebe Gour,High,Artisan 487 Labels,Technology,Small Box,Regular Air,05-12-2016,$2.29,$3.69,$1.40,13,$365.12,3%,$31.77,$315.19,$0.50,$221.29</t>
  </si>
  <si>
    <t>6231-1,21-03-2016,Deanra Eno,"412 Brunswick St,Fitzroy",Melbourne,VIC,Small Business,Connor Betts,High,Apex Box Cutter Scissors,Office Supplies,Wrap Bag,Regular Air,22-03-2016,$4.19,$10.23,$6.04,50,$198.46,9%,$5.95,$188.03,$4.68,$189.04</t>
  </si>
  <si>
    <t>6231-1,17-03-2016,Carol Darley,"Crown Complex,Southbank",Melbourne,VIC,Consumer,Yvette Biti,Not Specified,Artisan Reinforcements for Hole-Punch Pages,Office Supplies,Wrap Bag,Regular Air,18-03-2016,$1.19,$1.98,$0.79,23,$51.84,7%,$1.04,$50.80,$4.77,$56.13</t>
  </si>
  <si>
    <t>6231-1,21-04-2016,Magdelene Morse,"53 Riley Street,Woolloomooloo",Sydney,NSW,Home Office,Tina Carlton,Not Specified,Artisan 481 Labels,Office Supplies,Wrap Bag,Regular Air,22-04-2016,$1.94,$3.08,$1.14,37,$104.40,8%,$6.32,$104.04,$0.99,$104.84</t>
  </si>
  <si>
    <t>6231-1,07-07-2016,Thea Hendricks,"412 Brunswick St,Fitzroy",Melbourne,VIC,Home Office,Connor Betts,Not Specified,Artisan Reinforcements for Hole-Punch Pages,Technology,Large Box,Regular Air,08-07-2016,$1.19,$1.98,$0.79,41,$51.84,9%,$1.04,$50.80,$4.77,$56.13</t>
  </si>
  <si>
    <t>6232-1,27-11-2016,Roland Murray,"Westfield 1 Anderson St,Chatswood",Sydney,NSW,Small Business,Nicholas Fernandes,Low,Apex Preferred Stainless Steel Scissors,Office Supplies,Small Box,Regular Air,27-11-2016,$2.50,$5.68,$3.18,38,$204.70,3%,$8.24,$263.32,$3.60,$238.32</t>
  </si>
  <si>
    <t>6232-1,31-10-2016,George Zrebassa,"81 MacLeay St,Potts Point",Sydney,NSW,Small Business,Samantha Chairs,High,Apex Preferred Stainless Steel Scissors,Office Supplies,Small Box,Regular Air,03-11-2016,$2.50,$5.68,$3.18,31,$275.52,3%,$15.78,$261.24,$3.60,$263.24</t>
  </si>
  <si>
    <t>6232-1,24-02-2016,Scot Coram,"155 Oxford Street,Darlinghurst",Sydney,NSW,Home Office,Samantha Chairs,High,Artisan 479 Labels,Office Supplies,Wrap Bag,Express Air,26-02-2016,$1.59,$2.61,$1.02,50,$22.80,9%,$0.24,$22.65,$0.50,$24.44</t>
  </si>
  <si>
    <t>6232-1,26-03-2016,Cyma Kinney,"Sydney Fish Market, Bank Street, Sydney",Sydney,NSW,Corporate,Phoebe Gour,High,Apex Preferred Stainless Steel Scissors,Furniture,Small Pack,Regular Air,28-03-2016,$2.50,$5.68,$3.18,37,$255.60,9%,$2.58,$253.04,$3.60,$256.64</t>
  </si>
  <si>
    <t>6233-1,01-10-2014,Patrick Jones,"221 Barkly St,St Kilda",Melbourne,VIC,Home Office,Yvette Biti,Not Specified,Apex Straight Scissors,Technology,Medium Box,Express Air,03-10-2014,$5.19,$12.98,$7.79,45,"$2,753.32",3%,"$2,233.96","$2,650.25",$3.14,"$2,548.25"</t>
  </si>
  <si>
    <t>6234-1,10-09-2015,Luke Weiss,"98 Holdsworth Street,Woollahra",Sydney,NSW,Small Business,Natasha Song,Medium,Wirebound Voice Message Log Book,Technology,Small Box,Express Air,11-09-2015,$2.90,$4.76,$1.86,39,$108.40,3%,$6.45,$104.01,$0.88,$104.89</t>
  </si>
  <si>
    <t>6234-1,11-08-2015,Steve Carroll,"Macquarie Centre Cnr Herring Road &amp; Waterloo Road,Macquarie Park",Sydney,NSW,Home Office,Nicholas Fernandes,Medium,Apex Preferred Stainless Steel Scissors,Office Supplies,Small Box,Regular Air,12-08-2015,$2.50,$5.68,$3.18,1,$131.34,2%,$4.37,$123.69,$3.60,$131.69</t>
  </si>
  <si>
    <t>6234-1,01-02-2016,Patrick Gardner,"224A Gertrude St,Fitzroy",Melbourne,VIC,Corporate,Connor Betts,Not Specified,Apex Preferred Stainless Steel Scissors,Furniture,Large Box,Regular Air,02-02-2016,$2.50,$5.68,$3.18,17,$133.36,0%,$11.69,$122.73,$3.60,$126.16</t>
  </si>
  <si>
    <t>6235-1,17-09-2015,Naresj Patel,"106 Ebley Street,Bondi Junction",Sydney,NSW,Home Office,Leighton Forrest,High,Office Shears by Apex,Office Supplies,Small Box,Regular Air,17-09-2015,$0.94,$2.08,$1.14,34,$85.94,7%,$0.96,$74.46,$2.56,$76.45</t>
  </si>
  <si>
    <t>6235-1,05-07-2016,Denise Monton,"Shop 1 797 Botany Rd,Rosebery",Sydney,NSW,Corporate,Phoebe Gour,High,"Alto Parchment Paper, Assorted Colors",Office Supplies,Small Pack,Regular Air,07-07-2016,$4.59,$7.28,$2.69,11,$228.00,3%,$5.16,$213.29,$11.15,$221.29</t>
  </si>
  <si>
    <t>6236-1,08-06-2015,Jack OBriant,"85-113 Dunning Ave,Rosebery",Sydney,NSW,Small Business,Mihael Khan,Not Specified,Cando PC940 Copier,Office Supplies,Small Box,Regular Air,09-06-2015,$278.99,$449.99,$171.00,49,"$24,599.59",4%,"$2,213.96","$22,875.62",$49.00,"$22,942.15"</t>
  </si>
  <si>
    <t>6236-1,11-08-2013,Liz Willingham,"60 Commercial Rd,Prahran",Melbourne,VIC,Small Business,Yvette Biti,Low,Smiths Metal Binder Clips,Office Supplies,Wrap Bag,Regular Air,13-08-2013,$1.60,$2.62,$1.02,8,$37.61,6%,$2.73,$37.45,$0.80,$38.35</t>
  </si>
  <si>
    <t>6236-1,29-02-2016,Bill Donatelli,"48 Albion St,Surry Hills",Sydney,NSW,Corporate,Natasha Song,Critical,Steady Pocket Accent Highlighters,Furniture,Small Pack,Regular Air,29-02-2016,$0.93,$1.60,$0.67,10,$29.30,1%,$2.01,$26.99,$1.29,$21.40</t>
  </si>
  <si>
    <t>6237-1,23-04-2016,Cindy Chapman,"53-55 Liverpool St,Sydney",Sydney,NSW,Small Business,Tina Carlton,Medium,Smiths Bulldog Clip,Office Supplies,Small Box,Regular Air,24-04-2016,$2.31,$3.78,$1.47,40,$105.84,0%,$0.00,$105.84,$0.71,$106.55</t>
  </si>
  <si>
    <t>6238-1,03-02-2016,Darrin Martin,"222 Barkly St,St Kilda",Melbourne,VIC,Consumer,Yvette Biti,High,OIC Thumb-Tacks,Technology,Large Box,Regular Air,05-02-2016,$0.71,$1.14,$0.43,49,$25.70,6%,$2.28,$23.36,$0.70,$22.63</t>
  </si>
  <si>
    <t>6238-1,31-10-2016,George Zrebassa,"3 Orwell St,Potts Point",Sydney,NSW,Corporate,Leighton Forrest,Critical,Steady Pocket Accent Highlighters,Technology,Jumbo Drum,Delivery Truck,03-11-2016,$0.93,$1.60,$0.67,43,$81.72,6%,$8.24,$74.94,$1.29,$77.45</t>
  </si>
  <si>
    <t>6238-1,26-03-2016,Cyma Kinney,"Sydney Fish Market, Bank Street, Sydney",Sydney,NSW,Consumer,Phoebe Gour,High,Apex Preferred Stainless Steel Scissors,Office Supplies,Wrap Bag,Regular Air,28-03-2016,$2.50,$5.68,$3.18,9,$255.60,9%,$2.56,$253.04,$3.60,$256.64</t>
  </si>
  <si>
    <t>6238-1,26-03-2016,Cyma Kinney,"Sydney Fish Market, Bank Street, Sydney",Sydney,NSW,Corporate,Phoebe Gour,Low,Apex Preferred Stainless Steel Scissors,Office Supplies,Wrap Bag,Regular Air,28-03-2016,$2.50,$5.68,$3.18,11,$255.60,10%,$2.56,$253.04,$3.60,$256.64</t>
  </si>
  <si>
    <t>6238-1,09-12-2016,Guy Armstrong,"6 Mary St,Newtown",Sydney,NSW,Corporate,Samantha Chairs,Medium,OIC Thumb-Tacks,Office Supplies,Wrap Bag,Regular Air,10-12-2016,$0.71,$1.14,$0.43,34,$25.72,0%,$2.27,$22.75,$0.70,$23.64</t>
  </si>
  <si>
    <t>6238-1,01-05-2016,Sally Knutson,"Shop 1, 186-190 Church Street,Parramatta</t>
  </si>
  <si>
    <t>6238-1,02-05-2016,Scott Cohen,"240-242 Johnston Street,Fitzroy",Melbourne,VIC,Consumer,Connor Betts,Low,Apex Preferred Stainless Steel Scissors,Technology,Small Box,Regular Air,03-05-2016,$2.50,$5.68,$3.18,37,$255.60,3%,$2.56,$253.04,$3.60,$256.64</t>
  </si>
  <si>
    <t>6239-1,26-08-2015,Kelly Williams,"499-501 Lygon Street,Carlton North",Melbourne,VIC,Small Business,Yvette Biti,High,"Angle-D Binders with Locking Rings, Label Holders",Office Supplies,Small Box,Regular Air,28-08-2015,$4.53,$7.30,$2.77,37,$251.79,4%,$0.00,$251.20,$7.72,$267.35</t>
  </si>
  <si>
    <t>6240-1,28-09-2016,Troy Staebel,"1-2/299 Sussex St,Sydney",Sydney,NSW,Corporate,Aanya Zhang,Not Specified,Artisan 48 Labels,Technology,Small Box,Express Air,30-09-2016,$3.84,$6.30,$2.46,1,$329.60,4%,$27.88,$219.51,$0.50,$230.90</t>
  </si>
  <si>
    <t>6240-1,22-09-2016,Richard Bierner,"180 High Street,Windsor",Melbourne,VIC,Home Office,Connor Betts,Not Specified,1726 Digital Answering Machine,Office Supplies,Small Pack,Regular Air,23-09-2016,$8.82,$20.99,$12.17,36,$62.80,10%,$5.27,$56.55,$4.81,$51.09</t>
  </si>
  <si>
    <t>6240-1,31-08-2015,Sally Knutson,"Shop 1, 186-190 Church Street,Parramatta</t>
  </si>
  <si>
    <t>6240-1,19-12-2015,Olvera Toch,"3 Carrington Road ,Box Hill",Melbourne,VIC,Home Office,Yvette Biti,Low,Artisan 478 Labels,Technology,Jumbo Drum,Delivery Truck,21-12-2015,$3.14,$4.91,$1.77,42,$16.98,0%,$1.33,$14.55,$0.50,$16.47</t>
  </si>
  <si>
    <t>6240-1,11-06-2016,Frank Atkinson,"188 Pitt Street,Sydney",Sydney,NSW,Home Office,Tina Carlton,Critical,12 Colored Short Pencils,Office Supplies,Small Box,Regular Air,21-06-2016,$1.09,$2.60,$1.51,43,$35.70,3%,$2.05,$33.37,$2.40,$35.89</t>
  </si>
  <si>
    <t>6240-1,05-05-2016,Scott Cohen,"240-242 Johnston Street,Fitzroy",Melbourne,VIC,Small Business,Connor Betts,Low,Artisan 487 Labels,Office Supplies,Small Box,Regular Air,07-05-2016,$2.29,$3.69,$1.40,40,$129.66,5%,$4.59,$127.07,$0.50,$125.96</t>
  </si>
  <si>
    <t>6240-1,18-04-2015,Philip Brown,"499-501 Lygon Street,Carltow North",Melbourne,VIC,Corporate,Yvette Biti,Medium,OIC Bulk Pack Metal Binder Clips,Office Supplies,Wrap Bag,Regular Air,19-04-2015,$2.13,$3.49,$1.36,48,$16.96,3%,$1.96,$18.56,$0.76,$16.55</t>
  </si>
  <si>
    <t>6240-1,26-03-2016,Cyma Kinney,"Sydney Fish Market, Bank Street, Sydney",Sydney,NSW,Small Business,Phoebe Gour,Not Specified,Artisan 479 Labels,Office Supplies,Small Pack,Regular Air,28-03-2016,$1.59,$2.61,$1.02,34,$20.88,0%,$0.50,$20.36,$0.50,$20.96</t>
  </si>
  <si>
    <t>6240-1,03-04-2016,Christina Vanderzanden,"188 Pitt Street,Sydney",Sydney,NSW,Small Business,Tina Carlton,High,Apex Preferred Stainless Steel Scissors,Office Supplies,Small Box,Regular Air,03-04-2016,$2.50,$5.68,$3.18,50,$225.60,6%,$2.25,$223.16,$3.60,$231.06</t>
  </si>
  <si>
    <t>6240-1,26-03-2016,Cyma Kinney,"Sydney Fish Market, Bank Street, Sydney",Sydney,NSW,Consumer,Phoebe Gour,High,Artisan 481 Labels,Technology,Small Box,Regular Air,28-03-2016,$1.94,$3.08,$1.14,40,$20.88,3%,$0.42,$20.46,$0.99,$20.96</t>
  </si>
  <si>
    <t>6240-1,22-12-2016,Giulietta Weimer,"48 Albion St,Surry Hills",Sydney,NSW,Corporate,Natasha Song,Medium,Artisan 478 Labels,Office Supplies,Wrap Bag,Regular Air,23-12-2016,$3.14,$4.91,$1.77,41,$32.86,3%,$2.15,$20.51,$0.50,$31.96</t>
  </si>
  <si>
    <t>6240-1,09-12-2016,Guy Armstrong,"6 Mary St,Newtown",Sydney,NSW,Corporate,Samantha Chairs,High,Artisan 479 Labels,Office Supplies,Small Box,Regular Air,10-12-2016,$1.59,$2.61,$1.02,15,$20.88,5%,$0.45,$20.46,$0.50,$20.96</t>
  </si>
  <si>
    <t>6240-1,15-09-2016,Brooke Gillingham,"21 Wentworth St,Parramatta",Sydney,NSW,Small Business,Aanya Zhang,Critical,600 Series Non-Flip,Office Supplies,Small Box,Regular Air,16-09-2016,$19.78,$45.99,$26.21,23,"$23,665.16",2%,$707.03,"$25,582.57",$4.99,"$22,589.59"</t>
  </si>
  <si>
    <t>6240-1,12-10-2016,Thea Hendricks,"412 Brunswick St,Fitzroy",Melbourne,VIC,Corporate,Connor Betts,Low,UGen RF Keyboard,Office Supplies,Wrap Bag,Regular Air,14-10-2016,$81.59,$159.99,$78.40,44,"$6,251.48",0%,$49.23,"$5,865.49",$5.50,"$5,815.07"</t>
  </si>
  <si>
    <t>6240-1,11-02-2016,Theones,"188 Pitt Street,Sydney",Sydney,NSW,Corporate,Tina Carlton,Medium,Artisan 474 Labels,Office Supplies,Small Box,Regular Air,21-02-2016,$1.84,$2.88,$1.04,24,$138.18,5%,$9.32,$132.76,$0.99,$129.55</t>
  </si>
  <si>
    <t>6240-1,13-09-2016,Christina Vanderzanden,"188 Pitt Street,Sydney",Sydney,NSW,Home Office,Tina Carlton,Medium,"Artisan Flip-Chart Easel Binder, Black",Office Supplies,Small Box,Express Air,20-09-2016,$13.88,$22.38,$8.50,50,$504.98,7%,$39.31,$597.59,$15.10,$501.38</t>
  </si>
  <si>
    <t>6240-1,30-07-2015,Gary Zandusky,"Shop 1, 186-190 Church Street,Parramatta</t>
  </si>
  <si>
    <t>6241-1,26-07-2013,Crist Tran,"221 Barkly St,St Kilda",Melbourne,VIC,Corporate,Yvette Biti,Low,"Artisan Flip-Chart Easel Binder, Black",Technology,Small Box,Regular Air,28-07-2013,$13.88,$22.38,$8.50,8,$318.00,1%,$3.36,$305.04,$15.10,$308.58</t>
  </si>
  <si>
    <t>6242-1,28-08-2015,Phillip Flathmann,"Macquarie Centre Cnr Herring Road &amp; Waterloo Road,Macquarie Park",Sydney,NSW,Small Business,Nicholas Fernandes,High,Artisan 481 Labels,Technology,Small Box,Express Air,30-08-2015,$1.94,$3.08,$1.14,41,$18.46,5%,$0.77,$18.15,$0.99,$19.40</t>
  </si>
  <si>
    <t>6242-1,08-02-2016,Ed Braxton,"499-501 Lygon Street,Carlton North",Melbourne,VIC,Small Business,Yvette Biti,Medium,Smiths Pushpins,Office Supplies,Wrap Bag,Regular Air,09-02-2016,$0.94,$1.88,$0.94,31,$207.64,0%,$26.78,$206.61,$0.79,$261.96</t>
  </si>
  <si>
    <t>6242-1,01-02-2017,Joy Daniels,"12 Princess Hwy,Sylvania",Sydney,NSW,Corporate,Nicholas Fernandes,High,"Multi-Use Personal File Cart and Caster Set, Three Stacking Bins",Office Supplies,Wrap Bag,Regular Air,05-02-2017,$14.95,$34.76,$19.81,32,$460.92,9%,$41.02,$453.22,$8.22,$459.69</t>
  </si>
  <si>
    <t>6242-1,26-09-2013,Aleksandra Gannaway,"Hoyts Entertainment Quarter 122 Lang Road,Moore Park",Sydney,NSW,Corporate,Tina Carlton,Low,Self-Adhesive Removable Labels,Office Supplies,Wrap Bag,Regular Air,28-09-2013,$1.98,$3.15,$1.17,19,"$2,079.73",0%,$39.37,"$20,736.53",$0.49,"$20,751.03"</t>
  </si>
  <si>
    <t>6242-1,04-02-2016,Cyma Kinney,"Sydney Fish Market, Bank Street, Sydney",Sydney,NSW,Small Business,Phoebe Gour,Not Specified,Artisan 48 Labels,Office Supplies,Small Box,Regular Air,05-02-2016,$3.84,$6.30,$2.46,27,$213.76,3%,$11.29,$213.19,$0.50,$124.06</t>
  </si>
  <si>
    <t>6243-1,08-06-2016,Christina Anderson,"438 Victoria Avenue,Chatswood",Sydney,NSW,Corporate,Natasha Song,Medium,Artisan Hi-Liter Pen Style Six-Color Fluorescent Set,Technology,Medium Box,Regular Air,10-06-2016,$2.16,$3.85,$1.69,33,$205.91,1%,$2.40,$193.32,$0.70,$196.31</t>
  </si>
  <si>
    <t>6243-1,30-03-2016,Ruben Dartt,"188 Pitt Street,Sydney",Sydney,NSW,Consumer,Tina Carlton,Critical,Pizazz Drawing Pencil Set,Office Supplies,Small Box,Regular Air,31-03-2016,$1.53,$2.78,$1.25,2,$4.16,2%,$0.04,$4.12,$1.34,$6.66</t>
  </si>
  <si>
    <t>6244-1,23-04-2015,Deborah Brumfield,"501 George St,Sydney",Sydney,NSW,Consumer,Samantha Chairs,High,Cando PC940 Copier,Office Supplies,Wrap Bag,Regular Air,23-04-2015,$278.99,$449.99,$171.00,33,"$22,049.51",6%,"$2,999.97","$20,726.54",$49.00,"$20,751.03"</t>
  </si>
  <si>
    <t>6244-1,06-09-2016,Darrin Van Huff,"53-55 Liverpool St,Sydney",Sydney,NSW,Small Business,Tina Carlton,High,Multimedia Mailers,Office Supplies,Wrap Bag,Regular Air,08-09-2016,$99.39,$162.93,$63.54,18,"$2,725.58",2%,$284.08,"$2,576.79",$19.99,"$2,569.59"</t>
  </si>
  <si>
    <t>6244-1,22-09-2016,Richard Bierner,"180 High Street,Windsor",Melbourne,VIC,Consumer,Connor Betts,High,Artisan Binder Labels,Office Supplies,Small Box,Regular Air,23-09-2016,$2.45,$3.89,$1.44,5,$183.84,8%,$7.95,$168.93,$7.01,$179.64</t>
  </si>
  <si>
    <t>6244-1,21-10-2015,Sung Shariari,"6/15 Cross Street,Double Bay",Sydney,NSW,Consumer,Leighton Forrest,Low,Bagged Rubber Bands,Office Supplies,Small Box,Regular Air,23-10-2015,$0.24,$1.26,$1.02,9,$133.48,3%,$6.51,$127.83,$0.70,$127.52</t>
  </si>
  <si>
    <t>6244-1,02-09-2015,Giulietta Baptist,"Hoyts Entertainment Quarter 122 Lang Road,Moore Park",Sydney,NSW,Corporate,Tina Carlton,High,Alto Perma 2700 Stacking Storage Drawers,Office Supplies,Wrap Bag,Regular Air,05-09-2015,$8.92,$29.74,$20.82,20,$475.36,6%,$29.86,$434.76,$6.64,$438.51</t>
  </si>
  <si>
    <t>6244-1,27-08-2015,Edward Becker,"2/313 Bring St,Jeydney",Sydney,NSW,Consumer,Charlie Bui,High,600 Series Non-Flip,Office Supplies,Small Box,Regular Air,28-08-2015,$19.78,$45.99,$26.21,50,"$2,495.74",7%,$49.91,"$2,445.83",$4.99,"$2,454.82"</t>
  </si>
  <si>
    <t>6245-1,29-11-2016,Grant Carroll,"15 O'Connell St,Sydney",Sydney,NSW,Corporate,Aanya Zhang,Not Specified,Artisan 481 Labels,Office Supplies,Small Box,Regular Air,30-11-2016,$1.94,$3.08,$1.14,42,$257.81,4%,$23.73,$236.33,$0.99,$247.62</t>
  </si>
  <si>
    <t>6245-1,18-04-2015,Arthur Gainer,"180 High Street,Windsor",Melbourne,VIC,Home Office,Connor Betts,High,1726 Digital Answering Machine,Office Supplies,Small Box,Regular Air,19-04-2015,$8.82,$20.99,$12.17,12,$14.97,2%,$5.95,$94.41,$4.81,$160.06</t>
  </si>
  <si>
    <t>6245-1,18-07-2015,Susan Vittorini,"3 Carrington Road ,Box Hill",Melbourne,VIC,Home Office,Yvette Biti,High,Artisan 48 Labels,Technology,Small Box,Regular Air,20-07-2015,$3.84,$6.30,$2.46,2,$219.28,3%,$8.35,$211.29,$0.50,$214.69</t>
  </si>
  <si>
    <t>6246-1,14-05-2016,Sonia Sunley,"1/50-58 Hunter St,Sydney",Sydney,NSW,Corporate,Preston Senome,High,Smiths Standard Envelopes,Office Supplies,Wrap Bag,Regular Air,16-05-2016,$3.52,$5.68,$2.16,33,$129.50,5%,$4.47,$126.35,$1.39,$128.84</t>
  </si>
  <si>
    <t>6246-1,21-10-2015,Kelly Lampkin,"310 Wattle St,Ultimo",Sydney,NSW,Corporate,Aanya Zhang,Not Specified,Artisan 481 Labels,Office Supplies,Wrap Bag,Regular Air,23-10-2015,$1.94,$3.08,$1.14,31,$14.38,8%,$0.59,$13.69,$0.99,$14.86</t>
  </si>
  <si>
    <t>6246-1,10-11-2015,Allen Armold,"224A Gertrude St,Fitzroy",Melbourne,VIC,Home Office,Connor Betts,Not Specified,Artisan 479 Labels,Office Supplies,Wrap Bag,Regular Air,12-11-2015,$1.59,$2.61,$1.02,38,$119.20,9%,$7.58,$116.58,$0.50,$117.95</t>
  </si>
  <si>
    <t>6246-1,31-05-2016,George Bell,"499-501 Lygon Street,Carlton North",Melbourne,VIC,Consumer,Yvette Biti,Low,Artisan 481 Labels,Office Supplies,Small Box,Regular Air,02-06-2016,$1.94,$3.08,$1.14,9,$113.60,5%,$1.14,$117.72,$0.99,$118.71</t>
  </si>
  <si>
    <t>6246-1,26-11-2016,Jack OBriant,"85-113 Dunning Ave,Rosebery",Sydney,NSW,Corporate,Mihael Khan,Low,"Artisan Flip-Chart Easel Binder, Black",Office Supplies,Wrap Bag,Regular Air,28-11-2016,$13.88,$22.38,$8.50,33,$992.04,7%,$0.00,$909.52,$15.10,$921.83</t>
  </si>
  <si>
    <t>6247-1,14-10-2016,Christopher Martinez,"188 Pitt Street,Sydney",Sydney,NSW,Corporate,Tina Carlton,High,Adesso Programmable 142-Key Keyboard,Office Supplies,Wrap Bag,Express Air,19-10-2016,$32.02,$152.48,$120.46,49,"$2,732.72",3%,$142.83,"$2,757.76",$4.00,"$2,650.25"</t>
  </si>
  <si>
    <t>6248-1,03-06-2016,Frank Hawley,"2/797 Botany Rd,Rosebery",Sydney,NSW,Corporate,Samantha Chairs,Not Specified,Office Shears by Apex,Office Supplies,Small Box,Regular Air,05-06-2016,$0.94,$2.08,$1.14,1,$4.16,0%,$0.04,$4.12,$2.56,$6.68</t>
  </si>
  <si>
    <t>6248-1,18-04-2016,Macca Stiss,"Westfield Sydney,Sydney",Sydney,NSW,Small Business,Natasha Song,Low,Office Shears by Apex,Office Supplies,Small Box,Express Air,19-04-2016,$0.94,$2.08,$1.14,8,$4.16,0%,$0.04,$4.12,$2.56,$6.68</t>
  </si>
  <si>
    <t>6248-1,06-03-2016,Robert Marley,"211/25-29 Dixon St,Haymarket",Sydney,NSW,Home Office,Preston Senome,Low,Office Shears by Apex,Office Supplies,Small Box,Regular Air,07-03-2016,$0.94,$2.08,$1.14,16,$4.16,2%,$0.04,$4.12,$2.56,$6.68</t>
  </si>
  <si>
    <t>6249-1,22-11-2014,Joseph Airdo,"Westfield Sydney,Sydney",Sydney,NSW,Small Business,Natasha Song,High,Apex Straight Scissors,Technology,Jumbo Drum,Delivery Truck,24-11-2014,$5.19,$12.98,$7.79,44,$318.60,3%,$9.25,$283.43,$3.14,$292.63</t>
  </si>
  <si>
    <t>6250-1,04-08-2016,Bruce Stewart,"Westfield Sydney,Sydney",Sydney,NSW,Consumer,Natasha Song,Critical,Smiths Standard Envelopes,Office Supplies,Small Box,Regular Air,06-08-2016,$3.52,$5.68,$2.16,34,$338.10,3%,$1.02,$330.63,$1.39,$33.59</t>
  </si>
  <si>
    <t>6250-1,28-09-2016,Troy Staebel,"1-2/299 Sussex St,Sydney",Sydney,NSW,Small Business,Aanya Zhang,Critical,Alto Perma 2700 Stacking Storage Drawers,Office Supplies,Wrap Bag,Regular Air,30-09-2016,$8.92,$29.74,$20.82,35,$949.00,10%,$27.86,$900.20,$6.64,$901.50</t>
  </si>
  <si>
    <t>6250-1,02-09-2015,Giulietta Baptist,"Hoyts Entertainment Quarter 122 Lang Road,Moore Park",Sydney,NSW,Corporate,Tina Carlton,High,"210 Trimline Phone, White",Technology,Medium Box,Regular Air,05-09-2015,$9.91,$15.99,$6.08,24,$908.82,1%,$90.88,$817.30,$11.28,$825.69</t>
  </si>
  <si>
    <t>6251-1,12-08-2015,Grant Carroll,"10 O'Connell St,Sydney",Sydney,NSW,Corporate,Aanya Zhang,Medium,Artisan Hole Reinforcements,Technology,Small Box,Regular Air,15-08-2015,$3.99,$6.23,$2.24,16,$156.98,10%,$9.20,$148.78,$6.97,$140.29</t>
  </si>
  <si>
    <t>6252-1,03-04-2016,Christina Vanderzanden,"188 Pitt Street,Sydney",Sydney,NSW,Consumer,Tina Carlton,High,Bagged Rubber Bands,Office Supplies,Wrap Bag,Regular Air,03-04-2016,$0.24,$1.26,$1.02,27,$50.40,7%,$2.02,$48.38,$0.70,$49.08</t>
  </si>
  <si>
    <t>6252-1,12-01-2016,Dave Hallsten,"1 John Street,Waterloo",Sydney,NSW,Small Business,Charlie Bui,Not Specified,Artisan 48 Labels,Office Supplies,Wrap Bag,Express Air,14-01-2016,$3.84,$6.30,$2.46,34,$149.31,7%,$4.95,$144.32,$0.50,$140.34</t>
  </si>
  <si>
    <t>6252-1,12-11-2016,Dan Campbell,"1/173-179 Bronte Rd,Waverley",Sydney,NSW,Consumer,Leighton Forrest,Medium,Apex Preferred Stainless Steel Scissors,Office Supplies,Wrap Bag,Regular Air,12-11-2016,$2.50,$5.68,$3.18,37,$13.56,9%,$7.01,$124.05,$3.60,$124.46</t>
  </si>
  <si>
    <t>6252-1,24-04-2016,Shahid Collister,"Sydney Fish Market, Bank Street, Sydney",Sydney,NSW,Corporate,Phoebe Gour,Critical,Apex Preferred Stainless Steel Scissors,Office Supplies,Wrap Bag,Regular Air,26-04-2016,$2.50,$5.68,$3.18,42,$299.30,7%,$7.58,$265.24,$3.60,$271.24</t>
  </si>
  <si>
    <t>6253-1,02-07-2016,Rick Hansen,"Macquarie Centre Cnr Herring Road &amp; Waterloo Road,Macquarie Park",Sydney,NSW,Corporate,Nicholas Fernandes,Critical,EcoTones Memo Sheets,Office Supplies,Small Box,Regular Air,03-07-2016,$2.52,$4.00,$1.48,19,$142.60,4%,$13.52,$133.04,$1.30,$147.64</t>
  </si>
  <si>
    <t>6253-1,22-10-2016,Parrick Blostek,"Sydney Fish Market, Bank Styles, Sydney",Sydney,NSW,Corporate,Phoebe Gour,High,Alto 3-Hole Punch,Technology,Small Box,Regular Air,23-10-2016,$2.76,$4.38,$1.62,20,$134.64,4%,$8.68,$136.86,$6.21,$131.46</t>
  </si>
  <si>
    <t>6254-1,25-04-2015,Peter McVee,"8 Rankins Lane ,Melbourne",Melbourne,VIC,Corporate,Connor Betts,Low,"DrawIt Colored Pencils, 48-Color Set",Office Supplies,Wrap Bag,Regular Air,27-04-2015,$21.56,$36.55,$14.99,50,$941.04,8%,$7.94,$844.24,$13.89,$495.59</t>
  </si>
  <si>
    <t>6254-1,22-09-2016,Richard Bierner,"180 High Street,Windsor",Melbourne,VIC,Home Office,Connor Betts,Critical,TechSavi Cordless Navigator Duo,Technology,Medium Box,Regular Air,23-09-2016,$42.11,$80.98,$38.87,8,$881.28,9%,$72.83,$811.77,$7.18,$823.68</t>
  </si>
  <si>
    <t>6254-1,19-02-2016,Roy Skaria,"2/797 Botany Rd,Rosebery",Sydney,NSW,Small Business,Samantha Chairs,Not Specified,Apex Straight Scissors,Office Supplies,Small Box,Regular Air,19-02-2016,$5.19,$12.98,$7.79,25,$186.88,3%,$1.86,$176.06,$3.14,$172.12</t>
  </si>
  <si>
    <t>6254-1,30-07-2015,Dennis Bolton,"8 Quay Street,Haymarket",Sydney,NSW,Corporate,Leighton Forrest,Not Specified,Apex Straight Scissors,Office Supplies,Wrap Bag,Regular Air,31-07-2015,$5.19,$12.98,$7.79,15,$336.70,3%,$16.73,$305.06,$3.14,$312.06</t>
  </si>
  <si>
    <t>6255-1,25-12-2015,Art Miller,"8 Quay Street,Haymarket",Sydney,NSW,Home Office,Leighton Forrest,Critical,"Artisan Flip-Chart Easel Binder, Black",Technology,Small Box,Regular Air,01-01-2016,$13.88,$22.38,$8.50,9,$131.36,9%,$5.44,$132.83,$15.10,$136.04</t>
  </si>
  <si>
    <t>6255-1,20-08-2016,Ed Ludwig,"221 Barkly St,St Kilda",Melbourne,VIC,Corporate,Yvette Biti,Critical,Pizazz Drawing Pencil Set,Office Supplies,Small Box,Regular Air,25-08-2016,$1.53,$2.78,$1.25,23,$102.84,2%,$6.35,$99.45,$1.34,$90.48</t>
  </si>
  <si>
    <t>6255-1,29-09-2015,Michael Oakman,"8 Rankins Lane ,Melbourne",Melbourne,VIC,Home Office,Connor Betts,Low,3Max Organizer Strips,Office Supplies,Wrap Bag,Regular Air,30-09-2015,$3.40,$5.40,$2.00,39,$45.24,1%,$2.69,$44.35,$7.78,$45.00</t>
  </si>
  <si>
    <t>6255-1,12-03-2016,Giulietta Weimer,"48 Albion St,Surry Hills",Sydney,NSW,Consumer,Natasha Song,Low,Steady Pocket Accent Highlighters,Technology,Small Box,Regular Air,13-03-2016,$0.93,$1.60,$0.67,35,$65.16,5%,$0.75,$64.13,$1.29,$65.76</t>
  </si>
  <si>
    <t>6255-1,17-07-2016,Kean Thornton,"Westfield Sydney,Sydney",Sydney,NSW,Small Business,Natasha Song,Medium,Steady Pocket Accent Highlighters,Office Supplies,Small Box,Regular Air,18-07-2016,$0.93,$1.60,$0.67,28,$62.40,1%,$6.24,$56.16,$1.29,$56.45</t>
  </si>
  <si>
    <t>6255-1,02-02-2017,Cindy Chapman,"53-55 Liverpool St,Sydney",Sydney,NSW,Consumer,Tina Carlton,Not Specified,Office Shears by Apex,Office Supplies,Wrap Bag,Regular Air,04-02-2017,$0.94,$2.08,$1.14,32,$91.98,1%,$3.57,$87.38,$2.56,$80.38</t>
  </si>
  <si>
    <t>6256-1,23-04-2016,Thomas Thornton,"221 Barkly St,St Kilda",Melbourne,VIC,Small Business,Yvette Biti,Low,Pizazz Drawing Pencil Set,Office Supplies,Wrap Bag,Regular Air,24-04-2016,$1.53,$2.78,$1.25,4,$95.06,9%,$0.85,$95.06,$1.34,$94.55</t>
  </si>
  <si>
    <t>6256-1,20-05-2015,Alan Shonely,"Macquarie Centre Cnr Herring Road &amp; Waterloo Road,Macquarie Park",Sydney,NSW,Home Office,Nicholas Fernandes,Critical,"Wirebound Message Book, 4 per Page",Office Supplies,Wrap Bag,Regular Air,21-05-2015,$3.48,$5.43,$1.95,43,$39.30,1%,$3.97,$36.89,$0.95,$38.68</t>
  </si>
  <si>
    <t>6256-1,29-09-2015,Michael Oakman,"8 Rankins Lane ,Melbourne",Melbourne,VIC,Small Business,Connor Betts,High,Alto Memo Cubes,Office Supplies,Wrap Bag,Regular Air,30-09-2015,$3.32,$5.18,$1.86,41,$52.46,2%,$4.26,$51.28,$2.04,$53.32</t>
  </si>
  <si>
    <t>6256-1,03-02-2017,Alex Russell,"99 Lygon Street,East Brunswick",Melbourne,VIC,Corporate,Connor Betts,High,Beekin 105-Key Black Keyboard,Office Supplies,Small Box,Regular Air,05-02-2017,$6.39,$19.98,$13.59,23,$435.48,2%,$43.53,$413.69,$4.00,$418.99</t>
  </si>
  <si>
    <t>6257-1,21-05-2016,Eric Barreto,"359 Crown Street,Surry Hills",Sydney,NSW,Home Office,Phoebe Gour,Medium,"Artisan Flip-Chart Easel Binder, Black",Office Supplies,Small Box,Regular Air,21-05-2016,$13.88,$22.38,$8.50,32,$327.70,9%,$23.27,$305.56,$15.10,$313.04</t>
  </si>
  <si>
    <t>6258-1,07-02-2015,Carlos Soltero,"1/41B Elizabeth Bay Rd,Elizabeth Bay",Sydney,NSW,Small Business,Charlie Bui,Medium,"Steady Colorific Colored Pencils, 12/Box",Office Supplies,Small Box,Regular Air,18-02-2015,$1.30,$2.88,$1.58,24,$147.84,6%,$5.91,$141.93,$1.01,$148.76</t>
  </si>
  <si>
    <t>6258-1,11-04-2016,Barry Weirich,"105 Pitt St,Sydney",Sydney,NSW,Small Business,Charlie Bui,Low,Artisan Hole Reinforcements,Office Supplies,Small Box,Regular Air,13-04-2016,$3.99,$6.23,$2.24,5,$130.83,4%,$6.54,$124.29,$6.97,$131.26</t>
  </si>
  <si>
    <t>6258-1,16-12-2013,Henry Goldwyn,"541 Church St,Richmond",Melbourne,VIC,Home Office,Yvette Biti,Low,Cando PC940 Copier,Office Supplies,Small Box,Regular Air,19-12-2013,$278.99,$449.99,$171.00,45,"$1,508.96",5%,$134.50,"$1,355.00",$49.00,"$1,369.05"</t>
  </si>
  <si>
    <t>6258-1,20-06-2016,Clay Ludtke,"Macquarie Centre Cnr Herring Road &amp; Waterloo Road,Macquarie Park",Sydney,NSW,Corporate,Nicholas Fernandes,Low,Artisan Binder Labels,Office Supplies,Small Box,Regular Air,21-06-2016,$2.45,$3.89,$1.44,39,$130.66,10%,$12.07,$131.03,$7.01,$142.33</t>
  </si>
  <si>
    <t>6258-1,12-08-2015,Grant Carroll,"10 O'Connell St,Sydney",Sydney,NSW,Corporate,Aanya Zhang,Not Specified,Artisan 48 Labels,Office Supplies,Small Box,Regular Air,15-08-2015,$3.84,$6.30,$2.46,2,$289.30,7%,$24.97,$284.31,$0.50,$294.01</t>
  </si>
  <si>
    <t>6259-1,10-08-2013,Edward Hooks,"224A Gertrude St,Fitzroy",Melbourne,VIC,Corporate,Connor Betts,High,"Angle-D Binders with Locking Rings, Label Holders",Office Supplies,Small Box,Regular Air,12-08-2013,$4.53,$7.30,$2.77,23,$259.60,2%,$20.36,$246.22,$7.72,$245.56</t>
  </si>
  <si>
    <t>6259-1,19-12-2015,Olvera Toch,"3 Carrington Road ,Box Hill",Melbourne,VIC,Small Business,Yvette Biti,Critical,Apex Straight Scissors,Office Supplies,Small Box,Regular Air,21-12-2015,$5.19,$12.98,$7.79,18,$153.98,2%,$12.30,$147.76,$3.14,$142.36</t>
  </si>
  <si>
    <t>6260-1,31-01-2015,Carl Ludwig,"221 Barkly St,St Kilda",Melbourne,VIC,Corporate,Yvette Biti,Low,Aluminum Document Frame,Office Supplies,Small Box,Express Air,02-02-2015,$5.50,$12.22,$6.72,34,$124.76,6%,$11.56,$112.36,$2.85,$113.97</t>
  </si>
  <si>
    <t>6260-1,11-04-2016,Berenike Kampe,"180 High Street,Windsor",Melbourne,VIC,Home Office,Connor Betts,Not Specified,Colored Push Pins,Technology,Jumbo Drum,Delivery Truck,11-04-2016,$0.92,$1.81,$0.89,3,$39.82,6%,$3.58,$36.24,$1.56,$37.80</t>
  </si>
  <si>
    <t>6260-1,11-04-2016,Berenike Kampe,"180 High Street,Windsor",Melbourne,VIC,Corporate,Connor Betts,Critical,Colored Push Pins,Office Supplies,Wrap Bag,Regular Air,11-04-2016,$0.92,$1.81,$0.89,27,$39.82,10%,$3.58,$36.24,$1.56,$37.80</t>
  </si>
  <si>
    <t>6260-1,11-04-2016,Corey Lock,"Westfield 1 Anderson St,Chatswood",Sydney,NSW,Consumer,Nicholas Fernandes,High,Colored Push Pins,Office Supplies,Small Box,Regular Air,12-04-2016,$0.92,$1.81,$0.89,9,$39.82,0%,$3.58,$36.24,$1.56,$37.80</t>
  </si>
  <si>
    <t>6260-1,11-04-2016,Berenike Kampe,"180 High Street,Windsor",Melbourne,VIC,Consumer,Connor Betts,Critical,Colored Envelopes,Technology,Small Box,Regular Air,11-04-2016,$2.25,$3.69,$1.44,21,$39.82,8%,$3.58,$36.24,$2.50,$37.80</t>
  </si>
  <si>
    <t>6260-1,11-04-2016,Berenike Kampe,"180 High Street,Windsor",Melbourne,VIC,Corporate,Connor Betts,High,Colored Push Pins,Technology,Jumbo Drum,Delivery Truck,11-04-2016,$0.92,$1.81,$0.89,15,$39.82,4%,$3.58,$36.24,$1.56,$37.80</t>
  </si>
  <si>
    <t>6260-1,29-02-2016,Bill Donatelli,"359 Crown Street,Surry Hills",Sydney,NSW,Corporate,Phoebe Gour,High,Smiths SlimLine Pencil Sharpener,Office Supplies,Small Box,Regular Air,29-02-2016,$4.79,$11.97,$7.18,24,$135.86,7%,$0.00,$137.62,$5.81,$147.66</t>
  </si>
  <si>
    <t>6260-1,04-09-2016,Darrin Martin,"221 Barkly St,St Kilda",Melbourne,VIC,Small Business,Yvette Biti,Low,Colored Push Pins,Office Supplies,Wrap Bag,Regular Air,06-09-2016,$0.92,$1.81,$0.89,4,$39.82,9%,$3.58,$36.24,$1.56,$37.80</t>
  </si>
  <si>
    <t>6260-1,11-04-2016,Berenike Kampe,"180 High Street,Windsor",Melbourne,VIC,Home Office,Connor Betts,Not Specified,Colored Push Pins,Office Supplies,Wrap Bag,Express Air,11-04-2016,$0.92,$1.81,$0.89,39,$39.82,8%,$3.58,$36.24,$1.56,$37.80</t>
  </si>
  <si>
    <t>6260-1,15-05-2016,Lany Sayre,"499-501 Lygon Street,Carlton North",Melbourne,VIC,Consumer,Yvette Biti,Critical,Fluorescent Highlighters by DrawIt,Office Supplies,Wrap Bag,Regular Air,16-05-2016,$1.95,$3.98,$2.03,42,$64.83,7%,$5.44,$65.69,$0.83,$61.40</t>
  </si>
  <si>
    <t>6260-1,26-11-2016,Laurel Elliston,"1 John St,Waterloo",Sydney,NSW,Home Office,Charlie Bui,High,Assorted Color Push Pins,Office Supplies,Wrap Bag,Regular Air,28-11-2016,$0.87,$1.81,$0.94,12,$17.28,10%,$1.04,$16.64,$0.75,$16.85</t>
  </si>
  <si>
    <t>6260-1,11-04-2016,Berenike Kampe,"180 High Street,Windsor",Melbourne,VIC,Home Office,Connor Betts,Not Specified,Colored Push Pins,Technology,Jumbo Drum,Delivery Truck,11-04-2016,$0.92,$1.81,$0.89,4,$39.82,7%,$3.58,$36.24,$1.56,$37.80</t>
  </si>
  <si>
    <t>6260-1,22-10-2016,Patrick Jones,"221 Barkly St,St Kilda",Melbourne,VIC,Consumer,Yvette Biti,Low,Security-Tint Envelopes,Office Supplies,Wrap Bag,Regular Air,23-10-2016,$4.89,$7.64,$2.75,43,$114.86,3%,$8.09,$105.61,$1.39,$117.59</t>
  </si>
  <si>
    <t>6260-1,11-04-2016,Berenike Kampe,"180 High Street,Windsor",Melbourne,VIC,Home Office,Connor Betts,Not Specified,Colored Push Pins,Furniture,Large Box,Regular Air,11-04-2016,$0.92,$1.81,$0.89,7,$39.82,2%,$3.58,$36.24,$1.56,$37.80</t>
  </si>
  <si>
    <t>6260-1,28-01-2016,Bill Donatelli,"359 Crown Street,Surry Hills",Sydney,NSW,Home Office,Phoebe Gour,Not Specified,Laser DVD-RAM discs,Office Supplies,Small Box,Regular Air,29-01-2016,$20.18,$35.41,$15.23,18,$743.61,9%,$56.92,$674.69,$1.99,$68.69</t>
  </si>
  <si>
    <t>6260-1,19-01-2017,Luke Weiss,"98 Holdsworth Street,Woollahra",Sydney,NSW,Corporate,Natasha Song,Low,"Artisan Flip-Chart Easel Binder, Black",Office Supplies,Small Box,Regular Air,21-01-2017,$13.88,$22.38,$8.50,40,$608.71,0%,$18.26,$590.45,$15.10,$595.26</t>
  </si>
  <si>
    <t>6261-1,20-09-2016,Ashley Jarboe,"180 High Street,Windsor",Melbourne,VIC,Consumer,Connor Betts,Low,Beekin 105-Key Black Keyboard,Office Supplies,Wrap Bag,Regular Air,20-09-2016,$6.39,$19.98,$13.59,34,$464.12,3%,$4.15,$423.15,$4.00,$446.85</t>
  </si>
  <si>
    <t>6261-1,05-07-2016,Denise Monton,"2/797 Botany Rd,Rosebery",Sydney,NSW,Home Office,Samantha Chairs,Critical,Pizazz Drawing Pencil Set,Office Supplies,Wrap Bag,Regular Air,07-07-2016,$1.53,$2.78,$1.25,41,$188.96,10%,$5.36,$163.68,$1.34,$168.85</t>
  </si>
  <si>
    <t>6262-1,08-08-2015,Tanja Norvell,"541 Church St,Richmond",Melbourne,VIC,Small Business,Yvette Biti,High,Apex Preferred Stainless Steel Scissors,Technology,Small Pack,Regular Air,09-08-2015,$2.50,$5.68,$3.18,18,$129.00,3%,$5.16,$123.84,$3.60,$134.03</t>
  </si>
  <si>
    <t>6262-1,10-01-2015,Joy Smith,"221 Barkly St,St Kilda",Melbourne,VIC,Home Office,Yvette Biti,Not Specified,Apex Preferred Stainless Steel Scissors,Office Supplies,Small Box,Regular Air,10-01-2015,$2.50,$5.68,$3.18,34,$131.04,7%,$5.26,$127.80,$3.60,$134.04</t>
  </si>
  <si>
    <t>6263-1,17-01-2016,Chacky Karkston,"81 MacLeay St,Potts Point",Sydney,NSW,Home Office,Samantha Chairs,Low,Cando PC940 Copier,Office Supplies,Wrap Bag,Regular Air,20-01-2016,$278.99,$449.99,$171.00,43,"$12,999.75",1%,"$1,558.92","$12,749.67",$49.00,"$15,947.69"</t>
  </si>
  <si>
    <t>6263-1,17-07-2014,Eric Barreto,"359 Crown Street,Surry Hills",Sydney,NSW,Consumer,Phoebe Gour,Low,Apex Preferred Stainless Steel Scissors,Office Supplies,Small Box,Regular Air,18-07-2014,$2.50,$5.68,$3.18,14,$243.60,2%,$2.57,$234.01,$3.60,$258.54</t>
  </si>
  <si>
    <t>6264-1,17-03-2016,Monica Federle,"834 Bourke St,Waterloo",Sydney,NSW,Consumer,Charlie Bui,High,"Artisan Hi-Liter EverBold Pen Style Fluorescent Highlighters, 4/Pack",Technology,Large Box,Regular Air,20-03-2016,$4.48,$8.14,$3.66,49,$44.85,6%,$4.04,$40.81,$3.12,$42.44</t>
  </si>
  <si>
    <t>6264-1,12-03-2016,Andrew Allen,"2/797 Botany Rd,Rosebery",Sydney,NSW,Corporate,Samantha Chairs,Medium,Artisan 487 Labels,Office Supplies,Wrap Bag,Express Air,17-03-2016,$2.29,$3.69,$1.40,6,$4.44,1%,$0.44,$4.00,$0.50,$4.60</t>
  </si>
  <si>
    <t>6264-1,03-02-2016,Darrin Martin,"222 Barkly St,St Kilda",Melbourne,VIC,Home Office,Yvette Biti,High,"Artisan Hi-Liter Comfort Grip Fluorescent Highlighter, Yellow Ink",Technology,Small Pack,Regular Air,05-02-2016,$1.05,$1.95,$0.90,30,$41.98,8%,$2.94,$39.04,$1.63,$42.44</t>
  </si>
  <si>
    <t>6264-1,10-12-2016,Cindy Chapman,"53-55 Liverpool St,Sydney",Sydney,NSW,Corporate,Tina Carlton,High,Apex Straight Scissors,Office Supplies,Small Box,Regular Air,12-12-2016,$5.19,$12.98,$7.79,26,$167.62,8%,$15.86,$164.04,$3.14,$165.25</t>
  </si>
  <si>
    <t>6264-1,17-04-2016,Darrin Sayre,"Sydney Fish Market, Bank Street, Sydney",Sydney,NSW,Small Business,Phoebe Gour,Medium,Artisan Hi-Liter Pen Style Six-Color Fluorescent Set,Technology,Small Box,Regular Air,19-04-2016,$2.16,$3.85,$1.69,37,$44.85,1%,$4.04,$40.81,$0.70,$42.44</t>
  </si>
  <si>
    <t>6265-1,05-07-2016,Denise Monton,"2/797 Botany Rd,Rosebery",Sydney,NSW,Small Business,Samantha Chairs,High,Pizazz Drawing Pencil Set,Office Supplies,Wrap Bag,Regular Air,07-07-2016,$1.53,$2.78,$1.25,22,$138.18,4%,$5.65,$133.65,$1.34,$143.46</t>
  </si>
  <si>
    <t>6265-1,14-06-2016,Vivek Grady,"99 Lygon Street,East Brunswick",Melbourne,VIC,Home Office,Connor Betts,Medium,"Laser Neon Mac Format Diskettes, 10/Pack",Office Supplies,Wrap Bag,Regular Air,14-06-2016,$1.87,$8.12,$6.25,30,$142.36,4%,$4.56,$135.86,$2.83,$137.46</t>
  </si>
  <si>
    <t>6265-1,29-05-2015,Cindy Schnelling,"240-242 Johnston Street,Fitzroy",Melbourne,VIC,Corporate,Connor Betts,Not Specified,PastelOcean Color Pencil Set,Technology,Small Box,Regular Air,31-05-2015,$11.11,$19.84,$8.73,7,$89.44,8%,$4.45,$84.97,$4.10,$82.46</t>
  </si>
  <si>
    <t>6266-1,03-12-2016,Anthony Rawles,"Shop 1, 186-190 Church Street,Parramatta</t>
  </si>
  <si>
    <t>6266-1,07-07-2016,Thea Hendricks,"412 Brunswick St,Fitzroy",Melbourne,VIC,Corporate,Connor Betts,Not Specified,Smiths General Use 3-Ring Binders,Office Supplies,Small Pack,Regular Air,08-07-2016,$1.18,$1.88,$0.70,7,$80.86,5%,$7.25,$59.55,$1.49,$60.96</t>
  </si>
  <si>
    <t>6266-1,06-03-2015,Trudy Brown,"180 High Street,Windsor",Melbourne,VIC,Corporate,Connor Betts,Medium,"3Max Polarizing Task Lamp with Clamp Arm, Light Gray",Office Supplies,Small Box,Regular Air,07-03-2015,$56.16,$136.98,$80.82,30,"$1,915.72",1%,$0.00,"$1,912.72",$24.49,"$1,942.21"</t>
  </si>
  <si>
    <t>6266-2,18-04-2016,Don Weiss,"79 Elliott St,Balmain",Sydney,NSW,Small Business,Aanya Zhang,High,Binder Clips by OIC,Office Supplies,Small Box,Regular Air,20-04-2016,$0.93,$1.48,$0.55,43,$4.44,0%,$0.44,$4.00,$0.70,$4.70</t>
  </si>
  <si>
    <t>6266-2,18-04-2016,Don Weiss,"79 Elliott St,Balmain",Sydney,NSW,Home Office,Aanya Zhang,High,Binder Clips by OIC,Office Supplies,Small Box,Regular Air,19-04-2016,$0.93,$1.48,$0.55,23,$4.44,10%,$0.44,$4.00,$0.70,$4.70</t>
  </si>
  <si>
    <t>6266-2,06-03-2016,Robert Marley,"211/25-29 Dixon St,Haymarket",Sydney,NSW,Corporate,Preston Senome,Medium,Binder Clips by OIC,Office Supplies,Small Box,Regular Air,07-03-2016,$0.93,$1.48,$0.55,4,$5.44,5%,$0.04,$4.00,$0.70,$4.70</t>
  </si>
  <si>
    <t>6270-1,12-11-2016,Monica Federle,"834 Bourke St,Waterloo",Sydney,NSW,Corporate,Charlie Bui,High,Artisan 471 Labels,Office Supplies,Small Pack,Express Air,14-11-2016,$1.84,$2.88,$1.04,23,$52.84,6%,$4.55,$51.28,$0.99,$35.33</t>
  </si>
  <si>
    <t>6270-1,18-05-2016,Frank Price,"224A Gertrude St,Fitzroy",Melbourne,VIC,Corporate,Connor Betts,Medium,PastelOcean Color Pencil Set,Technology,Small Box,Regular Air,20-05-2016,$11.11,$19.84,$8.73,34,$277.08,7%,$0.00,$278.08,$4.10,$285.36</t>
  </si>
  <si>
    <t>6270-1,15-06-2016,Arthur Prichep,"Sydney Fish Market, Bank Street, Sydney",Sydney,NSW,Consumer,Phoebe Gour,Medium,Artisan Poly Binder Pockets,Office Supplies,Small Box,Regular Air,17-06-2016,$2.26,$3.58,$1.32,34,$26.36,7%,$2.76,$22.60,$5.47,$26.53</t>
  </si>
  <si>
    <t>6270-1,05-07-2015,Larry Tron,"4A Lyons St,Strathfield",Sydney,NSW,Home Office,Tina Carlton,Critical,Apex Preferred Stainless Steel Scissors,Office Supplies,Wrap Bag,Express Air,07-07-2015,$2.50,$5.68,$3.18,10,$220.20,10%,$6.16,$213.89,$3.60,$214.39</t>
  </si>
  <si>
    <t>6270-1,17-08-2016,Pete Armstrong,"506 Swan Street,Richmond",Melbourne,VIC,Small Business,Connor Betts,Medium,Smiths General Use 3-Ring Binders,Office Supplies,Wrap Bag,Regular Air,18-08-2016,$1.18,$1.88,$0.70,2,$16.68,1%,$0.17,$16.51,$1.49,$17.72</t>
  </si>
  <si>
    <t>6271-1,28-09-2016,Troy Staebel,"1-2/299 Sussex St,Sydney",Sydney,NSW,Corporate,Aanya Zhang,Low,Laser DVD-RAM discs,Technology,Small Box,Regular Air,30-09-2016,$20.18,$35.41,$15.23,29,$799.20,3%,$69.98,$755.22,$1.99,$877.69</t>
  </si>
  <si>
    <t>6272-1,13-04-2016,Denny Joy,"99 Lygon Street,East Brunswick",Melbourne,VIC,Corporate,Connor Betts,Not Specified,Smiths Gold Paper Clips,Office Supplies,Small Pack,Regular Air,15-04-2016,$1.82,$2.98,$1.16,6,$95.36,1%,$0.95,$94.41,$1.58,$95.99</t>
  </si>
  <si>
    <t>6272-1,10-01-2017,Dave Hallsten,"1 John St,Waterloo",Sydney,NSW,Consumer,Charlie Bui,High,Smiths Gold Paper Clips,Office Supplies,Wrap Bag,Regular Air,11-01-2017,$1.82,$2.98,$1.16,24,$99.38,4%,$3.97,$95.20,$1.58,$95.97</t>
  </si>
  <si>
    <t>6272-1,19-01-2016,Tamara Willingham,"Sydney Fish Market, Bank Street, Sydney",Sydney,NSW,Consumer,Phoebe Gour,High,Smiths General Use 3-Ring Binders,Technology,Small Box,Regular Air,19-01-2016,$1.18,$1.88,$0.70,14,$64.00,2%,$5.24,$51.64,$1.49,$59.59</t>
  </si>
  <si>
    <t>6273-1,24-04-2016,Shahid Collister,"Sydney Fish Market, Bank Street, Sydney",Sydney,NSW,Small Business,Phoebe Gour,Critical,Self-Adhesive Ring Binder Labels,Office Supplies,Wrap Bag,Regular Air,26-04-2016,$2.18,$3.52,$1.34,21,$112.64,5%,$7.88,$104.76,$6.83,$111.59</t>
  </si>
  <si>
    <t>6273-1,24-04-2016,Shahid Collister,"Sydney Fish Market, Bank Street, Sydney",Sydney,NSW,Small Business,Phoebe Gour,Low,Self-Adhesive Ring Binder Labels,Furniture,Small Pack,Regular Air,26-04-2016,$2.18,$3.52,$1.34,8,$112.64,0%,$7.88,$104.76,$6.83,$111.59</t>
  </si>
  <si>
    <t>6274-1,21-03-2016,Deanra Eno,"412 Brunswick St,Fitzroy",Melbourne,VIC,Home Office,Connor Betts,Low,Apex Preferred Stainless Steel Scissors,Technology,Large Box,Regular Air,22-03-2016,$2.50,$5.68,$3.18,16,$249.20,0%,$2.49,$242.09,$3.60,$242.28</t>
  </si>
  <si>
    <t>6275-1,11-08-2016,Dennis Bolton,"8 Quay Street,Haymarket",Sydney,NSW,Home Office,Leighton Forrest,Low,Pizazz Drawing Pencil Set,Office Supplies,Wrap Bag,Regular Air,13-08-2016,$1.53,$2.78,$1.25,31,$57.94,7%,$1.52,$53.06,$1.34,$56.60</t>
  </si>
  <si>
    <t>6276-1,27-04-2016,Valerie Takahito,"Crown Complex,Southbank",Melbourne,VIC,Small Business,Connor Betts,Not Specified,TechSavi Access Keyboard,Office Supplies,Small Pack,Regular Air,28-04-2016,$10.07,$15.98,$5.91,33,$699.30,5%,$67.98,$639.36,$4.00,$644.23</t>
  </si>
  <si>
    <t>6276-1,27-04-2016,Valerie Takahito,"Crown Complex,Southbank",Melbourne,VIC,Consumer,Yvette Biti,Medium,Colored Envelopes,Office Supplies,Wrap Bag,Express Air,28-04-2016,$2.25,$3.69,$1.44,38,$169.74,3%,$6.79,$162.95,$2.50,$165.45</t>
  </si>
  <si>
    <t>6276-1,27-04-2016,Valerie Takahito,"Crown Complex,Southbank",Melbourne,VIC,Small Business,Yvette Biti,Not Specified,Colored Envelopes,Office Supplies,Wrap Bag,Regular Air,28-04-2016,$2.25,$3.69,$1.44,18,$169.74,2%,$6.79,$162.95,$2.50,$165.45</t>
  </si>
  <si>
    <t>6278-1,01-05-2016,Sally Knutson,"Shop 1, 186-190 Church Street,Parramatta</t>
  </si>
  <si>
    <t>6278-1,08-11-2015,Jamie Kunitz,"Sydney Fish Market, Bank Street, Sydney",Sydney,NSW,Corporate,Phoebe Gour,High,Pizazz Drawing Pencil Set,Office Supplies,Small Box,Regular Air,10-11-2015,$1.53,$2.78,$1.25,10,$42.49,4%,$4.20,$39.78,$1.34,$40.69</t>
  </si>
  <si>
    <t>6278-1,02-05-2016,Greg Hansen,"221 Barkly St,St Kilda",Melbourne,VIC,Small Business,Yvette Biti,Low,Artisan Hi-Liter Fluorescent Desk Style Markers,Office Supplies,Wrap Bag,Regular Air,03-05-2016,$1.76,$3.38,$1.62,47,$129.60,7%,$2.59,$127.01,$0.85,$128.50</t>
  </si>
  <si>
    <t>6278-1,19-01-2017,Laurel Workman,"273 George Street,Sydney",Sydney,NSW,Corporate,Leighton Forrest,Low,"Smiths Premium Bright 1-Road , Risk Park",Office Supplies,Small Box,Regular Air,21-01-2017,$14.88,$44.97,$15.27,10,$265.64,9%,$18.25,$258.65,$8.99,$265.36</t>
  </si>
  <si>
    <t>6279-1,12-04-2016,Vilek Mes,"Hoyts Entertainment Quarter 122 Lang Road,Moore Park",Sydney,NSW,Small Business,Tina Carlton,Medium,Apex Box Cutter Scissors,Office Supplies,Small Box,Regular Air,21-04-2016,$4.19,$10.23,$6.04,1,$184.48,0%,$7.45,$162.85,$4.68,$165.45</t>
  </si>
  <si>
    <t>6279-1,31-10-2016,George Zrebassa,"Shop 1, 186-190 Church Street,Parramatta</t>
  </si>
  <si>
    <t>6279-1,03-11-2016,Victoria Pisteka,"Westfield Sydney,Sydney",Sydney,NSW,Corporate,Natasha Song,Not Specified,Pizazz Colored Pencils,Office Supplies,Wrap Bag,Regular Air,02-11-2016,$1.76,$2.94,$1.18,23,$28.70,5%,$2.01,$26.69,$0.81,$31.70</t>
  </si>
  <si>
    <t>6280-1,03-04-2016,Thea Hudgings,"240-242 Johnston Street,Fitzroy",Melbourne,VIC,Small Business,Connor Betts,Low,Aluminum Document Frame,Office Supplies,Wrap Bag,Express Air,11-04-2016,$5.50,$12.22,$6.72,40,$562.12,4%,$33.73,$528.39,$2.85,$531.24</t>
  </si>
  <si>
    <t>6280-1,05-05-2016,Shaun Weien,"310 Wattle St,Ultimo",Sydney,NSW,Home Office,Aanya Zhang,Critical,Binder Posts,Technology,Medium Box,Express Air,07-05-2016,$3.50,$5.74,$2.24,8,$462.40,9%,$42.65,$430.93,$5.01,$403.93</t>
  </si>
  <si>
    <t>6280-1,24-07-2016,Christopher Conant,"120 Hardware St,Melbourne",Melbourne,VIC,Home Office,Yvette Biti,High,Artisan Printable Repositionable Plastic Tabs,Technology,Small Box,Regular Air,26-07-2016,$5.33,$8.60,$3.27,29,$22.80,6%,$0.25,$20.15,$6.19,$21.45</t>
  </si>
  <si>
    <t>6280-1,09-05-2016,Cindy Stewart,"1/173-179 Bronte Rd,Waverley",Sydney,NSW,Small Business,Leighton Forrest,High,"24 Capacity Maxi Data Binder Racks, Pearl",Office Supplies,Wrap Bag,Regular Air,11-05-2016,$84.22,$210.55,$126.33,7,$842.20,2%,$42.11,$800.09,$9.99,$810.08</t>
  </si>
  <si>
    <t>6280-1,08-12-2016,Amy Hunt,"60 Commercial Rd,Prahran",Melbourne,VIC,Corporate,Yvette Biti,Medium,12 Colored Short Pencils,Technology,Large Box,Regular Air,10-12-2016,$1.09,$2.60,$1.51,41,$28.76,7%,$0.42,$26.18,$2.40,$38.58</t>
  </si>
  <si>
    <t>6280-1,18-08-2016,Vivek Grady,"99 Lygon Street,East Brunswick",Melbourne,VIC,Consumer,Connor Betts,High,Binder Clips by OIC,Office Supplies,Small Box,Regular Air,22-08-2016,$0.93,$1.48,$0.55,50,$46.00,7%,$1.40,$46.70,$0.70,$48.21</t>
  </si>
  <si>
    <t>6280-1,12-01-2016,Dave Hallsten,"1 John St,Waterloo",Sydney,NSW,Small Business,Charlie Bui,Not Specified,Aluminum Document Frame,Technology,Small Box,Regular Air,14-01-2016,$5.50,$12.22,$6.72,47,$623.32,6%,$49.33,$528.39,$2.85,$531.24</t>
  </si>
  <si>
    <t>6280-1,17-09-2015,Jename Hans,"412 Brunswick St,Fitzroy",Melbourne,VIC,Consumer,Connor Betts,Low,HFX LaserJet 3310 Copier,Technology,Small Box,Regular Air,18-09-2015,$377.99,$599.99,$222.00,35,$81.47,5%,$1.36,$76.49,$24.49,$87.53</t>
  </si>
  <si>
    <t>6280-1,13-09-2016,Brooke Gillingham,"21 Wentworth St,Parramatta",Sydney,NSW,Small Business,Aanya Zhang,Not Specified,"24 Capacity Maxi Data Binder Racks, Pearl",Office Supplies,Small Box,Regular Air,16-09-2016,$84.22,$210.55,$126.33,24,$743.51,2%,$7.14,$816.19,$9.99,$810.00</t>
  </si>
  <si>
    <t>6280-2,02-05-2016,Yara Bernen,"188 Pitt Street,Sydney",Sydney,NSW,Corporate,Tina Carlton,Medium,Artisan Hi-Liter Smear-Safe Highlighters,Office Supplies,Small Box,Regular Air,03-05-2016,$2.98,$5.84,$2.86,17,$28.64,2%,$2.58,$26.06,$0.83,$31.53</t>
  </si>
  <si>
    <t>6280-2,02-05-2016,Greg Hansen,"222 Barkly St,St Kilda",Melbourne,VIC,Corporate,Yvette Biti,High,Artisan Hanging File Binders,Office Supplies,Wrap Bag,Regular Air,03-05-2016,$3.65,$5.98,$2.33,39,$28.64,6%,$2.58,$26.06,$1.49,$31.53</t>
  </si>
  <si>
    <t>6280-2,14-11-2016,Alan Barnes,"99 Glebe Point Rd,Glebe",Sydney,NSW,Consumer,Natasha Song,Medium,Artisan Poly Binder Pockets,Technology,Jumbo Drum,Delivery Truck,15-11-2016,$2.26,$3.58,$1.32,46,$28.64,7%,$2.58,$26.06,$5.47,$31.53</t>
  </si>
  <si>
    <t>6280-2,02-05-2016,Greg Hansen,"221 Barkly St,St Kilda",Melbourne,VIC,Consumer,Yvette Biti,Low,Artisan Poly Binder Pockets,Office Supplies,Wrap Bag,Regular Air,03-05-2016,$2.26,$3.58,$1.32,8,$28.64,5%,$2.58,$26.06,$5.47,$31.53</t>
  </si>
  <si>
    <t>6280-2,02-05-2016,Greg Hansen,"221 Barkly St,St Kilda",Melbourne,VIC,Corporate,Yvette Biti,Medium,Apex Straight Scissors,Office Supplies,Small Box,Regular Air,04-05-2016,$5.19,$12.98,$7.79,25,$562.12,4%,$33.73,$528.39,$3.14,$531.24</t>
  </si>
  <si>
    <t>6281-1,03-02-2016,Darrin Martin,"222 Barkly St,St Kilda",Melbourne,VIC,Corporate,Yvette Biti,Critical,"Artisan Flip-Chart Easel Binder, Black",Office Supplies,Small Box,Regular Air,05-02-2016,$13.88,$22.38,$8.50,39,$296.84,8%,$2.98,$294.84,$15.10,$304.67</t>
  </si>
  <si>
    <t>6282-1,21-10-2013,Amy Cox,"523 King St,Newtown",Sydney,NSW,Corporate,Aanya Zhang,High,Smiths General Use 3-Ring Binders,Office Supplies,Small Box,Regular Air,23-10-2013,$1.18,$1.88,$0.70,43,$62.04,9%,$4.54,$57.70,$1.49,$59.19</t>
  </si>
  <si>
    <t>6282-1,10-02-2016,Roy Skaria,"2/797 Botany Rd,Rosebery",Sydney,NSW,Home Office,Samantha Chairs,High,Artisan 474 Labels,Office Supplies,Wrap Bag,Regular Air,11-02-2016,$1.84,$2.88,$1.04,29,$43.56,3%,$9.42,$41.57,$0.99,$48.08</t>
  </si>
  <si>
    <t>6282-1,11-07-2015,Matthew Grinstein,"105 Pitt St,Sydney",Sydney,NSW,Small Business,Charlie Bui,High,Apex Preferred Stainless Steel Scissors,Office Supplies,Wrap Bag,Regular Air,13-07-2015,$2.50,$5.68,$3.18,5,$236.80,1%,$2.69,$221.03,$3.60,$231.02</t>
  </si>
  <si>
    <t>6283-1,13-02-2016,Pete Armstrong,"240-242 Johnston Street,Fitzroy",Melbourne,VIC,Corporate,Connor Betts,Medium,12 Colored Short Pencils,Office Supplies,Small Box,Regular Air,16-02-2016,$1.09,$2.60,$1.51,24,$64.92,5%,$5.45,$53.57,$2.40,$55.67</t>
  </si>
  <si>
    <t>6283-1,17-03-2016,Monica Federle,"834 Bourke St,Waterloo",Sydney,NSW,Home Office,Charlie Bui,Not Specified,"Artisan Hi-Liter EverBold Pen Style Fluorescent Highlighters, 4/Pack",Technology,Medium Box,Regular Air,20-03-2016,$4.48,$8.14,$3.66,45,$59.74,3%,$4.48,$54.44,$3.12,$55.13</t>
  </si>
  <si>
    <t>6283-1,04-09-2015,Jelar Gacuratha,"2a/285A Crown St,Surry Hills",Sydney,NSW,Consumer,Phoebe Gour,Not Specified,Self-Adhesive Ring Binder Labels,Technology,Small Pack,Regular Air,06-09-2015,$2.18,$3.52,$1.34,21,$70.64,1%,$1.51,$74.13,$6.83,$74.18</t>
  </si>
  <si>
    <t>6284-1,24-08-2016,Kelly Williams,"499-501 Lygon Street,Carlton North",Melbourne,VIC,Corporate,Yvette Biti,Critical,Binder Posts,Office Supplies,Small Box,Regular Air,25-08-2016,$3.50,$5.74,$2.24,25,$335.46,4%,$27.15,$225.29,$5.01,$231.26</t>
  </si>
  <si>
    <t>6284-1,14-06-2016,Christina Anderson,"Westfield 1 Anderson St,Chatswood",Sydney,NSW,Corporate,Nicholas Fernandes,High,Wirebound Voice Message Log Book,Office Supplies,Small Box,Regular Air,14-06-2016,$2.90,$4.76,$1.86,7,$246.68,10%,$2.46,$247.38,$0.88,$251.78</t>
  </si>
  <si>
    <t>6284-1,18-08-2016,Vivek Grady,"99 Lygon Street,East Brunswick",Melbourne,VIC,Corporate,Connor Betts,Critical,Artisan Hi-Liter Fluorescent Desk Style Markers,Office Supplies,Small Box,Regular Air,22-08-2016,$1.76,$3.38,$1.62,19,$42.86,0%,$1.09,$43.34,$0.85,$49.03</t>
  </si>
  <si>
    <t>6284-1,26-03-2016,Cyma Kinney,"Sydney Fish Market, Bank Street, Sydney",Sydney,NSW,Consumer,Phoebe Gour,Low,DrawIt Colored Pencils,Office Supplies,Small Box,Regular Air,28-03-2016,$4.37,$9.11,$4.74,8,$146.00,9%,$2.40,$137.86,$2.25,$149.76</t>
  </si>
  <si>
    <t>6285-1,05-05-2016,Shaun Weien,"310 Wattle St,Ultimo",Sydney,NSW,Corporate,Aanya Zhang,Critical,"Artisan Hi-Liter Comfort Grip Fluorescent Highlighter, Yellow Ink",Technology,Medium Box,Regular Air,07-05-2016,$1.92,$3.26,$1.34,3,$72.54,1%,$4.35,$68.19,$1.86,$71.18</t>
  </si>
  <si>
    <t>6285-1,28-09-2015,Maria Bertelson,"188 Pitt Street,Sydney",Sydney,NSW,Corporate,Tina Carlton,Not Specified,Artisan Hi-Liter Smear-Safe Highlighters,Office Supplies,Small Box,Regular Air,30-09-2015,$2.98,$5.84,$2.86,6,$43.36,8%,$2.90,$42.44,$0.83,$43.64</t>
  </si>
  <si>
    <t>6285-1,15-06-2016,Arthur Prichep,"Sydney Fish Market, Bank Street, Sydney",Sydney,NSW,Corporate,Phoebe Gour,Low,Artisan Hanging File Binders,Office Supplies,Small Pack,Regular Air,17-06-2016,$3.65,$5.98,$2.33,25,$236.16,1%,$2.46,$232.30,$1.49,$231.54</t>
  </si>
  <si>
    <t>6285-1,09-05-2016,Cindy Stewart,"1/173-179 Bronte Rd,Waverley",Sydney,NSW,Corporate,Leighton Forrest,Low,Artisan Heavy-Duty EZD  Binder With Locking Rings,Office Supplies,Small Box,Regular Air,11-05-2016,$3.52,$5.58,$2.06,34,$72.54,6%,$4.35,$68.19,$2.99,$71.18</t>
  </si>
  <si>
    <t>6286-1,26-03-2016,Cyma Kinney,"Sydney Fish Market, Bank Street, Sydney",Sydney,NSW,Corporate,Phoebe Gour,Medium,Bagged Rubber Bands,Office Supplies,Small Box,Regular Air,28-03-2016,$0.24,$1.26,$1.02,46,$21.80,2%,$0.26,$21.12,$0.70,$22.05</t>
  </si>
  <si>
    <t>6286-1,03-11-2016,Sheri Gordon,"152 Bunnerong Road,Eastgardens",Sydney,NSW,Consumer,Tina Carlton,Low,Apex Straight Scissors,Technology,Small Box,Regular Air,04-11-2016,$5.19,$12.98,$7.79,37,$220.50,3%,$6.62,$213.89,$3.14,$211.36</t>
  </si>
  <si>
    <t>6286-1,14-08-2013,Justin Knight,"Macquarie Centre Cnr Herring Road &amp; Waterloo Road,Macquarie Park",Sydney,NSW,Home Office,Nicholas Fernandes,High,Economy Binders,Office Supplies,Wrap Bag,Regular Air,23-08-2013,$1.33,$2.08,$0.75,50,$36.89,9%,$1.39,$36.07,$1.49,$34.56</t>
  </si>
  <si>
    <t>6288-1,28-03-2016,Sung Shariari,"6/15 Cross Street,Double Bay",Sydney,NSW,Corporate,Leighton Forrest,Medium,3Max Organizer Strips,Office Supplies,Small Pack,Regular Air,30-03-2016,$3.40,$5.40,$2.00,3,$262.08,3%,$12.10,$248.98,$7.78,$251.77</t>
  </si>
  <si>
    <t>6288-1,22-11-2016,Becky Pak,"79 Elliott St,Balmain",Sydney,NSW,Corporate,Aanya Zhang,Medium,"DrawIt Colored Pencils, 48-Color Set",Technology,Large Box,Regular Air,27-11-2016,$21.56,$36.55,$14.99,41,$89.30,7%,$7.95,$84.97,$13.89,$82.46</t>
  </si>
  <si>
    <t>6288-1,23-12-2016,Muria Zettner,"523 King St,Newtown",Sydney,NSW,Corporate,Aanya Zhang,High,OIC Thumb-Tacks,Office Supplies,Wrap Bag,Regular Air,25-12-2016,$0.71,$1.14,$0.43,42,$22.80,1%,$0.42,$20.36,$0.70,$22.45</t>
  </si>
  <si>
    <t>6288-2,08-05-2016,Quincy Jones,"Shop 3/144 Waterloo Road,Greenacre",Sydney,NSW,Consumer,Samantha Chairs,Medium,OCColor Flip,Office Supplies,Small Box,Regular Air,08-05-2016,$4.76,$3.28,$1.47,32,$22.80,2%,$2.05,$20.75,$0.88,$21.45</t>
  </si>
  <si>
    <t>6290-1,09-05-2016,Cindy Stewart,"1/173-179 Bronte Rd,Waverley",Sydney,NSW,Consumer,Leighton Forrest,High,29 Capacity Maxi Data Pinder Labels,Technology,Large Box,Regular Air,11-05-2016,$2.18,$3.52,$1.34,6,$844.20,7%,$42.31,$800.09,$6.83,$810.08</t>
  </si>
  <si>
    <t>6290-1,27-06-2015,Arianne Irving,"8 Rankins Lane ,Melbourne",Melbourne,VIC,Home Office,Connor Betts,Medium,"DrawIt Colored Pencils, 48-Color Set",Technology,Small Box,Regular Air,27-06-2015,$21.56,$36.55,$14.99,22,$879.12,2%,$84.84,$857.53,$13.89,$874.83</t>
  </si>
  <si>
    <t>6290-1,09-05-2016,Cindy Stewart,"1/173-179 Bronte Rd,Waverley",Sydney,NSW,Corporate,Leighton Forrest,Not Specified,"24 Capacity Maxi Data Binder Racks, Pearl",Office Supplies,Small Box,Regular Air,11-05-2016,$84.22,$210.55,$126.33,18,$842.20,6%,$42.11,$800.09,$9.99,$810.08</t>
  </si>
  <si>
    <t>6290-1,31-12-2015,Matt Collister,"99 Glebe Point Rd,Glebe",Sydney,NSW,Home Office,Natasha Song,Low,Alto Memo Cubes,Office Supplies,Wrap Bag,Express Air,01-01-2016,$3.32,$5.18,$1.86,43,$128.52,1%,$3.85,$126.77,$2.04,$229.26</t>
  </si>
  <si>
    <t>6291-1,30-05-2016,Emily Grady,"359 Crown Street,Surry Hills",Sydney,NSW,Consumer,Phoebe Gour,Low,Self-Adhesive Ring Binder Labels,Office Supplies,Small Pack,Regular Air,30-05-2016,$2.18,$3.52,$1.34,35,$147.94,5%,$5.91,$141.92,$6.83,$148.76</t>
  </si>
  <si>
    <t>6291-1,29-09-2015,Michael Oakman,"8 Rankins Lane ,Melbourne",Melbourne,VIC,Corporate,Connor Betts,Critical,Pizazz Drawing Pencil Set,Office Supplies,Small Pack,Regular Air,30-09-2015,$1.53,$2.78,$1.25,45,$191.42,5%,$4.45,$158.69,$2.34,$154.99</t>
  </si>
  <si>
    <t>6291-1,02-07-2016,Astrea Jones,"2a/285A Crown St,Surry Hills",Sydney,NSW,Consumer,Phoebe Gour,High,TechSavi Access Keyboard,Office Supplies,Small Box,Regular Air,04-07-2016,$10.07,$15.98,$5.91,50,$407.20,7%,$26.18,$432.05,$4.00,$425.05</t>
  </si>
  <si>
    <t>6291-1,10-05-2016,Roy Collins,"Westfield Sydney,Sydney",Sydney,NSW,Home Office,Natasha Song,Medium,Smiths Standard Envelopes,Technology,Small Box,Regular Air,12-05-2016,$3.52,$5.68,$2.16,29,$193.12,9%,$11.59,$181.53,$1.39,$182.92</t>
  </si>
  <si>
    <t>6291-1,19-01-2016,Tamara Willingham,"Sydney Fish Market, Bank Street, Sydney",Sydney,NSW,Corporate,Phoebe Gour,Critical,PastelOcean Color Pencil Set,Office Supplies,Small Box,Regular Air,19-01-2016,$11.11,$19.84,$8.73,25,$189.84,7%,$8.35,$185.85,$4.10,$189.55</t>
  </si>
  <si>
    <t>6292-1,12-02-2016,Alejandro Ballentine,"412 Brunswick St,Fitzroy",Melbourne,VIC,Consumer,Connor Betts,High,Artisan Printable Repositionable Plastic Tabs,Office Supplies,Wrap Bag,Regular Air,13-02-2016,$5.33,$8.60,$3.27,37,$43.98,1%,$0.43,$43.39,$6.19,$43.69</t>
  </si>
  <si>
    <t>6293-1,12-05-2016,John Lee,"180 High Street,Windsor",Melbourne,VIC,Small Business,Connor Betts,Not Specified,Self-Adhesive Ring Binder Labels,Office Supplies,Wrap Bag,Regular Air,14-05-2016,$2.18,$3.52,$1.34,49,$147.84,7%,$5.91,$141.93,$6.83,$148.76</t>
  </si>
  <si>
    <t>6293-1,12-05-2016,John Lee,"180 High Street,Windsor",Melbourne,VIC,Consumer,Connor Betts,High,Self-Adhesive Ring Binder Labels,Office Supplies,Wrap Bag,Express Air,14-05-2016,$2.18,$3.52,$1.34,37,$147.84,1%,$5.91,$141.93,$6.83,$148.76</t>
  </si>
  <si>
    <t>6293-1,12-05-2016,John Lee,"180 High Street,Windsor",Melbourne,VIC,Small Business,Connor Betts,Critical,Self-Adhesive Ring Binder Labels,Office Supplies,Wrap Bag,Regular Air,14-05-2016,$2.18,$3.52,$1.34,34,$147.84,3%,$5.91,$141.93,$6.83,$148.76</t>
  </si>
  <si>
    <t>6293-1,19-05-2013,Grant Carroll,"10 O'Connell St,Sydney",Sydney,NSW,Consumer,Aanya Zhang,Medium,Apex Straight Scissors,Office Supplies,Wrap Bag,Express Air,20-05-2013,$5.19,$12.98,$7.79,46,$261.00,1%,$28.22,$267.50,$3.14,$253.24</t>
  </si>
  <si>
    <t>6293-1,15-06-2013,Scott Cohen,"240-242 Johnston Street,Fitzroy",Melbourne,VIC,Small Business,Connor Betts,Low,Smiths Bulldog Clip,Office Supplies,Small Box,Regular Air,17-06-2013,$2.31,$3.78,$1.47,8,$138.52,0%,$9.00,$127.02,$0.71,$128.55</t>
  </si>
  <si>
    <t>6293-1,12-05-2016,John Lee,"150 High Street,Windsor",Melbourne,VIC,Corporate,Connor Betts,Not Specified,Self-Adhesive Ring Binder Labels,Office Supplies,Small Box,Regular Air,14-05-2016,$2.18,$3.52,$1.34,33,$147.84,8%,$5.91,$141.93,$6.83,$148.76</t>
  </si>
  <si>
    <t>6293-1,12-05-2016,John Lee,"180 High Street,Windsor",Melbourne,VIC,Small Business,Connor Betts,Not Specified,Self-Adhesive Removable Labels,Office Supplies,Small Box,Regular Air,14-05-2016,$1.98,$3.15,$1.17,21,$147.84,0%,$5.91,$141.93,$0.49,$148.76</t>
  </si>
  <si>
    <t>6293-1,12-05-2016,John Lee,"180 High Street,Windsor",Melbourne,VIC,Small Business,Connor Betts,Not Specified,Self-Adhesive Ring Binder Labels,Office Supplies,Small Box,Regular Air,14-05-2016,$2.18,$3.52,$1.34,25,$147.84,10%,$5.91,$141.93,$6.83,$148.76</t>
  </si>
  <si>
    <t>6293-1,14-11-2016,Alan Barnes,"99 Glebe Point Rd,Glebe",Sydney,NSW,Home Office,Natasha Song,Not Specified,12 Colored Short Pencils,Technology,Medium Box,Regular Air,15-11-2016,$1.09,$2.60,$1.51,45,$28.60,3%,$2.57,$26.03,$2.40,$28.43</t>
  </si>
  <si>
    <t>6293-1,02-11-2016,Shahid Shariari,"3/219 Canley Vale Road,Canley Heights",Sydney,NSW,Corporate,Mihael Khan,High,TechSavi Access Keyboard,Office Supplies,Small Box,Regular Air,04-11-2016,$10.07,$15.98,$5.91,2,$114.86,8%,$10.19,$107.39,$4.00,$111.59</t>
  </si>
  <si>
    <t>6294-1,13-02-2016,Pete Armstrong,"506 Swan Street,Richmond",Melbourne,VIC,Consumer,Connor Betts,Low,Artisan 479 Labels,Office Supplies,Small Box,Regular Air,16-02-2016,$1.59,$2.61,$1.02,8,$41.34,9%,$4.09,$48.93,$0.50,$46.26</t>
  </si>
  <si>
    <t>6294-1,13-02-2016,Pete Armstrong,"506 Swan Street,Richmond",Melbourne,VIC,Consumer,Connor Betts,Medium,Smiths Colored Interoffice Envelopes,Technology,Small Box,Regular Air,16-02-2016,$19.83,$30.98,$11.15,12,"$1,212.73",0%,$52.51,"$1,283.43",$19.51,"$1,259.46"</t>
  </si>
  <si>
    <t>6294-1,01-02-2016,Patrick Gardner,"224A Gertrude St,Fitzroy",Melbourne,VIC,Home Office,Connor Betts,High,"Angle-D Binders with Locking Rings, Label Holders",Technology,Medium Box,Express Air,02-02-2016,$4.53,$7.30,$2.77,7,$246.24,3%,$2.57,$226.55,$7.72,$228.57</t>
  </si>
  <si>
    <t>6295-1,14-05-2016,George Ashbrook,"506 Swan Street,Richmond",Melbourne,VIC,Corporate,Connor Betts,Critical,Economy Binders,Office Supplies,Small Pack,Regular Air,16-05-2016,$1.33,$2.08,$0.75,35,$89.44,2%,$4.47,$84.97,$1.49,$86.46</t>
  </si>
  <si>
    <t>6295-1,08-05-2016,Michelle Moray,"310 Wattle St,Ultimo",Sydney,NSW,Home Office,Aanya Zhang,Not Specified,Economy Binders,Office Supplies,Wrap Bag,Regular Air,12-05-2016,$1.33,$2.08,$0.75,39,$89.44,8%,$4.47,$84.97,$1.49,$86.46</t>
  </si>
  <si>
    <t>6295-1,24-12-2016,Lisa Hazard,"Cnr Williams Road &amp; Lechlade Ave,South Yarra",Melbourne,VIC,Consumer,Yvette Biti,Low,Artisan 487 Labels,Office Supplies,Wrap Bag,Regular Air,25-12-2016,$2.29,$3.69,$1.40,8,$143.64,5%,$0.00,$136.36,$0.50,$147.05</t>
  </si>
  <si>
    <t>6295-1,13-02-2016,Pete Armstrong,"506 Swan Street,Richmond",Melbourne,VIC,Small Business,Connor Betts,Critical,DrawIt Colored Pencils,Office Supplies,Small Pack,Regular Air,16-02-2016,$4.37,$9.11,$4.74,28,$84.36,4%,$4.52,$84.97,$2.25,$86.46</t>
  </si>
  <si>
    <t>6295-1,26-09-2016,Christopher Martinez,"188 Pitt Street,Sydney",Sydney,NSW,Home Office,Tina Carlton,Low,Apex Straight Scissors,Office Supplies,Small Box,Express Air,28-09-2016,$5.19,$12.98,$7.79,37,$429.44,9%,$34.89,$493.04,$3.14,$496.73</t>
  </si>
  <si>
    <t>6295-1,14-05-2016,George Ashbrook,"506 Swan Street,Richmond",Melbourne,VIC,Home Office,Connor Betts,Medium,Economy Binders,Office Supplies,Small Box,Regular Air,16-05-2016,$1.33,$2.08,$0.75,19,$89.44,7%,$4.47,$84.97,$1.49,$86.46</t>
  </si>
  <si>
    <t>6295-1,03-02-2017,Alex Russell,"99 Lygon Street,East Brunswick",Melbourne,VIC,Corporate,Connor Betts,High,Economy Binders,Office Supplies,Small Box,Express Air,05-02-2017,$1.33,$2.08,$0.75,11,$89.34,1%,$3.47,$84.97,$1.49,$86.46</t>
  </si>
  <si>
    <t>6295-1,14-05-2016,Erias Ashbrook,"120 Hardware St,Melbourne",Melbourne,VIC,Home Office,Yvette Biti,Medium,Economy Binders,Technology,Large Box,Regular Air,16-05-2016,$1.33,$2.08,$0.75,21,$89.44,5%,$4.47,$84.97,$1.49,$86.46</t>
  </si>
  <si>
    <t>6295-1,14-05-2016,George Ashbrook,"506 Swan Street,Richmond",Melbourne,VIC,Home Office,Connor Betts,Low,Economy Binders,Office Supplies,Wrap Bag,Regular Air,16-05-2016,$1.33,$2.08,$0.75,39,$89.44,1%,$4.47,$84.97,$1.49,$86.46</t>
  </si>
  <si>
    <t>6295-1,18-06-2016,Shaun Weien,"310 Wattle St,Ultimo",Sydney,NSW,Small Business,Aanya Zhang,Medium,Economy Binders,Office Supplies,Small Box,Regular Air,20-06-2016,$1.33,$2.08,$0.75,40,$89.44,0%,$4.47,$84.97,$1.49,$86.46</t>
  </si>
  <si>
    <t>6295-1,12-03-2016,Magdelene Morse,"53 Riley Street,Woolloomooloo",Sydney,NSW,Corporate,Tina Carlton,Not Specified,Economy Binders,Office Supplies,Small Box,Regular Air,12-03-2016,$1.33,$2.08,$0.75,39,$89.44,3%,$4.47,$84.97,$1.49,$86.46</t>
  </si>
  <si>
    <t>6295-1,14-06-2016,Vivek Grady,"99 Lygon Street,East Brunswick",Melbourne,VIC,Home Office,Connor Betts,Not Specified,Economy Binders,Office Supplies,Wrap Bag,Regular Air,14-06-2016,$1.33,$2.08,$0.75,37,$89.44,8%,$4.47,$84.97,$1.49,$86.46</t>
  </si>
  <si>
    <t>6295-1,08-11-2016,Carol Triggs,"644 George St,Sydney",Sydney,NSW,Corporate,Radhya Staples,Not Specified,Pizazz Colored Pencils,Office Supplies,Wrap Bag,Regular Air,10-11-2016,$1.76,$2.94,$1.18,30,$91.52,10%,$3.65,$86.79,$0.81,$88.30</t>
  </si>
  <si>
    <t>6295-1,14-12-2016,Dorris Love,"359 Crown Street,Surry Hills",Sydney,NSW,Home Office,Phoebe Gour,High,Economy Binders,Technology,Small Box,Regular Air,15-12-2016,$1.33,$2.08,$0.75,48,$89.44,4%,$4.47,$84.97,$1.49,$86.46</t>
  </si>
  <si>
    <t>6295-1,23-09-2016,Christine Phan,"10 O'Connell St,Sydney",Sydney,NSW,Corporate,Aanya Zhang,Not Specified,Smiths General Use 3-Ring Binders,Office Supplies,Small Box,Express Air,26-09-2016,$1.18,$1.88,$0.70,35,$87.10,3%,$7.14,$70.92,$1.49,$80.60</t>
  </si>
  <si>
    <t>6295-1,02-01-2015,Ellis Ballard,"53-55 Liverpool St,Sydney",Sydney,NSW,Corporate,Tina Carlton,Low,Smiths General Use 3-Ring Binders,Office Supplies,Wrap Bag,Regular Air,04-01-2015,$1.18,$1.88,$0.70,45,$70.94,5%,$6.12,$70.42,$1.49,$83.18</t>
  </si>
  <si>
    <t>6295-1,28-01-2015,Jeremy Pistek,"85-113 Dunning Ave,Roseberry",Sydney,NSW,Consumer,Mihael Khan,Medium,12 Colored Short Pencils,Office Supplies,Small Box,Express Air,29-01-2015,$1.09,$2.60,$1.51,19,$65.32,0%,$5.90,$56.46,$2.40,$57.45</t>
  </si>
  <si>
    <t>6295-1,10-02-2016,Roy Skaria,"Sydney Fish Market, Bank Street, Sydney",Sydney,NSW,Corporate,Phoebe Gour,Medium,Pizazz Colored Pencils,Office Supplies,Small Box,Regular Air,11-02-2016,$1.76,$2.94,$1.18,3,$93.52,1%,$9.75,$86.09,$0.81,$88.30</t>
  </si>
  <si>
    <t>6296-1,17-07-2016,Kean Thornton,"Westfield Sydney,Sydney",Sydney,NSW,Home Office,Natasha Song,Medium,Smiths General Use 3-Ring Binders,Office Supplies,Small Pack,Regular Air,18-07-2016,$1.18,$1.88,$0.70,22,$63.88,2%,$6.54,$57.19,$1.49,$55.99</t>
  </si>
  <si>
    <t>6296-1,30-01-2017,Rick Hansen,"Macquarie Centre Cnr Herring Road &amp; Waterloo Road,Macquarie Park",Sydney,NSW,Home Office,Nicholas Fernandes,Medium,Artisan Legal 4-Ring Binder,Office Supplies,Small Pack,Regular Air,02-02-2017,$13.64,$20.98,$7.34,22,$299.30,2%,$13.99,$285.33,$1.49,$288.95</t>
  </si>
  <si>
    <t>6297-1,05-05-2016,Shaun Weien,"310 Wattle St,Ultimo",Sydney,NSW,Small Business,Aanya Zhang,Not Specified,Pizazz Drawing Pencil Set,Office Supplies,Small Box,Regular Air,07-05-2016,$1.53,$2.78,$1.25,8,$163.98,7%,$4.32,$146.76,$1.34,$149.76</t>
  </si>
  <si>
    <t>6297-1,26-08-2015,Edward Becker,"501 George St,Sydney",Sydney,NSW,Corporate,Samantha Chairs,Not Specified,Artisan 479 Labels,Technology,Small Box,Express Air,27-08-2015,$1.59,$2.61,$1.02,29,$143.68,3%,$4.52,$134.04,$0.50,$142.16</t>
  </si>
  <si>
    <t>6297-2,21-10-2016,Patrick Jones,"221 Barkly St,St Kilda",Melbourne,VIC,Small Business,Yvette Biti,Low,Smiths Bulldog Clip,Office Supplies,Small Box,Regular Air,23-10-2016,$2.31,$3.78,$1.47,20,$106.84,8%,$0.00,$105.84,$0.71,$106.57</t>
  </si>
  <si>
    <t>6298-1,12-02-2016,Naresj Patel,"106 Ebley Street,Bondi Junction",Sydney,NSW,Corporate,Leighton Forrest,High,Artisan Hi-Liter Smear-Safe Highlighters,Office Supplies,Wrap Bag,Regular Air,13-02-2016,$2.98,$5.84,$2.86,42,$153.08,1%,$9.00,$144.88,$0.83,$141.28</t>
  </si>
  <si>
    <t>6298-1,19-05-2016,Rose OBrian,"157 Norton St,Leichhardt",Sydney,NSW,Consumer,Stevie Bacata,Not Specified,Pizazz Colored Pencils,Office Supplies,Small Box,Regular Air,20-05-2016,$1.76,$2.94,$1.18,6,$91.14,2%,$3.65,$87.49,$0.81,$88.30</t>
  </si>
  <si>
    <t>6298-1,12-03-2016,Andrew Allen,"2/797 Botany Rd,Rosebery",Sydney,NSW,Small Business,Samantha Chairs,Low,Pizazz Drawing Pencil Set,Office Supplies,Wrap Bag,Regular Air,17-03-2016,$1.53,$2.78,$1.25,40,$44.84,4%,$0.44,$43.34,$1.34,$46.36</t>
  </si>
  <si>
    <t>6298-1,30-06-2016,Lindsay Castell,"Qantas Domestic Terminal,Mascot",Sydney,NSW,Home Office,Phoebe Gour,Critical,Smiths SlimLine Pencil Sharpener,Office Supplies,Small Pack,Regular Air,01-07-2016,$4.79,$11.97,$7.18,24,$564.56,6%,$0.00,$566.56,$5.81,$588.55</t>
  </si>
  <si>
    <t>6299-1,01-06-2015,Lauren Leatherbury,"Westfield 1 Anderson St,Chatswood",Sydney,NSW,Home Office,Nicholas Fernandes,Medium,"Angle-D Binders with Locking Rings, Label Holders",Technology,Jumbo Drum,Delivery Truck,05-06-2015,$4.53,$7.30,$2.77,38,$269.00,9%,$3.77,$260.51,$7.72,$265.32</t>
  </si>
  <si>
    <t>6299-1,05-07-2015,Larry Tron,"4A Lyons St,Strathfield",Sydney,NSW,Home Office,Tina Carlton,Medium,Apex Straight Scissors,Office Supplies,Wrap Bag,Express Air,07-07-2015,$5.19,$12.98,$7.79,19,$205.31,1%,$12.59,$190.55,$3.14,$193.30</t>
  </si>
  <si>
    <t>6299-1,29-05-2016,Peter Buhler,"2-4 College Street, Darlinghurst",Sydney,NSW,Home Office,Nicholas Fernandes,Not Specified,Apex Preferred Stainless Steel Scissors,Office Supplies,Small Box,Regular Air,30-05-2016,$2.50,$5.68,$3.18,8,$256.68,1%,$2.65,$247.05,$3.60,$248.55</t>
  </si>
  <si>
    <t>6299-1,14-06-2016,Vivek Grady,"99 Lygon Street,East Brunswick",Melbourne,VIC,Consumer,Connor Betts,High,Pizazz Drawing Pencil Set,Office Supplies,Small Box,Regular Air,14-06-2016,$1.53,$2.78,$1.25,22,$236.04,10%,$2.46,$226.85,$1.34,$234.96</t>
  </si>
  <si>
    <t>6299-1,24-10-2015,Annie Thurman,"499-501 Lygon Street,Carlton North",Melbourne,VIC,Corporate,Yvette Biti,Not Specified,Lumi Crayons,Office Supplies,Small Box,Regular Air,26-10-2015,$5.22,$9.85,$4.63,8,$248.20,6%,$7.45,$240.75,$4.82,$248.46</t>
  </si>
  <si>
    <t>6299-1,31-08-2016,Clay Ludtke,"7 Khartoum Rd,Macquarie Park",Sydney,NSW,Corporate,Preston Senome,Medium,Binder Posts,Office Supplies,Small Box,Regular Air,02-09-2016,$3.50,$5.74,$2.24,50,$165.76,8%,$9.95,$155.81,$5.01,$157.85</t>
  </si>
  <si>
    <t>6300-1,24-01-2017,Jeremy Pistek,"85-113 Dunning Ave,Roseberry",Sydney,NSW,Home Office,Mihael Khan,Critical,Alto Memo Cubes,Office Supplies,Small Box,Regular Air,25-01-2017,$3.32,$5.18,$1.86,41,$62.30,4%,$3.72,$65.19,$2.04,$64.59</t>
  </si>
  <si>
    <t>6300-1,25-12-2015,Anne McFrar,"2-4 Colleg Street, Darlinghurst",Sydney,NSW,Small Business,Nicholas Fernandes,High,Aluminum Document Frame,Office Supplies,Small Pack,Regular Air,27-12-2015,$5.50,$12.22,$6.72,48,$40.30,2%,$2.04,$38.69,$2.85,$30.39</t>
  </si>
  <si>
    <t>6300-1,21-05-2016,Dana Kaydos,"152 Bunnerong Road,Eastgardens",Sydney,NSW,Corporate,Tina Carlton,Critical,Aluminum Document Frame,Office Supplies,Small Box,Regular Air,22-05-2016,$5.50,$12.22,$6.72,44,$122.20,9%,$1.22,$120.98,$2.85,$123.83</t>
  </si>
  <si>
    <t>6300-1,15-09-2016,Brooke Gillingham,"21 Wentworth St,Parramatta",Sydney,NSW,Home Office,Aanya Zhang,Medium,TechSavi Access Keyboard,Technology,Jumbo Drum,Delivery Truck,16-09-2016,$10.07,$15.98,$5.91,38,$639.20,9%,$7.70,$632.86,$4.00,$634.03</t>
  </si>
  <si>
    <t>6300-1,15-10-2016,Barry Franz,"499-501 Lygon Street,Carlton North",Melbourne,VIC,Corporate,Yvette Biti,Low,Cando PC940 Copier,Office Supplies,Small Box,Express Air,15-10-2016,$278.99,$449.99,$171.00,38,"$3,698.60",5%,$332.86,"$3,653.32",$49.00,"$3,656.33"</t>
  </si>
  <si>
    <t>6301-1,23-02-2016,Quincy Jones,"Shop 3/144 Waterloo Road,Greenacre",Sydney,NSW,Home Office,Samantha Chairs,Not Specified,Ames Color-File Green Diamond Border X-ray Mailers,Office Supplies,Small Box,Regular Air,24-02-2016,$52.07,$83.98,$31.91,42,"$3,863.08",10%,$231.78,"$3,631.30",$5.01,"$3,636.31"</t>
  </si>
  <si>
    <t>6301-1,24-08-2016,Jasper Cacioppo,"24 Addison Rd,Marrickville",Sydney,NSW,Consumer,Radhya Staples,Medium,Ames Color-File Green Diamond Border X-ray Mailers,Office Supplies,Small Box,Regular Air,02-09-2016,$52.07,$83.98,$31.91,48,"$3,739.68",1%,$20.96,"$3,633.30",$5.01,"$3,636.31"</t>
  </si>
  <si>
    <t>6301-1,23-11-2016,Matt Connell,"470 Anzac Parade,Kingsford",Sydney,NSW,Corporate,Tina Carlton,Not Specified,Adesso Programmable 142-Key Keyboard,Office Supplies,Wrap Bag,Express Air,25-11-2016,$32.02,$152.48,$120.46,18,"$3,863.18",4%,$141.73,"$3,631.30",$4.00,"$3,636.31"</t>
  </si>
  <si>
    <t>6302-1,10-05-2016,Roy Collins,"Westfield Sydney,Sydney",Sydney,NSW,Corporate,Natasha Song,High,Artisan Poly Binder Pockets,Office Supplies,Small Pack,Regular Air,12-05-2016,$2.26,$3.58,$1.32,23,$138.48,1%,$5.27,$124.65,$5.47,$123.87</t>
  </si>
  <si>
    <t>6302-1,14-05-2016,Neil Knudson,"4A Lyons St,Strathfield",Sydney,NSW,Home Office,Tina Carlton,Medium,"DrawIt Pizazz Watercolor Pencils, 10-Color Set with Brush",Office Supplies,Small Box,Regular Air,15-05-2016,$2.39,$4.26,$1.87,50,$52.74,7%,$2.27,$59.25,$1.20,$59.33</t>
  </si>
  <si>
    <t>6302-1,02-08-2016,Dean Percer,"221 Barkly St,St Kilda",Melbourne,VIC,Home Office,Yvette Biti,High,"Multi-Use Personal File Cart and Caster Set, Three Stacking Bins",Office Supplies,Small Box,Regular Air,04-08-2016,$14.95,$34.76,$19.81,30,"$1,663.52",9%,$66.54,"$1,594.85",$8.22,"$1,508.95"</t>
  </si>
  <si>
    <t>6302-1,15-02-2014,Yana Sorensen,"53-55 Liverpool St,Sydney",Sydney,NSW,Corporate,Tina Carlton,Not Specified,HFX 6S Scientific Calculator,Furniture,Large Box,Regular Air,20-02-2014,$7.92,$12.99,$5.07,27,"$2,442.96",9%,$0.00,"$2,449.95",$9.44,"$2,469.95"</t>
  </si>
  <si>
    <t>6302-1,09-12-2015,Craig Carroll,"99 Lygon Street,East Brunswick",Melbourne,VIC,Consumer,Connor Betts,Medium,Artisan 478 Labels,Technology,Small Box,Regular Air,09-12-2015,$3.14,$4.91,$1.77,12,$11.08,0%,$0.55,$10.49,$0.50,$11.29</t>
  </si>
  <si>
    <t>6302-1,02-07-2016,Astrea Jones,"2a/285A Crown St,Surry Hills",Sydney,NSW,Home Office,Phoebe Gour,Medium,Pizazz Colored Pencils,Office Supplies,Wrap Bag,Regular Air,04-07-2016,$1.76,$2.94,$1.18,43,$51.82,3%,$3.17,$39.15,$0.81,$39.95</t>
  </si>
  <si>
    <t>6302-1,13-10-2015,Clytie Kelty,"7 Khartoum Rd,Macquarie Park",Sydney,NSW,Consumer,Preston Senome,Not Specified,UGen Ultra Professional Cordless Optical Suite,Office Supplies,Small Box,Regular Air,15-10-2015,$156.50,$300.97,$144.47,37,"$5,099.53",3%,$322.99,"$5,487.65",$7.18,"$4,514.35"</t>
  </si>
  <si>
    <t>6302-1,14-06-2016,Cyma Kinney,"Sydney Fish Market, Bank Street, Sydney",Sydney,NSW,Consumer,Phoebe Gour,High,Economy Rollaway Files,Office Supplies,Small Box,Regular Air,18-06-2016,$67.73,$165.20,$97.47,42,"$1,643.78",10%,$144.27,"$1,487.69",$19.99,"$1,494.91"</t>
  </si>
  <si>
    <t>6302-1,24-12-2016,Lisa Hazard,"Cnr Williams Road &amp; Lechlade Ave,South Yarra",Melbourne,VIC,Home Office,Yvette Biti,Medium,TechSavi Internet Navigator Keyboard,Office Supplies,Small Box,Regular Air,25-12-2016,$6.51,$30.98,$24.47,8,$132.40,7%,$02.00,$123.84,$6.50,$130.93</t>
  </si>
  <si>
    <t>6302-1,21-05-2016,John Lucas,"188 Pitt Street,Sydney",Sydney,NSW,Home Office,Tina Carlton,High,"Multi-Use Personal File Cart and Caster Set, Three Stacking Bins",Office Supplies,Wrap Bag,Regular Air,22-05-2016,$14.95,$34.76,$19.81,43,"$1,633.72",7%,$147.03,"$1,486.69",$8.22,"$1,494.91"</t>
  </si>
  <si>
    <t>6302-1,24-08-2015,Dan Campbell,"1/173-179 Bronte Rd,Waverley",Sydney,NSW,Home Office,Leighton Forrest,High,TechSavi Cordless Elite Duo,Office Supplies,Small Box,Regular Air,26-08-2015,$60.59,$100.98,$40.39,22,"$1,653.22",7%,$66.59,"$1,573.69",$7.18,"$1,650.98"</t>
  </si>
  <si>
    <t>6302-1,24-12-2015,Carol Triggs,"73 York St,Sydney",Sydney,NSW,Consumer,Tina Carlton,Medium,Binder Clips by OIC,Office Supplies,Small Box,Regular Air,24-12-2015,$0.93,$1.48,$0.55,9,$35.70,1%,$3.60,$32.93,$0.70,$33.93</t>
  </si>
  <si>
    <t>6302-1,04-01-2014,Saphhira Shifley,"Westfield Miranda, 600 Kingsway,Miranda",Sydney,NSW,Small Business,Preston Senome,Medium,Multimedia Mailers,Office Supplies,Small Box,Express Air,05-01-2014,$99.39,$162.93,$63.54,13,"$4,465.64",4%,$49.61,"$4,353.83",$19.99,"$4,293.59"</t>
  </si>
  <si>
    <t>6303-1,09-05-2016,Shirley Schmidt,"60 Commercial Rd,Prahran",Melbourne,VIC,Small Business,Yvette Biti,Medium,Artisan 479 Labels,Office Supplies,Small Box,Regular Air,10-05-2016,$1.59,$2.61,$1.02,32,$159.64,10%,$5.57,$146.71,$0.50,$137.94</t>
  </si>
  <si>
    <t>6303-1,22-05-2016,Thais Sissman,"53-55 Liverpool St,Sydney",Sydney,NSW,Corporate,Tina Carlton,Not Specified,Alto Memo Cubes,Office Supplies,Wrap Bag,Express Air,24-05-2016,$3.32,$5.18,$1.86,39,$10.89,10%,$0.00,$10.89,$2.04,$15.39</t>
  </si>
  <si>
    <t>6303-1,02-05-2016,Greg Hansen,"221 Barkly St,St Kilda",Melbourne,VIC,Small Business,Yvette Biti,Medium,Smiths SlimLine Pencil Sharpener,Office Supplies,Small Box,Express Air,04-05-2016,$4.79,$11.97,$7.18,36,$470.52,3%,$34.75,$432.05,$5.81,$435.85</t>
  </si>
  <si>
    <t>6303-1,02-10-2014,Ritsa Hightower,"1/160 Anzac Parade,Kensington",Sydney,NSW,Home Office,Natasha Song,Critical,TechSavi Access Keyboard,Technology,Small Box,Express Air,04-10-2014,$10.07,$15.98,$5.91,22,"$1,079.62",10%,$30.83,"$1,558.43",$4.00,"$1,549.65"</t>
  </si>
  <si>
    <t>6303-1,22-05-2016,Thais Sissman,"53-55 Liverpool St,Sydney",Sydney,NSW,Corporate,Tina Carlton,Critical,Beekin 6 Outlet Metallic Surge Strip,Office Supplies,Wrap Bag,Regular Air,24-05-2016,$4.46,$10.89,$6.43,19,$10.99,3%,$0.00,$10.89,$4.50,$15.39</t>
  </si>
  <si>
    <t>6303-1,10-03-2016,Lena Creightor,"127 Liverpool St,Sydney",Sydney,NSW,Home Office,Samantha Chairs,Low,Artisan 479 Labels,Technology,Jumbo Drum,Delivery Truck,11-03-2016,$1.59,$2.61,$1.02,42,$35.44,0%,$0.35,$34.25,$0.50,$35.34</t>
  </si>
  <si>
    <t>6303-1,22-05-2016,Thais Sissman,"53-55 Liverpool St,Sydney",Sydney,NSW,Home Office,Tina Carlton,Not Specified,Beekin 6 Outlet Metallic Surge Strip,Office Supplies,Small Box,Regular Air,24-05-2016,$4.46,$10.89,$6.43,42,$10.89,0%,$0.00,$10.89,$4.50,$15.39</t>
  </si>
  <si>
    <t>6303-1,10-01-2014,Nick Zandusky,"224A Gertrude St,Fitzroy",Melbourne,VIC,Small Business,Connor Betts,High,TypeRight Side-Opening Peel &amp; Seel Expanding Envelopes,Technology,Jumbo Drum,Delivery Truck,11-01-2014,$54.29,$90.48,$36.19,44,"$2,506.38",3%,$45.30,"$1,608.95",$19.99,"$3,394.64"</t>
  </si>
  <si>
    <t>6303-1,18-08-2016,Vivek Grady,"99 Lygon Street,East Brunswick",Melbourne,VIC,Corporate,Connor Betts,Low,Binding Machine Supplies,Office Supplies,Small Box,Regular Air,22-08-2016,$18.38,$29.17,$10.79,34,$46.96,6%,$1.42,$44.55,$6.27,$45.46</t>
  </si>
  <si>
    <t>6303-1,22-05-2016,Thais Sissman,"53-55 Liverpool St,Sydney",Sydney,NSW,Small Business,Tina Carlton,High,Alto Memo Cubes,Office Supplies,Small Box,Regular Air,24-05-2016,$3.32,$5.18,$1.86,27,$10.89,0%,$0.00,$10.89,$2.04,$15.39</t>
  </si>
  <si>
    <t>6303-1,22-05-2016,Thais Sissman,"53-55 Liverpool St,Sydney",Sydney,NSW,Small Business,Tina Carlton,Critical,Beekin 6 Outlet Metallic Surge Strip,Office Supplies,Wrap Bag,Regular Air,24-05-2016,$4.46,$10.89,$6.43,34,$10.89,3%,$0.00,$10.89,$4.50,$15.39</t>
  </si>
  <si>
    <t>6304-1,20-08-2013,Jennifer Patt,"523 King St,Newtown",Sydney,NSW,Home Office,Aanya Zhang,Medium,Cando S750 Color Inkjet Printer,Office Supplies,Small Box,Regular Air,22-08-2013,$75.00,$120.97,$45.97,50,"$3,764.68",7%,$264.96,"$3,799.30",$26.30,"$3,616.11"</t>
  </si>
  <si>
    <t>6304-1,15-05-2013,Jenna Caffey,"470 Anzac Parade,Kingsford",Sydney,NSW,Home Office,Tina Carlton,Low,"3Max Polarizing Task Lamp with Clamp Arm, Light Gray",Office Supplies,Small Box,Regular Air,16-05-2013,$56.16,$136.98,$80.82,32,"$6,509.85",10%,$224.07,"$5,685.83",$24.49,"$5,590.54"</t>
  </si>
  <si>
    <t>6304-1,23-09-2016,Christine Phan,"10 O'Connell St,Sydney",Sydney,NSW,Home Office,Aanya Zhang,Critical,Adesso Programmable 142-Key Keyboard,Office Supplies,Small Box,Regular Air,26-09-2016,$32.02,$152.48,$120.46,41,"$6,732.32",4%,$77.04,"$6,603.10",$4.00,"$6,635.33"</t>
  </si>
  <si>
    <t>6304-1,18-10-2016,Chuck Clark,"53-55 Liverpool St,Sydney",Sydney,NSW,Corporate,Tina Carlton,Medium,HFX LaserJet 3310 Copier,Office Supplies,Small Box,Regular Air,20-10-2016,$377.99,$599.99,$222.00,10,"$2,759.32",1%,$136.47,"$2,741.55",$24.49,"$2,757.20"</t>
  </si>
  <si>
    <t>6304-1,02-02-2015,Paul Knutson,"1/173-179 Bronte Rd,Waverley",Sydney,NSW,Consumer,Leighton Forrest,Low,Adesso Programmable 142-Key Keyboard,Office Supplies,Small Pack,Express Air,03-02-2015,$32.02,$152.48,$120.46,49,"$6,534.62",8%,$677.72,"$6,603.12",$4.00,"$6,633.31"</t>
  </si>
  <si>
    <t>6305-1,23-02-2016,Rick Wissen,"81 MacLeay St,Potts Point",Sydney,NSW,Corporate,Samantha Chairs,Critical,"Multi-Use Personal File Cart and Caster Set, Three Stacking Bins",Office Supplies,Small Box,Regular Air,25-02-2016,$14.95,$34.76,$19.81,32,"$1,650.32",9%,$15.59,"$1,593.61",$8.22,"$1,640.58"</t>
  </si>
  <si>
    <t>6305-1,13-09-2014,Christina Vanderzanden,"188 Pitt Street,Sydney",Sydney,NSW,Small Business,Tina Carlton,Not Specified,HFX 6S Scientific Calculator,Office Supplies,Wrap Bag,Express Air,17-09-2014,$7.92,$12.99,$5.07,35,"$1,663.45",1%,$169.64,"$1,663.93",$9.44,"$1,600.58"</t>
  </si>
  <si>
    <t>6305-1,26-11-2016,Erin Ashbrook,"73 York St,Sydney",Sydney,NSW,Corporate,Tina Carlton,Low,"Artisan Hi-Liter GlideStik Fluorescent Highlighter, Yellow Ink",Office Supplies,Small Box,Regular Air,30-11-2016,$1.92,$3.26,$1.34,19,$38.00,9%,$1.54,$36.86,$1.86,$38.25</t>
  </si>
  <si>
    <t>6305-1,17-01-2016,Maria Bertelson,"188 Pitt Street,Sydney",Sydney,NSW,Corporate,Tina Carlton,High,Smiths General Use 3-Ring Binders,Office Supplies,Small Pack,Regular Air,19-01-2016,$1.18,$1.88,$0.70,23,$41.66,1%,$1.65,$37.61,$1.49,$31.94</t>
  </si>
  <si>
    <t>6305-1,19-06-2015,Mickael Khring,"224A Gertrude St,Fitzroy",Melbourne,VIC,Small Business,Connor Betts,High,HFX 6S Scientific Calculator,Office Supplies,Small Box,Regular Air,21-06-2015,$7.92,$12.99,$5.07,48,"$4,373.58",2%,$224.68,"$4,231.85",$9.44,"$3,826.85"</t>
  </si>
  <si>
    <t>6305-1,05-05-2016,Shaun Weien,"310 Wattle St,Ultimo",Sydney,NSW,Small Business,Aanya Zhang,High,Pizazz Drawing Pencil Set,Office Supplies,Wrap Bag,Regular Air,07-05-2016,$1.53,$2.78,$1.25,22,$48.75,4%,$4.04,$46.92,$1.34,$16.06</t>
  </si>
  <si>
    <t>6305-1,18-08-2015,Guy Armstrong,"6 Mary St,Newtown",Sydney,NSW,Small Business,Samantha Chairs,High,Artisan Binder Labels,Office Supplies,Small Box,Regular Air,20-08-2015,$2.45,$3.89,$1.44,47,$80.88,0%,$1.75,$88.13,$7.01,$98.21</t>
  </si>
  <si>
    <t>6306-1,14-03-2016,Sandra Flanagan,"359 Crown Street,Surry Hills",Sydney,NSW,Small Business,Phoebe Gour,High,300 Series Non-Flip,Office Supplies,Small Box,Regular Air,18-03-2016,$62.40,$155.99,$93.59,11,"$4,421.74",2%,$0.00,"$3,794.22",$8.08,"$3,796.20"</t>
  </si>
  <si>
    <t>6306-1,19-02-2016,Monica Federle,"834 Bourke St,Waterloo",Sydney,NSW,Corporate,Charlie Bui,High,"DrawIt Pizazz Watercolor Pencils, 10-Color Set with Brush",Office Supplies,Wrap Bag,Regular Air,20-02-2016,$2.39,$4.26,$1.87,44,$21.60,7%,$2.48,$22.09,$1.20,$22.29</t>
  </si>
  <si>
    <t>6306-1,05-07-2013,Berenike Kampe,"180 High Street,Windsor",Melbourne,VIC,Consumer,Connor Betts,Not Specified,UGen Ultra Cordless Optical Suite,Office Supplies,Wrap Bag,Regular Air,07-07-2013,$54.52,$100.97,$46.45,14,"$2,709.92",9%,"$6,094.90","$28,299.51",$7.18,"$2,954.60"</t>
  </si>
  <si>
    <t>6306-1,29-02-2016,Annie Bross,"188 Pitt Street,Sydney",Sydney,NSW,Consumer,Tina Carlton,Medium,Assorted Color Push Pins,Office Supplies,Small Box,Express Air,29-02-2016,$0.87,$1.81,$0.94,20,$22.10,10%,$2.06,$21.22,$0.75,$22.95</t>
  </si>
  <si>
    <t>6306-1,23-05-2016,Daniel Lacy,"85-113 Dunning Ave,Rosebery",Sydney,NSW,Small Business,Mihael Khan,Critical,"DrawIt Pizazz Watercolor Pencils, 10-Color Set with Brush",Office Supplies,Small Box,Regular Air,24-05-2016,$2.39,$4.26,$1.87,23,$21.30,2%,$0.21,$21.09,$1.20,$22.29</t>
  </si>
  <si>
    <t>6306-1,23-05-2016,Daniel Lacy,"85-113 Dunning Ave,Roseberry",Sydney,NSW,Consumer,Mihael Khan,Critical,"DrawIt Pizazz Watercolor Pencils, 10-Color Set with Brush",Office Supplies,Wrap Bag,Regular Air,24-05-2016,$2.39,$4.26,$1.87,43,$21.30,10%,$0.21,$21.09,$1.20,$22.29</t>
  </si>
  <si>
    <t>6306-1,01-12-2016,Steve Nguyen,"61 York St,Sydney",Sydney,NSW,Small Business,Leighton Forrest,High,Cando PC940 Copier,Technology,Small Box,Regular Air,02-12-2016,$278.99,$449.99,$171.00,48,"$4,200.90",2%,$424.07,"$3,799.59",$49.00,"$3,594.83"</t>
  </si>
  <si>
    <t>6306-1,12-09-2014,Bart Watters,"Westfield 1 Anderson St,Chatswood",Sydney,NSW,Small Business,Nicholas Fernandes,Medium,Cando PC940 Copier,Office Supplies,Small Box,Regular Air,13-09-2014,$278.99,$449.99,$171.00,37,"$1,059.77",1%,$105.79,"$1,098.19",$49.00,"$1,032.32"</t>
  </si>
  <si>
    <t>6309-1,05-04-2016,Adrian Shami,"Sydney Fish Market, Bank Street, Sydney",Sydney,NSW,Consumer,Phoebe Gour,Medium,"TypeRight  Top-Opening Peel &amp; Seel  Envelopes, Gray",Office Supplies,Wrap Bag,Regular Air,11-04-2016,$21.56,$35.94,$14.38,10,"$1,578.74",10%,$164.04,"$1,650.78",$6.66,"$1,605.28"</t>
  </si>
  <si>
    <t>6309-1,15-10-2015,Lisa DeCherney,"523 King St,Newtown",Sydney,NSW,Home Office,Aanya Zhang,Low,Artisan Reinforcements for Hole-Punch Pages,Office Supplies,Wrap Bag,Regular Air,19-10-2015,$1.19,$1.98,$0.79,48,$57.93,10%,$0.00,$53.93,$4.77,$65.60</t>
  </si>
  <si>
    <t>6309-1,10-12-2016,Brad Thomas,"152 Bunnerong Road,Eastgardens",Sydney,NSW,Corporate,Tina Carlton,Medium,Pizazz Colored Pencils,Office Supplies,Wrap Bag,Express Air,15-12-2016,$1.76,$2.94,$1.18,3,$52.92,10%,$0.63,$52.64,$0.81,$59.33</t>
  </si>
  <si>
    <t>6309-1,09-12-2015,Michael Chel,"310 Wattle St,Ultimo",Sydney,NSW,Corporate,Aanya Zhang,High,Pizazz Colored Pencils,Technology,Small Pack,Regular Air,10-12-2015,$1.76,$2.94,$1.18,35,$63.32,0%,$4.43,$62.89,$0.81,$63.70</t>
  </si>
  <si>
    <t>6309-1,02-01-2015,Dave Hallsten,"1 John St,Waterloo",Sydney,NSW,Corporate,Charlie Bui,Low,Artisan 478 Labels,Office Supplies,Small Pack,Regular Air,04-01-2015,$3.14,$4.91,$1.77,50,$28.96,8%,$0.00,$25.96,$0.50,$26.36</t>
  </si>
  <si>
    <t>6309-1,17-09-2014,Bart Watters,"Westfield 1 Anderson St,Chatswood",Sydney,NSW,Consumer,Nicholas Fernandes,Low,UGen Ultra Cordless Optical Suite,Office Supplies,Small Box,Regular Air,18-09-2014,$54.52,$100.97,$46.45,20,"$1,705.68",4%,$0.00,"$1,701.98",$7.18,"$1,509.95"</t>
  </si>
  <si>
    <t>6309-1,23-07-2015,Magdelene Morse,"53 Riley Street,Woolloomooloo",Sydney,NSW,Corporate,Tina Carlton,Not Specified,UGen Ultra Cordless Optical Suite,Office Supplies,Small Box,Regular Air,30-07-2015,$54.52,$100.97,$46.45,39,"$4,292.70",3%,$50.66,"$3,726.72",$7.18,"$3,765.24"</t>
  </si>
  <si>
    <t>6311-1,26-09-2016,Christopher Martinez,"273 George Street,Sydney",Sydney,NSW,Small Business,Leighton Forrest,High,TechSavi Cordless Navigator Duo,Office Supplies,Wrap Bag,Regular Air,27-09-2016,$42.11,$80.98,$38.87,41,"$1,099.84",2%,$32.39,"$1,047.65",$7.18,"$1,052.75"</t>
  </si>
  <si>
    <t>6311-1,21-10-2016,Patrick Jones,"221 Barkly St,St Kilda",Melbourne,VIC,Small Business,Yvette Biti,Critical,Apex Office Executive Series Stainless Steel Trimmers,Office Supplies,Small Box,Regular Air,23-10-2016,$3.51,$8.57,$5.06,42,$204.84,7%,$8.04,$193.34,$6.14,$199.40</t>
  </si>
  <si>
    <t>6311-1,26-09-2016,Mike Kennedy,"99 Lygon Street,East Brunswick",Melbourne,VIC,Corporate,Connor Betts,Critical,Apex Design Stainless Steel Bent Scissors,Furniture,Large Box,Regular Air,05-10-2016,$2.87,$6.84,$3.97,44,$206.82,8%,$14.47,$182.77,$4.42,$196.97</t>
  </si>
  <si>
    <t>6312-1,29-03-2016,Sung Shariari,"6/15 Cross Street,Double Bay",Sydney,NSW,Consumer,Leighton Forrest,Medium,Apex Box Cutter Scissors,Technology,Small Pack,Regular Air,30-03-2016,$4.19,$10.23,$6.04,23,$399.60,10%,$19.98,$372.62,$4.68,$378.53</t>
  </si>
  <si>
    <t>6312-1,31-08-2016,Clay Ludtke,"Macquarie Centre Cnr Herring Road &amp; Waterloo Road,Macquarie Park",Sydney,NSW,Home Office,Nicholas Fernandes,Not Specified,Artisan 48 Labels,Office Supplies,Small Pack,Express Air,02-09-2016,$3.84,$6.30,$2.46,26,$165.75,6%,$9.95,$158.87,$0.50,$159.85</t>
  </si>
  <si>
    <t>6312-1,27-03-2016,Deirdre Greer,"33/4 Barangaroo Avenue,Sydney",Sydney,NSW,Small Business,Natasha Song,Medium,Apex Forged Steel Scissors with Black Enamel Handles,Office Supplies,Wrap Bag,Regular Air,03-04-2016,$4.10,$9.31,$5.21,29,$205.69,7%,$17.35,$193.34,$3.98,$199.83</t>
  </si>
  <si>
    <t>6312-1,25-10-2016,Caroline Jumper,"145 Ramsay St,Haberfield",Sydney,NSW,Consumer,Phoebe Gour,Critical,Adesso Programmable 142-Key Keyboard,Office Supplies,Wrap Bag,Regular Air,27-10-2016,$32.02,$152.48,$120.46,50,"$3,866.48",9%,$343.78,"$3,736.08",$4.00,"$3,396.10"</t>
  </si>
  <si>
    <t>6312-1,29-05-2016,Thais Sissman,"53-55 Liverpool St,Sydney",Sydney,NSW,Small Business,Tina Carlton,High,Beekin 6 Outlet Metallic Surge Strip,Office Supplies,Wrap Bag,Regular Air,29-05-2016,$4.46,$10.89,$6.43,31,$192.84,6%,$0.00,$190.64,$4.50,$199.03</t>
  </si>
  <si>
    <t>6313-1,30-05-2016,Emily Grady,"359 Crown Street,Surry Hills",Sydney,NSW,Corporate,Phoebe Gour,Critical,TechSavi Internet Navigator Keyboard,Office Supplies,Wrap Bag,Express Air,30-05-2016,$6.51,$30.98,$24.47,6,$743.52,1%,$59.48,$684.04,$6.50,$688.04</t>
  </si>
  <si>
    <t>6313-1,30-05-2015,Emily Grady,"359 Crown Street,Surry Hills",Sydney,NSW,Corporate,Phoebe Gour,Low,TechSavi Internet Navigator Keyboard,Office Supplies,Wrap Bag,Regular Air,30-05-2016,$6.51,$30.98,$24.47,38,$743.52,6%,$59.48,$684.04,$6.50,$688.04</t>
  </si>
  <si>
    <t>6313-1,30-05-2016,Emily Grady,"359 Crown Street,Surry Hills",Sydney,NSW,Corporate,Phoebe Gour,Critical,TechSavi Internet Navigator Keyboard,Office Supplies,Small Box,Regular Air,30-05-2016,$6.51,$30.98,$24.47,8,$743.52,8%,$59.48,$684.04,$6.50,$688.04</t>
  </si>
  <si>
    <t>6313-1,30-05-2016,Emily Grady,"359 Crown Street,Surry Hills",Sydney,NSW,Home Office,Phoebe Gour,Medium,TechSavi Internet Navigator Keyboard,Technology,Small Box,Express Air,30-05-2016,$6.51,$30.98,$24.47,33,$743.52,1%,$59.48,$684.04,$6.50,$688.04</t>
  </si>
  <si>
    <t>6313-1,30-05-2016,Emily Grady,"359 Crown Street,Surry Hills",Sydney,NSW,Small Business,Phoebe Gour,High,TechSavi Internet Navigator Keyboard,Technology,Small Box,Express Air,30-05-2016,$6.51,$30.98,$24.47,37,$743.52,4%,$59.48,$684.04,$6.50,$688.04</t>
  </si>
  <si>
    <t>6313-1,29-03-2016,Sung Shariari,"6/15 Cross Street,Double Bay",Sydney,NSW,Corporate,Leighton Forrest,Low,TechSavi Access Keyboard,Office Supplies,Small Pack,Express Air,30-03-2016,$10.07,$15.98,$5.91,50,$894.12,8%,$26.94,$835.76,$4.00,$888.56</t>
  </si>
  <si>
    <t>6313-1,03-06-2016,Brad Eason,"1737 Botany Rd,Banksmeadow",Sydney,NSW,Small Business,Nicholas Fernandes,Not Specified,"Message Book, One Form per Page",Office Supplies,Small Box,Regular Air,04-06-2016,$2.41,$3.71,$1.30,38,$25.72,4%,$2.04,$24.72,$1.93,$24.46</t>
  </si>
  <si>
    <t>6314-1,30-03-2016,Ruben Dartt,"188 Pitt Street,Sydney",Sydney,NSW,Home Office,Tina Carlton,Not Specified,Artisan 479 Labels,Office Supplies,Small Box,Regular Air,31-03-2016,$1.59,$2.61,$1.02,22,$51.93,9%,$0.03,$58.93,$0.50,$69.23</t>
  </si>
  <si>
    <t>6314-1,17-01-2016,Maria Bertelson,"188 Pitt Street,Sydney",Sydney,NSW,Home Office,Tina Carlton,Low,Smiths Colored Interoffice Envelopes,Office Supplies,Small Box,Regular Air,19-01-2016,$19.83,$30.98,$11.15,32,"$1,069.29",10%,$73.92,$983.12,$19.51,$944.15</t>
  </si>
  <si>
    <t>6314-1,30-06-2016,Lindsay Castell,"Qantas Domestic Terminal,Mascot",Sydney,NSW,Small Business,Phoebe Gour,Medium,Artisan 48 Labels,Office Supplies,Small Box,Regular Air,01-07-2016,$3.84,$6.30,$2.46,34,$106.82,7%,$10.29,$985.97,$0.50,$170.98</t>
  </si>
  <si>
    <t>6314-1,30-05-2016,Emily Grady,"359 Crown Street,Surry Hills",Sydney,NSW,Small Business,Phoebe Gour,Medium,"DrawIt Colored Pencils, 48-Color Set",Office Supplies,Small Box,Regular Air,30-05-2016,$21.56,$36.55,$14.99,28,$743.52,1%,$59.48,$681.06,$13.89,$618.04</t>
  </si>
  <si>
    <t>6314-1,03-12-2016,Anthony Rawles,"Shop 1, 186-190 Church Street,Parramatta</t>
  </si>
  <si>
    <t>6315-1,10-02-2016,Roy Skaria,"797 Botany Rd,Rosebery",Sydney,NSW,Small Business,Phoebe Gour,Medium,Colored Envelopes,Office Supplies,Small Box,Regular Air,11-02-2016,$2.25,$3.69,$1.44,22,$93.26,5%,$9.42,$86.34,$2.50,$96.33</t>
  </si>
  <si>
    <t>6316-1,02-07-2016,Susan Pistek,"485 Crown St,Surry Hills",Sydney,NSW,Home Office,Leighton Forrest,Medium,Steady Pocket Accent Highlighters,Office Supplies,Wrap Bag,Express Air,04-07-2016,$0.93,$1.60,$0.67,25,$83.12,10%,$7.54,$74.88,$1.29,$79.45</t>
  </si>
  <si>
    <t>6316-1,03-02-2015,Ionia McGrath,"Westfield Parramatta,Parramatta",Sydney,NSW,Home Office,Stevie Bacata,Medium,Cando PC940 Copier,Office Supplies,Small Box,Regular Air,06-02-2015,$216.00,$449.99,$233.99,50,"$3,385.24",7%,$40.33,"$3,363.11",$24.49,"$3,365.62"</t>
  </si>
  <si>
    <t>6318-1,29-03-2016,Sung Shariari,"6/15 Cross Street,Double Bay",Sydney,NSW,Home Office,Leighton Forrest,Critical,Smiths Standard Envelopes,Technology,Medium Box,Regular Air,30-03-2016,$3.52,$5.68,$2.16,8,$263.64,9%,$29.32,$236.65,$1.39,$248.85</t>
  </si>
  <si>
    <t>6319-1,21-05-2016,Eric Barreto,"359 Crown Street,Surry Hills",Sydney,NSW,Corporate,Phoebe Gour,Critical,Apex Preferred Stainless Steel Scissors,Office Supplies,Small Box,Regular Air,21-05-2016,$2.50,$5.68,$3.18,8,$239.60,8%,$2.19,$237.61,$3.60,$247.03</t>
  </si>
  <si>
    <t>6319-1,15-06-2016,Arthur Prichep,"Sydney Fish Market, Bank Street, Sydney",Sydney,NSW,Corporate,Phoebe Gour,Critical,"Artisan Heavy-Duty EZD  Binder With Locking Rings, Label Holders",Office Supplies,Wrap Bag,Regular Air,17-06-2016,$4.53,$7.30,$2.77,16,$246.18,9%,$2.46,$243.72,$7.72,$258.82</t>
  </si>
  <si>
    <t>6319-1,21-05-2016,Eric Barreto,"359 Crown Street,Surry Hills",Sydney,NSW,Small Business,Phoebe Gour,Not Specified,Artisan 481 Labels,Technology,Medium Box,Regular Air,21-05-2016,$1.94,$3.08,$1.14,30,$33.88,3%,$1.02,$32.86,$0.99,$33.85</t>
  </si>
  <si>
    <t>6319-1,11-06-2016,Erica Bern,"180 High Street,Windsor",Melbourne,VIC,Small Business,Connor Betts,Critical,Artisan 481 Labels,Office Supplies,Wrap Bag,Regular Air,13-06-2016,$1.94,$3.08,$1.14,24,$33.36,7%,$2.47,$32.85,$0.99,$33.85</t>
  </si>
  <si>
    <t>6319-1,27-07-2016,Michelle Huthwaite,"2-4 College Street, Darlinghurst",Sydney,NSW,Corporate,Nicholas Fernandes,Medium,Apex Preferred Stainless Steel Scissors,Office Supplies,Small Pack,Regular Air,29-07-2016,$2.50,$5.68,$3.18,8,$231.80,3%,$5.47,$249.69,$3.60,$239.30</t>
  </si>
  <si>
    <t>6320-1,01-02-2016,Patrick Gardner,"240-242 Johnston Street,Fitzroy",Melbourne,VIC,Corporate,Connor Betts,Low,Artisan 474 Labels,Office Supplies,Small Pack,Regular Air,02-02-2016,$1.84,$2.88,$1.04,50,$23.76,8%,$1.66,$22.14,$0.99,$22.83</t>
  </si>
  <si>
    <t>6320-1,18-12-2016,Christopher Martinez,"188 Pitt Street,Sydney",Sydney,NSW,Small Business,Tina Carlton,Medium,Smiths Bulldog Clip,Technology,Small Box,Regular Air,19-12-2016,$2.31,$3.78,$1.47,22,$134.16,7%,$9.75,$135.15,$0.71,$152.39</t>
  </si>
  <si>
    <t>6320-1,29-03-2016,Sung Shariari,"6/15 Cross Street,Double Bay",Sydney,NSW,Corporate,Leighton Forrest,High,Artisan 474 Labels,Office Supplies,Small Box,Regular Air,30-03-2016,$1.84,$2.88,$1.04,7,$137.48,10%,$11.00,$126.48,$0.99,$126.98</t>
  </si>
  <si>
    <t>6320-1,03-06-2016,Jind Marthon,"224A Gertrude St,Fitzroy",Melbourne,VIC,Home Office,Connor Betts,Critical,OIC Thumb-Tacks,Office Supplies,Wrap Bag,Regular Air,05-06-2016,$0.71,$1.14,$0.43,10,$3.42,10%,$0.34,$3.08,$0.70,$3.78</t>
  </si>
  <si>
    <t>6320-1,22-12-2016,Giulietta Weimer,"48 Albion St,Surry Hills",Sydney,NSW,Home Office,Natasha Song,Medium,Artisan 478 Labels,Office Supplies,Wrap Bag,Regular Air,23-12-2016,$3.14,$4.91,$1.77,26,$25.72,9%,$2.04,$23.60,$0.50,$24.53</t>
  </si>
  <si>
    <t>6320-1,03-06-2016,Brad Eason,"1737 Botany Rd,Banksmeadow",Sydney,NSW,Corporate,Nicholas Fernandes,Not Specified,OIC Thumb-Tacks,Office Supplies,Small Box,Regular Air,04-06-2016,$0.71,$1.14,$0.43,34,$3.42,6%,$0.34,$3.08,$0.70,$3.78</t>
  </si>
  <si>
    <t>6320-1,06-03-2016,Jone Willina,"Westfield Sydney,Sydney",Sydney,NSW,Small Business,Natasha Song,Low,OIC Thumb-Tacks,Office Supplies,Small Box,Regular Air,07-03-2016,$0.71,$1.14,$0.43,5,$3.42,7%,$0.34,$3.08,$0.70,$3.78</t>
  </si>
  <si>
    <t>6320-1,12-06-2016,Thea Hendricks,"412 Brunswick St,Fitzroy",Melbourne,VIC,Corporate,Connor Betts,Not Specified,Steady Liquid Accent Tank-Style Highlighters,Office Supplies,Small Box,Regular Air,14-06-2016,$1.31,$2.84,$1.53,33,$23.80,8%,$2.14,$21.66,$0.93,$22.59</t>
  </si>
  <si>
    <t>6321-1,02-06-2016,Jim Kriz,"85-113 Dunning Ave,Roseberry",Sydney,NSW,Small Business,Mihael Khan,Medium,Steady Liquid Accent Tank-Style Highlighters,Office Supplies,Wrap Bag,Regular Air,04-06-2016,$1.31,$2.84,$1.53,29,$25.56,7%,$2.04,$23.52,$0.93,$24.45</t>
  </si>
  <si>
    <t>6321-1,11-06-2016,Chuck Clark,"53-55 Liverpool St,Sydney",Sydney,NSW,Consumer,Tina Carlton,Medium,Steady Liquid Accent Tank-Style Highlighters,Office Supplies,Small Pack,Express Air,12-06-2016,$1.31,$2.84,$1.53,27,$25.56,3%,$2.04,$23.52,$0.93,$24.45</t>
  </si>
  <si>
    <t>6321-1,14-06-2016,Vivek Grady,"99 Lygon Street,East Brunswick",Melbourne,VIC,Corporate,Connor Betts,Medium,Steady Liquid Accent Tank-Style Highlighters,Furniture,Large Box,Regular Air,14-06-2016,$1.31,$2.84,$1.53,14,$25.56,0%,$2.04,$23.52,$0.93,$24.45</t>
  </si>
  <si>
    <t>6321-1,23-04-2016,Heather Kirkland,"541 Church St,Richmond",Melbourne,VIC,Home Office,Yvette Biti,High,Smiths Colored Interoffice Envelopes,Office Supplies,Small Box,Regular Air,25-04-2016,$19.83,$30.98,$11.15,40,$661.30,4%,$55.92,$646.05,$19.51,$596.55</t>
  </si>
  <si>
    <t>6321-1,03-09-2016,Cynthia Voltz,"Westfield Miranda, 600 Kingsway,Miranda",Sydney,NSW,Corporate,Preston Senome,Critical,TechSavi Access Keyboard,Technology,Medium Box,Regular Air,05-09-2016,$10.07,$15.98,$5.91,3,$479.40,1%,$38.35,$444.05,$4.00,$445.55</t>
  </si>
  <si>
    <t>6321-1,25-06-2016,Cindy Chapman,"1-2/299 Sussex St,Sydney",Sydney,NSW,Corporate,Aanya Zhang,Low,Steady Liquid Accent Tank-Style Highlighters,Office Supplies,Small Box,Regular Air,27-06-2016,$1.31,$2.84,$1.53,42,$25.56,1%,$2.04,$23.52,$0.93,$24.45</t>
  </si>
  <si>
    <t>6321-1,11-06-2016,Chuck Clark,"53-55 Liverpool St,Sydney",Sydney,NSW,Corporate,Tina Carlton,Not Specified,Steady Liquid Accent Tank-Style Highlighters,Office Supplies,Wrap Bag,Regular Air,12-06-2016,$1.31,$2.84,$1.53,4,$25.56,0%,$2.04,$23.52,$0.93,$24.45</t>
  </si>
  <si>
    <t>6321-1,11-06-2016,Chuck Clark,"53-55 Liverpool St,Sydney",Sydney,NSW,Small Business,Tina Carlton,Low,Steady Liquid Accent Tank-Style Highlighters,Technology,Jumbo Drum,Delivery Truck,12-06-2016,$1.31,$2.84,$1.53,18,$25.56,9%,$2.04,$23.52,$0.93,$24.45</t>
  </si>
  <si>
    <t>6321-1,11-06-2016,Chuck Clark,"38/133-145 Castlereagh St,Sydney",Sydney,NSW,Consumer,Natasha Song,High,Steady Liquid Accent Tank-Style Highlighters,Office Supplies,Wrap Bag,Regular Air,12-06-2016,$1.31,$2.84,$1.53,27,$25.56,7%,$2.04,$23.52,$0.93,$24.45</t>
  </si>
  <si>
    <t>6322-1,26-09-2016,Christopher Martinez,"188 Pitt Street,Sydney",Sydney,NSW,Home Office,Tina Carlton,Not Specified,Artisan 481 Labels,Furniture,Large Box,Regular Air,28-09-2016,$1.94,$3.08,$1.14,7,$163.72,2%,$53.56,$161.72,$0.99,$162.05</t>
  </si>
  <si>
    <t>6322-1,13-06-2016,Vicky Freymann,"501 George St,Sydney",Sydney,NSW,Corporate,Samantha Chairs,Medium,Adesso Programmable 142-Key Keyboard,Office Supplies,Wrap Bag,Regular Air,15-06-2016,$32.02,$152.48,$120.46,10,"$1,829.76",5%,$182.98,"$1,646.78",$4.00,"$1,650.78"</t>
  </si>
  <si>
    <t>6322-1,08-12-2015,Lena Creighton,"127 Liverpool St,Sydney",Sydney,NSW,Home Office,Samantha Chairs,Low,Artisan 481 Labels,Technology,Medium Box,Regular Air,09-12-2015,$1.94,$3.08,$1.14,2,$116.88,1%,$8.15,$108.33,$0.99,$119.48</t>
  </si>
  <si>
    <t>6322-1,25-06-2016,Cindy Chapman,"53-55 Liverpool St,Sydney",Sydney,NSW,Corporate,Tina Carlton,High,Colored Envelopes,Technology,Small Pack,Regular Air,27-06-2016,$2.25,$3.69,$1.44,18,$246.18,4%,$2.46,$243.72,$2.50,$253.82</t>
  </si>
  <si>
    <t>6322-1,30-06-2016,Lindsay Castell,"Qantas Domestic Terminal,Mascot",Sydney,NSW,Home Office,Phoebe Gour,Critical,Artisan 474 Labels,Office Supplies,Small Box,Express Air,01-07-2016,$1.84,$2.88,$1.04,50,$13.86,9%,$0.00,$13.86,$0.99,$12.45</t>
  </si>
  <si>
    <t>6322-1,05-07-2016,Astrea Jones,"2a/285A Crown St,Surry Hills",Sydney,NSW,Corporate,Phoebe Gour,Not Specified,Artisan 474 Labels,Office Supplies,Wrap Bag,Regular Air,06-07-2016,$1.84,$2.88,$1.04,18,$63.40,4%,$5.14,$57.66,$0.99,$60.51</t>
  </si>
  <si>
    <t>6322-1,09-12-2016,Guy Armstrong,"6 Mary St,Newtown",Sydney,NSW,Small Business,Samantha Chairs,Not Specified,Bagged Rubber Bands,Office Supplies,Wrap Bag,Express Air,10-12-2016,$0.24,$1.26,$1.02,13,$20.80,2%,$0.42,$20.38,$0.70,$22.78</t>
  </si>
  <si>
    <t>6323-1,15-01-2015,Clay Rozendal,"8 Rankins Lane ,Melbourne",Melbourne,VIC,Home Office,Connor Betts,Medium,Unpadded Memo Slips,Office Supplies,Wrap Bag,Express Air,17-01-2015,$2.59,$3.98,$1.39,19,$23.32,3%,$4.69,$21.89,$2.97,$23.94</t>
  </si>
  <si>
    <t>6324-1,19-12-2015,Lena Creighton,"127 Liverpool St,Sydney",Sydney,NSW,Consumer,Samantha Chairs,Critical,Smiths Bulldog Clip,Office Supplies,Wrap Bag,Regular Air,21-12-2015,$2.31,$3.78,$1.47,32,$123.98,6%,$12.25,$123.55,$0.71,$129.47</t>
  </si>
  <si>
    <t>6324-1,17-01-2016,Maria Bertelson,"188 Pitt Street,Sydney",Sydney,NSW,Home Office,Tina Carlton,High,Artisan 48 Labels,Technology,Small Box,Regular Air,19-01-2016,$3.84,$6.30,$2.46,37,$242.18,10%,$26.26,$203.58,$0.50,$214.77</t>
  </si>
  <si>
    <t>6324-1,03-02-2016,Darrin Martin,"221 Barkly St,St Kilda",Melbourne,VIC,Corporate,Yvette Biti,Critical,Artisan 481 Labels,Technology,Large Box,Express Air,05-02-2016,$1.94,$3.08,$1.14,44,$215.20,8%,$2.28,$123.28,$0.99,$123.29</t>
  </si>
  <si>
    <t>6324-1,16-09-2015,Mitch Webber,"Hoyts Entertainment Quarter 122 Lang Road,Moore Park",Sydney,NSW,Consumer,Tina Carlton,Low,Binder Posts,Technology,Small Box,Regular Air,21-09-2015,$3.50,$5.74,$2.24,17,$41.62,9%,$4.63,$48.07,$5.01,$45.65</t>
  </si>
  <si>
    <t>6324-1,25-06-2016,Cindy Chapman,"53-55 Liverpool St,Sydney",Sydney,NSW,Home Office,Tina Carlton,Critical,Artisan 48 Labels,Office Supplies,Wrap Bag,Regular Air,27-06-2016,$3.84,$6.30,$2.46,15,$246.16,0%,$2.46,$243.70,$0.50,$249.84</t>
  </si>
  <si>
    <t>6324-1,03-04-2016,Christina Vanderzanden,"188 Pitt Street,Sydney",Sydney,NSW,Consumer,Tina Carlton,Medium,Pizazz Drawing Pencil Set,Office Supplies,Small Box,Regular Air,03-04-2016,$1.53,$2.78,$1.25,19,$72.30,0%,$2.29,$60.97,$1.34,$72.62</t>
  </si>
  <si>
    <t>6324-1,21-09-2016,Dan Campbell,"1/173-179 Bronte Rd,Waverley",Sydney,NSW,Corporate,Leighton Forrest,Low,Artisan 481 Labels,Office Supplies,Wrap Bag,Express Air,21-09-2016,$1.94,$3.08,$1.14,33,$19.92,7%,$1.59,$17.21,$0.99,$17.80</t>
  </si>
  <si>
    <t>6324-1,07-02-2017,MaryBeth Skach,"499-501 Lygon Street,Carlton North",Melbourne,VIC,Corporate,Yvette Biti,Not Specified,Wirebound Voice Message Log Book,Office Supplies,Wrap Bag,Regular Air,07-02-2017,$2.90,$4.76,$1.86,15,$42.44,0%,$2.48,$39.64,$0.88,$46.24</t>
  </si>
  <si>
    <t>6324-1,02-08-2015,George Beck,"499-501 Lygon Street,Carlton North",Melbourne,VIC,Home Office,Yvette Biti,Not Specified,Artisan 481 Labels,Office Supplies,Wrap Bag,Regular Air,04-08-2015,$1.94,$3.08,$1.14,14,$11.28,0%,$0.79,$11.08,$0.99,$12.95</t>
  </si>
  <si>
    <t>6325-1,03-04-2016,Christina Vanderzanden,"188 Pitt Street,Sydney",Sydney,NSW,Small Business,Tina Carlton,Low,Smiths General Use 3-Ring Binders,Office Supplies,Small Box,Regular Air,03-04-2016,$1.18,$1.88,$0.70,41,$35.20,6%,$2.52,$32.78,$1.49,$33.19</t>
  </si>
  <si>
    <t>6325-1,14-06-2016,Edward Nazzal,"485 Crown St,Surry Hills",Sydney,NSW,Consumer,Leighton Forrest,Not Specified,Adesso Programmable 142-Key Keyboard,Furniture,Small Pack,Regular Air,16-06-2016,$32.02,$152.48,$120.46,24,"$5,641.76",7%,$564.18,"$5,077.58",$4.00,"$5,081.58"</t>
  </si>
  <si>
    <t>6325-1,02-08-2016,Dean Percer,"222 Barkly St,St Kilda",Melbourne,VIC,Home Office,Yvette Biti,Critical,PastelOcean Color Pencil Set,Office Supplies,Small Pack,Regular Air,04-08-2016,$11.11,$19.84,$8.73,49,"$1,007.53",2%,$60.36,$926.35,$4.10,$938.53</t>
  </si>
  <si>
    <t>6325-1,20-06-2016,Harold Dahlen,"53-55 Liverpool St,Sydney",Sydney,NSW,Consumer,Tina Carlton,High,Pizazz Colored Pencils,Office Supplies,Small Box,Regular Air,20-06-2016,$1.76,$2.94,$1.18,22,$67.36,10%,$3.93,$63.89,$0.81,$63.79</t>
  </si>
  <si>
    <t>6325-1,23-10-2016,Lugen Donell,"1 John St,Waterloo",Sydney,NSW,Home Office,Charlie Bui,Medium,Office Shears by Apex,Office Supplies,Wrap Bag,Regular Air,25-10-2016,$0.94,$2.08,$1.14,50,$63.56,8%,$4.64,$62.97,$2.56,$66.75</t>
  </si>
  <si>
    <t>6325-1,15-01-2015,Clay Rozendal,"8 Rankins Lane ,Melbourne",Melbourne,VIC,Small Business,Connor Betts,Critical,12 Colored Short Pencils,Office Supplies,Small Box,Express Air,17-01-2015,$1.09,$2.60,$1.51,45,$73.78,8%,$4.69,$63.27,$2.40,$63.78</t>
  </si>
  <si>
    <t>6325-1,20-11-2016,Tony Sayre,"499-501 Lygon Street,Carlton North",Melbourne,VIC,Home Office,Yvette Biti,Medium,Steady Pocket Accent Highlighters,Office Supplies,Wrap Bag,Regular Air,21-11-2016,$0.93,$1.60,$0.67,34,$73.82,3%,$2.37,$76.29,$1.29,$76.28</t>
  </si>
  <si>
    <t>6325-1,28-04-2015,Cindy Schnelling,"224A Gertrude St,Fitzroy",Melbourne,VIC,Consumer,Connor Betts,Medium,HFX LaserJet 3310 Copier,Office Supplies,Wrap Bag,Regular Air,01-05-2015,$377.99,$599.99,$222.00,37,"$27,599.54",10%,"$1,913.97","$22,661.57",$24.49,"$2,897.59"</t>
  </si>
  <si>
    <t>6325-2,14-06-2016,Edward Nazzal,"485 Crown St,Surry Hills",Sydney,NSW,Home Office,Leighton Forrest,High,Laser DVD-RAM discs,Office Supplies,Wrap Bag,Regular Air,16-06-2016,$20.18,$35.41,$15.23,12,"$1,062.30",10%,$84.98,$977.32,$1.99,$979.31</t>
  </si>
  <si>
    <t>6325-2,19-01-2016,Tamara Willingham,"Sydney Fish Market, Bank Street, Sydney",Sydney,NSW,Home Office,Phoebe Gour,Not Specified,Laser DVD-RAM discs,Office Supplies,Wrap Bag,Regular Air,19-01-2016,$20.18,$35.41,$15.23,15,"$1,062.30",1%,$84.98,$977.32,$1.99,$979.31</t>
  </si>
  <si>
    <t>6326-1,08-12-2016,Erica Hernandez,"12 Princess Hwy,Sylvania",Sydney,NSW,Corporate,Nicholas Fernandes,Critical,MalayichSavi Cordless Navigator Duo,Office Supplies,Wrap Bag,Regular Air,12-12-2016,$42.11,$80.98,$38.87,8,$35.44,4%,$2.47,$32.77,$7.18,$33.47</t>
  </si>
  <si>
    <t>6326-1,20-09-2016,Matthew Clasen,"Macquarie Centre Cnr Herring Road &amp; Waterloo Road,Macquarie Park",Sydney,NSW,Home Office,Nicholas Fernandes,Low,Steady Pocket Accent Highlighters,Office Supplies,Small Box,Regular Air,20-09-2016,$0.93,$1.60,$0.67,50,$66.06,9%,$0.55,$62.36,$1.29,$63.26</t>
  </si>
  <si>
    <t>6326-1,11-04-2016,Corey Lock,"Westfield 1 Anderson St,Chatswood",Sydney,NSW,Home Office,Nicholas Fernandes,Low,Smiths Gold Paper Clips,Technology,Small Box,Regular Air,12-04-2016,$1.82,$2.98,$1.16,31,$83.76,0%,$4.57,$75.99,$1.58,$7.59</t>
  </si>
  <si>
    <t>6326-1,20-10-2015,Eva Jacobs,"Westfield 1 Anderson St,Chatswood",Sydney,NSW,Corporate,Nicholas Fernandes,Not Specified,Artisan 481 Labels,Office Supplies,Wrap Bag,Regular Air,24-10-2015,$1.94,$3.08,$1.14,15,$7.92,3%,$0.63,$7.29,$0.99,$12.25</t>
  </si>
  <si>
    <t>6326-1,03-04-2016,Christina Vanderzanden,"188 Pitt Street,Sydney",Sydney,NSW,Corporate,Tina Carlton,High,"DrawIt Colored Pencils, 48-Color Set",Office Supplies,Small Box,Regular Air,03-04-2016,$21.56,$36.55,$14.99,29,$585.56,10%,$29.27,$528.75,$13.89,$536.52</t>
  </si>
  <si>
    <t>6326-1,02-05-2016,Greg Hansen,"221 Barkly St,St Kilda",Melbourne,VIC,Consumer,Yvette Biti,Medium,Smiths General Use 3-Ring Binders,Office Supplies,Wrap Bag,Express Air,03-05-2016,$1.18,$1.88,$0.70,30,$25.62,5%,$2.48,$23.52,$1.49,$24.45</t>
  </si>
  <si>
    <t>6326-1,21-05-2016,John Lucas,"53-55 Liverpool Street,Sydney",Sydney,NSW,Corporate,Tina Carlton,High,TypeRight Side-Opening Peel &amp; Seel Expanding Envelopes,Technology,Small Pack,Express Air,22-05-2016,$54.29,$90.48,$36.19,37,"$1,850.38",9%,$137.09,"$1,598.64",$19.99,"$1,648.45"</t>
  </si>
  <si>
    <t>6326-1,24-08-2016,Kelly Williams,"499-501 Lygon Street,Carlton North",Melbourne,VIC,Corporate,Yvette Biti,Not Specified,Cando PC940 Copier,Office Supplies,Small Box,Regular Air,25-08-2016,$216.00,$449.99,$233.99,11,"$4,399.80",4%,$27.18,"$4,306.56",$24.49,"$3,736.61"</t>
  </si>
  <si>
    <t>6327-1,12-01-2016,Dave Hallsten,"1 John St,Waterloo",Sydney,NSW,Corporate,Charlie Bui,Not Specified,"TypeRight  Top-Opening Peel &amp; Seel  Envelopes, Gray",Technology,Small Box,Express Air,14-01-2016,$21.56,$35.94,$14.38,25,"$4,567.52",0%,$493.37,"$4,514.69",$6.66,"$4,415.92"</t>
  </si>
  <si>
    <t>6327-1,11-10-2016,Lie Pelle Rcce,"180 High Street,Windsor",Melbourne,VIC,Corporate,Connor Betts,Not Specified,Pizazz Drawing Pencil Set,Office Supplies,Wrap Bag,Regular Air,12-10-2016,$1.53,$2.78,$1.25,40,$114.31,3%,$7.72,$104.09,$1.34,$101.48</t>
  </si>
  <si>
    <t>6327-1,04-02-2016,Cyma Kinney,"Sydney Fish Market, Bank Street, Sydney",Sydney,NSW,Corporate,Phoebe Gour,Not Specified,TypeRight Side-Opening Peel &amp; Seel Expanding Envelopes,Office Supplies,Small Box,Regular Air,05-02-2016,$54.29,$90.48,$36.19,11,"$2,442.96",4%,$0.00,"$2,462.96",$19.99,"$2,456.25"</t>
  </si>
  <si>
    <t>6328-1,14-06-2016,Vivek Grady,"99 Lygon Street,East Brunswick",Melbourne,VIC,Small Business,Connor Betts,Low,OIC Thumb-Tacks,Office Supplies,Wrap Bag,Regular Air,19-06-2016,$0.71,$1.14,$0.43,48,$35.34,5%,$2.47,$32.87,$0.70,$33.57</t>
  </si>
  <si>
    <t>6328-1,12-03-2016,Magdelene Morse,"53 Riley Street,Woolloomooloo",Sydney,NSW,Consumer,Tina Carlton,High,OIC Thumb-Tacks,Technology,Large Box,Regular Air,12-03-2016,$0.71,$1.14,$0.43,49,$35.34,6%,$2.47,$32.87,$0.70,$33.57</t>
  </si>
  <si>
    <t>6328-1,14-06-2016,Christina Anderson,"438 Victoria Avenue,Chatswood",Sydney,NSW,Home Office,Natasha Song,Not Specified,OIC Thumb-Tacks,Office Supplies,Small Box,Regular Air,15-06-2016,$0.71,$1.14,$0.43,42,$35.34,10%,$2.47,$32.87,$0.70,$33.57</t>
  </si>
  <si>
    <t>6328-1,13-02-2016,Michael Kennody,"73 MacLeay St,Potts Point",Sydney,NSW,Corporate,Natasha Song,Medium,Smiths SlimLine Pencil Sharpener,Office Supplies,Small Pack,Regular Air,21-02-2016,$4.79,$11.97,$7.18,46,$223.62,7%,$22.28,$221.19,$5.81,$224.76</t>
  </si>
  <si>
    <t>6328-1,14-06-2016,Vivek Grady,"99 Lygon Street,East Brunswick",Melbourne,VIC,Corporate,Connor Betts,High,OIC Thumb-Tacks,Office Supplies,Small Box,Regular Air,14-06-2016,$0.71,$1.14,$0.43,25,$35.34,3%,$2.47,$32.87,$0.70,$33.57</t>
  </si>
  <si>
    <t>6328-1,08-12-2016,Erica Hernandez,"12 Princess Hwy,Sylvania",Sydney,NSW,Corporate,Nicholas Fernandes,High,OIC Thumb-Tacks,Office Supplies,Small Box,Regular Air,12-12-2016,$0.71,$1.14,$0.43,13,$35.34,3%,$2.47,$32.87,$0.70,$33.57</t>
  </si>
  <si>
    <t>6328-1,14-06-2016,Vivek Grady,"99 Lygon Street,East Brunswick",Melbourne,VIC,Corporate,Connor Betts,High,OIC Thumb-Tacks,Office Supplies,Small Pack,Regular Air,14-06-2016,$0.71,$1.14,$0.43,10,$35.34,1%,$2.47,$32.87,$0.70,$33.57</t>
  </si>
  <si>
    <t>6328-1,14-06-2016,Nivek Grady,"99 Lygon Street,East Brunswick",Melbourne,VIC,Corporate,Connor Betts,Low,OIC Thumb-Tacks,Office Supplies,Wrap Bag,Regular Air,19-06-2016,$0.71,$1.14,$0.43,50,$35.34,8%,$2.47,$32.87,$0.70,$33.57</t>
  </si>
  <si>
    <t>6328-1,08-12-2016,Erica Hernandez,"12 Princess Hwy,Sylvania",Sydney,NSW,Consumer,Nicholas Fernandes,Not Specified,OIC Thumb-Tacks,Office Supplies,Small Box,Regular Air,12-12-2016,$0.71,$1.14,$0.43,6,$35.34,9%,$2.47,$32.87,$0.70,$33.57</t>
  </si>
  <si>
    <t>6328-1,10-12-2016,Giulietta Weimer,"48 Albion St,Surry Hills",Sydney,NSW,Home Office,Natasha Song,Medium,OIC Thumb-Tacks,Office Supplies,Wrap Bag,Regular Air,13-12-2016,$0.71,$1.14,$0.43,50,$35.84,8%,$1.47,$32.77,$0.70,$33.57</t>
  </si>
  <si>
    <t>6328-1,31-05-2016,Bill Donatelli,"359 Crown Street,Surry Hills",Sydney,NSW,Consumer,Phoebe Gour,Not Specified,Smiths Metal Binder Clips,Office Supplies,Small Box,Regular Air,03-06-2016,$1.60,$2.62,$1.02,47,$32.88,4%,$1.02,$23.55,$0.80,$21.96</t>
  </si>
  <si>
    <t>6329-1,29-01-2016,Bryan Spruell,"1 John Street,Waterloo",Sydney,NSW,Home Office,Charlie Bui,Low,Artisan 488 Labels,Office Supplies,Wrap Bag,Regular Air,31-01-2016,$2.29,$3.69,$1.40,41,$195.84,10%,$0.00,$193.14,$0.50,$196.12</t>
  </si>
  <si>
    <t>6329-1,04-12-2014,Jennifer Jackson,"412 Brunswick St,Fitzroy",Melbourne,VIC,Home Office,Connor Betts,Not Specified,Laser DVD-RAM discs,Office Supplies,Wrap Bag,Regular Air,05-12-2014,$20.18,$35.41,$15.23,43,"$1,705.69",2%,$39.41,"$1,905.48",$1.99,"$1,908.95"</t>
  </si>
  <si>
    <t>6329-1,24-08-2016,Quincy Jones,"Shop 3/144 Waterloo Road,Greenacre",Sydney,NSW,Small Business,Samantha Chairs,Not Specified,Smiths SlimLine Pencil Sharpener,Office Supplies,Small Pack,Regular Air,24-08-2016,$4.79,$11.97,$7.18,38,$439.88,0%,$26.39,$411.39,$5.81,$421.69</t>
  </si>
  <si>
    <t>6329-1,10-11-2016,Cyra Reiten,"Westfield 1 Anderson St,Chatswood",Sydney,NSW,Home Office,Nicholas Fernandes,Not Specified,Artisan Poly Binder Pockets,Technology,Jumbo Drum,Delivery Truck,12-11-2016,$2.26,$3.58,$1.32,2,$126.84,7%,$6.29,$125.73,$5.47,$126.73</t>
  </si>
  <si>
    <t>6329-1,15-09-2016,Brooke Gillingham,"21 Wentworth St,Parramatta",Sydney,NSW,Small Business,Aanya Zhang,Critical,Beekin 6 Outlet Metallic Surge Strip,Office Supplies,Wrap Bag,Regular Air,16-09-2016,$4.46,$10.89,$6.43,8,$434.48,10%,$7.24,$410.20,$4.50,$414.39</t>
  </si>
  <si>
    <t>6330-1,15-06-2016,Vivek Grady,"99 Lygon Street,East Brunswick",Melbourne,VIC,Home Office,Connor Betts,Not Specified,"Steady EarthWrite Recycled Pencils, Medium Soft, #2",Office Supplies,Small Box,Regular Air,16-06-2016,$0.90,$2.10,$1.20,8,$65.10,1%,$5.21,$59.89,$0.70,$60.59</t>
  </si>
  <si>
    <t>6330-1,21-05-2016,Cindy Chapman,"53-55 Liverpool St,Sydney",Sydney,NSW,Home Office,Tina Carlton,High,Alto Memo Cubes,Office Supplies,Small Box,Regular Air,22-05-2016,$3.32,$5.18,$1.86,40,$30.84,4%,$1.02,$20.86,$2.04,$31.96</t>
  </si>
  <si>
    <t>6330-1,12-02-2014,Julie Prescott,"483 Victoria Avenue,Chatswood",Sydney,NSW,Home Office,Natasha Song,Medium,UGen Ultra Cordless Optical Suite,Office Supplies,Wrap Bag,Regular Air,13-02-2014,$54.52,$100.97,$46.45,47,"$1,559.98",2%,$14.59,"$1,597.69",$7.18,"$1,600.38"</t>
  </si>
  <si>
    <t>6330-1,13-02-2016,Pete Armstrong,"506 Swan Street,Richmond",Melbourne,VIC,Home Office,Connor Betts,Low,Smiths Bulldog Clip,Office Supplies,Small Box,Regular Air,16-02-2016,$2.31,$3.78,$1.47,22,$85.18,7%,$52.51,$89.35,$0.71,$90.99</t>
  </si>
  <si>
    <t>6330-1,15-06-2016,Neil Knudson,"4A Lyons St,Strathfield",Sydney,NSW,Corporate,Tina Carlton,Low,"Steady EarthWrite Recycled Pencils, Medium Soft, #2",Office Supplies,Small Box,Regular Air,17-06-2016,$0.90,$2.10,$1.20,32,$65.10,10%,$5.21,$59.89,$0.70,$60.59</t>
  </si>
  <si>
    <t>6330-1,31-10-2016,Rick Wilson,"73 MacLeay St,Potts Point",Sydney,NSW,Consumer,Natasha Song,Critical,Smiths General Use 3-Ring Binders,Technology,Small Pack,Regular Air,31-10-2016,$1.18,$1.88,$0.70,16,$65.10,3%,$5.21,$59.89,$1.49,$60.59</t>
  </si>
  <si>
    <t>6330-1,22-03-2016,Trowa Kalle,"2/797 Botany Rd,Rosebery",Sydney,NSW,Consumer,Samantha Chairs,Low,OIC Thumb-Tacks,Office Supplies,Small Pack,Regular Air,23-03-2016,$0.71,$1.14,$0.43,49,$3.18,8%,$0.04,$5.08,$0.70,$6.58</t>
  </si>
  <si>
    <t>6330-1,15-06-2016,Neil Knudson,"4A Lyons St,Strathfield",Sydney,NSW,Consumer,Tina Carlton,High,"Steady EarthWrite Recycled Pencils, Medium Soft, #2",Technology,Small Box,Regular Air,17-06-2016,$0.90,$2.10,$1.20,7,$65.10,4%,$5.21,$59.89,$0.70,$60.59</t>
  </si>
  <si>
    <t>6330-1,29-03-2016,Alan Dominguez,"30 Commercial Rd,Prahran",Melbourne,VIC,Home Office,Yvette Biti,High,Apex Preferred Stainless Steal Scissors,Office Supplies,Small Box,Express Air,31-03-2016,$2.50,$5.68,$3.18,21,$239.00,1%,$2.69,$236.59,$3.60,$223.29</t>
  </si>
  <si>
    <t>6330-1,25-06-2016,Cindy Chapman,"53-55 Liverpool St,Sydney",Sydney,NSW,Home Office,Tina Carlton,Medium,Assorted Color Push Pins,Office Supplies,Small Box,Regular Air,27-06-2016,$0.87,$1.81,$0.94,12,$23.80,4%,$2.14,$21.66,$0.75,$22.59</t>
  </si>
  <si>
    <t>6330-1,22-05-2016,Thais Sissman,"53-55 Liverpool St,Sydney",Sydney,NSW,Corporate,Tina Carlton,High,"TypeRight  Top-Opening Peel &amp; Seel  Envelopes, Gray",Office Supplies,Small Box,Regular Air,24-05-2016,$21.56,$35.94,$14.38,4,"$1,099.60",5%,$0.00,"$1,028.58",$6.66,"$1,052.37"</t>
  </si>
  <si>
    <t>6330-1,14-06-2016,Vivek Grady,"99 Lygon Street,East Brunswick",Melbourne,VIC,Small Business,Connor Betts,Medium,TechSavi Cordless Elite Duo,Office Supplies,Small Box,Regular Air,18-06-2016,$60.59,$100.98,$40.39,22,$235.20,7%,$2.48,$230.59,$7.18,$234.99</t>
  </si>
  <si>
    <t>6331-1,11-08-2016,Dennis Bolton,"8 Quay Street,Haymarket",Sydney,NSW,Home Office,Leighton Forrest,Medium,Artisan Hi-Liter Smear-Safe Highlighters,Office Supplies,Wrap Bag,Regular Air,13-08-2016,$2.98,$5.84,$2.86,23,"$1,075.16",5%,$0.00,"$1,191.52",$0.83,"$1,140.68"</t>
  </si>
  <si>
    <t>6331-1,12-09-2015,Bryan Spruell,"1 John Street,Waterloo",Sydney,NSW,Corporate,Charlie Bui,Critical,Artisan 481 Labels,Office Supplies,Wrap Bag,Regular Air,17-09-2015,$1.94,$3.08,$1.14,23,$11.88,7%,$0.92,$10.73,$0.99,$11.93</t>
  </si>
  <si>
    <t>6332-1,10-12-2013,Eric Barreto,"359 Crown Street,Surry Hills",Sydney,NSW,Home Office,Phoebe Gour,Medium,UGen Ultra Professional Cordless Optical Suite,Office Supplies,Small Box,Express Air,12-12-2013,$156.50,$300.97,$144.47,28,"$6,251.38",3%,$434.62,"$5,514.58",$7.18,"$5,314.55"</t>
  </si>
  <si>
    <t>6332-1,17-07-2016,Kean Thornton,"Westfield Sydney,Sydney",Sydney,NSW,Corporate,Natasha Song,Medium,Apex Preferred Stainless Steel Scissors,Office Supplies,Small Box,Regular Air,18-07-2016,$2.50,$5.68,$3.18,1,$124.82,0%,$9.24,$113.06,$3.60,$112.36</t>
  </si>
  <si>
    <t>6332-1,17-12-2016,Theresa Coyne,"Hoyts Entertainment Quarter 122 Lang Road,Moore Park",Sydney,NSW,Home Office,Tina Carlton,Not Specified,DrawIt Pizazz Watercolor Pencils,Office Supplies,Small Box,Regular Air,19-12-2016,$1.76,$2.94,$1.18,8,$112.00,1%,$4.48,$107.52,$0.81,$108.82</t>
  </si>
  <si>
    <t>6332-1,20-11-2016,Tony Sayre,"499-501 Lygon Street,Carlton North",Melbourne,VIC,Corporate,Yvette Biti,Low,Steady Liquid Accent Tank-Style Highlighters,Furniture,Small Pack,Regular Air,21-11-2016,$1.31,$2.84,$1.53,11,$69.90,6%,$2.39,$63.58,$0.93,$64.59</t>
  </si>
  <si>
    <t>6332-1,28-12-2016,Guy Armstrong,"6 Mary St,Newtown",Sydney,NSW,Consumer,Samantha Chairs,Low,UGen Ultra Professional Cordless Optical Suite,Technology,Medium Box,Regular Air,29-12-2016,$156.50,$300.97,$144.47,27,"$2,459.68",1%,$417.20,"$2,246.75",$7.18,"$2,246.75"</t>
  </si>
  <si>
    <t>6332-1,07-02-2017,Cindy Chapman,"53-55 Liverpool St,Sydney",Sydney,NSW,Corporate,Tina Carlton,Not Specified,Artisan 481 Labels,Furniture,Small Pack,Regular Air,04-02-2017,$1.94,$3.08,$1.14,44,$12.60,3%,$2.09,$12.34,$0.99,$12.24</t>
  </si>
  <si>
    <t>6333-1,29-03-2016,Phillip Flatsman,"Macquarie Centre Cnr Herring Road &amp; Waterloo Road,Macquarie Park",Sydney,NSW,Consumer,Nicholas Fernandes,Medium,Artisan 474 Labels,Technology,Small Box,Express Air,29-03-2016,$1.84,$2.88,$1.04,32,$21.80,1%,$0.24,$21.65,$0.99,$22.24</t>
  </si>
  <si>
    <t>6333-1,19-06-2016,John Huston,"38/133-145 Castlereagh St,Sydney",Sydney,NSW,Home Office,Natasha Song,Not Specified,Apex Preferred Stainless Steel Scissors,Office Supplies,Wrap Bag,Regular Air,20-06-2016,$2.50,$5.68,$3.18,38,$153.36,0%,$4.60,$148.76,$3.60,$152.36</t>
  </si>
  <si>
    <t>6333-1,20-09-2015,Saphhira Shifley,"Westfield Miranda, 600 Kingsway,Miranda",Sydney,NSW,Corporate,Preston Senome,Medium,Alto Keyboard-In-A-Box,Office Supplies,Small Box,Regular Air,21-01-2015,$6.40,$29.10,$22.70,44,$459.86,9%,$39.13,$435.75,$4.00,$449.51</t>
  </si>
  <si>
    <t>6334-1,26-09-2016,Valerie Dominguez,"152 Bunnerong Road,Eastgardens",Sydney,NSW,Consumer,Tina Carlton,Not Specified,TechSavi Cordless Elite Duo,Office Supplies,Small Box,Regular Air,26-09-2016,$60.59,$100.98,$40.39,6,$309.60,9%,$18.58,$297.62,$7.18,$290.08</t>
  </si>
  <si>
    <t>6334-1,12-01-2016,Dave Hallsten,"1 John St,Waterloo",Sydney,NSW,Corporate,Charlie Bui,Low,1Max Organizer Strips,Office Supplies,Wrap Bag,Regular Air,14-01-2016,$3.40,$5.40,$2.00,38,$63.32,2%,$4.53,$62.99,$7.78,$62.79</t>
  </si>
  <si>
    <t>6335-1,18-11-2016,Monica Federle,"834 Bourke St,Waterloo",Sydney,NSW,Corporate,Charlie Bui,Not Specified,Office Shears by Apex,Office Supplies,Small Box,Regular Air,24-11-2016,$0.94,$2.08,$1.14,48,$80.36,0%,$8.25,$74.67,$2.56,$79.45</t>
  </si>
  <si>
    <t>6335-1,25-12-2015,Art Miller,"8 Quay Street,Haymarket",Sydney,NSW,Consumer,Leighton Forrest,Medium,HFX 6S Scientific Calculator,Office Supplies,Wrap Bag,Regular Air,01-01-2016,$7.92,$12.99,$5.07,38,"$20,799.52",3%,$425.99,"$2,959.65",$9.44,"$2,740.35"</t>
  </si>
  <si>
    <t>6335-1,20-06-2016,Clay Ludtke,"7 Khartoum Rd,Macquarie Park",Sydney,NSW,Small Business,Preston Senome,High,"DrawIt Colored Pencils, 48-Color Set",Office Supplies,Small Box,Regular Air,20-06-2016,$21.56,$36.55,$14.99,12,"$1,242.70",10%,$124.27,"$1,118.43",$13.89,"$1,132.32"</t>
  </si>
  <si>
    <t>6335-1,28-10-2013,Toby Knight,"Crown Complex,Southbank",Melbourne,VIC,Corporate,Connor Betts,Medium,UGen Ultra Cordless Optical Suite,Technology,Small Box,Regular Air,29-10-2013,$54.52,$100.97,$46.45,14,$390.86,5%,$0.00,"$3,022.84",$7.18,"$3,026.84"</t>
  </si>
  <si>
    <t>6336-1,12-08-2015,Sylvie Gour,"152 Bunnerong Road,Eastgardens",Sydney,NSW,Corporate,Tina Carlton,High,Smiths Metal Binder Clips,Technology,Jumbo Drum,Delivery Truck,14-08-2015,$1.60,$2.62,$1.02,13,$114.66,4%,$4.59,$116.59,$0.80,$116.93</t>
  </si>
  <si>
    <t>6336-1,02-11-2013,Eugene Hildebrand,"120 Hardware St,Melbourne",Melbourne,VIC,Corporate,Yvette Biti,Not Specified,Smiths Standard Envelopes,Office Supplies,Small Pack,Express Air,03-11-2013,$3.52,$5.68,$2.16,7,$119.60,5%,$11.98,$118.32,$1.39,$128.85</t>
  </si>
  <si>
    <t>6336-1,12-01-2016,Nathan Gelder,"541 Church St,Richmond",Melbourne,VIC,Consumer,Yvette Biti,Medium,Steady Liquid Accent Tank-Style Highlighters,Technology,Small Pack,Regular Air,14-01-2016,$1.31,$2.84,$1.53,3,$63.32,3%,$4.27,$62.97,$0.93,$63.36</t>
  </si>
  <si>
    <t>6336-1,01-11-2014,John Murray,"Sydney Fish Market, Bank Street, Sydney",Sydney,NSW,Home Office,Phoebe Gour,Critical,Steady 52201 APSCO Electric Pencil Sharpener,Office Supplies,Wrap Bag,Regular Air,03-11-2014,$16.80,$40.97,$24.17,10,"$1,059.77",10%,$101.79,"$1,098.29",$8.99,"$1,012.76"</t>
  </si>
  <si>
    <t>6336-1,03-02-2017,Alex Russell,"99 Lygon Street,East Brunswick",Melbourne,VIC,Corporate,Connor Betts,Critical,Pizazz Drawing Pencil Set,Office Supplies,Small Box,Express Air,05-02-2017,$1.53,$2.78,$1.25,23,$33.88,2%,$1.02,$32.06,$1.34,$33.67</t>
  </si>
  <si>
    <t>6336-1,03-02-2017,Alex Russell,"99 Lygon Street,East Brunswick",Melbourne,VIC,Corporate,Connor Betts,Critical,Pizazz Drawing Pencil Set,Office Supplies,Small Box,Regular Air,05-02-2017,$1.53,$2.78,$1.25,23,$130.66,2%,$14.08,$117.59,$1.34,$118.93</t>
  </si>
  <si>
    <t>6336-1,20-06-2016,Clay Ludtke,"7 Khartoum Rd,Macquarie Park",Sydney,NSW,Small Business,Preston Senome,High,Pizazz Drawing Pencil Set,Office Supplies,Small Box,Regular Air,21-06-2016,$1.53,$2.78,$1.25,42,$130.66,5%,$13.07,$117.59,$1.34,$118.93</t>
  </si>
  <si>
    <t>6336-1,22-12-2016,Macc Crier,"Westfield Sydney,Sydney",Sydney,NSW,Corporate,Natasha Song,Critical,Smiths General Use 3-Ring Binders,Office Supplies,Small Box,Regular Air,22-12-2016,$1.18,$1.88,$0.70,32,$35.72,9%,$2.14,$33.58,$1.49,$35.07</t>
  </si>
  <si>
    <t>6336-1,16-11-2016,Jonathan Doherty,"53-55 Liverpool St,Sydney",Sydney,NSW,Small Business,Tina Carlton,Critical,Steady Major Accent Highlighters,Office Supplies,Small Box,Regular Air,16-11-2016,$3.75,$7.08,$3.33,18,$305.44,2%,$0.00,$397.64,$2.35,$300.27</t>
  </si>
  <si>
    <t>6336-2,28-11-2016,Matthew Grinstein,"38/133-145 Castlereagh St,Sydney",Sydney,NSW,Small Business,Natasha Song,Not Specified,Smiths Metal Binder Clips,Office Supplies,Small Box,Express Air,29-11-2016,$1.60,$2.62,$1.02,47,$76.60,10%,$1.41,$74.37,$0.80,$75.47</t>
  </si>
  <si>
    <t>6337-1,18-09-2016,Fred Wasserman,"Westfield Sydney,Sydney",Sydney,NSW,Corporate,Natasha Song,High,Wirebound Voice Message Log Book,Office Supplies,Small Box,Express Air,25-09-2016,$2.90,$4.76,$1.86,18,$34.67,5%,$2.63,$33.67,$0.88,$33.66</t>
  </si>
  <si>
    <t>6337-1,19-06-2016,John Huston,"38/133-145 Castlereagh St,Sydney",Sydney,NSW,Home Office,Natasha Song,Critical,Smiths General Use 3-Ring Binders,Office Supplies,Small Pack,Regular Air,20-06-2016,$1.18,$1.88,$0.70,16,$35.77,3%,$4.69,$33.56,$1.49,$35.86</t>
  </si>
  <si>
    <t>6339-1,22-09-2016,Richard Bierner,"180 High Street,Windsor",Melbourne,VIC,Home Office,Connor Betts,Not Specified,Pizazz Printer,Office Supplies,Wrap Bag,Regular Air,23-09-2016,$315.61,$500.97,$185.36,27,$92.50,0%,$7.62,$89.96,$69.30,$71.95</t>
  </si>
  <si>
    <t>6339-1,24-04-2016,Shahid Collister,"Sydney Fish Market, Bank Street, Sydney",Sydney,NSW,Corporate,Phoebe Gour,High,Wirebound Voice Message Log Book,Technology,Jumbo Drum,Delivery Truck,26-04-2016,$2.90,$4.76,$1.86,37,$76.84,0%,$3.79,$64.95,$0.88,$75.65</t>
  </si>
  <si>
    <t>6339-1,19-12-2016,Monica Federle,"874 Bourke St,Waterloo",Sydney,NSW,Consumer,Charlie Bui,Not Specified,Black Clarston,Office Supplies,Small Box,Regular Air,21-12-2016,$4.19,$10.28,$7.24,37,$32.02,3%,$2.24,$32.76,$2.75,$31.35</t>
  </si>
  <si>
    <t>6339-1,03-12-2016,Anthony Rawles,"Shop 1, 186-190 Church Street,Parramatta</t>
  </si>
  <si>
    <t>6340-1,13-02-2016,Pete Armstrong,"506 Swan Street,Richmond",Melbourne,VIC,Small Business,Connor Betts,Low,HFX LaserJet 3310 Copier,Office Supplies,Small Box,Regular Air,16-02-2016,$377.99,$599.99,$222.00,10,"$4,272.76",10%,$42.55,"$3,895.84",$24.49,"$3,925.66"</t>
  </si>
  <si>
    <t>6340-1,04-02-2016,Cyma Kinney,"Sydney Fish Market, Bank Street, Sydney",Sydney,NSW,Corporate,Phoebe Gour,Medium,Adesso Programmable 142-Key Keyboard,Office Supplies,Wrap Bag,Regular Air,05-02-2016,$32.02,$152.48,$120.46,20,"$2,163.16",6%,$49.07,"$2,016.21",$4.00,"$3,196.20"</t>
  </si>
  <si>
    <t>6340-1,03-04-2016,Christina Vanderzanden,"38/133-145 Castlereagh St,Sydney",Sydney,NSW,Small Business,Natasha Song,High,1726 Digital Answering Machine,Office Supplies,Small Box,Regular Air,03-04-2016,$8.82,$20.99,$12.17,50,$52.40,9%,$2.20,$49.20,$4.81,$50.07</t>
  </si>
  <si>
    <t>6341-1,14-08-2015,Karl Brown,"470 Anzac Parade,Kingsford",Sydney,NSW,Corporate,Tina Carlton,High,Artisan 479 Labels,Office Supplies,Small Box,Regular Air,16-08-2015,$1.59,$2.61,$1.02,9,$119.60,4%,$4.29,$116.55,$0.50,$118.93</t>
  </si>
  <si>
    <t>6342-1,05-08-2016,Beth Thompson,"85-113 Dunning Ave,Roseberry",Sydney,NSW,Consumer,Mihael Khan,High,Pizazz Drawing Pencil Set,Office Supplies,Small Box,Regular Air,06-08-2016,$1.53,$2.78,$1.25,7,$11.86,9%,$0.14,$11.36,$1.34,$11.64</t>
  </si>
  <si>
    <t>6342-1,18-08-2016,Emily Grady,"359 Crown Street,Surry Hills",Sydney,NSW,Home Office,Phoebe Gour,High,Artisan 479 Labels,Office Supplies,Small Box,Regular Air,20-08-2016,$1.59,$2.61,$1.02,35,$72.00,3%,$2.78,$69.18,$0.50,$70.13</t>
  </si>
  <si>
    <t>6342-1,30-06-2016,Matthew Clasen,"Macquarie Centre Cnr Herring Road &amp; Waterloo Road,Macquarie Park",Sydney,NSW,Consumer,Nicholas Fernandes,Medium,"Artisan Flip-Chart Easel Binder, Black",Office Supplies,Small Box,Regular Air,02-07-2016,$13.88,$22.38,$8.50,48,$201.42,1%,$6.04,$195.38,$15.10,$210.48</t>
  </si>
  <si>
    <t>6342-1,30-06-2016,Matthew Clasen,"Macquarie Centre Cnr Herring Road &amp; Waterloo Road,Macquarie Park",Sydney,NSW,Corporate,Nicholas Fernandes,Medium,"Artisan Flip-Chart Easel Binder, Black",Office Supplies,Wrap Bag,Regular Air,02-07-2016,$13.88,$22.38,$8.50,2,$201.42,1%,$6.04,$195.38,$15.10,$210.48</t>
  </si>
  <si>
    <t>6342-1,30-06-2016,Matthew Clasen,"Macquarie Centre Cnr Herring Road &amp; Waterloo Road,Macquarie Park",Sydney,NSW,Home Office,Nicholas Fernandes,Critical,"Artisan Flip-Chart Easel Binder, Black",Office Supplies,Small Box,Regular Air,02-07-2016,$13.88,$22.38,$8.50,43,$201.42,3%,$6.04,$195.38,$15.10,$210.48</t>
  </si>
  <si>
    <t>6342-1,17-09-2016,Giulietta Baptist,"Hoyts Entertainment Quarter 122 Lang Road,Moore Park",Sydney,NSW,Consumer,Tina Carlton,Not Specified,Smiths SlimLine Pencil Sharpener,Office Supplies,Small Box,Regular Air,19-09-2016,$4.79,$11.97,$7.18,45,$630.68,4%,$26.73,$570.47,$5.81,$539.74</t>
  </si>
  <si>
    <t>6342-1,28-10-2013,Meal Prost,"2a/285A Crown St,Surry Hills",Sydney,NSW,Corporate,Phoebe Gour,Low,UGen Ultra Cordless Optical Suite,Office Supplies,Wrap Bag,Regular Air,29-10-2013,$54.52,$100.97,$46.45,11,"$6,029.32",1%,$415.30,"$5,507.95",$7.18,"$5,514.05"</t>
  </si>
  <si>
    <t>6342-1,30-06-2016,Matthew Clasen,"Macquarie Centre Cnr Herring Road &amp; Waterloo Road,Macquarie Park",Sydney,NSW,Home Office,Nicholas Fernandes,High,"Artisan Flip-Chart Easel Binder, Black",Office Supplies,Wrap Bag,Regular Air,02-07-2016,$13.88,$22.38,$8.50,23,$201.42,6%,$6.04,$195.38,$15.10,$210.48</t>
  </si>
  <si>
    <t>6342-1,05-07-2016,Denise Monton,"797 Botany Rd,Rosebery",Sydney,NSW,Small Business,Phoebe Gour,Medium,Artisan Printable Repositionable Plastic Tabs,Office Supplies,Small Box,Regular Air,07-07-2016,$5.33,$8.60,$3.27,48,$128.88,8%,$5.16,$123.72,$6.19,$129.19</t>
  </si>
  <si>
    <t>6342-1,11-09-2016,Cyra Reiten,"Westfield 1 Anderson St,Chatswood",Sydney,NSW,Home Office,Nicholas Fernandes,Critical,TechSavi Cordless Elite Duo,Technology,Small Box,Regular Air,13-09-2016,$60.59,$100.98,$40.39,12,"$1,075.64",10%,$31.37,"$1,047.15",$7.18,"$1,055.74"</t>
  </si>
  <si>
    <t>6342-1,26-11-2016,Laurel Elliston,"1 John St,Waterloo",Sydney,NSW,Corporate,Charlie Bui,Medium,Artisan 474 Labels,Office Supplies,Small Box,Regular Air,28-11-2016,$1.84,$2.88,$1.04,41,$17.28,8%,$1.04,$16.24,$0.99,$27.23</t>
  </si>
  <si>
    <t>6342-1,15-08-2016,Dave Hallsten,"1 John St,Waterloo",Sydney,NSW,Home Office,Charlie Bui,High,Steady Major Accent Highlighters,Office Supplies,Small Box,Express Air,20-08-2016,$3.75,$7.08,$3.33,30,$135.00,9%,$12.15,$122.85,$2.35,$130.63</t>
  </si>
  <si>
    <t>6342-1,25-02-2016,Art Miller,"8 Quay Street,Haymarket",Sydney,NSW,Small Business,Leighton Forrest,High,Apex Straight Scissors,Technology,Small Box,Regular Air,21-01-2016,$5.19,$12.98,$7.79,42,$242.70,5%,$25.26,$232.74,$3.14,$231.06</t>
  </si>
  <si>
    <t>6342-1,04-02-2015,Brad Thomas,"152 Bunnerong Road,Eastgardens",Sydney,NSW,Home Office,Tina Carlton,High,Bagged Rubber Bands,Office Supplies,Wrap Bag,Express Air,06-02-2015,$0.24,$1.26,$1.02,26,$62.35,7%,$3.72,$58.13,$0.70,$59.95</t>
  </si>
  <si>
    <t>6342-1,24-08-2016,Jasper Cacioppo,"260 Marrickville Rd,Marrickville",Sydney,NSW,Corporate,Nicholas Fernandes,Low,"Steady Colorific Colored Pencils, 12/Box",Office Supplies,Wrap Bag,Express Air,02-09-2016,$1.30,$2.88,$1.58,41,$58.06,3%,$0.00,$58.68,$1.01,$59.53</t>
  </si>
  <si>
    <t>6343-1,08-12-2016,Amy Hunt,"60 Commercial Rd,Prahran",Melbourne,VIC,Consumer,Yvette Biti,Low,Apex Straight Scissors,Office Supplies,Small Box,Regular Air,10-12-2016,$5.19,$12.98,$7.79,8,$426.72,9%,$42.55,$495.05,$3.14,$499.05</t>
  </si>
  <si>
    <t>6343-1,24-08-2015,Karl Brown,"470 Anzac Parade,Kingsford",Sydney,NSW,Small Business,Tina Carlton,Not Specified,Beekin 6 Outlet Metallic Surge Strip,Office Supplies,Small Box,Regular Air,24-08-2015,$4.46,$10.89,$6.43,29,$326.70,9%,$26.14,$300.56,$4.50,$315.96</t>
  </si>
  <si>
    <t>6343-1,30-06-2016,Matthew Clasen,"Macquarie Centre Cnr Herring Road &amp; Waterloo Road,Macquarie Park",Sydney,NSW,Corporate,Nicholas Fernandes,Medium,Alto Perma 2700 Stacking Storage Drawers,Office Supplies,Small Box,Regular Air,02-07-2016,$8.92,$29.74,$20.82,42,$201.42,6%,$6.04,$195.38,$6.64,$210.48</t>
  </si>
  <si>
    <t>6343-1,18-08-2016,Vivek Grady,"99 Lygon Street,East Brunswick",Melbourne,VIC,Corporate,Connor Betts,Not Specified,Adesso Programmable 142-Key Keyboard,Technology,Small Box,Regular Air,22-08-2016,$32.02,$152.48,$120.46,1,"$3,735.70",4%,$140.65,"$3,636.31",$4.00,"$3,307.20"</t>
  </si>
  <si>
    <t>6343-1,19-12-2016,Nora Price,"Mecquarie Centre Cnr Herring Road &amp; Waterloo Road,Macquarie Park",Sydney,NSW,Consumer,Nicholas Fernandes,Low,TechSavi Cordless Navigator Duo,Office Supplies,Wrap Bag,Regular Air,21-12-2016,$42.11,$80.98,$38.87,8,"$1,052.74",5%,$10.35,"$1,021.16",$7.18,"$1,028.34"</t>
  </si>
  <si>
    <t>6343-1,30-06-2016,Lindsay Castell,"Qantas Domestic Terminal,Mascot",Sydney,NSW,Corporate,Phoebe Gour,Critical,Bagged Rubber Bands,Office Supplies,Small Box,Regular Air,01-07-2016,$0.24,$1.26,$1.02,8,$59.22,4%,$0.00,$59.22,$0.70,$59.92</t>
  </si>
  <si>
    <t>6344-1,04-02-2016,Cyma Kinney,"Sydney Fish Market, Bank Street, Sydney",Sydney,NSW,Small Business,Phoebe Gour,Medium,Beekin 6 Outlet Metallic Surge Strip,Office Supplies,Small Box,Regular Air,05-02-2016,$4.46,$10.89,$6.43,37,$205.32,1%,$8.04,$196.98,$4.50,$192.93</t>
  </si>
  <si>
    <t>6344-1,31-08-2015,Larry Hughes,"541 Church St,Richmond",Melbourne,VIC,Corporate,Yvette Biti,Not Specified,600 Series Non-Flip,Office Supplies,Small Box,Express Air,01-09-2015,$19.78,$45.99,$26.21,21,"$2,495.74",5%,$49.91,"$2,445.83",$4.99,"$2,454.82"</t>
  </si>
  <si>
    <t>6344-1,17-01-2016,Cyra Reiten,"Westfield 1 Anderson St,Chatswood",Sydney,NSW,Corporate,Nicholas Fernandes,Medium,Brown Kraft Recycled Envelopes,Office Supplies,Small Box,Express Air,17-01-2016,$11.04,$16.98,$5.94,23,$321.76,7%,$12.04,$207.56,$12.39,$218.08</t>
  </si>
  <si>
    <t>6344-1,25-09-2015,Roy Phan,"506 Swan Street,Richmond",Melbourne,VIC,Corporate,Connor Betts,Not Specified,Artisan 481 Labels,Office Supplies,Small Box,Regular Air,27-09-2015,$1.94,$3.08,$1.14,7,$45.76,8%,$3.66,$32.76,$0.99,$33.03</t>
  </si>
  <si>
    <t>6344-1,30-06-2016,Matthew Clasen,"Macquarie Centre Cnr Herring Road &amp; Waterloo Road,Macquarie Park",Sydney,NSW,Corporate,Nicholas Fernandes,Medium,Beekin 6 Outlet Metallic Surge Strip,Office Supplies,Wrap Bag,Express Air,02-07-2016,$4.46,$10.89,$6.43,34,$201.42,0%,$6.04,$195.38,$4.50,$210.49</t>
  </si>
  <si>
    <t>6344-1,30-06-2016,Matthew Clasen,"Macquarie Centre Cnr Herring Road &amp; Waterloo Road,Macquarie Park",Sydney,NSW,Corporate,Nicholas Fernandes,Medium,TechSavi Internet Navigator Keyboard,Technology,Medium Box,Regular Air,02-07-2016,$6.51,$30.98,$24.47,2,$201.42,7%,$6.04,$195.38,$6.50,$210.48</t>
  </si>
  <si>
    <t>6344-1,23-10-2016,Sean ODonnell,"541 Church St ,Richmond",Melbourne,VIC,Home Office,Yvette Biti,High,Beekin 105-Key Black Keyboard,Technology,Small Pack,Regular Air,30-10-2016,$6.39,$19.98,$13.59,30,$410.94,8%,$41.09,$369.85,$4.00,$393.34</t>
  </si>
  <si>
    <t>6345-1,10-12-2016,Ken Lonsdale,"99 Lygon Street,East Brunswick",Melbourne,VIC,Home Office,Connor Betts,Low,1726 Digital Answering Machine,Technology,Small Box,Regular Air,14-12-2016,$8.82,$20.99,$12.17,29,$46.62,4%,$1.40,$45.52,$4.81,$45.06</t>
  </si>
  <si>
    <t>6345-1,28-10-2013,Toby Knight,"Crown Complex,Southbank",Melbourne,VIC,Home Office,Yvette Biti,Not Specified,1726 Digital Answering Machine,Furniture,Large Box,Express Air,29-10-2013,$8.82,$20.99,$12.17,7,$30.86,2%,$0.00,$30.96,$4.81,$30.56</t>
  </si>
  <si>
    <t>6345-1,27-09-2015,Larry Tron,"4A Lyons St,Strathfield",Sydney,NSW,Corporate,Tina Carlton,Medium,"Alto Parchment Paper, Assorted Colors",Technology,Medium Box,Regular Air,27-09-2015,$4.59,$7.28,$2.69,9,$459.88,8%,$17.50,$451.16,$11.15,$462.11</t>
  </si>
  <si>
    <t>6345-1,11-02-2016,Ralph Knight,"5/63-71 Enmore Rd,Newtown",Sydney,NSW,Consumer,Charlie Bui,Critical,"DrawIt Colored Pencils, 48-Color Set",Technology,Small Pack,Regular Air,13-02-2016,$21.56,$36.55,$14.99,33,"$1,065.22",5%,$63.59,"$1,001.57",$13.89,"$1,001.30"</t>
  </si>
  <si>
    <t>6345-1,25-10-2016,Tanja Norvell,"541 Church St,Richmond",Melbourne,VIC,Corporate,Yvette Biti,Not Specified,UGen Ultra Cordless Optical Suite,Office Supplies,Small Box,Regular Air,27-10-2016,$54.52,$100.97,$46.45,21,"$5,868.48",5%,$246.16,"$5,367.51",$7.18,"$5,375.59"</t>
  </si>
  <si>
    <t>6345-1,28-01-2016,Noel Staavos,"85-113 Dunning Ave,Roseberry",Sydney,NSW,Corporate,Mihael Khan,High,Artisan Non-Stick Binders,Office Supplies,Wrap Bag,Regular Air,30-01-2016,$2.74,$4.49,$1.75,39,$51.42,6%,$5.14,$49.28,$1.49,$50.28</t>
  </si>
  <si>
    <t>6345-1,27-03-2016,Harry Greene,"470 Anzac Parade,Kingsford",Sydney,NSW,Home Office,Tina Carlton,Critical,Artisan 474 Labels,Office Supplies,Small Box,Regular Air,28-03-2016,$1.84,$2.88,$1.04,10,$58.12,9%,$3.54,$58.16,$0.99,$51.04</t>
  </si>
  <si>
    <t>6345-1,31-12-2015,Matt Collister,"99 Glebe Point Rd,Glebe",Sydney,NSW,Corporate,Natasha Song,High,Smiths Colored Interoffice Envelopes,Office Supplies,Wrap Bag,Regular Air,01-01-2016,$19.83,$30.98,$11.15,13,"$2,455.76",1%,$415.93,"$2,244.75",$19.51,"$2,274.45"</t>
  </si>
  <si>
    <t>6346-1,17-07-2016,Kean Thornton,"Westfield Sydney,Sydney",Sydney,NSW,Small Business,Natasha Song,High,Smiths Metal Binder Clips,Office Supplies,Small Box,Regular Air,18-07-2016,$1.60,$2.62,$1.02,47,$41.92,0%,$3.77,$38.15,$0.80,$38.95</t>
  </si>
  <si>
    <t>6346-1,08-05-2016,Michelle Moray,"310 Wattle St,Ultimo",Sydney,NSW,Small Business,Aanya Zhang,Medium,"Artisan Flip-Chart Easel Binder, Black",Technology,Small Pack,Regular Air,12-05-2016,$13.88,$22.38,$8.50,48,$384.00,8%,$40.32,$364.38,$15.10,$398.36</t>
  </si>
  <si>
    <t>6346-1,23-09-2016,Alex Grayson,"501 George St,Sydney",Sydney,NSW,Home Office,Samantha Chairs,Low,HFX LaserJet 3310 Copier,Technology,Small Box,Regular Air,25-09-2016,$377.99,$599.99,$222.00,31,"$2,705.32",0%,$707.50,"$2,790.55",$24.49,"$2,757.24"</t>
  </si>
  <si>
    <t>6347-1,19-10-2016,Chuck Clark,"53-55 Liverpool St,Sydney",Sydney,NSW,Corporate,Tina Carlton,Medium,Artisan Printable Repositionable Plastic Tabs,Office Supplies,Small Box,Regular Air,21-10-2016,$5.33,$8.60,$3.27,50,$636.52,2%,$57.24,$512.36,$6.19,$523.07</t>
  </si>
  <si>
    <t>6348-1,22-05-2015,Daborah Brumfield,"501 George St,Sydney",Sydney,NSW,Corporate,Samantha Chairs,High,Cando PC940 Copier,Office Supplies,Wrap Bag,Express Air,23-05-2015,$216.00,$449.99,$233.99,9,"$3,753.00",3%,$32.57,"$2,758.69",$24.49,"$2,857.55"</t>
  </si>
  <si>
    <t>6349-1,02-02-2015,Paul Knutson,"1/173-179 Bronte Rd,Waverley",Sydney,NSW,Home Office,Leighton Forrest,Medium,"3Max Polarizing Task Lamp with Clamp Arm, Light Gray",Office Supplies,Wrap Bag,Regular Air,03-02-2015,$56.16,$136.98,$80.82,19,"$2,419.96",9%,$69.20,"$2,486.96",$24.49,"$2,394.65"</t>
  </si>
  <si>
    <t>6349-1,17-04-2013,Mike Kennedy,"99 Lygon Street,East Brunswick",Melbourne,VIC,Small Business,Connor Betts,Critical,Artisan 487 Labels,Office Supplies,Small Box,Regular Air,09-04-2013,$2.29,$3.69,$1.40,15,$92.06,8%,$1.76,$92.38,$0.50,$93.62</t>
  </si>
  <si>
    <t>6349-1,05-07-2016,Denise Monton,"797 Botany Rd,Rosebery",Sydney,NSW,Corporate,Phoebe Gour,High,Artisan Poly Binder Pockets,Office Supplies,Small Pack,Regular Air,07-07-2016,$2.26,$3.58,$1.32,10,$128.88,1%,$5.16,$123.72,$5.47,$129.19</t>
  </si>
  <si>
    <t>6349-1,23-11-2016,Christy Brittain,"Shop 1, 186-190 Church Street,Parramatta</t>
  </si>
  <si>
    <t>6349-1,05-07-2016,Denise Monton,"2/797 Botany Rd,Rosebery",Sydney,NSW,Home Office,Samantha Chairs,High,Artisan Poly Binder Pockets,Office Supplies,Small Box,Regular Air,07-07-2016,$2.26,$3.58,$1.32,30,$128.88,9%,$5.16,$123.72,$5.47,$129.19</t>
  </si>
  <si>
    <t>6349-1,03-09-2016,Christina Vanderzanden,"188 Pitt Street,Sydney",Sydney,NSW,Corporate,Tina Carlton,Critical,Binder Posts,Office Supplies,Small Box,Regular Air,03-09-2016,$3.50,$5.74,$2.24,1,$123.72,5%,$22.14,$121.76,$5.01,$123.27</t>
  </si>
  <si>
    <t>6349-1,21-05-2016,John Lucas,"188 Pitt Street,Sydney",Sydney,NSW,Small Business,Tina Carlton,Medium,Artisan Poly Binder Pockets,Office Supplies,Small Box,Regular Air,22-05-2016,$2.26,$3.58,$1.32,13,$129.86,6%,$13.29,$127.72,$5.47,$128.19</t>
  </si>
  <si>
    <t>6349-1,18-09-2016,Nora Price,"7 Khartoum Rd,Macquarie Park",Sydney,NSW,Consumer,Preston Senome,Low,Brown Kraft Recycled Envelopes,Office Supplies,Small Box,Express Air,21-09-2016,$11.04,$16.98,$5.94,44,$62.80,3%,$2.48,$56.56,$12.39,$57.05</t>
  </si>
  <si>
    <t>6349-1,05-07-2016,Denise Monton,"797 Botany Rd,Rosebery",Sydney,NSW,Small Business,Phoebe Gour,Low,Artisan Poly Binder Pockets,Office Supplies,Wrap Bag,Regular Air,07-07-2016,$2.26,$3.58,$1.32,40,$128.88,4%,$5.16,$123.72,$5.47,$129.19</t>
  </si>
  <si>
    <t>6350-1,17-01-2015,Doug Jacobs,"1/160 Anzac Parade,Kensington",Sydney,NSW,Small Business,Natasha Song,Medium,Pizazz Drawing Pencil Set,Office Supplies,Small Box,Regular Air,19-01-2015,$1.53,$2.78,$1.25,37,$54.00,1%,$3.26,$35.70,$1.34,$39.90</t>
  </si>
  <si>
    <t>6351-1,10-12-2016,Gary Hwang,"60 York St,Sydney",Sydney,NSW,Consumer,Charlie Bui,Medium,Apex Box Cutter Scissors,Office Supplies,Small Box,Regular Air,12-12-2016,$4.19,$10.23,$6.04,41,$188.46,1%,$7.45,$192.63,$4.68,$189.42</t>
  </si>
  <si>
    <t>6351-1,03-06-2016,John Lee,"180 High Street,Windsor",Melbourne,VIC,Corporate,Connor Betts,Critical,"Artisan Hi-Liter Comfort Grip Fluorescent Highlighter, Yellow Ink",Office Supplies,Small Pack,Regular Air,04-06-2016,$1.92,$3.26,$1.34,49,$30.80,2%,$0.36,$28.08,$1.86,$28.58</t>
  </si>
  <si>
    <t>6351-1,20-10-2015,Eva Jacobs,"Westfield 1 Anderson St,Chatswood",Sydney,NSW,Consumer,Nicholas Fernandes,High,12 Colored Short Pencils,Office Supplies,Small Box,Regular Air,24-10-2015,$1.09,$2.60,$1.51,42,$7.92,0%,$0.63,$7.29,$2.40,$12.94</t>
  </si>
  <si>
    <t>6351-1,03-02-2017,Alex Russell,"99 Lygon Street,East Brunswick",Melbourne,VIC,Corporate,Connor Betts,Medium,Pizazz Drawing Pencil Set,Office Supplies,Wrap Bag,Express Air,05-02-2017,$1.53,$2.78,$1.25,34,$89.74,0%,$2.87,$87.21,$1.34,$95.43</t>
  </si>
  <si>
    <t>6351-1,19-10-2016,Chuck Clark,"53-55 Liverpool St,Sydney",Sydney,NSW,Home Office,Tina Carlton,Medium,"Artisan Flip-Chart Easel Binder, Black",Technology,Small Box,Regular Air,21-10-2016,$13.88,$22.38,$8.50,14,$626.02,10%,$57.24,$598.55,$15.10,$595.25</t>
  </si>
  <si>
    <t>6352-1,10-12-2016,Brad Thomas,"152 Bunnerong Road,Eastgardens",Sydney,NSW,Corporate,Tina Carlton,Medium,Pizazz Drawing Pencil Set,Office Supplies,Wrap Bag,Regular Air,15-12-2016,$1.53,$2.78,$1.25,41,$123.28,3%,$2.77,$112.77,$1.34,$113.26</t>
  </si>
  <si>
    <t>6352-1,15-08-2016,Dave Hallsten,"1 John St,Waterloo",Sydney,NSW,Home Office,Charlie Bui,Critical,PastelOcean Color Pencil Set,Office Supplies,Wrap Bag,Regular Air,20-08-2016,$11.11,$19.84,$8.73,1,$402.84,5%,$20.14,$382.70,$4.10,$398.84</t>
  </si>
  <si>
    <t>6352-1,09-12-2015,Craig Carroll,"99 Lygon Street,East Brunswick",Melbourne,VIC,Corporate,Connor Betts,Critical,OIC Thumb-Tacks,Office Supplies,Small Box,Regular Air,09-12-2015,$0.71,$1.14,$0.43,42,$16.92,4%,$0.35,$15.53,$0.70,$16.45</t>
  </si>
  <si>
    <t>6352-1,17-01-2014,Victoria Pisteka,"Westfield Sydney,Sydney",Sydney,NSW,Corporate,Natasha Song,Medium,TechSavi Cordless Elite Duo,Office Supplies,Small Box,Regular Air,17-01-2014,$60.59,$100.98,$40.39,24,"$2,040.78",5%,$8.00,"$1,188.18",$7.18,"$1,218.44"</t>
  </si>
  <si>
    <t>6352-1,07-07-2016,Thea Hendricks,"412 Brunswick St,Fitzroy",Melbourne,VIC,Corporate,Connor Betts,Critical,Artisan Printable Repositionable Plastic Tabs,Office Supplies,Wrap Bag,Regular Air,08-07-2016,$5.33,$8.60,$3.27,11,$205.20,7%,$9.26,$199.24,$6.19,$190.62</t>
  </si>
  <si>
    <t>6352-1,11-07-2016,Katherine Murray,"644 George St,Sydney",Sydney,NSW,Corporate,Radhya Staples,Medium,"Wirebound Message Book, 4 per Page",Office Supplies,Small Box,Regular Air,12-07-2016,$3.48,$5.43,$1.95,44,$10.86,9%,$0.33,$10.53,$0.95,$11.48</t>
  </si>
  <si>
    <t>6352-1,09-12-2015,Jamie Kunitz,"Sydney Fish Market, Bank Street, Sydney",Sydney,NSW,Corporate,Phoebe Gour,Critical,"Wirebound Message Book, 4 per Page",Office Supplies,Small Box,Regular Air,10-12-2015,$3.48,$5.43,$1.95,8,$10.60,4%,$0.62,$19.38,$0.95,$11.48</t>
  </si>
  <si>
    <t>6352-1,12-05-2016,John Lee,"180 High Street,Windsor",Melbourne,VIC,Corporate,Connor Betts,High,HFX 6S Scientific Calculator,Office Supplies,Small Box,Express Air,14-05-2016,$7.92,$12.99,$5.07,26,"$1,252.00",7%,$57.71,"$1,243.85",$9.44,"$1,343.05"</t>
  </si>
  <si>
    <t>6352-1,19-12-2015,Lena Creighton,"127 Liverpool St,Sydney",Sydney,NSW,Home Office,Samantha Chairs,High,Wirebound Voice Message Log Book,Technology,Small Box,Regular Air,21-12-2015,$2.90,$4.76,$1.86,29,$10.58,6%,$0.50,$10.68,$0.88,$11.38</t>
  </si>
  <si>
    <t>6352-1,18-06-2016,Jonathan Dohery,"53-55 Liverpool St,Sydney",Sydney,NSW,Corporate,Tina Carlton,Medium,Artisan Hanging File Binders,Office Supplies,Small Box,Regular Air,20-06-2016,$3.65,$5.98,$2.33,46,$153.36,9%,$4.00,$148.76,$1.49,$152.36</t>
  </si>
  <si>
    <t>6352-1,26-07-2015,Jack OBriant,"85-113 Dunning Ave,Rosebery",Sydney,NSW,Home Office,Mihael Khan,Not Specified,"Artisan Flip-Chart Easel Binder, Black",Office Supplies,Wrap Bag,Regular Air,27-07-2015,$13.88,$22.38,$8.50,36,$305.60,4%,$24.36,$295.04,$15.10,$281.83</t>
  </si>
  <si>
    <t>6353-1,14-05-2013,Mitch Gaftin,"Shop 1 797 Botany Rd,Rosebery",Sydney,NSW,Small Business,Phoebe Gour,Medium,TechSavi Internet Navigator Keyboard,Office Supplies,Small Box,Regular Air,15-05-2013,$6.51,$30.98,$24.47,16,"$1,642.75",0%,$184.48,"$1,484.69",$6.50,"$1,490.48"</t>
  </si>
  <si>
    <t>6353-1,12-07-2016,Debra Catini,"506 Swan Street,Richmond",Melbourne,VIC,Consumer,Connor Betts,High,Artisan Hanging File Binders,Office Supplies,Small Box,Regular Air,13-07-2016,$3.65,$5.98,$2.33,5,$131.56,8%,$9.21,$122.35,$1.49,$123.84</t>
  </si>
  <si>
    <t>6353-1,11-04-2016,Toby Carlisle,"6/15 Cross Street,Double Bay",Sydney,NSW,Small Business,Leighton Forrest,Not Specified,Artisan Hanging File Binders,Office Supplies,Small Box,Express Air,13-04-2016,$3.65,$5.98,$2.33,46,$144.76,8%,$4.55,$143.65,$1.49,$131.36</t>
  </si>
  <si>
    <t>6353-1,02-07-2016,Astrea Jones,"2a/285A Crown St,Surry Hills",Sydney,NSW,Home Office,Phoebe Gour,High,"Artisan Flip-Chart Easel Binder, Black",Furniture,Large Box,Express Air,04-07-2016,$13.88,$22.38,$8.50,41,$481.32,4%,$17.65,$493.65,$15.10,$393.33</t>
  </si>
  <si>
    <t>6353-1,28-07-2016,Nicole Brennan,"310 Wattle St,Ultimo",Sydney,NSW,Small Business,Aanya Zhang,High,Alto 3-Hole Punch,Office Supplies,Wrap Bag,Express Air,30-07-2016,$2.76,$4.38,$1.62,2,$113.61,4%,$7.74,$119.85,$6.21,$112.36</t>
  </si>
  <si>
    <t>6353-1,12-11-2015,Michael Oakman,"8 Rankins Lane ,Melbourne",Melbourne,VIC,Small Business,Connor Betts,High,Artisan Binder Labels,Office Supplies,Small Box,Regular Air,14-11-2015,$2.45,$3.89,$1.44,5,$30.82,3%,$3.07,$38.65,$7.01,$39.24</t>
  </si>
  <si>
    <t>6354-1,04-02-2017,Roland Black,"438 Victoria Avenue,Chatswood",Sydney,NSW,Corporate,Natasha Song,Critical,Artisan 481 Labels,Office Supplies,Small Pack,Regular Air,05-02-2017,$1.94,$3.08,$1.14,13,$35.80,8%,$3.56,$30.65,$0.99,$31.32</t>
  </si>
  <si>
    <t>6354-1,20-09-2016,Jim Kriz,"85-113 Dunning Ave,Roseberry",Sydney,NSW,Consumer,Mihael Khan,High,Adesso Programmable 142-Key Keyboard,Office Supplies,Small Box,Express Air,21-01-2016,$39.64,$152.48,$112.84,7,$304.96,9%,$9.15,$295.81,$6.50,$299.81</t>
  </si>
  <si>
    <t>6354-1,01-02-2017,Joy Daniels,"12 Princess Hwy,Sylvania",Sydney,NSW,Small Business,Nicholas Fernandes,Medium,TechSavi Cordless Elite Duo,Office Supplies,Small Box,Regular Air,05-02-2017,$60.59,$100.98,$40.39,24,"$1,342.96",6%,$43.00,"$1,363.08",$7.18,"$1,380.28"</t>
  </si>
  <si>
    <t>6355-1,17-07-2016,Kean Thornton,"Westfield Sydney,Sydney",Sydney,NSW,Home Office,Natasha Song,Not Specified,Steady Pocket Accent Highlighters,Office Supplies,Small Box,Regular Air,18-07-2016,$0.93,$1.60,$0.67,10,$62.40,6%,$6.24,$56.16,$1.29,$57.45</t>
  </si>
  <si>
    <t>6355-1,07-07-2016,Thea Hendricks,"412 Brunswick St,Fitzroy",Melbourne,VIC,Consumer,Connor Betts,Critical,Steady Pocket Accent Highlighters,Technology,Small Box,Regular Air,08-07-2016,$0.93,$1.60,$0.67,2,$62.40,2%,$6.24,$56.16,$1.29,$57.45</t>
  </si>
  <si>
    <t>6355-1,07-02-2015,Carlos Soltero,"1/41B Elizabeth Bay Rd,Elizabeth Bay",Sydney,NSW,Home Office,Charlie Bui,Medium,Smiths Metal Binder Clips,Office Supplies,Small Pack,Regular Air,18-02-2015,$1.60,$2.62,$1.02,22,$65.40,7%,$5.45,$51.58,$0.80,$59.25</t>
  </si>
  <si>
    <t>6355-1,17-07-2016,Kean Thornton,"Westfield Sydney,Sydney",Sydney,NSW,Consumer,Natasha Song,Not Specified,Steady Pocket Accent Highlighters,Technology,Small Pack,Regular Air,18-07-2016,$0.93,$1.60,$0.67,21,$62.40,9%,$6.24,$56.16,$1.29,$57.45</t>
  </si>
  <si>
    <t>6355-1,02-07-2015,Karen Ferguson,"1-2/299 Sussex St,Sydney",Sydney,NSW,Consumer,Aanya Zhang,High,OIC Thumb-Tacks,Office Supplies,Small Box,Regular Air,04-07-2015,$0.71,$1.14,$0.43,7,$10.86,9%,$0.49,$10.25,$0.70,$11.40</t>
  </si>
  <si>
    <t>6355-1,17-07-2016,Kean Thornton,"Westfield Sydney,Sydney",Sydney,NSW,Consumer,Natasha Song,Low,Steady Pocket Accent Highlighters,Office Supplies,Small Box,Regular Air,18-07-2016,$0.93,$1.60,$0.67,20,$62.40,4%,$6.24,$56.16,$1.29,$57.45</t>
  </si>
  <si>
    <t>6355-1,26-11-2016,Erin Ashbrook,"73 York St,Sydney",Sydney,NSW,Corporate,Tina Carlton,Low,12 Colored Short Pencils,Office Supplies,Wrap Bag,Regular Air,30-11-2016,$1.09,$2.60,$1.51,11,$56.06,1%,$0.95,$52.24,$2.40,$55.34</t>
  </si>
  <si>
    <t>6355-1,02-01-2015,Dave Hallsten,"1 John St,Waterloo",Sydney,NSW,Home Office,Charlie Bui,High,Steady Pocket Accent Highlighters,Office Supplies,Small Box,Regular Air,04-01-2015,$0.93,$1.60,$0.67,40,$68.00,4%,$2.30,$65.36,$1.29,$65.24</t>
  </si>
  <si>
    <t>6355-1,17-07-2016,Kean Thornton,"Westfield Sydney,Sydney",Sydney,NSW,Consumer,Natasha Song,Medium,Steady Pocket Accent Highlighters,Office Supplies,Wrap Bag,Regular Air,18-07-2016,$0.93,$1.60,$0.67,47,$62.40,10%,$6.24,$56.16,$1.29,$57.45</t>
  </si>
  <si>
    <t>6355-1,07-08-2015,Astrea Jones,"2a/285A Crown St,Surry Hills",Sydney,NSW,Small Business,Phoebe Gour,Medium,Steady Pocket Accent Highlighters,Office Supplies,Small Box,Regular Air,08-08-2015,$0.93,$1.60,$0.67,13,$63.66,4%,$5.74,$57.56,$1.29,$57.45</t>
  </si>
  <si>
    <t>6355-1,18-12-2016,Patrick Gradz,"224A Gertrude St,Fitzroy",Melbourne,VIC,Corporate,Connor Betts,Medium,Office Shears by Apex,Office Supplies,Wrap Bag,Regular Air,20-12-2016,$0.94,$2.08,$1.14,41,$69.30,3%,$4.47,$69.97,$2.56,$70.68</t>
  </si>
  <si>
    <t>6355-1,17-07-2016,Kean Thornton,"Westfield Sydney,Sydney",Sydney,NSW,Small Business,Natasha Song,High,"Steady EarthWrite Recycled Pencils, Medium Soft, #2",Office Supplies,Small Box,Regular Air,18-07-2016,$0.90,$2.10,$1.20,31,$62.40,3%,$6.24,$56.16,$0.70,$57.45</t>
  </si>
  <si>
    <t>6355-1,13-02-2016,Pete Armstrong,"506 Swan Street,Richmond",Melbourne,VIC,Home Office,Connor Betts,Critical,Steady Pocket Accent Highlighters,Office Supplies,Wrap Bag,Regular Air,16-02-2016,$0.93,$1.60,$0.67,10,$62.94,10%,$5.45,$59.33,$1.29,$69.68</t>
  </si>
  <si>
    <t>6355-1,17-07-2016,Kean Thornton,"Westfield Sydney,Sydney",Sydney,NSW,Corporate,Natasha Song,Critical,Steady Pocket Accent Highlighters,Office Supplies,Small Box,Regular Air,18-07-2016,$0.93,$1.60,$0.67,1,$62.40,5%,$6.24,$56.16,$1.29,$57.45</t>
  </si>
  <si>
    <t>6355-1,08-05-2016,Michelle Moray,"310 Wattle St,Ultimo",Sydney,NSW,Corporate,Aanya Zhang,Not Specified,Artisan 474 Labels,Furniture,Small Pack,Regular Air,12-05-2016,$1.84,$2.88,$1.04,8,$99.36,10%,$7.95,$90.65,$0.99,$97.25</t>
  </si>
  <si>
    <t>6355-1,24-01-2017,Jeremy Pistek,"85-113 Dunning Ave,Roseberry",Sydney,NSW,Home Office,Mihael Khan,High,Steady Liquid Accent Tank-Style Highlighters,Office Supplies,Wrap Bag,Regular Air,25-01-2017,$1.31,$2.84,$1.53,23,$92.04,6%,$3.77,$88.33,$0.93,$98.33</t>
  </si>
  <si>
    <t>6355-1,03-04-2016,Emily Grady,"359 Crown Street,Surry Hills",Sydney,NSW,Home Office,Phoebe Gour,Not Specified,Smiths General Use 3-Ring Binders,Office Supplies,Small Box,Regular Air,05-04-2016,$1.18,$1.88,$0.70,48,$58.06,5%,$0.00,$58.64,$1.49,$69.51</t>
  </si>
  <si>
    <t>6355-1,17-07-2016,Kean Thornton,"Westfield Sydney,Sydney",Sydney,NSW,Corporate,Natasha Song,Low,Steady Pocket Accent Highlighters,Furniture,Large Box,Regular Air,18-07-2016,$0.93,$1.60,$0.67,3,$62.40,10%,$6.24,$56.16,$1.29,$57.45</t>
  </si>
  <si>
    <t>6355-1,17-07-2016,Kean Thornton,"Westfield Sydney,Sydney",Sydney,NSW,Corporate,Natasha Song,Not Specified,Steady Pocket Accent Highlighters,Furniture,Large Box,Express Air,18-07-2016,$0.93,$1.60,$0.67,17,$62.40,0%,$6.24,$56.16,$1.29,$57.45</t>
  </si>
  <si>
    <t>6355-1,23-09-2016,Toby Knight,"Crown Complex,Southbank",Melbourne,VIC,Small Business,Yvette Biti,Not Specified,Artisan 479 Labels,Office Supplies,Small Box,Regular Air,25-10-2016,$1.59,$2.61,$1.02,1,$63.16,10%,$2.64,$62.80,$0.50,$63.04</t>
  </si>
  <si>
    <t>6355-1,07-08-2015,Astrea Jones,"2a/285A Crown St,Surry Hills",Sydney,NSW,Home Office,Phoebe Gour,High,Steady Pocket Accent Highlighters,Office Supplies,Wrap Bag,Regular Air,08-08-2015,$0.93,$1.60,$0.67,41,$63.66,5%,$5.74,$57.56,$1.29,$57.45</t>
  </si>
  <si>
    <t>6355-1,17-07-2016,Kean Thornton,"Westfield Sydney,Sydney",Sydney,NSW,Small Business,Natasha Song,Not Specified,Steady Pocket Accent Highlighters,Office Supplies,Small Box,Regular Air,18-07-2016,$0.93,$1.60,$0.67,18,$62.40,2%,$6.24,$56.16,$1.29,$57.45</t>
  </si>
  <si>
    <t>6356-1,12-11-2015,Michael Oakman,"8 Rankins Lane ,Melbourne",Melbourne,VIC,Small Business,Connor Betts,Low,Artisan Hanging File Binders,Office Supplies,Wrap Bag,Regular Air,14-11-2015,$3.65,$5.98,$2.33,42,$175.64,9%,$3.67,$166.81,$1.49,$168.93</t>
  </si>
  <si>
    <t>6356-1,16-07-2016,Maribeth Dona,"8 Rankins Lane ,Melbourne",Melbourne,VIC,Small Business,Connor Betts,High,HFX LaserJet 3310 Copier,Office Supplies,Small Box,Regular Air,18-07-2016,$377.99,$599.99,$222.00,2,"$9,212.97",5%,$92.31,"$4,059.85",$24.49,"$4,932.54"</t>
  </si>
  <si>
    <t>6356-1,20-09-2016,Matthew Clasen,"Macquarie Centre Cnr Herring Road &amp; Waterloo Road,Macquarie Park",Sydney,NSW,Home Office,Nicholas Fernandes,Critical,Adesso Programmable 142-Key Keyboard,Office Supplies,Small Box,Regular Air,20-09-2016,$32.02,$152.48,$120.46,32,"$3,934.70",4%,$198.86,"$3,833.43",$4.00,"$3,393.54"</t>
  </si>
  <si>
    <t>6356-1,03-07-2016,Philip Fox,"61 York St,Sydney",Sydney,NSW,Corporate,Leighton Forrest,Low,Smiths Metal Binder Clips,Office Supplies,Small Box,Regular Air,05-07-2016,$1.60,$2.62,$1.02,8,$87.12,5%,$7.54,$74.28,$0.80,$85.27</t>
  </si>
  <si>
    <t>6357-1,14-06-2016,Edward Nazzal,"2a/285A Crown St,Surry Hills",Sydney,NSW,Home Office,Phoebe Gour,Low,OIC Thumb-Tacks,Technology,Large Box,Express Air,16-06-2016,$0.71,$1.14,$0.43,25,$56.90,7%,$5.42,$53.56,$0.70,$54.62</t>
  </si>
  <si>
    <t>6357-1,03-09-2016,Cynthia Voltz,"Westfield Miranda, 600 Kingsway,Miranda",Sydney,NSW,Consumer,Preston Senome,High,Adesso Programmable 142-Key Keyboard,Office Supplies,Small Box,Regular Air,05-09-2016,$39.64,$152.48,$112.84,42,"$6,799.54",0%,$332.97,"$5,535.55",$6.50,"$5,565.57"</t>
  </si>
  <si>
    <t>6358-1,17-09-2014,Muga Zarlton,"Crown Complex,Southbank",Melbourne,VIC,Home Office,Yvette Biti,High,Smiths General Use 3-Ring Binders,Office Supplies,Small Box,Regular Air,18-09-2014,$1.18,$1.88,$0.70,40,$41.64,3%,$1.66,$38.76,$1.49,$48.55</t>
  </si>
  <si>
    <t>6359-1,02-08-2016,Brad Norvell,"120 Hardware St,Melbourne",Melbourne,VIC,Corporate,Yvette Biti,Not Specified,Deluxe Rollaway Locking File with Drawer,Technology,Small Box,Regular Air,03-08-2016,$178.83,$415.88,$237.05,29,"$1,663.52",3%,$66.54,"$1,596.98",$11.37,"$1,608.35"</t>
  </si>
  <si>
    <t>6359-1,29-11-2016,Grant Carroll,"10 O'Connell St,Sydney",Sydney,NSW,Corporate,Aanya Zhang,Low,Economy Rollaway Files,Office Supplies,Wrap Bag,Regular Air,30-11-2016,$67.73,$165.20,$97.47,20,"$2,929.75",9%,$235.83,"$2,786.82",$19.99,"$2,650.35"</t>
  </si>
  <si>
    <t>6359-1,03-09-2016,Cynthia Voltz,"Westfield Miranda, 600 Kingsway,Miranda",Sydney,NSW,Small Business,Preston Senome,Not Specified,"Artisan Flip-Chart Easel Binder, Black",Office Supplies,Small Pack,Regular Air,05-09-2016,$13.88,$22.38,$8.50,34,$338.08,0%,$32.23,$312.65,$15.10,$330.06</t>
  </si>
  <si>
    <t>6359-1,18-12-2015,Lena Creighton,"127 Liverpool St,Sydney",Sydney,NSW,Home Office,Samantha Chairs,Not Specified,Artisan 479 Labels,Office Supplies,Small Box,Regular Air,21-12-2015,$1.59,$2.61,$1.02,4,$159.08,9%,$14.92,$148.76,$0.50,$150.29</t>
  </si>
  <si>
    <t>6359-1,28-08-2015,Phillip Flathmann,"Macquarie Centre Cnr Herring Road &amp; Waterloo Road,Macquarie Park",Sydney,NSW,Consumer,Nicholas Fernandes,Medium,Pizazz Drawing Pencil Set,Office Supplies,Wrap Bag,Regular Air,30-08-2015,$1.53,$2.78,$1.25,37,$10.56,9%,$0.78,$11.30,$1.34,$11.20</t>
  </si>
  <si>
    <t>6359-1,02-08-2016,Dean Percer,"221 Barkly St,St Kilda",Melbourne,VIC,Consumer,Yvette Biti,Low,Deluxe Rollaway Locking File with Drawer,Office Supplies,Wrap Bag,Regular Air,04-08-2016,$178.83,$415.88,$237.05,44,"$1,663.52",1%,$66.54,"$1,596.98",$11.37,"$1,608.35"</t>
  </si>
  <si>
    <t>6360-1,05-08-2016,Beth Thompson,"501 George St,Sydney",Sydney,NSW,Consumer,Samantha Chairs,Medium,Pizazz Drawing Pencil Set,Office Supplies,Small Box,Express Air,06-08-2016,$1.53,$2.78,$1.25,20,$16.68,10%,$0.17,$16.54,$1.34,$16.75</t>
  </si>
  <si>
    <t>6360-1,28-04-2015,Dianna Arnett,"99 Lygon Street,East Brunswick",Melbourne,VIC,Consumer,Connor Betts,Low,Smiths General Use 3-Ring Binders,Office Supplies,Small Pack,Regular Air,30-04-2015,$1.18,$1.88,$0.70,22,$65.55,10%,$2.66,$62.94,$1.49,$63.94</t>
  </si>
  <si>
    <t>6360-1,03-08-2016,Michael Stewart,"523 King St,Newtown",Sydney,NSW,Corporate,Aanya Zhang,Low,Smiths SlimLine Pencil Sharpener,Office Supplies,Wrap Bag,Regular Air,04-08-2016,$4.79,$11.97,$7.18,19,$586.53,0%,$52.79,$533.74,$5.81,$539.75</t>
  </si>
  <si>
    <t>6361-1,23-01-2017,Jeremy Pistek,"85-113 Dunning Ave,Roseberry",Sydney,NSW,Small Business,Mihael Khan,Critical,Steady Liquid Accent Highlighters,Office Supplies,Small Box,Regular Air,25-01-2017,$3.47,$6.68,$3.21,39,$37.70,0%,$2.67,$36.65,$1.50,$37.89</t>
  </si>
  <si>
    <t>6361-1,11-04-2016,Berenike Kampe,"180 High Street,Windsor",Melbourne,VIC,Corporate,Connor Betts,Medium,Pizazz Colored Pencils,Office Supplies,Small Box,Regular Air,11-04-2016,$1.76,$2.94,$1.18,44,$39.82,9%,$3.58,$66.24,$0.81,$77.59</t>
  </si>
  <si>
    <t>6362-1,15-03-2016,Brooke Gillingham,"38/133-145 Castlereagh St,Parramatta",Sydney,NSW,Corporate,Natasha Song,Low,Pizazz Drawing Pencil Set,Technology,Small Box,Express Air,16-03-2016,$1.53,$2.78,$1.25,38,$13.86,9%,$1.46,$13.04,$1.34,$14.66</t>
  </si>
  <si>
    <t>6362-1,14-08-2015,Sara Luxemburg,"180 High Street,Windsor",Melbourne,VIC,Home Office,Connor Betts,Low,Smiths Colored Interoffice Envelopes,Office Supplies,Small Box,Regular Air,15-08-2015,$19.83,$30.98,$11.15,47,"$1,147.16",0%,$45.89,"$1,110.27",$19.51,"$1,118.69"</t>
  </si>
  <si>
    <t>6364-1,05-08-2016,Beth Thompson,"85-113 Dunning Ave,Roseberry",Sydney,NSW,Small Business,Mihael Khan,Low,Pizazz Drawing Pencil Set,Office Supplies,Small Box,Regular Air,06-08-2016,$1.53,$2.78,$1.25,26,$16.68,3%,$0.17,$16.51,$1.34,$17.71</t>
  </si>
  <si>
    <t>6364-1,05-08-2016,Beth Thompson,"85-113 Dunning Ave,Roseberry",Sydney,NSW,Corporate,Mihael Khan,High,Pizazz Drawing Pencil Set,Office Supplies,Small Pack,Regular Air,06-08-2016,$1.53,$2.78,$1.25,21,$16.68,7%,$0.17,$16.51,$1.34,$17.71</t>
  </si>
  <si>
    <t>6364-1,24-08-2016,Jasper Cacioppo,"24 Addison Rd,Marrickville",Sydney,NSW,Home Office,Radhya Staples,Low,Pizazz Drawing Pencil Set,Office Supplies,Wrap Bag,Regular Air,02-09-2016,$1.17,$2.78,$1.61,31,$16.68,7%,$0.17,$16.51,$1.20,$17.71</t>
  </si>
  <si>
    <t>6364-1,05-08-2016,Beth Thompson,"85-113 Dunning Ave,Roseberry",Sydney,NSW,Small Business,Mihael Khan,High,Pizazz Drawing Pencil Set,Office Supplies,Wrap Bag,Regular Air,06-08-2016,$1.53,$2.78,$1.25,50,$16.68,9%,$0.17,$16.51,$1.34,$17.71</t>
  </si>
  <si>
    <t>6364-1,28-01-2016,Noel Staavos,"85-113 Dunning Ave,Roseberry",Sydney,NSW,Home Office,Mihael Khan,Not Specified,Steady Pocket Accent Highlighters,Office Supplies,Small Box,Regular Air,30-01-2016,$0.93,$1.60,$0.67,38,$69.30,0%,$3.77,$67.82,$1.29,$68.43</t>
  </si>
  <si>
    <t>6365-1,09-05-2016,Cindy Stewart,"1/173-179 Bronte Rd,Waverley",Sydney,NSW,Corporate,Leighton Forrest,Low,Pizazz Drawing Pencil Set,Technology,Large Box,Regular Air,11-05-2016,$1.53,$2.78,$1.25,17,$89.44,8%,$4.45,$84.97,$1.34,$87.53</t>
  </si>
  <si>
    <t>6365-1,20-05-2015,Mike Kennedy,"99 Lygon Street,East Brunswick",Melbourne,VIC,Corporate,Connor Betts,Not Specified,Artisan 474 Labels,Office Supplies,Wrap Bag,Regular Air,23-05-2015,$1.84,$2.88,$1.04,18,$34.98,4%,$3.45,$30.67,$0.99,$31.86</t>
  </si>
  <si>
    <t>6365-1,19-04-2015,Thais Sissman,"53-55 Liverpool St,Sydney",Sydney,NSW,Corporate,Tina Carlton,Medium,Pizazz Drawing Pencil Set,Office Supplies,Small Box,Regular Air,19-04-2015,$1.53,$2.78,$1.25,3,$119.88,3%,$9.59,$110.29,$1.34,$114.29</t>
  </si>
  <si>
    <t>6365-1,19-12-2013,Joy Smith,"221 Barkly St,St Kilda",Melbourne,VIC,Consumer,Yvette Biti,Medium,"Steady Colorific Colored Pencils, 12/Box",Office Supplies,Wrap Bag,Regular Air,21-12-2013,$1.30,$2.88,$1.58,38,$107.20,3%,$30.59,$162.57,$1.01,$177.66</t>
  </si>
  <si>
    <t>6366-1,03-06-2016,Barry Lonsdale,"Macquarie Centre Cnr Herring Road &amp; Waterloo Road,Macquarie Park",Sydney,NSW,Home Office,Nicholas Fernandes,Not Specified,Smiths General Use 3-Ring Binders,Office Supplies,Wrap Bag,Regular Air,03-06-2016,$1.18,$1.88,$0.70,1,$63.00,10%,$0.74,$63.36,$1.49,$60.96</t>
  </si>
  <si>
    <t>6367-1,23-01-2017,Jeremy Pistek,"85-113 Dunning Ave,Roseberry",Sydney,NSW,Small Business,Mihael Khan,High,"Artisan Hi-Liter Comfort Grip Fluorescent Highlighter, Yellow Ink",Furniture,Small Pack,Regular Air,25-01-2017,$1.05,$1.95,$0.90,43,$69.30,0%,$2.77,$66.53,$1.63,$67.23</t>
  </si>
  <si>
    <t>6367-1,23-01-2017,Jeremy Pistek,"85-113 Dunning Ave,Roseberry",Sydney,NSW,Home Office,Mihael Khan,Not Specified,Artisan Hi-Liter Fluorescent Desk Style Markers,Technology,Jumbo Drum,Delivery Truck,25-01-2017,$1.76,$3.38,$1.62,38,$69.30,0%,$2.77,$66.53,$0.85,$67.23</t>
  </si>
  <si>
    <t>6368-1,29-08-2015,Katrina Edelman,"Westfield Miranda, 600 Kingsway,Miranda",Sydney,NSW,Corporate,Preston Senome,Not Specified,1726 Digital Answering Machine,Office Supplies,Small Pack,Regular Air,31-08-2015,$8.82,$20.99,$12.17,44,$144.90,6%,$4.39,$136.01,$4.81,$147.69</t>
  </si>
  <si>
    <t>6369-1,21-09-2016,Dan Campbell,"1/173-179 Bronte Rd,Waverley",Sydney,NSW,Consumer,Leighton Forrest,Medium,Artisan 487 Labels,Office Supplies,Wrap Bag,Regular Air,21-09-2016,$2.29,$3.69,$1.40,48,$47.97,7%,$1.92,$46.05,$0.50,$46.55</t>
  </si>
  <si>
    <t>6370-1,24-08-2016,Lindsay Shagiari,"5/250 Old Northern Road,Castle Hill",Sydney,NSW,Corporate,Nicholas Fernandes,High,Bagged Rubber Bands,Technology,Small Box,Regular Air,24-08-2016,$0.24,$1.26,$1.02,36,$42.84,0%,$0.00,$42.84,$0.70,$43.54</t>
  </si>
  <si>
    <t>6372-1,21-09-2016,Dan Campbell,"1/173-179 Bronte Rd,Waverley",Sydney,NSW,Small Business,Leighton Forrest,High,Wirebound Voice Message Log Book,Office Supplies,Small Pack,Regular Air,21-09-2016,$2.90,$4.76,$1.86,48,$47.97,2%,$1.92,$86.65,$0.88,$97.43</t>
  </si>
  <si>
    <t>6374-1,31-10-2016,Roy Phan,"506 Swan Street,Richmond",Melbourne,VIC,Small Business,Connor Betts,High,Apex Preferred Stainless Steel Scissors,Office Supplies,Wrap Bag,Regular Air,01-11-2016,$2.50,$5.68,$3.18,13,"$2,193.74",6%,"$1,343.38",$200.82,$3.60,$209.06</t>
  </si>
  <si>
    <t>6376-1,04-01-2017,Cynthia Arntzen,"Hoyts Entertainment Quarter 122 Lang Road,Moore Park",Sydney,NSW,Small Business,Tina Carlton,High,Pizazz Colored Pencils,Office Supplies,Wrap Bag,Regular Air,06-01-2017,$1.76,$2.94,$1.18,12,$41.98,10%,$0.45,$41.56,$0.81,$46.93</t>
  </si>
  <si>
    <t>6376-1,01-02-2017,Joy Daniels,"12 Princess Hwy,Sylvania",Sydney,NSW,Corporate,Nicholas Fernandes,High,Colored Envelopes,Office Supplies,Small Box,Regular Air,05-02-2017,$2.25,$3.69,$1.44,36,$41.69,5%,$4.00,$35.39,$2.50,$39.90</t>
  </si>
  <si>
    <t>6376-1,18-08-2016,Emily Grady,"359 Crown Street,Surry Hills",Sydney,NSW,Home Office,Phoebe Gour,Low,Colored Envelopes,Technology,Small Box,Regular Air,20-08-2016,$2.25,$3.69,$1.44,12,$59.04,4%,$1.18,$57.86,$2.50,$60.36</t>
  </si>
  <si>
    <t>6376-1,28-11-2016,Matthew Grinstein,"105 Pitt St,Sydney",Sydney,NSW,Home Office,Charlie Bui,Not Specified,Pizazz Drawing Pencil Set,Office Supplies,Small Box,Regular Air,29-11-2016,$1.53,$2.78,$1.25,50,$14.82,2%,$1.48,$14.66,$1.34,$14.62</t>
  </si>
  <si>
    <t>6376-1,24-08-2016,Kelly Williams,"499-501 Lygon Street,Carlton North",Melbourne,VIC,Small Business,Yvette Biti,Low,Pizazz Drawing Pencil Set,Office Supplies,Wrap Bag,Regular Air,25-08-2016,$1.53,$2.78,$1.25,17,$64.00,9%,$2.64,$63.36,$1.34,$62.93</t>
  </si>
  <si>
    <t>6377-1,20-08-2016,Ed Ludwig,"221 Barkly St,St Kilda",Melbourne,VIC,Corporate,Yvette Biti,Medium,Smiths Bulldog Clip,Office Supplies,Small Box,Regular Air,25-08-2016,$2.31,$3.78,$1.47,44,$105.84,9%,$6.35,$99.49,$0.71,$100.20</t>
  </si>
  <si>
    <t>6377-1,20-08-2016,Ed Ludwig,"221 Barkly St,St Kilda",Melbourne,VIC,Home Office,Yvette Biti,Medium,Smiths Bulldog Clip,Office Supplies,Small Box,Express Air,25-08-2016,$2.31,$3.78,$1.47,2,$105.84,1%,$6.35,$99.49,$0.71,$104.20</t>
  </si>
  <si>
    <t>6377-1,30-03-2016,Ruben Dartt,"188 Pitt Street,Sydney",Sydney,NSW,Corporate,Tina Carlton,High,Office Shears by Apex,Technology,Medium Box,Regular Air,31-03-2016,$0.94,$2.08,$1.14,24,$48.85,1%,$4.04,$48.95,$2.56,$49.25</t>
  </si>
  <si>
    <t>6379-1,23-08-2016,Maria Zettner,"523 King St,Newtown",Sydney,NSW,Small Business,Aanya Zhang,Medium,PastelOcean Color Pencil Set,Office Supplies,Wrap Bag,Regular Air,25-08-2016,$11.11,$19.84,$8.73,2,$436.48,10%,$26.19,$410.29,$4.10,$414.39</t>
  </si>
  <si>
    <t>6379-1,11-08-2015,Raymond Book,"Shop 1, 186-190 Church Street,Parramatta</t>
  </si>
  <si>
    <t>6379-1,23-08-2016,Maria Zettner,"523 King St,Newtown",Sydney,NSW,Corporate,Aanya Zhang,Low,PastelOcean Color Pencil Set,Office Supplies,Small Pack,Regular Air,25-08-2016,$11.11,$19.84,$8.73,36,$436.48,1%,$26.19,$410.29,$4.10,$414.39</t>
  </si>
  <si>
    <t>6379-1,15-09-2016,Tracy Collins,"Crown Complex,Southbank",Melbourne,VIC,Consumer,Yvette Biti,High,"Artisan Flip-Chart Easel Binder, Black",Office Supplies,Wrap Bag,Regular Air,16-04-2016,$13.88,$22.38,$8.50,31,$243.29,9%,$2.48,$244.70,$15.10,$258.34</t>
  </si>
  <si>
    <t>6382-1,25-04-2016,Toby Carlisle,"6/15 Cross Street,Double Bay",Sydney,NSW,Consumer,Leighton Forrest,Not Specified,Smiths SlimLine Pencil Sharpener,Office Supplies,Wrap Bag,Express Air,26-04-2016,$4.79,$11.97,$7.18,23,$281.04,7%,$18.28,$267.52,$5.81,$274.03</t>
  </si>
  <si>
    <t>6382-1,02-08-2016,Dean Percer,"221 Barkly St,St Kilda",Melbourne,VIC,Home Office,Yvette Biti,High,"DrawIt Colored Pencils, 48-Color Set",Office Supplies,Small Box,Regular Air,04-08-2016,$21.56,$36.55,$14.99,18,"$1,683.52",4%,$66.54,"$1,598.98",$13.89,"$1,508.95"</t>
  </si>
  <si>
    <t>6382-1,05-02-2017,Art Foster,"Westfield Parramatta,Parramatta",Sydney,NSW,Home Office,Stevie Bacata,Critical,Artisan Durable Poly Binders,Office Supplies,Small Box,Regular Air,07-02-2017,$3.37,$5.53,$2.16,41,$41.96,4%,$0.42,$41.54,$6.98,$43.03</t>
  </si>
  <si>
    <t>6382-1,24-08-2016,Jasper Cacioppo,"24 Addison Rd,Marrickville",Sydney,NSW,Home Office,Radhya Staples,Critical,Pizazz Drawing Pencil Set,Office Supplies,Wrap Bag,Express Air,02-09-2016,$1.53,$2.78,$1.25,41,$88.74,10%,$0.00,$88.74,$1.34,$89.24</t>
  </si>
  <si>
    <t>6382-1,15-06-2016,Arthur Prichep,"Sydney Fish Market, Bank Street, Sydney",Sydney,NSW,Corporate,Phoebe Gour,Low,Artisan Binder Labels,Office Supplies,Wrap Bag,Regular Air,17-06-2016,$2.45,$3.89,$1.44,46,$25.76,4%,$2.08,$25.52,$7.01,$26.43</t>
  </si>
  <si>
    <t>6383-1,17-08-2016,Pete Armstrong,"506 Swan Street,Richmond",Melbourne,VIC,Small Business,Connor Betts,Medium,Bagged Rubber Bands,Technology,Small Box,Regular Air,18-08-2016,$0.24,$1.26,$1.02,22,$32.20,7%,$0.37,$32.65,$0.70,$33.34</t>
  </si>
  <si>
    <t>6384-1,28-07-2016,Nicole Brennan,"310 Wattle St,Ultimo",Sydney,NSW,Home Office,Aanya Zhang,Medium,HFX LaserJet 3310 Copier,Office Supplies,Small Pack,Express Air,30-07-2016,$377.99,$599.99,$222.00,11,"$9,599.84",8%,$0.00,"$9,599.84",$24.49,"$9,624.33"</t>
  </si>
  <si>
    <t>6384-1,16-03-2015,Harold Pawlan,"180 High Street,Windsor",Melbourne,VIC,Home Office,Connor Betts,Low,HFX LaserJet 3310 Copier,Technology,Small Box,Regular Air,16-03-2015,$377.99,$599.99,$222.00,14,"$8,198.84",3%,$0.00,"$9,599.84",$24.49,"$9,624.33"</t>
  </si>
  <si>
    <t>6384-1,12-03-2016,Andrew Allen,"2/797 Botany Rd,Rosebery",Sydney,NSW,Small Business,Samantha Chairs,Low,HFX LaserJet 3310 Copier,Office Supplies,Small Box,Regular Air,17-03-2016,$377.99,$599.99,$222.00,38,"$9,299.84",3%,$0.00,"$9,599.84",$24.49,"$9,624.33"</t>
  </si>
  <si>
    <t>6384-1,27-04-2016,Patt Bawkins,,Sydney,NSW,Small Business,Tina Carlton,High,HFX LaserJet 3310 Copier,Office Supplies,Small Box,Regular Air,29-04-2016,$377.99,$599.99,$222.00,47,"$9,599.84",0%,$0.00,"$9,599.84",$24.49,"$9,624.33"</t>
  </si>
  <si>
    <t>6384-1,15-08-2016,Dave Hallsten,"1 John St,Waterloo",Sydney,NSW,Consumer,Charlie Bui,High,HFX LaserJet 3310 Copier,Office Supplies,Wrap Bag,Regular Air,20-08-2016,$377.99,$599.99,$222.00,33,"$9,799.84",0%,$0.00,"$9,599.84",$24.49,"$9,624.33"</t>
  </si>
  <si>
    <t>6384-1,11-08-2016,Sung Shariari,"6/15 Cross Street,Double Bay",Sydney,NSW,Consumer,Leighton Forrest,High,HFX LaserJet 3310 Copier,Technology,Small Box,Regular Air,13-08-2016,$377.99,$599.99,$222.00,40,"$9,599.84",3%,$0.00,"$9,599.84",$24.49,"$9,624.33"</t>
  </si>
  <si>
    <t>6384-1,24-08-2016,Quincy Jones,"Shop 3/144 Waterloo Road,Greenacre",Sydney,NSW,Corporate,Samantha Chairs,Critical,HFX LaserJet 3310 Copier,Office Supplies,Small Box,Regular Air,24-08-2016,$377.99,$599.99,$222.00,39,"$9,599.84",8%,$0.00,"$9,599.84",$24.49,"$9,624.33"</t>
  </si>
  <si>
    <t>6384-1,24-08-2016,Jasper Cacioppo,"24 Addison Rd,Marrickville",Sydney,NSW,Small Business,Radhya Staples,Critical,HFX LaserJet 3310 Copier,Technology,Small Box,Regular Air,02-09-2016,$377.99,$599.99,$222.00,15,"$9,599.84",8%,$0.00,"$9,599.84",$24.49,"$9,624.33"</t>
  </si>
  <si>
    <t>6384-1,18-04-2016,Don Weiss,"79 Elliott St,Balmain",Sydney,NSW,Home Office,Aanya Zhang,High,UGen Ultra Professional Cordless Optical Suite,Office Supplies,Wrap Bag,Regular Air,19-04-2016,$156.50,$300.97,$144.47,16,"$1,016.52",10%,$0.00,"$1,088.64",$7.18,"$1,012.70"</t>
  </si>
  <si>
    <t>6384-1,22-05-2016,Eva Jacobs,"Westfield 1 Anderson St,Chatswood",Sydney,NSW,Small Business,Nicholas Fernandes,Critical,Artisan 479 Labels,Office Supplies,Small Box,Regular Air,23-05-2016,$1.59,$2.61,$1.02,6,$31.36,3%,$3.52,$30.66,$0.50,$31.06</t>
  </si>
  <si>
    <t>6385-1,24-08-2016,Jasper Cacioppo,"24 Addison Rd,Marrickville",Sydney,NSW,Home Office,Radhya Staples,Not Specified,EcoTones Memo Sheets,Office Supplies,Wrap Bag,Regular Air,02-09-2016,$2.52,$4.00,$1.48,11,$97.56,7%,$0.00,$93.66,$1.30,$96.33</t>
  </si>
  <si>
    <t>6385-1,21-05-2016,John Lucas,"188 Pitt Street,Sydney",Sydney,NSW,Corporate,Tina Carlton,Critical,Artisan 479 Labels,Office Supplies,Small Box,Regular Air,22-05-2016,$1.59,$2.61,$1.02,8,$22.32,2%,$2.29,$21.05,$0.50,$22.25</t>
  </si>
  <si>
    <t>6385-1,03-02-2017,Bor Prostek,"120 Hardware St,Melbourne",Melbourne,VIC,Home Office,Connor Betts,Not Specified,Office Shears by Apex,Office Supplies,Wrap Bag,Regular Air,05-02-2017,$0.94,$2.08,$1.14,1,$89.34,10%,$3.47,$86.88,$2.56,$88.38</t>
  </si>
  <si>
    <t>6385-1,23-04-2016,Thomas Thornton,"222 Barkly St,St Kilda",Melbourne,VIC,Corporate,Yvette Biti,Critical,Artisan 474 Labels,Office Supplies,Wrap Bag,Regular Air,24-04-2016,$1.84,$2.88,$1.04,36,$81.94,0%,$0.00,$82.46,$0.99,$88.14</t>
  </si>
  <si>
    <t>6385-1,13-09-2016,Christina Vanderzanden,"188 Pitt Street,Sydney",Sydney,NSW,Corporate,Tina Carlton,Critical,Pizazz Drawing Pencil Set,Office Supplies,Wrap Bag,Regular Air,20-09-2016,$1.53,$2.78,$1.25,11,$63.36,7%,$2.76,$62.98,$1.34,$66.28</t>
  </si>
  <si>
    <t>6385-1,30-06-2016,Lindsay Castell,"Qantas Domestic Terminal,Mascot",Sydney,NSW,Home Office,Phoebe Gour,Medium,Artisan 474 Labels,Office Supplies,Wrap Bag,Express Air,01-07-2016,$1.84,$2.88,$1.04,27,$87.54,9%,$0.00,$88.84,$0.99,$88.24</t>
  </si>
  <si>
    <t>6385-1,25-06-2016,Cindy Chapman,"53-55 Liverpool St,Sydney",Sydney,NSW,Home Office,Tina Carlton,Medium,Smiths Gold Paper Clips,Office Supplies,Small Box,Regular Air,27-06-2016,$1.82,$2.98,$1.16,38,$95.36,3%,$1.86,$93.64,$1.58,$96.44</t>
  </si>
  <si>
    <t>6385-1,04-01-2017,Muhammed Yedwab,"12/299 Castler St,Sydney",Sydney,NSW,Corporate,Mihael Khan,Not Specified,"Steady EarthWrite Recycled Pencils, Medium Soft, #2",Office Supplies,Small Box,Regular Air,05-01-2017,$0.90,$2.10,$1.20,21,$74.88,3%,$0.75,$74.13,$0.70,$75.26</t>
  </si>
  <si>
    <t>6385-1,25-08-2015,Edward Becker,"501 George St,Sydney",Sydney,NSW,Home Office,Samantha Chairs,Low,Wirebound Voice Message Log Book,Technology,Small Box,Regular Air,27-08-2015,$2.90,$4.76,$1.86,29,"$1,147.16",4%,$45.89,"$1,101.27",$0.88,"$1,112.28"</t>
  </si>
  <si>
    <t>6386-1,03-04-2016,Christina Vanderzanden,"188 Pitt Street,Sydney",Sydney,NSW,Small Business,Tina Carlton,Critical,Colored Envelopes,Technology,Small Box,Regular Air,03-04-2016,$2.25,$3.69,$1.44,2,$59.64,8%,$2.20,$59.66,$2.50,$50.49</t>
  </si>
  <si>
    <t>6386-1,03-01-2017,Julia Barnett,"485 Crown St,Surry Hills",Sydney,NSW,Corporate,Leighton Forrest,Critical,"Wirebound Message Book, 4 per Page",Office Supplies,Wrap Bag,Regular Air,04-01-2017,$3.48,$5.43,$1.95,11,$34.68,7%,$2.58,$30.67,$0.95,$31.86</t>
  </si>
  <si>
    <t>6387-1,01-10-2016,Tracyy Zic,"24 Addison Rd,Marrickville",Sydney,NSW,Small Business,Radhya Staples,Low,Artisan 487 Labels,Office Supplies,Wrap Bag,Express Air,04-10-2016,$2.29,$3.69,$1.40,48,$63.93,5%,$0.62,$63.60,$0.50,$64.63</t>
  </si>
  <si>
    <t>6387-2,05-02-2017,Art Foster,"Westfield Parramatta,Parramatta",Sydney,NSW,Consumer,Stevie Bacata,High,Binder Clips by OIC,Office Supplies,Small Box,Regular Air,07-02-2017,$0.93,$1.48,$0.55,5,$41.96,8%,$0.42,$41.54,$0.70,$43.93</t>
  </si>
  <si>
    <t>6389-1,12-02-2016,Alejandro Ballentine,"412 Brunswick St,Fitzroy",Melbourne,VIC,Corporate,Connor Betts,Medium,Multimedia Mailers,Office Supplies,Small Box,Regular Air,13-02-2016,$99.39,$162.93,$63.54,16,"$4,659.68",4%,$49.50,"$4,494.00",$19.99,"$4,400.50"</t>
  </si>
  <si>
    <t>6389-1,29-03-2016,Sung Shariari,"6/15 Cross Street,Double Bay",Sydney,NSW,Corporate,Leighton Forrest,Not Specified,"TypeRight  Top-Opening Peel &amp; Seel  Envelopes, Gray",Office Supplies,Small Pack,Regular Air,30-03-2016,$21.56,$35.94,$14.38,2,"$1,359.00",1%,$27.18,"$1,331.82",$6.66,"$1,340.05"</t>
  </si>
  <si>
    <t>6389-1,03-05-2015,Chad McGuire,"3 Orwell St,Potts Point",Sydney,NSW,Corporate,Leighton Forrest,Critical,UGen Ultra Cordless Optical Suite,Office Supplies,Small Box,Express Air,02-05-2015,$54.52,$100.97,$46.45,8,"$2,359.65",8%,$230.79,"$2,296.57",$7.18,"$2,404.55"</t>
  </si>
  <si>
    <t>6389-1,14-07-2015,Robert Gastini,"163 Concord Road,North Strathfield",Sydney,NSW,Consumer,Charlie Bui,High,"TypeRight  Top-Opening Peel &amp; Seel Envelopes, Plain White",Office Supplies,Small Box,Regular Air,19-07-2015,$16.85,$27.18,$10.33,4,"$1,359.26",4%,$13.59,"$1,343.68",$8.23,"$1,340.05"</t>
  </si>
  <si>
    <t>6389-1,24-08-2016,Kelly Williams,"499-501 Lygon Street,Carlton North",Melbourne,VIC,Small Business,Yvette Biti,Not Specified,"TypeRight  Top-Opening Peel &amp; Seel Envelopes, Plain White",Office Supplies,Small Box,Regular Air,25-08-2016,$16.85,$27.18,$10.33,18,"$1,359.00",10%,$27.18,"$1,331.82",$8.23,"$1,340.05"</t>
  </si>
  <si>
    <t>6390-1,31-08-2016,Clay Ludtke,"Macquarie Centre Cnr Herring Road &amp; Waterloo Road,Macquarie Park",Sydney,NSW,Corporate,Nicholas Fernandes,Critical,Alto Memo Cubes,Office Supplies,Wrap Bag,Regular Air,02-09-2016,$3.32,$5.18,$1.86,11,$165.76,7%,$9.95,$155.81,$2.04,$157.85</t>
  </si>
  <si>
    <t>6390-1,10-11-2016,Bett Farres,"Westfield Sydney,Miranda",Sydney,NSW,Consumer,Natasha Song,Low,Smiths File Caddy,Office Supplies,Small Pack,Regular Air,12-11-2016,$4.03,$9.38,$5.35,22,$200.40,10%,$8.02,$193.94,$7.28,$290.98</t>
  </si>
  <si>
    <t>6391-1,04-09-2016,Darrin Martin,"221 Barkly St,St Kilda",Melbourne,VIC,Corporate,Yvette Biti,Low,TechSavi Access Keyboard,Office Supplies,Wrap Bag,Regular Air,06-09-2016,$10.07,$15.98,$5.91,41,$479.46,3%,$38.35,$442.05,$4.00,$445.05</t>
  </si>
  <si>
    <t>6391-1,02-05-2016,Greg Hansen,"221 Barkly St,St Kilda",Melbourne,VIC,Small Business,Yvette Biti,Low,TechSavi Access Keyboard,Office Supplies,Wrap Bag,Regular Air,04-05-2016,$10.07,$15.98,$5.91,37,$471.48,4%,$33.87,$430.05,$4.00,$485.23</t>
  </si>
  <si>
    <t>6391-1,31-08-2016,Clay Ludtke,"7 Khartoum Rd,Macquarie Park",Sydney,NSW,Home Office,Preston Senome,High,Alto Memo Cubes,Office Supplies,Small Pack,Regular Air,02-09-2016,$3.32,$5.18,$1.86,19,$165.76,8%,$9.95,$155.81,$2.04,$157.85</t>
  </si>
  <si>
    <t>6391-1,13-09-2016,Christina Vanderzanden,"188 Pitt Street,Sydney",Sydney,NSW,Corporate,Tina Carlton,Not Specified,TechSavi Access Keyboard,Office Supplies,Wrap Bag,Regular Air,20-09-2016,$10.07,$15.98,$5.91,23,$479.40,5%,$38.35,$441.05,$4.00,$445.05</t>
  </si>
  <si>
    <t>6391-1,30-09-2016,Laura Armstrong,"240-242 Johnston Street,Fitzroy",Melbourne,VIC,Consumer,Connor Betts,High,Artisan Round Ring Poly Binders,Office Supplies,Small Box,Regular Air,02-10-2016,$1.82,$2.84,$1.02,42,$50.84,0%,$3.04,$51.68,$5.44,$57.27</t>
  </si>
  <si>
    <t>6391-1,03-09-2016,Cynthia Voltz,"Westfield Miranda, 600 Kingsway,Miranda",Sydney,NSW,Corporate,Preston Senome,Not Specified,TechSavi Access Keyboard,Office Supplies,Wrap Bag,Regular Air,05-09-2016,$10.07,$15.98,$5.91,30,$479.40,10%,$38.35,$441.05,$4.00,$445.05</t>
  </si>
  <si>
    <t>6392-1,20-09-2016,Matthew Clasen,"Macquarie Centre Cnr Herring Road &amp; Waterloo Road,Macquarie Park",Sydney,NSW,Corporate,Nicholas Fernandes,Low,Artisan Hi-Liter Pen Style Six-Color Fluorescent Set,Office Supplies,Small Pack,Regular Air,20-09-2016,$2.16,$3.85,$1.69,49,$165.76,10%,$9.95,$155.81,$0.70,$157.85</t>
  </si>
  <si>
    <t>6392-1,11-06-2016,Chuck Clark,"53-55 Liverpool St,Sydney",Sydney,NSW,Corporate,Tina Carlton,Critical,Artisan 481 Labels,Office Supplies,Small Box,Regular Air,12-06-2016,$1.94,$3.08,$1.14,8,$25.56,2%,$2.04,$23.52,$0.99,$24.45</t>
  </si>
  <si>
    <t>6393-1,23-02-2015,Brian Thompson,"154 Castlereagh St,Sydney",Sydney,NSW,Home Office,Samantha Chairs,Medium,TechSavi Cordless Elite Duo,Office Supplies,Wrap Bag,Regular Air,26-02-2015,$60.59,$100.98,$40.39,43,"$1,495.04",6%,$141.95,"$1,363.08",$7.18,"$1,380.58"</t>
  </si>
  <si>
    <t>6393-1,30-01-2017,Rick Hansen,"Macquarie Centre Cnr Herring Road &amp; Waterloo Road,Macquarie Park",Sydney,NSW,Home Office,Nicholas Fernandes,Critical,TechSavi Access Keyboard,Office Supplies,Small Box,Regular Air,02-02-2017,$8.31,$15.98,$7.67,10,$475.86,9%,$33.77,$432.75,$6.50,$434.55</t>
  </si>
  <si>
    <t>6393-1,06-09-2016,Darrin Van Huff,"61 York St,Sydney",Sydney,NSW,Small Business,Leighton Forrest,Low,300 Series Non-Flip,Office Supplies,Wrap Bag,Regular Air,08-09-2016,$62.40,$155.99,$93.59,40,"$3,431.78",4%,$68.84,"$3,363.14",$8.08,"$3,371.22"</t>
  </si>
  <si>
    <t>6394-1,09-01-2016,Lena Creighton,"127 Liverpool St,Sydney",Sydney,NSW,Corporate,Samantha Chairs,High,Artisan 478 Labels,Office Supplies,Wrap Bag,Regular Air,11-01-2016,$3.14,$4.91,$1.77,48,$50.72,6%,$1.52,$49.22,$0.50,$50.27</t>
  </si>
  <si>
    <t>6394-1,11-04-2016,Berenike Kampe,"180 High Street,Windsor",Melbourne,VIC,Corporate,Connor Betts,Low,PastelOcean Color Pencil Set,Office Supplies,Wrap Bag,Regular Air,11-04-2016,$11.11,$19.84,$8.73,38,$338.50,6%,$32.83,$310.67,$4.10,$33.98</t>
  </si>
  <si>
    <t>6394-1,19-01-2016,Sue Ann Reed,"501 George St,Sydney",Sydney,NSW,Small Business,Samantha Chairs,Not Specified,Pizazz Dustless Chalk Sticks,Office Supplies,Small Box,Express Air,19-01-2016,$1.09,$1.68,$0.59,36,$19.11,10%,$5.94,$14.60,$1.00,$14.49</t>
  </si>
  <si>
    <t>6394-1,30-06-2016,Matthew Clasen,"Macquarie Centre Cnr Herring Road &amp; Waterloo Road,Macquarie Park",Sydney,NSW,Home Office,Nicholas Fernandes,High,Beekin 105-Key Black Keyboard,Office Supplies,Wrap Bag,Regular Air,02-07-2016,$6.39,$19.98,$13.59,10,$631.18,8%,$60.00,$508.46,$4.00,$521.59</t>
  </si>
  <si>
    <t>6394-1,24-08-2015,Dan Campbell,"1/173-179 Bronte Rd,Waverley",Sydney,NSW,Small Business,Leighton Forrest,Not Specified,Pizazz Drawing Pencil Set,Office Supplies,Small Box,Regular Air,26-08-2015,$1.53,$2.78,$1.25,25,$114.66,3%,$4.59,$116.09,$1.34,$118.98</t>
  </si>
  <si>
    <t>6394-1,24-10-2016,Amuman Howes,"180 High Street,Windsor",Melbourne,VIC,Small Business,Connor Betts,Low,"Angle-D Binders with Locking Rings, Label Holders",Technology,Small Box,Regular Air,26-10-2016,$4.53,$7.30,$2.77,38,$179.82,2%,$10.39,$164.93,$7.72,$175.93</t>
  </si>
  <si>
    <t>6395-1,03-02-2017,Patrick Gardun,"224A Gertrude St,Fitzroy",Melbourne,VIC,Home Office,Connor Betts,Critical,Smiths File Caddy,Technology,Medium Box,Regular Air,05-02-2017,$4.03,$9.38,$5.35,8,$600.98,9%,$43.31,$600.98,$7.28,$603.98</t>
  </si>
  <si>
    <t>6395-1,03-02-2017,Alex Russell,"99 Lygon Street,East Brunswick",Melbourne,VIC,Home Office,Connor Betts,Low,"Alto Parchment Paper, Assorted Colors",Office Supplies,Wrap Bag,Regular Air,05-02-2017,$4.59,$7.28,$2.69,39,$579.42,1%,$34.77,$548.65,$11.15,$549.65</t>
  </si>
  <si>
    <t>6395-1,23-01-2017,Jeremy Pistek,"85-113 Dunning Ave,Roseberry",Sydney,NSW,Consumer,Mihael Khan,Medium,Smiths Gold Paper Clips,Office Supplies,Wrap Bag,Regular Air,25-01-2017,$1.82,$2.98,$1.16,30,$48.73,5%,$2.87,$45.23,$1.58,$47.28</t>
  </si>
  <si>
    <t>6396-1,26-09-2016,Christopher Martinez,"178 Pitt Street,Sydney",Sydney,NSW,Home Office,Tina Carlton,Not Specified,Smiths File Caddy,Office Supplies,Wrap Bag,Regular Air,28-09-2016,$4.03,$9.38,$5.35,23,$431.48,6%,$38.83,$392.65,$7.28,$399.93</t>
  </si>
  <si>
    <t>6396-1,16-12-2016,Patrick OBrill,"53 Riley Street,Woolloomooloo",Sydney,NSW,Small Business,Tina Carlton,High,Adesso Programmable 142-Key Keyboard,Office Supplies,Wrap Bag,Regular Air,18-12-2016,$32.02,$152.48,$120.46,39,"$4,245.96",4%,$424.07,"$4,296.56",$4.00,"$3,713.56"</t>
  </si>
  <si>
    <t>6396-1,13-09-2016,Christina Vanderzanden,"188 Pitt Street,Sydney",Sydney,NSW,Corporate,Tina Carlton,Critical,Smiths File Caddy,Office Supplies,Small Box,Regular Air,20-09-2016,$4.03,$9.38,$5.35,24,$431.48,2%,$38.83,$392.65,$7.28,$399.93</t>
  </si>
  <si>
    <t>6396-1,13-09-2016,Christina Vanderzanden,"188 Pitt Street,Sydney",Sydney,NSW,Home Office,Tina Carlton,Medium,Smiths File Caddy,Office Supplies,Small Box,Regular Air,20-09-2016,$4.03,$9.38,$5.35,48,$431.48,4%,$38.83,$392.65,$7.28,$399.93</t>
  </si>
  <si>
    <t>6396-1,03-03-2016,Christina Vanderzanden,"188 Pitt Street,Sydney",Sydney,NSW,Corporate,Tina Carlton,Critical,"3Max Polarizing Task Lamp with Clamp Arm, Light Gray",Office Supplies,Small Box,Regular Air,03-03-2016,$56.16,$136.98,$80.82,32,"$3,337.68",9%,$20.66,"$3,361.14",$24.49,"$3,373.24"</t>
  </si>
  <si>
    <t>6396-1,15-10-2016,Tona Prown,"105 Pitt St,Sydney",Sydney,NSW,Home Office,Charlie Bui,Medium,HFX LaserJet 3310 Copier,Office Supplies,Wrap Bag,Regular Air,19-10-2016,$377.99,$599.99,$222.00,43,"$4,723.78",3%,$343.87,"$4,294.85",$24.49,"$4,299.35"</t>
  </si>
  <si>
    <t>6396-1,12-02-2016,Alejandro Ballentine,"412 Brunswick St,Fitzroy",Melbourne,VIC,Corporate,Connor Betts,Medium,Smiths Metal Binder Clips,Office Supplies,Wrap Bag,Regular Air,13-02-2016,$1.60,$2.62,$1.02,21,$56.42,6%,$5.45,$51.22,$0.80,$52.35</t>
  </si>
  <si>
    <t>6396-1,30-07-2015,Lycoris Saunders,"501 George St,Sydney",Sydney,NSW,Home Office,Samantha Chairs,High,Smiths Pushpins,Office Supplies,Wrap Bag,Regular Air,31-07-2015,$0.94,$1.88,$0.94,16,$19.28,2%,$0.59,$18.57,$0.79,$110.59</t>
  </si>
  <si>
    <t>6396-1,13-11-2016,Ryan Crowe,"523 King St,Newtown",Sydney,NSW,Corporate,Aanya Zhang,Low,Steady 52201 APSCO Electric Pencil Sharpener,Office Supplies,Small Box,Express Air,15-11-2016,$16.80,$40.97,$24.17,32,"$1,324.60",10%,$76.72,"$1,306.01",$8.99,"$1,399.85"</t>
  </si>
  <si>
    <t>6396-1,03-11-2016,Bill Shonely,"81 MacLeay St,Potts Point",Sydney,NSW,Corporate,Samantha Chairs,Low,Smiths General Use 3-Ring Binders,Office Supplies,Wrap Bag,Regular Air,12-11-2016,$1.18,$1.88,$0.70,31,$27.10,2%,$2.24,$28.66,$1.49,$29.04</t>
  </si>
  <si>
    <t>6400-1,09-12-2014,Linda Southworth,"359 Crown Street,Surry Hills",Sydney,NSW,Home Office,Phoebe Gour,Low,Alto Perma 3000 Stacking Storage Drawers,Office Supplies,Small Box,Regular Air,11-12-2014,$8.92,$29.74,$20.82,37,$959.04,4%,$9.59,$849.45,$6.64,$855.24</t>
  </si>
  <si>
    <t>6400-1,07-02-2017,Theresa Swint,"240-242 Johnston Street,Fitzroy",Melbourne,VIC,Home Office,Connor Betts,Medium,Artisan 474 Labels,Technology,Small Box,Regular Air,07-02-2017,$1.84,$2.88,$1.04,24,$36.40,8%,$2.47,$34.55,$0.99,$35.83</t>
  </si>
  <si>
    <t>6401-1,28-06-2015,Brian Dahlen,"1-2/299 Sussex St,Sydney",Sydney,NSW,Corporate,Aanya Zhang,Not Specified,Apex Preferred Stainless Steel Scissors,Technology,Small Pack,Regular Air,30-06-2015,$2.50,$5.68,$3.18,8,$125.00,10%,$12.15,$124.18,$3.60,$131.93</t>
  </si>
  <si>
    <t>6401-1,17-09-2016,Giulietta Baptist,"Hoyts Entertainment Quarter 122 Lang Road,Moore Park",Sydney,NSW,Corporate,Tina Carlton,Medium,Beekin 105-Key Black Keyboard,Office Supplies,Wrap Bag,Regular Air,19-09-2016,$6.39,$19.98,$13.59,48,$879.12,3%,$26.37,$852.75,$4.00,$856.75</t>
  </si>
  <si>
    <t>6401-1,03-01-2017,Jeremy Pistek,"85-114 Dunning Ave,Roseberry",Sydney,NSW,Corporate,Phoebe Gour,Critical,HFX LaserJet 3310 Copier,Office Supplies,Small Box,Regular Air,25-01-2017,$377.99,$599.99,$222.00,11,"$7,014.08",8%,$280.56,"$6,733.82",$24.49,"$6,536.85"</t>
  </si>
  <si>
    <t>6401-1,24-08-2015,Eleni McCrary,"79 Elliott St,Balmain",Sydney,NSW,Consumer,Aanya Zhang,High,Artisan Hi-Liter Heavy-Duty EZD  Binder With Locking Rings,Office Supplies,Small Box,Regular Air,28-08-2015,$3.52,$5.58,$2.06,46,$66.50,4%,$5.12,$69.14,$2.99,$60.44</t>
  </si>
  <si>
    <t>6402-1,27-09-2015,Dan Campbell,"1/173-179 Bronte Rd,Waverley",Sydney,NSW,Corporate,Leighton Forrest,High,TechSavi Internet Navigator Keyboard,Office Supplies,Small Box,Regular Air,27-09-2015,$6.51,$30.98,$24.47,23,$566.50,2%,$41.76,$528.39,$6.50,$539.69</t>
  </si>
  <si>
    <t>6402-1,25-09-2015,Denise Leinenbach,"8 Rankins Lane ,Melbourne",Melbourne,VIC,Home Office,Connor Betts,Medium,Apex Straight Scissors,Office Supplies,Wrap Bag,Express Air,26-09-2015,$5.19,$12.98,$7.79,2,$636.02,3%,$11.29,$572.51,$3.14,$565.04</t>
  </si>
  <si>
    <t>6402-1,15-10-2016,Jim Kriz,"85-113 Dunning Ave,Roseberry",Sydney,NSW,Small Business,Mihael Khan,Critical,UGen RF Keyboard,Office Supplies,Small Box,Regular Air,17-10-2016,$81.59,$159.99,$78.40,1,"$4,564.70",9%,$343.27,"$4,369.21",$5.50,"$4,592.29"</t>
  </si>
  <si>
    <t>6402-1,07-03-2016,Rick Hansen,"Macquarie Centre Cnr Herring Road &amp; Waterloo Road,Macquarie Park",Sydney,NSW,Home Office,Nicholas Fernandes,Not Specified,UGen Ultra Professional Cordless Optical Suite,Office Supplies,Small Box,Regular Air,08-03-2016,$156.50,$300.97,$144.47,38,"$5,090.54",9%,$0.00,"$5,945.54",$7.18,"$4,599.84"</t>
  </si>
  <si>
    <t>6402-1,28-07-2016,Nicole Brennan,"310 Wattle St,Ultimo",Sydney,NSW,Corporate,Aanya Zhang,Not Specified,Artisan 479 Labels,Office Supplies,Wrap Bag,Regular Air,30-07-2016,$1.59,$2.61,$1.02,11,$63.36,0%,$1.27,$62.19,$0.50,$63.08</t>
  </si>
  <si>
    <t>6402-1,30-09-2016,Laura Armstrong,"240-242 Johnston Street,Fitzroy",Melbourne,VIC,Small Business,Connor Betts,High,Pizazz Colored Pencils,Office Supplies,Small Pack,Regular Air,02-10-2016,$1.76,$2.94,$1.18,9,$63.83,3%,$0.64,$63.19,$0.81,$63.69</t>
  </si>
  <si>
    <t>6403-1,05-08-2016,Frank Atkinson,"188 Pitt Street,Sydney",Sydney,NSW,Consumer,Tina Carlton,Low,Artisan 474 Labels,Technology,Medium Box,Regular Air,07-08-2016,$1.84,$2.88,$1.04,27,$52.80,1%,$0.16,$57.20,$0.99,$54.19</t>
  </si>
  <si>
    <t>6403-1,04-02-2015,Brad Thomas,"152 Bunnerong Road,Eastgardens",Sydney,NSW,Small Business,Tina Carlton,Low,"Multi-Use Personal File Cart and Caster Set, Three Stacking Bins",Office Supplies,Wrap Bag,Regular Air,06-02-2015,$14.95,$34.76,$19.81,26,"$1,919.75",9%,$39.88,"$1,919.75",$8.22,"$1,598.64"</t>
  </si>
  <si>
    <t>6403-1,08-02-2015,Doug Bickford,"221 Barkly St,St Kilda",Melbourne,VIC,Home Office,Yvette Biti,Not Specified,Cando PC940 Copier,Office Supplies,Small Box,Regular Air,10-02-2015,$278.99,$449.99,$171.00,34,"$6,534.52",7%,$190.63,"$6,503.95",$49.00,"$6,516.35"</t>
  </si>
  <si>
    <t>6403-1,10-12-2016,Cindy Chapman,"53-55 Liverpool St,Sydney",Sydney,NSW,Home Office,Tina Carlton,Critical,Artisan 478 Labels,Office Supplies,Wrap Bag,Express Air,12-12-2016,$3.14,$4.91,$1.77,41,$65.32,10%,$1.47,$62.39,$0.50,$63.98</t>
  </si>
  <si>
    <t>6403-1,24-10-2015,Allina Jacobs,"53 Riley Street,Woolloomooloo",Sydney,NSW,Home Office,Tina Carlton,Critical,"Artisan Hi-Liter Comfort Grip Fluorescent Highlighter, Yellow Ink",Office Supplies,Wrap Bag,Regular Air,24-10-2015,$1.92,$3.26,$1.34,15,$27.92,5%,$0.00,$28.34,$1.86,$29.43</t>
  </si>
  <si>
    <t>6403-1,23-10-2016,Sean ODonnell,"541 Church St ,Richmond",Melbourne,VIC,Consumer,Yvette Biti,High,Binder Posts,Office Supplies,Wrap Bag,Regular Air,30-10-2016,$3.50,$5.74,$2.24,9,"$1,861.72",9%,$81.02,"$1,663.75",$5.01,"$1,657.25"</t>
  </si>
  <si>
    <t>6403-1,15-10-2016,Barry Franz,"499-501 Lygon Street,Carlton North",Melbourne,VIC,Small Business,Yvette Biti,Medium,Airmail Envelopes,Office Supplies,Wrap Bag,Express Air,15-10-2016,$52.04,$83.93,$31.89,12,"$3,698.46",5%,$332.86,"$3,375.64",$19.99,"$3,353.64"</t>
  </si>
  <si>
    <t>6403-2,05-12-2013,Trudy Brown,"180 High Street,Windsor",Melbourne,VIC,Home Office,Connor Betts,Not Specified,Economy Rollaway Files,Office Supplies,Wrap Bag,Regular Air,07-12-2013,$67.73,$165.20,$97.47,10,"$1,652.00",1%,$146.98,"$1,519.84",$19.99,"$1,539.83"</t>
  </si>
  <si>
    <t>6405-1,26-08-2015,Edward Becker,"33/4 Barangaroo Avenue,Sydney",Sydney,NSW,Corporate,Natasha Song,Not Specified,"Wirebound Message Book, 4 per Page",Office Supplies,Wrap Bag,Regular Air,27-08-2015,$3.48,$5.43,$1.95,15,$63.56,3%,$1.41,$64.43,$0.95,$65.53</t>
  </si>
  <si>
    <t>6405-2,17-03-2016,Anthony Ganvery,"470 Anzac Parade,Kingsford",Sydney,NSW,Small Business,Tina Carlton,Not Specified,Economy Rollaway Files,Office Supplies,Small Box,Regular Air,19-03-2016,$67.73,$165.20,$97.47,33,"$5,080.74",7%,$0.00,"$5,788.42",$19.99,"$5,062.58"</t>
  </si>
  <si>
    <t>6405-2,17-03-2016,Duae Moringaez,"88 Oxford St,Woollahra",Sydney,NSW,Small Business,Charlie Bui,High,"DrawIt Pizazz Watercolor Pencils, 10-Color Set with Brush",Office Supplies,Wrap Bag,Regular Air,18-03-2016,$2.39,$4.26,$1.87,39,$345.84,4%,$4.85,$401.83,$1.20,$415.33</t>
  </si>
  <si>
    <t>6406-1,28-01-2016,Saphhira Shifley,"Westfield Miranda, 600 Kingsway,Miranda",Sydney,NSW,Corporate,Preston Senome,Critical,Artisan Legal 4-Ring Binder,Office Supplies,Small Box,Regular Air,29-01-2016,$13.64,$20.98,$7.34,23,$385.06,2%,$91.82,$379.68,$1.49,$395.93</t>
  </si>
  <si>
    <t>6407-1,10-11-2015,Chuck Clark,"53-55 Liverpool St,Sydney",Sydney,NSW,Corporate,Tina Carlton,High,Artisan Binder Labels,Office Supplies,Small Box,Regular Air,10-11-2015,$2.45,$3.89,$1.44,10,$222.08,4%,$12.29,$209.51,$7.01,$293.20</t>
  </si>
  <si>
    <t>6407-1,20-09-2016,Ashley Jarboe,"180 High Street,Windsor",Melbourne,VIC,Small Business,Connor Betts,Medium,Smiths SlimLine Pencil Sharpener,Office Supplies,Small Box,Regular Air,20-09-2016,$4.79,$11.97,$7.18,27,$454.86,10%,$9.10,$445.76,$5.81,$451.57</t>
  </si>
  <si>
    <t>6407-1,14-05-2016,Sonia Sunley,"1/50-58 Hunter St,Sydney",Sydney,NSW,Consumer,Preston Senome,Medium,Artisan Printable Repositionable Plastic Tabs,Furniture,Small Pack,Regular Air,16-05-2016,$5.33,$8.60,$3.27,18,$429.45,4%,$12.49,$400.89,$6.19,$403.83</t>
  </si>
  <si>
    <t>6407-1,17-03-2016,Carol Darley,"Crown Complex,Southbank",Melbourne,VIC,Corporate,Yvette Biti,Critical,Artisan 48 Labels,Office Supplies,Wrap Bag,Regular Air,16-03-2016,$3.84,$6.30,$2.46,16,$44.85,6%,$4.04,$40.01,$0.50,$42.47</t>
  </si>
  <si>
    <t>6407-1,01-11-2015,Bobby Trafton,"85-113 Dunning Ave,Rosebery",Sydney,NSW,Corporate,Mihael Khan,Critical,Steady Pocket Accent Highlighters,Office Supplies,Wrap Bag,Regular Air,03-11-2015,$0.93,$1.60,$0.67,36,$40.20,0%,$4.10,$38.36,$1.29,$49.53</t>
  </si>
  <si>
    <t>6407-1,20-09-2016,Ashley Jarboe,"180 High Street,Windsor",Melbourne,VIC,Small Business,Connor Betts,Low,Smiths SlimLine Pencil Sharpener,Office Supplies,Small Pack,Express Air,20-09-2016,$4.79,$11.97,$7.18,41,$454.86,8%,$9.10,$445.76,$5.81,$451.57</t>
  </si>
  <si>
    <t>6408-1,19-11-2014,Brendan Murry,"797 Botany Rd,Rosebery",Sydney,NSW,Home Office,Phoebe Gour,Low,Smiths Colored Interoffice Envelopes,Technology,Small Box,Regular Air,21-11-2014,$19.83,$30.98,$11.15,5,"$1,509.80",9%,$191.98,"$1,581.87",$19.51,"$1,549.95"</t>
  </si>
  <si>
    <t>6409-1,12-03-2016,Magdelene Morse,"53 Riley Street,Woolloomooloo",Sydney,NSW,Consumer,Tina Carlton,Critical,Artisan 478 Labels,Technology,Small Box,Regular Air,12-03-2016,$3.14,$4.91,$1.77,21,$46.92,8%,$4.42,$45.42,$0.50,$45.94</t>
  </si>
  <si>
    <t>6409-1,20-09-2016,Ashley Jarboe,"180 High Street,Windsor",Melbourne,VIC,Corporate,Connor Betts,High,"Wirebound Message Book, 4 per Page",Office Supplies,Wrap Bag,Regular Air,20-09-2016,$3.48,$5.43,$1.95,38,$65.16,10%,$0.65,$64.51,$0.95,$65.46</t>
  </si>
  <si>
    <t>6409-1,24-03-2016,Brank Carlisle,"99 Glebe Point Rd,Glebe",Sydney,NSW,Home Office,Natasha Song,Critical,"Wirebound Message Book, 4 per Page",Technology,Small Box,Regular Air,25-03-2016,$3.48,$5.43,$1.93,12,$65.16,7%,$0.75,$64.51,$0.95,$65.46</t>
  </si>
  <si>
    <t>6409-1,24-12-2016,Sally Knutson,"Shop 1, 186-190 Church Street,Parramatta</t>
  </si>
  <si>
    <t>6409-1,08-10-2016,Sylvia Foulston,"152 Bunnerong Road,Eastgardens",Sydney,NSW,Home Office,Tina Carlton,Medium,Brown Kraft Recycled Envelopes,Office Supplies,Wrap Bag,Regular Air,08-10-2016,$11.04,$16.98,$5.94,4,$730.14,9%,$65.71,$664.43,$12.39,$667.85</t>
  </si>
  <si>
    <t>6409-1,20-09-2016,Matthew Clasen,"Macquarie Centre Cnr Herring Road &amp; Waterloo Road,Macquarie Park",Sydney,NSW,Corporate,Nicholas Fernandes,Low,"Wirebound Message Book, 4 per Page",Office Supplies,Small Box,Regular Air,20-09-2016,$3.48,$5.43,$1.95,40,$65.16,0%,$0.65,$64.51,$0.95,$65.46</t>
  </si>
  <si>
    <t>6409-1,03-10-2013,John Dryer,"8 Rankins Lane ,Melbourne",Melbourne,VIC,Home Office,Connor Betts,High,UGen Ultra Professional Cordless Optical Suite,Office Supplies,Small Box,Express Air,05-10-2013,$156.50,$300.97,$144.47,30,"$1,249.76",9%,$54.07,"$1,263.94",$7.18,"$1,299.40"</t>
  </si>
  <si>
    <t>6409-1,20-09-2016,Ashley Jarboe,"180 High Street,Windsor",Melbourne,VIC,Corporate,Connor Betts,Not Specified,"Wirebound Message Book, 4 per Page",Office Supplies,Small Box,Regular Air,20-09-2016,$3.48,$5.43,$1.95,8,$65.16,0%,$0.75,$64.51,$0.95,$65.46</t>
  </si>
  <si>
    <t>6409-1,31-12-2015,Matt Collister,"99 Glebe Point Rd,Glebe",Sydney,NSW,Small Business,Natasha Song,Critical,Artisan 478 Labels,Office Supplies,Small Box,Regular Air,01-01-2016,$3.14,$4.91,$1.77,20,$65.60,7%,$5.41,$62.39,$0.50,$63.68</t>
  </si>
  <si>
    <t>6409-1,20-09-2016,Matthew Clasen,"Macquarie Centre Cnr Herring Road &amp; Waterloo Road,Macquarie Park",Sydney,NSW,Small Business,Nicholas Fernandes,Not Specified,"Wirebound Message Book, 4 per Page",Office Supplies,Small Box,Express Air,20-09-2016,$3.48,$5.43,$1.93,37,$65.16,7%,$0.65,$64.51,$0.95,$65.46</t>
  </si>
  <si>
    <t>6411-1,11-05-2015,Bill Stewart,"188 Pitt Street,Sydney",Sydney,NSW,Corporate,Tina Carlton,Not Specified,"Artisan Hi-Liter GlideStik Fluorescent Highlighter, Yellow Ink",Office Supplies,Small Box,Regular Air,13-05-2015,$1.05,$1.95,$0.90,48,$43.68,0%,$2.69,$40.93,$1.63,$43.85</t>
  </si>
  <si>
    <t>6411-1,08-10-2016,Sylvia Foulston,"152 Bunnerong Road,Eastgardens",Sydney,NSW,Home Office,Tina Carlton,Medium,Beekin 105-Key Black Keyboard,Office Supplies,Small Box,Regular Air,08-10-2016,$6.39,$19.98,$13.59,48,$730.14,4%,$65.71,$664.43,$4.00,$676.82</t>
  </si>
  <si>
    <t>6412-1,23-04-2016,Cindy Chapman,"53-55 Liverpool St,Sydney",Sydney,NSW,Corporate,Tina Carlton,Not Specified,Apex Box Cutter Scissors,Office Supplies,Wrap Bag,Express Air,24-04-2016,$4.19,$10.23,$6.04,15,"$1,594.96",3%,$0.00,"$1,345.84",$4.68,"$1,559.85"</t>
  </si>
  <si>
    <t>6413-1,25-04-2016,Toby Carlisle,"6/15 Cross Street,Double Bay",Sydney,NSW,Corporate,Leighton Forrest,Critical,TechSavi Cordless Elite Duo,Office Supplies,Wrap Bag,Regular Air,26-04-2016,$60.59,$100.98,$40.39,12,$206.91,10%,$14.48,$192.43,$7.18,$196.93</t>
  </si>
  <si>
    <t>6413-1,15-12-2016,Monica Federle,"834 Bourke St,Waterloo",Sydney,NSW,Consumer,Charlie Bui,Critical,Steady Pocket Accent Highlighters,Office Supplies,Wrap Bag,Regular Air,24-12-2016,$0.93,$1.60,$0.67,17,$207.74,3%,$2.07,$205.65,$1.29,$208.57</t>
  </si>
  <si>
    <t>6413-1,24-01-2014,Helen Andreada,"470 Anzac Parade,Kingsford",Sydney,NSW,Corporate,Tina Carlton,High,Smiths Colored Interoffice Envelopes,Office Supplies,Small Box,Regular Air,26-01-2014,$19.83,$30.98,$11.15,13,"$1,559.88",3%,$62.39,"$1,497.65",$19.51,"$1,548.65"</t>
  </si>
  <si>
    <t>6413-1,17-01-2017,Ann Steele,"6-8 O'Connell Street,Newtown",Sydney,NSW,Small Business,Nicholas Fernandes,Medium,Beekin 105-Key Black Keyboard,Office Supplies,Small Box,Regular Air,18-01-2017,$6.39,$19.98,$13.59,32,$381.64,5%,$26.71,$359.95,$4.00,$393.63</t>
  </si>
  <si>
    <t>6414-1,10-08-2015,Nora Price,"7 Khartoum Rd,Macquarie Park",Sydney,NSW,Corporate,Preston Senome,Medium,Artisan 48 Labels,Office Supplies,Small Box,Regular Air,13-08-2015,$3.84,$6.30,$2.46,1,$279.30,0%,$8.38,$270.92,$0.50,$274.90</t>
  </si>
  <si>
    <t>6414-1,05-12-2014,Janet Martin,"24 Addison Rd,Marrickville",Sydney,NSW,Small Business,Radhya Staples,High,Smiths Pushpins,Office Supplies,Small Box,Regular Air,06-12-2014,$0.94,$1.88,$0.94,31,$21.80,3%,$1.04,$110.56,$0.79,$126.85</t>
  </si>
  <si>
    <t>6415-1,12-02-2016,Alejandro Ballentine,"412 Brunswick St,Fitzroy",Melbourne,VIC,Corporate,Connor Betts,Low,Cando PC940 Copier,Office Supplies,Wrap Bag,Regular Air,13-02-2016,$216.00,$449.99,$233.99,40,"$5,654.10",9%,$49.51,"$5,577.29",$24.49,"$5,593.52"</t>
  </si>
  <si>
    <t>6415-1,31-10-2016,George Zrebassa,"73 MacLeay St,Potts Point",Sydney,NSW,Home Office,Natasha Song,Critical,Beekin 105-Key Black Keyboard,Technology,Medium Box,Regular Air,03-11-2016,$6.39,$19.98,$13.59,8,$206.91,9%,$13.83,$192.43,$4.00,$196.93</t>
  </si>
  <si>
    <t>6415-1,09-01-2016,Lena Creighton,"127 Liverpool St,Sydney",Sydney,NSW,Corporate,Samantha Chairs,Critical,Smiths File Caddy,Office Supplies,Small Pack,Regular Air,11-01-2016,$4.03,$9.38,$5.35,9,$198.32,7%,$5.94,$193.64,$7.28,$196.33</t>
  </si>
  <si>
    <t>6415-1,12-03-2016,Kand Hare,"1 John Street,Waterloo",Sydney,NSW,Consumer,Charlie Bui,Low,Artisan 48 Labels,Office Supplies,Wrap Bag,Regular Air,21-03-2016,$3.84,$6.30,$2.46,12,$219.30,1%,$2.79,$217.21,$0.50,$237.61</t>
  </si>
  <si>
    <t>6415-1,26-01-2016,Aleksandra Gannaway,"Hoyts Entertainment Quarter 122 Lang Road,Moore Park",Sydney,NSW,Small Business,Tina Carlton,Critical,Beekin 6 Outlet Metallic Surge Strip,Office Supplies,Wrap Bag,Regular Air,28-01-2016,$4.46,$10.89,$6.43,8,$203.82,10%,$8.04,$196.94,$4.50,$196.93</t>
  </si>
  <si>
    <t>6416-1,03-11-2016,Mick Barreto,"523 King St,Newtown",Sydney,NSW,Consumer,Aanya Zhang,Not Specified,1726 Digital Answering Machine,Office Supplies,Wrap Bag,Regular Air,04-11-2016,$8.82,$20.99,$12.17,47,$306.90,4%,$20.71,$371.43,$4.81,$357.63</t>
  </si>
  <si>
    <t>6416-1,28-01-2016,Patrick ODonnell,"21 Wentworth St,Parramatta",Sydney,NSW,Corporate,Aanya Zhang,Not Specified,TechSavi Cordless Access Keyboard,Technology,Jumbo Drum,Delivery Truck,29-01-2016,$14.70,$29.99,$15.29,24,$331.76,2%,$9.13,$309.31,$5.50,$331.93</t>
  </si>
  <si>
    <t>6417-1,24-04-2016,Shahid Collister,"Sydney Fish Market, Bank Street, Sydney",Sydney,NSW,Consumer,Phoebe Gour,Low,Artisan 48 Labels,Office Supplies,Wrap Bag,Regular Air,26-04-2016,$3.84,$6.30,$2.46,28,$186.82,6%,$6.86,$184.74,$0.50,$190.54</t>
  </si>
  <si>
    <t>6417-1,17-03-2016,Monica Federle,"834 Bourke St,Waterloo",Sydney,NSW,Corporate,Charlie Bui,Low,Adesso Programmable 142-Key Keyboard,Office Supplies,Wrap Bag,Regular Air,20-03-2016,$32.02,$152.48,$120.46,19,"$5,040.54",9%,$0.00,"$5,085.54",$4.00,"$5,106.02"</t>
  </si>
  <si>
    <t>6417-1,17-11-2015,Shahid Hopkins,"438 Victoria Avenue,Chatswood",Sydney,NSW,Home Office,Natasha Song,Medium,"1-, Tonkins Steel Grame",Technology,Small Box,Express Air,24-11-2015,$5.50,$12.22,$6.72,29,$108.50,9%,$10.89,$95.07,$2.85,$90.69</t>
  </si>
  <si>
    <t>6417-1,01-05-2016,Sally Knutson,"Shop 1, 186-190 Church Street,Parramatta</t>
  </si>
  <si>
    <t>6417-2,26-09-2016,Christopher Martinez,"188 Pitt Street,Sydney",Sydney,NSW,Small Business,Tina Carlton,Critical,TechSavi Cordless Elite Duo,Office Supplies,Wrap Bag,Regular Air,28-09-2016,$60.59,$100.98,$40.39,38,"$1,079.64",7%,$32.39,"$1,047.25",$7.18,"$1,052.75"</t>
  </si>
  <si>
    <t>6417-2,26-09-2016,Christopher Martinez,"188 Pitt Street,Sydney",Sydney,NSW,Corporate,Tina Carlton,Medium,TechSavi Cordless Elite Duo,Technology,Small Box,Regular Air,27-09-2016,$60.59,$100.98,$40.39,9,"$1,079.64",6%,$32.39,"$1,047.25",$7.18,"$1,052.75"</t>
  </si>
  <si>
    <t>6417-2,24-01-2014,Parrica Meson,"Sydney Fish Market, Bank Street, Sydney",Sydney,NSW,Home Office,Phoebe Gour,High,TechSavi Cordless Navigator Duo,Office Supplies,Small Box,Express Air,02-02-2014,$42.11,$80.98,$38.87,35,"$1,057.68",3%,$10.96,"$1,047.14",$7.18,"$1,052.75"</t>
  </si>
  <si>
    <t>6417-2,26-09-2016,Christopher Martinez,"188 Pitt Street,Sydney",Sydney,NSW,Corporate,Tina Carlton,High,TechSavi Cordless Access Keyboard,Office Supplies,Wrap Bag,Regular Air,27-09-2016,$8.31,$15.98,$7.67,35,"$1,079.64",9%,$32.39,"$1,047.25",$6.50,"$1,052.75"</t>
  </si>
  <si>
    <t>6417-2,26-09-2016,Christopher Martinez,"188 Pitt Street,Sydney",Sydney,NSW,Consumer,Tina Carlton,Medium,TechSavi Cordless Access Keyboard,Office Supplies,Wrap Bag,Regular Air,28-09-2016,$14.70,$29.99,$15.29,30,"$1,079.64",5%,$32.39,"$1,047.25",$5.50,"$1,052.75"</t>
  </si>
  <si>
    <t>6418-1,17-07-2013,Pauline Webber,"499-501 Lygon Street,Carlton North",Melbourne,VIC,Corporate,Yvette Biti,High,Cando PC940 Copier,Office Supplies,Wrap Bag,Regular Air,17-07-2013,$278.99,$449.99,$171.00,33,"$1,755.09",5%,$176.40,"$1,598.68",$49.00,"$1,548.69"</t>
  </si>
  <si>
    <t>6418-1,26-09-2016,Mike Kennedy,"99 Lygon Street,East Brunswick",Melbourne,VIC,Consumer,Connor Betts,Critical,Smiths Colored Interoffice Envelopes,Office Supplies,Small Pack,Regular Air,05-10-2016,$19.83,$30.98,$11.15,26,"$1,559.36",6%,$15.59,"$1,543.77",$19.51,"$1,548.69"</t>
  </si>
  <si>
    <t>6418-1,15-08-2016,Dave Hallsten,"1 John St,Waterloo",Sydney,NSW,Small Business,Charlie Bui,Medium,Smiths Colored Interoffice Envelopes,Office Supplies,Wrap Bag,Regular Air,20-08-2016,$19.83,$30.98,$11.15,22,"$1,559.36",9%,$15.59,"$1,543.77",$19.51,"$1,548.69"</t>
  </si>
  <si>
    <t>6418-2,30-09-2016,Laura Armstrong,"240-242 Johnston Street,Fitzroy",Melbourne,VIC,Small Business,Connor Betts,Not Specified,TechSavi Cordless Access Keyboard,Office Supplies,Small Box,Regular Air,02-10-2016,$14.70,$29.99,$15.29,8,$434.48,7%,$38.53,$405.06,$5.50,$400.04</t>
  </si>
  <si>
    <t>6419-1,31-10-2016,Roy Phan,"506 Swan Street,Richmond",Melbourne,VIC,Home Office,Connor Betts,High,Binder Posts,Office Supplies,Wrap Bag,Regular Air,01-11-2016,$3.50,$5.74,$2.24,16,$267.82,2%,$13.87,$267.31,$5.01,$266.93</t>
  </si>
  <si>
    <t>6419-1,31-10-2016,Rick Wilson,"3 Orwell St,Potts Point",Sydney,NSW,Consumer,Leighton Forrest,High,12 Colored Short Pencils,Technology,Small Box,Regular Air,31-10-2016,$1.09,$2.60,$1.51,13,$67.60,3%,$5.21,$61.43,$2.40,$66.29</t>
  </si>
  <si>
    <t>6419-1,22-09-2016,Richard Bierner,"180 High Street,Windsor",Melbourne,VIC,Home Office,Connor Betts,High,Wirebound Voice Message Log Book,Office Supplies,Wrap Bag,Regular Air,23-09-2016,$2.90,$4.76,$1.86,10,$122.80,8%,$6.24,$113.76,$0.88,$115.79</t>
  </si>
  <si>
    <t>6420-1,20-11-2016,Tony Sayre,"499-501 Lygon Street,Carlton North",Melbourne,VIC,Corporate,Yvette Biti,Not Specified,Artisan 478 Labels,Office Supplies,Wrap Bag,Regular Air,21-11-2016,$3.14,$4.91,$1.77,4,$97.18,0%,$7.34,$85.72,$0.50,$95.33</t>
  </si>
  <si>
    <t>6420-1,16-12-2015,Patrick OBrill,"Sydney Fish Market, Bank Street, Sydney",Sydney,NSW,Home Office,Phoebe Gour,High,Ames Color-File Green Diamond Border X-ray Mailers,Office Supplies,Small Box,Regular Air,18-12-2015,$52.07,$83.98,$31.91,48,"$1,652.82",10%,$163.91,"$1,663.75",$5.01,"$1,659.64"</t>
  </si>
  <si>
    <t>6420-1,29-03-2016,Sung Shariari,"6/15 Cross Street,Double Bay",Sydney,NSW,Consumer,Leighton Forrest,Not Specified,Artisan 48 Labels,Office Supplies,Wrap Bag,Regular Air,30-03-2016,$3.84,$6.30,$2.46,47,$23.36,4%,$1.65,$122.35,$0.50,$129.45</t>
  </si>
  <si>
    <t>6421-1,17-01-2016,Jiz Kallsten,"224A Gertrude St,Fitzroy",Melbourne,VIC,Home Office,Connor Betts,High,Artisan 479 Labels,Technology,Jumbo Drum,Delivery Truck,19-01-2016,$1.59,$2.61,$1.02,6,$28.06,8%,$2.54,$26.60,$0.50,$26.73</t>
  </si>
  <si>
    <t>6421-1,19-01-2017,Laurel Workman,"38/133-145 Castlereagh St,Sydney",Sydney,NSW,Corporate,Natasha Song,Medium,Apex Box Cutter Scissors,Office Supplies,Small Box,Regular Air,21-01-2017,$4.19,$10.23,$6.04,23,$199.80,10%,$6.49,$189.83,$4.68,$186.55</t>
  </si>
  <si>
    <t>6422-1,02-07-2016,Astrea Jones,"2a/285A Crown St,Surry Hills",Sydney,NSW,Corporate,Phoebe Gour,Medium,Wirebound Voice Message Log Book,Office Supplies,Wrap Bag,Regular Air,04-07-2016,$2.90,$4.76,$1.86,34,$123.80,0%,$12.48,$114.46,$0.88,$124.47</t>
  </si>
  <si>
    <t>6422-1,03-10-2013,Eric Barreto,"359 Crown Street,Surry Hills",Sydney,NSW,Corporate,Phoebe Gour,Low,Smiths Colored Interoffice Envelopes,Office Supplies,Wrap Bag,Express Air,04-10-2013,$19.83,$30.98,$11.15,38,$929.40,2%,$36.56,$901.51,$19.51,$921.03</t>
  </si>
  <si>
    <t>6423-1,26-09-2016,Mike Kennedy,"99 Lygon Street,East Brunswick",Melbourne,VIC,Small Business,Connor Betts,Critical,Artisan 481 Labels,Office Supplies,Wrap Bag,Express Air,05-10-2016,$1.94,$3.08,$1.14,38,$41.92,7%,$2.93,$48.94,$0.99,$46.24</t>
  </si>
  <si>
    <t>6423-1,17-01-2016,Cyra Reiten,"Westfield 1 Anderson St,Chatswood",Sydney,NSW,Small Business,Nicholas Fernandes,Not Specified,OIC Thumb-Tacks,Office Supplies,Small Box,Regular Air,17-01-2016,$0.71,$1.14,$0.43,8,$94.02,7%,$7.24,$85.26,$0.70,$84.76</t>
  </si>
  <si>
    <t>6423-1,05-05-2016,Shaun Weien,"310 Wattle St,Ultimo",Sydney,NSW,Small Business,Aanya Zhang,High,Binder Clips by OIC,Technology,Small Box,Regular Air,07-05-2016,$0.93,$1.48,$0.55,42,$85.30,10%,$4.60,$74.08,$0.70,$74.58</t>
  </si>
  <si>
    <t>6423-1,22-09-2016,Richard Bierner,"180 High Street,Windsor",Melbourne,VIC,Corporate,Connor Betts,Low,Office Shears by Apex,Office Supplies,Wrap Bag,Express Air,23-09-2016,$0.94,$2.08,$1.14,19,$88.00,0%,$7.92,$80.08,$2.56,$81.38</t>
  </si>
  <si>
    <t>6423-1,31-08-2015,Sally Knutson,"Shop 1, 186-190 Church Street,Parramatta</t>
  </si>
  <si>
    <t>6423-1,17-11-2016,Michael Paige,"506 Swan Street,Richmond",Melbourne,VIC,Corporate,Connor Betts,Low,Artisan 479 Labels,Office Supplies,Wrap Bag,Regular Air,19-11-2016,$1.59,$2.61,$1.02,46,$80.60,4%,$8.02,$87.86,$0.50,$88.38</t>
  </si>
  <si>
    <t>6424-1,21-03-2015,Saphhira Shifley,"Westfield Miranda, 600 Kingsway,Miranda",Sydney,NSW,Corporate,Preston Senome,Medium,Artisan 481 Labels,Office Supplies,Wrap Bag,Express Air,21-03-2015,$1.94,$3.08,$1.14,48,$123.00,3%,$11.25,$119.45,$0.99,$122.49</t>
  </si>
  <si>
    <t>6424-1,12-03-2016,Monica Federle,"834 Bourke St,Waterloo",Sydney,NSW,Home Office,Charlie Bui,Medium,Artisan 481 Labels,Office Supplies,Wrap Bag,Regular Air,13-03-2016,$1.94,$3.08,$1.14,19,$137.04,9%,$2.47,$128.65,$0.99,$128.93</t>
  </si>
  <si>
    <t>6424-1,11-08-2014,Adrian Hane,"180 High Street,Windsor",Melbourne,VIC,Small Business,Connor Betts,Not Specified,Artisan 487 Labels,Office Supplies,Small Box,Regular Air,13-08-2014,$2.29,$3.69,$1.40,8,$218.40,7%,$4.67,$216.83,$0.50,$218.93</t>
  </si>
  <si>
    <t>6424-1,28-01-2016,Patrick ODonnell,"21 Wentworth St,Parramatta",Sydney,NSW,Corporate,Aanya Zhang,Not Specified,Artisan Binder Labels,Technology,Small Pack,Regular Air,29-01-2016,$2.45,$3.89,$1.44,8,$106.88,10%,$16.35,$182.58,$7.01,$193.64</t>
  </si>
  <si>
    <t>6425-1,11-06-2015,Tamara Chand,"127 Liverpool St,Sydney",Sydney,NSW,Consumer,Samantha Chairs,High,1 Stacking Storage Drawers,Office Supplies,Wrap Bag,Regular Air,11-06-2015,$7.13,$20.98,$13.85,33,$28.60,6%,$1.67,$26.63,$5.42,$26.62</t>
  </si>
  <si>
    <t>6425-1,23-04-2016,Jesus Ocampo,"60 Commercial Rd,Prahran",Melbourne,VIC,Consumer,Yvette Biti,Medium,10 Colored Short Pencils,Office Supplies,Small Box,Regular Air,25-04-2016,$1.09,$2.60,$1.51,5,$38.96,5%,$2.98,$36.46,$2.40,$36.24</t>
  </si>
  <si>
    <t>6425-1,30-08-2015,Maxwell Schwartz,"3 Orwell St,Potts Point",Sydney,NSW,Home Office,Leighton Forrest,High,Artisan Hi-Liter Fluorescent Desk Style Markers,Office Supplies,Small Box,Regular Air,01-09-2015,$1.76,$3.38,$1.62,10,$121.82,1%,$4.29,$113.25,$0.85,$128.72</t>
  </si>
  <si>
    <t>6425-1,30-09-2016,Laura Armstrong,"240-242 Johnston Street,Fitzroy",Melbourne,VIC,Corporate,Connor Betts,Low,Apex Straight Scissors,Office Supplies,Small Box,Regular Air,02-10-2016,$5.19,$12.98,$7.79,42,$364.00,1%,$3.63,$360.36,$3.14,$371.53</t>
  </si>
  <si>
    <t>6425-1,23-09-2016,Giulietta Baptist,"53 Riley Street,Woolloomooloo Park",Sydney,NSW,Small Business,Tina Carlton,Critical,Alto Perma 2700 Stacking Storage Drawers,Office Supplies,Wrap Bag,Regular Air,25-09-2016,$8.92,$29.74,$20.82,8,$783.82,10%,$26.79,$761.61,$6.64,$756.72</t>
  </si>
  <si>
    <t>6425-1,17-08-2013,Valerie Dominguez,"152 Bunnerong Road,Eastgardens",Sydney,NSW,Small Business,Tina Carlton,Low,Smiths Colored Interoffice Envelopes,Technology,Large Box,Regular Air,17-08-2013,$19.83,$30.98,$11.15,40,"$1,146.26",4%,$3.22,"$1,154.80",$19.51,"$1,154.31"</t>
  </si>
  <si>
    <t>6425-1,09-11-2016,Luke Foster,"2-4 College Street, Darlinghurst",Sydney,NSW,Corporate,Nicholas Fernandes,Critical,Office Shears by Apex,Technology,Small Box,Regular Air,11-11-2016,$0.94,$2.08,$1.14,48,$81.12,4%,$3.24,$77.88,$2.56,$82.78</t>
  </si>
  <si>
    <t>6425-1,08-10-2016,Sylvia Foulston,"152 Bunnerong Road,Eastgardens",Sydney,NSW,Consumer,Tina Carlton,Critical,1726 Digital Answering Machine,Technology,Small Pack,Regular Air,08-10-2016,$8.82,$20.99,$12.17,16,$730.14,3%,$65.71,$664.43,$4.81,$676.82</t>
  </si>
  <si>
    <t>6425-1,02-05-2014,Mike Gockenbach,"180 High Street,Windsor",Melbourne,VIC,Home Office,Connor Betts,Low,Steady Colorific Eraseable Poly Binders,Technology,Small Box,Express Air,03-05-2014,$3.37,$5.53,$2.16,31,$131.40,1%,$6.33,$127.83,$6.98,$128.55</t>
  </si>
  <si>
    <t>6426-1,08-10-2016,Sylvia Foulston,"152 Bunnerong Road,Eastgardens",Sydney,NSW,Corporate,Tina Carlton,Not Specified,Xit Blank Computer Paper,Office Supplies,Wrap Bag,Regular Air,08-10-2016,$1.39,$1.98,$0.79,41,$730.14,2%,$65.71,$664.43,$4.77,$676.82</t>
  </si>
  <si>
    <t>6426-1,01-10-2016,David Flashing,"Westfield 1 Anderson St,Chatswood",Sydney,NSW,Small Business,Nicholas Fernandes,Not Specified,Steady Colorific Eraseable Coloringders,Office Supplies,Wrap Bag,Regular Air,02-10-2016,$3.65,$5.98,$2.33,15,$132.48,0%,$6.62,$125.86,$1.49,$126.87</t>
  </si>
  <si>
    <t>6427-1,11-04-2016,Corey Lock,"Westfield 1 Anderson St,Chatswood",Sydney,NSW,Small Business,Nicholas Fernandes,Low,Binder Posts,Office Supplies,Small Box,Regular Air,12-04-2016,$3.50,$5.74,$2.24,40,$144.84,5%,$4.58,$140.36,$5.01,$145.39</t>
  </si>
  <si>
    <t>6427-1,08-10-2016,Sylvia Foulston,"152 Bunnerong Road,Eastgardens",Sydney,NSW,Corporate,Tina Carlton,Not Specified,"210 Trimline Phone, White",Furniture,Large Box,Regular Air,08-10-2016,$9.91,$15.99,$6.08,17,$730.14,0%,$65.71,$664.43,$11.28,$676.82</t>
  </si>
  <si>
    <t>6428-1,06-09-2016,Raymond Fair,"188 Pitt Street,Sydney",Sydney,NSW,Home Office,Tina Carlton,High,Smiths Colored Interoffice Envelopes,Technology,Jumbo Drum,Delivery Truck,08-09-2016,$19.83,$30.98,$11.15,6,$789.96,8%,$28.76,$736.06,$19.51,$774.16</t>
  </si>
  <si>
    <t>6428-1,30-09-2016,Laura Armstrong,"240-242 Johnston Street,Fitzroy",Melbourne,VIC,Consumer,Connor Betts,Medium,Wirebound Voice Message Log Book,Office Supplies,Small Pack,Regular Air,02-10-2016,$2.90,$4.76,$1.86,22,$65.13,3%,$0.65,$64.97,$0.88,$63.46</t>
  </si>
  <si>
    <t>6428-1,12-05-2016,Gregh Bank,"501 George St,Sydney",Sydney,NSW,Corporate,Samantha Chairs,Medium,"Angle-D Binders with Locking Rings, Label Holders",Office Supplies,Wrap Bag,Express Air,14-05-2016,$4.53,$7.30,$2.77,34,$126.30,0%,$3.76,$124.76,$7.72,$126.57</t>
  </si>
  <si>
    <t>6429-1,14-09-2016,Nora Price,"7 Khartoum Rd,Macquarie Park",Sydney,NSW,Consumer,Preston Senome,Not Specified,Artisan Printable Repositionable Plastic Tabs,Technology,Small Pack,Regular Air,16-09-2016,$5.33,$8.60,$3.27,21,$811.60,9%,$7.22,$790.96,$6.19,$794.63</t>
  </si>
  <si>
    <t>6429-1,08-10-2016,Sylvia Foulston,"152 Bunnerong Road,Eastgardens",Sydney,NSW,Corporate,Tina Carlton,Critical,"210 Trimline Phone, White",Office Supplies,Wrap Bag,Regular Air,08-10-2016,$9.91,$15.99,$6.08,36,$730.14,0%,$65.71,$664.43,$11.28,$676.82</t>
  </si>
  <si>
    <t>6429-1,08-12-2016,Amy Hunt,"60 Commercial Rd,Prahran",Melbourne,VIC,Home Office,Yvette Biti,Medium,Artisan 48 Labels,Office Supplies,Small Box,Regular Air,10-12-2016,$3.84,$6.30,$2.46,8,$328.08,7%,$32.83,$260.91,$0.50,$265.97</t>
  </si>
  <si>
    <t>6429-1,15-09-2016,Brooke Gillingham,"21 Wentworth St,Parramatta",Sydney,NSW,Corporate,Aanya Zhang,Not Specified,Artisan Hanging File Binders,Office Supplies,Wrap Bag,Regular Air,16-09-2016,$3.65,$5.98,$2.33,6,$254.64,4%,$7.04,$246.61,$1.49,$256.94</t>
  </si>
  <si>
    <t>6429-1,09-12-2015,Craig Carroll,"99 Lygon Street,East Brunswick",Melbourne,VIC,Home Office,Connor Betts,Not Specified,Brown Kraft Recycled Envelopes,Office Supplies,Small Pack,Regular Air,09-12-2015,$11.04,$16.98,$5.94,34,$128.00,0%,$12.52,$120.48,$12.39,$122.98</t>
  </si>
  <si>
    <t>6429-1,24-08-2016,Jasper Cacioppo,"260 Marrickville Rd,Marrickville",Sydney,NSW,Small Business,Nicholas Fernandes,Low,Artisan Hanging File Binders,Office Supplies,Wrap Bag,Regular Air,02-09-2016,$3.65,$5.98,$2.33,42,$723.82,9%,$7.14,$767.22,$1.49,$776.22</t>
  </si>
  <si>
    <t>6429-1,25-09-2016,Valerie Dominguez,"152 Bunnerong Road,Eastgardens",Sydney,NSW,Corporate,Tina Carlton,Low,Artisan 48 Labels,Office Supplies,Wrap Bag,Regular Air,26-09-2016,$3.84,$6.30,$2.46,27,$283.72,6%,$18.87,$261.97,$0.50,$268.76</t>
  </si>
  <si>
    <t>6429-1,01-10-2016,David Flashing,"Westfield 1 Anderson St,Chatswood",Sydney,NSW,Corporate,Nicholas Fernandes,Low,Bagged Rubber Bands,Office Supplies,Wrap Bag,Regular Air,02-10-2016,$0.24,$1.26,$1.02,38,$132.48,2%,$6.62,$125.86,$0.70,$126.77</t>
  </si>
  <si>
    <t>6429-1,01-05-2015,Chad McGuire,"73 MacLeay St,Potts Point",Sydney,NSW,Corporate,Natasha Song,Critical,Brown Kraft Recycled Envelopes,Office Supplies,Small Box,Regular Air,02-05-2015,$11.04,$16.98,$5.94,8,"$2,755.33",4%,$233.69,"$2,763.27",$12.39,"$2,659.21"</t>
  </si>
  <si>
    <t>6429-1,18-12-2016,Ken Danat,"73 York St,Sydney",Sydney,NSW,Home Office,Tina Carlton,Not Specified,Smiths Pushpins,Technology,Jumbo Drum,Delivery Truck,20-12-2016,$0.94,$1.88,$0.94,31,$130.32,6%,$7.75,$128.39,$0.79,$136.95</t>
  </si>
  <si>
    <t>6430-1,27-08-2015,Lycoris Saunders,"154 Castlereagh St,Sydney",Sydney,NSW,Consumer,Samantha Chairs,High,Assorted Color Push Pins,Technology,Small Box,Regular Air,28-08-2015,$0.87,$1.81,$0.94,13,$59.14,3%,$0.00,$59.24,$0.75,$60.67</t>
  </si>
  <si>
    <t>6430-1,11-10-2016,Tony Sayre,"499-501 Lygon Street,Carlton North",Melbourne,VIC,Home Office,Yvette Biti,Low,Smiths Bulldog Clip,Office Supplies,Small Box,Regular Air,15-10-2016,$2.31,$3.78,$1.47,4,$83.16,8%,$8.32,$74.84,$0.71,$75.55</t>
  </si>
  <si>
    <t>6430-1,05-07-2016,Denise Monton,"797 Botany Rd,Rosebery",Sydney,NSW,Small Business,Phoebe Gour,High,Steady Pocket Accent Highlighters,Office Supplies,Small Box,Regular Air,07-07-2016,$0.93,$1.60,$0.67,50,$63.96,9%,$5.46,$52.08,$1.29,$62.58</t>
  </si>
  <si>
    <t>6430-1,24-08-2016,Lindsay Shagiari,"5/250 Old Northern Road ,Castle Hill",Sydney,NSW,Consumer,Nicholas Fernandes,Medium,"Steady EarthWrite Recycled Pencils, Medium Soft, #2",Office Supplies,Small Box,Regular Air,24-08-2016,$0.90,$2.10,$1.20,19,$63.84,0%,$0.64,$63.10,$0.70,$66.69</t>
  </si>
  <si>
    <t>6430-1,28-06-2015,Max Engle,"501 George St,Sydney",Sydney,NSW,Home Office,Samantha Chairs,Low,Smiths Bulk Pack Metal Binder Clips,Office Supplies,Wrap Bag,Regular Air,29-06-2015,$3.95,$6.08,$2.13,41,$285.00,0%,$1.86,$269.39,$1.82,$259.39</t>
  </si>
  <si>
    <t>6430-1,03-02-2017,Alex Russell,"99 Lygon Street,East Brunswick",Melbourne,VIC,Small Business,Connor Betts,Medium,Steady Pocket Accent Highlighters,Office Supplies,Small Box,Express Air,05-02-2017,$0.93,$1.60,$0.67,34,$35.40,7%,$1.52,$33.20,$1.29,$33.69</t>
  </si>
  <si>
    <t>6431-1,12-02-2016,Alejandro Ballentine,"412 Brunswick St,Fitzroy",Melbourne,VIC,Home Office,Connor Betts,Critical,"TypeRight  Top-Opening Peel &amp; Seel Envelopes, Plain White",Office Supplies,Small Box,Regular Air,13-02-2016,$16.85,$27.18,$10.33,14,"$2,191.53",9%,$49.53,"$2,003.52",$8.23,"$1,032.74"</t>
  </si>
  <si>
    <t>6432-1,12-10-2016,Thea Hendricks,"412 Brunswick St,Fitzroy",Melbourne,VIC,Small Business,Connor Betts,Not Specified,"TypeRight  Top-Opening Peel &amp; Seel  Envelopes, Gray",Office Supplies,Small Box,Regular Air,14-10-2016,$21.56,$35.94,$14.38,38,"$2,262.00",10%,$45.24,"$2,216.76",$6.66,"$2,236.75"</t>
  </si>
  <si>
    <t>6432-1,14-08-2016,Justin Knight,"Macquarie Centre Cnr Herring Road &amp; Waterloo Road,Macquarie Park",Sydney,NSW,Home Office,Nicholas Fernandes,Critical,TypeRight Side-Opening Peel &amp; Seel Expanding Envelopes,Office Supplies,Small Pack,Regular Air,23-08-2016,$54.29,$90.48,$36.19,15,"$2,205.50",0%,$212.55,"$2,206.05",$19.99,"$2,226.75"</t>
  </si>
  <si>
    <t>6432-1,27-10-2016,Patrick Jones,"98 Oxford St,Woollahra",Sydney,NSW,Home Office,Phoebe Gour,Critical,TypeRight Side-Opening Peel &amp; Seel Expanding Envelopes,Office Supplies,Small Pack,Regular Air,28-10-2016,$54.29,$90.48,$36.19,4,"$2,942.76",3%,$143.83,"$2,245.75",$19.99,"$2,246.75"</t>
  </si>
  <si>
    <t>6432-1,23-02-2016,Quincy Jones,"Shop 3/144 Waterloo Road,Greenacre",Sydney,NSW,Home Office,Samantha Chairs,Critical,TypeRight Side-Opening Peel &amp; Seel Expanding Envelopes,Office Supplies,Small Box,Regular Air,24-02-2016,$54.29,$90.48,$36.19,32,"$2,262.00",4%,$23.26,"$2,216.76",$19.99,"$2,236.75"</t>
  </si>
  <si>
    <t>6432-1,25-03-2016,Taby Knight,"Crown Complex,Southbank",Melbourne,VIC,Small Business,Yvette Biti,Not Specified,UGen Ultra Professional Cordless Optical Suite,Office Supplies,Small Box,Regular Air,25-03-2016,$156.50,$300.97,$144.47,33,$252.28,8%,$0.00,"$2,346.95",$7.18,"$2,249.75"</t>
  </si>
  <si>
    <t>6432-1,12-10-2016,Thea Hendricks,"412 Brunswick St,Fitzroy",Melbourne,VIC,Home Office,Connor Betts,Medium,TypeRight Side-Opening Peel &amp; Seel Expanding Envelopes,Office Supplies,Wrap Bag,Regular Air,14-10-2016,$54.29,$90.48,$36.19,30,"$2,262.00",4%,$45.24,"$2,216.76",$19.99,"$2,236.75"</t>
  </si>
  <si>
    <t>6433-1,03-02-2016,Darrin Martin,"222 Barkly St,St Kilda",Melbourne,VIC,Corporate,Yvette Biti,Critical,"TypeRight  Top-Opening Peel &amp; Seel  Envelopes, Gray",Office Supplies,Wrap Bag,Express Air,05-02-2016,$21.56,$35.94,$14.38,47,"$2,262.04",7%,$24.78,"$2,216.75",$6.66,"$2,236.75"</t>
  </si>
  <si>
    <t>6433-1,06-12-2016,Lena Creighton,"127 Liverpool St,Sydney",Sydney,NSW,Corporate,Samantha Chairs,Critical,Office Shears by Apex,Technology,Jumbo Drum,Delivery Truck,08-12-2016,$0.94,$2.08,$1.14,16,$85.70,9%,$7.02,$79.92,$2.56,$70.63</t>
  </si>
  <si>
    <t>6433-1,08-05-2016,Michelle Moray,"310 Wattle St,Ultimo",Sydney,NSW,Home Office,Aanya Zhang,Not Specified,TechSavi Cordless Access Keyboard,Office Supplies,Small Box,Regular Air,12-05-2016,$14.70,$29.99,$15.29,42,$585.88,10%,$59.41,$508.83,$5.50,$515.69</t>
  </si>
  <si>
    <t>6433-1,24-07-2016,Christopher Conant,"120 Hardware St,Melbourne",Melbourne,VIC,Corporate,Yvette Biti,Critical,Artisan 479 Labels,Technology,Small Box,Regular Air,26-07-2016,$1.59,$2.61,$1.02,48,$66.10,4%,$0.62,$62.38,$0.50,$63.17</t>
  </si>
  <si>
    <t>6433-1,11-09-2015,Cyra Reiten,"Westfield 1 Anderson St,Chatswood",Sydney,NSW,Corporate,Nicholas Fernandes,High,Artisan 479 Labels,Office Supplies,Wrap Bag,Regular Air,11-09-2015,$1.59,$2.61,$1.02,35,$33.48,9%,$2.54,$30.26,$0.50,$31.38</t>
  </si>
  <si>
    <t>6433-1,28-07-2016,Nicole Brennan,"310 Wattle St,Ultimo",Sydney,NSW,Small Business,Aanya Zhang,Medium,Adesso Programmable 142-Key Keyboard,Office Supplies,Small Box,Regular Air,30-07-2016,$32.02,$152.48,$120.46,27,"$5,080.74",10%,$0.00,"$5,080.54",$4.00,"$5,027.04"</t>
  </si>
  <si>
    <t>6433-1,02-05-2016,Scott Cohen,"240-242 Johnston Street,Fitzroy",Melbourne,VIC,Small Business,Connor Betts,High,TypeRight Side-Opening Peel &amp; Seel Expanding Envelopes,Office Supplies,Wrap Bag,Regular Air,03-05-2016,$54.29,$90.48,$36.19,45,"$2,343.68",6%,$25.79,"$2,303.97",$19.99,"$2,775.63"</t>
  </si>
  <si>
    <t>6433-1,13-01-2015,Max Jones,"240-242 Johnston Street,Fitzroy",Melbourne,VIC,Small Business,Connor Betts,High,Binder Posts,Technology,Large Box,Express Air,15-01-2015,$3.50,$5.74,$2.24,50,$157.22,9%,$14.33,$145.05,$5.01,$147.86</t>
  </si>
  <si>
    <t>6434-1,30-06-2016,Pyer Kendd,"523 King St,Newtown",Sydney,NSW,Corporate,Aanya Zhang,Not Specified,Alto Memo Cubes,Office Supplies,Wrap Bag,Regular Air,02-07-2016,$3.32,$5.18,$1.86,28,$201.42,0%,$6.04,$195.68,$2.04,$210.07</t>
  </si>
  <si>
    <t>6434-1,30-03-2013,Justin Knight,"Macquarie Centre Cnr Herring Road &amp; Waterloo Road,Macquarie Park",Sydney,NSW,Consumer,Nicholas Fernandes,Not Specified,Emerson C82 Color Inkjet Printer,Furniture,Small Pack,Regular Air,31-03-2013,$76.79,$119.99,$43.20,25,"$3,060.98",0%,$0.00,"$2,057.84",$14.00,"$20,458.84"</t>
  </si>
  <si>
    <t>6434-1,02-01-2016,Dave Hallsten,"1 John St,Waterloo",Sydney,NSW,Corporate,Charlie Bui,Not Specified,Beekin 105-Key Black Keyboard,Office Supplies,Small Box,Express Air,04-01-2016,$6.39,$19.98,$13.59,2,$179.82,7%,$10.79,$169.03,$4.00,$173.03</t>
  </si>
  <si>
    <t>6435-1,06-12-2015,Ben Peterman,"2a/285A Crown St,Surry Hills",Sydney,NSW,Corporate,Phoebe Gour,Low,12 Colored Short Pencils,Office Supplies,Wrap Bag,Regular Air,08-12-2015,$1.09,$2.60,$1.51,39,$75.82,5%,$5.45,$69.11,$2.40,$70.68</t>
  </si>
  <si>
    <t>6435-1,10-11-2016,Cyra Reiten,"Westfield 1 Anderson St,Chatswood",Sydney,NSW,Corporate,Nicholas Fernandes,High,"Steady EarthWrite Recycled Pencils, Medium Soft, #2",Office Supplies,Small Box,Regular Air,12-11-2016,$0.90,$2.10,$1.20,9,$80.36,3%,$6.32,$74.36,$0.70,$74.55</t>
  </si>
  <si>
    <t>6435-1,22-09-2016,Richard Bierner,"180 High Street,Windsor",Melbourne,VIC,Corporate,Connor Betts,Medium,Artisan 487 Labels,Office Supplies,Small Box,Regular Air,23-09-2016,$2.29,$3.69,$1.40,42,$188.92,6%,$7.92,$165.60,$0.50,$168.04</t>
  </si>
  <si>
    <t>6436-1,15-10-2016,Barry Franz,"499-501 Lygon Street,Carlton North",Melbourne,VIC,Corporate,Yvette Biti,Critical,"3Max Polarizing Task Lamp with Clamp Arm, Light Gray",Office Supplies,Small Box,Regular Air,15-10-2016,$56.16,$136.98,$80.82,8,"$3,698.46",2%,$332.86,"$3,355.60",$24.49,"$3,390.09"</t>
  </si>
  <si>
    <t>6436-1,15-10-2016,Barry Franz,"499-501 Lygon Street,Carlton North",Melbourne,VIC,Consumer,Yvette Biti,Not Specified,"3Max Polarizing Task Lamp with Clamp Arm, Light Gray",Technology,Small Pack,Regular Air,15-10-2016,$56.16,$136.98,$80.82,21,"$3,698.46",9%,$332.86,"$3,365.60",$24.49,"$3,390.09"</t>
  </si>
  <si>
    <t>6436-1,15-10-2016,Cynthia Arntzen,"Hoyts Entertainment Quarter 122 Lang Road,Moore Park",Sydney,NSW,Corporate,Tina Carlton,Not Specified,"3Max Polarizing Task Lamp with Clamp Arm, Light Gray",Technology,Small Pack,Express Air,16-10-2016,$56.16,$136.98,$80.82,1,"$3,698.46",0%,$332.86,"$3,365.60",$24.49,"$3,390.09"</t>
  </si>
  <si>
    <t>6436-1,28-01-2016,Patrick ODonnell,"21 Wentworth St,Parramatta",Sydney,NSW,Consumer,Aanya Zhang,Medium,Artisan Binder Labels,Office Supplies,Small Box,Express Air,29-01-2016,$2.45,$3.89,$1.44,32,$67.83,5%,$4.43,$60.86,$7.01,$62.87</t>
  </si>
  <si>
    <t>6436-1,02-05-2016,Scott Cohen,"240-242 Johnston Street,Fitzroy",Melbourne,VIC,Small Business,Connor Betts,Medium,Apex Straight Scissors,Office Supplies,Small Box,Regular Air,03-05-2016,$5.19,$12.98,$7.79,48,$225.10,8%,$2.25,$213.20,$3.14,$213.29</t>
  </si>
  <si>
    <t>6437-1,18-04-2015,Trudy Schmidt,"333-339 Enmore Rd,Marrickville",Sydney,NSW,Corporate,Preston Senome,Low,Artisan 481 Labels,Office Supplies,Wrap Bag,Express Air,18-04-2015,$1.94,$3.08,$1.14,19,$101.90,0%,$7.36,$104.04,$0.99,$109.84</t>
  </si>
  <si>
    <t>6438-1,27-10-2016,Patrick Jones,"222 Barkly St,St Kilda",Melbourne,VIC,Home Office,Yvette Biti,Medium,12 Colored Short Pencils,Office Supplies,Wrap Bag,Regular Air,28-10-2016,$1.09,$2.60,$1.51,6,$31.20,5%,$1.56,$29.64,$2.40,$32.04</t>
  </si>
  <si>
    <t>6438-1,14-12-2016,Dorris Love,"359 Crown Street,Surry Hills",Sydney,NSW,Consumer,Phoebe Gour,High,Steady Major Accent Highlighters,Technology,Small Box,Regular Air,15-12-2016,$3.75,$7.08,$3.33,13,$166.60,3%,$4.48,$152.07,$2.35,$156.87</t>
  </si>
  <si>
    <t>6438-1,14-05-2016,Sonia Sunley,"1/50-58 Hunter St,Sydney",Sydney,NSW,Small Business,Preston Senome,Not Specified,12 Colored Short Pencils,Office Supplies,Wrap Bag,Regular Air,16-05-2016,$1.09,$2.60,$1.51,37,$69.12,7%,$5.45,$62.87,$2.40,$63.46</t>
  </si>
  <si>
    <t>6438-1,28-10-2016,Logan Haushalter,"221 Barkly St,St Kilda",Melbourne,VIC,Corporate,Yvette Biti,Medium,12 Colored Short Pencils,Technology,Medium Box,Regular Air,30-10-2016,$1.09,$2.60,$1.51,25,$31.20,5%,$1.56,$29.64,$2.40,$32.04</t>
  </si>
  <si>
    <t>6439-1,26-08-2015,Edward Becker,"501 George St,Sydney",Sydney,NSW,Small Business,Samantha Chairs,Medium,UGen Ultra Professional Cordless Optical Suite,Technology,Small Box,Express Air,27-08-2015,$156.50,$300.97,$144.47,24,"$2,705.32",6%,$42.01,"$2,600.95",$7.18,"$2,749.75"</t>
  </si>
  <si>
    <t>6439-1,15-09-2016,Brooke Gillingham,"21 Wentworth St,Parramatta",Sydney,NSW,Small Business,Oanya Zhang,Medium,Artisan 478 Labels,Office Supplies,Small Box,Regular Air,16-09-2016,$3.14,$4.91,$1.77,22,$82.01,8%,$7.24,$57.66,$0.50,$73.57</t>
  </si>
  <si>
    <t>6439-1,26-03-2016,Cyma Kinney,"Sydney Fish Market, Bank Street, Sydney",Sydney,NSW,Corporate,Phoebe Gour,Medium,Beekin 6 Outlet Metallic Surge Strip,Office Supplies,Small Box,Regular Air,28-03-2016,$4.46,$10.89,$6.43,23,$252.38,1%,$0.00,$251.74,$4.50,$257.35</t>
  </si>
  <si>
    <t>6440-1,01-02-2016,Patrick Gardner,"240-242 Johnston Street,Fitzroy",Melbourne,VIC,Small Business,Connor Betts,Critical,Beekin 6 Outlet Metallic Surge Strip,Office Supplies,Small Pack,Regular Air,02-02-2016,$4.46,$10.89,$6.43,16,$356.85,2%,$22.38,$300.56,$4.50,$305.06</t>
  </si>
  <si>
    <t>6440-1,24-08-2016,Alejandro Ballentine,"412 Brunswick St,Fitzroy",Melbourne,VIC,Corporate,Connor Betts,Medium,Binder Posts,Office Supplies,Small Box,Regular Air,25-08-2016,$3.50,$5.74,$2.24,10,$326.70,10%,$26.14,$300.56,$5.01,$305.06</t>
  </si>
  <si>
    <t>6440-1,18-10-2016,Doug Jacobs,"1/160 Anzac Parade,Kensington",Sydney,NSW,Corporate,Natasha Song,Not Specified,"3Max Polarizing Task Lamp with Clamp Arm, Light Gray",Office Supplies,Small Box,Regular Air,21-10-2016,$56.16,$136.98,$80.82,20,"$2,866.58",0%,$143.83,"$2,731.75",$24.49,"$2,757.25"</t>
  </si>
  <si>
    <t>6441-1,20-10-2015,Eva Jacobs,"Westfield 1 Anderson St,Chatswood",Sydney,NSW,Home Office,Nicholas Fernandes,Not Specified,Artisan 474 Labels,Office Supplies,Wrap Bag,Express Air,24-10-2015,$1.84,$2.88,$1.04,41,$7.60,7%,$0.60,$8.16,$0.99,$10.24</t>
  </si>
  <si>
    <t>6441-1,16-12-2015,Patrick OBrill,"53 Riley Street,Woolloomooloo",Sydney,NSW,Consumer,Tina Carlton,Low,Beekin 105-Key Black Keyboard,Office Supplies,Small Pack,Regular Air,18-12-2015,$6.39,$19.98,$13.59,49,$359.64,8%,$14.39,$345.25,$4.00,$349.25</t>
  </si>
  <si>
    <t>6442-1,25-06-2015,Denise Monton,"2/797 Botany Rd,Rosebery",Sydney,NSW,Home Office,Samantha Chairs,Medium,Beekin 105-Key Black Keyboard,Technology,Small Box,Regular Air,27-06-2015,$6.39,$19.98,$13.59,29,"$2,262.00",9%,$55.36,"$2,206.05",$4.00,"$2,266.75"</t>
  </si>
  <si>
    <t>6442-1,28-09-2016,Troy Staebel,"1-2/299 Sussex St,Sydney",Sydney,NSW,Home Office,Aanya Zhang,Critical,"Artisan Flip-Chart Easel Binder, Black",Office Supplies,Small Box,Regular Air,30-09-2016,$13.88,$22.38,$8.50,46,$929.40,9%,$27.88,$907.52,$15.10,$928.63</t>
  </si>
  <si>
    <t>6442-1,29-06-2016,Emily Grady,"359 Crown Street,Surry Hills",Sydney,NSW,Home Office,Phoebe Gour,Low,Artisan Printable Repositionable Plastic Tabs,Office Supplies,Small Box,Regular Air,30-06-2016,$5.33,$8.60,$3.27,43,$201.42,8%,$6.04,$195.38,$6.19,$210.48</t>
  </si>
  <si>
    <t>6442-1,05-07-2016,Denise Monton,"2/797 Botany Rd,Rosebery",Sydney,NSW,Corporate,Samantha Chairs,Not Specified,Artisan 479 Labels,Technology,Small Box,Regular Air,07-07-2016,$1.59,$2.61,$1.02,20,$136.32,7%,$5.74,$127.14,$0.50,$129.57</t>
  </si>
  <si>
    <t>6442-1,17-12-2016,Theresa Coyne,"Hoyts Entertainment Quarter 122 Lang Road,Moore Park",Sydney,NSW,Corporate,Tina Carlton,High,Artisan Poly Binder Pockets,Office Supplies,Small Box,Regular Air,19-12-2016,$2.26,$3.58,$1.32,29,$136.32,10%,$4.48,$128.14,$5.47,$129.53</t>
  </si>
  <si>
    <t>6442-1,24-01-2016,Joy Bell,"Westfield Miranda, 600 Kingsway,Miranda",Sydney,NSW,Home Office,Preston Senome,Low,Artisan Arch Ring Binders,Technology,Jumbo Drum,Delivery Truck,25-01-2016,$36.02,$58.10,$22.08,42,$92.11,0%,$0.02,$95.20,$1.49,$93.01</t>
  </si>
  <si>
    <t>6442-1,30-06-2016,Lindsay Castell,"Qantas Domestic Terminal,Mascot",Sydney,NSW,Consumer,Phoebe Gour,High,Adesso Programmable 142-Key Keyboard,Office Supplies,Small Pack,Regular Air,01-07-2016,$32.02,$152.48,$120.46,24,"$5,080.74",10%,$0.00,"$5,885.84",$4.00,"$5,054.78"</t>
  </si>
  <si>
    <t>6443-1,13-10-2016,Naresj Patel,"106 Ebley Street,Bondi Junction",Sydney,NSW,Small Business,Leighton Forrest,Critical,Beekin 6 Outlet Metallic Surge Strip,Office Supplies,Small Box,Regular Air,15-10-2016,$4.46,$10.89,$6.43,8,"$2,165.60",2%,$45.24,"$2,216.70",$4.50,"$2,219.04"</t>
  </si>
  <si>
    <t>6443-1,20-10-2016,Edward Nazzal,"2a/285A Crown St,Surry Hills",Sydney,NSW,Small Business,Phoebe Gour,Not Specified,Artisan Poly Binder Pockets,Office Supplies,Small Box,Express Air,20-10-2016,$2.26,$3.58,$1.32,20,$121.72,5%,$8.52,$113.20,$5.47,$118.67</t>
  </si>
  <si>
    <t>6443-1,20-10-2016,Edward Nazzal,"485 Crown St,Surry Hills",Sydney,NSW,Home Office,Leighton Forrest,High,Artisan Poly Binder Pockets,Furniture,Large Box,Regular Air,20-10-2016,$2.26,$3.58,$1.32,41,$121.72,4%,$8.62,$113.20,$5.47,$118.67</t>
  </si>
  <si>
    <t>6443-1,29-06-2016,Brian DeCherney,"523 King St,Newtown",Sydney,NSW,Home Office,Aanya Zhang,Critical,Binding Machine Supplies,Technology,Medium Box,Regular Air,01-07-2016,$18.38,$29.17,$10.79,49,$356.93,6%,$1.00,$356.83,$6.27,$361.64</t>
  </si>
  <si>
    <t>6443-1,26-01-2016,Aleksandra Gannaway,"Hoyts Entertainment Quarter 122 Lang Road,Moore Park",Sydney,NSW,Consumer,Tina Carlton,High,Artisan 487 Labels,Office Supplies,Small Box,Regular Air,28-01-2016,$2.29,$3.69,$1.40,43,$121.63,7%,$8.66,$116.76,$0.50,$118.27</t>
  </si>
  <si>
    <t>6443-1,27-10-2016,Patrick Jones,"221 Barkly St,St Kilda",Melbourne,VIC,Small Business,Yvette Biti,Low,Adesso Programmable 142-Key Keyboard,Office Supplies,Wrap Bag,Regular Air,28-10-2016,$32.02,$152.48,$120.46,40,"$2,876.58",4%,$143.83,"$2,732.75",$4.00,"$2,757.54"</t>
  </si>
  <si>
    <t>6443-1,21-10-2016,Patrick Jones,"222 Barkly St,St Kilda",Melbourne,VIC,Corporate,Yvette Biti,Not Specified,Artisan 487 Labels,Office Supplies,Small Box,Express Air,23-10-2016,$2.29,$3.69,$1.40,2,$121.72,7%,$8.52,$113.26,$0.50,$118.77</t>
  </si>
  <si>
    <t>6443-1,31-10-2016,Rick Wilson,"438 Victoria Avenue,Chatswood",Sydney,NSW,Consumer,Natasha Song,Low,Artisan 487 Labels,Office Supplies,Small Box,Express Air,31-10-2016,$2.29,$3.69,$1.40,8,$121.72,9%,$8.22,$113.20,$0.50,$118.67</t>
  </si>
  <si>
    <t>6443-1,26-09-2016,Mike Kennedy,"99 Lygon Street,East Brunswick",Melbourne,VIC,Home Office,Connor Betts,Not Specified,Binder Clips by OIC,Office Supplies,Small Pack,Regular Air,05-10-2016,$0.93,$1.48,$0.55,36,$40.84,10%,$3.43,$48.45,$0.70,$45.03</t>
  </si>
  <si>
    <t>6443-1,28-11-2016,Matthew Grinstein,"105 Pitt St,Sydney",Sydney,NSW,Home Office,Charlie Bui,Not Specified,Beekin 6 Outlet Metallic Surge Strip,Office Supplies,Small Box,Regular Air,29-11-2016,$4.46,$10.89,$6.43,25,$75.64,10%,$1.41,$74.17,$4.50,$75.67</t>
  </si>
  <si>
    <t>6444-1,17-11-2016,Saphhira Shifley,"Westfield Miranda, 600 Kingsway,Miranda",Sydney,NSW,Home Office,Preston Senome,Not Specified,Brown Kraft Recycled Envelopes,Office Supplies,Wrap Bag,Regular Air,19-11-2016,$11.04,$16.98,$5.94,42,$781.08,0%,$70.30,$710.78,$12.39,$723.17</t>
  </si>
  <si>
    <t>6445-1,29-06-2014,Bill Donatelli,"359 Crown Street,Surry Hills",Sydney,NSW,Consumer,Phoebe Gour,Not Specified,Binding Machine Supplies,Technology,Small Box,Regular Air,28-06-2014,$18.38,$29.17,$10.79,39,$599.80,9%,$0.00,$599.80,$6.27,$505.00</t>
  </si>
  <si>
    <t>6445-1,22-10-2016,Todd Boyes,"Westfield Miranda, 600 Kingsway,Miranda",Sydney,NSW,Small Business,Preston Senome,Low,"OIC Colored Binder Clips, Assorted Sizes",Office Supplies,Small Box,Express Air,24-10-2016,$2.29,$3.58,$1.29,23,$114.84,7%,$8.04,$106.80,$1.63,$107.30</t>
  </si>
  <si>
    <t>6445-1,22-10-2016,Cicole Hansen,"359 Crown Street,Surry Hills",Sydney,NSW,Consumer,Phoebe Gour,Medium,Artisan 479 Labels,Office Supplies,Small Box,Regular Air,23-10-2016,$1.59,$2.61,$1.02,20,$114.84,10%,$8.04,$106.80,$0.50,$107.30</t>
  </si>
  <si>
    <t>6445-1,21-03-2016,Deanra Eno,"412 Brunswick St,Fitzroy",Melbourne,VIC,Home Office,Connor Betts,Not Specified,Artisan 479 Labels,Technology,Medium Box,Regular Air,22-03-2016,$1.59,$2.61,$1.02,45,$114.80,3%,$9.49,$106.21,$0.50,$107.30</t>
  </si>
  <si>
    <t>6445-1,14-06-2016,Vivek Grady,"99 Lygon Street,East Brunswick",Melbourne,VIC,Small Business,Connor Betts,High,Artisan 479 Labels,Office Supplies,Wrap Bag,Regular Air,16-06-2016,$1.59,$2.61,$1.02,50,$114.84,9%,$8.04,$106.80,$0.50,$107.30</t>
  </si>
  <si>
    <t>6445-1,19-01-2016,Sue Ann Reed,"501 George St,Sydney",Sydney,NSW,Corporate,Samantha Chairs,Critical,Artisan Legal 4-Ring Binder,Office Supplies,Wrap Bag,Regular Air,19-01-2016,$13.64,$20.98,$7.34,16,$873.16,6%,$78.24,$764.34,$1.49,$779.63</t>
  </si>
  <si>
    <t>6445-1,03-02-2017,Alex Russell,"99 Lygon Street,East Brunswick",Melbourne,VIC,Home Office,Connor Betts,Medium,Wirebound Voice Message Log Book,Office Supplies,Small Box,Regular Air,05-02-2017,$2.90,$4.76,$1.86,9,$26.92,9%,$0.71,$26.63,$0.88,$27.62</t>
  </si>
  <si>
    <t>6445-1,24-08-2016,Jim Kriz,"85-113 Dunning Ave,Roseberry",Sydney,NSW,Corporate,Mihael Khan,Critical,Smiths SlimLine Pencil Sharpener,Office Supplies,Small Pack,Regular Air,24-08-2016,$4.79,$11.97,$7.18,35,$336.70,2%,$26.14,$320.76,$5.81,$310.97</t>
  </si>
  <si>
    <t>6445-1,19-01-2016,Sue Ann Reed,"501 George St,Sydney",Sydney,NSW,Consumer,Simantha Chairs,Critical,1726 Digital Answering Machine,Office Supplies,Wrap Bag,Regular Air,19-01-2016,$8.82,$20.99,$12.17,50,$58.04,9%,$3.94,$54.46,$4.81,$55.12</t>
  </si>
  <si>
    <t>6445-1,22-10-2016,Todd Boyes,"Westfield Miranda, 600 Kingsway,Miranda",Sydney,NSW,Home Office,Preston Senome,Low,Artisan 479 Labels,Office Supplies,Wrap Bag,Regular Air,23-10-2016,$1.59,$2.61,$1.02,31,$114.84,7%,$8.04,$106.80,$0.50,$107.30</t>
  </si>
  <si>
    <t>6446-1,20-05-2016,Toby Carlislo,"6/15 Cross Street,Double Bay",Sydney,NSW,Small Business,Leighton Forrest,Not Specified,Alto Perma 2700 Stacking Storage Drawers,Technology,Small Box,Regular Air,22-05-2016,$8.92,$29.74,$20.82,33,$581.76,5%,$57.78,$518.68,$6.64,$531.92</t>
  </si>
  <si>
    <t>6446-1,20-10-2016,Edward Nazzal,"485 Crown St,Surry Hills",Sydney,NSW,Corporate,Leighton Forrest,Critical,Self-Adhesive Removable Labels,Office Supplies,Small Pack,Regular Air,20-10-2016,$1.98,$3.15,$1.17,49,$121.72,2%,$8.52,$113.20,$0.49,$116.67</t>
  </si>
  <si>
    <t>6448-1,05-12-2013,Trudy Brown,"180 High Street,Windsor",Melbourne,VIC,Small Business,Connor Betts,High,HFX LaserJet 3310 Copier,Office Supplies,Small Box,Regular Air,07-12-2013,$377.99,$599.99,$222.00,37,"$20,089.54",4%,$180.68,"$20,028.54",$24.49,"$20,725.54"</t>
  </si>
  <si>
    <t>6448-1,15-09-2016,Brooke Gillingham,"21 Wentworth St,Parramatta",Sydney,NSW,Corporate,Aanya Zhang,Medium,Artisan Poly Binder Pockets,Office Supplies,Wrap Bag,Regular Air,16-09-2016,$2.26,$3.58,$1.32,47,$132.32,10%,$7.76,$126.16,$5.47,$125.64</t>
  </si>
  <si>
    <t>6448-1,10-08-2015,Norah Price,"7 Khartoum Rd,Macquarie Park",Sydney,NSW,Consumer,Preston Senome,High,Artisan 487 Labels,Office Supplies,Small Box,Regular Air,11-08-2015,$2.29,$3.69,$1.40,42,$139.50,0%,$5.36,$137.32,$0.50,$138.69</t>
  </si>
  <si>
    <t>6449-1,14-10-2016,Cynthia Arntzen,"Hoyts Entertainment Quarter 122 Lang Road,Moore Park",Sydney,NSW,Consumer,Tina Carlton,Low,Beekin 6 Outlet Metallic Surge Strip,Technology,Small Box,Regular Air,17-10-2016,$4.46,$10.89,$6.43,17,$293.72,9%,$24.73,$264.35,$4.50,$258.76</t>
  </si>
  <si>
    <t>6449-1,05-07-2016,Yara Ferguson,"188 Pitt Street,Sydney",Sydney,NSW,Small Business,Tina Carlton,Medium,Artisan Printable Repositionable Plastic Tabs,Office Supplies,Wrap Bag,Regular Air,07-07-2016,$5.33,$8.60,$3.27,22,$128.88,7%,$5.16,$123.72,$6.19,$129.19</t>
  </si>
  <si>
    <t>6449-1,27-12-2014,Todd Boyes,"Westfield Miranda, 600 Kingsway,Miranda",Sydney,NSW,Corporate,Preston Senome,Critical,Ames Color-File Green Diamond Border X-ray Mailers,Office Supplies,Small Box,Regular Air,29-12-2014,$52.07,$83.98,$31.91,32,"$2,055.60",9%,$30.67,"$2,927.75",$5.01,"$2,856.25"</t>
  </si>
  <si>
    <t>6449-1,23-10-2016,Sean ODonnell,"541 Church St ,Richmond",Melbourne,VIC,Home Office,Yvette Biti,High,"3Max Polarizing Task Lamp with Clamp Arm, Light Gray",Technology,Small Box,Regular Air,30-10-2016,$56.16,$136.98,$80.82,29,$410.94,6%,$41.09,$369.85,$24.49,$394.34</t>
  </si>
  <si>
    <t>6451-1,23-10-2016,Patrick Bzostek,"1/50-58 Hunter St,Sydney",Sydney,NSW,Corporate,Preston Senome,Critical,Artisan Durable Binders,Office Supplies,Small Pack,Regular Air,25-10-2016,$1.84,$2.88,$1.04,9,$92.16,7%,$0.92,$91.24,$1.49,$92.73</t>
  </si>
  <si>
    <t>6451-1,23-10-2016,Samah Collister,"Sydney Fish Market, Bank Street, Sydney",Sydney,NSW,Small Business,Phoebe Gour,Critical,Artisan Durable Binders,Office Supplies,Small Box,Regular Air,25-10-2016,$1.84,$2.88,$1.04,23,$92.16,2%,$0.92,$91.24,$1.49,$92.73</t>
  </si>
  <si>
    <t>6451-1,23-10-2016,Patrick Bzostek,"1/50-58 Hunter St,Sydney",Sydney,NSW,Corporate,Preston Senome,High,Artisan Durable Binders,Office Supplies,Small Box,Regular Air,25-10-2016,$1.84,$2.88,$1.04,50,$92.16,5%,$0.92,$91.24,$1.49,$92.73</t>
  </si>
  <si>
    <t>6451-1,23-10-2016,Patrick Bzostek,"61 York St,Sydney",Sydney,NSW,Corporate,Leighton Forrest,Medium,Artisan Durable Poly Binders,Office Supplies,Small Box,Regular Air,25-10-2016,$3.37,$5.53,$2.16,50,$92.16,10%,$0.92,$91.24,$6.98,$92.73</t>
  </si>
  <si>
    <t>6451-1,23-10-2016,Tanja Norvell,"541 Church St,Richmond",Melbourne,VIC,Home Office,Yvette Biti,High,Artisan Durable Poly Binders,Office Supplies,Small Box,Regular Air,27-10-2016,$3.37,$5.53,$2.16,18,$92.16,4%,$0.92,$91.24,$6.98,$92.73</t>
  </si>
  <si>
    <t>6451-1,26-09-2016,Christopher Martinez,"188 Pitt Street,Sydney",Sydney,NSW,Small Business,Tina Carlton,Not Specified,Artisan 487 Labels,Office Supplies,Small Box,Regular Air,28-09-2016,$2.29,$3.69,$1.40,30,$78.80,3%,$5.18,$67.34,$0.50,$70.31</t>
  </si>
  <si>
    <t>6451-1,23-10-2016,Patrick Bzostek,"188 Pitt Street,Sydney",Sydney,NSW,Corporate,Tina Carlton,Not Specified,"Artisan Hi-Liter Comfort Grip Fluorescent Highlighter, Yellow Ink",Office Supplies,Small Pack,Regular Air,25-10-2016,$1.05,$1.95,$0.90,7,$92.16,5%,$0.92,$91.24,$1.63,$92.73</t>
  </si>
  <si>
    <t>6452-1,24-08-2016,Jasper Cacioppo,"24 Addison Rd,Marrickville",Sydney,NSW,Home Office,Radhya Staples,Medium,Steady Pocket Accent Highlighters,Office Supplies,Wrap Bag,Regular Air,02-09-2016,$0.93,$1.60,$0.67,6,$69.90,5%,$2.79,$63.59,$1.29,$63.48</t>
  </si>
  <si>
    <t>6452-1,07-03-2016,Rick Hansen,"Macquarie Centre Cnr Herring Road &amp; Waterloo Road,Macquarie Park",Sydney,NSW,Corporate,Nicholas Fernandes,Medium,Adesso Programmable 142-Key Keyboard,Office Supplies,Wrap Bag,Regular Air,08-03-2016,$32.02,$152.48,$120.46,48,"$5,080.74",10%,$0.00,"$5,080.54",$4.00,"$5,080.54"</t>
  </si>
  <si>
    <t>6452-1,07-03-2016,Rick Hansen,"Macquarie Centre Cnr Herring Road &amp; Waterloo Road,Macquarie Park",Sydney,NSW,Home Office,Nicholas Fernandes,Not Specified,Adesso Programmable 142-Key Keyboard,Office Supplies,Small Box,Regular Air,08-03-2016,$32.02,$152.48,$120.46,8,"$5,384.34",1%,$0.00,"$5,246.70",$4.00,"$5,290.54"</t>
  </si>
  <si>
    <t>6453-1,04-01-2017,Muhammed Yedwab,"18 Whistler St,Sydney",Sydney,NSW,Consumer,Nicholas Fernandes,High,Office Shears by Apex,Office Supplies,Wrap Bag,Regular Air,05-01-2017,$0.94,$2.08,$1.14,9,$74.80,9%,$2.75,$74.59,$2.56,$73.68</t>
  </si>
  <si>
    <t>6453-1,19-12-2016,Nora Price,"7 Khartoum Rd,Macquarie Park",Sydney,NSW,Consumer,Preston Senome,Not Specified,Bagged Rubber Bands,Office Supplies,Small Box,Regular Air,21-12-2016,$0.24,$1.26,$1.02,42,$35.60,6%,$2.83,$34.06,$0.70,$35.03</t>
  </si>
  <si>
    <t>6453-1,12-01-2016,Dave Hallsten,"1 John St,Waterloo",Sydney,NSW,Corporate,Charlie Bui,Critical,Artisan Hi-Liter Smear-Safe Highlighters,Office Supplies,Small Box,Regular Air,14-01-2016,$2.98,$5.84,$2.86,8,$56.50,2%,$4.72,$52.38,$0.83,$53.24</t>
  </si>
  <si>
    <t>6453-1,20-06-2016,Harold Dahlen,"53-55 Liverpool St,Sydney",Sydney,NSW,Consumer,Tina Carlton,Low,Artisan 478 Labels,Technology,Small Box,Regular Air,23-06-2016,$3.14,$4.91,$1.77,35,$66.00,5%,$3.32,$52.64,$0.50,$63.94</t>
  </si>
  <si>
    <t>6453-1,28-07-2016,Nicole Brennan,"310 Wattle St,Ultimo",Sydney,NSW,Consumer,Aanya Zhang,High,Artisan 481 Labels,Technology,Small Box,Regular Air,30-07-2016,$1.94,$3.08,$1.14,40,$67.02,3%,$0.00,$68.98,$0.99,$69.14</t>
  </si>
  <si>
    <t>6455-1,22-10-2016,Todd Boyes,"Westfield Miranda, 600 Kingsway,Miranda",Sydney,NSW,Corporate,Preston Senome,Medium,Artisan 481 Labels,Technology,Small Box,Regular Air,24-10-2016,$1.94,$3.08,$1.14,39,$114.84,5%,$8.04,$106.80,$0.99,$107.30</t>
  </si>
  <si>
    <t>6455-1,25-10-2016,Tanja Norvell,"541 Church St,Richmond",Melbourne,VIC,Corporate,Yvette Biti,Medium,"Steady EarthWrite Recycled Pencils, Medium Soft, #2",Office Supplies,Small Pack,Regular Air,27-10-2016,$0.90,$2.10,$1.20,46,$63.55,5%,$2.61,$62.90,$0.70,$63.54</t>
  </si>
  <si>
    <t>6455-1,04-02-2017,Roland Black,"438 Victoria Avenue,Chatswood",Sydney,NSW,Home Office,Natasha Song,High,Deluxe Rollaway Locking File with Drawer,Office Supplies,Small Box,Regular Air,05-02-2017,$178.83,$415.88,$237.05,11,"$1,127.20",5%,$40.89,"$1,291.65",$11.37,"$1,268.33"</t>
  </si>
  <si>
    <t>6455-1,11-04-2016,Corey Lock,"Westfield 1 Anderson St,Chatswood",Sydney,NSW,Home Office,Nicholas Fernandes,Medium,"Wirebound Message Book, 4 per Page",Office Supplies,Wrap Bag,Express Air,12-04-2016,$3.48,$5.43,$1.95,16,$83.56,2%,$4.52,$74.47,$0.95,$85.64</t>
  </si>
  <si>
    <t>6455-1,25-10-2016,Caroline Jumper,"145 Ramsay St,Haberfield",Sydney,NSW,Consumer,Phoebe Gour,High,Sciths General Use 3-Ring Binders,Office Supplies,Wrap Bag,Regular Air,27-10-2016,$1.18,$1.88,$0.70,43,$69.30,3%,$3.47,$65.84,$1.49,$66.54</t>
  </si>
  <si>
    <t>6455-1,20-09-2016,Ashley Jarboe,"180 High Street,Windsor",Melbourne,VIC,Consumer,Connor Betts,Medium,Alto Perma 2700 Stacking Storage Drawers,Office Supplies,Small Box,Regular Air,20-09-2016,$8.92,$29.74,$20.82,19,$930.64,0%,$9.52,$974.44,$6.64,$954.24</t>
  </si>
  <si>
    <t>6456-1,06-03-2016,Erica Smith,"1-2/299 Sussex St,Sydney",Sydney,NSW,Consumer,Aanya Zhang,Not Specified,Cando S750 Color Inkjet Printer,Office Supplies,Small Box,Regular Air,11-03-2016,$75.00,$120.97,$45.97,44,"$1,899.60",1%,$142.91,"$1,647.65",$26.30,"$1,658.67"</t>
  </si>
  <si>
    <t>6457-1,30-10-2016,Paul MacIntyre,"60 Commercial Rd,Prahran",Melbourne,VIC,Consumer,Yvette Biti,Medium,UGen Ultra Cordless Optical Suite,Office Supplies,Small Box,Regular Air,01-12-2016,$54.52,$100.97,$46.45,11,"$2,928.13",9%,$146.41,"$2,781.72",$7.18,"$2,788.90"</t>
  </si>
  <si>
    <t>6458-1,23-12-2016,Gaorge Cnr Hugher,"501 George St,Sydney",Sydney,NSW,Small Business,Samantha Chairs,Medium,Smiths General Use 3-Ring Binders,Office Supplies,Small Box,Regular Air,25-12-2016,$1.18,$1.88,$0.70,39,$35.72,3%,$2.14,$33.58,$1.49,$35.07</t>
  </si>
  <si>
    <t>6458-1,30-07-2015,Keith Herrera,"120 Hardware St,Melbourne",Melbourne,VIC,Consumer,Connor Betts,High,"Artisan Flip-Chart Easel Binder, Black",Technology,Small Box,Express Air,31-07-2015,$13.88,$22.38,$8.50,42,$404.75,10%,$40.69,$369.36,$15.10,$391.64</t>
  </si>
  <si>
    <t>6459-1,23-10-2016,Nicole Brennan,"310 Wattle St,Ultimo",Sydney,NSW,Corporate,Aanya Zhang,Low,Steady 52201 APSCO Electric Pencil Sharpener,Technology,Jumbo Drum,Delivery Truck,25-10-2016,$16.80,$40.97,$24.17,50,"$1,241.75",8%,$0.00,"$1,247.95",$8.99,"$1,248.96"</t>
  </si>
  <si>
    <t>6459-1,22-11-2015,Ellis Ballard,"53-55 Liverpool St,Sydney",Sydney,NSW,Home Office,Tina Carlton,Not Specified,Artisan 478 Labels,Office Supplies,Wrap Bag,Regular Air,23-11-2015,$3.14,$4.91,$1.77,38,$160.64,9%,$3.61,$158.93,$0.50,$159.69</t>
  </si>
  <si>
    <t>6459-1,31-10-2016,Roy Phan,"506 Swan Street,Richmond",Melbourne,VIC,Corporate,Connor Betts,High,Artisan 487 Labels,Office Supplies,Wrap Bag,Regular Air,01-11-2016,$2.29,$3.69,$1.40,8,$157.20,2%,$1.32,$147.30,$0.50,$147.40</t>
  </si>
  <si>
    <t>6460-1,20-06-2016,Harold Dahlen,"53-55 Liverpool St,Sydney",Sydney,NSW,Corporate,Tina Carlton,Medium,Smiths File Caddy,Office Supplies,Small Box,Regular Air,20-06-2016,$4.03,$9.38,$5.35,27,$356.05,8%,$3.36,$327.85,$7.28,$330.96</t>
  </si>
  <si>
    <t>6460-1,24-08-2016,Kelly Williams,"499-501 Lygon Street,Carlton North",Melbourne,VIC,Corporate,Yvette Biti,High,Beekin 6 Outlet Metallic Surge Strip,Office Supplies,Small Box,Express Air,25-08-2016,$4.46,$10.89,$6.43,3,$326.70,8%,$26.14,$300.56,$4.50,$305.06</t>
  </si>
  <si>
    <t>6460-1,05-03-2016,Steven Cartwright,"531 King St,Newtown",Sydney,NSW,Corporate,Mihael Khan,Not Specified,Beekin 6 Outlet Metallic Surge Strip,Office Supplies,Small Box,Regular Air,09-03-2016,$4.46,$10.89,$6.43,42,$326.70,4%,$26.18,$300.56,$4.50,$305.06</t>
  </si>
  <si>
    <t>6460-1,18-09-2016,John Castell,"154 Castlereagh St,Sydney",Sydney,NSW,Corporate,Samantha Chairs,Critical,Beekin 6 Outlet Metallic Surge Strip,Technology,Small Box,Regular Air,18-09-2016,$4.46,$10.89,$6.43,8,$326.70,5%,$26.14,$300.56,$4.50,$305.06</t>
  </si>
  <si>
    <t>6460-1,06-03-2016,Cynthia Delaney,"1/160 Anzac Parade,Kensington",Sydney,NSW,Small Business,Natasha Song,Medium,Beekin 6 Outlet Metallic Surge Strip,Office Supplies,Wrap Bag,Regular Air,08-03-2016,$4.46,$10.89,$6.43,39,$326.70,8%,$26.14,$300.56,$4.50,$305.06</t>
  </si>
  <si>
    <t>6460-1,28-10-2016,Joni Sundaresam,"Tom Road &amp; Weet, Melbourne",Sydney,NSW,Home Office,Phoebe Gour,Critical,Beekin 6 Outlet Metallic Surge Strip,Office Supplies,Small Pack,Regular Air,06-11-2016,$4.46,$10.89,$6.43,43,$326.70,5%,$26.14,$300.56,$4.50,$305.06</t>
  </si>
  <si>
    <t>6461-1,27-11-2016,Pauline Chand,"61 York St,Sydney",Sydney,NSW,Home Office,Leighton Forrest,High,HFX LaserJet 3310 Copier,Office Supplies,Small Box,Regular Air,29-11-2016,$377.99,$599.99,$222.00,3,"$3,743.76",0%,$149.75,"$2,554.03",$24.49,"$2,659.71"</t>
  </si>
  <si>
    <t>6462-1,03-05-2015,Suzanne McNair,"Crown Complex,Southbank",Melbourne,VIC,Small Business,Connor Betts,Low,Cando PC940 Copier,Office Supplies,Small Box,Regular Air,05-05-2015,$278.99,$449.99,$171.00,49,"$12,149.75",5%,"$1,291.96","$11,185.25",$49.00,"$11,194.51"</t>
  </si>
  <si>
    <t>6463-1,28-10-2016,Logan Haushalter,"221 Barkly St,St Kilda",Melbourne,VIC,Consumer,Yvette Biti,Critical,Smiths General Use 3-Ring Binders,Technology,Small Box,Regular Air,30-10-2016,$1.18,$1.88,$0.70,2,$75.60,2%,$1.51,$74.09,$1.49,$74.48</t>
  </si>
  <si>
    <t>6463-1,05-10-2016,Emily Grady,"359 Crown Street,Surry Hills",Sydney,NSW,Consumer,Phoebe Gour,Not Specified,Adesso Programmable 142-Key Keyboard,Technology,Small Pack,Regular Air,06-10-2016,$32.02,$152.48,$120.46,21,"$2,075.82",9%,$23.17,"$2,730.73",$4.00,"$2,757.25"</t>
  </si>
  <si>
    <t>6463-1,20-10-2014,George Ashbrook,"506 Swan Street,Richmond",Melbourne,VIC,Home Office,Connor Betts,High,HFX LaserJet 3310 Copier,Office Supplies,Small Box,Regular Air,22-10-2014,$377.99,$599.99,$222.00,30,"$15,299.66",9%,$305.99,"$14,993.67",$24.49,"$15,042.67"</t>
  </si>
  <si>
    <t>6464-1,05-07-2016,Denise Monton,"2/797 Botany Rd,Rosebery",Sydney,NSW,Corporate,Samantha Chairs,Medium,Self-Adhesive Removable Labels,Office Supplies,Small Box,Regular Air,07-07-2016,$1.98,$3.15,$1.17,23,$152.80,7%,$5.36,$137.16,$0.49,$137.35</t>
  </si>
  <si>
    <t>6465-1,29-10-2013,Guy Armstrong,"6-8 O'Connell Street,Newtown",Sydney,NSW,Corporate,Nicholas Fernandes,Critical,Steady Major Accent Highlighters,Office Supplies,Wrap Bag,Regular Air,30-10-2013,$3.75,$7.08,$3.33,47,$278.50,7%,$0.00,$277.02,$2.35,$177.40</t>
  </si>
  <si>
    <t>6465-1,05-07-2015,Larry Tron,"4A Lyons St,Strathfield",Sydney,NSW,Small Business,Tina Carlton,Medium,Steady Liquid Accent Tank-Style Highlighters,Technology,Small Box,Regular Air,07-07-2015,$1.31,$2.84,$1.53,27,$215.00,10%,$6.16,$110.89,$0.93,$113.89</t>
  </si>
  <si>
    <t>6467-1,12-03-2016,Andrew Allen,"2/797 Botany Rd,Rosebery",Sydney,NSW,Home Office,Samantha Chairs,Low,1726 Digital Answering Machine,Office Supplies,Small Box,Regular Air,17-03-2016,$8.82,$20.99,$12.17,50,$65.93,9%,$0.67,$64.33,$4.81,$65.23</t>
  </si>
  <si>
    <t>6467-1,31-10-2016,Roy Phan,"506 Swan Street,Richmond",Melbourne,VIC,Small Business,Connor Betts,Medium,Artisan Hanging File Binders,Office Supplies,Wrap Bag,Regular Air,01-11-2016,$3.65,$5.98,$2.33,22,$137.54,9%,$1.38,$136.16,$1.49,$137.65</t>
  </si>
  <si>
    <t>6467-1,08-08-2016,Michelle Arnett,"1-2/299 Sussex St,Sydney",Sydney,NSW,Corporate,Aanya Zhang,High,Smiths SlimLine Pencil Sharpener,Technology,Jumbo Drum,Delivery Truck,09-08-2016,$4.79,$11.97,$7.18,8,$176.26,9%,$1.86,$165.14,$5.81,$176.75</t>
  </si>
  <si>
    <t>6469-1,31-10-2016,George Zrebassa,"81 MacLeay St,Potts Point",Sydney,NSW,Consumer,Samantha Chairs,Medium,Binder Posts,Technology,Small Pack,Regular Air,03-11-2016,$3.50,$5.74,$2.24,3,$275.52,3%,$13.78,$261.74,$5.01,$266.75</t>
  </si>
  <si>
    <t>6469-1,31-10-2016,George Zrebassa,"81 MacLeay St,Potts Point",Sydney,NSW,Home Office,Samantha Chairs,Critical,Binder Posts,Office Supplies,Small Box,Regular Air,03-11-2016,$3.50,$5.74,$2.24,43,$275.52,3%,$13.78,$261.74,$5.01,$266.75</t>
  </si>
  <si>
    <t>6469-1,31-10-2016,George Zrebassa,"3 Orwell St,Potts Point",Sydney,NSW,Consumer,Leighton Forrest,Low,Binder Posts,Office Supplies,Wrap Bag,Regular Air,03-11-2016,$3.50,$5.74,$2.24,23,$275.52,9%,$13.78,$261.74,$5.01,$266.75</t>
  </si>
  <si>
    <t>6469-1,31-10-2016,Roy Phan,"506 Swan Street,Richmond",Melbourne,VIC,Corporate,Connor Betts,Not Specified,Binder Posts,Office Supplies,Wrap Bag,Regular Air,01-11-2016,$3.50,$5.74,$2.24,39,$275.52,10%,$13.78,$261.74,$5.01,$266.75</t>
  </si>
  <si>
    <t>6471-1,10-02-2016,Roy Skaria,"2/797 Botany Rd,Rosebery",Sydney,NSW,Corporate,Samantha Chairs,Critical,Apex Box Cutter Scissors,Office Supplies,Small Box,Regular Air,11-02-2016,$4.19,$10.23,$6.04,24,$198.40,2%,$9.92,$188.48,$4.68,$192.15</t>
  </si>
  <si>
    <t>6471-1,02-05-2014,Vivek Sundaresam,"152 Bunnerong Road,Eastgardens",Sydney,NSW,Corporate,Tina Carlton,Critical,300 Series Non-Flip,Technology,Medium Box,Regular Air,03-05-2014,$62.40,$155.99,$93.59,10,"$7,719.04",0%,$292.78,"$7,516.38",$8.08,"$6,524.83"</t>
  </si>
  <si>
    <t>6471-1,08-12-2016,Erica Hernandez,"12 Princess Hwy,Sylvania",Sydney,NSW,Corporate,Nicholas Fernandes,High,Apex Forged Steel Scissors with Black Enamel Handles,Office Supplies,Small Pack,Regular Air,12-12-2016,$4.10,$9.31,$5.21,10,$206.61,1%,$2.07,$196.31,$3.98,$196.74</t>
  </si>
  <si>
    <t>6471-1,31-10-2016,George Zrebassa,"81 MacLeay St,Potts Point",Sydney,NSW,Corporate,Samantha Chairs,Medium,Adesso Programmable 142-Key Keyboard,Office Supplies,Small Box,Regular Air,03-11-2016,$39.64,$152.48,$112.84,3,"$6,792.32",3%,$161.44,"$6,507.84",$6.50,"$6,514.35"</t>
  </si>
  <si>
    <t>6472-1,31-05-2016,Bill Donatelli,"359 Crown Street,Surry Hills",Sydney,NSW,Small Business,Phoebe Gour,Medium,Apex Preferred Stainless Steel Scissors,Office Supplies,Small Box,Regular Air,03-06-2016,$2.50,$5.68,$3.18,40,$201.20,0%,$8.06,$193.52,$3.60,$196.72</t>
  </si>
  <si>
    <t>6472-1,02-11-2016,Liz Carlisle,"797 Botany Rd,Rosebery",Sydney,NSW,Corporate,Phoebe Gour,High,Apex Straight Scissors,Office Supplies,Small Pack,Express Air,03-11-2016,$5.19,$12.98,$7.79,11,$193.12,3%,$0.00,$193.12,$3.14,$196.72</t>
  </si>
  <si>
    <t>6473-1,03-01-2017,Julia Barnett,"2a/285A Crown St,Surry Hills",Sydney,NSW,Corporate,Phoebe Gour,High,Adesso Programmable 142-Key Keyboard,Office Supplies,Wrap Bag,Regular Air,04-01-2017,$32.02,$152.48,$120.46,35,"$7,014.08",9%,$280.56,"$6,739.42",$4.00,"$6,547.33"</t>
  </si>
  <si>
    <t>6473-1,26-05-2016,Carl Muray,"Sydney Fish Market, Bank Street, Sydney",Sydney,NSW,Corporate,Phoebe Gour,High,Wirebound Voice Message Log Book,Technology,Small Box,Regular Air,26-05-2016,$2.90,$4.76,$1.86,2,$39.92,8%,$2.93,$36.06,$0.88,$38.53</t>
  </si>
  <si>
    <t>6473-1,29-03-2016,Sung Shariari,"6/15 Cross Street,Double Bay",Sydney,NSW,Corporate,Leighton Forrest,High,Steady 52201 APSCO Electric Pencil Sharpener,Office Supplies,Wrap Bag,Express Air,30-03-2016,$16.80,$40.97,$24.17,50,"$1,052.74",0%,$38.16,"$1,011.16",$8.99,"$1,027.30"</t>
  </si>
  <si>
    <t>6474-1,09-12-2016,Guy Armstrong,"523 King St,Newtown",Sydney,NSW,Small Business,Aanya Zhang,Medium,"Angle-D Binders with Locking Rings, Label Holders",Office Supplies,Small Box,Express Air,10-12-2016,$4.53,$7.30,$2.77,34,$275.32,7%,$24.77,$261.95,$7.72,$278.92</t>
  </si>
  <si>
    <t>6475-1,02-11-2014,Lindsay Shagiari,"5/250 Old Northern Road ,Castle Hill",Sydney,NSW,Corporate,Nicholas Fernandes,Critical,1726 Digital Answering Machine,Furniture,Small Pack,Regular Air,04-11-2014,$8.82,$20.99,$12.17,10,$91.68,1%,$1.83,$89.85,$4.81,$92.75</t>
  </si>
  <si>
    <t>6476-1,28-10-2013,Paul Prost,"120 Hardware St,Melbourne",Melbourne,VIC,Corporate,Connor Betts,Critical,Adesso Programmable 142-Key Keyboard,Technology,Small Box,Regular Air,29-10-2013,$39.64,$152.48,$112.84,42,"$6,799.52",7%,$314.98,"$6,534.86",$6.50,"$6,514.35"</t>
  </si>
  <si>
    <t>6477-1,03-11-2016,Sheri Gordon,"152 Bunnerong Road,Eastgardens",Sydney,NSW,Consumer,Tina Carlton,Low,Artisan 48 Labels,Office Supplies,Wrap Bag,Regular Air,04-11-2016,$3.84,$6.30,$2.46,28,$220.50,6%,$6.62,$213.89,$0.50,$214.39</t>
  </si>
  <si>
    <t>6477-1,01-10-2016,David Flashing,"Westfield 1 Anderson St,Chatswood",Sydney,NSW,Consumer,Nicholas Fernandes,High,Apex Straight Scissors,Office Supplies,Wrap Bag,Regular Air,02-10-2016,$5.19,$12.98,$7.79,46,$730.16,0%,$68.72,$693.36,$3.14,$644.33</t>
  </si>
  <si>
    <t>6477-1,02-02-2017,Rick Hansen,"Macquarie Centre Cnr Herring Road &amp; Waterloo Road,Macquarie Park",Sydney,NSW,Home Office,Nicholas Fernandes,High,Artisan Legal 4-Ring Binder,Office Supplies,Small Box,Regular Air,03-02-2017,$13.64,$20.98,$7.34,30,$299.94,9%,$23.97,$275.31,$1.49,$293.26</t>
  </si>
  <si>
    <t>6477-1,03-11-2016,Sheri Gordon,"152 Bunnerong Road,Eastgardens",Sydney,NSW,Small Business,Tina Carlton,High,Artisan 48 Labels,Technology,Small Box,Regular Air,04-11-2016,$3.84,$6.30,$2.46,1,$220.50,4%,$6.62,$213.89,$0.50,$214.39</t>
  </si>
  <si>
    <t>6478-1,22-11-2016,Becky Pak,"79 Elliott St,Balmain",Sydney,NSW,Small Business,Aanya Zhang,Critical,"Steady Colorific Colored Pencils, 12/Box",Office Supplies,Small Box,Regular Air,27-11-2016,$1.30,$2.88,$1.58,34,$56.80,9%,$5.11,$51.69,$1.01,$53.09</t>
  </si>
  <si>
    <t>6479-1,13-02-2016,Pete Armstrong,"506 Swan Street,Richmond",Melbourne,VIC,Consumer,Connor Betts,Low,"Angle-D Binders with Locking Rings, Label Holders",Office Supplies,Small Box,Regular Air,16-02-2016,$4.53,$7.30,$2.77,9,$293.96,3%,$25.95,$264.03,$7.72,$276.25</t>
  </si>
  <si>
    <t>6479-1,11-09-2015,Cyra Reiten,"Westfield 1 Anderson St,Chatswood",Sydney,NSW,Corporate,Nicholas Fernandes,Not Specified,Smiths Metal Binder Clips,Office Supplies,Wrap Bag,Express Air,11-09-2015,$1.60,$2.62,$1.02,30,$283.84,3%,$22.91,$258.31,$0.80,$265.92</t>
  </si>
  <si>
    <t>6479-1,02-05-2016,Scott Cohen,"240-242 Johnston Street,Fitzroy",Melbourne,VIC,Corporate,Connor Betts,Medium,Artisan Hanging File Binders,Office Supplies,Small Box,Regular Air,03-05-2016,$3.65,$5.98,$2.33,1,$242.16,0%,$26.25,$255.86,$1.49,$265.37</t>
  </si>
  <si>
    <t>6479-1,18-07-2015,Lindsay Shagiari,"5/250 Old Northern Road ,Castle Hill",Sydney,NSW,Small Business,Nicholas Fernandes,Critical,Wirebound Voice Message Log Book,Technology,Small Box,Regular Air,19-07-2015,$2.90,$4.76,$1.86,39,$16.79,0%,$1.66,$17.48,$0.88,$17.68</t>
  </si>
  <si>
    <t>6480-1,23-04-2016,Cindy Chapman,"73-55 Liverpool St,Sydney",Sydney,NSW,Corporate,Tina Carlton,Medium,Alto Perma 2700 Stacking Storage Drawers,Office Supplies,Small Pack,Regular Air,24-04-2016,$8.92,$29.74,$20.82,34,$925.94,4%,$0.00,$901.94,$6.64,$928.58</t>
  </si>
  <si>
    <t>6481-1,03-06-2016,Brad Eason,"1737 Botany Rd,Banksmeadow",Sydney,NSW,Home Office,Nicholas Fernandes,Medium,Steady Liquid Accent Tank-Style Highlighters,Office Supplies,Small Box,Express Air,04-06-2016,$1.31,$2.84,$1.53,27,$200.74,5%,$2.02,$103.62,$0.93,$197.32</t>
  </si>
  <si>
    <t>6481-1,21-10-2016,Patrick Jones,"221 Barkly St,St Kilda",Melbourne,VIC,Corporate,Yvette Biti,Critical,Smiths File Caddy,Office Supplies,Small Box,Regular Air,23-10-2016,$4.03,$9.38,$5.35,8,$204.74,8%,$8.04,$216.30,$7.28,$234.09</t>
  </si>
  <si>
    <t>6481-1,28-01-2016,Maria Bertelson,"188 Pitt Street,Sydney",Sydney,NSW,Small Business,Tina Carlton,Low,Smiths Metal Binder Clips,Office Supplies,Small Box,Express Air,29-01-2016,$1.60,$2.62,$1.02,18,$119.24,9%,$9.34,$101.62,$0.80,$107.24</t>
  </si>
  <si>
    <t>6482-1,08-11-2016,Carol Triggs,"105 Pitt St,Sydney",Sydney,NSW,Corporate,Charlie Bui,High,"Creator Anti Dust Chalk, 12/Pack",Furniture,Small Pack,Regular Air,10-11-2016,$1.09,$1.82,$0.73,1,$72.80,10%,$3.64,$69.16,$1.00,$70.16</t>
  </si>
  <si>
    <t>6482-1,10-12-2016,Ken Lonsdale,"99 Lygon Street,East Brunswick",Melbourne,VIC,Home Office,Connor Betts,Low,Artisan Hanging File Binders,Office Supplies,Wrap Bag,Regular Air,14-12-2016,$3.65,$5.98,$2.33,47,$144.50,10%,$1.48,$144.62,$1.49,$149.62</t>
  </si>
  <si>
    <t>6482-1,09-11-2016,Cassandra Brandow,"106 Ebley Street,Bondi Junction",Sydney,NSW,Corporate,Leighton Forrest,Critical,"Creator Anti Dust Chalk, 12/Pack",Office Supplies,Small Box,Express Air,03-11-2016,$1.09,$1.82,$0.73,8,$72.80,4%,$3.64,$69.16,$1.00,$70.16</t>
  </si>
  <si>
    <t>6482-1,08-11-2016,Luke Foster,"2-4 College Street, Darlinghurst",Sydney,NSW,Corporate,Nicholas Fernandes,High,"Creator Anti Dust Chalk, 12/Pack",Office Supplies,Wrap Bag,Regular Air,11-11-2016,$1.09,$1.82,$0.73,36,$72.80,9%,$3.64,$69.16,$1.00,$70.16</t>
  </si>
  <si>
    <t>6483-1,17-11-2015,Beth Fritzler,"Sydney Fish Market, Bank Street, Sydney",Sydney,NSW,Consumer,Phoebe Gour,High,Binder Posts,Office Supplies,Wrap Bag,Regular Air,19-11-2015,$3.50,$5.74,$2.24,27,$46.60,7%,$4.60,$49.24,$5.01,$49.03</t>
  </si>
  <si>
    <t>6485-1,25-07-2016,Carlo Monton,"523 King St,Newtown",Sydney,NSW,Corporate,Aanya Zhang,Low,Artisan Hanging File Binders,Technology,Jumbo Drum,Delivery Truck,27-07-2016,$3.65,$5.98,$2.33,35,$225.60,8%,$2.29,$213.51,$1.49,$221.52</t>
  </si>
  <si>
    <t>6485-1,31-10-2016,George Zrebassa,"81 MacLeay St,Potts Point",Sydney,NSW,Corporate,Samantha Chairs,High,Steady Major Accent Highlighters,Technology,Small Box,Regular Air,03-11-2016,$3.75,$7.08,$3.33,36,$205.91,0%,$13.38,$193.93,$2.35,$193.34</t>
  </si>
  <si>
    <t>6485-1,14-09-2016,Nathan Gelder,"221 Barkly St,St Kilda",Melbourne,VIC,Corporate,Yvette Biti,Not Specified,Col-Erase Pencils with Erasers,Office Supplies,Small Box,Regular Air,16-09-2016,$2.68,$6.08,$3.40,21,$861.12,3%,$26.25,$705.39,$1.17,$713.38</t>
  </si>
  <si>
    <t>6485-1,13-08-2016,Sara Luxemburg,"180 High Street,Windsor",Melbourne,VIC,Corporate,Connor Betts,Low,Artisan 48 Labels,Technology,Small Box,Regular Air,15-08-2016,$3.84,$6.30,$2.46,29,"$1,050.39",3%,$112.00,"$1,001.37",$0.50,$937.68</t>
  </si>
  <si>
    <t>6486-1,17-11-2016,Saphhira Shifley,"Westfield Miranda, 600 Kingsway,Miranda",Sydney,NSW,Corporate,Preston Senome,Not Specified,Beekin 6 Outlet Metallic Surge Strip,Office Supplies,Small Box,Regular Air,19-11-2016,$4.46,$10.89,$6.43,21,$781.08,5%,$70.30,$710.88,$4.50,$723.17</t>
  </si>
  <si>
    <t>6486-1,30-06-2016,Matthew Clasen,"Macquarie Centre Cnr Herring Road &amp; Waterloo Road,Macquarie Park",Sydney,NSW,Corporate,Nicholas Fernandes,Not Specified,Smiths SlimLine Pencil Sharpener,Office Supplies,Small Box,Regular Air,02-07-2016,$4.79,$11.97,$7.18,11,$205.22,4%,$6.04,$199.16,$5.81,$201.02</t>
  </si>
  <si>
    <t>6487-1,08-11-2016,Stephanie Ulpright,"541 Church St ,Richmond",Melbourne,VIC,Home Office,Yvette Biti,Critical,Smiths File Caddy,Office Supplies,Wrap Bag,Regular Air,08-11-2016,$4.03,$9.38,$5.35,43,$307.60,1%,$20.36,$305.06,$7.28,$305.06</t>
  </si>
  <si>
    <t>6488-1,14-06-2016,Vivek Grady,"99 Lygon Street,East Brunswick",Melbourne,VIC,Corporate,Connor Betts,Critical,Steady Major Accent Highlighters,Office Supplies,Small Box,Regular Air,14-06-2016,$3.75,$7.08,$3.33,19,$221.60,0%,$2.24,$221.56,$2.35,$226.66</t>
  </si>
  <si>
    <t>6490-1,11-11-2015,Nora Price,"7 Khartoum Rd,Macquarie Park",Sydney,NSW,Small Business,Preston Senome,Low,Steady Liquid Accent Tank-Style Highlighters,Office Supplies,Small Box,Regular Air,13-11-2015,$1.31,$2.84,$1.53,41,$123.52,4%,$3.15,$123.73,$0.93,$126.93</t>
  </si>
  <si>
    <t>6493-1,20-06-2016,Harold Dahlen,"53-55 Liverpool St,Sydney",Sydney,NSW,Consumer,Tina Carlton,Low,Binder Posts,Office Supplies,Small Pack,Regular Air,20-06-2016,$3.50,$5.74,$2.24,22,$78.60,10%,$3.93,$74.97,$5.01,$75.68</t>
  </si>
  <si>
    <t>6493-1,22-11-2016,Patrick ODonnell,"21 Wentworth St,Parramatta",Sydney,NSW,Small Business,Aanya Zhang,Critical,Smiths Bulldog Clip,Technology,Small Box,Regular Air,24-11-2016,$2.31,$3.78,$1.47,28,$56.80,4%,$5.11,$51.69,$0.71,$53.08</t>
  </si>
  <si>
    <t>6493-1,19-05-2015,Carlos Meador,"152 Bunnerong Road,Eastgardens",Sydney,NSW,Corporate,Tina Carlton,Not Specified,Smiths Paper Clips,Furniture,Small Pack,Regular Air,20-05-2015,$1.53,$2.47,$0.94,21,$30.62,3%,$2.03,$182.53,$1.02,$184.98</t>
  </si>
  <si>
    <t>6493-1,16-11-2016,Jonathan Doherty,"53-55 Liverpool St,Sydney",Sydney,NSW,Corporate,Tina Carlton,Medium,"OIC Colored Binder Clips, Assorted Sizes",Office Supplies,Small Box,Regular Air,16-11-2016,$2.29,$3.58,$1.29,41,$114.56,8%,$10.31,$104.25,$1.63,$105.88</t>
  </si>
  <si>
    <t>6493-1,24-03-2015,Astrea Jones,"485 Crown St,Surry Hills",Sydney,NSW,Consumer,Leighton Forrest,Low,Smiths Colored Interoffice Envelopes,Office Supplies,Small Box,Regular Air,26-03-2015,$19.83,$30.98,$11.15,49,"$1,331.81",9%,$12.73,"$1,243.39",$19.51,"$1,259.68"</t>
  </si>
  <si>
    <t>6494-1,26-09-2016,Christopher Martinez,"188 Pitt Street,Sydney",Sydney,NSW,Corporate,Tina Carlton,Low,"Alto Parchment Paper, Assorted Colors",Office Supplies,Wrap Bag,Regular Air,27-09-2016,$4.59,$7.28,$2.69,38,$559.48,2%,$35.33,$511.39,$11.15,$532.69</t>
  </si>
  <si>
    <t>6495-1,24-08-2016,Jasper Cacioppo,"333-339 Enmore Rd,Marrickville",Sydney,NSW,Small Business,Preston Senome,Not Specified,Office Shears by Apex,Furniture,Large Box,Regular Air,02-09-2016,$0.94,$2.08,$1.14,35,$67.92,1%,$7.34,$61.66,$2.56,$68.46</t>
  </si>
  <si>
    <t>6495-1,24-07-2013,Karl Brown,"470 Anzac Parade,Kingsford",Sydney,NSW,Corporate,Tina Carlton,High,Artisan Hi-Liter Smear-Safe Highlighters,Office Supplies,Small Box,Regular Air,26-07-2013,$2.98,$5.84,$2.86,43,$92.36,8%,$3.87,$98.76,$0.83,$92.83</t>
  </si>
  <si>
    <t>6495-1,19-05-2016,Hunter Glantz,"152 Bunnerong Road,Eastgardens",Sydney,NSW,Corporate,Tina Carlton,Not Specified,OIC Bulk Pack Metal Binder Clips,Office Supplies,Wrap Bag,Regular Air,20-05-2016,$3.95,$6.08,$2.13,15,$81.35,0%,$4.65,$74.93,$1.82,$75.28</t>
  </si>
  <si>
    <t>6495-1,03-07-2016,Philip Fox,"73 York St,Sydney",Sydney,NSW,Consumer,Tina Carlton,Not Specified,Office Shears by Apex,Office Supplies,Small Box,Regular Air,05-07-2016,$0.94,$2.08,$1.14,40,$90.56,0%,$7.24,$88.36,$2.56,$88.36</t>
  </si>
  <si>
    <t>6495-1,10-05-2015,Nat Carroll,"499-501 Lygon Street,Carlton North",Melbourne,VIC,Home Office,Yvette Biti,Medium,1726 Digital Answering Machine,Office Supplies,Small Box,Regular Air,15-05-2015,$8.82,$20.99,$12.17,22,$504.80,2%,$200.79,$480.48,$4.81,$482.37</t>
  </si>
  <si>
    <t>6496-1,15-09-2016,Brooke Gillingham,"21 Wentworth St,Parramatta",Sydney,NSW,Home Office,Aanya Zhang,Not Specified,Beekin 6 Outlet Metallic Surge Strip,Office Supplies,Small Box,Regular Air,16-09-2016,$4.46,$10.89,$6.43,34,$781.08,7%,$70.30,$710.78,$4.50,$723.17</t>
  </si>
  <si>
    <t>6496-1,17-11-2016,Saphhira Shifley,"Westfield Miranda, 600 Kingsway,Miranda",Sydney,NSW,Consumer,Preston Senome,Low,Brown Kraft Recycled Envelopes,Office Supplies,Small Box,Regular Air,19-11-2016,$11.04,$16.98,$5.94,9,$781.08,3%,$70.30,$710.78,$12.39,$723.17</t>
  </si>
  <si>
    <t>6496-1,31-08-2015,Henny Holldon,"531 King St,Newtown",Sydney,NSW,Corporate,Mihael Khan,Medium,"Angle-D Binders with Locking Rings, Label Holders",Furniture,Small Pack,Regular Air,01-08-2015,$4.53,$7.30,$2.77,41,$639.36,6%,$40.76,$691.56,$7.72,$628.37</t>
  </si>
  <si>
    <t>6496-1,25-12-2016,Steve Nguyen,"61 York St,Sydney",Sydney,NSW,Small Business,Leighton Forrest,Not Specified,Smiths Bulldog Clip,Technology,Jumbo Drum,Delivery Truck,26-12-2016,$2.31,$3.78,$1.47,49,$116.20,9%,$0.00,$116.20,$0.71,$116.98</t>
  </si>
  <si>
    <t>6496-1,17-11-2016,Michael Paige,"506 Swan Street,Richmond",Melbourne,VIC,Small Business,Connor Betts,Not Specified,Brown Kraft Recycled Envelopes,Office Supplies,Small Box,Express Air,19-11-2016,$11.04,$16.98,$5.94,47,$781.08,10%,$70.30,$710.78,$12.39,$723.17</t>
  </si>
  <si>
    <t>6497-1,20-11-2016,Tony Sayre,"499-501 Lygon Street,Carlton North",Melbourne,VIC,Small Business,Yvette Biti,High,Artisan Binder Labels,Technology,Small Box,Regular Air,21-11-2016,$2.45,$3.89,$1.44,5,$39.00,3%,$2.34,$36.66,$7.01,$38.29</t>
  </si>
  <si>
    <t>6497-1,14-12-2016,Christopher Martinez,"188 Pitt Street,Sydney",Sydney,NSW,Home Office,Tina Carlton,Low,Artisan 479 Labels,Office Supplies,Wrap Bag,Regular Air,17-12-2016,$1.59,$2.61,$1.02,10,$39.00,8%,$2.34,$36.66,$0.50,$38.29</t>
  </si>
  <si>
    <t>6497-1,10-11-2015,Chuck Clark,"53-55 Liverpool St,Sydney",Sydney,NSW,Corporate,Tina Carlton,High,Xit Blank Computer Paper,Office Supplies,Small Box,Regular Air,10-11-2015,$12.39,$19.98,$7.59,13,$889.98,3%,$71.00,$85.00,$5.77,$857.91</t>
  </si>
  <si>
    <t>6497-1,28-12-2016,Guy Armstrong,"6 Mary St,Newtown",Sydney,NSW,Small Business,Samantha Chairs,Medium,Apex Box Cutter Scissors,Office Supplies,Small Box,Regular Air,29-12-2016,$4.19,$10.23,$6.04,24,$426.71,6%,$41.06,$490.24,$4.68,$403.03</t>
  </si>
  <si>
    <t>6497-1,09-12-2015,Vivek Grady,"99 Lygon Street,East Brunswick",Melbourne,VIC,Home Office,Connor Betts,High,"Artisan Hi-Liter EverBold Pen Style Fluorescent Highlighters, 4/Pack",Office Supplies,Small Box,Express Air,10-12-2015,$4.48,$8.14,$3.66,3,$39.00,0%,$2.94,$36.66,$3.12,$38.29</t>
  </si>
  <si>
    <t>6497-1,09-11-2016,Luke Foster,"2-4 College Street, Darlinghurst",Sydney,NSW,Home Office,Nicholas Fernandes,Not Specified,Brown Kraft Recycled Envelopes,Office Supplies,Small Box,Regular Air,11-11-2016,$11.04,$16.98,$5.94,38,$800.98,0%,$32.25,$725.84,$12.39,$723.76</t>
  </si>
  <si>
    <t>6497-1,16-09-2015,Mitch Webber,"Hoyts Entertainment Quarter 122 Lang Road,Moore Park",Sydney,NSW,Corporate,Tina Carlton,Low,Artisan Legal 4-Ring Binder,Office Supplies,Small Box,Regular Air,21-09-2015,$13.64,$20.98,$7.34,34,$459.96,6%,$4.60,$415.30,$1.49,$485.39</t>
  </si>
  <si>
    <t>6499-1,05-07-2016,Denise Monton,"2/797 Botany Rd,Rosebery",Sydney,NSW,Consumer,Samantha Chairs,Medium,Wirebound Voice Message Log Book,Furniture,Small Pack,Regular Air,07-07-2016,$2.90,$4.76,$1.86,18,$128.88,4%,$5.16,$123.72,$0.88,$129.19</t>
  </si>
  <si>
    <t>6499-1,31-10-2016,Roy Phan,"506 Swan Street,Richmond",Melbourne,VIC,Corporate,Connor Betts,Not Specified,Steady Major Accent Highlighters,Furniture,Large Box,Regular Air,01-11-2016,$3.75,$7.08,$3.33,17,$205.32,0%,$14.37,$190.95,$2.35,$193.30</t>
  </si>
  <si>
    <t>6499-1,31-10-2016,Roy Phan,"506 Swan Street,Richmond",Melbourne,VIC,Corporate,Connor Betts,Not Specified,Steady Major Accent Highlighters,Technology,Medium Box,Express Air,01-11-2016,$3.75,$7.08,$3.33,18,$205.32,0%,$14.37,$190.95,$2.35,$193.30</t>
  </si>
  <si>
    <t>6499-1,26-12-2014,Greg Guthrie,"523 King St,Newtown",Sydney,NSW,Home Office,Aanya Zhang,Critical,Artisan 487 Labels,Office Supplies,Wrap Bag,Regular Air,29-12-2014,$2.29,$3.69,$1.40,33,$238.56,3%,$11.93,$226.63,$0.50,$228.52</t>
  </si>
  <si>
    <t>6499-1,14-10-2016,Cynthia Arntzen,"Hoyts Entertainment Quarter 122 Lang Road,Moore Park",Sydney,NSW,Corporate,Tina Carlton,Not Specified,Steady Major Accent Highlighters,Office Supplies,Small Box,Regular Air,17-10-2016,$3.75,$7.08,$3.33,18,$205.32,6%,$14.37,$190.95,$2.35,$193.30</t>
  </si>
  <si>
    <t>6499-1,28-01-2016,Patrick ODonnell,"21 Wentworth St,Parramatta",Sydney,NSW,Home Office,Aanya Zhang,High,Steady Major Accent Highlighters,Office Supplies,Small Box,Regular Air,29-01-2016,$3.75,$7.08,$3.33,10,$295.36,1%,$16.92,$262.04,$2.35,$266.85</t>
  </si>
  <si>
    <t>6499-1,31-10-2016,Roy Phan,"506 Swan Street,Richmond",Melbourne,VIC,Home Office,Connor Betts,High,Steady Major Accent Highlighters,Office Supplies,Small Box,Regular Air,01-11-2016,$3.75,$7.08,$3.33,30,$205.32,9%,$14.47,$190.95,$2.35,$193.30</t>
  </si>
  <si>
    <t>6499-1,23-11-2016,Justin Kanez,"7 Khartoum Rd,Macquarie Park",Sydney,NSW,Corporate,Preston Senome,Not Specified,Steady Major Accent Highlighters,Furniture,Small Pack,Regular Air,25-11-2016,$3.75,$7.08,$3.33,8,$205.32,10%,$14.37,$190.95,$2.35,$193.30</t>
  </si>
  <si>
    <t>6500-1,04-12-2016,Jennifer Jackson,"Crown Complex,Southbank",Melbourne,VIC,Consumer,Yvette Biti,High,3Max Organizer Strips,Office Supplies,Small Box,Regular Air,05-12-2016,$3.40,$5.40,$2.00,42,$5.40,10%,$0.00,$5.40,$7.78,$13.18</t>
  </si>
  <si>
    <t>6500-1,17-10-2014,Sam Craven,"8 Rankins Lane ,Melbourne",Melbourne,VIC,Corporate,Connor Betts,Medium,3Max Organizer Strips,Office Supplies,Small Box,Regular Air,19-10-2014,$3.40,$5.40,$2.00,4,$5.40,7%,$0.00,$5.40,$7.78,$13.18</t>
  </si>
  <si>
    <t>6501-1,11-08-2016,Dennis Bolton,"8 Quay Street,Haymarket",Sydney,NSW,Small Business,Leighton Forrest,Medium,Cando PC940 Copier,Technology,Small Box,Regular Air,13-08-2016,$278.99,$449.99,$171.00,9,"$1,559.36",6%,$15.59,"$1,345.66",$49.00,"$1,562.31"</t>
  </si>
  <si>
    <t>6501-1,22-01-2015,Bill Donatelli,"359 Crown Street,Surry Hills",Sydney,NSW,Home Office,Phoebe Gour,Critical,Apex Straight Scissors,Office Supplies,Small Box,Regular Air,23-01-2015,$5.19,$12.98,$7.79,32,$191.50,6%,$54.95,$175.29,$3.14,$176.25</t>
  </si>
  <si>
    <t>6501-1,07-08-2015,Astrea Jones,"485 Crown St,Surry Hills",Sydney,NSW,Home Office,Leighton Forrest,Low,Cando PC940 Copier,Technology,Jumbo Drum,Delivery Truck,08-08-2015,$216.00,$449.99,$233.99,42,"$1,559.96",0%,$547.99,"$1,191.52",$24.49,"$1,184.30"</t>
  </si>
  <si>
    <t>6501-1,27-07-2015,Michael Oakman,"8 Rankins Lane ,Melbourne",Melbourne,VIC,Home Office,Connor Betts,Low,Artisan Round Ring Poly Binders,Office Supplies,Small Box,Regular Air,31-07-2015,$1.82,$2.84,$1.02,43,$36.50,8%,$2.91,$34.43,$5.44,$35.91</t>
  </si>
  <si>
    <t>6502-1,26-11-2016,Erin Ashbrook,"61 York St,Sydney",Sydney,NSW,Home Office,Leighton Forrest,Critical,Artisan 474 Labels,Technology,Medium Box,Regular Air,30-11-2016,$1.84,$2.88,$1.04,8,$17.28,9%,$1.04,$16.24,$0.99,$17.23</t>
  </si>
  <si>
    <t>6502-1,02-07-2016,Bebery Jackso,"506 Swan Street,Richmond",Melbourne,VIC,Consumer,Connor Betts,Low,Artisan 474 Labels,Office Supplies,Wrap Bag,Regular Air,03-07-2016,$1.84,$2.88,$1.04,35,$45.00,7%,$2.65,$43.59,$0.99,$43.28</t>
  </si>
  <si>
    <t>6502-1,26-11-2016,Erin Ashbrook,"61 York St,Sydney",Sydney,NSW,Home Office,Leighton Forrest,Medium,Artisan 474 Labels,Office Supplies,Small Pack,Regular Air,30-11-2016,$1.84,$2.88,$1.04,14,$17.28,0%,$1.04,$16.24,$0.99,$17.23</t>
  </si>
  <si>
    <t>6502-1,26-11-2016,Erin Ashbrook,"61 York St,Sydney",Sydney,NSW,Small Business,Leighton Forrest,Medium,Artisan 474 Labels,Office Supplies,Small Box,Regular Air,30-11-2016,$1.84,$2.88,$1.04,24,$17.28,6%,$1.04,$16.24,$0.99,$17.23</t>
  </si>
  <si>
    <t>6502-1,07-01-2014,Charlotte Melton,"211/25-29 Dixon St,Haymarket",Sydney,NSW,Corporate,Preston Senome,Not Specified,Adesso Programmable 142-Key Keyboard,Office Supplies,Small Box,Regular Air,08-01-2014,$32.02,$152.48,$120.46,20,"$1,231.76",0%,$40.37,"$1,506.95",$4.00,"$1,297.15"</t>
  </si>
  <si>
    <t>6502-1,26-11-2016,Laurel Elliston,"1 John St,Waterloo",Sydney,NSW,Home Office,Charlie Bui,Critical,Artisan 474 Labels,Office Supplies,Wrap Bag,Regular Air,28-11-2016,$1.84,$2.88,$1.04,15,$17.28,3%,$1.04,$16.24,$0.99,$17.23</t>
  </si>
  <si>
    <t>6502-1,26-11-2016,Laurel Elliston,"1 John St,Waterloo",Sydney,NSW,Corporate,Charlie Bui,Critical,Artisan 479 Labels,Office Supplies,Small Pack,Express Air,28-11-2016,$1.59,$2.61,$1.02,35,$17.28,2%,$1.04,$16.24,$0.50,$17.23</t>
  </si>
  <si>
    <t>6502-1,10-12-2016,Brad Thomas,"152 Bunnerong Road,Eastgardens",Sydney,NSW,Home Office,Tina Carlton,Not Specified,Artisan 479 Labels,Office Supplies,Wrap Bag,Regular Air,15-12-2016,$1.59,$2.61,$1.02,25,$36.72,10%,$1.70,$35.24,$0.50,$37.41</t>
  </si>
  <si>
    <t>6502-1,26-11-2016,Erin Ashbrook,"61 York St,Sydney",Sydney,NSW,Corporate,Leighton Forrest,Not Specified,Artisan 474 Labels,Office Supplies,Wrap Bag,Regular Air,30-11-2016,$1.84,$2.88,$1.04,40,$17.28,3%,$1.04,$16.24,$0.99,$17.23</t>
  </si>
  <si>
    <t>6502-1,19-05-2015,Carlos Meador,"152 Bunnerong Road,Eastgardens",Sydney,NSW,Small Business,Tina Carlton,High,Artisan 473 Labels,Technology,Small Box,Regular Air,20-05-2015,$1.84,$2.88,$1.04,27,$41.38,0%,$2.49,$38.73,$0.99,$39.13</t>
  </si>
  <si>
    <t>6502-1,26-11-2016,Laurel Elliston,"1 John St,Waterloo",Sydney,NSW,Consumer,Charlie Bui,Low,Artisan 478 Labels,Technology,Small Box,Regular Air,28-11-2016,$3.14,$4.91,$1.77,17,$17.28,9%,$1.04,$16.24,$0.50,$17.23</t>
  </si>
  <si>
    <t>6503-1,01-02-2017,Joy Daniels,"12 Princess Hwy,Sylvania",Sydney,NSW,Small Business,Nicholas Fernandes,Medium,Cando PC940 Copier,Technology,Small Pack,Express Air,05-02-2017,$278.99,$449.99,$171.00,32,"$6,699.50",5%,$49.02,"$7,599.53",$49.00,"$6,925.84"</t>
  </si>
  <si>
    <t>6503-1,28-10-2016,Logan Haushalter,"503 Dicklex St,St Kilda",Sydney,NSW,Corporate,Aanya Zhang,High,Assorted Color Push Pins,Office Supplies,Small Box,Regular Air,30-10-2016,$0.87,$1.81,$0.94,43,$31.28,8%,$1.55,$30.63,$0.75,$31.38</t>
  </si>
  <si>
    <t>6503-1,01-12-2016,Ritsa Hightower,"1/160 Anzac Parade,Kensington",Sydney,NSW,Consumer,Natasha Song,Critical,Deluxe Rollaway Locking File with Drawer,Office Supplies,Wrap Bag,Regular Air,05-12-2016,$178.83,$415.88,$237.05,50,"$3,060.94",9%,$40.00,"$3,744.73",$11.37,"$3,694.61"</t>
  </si>
  <si>
    <t>6503-1,21-03-2016,Deanra Eno,"412 Brunswick St,Fitzroy",Melbourne,VIC,Corporate,Connor Betts,Low,Steady Liquid Accent Tank-Style Highlighters,Office Supplies,Wrap Bag,Regular Air,22-03-2016,$1.31,$2.84,$1.53,38,$32.58,2%,$1.95,$30.63,$0.93,$31.38</t>
  </si>
  <si>
    <t>6504-1,23-04-2016,Yana Sorensen,"53-55 Liverpool St,Sydney",Sydney,NSW,Home Office,Tina Carlton,Low,"Artisan Flip-Chart Easel Binder, Black",Office Supplies,Small Box,Regular Air,30-04-2016,$13.88,$22.38,$8.50,37,$594.10,9%,$29.21,$575.40,$15.10,$558.08</t>
  </si>
  <si>
    <t>6504-1,27-11-2016,Pauline Chand,"501 George St,Sydney",Sydney,NSW,Consumer,Samantha Chairs,Not Specified,300 Series Non-Flip,Technology,Small Box,Regular Air,29-11-2016,$62.40,$155.99,$93.59,21,"$3,743.76",1%,$179.75,"$3,594.01",$8.08,"$3,602.09"</t>
  </si>
  <si>
    <t>6504-1,10-05-2013,Jennifer Patt,"224A Gertrude St,Fitzroy",Melbourne,VIC,Corporate,Connor Betts,Medium,Adesso Programmable 142-Key Keyboard,Office Supplies,Wrap Bag,Regular Air,12-05-2013,$39.64,$152.48,$112.84,35,"$1,652.00",6%,$156.45,"$1,529.85",$6.50,"$1,368.08"</t>
  </si>
  <si>
    <t>6504-1,29-01-2016,Bryan Spruell,"1 John Street,Waterloo",Sydney,NSW,Home Office,Charlie Bui,Medium,Artisan 479 Labels,Office Supplies,Wrap Bag,Regular Air,31-01-2016,$1.59,$2.61,$1.02,43,$17.65,3%,$0.00,$17.44,$0.50,$15.93</t>
  </si>
  <si>
    <t>6504-1,24-01-2017,Ken Heidel,"438 Victoria Avenue,Chatswood",Sydney,NSW,Home Office,Natasha Song,High,Wirebound Voice Message Log Book,Technology,Large Box,Regular Air,26-01-2017,$2.90,$4.76,$1.86,20,$106.58,7%,$10.69,$98.07,$0.88,$98.62</t>
  </si>
  <si>
    <t>6504-1,11-08-2015,Kean Takahito,"21 Wentworth St,Parramatta",Sydney,NSW,Corporate,Aanya Zhang,Low,Adesso Programmable 142-Key Keybbard,Office Supplies,Wrap Bag,Regular Air,13-08-2015,$32.02,$152.48,$120.46,38,"$4,136.96",6%,$414.49,"$3,716.65",$4.00,"$3,726.63"</t>
  </si>
  <si>
    <t>6505-1,28-11-2016,Matthew Grinstein,"105 Pitt St,Sydney",Sydney,NSW,Home Office,Charlie Bui,Not Specified,Artisan 479 Labels,Office Supplies,Small Pack,Regular Air,29-11-2016,$1.59,$2.61,$1.02,45,$55.44,2%,$1.11,$54.31,$0.50,$55.62</t>
  </si>
  <si>
    <t>6505-1,27-11-2016,John Murray,"Sydney Fish Market, Bank Street, Sydney",Sydney,NSW,Home Office,Phoebe Gour,Critical,Cando PC940 Copier,Office Supplies,Small Box,Regular Air,27-11-2016,$216.00,$449.99,$233.99,32,"$8,099.82",4%,$728.98,"$7,370.84",$24.49,"$7,429.84"</t>
  </si>
  <si>
    <t>6506-1,28-11-2016,Matthew Grinstein,"105 Pitt St,Sydney",Sydney,NSW,Corporate,Charlie Bui,Low,Artisan 481 Labels,Office Supplies,Wrap Bag,Regular Air,29-11-2016,$1.94,$3.08,$1.14,40,$55.44,1%,$1.11,$54.33,$0.99,$55.32</t>
  </si>
  <si>
    <t>6506-1,26-09-2016,Christopher Martinez,"188 Pitt Street,Sydney",Sydney,NSW,Small Business,Tina Carlton,Medium,Deluxe Rollaway Locking File with Drawer,Office Supplies,Wrap Bag,Regular Air,27-09-2016,$178.83,$415.88,$237.05,39,"$4,282.94",8%,$32.29,"$3,826.97",$11.37,"$3,823.95"</t>
  </si>
  <si>
    <t>6506-1,24-08-2016,Jasper Cacioppo,"24 Addison Rd,Marrickville",Sydney,NSW,Small Business,Radhya Staples,Medium,Cando PC940 Copier,Office Supplies,Small Box,Regular Air,02-09-2016,$278.99,$449.99,$171.00,28,"$1,061.00",1%,$87.04,"$1,501.98",$49.00,"$1,705.38"</t>
  </si>
  <si>
    <t>6506-1,30-03-2015,Mike Kennedy,"99 Lygon Street,East Brunswick",Melbourne,VIC,Consumer,Connor Betts,High,Adesso Programmable 142-Key Keyboard,Office Supplies,Small Pack,Regular Air,01-04-2015,$32.02,$152.48,$120.46,37,$980.16,8%,$78.66,"$8,999.54",$4.00,"$7,524.35"</t>
  </si>
  <si>
    <t>6506-1,27-07-2015,Michael Oakman,"8 Rankins Lane ,Melbourne",Melbourne,VIC,Home Office,Connor Betts,Medium,Airmail Envelopes,Office Supplies,Small Box,Regular Air,01-08-2015,$52.04,$83.93,$31.89,48,$359.64,4%,$14.59,$315.63,$19.99,$131.93</t>
  </si>
  <si>
    <t>6506-1,28-11-2016,Matthew Grinstein,"103 Pitt St,Sydney",Sydney,NSW,Corporate,Charlie Bui,Not Specified,Artisan 481 Labels,Office Supplies,Wrap Bag,Regular Air,29-11-2016,$1.94,$3.08,$1.14,11,$55.44,1%,$1.11,$54.33,$0.99,$55.32</t>
  </si>
  <si>
    <t>6506-1,13-09-2016,Christina Vanderzanden,"188 Pitt Street,Sydney",Sydney,NSW,Home Office,Tina Carlton,Not Specified,Artisan Legal 4-Ring Binder,Technology,Jumbo Drum,Delivery Truck,20-09-2016,$13.64,$20.98,$7.34,3,$579.32,6%,$38.73,$548.61,$1.49,$558.32</t>
  </si>
  <si>
    <t>6507-1,29-11-2016,Grant Carroll,"10 O'Connell St,Sydney",Sydney,NSW,Home Office,Aanya Zhang,Low,Colored Envelopes,Office Supplies,Wrap Bag,Regular Air,30-11-2016,$2.25,$3.69,$1.44,47,$297.92,10%,$23.83,$274.09,$2.50,$275.26</t>
  </si>
  <si>
    <t>6507-1,10-02-2016,Roy Skaria,"797 Botany Rd,Rosebery",Sydney,NSW,Small Business,Phoebe Gour,Low,"DrawIt Colored Pencils, 48-Color Set",Office Supplies,Small Box,Regular Air,11-02-2016,$21.56,$36.55,$14.99,5,$352.78,7%,$9.62,$323.71,$13.89,$334.96</t>
  </si>
  <si>
    <t>6507-1,02-08-2015,Nora Pelletier,"5/250 Old Northern Road ,Castle Hill",Sydney,NSW,Corporate,Nicholas Fernandes,Medium,Artisan 478 Labels,Office Supplies,Small Pack,Regular Air,04-08-2015,$3.14,$4.91,$1.77,8,$19.28,3%,$0.58,$16.29,$0.50,$17.28</t>
  </si>
  <si>
    <t>6507-1,01-12-2016,Steve Nguyen,"61 York St,Sydney",Sydney,NSW,Corporate,Leighton Forrest,Critical,HFX 6S Scientific Calculator,Office Supplies,Small Box,Express Air,02-12-2016,$7.92,$12.99,$5.07,30,"$4,240.74",8%,$424.07,"$3,816.67",$9.44,"$3,823.65"</t>
  </si>
  <si>
    <t>6507-1,30-05-2016,Emily Grady,"359 Crown Street,Surry Hills",Sydney,NSW,Home Office,Phoebe Gour,Not Specified,"DrawIt Colored Pencils, 48-Color Set",Technology,Small Box,Regular Air,30-05-2016,$21.56,$36.55,$14.99,46,$584.48,4%,$59.41,$541.15,$13.89,$555.25</t>
  </si>
  <si>
    <t>6508-1,21-05-2016,Eric Barreto,"359 Crown Street,Surry Hills",Sydney,NSW,Home Office,Phoebe Gour,Medium,TechSavi Internet Navigator Keyboard,Office Supplies,Wrap Bag,Regular Air,21-05-2016,$6.51,$30.98,$24.47,25,"$1,635.20",10%,$137.09,"$1,335.29",$6.50,"$1,380.38"</t>
  </si>
  <si>
    <t>6509-1,25-09-2016,Christopher Martinez,"188 Pitt Street,Sydney",Sydney,NSW,Small Business,Tina Carlton,Medium,"Alto Parchment Paper, Assorted Colors",Office Supplies,Small Box,Regular Air,26-09-2016,$4.59,$7.28,$2.69,13,$631.36,4%,$38.73,$620.09,$11.15,$615.32</t>
  </si>
  <si>
    <t>6509-1,24-08-2016,Jasper Cacioppo,"24 Addison Rd,Marrickville",Sydney,NSW,Corporate,Radhya Staples,Critical,HFX LaserJet 3310 Copier,Technology,Small Box,Regular Air,02-09-2016,$377.99,$599.99,$222.00,36,"$4,070.84",9%,$0.00,"$4,732.84",$24.49,"$4,721.85"</t>
  </si>
  <si>
    <t>6511-1,04-12-2016,Jennifer Jackson,"Crown Complex,Southbank",Melbourne,VIC,Consumer,Connor Betts,Critical,Beekin 105-Key Black Keyboard,Office Supplies,Small Box,Regular Air,05-12-2016,$6.39,$19.98,$13.59,46,$579.42,4%,$34.77,$544.65,$4.00,$548.65</t>
  </si>
  <si>
    <t>6511-1,04-12-2016,Jennifer Jackson,"Crown Complex,Southbank",Melbourne,VIC,Corporate,Connor Betts,Critical,Beekin 105-Key Black Keyboard,Office Supplies,Small Pack,Express Air,05-12-2016,$6.39,$19.98,$13.59,35,$579.42,2%,$34.77,$544.65,$4.00,$548.65</t>
  </si>
  <si>
    <t>6511-1,20-06-2016,Lyna Chang,"53-55 Liverpool St,Sydney",Sydney,NSW,Corporate,Tina Carlton,High,Pizazz Dustless Chalk Sticks,Office Supplies,Small Box,Regular Air,22-06-2016,$1.09,$1.68,$0.59,19,$74.60,9%,$3.43,$76.30,$1.00,$76.43</t>
  </si>
  <si>
    <t>6511-1,07-03-2016,Rick Hansen,"Macquarie Centre Cnr Herring Road &amp; Waterloo Road,Macquarie Park",Sydney,NSW,Corporate,Nicholas Fernandes,Not Specified,Artisan Binder Labels,Office Supplies,Wrap Bag,Regular Air,08-03-2016,$2.45,$3.89,$1.44,28,$105.64,0%,$10.35,$190.57,$7.01,$190.48</t>
  </si>
  <si>
    <t>6512-1,24-08-2016,Lindsay Shagiari,"5/250 Old Northern Road,Castle Hill",Sydney,NSW,Home Office,Nicholas Fernandes,Low,"Artisan Hi-Liter EverBold Pen Style Fluorescent Highlighter, Yellow Ink",Office Supplies,Small Box,Regular Air,24-08-2016,$1.05,$1.95,$0.90,13,$119.86,9%,$11.69,$118.21,$1.63,$116.63</t>
  </si>
  <si>
    <t>6512-1,26-09-2016,Vivek Gonzalez,"53 Riley Street,Woolloomooloo",Sydney,NSW,Corporate,Tina Carlton,High,Apex Straight Scissors,Office Supplies,Wrap Bag,Regular Air,28-09-2016,$5.19,$12.98,$7.79,33,$403.34,5%,$50.74,$373.25,$3.14,$398.53</t>
  </si>
  <si>
    <t>6512-1,01-10-2014,Patrick Jones,"221 Barkly St,St Kilda",Melbourne,VIC,Corporate,Yvette Biti,Not Specified,Apex Office Executive Series Stainless Steel Trimmers,Office Supplies,Wrap Bag,Regular Air,03-10-2014,$3.51,$8.57,$5.06,30,$288.30,3%,$20.24,$263.32,$6.14,$266.33</t>
  </si>
  <si>
    <t>6512-1,18-12-2016,Christopher Martinez,"188 Pitt Street,Sydney",Sydney,NSW,Corporate,Tina Carlton,Low,Apex Box Cutter Scissors,Office Supplies,Wrap Bag,Regular Air,19-12-2016,$4.19,$10.23,$6.04,38,$194.37,2%,$9.72,$184.65,$4.68,$189.35</t>
  </si>
  <si>
    <t>6512-1,13-04-2016,Denny Joy,"99 Lygon Street,East Brunswick",Melbourne,VIC,Corporate,Connor Betts,High,Artisan 479 Labels,Office Supplies,Wrap Bag,Regular Air,15-04-2016,$1.59,$2.61,$1.02,6,$63.00,1%,$5.44,$59.61,$0.50,$60.41</t>
  </si>
  <si>
    <t>6512-1,05-12-2016,Frank Atkinson,"188 Pitt Street,Sydney",Sydney,NSW,Corporate,Tina Carlton,Medium,Barrel Sharpener,Furniture,Large Box,Regular Air,07-12-2016,$1.46,$3.57,$2.11,20,$35.70,5%,$0.36,$35.34,$4.17,$39.51</t>
  </si>
  <si>
    <t>6514-1,26-11-2016,Erin Ashbrook,"73 York St,Sydney",Sydney,NSW,Small Business,Tina Carlton,Critical,Smiths General Use 3-Ring Binders,Office Supplies,Wrap Bag,Regular Air,30-11-2016,$1.18,$1.88,$0.70,24,$5.40,7%,$0.00,$5.40,$1.49,$13.10</t>
  </si>
  <si>
    <t>6514-1,30-07-2013,Corinna Mitchell,"27 Greenfield Parade,Bankstown",Sydney,NSW,Small Business,Nicholas Fernandes,High,Cando PC940 Copier,Technology,Small Pack,Regular Air,31-07-2013,$278.99,$449.99,$171.00,29,"$2,272.00",3%,$53.68,"$2,246.75",$49.00,"$2,276.45"</t>
  </si>
  <si>
    <t>6514-1,13-04-2016,Denny Joy,"99 Lygon Street,East Brunswick",Melbourne,VIC,Home Office,Connor Betts,Critical,Adesso Programmable 142-Key Keyboard,Office Supplies,Small Pack,Regular Air,15-04-2016,$32.02,$152.48,$120.46,50,"$8,539.84",8%,$0.00,"$6,943.94",$4.00,"$6,947.94"</t>
  </si>
  <si>
    <t>6514-1,20-10-2014,George Ashbrook,"506 Swan Street,Richmond",Melbourne,VIC,Consumer,Connor Betts,Medium,Adesso Programmable 142-Key Keyboard,Technology,Small Box,Regular Air,22-10-2014,$32.02,$152.48,$120.46,32,"$8,719.84",1%,$61.40,"$7,599.84",$4.00,"$6,943.94"</t>
  </si>
  <si>
    <t>6515-1,04-03-2015,Tracy Poddar,"834 Bourke St,Waterloo",Sydney,NSW,Consumer,Charlie Bui,Not Specified,"Alto Parchment Paper, Assorted Colors",Office Supplies,Small Box,Regular Air,06-03-2015,$4.59,$7.28,$2.69,14,$130.55,9%,$1.31,$129.24,$11.15,$130.40</t>
  </si>
  <si>
    <t>6515-1,11-09-2016,Brooke Gillingham,"21 Wentworth St,Parramatta",Sydney,NSW,Corporate,Aanya Zhang,Critical,"Wirebound Message Book, 4 per Page",Furniture,Large Box,Regular Air,13-09-2016,$3.48,$5.43,$1.95,44,$83.88,8%,$3.43,$66.19,$0.95,$78.73</t>
  </si>
  <si>
    <t>6515-2,08-12-2016,Carlos Meador,"152 Bunnerong Road,Eastgardens",Sydney,NSW,Small Business,Tina Carlton,High,OIC Thumb-Tacks,Office Supplies,Small Box,Regular Air,12-12-2016,$0.71,$1.14,$0.43,13,$31.92,5%,$2.87,$29.05,$0.70,$29.75</t>
  </si>
  <si>
    <t>6515-2,08-12-2016,Erica Hernandez,"12 Princess Hwy,Sylvania",Sydney,NSW,Corporate,Nicholas Fernandes,Low,OIC Thumb-Tacks,Office Supplies,Small Box,Regular Air,12-12-2016,$0.71,$1.14,$0.43,17,$31.92,9%,$2.87,$29.05,$0.70,$29.75</t>
  </si>
  <si>
    <t>6516-1,03-12-2016,Cassandra Brandow,"106 Ebley Street,Bondi Junction",Sydney,NSW,Corporate,Leighton Forrest,Medium,"Angle-D Binders with Locking Rings, Label Holders",Office Supplies,Wrap Bag,Regular Air,03-12-2016,$4.53,$7.30,$2.77,21,$579.42,6%,$34.77,$544.65,$7.72,$548.65</t>
  </si>
  <si>
    <t>6516-1,10-12-2015,Vivek Grady,"99 Lygon Street,East Brunswick",Melbourne,VIC,Small Business,Connor Betts,High,"Multi-Use Personal File Cart and Caster Set, Three Stacking Bins",Office Supplies,Small Box,Regular Air,12-12-2015,$14.95,$34.76,$19.81,42,"$2,107.54",10%,$120.39,"$1,825.86",$8.22,"$1,848.77"</t>
  </si>
  <si>
    <t>6516-1,13-12-2013,Ben Peterman,"359 Crown Street,Surry Hills",Sydney,NSW,Consumer,Phoebe Gour,Not Specified,Artisan Binder Labels,Office Supplies,Small Box,Regular Air,15-12-2013,$2.45,$3.89,$1.44,26,$29.96,1%,$0.20,$21.92,$7.01,$22.75</t>
  </si>
  <si>
    <t>6517-1,11-11-2015,Nora Price,"7 Khartoum Rd,Macquarie Park",Sydney,NSW,Small Business,Preston Senome,Medium,Artisan 478 Labels,Office Supplies,Small Box,Express Air,13-11-2015,$2.29,$3.69,$1.40,23,$103.40,6%,$3.03,$100.27,$0.50,$103.21</t>
  </si>
  <si>
    <t>6519-1,21-10-2016,Marc Crier,"Westfield Sydney,Sydney",Sydney,NSW,Home Office,Natasha Song,Critical,Alto Memo Cubes,Technology,Small Box,Regular Air,22-10-2016,$3.32,$5.18,$1.86,12,$121.72,10%,$8.52,$113.00,$2.04,$116.45</t>
  </si>
  <si>
    <t>6519-1,11-02-2016,Trady Freych,"99 Lygon Street,East Brunswick",Melbourne,VIC,Small Business,Connor Betts,Low,Steady Major Accent Highlighters,Office Supplies,Wrap Bag,Regular Air,12-02-2016,$3.75,$7.08,$3.33,8,$336.18,6%,$32.53,$312.85,$2.35,$330.96</t>
  </si>
  <si>
    <t>6519-1,03-01-2017,Julia Barnett,"2a/285A Crown St,Surry Hills",Sydney,NSW,Small Business,Phoebe Gour,Medium,"Artisan Flip-Chart Easel Binder, Black",Technology,Small Box,Regular Air,04-01-2017,$13.88,$22.38,$8.50,4,$639.26,1%,$28.77,$648.47,$15.10,$659.62</t>
  </si>
  <si>
    <t>6519-1,08-06-2014,John Lee,"180 High Street,Windsor",Melbourne,VIC,Home Office,Connor Betts,High,Smiths Standard Envelopes,Office Supplies,Small Box,Regular Air,10-06-2014,$3.52,$5.68,$2.16,10,$134.36,1%,$8.54,$136.05,$1.39,$138.95</t>
  </si>
  <si>
    <t>6519-1,27-06-2015,Lauren Leatherbury,"Westfield 1 Anderson St,Chatswood",Sydney,NSW,Consumer,Nicholas Fernandes,High,Artisan Hanging File Binders,Office Supplies,Wrap Bag,Regular Air,29-06-2015,$3.65,$5.98,$2.33,43,$225.00,6%,$5.16,$219.98,$1.49,$214.71</t>
  </si>
  <si>
    <t>6520-1,30-05-2016,Emily Grady,"359 Crown Street,Surry Hills",Sydney,NSW,Small Business,Phoebe Gour,Medium,PastelOcean Color Pencil Set,Office Supplies,Small Box,Regular Air,30-05-2016,$11.11,$19.84,$8.73,23,$733.62,6%,$58.74,$676.32,$4.10,$677.53</t>
  </si>
  <si>
    <t>6521-1,14-05-2016,George Ashbrook,"506 Swan Street,Richmond",Melbourne,VIC,Home Office,Connor Betts,Low,Apex Box Cutter Scissors,Office Supplies,Small Box,Express Air,16-05-2016,$4.19,$10.23,$6.04,1,$167.28,3%,$1.45,$162.53,$4.68,$163.07</t>
  </si>
  <si>
    <t>6521-1,09-12-2016,Guy Armstrong,"6 Mary St,Newtown",Sydney,NSW,Home Office,Samantha Chairs,Critical,12 Colored Short Pencils,Office Supplies,Wrap Bag,Regular Air,10-12-2016,$1.09,$2.60,$1.51,10,$20.80,10%,$0.42,$20.38,$2.40,$22.78</t>
  </si>
  <si>
    <t>6522-1,17-01-2016,Cyra Reiten,"Westfield 1 Anderson St,Chatswood",Sydney,NSW,Home Office,Nicholas Fernandes,Medium,Artisan 481 Labels,Office Supplies,Small Pack,Regular Air,17-01-2016,$1.94,$3.08,$1.14,22,$139.36,2%,$12.75,$117.76,$0.99,$117.69</t>
  </si>
  <si>
    <t>6523-1,10-12-2015,Ken Lonsdale,"99 Lygon Street,East Brunswick",Melbourne,VIC,Corporate,Connor Betts,Low,Bagged Rubber Bands,Office Supplies,Small Box,Regular Air,14-12-2016,$0.24,$1.26,$1.02,42,$46.62,9%,$1.40,$45.22,$0.70,$45.92</t>
  </si>
  <si>
    <t>6523-1,12-01-2016,Dave Hallsten,"1 John St,Waterloo",Sydney,NSW,Corporate,Charlie Bui,Low,"Artisan Flip-Chart Easel Binder, Black",Technology,Small Box,Regular Air,14-01-2016,$13.88,$22.38,$8.50,8,$761.46,1%,$493.36,$764.04,$15.10,$779.46</t>
  </si>
  <si>
    <t>6523-1,10-12-2016,Cindy Chapman,"53-55 Liverpool St,Sydney",Sydney,NSW,Corporate,Tina Carlton,Not Specified,Bagged Rubber Bands,Office Supplies,Wrap Bag,Express Air,12-12-2016,$0.24,$1.26,$1.02,41,$46.62,2%,$1.40,$45.22,$0.70,$45.92</t>
  </si>
  <si>
    <t>6524-1,10-12-2016,Mariart Ferne,"188 Pitt Street,Sydney",Sydney,NSW,Consumer,Tina Carlton,High,12 Colored Short Pencils,Office Supplies,Small Box,Regular Air,12-12-2016,$1.09,$2.60,$1.51,43,$46.62,7%,$1.70,$45.22,$2.40,$45.92</t>
  </si>
  <si>
    <t>6524-1,12-01-2016,Dave Hallsten,"1 John St,Waterloo",Sydney,NSW,Home Office,Charlie Bui,Medium,"Artisan Flip-Chart Easel Binder, Black",Office Supplies,Small Box,Regular Air,14-01-2016,$13.88,$22.38,$8.50,8,$613.36,7%,$49.93,$620.39,$15.10,$615.12</t>
  </si>
  <si>
    <t>6524-1,18-12-2016,Monica Federle,"834 Bourke St,Waterloo",Sydney,NSW,Corporate,Charlie Bui,Low,300 Series Non-Flip,Office Supplies,Wrap Bag,Regular Air,24-12-2016,$62.40,$155.99,$93.59,15,"$4,593.26",3%,$424.98,"$4,291.74",$8.08,"$4,022.91"</t>
  </si>
  <si>
    <t>6524-1,09-05-2016,Cindy Stewart,"1/173-179 Bronte Rd,Waverley",Sydney,NSW,Corporate,Leighton Forrest,Not Specified,Artisan 48 Labels,Technology,Jumbo Drum,Delivery Truck,11-05-2016,$3.84,$6.30,$2.46,44,$121.12,7%,$3.76,$115.20,$0.50,$116.89</t>
  </si>
  <si>
    <t>6524-1,18-12-2016,Christopher Martinez,"188 Pitt Street,Sydney",Sydney,NSW,Home Office,Tina Carlton,Medium,Artisan 474 Labels,Office Supplies,Small Pack,Express Air,19-12-2016,$1.84,$2.88,$1.04,43,$194.37,5%,$9.72,$184.65,$0.99,$184.37</t>
  </si>
  <si>
    <t>6524-1,14-05-2013,Scot Wooten,"438 Victoria Avenue,Chatswood",Sydney,NSW,Corporate,Natasha Song,High,Smiths Colored Bar Computer Paper,Office Supplies,Small Box,Express Air,16-05-2013,$21.97,$35.44,$13.47,7,"$1,645.35",10%,$166.45,"$1,368.95",$4.92,"$1,594.50"</t>
  </si>
  <si>
    <t>6524-1,21-05-2016,Eric Barreto,"359 Crown Street,Surry Hills",Sydney,NSW,Corporate,Phoebe Gour,High,Smiths SlimLine Pencil Sharpener,Office Supplies,Small Box,Regular Air,21-05-2016,$4.79,$11.97,$7.18,23,$527.27,2%,$21.29,$528.39,$5.81,$525.69</t>
  </si>
  <si>
    <t>6524-1,10-12-2016,Gary Hwang,"60 York St,Sydney",Sydney,NSW,Consumer,Charlie Bui,Low,Artisan 481 Labels,Office Supplies,Wrap Bag,Regular Air,12-12-2016,$1.94,$3.08,$1.14,21,$46.62,9%,$1.40,$45.22,$0.99,$45.92</t>
  </si>
  <si>
    <t>6524-1,14-09-2016,Brooke Gillingham,"21 Wentworth St,Parramatta",Sydney,NSW,Consumer,Aanya Zhang,Medium,Alto Keyboard-In-A-Box,Office Supplies,Small Box,Regular Air,16-09-2016,$6.40,$29.10,$22.70,24,$629.60,1%,$7.28,$690.48,$4.00,$613.11</t>
  </si>
  <si>
    <t>6524-1,30-06-2016,Lindsay Castell,"Qantas Domestic Terminal,Mascot",Sydney,NSW,Home Office,Phoebe Gour,High,UGen Ultra Cordless Optical Suite,Furniture,Large Box,Regular Air,01-07-2016,$54.52,$100.97,$46.45,1,"$1,497.68",4%,$0.00,"$1,494.68",$7.18,"$1,502.90"</t>
  </si>
  <si>
    <t>6525-1,10-05-2016,Roy Collins,"Westfield Sydney,Sydney",Sydney,NSW,Home Office,Natasha Song,Not Specified,"Artisan Hi-Liter EverBold Pen Style Fluorescent Highlighters, 4/Pack",Office Supplies,Wrap Bag,Regular Air,12-05-2016,$4.48,$8.14,$3.66,14,$125.60,0%,$5.56,$123.71,$3.12,$126.40</t>
  </si>
  <si>
    <t>6525-1,24-01-2017,Jeremy Pistek,"85-113 Dunning Ave,Roseberry",Sydney,NSW,Small Business,Mihael Khan,Medium,Artisan Non-Stick Binders,Office Supplies,Wrap Bag,Regular Air,25-01-2017,$2.74,$4.49,$1.75,22,$69.30,9%,$3.77,$66.83,$1.49,$67.22</t>
  </si>
  <si>
    <t>6525-1,19-01-2016,Sue Ann Reed,"501 George St,Sydney",Sydney,NSW,Corporate,Samantha Chairs,Critical,Artisan Hi-Liter Pen Style Six-Color Fluorescent Set,Technology,Medium Box,Regular Air,19-01-2016,$2.16,$3.85,$1.69,10,$69.30,0%,$5.94,$65.86,$0.70,$66.51</t>
  </si>
  <si>
    <t>6525-1,23-04-2016,Thomas Thornton,"834 Bourke St,Waterloo",Sydney,NSW,Small Business,Charlie Bui,Low,Apex Straight Scissors,Office Supplies,Small Box,Regular Air,24-04-2016,$5.19,$12.98,$7.79,8,$123.52,0%,$2.58,$122.74,$3.14,$126.45</t>
  </si>
  <si>
    <t>6526-1,14-01-2017,Patrick ODonnell,"21 Wentworth St,Parramatta",Sydney,NSW,Consumer,Aanya Zhang,High,Artisan Binder Labels,Office Supplies,Wrap Bag,Regular Air,15-01-2017,$2.45,$3.89,$1.44,9,$136.04,3%,$4.07,$127.85,$7.01,$128.47</t>
  </si>
  <si>
    <t>6526-1,10-11-2016,Brad Eason,"1737 Botany Rd,Banksmeadow",Sydney,NSW,Home Office,Nicholas Fernandes,High,Alto Memo Cubes,Office Supplies,Small Box,Regular Air,21-11-2016,$3.32,$5.18,$1.86,8,$128.32,9%,$5.82,$124.66,$2.04,$125.47</t>
  </si>
  <si>
    <t>6526-1,23-04-2016,Cindy Chapman,"53-55 Liverpool St,Sydney",Sydney,NSW,Corporate,Tina Carlton,Critical,"DrawIt Colored Pencils, 48-Color Set",Technology,Small Box,Regular Air,24-04-2016,$21.56,$36.55,$14.99,44,$928.96,3%,$0.00,$936.22,$13.89,$974.52</t>
  </si>
  <si>
    <t>6526-1,02-06-2016,Jim Kriz,"85-113 Dunning Ave,Roseberry",Sydney,NSW,Small Business,Mihael Khan,Not Specified,"Angle-D Binders with Locking Rings, Label Holders",Office Supplies,Small Box,Regular Air,04-06-2016,$4.53,$7.30,$2.77,38,$304.00,0%,$27.36,$276.64,$7.72,$278.45</t>
  </si>
  <si>
    <t>6527-1,26-01-2017,Harold Pawlan,"180 High Street,Windsor",Melbourne,VIC,Home Office,Connor Betts,High,Smiths Colored Interoffice Envelopes,Office Supplies,Small Box,Regular Air,27-01-2017,$19.83,$30.98,$11.15,40,$631.36,3%,$20.96,$620.19,$19.51,$613.16</t>
  </si>
  <si>
    <t>6528-1,06-12-2015,Ben Peterman,"2a/285A Crown St,Surry Hills",Sydney,NSW,Corporate,Phoebe Gour,Critical,Smiths Standard Envelopes,Office Supplies,Small Pack,Express Air,08-12-2015,$3.52,$5.68,$2.16,45,$162.32,5%,$5.64,$126.58,$1.39,$126.78</t>
  </si>
  <si>
    <t>6528-1,17-11-2016,Saphhira Shifley,"Westfield Miranda, 600 Kingsway,Miranda",Sydney,NSW,Home Office,Preston Senome,Medium,Smiths Bulldog Clip,Office Supplies,Wrap Bag,Regular Air,19-11-2016,$2.31,$3.78,$1.47,47,$136.34,2%,$7.08,$123.76,$0.71,$123.76</t>
  </si>
  <si>
    <t>6528-1,17-02-2016,Tony Sayre,"499-501 Lygon Street,Carlton North",Melbourne,VIC,Home Office,Yvette Biti,Critical,Smiths Standard Envelopes,Technology,Medium Box,Regular Air,18-02-2016,$3.52,$5.68,$2.16,8,$137.54,9%,$1.48,$126.75,$1.39,$128.76</t>
  </si>
  <si>
    <t>6529-1,13-02-2016,Christina Vanderzanden,"188 Pitt Street,Sydney",Sydney,NSW,Small Business,Tina Carlton,Not Specified,"Angle-D Binders with Locking Rings, Label Holders",Office Supplies,Small Box,Regular Air,20-02-2016,$4.53,$7.30,$2.77,18,$137.56,2%,$1.45,$124.75,$7.72,$122.46</t>
  </si>
  <si>
    <t>6530-1,15-12-2016,Monica Federle,"834 Bourke St,Waterloo",Sydney,NSW,Home Office,Charlie Bui,Critical,Aluminum Document Frame,Office Supplies,Wrap Bag,Express Air,24-12-2016,$5.50,$12.22,$6.72,41,$207.74,10%,$2.08,$205.66,$2.85,$208.51</t>
  </si>
  <si>
    <t>6530-1,15-12-2016,Monica Federle,"834 Bourke St,Waterloo",Sydney,NSW,Small Business,Charlie Bui,Low,Aluminum Document Frame,Office Supplies,Wrap Bag,Regular Air,24-12-2016,$5.50,$12.22,$6.72,42,$207.74,9%,$2.08,$205.66,$2.85,$208.51</t>
  </si>
  <si>
    <t>6530-1,15-12-2016,Monica Federle,"834 Bourke St,Waterloo",Sydney,NSW,Corporate,Charlie Bui,Critical,Aluminum Document Frame,Office Supplies,Small Box,Regular Air,24-12-2016,$5.50,$12.22,$6.72,32,$207.74,9%,$2.06,$205.66,$2.85,$208.51</t>
  </si>
  <si>
    <t>6531-1,11-05-2016,Cindy Stewart,"1/173-179 Bronte Rd,Waverley",Sydney,NSW,Corporate,Leighton Forrest,Not Specified,UGen Ultra Cordless Optical Suite,Technology,Small Box,Regular Air,14-05-2016,$54.52,$100.97,$46.45,29,"$1,242.00",3%,$124.28,"$1,248.33",$7.18,"$1,270.38"</t>
  </si>
  <si>
    <t>6531-1,17-12-2016,Theresa Coyne,"Hoyts Entertainment Quarter 122 Lang Road,Moore Park",Sydney,NSW,Home Office,Tina Carlton,Low,EcoTones Memo Sheets,Technology,Small Box,Regular Air,19-12-2016,$2.52,$4.00,$1.48,30,$112.00,8%,$4.48,$107.52,$1.30,$108.82</t>
  </si>
  <si>
    <t>6531-1,22-05-2016,Patrick Groys,"188 Pitt Street,Sydney",Sydney,NSW,Corporate,Tina Carlton,Medium,Adesso Programmable 142-Key Keyboard,Technology,Small Box,Regular Air,23-05-2016,$32.02,$152.48,$120.46,39,"$5,865.48",5%,$337.29,"$5,337.59",$4.00,"$5,357.58"</t>
  </si>
  <si>
    <t>6531-1,01-02-2017,Joy Daniels,"12 Princess Hwy,Sylvania",Sydney,NSW,Corporate,Nicholas Fernandes,Medium,Artisan 474 Labels,Office Supplies,Wrap Bag,Express Air,05-02-2017,$1.84,$2.88,$1.04,11,$92.15,9%,$3.87,$95.09,$0.99,$95.09</t>
  </si>
  <si>
    <t>6531-1,24-01-2016,Joy Bell,"Westfield Miranda, 600 Kingsway,Miranda",Sydney,NSW,Corporate,Preston Senome,High,TechSavi Internet Navigator Keyboard,Office Supplies,Wrap Bag,Regular Air,25-01-2016,$6.21,$30.98,$24.47,6,$643.32,1%,$59.34,$622.20,$6.50,$626.78</t>
  </si>
  <si>
    <t>6531-1,17-12-2016,Theresa Coyne,"Hoyts Entertainment Quarter 122 Lang Road,Moore Park",Sydney,NSW,Consumer,Tina Carlton,Critical,EcoTones Memo Sheets,Office Supplies,Small Box,Regular Air,19-12-2016,$2.52,$4.00,$1.48,34,$112.00,3%,$4.48,$107.52,$1.30,$108.82</t>
  </si>
  <si>
    <t>6531-1,17-12-2016,Theresa Coyne,"Hoyts Entertainment Quarter 122 Lang Road,Moore Park",Sydney,NSW,Small Business,Tina Carlton,Not Specified,EcoTones Memo Sheets,Office Supplies,Wrap Bag,Express Air,19-12-2016,$2.52,$4.00,$1.48,6,$112.00,7%,$4.48,$107.52,$1.30,$108.82</t>
  </si>
  <si>
    <t>6532-1,18-12-2016,Christopher Martinez,"188 Pitt Street,Sydney",Sydney,NSW,Small Business,Tina Carlton,Critical,Apex Box Cutter Scissors,Office Supplies,Wrap Bag,Regular Air,19-12-2016,$4.19,$10.23,$6.04,32,$194.37,3%,$9.72,$184.65,$4.68,$189.33</t>
  </si>
  <si>
    <t>6532-1,20-12-2015,Eva Jacobs,"Westfield 1 Anderson St,Chatswood",Sydney,NSW,Corporate,Nicholas Fernandes,Medium,Apex Preferred Stainless Steel Scissors,Office Supplies,Wrap Bag,Regular Air,24-12-2015,$2.50,$5.68,$3.18,35,$37.62,6%,$2.93,$167.61,$3.60,$178.04</t>
  </si>
  <si>
    <t>6532-1,18-12-2016,Christopher Martinez,"188 Pitt Street,Sydney",Sydney,NSW,Home Office,Tina Carlton,High,Apex Box Cutter Scissors,Technology,Small Pack,Regular Air,19-12-2016,$4.19,$10.23,$6.04,23,$194.37,1%,$9.72,$184.65,$4.68,$189.33</t>
  </si>
  <si>
    <t>6532-1,18-12-2016,Christopher Martinez,"188 Pitt Street,Sydney",Sydney,NSW,Home Office,Tina Carlton,Not Specified,Apex Box Cutter Scissors,Technology,Large Box,Regular Air,19-12-2016,$4.19,$10.23,$6.04,7,$194.37,2%,$9.72,$184.65,$4.68,$189.33</t>
  </si>
  <si>
    <t>6532-1,18-12-2016,Christopher Martinez,"188 Pitt Street,Sydney",Sydney,NSW,Consumer,Tina Carlton,High,Apex Design Stainless Steel Bent Scissors,Office Supplies,Wrap Bag,Express Air,19-12-2016,$2.87,$6.84,$3.97,1,$194.37,2%,$9.72,$184.65,$4.42,$189.33</t>
  </si>
  <si>
    <t>6532-1,10-06-2015,Art Ferdur,"152 Bunnerong Road,Eastgardens",Sydney,NSW,Corporate,Tina Carlton,Critical,Smiths Metal Binder Clips,Office Supplies,Wrap Bag,Regular Air,12-06-2015,$1.60,$2.62,$1.02,47,$45.44,7%,$2.27,$43.17,$0.80,$49.56</t>
  </si>
  <si>
    <t>6532-1,18-12-2016,Christopher Martinez,"188 Pitt Street,Sydney",Sydney,NSW,Corporate,Tina Carlton,Medium,Apex Box Cutter Scissors,Office Supplies,Small Box,Express Air,19-12-2016,$4.19,$10.23,$6.04,18,$194.37,10%,$9.72,$184.65,$4.68,$189.33</t>
  </si>
  <si>
    <t>6534-1,14-12-2016,Dorris Love,"359 Crown Street,Surry Hills",Sydney,NSW,Corporate,Phoebe Gour,Critical,Adesso Programmable 142-Key Keyboard,Technology,Small Box,Regular Air,15-12-2016,$32.02,$152.48,$120.46,48,"$5,755.32",4%,$42.35,"$5,560.29",$4.00,"$5,070.48"</t>
  </si>
  <si>
    <t>6534-1,16-03-2013,Christina Vanderzanden,"188 Pitt Street,Sydney",Sydney,NSW,Home Office,Tina Carlton,High,Ames Color-File Green Diamond Border X-ray Mailers,Office Supplies,Small Box,Express Air,20-03-2013,$52.07,$83.98,$31.91,18,"$3,154.10",3%,$9.06,"$3,132.14",$5.01,"$3,206.34"</t>
  </si>
  <si>
    <t>6534-1,17-09-2015,Naresj Patel,"106 Ebley Street,Bondi Junction",Sydney,NSW,Small Business,Leighton Forrest,Medium,Artisan 481 Labels,Office Supplies,Small Box,Regular Air,17-09-2015,$1.94,$3.08,$1.14,34,$14.98,7%,$0.59,$14.39,$0.99,$15.26</t>
  </si>
  <si>
    <t>6534-1,10-05-2016,Roy Collins,"Westfield Sydney,Sydney",Sydney,NSW,Home Office,Natasha Song,Critical,Artisan 487 Labels,Furniture,Small Pack,Regular Air,12-05-2016,$2.29,$3.69,$1.40,4,$139.86,3%,$5.55,$132.87,$0.50,$132.56</t>
  </si>
  <si>
    <t>6534-1,18-12-2016,Christopher Martinez,"188 Pitt Street,Sydney",Sydney,NSW,Home Office,Tina Carlton,Low,"Alto Parchment Paper, Assorted Colors",Technology,Large Box,Regular Air,19-12-2016,$4.59,$7.28,$2.69,25,$194.37,7%,$9.72,$184.65,$11.15,$189.33</t>
  </si>
  <si>
    <t>6534-1,08-05-2016,Michelle Moray,"310 Wattle St,Ultimo",Sydney,NSW,Small Business,Aanya Zhang,Critical,Steady 52201 APSCO Electric Pencil Sharpener,Office Supplies,Wrap Bag,Regular Air,12-05-2016,$16.80,$40.97,$24.17,32,$546.58,3%,$49.01,$518.78,$8.99,$516.69</t>
  </si>
  <si>
    <t>6535-1,16-11-2014,Julia Dunbar,"Qantas Domestic Terminal,Mascot",Sydney,NSW,Home Office,Phoebe Gour,Not Specified,Artisan 481 Labels,Office Supplies,Small Box,Express Air,18-11-2014,$1.94,$3.08,$1.14,50,$188.34,2%,$18.75,$169.71,$0.99,$178.33</t>
  </si>
  <si>
    <t>6536-1,24-08-2016,Jasper Cacioppo,"24 Addison Rd,Marrickville",Sydney,NSW,Consumer,Radhya Staples,High,Colored Envelopes,Technology,Small Box,Regular Air,02-09-2016,$2.25,$3.69,$1.44,7,$95.55,4%,$0.00,$94.56,$2.50,$95.56</t>
  </si>
  <si>
    <t>6536-1,22-12-2016,Giulietta Weimer,"48 Albion St,Surry Hills",Sydney,NSW,Small Business,Natasha Song,High,Smiths General Use 3-Ring Binders,Office Supplies,Wrap Bag,Regular Air,23-12-2016,$1.18,$1.88,$0.70,39,$35.72,4%,$2.14,$33.58,$1.49,$35.07</t>
  </si>
  <si>
    <t>6536-1,22-12-2016,Giulietta Weimer,"48 Albion St,Surry Hills",Sydney,NSW,Corporate,Natasha Song,Low,Smiths General Use 3-Ring Binders,Office Supplies,Small Box,Regular Air,23-12-2016,$1.18,$1.88,$0.70,3,$35.72,8%,$2.14,$33.58,$1.49,$35.07</t>
  </si>
  <si>
    <t>6536-1,03-02-2016,Darrin Martin,"221 Barkly St,St Kilda",Melbourne,VIC,Corporate,Yvette Biti,High,Smiths General Use 3-Ring Binders,Technology,Jumbo Drum,Delivery Truck,05-02-2016,$1.18,$1.88,$0.70,12,$35.72,6%,$2.14,$33.58,$1.49,$35.07</t>
  </si>
  <si>
    <t>6536-1,02-06-2016,Jim Kriz,"28 Diunnize Ave,Roseberry",Sydney,NSW,Home Office,Tina Carlton,High,Smiths General Use 3-Ring Binders,Office Supplies,Wrap Bag,Regular Air,04-06-2016,$1.18,$1.88,$0.70,26,$35.44,7%,$0.10,$35.34,$1.49,$35.07</t>
  </si>
  <si>
    <t>6537-1,01-05-2016,Sally Knutson,"Shop 1, 186-190 Church Street,Parramatta</t>
  </si>
  <si>
    <t>6538-1,31-01-2015,Carl Ludwig,"1/173-179 Bronte Rd,Waverley",Sydney,NSW,Small Business,Leighton Forrest,Low,"Artisan Flip-Chart Easel Binder, Black",Office Supplies,Small Box,Regular Air,02-02-2015,$13.88,$22.38,$8.50,5,$223.72,7%,$12.19,$221.53,$15.10,$226.64</t>
  </si>
  <si>
    <t>6538-1,01-10-2014,Patrick Jones,"222 Barkly St,St Kilda",Melbourne,VIC,Corporate,Yvette Biti,Critical,Adesso Programmable 142-Key Keyboard,Technology,Small Box,Regular Air,03-10-2014,$32.02,$152.48,$120.46,48,"$4,726.80",4%,$292.76,"$3,896.82",$4.00,"$3,926.86"</t>
  </si>
  <si>
    <t>6538-1,21-10-2016,Patrick Jones,"221 Barkly St,St Kilda",Melbourne,VIC,Corporate,Yvette Biti,Not Specified,Artisan Binder Labels,Office Supplies,Small Box,Regular Air,23-10-2016,$2.45,$3.89,$1.44,14,$11.67,4%,$0.00,$11.67,$7.01,$18.68</t>
  </si>
  <si>
    <t>6539-1,13-01-2016,Dave Hallsten,"1 John St,Waterloo",Sydney,NSW,Home Office,Charlie Bui,Not Specified,Steady Pocket Accent Highlighters,Office Supplies,Small Box,Regular Air,14-01-2016,$0.93,$1.60,$0.67,38,$62.80,9%,$4.35,$56.11,$1.29,$62.63</t>
  </si>
  <si>
    <t>6540-1,08-12-2016,Erica Hernandez,"12 Princess Hwy,Sylvania",Sydney,NSW,Home Office,Nicholas Fernandes,Low,Aluminum Document Frame,Office Supplies,Wrap Bag,Regular Air,12-12-2016,$5.50,$12.22,$6.72,10,$207.74,8%,$2.08,$205.66,$2.85,$218.51</t>
  </si>
  <si>
    <t>6540-1,15-12-2016,Monica Federle,"834 Bourke St,Waterloo",Sydney,NSW,Consumer,Charlie Bui,High,Aluminum Document Frame,Office Supplies,Small Pack,Regular Air,24-12-2016,$5.50,$12.22,$6.72,37,$207.74,8%,$2.08,$205.66,$2.85,$208.51</t>
  </si>
  <si>
    <t>6540-1,20-08-2013,Cynthia Arntzen,"Hoyts Entertainment Quarter 122 Lang Road,Moore Park",Sydney,NSW,Small Business,Tina Carlton,High,Alto Perma 3000 Stacking Storage Drawers,Office Supplies,Small Box,Regular Air,22-08-2013,$8.92,$29.74,$20.82,18,$336.40,3%,$36.34,$303.54,$6.64,$318.25</t>
  </si>
  <si>
    <t>6540-1,10-12-2016,Ken Lonsdale,"99 Lygon Street,East Brunswick",Melbourne,VIC,Home Office,Connor Betts,Medium,Artisan 474 Labels,Technology,Jumbo Drum,Delivery Truck,14-12-2016,$1.84,$2.88,$1.04,38,$15.35,9%,$1.47,$14.09,$0.99,$15.27</t>
  </si>
  <si>
    <t>6540-1,27-03-2016,Brean Mhone,"333-339 Enmore Rd,Marrickville",Sydney,NSW,Corporate,Preston Senome,Medium,"Alto Parchment Paper, Assorted Colors",Furniture,Small Pack,Regular Air,29-03-2016,$4.59,$7.28,$2.69,16,$285.10,0%,$2.58,$258.96,$11.15,$251.96</t>
  </si>
  <si>
    <t>6541-1,22-12-2015,Carol Triggs,"501 George St,Sydney",Sydney,NSW,Consumer,Samantha Chairs,Medium,UGen Ultra Cordless Optical Suite,Technology,Small Box,Regular Air,24-12-2015,$54.52,$100.97,$46.45,12,"$9,699.85",0%,$65.80,"$7,509.81",$7.18,"$7,534.03"</t>
  </si>
  <si>
    <t>6541-1,11-11-2015,Nora Price,"7 Khartoum Rd,Macquarie Park",Sydney,NSW,Small Business,Preston Senome,Critical,Beekin 105-Key Black Keyboard,Office Supplies,Small Box,Regular Air,13-11-2015,$6.39,$19.98,$13.59,6,$635.16,2%,$31.26,$518.59,$4.00,$521.36</t>
  </si>
  <si>
    <t>6541-1,04-09-2015,Brooke Gillingham,"21 Wentworth St,Parramatta",Sydney,NSW,Corporate,Aanya Zhang,Not Specified,Artisan 474 Labels,Office Supplies,Wrap Bag,Regular Air,06-09-2015,$1.84,$2.88,$1.04,45,$41.36,10%,$3.92,$37.62,$0.99,$38.13</t>
  </si>
  <si>
    <t>6542-1,31-12-2015,Matt Collister,"99 Glebe Point Rd,Glebe",Sydney,NSW,Small Business,Natasha Song,Medium,UGen Ultra Cordless Optical Suite,Office Supplies,Small Box,Express Air,01-01-2016,$54.52,$100.97,$46.45,24,"$1,259.16",6%,"$1,211.97","$1,228.41",$7.18,"$1,298.90"</t>
  </si>
  <si>
    <t>6542-1,28-12-2016,Tracy Zic,"24 Addison Rd,Marrickville",Sydney,NSW,Home Office,Radhya Staples,High,Pizazz Drawing Pencil Set,Office Supplies,Wrap Bag,Express Air,29-12-2016,$1.53,$2.78,$1.25,9,$133.44,9%,$4.00,$129.44,$1.34,$130.64</t>
  </si>
  <si>
    <t>6542-1,28-01-2016,Noel Staavos,"85-113 Dunning Ave,Roseberry",Sydney,NSW,Home Office,Mihael Khan,Not Specified,Artisan 481 Labels,Office Supplies,Wrap Bag,Regular Air,30-01-2016,$1.94,$3.08,$1.14,34,$68.00,2%,$3.94,$57.66,$0.99,$61.41</t>
  </si>
  <si>
    <t>6542-1,15-12-2016,Monica Federle,"484 Bourke St,Waterloo",Sydney,NSW,Home Office,Charlie Bui,High,Artisan 48 Labels,Technology,Small Box,Regular Air,24-12-2016,$3.84,$6.30,$2.46,2,$207.74,3%,$2.08,$205.68,$0.50,$218.61</t>
  </si>
  <si>
    <t>6542-1,19-01-2017,Laurel Workman,"38/133-145 Castlereagh St,Sydney",Sydney,NSW,Home Office,Natasha Song,High,Pizazz Drawing Pencil Set,Office Supplies,Wrap Bag,Express Air,21-01-2017,$1.53,$2.78,$1.25,16,$133.44,10%,$4.00,$129.44,$1.34,$130.64</t>
  </si>
  <si>
    <t>6542-1,26-09-2016,Christopher Martinez,"188 Pitt Street,Sydney",Sydney,NSW,Consumer,Tina Carlton,Medium,"Artisan Flip-Chart Easel Binder, Black",Technology,Small Box,Regular Air,28-09-2016,$13.88,$22.38,$8.50,12,$406.76,0%,$26.38,$373.76,$15.10,$383.63</t>
  </si>
  <si>
    <t>6542-1,28-12-2016,Tracy Zic,"24 Addison Rd,Marrickville",Sydney,NSW,Consumer,Radhya Staples,High,Pizazz Drawing Pencil Set,Office Supplies,Small Box,Express Air,29-12-2016,$1.17,$2.78,$1.61,42,$133.44,0%,$4.00,$129.44,$1.20,$130.64</t>
  </si>
  <si>
    <t>6542-1,18-05-2016,Bruce Hennar,"85-113 Dunning Ave,Roseberry",Sydney,NSW,Corporate,Mihael Khan,Critical,Pizazz Drawing Pencil Set,Technology,Small Box,Regular Air,20-05-2016,$1.53,$2.78,$1.25,44,$133.44,3%,$4.00,$129.44,$1.34,$130.64</t>
  </si>
  <si>
    <t>6542-1,28-12-2016,Tracy Zic,"24 Addison Rd,Marrickville",Sydney,NSW,Corporate,Radhya Staples,Low,Pizazz Drawing Pencil Set,Office Supplies,Wrap Bag,Regular Air,29-12-2016,$1.53,$2.78,$1.25,38,$133.44,6%,$4.00,$129.44,$1.34,$130.64</t>
  </si>
  <si>
    <t>6542-1,14-11-2016,Alan Barnes,"99 Glebe Point Rd,Glebe",Sydney,NSW,Home Office,Natasha Song,Medium,"Alto Parchment Paper, Assorted Colors",Office Supplies,Wrap Bag,Regular Air,15-11-2016,$4.59,$7.28,$2.69,19,$285.34,3%,$2.37,$278.51,$11.15,$278.64</t>
  </si>
  <si>
    <t>6543-1,17-09-2015,Tony Sayre,"499-501 Lygon Street,Carlton North",Melbourne,VIC,Small Business,Yvette Biti,Not Specified,Steady Major Accent Highlighters,Technology,Small Box,Regular Air,13-09-2015,$3.75,$7.08,$3.33,38,$223.81,0%,$12.44,$221.53,$2.35,$226.53</t>
  </si>
  <si>
    <t>6544-1,06-03-2016,Erica Smith,"188 Pitt Street,Sydney",Sydney,NSW,Small Business,Tina Carlton,Not Specified,Steady Pocket Accent Highlighters,Technology,Small Box,Regular Air,11-03-2016,$0.93,$1.60,$0.67,49,$15.96,8%,$0.32,$13.32,$1.29,$15.71</t>
  </si>
  <si>
    <t>6544-1,02-07-2016,Astrea Jones,"2a/285A Crown St,Surry Hills",Sydney,NSW,Small Business,Phoebe Gour,Not Specified,Alto Perma 2700 Stacking Storage Drawers,Office Supplies,Small Box,Express Air,04-07-2016,$7.13,$20.98,$13.85,18,$431.50,10%,$37.75,$303.05,$5.42,$309.64</t>
  </si>
  <si>
    <t>6545-1,26-09-2016,Mike Kennedy,"99 Lygon Street,East Brunswick",Melbourne,VIC,Consumer,Connor Betts,High,"Multi-Use Personal File Cart and Caster Set, Three Stacking Bins",Office Supplies,Small Box,Regular Air,05-10-2016,$14.95,$34.76,$19.81,32,"$3,331.78",8%,$32.37,"$3,307.59",$8.22,"$3,033.84"</t>
  </si>
  <si>
    <t>6546-1,17-01-2016,John Lucas,"188 Pitt Street,Sydney",Sydney,NSW,Corporate,Tina Carlton,Medium,Beekin 105-Key Black Keyboard,Office Supplies,Wrap Bag,Regular Air,19-01-2016,$6.39,$19.98,$13.59,41,$325.70,3%,$26.38,$302.56,$4.00,$315.96</t>
  </si>
  <si>
    <t>6546-1,07-06-2013,Janet Martin,"24 Addison Rd,Marrickville",Sydney,NSW,Corporate,Radhya Staples,Low,600 Series Non-Flip,Technology,Small Box,Regular Air,08-06-2013,$19.78,$45.99,$26.21,29,"$24,599.59",3%,"$2,233.96","$22,875.63",$4.99,"$22,905.16"</t>
  </si>
  <si>
    <t>6548-1,09-12-2016,Guy Armstrong,"6 Mary St,Newtown",Sydney,NSW,Corporate,Samantha Chairs,Critical,Artisan Poly Binder Pockets,Office Supplies,Wrap Bag,Regular Air,10-12-2016,$2.26,$3.58,$1.32,6,$11.86,1%,$0.40,$10.30,$5.47,$12.60</t>
  </si>
  <si>
    <t>6548-1,08-11-2016,Stephanie Ulpright,"541 Church St ,Richmond",Melbourne,VIC,Small Business,Yvette Biti,Critical,Artisan 474 Labels,Office Supplies,Small Box,Regular Air,08-11-2016,$1.84,$2.88,$1.04,12,$76.60,2%,$2.27,$74.53,$0.99,$75.12</t>
  </si>
  <si>
    <t>6549-1,28-06-2014,William Brown,"3 Carrington Road ,Box Hill",Melbourne,VIC,Home Office,Yvette Biti,High,"DrawIt Colored Pencils, 48-Color Set",Office Supplies,Wrap Bag,Regular Air,30-06-2014,$21.56,$36.55,$14.99,26,$113.20,3%,$12.14,$106.72,$13.89,$110.00</t>
  </si>
  <si>
    <t>6550-1,03-07-2016,Philip Fox,"61 York St,Sydney",Sydney,NSW,Small Business,Leighton Forrest,Not Specified,Alto Perma 2700 Stacking Storage Drawers,Office Supplies,Small Box,Regular Air,05-07-2016,$8.92,$29.74,$20.82,44,$840.08,7%,$72.25,$744.21,$6.64,$755.22</t>
  </si>
  <si>
    <t>6551-1,24-01-2017,Jeremy Pistek,"85-113 Dunning Ave,Roseberry",Sydney,NSW,Corporate,Mihael Khan,Not Specified,Artisan 474 Labels,Office Supplies,Small Box,Regular Air,25-01-2017,$1.84,$2.88,$1.04,2,$69.30,7%,$2.77,$66.54,$0.99,$67.43</t>
  </si>
  <si>
    <t>6551-1,23-04-2016,Thomas Thornton,"221 Barkly St,St Kilda",Melbourne,VIC,Small Business,Yvette Biti,Critical,Beekin 105-Key Black Keyboard,Office Supplies,Wrap Bag,Regular Air,24-04-2016,$6.39,$19.98,$13.59,2,$93.56,8%,$0.00,$93.66,$4.00,$93.34</t>
  </si>
  <si>
    <t>6551-1,12-10-2015,Bobby Trafton,"85-113 Dunning Ave,Rosebery",Sydney,NSW,Home Office,Mihael Khan,Medium,Pizazz Drawing Pencil Set,Office Supplies,Small Box,Regular Air,14-10-2015,$1.53,$2.78,$1.25,8,$80.12,7%,$5.41,$67.61,$1.34,$98.43</t>
  </si>
  <si>
    <t>6551-1,22-08-2015,Bryan Spruell,"1 John Street,Waterloo",Sydney,NSW,Small Business,Charlie Bui,Low,"Laser Neon Mac Format Diskettes, 10/Pack",Office Supplies,Small Box,Regular Air,27-08-2015,$1.87,$8.12,$6.25,23,$91.28,3%,$8.59,$88.13,$2.83,$88.84</t>
  </si>
  <si>
    <t>6552-1,16-03-2015,Harold Pawlan,"180 High Street,Windsor",Melbourne,VIC,Corporate,Connor Betts,Not Specified,TechSavi Cordless Elite Duo,Office Supplies,Small Pack,Regular Air,16-03-2015,$60.59,$100.98,$40.39,24,"$1,211.76",10%,$0.00,"$1,211.76",$7.18,"$1,218.94"</t>
  </si>
  <si>
    <t>6552-1,19-12-2015,Olvera Toch,"3 Carrington Road ,Box Hill",Melbourne,VIC,Corporate,Yvette Biti,Low,Artisan 474 Labels,Office Supplies,Small Box,Regular Air,21-12-2015,$1.84,$2.88,$1.04,3,$128.28,8%,$12.92,$127.76,$0.99,$129.71</t>
  </si>
  <si>
    <t>6552-1,05-05-2016,Shaun Weien,"310 Wattle St,Ultimo",Sydney,NSW,Corporate,Aanya Zhang,High,"Wirebound Message Book, 4 per Page",Office Supplies,Small Box,Regular Air,07-05-2016,$3.48,$5.43,$1.95,13,$63.36,3%,$4.67,$69.97,$0.95,$60.68</t>
  </si>
  <si>
    <t>6552-1,21-09-2016,Dan Campbell,"1/173-179 Bronte Rd,Waverley",Sydney,NSW,Small Business,Leighton Forrest,Medium,Apex Straight Scissors,Technology,Small Box,Regular Air,21-09-2016,$5.19,$12.98,$7.79,27,$172.00,10%,$15.76,$152.08,$3.14,$160.71</t>
  </si>
  <si>
    <t>6552-1,28-04-2015,Dianna Arnett,"99 Lygon Street,East Brunswick",Melbourne,VIC,Home Office,Connor Betts,Critical,"Creator Anti Dust Chalk, 12/Pack",Office Supplies,Wrap Bag,Regular Air,30-04-2015,$1.09,$1.82,$0.73,36,$48.84,10%,$2.97,$45.91,$1.00,$46.61</t>
  </si>
  <si>
    <t>6552-1,28-08-2015,Phillip Flathmann,"Macquarie Centre Cnr Herring Road &amp; Waterloo Road,Macquarie Park",Sydney,NSW,Small Business,Nicholas Fernandes,High,"Steady Colorific Colored Pencils, 12/Box",Office Supplies,Small Box,Regular Air,30-08-2015,$1.30,$2.88,$1.58,29,$10.86,3%,$0.79,$10.15,$1.01,$10.43</t>
  </si>
  <si>
    <t>6553-1,14-11-2016,Alan Barnes,"99 Glebe Point Rd,Glebe",Sydney,NSW,Corporate,Natasha Song,Medium,Artisan 474 Labels,Office Supplies,Small Box,Regular Air,15-11-2016,$1.84,$2.88,$1.04,8,$38.40,2%,$2.54,$36.66,$0.99,$38.13</t>
  </si>
  <si>
    <t>6554-1,19-01-2016,Tamara Willingham,"Sydney Fish Market, Bank Street, Sydney",Sydney,NSW,Consumer,Phoebe Gour,Low,"Angle-D Binders with Locking Rings, Label Holders",Office Supplies,Wrap Bag,Regular Air,19-01-2016,$4.53,$7.30,$2.77,8,$62.10,5%,$5.24,$56.16,$7.72,$55.02</t>
  </si>
  <si>
    <t>6554-1,24-12-2016,Maurice Satty,"188 Pitt Street,Sydney",Sydney,NSW,Consumer,Tina Carlton,Medium,Pestelopen Markers,Office Supplies,Wrap Bag,Regular Air,25-12-2016,$1.76,$3.38,$1.62,30,$347.60,9%,$20.86,$326.70,$0.85,$334.06</t>
  </si>
  <si>
    <t>6555-1,25-09-2016,Valerie Dominguez,"152 Bunnerong Road,Eastgardens",Sydney,NSW,Corporate,Tina Carlton,Critical,Artisan 479 Labels,Office Supplies,Small Pack,Regular Air,26-09-2016,$1.59,$2.61,$1.02,49,$194.57,2%,$15.55,$178.65,$0.50,$187.22</t>
  </si>
  <si>
    <t>6555-1,24-08-2016,Jasper Cacioppo,"24 Addison Rd,Marrickville",Sydney,NSW,Corporate,Radhya Staples,High,Artisan Non-Stick Binders,Office Supplies,Wrap Bag,Regular Air,02-09-2016,$2.74,$4.49,$1.75,32,$52.83,9%,$0.00,$52.22,$1.49,$53.22</t>
  </si>
  <si>
    <t>6555-1,27-05-2015,Bheck OBriant,"Macquarie Centre Cnr Herring Road &amp; Waterloo Road,Macquarie Park",Sydney,NSW,Corporate,Nicholas Fernandes,Not Specified,Artisan 474 Labels,Office Supplies,Small Pack,Regular Air,29-05-2015,$1.84,$2.88,$1.04,23,$136.08,1%,$5.56,$127.68,$0.99,$123.11</t>
  </si>
  <si>
    <t>6556-1,03-08-2015,Dave Hallsten,"1 John St,Waterloo",Sydney,NSW,Consumer,Charlie Bui,Medium,Artisan Binder Labels,Office Supplies,Wrap Bag,Regular Air,08-08-2015,$2.45,$3.89,$1.44,10,$41.32,10%,$4.12,$37.88,$7.01,$13.20</t>
  </si>
  <si>
    <t>6557-1,19-01-2017,Laurel Workman,"38/133-145 Castlereagh St,Sydney",Sydney,NSW,Corporate,Natasha Song,Low,Artisan Hanging File Binders,Office Supplies,Wrap Bag,Regular Air,21-01-2017,$3.65,$5.98,$2.33,19,$136.04,0%,$4.08,$131.96,$1.49,$137.43</t>
  </si>
  <si>
    <t>6557-1,04-02-2017,Eria McGuire,"1 John St,Waterloo",Sydney,NSW,Corporate,Charlie Bui,Not Specified,Artisan Poly Binder Pockets,Technology,Small Pack,Regular Air,05-02-2017,$2.26,$3.58,$1.32,8,$136.84,10%,$4.08,$131.96,$5.47,$137.43</t>
  </si>
  <si>
    <t>6557-1,07-01-2015,Michael Oakman,"8 Rankins Lane ,Melbourne",Melbourne,VIC,Consumer,Connor Betts,Medium,PastelOcean Color Pencil Set,Office Supplies,Small Box,Regular Air,09-01-2015,$11.11,$19.84,$8.73,32,$136.04,5%,$10.86,$131.96,$4.10,$137.43</t>
  </si>
  <si>
    <t>6557-1,29-09-2015,Michael Oakman,"8 Rankins Lane ,Melbourne",Melbourne,VIC,Home Office,Connor Betts,Medium,Artisan Hanging File Binders,Office Supplies,Small Pack,Regular Air,30-09-2015,$3.65,$5.98,$2.33,22,$135.04,2%,$4.08,$131.96,$1.49,$137.43</t>
  </si>
  <si>
    <t>6558-1,25-12-2015,Karl Brown,"470 Anzac Parade,Kingsford",Sydney,NSW,Home Office,Tina Carlton,Not Specified,1726 Digital Answering Machine,Office Supplies,Small Box,Regular Air,26-12-2015,$8.82,$20.99,$12.17,29,$50.92,8%,$2.15,$48.91,$4.81,$49.60</t>
  </si>
  <si>
    <t>6560-1,27-06-2015,Stefania Perrino,"180 High Street,Windsor",Melbourne,VIC,Small Business,Connor Betts,Medium,"Angle-D Binders with Locking Rings, Label Holders",Office Supplies,Small Box,Regular Air,29-06-2015,$4.53,$7.30,$2.77,32,$132.40,5%,$5.56,$123.84,$7.72,$126.45</t>
  </si>
  <si>
    <t>6560-1,11-07-2016,Katherine Murray,"18 Whistler St,Sydney",Sydney,NSW,Consumer,Nicholas Fernandes,Not Specified,Assorted Color Push Pins,Technology,Small Pack,Regular Air,12-07-2016,$0.87,$1.81,$0.94,21,$16.95,1%,$0.63,$16.65,$0.75,$16.85</t>
  </si>
  <si>
    <t>6560-1,18-01-2017,Rick Zandusky,"224A Gertrude St,Fitzroy",Melbourne,VIC,Small Business,Connor Betts,Critical,OIC Thumb-Tacks,Office Supplies,Wrap Bag,Regular Air,21-01-2017,$0.71,$1.14,$0.43,24,$15.96,7%,$0.00,$15.96,$0.70,$16.66</t>
  </si>
  <si>
    <t>6560-1,16-05-2015,Carlosder Meady,"152 Bunnerong Road,Eastgardens",Sydney,NSW,Corporate,Tina Carlton,High,Artisan Binder Labels,Office Supplies,Small Box,Regular Air,20-05-2015,$2.45,$3.89,$1.44,22,$177.14,10%,$5.75,$175.81,$7.01,$178.69</t>
  </si>
  <si>
    <t>6560-1,08-09-2015,Beth Thompson,"85-113 Dunning Ave,Roseberry",Sydney,NSW,Corporate,Mihael Khan,Not Specified,OIC Thumb-Tacks,Office Supplies,Wrap Bag,Regular Air,10-09-2015,$0.71,$1.14,$0.43,30,$14.96,3%,$0.32,$13.36,$0.70,$15.66</t>
  </si>
  <si>
    <t>6560-1,23-10-2016,Jeremy Pistek,"85-113 Dunning Ave,Roseberry",Sydney,NSW,Corporate,Mihael Khan,Medium,Artisan Binder Labels,Office Supplies,Small Box,Regular Air,25-10-2016,$2.45,$3.89,$1.44,42,$13.66,6%,$0.00,$13.36,$7.01,$14.56</t>
  </si>
  <si>
    <t>6560-1,29-02-2016,Bill Donatelli,"359 Crown Street,Surry Hills",Sydney,NSW,Home Office,Phoebe Gour,High,Artisan Hanging File Binders,Office Supplies,Small Box,Regular Air,29-02-2016,$3.65,$5.98,$2.33,11,$142.10,9%,$0.00,$135.20,$1.49,$147.69</t>
  </si>
  <si>
    <t>6560-1,22-11-2016,Becky Pak,"79 Ellitt St,Balmain",Sydney,NSW,Small Business,Aanya Zhang,Not Specified,Artisan Henging File Binders,Office Supplies,Small Box,Regular Air,27-11-2016,$3.65,$5.98,$2.33,30,$121.04,3%,$7.81,$113.45,$1.49,$126.48</t>
  </si>
  <si>
    <t>6561-1,23-01-2017,Jeremy Pistek,"85-113 Dunning Ave,Roseberry",Sydney,NSW,Corporate,Mihael Khan,Critical,Artisan Hi-Liter Fluorescent Desk Style Markers,Technology,Small Box,Regular Air,25-01-2017,$1.76,$3.38,$1.62,44,$69.30,3%,$2.77,$66.53,$0.85,$67.23</t>
  </si>
  <si>
    <t>6561-1,27-04-2016,Valerie Takahito,"Crown Complex,Southbank",Melbourne,VIC,Home Office,Yvette Biti,Not Specified,Artisan Hole Reinforcements,Office Supplies,Small Box,Regular Air,28-04-2016,$3.99,$6.23,$2.24,42,$139.84,0%,$6.59,$126.83,$6.97,$137.93</t>
  </si>
  <si>
    <t>6561-1,23-01-2017,Jeremy Pistek,"85-113 Dunning Ave,Roseberry",Sydney,NSW,Small Business,Mihael Khan,Low,"Artisan Hi-Liter EverBold Pen Style Fluorescent Highlighters, 4/Pack",Office Supplies,Wrap Bag,Regular Air,25-01-2017,$4.48,$8.14,$3.66,8,$69.30,6%,$2.77,$66.53,$3.12,$67.23</t>
  </si>
  <si>
    <t>6562-1,18-12-2016,Monica Federle,"834 Bourke St,Waterloo",Sydney,NSW,Corporate,Charlie Bui,Critical,Apex Straight Scissors,Technology,Medium Box,Regular Air,21-12-2016,$5.19,$12.98,$7.79,10,$129.50,0%,$5.47,$123.31,$3.14,$126.45</t>
  </si>
  <si>
    <t>6562-1,26-09-2016,Christopher Martinez,"188 Pitt Street,Sydney",Sydney,NSW,Corporate,Tina Carlton,High,EcoTones Memo Sheets,Office Supplies,Small Box,Regular Air,28-09-2016,$2.52,$4.00,$1.48,25,$129.64,3%,$3.67,$116.76,$1.30,$117.67</t>
  </si>
  <si>
    <t>6562-1,23-01-2017,Jeremy Pistek,"85-113 Dunning Ave,Roseberry",Sydney,NSW,Home Office,Mihael Khan,Not Specified,Artisan Binder Labels,Furniture,Large Box,Regular Air,25-01-2017,$2.45,$3.89,$1.44,7,$69.30,2%,$2.77,$66.53,$7.01,$67.23</t>
  </si>
  <si>
    <t>6562-1,26-07-2015,Philip Brown,"499-501 Lygon Street,Carlton North",Melbourne,VIC,Small Business,Yvette Biti,High,"Alto Parchment Paper, Assorted Colors",Office Supplies,Small Box,Regular Air,29-07-2015,$4.59,$7.28,$2.69,41,$177.03,5%,$17.70,$158.65,$11.15,$168.90</t>
  </si>
  <si>
    <t>6562-1,15-08-2016,Dave Hallsten,"1 John St,Waterloo",Sydney,NSW,Corporate,Charlie Bui,Critical,Pizazz Drawing Pencil Set,Technology,Small Box,Regular Air,20-08-2016,$1.17,$2.78,$1.61,48,$123.72,4%,$12.14,$113.64,$1.20,$116.36</t>
  </si>
  <si>
    <t>6562-1,19-01-2017,Bart Watters,"Westfield 1 Anderson St,Chatswood",Sydney,NSW,Small Business,Nicholas Fernandes,High,Apex Straight Scissors,Office Supplies,Wrap Bag,Regular Air,20-01-2017,$5.19,$12.98,$7.79,50,$173.72,2%,$10.73,$157.25,$3.14,$168.43</t>
  </si>
  <si>
    <t>6562-1,28-11-2015,Dennis Bolton,"8 Quay Street,Haymarket",Sydney,NSW,Small Business,Leighton Forrest,Not Specified,Smiths General Use 3-Ring Binders,Office Supplies,Small Box,Regular Air,30-11-2015,$1.18,$1.88,$0.70,31,$15.92,8%,$1.56,$15.20,$1.49,$16.70</t>
  </si>
  <si>
    <t>6562-1,31-08-2016,Clay Ludtke,"Macquarie Centre Cnr Herring Roan &amp; Waterloo Road,Macquarie Park",Sydney,NSW,Corporate,Nicholas Fernandes,Low,Artisan Binder Labels,Office Supplies,Small Box,Regular Air,02-09-2016,$2.45,$3.89,$1.44,44,$118.90,1%,$5.95,$116.75,$7.01,$117.83</t>
  </si>
  <si>
    <t>6563-1,10-01-2017,Dave Hallsten,"1 John St,Waterloo",Sydney,NSW,Small Business,Charlie Bui,Not Specified,"DrawIt Colored Pencils, 48-Color Set",Office Supplies,Small Box,Regular Air,11-01-2017,$21.56,$36.55,$14.99,15,$151.16,0%,$0.00,$151.96,$13.89,$157.66</t>
  </si>
  <si>
    <t>6564-1,19-01-2017,Carol Darley,"Crown Complex,Southbank",Melbourne,VIC,Consumer,Connor Betts,High,Smiths Colored Interoffice Envelopes,Technology,Large Box,Express Air,26-01-2017,$19.83,$30.98,$11.15,49,"$1,270.18",6%,$50.81,"$1,219.37",$19.51,"$1,238.88"</t>
  </si>
  <si>
    <t>6565-1,22-12-2016,Giulietta Weimer,"48 Albion St,Surry Hills",Sydney,NSW,Home Office,Natasha Song,Not Specified,Steady Pocket Accent Highlighters,Technology,Jumbo Drum,Delivery Truck,23-12-2016,$0.93,$1.60,$0.67,3,$37.62,6%,$2.77,$36.25,$1.29,$36.75</t>
  </si>
  <si>
    <t>6565-1,20-01-2017,Julia Barnett,"485 Crown St,Surry Hills",Sydney,NSW,Small Business,Leighton Forrest,High,"Alto Parchment Paper, Assorted Colors",Office Supplies,Wrap Bag,Regular Air,21-01-2017,$4.59,$7.28,$2.69,7,$174.72,2%,$17.47,$158.57,$11.15,$168.40</t>
  </si>
  <si>
    <t>6565-1,20-01-2017,Julia Barnett,"2a/285A Crown St,Surry Hills",Sydney,NSW,Corporate,Phoebe Gour,Not Specified,"Alto Parchment Paper, Assorted Colors",Office Supplies,Small Pack,Regular Air,21-01-2017,$4.59,$7.28,$2.69,7,$174.72,5%,$17.47,$157.25,$11.15,$168.40</t>
  </si>
  <si>
    <t>6567-1,23-01-2017,Jeremy Pistek,"85-113 Dunning Ave,Roseberry",Sydney,NSW,Small Business,Mihael Khan,Medium,"Artisan Hi-Liter EverBold Pen Style Fluorescent Highlighters, 4/Pack",Technology,Small Box,Regular Air,25-01-2017,$4.48,$8.14,$3.66,38,$69.30,3%,$2.77,$66.53,$3.12,$67.23</t>
  </si>
  <si>
    <t>6567-1,23-01-2017,Jeremy Pistek,"85-113 Dunning Ave,Roseberry",Sydney,NSW,Home Office,Mihael Khan,High,Artisan Hi-Liter Smear-Safe Highlighters,Office Supplies,Wrap Bag,Express Air,25-01-2017,$2.98,$5.84,$2.86,10,$69.30,8%,$2.77,$66.53,$0.83,$67.23</t>
  </si>
  <si>
    <t>6567-1,23-01-2017,Jeremy Pistek,"85-113 Dunning Ave,Roseberry",Sydney,NSW,Corporate,Mihael Khan,Low,Artisan Hi-Liter Pen Style Six-Color Fluorescent Set,Office Supplies,Small Pack,Regular Air,25-01-2017,$2.16,$3.85,$1.69,17,$69.30,3%,$2.77,$66.53,$0.70,$67.23</t>
  </si>
  <si>
    <t>6567-1,24-01-2017,Jeremy Pistek,"85-113 Dunning Ave,Roseberry",Sydney,NSW,Consumer,Mihael Khan,Medium,Artisan Hi-Liter Smear-Safe Highlighters,Office Supplies,Small Box,Regular Air,25-01-2017,$2.98,$5.84,$2.86,41,$69.30,1%,$2.77,$66.53,$0.83,$67.23</t>
  </si>
  <si>
    <t>6567-1,23-01-2017,Jeremy Pistek,"85-113 Dunning Ave,Roseberry",Sydney,NSW,Home Office,Mihael Khan,High,Artisan Hi-Liter Pen Style Six-Color Fluorescent Set,Office Supplies,Wrap Bag,Regular Air,25-01-2017,$2.16,$3.85,$1.69,29,$69.30,3%,$2.77,$66.53,$0.70,$67.23</t>
  </si>
  <si>
    <t>6567-1,23-01-2017,Jeremy Pistek,"85-113 Dunning Ave,Roseberry",Sydney,NSW,Corporate,Mihael Khan,Critical,"Artisan Hi-Liter Comfort Grip Fluorescent Highlighter, Yellow Ink",Office Supplies,Wrap Bag,Regular Air,25-01-2017,$1.05,$1.95,$0.90,19,$69.30,3%,$2.77,$66.53,$1.63,$67.23</t>
  </si>
  <si>
    <t>6567-1,23-01-2017,Jeremy Pistek,"85-113 Dunning Ave,Roseberry",Sydney,NSW,Corporate,Mihael Khan,Medium,"Artisan Hi-Liter Comfort Grip Fluorescent Highlighter, Yellow Ink",Office Supplies,Small Box,Regular Air,25-01-2017,$1.92,$3.26,$1.34,29,$69.30,2%,$2.77,$66.53,$1.86,$67.23</t>
  </si>
  <si>
    <t>6569-1,18-01-2016,Nicole Brennan,"310 Wattle St,Ultimo",Sydney,NSW,Small Business,Aanya Zhang,Not Specified,Artisan Poly Binder Pockets,Technology,Small Box,Regular Air,20-01-2016,$2.26,$3.58,$1.32,49,$136.36,9%,$4.06,$133.16,$5.47,$136.65</t>
  </si>
  <si>
    <t>6570-1,24-08-2016,Jasper Cacioppo,"24 Addison Rd,Marrickville",Sydney,NSW,Consumer,Radhya Staples,High,Artisan Hi-Liter Fluorescent Desk Style Markers,Office Supplies,Small Pack,Regular Air,02-09-2016,$1.76,$3.38,$1.62,24,$121.72,10%,$7.72,$113.10,$0.85,$116.69</t>
  </si>
  <si>
    <t>6571-1,26-01-2017,Ken Heidel,"438 Victoria Avenue,Chatswood",Sydney,NSW,Small Business,Natasha Song,High,UGen Ultra Professional Cordless Optical Suite,Office Supplies,Wrap Bag,Regular Air,27-01-2017,$156.50,$300.97,$144.47,41,"$8,728.13",2%,$261.84,"$8,466.29",$7.18,"$8,473.47"</t>
  </si>
  <si>
    <t>6571-1,23-01-2017,Jeremy Pistek,"85-113 Dunning Ave,Roseberry",Sydney,NSW,Consumer,Mihael Khan,Not Specified,Artisan Hi-Liter Smear-Safe Highlighters,Office Supplies,Small Box,Regular Air,25-01-2017,$2.98,$5.84,$2.86,45,$69.30,4%,$2.77,$66.53,$0.83,$67.23</t>
  </si>
  <si>
    <t>6571-1,26-01-2017,Harold Pawlan,"180 High Street,Windsor",Melbourne,VIC,Small Business,Connor Betts,Not Specified,UGen Ultra Professional Cordless Optical Suite,Office Supplies,Small Box,Regular Air,27-01-2017,$156.50,$300.97,$144.47,35,"$8,728.13",1%,$261.84,"$8,466.29",$7.18,"$8,473.47"</t>
  </si>
  <si>
    <t>6572-1,27-01-2017,Kean Thornton,"Westfield Sydney,Sydney",Sydney,NSW,Corporate,Natasha Song,Not Specified,"Artisan Hi-Liter Bluorescent Highlighter, Yellow Ink",Office Supplies,Small Box,Regular Air,28-01-2017,$1.92,$3.26,$1.34,23,$155.75,8%,$10.90,$144.85,$1.86,$151.82</t>
  </si>
  <si>
    <t>6572-1,27-01-2017,Kean Thornton,"Westfield Sydney,Sydney",Sydney,NSW,Small Business,Natasha Song,Critical,Artisan Hi-Liter Fluorescent Desk Style Markers,Office Supplies,Small Pack,Express Air,28-01-2017,$1.76,$3.38,$1.62,42,$155.75,7%,$10.90,$144.85,$0.85,$151.82</t>
  </si>
  <si>
    <t>6572-1,27-01-2017,Kean Thornton,"Westfield Sydney,Sydney",Sydney,NSW,Small Business,Natasha Song,Low,Artisan Hole Reinforcements,Office Supplies,Wrap Bag,Regular Air,28-01-2017,$3.99,$6.23,$2.24,42,$155.75,9%,$10.90,$144.85,$6.97,$151.82</t>
  </si>
  <si>
    <t>6572-1,27-01-2017,Kean Thornton,"Westfield Sydney,Sydney",Sydney,NSW,Corporate,Natasha Song,Low,Artisan Hi-Liter Smear-Safe Highlighters,Office Supplies,Wrap Bag,Express Air,28-01-2017,$2.98,$5.84,$2.86,45,$155.75,5%,$10.90,$144.85,$0.83,$151.82</t>
  </si>
  <si>
    <t>6572-1,22-01-2015,Bill Donatelli,"359 Crown Street,Surry Hills",Sydney,NSW,Consumer,Phoebe Gour,Not Specified,Artisan Poly Binder Pockets,Technology,Small Box,Regular Air,24-01-2015,$2.26,$3.58,$1.32,39,$193.32,9%,$53.35,$184.67,$5.47,$175.63</t>
  </si>
  <si>
    <t>6572-1,27-01-2017,Kean Thornton,"Westfield Sydney,Sydney",Sydney,NSW,Small Business,Natasha Song,Critical,Artisan Hole Reinforcements,Office Supplies,Wrap Bag,Regular Air,28-01-2017,$3.99,$6.23,$2.24,8,$155.75,10%,$10.90,$144.85,$6.97,$151.82</t>
  </si>
  <si>
    <t>6574-1,13-04-2016,Denny Joy,"99 Lygon Street,East Brunswick",Melbourne,VIC,Small Business,Connor Betts,Medium,Colored Envelopes,Office Supplies,Wrap Bag,Regular Air,15-04-2016,$2.25,$3.69,$1.44,35,$93.54,4%,$0.00,$94.42,$2.50,$95.96</t>
  </si>
  <si>
    <t>6574-1,30-01-2017,Rick Hansen,"Macquarie Centre Cnr Herring Road &amp; Waterloo Road,Macquarie Park",Sydney,NSW,Corporate,Nicholas Fernandes,High,Cando S750 Color Inkjet Printer,Office Supplies,Small Box,Regular Air,02-02-2017,$75.00,$120.97,$45.97,16,$483.88,10%,$33.87,$450.01,$26.30,$476.31</t>
  </si>
  <si>
    <t>6574-1,02-02-2017,Cindy Chapman,"53-55 Liverpool St,Sydney",Sydney,NSW,Consumer,Tina Carlton,High,Apex Straight Scissors,Office Supplies,Wrap Bag,Express Air,04-02-2017,$5.19,$12.98,$7.79,46,$283.70,0%,$34.87,$261.51,$3.14,$272.56</t>
  </si>
  <si>
    <t>6574-1,30-01-2017,Rick Hansen,"Macquarie Centre Cnr Herring Road &amp; Waterloo Road,Macquarie Park",Sydney,NSW,Corporate,Nicholas Fernandes,Not Specified,Cando S750 Color Inkjet Printer,Technology,Medium Box,Express Air,02-02-2017,$75.00,$120.97,$45.97,18,$483.88,0%,$33.87,$450.01,$26.30,$476.31</t>
  </si>
  <si>
    <t>6574-1,30-01-2017,Michelle Huthwait,"834 Bourke Street,Darlinghurst",Sydney,NSW,Corporate,Charlie Bui,Medium,Adesso Programmable 142-Key Keyboard,Office Supplies,Small Box,Regular Air,01-01-2017,$32.02,$152.48,$120.46,39,$622.34,4%,$32.73,$660.83,$4.00,$678.48</t>
  </si>
  <si>
    <t>6575-1,18-01-2016,Nicole Brennan,"310 Wattle St,Ultimo",Sydney,NSW,Home Office,Aanya Zhang,Medium,"Artisan Hi-Liter EverBold Pen Style Fluorescent Highlighter, Yellow Ink",Office Supplies,Wrap Bag,Regular Air,20-01-2016,$1.05,$1.95,$0.90,27,$27.92,9%,$1.58,$26.60,$1.63,$26.70</t>
  </si>
  <si>
    <t>6576-1,10-12-2016,Brad Thomas,"152 Bunnerong Road,Eastgardens",Sydney,NSW,Consumer,Tina Carlton,Not Specified,Artisan 474 Labels,Technology,Small Pack,Regular Air,15-12-2016,$1.84,$2.88,$1.04,27,$35.94,7%,$1.45,$33.56,$0.99,$35.27</t>
  </si>
  <si>
    <t>6576-1,02-02-2017,Cindy Chapman,"53-55 Liverpool St,Sydney",Sydney,NSW,Small Business,Tina Carlton,Not Specified,Colored Envelopes,Office Supplies,Wrap Bag,Regular Air,04-02-2017,$2.25,$3.69,$1.44,37,$99.38,7%,$3.95,$95.61,$2.50,$95.72</t>
  </si>
  <si>
    <t>6579-1,04-12-2016,Sylvia Foulston,"152 Bunnerong Road,Eastgardens",Sydney,NSW,Consumer,Tina Carlton,High,Artisan 48 Labels,Office Supplies,Small Box,Regular Air,05-12-2016,$3.84,$6.30,$2.46,5,$328.96,8%,$31.17,$290.51,$0.50,$295.46</t>
  </si>
  <si>
    <t>6579-1,24-01-2017,Ken Heidel,"339 Victoria Avenue,Chatswood",Sydney,NSW,Corporate,Natasha Song,Low,Binder Posts,Office Supplies,Small Box,Express Air,26-01-2017,$3.50,$5.74,$2.24,42,$264.04,9%,$13.20,$250.84,$5.01,$255.85</t>
  </si>
  <si>
    <t>6579-1,24-01-2017,Harold Pawlan,"180 High Street,Windsor",Melbourne,VIC,Corporate,Connor Betts,Not Specified,Artisan 474 Labels,Office Supplies,Wrap Bag,Regular Air,26-01-2017,$1.84,$2.88,$1.04,40,$99.18,3%,$3.97,$95.21,$0.99,$95.71</t>
  </si>
  <si>
    <t>6581-1,04-02-2017,Cyma Kinney,"Sydney Fish Market, Bank Street, Sydney",Sydney,NSW,Home Office,Phoebe Gour,Medium,Artisan Legal 4-Ring Binder,Office Supplies,Wrap Bag,Regular Air,07-02-2017,$13.64,$20.98,$7.34,5,$860.18,8%,$43.01,$817.17,$1.49,$818.66</t>
  </si>
  <si>
    <t>6582-1,05-02-2017,Art Foster,"Westfield Parramatta,Parramatta",Sydney,NSW,Corporate,Stevie Bacata,Not Specified,Artisan Legal 4-Ring Binder,Office Supplies,Small Box,Regular Air,07-02-2017,$13.64,$20.98,$7.34,36,$41.96,6%,$0.42,$41.54,$1.49,$43.03</t>
  </si>
  <si>
    <t>6582-1,23-04-2016,Thomas Thornton,"221 Barkly St,St Kilda",Melbourne,VIC,Home Office,Yvette Biti,Not Specified,"Multi-Use Personal File Cart and Caster Set, Three Stacking Bins",Office Supplies,Wrap Bag,Regular Air,24-04-2016,$14.95,$34.76,$19.81,10,"$1,254.12",1%,$20.35,"$1,233.85",$8.22,"$1,241.05"</t>
  </si>
  <si>
    <t>6584-1,01-02-2017,Joy Daniels,"12 Princess Hwy,Sylvania",Sydney,NSW,Corporate,Nicholas Fernandes,Not Specified,"Angle-D Binders with Locking Rings, Label Holders",Office Supplies,Small Box,Regular Air,05-02-2017,$4.53,$7.30,$2.77,15,$829.28,10%,$72.80,$720.38,$7.72,$724.38</t>
  </si>
  <si>
    <t>6584-1,29-06-2016,Brian DeCherney,"523 King St,Newtown",Sydney,NSW,Consumer,Aanya Zhang,Medium,HFX LaserJet 3310 Copier,Technology,Small Box,Express Air,01-07-2016,$377.99,$599.99,$222.00,12,"$5,080.74",0%,$0.00,"$5,080.54",$24.49,"$5,027.54"</t>
  </si>
  <si>
    <t>6584-1,26-09-2016,Mike Kennedy,"99 Lygon Street,East Brunswick",Melbourne,VIC,Corporate,Connor Betts,Medium,HFX LaserJet 3310 Copier,Office Supplies,Small Box,Regular Air,05-10-2016,$377.99,$599.99,$222.00,50,"$3,805.48",10%,$322.71,"$3,635.89",$24.49,"$3,601.40"</t>
  </si>
  <si>
    <t>6584-1,24-08-2015,Michael Oakman,"8 Rankins Lane ,Melbourne",Melbourne,VIC,Consumer,Connor Betts,Low,Artisan Durable Binders,Office Supplies,Wrap Bag,Regular Air,01-08-2015,$1.84,$2.88,$1.04,19,$43.78,9%,$4.06,$42.14,$1.49,$43.93</t>
  </si>
  <si>
    <t>6584-1,18-12-2016,Christopher Martinez,"188 Pitt Street,Sydney",Sydney,NSW,Small Business,Tina Carlton,Not Specified,Pizazz Colored Pencils,Office Supplies,Small Box,Regular Air,19-12-2016,$1.76,$2.94,$1.18,34,$139.35,7%,$9.75,$128.45,$0.81,$129.46</t>
  </si>
  <si>
    <t>6585-1,03-02-2017,Erica Hackney,"221 Barkly St,St Kilda",Melbourne,VIC,Consumer,Yvette Biti,Medium,"Wirebound Message Book, 4 per Page",Office Supplies,Small Box,Express Air,05-02-2017,$3.48,$5.43,$1.95,48,$48.76,1%,$2.87,$45.47,$0.95,$45.02</t>
  </si>
  <si>
    <t>6585-1,17-07-2016,Kean Thornton,"Westfield Sydney,Sydney",Sydney,NSW,Small Business,Natasha Song,Low,Artisan 48 Labels,Office Supplies,Wrap Bag,Regular Air,18-07-2016,$3.84,$6.30,$2.46,40,$94.56,4%,$7.24,$96.46,$0.50,$98.36</t>
  </si>
  <si>
    <t>6586-1,25-03-2016,Toby Knight,"Crown Complex,Southbank",Melbourne,VIC,Corporate,Yvette Biti,Not Specified,Artisan Non-Stick Binders,Furniture,Small Pack,Regular Air,25-03-2016,$2.74,$4.49,$1.75,48,$92.84,0%,$0.82,$97.34,$1.49,$97.62</t>
  </si>
  <si>
    <t>6586-1,15-09-2016,Brooke Gillingham,"21 Wentworth St,Parramatta",Sydney,NSW,Corporate,Aanya Zhang,Low,Ames Color-File Green Diamond Border X-ray Mailers,Office Supplies,Wrap Bag,Regular Air,16-09-2016,$52.07,$83.98,$31.91,41,"$2,007.51",3%,$70.34,"$1,927.23",$5.01,"$1,936.22"</t>
  </si>
  <si>
    <t>6586-1,27-03-2016,Deirdre Greer,"33/4 Barangaroo Avenue,Sydney",Sydney,NSW,Small Business,Natasha Song,Medium,Multimedia Mailers,Office Supplies,Wrap Bag,Regular Air,03-04-2016,$99.39,$162.93,$63.54,31,"$1,195.50",0%,$0.00,"$1,919.75",$19.99,"$1,918.75"</t>
  </si>
  <si>
    <t>6587-1,18-04-2016,Don Weiss,"79 Elliott St,Balmain",Sydney,NSW,Small Business,Aanya Zhang,Medium,Bagged Rubber Bands,Technology,Small Box,Regular Air,19-04-2016,$0.24,$1.26,$1.02,39,$40.85,3%,$4.04,$48.34,$0.70,$49.03</t>
  </si>
  <si>
    <t>6588-1,14-06-2016,Vivek Grady,"99 Lygon Street,East Brunswick",Melbourne,VIC,Consumer,Connor Betts,Low,Artisan Reinforcements for Hole-Punch Pages,Office Supplies,Wrap Bag,Regular Air,14-06-2016,$1.19,$1.98,$0.79,44,$54.60,1%,$2.41,$50.69,$4.77,$51.58</t>
  </si>
  <si>
    <t>6589-1,12-06-2016,Bill Donatelli,"359 Crown Street,Surry Hills",Sydney,NSW,Consumer,Phoebe Gour,Low,"Angle-D Binders with Locking Rings, Label Holders",Office Supplies,Small Box,Regular Air,13-06-2016,$4.53,$7.30,$2.77,49,$255.52,9%,$2.04,$232.56,$7.72,$233.56</t>
  </si>
  <si>
    <t>6589-1,15-05-2015,Penelope Sewall,"53-55 Liverpool St,Sydney",Sydney,NSW,Home Office,Tina Carlton,High,Lumi Crayons,Office Supplies,Small Box,Regular Air,17-05-2015,$5.22,$9.85,$4.63,22,$298.54,7%,$2.99,$295.55,$4.82,$298.65</t>
  </si>
  <si>
    <t>6590-1,09-12-2015,Craig Carroll,"99 Lygon Street,East Brunswick",Melbourne,VIC,Small Business,Connor Betts,High,Colored Envelopes,Office Supplies,Wrap Bag,Regular Air,09-12-2015,$2.25,$3.69,$1.44,31,$70.44,6%,$2.01,$76.45,$2.50,$88.33</t>
  </si>
  <si>
    <t>6590-1,27-05-2015,Jack OBriant,"85-113 Dunning Ave,Rosebery",Sydney,NSW,Small Business,Mihael Khan,Critical,Cando PC940 Copier,Office Supplies,Small Box,Regular Air,29-05-2015,$278.99,$449.99,$171.00,8,"$1,355.00",0%,$15.59,"$1,249.97",$49.00,"$1,299.47"</t>
  </si>
  <si>
    <t>6591-1,03-04-2014,Alex Grayson,"155 Oxford Street,Darlinghurst",Sydney,NSW,Small Business,Samantha Chairs,Low,Self-Adhesive Ring Binder Labels,Office Supplies,Small Box,Regular Air,05-04-2014,$2.18,$3.52,$1.34,47,$43.67,4%,$4.36,$42.34,$6.83,$43.05</t>
  </si>
  <si>
    <t>6592-1,24-01-2017,Jeremy Pistek,"85-113 Dunning Ave,Roseberry",Sydney,NSW,Consumer,Mihael Khan,High,Office Shears by Apex,Furniture,Small Pack,Regular Air,25-01-2017,$0.94,$2.08,$1.14,10,$81.94,10%,$4.67,$86.99,$2.56,$87.38</t>
  </si>
  <si>
    <t>6593-1,31-05-2013,Rick Duston,"24 Addison Rd,Marrickville",Sydney,NSW,Home Office,Radhya Staples,Critical,Smiths Colored Interoffice Envelopes,Technology,Small Box,Regular Air,31-05-2013,$19.83,$30.98,$11.15,22,"$1,835.08",10%,$151.76,"$1,538.89",$19.51,"$1,508.98"</t>
  </si>
  <si>
    <t>6595-1,11-02-2016,Barrydle Barr,"2/797 Botany Rd,Rosebery",Sydney,NSW,Small Business,Samantha Chairs,Critical,Alto Memo Cubes,Office Supplies,Wrap Bag,Regular Air,12-02-2016,$3.32,$5.18,$1.86,24,$194.37,7%,$57.95,$188.45,$2.04,$185.98</t>
  </si>
  <si>
    <t>6596-1,11-06-2015,Tamara Chand,"61 York St,Sydney",Sydney,NSW,Small Business,Leighton Forrest,Critical,Artisan 481 Labels,Office Supplies,Small Box,Regular Air,11-06-2015,$1.94,$3.08,$1.14,41,$18.58,7%,$1.65,$16.19,$0.99,$18.95</t>
  </si>
  <si>
    <t>6606-1,17-02-2016,Katherine Ducich,"61A Bay Road,Wollstonecraft",Sydney,NSW,Home Office,Samantha Chairs,Not Specified,"Artisan Hi-Liter EverBold Pen Style Fluorescent Highlighters, 4/Pack",Technology,Medium Box,Regular Air,19-02-2016,$4.48,$8.14,$3.66,45,$39.74,3%,$1.49,$36.09,$3.12,$36.93</t>
  </si>
  <si>
    <t>6625-1,27-06-2015,Lauren Leatherbury,"Westfield 1 Anderson St,Chatswood",Sydney,NSW,Small Business,Nicholas Fernandes,Medium,Apex Box Cutter Scissors,Office Supplies,Small Box,Regular Air,29-06-2015,$4.19,$10.23,$6.04,41,$133.44,8%,$6.34,$129.14,$4.68,$136.45</t>
  </si>
  <si>
    <t>6644-1,20-05-2015,Alan Shonely,"Macquarie Centre Cnr Herring Road &amp; Waterloo Road,Macquarie Park",Sydney,NSW,Consumer,Nicholas Fernandes,High,UGen Ultra Cordless Optical Suite,Office Supplies,Wrap Bag,Regular Air,21-05-2015,$54.52,$100.97,$46.45,24,"$3,599.88",4%,$339.97,"$2,737.65",$7.18,"$2,735.62"</t>
  </si>
  <si>
    <t>6656-1,11-08-2015,Stel Carroll,"499-501 Lygon Street,Carlton North",Melbourne,VIC,Consumer,Yvette Biti,Critical,"Wirebound Message Book, 4 per Page",Technology,Small Box,Regular Air,12-08-2015,$3.48,$5.43,$1.95,21,$48.84,8%,$4.43,$45.91,$0.95,$46.61</t>
  </si>
  <si>
    <t>6820-1,14-05-2016,Barry Franz,"499-501 Lygon Street,Carlton North",Melbourne,VIC,Home Office,Yvette Biti,Medium,"210 Trimline Phone, White",Office Supplies,Small Pack,Regular Air,15-05-2016,$9.91,$15.99,$6.08,2,$864.20,5%,$42.11,$851.97,$11.28,$852.47</t>
  </si>
  <si>
    <t>6831-1,02-11-2016,Roland Murray,"438 Victoria Avenue,Chatswood",Sydney,NSW,Corporate,Natasha Song,Critical,Artisan Hi-Liter Smear-Safe Highlighters,Office Supplies,Small Pack,Regular Air,06-11-2016,$2.98,$5.84,$2.86,35,$115.40,2%,$10.81,$104.09,$0.83,$101.22</t>
  </si>
  <si>
    <t>6847-1,16-12-2015,Patrick OBrill,"63 Riley Street,Woolloomooloo",Sydney,NSW,Small Business,Tina Carlton,Not Specified,Smiths Colored Interoffice Envelopes,Office Supplies,Small Pack,Regular Air,18-12-2015,$19.83,$30.98,$11.15,49,"$1,999.69",7%,$143.91,"$1,947.75",$19.51,"$1,052.55"</t>
  </si>
  <si>
    <t>6922-1,28-09-2016,Troy Staebel,"1-2/299 Sussex St,Sydney",Sydney,NSW,Consumer,Aanya Zhang,Low,Laser DVD-RAM discs,Furniture,Small Pack,Regular Air,30-09-2016,$20.18,$35.41,$15.23,19,$929.40,9%,$27.88,$901.52,$1.99,$921.03</t>
  </si>
  <si>
    <t>6939-1,18-06-2016,Shaun Weien,"Shop 3/144 Wattle St,Ultimo",Sydney,NSW,Corporate,Samantha Chairs,Not Specified,Artisan 479 Labels,Office Supplies,Wrap Bag,Regular Air,20-06-2016,$1.59,$2.61,$1.02,23,$66.54,5%,$4.46,$63.77,$0.50,$64.27</t>
  </si>
  <si>
    <t>6980-1,12-08-2015,Nora Pelletier,"5/250 Old Northern Road,Castle Hill",Sydney,NSW,Consumer,Nicholas Fernandes,Low,Binder Posts,Office Supplies,Small Box,Regular Air,14-08-2015,$3.50,$5.74,$2.24,31,$213.34,0%,$4.67,$216.51,$5.01,$221.52</t>
  </si>
  <si>
    <t>Mayor</t>
  </si>
  <si>
    <t>Menor</t>
  </si>
  <si>
    <t>Max y Min</t>
  </si>
  <si>
    <t>1. ¿Cuánto facturaron los clientes “Corporativo” en la categoría “Tecnología”?</t>
  </si>
  <si>
    <t>5. ¿Cuál es el ticket promedio por cada modo de envio?</t>
  </si>
  <si>
    <t>Promedio.si</t>
  </si>
  <si>
    <t>Contar.si.conjunto</t>
  </si>
  <si>
    <t>4. ¿Qué gerente tuvo la mayor cantidad de Ventas altas en el año 2017?</t>
  </si>
  <si>
    <t>6. ¿Cuál es el valor de la mayor venta realizada? ¿Y de la menor?</t>
  </si>
  <si>
    <t>Tipo de venta</t>
  </si>
  <si>
    <t>Total general</t>
  </si>
  <si>
    <t>Tipo de producto</t>
  </si>
  <si>
    <t>Total por tipo de producto</t>
  </si>
  <si>
    <t>Cant ventas articulos</t>
  </si>
  <si>
    <t>Ventas totales por categoria de producto</t>
  </si>
  <si>
    <t>Unidades vendidas por gerente de cuentas</t>
  </si>
  <si>
    <t>Gerentes de cuenta</t>
  </si>
  <si>
    <t>Cantidad de unidades por gerente</t>
  </si>
  <si>
    <t>Suma de Total del pedido</t>
  </si>
  <si>
    <t>Unidades por modo de envio</t>
  </si>
  <si>
    <t>Modo de envio</t>
  </si>
  <si>
    <t>Cantidades enviadas</t>
  </si>
  <si>
    <t>Ventas por tipo de cliente</t>
  </si>
  <si>
    <t xml:space="preserve">Cantidad de pedidos por año </t>
  </si>
  <si>
    <t>1. Descripción general</t>
  </si>
  <si>
    <t>2. Estructura del archivo</t>
  </si>
  <si>
    <t>3. Funciones aplicadas</t>
  </si>
  <si>
    <t>4. Cómo usar el Dashboard</t>
  </si>
  <si>
    <t>Ventas por año</t>
  </si>
  <si>
    <t>Año de venta</t>
  </si>
  <si>
    <t>Total de venta</t>
  </si>
  <si>
    <r>
      <t>README:</t>
    </r>
    <r>
      <rPr>
        <sz val="12"/>
        <color theme="1"/>
        <rFont val="Calibri"/>
        <family val="2"/>
        <scheme val="minor"/>
      </rPr>
      <t xml:space="preserve"> Esta hoja explica la estructura y el uso del archivo.</t>
    </r>
  </si>
  <si>
    <r>
      <t>TABLA ORIGINAL:</t>
    </r>
    <r>
      <rPr>
        <sz val="12"/>
        <color theme="1"/>
        <rFont val="Calibri"/>
        <family val="2"/>
        <scheme val="minor"/>
      </rPr>
      <t xml:space="preserve"> Datos importados sin modificar desde el archivo CSV.</t>
    </r>
  </si>
  <si>
    <r>
      <t>TABLA PRINCIPAL:</t>
    </r>
    <r>
      <rPr>
        <sz val="12"/>
        <color theme="1"/>
        <rFont val="Calibri"/>
        <family val="2"/>
        <scheme val="minor"/>
      </rPr>
      <t xml:space="preserve"> Datos depurados y convertidos en tabla estructurada. Incluye columnas calculadas como Mes, Año, Venta Alta, Envío Costoso y Márgenes mediante BUSCARX.</t>
    </r>
  </si>
  <si>
    <r>
      <t>AUXILIAR:</t>
    </r>
    <r>
      <rPr>
        <sz val="12"/>
        <color theme="1"/>
        <rFont val="Calibri"/>
        <family val="2"/>
        <scheme val="minor"/>
      </rPr>
      <t xml:space="preserve"> Tabla de márgenes y listas de validación para usar con BUSCARX y validaciones de datos.</t>
    </r>
  </si>
  <si>
    <r>
      <t>Funciones lógicas:</t>
    </r>
    <r>
      <rPr>
        <sz val="12"/>
        <color theme="1"/>
        <rFont val="Calibri"/>
        <family val="2"/>
        <scheme val="minor"/>
      </rPr>
      <t xml:space="preserve"> SI, SI anidado, SI con Y/O.</t>
    </r>
  </si>
  <si>
    <r>
      <t>Funciones condicionales:</t>
    </r>
    <r>
      <rPr>
        <sz val="12"/>
        <color theme="1"/>
        <rFont val="Calibri"/>
        <family val="2"/>
        <scheme val="minor"/>
      </rPr>
      <t xml:space="preserve"> SUMAR.SI, CONTAR.SI, PROMEDIO.SI, SUMAR.SI.CONJUNTO, CONTAR.SI.CONJUNTO.</t>
    </r>
  </si>
  <si>
    <r>
      <t>Funciones de búsqueda:</t>
    </r>
    <r>
      <rPr>
        <sz val="12"/>
        <color theme="1"/>
        <rFont val="Calibri"/>
        <family val="2"/>
        <scheme val="minor"/>
      </rPr>
      <t xml:space="preserve"> BUSCARX desde hoja AUXILIAR.</t>
    </r>
  </si>
  <si>
    <r>
      <t>Funciones de texto y fecha:</t>
    </r>
    <r>
      <rPr>
        <sz val="12"/>
        <color theme="1"/>
        <rFont val="Calibri"/>
        <family val="2"/>
        <scheme val="minor"/>
      </rPr>
      <t xml:space="preserve"> IZQUIERDA, EXTRAE, MES, AÑO.</t>
    </r>
  </si>
  <si>
    <r>
      <t>Validación de datos:</t>
    </r>
    <r>
      <rPr>
        <sz val="12"/>
        <color theme="1"/>
        <rFont val="Calibri"/>
        <family val="2"/>
        <scheme val="minor"/>
      </rPr>
      <t xml:space="preserve"> Listas desplegables y rangos definidos.</t>
    </r>
  </si>
  <si>
    <r>
      <t>Formato condicional:</t>
    </r>
    <r>
      <rPr>
        <sz val="12"/>
        <color theme="1"/>
        <rFont val="Calibri"/>
        <family val="2"/>
        <scheme val="minor"/>
      </rPr>
      <t xml:space="preserve"> Para resaltar pedidos altos, descuentos o envíos costosos.</t>
    </r>
  </si>
  <si>
    <r>
      <t xml:space="preserve">Usa los </t>
    </r>
    <r>
      <rPr>
        <b/>
        <sz val="12"/>
        <color theme="1"/>
        <rFont val="Calibri"/>
        <family val="2"/>
        <scheme val="minor"/>
      </rPr>
      <t>segmentadores</t>
    </r>
    <r>
      <rPr>
        <sz val="12"/>
        <color theme="1"/>
        <rFont val="Calibri"/>
        <family val="2"/>
        <scheme val="minor"/>
      </rPr>
      <t xml:space="preserve"> para filtrar la información en tiempo real.</t>
    </r>
  </si>
  <si>
    <r>
      <t xml:space="preserve">Los </t>
    </r>
    <r>
      <rPr>
        <b/>
        <sz val="12"/>
        <color theme="1"/>
        <rFont val="Calibri"/>
        <family val="2"/>
        <scheme val="minor"/>
      </rPr>
      <t>gráficos dinámicos</t>
    </r>
    <r>
      <rPr>
        <sz val="12"/>
        <color theme="1"/>
        <rFont val="Calibri"/>
        <family val="2"/>
        <scheme val="minor"/>
      </rPr>
      <t xml:space="preserve"> se actualizan automáticamente según la selección.</t>
    </r>
  </si>
  <si>
    <t>No enviado a tiempo</t>
  </si>
  <si>
    <t>Enviado a tiempo</t>
  </si>
  <si>
    <t>Etiquetas de fila</t>
  </si>
  <si>
    <t>Cantidad de clientes</t>
  </si>
  <si>
    <t>Ticket promedio</t>
  </si>
  <si>
    <t>Clientes por año</t>
  </si>
  <si>
    <t>Promedio de Total</t>
  </si>
  <si>
    <t>Cantidad de envio a tiempo</t>
  </si>
  <si>
    <t>Cuenta de Envio a tiempo</t>
  </si>
  <si>
    <t>Este archivo corresponde al Proyecto Final de la carrera de Data Analytics. Contiene el análisis de un dataset de ventas de artículos de oficina. Se aplicaron funciones avanzadas, tablas dinámicas, segmentadores, validación de datos, macros y un Dashboard interactivo para responder preguntas clave del negocio.</t>
  </si>
  <si>
    <t>Analiza métricas clave como total facturado, unidades vendidas, descuentos aplicados y comparativas entre categorías o regiones.</t>
  </si>
  <si>
    <r>
      <t>PORTADA:</t>
    </r>
    <r>
      <rPr>
        <sz val="12"/>
        <color theme="1"/>
        <rFont val="Calibri"/>
        <family val="2"/>
        <scheme val="minor"/>
      </rPr>
      <t xml:space="preserve"> Presentación visual del proyecto.</t>
    </r>
  </si>
  <si>
    <r>
      <t>PREGUNTAS Y RESPUESTAS:</t>
    </r>
    <r>
      <rPr>
        <sz val="12"/>
        <color theme="1"/>
        <rFont val="Calibri"/>
        <family val="2"/>
        <scheme val="minor"/>
      </rPr>
      <t xml:space="preserve"> Listado de preguntas planteadas, fórmulas aplicadas (SUMAR.SI, CONTAR.SI, PROMEDIO.SI, SUMAR.SI.CONJUNTO, CONTAR.SI.CONJUNTO, BUSCARX, etc.) y resultados.</t>
    </r>
  </si>
  <si>
    <r>
      <t>TABLAS DINÁMICAS:</t>
    </r>
    <r>
      <rPr>
        <sz val="12"/>
        <color theme="1"/>
        <rFont val="Calibri"/>
        <family val="2"/>
        <scheme val="minor"/>
      </rPr>
      <t xml:space="preserve"> Varias tablas dinámicas para analizar ventas por categoría, cliente, mes, prioridad de pedido, etc., con segmentadores.</t>
    </r>
  </si>
  <si>
    <r>
      <t>DASHBOARD:</t>
    </r>
    <r>
      <rPr>
        <sz val="12"/>
        <color theme="1"/>
        <rFont val="Calibri"/>
        <family val="2"/>
        <scheme val="minor"/>
      </rPr>
      <t xml:space="preserve"> Panel final con gráficos dinámicos conectados a segmentadores para filtrar por Mes, Tipo de cliente, Gerente, Categoría y Estado. Incluye botón para actualizar datos.</t>
    </r>
  </si>
  <si>
    <r>
      <t>Macro:</t>
    </r>
    <r>
      <rPr>
        <sz val="12"/>
        <color theme="1"/>
        <rFont val="Calibri"/>
        <family val="2"/>
        <scheme val="minor"/>
      </rPr>
      <t xml:space="preserve"> Botón de macro para actualizar todas las tablas dinámicas con un clic.</t>
    </r>
  </si>
  <si>
    <r>
      <t xml:space="preserve">Haz clic en el </t>
    </r>
    <r>
      <rPr>
        <b/>
        <sz val="12"/>
        <color theme="1"/>
        <rFont val="Calibri"/>
        <family val="2"/>
        <scheme val="minor"/>
      </rPr>
      <t>botón "Actualizar Dashboard"</t>
    </r>
    <r>
      <rPr>
        <sz val="12"/>
        <color theme="1"/>
        <rFont val="Calibri"/>
        <family val="2"/>
        <scheme val="minor"/>
      </rPr>
      <t xml:space="preserve"> (en la hoja TABLAS DINAMICAS) para refrescar todos los datos dinámicos del archivo. Esto ejecuta una macro integrada que recorre cada hoja y actualiza todas las tablas dinámicas automáticamente.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</si>
</sst>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 #,##0.00;[Red]\-&quot;$&quot;\ #,##0.00"/>
    <numFmt numFmtId="44" formatCode="_-&quot;$&quot;\ * #,##0.00_-;\-&quot;$&quot;\ * #,##0.00_-;_-&quot;$&quot;\ * &quot;-&quot;??_-;_-@_-"/>
    <numFmt numFmtId="164" formatCode="_-&quot;$&quot;\ * #,##0_-;\-&quot;$&quot;\ * #,##0_-;_-&quot;$&quot;\ * &quot;-&quot;??_-;_-@_-"/>
  </numFmts>
  <fonts count="13" x14ac:knownFonts="1">
    <font>
      <sz val="11"/>
      <color theme="1"/>
      <name val="Calibri"/>
      <family val="2"/>
      <scheme val="minor"/>
    </font>
    <font>
      <b/>
      <sz val="11"/>
      <color theme="0"/>
      <name val="Calibri"/>
      <family val="2"/>
      <scheme val="minor"/>
    </font>
    <font>
      <sz val="11"/>
      <color theme="1"/>
      <name val="Calibri"/>
      <family val="2"/>
      <scheme val="minor"/>
    </font>
    <font>
      <sz val="8"/>
      <name val="Calibri"/>
      <family val="2"/>
      <scheme val="minor"/>
    </font>
    <font>
      <b/>
      <sz val="11"/>
      <color rgb="FFFF0000"/>
      <name val="Calibri"/>
      <family val="2"/>
      <scheme val="minor"/>
    </font>
    <font>
      <sz val="1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11"/>
      <color theme="1"/>
      <name val="Aharoni"/>
      <charset val="177"/>
    </font>
    <font>
      <sz val="11"/>
      <color theme="1"/>
      <name val="Amasis MT Pro Medium"/>
      <family val="1"/>
    </font>
    <font>
      <u/>
      <sz val="11"/>
      <color theme="10"/>
      <name val="Calibri"/>
      <family val="2"/>
      <scheme val="minor"/>
    </font>
    <font>
      <sz val="12"/>
      <color rgb="FF000000"/>
      <name val="Amasis MT Pro Medium"/>
      <family val="1"/>
    </font>
  </fonts>
  <fills count="8">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B05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FFFF00"/>
        <bgColor indexed="64"/>
      </patternFill>
    </fill>
  </fills>
  <borders count="2">
    <border>
      <left/>
      <right/>
      <top/>
      <bottom/>
      <diagonal/>
    </border>
    <border>
      <left/>
      <right/>
      <top style="thin">
        <color theme="4" tint="0.39997558519241921"/>
      </top>
      <bottom/>
      <diagonal/>
    </border>
  </borders>
  <cellStyleXfs count="4">
    <xf numFmtId="0" fontId="0" fillId="0" borderId="0"/>
    <xf numFmtId="44" fontId="2" fillId="0" borderId="0" applyFont="0" applyFill="0" applyBorder="0" applyAlignment="0" applyProtection="0"/>
    <xf numFmtId="9" fontId="2" fillId="0" borderId="0" applyFont="0" applyFill="0" applyBorder="0" applyAlignment="0" applyProtection="0"/>
    <xf numFmtId="0" fontId="11" fillId="0" borderId="0" applyNumberFormat="0" applyFill="0" applyBorder="0" applyAlignment="0" applyProtection="0"/>
  </cellStyleXfs>
  <cellXfs count="48">
    <xf numFmtId="0" fontId="0" fillId="0" borderId="0" xfId="0"/>
    <xf numFmtId="44" fontId="0" fillId="0" borderId="0" xfId="1" applyFont="1"/>
    <xf numFmtId="9" fontId="0" fillId="0" borderId="0" xfId="2" applyFont="1" applyAlignment="1">
      <alignment vertical="center"/>
    </xf>
    <xf numFmtId="0" fontId="0" fillId="0" borderId="0" xfId="0" applyAlignment="1">
      <alignment vertical="center"/>
    </xf>
    <xf numFmtId="164" fontId="0" fillId="0" borderId="0" xfId="1" applyNumberFormat="1" applyFont="1" applyAlignment="1">
      <alignment vertical="center"/>
    </xf>
    <xf numFmtId="14" fontId="0" fillId="3" borderId="1" xfId="0" applyNumberFormat="1" applyFill="1" applyBorder="1" applyAlignment="1">
      <alignment vertical="center"/>
    </xf>
    <xf numFmtId="0" fontId="0" fillId="3" borderId="1" xfId="0" applyFill="1" applyBorder="1" applyAlignment="1">
      <alignment vertical="center"/>
    </xf>
    <xf numFmtId="164" fontId="0" fillId="3" borderId="1" xfId="1" applyNumberFormat="1" applyFont="1" applyFill="1" applyBorder="1" applyAlignment="1">
      <alignment vertical="center"/>
    </xf>
    <xf numFmtId="9" fontId="0" fillId="3" borderId="1" xfId="2" applyFont="1" applyFill="1" applyBorder="1" applyAlignment="1">
      <alignment vertical="center"/>
    </xf>
    <xf numFmtId="0" fontId="0" fillId="3" borderId="1" xfId="1" applyNumberFormat="1" applyFont="1" applyFill="1" applyBorder="1" applyAlignment="1">
      <alignment vertical="center"/>
    </xf>
    <xf numFmtId="14" fontId="0" fillId="0" borderId="1" xfId="0" applyNumberFormat="1" applyBorder="1" applyAlignment="1">
      <alignment vertical="center"/>
    </xf>
    <xf numFmtId="0" fontId="0" fillId="0" borderId="1" xfId="0" applyBorder="1" applyAlignment="1">
      <alignment vertical="center"/>
    </xf>
    <xf numFmtId="164" fontId="0" fillId="0" borderId="1" xfId="1" applyNumberFormat="1" applyFont="1" applyBorder="1" applyAlignment="1">
      <alignment vertical="center"/>
    </xf>
    <xf numFmtId="9" fontId="0" fillId="0" borderId="1" xfId="2" applyFont="1" applyBorder="1" applyAlignment="1">
      <alignment vertical="center"/>
    </xf>
    <xf numFmtId="0" fontId="0" fillId="0" borderId="1" xfId="1" applyNumberFormat="1" applyFont="1" applyBorder="1" applyAlignment="1">
      <alignment vertical="center"/>
    </xf>
    <xf numFmtId="0" fontId="1" fillId="2" borderId="0" xfId="0" applyFont="1" applyFill="1" applyAlignment="1">
      <alignment vertical="center"/>
    </xf>
    <xf numFmtId="164" fontId="1" fillId="2" borderId="0" xfId="1" applyNumberFormat="1" applyFont="1" applyFill="1" applyBorder="1" applyAlignment="1">
      <alignment vertical="center"/>
    </xf>
    <xf numFmtId="9" fontId="1" fillId="2" borderId="0" xfId="2" applyFont="1" applyFill="1" applyBorder="1" applyAlignment="1">
      <alignment vertical="center"/>
    </xf>
    <xf numFmtId="0" fontId="1" fillId="4" borderId="0" xfId="0" applyFont="1" applyFill="1" applyAlignment="1">
      <alignment vertical="center"/>
    </xf>
    <xf numFmtId="0" fontId="4" fillId="0" borderId="0" xfId="0" applyFont="1"/>
    <xf numFmtId="0" fontId="5" fillId="0" borderId="0" xfId="0" applyFont="1"/>
    <xf numFmtId="0" fontId="6" fillId="0" borderId="0" xfId="0" applyFont="1"/>
    <xf numFmtId="0" fontId="0" fillId="0" borderId="0" xfId="1" applyNumberFormat="1" applyFont="1" applyBorder="1" applyAlignment="1">
      <alignment vertical="center"/>
    </xf>
    <xf numFmtId="14" fontId="0" fillId="0" borderId="0" xfId="0" applyNumberFormat="1"/>
    <xf numFmtId="44" fontId="0" fillId="0" borderId="0" xfId="1" applyFont="1" applyFill="1"/>
    <xf numFmtId="1" fontId="0" fillId="3" borderId="1" xfId="0" applyNumberFormat="1" applyFill="1" applyBorder="1" applyAlignment="1">
      <alignment vertical="center"/>
    </xf>
    <xf numFmtId="1" fontId="0" fillId="0" borderId="1" xfId="0" applyNumberFormat="1" applyBorder="1" applyAlignment="1">
      <alignment vertical="center"/>
    </xf>
    <xf numFmtId="8" fontId="0" fillId="0" borderId="0" xfId="0" applyNumberFormat="1"/>
    <xf numFmtId="0" fontId="0" fillId="5" borderId="0" xfId="0" applyFill="1"/>
    <xf numFmtId="0" fontId="5" fillId="5" borderId="0" xfId="0" applyFont="1" applyFill="1"/>
    <xf numFmtId="44" fontId="0" fillId="5" borderId="0" xfId="1" applyFont="1" applyFill="1"/>
    <xf numFmtId="0" fontId="0" fillId="0" borderId="0" xfId="0" applyAlignment="1">
      <alignment horizontal="center"/>
    </xf>
    <xf numFmtId="0" fontId="0" fillId="0" borderId="0" xfId="0" pivotButton="1"/>
    <xf numFmtId="0" fontId="0" fillId="0" borderId="0" xfId="0" applyAlignment="1">
      <alignment horizontal="left"/>
    </xf>
    <xf numFmtId="164" fontId="0" fillId="0" borderId="0" xfId="0" applyNumberFormat="1"/>
    <xf numFmtId="4" fontId="0" fillId="0" borderId="0" xfId="0" applyNumberFormat="1"/>
    <xf numFmtId="0" fontId="0" fillId="6" borderId="0" xfId="0" applyFill="1"/>
    <xf numFmtId="0" fontId="7" fillId="0" borderId="0" xfId="0" applyFont="1" applyAlignment="1">
      <alignment vertical="center"/>
    </xf>
    <xf numFmtId="0" fontId="8" fillId="0" borderId="0" xfId="0" applyFont="1"/>
    <xf numFmtId="8" fontId="6" fillId="7" borderId="0" xfId="0" applyNumberFormat="1" applyFont="1" applyFill="1"/>
    <xf numFmtId="8" fontId="0" fillId="6" borderId="0" xfId="0" applyNumberFormat="1" applyFill="1"/>
    <xf numFmtId="0" fontId="9" fillId="6" borderId="0" xfId="0" applyFont="1" applyFill="1"/>
    <xf numFmtId="0" fontId="10" fillId="6" borderId="0" xfId="0" applyFont="1" applyFill="1" applyAlignment="1">
      <alignment vertical="center"/>
    </xf>
    <xf numFmtId="0" fontId="11" fillId="6" borderId="0" xfId="3" quotePrefix="1" applyFill="1"/>
    <xf numFmtId="0" fontId="7" fillId="0" borderId="0" xfId="0" applyFont="1" applyAlignment="1">
      <alignment horizontal="left" vertical="center" indent="1"/>
    </xf>
    <xf numFmtId="0" fontId="8" fillId="0" borderId="0" xfId="0" applyFont="1" applyAlignment="1">
      <alignment horizontal="left" vertical="center" indent="1"/>
    </xf>
    <xf numFmtId="3" fontId="0" fillId="0" borderId="0" xfId="0" applyNumberFormat="1"/>
    <xf numFmtId="3" fontId="6" fillId="7" borderId="0" xfId="0" applyNumberFormat="1" applyFont="1" applyFill="1"/>
  </cellXfs>
  <cellStyles count="4">
    <cellStyle name="Hipervínculo" xfId="3" builtinId="8"/>
    <cellStyle name="Moneda" xfId="1" builtinId="4"/>
    <cellStyle name="Normal" xfId="0" builtinId="0"/>
    <cellStyle name="Porcentaje" xfId="2" builtinId="5"/>
  </cellStyles>
  <dxfs count="41">
    <dxf>
      <numFmt numFmtId="4" formatCode="#,##0.00"/>
    </dxf>
    <dxf>
      <numFmt numFmtId="3" formatCode="#,##0"/>
    </dxf>
    <dxf>
      <numFmt numFmtId="4" formatCode="#,##0.00"/>
    </dxf>
    <dxf>
      <numFmt numFmtId="4" formatCode="#,##0.00"/>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0" formatCode="General"/>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_-&quot;$&quot;\ * #,##0_-;\-&quot;$&quot;\ * #,##0_-;_-&quot;$&quot;\ * &quot;-&quot;??_-;_-@_-"/>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_-&quot;$&quot;\ * #,##0_-;\-&quot;$&quot;\ * #,##0_-;_-&quot;$&quot;\ * &quot;-&quot;??_-;_-@_-"/>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_-&quot;$&quot;\ * #,##0_-;\-&quot;$&quot;\ * #,##0_-;_-&quot;$&quot;\ * &quot;-&quot;??_-;_-@_-"/>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_-&quot;$&quot;\ * #,##0_-;\-&quot;$&quot;\ * #,##0_-;_-&quot;$&quot;\ * &quot;-&quot;??_-;_-@_-"/>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3" formatCode="0%"/>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_-&quot;$&quot;\ * #,##0_-;\-&quot;$&quot;\ * #,##0_-;_-&quot;$&quot;\ * &quot;-&quot;??_-;_-@_-"/>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_-&quot;$&quot;\ * #,##0_-;\-&quot;$&quot;\ * #,##0_-;_-&quot;$&quot;\ * &quot;-&quot;??_-;_-@_-"/>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_-&quot;$&quot;\ * #,##0_-;\-&quot;$&quot;\ * #,##0_-;_-&quot;$&quot;\ * &quot;-&quot;??_-;_-@_-"/>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_-&quot;$&quot;\ * #,##0_-;\-&quot;$&quot;\ * #,##0_-;_-&quot;$&quot;\ * &quot;-&quot;??_-;_-@_-"/>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9" formatCode="d/m/yyyy"/>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9" formatCode="d/m/yyyy"/>
      <alignment horizontal="general"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 formatCode="0"/>
      <alignment horizontal="general" vertical="center" textRotation="0" wrapText="0" indent="0" justifyLastLine="0" shrinkToFit="0" readingOrder="0"/>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00B050"/>
        </patternFill>
      </fill>
      <alignment horizontal="general" vertical="center" textRotation="0" wrapText="0" indent="0" justifyLastLine="0" shrinkToFit="0" readingOrder="0"/>
    </dxf>
  </dxfs>
  <tableStyles count="0" defaultTableStyle="TableStyleMedium2" defaultPivotStyle="PivotStyleLight16"/>
  <colors>
    <mruColors>
      <color rgb="FFB4E39D"/>
      <color rgb="FFC6F05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Venta Insumos de Oficina.xlsm]TABLAS DINÁMICAS!Vt_por_tipo_cliente</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DE VENTAS POR TIPO DE CLIENTE</a:t>
            </a:r>
          </a:p>
        </c:rich>
      </c:tx>
      <c:layout>
        <c:manualLayout>
          <c:xMode val="edge"/>
          <c:yMode val="edge"/>
          <c:x val="0.18082073761398382"/>
          <c:y val="3.45199568500539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w="19050">
            <a:solidFill>
              <a:schemeClr val="lt1"/>
            </a:solid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0.14748228346456693"/>
              <c:y val="-0.16534157188684748"/>
            </c:manualLayout>
          </c:layou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dLbl>
          <c:idx val="0"/>
          <c:layout>
            <c:manualLayout>
              <c:x val="-0.14748228346456693"/>
              <c:y val="-0.16534157188684748"/>
            </c:manualLayout>
          </c:layout>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2.092674650059597E-2"/>
              <c:y val="-5.0697084917617234E-3"/>
            </c:manualLayout>
          </c:layout>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1.2953161751274436E-2"/>
              <c:y val="-8.1805933954073231E-3"/>
            </c:manualLayout>
          </c:layout>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2.092674650059597E-2"/>
              <c:y val="-5.0697084917617234E-3"/>
            </c:manualLayout>
          </c:layout>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1.2953161751274436E-2"/>
              <c:y val="-8.1805933954073231E-3"/>
            </c:manualLayout>
          </c:layout>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doughnutChart>
        <c:varyColors val="1"/>
        <c:ser>
          <c:idx val="0"/>
          <c:order val="0"/>
          <c:tx>
            <c:strRef>
              <c:f>'TABLAS DINÁMICAS'!$H$3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933-4747-99E6-C4A0CB60650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933-4747-99E6-C4A0CB60650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933-4747-99E6-C4A0CB60650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933-4747-99E6-C4A0CB606503}"/>
              </c:ext>
            </c:extLst>
          </c:dPt>
          <c:dLbls>
            <c:dLbl>
              <c:idx val="0"/>
              <c:layout>
                <c:manualLayout>
                  <c:x val="2.092674650059597E-2"/>
                  <c:y val="-5.069708491761723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933-4747-99E6-C4A0CB606503}"/>
                </c:ext>
              </c:extLst>
            </c:dLbl>
            <c:dLbl>
              <c:idx val="1"/>
              <c:layout>
                <c:manualLayout>
                  <c:x val="-1.2953161751274436E-2"/>
                  <c:y val="-8.1805933954073231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933-4747-99E6-C4A0CB606503}"/>
                </c:ext>
              </c:extLst>
            </c:dLbl>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'TABLAS DINÁMICAS'!$G$4:$G$8</c:f>
              <c:strCache>
                <c:ptCount val="4"/>
                <c:pt idx="0">
                  <c:v>Consumidor</c:v>
                </c:pt>
                <c:pt idx="1">
                  <c:v>Corporativo</c:v>
                </c:pt>
                <c:pt idx="2">
                  <c:v>Oficina en casa</c:v>
                </c:pt>
                <c:pt idx="3">
                  <c:v>Pequeña empresa</c:v>
                </c:pt>
              </c:strCache>
            </c:strRef>
          </c:cat>
          <c:val>
            <c:numRef>
              <c:f>'TABLAS DINÁMICAS'!$H$4:$H$8</c:f>
              <c:numCache>
                <c:formatCode>_-"$"\ * #,##0_-;\-"$"\ * #,##0_-;_-"$"\ * "-"??_-;_-@_-</c:formatCode>
                <c:ptCount val="4"/>
                <c:pt idx="0">
                  <c:v>92078057.629999951</c:v>
                </c:pt>
                <c:pt idx="1">
                  <c:v>164021906.16999975</c:v>
                </c:pt>
                <c:pt idx="2">
                  <c:v>128469017.14000006</c:v>
                </c:pt>
                <c:pt idx="3">
                  <c:v>101818961.31999974</c:v>
                </c:pt>
              </c:numCache>
            </c:numRef>
          </c:val>
          <c:extLst>
            <c:ext xmlns:c16="http://schemas.microsoft.com/office/drawing/2014/chart" uri="{C3380CC4-5D6E-409C-BE32-E72D297353CC}">
              <c16:uniqueId val="{00000008-3933-4747-99E6-C4A0CB606503}"/>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65032895888013997"/>
          <c:y val="0.40414224263633713"/>
          <c:w val="0.24647943575214679"/>
          <c:h val="0.350074445173151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accent2">
          <a:lumMod val="7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Venta Insumos de Oficina.xlsm]TABLAS DINÁMICAS!unidades_por_gerente</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DE UNIDADES VENDIDAS POR GERENTE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'TABLAS DINÁMICAS'!$K$3</c:f>
              <c:strCache>
                <c:ptCount val="1"/>
                <c:pt idx="0">
                  <c:v>Total</c:v>
                </c:pt>
              </c:strCache>
            </c:strRef>
          </c:tx>
          <c:spPr>
            <a:solidFill>
              <a:schemeClr val="accent1"/>
            </a:solidFill>
            <a:ln>
              <a:noFill/>
            </a:ln>
            <a:effectLst/>
          </c:spPr>
          <c:invertIfNegative val="0"/>
          <c:cat>
            <c:strRef>
              <c:f>'TABLAS DINÁMICAS'!$J$4:$J$23</c:f>
              <c:strCache>
                <c:ptCount val="19"/>
                <c:pt idx="0">
                  <c:v>Eanya Zhang</c:v>
                </c:pt>
                <c:pt idx="1">
                  <c:v>Oanya Zhang</c:v>
                </c:pt>
                <c:pt idx="2">
                  <c:v>Wicholas Fernandes</c:v>
                </c:pt>
                <c:pt idx="3">
                  <c:v>Charlie Buo</c:v>
                </c:pt>
                <c:pt idx="4">
                  <c:v>Simantha Chairs</c:v>
                </c:pt>
                <c:pt idx="5">
                  <c:v>Stevie Bacata</c:v>
                </c:pt>
                <c:pt idx="6">
                  <c:v>Radhya Staples</c:v>
                </c:pt>
                <c:pt idx="7">
                  <c:v>Preston Senome</c:v>
                </c:pt>
                <c:pt idx="8">
                  <c:v>Charlie Bui</c:v>
                </c:pt>
                <c:pt idx="9">
                  <c:v>Mihael Khan</c:v>
                </c:pt>
                <c:pt idx="10">
                  <c:v>Leighton Forrest</c:v>
                </c:pt>
                <c:pt idx="11">
                  <c:v>Samantha Chairs</c:v>
                </c:pt>
                <c:pt idx="12">
                  <c:v>Aanya Zhang</c:v>
                </c:pt>
                <c:pt idx="13">
                  <c:v>Natasha Song</c:v>
                </c:pt>
                <c:pt idx="14">
                  <c:v>Phoebe Gour</c:v>
                </c:pt>
                <c:pt idx="15">
                  <c:v>Nicholas Fernandes</c:v>
                </c:pt>
                <c:pt idx="16">
                  <c:v>Yvette Biti</c:v>
                </c:pt>
                <c:pt idx="17">
                  <c:v>Tina Carlton</c:v>
                </c:pt>
                <c:pt idx="18">
                  <c:v>Connor Betts</c:v>
                </c:pt>
              </c:strCache>
            </c:strRef>
          </c:cat>
          <c:val>
            <c:numRef>
              <c:f>'TABLAS DINÁMICAS'!$K$4:$K$23</c:f>
              <c:numCache>
                <c:formatCode>#,##0.00</c:formatCode>
                <c:ptCount val="19"/>
                <c:pt idx="0">
                  <c:v>7</c:v>
                </c:pt>
                <c:pt idx="1">
                  <c:v>22</c:v>
                </c:pt>
                <c:pt idx="2">
                  <c:v>29</c:v>
                </c:pt>
                <c:pt idx="3">
                  <c:v>41</c:v>
                </c:pt>
                <c:pt idx="4">
                  <c:v>50</c:v>
                </c:pt>
                <c:pt idx="5">
                  <c:v>521</c:v>
                </c:pt>
                <c:pt idx="6">
                  <c:v>2200</c:v>
                </c:pt>
                <c:pt idx="7">
                  <c:v>4358</c:v>
                </c:pt>
                <c:pt idx="8">
                  <c:v>5969</c:v>
                </c:pt>
                <c:pt idx="9">
                  <c:v>7705</c:v>
                </c:pt>
                <c:pt idx="10">
                  <c:v>7740</c:v>
                </c:pt>
                <c:pt idx="11">
                  <c:v>8212</c:v>
                </c:pt>
                <c:pt idx="12">
                  <c:v>8379</c:v>
                </c:pt>
                <c:pt idx="13">
                  <c:v>9223</c:v>
                </c:pt>
                <c:pt idx="14">
                  <c:v>9251</c:v>
                </c:pt>
                <c:pt idx="15">
                  <c:v>9535</c:v>
                </c:pt>
                <c:pt idx="16">
                  <c:v>13383</c:v>
                </c:pt>
                <c:pt idx="17">
                  <c:v>20081</c:v>
                </c:pt>
                <c:pt idx="18">
                  <c:v>22658</c:v>
                </c:pt>
              </c:numCache>
            </c:numRef>
          </c:val>
          <c:extLst>
            <c:ext xmlns:c16="http://schemas.microsoft.com/office/drawing/2014/chart" uri="{C3380CC4-5D6E-409C-BE32-E72D297353CC}">
              <c16:uniqueId val="{00000000-00F4-468B-A952-109AD2B526E9}"/>
            </c:ext>
          </c:extLst>
        </c:ser>
        <c:dLbls>
          <c:showLegendKey val="0"/>
          <c:showVal val="0"/>
          <c:showCatName val="0"/>
          <c:showSerName val="0"/>
          <c:showPercent val="0"/>
          <c:showBubbleSize val="0"/>
        </c:dLbls>
        <c:gapWidth val="182"/>
        <c:axId val="1179220447"/>
        <c:axId val="1179220927"/>
      </c:barChart>
      <c:catAx>
        <c:axId val="11792204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179220927"/>
        <c:crosses val="autoZero"/>
        <c:auto val="1"/>
        <c:lblAlgn val="ctr"/>
        <c:lblOffset val="100"/>
        <c:noMultiLvlLbl val="0"/>
      </c:catAx>
      <c:valAx>
        <c:axId val="1179220927"/>
        <c:scaling>
          <c:orientation val="minMax"/>
        </c:scaling>
        <c:delete val="0"/>
        <c:axPos val="b"/>
        <c:numFmt formatCode="#,##0" sourceLinked="0"/>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179220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accent2">
          <a:lumMod val="7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Venta Insumos de Oficina.xlsm]TABLAS DINÁMICAS!Cant_pedidos</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DE UNIDADES VENDIDAS POR AÑO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91447944007"/>
          <c:y val="0.17171296296296298"/>
          <c:w val="0.81297440944881894"/>
          <c:h val="0.72088764946048411"/>
        </c:manualLayout>
      </c:layout>
      <c:barChart>
        <c:barDir val="col"/>
        <c:grouping val="clustered"/>
        <c:varyColors val="0"/>
        <c:ser>
          <c:idx val="0"/>
          <c:order val="0"/>
          <c:tx>
            <c:strRef>
              <c:f>'TABLAS DINÁMICAS'!$E$3</c:f>
              <c:strCache>
                <c:ptCount val="1"/>
                <c:pt idx="0">
                  <c:v>Total</c:v>
                </c:pt>
              </c:strCache>
            </c:strRef>
          </c:tx>
          <c:spPr>
            <a:solidFill>
              <a:schemeClr val="accent1"/>
            </a:solidFill>
            <a:ln>
              <a:noFill/>
            </a:ln>
            <a:effectLst/>
          </c:spPr>
          <c:invertIfNegative val="0"/>
          <c:cat>
            <c:strRef>
              <c:f>'TABLAS DINÁMICAS'!$D$4:$D$8</c:f>
              <c:strCache>
                <c:ptCount val="4"/>
                <c:pt idx="0">
                  <c:v>2013</c:v>
                </c:pt>
                <c:pt idx="1">
                  <c:v>2014</c:v>
                </c:pt>
                <c:pt idx="2">
                  <c:v>2015</c:v>
                </c:pt>
                <c:pt idx="3">
                  <c:v>2016</c:v>
                </c:pt>
              </c:strCache>
            </c:strRef>
          </c:cat>
          <c:val>
            <c:numRef>
              <c:f>'TABLAS DINÁMICAS'!$E$4:$E$8</c:f>
              <c:numCache>
                <c:formatCode>#,##0.00</c:formatCode>
                <c:ptCount val="4"/>
                <c:pt idx="0">
                  <c:v>1564615130</c:v>
                </c:pt>
                <c:pt idx="1">
                  <c:v>1515661898</c:v>
                </c:pt>
                <c:pt idx="2">
                  <c:v>1856865108</c:v>
                </c:pt>
                <c:pt idx="3">
                  <c:v>2009567669</c:v>
                </c:pt>
              </c:numCache>
            </c:numRef>
          </c:val>
          <c:extLst>
            <c:ext xmlns:c16="http://schemas.microsoft.com/office/drawing/2014/chart" uri="{C3380CC4-5D6E-409C-BE32-E72D297353CC}">
              <c16:uniqueId val="{00000000-87FC-4933-85B5-B8D2054FF91C}"/>
            </c:ext>
          </c:extLst>
        </c:ser>
        <c:dLbls>
          <c:showLegendKey val="0"/>
          <c:showVal val="0"/>
          <c:showCatName val="0"/>
          <c:showSerName val="0"/>
          <c:showPercent val="0"/>
          <c:showBubbleSize val="0"/>
        </c:dLbls>
        <c:gapWidth val="219"/>
        <c:overlap val="-27"/>
        <c:axId val="296878400"/>
        <c:axId val="296892800"/>
      </c:barChart>
      <c:catAx>
        <c:axId val="296878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296892800"/>
        <c:crosses val="autoZero"/>
        <c:auto val="1"/>
        <c:lblAlgn val="ctr"/>
        <c:lblOffset val="100"/>
        <c:noMultiLvlLbl val="0"/>
      </c:catAx>
      <c:valAx>
        <c:axId val="296892800"/>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296878400"/>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accent2">
          <a:lumMod val="7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Venta Insumos de Oficina.xlsm]TABLAS DINÁMICAS!vt_por_categoria</c:name>
    <c:fmtId val="3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DE VENTAS POR CATEGORIA</a:t>
            </a:r>
            <a:endParaRPr lang="en-US"/>
          </a:p>
        </c:rich>
      </c:tx>
      <c:layout>
        <c:manualLayout>
          <c:xMode val="edge"/>
          <c:yMode val="edge"/>
          <c:x val="0.21861111111111114"/>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'TABLAS DINÁMICAS'!$B$3</c:f>
              <c:strCache>
                <c:ptCount val="1"/>
                <c:pt idx="0">
                  <c:v>Total</c:v>
                </c:pt>
              </c:strCache>
            </c:strRef>
          </c:tx>
          <c:spPr>
            <a:solidFill>
              <a:schemeClr val="accent1"/>
            </a:solidFill>
            <a:ln>
              <a:noFill/>
            </a:ln>
            <a:effectLst/>
          </c:spPr>
          <c:invertIfNegative val="0"/>
          <c:cat>
            <c:strRef>
              <c:f>'TABLAS DINÁMICAS'!$A$4:$A$7</c:f>
              <c:strCache>
                <c:ptCount val="3"/>
                <c:pt idx="0">
                  <c:v>Mueble</c:v>
                </c:pt>
                <c:pt idx="1">
                  <c:v>Tecnología</c:v>
                </c:pt>
                <c:pt idx="2">
                  <c:v>Suministros de oficina</c:v>
                </c:pt>
              </c:strCache>
            </c:strRef>
          </c:cat>
          <c:val>
            <c:numRef>
              <c:f>'TABLAS DINÁMICAS'!$B$4:$B$7</c:f>
              <c:numCache>
                <c:formatCode>_-"$"\ * #,##0_-;\-"$"\ * #,##0_-;_-"$"\ * "-"??_-;_-@_-</c:formatCode>
                <c:ptCount val="3"/>
                <c:pt idx="0">
                  <c:v>8261055.4099999992</c:v>
                </c:pt>
                <c:pt idx="1">
                  <c:v>93994722.840000048</c:v>
                </c:pt>
                <c:pt idx="2">
                  <c:v>384132164.01000017</c:v>
                </c:pt>
              </c:numCache>
            </c:numRef>
          </c:val>
          <c:extLst>
            <c:ext xmlns:c16="http://schemas.microsoft.com/office/drawing/2014/chart" uri="{C3380CC4-5D6E-409C-BE32-E72D297353CC}">
              <c16:uniqueId val="{00000000-4410-4BFB-A875-B5B3DB80BB72}"/>
            </c:ext>
          </c:extLst>
        </c:ser>
        <c:dLbls>
          <c:showLegendKey val="0"/>
          <c:showVal val="0"/>
          <c:showCatName val="0"/>
          <c:showSerName val="0"/>
          <c:showPercent val="0"/>
          <c:showBubbleSize val="0"/>
        </c:dLbls>
        <c:gapWidth val="219"/>
        <c:overlap val="-27"/>
        <c:axId val="121364864"/>
        <c:axId val="121365344"/>
      </c:barChart>
      <c:catAx>
        <c:axId val="12136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21365344"/>
        <c:crosses val="autoZero"/>
        <c:auto val="1"/>
        <c:lblAlgn val="ctr"/>
        <c:lblOffset val="100"/>
        <c:noMultiLvlLbl val="0"/>
      </c:catAx>
      <c:valAx>
        <c:axId val="121365344"/>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21364864"/>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accent2">
          <a:lumMod val="7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Venta Insumos de Oficina.xlsm]TABLAS DINÁMICAS!Tipo_de_envio</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TIPO DE ENVIO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doughnutChart>
        <c:varyColors val="1"/>
        <c:ser>
          <c:idx val="0"/>
          <c:order val="0"/>
          <c:tx>
            <c:strRef>
              <c:f>'TABLAS DINÁMICAS'!$Q$3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726-4161-B0D3-819001BCFFF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726-4161-B0D3-819001BCFFF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'TABLAS DINÁMICAS'!$P$4:$P$6</c:f>
              <c:strCache>
                <c:ptCount val="2"/>
                <c:pt idx="0">
                  <c:v>Enviado a tiempo</c:v>
                </c:pt>
                <c:pt idx="1">
                  <c:v>No enviado a tiempo</c:v>
                </c:pt>
              </c:strCache>
            </c:strRef>
          </c:cat>
          <c:val>
            <c:numRef>
              <c:f>'TABLAS DINÁMICAS'!$Q$4:$Q$6</c:f>
              <c:numCache>
                <c:formatCode>General</c:formatCode>
                <c:ptCount val="2"/>
                <c:pt idx="0">
                  <c:v>2756</c:v>
                </c:pt>
                <c:pt idx="1">
                  <c:v>2128</c:v>
                </c:pt>
              </c:numCache>
            </c:numRef>
          </c:val>
          <c:extLst>
            <c:ext xmlns:c16="http://schemas.microsoft.com/office/drawing/2014/chart" uri="{C3380CC4-5D6E-409C-BE32-E72D297353CC}">
              <c16:uniqueId val="{00000004-B726-4161-B0D3-819001BCFFF4}"/>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chemeClr val="accent2">
          <a:lumMod val="7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 PRINCIPAL'!A1"/><Relationship Id="rId7" Type="http://schemas.openxmlformats.org/officeDocument/2006/relationships/hyperlink" Target="#DASHBOARD!A1"/><Relationship Id="rId2" Type="http://schemas.openxmlformats.org/officeDocument/2006/relationships/hyperlink" Target="#'TABLA ORIGINAL'!A1"/><Relationship Id="rId1" Type="http://schemas.openxmlformats.org/officeDocument/2006/relationships/hyperlink" Target="#README!A1"/><Relationship Id="rId6" Type="http://schemas.openxmlformats.org/officeDocument/2006/relationships/hyperlink" Target="#'TABLAS DIN&#193;MICAS'!A1"/><Relationship Id="rId5" Type="http://schemas.openxmlformats.org/officeDocument/2006/relationships/hyperlink" Target="#AUXILIAR!A1"/><Relationship Id="rId4" Type="http://schemas.openxmlformats.org/officeDocument/2006/relationships/hyperlink" Target="#'PREGUNTAS Y RESPUESTAS'!A1"/></Relationships>
</file>

<file path=xl/drawings/_rels/drawing3.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chart" Target="../charts/chart3.xml"/><Relationship Id="rId7"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229719</xdr:colOff>
      <xdr:row>1</xdr:row>
      <xdr:rowOff>37354</xdr:rowOff>
    </xdr:from>
    <xdr:to>
      <xdr:col>13</xdr:col>
      <xdr:colOff>663636</xdr:colOff>
      <xdr:row>5</xdr:row>
      <xdr:rowOff>111437</xdr:rowOff>
    </xdr:to>
    <xdr:sp macro="" textlink="">
      <xdr:nvSpPr>
        <xdr:cNvPr id="2" name="Rectángulo: esquinas redondeadas 1">
          <a:extLst>
            <a:ext uri="{FF2B5EF4-FFF2-40B4-BE49-F238E27FC236}">
              <a16:creationId xmlns:a16="http://schemas.microsoft.com/office/drawing/2014/main" id="{CE9F6170-C7AF-15A2-ED9D-39FEF25987C2}"/>
            </a:ext>
          </a:extLst>
        </xdr:cNvPr>
        <xdr:cNvSpPr/>
      </xdr:nvSpPr>
      <xdr:spPr>
        <a:xfrm>
          <a:off x="4092636" y="227854"/>
          <a:ext cx="6614583" cy="814916"/>
        </a:xfrm>
        <a:prstGeom prst="roundRect">
          <a:avLst/>
        </a:prstGeom>
        <a:solidFill>
          <a:srgbClr val="B4E39D"/>
        </a:solidFill>
        <a:ln w="28575">
          <a:solidFill>
            <a:schemeClr val="accent2">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800" b="0" baseline="0">
              <a:solidFill>
                <a:schemeClr val="bg2">
                  <a:lumMod val="10000"/>
                </a:schemeClr>
              </a:solidFill>
              <a:latin typeface="Amasis MT Pro Black" panose="02040A04050005020304" pitchFamily="18" charset="0"/>
              <a:ea typeface="+mn-ea"/>
              <a:cs typeface="+mn-cs"/>
            </a:rPr>
            <a:t>VENTA DE INSUMOS DE OFICINA</a:t>
          </a:r>
          <a:endParaRPr lang="es-AR" sz="2800" b="0">
            <a:solidFill>
              <a:schemeClr val="bg2">
                <a:lumMod val="10000"/>
              </a:schemeClr>
            </a:solidFill>
            <a:latin typeface="Amasis MT Pro Black" panose="02040A04050005020304" pitchFamily="18" charset="0"/>
          </a:endParaRPr>
        </a:p>
      </xdr:txBody>
    </xdr:sp>
    <xdr:clientData/>
  </xdr:twoCellAnchor>
  <xdr:twoCellAnchor>
    <xdr:from>
      <xdr:col>5</xdr:col>
      <xdr:colOff>253254</xdr:colOff>
      <xdr:row>5</xdr:row>
      <xdr:rowOff>209055</xdr:rowOff>
    </xdr:from>
    <xdr:to>
      <xdr:col>7</xdr:col>
      <xdr:colOff>735853</xdr:colOff>
      <xdr:row>8</xdr:row>
      <xdr:rowOff>88404</xdr:rowOff>
    </xdr:to>
    <xdr:sp macro="" textlink="">
      <xdr:nvSpPr>
        <xdr:cNvPr id="6" name="Rectángulo: esquinas redondeadas 5">
          <a:hlinkClick xmlns:r="http://schemas.openxmlformats.org/officeDocument/2006/relationships" r:id="rId1"/>
          <a:extLst>
            <a:ext uri="{FF2B5EF4-FFF2-40B4-BE49-F238E27FC236}">
              <a16:creationId xmlns:a16="http://schemas.microsoft.com/office/drawing/2014/main" id="{10019F98-BB8E-4274-8703-BF8735644AFD}"/>
            </a:ext>
          </a:extLst>
        </xdr:cNvPr>
        <xdr:cNvSpPr/>
      </xdr:nvSpPr>
      <xdr:spPr>
        <a:xfrm>
          <a:off x="4116171" y="1140388"/>
          <a:ext cx="2027765" cy="567266"/>
        </a:xfrm>
        <a:prstGeom prst="roundRect">
          <a:avLst/>
        </a:prstGeom>
        <a:solidFill>
          <a:srgbClr val="B4E39D"/>
        </a:solidFill>
        <a:ln w="28575">
          <a:solidFill>
            <a:schemeClr val="accent2">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400">
              <a:solidFill>
                <a:schemeClr val="bg2">
                  <a:lumMod val="10000"/>
                </a:schemeClr>
              </a:solidFill>
              <a:latin typeface="Amasis MT Pro Medium" panose="02040604050005020304" pitchFamily="18" charset="0"/>
              <a:ea typeface="+mn-ea"/>
              <a:cs typeface="+mn-cs"/>
            </a:rPr>
            <a:t>1. README</a:t>
          </a:r>
        </a:p>
      </xdr:txBody>
    </xdr:sp>
    <xdr:clientData/>
  </xdr:twoCellAnchor>
  <xdr:twoCellAnchor>
    <xdr:from>
      <xdr:col>5</xdr:col>
      <xdr:colOff>247720</xdr:colOff>
      <xdr:row>8</xdr:row>
      <xdr:rowOff>159126</xdr:rowOff>
    </xdr:from>
    <xdr:to>
      <xdr:col>9</xdr:col>
      <xdr:colOff>355669</xdr:colOff>
      <xdr:row>11</xdr:row>
      <xdr:rowOff>154892</xdr:rowOff>
    </xdr:to>
    <xdr:sp macro="" textlink="">
      <xdr:nvSpPr>
        <xdr:cNvPr id="8" name="Rectángulo: esquinas redondeadas 7">
          <a:hlinkClick xmlns:r="http://schemas.openxmlformats.org/officeDocument/2006/relationships" r:id="rId2"/>
          <a:extLst>
            <a:ext uri="{FF2B5EF4-FFF2-40B4-BE49-F238E27FC236}">
              <a16:creationId xmlns:a16="http://schemas.microsoft.com/office/drawing/2014/main" id="{01C6B375-7C0E-451F-A45B-E290E9D2CEA1}"/>
            </a:ext>
          </a:extLst>
        </xdr:cNvPr>
        <xdr:cNvSpPr/>
      </xdr:nvSpPr>
      <xdr:spPr>
        <a:xfrm>
          <a:off x="4110637" y="1778376"/>
          <a:ext cx="3198282" cy="577849"/>
        </a:xfrm>
        <a:prstGeom prst="roundRect">
          <a:avLst/>
        </a:prstGeom>
        <a:solidFill>
          <a:srgbClr val="B4E39D"/>
        </a:solidFill>
        <a:ln w="28575">
          <a:solidFill>
            <a:schemeClr val="accent2">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400">
              <a:solidFill>
                <a:schemeClr val="bg2">
                  <a:lumMod val="10000"/>
                </a:schemeClr>
              </a:solidFill>
              <a:latin typeface="Amasis MT Pro Medium" panose="02040604050005020304" pitchFamily="18" charset="0"/>
              <a:ea typeface="+mn-ea"/>
              <a:cs typeface="+mn-cs"/>
            </a:rPr>
            <a:t>2. TABLA ORIGINAL</a:t>
          </a:r>
        </a:p>
      </xdr:txBody>
    </xdr:sp>
    <xdr:clientData/>
  </xdr:twoCellAnchor>
  <xdr:twoCellAnchor>
    <xdr:from>
      <xdr:col>5</xdr:col>
      <xdr:colOff>237758</xdr:colOff>
      <xdr:row>12</xdr:row>
      <xdr:rowOff>52668</xdr:rowOff>
    </xdr:from>
    <xdr:to>
      <xdr:col>9</xdr:col>
      <xdr:colOff>441855</xdr:colOff>
      <xdr:row>15</xdr:row>
      <xdr:rowOff>48434</xdr:rowOff>
    </xdr:to>
    <xdr:sp macro="" textlink="">
      <xdr:nvSpPr>
        <xdr:cNvPr id="9" name="Rectángulo: esquinas redondeadas 8">
          <a:hlinkClick xmlns:r="http://schemas.openxmlformats.org/officeDocument/2006/relationships" r:id="rId3"/>
          <a:extLst>
            <a:ext uri="{FF2B5EF4-FFF2-40B4-BE49-F238E27FC236}">
              <a16:creationId xmlns:a16="http://schemas.microsoft.com/office/drawing/2014/main" id="{10393385-8513-49F3-B9C2-ECD31715FD97}"/>
            </a:ext>
          </a:extLst>
        </xdr:cNvPr>
        <xdr:cNvSpPr/>
      </xdr:nvSpPr>
      <xdr:spPr>
        <a:xfrm>
          <a:off x="4100675" y="2444501"/>
          <a:ext cx="3294430" cy="567266"/>
        </a:xfrm>
        <a:prstGeom prst="roundRect">
          <a:avLst/>
        </a:prstGeom>
        <a:solidFill>
          <a:srgbClr val="B4E39D"/>
        </a:solidFill>
        <a:ln w="28575">
          <a:solidFill>
            <a:schemeClr val="accent2">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400">
              <a:solidFill>
                <a:schemeClr val="bg2">
                  <a:lumMod val="10000"/>
                </a:schemeClr>
              </a:solidFill>
              <a:latin typeface="Amasis MT Pro Medium" panose="02040604050005020304" pitchFamily="18" charset="0"/>
              <a:ea typeface="+mn-ea"/>
              <a:cs typeface="+mn-cs"/>
            </a:rPr>
            <a:t>3. TABLA</a:t>
          </a:r>
          <a:r>
            <a:rPr lang="es-AR" sz="2400" baseline="0">
              <a:solidFill>
                <a:schemeClr val="bg2">
                  <a:lumMod val="10000"/>
                </a:schemeClr>
              </a:solidFill>
              <a:latin typeface="Amasis MT Pro Medium" panose="02040604050005020304" pitchFamily="18" charset="0"/>
              <a:ea typeface="+mn-ea"/>
              <a:cs typeface="+mn-cs"/>
            </a:rPr>
            <a:t> PRINCIPAL</a:t>
          </a:r>
          <a:endParaRPr lang="es-AR" sz="2400">
            <a:solidFill>
              <a:schemeClr val="bg2">
                <a:lumMod val="10000"/>
              </a:schemeClr>
            </a:solidFill>
            <a:latin typeface="Amasis MT Pro Medium" panose="02040604050005020304" pitchFamily="18" charset="0"/>
            <a:ea typeface="+mn-ea"/>
            <a:cs typeface="+mn-cs"/>
          </a:endParaRPr>
        </a:p>
      </xdr:txBody>
    </xdr:sp>
    <xdr:clientData/>
  </xdr:twoCellAnchor>
  <xdr:twoCellAnchor>
    <xdr:from>
      <xdr:col>5</xdr:col>
      <xdr:colOff>237305</xdr:colOff>
      <xdr:row>15</xdr:row>
      <xdr:rowOff>123708</xdr:rowOff>
    </xdr:from>
    <xdr:to>
      <xdr:col>11</xdr:col>
      <xdr:colOff>294954</xdr:colOff>
      <xdr:row>18</xdr:row>
      <xdr:rowOff>119474</xdr:rowOff>
    </xdr:to>
    <xdr:sp macro="" textlink="">
      <xdr:nvSpPr>
        <xdr:cNvPr id="10" name="Rectángulo: esquinas redondeadas 9">
          <a:hlinkClick xmlns:r="http://schemas.openxmlformats.org/officeDocument/2006/relationships" r:id="rId4"/>
          <a:extLst>
            <a:ext uri="{FF2B5EF4-FFF2-40B4-BE49-F238E27FC236}">
              <a16:creationId xmlns:a16="http://schemas.microsoft.com/office/drawing/2014/main" id="{AF6485E8-3A60-45C9-833B-B683064E7F5C}"/>
            </a:ext>
          </a:extLst>
        </xdr:cNvPr>
        <xdr:cNvSpPr/>
      </xdr:nvSpPr>
      <xdr:spPr>
        <a:xfrm>
          <a:off x="4101734" y="3090065"/>
          <a:ext cx="4694963" cy="567266"/>
        </a:xfrm>
        <a:prstGeom prst="roundRect">
          <a:avLst/>
        </a:prstGeom>
        <a:solidFill>
          <a:srgbClr val="B4E39D"/>
        </a:solidFill>
        <a:ln w="28575">
          <a:solidFill>
            <a:schemeClr val="accent2">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400">
              <a:solidFill>
                <a:schemeClr val="bg2">
                  <a:lumMod val="10000"/>
                </a:schemeClr>
              </a:solidFill>
              <a:latin typeface="Amasis MT Pro Medium" panose="02040604050005020304" pitchFamily="18" charset="0"/>
              <a:ea typeface="+mn-ea"/>
              <a:cs typeface="+mn-cs"/>
            </a:rPr>
            <a:t>4.</a:t>
          </a:r>
          <a:r>
            <a:rPr lang="es-AR" sz="2400" baseline="0">
              <a:solidFill>
                <a:schemeClr val="bg2">
                  <a:lumMod val="10000"/>
                </a:schemeClr>
              </a:solidFill>
              <a:latin typeface="Amasis MT Pro Medium" panose="02040604050005020304" pitchFamily="18" charset="0"/>
              <a:ea typeface="+mn-ea"/>
              <a:cs typeface="+mn-cs"/>
            </a:rPr>
            <a:t> </a:t>
          </a:r>
          <a:r>
            <a:rPr lang="es-AR" sz="2400">
              <a:solidFill>
                <a:schemeClr val="bg2">
                  <a:lumMod val="10000"/>
                </a:schemeClr>
              </a:solidFill>
              <a:latin typeface="Amasis MT Pro Medium" panose="02040604050005020304" pitchFamily="18" charset="0"/>
              <a:ea typeface="+mn-ea"/>
              <a:cs typeface="+mn-cs"/>
            </a:rPr>
            <a:t>PREGUNTAS Y</a:t>
          </a:r>
          <a:r>
            <a:rPr lang="es-AR" sz="2400" baseline="0">
              <a:solidFill>
                <a:schemeClr val="bg2">
                  <a:lumMod val="10000"/>
                </a:schemeClr>
              </a:solidFill>
              <a:latin typeface="Amasis MT Pro Medium" panose="02040604050005020304" pitchFamily="18" charset="0"/>
              <a:ea typeface="+mn-ea"/>
              <a:cs typeface="+mn-cs"/>
            </a:rPr>
            <a:t> RESPUESTAS</a:t>
          </a:r>
          <a:endParaRPr lang="es-AR" sz="2400">
            <a:solidFill>
              <a:schemeClr val="bg2">
                <a:lumMod val="10000"/>
              </a:schemeClr>
            </a:solidFill>
            <a:latin typeface="Amasis MT Pro Medium" panose="02040604050005020304" pitchFamily="18" charset="0"/>
            <a:ea typeface="+mn-ea"/>
            <a:cs typeface="+mn-cs"/>
          </a:endParaRPr>
        </a:p>
      </xdr:txBody>
    </xdr:sp>
    <xdr:clientData/>
  </xdr:twoCellAnchor>
  <xdr:twoCellAnchor>
    <xdr:from>
      <xdr:col>5</xdr:col>
      <xdr:colOff>261022</xdr:colOff>
      <xdr:row>18</xdr:row>
      <xdr:rowOff>174905</xdr:rowOff>
    </xdr:from>
    <xdr:to>
      <xdr:col>8</xdr:col>
      <xdr:colOff>11188</xdr:colOff>
      <xdr:row>21</xdr:row>
      <xdr:rowOff>170671</xdr:rowOff>
    </xdr:to>
    <xdr:sp macro="" textlink="">
      <xdr:nvSpPr>
        <xdr:cNvPr id="11" name="Rectángulo: esquinas redondeadas 10">
          <a:hlinkClick xmlns:r="http://schemas.openxmlformats.org/officeDocument/2006/relationships" r:id="rId5"/>
          <a:extLst>
            <a:ext uri="{FF2B5EF4-FFF2-40B4-BE49-F238E27FC236}">
              <a16:creationId xmlns:a16="http://schemas.microsoft.com/office/drawing/2014/main" id="{18660F7F-B019-4408-80DF-499E778BB8BA}"/>
            </a:ext>
          </a:extLst>
        </xdr:cNvPr>
        <xdr:cNvSpPr/>
      </xdr:nvSpPr>
      <xdr:spPr>
        <a:xfrm>
          <a:off x="4125451" y="3712762"/>
          <a:ext cx="2068823" cy="567266"/>
        </a:xfrm>
        <a:prstGeom prst="roundRect">
          <a:avLst/>
        </a:prstGeom>
        <a:solidFill>
          <a:srgbClr val="B4E39D"/>
        </a:solidFill>
        <a:ln w="28575">
          <a:solidFill>
            <a:schemeClr val="accent2">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400">
              <a:solidFill>
                <a:schemeClr val="bg2">
                  <a:lumMod val="10000"/>
                </a:schemeClr>
              </a:solidFill>
              <a:latin typeface="Amasis MT Pro Medium" panose="02040604050005020304" pitchFamily="18" charset="0"/>
              <a:ea typeface="+mn-ea"/>
              <a:cs typeface="+mn-cs"/>
            </a:rPr>
            <a:t>5.</a:t>
          </a:r>
          <a:r>
            <a:rPr lang="es-AR" sz="2400" baseline="0">
              <a:solidFill>
                <a:schemeClr val="bg2">
                  <a:lumMod val="10000"/>
                </a:schemeClr>
              </a:solidFill>
              <a:latin typeface="Amasis MT Pro Medium" panose="02040604050005020304" pitchFamily="18" charset="0"/>
              <a:ea typeface="+mn-ea"/>
              <a:cs typeface="+mn-cs"/>
            </a:rPr>
            <a:t> AUXILIAR</a:t>
          </a:r>
          <a:endParaRPr lang="es-AR" sz="2400">
            <a:solidFill>
              <a:schemeClr val="bg2">
                <a:lumMod val="10000"/>
              </a:schemeClr>
            </a:solidFill>
            <a:latin typeface="Amasis MT Pro Medium" panose="02040604050005020304" pitchFamily="18" charset="0"/>
            <a:ea typeface="+mn-ea"/>
            <a:cs typeface="+mn-cs"/>
          </a:endParaRPr>
        </a:p>
      </xdr:txBody>
    </xdr:sp>
    <xdr:clientData/>
  </xdr:twoCellAnchor>
  <xdr:twoCellAnchor>
    <xdr:from>
      <xdr:col>5</xdr:col>
      <xdr:colOff>235324</xdr:colOff>
      <xdr:row>22</xdr:row>
      <xdr:rowOff>38910</xdr:rowOff>
    </xdr:from>
    <xdr:to>
      <xdr:col>10</xdr:col>
      <xdr:colOff>2892</xdr:colOff>
      <xdr:row>25</xdr:row>
      <xdr:rowOff>34676</xdr:rowOff>
    </xdr:to>
    <xdr:sp macro="" textlink="">
      <xdr:nvSpPr>
        <xdr:cNvPr id="12" name="Rectángulo: esquinas redondeadas 11">
          <a:hlinkClick xmlns:r="http://schemas.openxmlformats.org/officeDocument/2006/relationships" r:id="rId6"/>
          <a:extLst>
            <a:ext uri="{FF2B5EF4-FFF2-40B4-BE49-F238E27FC236}">
              <a16:creationId xmlns:a16="http://schemas.microsoft.com/office/drawing/2014/main" id="{E6F2B8F7-A866-45DB-9A34-4F92E50693BE}"/>
            </a:ext>
          </a:extLst>
        </xdr:cNvPr>
        <xdr:cNvSpPr/>
      </xdr:nvSpPr>
      <xdr:spPr>
        <a:xfrm>
          <a:off x="4101353" y="4330763"/>
          <a:ext cx="3633598" cy="567266"/>
        </a:xfrm>
        <a:prstGeom prst="roundRect">
          <a:avLst/>
        </a:prstGeom>
        <a:solidFill>
          <a:srgbClr val="B4E39D"/>
        </a:solidFill>
        <a:ln w="28575">
          <a:solidFill>
            <a:schemeClr val="accent2">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400">
              <a:solidFill>
                <a:schemeClr val="bg2">
                  <a:lumMod val="10000"/>
                </a:schemeClr>
              </a:solidFill>
              <a:latin typeface="Amasis MT Pro Medium" panose="02040604050005020304" pitchFamily="18" charset="0"/>
              <a:ea typeface="+mn-ea"/>
              <a:cs typeface="+mn-cs"/>
            </a:rPr>
            <a:t>6.</a:t>
          </a:r>
          <a:r>
            <a:rPr lang="es-AR" sz="2400" baseline="0">
              <a:solidFill>
                <a:schemeClr val="bg2">
                  <a:lumMod val="10000"/>
                </a:schemeClr>
              </a:solidFill>
              <a:latin typeface="Amasis MT Pro Medium" panose="02040604050005020304" pitchFamily="18" charset="0"/>
              <a:ea typeface="+mn-ea"/>
              <a:cs typeface="+mn-cs"/>
            </a:rPr>
            <a:t> TABLAS DINÁMICAS</a:t>
          </a:r>
          <a:endParaRPr lang="es-AR" sz="2400">
            <a:solidFill>
              <a:schemeClr val="bg2">
                <a:lumMod val="10000"/>
              </a:schemeClr>
            </a:solidFill>
            <a:latin typeface="Amasis MT Pro Medium" panose="02040604050005020304" pitchFamily="18" charset="0"/>
            <a:ea typeface="+mn-ea"/>
            <a:cs typeface="+mn-cs"/>
          </a:endParaRPr>
        </a:p>
      </xdr:txBody>
    </xdr:sp>
    <xdr:clientData/>
  </xdr:twoCellAnchor>
  <xdr:twoCellAnchor>
    <xdr:from>
      <xdr:col>5</xdr:col>
      <xdr:colOff>269493</xdr:colOff>
      <xdr:row>25</xdr:row>
      <xdr:rowOff>105055</xdr:rowOff>
    </xdr:from>
    <xdr:to>
      <xdr:col>8</xdr:col>
      <xdr:colOff>560506</xdr:colOff>
      <xdr:row>28</xdr:row>
      <xdr:rowOff>100821</xdr:rowOff>
    </xdr:to>
    <xdr:sp macro="" textlink="">
      <xdr:nvSpPr>
        <xdr:cNvPr id="13" name="Rectángulo: esquinas redondeadas 12">
          <a:hlinkClick xmlns:r="http://schemas.openxmlformats.org/officeDocument/2006/relationships" r:id="rId7"/>
          <a:extLst>
            <a:ext uri="{FF2B5EF4-FFF2-40B4-BE49-F238E27FC236}">
              <a16:creationId xmlns:a16="http://schemas.microsoft.com/office/drawing/2014/main" id="{601C9707-DAFB-4955-B442-CE2EA13BFB57}"/>
            </a:ext>
          </a:extLst>
        </xdr:cNvPr>
        <xdr:cNvSpPr/>
      </xdr:nvSpPr>
      <xdr:spPr>
        <a:xfrm>
          <a:off x="4135522" y="4968408"/>
          <a:ext cx="2610631" cy="567266"/>
        </a:xfrm>
        <a:prstGeom prst="roundRect">
          <a:avLst/>
        </a:prstGeom>
        <a:solidFill>
          <a:srgbClr val="B4E39D"/>
        </a:solidFill>
        <a:ln w="28575">
          <a:solidFill>
            <a:schemeClr val="accent2">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400">
              <a:solidFill>
                <a:schemeClr val="bg2">
                  <a:lumMod val="10000"/>
                </a:schemeClr>
              </a:solidFill>
              <a:latin typeface="Amasis MT Pro Medium" panose="02040604050005020304" pitchFamily="18" charset="0"/>
              <a:ea typeface="+mn-ea"/>
              <a:cs typeface="+mn-cs"/>
            </a:rPr>
            <a:t>7.</a:t>
          </a:r>
          <a:r>
            <a:rPr lang="es-AR" sz="2400" baseline="0">
              <a:solidFill>
                <a:schemeClr val="bg2">
                  <a:lumMod val="10000"/>
                </a:schemeClr>
              </a:solidFill>
              <a:latin typeface="Amasis MT Pro Medium" panose="02040604050005020304" pitchFamily="18" charset="0"/>
              <a:ea typeface="+mn-ea"/>
              <a:cs typeface="+mn-cs"/>
            </a:rPr>
            <a:t> DASHBOARD</a:t>
          </a:r>
          <a:endParaRPr lang="es-AR" sz="2400">
            <a:solidFill>
              <a:schemeClr val="bg2">
                <a:lumMod val="10000"/>
              </a:schemeClr>
            </a:solidFill>
            <a:latin typeface="Amasis MT Pro Medium" panose="02040604050005020304" pitchFamily="18" charset="0"/>
            <a:ea typeface="+mn-ea"/>
            <a:cs typeface="+mn-cs"/>
          </a:endParaRPr>
        </a:p>
      </xdr:txBody>
    </xdr:sp>
    <xdr:clientData/>
  </xdr:twoCellAnchor>
  <xdr:twoCellAnchor>
    <xdr:from>
      <xdr:col>11</xdr:col>
      <xdr:colOff>349250</xdr:colOff>
      <xdr:row>5</xdr:row>
      <xdr:rowOff>243416</xdr:rowOff>
    </xdr:from>
    <xdr:to>
      <xdr:col>13</xdr:col>
      <xdr:colOff>646704</xdr:colOff>
      <xdr:row>8</xdr:row>
      <xdr:rowOff>84667</xdr:rowOff>
    </xdr:to>
    <xdr:sp macro="" textlink="">
      <xdr:nvSpPr>
        <xdr:cNvPr id="3" name="Rectángulo: esquinas redondeadas 2">
          <a:extLst>
            <a:ext uri="{FF2B5EF4-FFF2-40B4-BE49-F238E27FC236}">
              <a16:creationId xmlns:a16="http://schemas.microsoft.com/office/drawing/2014/main" id="{7671E286-ECFF-4E15-906D-C41D53289F4E}"/>
            </a:ext>
          </a:extLst>
        </xdr:cNvPr>
        <xdr:cNvSpPr/>
      </xdr:nvSpPr>
      <xdr:spPr>
        <a:xfrm>
          <a:off x="8847667" y="1174749"/>
          <a:ext cx="1842620" cy="529168"/>
        </a:xfrm>
        <a:prstGeom prst="roundRect">
          <a:avLst/>
        </a:prstGeom>
        <a:solidFill>
          <a:srgbClr val="B4E39D"/>
        </a:solidFill>
        <a:ln w="28575">
          <a:solidFill>
            <a:schemeClr val="accent2">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200" b="1">
              <a:solidFill>
                <a:schemeClr val="bg2">
                  <a:lumMod val="10000"/>
                </a:schemeClr>
              </a:solidFill>
              <a:latin typeface="Amasis MT Pro" panose="02040504050005020304" pitchFamily="18" charset="0"/>
            </a:rPr>
            <a:t>PROYECTO FINAL</a:t>
          </a:r>
        </a:p>
        <a:p>
          <a:pPr algn="ctr"/>
          <a:r>
            <a:rPr lang="es-AR" sz="1200" b="1">
              <a:solidFill>
                <a:schemeClr val="bg2">
                  <a:lumMod val="10000"/>
                </a:schemeClr>
              </a:solidFill>
              <a:latin typeface="Amasis MT Pro" panose="02040504050005020304" pitchFamily="18" charset="0"/>
            </a:rPr>
            <a:t>Schemberg,</a:t>
          </a:r>
          <a:r>
            <a:rPr lang="es-AR" sz="1200" b="1" baseline="0">
              <a:solidFill>
                <a:schemeClr val="bg2">
                  <a:lumMod val="10000"/>
                </a:schemeClr>
              </a:solidFill>
              <a:latin typeface="Amasis MT Pro" panose="02040504050005020304" pitchFamily="18" charset="0"/>
            </a:rPr>
            <a:t> Axel</a:t>
          </a:r>
          <a:endParaRPr lang="es-AR" sz="1200" b="1">
            <a:solidFill>
              <a:schemeClr val="bg2">
                <a:lumMod val="10000"/>
              </a:schemeClr>
            </a:solidFill>
            <a:latin typeface="Amasis MT Pro" panose="020405040500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542925</xdr:colOff>
          <xdr:row>10</xdr:row>
          <xdr:rowOff>142875</xdr:rowOff>
        </xdr:from>
        <xdr:to>
          <xdr:col>1</xdr:col>
          <xdr:colOff>1409700</xdr:colOff>
          <xdr:row>12</xdr:row>
          <xdr:rowOff>114300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AR" sz="1200" b="0" i="0" u="none" strike="noStrike" baseline="0">
                  <a:solidFill>
                    <a:srgbClr val="000000"/>
                  </a:solidFill>
                  <a:latin typeface="Amasis MT Pro Medium"/>
                </a:rPr>
                <a:t>ACTUALIZAR DASHBOARD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847725</xdr:colOff>
      <xdr:row>0</xdr:row>
      <xdr:rowOff>28575</xdr:rowOff>
    </xdr:from>
    <xdr:to>
      <xdr:col>16</xdr:col>
      <xdr:colOff>9524</xdr:colOff>
      <xdr:row>12</xdr:row>
      <xdr:rowOff>105103</xdr:rowOff>
    </xdr:to>
    <xdr:graphicFrame macro="">
      <xdr:nvGraphicFramePr>
        <xdr:cNvPr id="10" name="Gráfico 4">
          <a:extLst>
            <a:ext uri="{FF2B5EF4-FFF2-40B4-BE49-F238E27FC236}">
              <a16:creationId xmlns:a16="http://schemas.microsoft.com/office/drawing/2014/main" id="{C6DA7E2B-76C4-4CCA-8E88-1847CA550A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367240</xdr:colOff>
      <xdr:row>12</xdr:row>
      <xdr:rowOff>166687</xdr:rowOff>
    </xdr:from>
    <xdr:to>
      <xdr:col>8</xdr:col>
      <xdr:colOff>52552</xdr:colOff>
      <xdr:row>30</xdr:row>
      <xdr:rowOff>13758</xdr:rowOff>
    </xdr:to>
    <xdr:graphicFrame macro="">
      <xdr:nvGraphicFramePr>
        <xdr:cNvPr id="19" name="Gráfico 5">
          <a:extLst>
            <a:ext uri="{FF2B5EF4-FFF2-40B4-BE49-F238E27FC236}">
              <a16:creationId xmlns:a16="http://schemas.microsoft.com/office/drawing/2014/main" id="{2FFA91A7-4119-492E-B70D-B80AAF3945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14462</xdr:colOff>
      <xdr:row>7</xdr:row>
      <xdr:rowOff>156882</xdr:rowOff>
    </xdr:from>
    <xdr:to>
      <xdr:col>2</xdr:col>
      <xdr:colOff>361949</xdr:colOff>
      <xdr:row>15</xdr:row>
      <xdr:rowOff>132079</xdr:rowOff>
    </xdr:to>
    <mc:AlternateContent xmlns:mc="http://schemas.openxmlformats.org/markup-compatibility/2006" xmlns:a14="http://schemas.microsoft.com/office/drawing/2010/main">
      <mc:Choice Requires="a14">
        <xdr:graphicFrame macro="">
          <xdr:nvGraphicFramePr>
            <xdr:cNvPr id="21" name="Tipo de cliente">
              <a:extLst>
                <a:ext uri="{FF2B5EF4-FFF2-40B4-BE49-F238E27FC236}">
                  <a16:creationId xmlns:a16="http://schemas.microsoft.com/office/drawing/2014/main" id="{0A9E6D9A-77BD-3A2D-64D6-32AC1B0D1E9A}"/>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ipo de cliente"/>
            </a:graphicData>
          </a:graphic>
        </xdr:graphicFrame>
      </mc:Choice>
      <mc:Fallback xmlns="">
        <xdr:sp macro="" textlink="">
          <xdr:nvSpPr>
            <xdr:cNvPr id="0" name=""/>
            <xdr:cNvSpPr>
              <a:spLocks noTextEdit="1"/>
            </xdr:cNvSpPr>
          </xdr:nvSpPr>
          <xdr:spPr>
            <a:xfrm>
              <a:off x="14462" y="1490382"/>
              <a:ext cx="1871487" cy="1499197"/>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53927</xdr:colOff>
      <xdr:row>15</xdr:row>
      <xdr:rowOff>156882</xdr:rowOff>
    </xdr:from>
    <xdr:to>
      <xdr:col>2</xdr:col>
      <xdr:colOff>358727</xdr:colOff>
      <xdr:row>30</xdr:row>
      <xdr:rowOff>28575</xdr:rowOff>
    </xdr:to>
    <mc:AlternateContent xmlns:mc="http://schemas.openxmlformats.org/markup-compatibility/2006" xmlns:a14="http://schemas.microsoft.com/office/drawing/2010/main">
      <mc:Choice Requires="a14">
        <xdr:graphicFrame macro="">
          <xdr:nvGraphicFramePr>
            <xdr:cNvPr id="22" name="Gerente de Cuentas">
              <a:extLst>
                <a:ext uri="{FF2B5EF4-FFF2-40B4-BE49-F238E27FC236}">
                  <a16:creationId xmlns:a16="http://schemas.microsoft.com/office/drawing/2014/main" id="{07421C35-A4EA-8586-4563-678EFD578F86}"/>
                </a:ext>
              </a:extLst>
            </xdr:cNvPr>
            <xdr:cNvGraphicFramePr/>
          </xdr:nvGraphicFramePr>
          <xdr:xfrm>
            <a:off x="0" y="0"/>
            <a:ext cx="0" cy="0"/>
          </xdr:xfrm>
          <a:graphic>
            <a:graphicData uri="http://schemas.microsoft.com/office/drawing/2010/slicer">
              <sle:slicer xmlns:sle="http://schemas.microsoft.com/office/drawing/2010/slicer" name="Gerente de Cuentas"/>
            </a:graphicData>
          </a:graphic>
        </xdr:graphicFrame>
      </mc:Choice>
      <mc:Fallback xmlns="">
        <xdr:sp macro="" textlink="">
          <xdr:nvSpPr>
            <xdr:cNvPr id="0" name=""/>
            <xdr:cNvSpPr>
              <a:spLocks noTextEdit="1"/>
            </xdr:cNvSpPr>
          </xdr:nvSpPr>
          <xdr:spPr>
            <a:xfrm>
              <a:off x="53927" y="3014382"/>
              <a:ext cx="1828800" cy="2729193"/>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14816</xdr:colOff>
      <xdr:row>0</xdr:row>
      <xdr:rowOff>10768</xdr:rowOff>
    </xdr:from>
    <xdr:to>
      <xdr:col>2</xdr:col>
      <xdr:colOff>361949</xdr:colOff>
      <xdr:row>7</xdr:row>
      <xdr:rowOff>145676</xdr:rowOff>
    </xdr:to>
    <mc:AlternateContent xmlns:mc="http://schemas.openxmlformats.org/markup-compatibility/2006" xmlns:a14="http://schemas.microsoft.com/office/drawing/2010/main">
      <mc:Choice Requires="a14">
        <xdr:graphicFrame macro="">
          <xdr:nvGraphicFramePr>
            <xdr:cNvPr id="25" name="Año">
              <a:extLst>
                <a:ext uri="{FF2B5EF4-FFF2-40B4-BE49-F238E27FC236}">
                  <a16:creationId xmlns:a16="http://schemas.microsoft.com/office/drawing/2014/main" id="{4E2CF88A-6735-0BC9-17C0-1E241349EE2D}"/>
                </a:ext>
              </a:extLst>
            </xdr:cNvPr>
            <xdr:cNvGraphicFramePr/>
          </xdr:nvGraphicFramePr>
          <xdr:xfrm>
            <a:off x="0" y="0"/>
            <a:ext cx="0" cy="0"/>
          </xdr:xfrm>
          <a:graphic>
            <a:graphicData uri="http://schemas.microsoft.com/office/drawing/2010/slicer">
              <sle:slicer xmlns:sle="http://schemas.microsoft.com/office/drawing/2010/slicer" name="Año"/>
            </a:graphicData>
          </a:graphic>
        </xdr:graphicFrame>
      </mc:Choice>
      <mc:Fallback xmlns="">
        <xdr:sp macro="" textlink="">
          <xdr:nvSpPr>
            <xdr:cNvPr id="0" name=""/>
            <xdr:cNvSpPr>
              <a:spLocks noTextEdit="1"/>
            </xdr:cNvSpPr>
          </xdr:nvSpPr>
          <xdr:spPr>
            <a:xfrm>
              <a:off x="14816" y="10768"/>
              <a:ext cx="1871133" cy="1468408"/>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12</xdr:col>
      <xdr:colOff>183931</xdr:colOff>
      <xdr:row>12</xdr:row>
      <xdr:rowOff>168519</xdr:rowOff>
    </xdr:from>
    <xdr:to>
      <xdr:col>16</xdr:col>
      <xdr:colOff>19051</xdr:colOff>
      <xdr:row>30</xdr:row>
      <xdr:rowOff>21981</xdr:rowOff>
    </xdr:to>
    <xdr:graphicFrame macro="">
      <xdr:nvGraphicFramePr>
        <xdr:cNvPr id="26" name="Gráfico 25">
          <a:extLst>
            <a:ext uri="{FF2B5EF4-FFF2-40B4-BE49-F238E27FC236}">
              <a16:creationId xmlns:a16="http://schemas.microsoft.com/office/drawing/2014/main" id="{4741986E-07AF-4C70-9188-305B3A3680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95250</xdr:colOff>
      <xdr:row>12</xdr:row>
      <xdr:rowOff>168518</xdr:rowOff>
    </xdr:from>
    <xdr:to>
      <xdr:col>12</xdr:col>
      <xdr:colOff>142875</xdr:colOff>
      <xdr:row>30</xdr:row>
      <xdr:rowOff>14654</xdr:rowOff>
    </xdr:to>
    <xdr:graphicFrame macro="">
      <xdr:nvGraphicFramePr>
        <xdr:cNvPr id="30" name="Gráfico 29">
          <a:extLst>
            <a:ext uri="{FF2B5EF4-FFF2-40B4-BE49-F238E27FC236}">
              <a16:creationId xmlns:a16="http://schemas.microsoft.com/office/drawing/2014/main" id="{981B4851-F89B-4C45-9184-F22C9180CA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711446</xdr:colOff>
      <xdr:row>0</xdr:row>
      <xdr:rowOff>50555</xdr:rowOff>
    </xdr:from>
    <xdr:to>
      <xdr:col>10</xdr:col>
      <xdr:colOff>792042</xdr:colOff>
      <xdr:row>4</xdr:row>
      <xdr:rowOff>6568</xdr:rowOff>
    </xdr:to>
    <xdr:sp macro="" textlink="">
      <xdr:nvSpPr>
        <xdr:cNvPr id="31" name="CuadroTexto 30">
          <a:extLst>
            <a:ext uri="{FF2B5EF4-FFF2-40B4-BE49-F238E27FC236}">
              <a16:creationId xmlns:a16="http://schemas.microsoft.com/office/drawing/2014/main" id="{DF02F73A-7C32-3DAC-E339-BDA69D868F7E}"/>
            </a:ext>
          </a:extLst>
        </xdr:cNvPr>
        <xdr:cNvSpPr txBox="1"/>
      </xdr:nvSpPr>
      <xdr:spPr>
        <a:xfrm>
          <a:off x="6045446" y="50555"/>
          <a:ext cx="2366596" cy="718013"/>
        </a:xfrm>
        <a:prstGeom prst="rect">
          <a:avLst/>
        </a:prstGeom>
        <a:ln w="28575">
          <a:solidFill>
            <a:schemeClr val="accent2">
              <a:lumMod val="7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endParaRPr lang="es-AR" sz="1100"/>
        </a:p>
      </xdr:txBody>
    </xdr:sp>
    <xdr:clientData/>
  </xdr:twoCellAnchor>
  <xdr:twoCellAnchor>
    <xdr:from>
      <xdr:col>7</xdr:col>
      <xdr:colOff>709554</xdr:colOff>
      <xdr:row>4</xdr:row>
      <xdr:rowOff>59121</xdr:rowOff>
    </xdr:from>
    <xdr:to>
      <xdr:col>10</xdr:col>
      <xdr:colOff>794239</xdr:colOff>
      <xdr:row>8</xdr:row>
      <xdr:rowOff>32845</xdr:rowOff>
    </xdr:to>
    <xdr:sp macro="" textlink="">
      <xdr:nvSpPr>
        <xdr:cNvPr id="32" name="CuadroTexto 31">
          <a:extLst>
            <a:ext uri="{FF2B5EF4-FFF2-40B4-BE49-F238E27FC236}">
              <a16:creationId xmlns:a16="http://schemas.microsoft.com/office/drawing/2014/main" id="{22083EEE-2EBA-4C03-A4F3-546E8BD982AC}"/>
            </a:ext>
          </a:extLst>
        </xdr:cNvPr>
        <xdr:cNvSpPr txBox="1"/>
      </xdr:nvSpPr>
      <xdr:spPr>
        <a:xfrm>
          <a:off x="6043554" y="821121"/>
          <a:ext cx="2370685" cy="735724"/>
        </a:xfrm>
        <a:prstGeom prst="rect">
          <a:avLst/>
        </a:prstGeom>
        <a:solidFill>
          <a:schemeClr val="lt1"/>
        </a:solidFill>
        <a:ln w="28575" cmpd="sng">
          <a:solidFill>
            <a:schemeClr val="accent2">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AR" sz="1100"/>
        </a:p>
      </xdr:txBody>
    </xdr:sp>
    <xdr:clientData/>
  </xdr:twoCellAnchor>
  <xdr:twoCellAnchor>
    <xdr:from>
      <xdr:col>7</xdr:col>
      <xdr:colOff>714375</xdr:colOff>
      <xdr:row>8</xdr:row>
      <xdr:rowOff>98913</xdr:rowOff>
    </xdr:from>
    <xdr:to>
      <xdr:col>10</xdr:col>
      <xdr:colOff>791034</xdr:colOff>
      <xdr:row>12</xdr:row>
      <xdr:rowOff>98534</xdr:rowOff>
    </xdr:to>
    <xdr:sp macro="" textlink="">
      <xdr:nvSpPr>
        <xdr:cNvPr id="33" name="CuadroTexto 32">
          <a:extLst>
            <a:ext uri="{FF2B5EF4-FFF2-40B4-BE49-F238E27FC236}">
              <a16:creationId xmlns:a16="http://schemas.microsoft.com/office/drawing/2014/main" id="{18DB9356-E661-4F39-BB9B-B7061B33AAA4}"/>
            </a:ext>
          </a:extLst>
        </xdr:cNvPr>
        <xdr:cNvSpPr txBox="1"/>
      </xdr:nvSpPr>
      <xdr:spPr>
        <a:xfrm>
          <a:off x="6048375" y="1622913"/>
          <a:ext cx="2362659" cy="761621"/>
        </a:xfrm>
        <a:prstGeom prst="rect">
          <a:avLst/>
        </a:prstGeom>
        <a:solidFill>
          <a:schemeClr val="lt1"/>
        </a:solidFill>
        <a:ln w="28575" cmpd="sng">
          <a:solidFill>
            <a:schemeClr val="accent2">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100"/>
            <a:t> 	</a:t>
          </a:r>
        </a:p>
      </xdr:txBody>
    </xdr:sp>
    <xdr:clientData/>
  </xdr:twoCellAnchor>
  <xdr:twoCellAnchor>
    <xdr:from>
      <xdr:col>2</xdr:col>
      <xdr:colOff>419100</xdr:colOff>
      <xdr:row>0</xdr:row>
      <xdr:rowOff>47626</xdr:rowOff>
    </xdr:from>
    <xdr:to>
      <xdr:col>7</xdr:col>
      <xdr:colOff>638175</xdr:colOff>
      <xdr:row>3</xdr:row>
      <xdr:rowOff>161925</xdr:rowOff>
    </xdr:to>
    <xdr:sp macro="" textlink="">
      <xdr:nvSpPr>
        <xdr:cNvPr id="34" name="CuadroTexto 33">
          <a:extLst>
            <a:ext uri="{FF2B5EF4-FFF2-40B4-BE49-F238E27FC236}">
              <a16:creationId xmlns:a16="http://schemas.microsoft.com/office/drawing/2014/main" id="{EF5E00B6-60F0-7DAF-7789-368103B67E7D}"/>
            </a:ext>
          </a:extLst>
        </xdr:cNvPr>
        <xdr:cNvSpPr txBox="1"/>
      </xdr:nvSpPr>
      <xdr:spPr>
        <a:xfrm>
          <a:off x="1943100" y="47626"/>
          <a:ext cx="4029075" cy="685799"/>
        </a:xfrm>
        <a:prstGeom prst="rect">
          <a:avLst/>
        </a:prstGeom>
        <a:solidFill>
          <a:schemeClr val="accent2">
            <a:lumMod val="60000"/>
            <a:lumOff val="40000"/>
          </a:schemeClr>
        </a:solidFill>
        <a:ln w="28575" cmpd="sng">
          <a:solidFill>
            <a:schemeClr val="accent2">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AR" sz="1800">
              <a:solidFill>
                <a:schemeClr val="bg1"/>
              </a:solidFill>
            </a:rPr>
            <a:t>DASHBOARD</a:t>
          </a:r>
          <a:r>
            <a:rPr lang="es-AR" sz="1800" baseline="0">
              <a:solidFill>
                <a:schemeClr val="bg1"/>
              </a:solidFill>
            </a:rPr>
            <a:t> VENTAS DE INSUMOS DE OFICINA</a:t>
          </a:r>
        </a:p>
        <a:p>
          <a:endParaRPr lang="es-AR" sz="1100"/>
        </a:p>
      </xdr:txBody>
    </xdr:sp>
    <xdr:clientData/>
  </xdr:twoCellAnchor>
  <xdr:twoCellAnchor>
    <xdr:from>
      <xdr:col>2</xdr:col>
      <xdr:colOff>381000</xdr:colOff>
      <xdr:row>4</xdr:row>
      <xdr:rowOff>28575</xdr:rowOff>
    </xdr:from>
    <xdr:to>
      <xdr:col>7</xdr:col>
      <xdr:colOff>647700</xdr:colOff>
      <xdr:row>12</xdr:row>
      <xdr:rowOff>98535</xdr:rowOff>
    </xdr:to>
    <xdr:graphicFrame macro="">
      <xdr:nvGraphicFramePr>
        <xdr:cNvPr id="35" name="Gráfico 34">
          <a:extLst>
            <a:ext uri="{FF2B5EF4-FFF2-40B4-BE49-F238E27FC236}">
              <a16:creationId xmlns:a16="http://schemas.microsoft.com/office/drawing/2014/main" id="{54A733C0-7B2A-47F3-A533-2FB0A80C8D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8</xdr:col>
      <xdr:colOff>5953</xdr:colOff>
      <xdr:row>0</xdr:row>
      <xdr:rowOff>95250</xdr:rowOff>
    </xdr:from>
    <xdr:to>
      <xdr:col>8</xdr:col>
      <xdr:colOff>539373</xdr:colOff>
      <xdr:row>3</xdr:row>
      <xdr:rowOff>120776</xdr:rowOff>
    </xdr:to>
    <xdr:pic>
      <xdr:nvPicPr>
        <xdr:cNvPr id="39" name="Imagen 38">
          <a:extLst>
            <a:ext uri="{FF2B5EF4-FFF2-40B4-BE49-F238E27FC236}">
              <a16:creationId xmlns:a16="http://schemas.microsoft.com/office/drawing/2014/main" id="{91101DEF-8838-4376-6A5D-8C49206289A3}"/>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101953" y="95250"/>
          <a:ext cx="533420" cy="597026"/>
        </a:xfrm>
        <a:prstGeom prst="rect">
          <a:avLst/>
        </a:prstGeom>
      </xdr:spPr>
    </xdr:pic>
    <xdr:clientData/>
  </xdr:twoCellAnchor>
  <xdr:twoCellAnchor>
    <xdr:from>
      <xdr:col>8</xdr:col>
      <xdr:colOff>552449</xdr:colOff>
      <xdr:row>0</xdr:row>
      <xdr:rowOff>133351</xdr:rowOff>
    </xdr:from>
    <xdr:to>
      <xdr:col>10</xdr:col>
      <xdr:colOff>733424</xdr:colOff>
      <xdr:row>1</xdr:row>
      <xdr:rowOff>142875</xdr:rowOff>
    </xdr:to>
    <xdr:sp macro="" textlink="">
      <xdr:nvSpPr>
        <xdr:cNvPr id="40" name="CuadroTexto 39">
          <a:extLst>
            <a:ext uri="{FF2B5EF4-FFF2-40B4-BE49-F238E27FC236}">
              <a16:creationId xmlns:a16="http://schemas.microsoft.com/office/drawing/2014/main" id="{7CD6160D-7D42-445F-5682-3BED4FC956AB}"/>
            </a:ext>
          </a:extLst>
        </xdr:cNvPr>
        <xdr:cNvSpPr txBox="1"/>
      </xdr:nvSpPr>
      <xdr:spPr>
        <a:xfrm>
          <a:off x="6648449" y="133351"/>
          <a:ext cx="170497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AR" sz="1100" b="1"/>
            <a:t>TOTAL</a:t>
          </a:r>
          <a:r>
            <a:rPr lang="es-AR" sz="1100" b="1" baseline="0"/>
            <a:t> VENTAS</a:t>
          </a:r>
          <a:endParaRPr lang="es-AR" sz="1100" b="1"/>
        </a:p>
      </xdr:txBody>
    </xdr:sp>
    <xdr:clientData/>
  </xdr:twoCellAnchor>
  <xdr:twoCellAnchor>
    <xdr:from>
      <xdr:col>8</xdr:col>
      <xdr:colOff>581025</xdr:colOff>
      <xdr:row>1</xdr:row>
      <xdr:rowOff>142875</xdr:rowOff>
    </xdr:from>
    <xdr:to>
      <xdr:col>10</xdr:col>
      <xdr:colOff>714375</xdr:colOff>
      <xdr:row>3</xdr:row>
      <xdr:rowOff>57150</xdr:rowOff>
    </xdr:to>
    <xdr:sp macro="" textlink="'TABLAS DINÁMICAS'!$T$10">
      <xdr:nvSpPr>
        <xdr:cNvPr id="41" name="CuadroTexto 40">
          <a:extLst>
            <a:ext uri="{FF2B5EF4-FFF2-40B4-BE49-F238E27FC236}">
              <a16:creationId xmlns:a16="http://schemas.microsoft.com/office/drawing/2014/main" id="{9D3914EA-3FD0-2827-E1A2-642F369D3151}"/>
            </a:ext>
          </a:extLst>
        </xdr:cNvPr>
        <xdr:cNvSpPr txBox="1"/>
      </xdr:nvSpPr>
      <xdr:spPr>
        <a:xfrm>
          <a:off x="6677025" y="333375"/>
          <a:ext cx="1657350"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29A13A6-3DDC-452F-BA94-B96A797A261E}" type="TxLink">
            <a:rPr lang="en-US" sz="1600" b="1" i="0" u="none" strike="noStrike">
              <a:solidFill>
                <a:schemeClr val="accent1">
                  <a:lumMod val="50000"/>
                </a:schemeClr>
              </a:solidFill>
              <a:latin typeface="Calibri"/>
              <a:ea typeface="Calibri"/>
              <a:cs typeface="Calibri"/>
            </a:rPr>
            <a:pPr algn="ctr"/>
            <a:t>$ 365.739.253,46</a:t>
          </a:fld>
          <a:endParaRPr lang="es-AR" sz="1600">
            <a:solidFill>
              <a:schemeClr val="accent1">
                <a:lumMod val="50000"/>
              </a:schemeClr>
            </a:solidFill>
          </a:endParaRPr>
        </a:p>
      </xdr:txBody>
    </xdr:sp>
    <xdr:clientData/>
  </xdr:twoCellAnchor>
  <xdr:twoCellAnchor editAs="oneCell">
    <xdr:from>
      <xdr:col>8</xdr:col>
      <xdr:colOff>9525</xdr:colOff>
      <xdr:row>4</xdr:row>
      <xdr:rowOff>152400</xdr:rowOff>
    </xdr:from>
    <xdr:to>
      <xdr:col>8</xdr:col>
      <xdr:colOff>577683</xdr:colOff>
      <xdr:row>7</xdr:row>
      <xdr:rowOff>57150</xdr:rowOff>
    </xdr:to>
    <xdr:pic>
      <xdr:nvPicPr>
        <xdr:cNvPr id="43" name="Imagen 42">
          <a:extLst>
            <a:ext uri="{FF2B5EF4-FFF2-40B4-BE49-F238E27FC236}">
              <a16:creationId xmlns:a16="http://schemas.microsoft.com/office/drawing/2014/main" id="{5ECB15E0-5044-2FD1-5259-0DC9A63E16D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105525" y="914400"/>
          <a:ext cx="568158" cy="476250"/>
        </a:xfrm>
        <a:prstGeom prst="rect">
          <a:avLst/>
        </a:prstGeom>
      </xdr:spPr>
    </xdr:pic>
    <xdr:clientData/>
  </xdr:twoCellAnchor>
  <xdr:twoCellAnchor>
    <xdr:from>
      <xdr:col>8</xdr:col>
      <xdr:colOff>552449</xdr:colOff>
      <xdr:row>4</xdr:row>
      <xdr:rowOff>104776</xdr:rowOff>
    </xdr:from>
    <xdr:to>
      <xdr:col>10</xdr:col>
      <xdr:colOff>733424</xdr:colOff>
      <xdr:row>5</xdr:row>
      <xdr:rowOff>114300</xdr:rowOff>
    </xdr:to>
    <xdr:sp macro="" textlink="">
      <xdr:nvSpPr>
        <xdr:cNvPr id="44" name="CuadroTexto 43">
          <a:extLst>
            <a:ext uri="{FF2B5EF4-FFF2-40B4-BE49-F238E27FC236}">
              <a16:creationId xmlns:a16="http://schemas.microsoft.com/office/drawing/2014/main" id="{FD412963-60F0-46C8-8F56-2AC8BEC3B25D}"/>
            </a:ext>
          </a:extLst>
        </xdr:cNvPr>
        <xdr:cNvSpPr txBox="1"/>
      </xdr:nvSpPr>
      <xdr:spPr>
        <a:xfrm>
          <a:off x="6648449" y="866776"/>
          <a:ext cx="170497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AR" sz="1100" b="1"/>
            <a:t>TOTAL</a:t>
          </a:r>
          <a:r>
            <a:rPr lang="es-AR" sz="1100" b="1" baseline="0"/>
            <a:t> CLIENTES</a:t>
          </a:r>
          <a:endParaRPr lang="es-AR" sz="1100" b="1"/>
        </a:p>
      </xdr:txBody>
    </xdr:sp>
    <xdr:clientData/>
  </xdr:twoCellAnchor>
  <xdr:twoCellAnchor>
    <xdr:from>
      <xdr:col>9</xdr:col>
      <xdr:colOff>19050</xdr:colOff>
      <xdr:row>5</xdr:row>
      <xdr:rowOff>114300</xdr:rowOff>
    </xdr:from>
    <xdr:to>
      <xdr:col>10</xdr:col>
      <xdr:colOff>428625</xdr:colOff>
      <xdr:row>7</xdr:row>
      <xdr:rowOff>28575</xdr:rowOff>
    </xdr:to>
    <xdr:sp macro="" textlink="'TABLAS DINÁMICAS'!W10">
      <xdr:nvSpPr>
        <xdr:cNvPr id="45" name="CuadroTexto 44">
          <a:extLst>
            <a:ext uri="{FF2B5EF4-FFF2-40B4-BE49-F238E27FC236}">
              <a16:creationId xmlns:a16="http://schemas.microsoft.com/office/drawing/2014/main" id="{D2D0F870-26A0-442F-9BDA-26B8279F1100}"/>
            </a:ext>
          </a:extLst>
        </xdr:cNvPr>
        <xdr:cNvSpPr txBox="1"/>
      </xdr:nvSpPr>
      <xdr:spPr>
        <a:xfrm>
          <a:off x="6877050" y="1066800"/>
          <a:ext cx="1171575"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272FA9-1EF6-487F-B704-A746843D084F}" type="TxLink">
            <a:rPr lang="en-US" sz="1800" b="1" i="0" u="none" strike="noStrike">
              <a:solidFill>
                <a:schemeClr val="accent1">
                  <a:lumMod val="50000"/>
                </a:schemeClr>
              </a:solidFill>
              <a:latin typeface="Calibri"/>
              <a:ea typeface="Calibri"/>
              <a:cs typeface="Calibri"/>
            </a:rPr>
            <a:pPr algn="ctr"/>
            <a:t>4.884</a:t>
          </a:fld>
          <a:endParaRPr lang="es-AR" sz="2800">
            <a:solidFill>
              <a:schemeClr val="accent1">
                <a:lumMod val="50000"/>
              </a:schemeClr>
            </a:solidFill>
          </a:endParaRPr>
        </a:p>
      </xdr:txBody>
    </xdr:sp>
    <xdr:clientData/>
  </xdr:twoCellAnchor>
  <xdr:twoCellAnchor editAs="oneCell">
    <xdr:from>
      <xdr:col>7</xdr:col>
      <xdr:colOff>742293</xdr:colOff>
      <xdr:row>9</xdr:row>
      <xdr:rowOff>17718</xdr:rowOff>
    </xdr:from>
    <xdr:to>
      <xdr:col>8</xdr:col>
      <xdr:colOff>613341</xdr:colOff>
      <xdr:row>11</xdr:row>
      <xdr:rowOff>177362</xdr:rowOff>
    </xdr:to>
    <xdr:pic>
      <xdr:nvPicPr>
        <xdr:cNvPr id="47" name="Imagen 46">
          <a:extLst>
            <a:ext uri="{FF2B5EF4-FFF2-40B4-BE49-F238E27FC236}">
              <a16:creationId xmlns:a16="http://schemas.microsoft.com/office/drawing/2014/main" id="{32807AB3-94CE-B9AC-8D64-711D4FB8670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076293" y="1732218"/>
          <a:ext cx="633048" cy="540644"/>
        </a:xfrm>
        <a:prstGeom prst="rect">
          <a:avLst/>
        </a:prstGeom>
      </xdr:spPr>
    </xdr:pic>
    <xdr:clientData/>
  </xdr:twoCellAnchor>
  <xdr:twoCellAnchor>
    <xdr:from>
      <xdr:col>8</xdr:col>
      <xdr:colOff>683173</xdr:colOff>
      <xdr:row>8</xdr:row>
      <xdr:rowOff>132365</xdr:rowOff>
    </xdr:from>
    <xdr:to>
      <xdr:col>10</xdr:col>
      <xdr:colOff>596790</xdr:colOff>
      <xdr:row>9</xdr:row>
      <xdr:rowOff>141889</xdr:rowOff>
    </xdr:to>
    <xdr:sp macro="" textlink="">
      <xdr:nvSpPr>
        <xdr:cNvPr id="49" name="CuadroTexto 48">
          <a:extLst>
            <a:ext uri="{FF2B5EF4-FFF2-40B4-BE49-F238E27FC236}">
              <a16:creationId xmlns:a16="http://schemas.microsoft.com/office/drawing/2014/main" id="{6E49A67B-6095-4A57-939F-813460BBE3F5}"/>
            </a:ext>
          </a:extLst>
        </xdr:cNvPr>
        <xdr:cNvSpPr txBox="1"/>
      </xdr:nvSpPr>
      <xdr:spPr>
        <a:xfrm>
          <a:off x="6779173" y="1656365"/>
          <a:ext cx="1437617"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AR" sz="1100" b="1"/>
            <a:t>TICKET</a:t>
          </a:r>
          <a:r>
            <a:rPr lang="es-AR" sz="1100" b="1" baseline="0"/>
            <a:t> PROMEDIO</a:t>
          </a:r>
          <a:endParaRPr lang="es-AR" sz="1100" b="1"/>
        </a:p>
      </xdr:txBody>
    </xdr:sp>
    <xdr:clientData/>
  </xdr:twoCellAnchor>
  <xdr:twoCellAnchor>
    <xdr:from>
      <xdr:col>9</xdr:col>
      <xdr:colOff>79484</xdr:colOff>
      <xdr:row>9</xdr:row>
      <xdr:rowOff>148459</xdr:rowOff>
    </xdr:from>
    <xdr:to>
      <xdr:col>10</xdr:col>
      <xdr:colOff>489059</xdr:colOff>
      <xdr:row>11</xdr:row>
      <xdr:rowOff>62734</xdr:rowOff>
    </xdr:to>
    <xdr:sp macro="" textlink="'TABLAS DINÁMICAS'!Z10">
      <xdr:nvSpPr>
        <xdr:cNvPr id="50" name="CuadroTexto 49">
          <a:extLst>
            <a:ext uri="{FF2B5EF4-FFF2-40B4-BE49-F238E27FC236}">
              <a16:creationId xmlns:a16="http://schemas.microsoft.com/office/drawing/2014/main" id="{9CD148CA-4915-4B90-BAA4-A57ACF02E99C}"/>
            </a:ext>
          </a:extLst>
        </xdr:cNvPr>
        <xdr:cNvSpPr txBox="1"/>
      </xdr:nvSpPr>
      <xdr:spPr>
        <a:xfrm>
          <a:off x="6937484" y="1862959"/>
          <a:ext cx="1171575"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0B4FD4-6669-4CE8-AFCE-8777351D17DE}" type="TxLink">
            <a:rPr lang="en-US" sz="1600" b="1" i="0" u="none" strike="noStrike">
              <a:solidFill>
                <a:schemeClr val="accent1">
                  <a:lumMod val="50000"/>
                </a:schemeClr>
              </a:solidFill>
              <a:latin typeface="Calibri"/>
              <a:ea typeface="Calibri"/>
              <a:cs typeface="Calibri"/>
            </a:rPr>
            <a:pPr algn="ctr"/>
            <a:t>$ 74.885,19</a:t>
          </a:fld>
          <a:endParaRPr lang="es-AR" sz="4000">
            <a:solidFill>
              <a:schemeClr val="accent1">
                <a:lumMod val="50000"/>
              </a:schemeClr>
            </a:solidFill>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xel" refreshedDate="45854.865360185184" createdVersion="8" refreshedVersion="8" minRefreshableVersion="3" recordCount="4884" xr:uid="{36F79F29-D043-4A30-89D4-F7E9BB871732}">
  <cacheSource type="worksheet">
    <worksheetSource name="Ventas_Oficina"/>
  </cacheSource>
  <cacheFields count="32">
    <cacheField name="Nº de artículo" numFmtId="1">
      <sharedItems containsSemiMixedTypes="0" containsString="0" containsNumber="1" containsInteger="1" minValue="874028" maxValue="1855434"/>
    </cacheField>
    <cacheField name="Fecha de pedido" numFmtId="14">
      <sharedItems containsSemiMixedTypes="0" containsNonDate="0" containsDate="1" containsString="0" minDate="2013-02-11T00:00:00" maxDate="2017-02-08T00:00:00" count="881">
        <d v="2014-09-02T00:00:00"/>
        <d v="2015-10-24T00:00:00"/>
        <d v="2014-03-13T00:00:00"/>
        <d v="2013-02-18T00:00:00"/>
        <d v="2014-09-13T00:00:00"/>
        <d v="2013-11-24T00:00:00"/>
        <d v="2014-09-07T00:00:00"/>
        <d v="2015-01-28T00:00:00"/>
        <d v="2014-06-08T00:00:00"/>
        <d v="2014-10-02T00:00:00"/>
        <d v="2014-04-01T00:00:00"/>
        <d v="2013-02-11T00:00:00"/>
        <d v="2013-12-29T00:00:00"/>
        <d v="2013-11-18T00:00:00"/>
        <d v="2013-02-13T00:00:00"/>
        <d v="2015-05-11T00:00:00"/>
        <d v="2015-05-18T00:00:00"/>
        <d v="2014-06-23T00:00:00"/>
        <d v="2013-10-20T00:00:00"/>
        <d v="2013-02-22T00:00:00"/>
        <d v="2013-02-17T00:00:00"/>
        <d v="2014-06-04T00:00:00"/>
        <d v="2015-05-22T00:00:00"/>
        <d v="2014-10-13T00:00:00"/>
        <d v="2013-12-09T00:00:00"/>
        <d v="2014-02-25T00:00:00"/>
        <d v="2015-02-18T00:00:00"/>
        <d v="2015-06-08T00:00:00"/>
        <d v="2013-02-20T00:00:00"/>
        <d v="2015-07-23T00:00:00"/>
        <d v="2013-08-17T00:00:00"/>
        <d v="2013-10-03T00:00:00"/>
        <d v="2014-09-12T00:00:00"/>
        <d v="2014-07-30T00:00:00"/>
        <d v="2013-05-21T00:00:00"/>
        <d v="2013-05-31T00:00:00"/>
        <d v="2013-07-29T00:00:00"/>
        <d v="2014-01-13T00:00:00"/>
        <d v="2013-10-25T00:00:00"/>
        <d v="2013-10-13T00:00:00"/>
        <d v="2016-01-19T00:00:00"/>
        <d v="2013-07-22T00:00:00"/>
        <d v="2015-06-19T00:00:00"/>
        <d v="2013-10-09T00:00:00"/>
        <d v="2013-02-23T00:00:00"/>
        <d v="2014-06-02T00:00:00"/>
        <d v="2015-11-12T00:00:00"/>
        <d v="2013-05-20T00:00:00"/>
        <d v="2013-12-16T00:00:00"/>
        <d v="2013-02-25T00:00:00"/>
        <d v="2013-06-05T00:00:00"/>
        <d v="2015-08-10T00:00:00"/>
        <d v="2014-09-23T00:00:00"/>
        <d v="2013-05-09T00:00:00"/>
        <d v="2013-05-13T00:00:00"/>
        <d v="2013-04-30T00:00:00"/>
        <d v="2013-03-07T00:00:00"/>
        <d v="2013-03-11T00:00:00"/>
        <d v="2013-06-29T00:00:00"/>
        <d v="2013-07-04T00:00:00"/>
        <d v="2013-03-16T00:00:00"/>
        <d v="2013-03-15T00:00:00"/>
        <d v="2014-08-07T00:00:00"/>
        <d v="2015-10-20T00:00:00"/>
        <d v="2013-06-25T00:00:00"/>
        <d v="2013-03-23T00:00:00"/>
        <d v="2015-04-18T00:00:00"/>
        <d v="2015-01-11T00:00:00"/>
        <d v="2015-04-19T00:00:00"/>
        <d v="2015-05-01T00:00:00"/>
        <d v="2015-03-16T00:00:00"/>
        <d v="2014-10-04T00:00:00"/>
        <d v="2013-05-26T00:00:00"/>
        <d v="2014-09-22T00:00:00"/>
        <d v="2013-06-15T00:00:00"/>
        <d v="2013-05-29T00:00:00"/>
        <d v="2016-09-06T00:00:00"/>
        <d v="2013-04-19T00:00:00"/>
        <d v="2013-07-30T00:00:00"/>
        <d v="2013-03-27T00:00:00"/>
        <d v="2014-03-06T00:00:00"/>
        <d v="2016-11-16T00:00:00"/>
        <d v="2013-09-11T00:00:00"/>
        <d v="2014-02-23T00:00:00"/>
        <d v="2013-09-18T00:00:00"/>
        <d v="2013-04-27T00:00:00"/>
        <d v="2014-03-27T00:00:00"/>
        <d v="2013-04-26T00:00:00"/>
        <d v="2013-04-23T00:00:00"/>
        <d v="2016-04-03T00:00:00"/>
        <d v="2014-05-07T00:00:00"/>
        <d v="2014-02-24T00:00:00"/>
        <d v="2013-04-20T00:00:00"/>
        <d v="2015-04-08T00:00:00"/>
        <d v="2013-03-26T00:00:00"/>
        <d v="2014-04-04T00:00:00"/>
        <d v="2015-05-29T00:00:00"/>
        <d v="2014-05-03T00:00:00"/>
        <d v="2013-04-28T00:00:00"/>
        <d v="2015-06-27T00:00:00"/>
        <d v="2013-12-08T00:00:00"/>
        <d v="2015-06-24T00:00:00"/>
        <d v="2015-02-03T00:00:00"/>
        <d v="2015-01-20T00:00:00"/>
        <d v="2013-05-05T00:00:00"/>
        <d v="2015-03-04T00:00:00"/>
        <d v="2014-02-15T00:00:00"/>
        <d v="2013-05-02T00:00:00"/>
        <d v="2015-08-14T00:00:00"/>
        <d v="2013-10-11T00:00:00"/>
        <d v="2013-06-20T00:00:00"/>
        <d v="2013-05-03T00:00:00"/>
        <d v="2014-10-29T00:00:00"/>
        <d v="2013-05-07T00:00:00"/>
        <d v="2013-10-04T00:00:00"/>
        <d v="2015-07-18T00:00:00"/>
        <d v="2013-08-01T00:00:00"/>
        <d v="2014-12-27T00:00:00"/>
        <d v="2014-05-19T00:00:00"/>
        <d v="2014-01-14T00:00:00"/>
        <d v="2013-05-14T00:00:00"/>
        <d v="2013-05-10T00:00:00"/>
        <d v="2014-02-03T00:00:00"/>
        <d v="2013-06-18T00:00:00"/>
        <d v="2015-05-06T00:00:00"/>
        <d v="2016-05-10T00:00:00"/>
        <d v="2014-07-25T00:00:00"/>
        <d v="2015-02-04T00:00:00"/>
        <d v="2013-02-26T00:00:00"/>
        <d v="2013-06-21T00:00:00"/>
        <d v="2013-07-24T00:00:00"/>
        <d v="2014-05-17T00:00:00"/>
        <d v="2013-05-19T00:00:00"/>
        <d v="2013-08-30T00:00:00"/>
        <d v="2013-05-22T00:00:00"/>
        <d v="2013-03-30T00:00:00"/>
        <d v="2015-01-22T00:00:00"/>
        <d v="2014-11-16T00:00:00"/>
        <d v="2016-12-08T00:00:00"/>
        <d v="2013-10-05T00:00:00"/>
        <d v="2014-09-04T00:00:00"/>
        <d v="2014-06-29T00:00:00"/>
        <d v="2014-10-17T00:00:00"/>
        <d v="2013-02-15T00:00:00"/>
        <d v="2013-05-28T00:00:00"/>
        <d v="2013-07-20T00:00:00"/>
        <d v="2014-09-28T00:00:00"/>
        <d v="2013-11-02T00:00:00"/>
        <d v="2015-05-20T00:00:00"/>
        <d v="2014-12-22T00:00:00"/>
        <d v="2015-02-23T00:00:00"/>
        <d v="2014-12-16T00:00:00"/>
        <d v="2015-06-11T00:00:00"/>
        <d v="2014-09-17T00:00:00"/>
        <d v="2015-07-14T00:00:00"/>
        <d v="2013-06-11T00:00:00"/>
        <d v="2014-12-09T00:00:00"/>
        <d v="2013-06-06T00:00:00"/>
        <d v="2013-06-10T00:00:00"/>
        <d v="2014-06-10T00:00:00"/>
        <d v="2013-09-15T00:00:00"/>
        <d v="2014-11-19T00:00:00"/>
        <d v="2015-08-03T00:00:00"/>
        <d v="2015-10-09T00:00:00"/>
        <d v="2013-06-14T00:00:00"/>
        <d v="2014-06-09T00:00:00"/>
        <d v="2014-02-18T00:00:00"/>
        <d v="2013-05-04T00:00:00"/>
        <d v="2013-07-17T00:00:00"/>
        <d v="2013-06-16T00:00:00"/>
        <d v="2014-06-22T00:00:00"/>
        <d v="2015-03-02T00:00:00"/>
        <d v="2015-01-01T00:00:00"/>
        <d v="2013-06-24T00:00:00"/>
        <d v="2015-02-01T00:00:00"/>
        <d v="2014-06-17T00:00:00"/>
        <d v="2013-12-11T00:00:00"/>
        <d v="2013-07-16T00:00:00"/>
        <d v="2014-12-04T00:00:00"/>
        <d v="2015-08-12T00:00:00"/>
        <d v="2013-11-01T00:00:00"/>
        <d v="2013-08-09T00:00:00"/>
        <d v="2014-07-24T00:00:00"/>
        <d v="2015-12-16T00:00:00"/>
        <d v="2014-07-04T00:00:00"/>
        <d v="2013-06-26T00:00:00"/>
        <d v="2013-02-16T00:00:00"/>
        <d v="2013-07-15T00:00:00"/>
        <d v="2016-04-02T00:00:00"/>
        <d v="2014-10-09T00:00:00"/>
        <d v="2013-08-24T00:00:00"/>
        <d v="2014-08-11T00:00:00"/>
        <d v="2013-06-30T00:00:00"/>
        <d v="2015-09-07T00:00:00"/>
        <d v="2013-12-18T00:00:00"/>
        <d v="2013-08-20T00:00:00"/>
        <d v="2013-08-04T00:00:00"/>
        <d v="2014-12-26T00:00:00"/>
        <d v="2014-06-05T00:00:00"/>
        <d v="2014-08-25T00:00:00"/>
        <d v="2015-04-25T00:00:00"/>
        <d v="2013-10-23T00:00:00"/>
        <d v="2015-05-19T00:00:00"/>
        <d v="2014-11-26T00:00:00"/>
        <d v="2015-03-21T00:00:00"/>
        <d v="2013-07-05T00:00:00"/>
        <d v="2014-10-20T00:00:00"/>
        <d v="2015-06-14T00:00:00"/>
        <d v="2016-08-05T00:00:00"/>
        <d v="2013-09-01T00:00:00"/>
        <d v="2013-07-06T00:00:00"/>
        <d v="2013-07-10T00:00:00"/>
        <d v="2013-08-22T00:00:00"/>
        <d v="2014-01-30T00:00:00"/>
        <d v="2014-08-28T00:00:00"/>
        <d v="2015-04-04T00:00:00"/>
        <d v="2015-07-12T00:00:00"/>
        <d v="2013-09-26T00:00:00"/>
        <d v="2015-04-10T00:00:00"/>
        <d v="2013-09-23T00:00:00"/>
        <d v="2014-05-06T00:00:00"/>
        <d v="2015-07-15T00:00:00"/>
        <d v="2016-07-17T00:00:00"/>
        <d v="2015-02-09T00:00:00"/>
        <d v="2015-08-26T00:00:00"/>
        <d v="2014-09-10T00:00:00"/>
        <d v="2013-07-26T00:00:00"/>
        <d v="2015-07-30T00:00:00"/>
        <d v="2013-07-23T00:00:00"/>
        <d v="2015-07-04T00:00:00"/>
        <d v="2014-03-17T00:00:00"/>
        <d v="2015-02-08T00:00:00"/>
        <d v="2015-05-04T00:00:00"/>
        <d v="2016-04-23T00:00:00"/>
        <d v="2014-10-16T00:00:00"/>
        <d v="2013-03-18T00:00:00"/>
        <d v="2014-05-02T00:00:00"/>
        <d v="2013-07-31T00:00:00"/>
        <d v="2013-05-15T00:00:00"/>
        <d v="2014-12-01T00:00:00"/>
        <d v="2013-07-03T00:00:00"/>
        <d v="2013-10-26T00:00:00"/>
        <d v="2013-10-28T00:00:00"/>
        <d v="2015-09-02T00:00:00"/>
        <d v="2013-08-02T00:00:00"/>
        <d v="2013-06-09T00:00:00"/>
        <d v="2014-02-07T00:00:00"/>
        <d v="2014-02-02T00:00:00"/>
        <d v="2013-08-08T00:00:00"/>
        <d v="2015-03-18T00:00:00"/>
        <d v="2013-08-11T00:00:00"/>
        <d v="2013-08-15T00:00:00"/>
        <d v="2014-04-10T00:00:00"/>
        <d v="2015-03-25T00:00:00"/>
        <d v="2015-09-27T00:00:00"/>
        <d v="2015-04-28T00:00:00"/>
        <d v="2014-11-23T00:00:00"/>
        <d v="2014-10-22T00:00:00"/>
        <d v="2015-07-27T00:00:00"/>
        <d v="2015-01-09T00:00:00"/>
        <d v="2013-03-31T00:00:00"/>
        <d v="2013-05-08T00:00:00"/>
        <d v="2014-01-08T00:00:00"/>
        <d v="2015-11-28T00:00:00"/>
        <d v="2013-09-04T00:00:00"/>
        <d v="2015-01-12T00:00:00"/>
        <d v="2014-03-12T00:00:00"/>
        <d v="2013-07-18T00:00:00"/>
        <d v="2015-02-14T00:00:00"/>
        <d v="2015-08-31T00:00:00"/>
        <d v="2013-07-27T00:00:00"/>
        <d v="2013-11-23T00:00:00"/>
        <d v="2013-11-17T00:00:00"/>
        <d v="2013-07-21T00:00:00"/>
        <d v="2013-03-14T00:00:00"/>
        <d v="2016-06-20T00:00:00"/>
        <d v="2014-01-17T00:00:00"/>
        <d v="2013-12-10T00:00:00"/>
        <d v="2015-10-13T00:00:00"/>
        <d v="2013-10-02T00:00:00"/>
        <d v="2014-10-11T00:00:00"/>
        <d v="2013-08-25T00:00:00"/>
        <d v="2014-07-21T00:00:00"/>
        <d v="2014-09-27T00:00:00"/>
        <d v="2014-10-08T00:00:00"/>
        <d v="2013-04-06T00:00:00"/>
        <d v="2014-12-13T00:00:00"/>
        <d v="2015-03-22T00:00:00"/>
        <d v="2014-02-13T00:00:00"/>
        <d v="2014-06-30T00:00:00"/>
        <d v="2014-09-21T00:00:00"/>
        <d v="2013-09-20T00:00:00"/>
        <d v="2014-05-04T00:00:00"/>
        <d v="2015-06-28T00:00:00"/>
        <d v="2014-06-03T00:00:00"/>
        <d v="2013-12-19T00:00:00"/>
        <d v="2014-01-10T00:00:00"/>
        <d v="2013-11-05T00:00:00"/>
        <d v="2014-09-25T00:00:00"/>
        <d v="2013-10-01T00:00:00"/>
        <d v="2015-06-21T00:00:00"/>
        <d v="2014-01-07T00:00:00"/>
        <d v="2015-06-04T00:00:00"/>
        <d v="2013-09-14T00:00:00"/>
        <d v="2016-11-26T00:00:00"/>
        <d v="2013-10-21T00:00:00"/>
        <d v="2013-07-25T00:00:00"/>
        <d v="2014-07-13T00:00:00"/>
        <d v="2014-04-02T00:00:00"/>
        <d v="2015-12-08T00:00:00"/>
        <d v="2014-07-26T00:00:00"/>
        <d v="2013-09-28T00:00:00"/>
        <d v="2014-11-18T00:00:00"/>
        <d v="2014-10-21T00:00:00"/>
        <d v="2015-10-15T00:00:00"/>
        <d v="2014-01-15T00:00:00"/>
        <d v="2014-11-10T00:00:00"/>
        <d v="2014-04-06T00:00:00"/>
        <d v="2013-08-29T00:00:00"/>
        <d v="2013-04-18T00:00:00"/>
        <d v="2013-09-03T00:00:00"/>
        <d v="2015-06-18T00:00:00"/>
        <d v="2013-12-05T00:00:00"/>
        <d v="2013-09-13T00:00:00"/>
        <d v="2016-05-21T00:00:00"/>
        <d v="2014-06-25T00:00:00"/>
        <d v="2015-03-06T00:00:00"/>
        <d v="2015-09-04T00:00:00"/>
        <d v="2013-09-22T00:00:00"/>
        <d v="2015-05-12T00:00:00"/>
        <d v="2013-12-17T00:00:00"/>
        <d v="2015-05-15T00:00:00"/>
        <d v="2013-11-20T00:00:00"/>
        <d v="2015-08-22T00:00:00"/>
        <d v="2015-06-02T00:00:00"/>
        <d v="2014-03-21T00:00:00"/>
        <d v="2015-12-09T00:00:00"/>
        <d v="2015-06-17T00:00:00"/>
        <d v="2014-10-07T00:00:00"/>
        <d v="2014-10-06T00:00:00"/>
        <d v="2016-01-17T00:00:00"/>
        <d v="2013-02-14T00:00:00"/>
        <d v="2016-06-14T00:00:00"/>
        <d v="2014-09-29T00:00:00"/>
        <d v="2014-03-31T00:00:00"/>
        <d v="2015-08-02T00:00:00"/>
        <d v="2016-02-13T00:00:00"/>
        <d v="2013-11-16T00:00:00"/>
        <d v="2015-04-15T00:00:00"/>
        <d v="2013-09-10T00:00:00"/>
        <d v="2015-07-17T00:00:00"/>
        <d v="2015-01-13T00:00:00"/>
        <d v="2014-12-28T00:00:00"/>
        <d v="2015-12-31T00:00:00"/>
        <d v="2014-02-22T00:00:00"/>
        <d v="2013-08-07T00:00:00"/>
        <d v="2015-12-04T00:00:00"/>
        <d v="2013-10-29T00:00:00"/>
        <d v="2014-11-02T00:00:00"/>
        <d v="2014-02-12T00:00:00"/>
        <d v="2014-06-15T00:00:00"/>
        <d v="2013-08-12T00:00:00"/>
        <d v="2014-08-05T00:00:00"/>
        <d v="2015-03-31T00:00:00"/>
        <d v="2014-11-30T00:00:00"/>
        <d v="2015-03-24T00:00:00"/>
        <d v="2013-11-07T00:00:00"/>
        <d v="2016-11-22T00:00:00"/>
        <d v="2015-04-27T00:00:00"/>
        <d v="2014-12-10T00:00:00"/>
        <d v="2015-03-17T00:00:00"/>
        <d v="2015-11-03T00:00:00"/>
        <d v="2016-04-13T00:00:00"/>
        <d v="2013-04-21T00:00:00"/>
        <d v="2015-05-24T00:00:00"/>
        <d v="2016-09-28T00:00:00"/>
        <d v="2014-11-01T00:00:00"/>
        <d v="2013-12-23T00:00:00"/>
        <d v="2015-07-24T00:00:00"/>
        <d v="2013-08-14T00:00:00"/>
        <d v="2013-08-06T00:00:00"/>
        <d v="2013-11-19T00:00:00"/>
        <d v="2014-01-23T00:00:00"/>
        <d v="2013-05-24T00:00:00"/>
        <d v="2014-10-27T00:00:00"/>
        <d v="2013-08-26T00:00:00"/>
        <d v="2013-11-29T00:00:00"/>
        <d v="2014-01-27T00:00:00"/>
        <d v="2013-05-12T00:00:00"/>
        <d v="2014-01-24T00:00:00"/>
        <d v="2016-10-13T00:00:00"/>
        <d v="2013-11-27T00:00:00"/>
        <d v="2016-02-04T00:00:00"/>
        <d v="2014-03-11T00:00:00"/>
        <d v="2015-07-20T00:00:00"/>
        <d v="2015-05-26T00:00:00"/>
        <d v="2015-07-11T00:00:00"/>
        <d v="2015-01-07T00:00:00"/>
        <d v="2014-12-05T00:00:00"/>
        <d v="2014-04-07T00:00:00"/>
        <d v="2015-04-26T00:00:00"/>
        <d v="2016-09-13T00:00:00"/>
        <d v="2013-12-13T00:00:00"/>
        <d v="2013-09-09T00:00:00"/>
        <d v="2015-10-12T00:00:00"/>
        <d v="2014-12-11T00:00:00"/>
        <d v="2015-07-25T00:00:00"/>
        <d v="2015-09-17T00:00:00"/>
        <d v="2013-06-07T00:00:00"/>
        <d v="2016-05-31T00:00:00"/>
        <d v="2014-07-15T00:00:00"/>
        <d v="2015-07-29T00:00:00"/>
        <d v="2013-12-27T00:00:00"/>
        <d v="2013-06-23T00:00:00"/>
        <d v="2014-07-03T00:00:00"/>
        <d v="2015-03-03T00:00:00"/>
        <d v="2013-10-27T00:00:00"/>
        <d v="2014-07-05T00:00:00"/>
        <d v="2016-12-04T00:00:00"/>
        <d v="2013-12-30T00:00:00"/>
        <d v="2014-01-04T00:00:00"/>
        <d v="2014-09-11T00:00:00"/>
        <d v="2013-08-10T00:00:00"/>
        <d v="2015-06-05T00:00:00"/>
        <d v="2015-07-19T00:00:00"/>
        <d v="2014-12-02T00:00:00"/>
        <d v="2014-10-18T00:00:00"/>
        <d v="2013-10-24T00:00:00"/>
        <d v="2016-08-24T00:00:00"/>
        <d v="2014-10-10T00:00:00"/>
        <d v="2014-11-22T00:00:00"/>
        <d v="2014-03-28T00:00:00"/>
        <d v="2015-01-10T00:00:00"/>
        <d v="2013-03-28T00:00:00"/>
        <d v="2013-12-28T00:00:00"/>
        <d v="2014-08-02T00:00:00"/>
        <d v="2015-09-06T00:00:00"/>
        <d v="2015-06-25T00:00:00"/>
        <d v="2014-01-29T00:00:00"/>
        <d v="2015-05-03T00:00:00"/>
        <d v="2014-08-24T00:00:00"/>
        <d v="2014-01-26T00:00:00"/>
        <d v="2015-05-08T00:00:00"/>
        <d v="2016-09-05T00:00:00"/>
        <d v="2014-03-02T00:00:00"/>
        <d v="2013-03-13T00:00:00"/>
        <d v="2015-08-24T00:00:00"/>
        <d v="2014-05-29T00:00:00"/>
        <d v="2016-09-03T00:00:00"/>
        <d v="2014-03-15T00:00:00"/>
        <d v="2014-02-05T00:00:00"/>
        <d v="2013-09-12T00:00:00"/>
        <d v="2015-05-09T00:00:00"/>
        <d v="2014-02-10T00:00:00"/>
        <d v="2014-10-19T00:00:00"/>
        <d v="2014-07-17T00:00:00"/>
        <d v="2016-12-24T00:00:00"/>
        <d v="2015-02-17T00:00:00"/>
        <d v="2015-07-05T00:00:00"/>
        <d v="2015-02-02T00:00:00"/>
        <d v="2014-04-17T00:00:00"/>
        <d v="2014-02-16T00:00:00"/>
        <d v="2015-03-12T00:00:00"/>
        <d v="2014-11-03T00:00:00"/>
        <d v="2015-08-30T00:00:00"/>
        <d v="2014-05-10T00:00:00"/>
        <d v="2014-12-25T00:00:00"/>
        <d v="2014-05-15T00:00:00"/>
        <d v="2014-02-28T00:00:00"/>
        <d v="2013-05-01T00:00:00"/>
        <d v="2014-09-18T00:00:00"/>
        <d v="2013-08-03T00:00:00"/>
        <d v="2014-03-29T00:00:00"/>
        <d v="2014-02-14T00:00:00"/>
        <d v="2015-09-25T00:00:00"/>
        <d v="2014-05-08T00:00:00"/>
        <d v="2014-03-19T00:00:00"/>
        <d v="2015-01-14T00:00:00"/>
        <d v="2015-12-28T00:00:00"/>
        <d v="2014-04-03T00:00:00"/>
        <d v="2015-06-29T00:00:00"/>
        <d v="2015-12-06T00:00:00"/>
        <d v="2014-10-01T00:00:00"/>
        <d v="2014-07-07T00:00:00"/>
        <d v="2015-11-01T00:00:00"/>
        <d v="2014-07-18T00:00:00"/>
        <d v="2015-04-23T00:00:00"/>
        <d v="2014-10-23T00:00:00"/>
        <d v="2016-03-06T00:00:00"/>
        <d v="2015-10-31T00:00:00"/>
        <d v="2014-04-11T00:00:00"/>
        <d v="2015-08-23T00:00:00"/>
        <d v="2013-09-02T00:00:00"/>
        <d v="2016-04-24T00:00:00"/>
        <d v="2014-05-01T00:00:00"/>
        <d v="2013-06-27T00:00:00"/>
        <d v="2013-11-03T00:00:00"/>
        <d v="2016-10-14T00:00:00"/>
        <d v="2014-07-12T00:00:00"/>
        <d v="2016-01-28T00:00:00"/>
        <d v="2014-03-25T00:00:00"/>
        <d v="2014-07-27T00:00:00"/>
        <d v="2014-05-13T00:00:00"/>
        <d v="2015-03-29T00:00:00"/>
        <d v="2013-08-28T00:00:00"/>
        <d v="2014-05-25T00:00:00"/>
        <d v="2014-04-28T00:00:00"/>
        <d v="2016-09-26T00:00:00"/>
        <d v="2016-08-04T00:00:00"/>
        <d v="2014-06-16T00:00:00"/>
        <d v="2014-06-18T00:00:00"/>
        <d v="2013-11-06T00:00:00"/>
        <d v="2014-08-23T00:00:00"/>
        <d v="2015-02-12T00:00:00"/>
        <d v="2014-06-19T00:00:00"/>
        <d v="2014-06-27T00:00:00"/>
        <d v="2014-03-24T00:00:00"/>
        <d v="2014-05-24T00:00:00"/>
        <d v="2014-06-13T00:00:00"/>
        <d v="2014-07-28T00:00:00"/>
        <d v="2013-09-27T00:00:00"/>
        <d v="2014-08-01T00:00:00"/>
        <d v="2015-09-11T00:00:00"/>
        <d v="2014-03-10T00:00:00"/>
        <d v="2014-07-22T00:00:00"/>
        <d v="2014-09-03T00:00:00"/>
        <d v="2013-11-26T00:00:00"/>
        <d v="2016-04-25T00:00:00"/>
        <d v="2016-03-26T00:00:00"/>
        <d v="2013-03-17T00:00:00"/>
        <d v="2015-05-31T00:00:00"/>
        <d v="2015-03-30T00:00:00"/>
        <d v="2013-05-25T00:00:00"/>
        <d v="2016-12-06T00:00:00"/>
        <d v="2014-08-03T00:00:00"/>
        <d v="2014-08-06T00:00:00"/>
        <d v="2015-12-19T00:00:00"/>
        <d v="2014-10-15T00:00:00"/>
        <d v="2014-03-22T00:00:00"/>
        <d v="2015-03-01T00:00:00"/>
        <d v="2014-08-12T00:00:00"/>
        <d v="2014-08-22T00:00:00"/>
        <d v="2014-03-18T00:00:00"/>
        <d v="2013-07-11T00:00:00"/>
        <d v="2013-03-21T00:00:00"/>
        <d v="2013-06-02T00:00:00"/>
        <d v="2014-05-23T00:00:00"/>
        <d v="2014-08-09T00:00:00"/>
        <d v="2013-09-17T00:00:00"/>
        <d v="2015-02-25T00:00:00"/>
        <d v="2014-12-06T00:00:00"/>
        <d v="2013-02-24T00:00:00"/>
        <d v="2015-08-11T00:00:00"/>
        <d v="2014-10-03T00:00:00"/>
        <d v="2013-12-03T00:00:00"/>
        <d v="2015-05-14T00:00:00"/>
        <d v="2015-01-26T00:00:00"/>
        <d v="2014-10-28T00:00:00"/>
        <d v="2013-12-02T00:00:00"/>
        <d v="2015-09-08T00:00:00"/>
        <d v="2014-04-13T00:00:00"/>
        <d v="2015-10-01T00:00:00"/>
        <d v="2016-09-11T00:00:00"/>
        <d v="2015-05-02T00:00:00"/>
        <d v="2015-05-27T00:00:00"/>
        <d v="2014-08-13T00:00:00"/>
        <d v="2014-10-26T00:00:00"/>
        <d v="2014-07-23T00:00:00"/>
        <d v="2014-05-09T00:00:00"/>
        <d v="2014-11-07T00:00:00"/>
        <d v="2014-11-11T00:00:00"/>
        <d v="2013-05-23T00:00:00"/>
        <d v="2014-11-17T00:00:00"/>
        <d v="2015-10-21T00:00:00"/>
        <d v="2014-02-09T00:00:00"/>
        <d v="2014-12-08T00:00:00"/>
        <d v="2015-11-30T00:00:00"/>
        <d v="2015-11-22T00:00:00"/>
        <d v="2014-04-21T00:00:00"/>
        <d v="2014-12-23T00:00:00"/>
        <d v="2015-08-15T00:00:00"/>
        <d v="2014-12-30T00:00:00"/>
        <d v="2016-05-30T00:00:00"/>
        <d v="2015-07-16T00:00:00"/>
        <d v="2015-09-10T00:00:00"/>
        <d v="2014-01-09T00:00:00"/>
        <d v="2013-08-18T00:00:00"/>
        <d v="2015-01-02T00:00:00"/>
        <d v="2014-08-15T00:00:00"/>
        <d v="2014-01-03T00:00:00"/>
        <d v="2015-12-10T00:00:00"/>
        <d v="2015-01-16T00:00:00"/>
        <d v="2016-04-05T00:00:00"/>
        <d v="2015-01-17T00:00:00"/>
        <d v="2015-01-19T00:00:00"/>
        <d v="2015-08-27T00:00:00"/>
        <d v="2015-03-20T00:00:00"/>
        <d v="2015-01-21T00:00:00"/>
        <d v="2015-04-30T00:00:00"/>
        <d v="2015-11-24T00:00:00"/>
        <d v="2016-07-05T00:00:00"/>
        <d v="2015-05-17T00:00:00"/>
        <d v="2014-06-07T00:00:00"/>
        <d v="2015-07-26T00:00:00"/>
        <d v="2015-03-07T00:00:00"/>
        <d v="2016-04-11T00:00:00"/>
        <d v="2015-11-11T00:00:00"/>
        <d v="2015-11-20T00:00:00"/>
        <d v="2015-02-24T00:00:00"/>
        <d v="2016-09-23T00:00:00"/>
        <d v="2016-07-28T00:00:00"/>
        <d v="2014-09-26T00:00:00"/>
        <d v="2013-09-24T00:00:00"/>
        <d v="2015-06-01T00:00:00"/>
        <d v="2015-11-06T00:00:00"/>
        <d v="2015-04-17T00:00:00"/>
        <d v="2016-02-12T00:00:00"/>
        <d v="2015-08-21T00:00:00"/>
        <d v="2015-03-19T00:00:00"/>
        <d v="2015-04-11T00:00:00"/>
        <d v="2015-12-21T00:00:00"/>
        <d v="2015-09-12T00:00:00"/>
        <d v="2015-04-20T00:00:00"/>
        <d v="2015-04-24T00:00:00"/>
        <d v="2016-05-09T00:00:00"/>
        <d v="2015-03-15T00:00:00"/>
        <d v="2014-04-15T00:00:00"/>
        <d v="2015-09-09T00:00:00"/>
        <d v="2015-01-31T00:00:00"/>
        <d v="2015-04-29T00:00:00"/>
        <d v="2016-05-19T00:00:00"/>
        <d v="2013-09-05T00:00:00"/>
        <d v="2015-06-13T00:00:00"/>
        <d v="2014-08-27T00:00:00"/>
        <d v="2014-05-20T00:00:00"/>
        <d v="2015-05-28T00:00:00"/>
        <d v="2013-06-03T00:00:00"/>
        <d v="2015-06-10T00:00:00"/>
        <d v="2015-05-30T00:00:00"/>
        <d v="2013-11-09T00:00:00"/>
        <d v="2015-06-20T00:00:00"/>
        <d v="2016-05-29T00:00:00"/>
        <d v="2015-06-26T00:00:00"/>
        <d v="2016-09-20T00:00:00"/>
        <d v="2014-08-26T00:00:00"/>
        <d v="2013-08-05T00:00:00"/>
        <d v="2015-04-13T00:00:00"/>
        <d v="2015-07-02T00:00:00"/>
        <d v="2014-02-08T00:00:00"/>
        <d v="2015-07-09T00:00:00"/>
        <d v="2016-12-23T00:00:00"/>
        <d v="2013-11-15T00:00:00"/>
        <d v="2015-11-16T00:00:00"/>
        <d v="2013-10-06T00:00:00"/>
        <d v="2016-03-21T00:00:00"/>
        <d v="2016-08-12T00:00:00"/>
        <d v="2016-02-03T00:00:00"/>
        <d v="2015-08-07T00:00:00"/>
        <d v="2016-03-27T00:00:00"/>
        <d v="2015-08-18T00:00:00"/>
        <d v="2015-08-28T00:00:00"/>
        <d v="2016-11-12T00:00:00"/>
        <d v="2015-09-26T00:00:00"/>
        <d v="2016-01-27T00:00:00"/>
        <d v="2015-01-23T00:00:00"/>
        <d v="2015-07-22T00:00:00"/>
        <d v="2016-08-11T00:00:00"/>
        <d v="2015-12-25T00:00:00"/>
        <d v="2016-10-23T00:00:00"/>
        <d v="2015-12-24T00:00:00"/>
        <d v="2016-06-19T00:00:00"/>
        <d v="2016-05-25T00:00:00"/>
        <d v="2015-01-15T00:00:00"/>
        <d v="2016-03-07T00:00:00"/>
        <d v="2015-09-29T00:00:00"/>
        <d v="2015-09-03T00:00:00"/>
        <d v="2015-04-02T00:00:00"/>
        <d v="2016-09-17T00:00:00"/>
        <d v="2015-07-10T00:00:00"/>
        <d v="2015-10-28T00:00:00"/>
        <d v="2016-07-02T00:00:00"/>
        <d v="2015-09-28T00:00:00"/>
        <d v="2016-09-21T00:00:00"/>
        <d v="2016-03-29T00:00:00"/>
        <d v="2016-11-08T00:00:00"/>
        <d v="2016-02-23T00:00:00"/>
        <d v="2016-05-12T00:00:00"/>
        <d v="2016-02-17T00:00:00"/>
        <d v="2016-11-14T00:00:00"/>
        <d v="2016-05-26T00:00:00"/>
        <d v="2016-01-12T00:00:00"/>
        <d v="2015-05-07T00:00:00"/>
        <d v="2016-10-12T00:00:00"/>
        <d v="2016-03-09T00:00:00"/>
        <d v="2016-12-10T00:00:00"/>
        <d v="2014-10-12T00:00:00"/>
        <d v="2015-11-10T00:00:00"/>
        <d v="2016-06-18T00:00:00"/>
        <d v="2015-06-12T00:00:00"/>
        <d v="2016-02-01T00:00:00"/>
        <d v="2016-03-22T00:00:00"/>
        <d v="2015-11-15T00:00:00"/>
        <d v="2015-09-01T00:00:00"/>
        <d v="2016-12-28T00:00:00"/>
        <d v="2016-03-18T00:00:00"/>
        <d v="2016-02-10T00:00:00"/>
        <d v="2016-12-14T00:00:00"/>
        <d v="2016-05-02T00:00:00"/>
        <d v="2015-01-30T00:00:00"/>
        <d v="2016-08-20T00:00:00"/>
        <d v="2016-05-18T00:00:00"/>
        <d v="2016-06-30T00:00:00"/>
        <d v="2016-06-15T00:00:00"/>
        <d v="2016-01-09T00:00:00"/>
        <d v="2016-08-15T00:00:00"/>
        <d v="2016-02-22T00:00:00"/>
        <d v="2016-12-19T00:00:00"/>
        <d v="2016-01-26T00:00:00"/>
        <d v="2016-09-02T00:00:00"/>
        <d v="2015-08-08T00:00:00"/>
        <d v="2016-12-18T00:00:00"/>
        <d v="2016-10-08T00:00:00"/>
        <d v="2015-12-18T00:00:00"/>
        <d v="2016-02-26T00:00:00"/>
        <d v="2016-03-24T00:00:00"/>
        <d v="2016-10-15T00:00:00"/>
        <d v="2016-10-24T00:00:00"/>
        <d v="2015-09-16T00:00:00"/>
        <d v="2016-12-31T00:00:00"/>
        <d v="2016-10-18T00:00:00"/>
        <d v="2016-07-30T00:00:00"/>
        <d v="2015-11-09T00:00:00"/>
        <d v="2016-09-25T00:00:00"/>
        <d v="2016-07-07T00:00:00"/>
        <d v="2016-11-23T00:00:00"/>
        <d v="2016-05-05T00:00:00"/>
        <d v="2016-11-03T00:00:00"/>
        <d v="2015-03-11T00:00:00"/>
        <d v="2016-03-12T00:00:00"/>
        <d v="2016-04-17T00:00:00"/>
        <d v="2016-06-10T00:00:00"/>
        <d v="2016-10-31T00:00:00"/>
        <d v="2016-09-14T00:00:00"/>
        <d v="2016-12-15T00:00:00"/>
        <d v="2016-03-20T00:00:00"/>
        <d v="2016-09-18T00:00:00"/>
        <d v="2016-02-21T00:00:00"/>
        <d v="2016-01-29T00:00:00"/>
        <d v="2016-05-08T00:00:00"/>
        <d v="2016-06-29T00:00:00"/>
        <d v="2016-11-17T00:00:00"/>
        <d v="2016-12-03T00:00:00"/>
        <d v="2016-06-08T00:00:00"/>
        <d v="2016-06-23T00:00:00"/>
        <d v="2016-03-17T00:00:00"/>
        <d v="2016-08-02T00:00:00"/>
        <d v="2016-08-03T00:00:00"/>
        <d v="2015-11-17T00:00:00"/>
        <d v="2016-02-09T00:00:00"/>
        <d v="2016-02-08T00:00:00"/>
        <d v="2016-08-18T00:00:00"/>
        <d v="2016-02-14T00:00:00"/>
        <d v="2016-08-22T00:00:00"/>
        <d v="2016-12-22T00:00:00"/>
        <d v="2016-09-22T00:00:00"/>
        <d v="2016-08-07T00:00:00"/>
        <d v="2016-11-02T00:00:00"/>
        <d v="2016-11-20T00:00:00"/>
        <d v="2016-03-30T00:00:00"/>
        <d v="2016-02-19T00:00:00"/>
        <d v="2016-02-16T00:00:00"/>
        <d v="2015-02-22T00:00:00"/>
        <d v="2016-08-23T00:00:00"/>
        <d v="2016-03-19T00:00:00"/>
        <d v="2016-03-05T00:00:00"/>
        <d v="2015-09-15T00:00:00"/>
        <d v="2016-07-12T00:00:00"/>
        <d v="2016-04-27T00:00:00"/>
        <d v="2016-07-26T00:00:00"/>
        <d v="2016-03-15T00:00:00"/>
        <d v="2016-03-25T00:00:00"/>
        <d v="2016-10-20T00:00:00"/>
        <d v="2016-11-29T00:00:00"/>
        <d v="2016-10-25T00:00:00"/>
        <d v="2016-04-21T00:00:00"/>
        <d v="2016-11-27T00:00:00"/>
        <d v="2016-02-24T00:00:00"/>
        <d v="2016-02-29T00:00:00"/>
        <d v="2016-12-09T00:00:00"/>
        <d v="2016-05-01T00:00:00"/>
        <d v="2016-06-11T00:00:00"/>
        <d v="2016-09-15T00:00:00"/>
        <d v="2016-02-11T00:00:00"/>
        <d v="2016-05-14T00:00:00"/>
        <d v="2016-06-03T00:00:00"/>
        <d v="2016-04-18T00:00:00"/>
        <d v="2016-10-22T00:00:00"/>
        <d v="2015-02-07T00:00:00"/>
        <d v="2016-09-04T00:00:00"/>
        <d v="2016-05-15T00:00:00"/>
        <d v="2016-08-17T00:00:00"/>
        <d v="2015-11-08T00:00:00"/>
        <d v="2016-04-12T00:00:00"/>
        <d v="2016-07-24T00:00:00"/>
        <d v="2016-03-28T00:00:00"/>
        <d v="2016-10-21T00:00:00"/>
        <d v="2016-08-31T00:00:00"/>
        <d v="2016-05-22T00:00:00"/>
        <d v="2016-03-10T00:00:00"/>
        <d v="2016-03-14T00:00:00"/>
        <d v="2016-05-23T00:00:00"/>
        <d v="2016-12-01T00:00:00"/>
        <d v="2016-07-27T00:00:00"/>
        <d v="2016-06-12T00:00:00"/>
        <d v="2016-06-02T00:00:00"/>
        <d v="2016-06-25T00:00:00"/>
        <d v="2016-06-13T00:00:00"/>
        <d v="2016-10-11T00:00:00"/>
        <d v="2016-11-10T00:00:00"/>
        <d v="2016-12-17T00:00:00"/>
        <d v="2015-09-20T00:00:00"/>
        <d v="2016-11-18T00:00:00"/>
        <d v="2016-11-28T00:00:00"/>
        <d v="2016-02-25T00:00:00"/>
        <d v="2016-10-19T00:00:00"/>
        <d v="2013-04-17T00:00:00"/>
        <d v="2016-07-11T00:00:00"/>
        <d v="2016-07-16T00:00:00"/>
        <d v="2016-07-03T00:00:00"/>
        <d v="2015-08-29T00:00:00"/>
        <d v="2015-08-25T00:00:00"/>
        <d v="2016-10-01T00:00:00"/>
        <d v="2016-09-30T00:00:00"/>
        <d v="2016-12-16T00:00:00"/>
        <d v="2016-03-03T00:00:00"/>
        <d v="2016-11-13T00:00:00"/>
        <d v="2016-11-09T00:00:00"/>
        <d v="2016-08-14T00:00:00"/>
        <d v="2016-10-27T00:00:00"/>
        <d v="2016-01-02T00:00:00"/>
        <d v="2016-10-28T00:00:00"/>
        <d v="2016-01-24T00:00:00"/>
        <d v="2016-05-20T00:00:00"/>
        <d v="2016-10-30T00:00:00"/>
        <d v="2016-10-05T00:00:00"/>
        <d v="2016-08-08T00:00:00"/>
        <d v="2016-07-25T00:00:00"/>
        <d v="2016-08-13T00:00:00"/>
        <d v="2015-05-10T00:00:00"/>
        <d v="2016-12-25T00:00:00"/>
        <d v="2016-12-05T00:00:00"/>
        <d v="2016-05-11T00:00:00"/>
        <d v="2015-12-20T00:00:00"/>
        <d v="2016-01-13T00:00:00"/>
        <d v="2015-12-22T00:00:00"/>
        <d v="2014-06-28T00:00:00"/>
        <d v="2015-05-16T00:00:00"/>
        <d v="2016-01-18T00:00:00"/>
        <d v="2017-02-02T00:00:00" u="1"/>
        <d v="2017-02-05T00:00:00" u="1"/>
        <d v="2017-01-24T00:00:00" u="1"/>
        <d v="2017-02-01T00:00:00" u="1"/>
        <d v="2017-01-06T00:00:00" u="1"/>
        <d v="2017-02-03T00:00:00" u="1"/>
        <d v="2017-02-04T00:00:00" u="1"/>
        <d v="2017-01-04T00:00:00" u="1"/>
        <d v="2017-01-30T00:00:00" u="1"/>
        <d v="2017-01-18T00:00:00" u="1"/>
        <d v="2017-02-07T00:00:00" u="1"/>
        <d v="2017-01-07T00:00:00" u="1"/>
        <d v="2017-01-10T00:00:00" u="1"/>
        <d v="2017-01-08T00:00:00" u="1"/>
        <d v="2017-01-16T00:00:00" u="1"/>
        <d v="2017-01-23T00:00:00" u="1"/>
        <d v="2017-01-19T00:00:00" u="1"/>
        <d v="2017-01-03T00:00:00" u="1"/>
        <d v="2017-01-17T00:00:00" u="1"/>
        <d v="2017-01-14T00:00:00" u="1"/>
        <d v="2017-01-26T00:00:00" u="1"/>
        <d v="2017-01-20T00:00:00" u="1"/>
        <d v="2017-01-27T00:00:00" u="1"/>
      </sharedItems>
      <fieldGroup par="31"/>
    </cacheField>
    <cacheField name="Nombre del cliente" numFmtId="0">
      <sharedItems/>
    </cacheField>
    <cacheField name="Dirección" numFmtId="0">
      <sharedItems/>
    </cacheField>
    <cacheField name="Ciudad" numFmtId="0">
      <sharedItems/>
    </cacheField>
    <cacheField name="Estado" numFmtId="0">
      <sharedItems/>
    </cacheField>
    <cacheField name="Tipo de cliente" numFmtId="0">
      <sharedItems count="4">
        <s v="Pequeña empresa"/>
        <s v="Corporativo"/>
        <s v="Consumidor"/>
        <s v="Oficina en casa"/>
      </sharedItems>
    </cacheField>
    <cacheField name="Gerente de Cuentas" numFmtId="0">
      <sharedItems count="19">
        <s v="Tina Carlton"/>
        <s v="Natasha Song"/>
        <s v="Connor Betts"/>
        <s v="Phoebe Gour"/>
        <s v="Mihael Khan"/>
        <s v="Nicholas Fernandes"/>
        <s v="Aanya Zhang"/>
        <s v="Samantha Chairs"/>
        <s v="Yvette Biti"/>
        <s v="Leighton Forrest"/>
        <s v="Radhya Staples"/>
        <s v="Preston Senome"/>
        <s v="Stevie Bacata"/>
        <s v="Charlie Bui"/>
        <s v="Eanya Zhang"/>
        <s v="Charlie Buo"/>
        <s v="Wicholas Fernandes"/>
        <s v="Oanya Zhang"/>
        <s v="Simantha Chairs"/>
      </sharedItems>
    </cacheField>
    <cacheField name="Prioridad de pedido" numFmtId="0">
      <sharedItems/>
    </cacheField>
    <cacheField name="Nombre del producto" numFmtId="0">
      <sharedItems/>
    </cacheField>
    <cacheField name="Categoría de producto" numFmtId="0">
      <sharedItems count="3">
        <s v="Suministros de oficina"/>
        <s v="Tecnología"/>
        <s v="Mueble"/>
      </sharedItems>
    </cacheField>
    <cacheField name="Contenedor de productos" numFmtId="0">
      <sharedItems/>
    </cacheField>
    <cacheField name="Modo de envío" numFmtId="0">
      <sharedItems count="3">
        <s v="Aire Regular"/>
        <s v="Aire Exprés"/>
        <s v="Camión de reparto"/>
      </sharedItems>
    </cacheField>
    <cacheField name="Fecha de envío" numFmtId="14">
      <sharedItems containsSemiMixedTypes="0" containsNonDate="0" containsDate="1" containsString="0" minDate="2013-02-12T00:00:00" maxDate="2017-02-08T00:00:00"/>
    </cacheField>
    <cacheField name="Precio de costo" numFmtId="164">
      <sharedItems containsSemiMixedTypes="0" containsString="0" containsNumber="1" containsInteger="1" minValue="24" maxValue="37799"/>
    </cacheField>
    <cacheField name="Precio de venta al público" numFmtId="164">
      <sharedItems containsSemiMixedTypes="0" containsString="0" containsNumber="1" containsInteger="1" minValue="114" maxValue="59999"/>
    </cacheField>
    <cacheField name="Margen de beneficios" numFmtId="164">
      <sharedItems containsSemiMixedTypes="0" containsString="0" containsNumber="1" containsInteger="1" minValue="36" maxValue="43018"/>
    </cacheField>
    <cacheField name="Cantidad de Unidades" numFmtId="0">
      <sharedItems containsSemiMixedTypes="0" containsString="0" containsNumber="1" containsInteger="1" minValue="1" maxValue="50"/>
    </cacheField>
    <cacheField name="Sub Total" numFmtId="164">
      <sharedItems containsSemiMixedTypes="0" containsString="0" containsNumber="1" containsInteger="1" minValue="126" maxValue="2999950"/>
    </cacheField>
    <cacheField name="% de descuento" numFmtId="9">
      <sharedItems containsSemiMixedTypes="0" containsString="0" containsNumber="1" minValue="0" maxValue="0.09"/>
    </cacheField>
    <cacheField name="Descuento $" numFmtId="164">
      <sharedItems containsSemiMixedTypes="0" containsString="0" containsNumber="1" minValue="0" maxValue="202495.5"/>
    </cacheField>
    <cacheField name="Total del pedido" numFmtId="164">
      <sharedItems containsSemiMixedTypes="0" containsString="0" containsNumber="1" minValue="126" maxValue="2969950.5"/>
    </cacheField>
    <cacheField name="Costo de envío" numFmtId="164">
      <sharedItems containsSemiMixedTypes="0" containsString="0" containsNumber="1" containsInteger="1" minValue="49" maxValue="6930"/>
    </cacheField>
    <cacheField name="Total" numFmtId="164">
      <sharedItems containsSemiMixedTypes="0" containsString="0" containsNumber="1" minValue="285" maxValue="2672506"/>
    </cacheField>
    <cacheField name="Dia" numFmtId="0">
      <sharedItems containsSemiMixedTypes="0" containsString="0" containsNumber="1" containsInteger="1" minValue="1" maxValue="31"/>
    </cacheField>
    <cacheField name="Mes" numFmtId="0">
      <sharedItems containsSemiMixedTypes="0" containsString="0" containsNumber="1" containsInteger="1" minValue="1" maxValue="12"/>
    </cacheField>
    <cacheField name="Año" numFmtId="0">
      <sharedItems containsSemiMixedTypes="0" containsString="0" containsNumber="1" containsInteger="1" minValue="2013" maxValue="2016" count="4">
        <n v="2014"/>
        <n v="2015"/>
        <n v="2013"/>
        <n v="2016"/>
      </sharedItems>
    </cacheField>
    <cacheField name="Venta alta" numFmtId="0">
      <sharedItems/>
    </cacheField>
    <cacheField name="Envio a tiempo" numFmtId="0">
      <sharedItems count="2">
        <s v="Enviado a tiempo"/>
        <s v="No enviado a tiempo"/>
      </sharedItems>
    </cacheField>
    <cacheField name="Tipo de venta" numFmtId="0">
      <sharedItems/>
    </cacheField>
    <cacheField name="Meses (Fecha de pedido)" numFmtId="0" databaseField="0">
      <fieldGroup base="1">
        <rangePr groupBy="months" startDate="2013-02-11T00:00:00" endDate="2017-01-01T00:00:00"/>
        <groupItems count="14">
          <s v="&lt;11/2/2013"/>
          <s v="ene"/>
          <s v="feb"/>
          <s v="mar"/>
          <s v="abr"/>
          <s v="may"/>
          <s v="jun"/>
          <s v="jul"/>
          <s v="ago"/>
          <s v="sept"/>
          <s v="oct"/>
          <s v="nov"/>
          <s v="dic"/>
          <s v="&gt;1/1/2017"/>
        </groupItems>
      </fieldGroup>
    </cacheField>
    <cacheField name="Años (Fecha de pedido)" numFmtId="0" databaseField="0">
      <fieldGroup base="1">
        <rangePr groupBy="years" startDate="2013-02-11T00:00:00" endDate="2017-01-01T00:00:00"/>
        <groupItems count="7">
          <s v="&lt;11/2/2013"/>
          <s v="2013"/>
          <s v="2014"/>
          <s v="2015"/>
          <s v="2016"/>
          <s v="2017"/>
          <s v="&gt;1/1/2017"/>
        </groupItems>
      </fieldGroup>
    </cacheField>
  </cacheFields>
  <extLst>
    <ext xmlns:x14="http://schemas.microsoft.com/office/spreadsheetml/2009/9/main" uri="{725AE2AE-9491-48be-B2B4-4EB974FC3084}">
      <x14:pivotCacheDefinition pivotCacheId="143157588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84">
  <r>
    <n v="874028"/>
    <x v="0"/>
    <s v="Vivek Sundaresam"/>
    <s v="152 Bunnerong Road,Eastgardens"/>
    <s v="Sydney"/>
    <s v="NSW"/>
    <x v="0"/>
    <x v="0"/>
    <s v="Crítico"/>
    <s v="Suite óptica inalámbrica UGen Ultra Professional"/>
    <x v="0"/>
    <s v="Caja pequeña"/>
    <x v="0"/>
    <d v="2014-09-04T00:00:00"/>
    <n v="15650"/>
    <n v="30097"/>
    <n v="14447"/>
    <n v="23"/>
    <n v="692231"/>
    <n v="0.02"/>
    <n v="13844.62"/>
    <n v="678386.38"/>
    <n v="718"/>
    <n v="679104.38"/>
    <n v="2"/>
    <n v="9"/>
    <x v="0"/>
    <s v="SI"/>
    <x v="0"/>
    <s v="Buena Venta"/>
  </r>
  <r>
    <n v="1132619"/>
    <x v="1"/>
    <s v="Shahid Hopkins"/>
    <s v="438 Victoria Avenue,Chatswood"/>
    <s v="Melbourne"/>
    <s v="NSW"/>
    <x v="1"/>
    <x v="1"/>
    <s v="Medio"/>
    <s v="Bandas elásticas embolsadas"/>
    <x v="0"/>
    <s v="Paquete pequeño"/>
    <x v="0"/>
    <d v="2015-10-26T00:00:00"/>
    <n v="24"/>
    <n v="126"/>
    <n v="102"/>
    <n v="8"/>
    <n v="1008"/>
    <n v="0.03"/>
    <n v="30.24"/>
    <n v="977.76"/>
    <n v="70"/>
    <n v="1047.76"/>
    <n v="24"/>
    <n v="10"/>
    <x v="1"/>
    <s v="NO"/>
    <x v="0"/>
    <s v="Venta Mala"/>
  </r>
  <r>
    <n v="1133714"/>
    <x v="2"/>
    <s v="Dennis Pardue"/>
    <s v="412 Brunswick St,Fitzroy"/>
    <s v="Melbourne"/>
    <s v="VIC"/>
    <x v="2"/>
    <x v="2"/>
    <s v="No especificado"/>
    <s v="TechSavi Navegador Inalámbrico Dúo"/>
    <x v="0"/>
    <s v="Caja pequeña"/>
    <x v="0"/>
    <d v="2014-03-13T00:00:00"/>
    <n v="4211"/>
    <n v="8098"/>
    <n v="3887"/>
    <n v="45"/>
    <n v="364410"/>
    <n v="0.04"/>
    <n v="14576.4"/>
    <n v="349833.6"/>
    <n v="718"/>
    <n v="8258"/>
    <n v="13"/>
    <n v="3"/>
    <x v="0"/>
    <s v="SI"/>
    <x v="1"/>
    <s v="Venta Mala"/>
  </r>
  <r>
    <n v="1135541"/>
    <x v="3"/>
    <s v="Sean Wendt"/>
    <s v="145 Ramsay St,Haberfield"/>
    <s v="Sydney"/>
    <s v="NSW"/>
    <x v="0"/>
    <x v="3"/>
    <s v="Crítico"/>
    <s v="Lengüetas de plástico reposicionables imprimibles artesanalmente"/>
    <x v="0"/>
    <s v="Bolsa de envoltura"/>
    <x v="0"/>
    <d v="2013-02-20T00:00:00"/>
    <n v="533"/>
    <n v="860"/>
    <n v="327"/>
    <n v="16"/>
    <n v="13760"/>
    <n v="0.01"/>
    <n v="137.6"/>
    <n v="13622.4"/>
    <n v="619"/>
    <n v="73092"/>
    <n v="18"/>
    <n v="2"/>
    <x v="2"/>
    <s v="NO"/>
    <x v="0"/>
    <s v="Venta Mala"/>
  </r>
  <r>
    <n v="1135906"/>
    <x v="4"/>
    <s v="Christina Vanderzanden"/>
    <s v="188 Pitt Street,Sydney"/>
    <s v="Sydney"/>
    <s v="NSW"/>
    <x v="0"/>
    <x v="0"/>
    <s v="No especificado"/>
    <s v="Juego de lápices de dibujo Pizazz"/>
    <x v="0"/>
    <s v="Bolsa de envoltura"/>
    <x v="1"/>
    <d v="2014-09-17T00:00:00"/>
    <n v="153"/>
    <n v="278"/>
    <n v="125"/>
    <n v="49"/>
    <n v="13622"/>
    <n v="7.0000000000000007E-2"/>
    <n v="953.54000000000008"/>
    <n v="12668.46"/>
    <n v="134"/>
    <n v="12597"/>
    <n v="13"/>
    <n v="9"/>
    <x v="0"/>
    <s v="NO"/>
    <x v="0"/>
    <s v="Venta Mala"/>
  </r>
  <r>
    <n v="1136271"/>
    <x v="5"/>
    <s v="Patrick OBrill"/>
    <s v="53 Riley Street,Woolloomooloo"/>
    <s v="Sydney"/>
    <s v="NSW"/>
    <x v="3"/>
    <x v="0"/>
    <s v="No especificado"/>
    <s v="Papel Pergamino Alto, Colores Surtidos"/>
    <x v="0"/>
    <s v="Bolsa de envoltura"/>
    <x v="0"/>
    <d v="2013-11-26T00:00:00"/>
    <n v="459"/>
    <n v="728"/>
    <n v="269"/>
    <n v="45"/>
    <n v="32760"/>
    <n v="0.08"/>
    <n v="2620.8000000000002"/>
    <n v="30139.200000000001"/>
    <n v="1115"/>
    <n v="18943"/>
    <n v="24"/>
    <n v="11"/>
    <x v="2"/>
    <s v="NO"/>
    <x v="0"/>
    <s v="Venta Mala"/>
  </r>
  <r>
    <n v="1136636"/>
    <x v="6"/>
    <s v="Eugene Moren"/>
    <s v="85-113 Dunning Ave,Rosebery"/>
    <s v="Sydney"/>
    <s v="NSW"/>
    <x v="2"/>
    <x v="4"/>
    <s v="No especificado"/>
    <s v="Clips de carpeta de metal Smiths"/>
    <x v="0"/>
    <s v="Caja pequeña"/>
    <x v="0"/>
    <d v="2014-09-07T00:00:00"/>
    <n v="160"/>
    <n v="262"/>
    <n v="102"/>
    <n v="45"/>
    <n v="11790"/>
    <n v="0.04"/>
    <n v="471.6"/>
    <n v="11318.4"/>
    <n v="80"/>
    <n v="6045"/>
    <n v="7"/>
    <n v="9"/>
    <x v="0"/>
    <s v="NO"/>
    <x v="1"/>
    <s v="Venta Mala"/>
  </r>
  <r>
    <n v="1136636"/>
    <x v="7"/>
    <s v="Phillip Flathmann"/>
    <s v="Macquarie Centre Cnr Herring Road &amp; Waterloo Road,Macquarie Park"/>
    <s v="Sydney"/>
    <s v="NSW"/>
    <x v="3"/>
    <x v="5"/>
    <s v="Medio"/>
    <s v="Clips de carpeta de metal Smiths"/>
    <x v="1"/>
    <s v="Caja pequeña"/>
    <x v="0"/>
    <d v="2015-01-29T00:00:00"/>
    <n v="160"/>
    <n v="262"/>
    <n v="102"/>
    <n v="34"/>
    <n v="8908"/>
    <n v="0.02"/>
    <n v="178.16"/>
    <n v="8729.84"/>
    <n v="80"/>
    <n v="2743"/>
    <n v="28"/>
    <n v="1"/>
    <x v="1"/>
    <s v="NO"/>
    <x v="1"/>
    <s v="Venta Mala"/>
  </r>
  <r>
    <n v="1137367"/>
    <x v="8"/>
    <s v="John Lee"/>
    <s v="180 High Street,Windsor"/>
    <s v="Melbourne"/>
    <s v="VIC"/>
    <x v="3"/>
    <x v="2"/>
    <s v="No especificado"/>
    <s v="Refuerzos de agujeros artesanales"/>
    <x v="0"/>
    <s v="Bolsa de envoltura"/>
    <x v="0"/>
    <d v="2014-06-10T00:00:00"/>
    <n v="399"/>
    <n v="623"/>
    <n v="224"/>
    <n v="25"/>
    <n v="15575"/>
    <n v="0.01"/>
    <n v="155.75"/>
    <n v="15419.25"/>
    <n v="697"/>
    <n v="18945"/>
    <n v="8"/>
    <n v="6"/>
    <x v="0"/>
    <s v="NO"/>
    <x v="0"/>
    <s v="Venta Mala"/>
  </r>
  <r>
    <n v="1137732"/>
    <x v="9"/>
    <s v="Ritsa Hightower"/>
    <s v="1/160 Anzac Parade,Kensington"/>
    <s v="Sydney"/>
    <s v="NSW"/>
    <x v="1"/>
    <x v="1"/>
    <s v="Crítico"/>
    <s v="Suite óptica inalámbrica UGen Ultra Professional"/>
    <x v="0"/>
    <s v="Caja pequeña"/>
    <x v="0"/>
    <d v="2014-10-04T00:00:00"/>
    <n v="15650"/>
    <n v="30097"/>
    <n v="14447"/>
    <n v="42"/>
    <n v="1264074"/>
    <n v="0.04"/>
    <n v="50562.96"/>
    <n v="1213511.04"/>
    <n v="718"/>
    <n v="170542"/>
    <n v="2"/>
    <n v="10"/>
    <x v="0"/>
    <s v="SI"/>
    <x v="0"/>
    <s v="Buena Venta"/>
  </r>
  <r>
    <n v="1137732"/>
    <x v="10"/>
    <s v="Anne Pryor"/>
    <s v="1-2/299 Sussex St,Sydney"/>
    <s v="Sydney"/>
    <s v="NSW"/>
    <x v="1"/>
    <x v="6"/>
    <s v="Medio"/>
    <s v="Suite óptica inalámbrica UGen Ultra Professional"/>
    <x v="0"/>
    <s v="Bolsa de envoltura"/>
    <x v="1"/>
    <d v="2014-04-02T00:00:00"/>
    <n v="15650"/>
    <n v="30097"/>
    <n v="14447"/>
    <n v="3"/>
    <n v="90291"/>
    <n v="0.01"/>
    <n v="902.91"/>
    <n v="89388.09"/>
    <n v="718"/>
    <n v="153362"/>
    <n v="1"/>
    <n v="4"/>
    <x v="0"/>
    <s v="NO"/>
    <x v="0"/>
    <s v="Buena Venta"/>
  </r>
  <r>
    <n v="1138097"/>
    <x v="11"/>
    <s v="Alex Russell"/>
    <s v="99 Lygon Street,East Brunswick"/>
    <s v="Melbourne"/>
    <s v="VIC"/>
    <x v="2"/>
    <x v="2"/>
    <s v="Bajo"/>
    <s v="Lápices de acuarela DrawIt Pizazz, juego de 10 colores con pincel"/>
    <x v="0"/>
    <s v="Bolsa de envoltura"/>
    <x v="0"/>
    <d v="2013-02-12T00:00:00"/>
    <n v="239"/>
    <n v="426"/>
    <n v="187"/>
    <n v="18"/>
    <n v="7668"/>
    <n v="0.06"/>
    <n v="460.08"/>
    <n v="7207.92"/>
    <n v="120"/>
    <n v="12103"/>
    <n v="11"/>
    <n v="2"/>
    <x v="2"/>
    <s v="NO"/>
    <x v="1"/>
    <s v="Venta Mala"/>
  </r>
  <r>
    <n v="1138828"/>
    <x v="12"/>
    <s v="Lena Creighton"/>
    <s v="127 Liverpool St,Sydney"/>
    <s v="Sydney"/>
    <s v="NSW"/>
    <x v="0"/>
    <x v="7"/>
    <s v="Bajo"/>
    <s v="TipoApertura lateral derecha Sobres expansivos de pelar y seel"/>
    <x v="0"/>
    <s v="Bolsa de envoltura"/>
    <x v="1"/>
    <d v="2013-12-22T00:00:00"/>
    <n v="5429"/>
    <n v="9048"/>
    <n v="3619"/>
    <n v="1"/>
    <n v="9048"/>
    <n v="0.02"/>
    <n v="180.96"/>
    <n v="8867.0400000000009"/>
    <n v="1999"/>
    <n v="174057"/>
    <n v="29"/>
    <n v="12"/>
    <x v="2"/>
    <s v="NO"/>
    <x v="1"/>
    <s v="Venta Mala"/>
  </r>
  <r>
    <n v="1139193"/>
    <x v="13"/>
    <s v="Phillip Flathmann"/>
    <s v="Macquarie Centre Cnr Herring Road &amp; Waterloo Road,Macquarie Park"/>
    <s v="Sydney"/>
    <s v="NSW"/>
    <x v="0"/>
    <x v="5"/>
    <s v="No especificado"/>
    <s v="Etiquetas Artisan 487"/>
    <x v="0"/>
    <s v="Bolsa de envoltura"/>
    <x v="0"/>
    <d v="2013-11-20T00:00:00"/>
    <n v="229"/>
    <n v="369"/>
    <n v="140"/>
    <n v="34"/>
    <n v="12546"/>
    <n v="0.02"/>
    <n v="250.92000000000002"/>
    <n v="12295.08"/>
    <n v="50"/>
    <n v="19940"/>
    <n v="18"/>
    <n v="11"/>
    <x v="2"/>
    <s v="NO"/>
    <x v="0"/>
    <s v="Venta Mala"/>
  </r>
  <r>
    <n v="1139193"/>
    <x v="14"/>
    <s v="Susan Vittorini"/>
    <s v="221 Barkly St,St Kilda"/>
    <s v="Melbourne"/>
    <s v="VIC"/>
    <x v="1"/>
    <x v="8"/>
    <s v="No especificado"/>
    <s v="Cando CCalored Accent Highlighters"/>
    <x v="0"/>
    <s v="Caja pequeña"/>
    <x v="0"/>
    <d v="2013-02-15T00:00:00"/>
    <n v="375"/>
    <n v="708"/>
    <n v="333"/>
    <n v="33"/>
    <n v="23364"/>
    <n v="0.08"/>
    <n v="1869.1200000000001"/>
    <n v="21494.880000000001"/>
    <n v="235"/>
    <n v="69405"/>
    <n v="13"/>
    <n v="2"/>
    <x v="2"/>
    <s v="NO"/>
    <x v="0"/>
    <s v="Venta Mala"/>
  </r>
  <r>
    <n v="1139193"/>
    <x v="14"/>
    <s v="Susan Vittorini"/>
    <s v="3 Carrington Road ,Box Hill"/>
    <s v="Melbourne"/>
    <s v="VIC"/>
    <x v="1"/>
    <x v="8"/>
    <s v="No especificado"/>
    <s v="Impresora de inyección de tinta a color Cando S750"/>
    <x v="0"/>
    <s v="Bolsa de envoltura"/>
    <x v="0"/>
    <d v="2013-02-15T00:00:00"/>
    <n v="7500"/>
    <n v="12097"/>
    <n v="4597"/>
    <n v="27"/>
    <n v="326619"/>
    <n v="0.08"/>
    <n v="26129.52"/>
    <n v="300489.48"/>
    <n v="2630"/>
    <n v="69405"/>
    <n v="13"/>
    <n v="2"/>
    <x v="2"/>
    <s v="SI"/>
    <x v="0"/>
    <s v="Venta Mala"/>
  </r>
  <r>
    <n v="1139558"/>
    <x v="15"/>
    <s v="Bill Stewart"/>
    <s v="Westfield Sydney,Sydney"/>
    <s v="Sydney"/>
    <s v="NSW"/>
    <x v="0"/>
    <x v="1"/>
    <s v="Bajo"/>
    <s v="Lápices Reciclados Steady EarthWrite, Medio Suave, #2"/>
    <x v="0"/>
    <s v="Caja pequeña"/>
    <x v="1"/>
    <d v="2015-05-13T00:00:00"/>
    <n v="90"/>
    <n v="210"/>
    <n v="120"/>
    <n v="49"/>
    <n v="10290"/>
    <n v="0.05"/>
    <n v="514.5"/>
    <n v="9775.5"/>
    <n v="70"/>
    <n v="3533"/>
    <n v="11"/>
    <n v="5"/>
    <x v="1"/>
    <s v="NO"/>
    <x v="0"/>
    <s v="Venta Mala"/>
  </r>
  <r>
    <n v="1139924"/>
    <x v="16"/>
    <s v="Brian DeCherney"/>
    <s v="523 King St,Newtown"/>
    <s v="Sydney"/>
    <s v="NSW"/>
    <x v="1"/>
    <x v="6"/>
    <s v="Alto"/>
    <s v="Teclado de acceso TechSavi"/>
    <x v="1"/>
    <s v="Caja mediana"/>
    <x v="0"/>
    <d v="2015-05-25T00:00:00"/>
    <n v="1007"/>
    <n v="1598"/>
    <n v="591"/>
    <n v="24"/>
    <n v="38352"/>
    <n v="0.01"/>
    <n v="383.52"/>
    <n v="37968.480000000003"/>
    <n v="400"/>
    <n v="13946"/>
    <n v="18"/>
    <n v="5"/>
    <x v="1"/>
    <s v="NO"/>
    <x v="0"/>
    <s v="Venta Mala"/>
  </r>
  <r>
    <n v="1139924"/>
    <x v="17"/>
    <s v="Frank Hawley"/>
    <s v="797 Botany Rd,Rosebery"/>
    <s v="Sydney"/>
    <s v="NSW"/>
    <x v="0"/>
    <x v="3"/>
    <s v="Medio"/>
    <s v="Etiquetas Artisan 479"/>
    <x v="0"/>
    <s v="Bolsa de envoltura"/>
    <x v="1"/>
    <d v="2014-06-23T00:00:00"/>
    <n v="159"/>
    <n v="261"/>
    <n v="102"/>
    <n v="22"/>
    <n v="5742"/>
    <n v="7.0000000000000007E-2"/>
    <n v="401.94000000000005"/>
    <n v="5340.0599999999995"/>
    <n v="50"/>
    <n v="2346"/>
    <n v="23"/>
    <n v="6"/>
    <x v="0"/>
    <s v="NO"/>
    <x v="0"/>
    <s v="Venta Mala"/>
  </r>
  <r>
    <n v="1139924"/>
    <x v="18"/>
    <s v="Cindy Stewart"/>
    <s v="1/173-179 Bronte Rd,Waverley"/>
    <s v="Sydney"/>
    <s v="NSW"/>
    <x v="3"/>
    <x v="9"/>
    <s v="Crítico"/>
    <s v="Chinchetas Smiths"/>
    <x v="0"/>
    <s v="Paquete pequeño"/>
    <x v="0"/>
    <d v="2013-10-20T00:00:00"/>
    <n v="94"/>
    <n v="188"/>
    <n v="94"/>
    <n v="24"/>
    <n v="4512"/>
    <n v="0.06"/>
    <n v="270.71999999999997"/>
    <n v="4241.28"/>
    <n v="79"/>
    <n v="2646"/>
    <n v="20"/>
    <n v="10"/>
    <x v="2"/>
    <s v="NO"/>
    <x v="1"/>
    <s v="Venta Mala"/>
  </r>
  <r>
    <n v="1140289"/>
    <x v="19"/>
    <s v="Rick Han"/>
    <s v="Macquarie Centre Cnr Herring Road &amp; Waterloo Road,Macquarie Park"/>
    <s v="Sydney"/>
    <s v="NSW"/>
    <x v="0"/>
    <x v="5"/>
    <s v="No especificado"/>
    <s v="Suite óptica inalámbrica UGen Ultra Professional"/>
    <x v="0"/>
    <s v="Bolsa de envoltura"/>
    <x v="0"/>
    <d v="2013-02-23T00:00:00"/>
    <n v="15650"/>
    <n v="30097"/>
    <n v="14447"/>
    <n v="49"/>
    <n v="1474753"/>
    <n v="7.0000000000000007E-2"/>
    <n v="103232.71"/>
    <n v="1371520.29"/>
    <n v="718"/>
    <n v="69316"/>
    <n v="22"/>
    <n v="2"/>
    <x v="2"/>
    <s v="SI"/>
    <x v="1"/>
    <s v="Venta Mala"/>
  </r>
  <r>
    <n v="1140654"/>
    <x v="20"/>
    <s v="Olvera Toch"/>
    <s v="3 Carrington Road ,Box Hill"/>
    <s v="Melbourne"/>
    <s v="VIC"/>
    <x v="0"/>
    <x v="8"/>
    <s v="Bajo"/>
    <s v="12 lápices cortos de colores"/>
    <x v="2"/>
    <s v="Paquete pequeño"/>
    <x v="0"/>
    <d v="2013-02-22T00:00:00"/>
    <n v="109"/>
    <n v="260"/>
    <n v="151"/>
    <n v="8"/>
    <n v="2080"/>
    <n v="0"/>
    <n v="0"/>
    <n v="2080"/>
    <n v="240"/>
    <n v="11238"/>
    <n v="17"/>
    <n v="2"/>
    <x v="2"/>
    <s v="NO"/>
    <x v="0"/>
    <s v="Venta Mala"/>
  </r>
  <r>
    <n v="1140654"/>
    <x v="20"/>
    <s v="Olvera Toch"/>
    <s v="3 Carrington Road ,Box Hill"/>
    <s v="Melbourne"/>
    <s v="VIC"/>
    <x v="3"/>
    <x v="8"/>
    <s v="Medio"/>
    <s v="12 lápices cortos de colores"/>
    <x v="2"/>
    <s v="Caja grande"/>
    <x v="0"/>
    <d v="2013-02-22T00:00:00"/>
    <n v="109"/>
    <n v="260"/>
    <n v="151"/>
    <n v="21"/>
    <n v="5460"/>
    <n v="0.05"/>
    <n v="273"/>
    <n v="5187"/>
    <n v="240"/>
    <n v="11238"/>
    <n v="17"/>
    <n v="2"/>
    <x v="2"/>
    <s v="NO"/>
    <x v="0"/>
    <s v="Venta Mala"/>
  </r>
  <r>
    <n v="1140654"/>
    <x v="20"/>
    <s v="Olvera Toch"/>
    <s v="3 Carrington Road ,Box Hill"/>
    <s v="Melbourne"/>
    <s v="VIC"/>
    <x v="3"/>
    <x v="8"/>
    <s v="Alto"/>
    <s v="12 lápices cortos de colores"/>
    <x v="1"/>
    <s v="Caja pequeña"/>
    <x v="0"/>
    <d v="2013-02-22T00:00:00"/>
    <n v="109"/>
    <n v="260"/>
    <n v="151"/>
    <n v="37"/>
    <n v="9620"/>
    <n v="0.01"/>
    <n v="96.2"/>
    <n v="9523.7999999999993"/>
    <n v="240"/>
    <n v="11238"/>
    <n v="17"/>
    <n v="2"/>
    <x v="2"/>
    <s v="NO"/>
    <x v="0"/>
    <s v="Venta Mala"/>
  </r>
  <r>
    <n v="1140654"/>
    <x v="20"/>
    <s v="Olvera Toch"/>
    <s v="3 Carrington Road ,Box Hill"/>
    <s v="Melbourne"/>
    <s v="VIC"/>
    <x v="1"/>
    <x v="8"/>
    <s v="Alto"/>
    <s v="Contestador automático digital 1726"/>
    <x v="0"/>
    <s v="Caja pequeña"/>
    <x v="1"/>
    <d v="2013-02-22T00:00:00"/>
    <n v="882"/>
    <n v="2099"/>
    <n v="1217"/>
    <n v="24"/>
    <n v="50376"/>
    <n v="7.0000000000000007E-2"/>
    <n v="3526.32"/>
    <n v="46849.68"/>
    <n v="481"/>
    <n v="11238"/>
    <n v="17"/>
    <n v="2"/>
    <x v="2"/>
    <s v="NO"/>
    <x v="0"/>
    <s v="Venta Mala"/>
  </r>
  <r>
    <n v="1140654"/>
    <x v="21"/>
    <s v="Frank Merwin"/>
    <s v="24 Addison Rd,Marrickville"/>
    <s v="Sydney"/>
    <s v="NSW"/>
    <x v="1"/>
    <x v="10"/>
    <s v="Crítico"/>
    <s v="Contestador automático digital 1726"/>
    <x v="0"/>
    <s v="Bolsa de envoltura"/>
    <x v="0"/>
    <d v="2014-06-05T00:00:00"/>
    <n v="882"/>
    <n v="2099"/>
    <n v="1217"/>
    <n v="29"/>
    <n v="60871"/>
    <n v="7.0000000000000007E-2"/>
    <n v="4260.97"/>
    <n v="56610.03"/>
    <n v="481"/>
    <n v="11238"/>
    <n v="4"/>
    <n v="6"/>
    <x v="0"/>
    <s v="NO"/>
    <x v="0"/>
    <s v="Venta Mala"/>
  </r>
  <r>
    <n v="1141019"/>
    <x v="22"/>
    <s v="Thomas Boland"/>
    <s v="3/219 Canley Vale Road,Canley Heights"/>
    <s v="Sydney"/>
    <s v="NSW"/>
    <x v="1"/>
    <x v="4"/>
    <s v="Medio"/>
    <s v="Carpetas Angle-D con anillos de bloqueo, portaetiquetas"/>
    <x v="0"/>
    <s v="Caja pequeña"/>
    <x v="1"/>
    <d v="2015-05-24T00:00:00"/>
    <n v="453"/>
    <n v="730"/>
    <n v="277"/>
    <n v="14"/>
    <n v="10220"/>
    <n v="0.02"/>
    <n v="204.4"/>
    <n v="10015.6"/>
    <n v="772"/>
    <n v="27497"/>
    <n v="22"/>
    <n v="5"/>
    <x v="1"/>
    <s v="NO"/>
    <x v="0"/>
    <s v="Venta Mala"/>
  </r>
  <r>
    <n v="1141019"/>
    <x v="23"/>
    <s v="Bart Watters"/>
    <s v="Westfield 1 Anderson St,Chatswood"/>
    <s v="Sydney"/>
    <s v="NSW"/>
    <x v="1"/>
    <x v="5"/>
    <s v="Bajo"/>
    <s v="Tiras organizadoras 3Max"/>
    <x v="0"/>
    <s v="Caja pequeña"/>
    <x v="0"/>
    <d v="2014-10-15T00:00:00"/>
    <n v="340"/>
    <n v="540"/>
    <n v="200"/>
    <n v="42"/>
    <n v="22680"/>
    <n v="0.01"/>
    <n v="226.8"/>
    <n v="22453.200000000001"/>
    <n v="778"/>
    <n v="14372"/>
    <n v="13"/>
    <n v="10"/>
    <x v="0"/>
    <s v="NO"/>
    <x v="0"/>
    <s v="Venta Mala"/>
  </r>
  <r>
    <n v="1141019"/>
    <x v="3"/>
    <s v="Sean Wendt"/>
    <s v="145 Ramsay St,Haberfield"/>
    <s v="Sydney"/>
    <s v="NSW"/>
    <x v="1"/>
    <x v="3"/>
    <s v="Medio"/>
    <s v="Sobres multimedia"/>
    <x v="0"/>
    <s v="Caja pequeña"/>
    <x v="0"/>
    <d v="2013-02-20T00:00:00"/>
    <n v="9939"/>
    <n v="16293"/>
    <n v="6354"/>
    <n v="48"/>
    <n v="782064"/>
    <n v="0.02"/>
    <n v="15641.28"/>
    <n v="766422.72"/>
    <n v="1999"/>
    <n v="476451"/>
    <n v="18"/>
    <n v="2"/>
    <x v="2"/>
    <s v="SI"/>
    <x v="0"/>
    <s v="Buena Venta"/>
  </r>
  <r>
    <n v="1141019"/>
    <x v="24"/>
    <s v="Dan Campbell"/>
    <s v="1/173-179 Bronte Rd,Waverley"/>
    <s v="Sydney"/>
    <s v="NSW"/>
    <x v="2"/>
    <x v="9"/>
    <s v="Alto"/>
    <s v="Sobres multimedia"/>
    <x v="1"/>
    <s v="Caja pequeña"/>
    <x v="1"/>
    <d v="2013-12-09T00:00:00"/>
    <n v="9939"/>
    <n v="16293"/>
    <n v="6354"/>
    <n v="40"/>
    <n v="651720"/>
    <n v="0.03"/>
    <n v="19551.599999999999"/>
    <n v="632168.4"/>
    <n v="1999"/>
    <n v="459251"/>
    <n v="9"/>
    <n v="12"/>
    <x v="2"/>
    <s v="SI"/>
    <x v="0"/>
    <s v="Buena Venta"/>
  </r>
  <r>
    <n v="1141019"/>
    <x v="0"/>
    <s v="Vivek Sundaresam"/>
    <s v="152 Bunnerong Road,Eastgardens"/>
    <s v="Sydney"/>
    <s v="NSW"/>
    <x v="2"/>
    <x v="0"/>
    <s v="Bajo"/>
    <s v="Sacapuntas Smiths SlimLine"/>
    <x v="0"/>
    <s v="Bolsa de envoltura"/>
    <x v="1"/>
    <d v="2014-09-04T00:00:00"/>
    <n v="479"/>
    <n v="1197"/>
    <n v="718"/>
    <n v="41"/>
    <n v="49077"/>
    <n v="0.05"/>
    <n v="2453.85"/>
    <n v="46623.15"/>
    <n v="581"/>
    <n v="23395"/>
    <n v="2"/>
    <n v="9"/>
    <x v="0"/>
    <s v="NO"/>
    <x v="1"/>
    <s v="Venta Mala"/>
  </r>
  <r>
    <n v="1141019"/>
    <x v="25"/>
    <s v="Bebby Elias"/>
    <s v="506 Swan Street,Richmond"/>
    <s v="Melbourne"/>
    <s v="VIC"/>
    <x v="2"/>
    <x v="2"/>
    <s v="Alto"/>
    <s v="Lápices de colores DrawIt, juego de 48 colores"/>
    <x v="0"/>
    <s v="Caja pequeña"/>
    <x v="0"/>
    <d v="2014-02-26T00:00:00"/>
    <n v="2156"/>
    <n v="3655"/>
    <n v="1499"/>
    <n v="22"/>
    <n v="80410"/>
    <n v="0.01"/>
    <n v="804.1"/>
    <n v="79605.899999999994"/>
    <n v="1389"/>
    <n v="7944"/>
    <n v="25"/>
    <n v="2"/>
    <x v="0"/>
    <s v="NO"/>
    <x v="0"/>
    <s v="Venta Mala"/>
  </r>
  <r>
    <n v="1141019"/>
    <x v="3"/>
    <s v="Sean Wendt"/>
    <s v="155 Ramsay St,Haberfield"/>
    <s v="Sydney"/>
    <s v="NSW"/>
    <x v="1"/>
    <x v="3"/>
    <s v="Crítico"/>
    <s v="Sobres multimedia"/>
    <x v="0"/>
    <s v="Caja pequeña"/>
    <x v="1"/>
    <d v="2013-02-20T00:00:00"/>
    <n v="9939"/>
    <n v="16293"/>
    <n v="6354"/>
    <n v="47"/>
    <n v="765771"/>
    <n v="0.09"/>
    <n v="68919.39"/>
    <n v="696851.61"/>
    <n v="1999"/>
    <n v="476451"/>
    <n v="18"/>
    <n v="2"/>
    <x v="2"/>
    <s v="SI"/>
    <x v="1"/>
    <s v="Venta Mala"/>
  </r>
  <r>
    <n v="1141019"/>
    <x v="3"/>
    <s v="Sean Wendt"/>
    <s v="145 Ramsay St,Haberfield"/>
    <s v="Sydney"/>
    <s v="NSW"/>
    <x v="2"/>
    <x v="3"/>
    <s v="Alto"/>
    <s v="Sobres multimedia"/>
    <x v="0"/>
    <s v="Caja pequeña"/>
    <x v="1"/>
    <d v="2013-02-20T00:00:00"/>
    <n v="9939"/>
    <n v="16293"/>
    <n v="6354"/>
    <n v="50"/>
    <n v="814650"/>
    <n v="7.0000000000000007E-2"/>
    <n v="57025.500000000007"/>
    <n v="757624.5"/>
    <n v="1999"/>
    <n v="476451"/>
    <n v="18"/>
    <n v="2"/>
    <x v="2"/>
    <s v="SI"/>
    <x v="0"/>
    <s v="Buena Venta"/>
  </r>
  <r>
    <n v="1141019"/>
    <x v="26"/>
    <s v="Sandra Glassco"/>
    <s v="224A Gertrude St,Fitzroy"/>
    <s v="Melbourne"/>
    <s v="VIC"/>
    <x v="3"/>
    <x v="2"/>
    <s v="Crítico"/>
    <s v="Etiquetas de encuadernación artesanal"/>
    <x v="1"/>
    <s v="Caja mediana"/>
    <x v="0"/>
    <d v="2015-02-21T00:00:00"/>
    <n v="245"/>
    <n v="389"/>
    <n v="144"/>
    <n v="8"/>
    <n v="3112"/>
    <n v="0.09"/>
    <n v="280.08"/>
    <n v="2831.92"/>
    <n v="701"/>
    <n v="6936"/>
    <n v="18"/>
    <n v="2"/>
    <x v="1"/>
    <s v="NO"/>
    <x v="0"/>
    <s v="Venta Mala"/>
  </r>
  <r>
    <n v="1141385"/>
    <x v="27"/>
    <s v="Jack OBriant"/>
    <s v="85-113 Dunning Ave,Rosebery"/>
    <s v="Sydney"/>
    <s v="NSW"/>
    <x v="1"/>
    <x v="4"/>
    <s v="No especificado"/>
    <s v="Palitos de tiza sin polvo Pizazz"/>
    <x v="0"/>
    <s v="Caja pequeña"/>
    <x v="0"/>
    <d v="2015-06-09T00:00:00"/>
    <n v="109"/>
    <n v="168"/>
    <n v="59"/>
    <n v="1"/>
    <n v="168"/>
    <n v="0"/>
    <n v="0"/>
    <n v="168"/>
    <n v="100"/>
    <n v="5422"/>
    <n v="8"/>
    <n v="6"/>
    <x v="1"/>
    <s v="NO"/>
    <x v="1"/>
    <s v="Venta Mala"/>
  </r>
  <r>
    <n v="1141385"/>
    <x v="28"/>
    <s v="Rick Reed"/>
    <s v="Sydney Fish Market, Bank Street, Sydney"/>
    <s v="Sydney"/>
    <s v="NSW"/>
    <x v="1"/>
    <x v="3"/>
    <s v="No especificado"/>
    <s v="Palitos de tiza sin polvo Pizazz"/>
    <x v="0"/>
    <s v="Caja pequeña"/>
    <x v="0"/>
    <d v="2013-02-22T00:00:00"/>
    <n v="109"/>
    <n v="168"/>
    <n v="59"/>
    <n v="34"/>
    <n v="5712"/>
    <n v="0.01"/>
    <n v="57.120000000000005"/>
    <n v="5654.88"/>
    <n v="100"/>
    <n v="5422"/>
    <n v="20"/>
    <n v="2"/>
    <x v="2"/>
    <s v="NO"/>
    <x v="1"/>
    <s v="Venta Mala"/>
  </r>
  <r>
    <n v="1141385"/>
    <x v="28"/>
    <s v="Rick Reed"/>
    <s v="Sydney Fish Market, Bank Street, Sydney"/>
    <s v="Sydney"/>
    <s v="NSW"/>
    <x v="0"/>
    <x v="3"/>
    <s v="No especificado"/>
    <s v="Palitos de tiza sin polvo Pizazz"/>
    <x v="0"/>
    <s v="Caja pequeña"/>
    <x v="0"/>
    <d v="2013-02-22T00:00:00"/>
    <n v="109"/>
    <n v="168"/>
    <n v="59"/>
    <n v="18"/>
    <n v="3024"/>
    <n v="0.08"/>
    <n v="241.92000000000002"/>
    <n v="2782.08"/>
    <n v="100"/>
    <n v="5422"/>
    <n v="20"/>
    <n v="2"/>
    <x v="2"/>
    <s v="NO"/>
    <x v="0"/>
    <s v="Venta Mala"/>
  </r>
  <r>
    <n v="1141385"/>
    <x v="29"/>
    <s v="Magdelene Morse"/>
    <s v="53 Riley Street,Woolloomooloo"/>
    <s v="Sydney"/>
    <s v="NSW"/>
    <x v="1"/>
    <x v="0"/>
    <s v="No especificado"/>
    <s v="TechSavi Dúo Inalámbrico Elite"/>
    <x v="0"/>
    <s v="Caja pequeña"/>
    <x v="0"/>
    <d v="2015-07-30T00:00:00"/>
    <n v="6059"/>
    <n v="10098"/>
    <n v="4039"/>
    <n v="14"/>
    <n v="141372"/>
    <n v="0.01"/>
    <n v="1413.72"/>
    <n v="139958.28"/>
    <n v="718"/>
    <n v="437154"/>
    <n v="23"/>
    <n v="7"/>
    <x v="1"/>
    <s v="SI"/>
    <x v="0"/>
    <s v="Buena Venta"/>
  </r>
  <r>
    <n v="1141385"/>
    <x v="28"/>
    <s v="Rick Reed"/>
    <s v="Sydney Fish Market, Bank Street, Sydney"/>
    <s v="Sydney"/>
    <s v="NSW"/>
    <x v="3"/>
    <x v="3"/>
    <s v="Alto"/>
    <s v="Palitos de tiza sin polvo Pizazz"/>
    <x v="0"/>
    <s v="Bolsa de envoltura"/>
    <x v="0"/>
    <d v="2013-02-22T00:00:00"/>
    <n v="109"/>
    <n v="168"/>
    <n v="59"/>
    <n v="29"/>
    <n v="4872"/>
    <n v="0.03"/>
    <n v="146.16"/>
    <n v="4725.84"/>
    <n v="100"/>
    <n v="5422"/>
    <n v="20"/>
    <n v="2"/>
    <x v="2"/>
    <s v="NO"/>
    <x v="0"/>
    <s v="Venta Mala"/>
  </r>
  <r>
    <n v="1141385"/>
    <x v="28"/>
    <s v="Giulietta Dortch"/>
    <s v="180 High Street,Windsor"/>
    <s v="Melbourne"/>
    <s v="VIC"/>
    <x v="1"/>
    <x v="2"/>
    <s v="Crítico"/>
    <s v="Palitos de tiza sin polvo Pizazz"/>
    <x v="0"/>
    <s v="Caja pequeña"/>
    <x v="1"/>
    <d v="2013-02-22T00:00:00"/>
    <n v="109"/>
    <n v="168"/>
    <n v="59"/>
    <n v="39"/>
    <n v="6552"/>
    <n v="7.0000000000000007E-2"/>
    <n v="458.64000000000004"/>
    <n v="6093.36"/>
    <n v="100"/>
    <n v="5422"/>
    <n v="20"/>
    <n v="2"/>
    <x v="2"/>
    <s v="NO"/>
    <x v="0"/>
    <s v="Venta Mala"/>
  </r>
  <r>
    <n v="1141385"/>
    <x v="30"/>
    <s v="Valerie Dominguez"/>
    <s v="152 Bunnerong Road,Eastgardens"/>
    <s v="Sydney"/>
    <s v="NSW"/>
    <x v="3"/>
    <x v="0"/>
    <s v="Alto"/>
    <s v="Contestador automático digital 1726"/>
    <x v="0"/>
    <s v="Bolsa de envoltura"/>
    <x v="0"/>
    <d v="2013-08-17T00:00:00"/>
    <n v="882"/>
    <n v="2099"/>
    <n v="1217"/>
    <n v="16"/>
    <n v="33584"/>
    <n v="0.02"/>
    <n v="671.68000000000006"/>
    <n v="32912.32"/>
    <n v="481"/>
    <n v="4456"/>
    <n v="17"/>
    <n v="8"/>
    <x v="2"/>
    <s v="NO"/>
    <x v="0"/>
    <s v="Venta Mala"/>
  </r>
  <r>
    <n v="1141385"/>
    <x v="31"/>
    <s v="Eric Barreto"/>
    <s v="359 Crown Street,Surry Hills"/>
    <s v="Sydney"/>
    <s v="NSW"/>
    <x v="1"/>
    <x v="3"/>
    <s v="Crítico"/>
    <s v="Papel Pergamino Alto, Colores Surtidos"/>
    <x v="0"/>
    <s v="Caja pequeña"/>
    <x v="0"/>
    <d v="2013-10-04T00:00:00"/>
    <n v="459"/>
    <n v="728"/>
    <n v="269"/>
    <n v="19"/>
    <n v="13832"/>
    <n v="0.04"/>
    <n v="553.28"/>
    <n v="13278.72"/>
    <n v="1115"/>
    <n v="33099"/>
    <n v="3"/>
    <n v="10"/>
    <x v="2"/>
    <s v="NO"/>
    <x v="1"/>
    <s v="Venta Mala"/>
  </r>
  <r>
    <n v="1141385"/>
    <x v="32"/>
    <s v="Gary Hansen"/>
    <s v="273 George Street,Sydney"/>
    <s v="Sydney"/>
    <s v="NSW"/>
    <x v="2"/>
    <x v="9"/>
    <s v="Bajo"/>
    <s v="Suite óptica inalámbrica UGen Ultra Professional"/>
    <x v="1"/>
    <s v="Tambor Jumbo"/>
    <x v="2"/>
    <d v="2014-09-19T00:00:00"/>
    <n v="15650"/>
    <n v="30097"/>
    <n v="14447"/>
    <n v="4"/>
    <n v="120388"/>
    <n v="0.06"/>
    <n v="7223.28"/>
    <n v="113164.72"/>
    <n v="718"/>
    <n v="474051"/>
    <n v="12"/>
    <n v="9"/>
    <x v="0"/>
    <s v="SI"/>
    <x v="1"/>
    <s v="Venta Mala"/>
  </r>
  <r>
    <n v="1141385"/>
    <x v="33"/>
    <s v="Denny Joy"/>
    <s v="99 Lygon Street,East Brunswick"/>
    <s v="Melbourne"/>
    <s v="VIC"/>
    <x v="2"/>
    <x v="2"/>
    <s v="No especificado"/>
    <s v="Carpetas de 3 anillos de uso general de Smiths"/>
    <x v="1"/>
    <s v="Caja pequeña"/>
    <x v="0"/>
    <d v="2014-08-01T00:00:00"/>
    <n v="118"/>
    <n v="188"/>
    <n v="70"/>
    <n v="39"/>
    <n v="7332"/>
    <n v="0.09"/>
    <n v="659.88"/>
    <n v="6672.12"/>
    <n v="149"/>
    <n v="3533"/>
    <n v="30"/>
    <n v="7"/>
    <x v="0"/>
    <s v="NO"/>
    <x v="0"/>
    <s v="Venta Mala"/>
  </r>
  <r>
    <n v="1141750"/>
    <x v="34"/>
    <s v="Kelly Lampkin"/>
    <s v="310 Wattle St,Ultimo"/>
    <s v="Sydney"/>
    <s v="NSW"/>
    <x v="1"/>
    <x v="6"/>
    <s v="Medio"/>
    <s v="Clips de carpeta de OIC"/>
    <x v="1"/>
    <s v="Paquete pequeño"/>
    <x v="0"/>
    <d v="2013-05-23T00:00:00"/>
    <n v="93"/>
    <n v="148"/>
    <n v="55"/>
    <n v="16"/>
    <n v="2368"/>
    <n v="0"/>
    <n v="0"/>
    <n v="2368"/>
    <n v="70"/>
    <n v="2429"/>
    <n v="21"/>
    <n v="5"/>
    <x v="2"/>
    <s v="NO"/>
    <x v="0"/>
    <s v="Venta Mala"/>
  </r>
  <r>
    <n v="1141750"/>
    <x v="35"/>
    <s v="Raymond Fair"/>
    <s v="188 Pitt Street,Sydney"/>
    <s v="Sydney"/>
    <s v="NSW"/>
    <x v="3"/>
    <x v="0"/>
    <s v="Alto"/>
    <s v="Etiquetas Artisan 479"/>
    <x v="0"/>
    <s v="Bolsa de envoltura"/>
    <x v="1"/>
    <d v="2013-06-02T00:00:00"/>
    <n v="159"/>
    <n v="261"/>
    <n v="102"/>
    <n v="41"/>
    <n v="10701"/>
    <n v="0.05"/>
    <n v="535.05000000000007"/>
    <n v="10165.950000000001"/>
    <n v="50"/>
    <n v="2269"/>
    <n v="31"/>
    <n v="5"/>
    <x v="2"/>
    <s v="NO"/>
    <x v="0"/>
    <s v="Venta Mala"/>
  </r>
  <r>
    <n v="1142115"/>
    <x v="36"/>
    <s v="Nick Zandusky"/>
    <s v="224A Gertrude St,Fitzroy"/>
    <s v="Melbourne"/>
    <s v="VIC"/>
    <x v="3"/>
    <x v="2"/>
    <s v="Bajo"/>
    <s v="Etiquetas de encuadernación artesanal"/>
    <x v="1"/>
    <s v="Caja pequeña"/>
    <x v="0"/>
    <d v="2013-07-30T00:00:00"/>
    <n v="245"/>
    <n v="389"/>
    <n v="144"/>
    <n v="29"/>
    <n v="11281"/>
    <n v="0.04"/>
    <n v="451.24"/>
    <n v="10829.76"/>
    <n v="701"/>
    <n v="43059"/>
    <n v="29"/>
    <n v="7"/>
    <x v="2"/>
    <s v="NO"/>
    <x v="1"/>
    <s v="Venta Mala"/>
  </r>
  <r>
    <n v="1142115"/>
    <x v="37"/>
    <s v="Ashley Jarboe"/>
    <s v="180 High Street,Windsor"/>
    <s v="Melbourne"/>
    <s v="VIC"/>
    <x v="0"/>
    <x v="2"/>
    <s v="Alto"/>
    <s v="Etiquetas Artisan 479"/>
    <x v="0"/>
    <s v="Caja pequeña"/>
    <x v="0"/>
    <d v="2014-01-18T00:00:00"/>
    <n v="159"/>
    <n v="261"/>
    <n v="102"/>
    <n v="45"/>
    <n v="11745"/>
    <n v="0.06"/>
    <n v="704.69999999999993"/>
    <n v="11040.3"/>
    <n v="50"/>
    <n v="12317"/>
    <n v="13"/>
    <n v="1"/>
    <x v="0"/>
    <s v="NO"/>
    <x v="1"/>
    <s v="Venta Mala"/>
  </r>
  <r>
    <n v="1142115"/>
    <x v="38"/>
    <s v="Dan Campbell"/>
    <s v="1/173-179 Bronte Rd,Waverley"/>
    <s v="Sydney"/>
    <s v="NSW"/>
    <x v="2"/>
    <x v="9"/>
    <s v="Medio"/>
    <s v="Tijeras rectas Apex"/>
    <x v="1"/>
    <s v="Caja grande"/>
    <x v="0"/>
    <d v="2013-10-27T00:00:00"/>
    <n v="519"/>
    <n v="1298"/>
    <n v="779"/>
    <n v="10"/>
    <n v="12980"/>
    <n v="0.01"/>
    <n v="129.80000000000001"/>
    <n v="12850.2"/>
    <n v="314"/>
    <n v="52302"/>
    <n v="25"/>
    <n v="10"/>
    <x v="2"/>
    <s v="NO"/>
    <x v="0"/>
    <s v="Venta Mala"/>
  </r>
  <r>
    <n v="1142115"/>
    <x v="39"/>
    <s v="Sylvia Foulston"/>
    <s v="152 Bunnerong Road,Eastgardens"/>
    <s v="Sydney"/>
    <s v="NSW"/>
    <x v="0"/>
    <x v="0"/>
    <s v="Alto"/>
    <s v="Impresora de inyección de tinta a color Emerson Stylus 1520"/>
    <x v="0"/>
    <s v="Bolsa de envoltura"/>
    <x v="0"/>
    <d v="2013-10-13T00:00:00"/>
    <n v="7500"/>
    <n v="12097"/>
    <n v="4597"/>
    <n v="31"/>
    <n v="375007"/>
    <n v="0.06"/>
    <n v="22500.42"/>
    <n v="352506.58"/>
    <n v="2630"/>
    <n v="74463"/>
    <n v="13"/>
    <n v="10"/>
    <x v="2"/>
    <s v="SI"/>
    <x v="0"/>
    <s v="Venta Mala"/>
  </r>
  <r>
    <n v="1142115"/>
    <x v="40"/>
    <s v="Tamara Willingham"/>
    <s v="Sydney Fish Market, Bank Street, Sydney"/>
    <s v="Sydney"/>
    <s v="NSW"/>
    <x v="1"/>
    <x v="3"/>
    <s v="No especificado"/>
    <s v="Teclado de acceso TechSavi"/>
    <x v="0"/>
    <s v="Paquete pequeño"/>
    <x v="0"/>
    <d v="2016-01-19T00:00:00"/>
    <n v="1007"/>
    <n v="1598"/>
    <n v="591"/>
    <n v="4"/>
    <n v="6392"/>
    <n v="0.02"/>
    <n v="127.84"/>
    <n v="6264.16"/>
    <n v="400"/>
    <n v="78464"/>
    <n v="19"/>
    <n v="1"/>
    <x v="3"/>
    <s v="NO"/>
    <x v="1"/>
    <s v="Venta Mala"/>
  </r>
  <r>
    <n v="1142115"/>
    <x v="41"/>
    <s v="Edward Becker"/>
    <s v="501 George St,Sydney"/>
    <s v="Sydney"/>
    <s v="NSW"/>
    <x v="1"/>
    <x v="7"/>
    <s v="Crítico"/>
    <s v="Suite óptica inalámbrica UGen Ultra Professional"/>
    <x v="0"/>
    <s v="Paquete pequeño"/>
    <x v="0"/>
    <d v="2013-07-26T00:00:00"/>
    <n v="15650"/>
    <n v="30097"/>
    <n v="14447"/>
    <n v="9"/>
    <n v="270873"/>
    <n v="7.0000000000000007E-2"/>
    <n v="18961.11"/>
    <n v="251911.89"/>
    <n v="718"/>
    <n v="555043"/>
    <n v="22"/>
    <n v="7"/>
    <x v="2"/>
    <s v="SI"/>
    <x v="1"/>
    <s v="Venta Mala"/>
  </r>
  <r>
    <n v="1142115"/>
    <x v="19"/>
    <s v="Bill Donatelli"/>
    <s v="359 Crown Street,Surry Hills"/>
    <s v="Sydney"/>
    <s v="NSW"/>
    <x v="3"/>
    <x v="3"/>
    <s v="Bajo"/>
    <s v="TipoDerecha Sobres Pelables y Transparentes de Apertura Superior, Gris"/>
    <x v="0"/>
    <s v="Caja pequeña"/>
    <x v="0"/>
    <d v="2013-02-28T00:00:00"/>
    <n v="2156"/>
    <n v="3594"/>
    <n v="1438"/>
    <n v="11"/>
    <n v="39534"/>
    <n v="0.01"/>
    <n v="395.34000000000003"/>
    <n v="39138.660000000003"/>
    <n v="666"/>
    <n v="69316"/>
    <n v="22"/>
    <n v="2"/>
    <x v="2"/>
    <s v="NO"/>
    <x v="0"/>
    <s v="Venta Mala"/>
  </r>
  <r>
    <n v="1142480"/>
    <x v="42"/>
    <s v="Fredhen Memon"/>
    <s v="Shop 1, 186-190 Church Street,Parramatta;46a Macleay Street,Potts Point"/>
    <s v="Sydney"/>
    <s v="NSW"/>
    <x v="1"/>
    <x v="4"/>
    <s v="Medio"/>
    <s v="Iluminadores artesanales de alto litro a prueba de manchas"/>
    <x v="1"/>
    <s v="Caja pequeña"/>
    <x v="0"/>
    <d v="2015-06-21T00:00:00"/>
    <n v="298"/>
    <n v="584"/>
    <n v="286"/>
    <n v="7"/>
    <n v="4088"/>
    <n v="0.01"/>
    <n v="40.880000000000003"/>
    <n v="4047.12"/>
    <n v="83"/>
    <n v="3443"/>
    <n v="19"/>
    <n v="6"/>
    <x v="1"/>
    <s v="NO"/>
    <x v="0"/>
    <s v="Venta Mala"/>
  </r>
  <r>
    <n v="1142480"/>
    <x v="43"/>
    <s v="Frank Merwin"/>
    <s v="260 Marrickville Rd,Marrickville"/>
    <s v="Sydney"/>
    <s v="NSW"/>
    <x v="1"/>
    <x v="5"/>
    <s v="No especificado"/>
    <s v="Etiquetas Artisan 474"/>
    <x v="2"/>
    <s v="Caja grande"/>
    <x v="0"/>
    <d v="2013-10-11T00:00:00"/>
    <n v="184"/>
    <n v="288"/>
    <n v="104"/>
    <n v="17"/>
    <n v="4896"/>
    <n v="0"/>
    <n v="0"/>
    <n v="4896"/>
    <n v="99"/>
    <n v="2646"/>
    <n v="9"/>
    <n v="10"/>
    <x v="2"/>
    <s v="NO"/>
    <x v="0"/>
    <s v="Venta Mala"/>
  </r>
  <r>
    <n v="1142846"/>
    <x v="44"/>
    <s v="Giulietta Weimer"/>
    <s v="48 Albion St,Surry Hills"/>
    <s v="Sydney"/>
    <s v="NSW"/>
    <x v="3"/>
    <x v="1"/>
    <s v="Medio"/>
    <s v="Lengüetas de plástico reposicionables imprimibles artesanalmente"/>
    <x v="0"/>
    <s v="Paquete pequeño"/>
    <x v="0"/>
    <d v="2013-02-23T00:00:00"/>
    <n v="533"/>
    <n v="860"/>
    <n v="327"/>
    <n v="22"/>
    <n v="18920"/>
    <n v="7.0000000000000007E-2"/>
    <n v="1324.4"/>
    <n v="17595.599999999999"/>
    <n v="619"/>
    <n v="41899"/>
    <n v="23"/>
    <n v="2"/>
    <x v="2"/>
    <s v="NO"/>
    <x v="1"/>
    <s v="Venta Mala"/>
  </r>
  <r>
    <n v="1142846"/>
    <x v="45"/>
    <s v="Arthur Gainer"/>
    <s v="180 High Street,Windsor"/>
    <s v="Melbourne"/>
    <s v="VIC"/>
    <x v="3"/>
    <x v="2"/>
    <s v="Alto"/>
    <s v="Etiquetas Artisan 479"/>
    <x v="1"/>
    <s v="Caja mediana"/>
    <x v="0"/>
    <d v="2014-06-04T00:00:00"/>
    <n v="159"/>
    <n v="261"/>
    <n v="102"/>
    <n v="7"/>
    <n v="1827"/>
    <n v="0.03"/>
    <n v="54.809999999999995"/>
    <n v="1772.19"/>
    <n v="50"/>
    <n v="21477"/>
    <n v="2"/>
    <n v="6"/>
    <x v="0"/>
    <s v="NO"/>
    <x v="1"/>
    <s v="Venta Mala"/>
  </r>
  <r>
    <n v="1142846"/>
    <x v="44"/>
    <s v="Giulietta Weimer"/>
    <s v="48 Albion St,Surry Hills"/>
    <s v="Sydney"/>
    <s v="NSW"/>
    <x v="1"/>
    <x v="1"/>
    <s v="Alto"/>
    <s v="Lengüetas de plástico reposicionables imprimibles artesanalmente"/>
    <x v="1"/>
    <s v="Tambor Jumbo"/>
    <x v="2"/>
    <d v="2013-02-23T00:00:00"/>
    <n v="533"/>
    <n v="860"/>
    <n v="327"/>
    <n v="13"/>
    <n v="11180"/>
    <n v="0.04"/>
    <n v="447.2"/>
    <n v="10732.8"/>
    <n v="619"/>
    <n v="41899"/>
    <n v="23"/>
    <n v="2"/>
    <x v="2"/>
    <s v="NO"/>
    <x v="0"/>
    <s v="Venta Mala"/>
  </r>
  <r>
    <n v="1142846"/>
    <x v="46"/>
    <s v="Michael Oakman"/>
    <s v="8 Rankins Lane ,Melbourne"/>
    <s v="Melbourne"/>
    <s v="VIC"/>
    <x v="1"/>
    <x v="2"/>
    <s v="No especificado"/>
    <s v="TipoApertura lateral derecha Sobres expansivos de pelar y seel"/>
    <x v="0"/>
    <s v="Bolsa de envoltura"/>
    <x v="0"/>
    <d v="2015-11-14T00:00:00"/>
    <n v="5429"/>
    <n v="9048"/>
    <n v="3619"/>
    <n v="40"/>
    <n v="361920"/>
    <n v="0.01"/>
    <n v="3619.2000000000003"/>
    <n v="358300.8"/>
    <n v="1999"/>
    <n v="419393"/>
    <n v="12"/>
    <n v="11"/>
    <x v="1"/>
    <s v="SI"/>
    <x v="1"/>
    <s v="Venta Mala"/>
  </r>
  <r>
    <n v="1142846"/>
    <x v="47"/>
    <s v="Christy Brittain"/>
    <s v="Shop 1, 186-190 Church Street,Parramatta;46a Macleay Street,Potts Point"/>
    <s v="Sydney"/>
    <s v="NSW"/>
    <x v="1"/>
    <x v="4"/>
    <s v="Bajo"/>
    <s v="Lengüetas de plástico reposicionables imprimibles artesanalmente"/>
    <x v="0"/>
    <s v="Caja pequeña"/>
    <x v="0"/>
    <d v="2013-05-22T00:00:00"/>
    <n v="533"/>
    <n v="860"/>
    <n v="327"/>
    <n v="19"/>
    <n v="16340"/>
    <n v="0.01"/>
    <n v="163.4"/>
    <n v="16176.6"/>
    <n v="619"/>
    <n v="41899"/>
    <n v="20"/>
    <n v="5"/>
    <x v="2"/>
    <s v="NO"/>
    <x v="0"/>
    <s v="Venta Mala"/>
  </r>
  <r>
    <n v="1143941"/>
    <x v="13"/>
    <s v="Phillip Flathmann"/>
    <s v="Macquarie Centre Cnr Herring Road &amp; Waterloo Road,Macquarie Park"/>
    <s v="Sydney"/>
    <s v="NSW"/>
    <x v="3"/>
    <x v="5"/>
    <s v="Crítico"/>
    <s v="TypeRight Sobres Pelables y Transparentes de Apertura Superior, Blanco Liso"/>
    <x v="0"/>
    <s v="Caja pequeña"/>
    <x v="0"/>
    <d v="2013-11-20T00:00:00"/>
    <n v="1685"/>
    <n v="2718"/>
    <n v="1033"/>
    <n v="32"/>
    <n v="86976"/>
    <n v="0.06"/>
    <n v="5218.5599999999995"/>
    <n v="81757.440000000002"/>
    <n v="823"/>
    <n v="69033"/>
    <n v="18"/>
    <n v="11"/>
    <x v="2"/>
    <s v="NO"/>
    <x v="0"/>
    <s v="Venta Mala"/>
  </r>
  <r>
    <n v="1143941"/>
    <x v="48"/>
    <s v="Henry Goldwyn"/>
    <s v="541 Church St,Richmond"/>
    <s v="Melbourne"/>
    <s v="VIC"/>
    <x v="1"/>
    <x v="8"/>
    <s v="Medio"/>
    <s v="Etiquetas Artisan 474"/>
    <x v="0"/>
    <s v="Caja pequeña"/>
    <x v="0"/>
    <d v="2013-12-19T00:00:00"/>
    <n v="184"/>
    <n v="288"/>
    <n v="104"/>
    <n v="22"/>
    <n v="6336"/>
    <n v="0.01"/>
    <n v="63.36"/>
    <n v="6272.64"/>
    <n v="99"/>
    <n v="12306"/>
    <n v="16"/>
    <n v="12"/>
    <x v="2"/>
    <s v="NO"/>
    <x v="0"/>
    <s v="Venta Mala"/>
  </r>
  <r>
    <n v="1144307"/>
    <x v="49"/>
    <s v="Katherine Ducich"/>
    <s v="61A Bay Road,Wollstonecraft"/>
    <s v="Sydney"/>
    <s v="NSW"/>
    <x v="0"/>
    <x v="7"/>
    <s v="Alto"/>
    <s v="TipoApertura lateral derecha Sobres expansivos de pelar y seel"/>
    <x v="0"/>
    <s v="Caja pequeña"/>
    <x v="0"/>
    <d v="2013-02-27T00:00:00"/>
    <n v="5429"/>
    <n v="9048"/>
    <n v="3619"/>
    <n v="42"/>
    <n v="380016"/>
    <n v="0.05"/>
    <n v="19000.8"/>
    <n v="361015.2"/>
    <n v="1999"/>
    <n v="28329"/>
    <n v="25"/>
    <n v="2"/>
    <x v="2"/>
    <s v="SI"/>
    <x v="0"/>
    <s v="Venta Mala"/>
  </r>
  <r>
    <n v="1144672"/>
    <x v="50"/>
    <s v="Deborah Brumfield"/>
    <s v="501 George St,Sydney"/>
    <s v="Sydney"/>
    <s v="NSW"/>
    <x v="0"/>
    <x v="7"/>
    <s v="Medio"/>
    <s v="Etiquetas Artisan 474"/>
    <x v="0"/>
    <s v="Caja pequeña"/>
    <x v="0"/>
    <d v="2013-06-05T00:00:00"/>
    <n v="184"/>
    <n v="288"/>
    <n v="104"/>
    <n v="32"/>
    <n v="9216"/>
    <n v="0.05"/>
    <n v="460.8"/>
    <n v="8755.2000000000007"/>
    <n v="99"/>
    <n v="19904"/>
    <n v="5"/>
    <n v="6"/>
    <x v="2"/>
    <s v="NO"/>
    <x v="1"/>
    <s v="Venta Mala"/>
  </r>
  <r>
    <n v="1144672"/>
    <x v="51"/>
    <s v="Nora Price"/>
    <s v="7 Khartoum Rd,Macquarie Park"/>
    <s v="Sydney"/>
    <s v="NSW"/>
    <x v="0"/>
    <x v="11"/>
    <s v="Medio"/>
    <s v="Sobres de rayos X con borde de diamante verde de archivo de color Ames"/>
    <x v="1"/>
    <s v="Caja pequeña"/>
    <x v="1"/>
    <d v="2015-08-13T00:00:00"/>
    <n v="5207"/>
    <n v="8398"/>
    <n v="3191"/>
    <n v="22"/>
    <n v="184756"/>
    <n v="7.0000000000000007E-2"/>
    <n v="12932.920000000002"/>
    <n v="171823.08"/>
    <n v="501"/>
    <n v="269215"/>
    <n v="10"/>
    <n v="8"/>
    <x v="1"/>
    <s v="SI"/>
    <x v="1"/>
    <s v="Venta Mala"/>
  </r>
  <r>
    <n v="1144672"/>
    <x v="52"/>
    <s v="Grant Thornton"/>
    <s v="98 Holdsworth Street,Woollahra"/>
    <s v="Sydney"/>
    <s v="NSW"/>
    <x v="0"/>
    <x v="1"/>
    <s v="Crítico"/>
    <s v="Etiquetas Artisan 474"/>
    <x v="1"/>
    <s v="Caja pequeña"/>
    <x v="0"/>
    <d v="2014-09-25T00:00:00"/>
    <n v="184"/>
    <n v="288"/>
    <n v="104"/>
    <n v="45"/>
    <n v="12960"/>
    <n v="0.08"/>
    <n v="1036.8"/>
    <n v="11923.2"/>
    <n v="99"/>
    <n v="7346"/>
    <n v="23"/>
    <n v="9"/>
    <x v="0"/>
    <s v="NO"/>
    <x v="0"/>
    <s v="Venta Mala"/>
  </r>
  <r>
    <n v="1144672"/>
    <x v="53"/>
    <s v="Thea Hudgings"/>
    <s v="240-242 Johnston Street,Fitzroy"/>
    <s v="Melbourne"/>
    <s v="VIC"/>
    <x v="0"/>
    <x v="2"/>
    <s v="Medio"/>
    <s v="Cubos de Memo Alto"/>
    <x v="0"/>
    <s v="Caja pequeña"/>
    <x v="0"/>
    <d v="2013-05-11T00:00:00"/>
    <n v="332"/>
    <n v="518"/>
    <n v="186"/>
    <n v="37"/>
    <n v="19166"/>
    <n v="0.01"/>
    <n v="191.66"/>
    <n v="18974.34"/>
    <n v="204"/>
    <n v="8044"/>
    <n v="9"/>
    <n v="5"/>
    <x v="2"/>
    <s v="NO"/>
    <x v="0"/>
    <s v="Venta Mala"/>
  </r>
  <r>
    <n v="1144672"/>
    <x v="54"/>
    <s v="Alex Russell"/>
    <s v="99 Lygon Street,East Brunswick"/>
    <s v="Melbourne"/>
    <s v="VIC"/>
    <x v="3"/>
    <x v="2"/>
    <s v="Alto"/>
    <s v="Cubos de Memo Alto"/>
    <x v="0"/>
    <s v="Caja pequeña"/>
    <x v="0"/>
    <d v="2013-05-15T00:00:00"/>
    <n v="332"/>
    <n v="518"/>
    <n v="186"/>
    <n v="35"/>
    <n v="18130"/>
    <n v="0.03"/>
    <n v="543.9"/>
    <n v="17586.099999999999"/>
    <n v="204"/>
    <n v="7046"/>
    <n v="13"/>
    <n v="5"/>
    <x v="2"/>
    <s v="NO"/>
    <x v="0"/>
    <s v="Venta Mala"/>
  </r>
  <r>
    <n v="1144672"/>
    <x v="28"/>
    <s v="Rick Reed"/>
    <s v="Sydney Fish Market, Bank Street, Sydney"/>
    <s v="Sydney"/>
    <s v="NSW"/>
    <x v="3"/>
    <x v="3"/>
    <s v="Alto"/>
    <s v="Tijeras rectas Apex"/>
    <x v="0"/>
    <s v="Bolsa de envoltura"/>
    <x v="0"/>
    <d v="2013-02-22T00:00:00"/>
    <n v="519"/>
    <n v="1298"/>
    <n v="779"/>
    <n v="16"/>
    <n v="20768"/>
    <n v="0.01"/>
    <n v="207.68"/>
    <n v="20560.32"/>
    <n v="314"/>
    <n v="23376"/>
    <n v="20"/>
    <n v="2"/>
    <x v="2"/>
    <s v="NO"/>
    <x v="0"/>
    <s v="Venta Mala"/>
  </r>
  <r>
    <n v="1145037"/>
    <x v="55"/>
    <s v="Pamela Stobb"/>
    <s v="273 George Street,Sydney"/>
    <s v="Sydney"/>
    <s v="NSW"/>
    <x v="2"/>
    <x v="9"/>
    <s v="Bajo"/>
    <s v="Fotocopiadora HFX LaserJet 3310"/>
    <x v="1"/>
    <s v="Caja pequeña"/>
    <x v="0"/>
    <d v="2013-05-02T00:00:00"/>
    <n v="37799"/>
    <n v="59999"/>
    <n v="22200"/>
    <n v="35"/>
    <n v="2099965"/>
    <n v="0.05"/>
    <n v="104998.25"/>
    <n v="1994966.75"/>
    <n v="2449"/>
    <n v="276125"/>
    <n v="30"/>
    <n v="4"/>
    <x v="2"/>
    <s v="SI"/>
    <x v="0"/>
    <s v="Buena Venta"/>
  </r>
  <r>
    <n v="1145402"/>
    <x v="56"/>
    <s v="Sean ODonnell"/>
    <s v="541 Church St ,Richmond"/>
    <s v="Melbourne"/>
    <s v="VIC"/>
    <x v="1"/>
    <x v="8"/>
    <s v="Medio"/>
    <s v="Chinchetas OIC"/>
    <x v="0"/>
    <s v="Caja pequeña"/>
    <x v="1"/>
    <d v="2013-03-10T00:00:00"/>
    <n v="71"/>
    <n v="114"/>
    <n v="43"/>
    <n v="14"/>
    <n v="1596"/>
    <n v="0.02"/>
    <n v="31.92"/>
    <n v="1564.08"/>
    <n v="70"/>
    <n v="5428"/>
    <n v="7"/>
    <n v="3"/>
    <x v="2"/>
    <s v="NO"/>
    <x v="0"/>
    <s v="Venta Mala"/>
  </r>
  <r>
    <n v="1145402"/>
    <x v="56"/>
    <s v="Sean ODonnell"/>
    <s v="541 Church St ,Richmond"/>
    <s v="Melbourne"/>
    <s v="VIC"/>
    <x v="1"/>
    <x v="8"/>
    <s v="Medio"/>
    <s v="Chinchetas OIC"/>
    <x v="2"/>
    <s v="Caja grande"/>
    <x v="1"/>
    <d v="2013-03-10T00:00:00"/>
    <n v="71"/>
    <n v="114"/>
    <n v="43"/>
    <n v="14"/>
    <n v="1596"/>
    <n v="0"/>
    <n v="0"/>
    <n v="1596"/>
    <n v="70"/>
    <n v="5428"/>
    <n v="7"/>
    <n v="3"/>
    <x v="2"/>
    <s v="NO"/>
    <x v="0"/>
    <s v="Venta Mala"/>
  </r>
  <r>
    <n v="1145768"/>
    <x v="57"/>
    <s v="Art Foster"/>
    <s v="Westfield Parramatta,Parramatta"/>
    <s v="Sydney"/>
    <s v="NSW"/>
    <x v="2"/>
    <x v="12"/>
    <s v="Alto"/>
    <s v="Tijeras de acero inoxidable Apex Elite"/>
    <x v="2"/>
    <s v="Paquete pequeño"/>
    <x v="0"/>
    <d v="2013-03-13T00:00:00"/>
    <n v="342"/>
    <n v="834"/>
    <n v="492"/>
    <n v="32"/>
    <n v="26688"/>
    <n v="0.08"/>
    <n v="2135.04"/>
    <n v="24552.959999999999"/>
    <n v="264"/>
    <n v="13208"/>
    <n v="11"/>
    <n v="3"/>
    <x v="2"/>
    <s v="NO"/>
    <x v="0"/>
    <s v="Venta Mala"/>
  </r>
  <r>
    <n v="1145768"/>
    <x v="58"/>
    <s v="Adam Bellavance"/>
    <s v="106 Ebley Street,Bondi Junction"/>
    <s v="Sydney"/>
    <s v="NSW"/>
    <x v="3"/>
    <x v="9"/>
    <s v="No especificado"/>
    <s v="Tijeras de acero inoxidable Apex Elite"/>
    <x v="0"/>
    <s v="Caja pequeña"/>
    <x v="0"/>
    <d v="2013-07-01T00:00:00"/>
    <n v="342"/>
    <n v="834"/>
    <n v="492"/>
    <n v="11"/>
    <n v="9174"/>
    <n v="7.0000000000000007E-2"/>
    <n v="642.18000000000006"/>
    <n v="8531.82"/>
    <n v="264"/>
    <n v="13208"/>
    <n v="29"/>
    <n v="6"/>
    <x v="2"/>
    <s v="NO"/>
    <x v="0"/>
    <s v="Venta Mala"/>
  </r>
  <r>
    <n v="1145768"/>
    <x v="59"/>
    <s v="Sara Luxemburg"/>
    <s v="103 Bins Street,Nindsor"/>
    <s v="Sydney"/>
    <s v="NSW"/>
    <x v="3"/>
    <x v="13"/>
    <s v="Crítico"/>
    <s v="Sacapuntas Smiths SlimLine"/>
    <x v="0"/>
    <s v="Bolsa de envoltura"/>
    <x v="0"/>
    <d v="2013-07-05T00:00:00"/>
    <n v="479"/>
    <n v="1197"/>
    <n v="718"/>
    <n v="10"/>
    <n v="11970"/>
    <n v="0.01"/>
    <n v="119.7"/>
    <n v="11850.3"/>
    <n v="581"/>
    <n v="24329"/>
    <n v="4"/>
    <n v="7"/>
    <x v="2"/>
    <s v="NO"/>
    <x v="0"/>
    <s v="Venta Mala"/>
  </r>
  <r>
    <n v="1145768"/>
    <x v="57"/>
    <s v="Art Foster"/>
    <s v="Westfield Parramatta,Parramatta"/>
    <s v="Sydney"/>
    <s v="NSW"/>
    <x v="0"/>
    <x v="12"/>
    <s v="Alto"/>
    <s v="Tijeras de acero inoxidable preferidas de Apex"/>
    <x v="0"/>
    <s v="Bolsa de envoltura"/>
    <x v="1"/>
    <d v="2013-03-13T00:00:00"/>
    <n v="250"/>
    <n v="568"/>
    <n v="318"/>
    <n v="50"/>
    <n v="28400"/>
    <n v="0.09"/>
    <n v="2556"/>
    <n v="25844"/>
    <n v="360"/>
    <n v="13208"/>
    <n v="11"/>
    <n v="3"/>
    <x v="2"/>
    <s v="NO"/>
    <x v="1"/>
    <s v="Venta Mala"/>
  </r>
  <r>
    <n v="1146133"/>
    <x v="60"/>
    <s v="Christina Vanderzanden"/>
    <s v="188 Pitt Street,Sydney"/>
    <s v="Sydney"/>
    <s v="NSW"/>
    <x v="3"/>
    <x v="0"/>
    <s v="Medio"/>
    <s v="Sobres estándar de Smiths"/>
    <x v="1"/>
    <s v="Caja pequeña"/>
    <x v="0"/>
    <d v="2013-03-20T00:00:00"/>
    <n v="352"/>
    <n v="568"/>
    <n v="216"/>
    <n v="34"/>
    <n v="19312"/>
    <n v="0.02"/>
    <n v="386.24"/>
    <n v="18925.759999999998"/>
    <n v="139"/>
    <n v="12940"/>
    <n v="16"/>
    <n v="3"/>
    <x v="2"/>
    <s v="NO"/>
    <x v="0"/>
    <s v="Venta Mala"/>
  </r>
  <r>
    <n v="1146498"/>
    <x v="61"/>
    <s v="Michael Grace"/>
    <s v="402 Argyle St,Moss Vale"/>
    <s v="Sydney"/>
    <s v="NSW"/>
    <x v="0"/>
    <x v="1"/>
    <s v="Bajo"/>
    <s v="Papel Pergamino Alto, Colores Surtidos"/>
    <x v="0"/>
    <s v="Bolsa de envoltura"/>
    <x v="1"/>
    <d v="2013-03-16T00:00:00"/>
    <n v="459"/>
    <n v="728"/>
    <n v="269"/>
    <n v="37"/>
    <n v="26936"/>
    <n v="0.04"/>
    <n v="1077.44"/>
    <n v="25858.560000000001"/>
    <n v="1115"/>
    <n v="16971"/>
    <n v="15"/>
    <n v="3"/>
    <x v="2"/>
    <s v="NO"/>
    <x v="1"/>
    <s v="Venta Mala"/>
  </r>
  <r>
    <n v="1146498"/>
    <x v="35"/>
    <s v="Rick Duston"/>
    <s v="144 Biutee Rd,Marrickville"/>
    <s v="Sydney"/>
    <s v="NSW"/>
    <x v="2"/>
    <x v="13"/>
    <s v="Alto"/>
    <s v="Etiquetas Artisan 474"/>
    <x v="0"/>
    <s v="Caja pequeña"/>
    <x v="0"/>
    <d v="2013-05-31T00:00:00"/>
    <n v="184"/>
    <n v="288"/>
    <n v="104"/>
    <n v="42"/>
    <n v="12096"/>
    <n v="0"/>
    <n v="0"/>
    <n v="12096"/>
    <n v="99"/>
    <n v="12285"/>
    <n v="31"/>
    <n v="5"/>
    <x v="2"/>
    <s v="NO"/>
    <x v="1"/>
    <s v="Venta Mala"/>
  </r>
  <r>
    <n v="1146498"/>
    <x v="62"/>
    <s v="John Lucas"/>
    <s v="188 Pitt Street,Sydney"/>
    <s v="Sydney"/>
    <s v="NSW"/>
    <x v="1"/>
    <x v="0"/>
    <s v="Crítico"/>
    <s v="Papel Pergamino Alto, Colores Surtidos"/>
    <x v="2"/>
    <s v="Caja grande"/>
    <x v="0"/>
    <d v="2014-08-09T00:00:00"/>
    <n v="459"/>
    <n v="728"/>
    <n v="269"/>
    <n v="44"/>
    <n v="32032"/>
    <n v="0.08"/>
    <n v="2562.56"/>
    <n v="29469.439999999999"/>
    <n v="1115"/>
    <n v="16971"/>
    <n v="7"/>
    <n v="8"/>
    <x v="0"/>
    <s v="NO"/>
    <x v="1"/>
    <s v="Venta Mala"/>
  </r>
  <r>
    <n v="1146863"/>
    <x v="60"/>
    <s v="Christina Vanderzanden"/>
    <s v="188 Pitt Street,Sydney"/>
    <s v="Sydney"/>
    <s v="NSW"/>
    <x v="2"/>
    <x v="0"/>
    <s v="Alto"/>
    <s v="Lápices de colores Steady Colorific, 12/caja"/>
    <x v="1"/>
    <s v="Caja grande"/>
    <x v="0"/>
    <d v="2013-03-20T00:00:00"/>
    <n v="130"/>
    <n v="288"/>
    <n v="158"/>
    <n v="46"/>
    <n v="13248"/>
    <n v="7.0000000000000007E-2"/>
    <n v="927.36000000000013"/>
    <n v="12320.64"/>
    <n v="101"/>
    <n v="12957"/>
    <n v="16"/>
    <n v="3"/>
    <x v="2"/>
    <s v="NO"/>
    <x v="0"/>
    <s v="Venta Mala"/>
  </r>
  <r>
    <n v="1146863"/>
    <x v="60"/>
    <s v="Christina Vanderzanden"/>
    <s v="188 Pitt Street,Sydney"/>
    <s v="Sydney"/>
    <s v="NSW"/>
    <x v="1"/>
    <x v="0"/>
    <s v="Crítico"/>
    <s v="Lápices de colores Steady Colorific, 12/caja"/>
    <x v="1"/>
    <s v="Caja pequeña"/>
    <x v="1"/>
    <d v="2013-03-20T00:00:00"/>
    <n v="130"/>
    <n v="288"/>
    <n v="158"/>
    <n v="8"/>
    <n v="2304"/>
    <n v="0.05"/>
    <n v="115.2"/>
    <n v="2188.8000000000002"/>
    <n v="101"/>
    <n v="12957"/>
    <n v="16"/>
    <n v="3"/>
    <x v="2"/>
    <s v="NO"/>
    <x v="0"/>
    <s v="Venta Mala"/>
  </r>
  <r>
    <n v="1146863"/>
    <x v="60"/>
    <s v="Christina Vanderzanden"/>
    <s v="188 Pitt Street,Sydney"/>
    <s v="Sydney"/>
    <s v="NSW"/>
    <x v="3"/>
    <x v="0"/>
    <s v="Medio"/>
    <s v="Lápices de colores Steady Colorific, 12/caja"/>
    <x v="0"/>
    <s v="Caja pequeña"/>
    <x v="0"/>
    <d v="2013-03-20T00:00:00"/>
    <n v="130"/>
    <n v="288"/>
    <n v="158"/>
    <n v="22"/>
    <n v="6336"/>
    <n v="0.02"/>
    <n v="126.72"/>
    <n v="6209.28"/>
    <n v="101"/>
    <n v="12957"/>
    <n v="16"/>
    <n v="3"/>
    <x v="2"/>
    <s v="NO"/>
    <x v="0"/>
    <s v="Venta Mala"/>
  </r>
  <r>
    <n v="1146863"/>
    <x v="60"/>
    <s v="Christina Vanderzanden"/>
    <s v="188 Pitt Street,Sydney"/>
    <s v="Sydney"/>
    <s v="NSW"/>
    <x v="2"/>
    <x v="0"/>
    <s v="Alto"/>
    <s v="Lápices de colores Steady Colorific, 12/caja"/>
    <x v="1"/>
    <s v="Paquete pequeño"/>
    <x v="1"/>
    <d v="2013-03-20T00:00:00"/>
    <n v="130"/>
    <n v="288"/>
    <n v="158"/>
    <n v="32"/>
    <n v="9216"/>
    <n v="0.08"/>
    <n v="737.28"/>
    <n v="8478.7199999999993"/>
    <n v="101"/>
    <n v="12957"/>
    <n v="16"/>
    <n v="3"/>
    <x v="2"/>
    <s v="NO"/>
    <x v="0"/>
    <s v="Venta Mala"/>
  </r>
  <r>
    <n v="1147229"/>
    <x v="63"/>
    <s v="Eva Jacobs"/>
    <s v="Westfield 1 Anderson St,Chatswood"/>
    <s v="Sydney"/>
    <s v="NSW"/>
    <x v="0"/>
    <x v="5"/>
    <s v="Medio"/>
    <s v="Iluminadores artesanales de alto litro a prueba de manchas"/>
    <x v="0"/>
    <s v="Caja pequeña"/>
    <x v="0"/>
    <d v="2015-10-24T00:00:00"/>
    <n v="298"/>
    <n v="584"/>
    <n v="286"/>
    <n v="48"/>
    <n v="28032"/>
    <n v="0.08"/>
    <n v="2242.56"/>
    <n v="25789.439999999999"/>
    <n v="83"/>
    <n v="1071"/>
    <n v="20"/>
    <n v="10"/>
    <x v="1"/>
    <s v="NO"/>
    <x v="0"/>
    <s v="Venta Mala"/>
  </r>
  <r>
    <n v="1147594"/>
    <x v="55"/>
    <s v="Pamela Stobb"/>
    <s v="273 George Street,Sydney"/>
    <s v="Sydney"/>
    <s v="NSW"/>
    <x v="0"/>
    <x v="9"/>
    <s v="No especificado"/>
    <s v="Tijeras rectas Apex"/>
    <x v="0"/>
    <s v="Paquete pequeño"/>
    <x v="1"/>
    <d v="2013-05-02T00:00:00"/>
    <n v="519"/>
    <n v="1298"/>
    <n v="779"/>
    <n v="49"/>
    <n v="63602"/>
    <n v="0.04"/>
    <n v="2544.08"/>
    <n v="61057.919999999998"/>
    <n v="314"/>
    <n v="57113"/>
    <n v="30"/>
    <n v="4"/>
    <x v="2"/>
    <s v="NO"/>
    <x v="0"/>
    <s v="Venta Mala"/>
  </r>
  <r>
    <n v="1147594"/>
    <x v="64"/>
    <s v="Karl Brown"/>
    <s v="470 Anzac Parade,Kingsford"/>
    <s v="Sydney"/>
    <s v="NSW"/>
    <x v="3"/>
    <x v="0"/>
    <s v="Alto"/>
    <s v="Cubos de Memo Alto"/>
    <x v="0"/>
    <s v="Caja pequeña"/>
    <x v="0"/>
    <d v="2013-05-26T00:00:00"/>
    <n v="332"/>
    <n v="518"/>
    <n v="186"/>
    <n v="30"/>
    <n v="15540"/>
    <n v="0.09"/>
    <n v="1398.6"/>
    <n v="14141.4"/>
    <n v="204"/>
    <n v="12903"/>
    <n v="25"/>
    <n v="6"/>
    <x v="2"/>
    <s v="NO"/>
    <x v="0"/>
    <s v="Venta Mala"/>
  </r>
  <r>
    <n v="1147594"/>
    <x v="65"/>
    <s v="Aaron Smayling"/>
    <s v="1737 Botany Rd,Banksmeadow"/>
    <s v="Sydney"/>
    <s v="NSW"/>
    <x v="0"/>
    <x v="5"/>
    <s v="Alto"/>
    <s v="Alfileres de empuje de colores variados"/>
    <x v="0"/>
    <s v="Caja pequeña"/>
    <x v="0"/>
    <d v="2013-03-26T00:00:00"/>
    <n v="87"/>
    <n v="181"/>
    <n v="94"/>
    <n v="30"/>
    <n v="5430"/>
    <n v="0.03"/>
    <n v="162.9"/>
    <n v="5267.1"/>
    <n v="75"/>
    <n v="6151"/>
    <n v="23"/>
    <n v="3"/>
    <x v="2"/>
    <s v="NO"/>
    <x v="1"/>
    <s v="Venta Mala"/>
  </r>
  <r>
    <n v="1147959"/>
    <x v="66"/>
    <s v="Philip Brown"/>
    <s v="499-501 Lygon Street,Carlton North"/>
    <s v="Melbourne"/>
    <s v="VIC"/>
    <x v="1"/>
    <x v="8"/>
    <s v="No especificado"/>
    <s v="Etiquetas Artisan 487"/>
    <x v="2"/>
    <s v="Paquete pequeño"/>
    <x v="1"/>
    <d v="2015-04-19T00:00:00"/>
    <n v="229"/>
    <n v="369"/>
    <n v="140"/>
    <n v="7"/>
    <n v="2583"/>
    <n v="0.01"/>
    <n v="25.830000000000002"/>
    <n v="2557.17"/>
    <n v="50"/>
    <n v="15836"/>
    <n v="18"/>
    <n v="4"/>
    <x v="1"/>
    <s v="NO"/>
    <x v="1"/>
    <s v="Venta Mala"/>
  </r>
  <r>
    <n v="1149055"/>
    <x v="67"/>
    <s v="Katherine Nockton"/>
    <s v="Crown Complex,Southbank"/>
    <s v="Melbourne"/>
    <s v="VIC"/>
    <x v="2"/>
    <x v="2"/>
    <s v="Crítico"/>
    <s v="Smiths Pen Style Liquid Stix; Surtido (amarillo, rosa, verde, azul, naranja), 5/Paquete"/>
    <x v="0"/>
    <s v="Caja pequeña"/>
    <x v="0"/>
    <d v="2015-01-12T00:00:00"/>
    <n v="388"/>
    <n v="647"/>
    <n v="259"/>
    <n v="34"/>
    <n v="21998"/>
    <n v="0.03"/>
    <n v="659.93999999999994"/>
    <n v="21338.06"/>
    <n v="122"/>
    <n v="11955"/>
    <n v="11"/>
    <n v="1"/>
    <x v="1"/>
    <s v="NO"/>
    <x v="1"/>
    <s v="Venta Mala"/>
  </r>
  <r>
    <n v="1149420"/>
    <x v="68"/>
    <s v="Thais Sissman"/>
    <s v="53-55 Liverpool St,Sydney"/>
    <s v="Sydney"/>
    <s v="NSW"/>
    <x v="0"/>
    <x v="0"/>
    <s v="Alto"/>
    <s v="Bolsillos de carpeta de poliéster artesanal"/>
    <x v="1"/>
    <s v="Paquete pequeño"/>
    <x v="0"/>
    <d v="2015-04-19T00:00:00"/>
    <n v="226"/>
    <n v="358"/>
    <n v="132"/>
    <n v="11"/>
    <n v="3938"/>
    <n v="0.02"/>
    <n v="78.760000000000005"/>
    <n v="3859.24"/>
    <n v="547"/>
    <n v="11943"/>
    <n v="19"/>
    <n v="4"/>
    <x v="1"/>
    <s v="NO"/>
    <x v="1"/>
    <s v="Venta Mala"/>
  </r>
  <r>
    <n v="1149420"/>
    <x v="69"/>
    <s v="Chad McGuire"/>
    <s v="81 MacLeay St,Potts Point"/>
    <s v="Sydney"/>
    <s v="NSW"/>
    <x v="3"/>
    <x v="7"/>
    <s v="Bajo"/>
    <s v="Encuadernadora de alta resistencia Artisan Premier con anillos de bloqueo redondos"/>
    <x v="0"/>
    <s v="Caja pequeña"/>
    <x v="0"/>
    <d v="2015-05-02T00:00:00"/>
    <n v="871"/>
    <n v="1428"/>
    <n v="557"/>
    <n v="32"/>
    <n v="45696"/>
    <n v="0.01"/>
    <n v="456.96000000000004"/>
    <n v="45239.040000000001"/>
    <n v="299"/>
    <n v="32103"/>
    <n v="1"/>
    <n v="5"/>
    <x v="1"/>
    <s v="NO"/>
    <x v="1"/>
    <s v="Venta Mala"/>
  </r>
  <r>
    <n v="1149420"/>
    <x v="70"/>
    <s v="Candos Bawlak"/>
    <s v="6 Mary St,Newtown"/>
    <s v="Sydney"/>
    <s v="NSW"/>
    <x v="3"/>
    <x v="7"/>
    <s v="Crítico"/>
    <s v="Etiquetas Artisan 487"/>
    <x v="0"/>
    <s v="Paquete pequeño"/>
    <x v="0"/>
    <d v="2015-03-16T00:00:00"/>
    <n v="229"/>
    <n v="369"/>
    <n v="140"/>
    <n v="50"/>
    <n v="18450"/>
    <n v="0.08"/>
    <n v="1476"/>
    <n v="16974"/>
    <n v="50"/>
    <n v="12955"/>
    <n v="16"/>
    <n v="3"/>
    <x v="1"/>
    <s v="NO"/>
    <x v="1"/>
    <s v="Venta Mala"/>
  </r>
  <r>
    <n v="1149420"/>
    <x v="71"/>
    <s v="Patrick OBrill"/>
    <s v="53 Riley Street,Woolloomooloo"/>
    <s v="Sydney"/>
    <s v="NSW"/>
    <x v="0"/>
    <x v="0"/>
    <s v="Crítico"/>
    <s v="Rotafolio Artesanal Carpeta de Caballete, Negro"/>
    <x v="0"/>
    <s v="Caja pequeña"/>
    <x v="0"/>
    <d v="2014-10-06T00:00:00"/>
    <n v="1388"/>
    <n v="2238"/>
    <n v="850"/>
    <n v="6"/>
    <n v="13428"/>
    <n v="0.03"/>
    <n v="402.84"/>
    <n v="13025.16"/>
    <n v="1510"/>
    <n v="48530"/>
    <n v="4"/>
    <n v="10"/>
    <x v="0"/>
    <s v="NO"/>
    <x v="1"/>
    <s v="Venta Mala"/>
  </r>
  <r>
    <n v="1149785"/>
    <x v="72"/>
    <s v="Denny Ordway"/>
    <s v="531 King St,Newtown"/>
    <s v="Sydney"/>
    <s v="NSW"/>
    <x v="3"/>
    <x v="4"/>
    <s v="No especificado"/>
    <s v="Sobres estándar de Smiths"/>
    <x v="1"/>
    <s v="Caja grande"/>
    <x v="0"/>
    <d v="2013-05-26T00:00:00"/>
    <n v="352"/>
    <n v="568"/>
    <n v="216"/>
    <n v="29"/>
    <n v="16472"/>
    <n v="0"/>
    <n v="0"/>
    <n v="16472"/>
    <n v="139"/>
    <n v="12953"/>
    <n v="26"/>
    <n v="5"/>
    <x v="2"/>
    <s v="NO"/>
    <x v="1"/>
    <s v="Venta Mala"/>
  </r>
  <r>
    <n v="1149785"/>
    <x v="73"/>
    <s v="Magdelene Mosse"/>
    <s v="53 Riley Street,Woolloomooloo"/>
    <s v="Sydney"/>
    <s v="NSW"/>
    <x v="1"/>
    <x v="0"/>
    <s v="Bajo"/>
    <s v="Carpetas de 3 anillos de uso general de Smiths"/>
    <x v="0"/>
    <s v="Bolsa de envoltura"/>
    <x v="0"/>
    <d v="2014-09-22T00:00:00"/>
    <n v="118"/>
    <n v="188"/>
    <n v="70"/>
    <n v="34"/>
    <n v="6392"/>
    <n v="0.03"/>
    <n v="191.76"/>
    <n v="6200.24"/>
    <n v="149"/>
    <n v="4093"/>
    <n v="22"/>
    <n v="9"/>
    <x v="0"/>
    <s v="NO"/>
    <x v="1"/>
    <s v="Venta Mala"/>
  </r>
  <r>
    <n v="1149785"/>
    <x v="74"/>
    <s v="Scott Cohen"/>
    <s v="240-242 Johnston Street,Fitzroy"/>
    <s v="Melbourne"/>
    <s v="VIC"/>
    <x v="3"/>
    <x v="2"/>
    <s v="No especificado"/>
    <s v="Sobres estándar de Smiths"/>
    <x v="0"/>
    <s v="Bolsa de envoltura"/>
    <x v="0"/>
    <d v="2013-06-17T00:00:00"/>
    <n v="352"/>
    <n v="568"/>
    <n v="216"/>
    <n v="39"/>
    <n v="22152"/>
    <n v="0.08"/>
    <n v="1772.16"/>
    <n v="20379.84"/>
    <n v="139"/>
    <n v="12953"/>
    <n v="15"/>
    <n v="6"/>
    <x v="2"/>
    <s v="NO"/>
    <x v="1"/>
    <s v="Venta Mala"/>
  </r>
  <r>
    <n v="1150151"/>
    <x v="63"/>
    <s v="Eva Jacobs"/>
    <s v="Westfield 1 Anderson St,Chatswood"/>
    <s v="Sydney"/>
    <s v="NSW"/>
    <x v="1"/>
    <x v="5"/>
    <s v="Medio"/>
    <s v="12 lápices cortos de colores"/>
    <x v="0"/>
    <s v="Caja pequeña"/>
    <x v="0"/>
    <d v="2015-10-24T00:00:00"/>
    <n v="109"/>
    <n v="260"/>
    <n v="151"/>
    <n v="1"/>
    <n v="260"/>
    <n v="0"/>
    <n v="0"/>
    <n v="260"/>
    <n v="240"/>
    <n v="1015"/>
    <n v="20"/>
    <n v="10"/>
    <x v="1"/>
    <s v="NO"/>
    <x v="0"/>
    <s v="Venta Mala"/>
  </r>
  <r>
    <n v="1150151"/>
    <x v="75"/>
    <s v="Thais Sissman"/>
    <s v="53-55 Liverpool St,Sydney"/>
    <s v="Sydney"/>
    <s v="NSW"/>
    <x v="1"/>
    <x v="0"/>
    <s v="Alto"/>
    <s v="Tijeras de oficina de Apex"/>
    <x v="1"/>
    <s v="Tambor Jumbo"/>
    <x v="2"/>
    <d v="2013-05-29T00:00:00"/>
    <n v="94"/>
    <n v="208"/>
    <n v="114"/>
    <n v="13"/>
    <n v="2704"/>
    <n v="0.04"/>
    <n v="108.16"/>
    <n v="2595.84"/>
    <n v="256"/>
    <n v="1071"/>
    <n v="29"/>
    <n v="5"/>
    <x v="2"/>
    <s v="NO"/>
    <x v="0"/>
    <s v="Venta Mala"/>
  </r>
  <r>
    <n v="1150516"/>
    <x v="76"/>
    <s v="Benjamin Patterson"/>
    <s v="33/4 Barangaroo Avenue,Sydney"/>
    <s v="Sydney"/>
    <s v="NSW"/>
    <x v="2"/>
    <x v="1"/>
    <s v="Crítico"/>
    <s v="TipoApertura lateral derecha Sobres expansivos de pelar y seel"/>
    <x v="0"/>
    <s v="Caja pequeña"/>
    <x v="0"/>
    <d v="2016-09-08T00:00:00"/>
    <n v="5429"/>
    <n v="9048"/>
    <n v="3619"/>
    <n v="46"/>
    <n v="416208"/>
    <n v="0.04"/>
    <n v="16648.32"/>
    <n v="399559.67999999999"/>
    <n v="1999"/>
    <n v="539959"/>
    <n v="6"/>
    <n v="9"/>
    <x v="3"/>
    <s v="SI"/>
    <x v="0"/>
    <s v="Buena Venta"/>
  </r>
  <r>
    <n v="1150516"/>
    <x v="77"/>
    <s v="Craig Carroll"/>
    <s v="99 Lygon Street,East Brunswick"/>
    <s v="Melbourne"/>
    <s v="VIC"/>
    <x v="1"/>
    <x v="2"/>
    <s v="No especificado"/>
    <s v="Lengüetas de plástico reposicionables imprimibles artesanalmente"/>
    <x v="0"/>
    <s v="Bolsa de envoltura"/>
    <x v="1"/>
    <d v="2013-04-20T00:00:00"/>
    <n v="533"/>
    <n v="860"/>
    <n v="327"/>
    <n v="25"/>
    <n v="21500"/>
    <n v="0.01"/>
    <n v="215"/>
    <n v="21285"/>
    <n v="619"/>
    <n v="29721"/>
    <n v="19"/>
    <n v="4"/>
    <x v="2"/>
    <s v="NO"/>
    <x v="0"/>
    <s v="Venta Mala"/>
  </r>
  <r>
    <n v="1150516"/>
    <x v="78"/>
    <s v="Keith Herrera"/>
    <s v="120 Hardware St,Melbourne"/>
    <s v="Melbourne"/>
    <s v="VIC"/>
    <x v="0"/>
    <x v="2"/>
    <s v="Medio"/>
    <s v="Teclado de acceso TechSavi"/>
    <x v="0"/>
    <s v="Caja pequeña"/>
    <x v="0"/>
    <d v="2013-07-31T00:00:00"/>
    <n v="1007"/>
    <n v="1598"/>
    <n v="591"/>
    <n v="38"/>
    <n v="60724"/>
    <n v="0.03"/>
    <n v="1821.72"/>
    <n v="58902.28"/>
    <n v="400"/>
    <n v="82363"/>
    <n v="30"/>
    <n v="7"/>
    <x v="2"/>
    <s v="NO"/>
    <x v="1"/>
    <s v="Venta Mala"/>
  </r>
  <r>
    <n v="1150881"/>
    <x v="79"/>
    <s v="Erica Smith"/>
    <s v="188 Pitt Street,Sydney"/>
    <s v="Sydney"/>
    <s v="NSW"/>
    <x v="0"/>
    <x v="0"/>
    <s v="Medio"/>
    <s v="Cubos de Memo Alto"/>
    <x v="0"/>
    <s v="Caja pequeña"/>
    <x v="1"/>
    <d v="2013-03-27T00:00:00"/>
    <n v="332"/>
    <n v="518"/>
    <n v="186"/>
    <n v="41"/>
    <n v="21238"/>
    <n v="0.08"/>
    <n v="1699.04"/>
    <n v="19538.96"/>
    <n v="204"/>
    <n v="12427"/>
    <n v="27"/>
    <n v="3"/>
    <x v="2"/>
    <s v="NO"/>
    <x v="1"/>
    <s v="Venta Mala"/>
  </r>
  <r>
    <n v="1150881"/>
    <x v="17"/>
    <s v="Frank Hawley"/>
    <s v="2/797 Botany Rd,Rosebery"/>
    <s v="Sydney"/>
    <s v="NSW"/>
    <x v="1"/>
    <x v="7"/>
    <s v="Crítico"/>
    <s v="Teclado Beekin de 105 teclas negro"/>
    <x v="0"/>
    <s v="Caja pequeña"/>
    <x v="0"/>
    <d v="2014-06-23T00:00:00"/>
    <n v="639"/>
    <n v="1998"/>
    <n v="1359"/>
    <n v="36"/>
    <n v="71928"/>
    <n v="0.05"/>
    <n v="3596.4"/>
    <n v="68331.600000000006"/>
    <n v="400"/>
    <n v="12216"/>
    <n v="23"/>
    <n v="6"/>
    <x v="0"/>
    <s v="NO"/>
    <x v="1"/>
    <s v="Venta Mala"/>
  </r>
  <r>
    <n v="1151246"/>
    <x v="80"/>
    <s v="Delfina Latchford"/>
    <s v="8 Rankins Lane ,Melbourne"/>
    <s v="Melbourne"/>
    <s v="VIC"/>
    <x v="1"/>
    <x v="2"/>
    <s v="Medio"/>
    <s v="Etiquetas Artisan 474"/>
    <x v="0"/>
    <s v="Caja pequeña"/>
    <x v="0"/>
    <d v="2014-03-07T00:00:00"/>
    <n v="184"/>
    <n v="288"/>
    <n v="104"/>
    <n v="7"/>
    <n v="2016"/>
    <n v="0.04"/>
    <n v="80.64"/>
    <n v="1935.36"/>
    <n v="99"/>
    <n v="45612"/>
    <n v="6"/>
    <n v="3"/>
    <x v="0"/>
    <s v="NO"/>
    <x v="1"/>
    <s v="Venta Mala"/>
  </r>
  <r>
    <n v="1152342"/>
    <x v="81"/>
    <s v="Jonathan Doherty"/>
    <s v="53-55 Liverpool St,Sydney"/>
    <s v="Sydney"/>
    <s v="NSW"/>
    <x v="1"/>
    <x v="0"/>
    <s v="Medio"/>
    <s v="Rotafolio Artesanal Carpeta de Caballete, Negro"/>
    <x v="0"/>
    <s v="Paquete pequeño"/>
    <x v="0"/>
    <d v="2016-11-16T00:00:00"/>
    <n v="1388"/>
    <n v="2238"/>
    <n v="850"/>
    <n v="30"/>
    <n v="67140"/>
    <n v="0.08"/>
    <n v="5371.2"/>
    <n v="61768.800000000003"/>
    <n v="1510"/>
    <n v="14246"/>
    <n v="16"/>
    <n v="11"/>
    <x v="3"/>
    <s v="NO"/>
    <x v="1"/>
    <s v="Venta Mala"/>
  </r>
  <r>
    <n v="1152342"/>
    <x v="82"/>
    <s v="Liz Willingham"/>
    <s v="60 Commercial Rd,Prahran"/>
    <s v="Melbourne"/>
    <s v="VIC"/>
    <x v="1"/>
    <x v="8"/>
    <s v="No especificado"/>
    <s v="Smiths Premium Bright 1-Pary Blumk Carr Poncils"/>
    <x v="1"/>
    <s v="Caja pequeña"/>
    <x v="0"/>
    <d v="2013-08-13T00:00:00"/>
    <n v="159"/>
    <n v="328"/>
    <n v="171"/>
    <n v="1"/>
    <n v="328"/>
    <n v="0"/>
    <n v="0"/>
    <n v="328"/>
    <n v="98"/>
    <n v="36247"/>
    <n v="11"/>
    <n v="9"/>
    <x v="2"/>
    <s v="NO"/>
    <x v="1"/>
    <s v="Venta Mala"/>
  </r>
  <r>
    <n v="1152342"/>
    <x v="22"/>
    <s v="Eva Jacobs"/>
    <s v="Westfield 1 Anderson St,Chatswood"/>
    <s v="Sydney"/>
    <s v="NSW"/>
    <x v="3"/>
    <x v="5"/>
    <s v="Alto"/>
    <s v="Sacapuntas Smiths SlimLine"/>
    <x v="0"/>
    <s v="Caja pequeña"/>
    <x v="0"/>
    <d v="2015-05-24T00:00:00"/>
    <n v="479"/>
    <n v="1197"/>
    <n v="718"/>
    <n v="12"/>
    <n v="14364"/>
    <n v="0.02"/>
    <n v="287.28000000000003"/>
    <n v="14076.72"/>
    <n v="581"/>
    <n v="36247"/>
    <n v="22"/>
    <n v="5"/>
    <x v="1"/>
    <s v="NO"/>
    <x v="1"/>
    <s v="Venta Mala"/>
  </r>
  <r>
    <n v="1152342"/>
    <x v="83"/>
    <s v="Erica Hackney"/>
    <s v="221 Barkly St,St Kilda"/>
    <s v="Melbourne"/>
    <s v="VIC"/>
    <x v="1"/>
    <x v="8"/>
    <s v="Crítico"/>
    <s v="Juego de lápices de dibujo Pizazz"/>
    <x v="0"/>
    <s v="Caja pequeña"/>
    <x v="0"/>
    <d v="2014-02-26T00:00:00"/>
    <n v="153"/>
    <n v="278"/>
    <n v="125"/>
    <n v="25"/>
    <n v="6950"/>
    <n v="7.0000000000000007E-2"/>
    <n v="486.50000000000006"/>
    <n v="6463.5"/>
    <n v="134"/>
    <n v="36247"/>
    <n v="23"/>
    <n v="2"/>
    <x v="0"/>
    <s v="NO"/>
    <x v="0"/>
    <s v="Venta Mala"/>
  </r>
  <r>
    <n v="1152342"/>
    <x v="84"/>
    <s v="Fred Wasserman"/>
    <s v="61 York St,Sydney"/>
    <s v="Sydney"/>
    <s v="NSW"/>
    <x v="1"/>
    <x v="9"/>
    <s v="Alto"/>
    <s v="Juego de lápices de dibujo Pizazz"/>
    <x v="0"/>
    <s v="Caja pequeña"/>
    <x v="0"/>
    <d v="2013-09-25T00:00:00"/>
    <n v="153"/>
    <n v="278"/>
    <n v="125"/>
    <n v="23"/>
    <n v="6394"/>
    <n v="0.02"/>
    <n v="127.88000000000001"/>
    <n v="6266.12"/>
    <n v="134"/>
    <n v="36247"/>
    <n v="18"/>
    <n v="9"/>
    <x v="2"/>
    <s v="NO"/>
    <x v="0"/>
    <s v="Venta Mala"/>
  </r>
  <r>
    <n v="1152342"/>
    <x v="85"/>
    <s v="Noah Childs"/>
    <s v="78 Stanley St,Darlinghurst"/>
    <s v="Sydney"/>
    <s v="NSW"/>
    <x v="3"/>
    <x v="3"/>
    <s v="Bajo"/>
    <s v="Smiths Premium Papel de computadora brillante de 1 parte en blanco"/>
    <x v="1"/>
    <s v="Caja grande"/>
    <x v="0"/>
    <d v="2013-04-28T00:00:00"/>
    <n v="1239"/>
    <n v="1998"/>
    <n v="759"/>
    <n v="16"/>
    <n v="31968"/>
    <n v="0"/>
    <n v="0"/>
    <n v="31968"/>
    <n v="577"/>
    <n v="36247"/>
    <n v="27"/>
    <n v="4"/>
    <x v="2"/>
    <s v="NO"/>
    <x v="0"/>
    <s v="Venta Mala"/>
  </r>
  <r>
    <n v="1152342"/>
    <x v="86"/>
    <s v="Miran Bettner"/>
    <s v="224A Gertrude St,Fitzroy"/>
    <s v="Melbourne"/>
    <s v="VIC"/>
    <x v="3"/>
    <x v="2"/>
    <s v="Bajo"/>
    <s v="Smiths Premium Papel de computadora brillante de 1 parte en blanco"/>
    <x v="0"/>
    <s v="Caja pequeña"/>
    <x v="0"/>
    <d v="2014-04-03T00:00:00"/>
    <n v="1239"/>
    <n v="1998"/>
    <n v="759"/>
    <n v="32"/>
    <n v="63936"/>
    <n v="0.01"/>
    <n v="639.36"/>
    <n v="63296.639999999999"/>
    <n v="577"/>
    <n v="36247"/>
    <n v="27"/>
    <n v="3"/>
    <x v="0"/>
    <s v="NO"/>
    <x v="1"/>
    <s v="Venta Mala"/>
  </r>
  <r>
    <n v="1152342"/>
    <x v="87"/>
    <s v="Thomas Boland"/>
    <s v="3/219 Canley Vale Road,Canley Heights"/>
    <s v="Sydney"/>
    <s v="NSW"/>
    <x v="3"/>
    <x v="4"/>
    <s v="No especificado"/>
    <s v="Sacapuntas Smiths SlimLine"/>
    <x v="0"/>
    <s v="Bolsa de envoltura"/>
    <x v="0"/>
    <d v="2013-04-26T00:00:00"/>
    <n v="479"/>
    <n v="1197"/>
    <n v="718"/>
    <n v="39"/>
    <n v="46683"/>
    <n v="0.08"/>
    <n v="3734.64"/>
    <n v="42948.36"/>
    <n v="581"/>
    <n v="36247"/>
    <n v="26"/>
    <n v="4"/>
    <x v="2"/>
    <s v="NO"/>
    <x v="0"/>
    <s v="Venta Mala"/>
  </r>
  <r>
    <n v="1152342"/>
    <x v="88"/>
    <s v="Eudokia Martin"/>
    <s v="412 Brunswick St,Fitzroy"/>
    <s v="Melbourne"/>
    <s v="VIC"/>
    <x v="3"/>
    <x v="2"/>
    <s v="Medio"/>
    <s v="Sacapuntas Smiths SlimLine"/>
    <x v="0"/>
    <s v="Bolsa de envoltura"/>
    <x v="0"/>
    <d v="2013-04-25T00:00:00"/>
    <n v="479"/>
    <n v="1197"/>
    <n v="718"/>
    <n v="43"/>
    <n v="51471"/>
    <n v="0.03"/>
    <n v="1544.1299999999999"/>
    <n v="49926.87"/>
    <n v="581"/>
    <n v="36247"/>
    <n v="23"/>
    <n v="4"/>
    <x v="2"/>
    <s v="NO"/>
    <x v="1"/>
    <s v="Venta Mala"/>
  </r>
  <r>
    <n v="1152342"/>
    <x v="89"/>
    <s v="Christina Vanderzanden"/>
    <s v="188 Pitt Street,Sydney"/>
    <s v="Sydney"/>
    <s v="NSW"/>
    <x v="3"/>
    <x v="0"/>
    <s v="Alto"/>
    <s v="Carpetas colgantes artesanales"/>
    <x v="0"/>
    <s v="Bolsa de envoltura"/>
    <x v="0"/>
    <d v="2016-04-03T00:00:00"/>
    <n v="365"/>
    <n v="598"/>
    <n v="233"/>
    <n v="12"/>
    <n v="7176"/>
    <n v="0.01"/>
    <n v="71.760000000000005"/>
    <n v="7104.24"/>
    <n v="149"/>
    <n v="5322"/>
    <n v="3"/>
    <n v="4"/>
    <x v="3"/>
    <s v="NO"/>
    <x v="0"/>
    <s v="Venta Mala"/>
  </r>
  <r>
    <n v="1152342"/>
    <x v="85"/>
    <s v="Noah Childs"/>
    <s v="78 Stanley St,Darlinghurst"/>
    <s v="Sydney"/>
    <s v="NSW"/>
    <x v="1"/>
    <x v="3"/>
    <s v="Alto"/>
    <s v="Sobres Smiths Premium Bright de 1 parte"/>
    <x v="0"/>
    <s v="Caja pequeña"/>
    <x v="0"/>
    <d v="2013-04-28T00:00:00"/>
    <n v="225"/>
    <n v="369"/>
    <n v="144"/>
    <n v="29"/>
    <n v="10701"/>
    <n v="0.03"/>
    <n v="321.02999999999997"/>
    <n v="10379.969999999999"/>
    <n v="250"/>
    <n v="36247"/>
    <n v="27"/>
    <n v="4"/>
    <x v="2"/>
    <s v="NO"/>
    <x v="1"/>
    <s v="Venta Mala"/>
  </r>
  <r>
    <n v="1152707"/>
    <x v="90"/>
    <s v="Grant Carroll"/>
    <s v="10 O'Connell St,Sydney"/>
    <s v="Sydney"/>
    <s v="NSW"/>
    <x v="2"/>
    <x v="6"/>
    <s v="Crítico"/>
    <s v="Creator Tiza Antipolvo, 12/Paquete"/>
    <x v="0"/>
    <s v="Bolsa de envoltura"/>
    <x v="0"/>
    <d v="2014-05-09T00:00:00"/>
    <n v="109"/>
    <n v="182"/>
    <n v="73"/>
    <n v="2"/>
    <n v="364"/>
    <n v="0.03"/>
    <n v="10.92"/>
    <n v="353.08"/>
    <n v="100"/>
    <n v="5322"/>
    <n v="7"/>
    <n v="5"/>
    <x v="0"/>
    <s v="NO"/>
    <x v="0"/>
    <s v="Venta Mala"/>
  </r>
  <r>
    <n v="1152707"/>
    <x v="91"/>
    <s v="Chad McGuire"/>
    <s v="81 MacLeay St,Potts Point"/>
    <s v="Sydney"/>
    <s v="NSW"/>
    <x v="3"/>
    <x v="7"/>
    <s v="No especificado"/>
    <s v="Etiquetas Artisan 474"/>
    <x v="2"/>
    <s v="Caja grande"/>
    <x v="0"/>
    <d v="2014-02-25T00:00:00"/>
    <n v="184"/>
    <n v="288"/>
    <n v="104"/>
    <n v="2"/>
    <n v="576"/>
    <n v="7.0000000000000007E-2"/>
    <n v="40.320000000000007"/>
    <n v="535.67999999999995"/>
    <n v="99"/>
    <n v="5432"/>
    <n v="24"/>
    <n v="2"/>
    <x v="0"/>
    <s v="NO"/>
    <x v="0"/>
    <s v="Venta Mala"/>
  </r>
  <r>
    <n v="1153438"/>
    <x v="92"/>
    <s v="Laura Armstrong"/>
    <s v="240-242 Johnston Street,Fitzroy"/>
    <s v="Melbourne"/>
    <s v="VIC"/>
    <x v="2"/>
    <x v="2"/>
    <s v="Crítico"/>
    <s v="Sobres estándar de Smiths"/>
    <x v="0"/>
    <s v="Bolsa de envoltura"/>
    <x v="0"/>
    <d v="2013-04-22T00:00:00"/>
    <n v="352"/>
    <n v="568"/>
    <n v="216"/>
    <n v="33"/>
    <n v="18744"/>
    <n v="0.04"/>
    <n v="749.76"/>
    <n v="17994.240000000002"/>
    <n v="139"/>
    <n v="12922"/>
    <n v="20"/>
    <n v="4"/>
    <x v="2"/>
    <s v="NO"/>
    <x v="0"/>
    <s v="Venta Mala"/>
  </r>
  <r>
    <n v="1153803"/>
    <x v="93"/>
    <s v="Carol Triggs"/>
    <s v="53-55 Liverpool St,Sydney"/>
    <s v="Sydney"/>
    <s v="NSW"/>
    <x v="1"/>
    <x v="0"/>
    <s v="Medio"/>
    <s v="Cubos de Memo Alto"/>
    <x v="0"/>
    <s v="Caja pequeña"/>
    <x v="0"/>
    <d v="2015-04-09T00:00:00"/>
    <n v="332"/>
    <n v="518"/>
    <n v="186"/>
    <n v="7"/>
    <n v="3626"/>
    <n v="7.0000000000000007E-2"/>
    <n v="253.82000000000002"/>
    <n v="3372.18"/>
    <n v="204"/>
    <n v="42885"/>
    <n v="8"/>
    <n v="4"/>
    <x v="1"/>
    <s v="NO"/>
    <x v="1"/>
    <s v="Venta Mala"/>
  </r>
  <r>
    <n v="1153803"/>
    <x v="94"/>
    <s v="Mick Brown"/>
    <s v="531 King St,Newtown"/>
    <s v="Sydney"/>
    <s v="NSW"/>
    <x v="3"/>
    <x v="4"/>
    <s v="Crítico"/>
    <s v="Cubos de Memo Alto"/>
    <x v="1"/>
    <s v="Caja mediana"/>
    <x v="0"/>
    <d v="2013-03-28T00:00:00"/>
    <n v="332"/>
    <n v="518"/>
    <n v="186"/>
    <n v="8"/>
    <n v="4144"/>
    <n v="0.09"/>
    <n v="372.96"/>
    <n v="3771.04"/>
    <n v="204"/>
    <n v="13346"/>
    <n v="26"/>
    <n v="3"/>
    <x v="2"/>
    <s v="NO"/>
    <x v="1"/>
    <s v="Venta Mala"/>
  </r>
  <r>
    <n v="1153803"/>
    <x v="95"/>
    <s v="Jesus Ocampo"/>
    <s v="60 Commercial Rd,Prahran"/>
    <s v="Melbourne"/>
    <s v="VIC"/>
    <x v="2"/>
    <x v="8"/>
    <s v="No especificado"/>
    <s v="Etiquetas Artisan 487"/>
    <x v="0"/>
    <s v="Caja pequeña"/>
    <x v="0"/>
    <d v="2014-04-05T00:00:00"/>
    <n v="229"/>
    <n v="369"/>
    <n v="140"/>
    <n v="47"/>
    <n v="17343"/>
    <n v="0.03"/>
    <n v="520.29"/>
    <n v="16822.71"/>
    <n v="50"/>
    <n v="15963"/>
    <n v="4"/>
    <n v="4"/>
    <x v="0"/>
    <s v="NO"/>
    <x v="0"/>
    <s v="Venta Mala"/>
  </r>
  <r>
    <n v="1153803"/>
    <x v="96"/>
    <s v="Cindy Schnelling"/>
    <s v="240-242 Johnston Street,Fitzroy"/>
    <s v="Melbourne"/>
    <s v="VIC"/>
    <x v="0"/>
    <x v="2"/>
    <s v="Crítico"/>
    <s v="Lengüetas de plástico reposicionables imprimibles artesanalmente"/>
    <x v="0"/>
    <s v="Bolsa de envoltura"/>
    <x v="0"/>
    <d v="2015-05-31T00:00:00"/>
    <n v="533"/>
    <n v="860"/>
    <n v="327"/>
    <n v="32"/>
    <n v="27520"/>
    <n v="0.03"/>
    <n v="825.6"/>
    <n v="26694.400000000001"/>
    <n v="619"/>
    <n v="5961"/>
    <n v="29"/>
    <n v="5"/>
    <x v="1"/>
    <s v="NO"/>
    <x v="1"/>
    <s v="Venta Mala"/>
  </r>
  <r>
    <n v="1153803"/>
    <x v="97"/>
    <s v="Christy Brittain"/>
    <s v="Shop 1, 186-190 Church Street,Parramatta;46a Macleay Street,Potts Point"/>
    <s v="Sydney"/>
    <s v="NSW"/>
    <x v="1"/>
    <x v="4"/>
    <s v="Medio"/>
    <s v="Etiquetas Artisan 477"/>
    <x v="1"/>
    <s v="Caja mediana"/>
    <x v="0"/>
    <d v="2014-05-05T00:00:00"/>
    <n v="314"/>
    <n v="491"/>
    <n v="177"/>
    <n v="25"/>
    <n v="12275"/>
    <n v="0.05"/>
    <n v="613.75"/>
    <n v="11661.25"/>
    <n v="50"/>
    <n v="15993"/>
    <n v="3"/>
    <n v="5"/>
    <x v="0"/>
    <s v="NO"/>
    <x v="0"/>
    <s v="Venta Mala"/>
  </r>
  <r>
    <n v="1153803"/>
    <x v="98"/>
    <s v="Barry Weirich"/>
    <s v="105 Pitt St,Sydney"/>
    <s v="Sydney"/>
    <s v="NSW"/>
    <x v="3"/>
    <x v="13"/>
    <s v="No especificado"/>
    <s v="Teclado Beekin de 105 teclas negro"/>
    <x v="0"/>
    <s v="Caja pequeña"/>
    <x v="0"/>
    <d v="2013-04-28T00:00:00"/>
    <n v="639"/>
    <n v="1998"/>
    <n v="1359"/>
    <n v="45"/>
    <n v="89910"/>
    <n v="0.04"/>
    <n v="3596.4"/>
    <n v="86313.600000000006"/>
    <n v="400"/>
    <n v="14246"/>
    <n v="28"/>
    <n v="4"/>
    <x v="2"/>
    <s v="NO"/>
    <x v="0"/>
    <s v="Venta Mala"/>
  </r>
  <r>
    <n v="1153803"/>
    <x v="99"/>
    <s v="Arianne Irving"/>
    <s v="8 Rankins Lane ,Melbourne"/>
    <s v="Melbourne"/>
    <s v="VIC"/>
    <x v="2"/>
    <x v="2"/>
    <s v="Bajo"/>
    <s v="Clips de carpeta de colores OIC, tamaños variados"/>
    <x v="0"/>
    <s v="Caja pequeña"/>
    <x v="0"/>
    <d v="2015-06-27T00:00:00"/>
    <n v="229"/>
    <n v="358"/>
    <n v="129"/>
    <n v="37"/>
    <n v="13246"/>
    <n v="0.06"/>
    <n v="794.76"/>
    <n v="12451.24"/>
    <n v="163"/>
    <n v="12951"/>
    <n v="27"/>
    <n v="6"/>
    <x v="1"/>
    <s v="NO"/>
    <x v="1"/>
    <s v="Venta Mala"/>
  </r>
  <r>
    <n v="1153803"/>
    <x v="100"/>
    <s v="Larry Tron"/>
    <s v="4A Lyons St,Strathfield"/>
    <s v="Sydney"/>
    <s v="NSW"/>
    <x v="3"/>
    <x v="0"/>
    <s v="Alto"/>
    <s v="Beekin 6 Outlet Tira de Sobretensión Metálica"/>
    <x v="0"/>
    <s v="Caja pequeña"/>
    <x v="0"/>
    <d v="2013-12-08T00:00:00"/>
    <n v="446"/>
    <n v="1089"/>
    <n v="643"/>
    <n v="10"/>
    <n v="10890"/>
    <n v="0.01"/>
    <n v="108.9"/>
    <n v="10781.1"/>
    <n v="450"/>
    <n v="16977"/>
    <n v="8"/>
    <n v="12"/>
    <x v="2"/>
    <s v="NO"/>
    <x v="1"/>
    <s v="Venta Mala"/>
  </r>
  <r>
    <n v="1153803"/>
    <x v="101"/>
    <s v="Beth Paige"/>
    <s v="73 York St,Sydney"/>
    <s v="Sydney"/>
    <s v="NSW"/>
    <x v="3"/>
    <x v="0"/>
    <s v="Bajo"/>
    <s v="Etiquetas Artisan 474"/>
    <x v="0"/>
    <s v="Caja pequeña"/>
    <x v="0"/>
    <d v="2015-06-25T00:00:00"/>
    <n v="184"/>
    <n v="288"/>
    <n v="104"/>
    <n v="37"/>
    <n v="10656"/>
    <n v="0.04"/>
    <n v="426.24"/>
    <n v="10229.76"/>
    <n v="99"/>
    <n v="16975"/>
    <n v="24"/>
    <n v="6"/>
    <x v="1"/>
    <s v="NO"/>
    <x v="1"/>
    <s v="Venta Mala"/>
  </r>
  <r>
    <n v="1153803"/>
    <x v="102"/>
    <s v="Carlos Soltero"/>
    <s v="1/41B Elizabeth Bay Rd,Elizabeth Bay"/>
    <s v="Sydney"/>
    <s v="NSW"/>
    <x v="1"/>
    <x v="13"/>
    <s v="No especificado"/>
    <s v="Iluminador fluorescente Artisan Hi-Liter Comfort Grip, tinta amarilla"/>
    <x v="0"/>
    <s v="Caja pequeña"/>
    <x v="0"/>
    <d v="2015-02-15T00:00:00"/>
    <n v="192"/>
    <n v="326"/>
    <n v="134"/>
    <n v="35"/>
    <n v="11410"/>
    <n v="0.03"/>
    <n v="342.3"/>
    <n v="11067.7"/>
    <n v="186"/>
    <n v="14078"/>
    <n v="3"/>
    <n v="2"/>
    <x v="1"/>
    <s v="NO"/>
    <x v="1"/>
    <s v="Venta Mala"/>
  </r>
  <r>
    <n v="1153834"/>
    <x v="103"/>
    <s v="Saphhira Shifley"/>
    <s v="Westfield Miranda, 600 Kingsway,Miranda"/>
    <s v="Sydney"/>
    <s v="NSW"/>
    <x v="1"/>
    <x v="11"/>
    <s v="Medio"/>
    <s v="Cubos de Memo Alto"/>
    <x v="0"/>
    <s v="Caja pequeña"/>
    <x v="1"/>
    <d v="2015-01-21T00:00:00"/>
    <n v="332"/>
    <n v="518"/>
    <n v="186"/>
    <n v="41"/>
    <n v="21238"/>
    <n v="0.08"/>
    <n v="1699.04"/>
    <n v="19538.96"/>
    <n v="204"/>
    <n v="5323"/>
    <n v="20"/>
    <n v="1"/>
    <x v="1"/>
    <s v="NO"/>
    <x v="1"/>
    <s v="Venta Mala"/>
  </r>
  <r>
    <n v="1154168"/>
    <x v="85"/>
    <s v="Noah Childs"/>
    <s v="165 Oxford Street,Darlinghurst"/>
    <s v="Sydney"/>
    <s v="NSW"/>
    <x v="2"/>
    <x v="7"/>
    <s v="Alto"/>
    <s v="Carpetas de 3 anillos de uso general de Smiths"/>
    <x v="0"/>
    <s v="Caja pequeña"/>
    <x v="1"/>
    <d v="2013-04-28T00:00:00"/>
    <n v="118"/>
    <n v="188"/>
    <n v="70"/>
    <n v="42"/>
    <n v="7896"/>
    <n v="0"/>
    <n v="0"/>
    <n v="7896"/>
    <n v="149"/>
    <n v="3956"/>
    <n v="27"/>
    <n v="4"/>
    <x v="2"/>
    <s v="NO"/>
    <x v="1"/>
    <s v="Venta Mala"/>
  </r>
  <r>
    <n v="1154168"/>
    <x v="104"/>
    <s v="Dave Kipp"/>
    <s v="221 Barkly St,St Kilda"/>
    <s v="Melbourne"/>
    <s v="VIC"/>
    <x v="3"/>
    <x v="8"/>
    <s v="Alto"/>
    <s v="Teclado de acceso TechSavi"/>
    <x v="0"/>
    <s v="Bolsa de envoltura"/>
    <x v="0"/>
    <d v="2013-05-10T00:00:00"/>
    <n v="1007"/>
    <n v="1598"/>
    <n v="591"/>
    <n v="50"/>
    <n v="79900"/>
    <n v="0.09"/>
    <n v="7191"/>
    <n v="72709"/>
    <n v="400"/>
    <n v="53979"/>
    <n v="5"/>
    <n v="5"/>
    <x v="2"/>
    <s v="NO"/>
    <x v="1"/>
    <s v="Venta Mala"/>
  </r>
  <r>
    <n v="1154168"/>
    <x v="99"/>
    <s v="Lauren Leatherbury"/>
    <s v="Westfield 1 Anderson St,Chatswood"/>
    <s v="Sydney"/>
    <s v="NSW"/>
    <x v="1"/>
    <x v="5"/>
    <s v="Bajo"/>
    <s v="Smiths Bulldog Clip"/>
    <x v="0"/>
    <s v="Bolsa de envoltura"/>
    <x v="0"/>
    <d v="2015-06-29T00:00:00"/>
    <n v="231"/>
    <n v="378"/>
    <n v="147"/>
    <n v="38"/>
    <n v="14364"/>
    <n v="0.06"/>
    <n v="861.83999999999992"/>
    <n v="13502.16"/>
    <n v="71"/>
    <n v="1476"/>
    <n v="27"/>
    <n v="6"/>
    <x v="1"/>
    <s v="NO"/>
    <x v="0"/>
    <s v="Venta Mala"/>
  </r>
  <r>
    <n v="1154899"/>
    <x v="55"/>
    <s v="Pamela Stobb"/>
    <s v="273 George Street,Sydney"/>
    <s v="Sydney"/>
    <s v="NSW"/>
    <x v="2"/>
    <x v="9"/>
    <s v="Bajo"/>
    <s v="Teclado de acceso TechSavi"/>
    <x v="0"/>
    <s v="Caja pequeña"/>
    <x v="0"/>
    <d v="2013-05-02T00:00:00"/>
    <n v="1007"/>
    <n v="1598"/>
    <n v="591"/>
    <n v="31"/>
    <n v="49538"/>
    <n v="0"/>
    <n v="0"/>
    <n v="49538"/>
    <n v="400"/>
    <n v="57113"/>
    <n v="30"/>
    <n v="4"/>
    <x v="2"/>
    <s v="NO"/>
    <x v="0"/>
    <s v="Venta Mala"/>
  </r>
  <r>
    <n v="1154899"/>
    <x v="105"/>
    <s v="Tracy Poddar"/>
    <s v="834 Bourke St,Waterloo"/>
    <s v="Sydney"/>
    <s v="NSW"/>
    <x v="3"/>
    <x v="13"/>
    <s v="Medio"/>
    <s v="Clips de carpeta de metal Smiths"/>
    <x v="0"/>
    <s v="Bolsa de envoltura"/>
    <x v="0"/>
    <d v="2015-03-06T00:00:00"/>
    <n v="160"/>
    <n v="262"/>
    <n v="102"/>
    <n v="25"/>
    <n v="6550"/>
    <n v="0.01"/>
    <n v="65.5"/>
    <n v="6484.5"/>
    <n v="80"/>
    <n v="6945"/>
    <n v="4"/>
    <n v="3"/>
    <x v="1"/>
    <s v="NO"/>
    <x v="0"/>
    <s v="Venta Mala"/>
  </r>
  <r>
    <n v="1155264"/>
    <x v="106"/>
    <s v="Yana Sorensen"/>
    <s v="53-55 Liverpool St,Sydney"/>
    <s v="Sydney"/>
    <s v="NSW"/>
    <x v="3"/>
    <x v="0"/>
    <s v="Bajo"/>
    <s v="Carpetas Angle-D con anillos de bloqueo, portaetiquetas"/>
    <x v="0"/>
    <s v="Caja pequeña"/>
    <x v="0"/>
    <d v="2014-02-20T00:00:00"/>
    <n v="453"/>
    <n v="730"/>
    <n v="277"/>
    <n v="37"/>
    <n v="27010"/>
    <n v="0.04"/>
    <n v="1080.4000000000001"/>
    <n v="25929.599999999999"/>
    <n v="772"/>
    <n v="7243"/>
    <n v="15"/>
    <n v="2"/>
    <x v="0"/>
    <s v="NO"/>
    <x v="0"/>
    <s v="Venta Mala"/>
  </r>
  <r>
    <n v="1155629"/>
    <x v="107"/>
    <s v="Nat Carroll"/>
    <s v="499-501 Lygon Street,Carlton North"/>
    <s v="Melbourne"/>
    <s v="VIC"/>
    <x v="3"/>
    <x v="8"/>
    <s v="Medio"/>
    <s v="Lengüetas de plástico reposicionables imprimibles artesanalmente"/>
    <x v="0"/>
    <s v="Bolsa de envoltura"/>
    <x v="0"/>
    <d v="2013-05-03T00:00:00"/>
    <n v="533"/>
    <n v="860"/>
    <n v="327"/>
    <n v="23"/>
    <n v="19780"/>
    <n v="0.05"/>
    <n v="989"/>
    <n v="18791"/>
    <n v="619"/>
    <n v="54277"/>
    <n v="2"/>
    <n v="5"/>
    <x v="2"/>
    <s v="NO"/>
    <x v="1"/>
    <s v="Venta Mala"/>
  </r>
  <r>
    <n v="1155629"/>
    <x v="107"/>
    <s v="Dan Campbell"/>
    <s v="1/173-179 Bronte Rd,Waverley"/>
    <s v="Sydney"/>
    <s v="NSW"/>
    <x v="1"/>
    <x v="9"/>
    <s v="Alto"/>
    <s v="Carpetas de anillos de arco artesanales"/>
    <x v="0"/>
    <s v="Caja pequeña"/>
    <x v="0"/>
    <d v="2013-05-02T00:00:00"/>
    <n v="3602"/>
    <n v="5810"/>
    <n v="2208"/>
    <n v="9"/>
    <n v="52290"/>
    <n v="0.03"/>
    <n v="1568.7"/>
    <n v="50721.3"/>
    <n v="149"/>
    <n v="54277"/>
    <n v="2"/>
    <n v="5"/>
    <x v="2"/>
    <s v="NO"/>
    <x v="1"/>
    <s v="Venta Mala"/>
  </r>
  <r>
    <n v="1155629"/>
    <x v="108"/>
    <s v="Jiner Carlon"/>
    <s v="333-339 Enmore Rd,Marrickville"/>
    <s v="Sydney"/>
    <s v="NSW"/>
    <x v="0"/>
    <x v="11"/>
    <s v="No especificado"/>
    <s v="Lengüetas de plástico reposicionables imprimibles artesanalmente"/>
    <x v="0"/>
    <s v="Bolsa de envoltura"/>
    <x v="0"/>
    <d v="2015-08-15T00:00:00"/>
    <n v="533"/>
    <n v="860"/>
    <n v="327"/>
    <n v="13"/>
    <n v="11180"/>
    <n v="0.02"/>
    <n v="223.6"/>
    <n v="10956.4"/>
    <n v="619"/>
    <n v="41839"/>
    <n v="14"/>
    <n v="8"/>
    <x v="1"/>
    <s v="NO"/>
    <x v="1"/>
    <s v="Venta Mala"/>
  </r>
  <r>
    <n v="1155629"/>
    <x v="109"/>
    <s v="Stephanie Ulpright"/>
    <s v="541 Church St ,Richmond"/>
    <s v="Melbourne"/>
    <s v="VIC"/>
    <x v="1"/>
    <x v="8"/>
    <s v="Bajo"/>
    <s v="Aglutinantes antiadherentes artesanales"/>
    <x v="0"/>
    <s v="Caja pequeña"/>
    <x v="0"/>
    <d v="2013-10-12T00:00:00"/>
    <n v="274"/>
    <n v="449"/>
    <n v="175"/>
    <n v="38"/>
    <n v="17062"/>
    <n v="0.09"/>
    <n v="1535.58"/>
    <n v="15526.42"/>
    <n v="149"/>
    <n v="4691"/>
    <n v="11"/>
    <n v="10"/>
    <x v="2"/>
    <s v="NO"/>
    <x v="1"/>
    <s v="Venta Mala"/>
  </r>
  <r>
    <n v="1155629"/>
    <x v="107"/>
    <s v="Nat Carroll"/>
    <s v="499-501 Lygon Street,Carlton North"/>
    <s v="Melbourne"/>
    <s v="VIC"/>
    <x v="1"/>
    <x v="8"/>
    <s v="Alto"/>
    <s v="Carpetas de anillos de arco artesanales"/>
    <x v="1"/>
    <s v="Tambor Jumbo"/>
    <x v="2"/>
    <d v="2013-05-03T00:00:00"/>
    <n v="3602"/>
    <n v="5810"/>
    <n v="2208"/>
    <n v="15"/>
    <n v="87150"/>
    <n v="0.04"/>
    <n v="3486"/>
    <n v="83664"/>
    <n v="149"/>
    <n v="54277"/>
    <n v="2"/>
    <n v="5"/>
    <x v="2"/>
    <s v="NO"/>
    <x v="1"/>
    <s v="Venta Mala"/>
  </r>
  <r>
    <n v="1155629"/>
    <x v="107"/>
    <s v="Grant Carroll"/>
    <s v="10 O'Connell St,Sydney"/>
    <s v="Sydney"/>
    <s v="NSW"/>
    <x v="0"/>
    <x v="6"/>
    <s v="Crítico"/>
    <s v="Etiquetas Artisan 481"/>
    <x v="0"/>
    <s v="Caja pequeña"/>
    <x v="0"/>
    <d v="2013-05-03T00:00:00"/>
    <n v="194"/>
    <n v="308"/>
    <n v="114"/>
    <n v="19"/>
    <n v="5852"/>
    <n v="0.01"/>
    <n v="58.52"/>
    <n v="5793.48"/>
    <n v="99"/>
    <n v="54277"/>
    <n v="2"/>
    <n v="5"/>
    <x v="2"/>
    <s v="NO"/>
    <x v="1"/>
    <s v="Venta Mala"/>
  </r>
  <r>
    <n v="1155995"/>
    <x v="110"/>
    <s v="Giulietta Dortch"/>
    <s v="180 High Street,Windsor"/>
    <s v="Melbourne"/>
    <s v="VIC"/>
    <x v="1"/>
    <x v="2"/>
    <s v="No especificado"/>
    <s v="Etiquetas Artisan 474"/>
    <x v="0"/>
    <s v="Caja pequeña"/>
    <x v="0"/>
    <d v="2013-06-22T00:00:00"/>
    <n v="184"/>
    <n v="288"/>
    <n v="104"/>
    <n v="2"/>
    <n v="576"/>
    <n v="7.0000000000000007E-2"/>
    <n v="40.320000000000007"/>
    <n v="535.67999999999995"/>
    <n v="99"/>
    <n v="5922"/>
    <n v="20"/>
    <n v="6"/>
    <x v="2"/>
    <s v="NO"/>
    <x v="0"/>
    <s v="Venta Mala"/>
  </r>
  <r>
    <n v="1156360"/>
    <x v="107"/>
    <s v="Troy Staebel"/>
    <s v="188 Pitt Street,Sydney"/>
    <s v="Sydney"/>
    <s v="NSW"/>
    <x v="2"/>
    <x v="0"/>
    <s v="Alto"/>
    <s v="TypeRight Sobres Pelables y Transparentes de Apertura Superior, Blanco Liso"/>
    <x v="0"/>
    <s v="Paquete pequeño"/>
    <x v="0"/>
    <d v="2013-05-03T00:00:00"/>
    <n v="1685"/>
    <n v="2718"/>
    <n v="1033"/>
    <n v="26"/>
    <n v="70668"/>
    <n v="0.08"/>
    <n v="5653.4400000000005"/>
    <n v="65014.559999999998"/>
    <n v="833"/>
    <n v="130933"/>
    <n v="2"/>
    <n v="5"/>
    <x v="2"/>
    <s v="NO"/>
    <x v="1"/>
    <s v="Venta Mala"/>
  </r>
  <r>
    <n v="1157090"/>
    <x v="78"/>
    <s v="Panelope Sewall"/>
    <s v="96 Liverpool St,Sydney"/>
    <s v="Sydney"/>
    <s v="NSW"/>
    <x v="1"/>
    <x v="7"/>
    <s v="No especificado"/>
    <s v="Sobres estándar de Smiths"/>
    <x v="1"/>
    <s v="Paquete pequeño"/>
    <x v="1"/>
    <d v="2013-07-31T00:00:00"/>
    <n v="352"/>
    <n v="568"/>
    <n v="216"/>
    <n v="8"/>
    <n v="4544"/>
    <n v="0.01"/>
    <n v="45.44"/>
    <n v="4498.5600000000004"/>
    <n v="139"/>
    <n v="10704"/>
    <n v="30"/>
    <n v="7"/>
    <x v="2"/>
    <s v="NO"/>
    <x v="1"/>
    <s v="Venta Mala"/>
  </r>
  <r>
    <n v="1157090"/>
    <x v="111"/>
    <s v="Christina Vanderzanden"/>
    <s v="188 Pitt Street,Sydney"/>
    <s v="Sydney"/>
    <s v="NSW"/>
    <x v="2"/>
    <x v="0"/>
    <s v="Medio"/>
    <s v="Contestador automático digital 1726"/>
    <x v="1"/>
    <s v="Caja pequeña"/>
    <x v="0"/>
    <d v="2013-05-03T00:00:00"/>
    <n v="882"/>
    <n v="2099"/>
    <n v="1217"/>
    <n v="12"/>
    <n v="25188"/>
    <n v="0"/>
    <n v="0"/>
    <n v="25188"/>
    <n v="481"/>
    <n v="59911"/>
    <n v="3"/>
    <n v="5"/>
    <x v="2"/>
    <s v="NO"/>
    <x v="1"/>
    <s v="Venta Mala"/>
  </r>
  <r>
    <n v="1157456"/>
    <x v="11"/>
    <s v="Biman Radorston"/>
    <s v="85-113 Dunning Ave,Roseberry"/>
    <s v="Sydney"/>
    <s v="NSW"/>
    <x v="0"/>
    <x v="4"/>
    <s v="Alto"/>
    <s v="Smiths Paper Clips"/>
    <x v="0"/>
    <s v="Caja pequeña"/>
    <x v="0"/>
    <d v="2013-02-12T00:00:00"/>
    <n v="153"/>
    <n v="247"/>
    <n v="94"/>
    <n v="42"/>
    <n v="10374"/>
    <n v="0.05"/>
    <n v="518.70000000000005"/>
    <n v="9855.2999999999993"/>
    <n v="102"/>
    <n v="11969"/>
    <n v="11"/>
    <n v="2"/>
    <x v="2"/>
    <s v="NO"/>
    <x v="1"/>
    <s v="Venta Mala"/>
  </r>
  <r>
    <n v="1157821"/>
    <x v="112"/>
    <s v="Mike Gockenbach"/>
    <s v="224A Gertrude St,Fitzroy"/>
    <s v="Melbourne"/>
    <s v="VIC"/>
    <x v="1"/>
    <x v="2"/>
    <s v="Bajo"/>
    <s v="Sobres estándar de Smiths"/>
    <x v="0"/>
    <s v="Caja pequeña"/>
    <x v="0"/>
    <d v="2014-10-21T00:00:00"/>
    <n v="352"/>
    <n v="568"/>
    <n v="216"/>
    <n v="29"/>
    <n v="16472"/>
    <n v="0.03"/>
    <n v="494.15999999999997"/>
    <n v="15977.84"/>
    <n v="139"/>
    <n v="8839"/>
    <n v="29"/>
    <n v="10"/>
    <x v="0"/>
    <s v="NO"/>
    <x v="1"/>
    <s v="Venta Mala"/>
  </r>
  <r>
    <n v="1157821"/>
    <x v="78"/>
    <s v="Corinna Mitchell"/>
    <s v="27 Greenfield Parade,Bankstown"/>
    <s v="Sydney"/>
    <s v="NSW"/>
    <x v="0"/>
    <x v="5"/>
    <s v="Alto"/>
    <s v="Marco de documentos de aluminio"/>
    <x v="1"/>
    <s v="Caja pequeña"/>
    <x v="1"/>
    <d v="2013-07-31T00:00:00"/>
    <n v="550"/>
    <n v="1222"/>
    <n v="672"/>
    <n v="27"/>
    <n v="32994"/>
    <n v="0.01"/>
    <n v="329.94"/>
    <n v="32664.06"/>
    <n v="285"/>
    <n v="39993"/>
    <n v="30"/>
    <n v="7"/>
    <x v="2"/>
    <s v="NO"/>
    <x v="1"/>
    <s v="Venta Mala"/>
  </r>
  <r>
    <n v="1158186"/>
    <x v="113"/>
    <s v="Grant Carroll"/>
    <s v="10 O'Connell St,Sydney"/>
    <s v="Sydney"/>
    <s v="NSW"/>
    <x v="0"/>
    <x v="6"/>
    <s v="Medio"/>
    <s v="Etiquetas de encuadernación artesanal"/>
    <x v="0"/>
    <s v="Caja pequeña"/>
    <x v="0"/>
    <d v="2013-05-09T00:00:00"/>
    <n v="245"/>
    <n v="389"/>
    <n v="144"/>
    <n v="5"/>
    <n v="1945"/>
    <n v="7.0000000000000007E-2"/>
    <n v="136.15"/>
    <n v="1808.85"/>
    <n v="701"/>
    <n v="8884"/>
    <n v="7"/>
    <n v="5"/>
    <x v="2"/>
    <s v="NO"/>
    <x v="0"/>
    <s v="Venta Mala"/>
  </r>
  <r>
    <n v="1158186"/>
    <x v="114"/>
    <s v="Carlos Daly"/>
    <s v="5/63-71 Enmore Rd,Newtown"/>
    <s v="Sydney"/>
    <s v="NSW"/>
    <x v="2"/>
    <x v="13"/>
    <s v="Alto"/>
    <s v="Tijeras dobladas de acero inoxidable Apex Design"/>
    <x v="0"/>
    <s v="Bolsa de envoltura"/>
    <x v="0"/>
    <d v="2013-10-05T00:00:00"/>
    <n v="287"/>
    <n v="684"/>
    <n v="397"/>
    <n v="43"/>
    <n v="29412"/>
    <n v="0.06"/>
    <n v="1764.72"/>
    <n v="27647.279999999999"/>
    <n v="442"/>
    <n v="21403"/>
    <n v="4"/>
    <n v="10"/>
    <x v="2"/>
    <s v="NO"/>
    <x v="0"/>
    <s v="Venta Mala"/>
  </r>
  <r>
    <n v="1158186"/>
    <x v="95"/>
    <s v="Jesus Ocampo"/>
    <s v="60 Commercial Rd,Prahran"/>
    <s v="Melbourne"/>
    <s v="VIC"/>
    <x v="3"/>
    <x v="8"/>
    <s v="No especificado"/>
    <s v="Sobres de colores"/>
    <x v="0"/>
    <s v="Bolsa de envoltura"/>
    <x v="1"/>
    <d v="2014-04-05T00:00:00"/>
    <n v="225"/>
    <n v="369"/>
    <n v="144"/>
    <n v="25"/>
    <n v="9225"/>
    <n v="0.01"/>
    <n v="92.25"/>
    <n v="9132.75"/>
    <n v="250"/>
    <n v="12303"/>
    <n v="4"/>
    <n v="4"/>
    <x v="0"/>
    <s v="NO"/>
    <x v="1"/>
    <s v="Venta Mala"/>
  </r>
  <r>
    <n v="1158186"/>
    <x v="115"/>
    <s v="Susan Vittorini"/>
    <s v="3 Carrington Road ,Box Hill"/>
    <s v="Melbourne"/>
    <s v="VIC"/>
    <x v="2"/>
    <x v="8"/>
    <s v="No especificado"/>
    <s v="Tiras organizadoras 3Max"/>
    <x v="0"/>
    <s v="Caja pequeña"/>
    <x v="0"/>
    <d v="2015-07-20T00:00:00"/>
    <n v="340"/>
    <n v="540"/>
    <n v="200"/>
    <n v="47"/>
    <n v="25380"/>
    <n v="0.03"/>
    <n v="761.4"/>
    <n v="24618.6"/>
    <n v="778"/>
    <n v="7998"/>
    <n v="18"/>
    <n v="7"/>
    <x v="1"/>
    <s v="NO"/>
    <x v="1"/>
    <s v="Venta Mala"/>
  </r>
  <r>
    <n v="1158551"/>
    <x v="8"/>
    <s v="John Lee"/>
    <s v="180 High Street,Windsor"/>
    <s v="Melbourne"/>
    <s v="VIC"/>
    <x v="0"/>
    <x v="2"/>
    <s v="Crítico"/>
    <s v="Etiquetas autoadhesivas para encuadernación con anillas"/>
    <x v="0"/>
    <s v="Bolsa de envoltura"/>
    <x v="0"/>
    <d v="2014-06-10T00:00:00"/>
    <n v="218"/>
    <n v="352"/>
    <n v="134"/>
    <n v="18"/>
    <n v="6336"/>
    <n v="0.01"/>
    <n v="63.36"/>
    <n v="6272.64"/>
    <n v="683"/>
    <n v="8839"/>
    <n v="8"/>
    <n v="6"/>
    <x v="0"/>
    <s v="NO"/>
    <x v="0"/>
    <s v="Venta Mala"/>
  </r>
  <r>
    <n v="1159647"/>
    <x v="104"/>
    <s v="Dave Kipp"/>
    <s v="222 Barkly St,St Kilda"/>
    <s v="Melbourne"/>
    <s v="VIC"/>
    <x v="0"/>
    <x v="8"/>
    <s v="Bajo"/>
    <s v="Teclado de acceso TechSavi"/>
    <x v="1"/>
    <s v="Caja pequeña"/>
    <x v="0"/>
    <d v="2013-05-10T00:00:00"/>
    <n v="1007"/>
    <n v="1598"/>
    <n v="591"/>
    <n v="49"/>
    <n v="78302"/>
    <n v="0.05"/>
    <n v="3915.1000000000004"/>
    <n v="74386.899999999994"/>
    <n v="400"/>
    <n v="49299"/>
    <n v="5"/>
    <n v="5"/>
    <x v="2"/>
    <s v="NO"/>
    <x v="0"/>
    <s v="Venta Mala"/>
  </r>
  <r>
    <n v="1159647"/>
    <x v="104"/>
    <s v="Christopher Schild"/>
    <s v="4A Lyons St,Strathfield"/>
    <s v="Sydney"/>
    <s v="NSW"/>
    <x v="3"/>
    <x v="0"/>
    <s v="Alto"/>
    <s v="Teclado de acceso TechSavi"/>
    <x v="1"/>
    <s v="Caja mediana"/>
    <x v="0"/>
    <d v="2013-05-06T00:00:00"/>
    <n v="1007"/>
    <n v="1598"/>
    <n v="591"/>
    <n v="7"/>
    <n v="11186"/>
    <n v="0.03"/>
    <n v="335.58"/>
    <n v="10850.42"/>
    <n v="400"/>
    <n v="49299"/>
    <n v="5"/>
    <n v="5"/>
    <x v="2"/>
    <s v="NO"/>
    <x v="0"/>
    <s v="Venta Mala"/>
  </r>
  <r>
    <n v="1160012"/>
    <x v="116"/>
    <s v="Cynthia Arntzen"/>
    <s v="Hoyts Entertainment Quarter 122 Lang Road,Moore Park"/>
    <s v="Sydney"/>
    <s v="NSW"/>
    <x v="2"/>
    <x v="0"/>
    <s v="Bajo"/>
    <s v="Archivo Smiths Caddy"/>
    <x v="0"/>
    <s v="Bolsa de envoltura"/>
    <x v="0"/>
    <d v="2013-08-02T00:00:00"/>
    <n v="403"/>
    <n v="938"/>
    <n v="535"/>
    <n v="23"/>
    <n v="21574"/>
    <n v="0.09"/>
    <n v="1941.6599999999999"/>
    <n v="19632.34"/>
    <n v="728"/>
    <n v="26386"/>
    <n v="1"/>
    <n v="8"/>
    <x v="2"/>
    <s v="NO"/>
    <x v="1"/>
    <s v="Venta Mala"/>
  </r>
  <r>
    <n v="1160012"/>
    <x v="82"/>
    <s v="Pauline Webber"/>
    <s v="79 Elliott St,Balmain"/>
    <s v="Sydney"/>
    <s v="NSW"/>
    <x v="0"/>
    <x v="6"/>
    <s v="No especificado"/>
    <s v="Sobres estándar de Smiths"/>
    <x v="0"/>
    <s v="Caja pequeña"/>
    <x v="0"/>
    <d v="2013-09-21T00:00:00"/>
    <n v="352"/>
    <n v="568"/>
    <n v="216"/>
    <n v="33"/>
    <n v="18744"/>
    <n v="0.08"/>
    <n v="1499.52"/>
    <n v="17244.48"/>
    <n v="139"/>
    <n v="52397"/>
    <n v="11"/>
    <n v="9"/>
    <x v="2"/>
    <s v="NO"/>
    <x v="1"/>
    <s v="Venta Mala"/>
  </r>
  <r>
    <n v="1160012"/>
    <x v="56"/>
    <s v="Sean ODonnell"/>
    <s v="541 Church St ,Richmond"/>
    <s v="Melbourne"/>
    <s v="VIC"/>
    <x v="3"/>
    <x v="8"/>
    <s v="Crítico"/>
    <s v="Refuerzos artesanales para páginas perforadas"/>
    <x v="0"/>
    <s v="Bolsa de envoltura"/>
    <x v="0"/>
    <d v="2013-03-10T00:00:00"/>
    <n v="119"/>
    <n v="198"/>
    <n v="79"/>
    <n v="43"/>
    <n v="8514"/>
    <n v="0.01"/>
    <n v="85.14"/>
    <n v="8428.86"/>
    <n v="477"/>
    <n v="5428"/>
    <n v="7"/>
    <n v="3"/>
    <x v="2"/>
    <s v="NO"/>
    <x v="0"/>
    <s v="Venta Mala"/>
  </r>
  <r>
    <n v="1160378"/>
    <x v="94"/>
    <s v="Mick Brown"/>
    <s v="324A King St,Newtown"/>
    <s v="Sydney"/>
    <s v="NSW"/>
    <x v="1"/>
    <x v="4"/>
    <s v="Bajo"/>
    <s v="Tijeras de acero inoxidable preferidas de Apex"/>
    <x v="0"/>
    <s v="Caja pequeña"/>
    <x v="0"/>
    <d v="2013-03-28T00:00:00"/>
    <n v="250"/>
    <n v="568"/>
    <n v="318"/>
    <n v="46"/>
    <n v="26128"/>
    <n v="0.04"/>
    <n v="1045.1200000000001"/>
    <n v="25082.880000000001"/>
    <n v="360"/>
    <n v="13208"/>
    <n v="26"/>
    <n v="3"/>
    <x v="2"/>
    <s v="NO"/>
    <x v="0"/>
    <s v="Venta Mala"/>
  </r>
  <r>
    <n v="1160743"/>
    <x v="35"/>
    <s v="Rick Duston"/>
    <s v="260 Marrickville Rd,Marrickville"/>
    <s v="Sydney"/>
    <s v="NSW"/>
    <x v="1"/>
    <x v="5"/>
    <s v="Alto"/>
    <s v="Tijeras de acero inoxidable Apex Elite"/>
    <x v="0"/>
    <s v="Bolsa de envoltura"/>
    <x v="0"/>
    <d v="2013-05-31T00:00:00"/>
    <n v="342"/>
    <n v="834"/>
    <n v="492"/>
    <n v="44"/>
    <n v="36696"/>
    <n v="7.0000000000000007E-2"/>
    <n v="2568.7200000000003"/>
    <n v="34127.279999999999"/>
    <n v="264"/>
    <n v="26377"/>
    <n v="31"/>
    <n v="5"/>
    <x v="2"/>
    <s v="NO"/>
    <x v="1"/>
    <s v="Venta Mala"/>
  </r>
  <r>
    <n v="1160743"/>
    <x v="117"/>
    <s v="Todd Boyes"/>
    <s v="Westfield Miranda, 600 Kingsway,Miranda"/>
    <s v="Sydney"/>
    <s v="NSW"/>
    <x v="3"/>
    <x v="11"/>
    <s v="Alto"/>
    <s v="Sobres estándar de Smiths"/>
    <x v="0"/>
    <s v="Bolsa de envoltura"/>
    <x v="0"/>
    <d v="2014-12-29T00:00:00"/>
    <n v="352"/>
    <n v="568"/>
    <n v="216"/>
    <n v="16"/>
    <n v="9088"/>
    <n v="0.01"/>
    <n v="90.88"/>
    <n v="8997.1200000000008"/>
    <n v="139"/>
    <n v="12872"/>
    <n v="27"/>
    <n v="12"/>
    <x v="0"/>
    <s v="NO"/>
    <x v="1"/>
    <s v="Venta Mala"/>
  </r>
  <r>
    <n v="1161108"/>
    <x v="118"/>
    <s v="Vicky Freymann"/>
    <s v="501 George St,Sydney"/>
    <s v="Sydney"/>
    <s v="NSW"/>
    <x v="1"/>
    <x v="7"/>
    <s v="Alto"/>
    <s v="12 lápices cortos de colores"/>
    <x v="0"/>
    <s v="Caja pequeña"/>
    <x v="0"/>
    <d v="2014-05-19T00:00:00"/>
    <n v="109"/>
    <n v="260"/>
    <n v="151"/>
    <n v="10"/>
    <n v="2600"/>
    <n v="0.04"/>
    <n v="104"/>
    <n v="2496"/>
    <n v="240"/>
    <n v="14978"/>
    <n v="19"/>
    <n v="5"/>
    <x v="0"/>
    <s v="NO"/>
    <x v="1"/>
    <s v="Venta Mala"/>
  </r>
  <r>
    <n v="1161108"/>
    <x v="119"/>
    <s v="Fred Wasserman"/>
    <s v="61 York St,Sydney"/>
    <s v="Sydney"/>
    <s v="NSW"/>
    <x v="3"/>
    <x v="9"/>
    <s v="Medio"/>
    <s v="Bolsillos de carpeta de poliéster artesanal"/>
    <x v="0"/>
    <s v="Bolsa de envoltura"/>
    <x v="0"/>
    <d v="2014-01-17T00:00:00"/>
    <n v="226"/>
    <n v="358"/>
    <n v="132"/>
    <n v="4"/>
    <n v="1432"/>
    <n v="0.09"/>
    <n v="128.88"/>
    <n v="1303.1199999999999"/>
    <n v="547"/>
    <n v="12476"/>
    <n v="14"/>
    <n v="1"/>
    <x v="0"/>
    <s v="NO"/>
    <x v="1"/>
    <s v="Venta Mala"/>
  </r>
  <r>
    <n v="1161473"/>
    <x v="69"/>
    <s v="Chad McGuire"/>
    <s v="81 MacLeay St,Potts Point"/>
    <s v="Sydney"/>
    <s v="NSW"/>
    <x v="2"/>
    <x v="7"/>
    <s v="No especificado"/>
    <s v="Bolsillos de carpeta de poliéster artesanal"/>
    <x v="0"/>
    <s v="Bolsa de envoltura"/>
    <x v="0"/>
    <d v="2015-05-02T00:00:00"/>
    <n v="226"/>
    <n v="358"/>
    <n v="132"/>
    <n v="42"/>
    <n v="15036"/>
    <n v="0.06"/>
    <n v="902.16"/>
    <n v="14133.84"/>
    <n v="547"/>
    <n v="24399"/>
    <n v="1"/>
    <n v="5"/>
    <x v="1"/>
    <s v="NO"/>
    <x v="1"/>
    <s v="Venta Mala"/>
  </r>
  <r>
    <n v="1162569"/>
    <x v="120"/>
    <s v="Eudokia Martin"/>
    <s v="412 Brunswick St,Fitzroy"/>
    <s v="Melbourne"/>
    <s v="VIC"/>
    <x v="1"/>
    <x v="2"/>
    <s v="Bajo"/>
    <s v="Conjunto óptico ultra inalámbrico UGen"/>
    <x v="0"/>
    <s v="Caja pequeña"/>
    <x v="0"/>
    <d v="2013-05-15T00:00:00"/>
    <n v="5452"/>
    <n v="10097"/>
    <n v="4645"/>
    <n v="42"/>
    <n v="424074"/>
    <n v="0.01"/>
    <n v="4240.74"/>
    <n v="419833.26"/>
    <n v="718"/>
    <n v="137028"/>
    <n v="14"/>
    <n v="5"/>
    <x v="2"/>
    <s v="SI"/>
    <x v="1"/>
    <s v="Venta Mala"/>
  </r>
  <r>
    <n v="1162569"/>
    <x v="121"/>
    <s v="Thomas Boland"/>
    <s v="3/219 Canley Vale Road,Canley Heights"/>
    <s v="Sydney"/>
    <s v="NSW"/>
    <x v="3"/>
    <x v="4"/>
    <s v="No especificado"/>
    <s v="Conjunto óptico ultra inalámbrico UGen"/>
    <x v="0"/>
    <s v="Caja pequeña"/>
    <x v="0"/>
    <d v="2013-05-11T00:00:00"/>
    <n v="5452"/>
    <n v="10097"/>
    <n v="4645"/>
    <n v="34"/>
    <n v="343298"/>
    <n v="7.0000000000000007E-2"/>
    <n v="24030.86"/>
    <n v="319267.14"/>
    <n v="718"/>
    <n v="137028"/>
    <n v="10"/>
    <n v="5"/>
    <x v="2"/>
    <s v="SI"/>
    <x v="1"/>
    <s v="Venta Mala"/>
  </r>
  <r>
    <n v="1162569"/>
    <x v="122"/>
    <s v="Mathew Reese"/>
    <s v="27 Greenfield Parade,Bankstown"/>
    <s v="Sydney"/>
    <s v="NSW"/>
    <x v="1"/>
    <x v="5"/>
    <s v="Medio"/>
    <s v="Conjunto óptico ultra inalámbrico UGen"/>
    <x v="0"/>
    <s v="Caja pequeña"/>
    <x v="0"/>
    <d v="2014-02-04T00:00:00"/>
    <n v="5452"/>
    <n v="10097"/>
    <n v="4645"/>
    <n v="23"/>
    <n v="232231"/>
    <n v="7.0000000000000007E-2"/>
    <n v="16256.170000000002"/>
    <n v="215974.83"/>
    <n v="718"/>
    <n v="137028"/>
    <n v="3"/>
    <n v="2"/>
    <x v="0"/>
    <s v="SI"/>
    <x v="1"/>
    <s v="Venta Mala"/>
  </r>
  <r>
    <n v="1162569"/>
    <x v="123"/>
    <s v="Beth Thompson"/>
    <s v="85-113 Dunning Ave,Roseberry"/>
    <s v="Sydney"/>
    <s v="NSW"/>
    <x v="1"/>
    <x v="4"/>
    <s v="Alto"/>
    <s v="Postes de encuadernación"/>
    <x v="1"/>
    <s v="Tambor Jumbo"/>
    <x v="2"/>
    <d v="2013-06-20T00:00:00"/>
    <n v="350"/>
    <n v="574"/>
    <n v="224"/>
    <n v="13"/>
    <n v="7462"/>
    <n v="0.04"/>
    <n v="298.48"/>
    <n v="7163.52"/>
    <n v="501"/>
    <n v="4928"/>
    <n v="18"/>
    <n v="6"/>
    <x v="2"/>
    <s v="NO"/>
    <x v="1"/>
    <s v="Venta Mala"/>
  </r>
  <r>
    <n v="1162934"/>
    <x v="54"/>
    <s v="Alex Russell"/>
    <s v="99 Lygon Street,East Brunswick"/>
    <s v="Melbourne"/>
    <s v="VIC"/>
    <x v="0"/>
    <x v="2"/>
    <s v="Medio"/>
    <s v="Hojas de notas de EcoTones"/>
    <x v="0"/>
    <s v="Bolsa de envoltura"/>
    <x v="0"/>
    <d v="2013-05-15T00:00:00"/>
    <n v="252"/>
    <n v="400"/>
    <n v="148"/>
    <n v="35"/>
    <n v="14000"/>
    <n v="0.04"/>
    <n v="560"/>
    <n v="13440"/>
    <n v="130"/>
    <n v="7046"/>
    <n v="13"/>
    <n v="5"/>
    <x v="2"/>
    <s v="NO"/>
    <x v="0"/>
    <s v="Venta Mala"/>
  </r>
  <r>
    <n v="1162934"/>
    <x v="54"/>
    <s v="Alex Russell"/>
    <s v="99 Lygon Street,East Brunswick"/>
    <s v="Melbourne"/>
    <s v="VIC"/>
    <x v="0"/>
    <x v="2"/>
    <s v="Medio"/>
    <s v="Hojas de notas de EcoTones"/>
    <x v="0"/>
    <s v="Caja pequeña"/>
    <x v="0"/>
    <d v="2013-05-15T00:00:00"/>
    <n v="252"/>
    <n v="400"/>
    <n v="148"/>
    <n v="36"/>
    <n v="14400"/>
    <n v="0.03"/>
    <n v="432"/>
    <n v="13968"/>
    <n v="130"/>
    <n v="7046"/>
    <n v="13"/>
    <n v="5"/>
    <x v="2"/>
    <s v="NO"/>
    <x v="0"/>
    <s v="Venta Mala"/>
  </r>
  <r>
    <n v="1163665"/>
    <x v="124"/>
    <s v="Michelle Lonsdale"/>
    <s v="Sydney Fish Market, Bank Street, Sydney"/>
    <s v="Sydney"/>
    <s v="NSW"/>
    <x v="1"/>
    <x v="3"/>
    <s v="No especificado"/>
    <s v="Papel de computadora de barra de color Smiths"/>
    <x v="0"/>
    <s v="Bolsa de envoltura"/>
    <x v="0"/>
    <d v="2015-05-08T00:00:00"/>
    <n v="2197"/>
    <n v="3544"/>
    <n v="1347"/>
    <n v="40"/>
    <n v="141760"/>
    <n v="0.03"/>
    <n v="4252.8"/>
    <n v="137507.20000000001"/>
    <n v="492"/>
    <n v="53879"/>
    <n v="6"/>
    <n v="5"/>
    <x v="1"/>
    <s v="SI"/>
    <x v="0"/>
    <s v="Venta Mala"/>
  </r>
  <r>
    <n v="1163665"/>
    <x v="120"/>
    <s v="Sean ODonnell"/>
    <s v="541 Church St ,Richmond"/>
    <s v="Melbourne"/>
    <s v="VIC"/>
    <x v="3"/>
    <x v="8"/>
    <s v="Alto"/>
    <s v="Rotafolio Artesanal Carpeta de Caballete, Negro"/>
    <x v="0"/>
    <s v="Caja pequeña"/>
    <x v="0"/>
    <d v="2013-05-15T00:00:00"/>
    <n v="1388"/>
    <n v="2238"/>
    <n v="850"/>
    <n v="48"/>
    <n v="107424"/>
    <n v="0.01"/>
    <n v="1074.24"/>
    <n v="106349.75999999999"/>
    <n v="1510"/>
    <n v="53879"/>
    <n v="14"/>
    <n v="5"/>
    <x v="2"/>
    <s v="SI"/>
    <x v="0"/>
    <s v="Venta Mala"/>
  </r>
  <r>
    <n v="1164030"/>
    <x v="120"/>
    <s v="Scot Wooten"/>
    <s v="Westfield 1 Anderson St,Chatswood"/>
    <s v="Sydney"/>
    <s v="NSW"/>
    <x v="1"/>
    <x v="5"/>
    <s v="Medio"/>
    <s v="Lápices de colores DrawIt, juego de 48 colores"/>
    <x v="1"/>
    <s v="Caja pequeña"/>
    <x v="0"/>
    <d v="2013-05-16T00:00:00"/>
    <n v="2156"/>
    <n v="3655"/>
    <n v="1499"/>
    <n v="16"/>
    <n v="58480"/>
    <n v="0.01"/>
    <n v="584.80000000000007"/>
    <n v="57895.199999999997"/>
    <n v="1389"/>
    <n v="149417"/>
    <n v="14"/>
    <n v="5"/>
    <x v="2"/>
    <s v="NO"/>
    <x v="0"/>
    <s v="Buena Venta"/>
  </r>
  <r>
    <n v="1164030"/>
    <x v="125"/>
    <s v="Roy Collins"/>
    <s v="Westfield Sydney,Sydney"/>
    <s v="Sydney"/>
    <s v="NSW"/>
    <x v="2"/>
    <x v="1"/>
    <s v="Alto"/>
    <s v="Suite óptica inalámbrica UGen Ultra Professional"/>
    <x v="0"/>
    <s v="Caja pequeña"/>
    <x v="0"/>
    <d v="2016-05-12T00:00:00"/>
    <n v="15650"/>
    <n v="30097"/>
    <n v="14447"/>
    <n v="42"/>
    <n v="1264074"/>
    <n v="0"/>
    <n v="0"/>
    <n v="1264074"/>
    <n v="718"/>
    <n v="559050"/>
    <n v="10"/>
    <n v="5"/>
    <x v="3"/>
    <s v="SI"/>
    <x v="0"/>
    <s v="Buena Venta"/>
  </r>
  <r>
    <n v="1164395"/>
    <x v="16"/>
    <s v="Sibella Parks"/>
    <s v="180 High Street,Windsor"/>
    <s v="Melbourne"/>
    <s v="VIC"/>
    <x v="0"/>
    <x v="2"/>
    <s v="Crítico"/>
    <s v="Teclado de acceso TechSavi"/>
    <x v="0"/>
    <s v="Caja pequeña"/>
    <x v="0"/>
    <d v="2015-05-18T00:00:00"/>
    <n v="1007"/>
    <n v="1598"/>
    <n v="591"/>
    <n v="23"/>
    <n v="36754"/>
    <n v="0.02"/>
    <n v="735.08"/>
    <n v="36018.92"/>
    <n v="400"/>
    <n v="59163"/>
    <n v="18"/>
    <n v="5"/>
    <x v="1"/>
    <s v="NO"/>
    <x v="1"/>
    <s v="Venta Mala"/>
  </r>
  <r>
    <n v="1164761"/>
    <x v="126"/>
    <s v="Philip Brown"/>
    <s v="499-501 Lygon Street,Carlton North"/>
    <s v="Melbourne"/>
    <s v="VIC"/>
    <x v="3"/>
    <x v="8"/>
    <s v="Medio"/>
    <s v="Suite óptica inalámbrica UGen Ultra Professional"/>
    <x v="0"/>
    <s v="Caja pequeña"/>
    <x v="0"/>
    <d v="2014-07-27T00:00:00"/>
    <n v="15650"/>
    <n v="30097"/>
    <n v="14447"/>
    <n v="48"/>
    <n v="1444656"/>
    <n v="0.04"/>
    <n v="57786.239999999998"/>
    <n v="1386869.76"/>
    <n v="718"/>
    <n v="431050"/>
    <n v="25"/>
    <n v="7"/>
    <x v="0"/>
    <s v="SI"/>
    <x v="0"/>
    <s v="Buena Venta"/>
  </r>
  <r>
    <n v="1164761"/>
    <x v="51"/>
    <s v="Nora Price"/>
    <s v="7 Khartoum Rd,Macquarie Park"/>
    <s v="Sydney"/>
    <s v="NSW"/>
    <x v="1"/>
    <x v="11"/>
    <s v="Medio"/>
    <s v="Beekin 6 Outlet Tira de Sobretensión Metálica"/>
    <x v="0"/>
    <s v="Bolsa de envoltura"/>
    <x v="0"/>
    <d v="2015-08-13T00:00:00"/>
    <n v="446"/>
    <n v="1089"/>
    <n v="643"/>
    <n v="21"/>
    <n v="22869"/>
    <n v="0.06"/>
    <n v="1372.1399999999999"/>
    <n v="21496.86"/>
    <n v="450"/>
    <n v="63597"/>
    <n v="10"/>
    <n v="8"/>
    <x v="1"/>
    <s v="NO"/>
    <x v="0"/>
    <s v="Venta Mala"/>
  </r>
  <r>
    <n v="1165126"/>
    <x v="127"/>
    <s v="David Smith"/>
    <s v="85-113 Dunning Ave,Roseberry"/>
    <s v="Sydney"/>
    <s v="NSW"/>
    <x v="1"/>
    <x v="4"/>
    <s v="Medio"/>
    <s v="TipoApertura lateral derecha Sobres expansivos de pelar y seel"/>
    <x v="0"/>
    <s v="Caja pequeña"/>
    <x v="0"/>
    <d v="2015-02-06T00:00:00"/>
    <n v="5429"/>
    <n v="9048"/>
    <n v="3619"/>
    <n v="24"/>
    <n v="217152"/>
    <n v="0.05"/>
    <n v="10857.6"/>
    <n v="206294.39999999999"/>
    <n v="1999"/>
    <n v="97546"/>
    <n v="4"/>
    <n v="2"/>
    <x v="1"/>
    <s v="SI"/>
    <x v="0"/>
    <s v="Buena Venta"/>
  </r>
  <r>
    <n v="1165491"/>
    <x v="119"/>
    <s v="Fred Wasserman"/>
    <s v="61 York St,Sydney"/>
    <s v="Sydney"/>
    <s v="NSW"/>
    <x v="3"/>
    <x v="9"/>
    <s v="No especificado"/>
    <s v="Resaltadores de acento principales constantes"/>
    <x v="1"/>
    <s v="Caja grande"/>
    <x v="0"/>
    <d v="2014-01-17T00:00:00"/>
    <n v="375"/>
    <n v="708"/>
    <n v="333"/>
    <n v="29"/>
    <n v="20532"/>
    <n v="0"/>
    <n v="0"/>
    <n v="20532"/>
    <n v="235"/>
    <n v="12376"/>
    <n v="14"/>
    <n v="1"/>
    <x v="0"/>
    <s v="NO"/>
    <x v="0"/>
    <s v="Venta Mala"/>
  </r>
  <r>
    <n v="1165491"/>
    <x v="121"/>
    <s v="Roy Collins"/>
    <s v="Westfield Sydney,Sydney"/>
    <s v="Sydney"/>
    <s v="NSW"/>
    <x v="1"/>
    <x v="1"/>
    <s v="Alto"/>
    <s v="Hojas de notas sin acolchado"/>
    <x v="0"/>
    <s v="Caja pequeña"/>
    <x v="0"/>
    <d v="2013-05-22T00:00:00"/>
    <n v="259"/>
    <n v="398"/>
    <n v="139"/>
    <n v="36"/>
    <n v="14328"/>
    <n v="0.05"/>
    <n v="716.40000000000009"/>
    <n v="13611.6"/>
    <n v="297"/>
    <n v="10978"/>
    <n v="10"/>
    <n v="5"/>
    <x v="2"/>
    <s v="NO"/>
    <x v="0"/>
    <s v="Venta Mala"/>
  </r>
  <r>
    <n v="1165856"/>
    <x v="128"/>
    <s v="Natalie Webber"/>
    <s v="98-104 Parramatta Rd,Camperdown"/>
    <s v="Sydney"/>
    <s v="NSW"/>
    <x v="3"/>
    <x v="3"/>
    <s v="Alto"/>
    <s v="Artisan 48 Etiquetas"/>
    <x v="0"/>
    <s v="Caja pequeña"/>
    <x v="0"/>
    <d v="2013-02-26T00:00:00"/>
    <n v="384"/>
    <n v="630"/>
    <n v="246"/>
    <n v="38"/>
    <n v="23940"/>
    <n v="0.04"/>
    <n v="957.6"/>
    <n v="22982.400000000001"/>
    <n v="50"/>
    <n v="11229"/>
    <n v="26"/>
    <n v="2"/>
    <x v="2"/>
    <s v="NO"/>
    <x v="1"/>
    <s v="Venta Mala"/>
  </r>
  <r>
    <n v="1166222"/>
    <x v="11"/>
    <s v="Alex Russell"/>
    <s v="99 Lygon Street,East Brunswick"/>
    <s v="Melbourne"/>
    <s v="VIC"/>
    <x v="0"/>
    <x v="2"/>
    <s v="Medio"/>
    <s v="Resaltadores de acento principales constantes"/>
    <x v="0"/>
    <s v="Caja pequeña"/>
    <x v="0"/>
    <d v="2013-02-12T00:00:00"/>
    <n v="375"/>
    <n v="708"/>
    <n v="333"/>
    <n v="39"/>
    <n v="27612"/>
    <n v="0.03"/>
    <n v="828.36"/>
    <n v="26783.64"/>
    <n v="235"/>
    <n v="19946"/>
    <n v="11"/>
    <n v="2"/>
    <x v="2"/>
    <s v="NO"/>
    <x v="1"/>
    <s v="Venta Mala"/>
  </r>
  <r>
    <n v="1166222"/>
    <x v="103"/>
    <s v="Saphhira Shifley"/>
    <s v="Westfield Miranda, 600 Kingsway,Miranda"/>
    <s v="Sydney"/>
    <s v="NSW"/>
    <x v="3"/>
    <x v="11"/>
    <s v="Alto"/>
    <s v="Cubos de Memo Alto"/>
    <x v="0"/>
    <s v="Caja pequeña"/>
    <x v="1"/>
    <d v="2015-01-21T00:00:00"/>
    <n v="332"/>
    <n v="518"/>
    <n v="186"/>
    <n v="22"/>
    <n v="11396"/>
    <n v="7.0000000000000007E-2"/>
    <n v="797.72"/>
    <n v="10598.28"/>
    <n v="204"/>
    <n v="4593"/>
    <n v="20"/>
    <n v="1"/>
    <x v="1"/>
    <s v="NO"/>
    <x v="1"/>
    <s v="Venta Mala"/>
  </r>
  <r>
    <n v="1166587"/>
    <x v="129"/>
    <s v="Giulietta Dortch"/>
    <s v="180 High Street,Windsor"/>
    <s v="Melbourne"/>
    <s v="VIC"/>
    <x v="1"/>
    <x v="2"/>
    <s v="Alto"/>
    <s v="Sacapuntas Smiths SlimLine"/>
    <x v="0"/>
    <s v="Caja pequeña"/>
    <x v="0"/>
    <d v="2013-06-23T00:00:00"/>
    <n v="479"/>
    <n v="1197"/>
    <n v="718"/>
    <n v="16"/>
    <n v="19152"/>
    <n v="0.01"/>
    <n v="191.52"/>
    <n v="18960.48"/>
    <n v="581"/>
    <n v="22633"/>
    <n v="21"/>
    <n v="6"/>
    <x v="2"/>
    <s v="NO"/>
    <x v="0"/>
    <s v="Venta Mala"/>
  </r>
  <r>
    <n v="1166952"/>
    <x v="130"/>
    <s v="Karl Brown"/>
    <s v="470 Anzac Parade,Kingsford"/>
    <s v="Sydney"/>
    <s v="NSW"/>
    <x v="1"/>
    <x v="0"/>
    <s v="Medio"/>
    <s v="Etiquetas Artisan 474"/>
    <x v="0"/>
    <s v="Bolsa de envoltura"/>
    <x v="0"/>
    <d v="2013-07-26T00:00:00"/>
    <n v="184"/>
    <n v="288"/>
    <n v="104"/>
    <n v="35"/>
    <n v="10080"/>
    <n v="0.06"/>
    <n v="604.79999999999995"/>
    <n v="9475.2000000000007"/>
    <n v="99"/>
    <n v="5322"/>
    <n v="24"/>
    <n v="7"/>
    <x v="2"/>
    <s v="NO"/>
    <x v="0"/>
    <s v="Venta Mala"/>
  </r>
  <r>
    <n v="1166952"/>
    <x v="47"/>
    <s v="Roy Skaria"/>
    <s v="2/797 Botany Rd,Rosebery"/>
    <s v="Sydney"/>
    <s v="NSW"/>
    <x v="0"/>
    <x v="7"/>
    <s v="No especificado"/>
    <s v="Marco de documentos de aluminio"/>
    <x v="0"/>
    <s v="Paquete pequeño"/>
    <x v="1"/>
    <d v="2013-05-21T00:00:00"/>
    <n v="550"/>
    <n v="1222"/>
    <n v="672"/>
    <n v="30"/>
    <n v="36660"/>
    <n v="0.03"/>
    <n v="1099.8"/>
    <n v="35560.199999999997"/>
    <n v="285"/>
    <n v="43055"/>
    <n v="20"/>
    <n v="5"/>
    <x v="2"/>
    <s v="NO"/>
    <x v="0"/>
    <s v="Venta Mala"/>
  </r>
  <r>
    <n v="1166952"/>
    <x v="47"/>
    <s v="Roy Skaria"/>
    <s v="2/797 Botany Rd,Rosebery"/>
    <s v="Sydney"/>
    <s v="NSW"/>
    <x v="0"/>
    <x v="7"/>
    <s v="No especificado"/>
    <s v="Marco de documentos de aluminio"/>
    <x v="0"/>
    <s v="Caja pequeña"/>
    <x v="0"/>
    <d v="2013-05-21T00:00:00"/>
    <n v="550"/>
    <n v="1222"/>
    <n v="672"/>
    <n v="8"/>
    <n v="9776"/>
    <n v="7.0000000000000007E-2"/>
    <n v="684.32"/>
    <n v="9091.68"/>
    <n v="285"/>
    <n v="43055"/>
    <n v="20"/>
    <n v="5"/>
    <x v="2"/>
    <s v="NO"/>
    <x v="1"/>
    <s v="Venta Mala"/>
  </r>
  <r>
    <n v="1166952"/>
    <x v="47"/>
    <s v="Roy Skaria"/>
    <s v="2/797 Botany Rd,Rosebery"/>
    <s v="Sydney"/>
    <s v="NSW"/>
    <x v="1"/>
    <x v="7"/>
    <s v="Medio"/>
    <s v="Marco de documentos de aluminio"/>
    <x v="0"/>
    <s v="Paquete pequeño"/>
    <x v="0"/>
    <d v="2013-05-21T00:00:00"/>
    <n v="550"/>
    <n v="1222"/>
    <n v="672"/>
    <n v="8"/>
    <n v="9776"/>
    <n v="0.03"/>
    <n v="293.27999999999997"/>
    <n v="9482.7199999999993"/>
    <n v="285"/>
    <n v="43055"/>
    <n v="20"/>
    <n v="5"/>
    <x v="2"/>
    <s v="NO"/>
    <x v="1"/>
    <s v="Venta Mala"/>
  </r>
  <r>
    <n v="1166952"/>
    <x v="47"/>
    <s v="Roy Skaria"/>
    <s v="2/797 Botany Rd,Rosebery"/>
    <s v="Sydney"/>
    <s v="NSW"/>
    <x v="1"/>
    <x v="7"/>
    <s v="Medio"/>
    <s v="Marco de documentos de aluminio"/>
    <x v="0"/>
    <s v="Bolsa de envoltura"/>
    <x v="0"/>
    <d v="2013-05-21T00:00:00"/>
    <n v="550"/>
    <n v="1222"/>
    <n v="672"/>
    <n v="35"/>
    <n v="42770"/>
    <n v="0.06"/>
    <n v="2566.1999999999998"/>
    <n v="40203.800000000003"/>
    <n v="285"/>
    <n v="43055"/>
    <n v="20"/>
    <n v="5"/>
    <x v="2"/>
    <s v="NO"/>
    <x v="1"/>
    <s v="Venta Mala"/>
  </r>
  <r>
    <n v="1167683"/>
    <x v="47"/>
    <s v="Brad Eason"/>
    <s v="1737 Botany Rd,Banksmeadow"/>
    <s v="Sydney"/>
    <s v="NSW"/>
    <x v="1"/>
    <x v="5"/>
    <s v="Bajo"/>
    <s v="Carpeta Artisan Legal de 4 Anillas"/>
    <x v="0"/>
    <s v="Caja pequeña"/>
    <x v="0"/>
    <d v="2013-05-22T00:00:00"/>
    <n v="1364"/>
    <n v="2098"/>
    <n v="734"/>
    <n v="19"/>
    <n v="39862"/>
    <n v="0.01"/>
    <n v="398.62"/>
    <n v="39463.379999999997"/>
    <n v="149"/>
    <n v="88894"/>
    <n v="20"/>
    <n v="5"/>
    <x v="2"/>
    <s v="NO"/>
    <x v="0"/>
    <s v="Buena Venta"/>
  </r>
  <r>
    <n v="1168413"/>
    <x v="131"/>
    <s v="Deborah Brumfield"/>
    <s v="501 George St,Sydney"/>
    <s v="Sydney"/>
    <s v="NSW"/>
    <x v="0"/>
    <x v="7"/>
    <s v="Bajo"/>
    <s v="Teclado de acceso TychSavi"/>
    <x v="0"/>
    <s v="Caja pequeña"/>
    <x v="0"/>
    <d v="2014-05-18T00:00:00"/>
    <n v="1007"/>
    <n v="1598"/>
    <n v="591"/>
    <n v="31"/>
    <n v="49538"/>
    <n v="7.0000000000000007E-2"/>
    <n v="3467.6600000000003"/>
    <n v="46070.34"/>
    <n v="400"/>
    <n v="25236"/>
    <n v="17"/>
    <n v="5"/>
    <x v="0"/>
    <s v="NO"/>
    <x v="1"/>
    <s v="Venta Mala"/>
  </r>
  <r>
    <n v="1168778"/>
    <x v="132"/>
    <s v="Thomas Boland"/>
    <s v="3/219 Canley Vale Road,Canley Heights"/>
    <s v="Sydney"/>
    <s v="NSW"/>
    <x v="2"/>
    <x v="4"/>
    <s v="Alto"/>
    <s v="Juego de lápices de color PastelOcean"/>
    <x v="1"/>
    <s v="Caja pequeña"/>
    <x v="0"/>
    <d v="2013-05-20T00:00:00"/>
    <n v="1111"/>
    <n v="1984"/>
    <n v="873"/>
    <n v="40"/>
    <n v="79360"/>
    <n v="0.03"/>
    <n v="2380.7999999999997"/>
    <n v="76979.199999999997"/>
    <n v="410"/>
    <n v="43533"/>
    <n v="19"/>
    <n v="5"/>
    <x v="2"/>
    <s v="NO"/>
    <x v="1"/>
    <s v="Venta Mala"/>
  </r>
  <r>
    <n v="1169143"/>
    <x v="133"/>
    <s v="Nancy Lomonaco"/>
    <s v="531 King St,Newtown"/>
    <s v="Sydney"/>
    <s v="NSW"/>
    <x v="1"/>
    <x v="4"/>
    <s v="Bajo"/>
    <s v="TypeRight Sobres Pelables y Transparentes de Apertura Superior, Blanco Liso"/>
    <x v="0"/>
    <s v="Paquete pequeño"/>
    <x v="0"/>
    <d v="2013-09-01T00:00:00"/>
    <n v="1685"/>
    <n v="2718"/>
    <n v="1033"/>
    <n v="50"/>
    <n v="135900"/>
    <n v="0.08"/>
    <n v="10872"/>
    <n v="125028"/>
    <n v="823"/>
    <n v="45643"/>
    <n v="30"/>
    <n v="8"/>
    <x v="2"/>
    <s v="SI"/>
    <x v="0"/>
    <s v="Venta Mala"/>
  </r>
  <r>
    <n v="1169143"/>
    <x v="134"/>
    <s v="Thais Sissman"/>
    <s v="53-55 Liverpool St,Sydney"/>
    <s v="Sydney"/>
    <s v="NSW"/>
    <x v="2"/>
    <x v="0"/>
    <s v="Alto"/>
    <s v="Papel Pergamino Alto, Colores Surtidos"/>
    <x v="0"/>
    <s v="Bolsa de envoltura"/>
    <x v="0"/>
    <d v="2013-05-23T00:00:00"/>
    <n v="459"/>
    <n v="728"/>
    <n v="269"/>
    <n v="9"/>
    <n v="6552"/>
    <n v="0.09"/>
    <n v="589.67999999999995"/>
    <n v="5962.32"/>
    <n v="1115"/>
    <n v="2455"/>
    <n v="22"/>
    <n v="5"/>
    <x v="2"/>
    <s v="NO"/>
    <x v="0"/>
    <s v="Venta Mala"/>
  </r>
  <r>
    <n v="1169873"/>
    <x v="135"/>
    <s v="Justin Knight"/>
    <s v="Macquarie Centre Cnr Herring Road &amp; Waterloo Road,Macquarie Park"/>
    <s v="Sydney"/>
    <s v="NSW"/>
    <x v="0"/>
    <x v="5"/>
    <s v="Crítico"/>
    <s v="Hojas de notas sin acolchado"/>
    <x v="0"/>
    <s v="Bolsa de envoltura"/>
    <x v="0"/>
    <d v="2013-03-31T00:00:00"/>
    <n v="259"/>
    <n v="398"/>
    <n v="139"/>
    <n v="38"/>
    <n v="15124"/>
    <n v="7.0000000000000007E-2"/>
    <n v="1058.68"/>
    <n v="14065.32"/>
    <n v="297"/>
    <n v="3427"/>
    <n v="30"/>
    <n v="3"/>
    <x v="2"/>
    <s v="NO"/>
    <x v="1"/>
    <s v="Venta Mala"/>
  </r>
  <r>
    <n v="1170238"/>
    <x v="136"/>
    <s v="Bill Donatelli"/>
    <s v="359 Crown Street,Surry Hills"/>
    <s v="Sydney"/>
    <s v="NSW"/>
    <x v="1"/>
    <x v="3"/>
    <s v="Medio"/>
    <s v="Teclado en una caja Alto"/>
    <x v="0"/>
    <s v="Bolsa de envoltura"/>
    <x v="0"/>
    <d v="2015-01-24T00:00:00"/>
    <n v="640"/>
    <n v="2910"/>
    <n v="2270"/>
    <n v="17"/>
    <n v="49470"/>
    <n v="0.09"/>
    <n v="4452.3"/>
    <n v="45017.7"/>
    <n v="400"/>
    <n v="95470"/>
    <n v="22"/>
    <n v="1"/>
    <x v="1"/>
    <s v="NO"/>
    <x v="0"/>
    <s v="Buena Venta"/>
  </r>
  <r>
    <n v="1170238"/>
    <x v="137"/>
    <s v="Monica Federle"/>
    <s v="834 Bourke St,Waterloo"/>
    <s v="Sydney"/>
    <s v="NSW"/>
    <x v="3"/>
    <x v="13"/>
    <s v="No especificado"/>
    <s v="Teclado en una caja Alto"/>
    <x v="0"/>
    <s v="Bolsa de envoltura"/>
    <x v="0"/>
    <d v="2014-11-20T00:00:00"/>
    <n v="640"/>
    <n v="2910"/>
    <n v="2270"/>
    <n v="45"/>
    <n v="130950"/>
    <n v="0.08"/>
    <n v="10476"/>
    <n v="120474"/>
    <n v="400"/>
    <n v="95470"/>
    <n v="16"/>
    <n v="11"/>
    <x v="0"/>
    <s v="SI"/>
    <x v="0"/>
    <s v="Buena Venta"/>
  </r>
  <r>
    <n v="1170604"/>
    <x v="138"/>
    <s v="Amy Hunt"/>
    <s v="60 Commercial Rd,Prahran"/>
    <s v="Melbourne"/>
    <s v="VIC"/>
    <x v="1"/>
    <x v="8"/>
    <s v="Alto"/>
    <s v="Archivo de bloqueo plegable de lujo con cajón"/>
    <x v="0"/>
    <s v="Caja pequeña"/>
    <x v="0"/>
    <d v="2016-12-10T00:00:00"/>
    <n v="17883"/>
    <n v="41588"/>
    <n v="23705"/>
    <n v="24"/>
    <n v="998112"/>
    <n v="0.03"/>
    <n v="29943.360000000001"/>
    <n v="968168.64"/>
    <n v="1137"/>
    <n v="136513"/>
    <n v="8"/>
    <n v="12"/>
    <x v="3"/>
    <s v="SI"/>
    <x v="0"/>
    <s v="Buena Venta"/>
  </r>
  <r>
    <n v="1170604"/>
    <x v="139"/>
    <s v="Neil Knudson"/>
    <s v="4A Lyons St,Strathfield"/>
    <s v="Sydney"/>
    <s v="NSW"/>
    <x v="0"/>
    <x v="0"/>
    <s v="Bajo"/>
    <s v="Lengüetas de plástico reposicionables imprimibles artesanalmente"/>
    <x v="1"/>
    <s v="Tambor Jumbo"/>
    <x v="2"/>
    <d v="2013-10-07T00:00:00"/>
    <n v="533"/>
    <n v="860"/>
    <n v="327"/>
    <n v="18"/>
    <n v="15480"/>
    <n v="0.09"/>
    <n v="1393.2"/>
    <n v="14086.8"/>
    <n v="619"/>
    <n v="23377"/>
    <n v="5"/>
    <n v="10"/>
    <x v="2"/>
    <s v="NO"/>
    <x v="0"/>
    <s v="Venta Mala"/>
  </r>
  <r>
    <n v="1170604"/>
    <x v="53"/>
    <s v="Thea Hudgings"/>
    <s v="240-242 Johnston Street,Fitzroy"/>
    <s v="Melbourne"/>
    <s v="VIC"/>
    <x v="3"/>
    <x v="2"/>
    <s v="Alto"/>
    <s v="Etiquetas Artisan 474"/>
    <x v="1"/>
    <s v="Caja pequeña"/>
    <x v="0"/>
    <d v="2013-05-11T00:00:00"/>
    <n v="184"/>
    <n v="288"/>
    <n v="104"/>
    <n v="37"/>
    <n v="10656"/>
    <n v="0.01"/>
    <n v="106.56"/>
    <n v="10549.44"/>
    <n v="99"/>
    <n v="5722"/>
    <n v="9"/>
    <n v="5"/>
    <x v="2"/>
    <s v="NO"/>
    <x v="0"/>
    <s v="Venta Mala"/>
  </r>
  <r>
    <n v="1170969"/>
    <x v="72"/>
    <s v="Denny Ordway"/>
    <s v="523 King St,Newtown"/>
    <s v="Sydney"/>
    <s v="NSW"/>
    <x v="1"/>
    <x v="6"/>
    <s v="Crítico"/>
    <s v="Lengüetas de plástico reposicionables imprimibles artesanalmente"/>
    <x v="1"/>
    <s v="Caja pequeña"/>
    <x v="0"/>
    <d v="2013-05-26T00:00:00"/>
    <n v="533"/>
    <n v="860"/>
    <n v="327"/>
    <n v="48"/>
    <n v="41280"/>
    <n v="0.04"/>
    <n v="1651.2"/>
    <n v="39628.800000000003"/>
    <n v="619"/>
    <n v="24658"/>
    <n v="26"/>
    <n v="5"/>
    <x v="2"/>
    <s v="NO"/>
    <x v="1"/>
    <s v="Venta Mala"/>
  </r>
  <r>
    <n v="1170969"/>
    <x v="140"/>
    <s v="Cyma Kinney"/>
    <s v="Sydney Fish Market, Bank Street, Sydney"/>
    <s v="Sydney"/>
    <s v="NSW"/>
    <x v="0"/>
    <x v="3"/>
    <s v="Alto"/>
    <s v="TechSavi Navegador Inalámbrico Dúo"/>
    <x v="0"/>
    <s v="Caja pequeña"/>
    <x v="0"/>
    <d v="2014-09-03T00:00:00"/>
    <n v="4211"/>
    <n v="8098"/>
    <n v="3887"/>
    <n v="29"/>
    <n v="234842"/>
    <n v="0.03"/>
    <n v="7045.2599999999993"/>
    <n v="227796.74"/>
    <n v="718"/>
    <n v="1118315"/>
    <n v="4"/>
    <n v="9"/>
    <x v="0"/>
    <s v="SI"/>
    <x v="1"/>
    <s v="Venta Mala"/>
  </r>
  <r>
    <n v="1171334"/>
    <x v="36"/>
    <s v="Nick Zandusky"/>
    <s v="224A Gertrude St,Fitzroy"/>
    <s v="Melbourne"/>
    <s v="VIC"/>
    <x v="3"/>
    <x v="2"/>
    <s v="No especificado"/>
    <s v="Lengüetas de plástico reposicionables imprimibles artesanalmente"/>
    <x v="0"/>
    <s v="Caja pequeña"/>
    <x v="0"/>
    <d v="2013-07-30T00:00:00"/>
    <n v="533"/>
    <n v="860"/>
    <n v="327"/>
    <n v="42"/>
    <n v="36120"/>
    <n v="0.01"/>
    <n v="361.2"/>
    <n v="35758.800000000003"/>
    <n v="619"/>
    <n v="87924"/>
    <n v="29"/>
    <n v="7"/>
    <x v="2"/>
    <s v="NO"/>
    <x v="1"/>
    <s v="Venta Mala"/>
  </r>
  <r>
    <n v="1171699"/>
    <x v="141"/>
    <s v="William Brown"/>
    <s v="3 Carrington Road ,Box Hill"/>
    <s v="Melbourne"/>
    <s v="VIC"/>
    <x v="1"/>
    <x v="8"/>
    <s v="No especificado"/>
    <s v="Iluminador fluorescente Artisan Hi-Liter Comfort Grip, tinta amarilla"/>
    <x v="0"/>
    <s v="Caja pequeña"/>
    <x v="0"/>
    <d v="2014-06-30T00:00:00"/>
    <n v="105"/>
    <n v="195"/>
    <n v="90"/>
    <n v="1"/>
    <n v="195"/>
    <n v="0"/>
    <n v="0"/>
    <n v="195"/>
    <n v="163"/>
    <n v="6448"/>
    <n v="29"/>
    <n v="6"/>
    <x v="0"/>
    <s v="NO"/>
    <x v="1"/>
    <s v="Venta Mala"/>
  </r>
  <r>
    <n v="1171699"/>
    <x v="142"/>
    <s v="Sam Craven"/>
    <s v="8 Rankins Lane ,Melbourne"/>
    <s v="Melbourne"/>
    <s v="VIC"/>
    <x v="2"/>
    <x v="2"/>
    <s v="Alto"/>
    <s v="Rotuladores fluorescentes artesanales de estilo de escritorio de alto litro"/>
    <x v="0"/>
    <s v="Caja pequeña"/>
    <x v="0"/>
    <d v="2014-10-19T00:00:00"/>
    <n v="176"/>
    <n v="338"/>
    <n v="162"/>
    <n v="49"/>
    <n v="16562"/>
    <n v="0.08"/>
    <n v="1324.96"/>
    <n v="15237.04"/>
    <n v="85"/>
    <n v="4339"/>
    <n v="17"/>
    <n v="10"/>
    <x v="0"/>
    <s v="NO"/>
    <x v="1"/>
    <s v="Venta Mala"/>
  </r>
  <r>
    <n v="1171699"/>
    <x v="60"/>
    <s v="Christina Vanderzanden"/>
    <s v="188 Pitt Street,Sydney"/>
    <s v="Sydney"/>
    <s v="NSW"/>
    <x v="1"/>
    <x v="0"/>
    <s v="Alto"/>
    <s v="Resaltadores de acento líquidos constantes"/>
    <x v="0"/>
    <s v="Caja pequeña"/>
    <x v="0"/>
    <d v="2013-03-20T00:00:00"/>
    <n v="347"/>
    <n v="668"/>
    <n v="321"/>
    <n v="23"/>
    <n v="15364"/>
    <n v="0.02"/>
    <n v="307.28000000000003"/>
    <n v="15056.72"/>
    <n v="150"/>
    <n v="12957"/>
    <n v="16"/>
    <n v="3"/>
    <x v="2"/>
    <s v="NO"/>
    <x v="0"/>
    <s v="Venta Mala"/>
  </r>
  <r>
    <n v="1172065"/>
    <x v="79"/>
    <s v="Erica Smith"/>
    <s v="188 Pitt Street,Sydney"/>
    <s v="Sydney"/>
    <s v="NSW"/>
    <x v="3"/>
    <x v="0"/>
    <s v="Medio"/>
    <s v="Clips de aglutinante metálico OIC Bulk Pack"/>
    <x v="0"/>
    <s v="Paquete pequeño"/>
    <x v="0"/>
    <d v="2013-03-27T00:00:00"/>
    <n v="213"/>
    <n v="349"/>
    <n v="136"/>
    <n v="28"/>
    <n v="9772"/>
    <n v="0.03"/>
    <n v="293.15999999999997"/>
    <n v="9478.84"/>
    <n v="76"/>
    <n v="12951"/>
    <n v="27"/>
    <n v="3"/>
    <x v="2"/>
    <s v="NO"/>
    <x v="1"/>
    <s v="Venta Mala"/>
  </r>
  <r>
    <n v="1172065"/>
    <x v="106"/>
    <s v="Sandra Glassco"/>
    <s v="224A Gertrude St,Fitzroy"/>
    <s v="Melbourne"/>
    <s v="VIC"/>
    <x v="2"/>
    <x v="2"/>
    <s v="No especificado"/>
    <s v="Etiquetas Artisan 474"/>
    <x v="0"/>
    <s v="Caja pequeña"/>
    <x v="0"/>
    <d v="2014-02-16T00:00:00"/>
    <n v="184"/>
    <n v="288"/>
    <n v="104"/>
    <n v="8"/>
    <n v="2304"/>
    <n v="0.01"/>
    <n v="23.04"/>
    <n v="2280.96"/>
    <n v="99"/>
    <n v="2347"/>
    <n v="15"/>
    <n v="2"/>
    <x v="0"/>
    <s v="NO"/>
    <x v="1"/>
    <s v="Venta Mala"/>
  </r>
  <r>
    <n v="1172065"/>
    <x v="143"/>
    <s v="Jasper Cacioppo"/>
    <s v="24 Addison Rd,Marrickville"/>
    <s v="Sydney"/>
    <s v="NSW"/>
    <x v="0"/>
    <x v="10"/>
    <s v="Crítico"/>
    <s v="Disquetes de formato láser neón para Mac, 10/paquete"/>
    <x v="0"/>
    <s v="Caja pequeña"/>
    <x v="0"/>
    <d v="2013-02-16T00:00:00"/>
    <n v="187"/>
    <n v="812"/>
    <n v="625"/>
    <n v="45"/>
    <n v="36540"/>
    <n v="0.08"/>
    <n v="2923.2000000000003"/>
    <n v="33616.800000000003"/>
    <n v="283"/>
    <n v="5921"/>
    <n v="15"/>
    <n v="2"/>
    <x v="2"/>
    <s v="NO"/>
    <x v="1"/>
    <s v="Venta Mala"/>
  </r>
  <r>
    <n v="1172096"/>
    <x v="144"/>
    <s v="Kelly Lampkin"/>
    <s v="310 Wattle St,Ultimo"/>
    <s v="Sydney"/>
    <s v="NSW"/>
    <x v="1"/>
    <x v="6"/>
    <s v="No especificado"/>
    <s v="Juego fluorescente artesanal de seis colores estilo bolígrafo de alto litro"/>
    <x v="0"/>
    <s v="Caja pequeña"/>
    <x v="0"/>
    <d v="2013-06-01T00:00:00"/>
    <n v="216"/>
    <n v="385"/>
    <n v="169"/>
    <n v="1"/>
    <n v="385"/>
    <n v="0"/>
    <n v="0"/>
    <n v="385"/>
    <n v="70"/>
    <n v="12951"/>
    <n v="28"/>
    <n v="5"/>
    <x v="2"/>
    <s v="NO"/>
    <x v="0"/>
    <s v="Venta Mala"/>
  </r>
  <r>
    <n v="1173160"/>
    <x v="145"/>
    <s v="Giulietta Dortch"/>
    <s v="180 High Street,Windsor"/>
    <s v="Melbourne"/>
    <s v="VIC"/>
    <x v="2"/>
    <x v="2"/>
    <s v="Bajo"/>
    <s v="Xit Papel de computadora en blanco"/>
    <x v="1"/>
    <s v="Caja pequeña"/>
    <x v="0"/>
    <d v="2013-07-22T00:00:00"/>
    <n v="1239"/>
    <n v="1998"/>
    <n v="759"/>
    <n v="35"/>
    <n v="69930"/>
    <n v="0.05"/>
    <n v="3496.5"/>
    <n v="66433.5"/>
    <n v="577"/>
    <n v="23954"/>
    <n v="20"/>
    <n v="7"/>
    <x v="2"/>
    <s v="NO"/>
    <x v="0"/>
    <s v="Venta Mala"/>
  </r>
  <r>
    <n v="1173160"/>
    <x v="75"/>
    <s v="Anthony Rawles"/>
    <s v="Shop 1, 186-190 Church Street,Parramatta;46a Macleay Street,Potts Point"/>
    <s v="Sydney"/>
    <s v="NSW"/>
    <x v="2"/>
    <x v="4"/>
    <s v="Crítico"/>
    <s v="Xit Papel de computadora en blanco"/>
    <x v="0"/>
    <s v="Bolsa de envoltura"/>
    <x v="1"/>
    <d v="2013-05-29T00:00:00"/>
    <n v="1239"/>
    <n v="1998"/>
    <n v="759"/>
    <n v="2"/>
    <n v="3996"/>
    <n v="0.03"/>
    <n v="119.88"/>
    <n v="3876.12"/>
    <n v="577"/>
    <n v="23954"/>
    <n v="29"/>
    <n v="5"/>
    <x v="2"/>
    <s v="NO"/>
    <x v="0"/>
    <s v="Venta Mala"/>
  </r>
  <r>
    <n v="1173526"/>
    <x v="146"/>
    <s v="Giulietta Baptist"/>
    <s v="Macquarie Centre Cnr Herring Road,Moore Park"/>
    <s v="Sydney"/>
    <s v="NSW"/>
    <x v="1"/>
    <x v="5"/>
    <s v="Crítico"/>
    <s v="Archivos Rollaway Económicos"/>
    <x v="0"/>
    <s v="Caja pequeña"/>
    <x v="0"/>
    <d v="2014-09-29T00:00:00"/>
    <n v="6773"/>
    <n v="16520"/>
    <n v="9747"/>
    <n v="39"/>
    <n v="644280"/>
    <n v="7.0000000000000007E-2"/>
    <n v="45099.600000000006"/>
    <n v="599180.4"/>
    <n v="1999"/>
    <n v="159955"/>
    <n v="28"/>
    <n v="9"/>
    <x v="0"/>
    <s v="SI"/>
    <x v="1"/>
    <s v="Venta Mala"/>
  </r>
  <r>
    <n v="1173526"/>
    <x v="108"/>
    <s v="Nona Balk"/>
    <s v="120 Hardware St,Melbourne"/>
    <s v="Melbourne"/>
    <s v="VIC"/>
    <x v="3"/>
    <x v="2"/>
    <s v="No especificado"/>
    <s v="Archivos Rollaway Económicos"/>
    <x v="1"/>
    <s v="Caja mediana"/>
    <x v="0"/>
    <d v="2015-08-16T00:00:00"/>
    <n v="6773"/>
    <n v="16520"/>
    <n v="9747"/>
    <n v="45"/>
    <n v="743400"/>
    <n v="0.03"/>
    <n v="22302"/>
    <n v="721098"/>
    <n v="1999"/>
    <n v="48848"/>
    <n v="14"/>
    <n v="8"/>
    <x v="1"/>
    <s v="SI"/>
    <x v="1"/>
    <s v="Venta Mala"/>
  </r>
  <r>
    <n v="1173526"/>
    <x v="147"/>
    <s v="Eugene Hildebrand"/>
    <s v="120 Hardware St,Melbourne"/>
    <s v="Melbourne"/>
    <s v="VIC"/>
    <x v="0"/>
    <x v="2"/>
    <s v="Bajo"/>
    <s v="Tijeras Apex Box Cutter"/>
    <x v="0"/>
    <s v="Caja pequeña"/>
    <x v="0"/>
    <d v="2013-11-03T00:00:00"/>
    <n v="419"/>
    <n v="1023"/>
    <n v="604"/>
    <n v="31"/>
    <n v="31713"/>
    <n v="7.0000000000000007E-2"/>
    <n v="2219.9100000000003"/>
    <n v="29493.09"/>
    <n v="468"/>
    <n v="38481"/>
    <n v="2"/>
    <n v="11"/>
    <x v="2"/>
    <s v="NO"/>
    <x v="0"/>
    <s v="Venta Mala"/>
  </r>
  <r>
    <n v="1173891"/>
    <x v="147"/>
    <s v="Eugene Hildebrand"/>
    <s v="120 Hardware St,Melbourne"/>
    <s v="Melbourne"/>
    <s v="VIC"/>
    <x v="0"/>
    <x v="8"/>
    <s v="Bajo"/>
    <s v="Palitos de tiza sin polvo Pizazz"/>
    <x v="0"/>
    <s v="Bolsa de envoltura"/>
    <x v="0"/>
    <d v="2013-11-03T00:00:00"/>
    <n v="109"/>
    <n v="168"/>
    <n v="59"/>
    <n v="4"/>
    <n v="672"/>
    <n v="0.09"/>
    <n v="60.48"/>
    <n v="611.52"/>
    <n v="100"/>
    <n v="3920"/>
    <n v="2"/>
    <n v="11"/>
    <x v="2"/>
    <s v="NO"/>
    <x v="1"/>
    <s v="Venta Mala"/>
  </r>
  <r>
    <n v="1173891"/>
    <x v="148"/>
    <s v="Allen Armold"/>
    <s v="224A Gertrude St,Fitzroy"/>
    <s v="Melbourne"/>
    <s v="VIC"/>
    <x v="1"/>
    <x v="2"/>
    <s v="Alto"/>
    <s v="UGen Ultra Eron Estilo Paps"/>
    <x v="0"/>
    <s v="Caja pequeña"/>
    <x v="0"/>
    <d v="2015-05-22T00:00:00"/>
    <n v="159"/>
    <n v="261"/>
    <n v="102"/>
    <n v="4"/>
    <n v="1044"/>
    <n v="0.05"/>
    <n v="52.2"/>
    <n v="991.8"/>
    <n v="50"/>
    <n v="335364"/>
    <n v="20"/>
    <n v="5"/>
    <x v="1"/>
    <s v="NO"/>
    <x v="1"/>
    <s v="Venta Mala"/>
  </r>
  <r>
    <n v="1174256"/>
    <x v="146"/>
    <s v="Giulietta Baptist"/>
    <s v="Hoyts Entertainment Quarter 122 Lang Road,Moore Park"/>
    <s v="Sydney"/>
    <s v="NSW"/>
    <x v="3"/>
    <x v="0"/>
    <s v="Medio"/>
    <s v="Xit Papel de computadora en blanco"/>
    <x v="0"/>
    <s v="Caja pequeña"/>
    <x v="0"/>
    <d v="2014-09-29T00:00:00"/>
    <n v="1239"/>
    <n v="1998"/>
    <n v="759"/>
    <n v="32"/>
    <n v="63936"/>
    <n v="0.09"/>
    <n v="5754.24"/>
    <n v="58181.760000000002"/>
    <n v="577"/>
    <n v="41733"/>
    <n v="28"/>
    <n v="9"/>
    <x v="0"/>
    <s v="NO"/>
    <x v="1"/>
    <s v="Venta Mala"/>
  </r>
  <r>
    <n v="1174621"/>
    <x v="20"/>
    <s v="Olvera Toch"/>
    <s v="3 Carrington Road ,Box Hill"/>
    <s v="Melbourne"/>
    <s v="VIC"/>
    <x v="1"/>
    <x v="8"/>
    <s v="Crítico"/>
    <s v="Lápices Reciclados Steady EarthWrite, Medio Suave, #2"/>
    <x v="0"/>
    <s v="Caja pequeña"/>
    <x v="1"/>
    <d v="2013-02-22T00:00:00"/>
    <n v="90"/>
    <n v="210"/>
    <n v="120"/>
    <n v="39"/>
    <n v="8190"/>
    <n v="7.0000000000000007E-2"/>
    <n v="573.30000000000007"/>
    <n v="7616.7"/>
    <n v="70"/>
    <n v="3649"/>
    <n v="17"/>
    <n v="2"/>
    <x v="2"/>
    <s v="NO"/>
    <x v="0"/>
    <s v="Venta Mala"/>
  </r>
  <r>
    <n v="1174621"/>
    <x v="16"/>
    <s v="Brian DeCherney"/>
    <s v="523 King St,Newtown"/>
    <s v="Sydney"/>
    <s v="NSW"/>
    <x v="2"/>
    <x v="6"/>
    <s v="Bajo"/>
    <s v="Sobres multimedia"/>
    <x v="0"/>
    <s v="Caja pequeña"/>
    <x v="0"/>
    <d v="2015-05-25T00:00:00"/>
    <n v="9939"/>
    <n v="16293"/>
    <n v="6354"/>
    <n v="31"/>
    <n v="505083"/>
    <n v="0"/>
    <n v="0"/>
    <n v="505083"/>
    <n v="1999"/>
    <n v="160197"/>
    <n v="18"/>
    <n v="5"/>
    <x v="1"/>
    <s v="SI"/>
    <x v="0"/>
    <s v="Buena Venta"/>
  </r>
  <r>
    <n v="1175352"/>
    <x v="100"/>
    <s v="Larry Tron"/>
    <s v="4A Lyons St,Strathfield"/>
    <s v="Sydney"/>
    <s v="NSW"/>
    <x v="3"/>
    <x v="0"/>
    <s v="Medio"/>
    <s v="Smiths Pen Style Liquid Stix; Surtido (amarillo, rosa, verde, azul, naranja), 5/Paquete"/>
    <x v="0"/>
    <s v="Caja pequeña"/>
    <x v="0"/>
    <d v="2013-12-08T00:00:00"/>
    <n v="388"/>
    <n v="647"/>
    <n v="259"/>
    <n v="27"/>
    <n v="17469"/>
    <n v="0.05"/>
    <n v="873.45"/>
    <n v="16595.55"/>
    <n v="122"/>
    <n v="3729"/>
    <n v="8"/>
    <n v="12"/>
    <x v="2"/>
    <s v="NO"/>
    <x v="1"/>
    <s v="Venta Mala"/>
  </r>
  <r>
    <n v="1175352"/>
    <x v="149"/>
    <s v="Theone Pippenger"/>
    <s v="188 Pitt Street,Sydney"/>
    <s v="Sydney"/>
    <s v="NSW"/>
    <x v="2"/>
    <x v="0"/>
    <s v="Bajo"/>
    <s v="Creator Lápices de colores"/>
    <x v="0"/>
    <s v="Caja pequeña"/>
    <x v="0"/>
    <d v="2014-12-23T00:00:00"/>
    <n v="157"/>
    <n v="328"/>
    <n v="171"/>
    <n v="32"/>
    <n v="10496"/>
    <n v="0.01"/>
    <n v="104.96000000000001"/>
    <n v="10391.040000000001"/>
    <n v="98"/>
    <n v="7975"/>
    <n v="22"/>
    <n v="12"/>
    <x v="0"/>
    <s v="NO"/>
    <x v="1"/>
    <s v="Venta Mala"/>
  </r>
  <r>
    <n v="1175352"/>
    <x v="149"/>
    <s v="Theone Pippenger"/>
    <s v="188 Pitt Street,Sydney"/>
    <s v="Sydney"/>
    <s v="NSW"/>
    <x v="0"/>
    <x v="0"/>
    <s v="Medio"/>
    <s v="Sobres de colores"/>
    <x v="0"/>
    <s v="Caja pequeña"/>
    <x v="0"/>
    <d v="2014-12-23T00:00:00"/>
    <n v="225"/>
    <n v="369"/>
    <n v="144"/>
    <n v="32"/>
    <n v="11808"/>
    <n v="0.05"/>
    <n v="590.4"/>
    <n v="11217.6"/>
    <n v="250"/>
    <n v="7975"/>
    <n v="22"/>
    <n v="12"/>
    <x v="0"/>
    <s v="NO"/>
    <x v="1"/>
    <s v="Venta Mala"/>
  </r>
  <r>
    <n v="1175717"/>
    <x v="13"/>
    <s v="Nicole Brennan"/>
    <s v="310 Wattle St,Ultimo"/>
    <s v="Sydney"/>
    <s v="NSW"/>
    <x v="2"/>
    <x v="6"/>
    <s v="Medio"/>
    <s v="Carpetas económicas"/>
    <x v="1"/>
    <s v="Caja pequeña"/>
    <x v="0"/>
    <d v="2013-11-20T00:00:00"/>
    <n v="133"/>
    <n v="208"/>
    <n v="75"/>
    <n v="32"/>
    <n v="6656"/>
    <n v="0.01"/>
    <n v="66.56"/>
    <n v="6589.44"/>
    <n v="149"/>
    <n v="6458"/>
    <n v="18"/>
    <n v="11"/>
    <x v="2"/>
    <s v="NO"/>
    <x v="0"/>
    <s v="Venta Mala"/>
  </r>
  <r>
    <n v="1175717"/>
    <x v="150"/>
    <s v="Brid Thompson"/>
    <s v="Macquarie Centre Cnr Herring Road &amp; Waterloo Road,Macquarie Park"/>
    <s v="Sydney"/>
    <s v="NSW"/>
    <x v="3"/>
    <x v="5"/>
    <s v="Alto"/>
    <s v="Lápices de colores Steady Colorific, 12/caja"/>
    <x v="0"/>
    <s v="Caja pequeña"/>
    <x v="1"/>
    <d v="2015-02-26T00:00:00"/>
    <n v="130"/>
    <n v="288"/>
    <n v="158"/>
    <n v="12"/>
    <n v="3456"/>
    <n v="0.02"/>
    <n v="69.12"/>
    <n v="3386.88"/>
    <n v="101"/>
    <n v="12787"/>
    <n v="23"/>
    <n v="2"/>
    <x v="1"/>
    <s v="NO"/>
    <x v="0"/>
    <s v="Venta Mala"/>
  </r>
  <r>
    <n v="1176082"/>
    <x v="50"/>
    <s v="Neil Knudson"/>
    <s v="4A Lyons St,Strathfield"/>
    <s v="Sydney"/>
    <s v="NSW"/>
    <x v="2"/>
    <x v="0"/>
    <s v="Medio"/>
    <s v="Carpetas de anillos de arco artesanales"/>
    <x v="0"/>
    <s v="Bolsa de envoltura"/>
    <x v="0"/>
    <d v="2013-06-07T00:00:00"/>
    <n v="3602"/>
    <n v="5810"/>
    <n v="2208"/>
    <n v="48"/>
    <n v="278880"/>
    <n v="7.0000000000000007E-2"/>
    <n v="19521.600000000002"/>
    <n v="259358.4"/>
    <n v="149"/>
    <n v="53020"/>
    <n v="5"/>
    <n v="6"/>
    <x v="2"/>
    <s v="SI"/>
    <x v="0"/>
    <s v="Venta Mala"/>
  </r>
  <r>
    <n v="1176082"/>
    <x v="50"/>
    <s v="Neil Knudson"/>
    <s v="4A Lyons St,Strathfield"/>
    <s v="Sydney"/>
    <s v="NSW"/>
    <x v="2"/>
    <x v="0"/>
    <s v="Alto"/>
    <s v="Carpetas de anillos de arco artesanales"/>
    <x v="0"/>
    <s v="Bolsa de envoltura"/>
    <x v="0"/>
    <d v="2013-06-07T00:00:00"/>
    <n v="3602"/>
    <n v="5810"/>
    <n v="2208"/>
    <n v="27"/>
    <n v="156870"/>
    <n v="7.0000000000000007E-2"/>
    <n v="10980.900000000001"/>
    <n v="145889.1"/>
    <n v="149"/>
    <n v="53020"/>
    <n v="5"/>
    <n v="6"/>
    <x v="2"/>
    <s v="SI"/>
    <x v="0"/>
    <s v="Venta Mala"/>
  </r>
  <r>
    <n v="1176082"/>
    <x v="50"/>
    <s v="Deborah Brumfield"/>
    <s v="644 George St,Sydney"/>
    <s v="Sydney"/>
    <s v="NSW"/>
    <x v="0"/>
    <x v="10"/>
    <s v="Medio"/>
    <s v="Carpetas de anillos de arco artesanales"/>
    <x v="1"/>
    <s v="Caja pequeña"/>
    <x v="0"/>
    <d v="2013-06-05T00:00:00"/>
    <n v="3602"/>
    <n v="5810"/>
    <n v="2208"/>
    <n v="37"/>
    <n v="214970"/>
    <n v="0.01"/>
    <n v="2149.6999999999998"/>
    <n v="212820.3"/>
    <n v="149"/>
    <n v="53020"/>
    <n v="5"/>
    <n v="6"/>
    <x v="2"/>
    <s v="SI"/>
    <x v="0"/>
    <s v="Venta Mala"/>
  </r>
  <r>
    <n v="1176082"/>
    <x v="50"/>
    <s v="Neil Knudson"/>
    <s v="4A Lyons St,Strathfield"/>
    <s v="Sydney"/>
    <s v="NSW"/>
    <x v="0"/>
    <x v="0"/>
    <s v="Bajo"/>
    <s v="Carpetas de anillos de arco artesanales"/>
    <x v="0"/>
    <s v="Bolsa de envoltura"/>
    <x v="0"/>
    <d v="2013-06-07T00:00:00"/>
    <n v="3602"/>
    <n v="5810"/>
    <n v="2208"/>
    <n v="40"/>
    <n v="232400"/>
    <n v="0.04"/>
    <n v="9296"/>
    <n v="223104"/>
    <n v="149"/>
    <n v="53020"/>
    <n v="5"/>
    <n v="6"/>
    <x v="2"/>
    <s v="SI"/>
    <x v="1"/>
    <s v="Venta Mala"/>
  </r>
  <r>
    <n v="1176082"/>
    <x v="50"/>
    <s v="Neil Knudson"/>
    <s v="4A Lyons St,Strathfield"/>
    <s v="Sydney"/>
    <s v="NSW"/>
    <x v="0"/>
    <x v="0"/>
    <s v="Medio"/>
    <s v="Carpetas de anillos de arco artesanales"/>
    <x v="0"/>
    <s v="Bolsa de envoltura"/>
    <x v="1"/>
    <d v="2013-06-07T00:00:00"/>
    <n v="3602"/>
    <n v="5810"/>
    <n v="2208"/>
    <n v="12"/>
    <n v="69720"/>
    <n v="0.05"/>
    <n v="3486"/>
    <n v="66234"/>
    <n v="149"/>
    <n v="53020"/>
    <n v="5"/>
    <n v="6"/>
    <x v="2"/>
    <s v="NO"/>
    <x v="0"/>
    <s v="Venta Mala"/>
  </r>
  <r>
    <n v="1176082"/>
    <x v="50"/>
    <s v="Neil Knudson"/>
    <s v="3A Lyons St,Strathfield"/>
    <s v="Sydney"/>
    <s v="NSW"/>
    <x v="2"/>
    <x v="0"/>
    <s v="Medio"/>
    <s v="Carpetas de anillos de arco artesanales"/>
    <x v="0"/>
    <s v="Caja pequeña"/>
    <x v="0"/>
    <d v="2013-06-07T00:00:00"/>
    <n v="3602"/>
    <n v="5810"/>
    <n v="2208"/>
    <n v="19"/>
    <n v="110390"/>
    <n v="0"/>
    <n v="0"/>
    <n v="110390"/>
    <n v="149"/>
    <n v="53020"/>
    <n v="5"/>
    <n v="6"/>
    <x v="2"/>
    <s v="SI"/>
    <x v="0"/>
    <s v="Venta Mala"/>
  </r>
  <r>
    <n v="1176082"/>
    <x v="50"/>
    <s v="Neil Knudson"/>
    <s v="4A Lyons St,Strathfield"/>
    <s v="Sydney"/>
    <s v="NSW"/>
    <x v="1"/>
    <x v="0"/>
    <s v="No especificado"/>
    <s v="Carpetas de anillos de arco artesanales"/>
    <x v="0"/>
    <s v="Caja pequeña"/>
    <x v="0"/>
    <d v="2013-06-07T00:00:00"/>
    <n v="3602"/>
    <n v="5810"/>
    <n v="2208"/>
    <n v="35"/>
    <n v="203350"/>
    <n v="0.03"/>
    <n v="6100.5"/>
    <n v="197249.5"/>
    <n v="149"/>
    <n v="53020"/>
    <n v="5"/>
    <n v="6"/>
    <x v="2"/>
    <s v="SI"/>
    <x v="0"/>
    <s v="Venta Mala"/>
  </r>
  <r>
    <n v="1176082"/>
    <x v="50"/>
    <s v="Neil Knudson"/>
    <s v="4A Lyons St,Strathfield"/>
    <s v="Sydney"/>
    <s v="NSW"/>
    <x v="1"/>
    <x v="0"/>
    <s v="Alto"/>
    <s v="Carpetas de anillos de arco artesanales"/>
    <x v="0"/>
    <s v="Caja pequeña"/>
    <x v="1"/>
    <d v="2013-06-07T00:00:00"/>
    <n v="3602"/>
    <n v="5810"/>
    <n v="2208"/>
    <n v="22"/>
    <n v="127820"/>
    <n v="0.01"/>
    <n v="1278.2"/>
    <n v="126541.8"/>
    <n v="149"/>
    <n v="53020"/>
    <n v="5"/>
    <n v="6"/>
    <x v="2"/>
    <s v="SI"/>
    <x v="0"/>
    <s v="Venta Mala"/>
  </r>
  <r>
    <n v="1176082"/>
    <x v="50"/>
    <s v="Neil Knudson"/>
    <s v="4A Lyons St,Strathfield"/>
    <s v="Sydney"/>
    <s v="NSW"/>
    <x v="1"/>
    <x v="0"/>
    <s v="Crítico"/>
    <s v="Artisan 48 Etiquetas"/>
    <x v="0"/>
    <s v="Caja pequeña"/>
    <x v="1"/>
    <d v="2013-06-07T00:00:00"/>
    <n v="384"/>
    <n v="630"/>
    <n v="246"/>
    <n v="19"/>
    <n v="11970"/>
    <n v="0"/>
    <n v="0"/>
    <n v="11970"/>
    <n v="50"/>
    <n v="53020"/>
    <n v="5"/>
    <n v="6"/>
    <x v="2"/>
    <s v="NO"/>
    <x v="0"/>
    <s v="Venta Mala"/>
  </r>
  <r>
    <n v="1176082"/>
    <x v="50"/>
    <s v="Neil Knudson"/>
    <s v="4A Lyons St,Strathfield"/>
    <s v="Sydney"/>
    <s v="NSW"/>
    <x v="2"/>
    <x v="0"/>
    <s v="Crítico"/>
    <s v="Carpetas de anillos de arco artesanales"/>
    <x v="0"/>
    <s v="Bolsa de envoltura"/>
    <x v="0"/>
    <d v="2013-06-07T00:00:00"/>
    <n v="3602"/>
    <n v="5810"/>
    <n v="2208"/>
    <n v="32"/>
    <n v="185920"/>
    <n v="0.06"/>
    <n v="11155.199999999999"/>
    <n v="174764.79999999999"/>
    <n v="149"/>
    <n v="53020"/>
    <n v="5"/>
    <n v="6"/>
    <x v="2"/>
    <s v="SI"/>
    <x v="0"/>
    <s v="Venta Mala"/>
  </r>
  <r>
    <n v="1176082"/>
    <x v="50"/>
    <s v="Neil Knudson"/>
    <s v="4A Lyons St,Strathfield"/>
    <s v="Sydney"/>
    <s v="NSW"/>
    <x v="0"/>
    <x v="0"/>
    <s v="No especificado"/>
    <s v="Carpetas de anillos de arco artesanales"/>
    <x v="0"/>
    <s v="Caja pequeña"/>
    <x v="0"/>
    <d v="2013-06-07T00:00:00"/>
    <n v="3602"/>
    <n v="5810"/>
    <n v="2208"/>
    <n v="31"/>
    <n v="180110"/>
    <n v="0.08"/>
    <n v="14408.800000000001"/>
    <n v="165701.20000000001"/>
    <n v="149"/>
    <n v="53020"/>
    <n v="5"/>
    <n v="6"/>
    <x v="2"/>
    <s v="SI"/>
    <x v="0"/>
    <s v="Venta Mala"/>
  </r>
  <r>
    <n v="1176082"/>
    <x v="50"/>
    <s v="Sill Knudson"/>
    <s v="224A Gertrude St,Fitzroy"/>
    <s v="Melbourne"/>
    <s v="VIC"/>
    <x v="2"/>
    <x v="2"/>
    <s v="Bajo"/>
    <s v="Rotafolio Artesanal Carpeta de Caballete, Negro"/>
    <x v="0"/>
    <s v="Bolsa de envoltura"/>
    <x v="0"/>
    <d v="2013-06-07T00:00:00"/>
    <n v="1388"/>
    <n v="2238"/>
    <n v="850"/>
    <n v="21"/>
    <n v="46998"/>
    <n v="0"/>
    <n v="0"/>
    <n v="46998"/>
    <n v="1510"/>
    <n v="53020"/>
    <n v="5"/>
    <n v="6"/>
    <x v="2"/>
    <s v="NO"/>
    <x v="0"/>
    <s v="Venta Mala"/>
  </r>
  <r>
    <n v="1176082"/>
    <x v="50"/>
    <s v="Neil Knudson"/>
    <s v="4A Lyons St,Strathfield"/>
    <s v="Sydney"/>
    <s v="NSW"/>
    <x v="1"/>
    <x v="0"/>
    <s v="Bajo"/>
    <s v="Carpetas de anillos de arco artesanales"/>
    <x v="0"/>
    <s v="Caja pequeña"/>
    <x v="0"/>
    <d v="2013-06-07T00:00:00"/>
    <n v="3602"/>
    <n v="5810"/>
    <n v="2208"/>
    <n v="19"/>
    <n v="110390"/>
    <n v="0.01"/>
    <n v="1103.9000000000001"/>
    <n v="109286.1"/>
    <n v="149"/>
    <n v="53020"/>
    <n v="5"/>
    <n v="6"/>
    <x v="2"/>
    <s v="SI"/>
    <x v="0"/>
    <s v="Venta Mala"/>
  </r>
  <r>
    <n v="1176082"/>
    <x v="50"/>
    <s v="Jan Machine"/>
    <s v="359 Crown Street,Surry Hills"/>
    <s v="Sydney"/>
    <s v="NSW"/>
    <x v="2"/>
    <x v="3"/>
    <s v="Bajo"/>
    <s v="Carpetas de anillos de arco artesanales"/>
    <x v="0"/>
    <s v="Caja pequeña"/>
    <x v="0"/>
    <d v="2013-06-05T00:00:00"/>
    <n v="3602"/>
    <n v="5810"/>
    <n v="2208"/>
    <n v="44"/>
    <n v="255640"/>
    <n v="0.03"/>
    <n v="7669.2"/>
    <n v="247970.8"/>
    <n v="149"/>
    <n v="53020"/>
    <n v="5"/>
    <n v="6"/>
    <x v="2"/>
    <s v="SI"/>
    <x v="0"/>
    <s v="Venta Mala"/>
  </r>
  <r>
    <n v="1176448"/>
    <x v="151"/>
    <s v="Harry Greene"/>
    <s v="470 Anzac Parade,Kingsford"/>
    <s v="Sydney"/>
    <s v="NSW"/>
    <x v="0"/>
    <x v="0"/>
    <s v="Crítico"/>
    <s v="Carpetas económicas"/>
    <x v="0"/>
    <s v="Caja pequeña"/>
    <x v="0"/>
    <d v="2014-12-18T00:00:00"/>
    <n v="133"/>
    <n v="208"/>
    <n v="75"/>
    <n v="6"/>
    <n v="1248"/>
    <n v="0.03"/>
    <n v="37.44"/>
    <n v="1210.56"/>
    <n v="149"/>
    <n v="7884"/>
    <n v="16"/>
    <n v="12"/>
    <x v="0"/>
    <s v="NO"/>
    <x v="0"/>
    <s v="Venta Mala"/>
  </r>
  <r>
    <n v="1176813"/>
    <x v="50"/>
    <s v="Deborah Brumfield"/>
    <s v="501 George St,Sydney"/>
    <s v="Sydney"/>
    <s v="NSW"/>
    <x v="0"/>
    <x v="7"/>
    <s v="Crítico"/>
    <s v="Suite óptica inalámbrica UGen Ultra Professional"/>
    <x v="0"/>
    <s v="Caja pequeña"/>
    <x v="0"/>
    <d v="2013-06-05T00:00:00"/>
    <n v="15650"/>
    <n v="30097"/>
    <n v="14447"/>
    <n v="41"/>
    <n v="1233977"/>
    <n v="7.0000000000000007E-2"/>
    <n v="86378.390000000014"/>
    <n v="1147598.6099999999"/>
    <n v="718"/>
    <n v="1041472"/>
    <n v="5"/>
    <n v="6"/>
    <x v="2"/>
    <s v="SI"/>
    <x v="1"/>
    <s v="Venta Mala"/>
  </r>
  <r>
    <n v="1176813"/>
    <x v="50"/>
    <s v="Deborah Brumfield"/>
    <s v="501 George St,Sydney"/>
    <s v="Sydney"/>
    <s v="NSW"/>
    <x v="3"/>
    <x v="7"/>
    <s v="Bajo"/>
    <s v="Suite óptica inalámbrica UGen Ultra Professional"/>
    <x v="1"/>
    <s v="Caja pequeña"/>
    <x v="0"/>
    <d v="2013-06-05T00:00:00"/>
    <n v="15650"/>
    <n v="30097"/>
    <n v="14447"/>
    <n v="46"/>
    <n v="1384462"/>
    <n v="0.01"/>
    <n v="13844.62"/>
    <n v="1370617.38"/>
    <n v="718"/>
    <n v="1041472"/>
    <n v="5"/>
    <n v="6"/>
    <x v="2"/>
    <s v="SI"/>
    <x v="1"/>
    <s v="Venta Mala"/>
  </r>
  <r>
    <n v="1176813"/>
    <x v="152"/>
    <s v="Nathan Geldres"/>
    <s v="221 Barkly St,St Kilda"/>
    <s v="Melbourne"/>
    <s v="VIC"/>
    <x v="0"/>
    <x v="8"/>
    <s v="Crítico"/>
    <s v="Postes de encuadernación"/>
    <x v="0"/>
    <s v="Caja pequeña"/>
    <x v="0"/>
    <d v="2015-06-12T00:00:00"/>
    <n v="350"/>
    <n v="574"/>
    <n v="224"/>
    <n v="20"/>
    <n v="11480"/>
    <n v="7.0000000000000007E-2"/>
    <n v="803.6"/>
    <n v="10676.4"/>
    <n v="501"/>
    <n v="11751"/>
    <n v="11"/>
    <n v="6"/>
    <x v="1"/>
    <s v="NO"/>
    <x v="1"/>
    <s v="Venta Mala"/>
  </r>
  <r>
    <n v="1176813"/>
    <x v="50"/>
    <s v="Deborah Brumfield"/>
    <s v="501 George St,Sydney"/>
    <s v="Sydney"/>
    <s v="NSW"/>
    <x v="1"/>
    <x v="7"/>
    <s v="Medio"/>
    <s v="Suite óptica inalámbrica UGen Ultra Professional"/>
    <x v="0"/>
    <s v="Caja pequeña"/>
    <x v="0"/>
    <d v="2013-06-05T00:00:00"/>
    <n v="15650"/>
    <n v="30097"/>
    <n v="14447"/>
    <n v="3"/>
    <n v="90291"/>
    <n v="0.01"/>
    <n v="902.91"/>
    <n v="89388.09"/>
    <n v="718"/>
    <n v="1041472"/>
    <n v="5"/>
    <n v="6"/>
    <x v="2"/>
    <s v="NO"/>
    <x v="1"/>
    <s v="Venta Mala"/>
  </r>
  <r>
    <n v="1176813"/>
    <x v="50"/>
    <s v="Deborah Brumfield"/>
    <s v="501 George St,Sydney"/>
    <s v="Sydney"/>
    <s v="NSW"/>
    <x v="0"/>
    <x v="7"/>
    <s v="Alto"/>
    <s v="Suite óptica inalámbrica UGen Ultra Professional"/>
    <x v="0"/>
    <s v="Caja pequeña"/>
    <x v="0"/>
    <d v="2013-06-05T00:00:00"/>
    <n v="15650"/>
    <n v="30097"/>
    <n v="14447"/>
    <n v="15"/>
    <n v="451455"/>
    <n v="0.05"/>
    <n v="22572.75"/>
    <n v="428882.25"/>
    <n v="718"/>
    <n v="1041472"/>
    <n v="5"/>
    <n v="6"/>
    <x v="2"/>
    <s v="SI"/>
    <x v="1"/>
    <s v="Venta Mala"/>
  </r>
  <r>
    <n v="1177178"/>
    <x v="153"/>
    <s v="Naresj Patel"/>
    <s v="106 Ebley Street,Bondi Junction"/>
    <s v="Sydney"/>
    <s v="NSW"/>
    <x v="0"/>
    <x v="9"/>
    <s v="Alto"/>
    <s v="Etiquetas Artisan 481"/>
    <x v="0"/>
    <s v="Caja pequeña"/>
    <x v="0"/>
    <d v="2014-09-18T00:00:00"/>
    <n v="194"/>
    <n v="308"/>
    <n v="114"/>
    <n v="31"/>
    <n v="9548"/>
    <n v="0.03"/>
    <n v="286.44"/>
    <n v="9261.56"/>
    <n v="99"/>
    <n v="13704"/>
    <n v="17"/>
    <n v="9"/>
    <x v="0"/>
    <s v="NO"/>
    <x v="1"/>
    <s v="Venta Mala"/>
  </r>
  <r>
    <n v="1177543"/>
    <x v="154"/>
    <s v="Raymond Fair"/>
    <s v="188 Pitt Street,Sydney"/>
    <s v="Sydney"/>
    <s v="NSW"/>
    <x v="2"/>
    <x v="0"/>
    <s v="Alto"/>
    <s v="Tijeras de acero inoxidable preferidas de Apex"/>
    <x v="0"/>
    <s v="Bolsa de envoltura"/>
    <x v="0"/>
    <d v="2015-07-19T00:00:00"/>
    <n v="250"/>
    <n v="568"/>
    <n v="318"/>
    <n v="27"/>
    <n v="15336"/>
    <n v="7.0000000000000007E-2"/>
    <n v="1073.5200000000002"/>
    <n v="14262.48"/>
    <n v="360"/>
    <n v="24774"/>
    <n v="14"/>
    <n v="7"/>
    <x v="1"/>
    <s v="NO"/>
    <x v="0"/>
    <s v="Venta Mala"/>
  </r>
  <r>
    <n v="1177543"/>
    <x v="75"/>
    <s v="Anthony Rawles"/>
    <s v="Shop 1, 186-190 Church Street,Parramatta;46a Macleay Street,Potts Point"/>
    <s v="Sydney"/>
    <s v="NSW"/>
    <x v="2"/>
    <x v="4"/>
    <s v="Medio"/>
    <s v="Tijeras de acero inoxidable preferidas de Apex"/>
    <x v="1"/>
    <s v="Caja pequeña"/>
    <x v="0"/>
    <d v="2013-05-29T00:00:00"/>
    <n v="250"/>
    <n v="568"/>
    <n v="318"/>
    <n v="23"/>
    <n v="13064"/>
    <n v="0.01"/>
    <n v="130.64000000000001"/>
    <n v="12933.36"/>
    <n v="360"/>
    <n v="23954"/>
    <n v="29"/>
    <n v="5"/>
    <x v="2"/>
    <s v="NO"/>
    <x v="0"/>
    <s v="Venta Mala"/>
  </r>
  <r>
    <n v="1177543"/>
    <x v="155"/>
    <s v="Jim Kriz"/>
    <s v="85-113 Dunning Ave,Roseberry"/>
    <s v="Sydney"/>
    <s v="NSW"/>
    <x v="0"/>
    <x v="4"/>
    <s v="Crítico"/>
    <s v="Artisan 48 Etiquetas"/>
    <x v="0"/>
    <s v="Bolsa de envoltura"/>
    <x v="0"/>
    <d v="2013-06-13T00:00:00"/>
    <n v="384"/>
    <n v="630"/>
    <n v="246"/>
    <n v="21"/>
    <n v="13230"/>
    <n v="0.05"/>
    <n v="661.5"/>
    <n v="12568.5"/>
    <n v="50"/>
    <n v="2203"/>
    <n v="11"/>
    <n v="6"/>
    <x v="2"/>
    <s v="NO"/>
    <x v="1"/>
    <s v="Venta Mala"/>
  </r>
  <r>
    <n v="1177543"/>
    <x v="156"/>
    <s v="Linda Southworth"/>
    <s v="359 Crown Street,Surry Hills"/>
    <s v="Sydney"/>
    <s v="NSW"/>
    <x v="0"/>
    <x v="3"/>
    <s v="No especificado"/>
    <s v="TipoApertura lateral derecha Sobres expansivos de pelar y seel"/>
    <x v="1"/>
    <s v="Caja pequeña"/>
    <x v="0"/>
    <d v="2014-12-11T00:00:00"/>
    <n v="5429"/>
    <n v="9048"/>
    <n v="3619"/>
    <n v="43"/>
    <n v="389064"/>
    <n v="0.04"/>
    <n v="15562.56"/>
    <n v="373501.44"/>
    <n v="1999"/>
    <n v="427324"/>
    <n v="9"/>
    <n v="12"/>
    <x v="0"/>
    <s v="SI"/>
    <x v="0"/>
    <s v="Buena Venta"/>
  </r>
  <r>
    <n v="1177543"/>
    <x v="157"/>
    <s v="Erica Hernandez"/>
    <s v="12 Princess Hwy,Sylvania"/>
    <s v="Sydney"/>
    <s v="NSW"/>
    <x v="3"/>
    <x v="5"/>
    <s v="Alto"/>
    <s v="Tijeras de acero inoxidable Apex Elite"/>
    <x v="0"/>
    <s v="Paquete pequeño"/>
    <x v="0"/>
    <d v="2013-06-08T00:00:00"/>
    <n v="342"/>
    <n v="834"/>
    <n v="492"/>
    <n v="23"/>
    <n v="19182"/>
    <n v="0.09"/>
    <n v="1726.3799999999999"/>
    <n v="17455.62"/>
    <n v="264"/>
    <n v="24784"/>
    <n v="6"/>
    <n v="6"/>
    <x v="2"/>
    <s v="NO"/>
    <x v="0"/>
    <s v="Venta Mala"/>
  </r>
  <r>
    <n v="1177543"/>
    <x v="155"/>
    <s v="Jim Kriz"/>
    <s v="85-113 Dunning Ave,Roseberry"/>
    <s v="Sydney"/>
    <s v="NSW"/>
    <x v="3"/>
    <x v="4"/>
    <s v="Alto"/>
    <s v="Sobres de entreoficina de colores Smiths"/>
    <x v="1"/>
    <s v="Caja pequeña"/>
    <x v="0"/>
    <d v="2013-06-13T00:00:00"/>
    <n v="1983"/>
    <n v="3098"/>
    <n v="1115"/>
    <n v="48"/>
    <n v="148704"/>
    <n v="0.04"/>
    <n v="5948.16"/>
    <n v="142755.84"/>
    <n v="1951"/>
    <n v="140091"/>
    <n v="11"/>
    <n v="6"/>
    <x v="2"/>
    <s v="SI"/>
    <x v="0"/>
    <s v="Buena Venta"/>
  </r>
  <r>
    <n v="1177543"/>
    <x v="157"/>
    <s v="Trudy Schmidt"/>
    <s v="333-339 Enmore Rd,Marrickville"/>
    <s v="Sydney"/>
    <s v="NSW"/>
    <x v="1"/>
    <x v="11"/>
    <s v="No especificado"/>
    <s v="Tijeras de acero inoxidable Apex Elite"/>
    <x v="0"/>
    <s v="Bolsa de envoltura"/>
    <x v="0"/>
    <d v="2013-06-08T00:00:00"/>
    <n v="342"/>
    <n v="834"/>
    <n v="492"/>
    <n v="11"/>
    <n v="9174"/>
    <n v="0.01"/>
    <n v="91.74"/>
    <n v="9082.26"/>
    <n v="264"/>
    <n v="24784"/>
    <n v="6"/>
    <n v="6"/>
    <x v="2"/>
    <s v="NO"/>
    <x v="0"/>
    <s v="Venta Mala"/>
  </r>
  <r>
    <n v="1177543"/>
    <x v="78"/>
    <s v="Corinna Mitchell"/>
    <s v="27 Greenfield Parade,Bankstown"/>
    <s v="Sydney"/>
    <s v="NSW"/>
    <x v="2"/>
    <x v="5"/>
    <s v="Alto"/>
    <s v="Impresora de inyección de tinta a color Emerson Stylus 1520"/>
    <x v="0"/>
    <s v="Caja pequeña"/>
    <x v="0"/>
    <d v="2013-07-31T00:00:00"/>
    <n v="31561"/>
    <n v="50097"/>
    <n v="18536"/>
    <n v="46"/>
    <n v="2304462"/>
    <n v="0.04"/>
    <n v="92178.48"/>
    <n v="2212283.52"/>
    <n v="6930"/>
    <n v="283616"/>
    <n v="30"/>
    <n v="7"/>
    <x v="2"/>
    <s v="SI"/>
    <x v="0"/>
    <s v="Buena Venta"/>
  </r>
  <r>
    <n v="1177909"/>
    <x v="158"/>
    <s v="Jim Kriz"/>
    <s v="85-113 Dunning Ave,Roseberry"/>
    <s v="Sydney"/>
    <s v="NSW"/>
    <x v="3"/>
    <x v="4"/>
    <s v="Alto"/>
    <s v="Etiquetas Artisan 481"/>
    <x v="0"/>
    <s v="Caja pequeña"/>
    <x v="0"/>
    <d v="2013-06-11T00:00:00"/>
    <n v="194"/>
    <n v="308"/>
    <n v="114"/>
    <n v="23"/>
    <n v="7084"/>
    <n v="0.01"/>
    <n v="70.84"/>
    <n v="7013.16"/>
    <n v="99"/>
    <n v="14482"/>
    <n v="10"/>
    <n v="6"/>
    <x v="2"/>
    <s v="NO"/>
    <x v="1"/>
    <s v="Venta Mala"/>
  </r>
  <r>
    <n v="1177909"/>
    <x v="159"/>
    <s v="Clay Ludtke"/>
    <s v="7 Khartoum Rd,Macquarie Park"/>
    <s v="Sydney"/>
    <s v="NSW"/>
    <x v="0"/>
    <x v="11"/>
    <s v="No especificado"/>
    <s v="Resaltadores de acento Steady Pocket"/>
    <x v="0"/>
    <s v="Caja pequeña"/>
    <x v="1"/>
    <d v="2014-06-12T00:00:00"/>
    <n v="93"/>
    <n v="160"/>
    <n v="67"/>
    <n v="8"/>
    <n v="1280"/>
    <n v="7.0000000000000007E-2"/>
    <n v="89.600000000000009"/>
    <n v="1190.4000000000001"/>
    <n v="129"/>
    <n v="7645"/>
    <n v="10"/>
    <n v="6"/>
    <x v="0"/>
    <s v="NO"/>
    <x v="1"/>
    <s v="Venta Mala"/>
  </r>
  <r>
    <n v="1177909"/>
    <x v="148"/>
    <s v="Allen Armold"/>
    <s v="224A Gertrude St,Fitzroy"/>
    <s v="Melbourne"/>
    <s v="VIC"/>
    <x v="0"/>
    <x v="2"/>
    <s v="Alto"/>
    <s v="TipoApertura lateral derecha Sobres expansivos de pelar y seel"/>
    <x v="0"/>
    <s v="Bolsa de envoltura"/>
    <x v="0"/>
    <d v="2015-05-22T00:00:00"/>
    <n v="5429"/>
    <n v="9048"/>
    <n v="3619"/>
    <n v="2"/>
    <n v="18096"/>
    <n v="0.04"/>
    <n v="723.84"/>
    <n v="17372.16"/>
    <n v="1999"/>
    <n v="238944"/>
    <n v="20"/>
    <n v="5"/>
    <x v="1"/>
    <s v="NO"/>
    <x v="0"/>
    <s v="Buena Venta"/>
  </r>
  <r>
    <n v="1177909"/>
    <x v="160"/>
    <s v="Rob Haberlin"/>
    <s v="8 Rankins Lane ,Melbourne"/>
    <s v="Melbourne"/>
    <s v="VIC"/>
    <x v="3"/>
    <x v="2"/>
    <s v="Medio"/>
    <s v="Hojas de notas de EcoTones"/>
    <x v="1"/>
    <s v="Caja pequeña"/>
    <x v="0"/>
    <d v="2013-09-16T00:00:00"/>
    <n v="252"/>
    <n v="400"/>
    <n v="148"/>
    <n v="24"/>
    <n v="9600"/>
    <n v="0.08"/>
    <n v="768"/>
    <n v="8832"/>
    <n v="130"/>
    <n v="24531"/>
    <n v="15"/>
    <n v="9"/>
    <x v="2"/>
    <s v="NO"/>
    <x v="0"/>
    <s v="Venta Mala"/>
  </r>
  <r>
    <n v="1177909"/>
    <x v="161"/>
    <s v="Jam Mailer"/>
    <s v="Sydney Fish Market, Bank Street, Sydney"/>
    <s v="Sydney"/>
    <s v="NSW"/>
    <x v="1"/>
    <x v="3"/>
    <s v="Alto"/>
    <s v="Etiquetas Artisan 474"/>
    <x v="0"/>
    <s v="Bolsa de envoltura"/>
    <x v="1"/>
    <d v="2014-11-21T00:00:00"/>
    <n v="184"/>
    <n v="288"/>
    <n v="104"/>
    <n v="14"/>
    <n v="4032"/>
    <n v="0.08"/>
    <n v="322.56"/>
    <n v="3709.44"/>
    <n v="99"/>
    <n v="5472"/>
    <n v="19"/>
    <n v="11"/>
    <x v="0"/>
    <s v="NO"/>
    <x v="1"/>
    <s v="Venta Mala"/>
  </r>
  <r>
    <n v="1178274"/>
    <x v="2"/>
    <s v="Dennis Pardue"/>
    <s v="412 Brunswick St,Fitzroy"/>
    <s v="Melbourne"/>
    <s v="VIC"/>
    <x v="1"/>
    <x v="2"/>
    <s v="No especificado"/>
    <s v="Steady 52201 APSCO Sacapuntas Eléctrico"/>
    <x v="0"/>
    <s v="Caja pequeña"/>
    <x v="0"/>
    <d v="2014-03-13T00:00:00"/>
    <n v="1680"/>
    <n v="4097"/>
    <n v="2417"/>
    <n v="1"/>
    <n v="4097"/>
    <n v="0"/>
    <n v="0"/>
    <n v="4097"/>
    <n v="899"/>
    <n v="183374"/>
    <n v="13"/>
    <n v="3"/>
    <x v="0"/>
    <s v="NO"/>
    <x v="1"/>
    <s v="Venta Mala"/>
  </r>
  <r>
    <n v="1178274"/>
    <x v="162"/>
    <s v="Dave Hallsten"/>
    <s v="1 John St,Waterloo"/>
    <s v="Sydney"/>
    <s v="NSW"/>
    <x v="1"/>
    <x v="13"/>
    <s v="No especificado"/>
    <s v="Beekin 6 Outlet Tira de Sobretensión Metálica"/>
    <x v="0"/>
    <s v="Caja pequeña"/>
    <x v="1"/>
    <d v="2015-08-08T00:00:00"/>
    <n v="446"/>
    <n v="1089"/>
    <n v="643"/>
    <n v="39"/>
    <n v="42471"/>
    <n v="0.03"/>
    <n v="1274.1299999999999"/>
    <n v="41196.870000000003"/>
    <n v="450"/>
    <n v="11395"/>
    <n v="3"/>
    <n v="8"/>
    <x v="1"/>
    <s v="NO"/>
    <x v="1"/>
    <s v="Venta Mala"/>
  </r>
  <r>
    <n v="1178274"/>
    <x v="163"/>
    <s v="Janet Lee"/>
    <s v="Hoyts Entertainment Quarter 122 Lang Road,Moore Park"/>
    <s v="Sydney"/>
    <s v="NSW"/>
    <x v="2"/>
    <x v="0"/>
    <s v="Crítico"/>
    <s v="Xit Papel de computadora en blanco"/>
    <x v="0"/>
    <s v="Caja pequeña"/>
    <x v="0"/>
    <d v="2015-10-11T00:00:00"/>
    <n v="1239"/>
    <n v="1998"/>
    <n v="759"/>
    <n v="8"/>
    <n v="15984"/>
    <n v="0.05"/>
    <n v="799.2"/>
    <n v="15184.8"/>
    <n v="577"/>
    <n v="67688"/>
    <n v="9"/>
    <n v="10"/>
    <x v="1"/>
    <s v="NO"/>
    <x v="0"/>
    <s v="Venta Mala"/>
  </r>
  <r>
    <n v="1179004"/>
    <x v="158"/>
    <s v="Nora Paige"/>
    <s v="85-113 Dunning Ave,Roseberry"/>
    <s v="Sydney"/>
    <s v="NSW"/>
    <x v="1"/>
    <x v="4"/>
    <s v="No especificado"/>
    <s v="Hojas de notas de EcoTones"/>
    <x v="0"/>
    <s v="Caja pequeña"/>
    <x v="0"/>
    <d v="2013-06-12T00:00:00"/>
    <n v="252"/>
    <n v="400"/>
    <n v="148"/>
    <n v="46"/>
    <n v="18400"/>
    <n v="0.01"/>
    <n v="184"/>
    <n v="18216"/>
    <n v="130"/>
    <n v="14482"/>
    <n v="10"/>
    <n v="6"/>
    <x v="2"/>
    <s v="NO"/>
    <x v="0"/>
    <s v="Venta Mala"/>
  </r>
  <r>
    <n v="1179004"/>
    <x v="158"/>
    <s v="Nora Paige"/>
    <s v="85-113 Dunning Ave,Roseberry"/>
    <s v="Sydney"/>
    <s v="NSW"/>
    <x v="1"/>
    <x v="4"/>
    <s v="Crítico"/>
    <s v="Hojas de notas de EcoTones"/>
    <x v="1"/>
    <s v="Caja pequeña"/>
    <x v="0"/>
    <d v="2013-06-12T00:00:00"/>
    <n v="252"/>
    <n v="400"/>
    <n v="148"/>
    <n v="44"/>
    <n v="17600"/>
    <n v="0.03"/>
    <n v="528"/>
    <n v="17072"/>
    <n v="130"/>
    <n v="14482"/>
    <n v="10"/>
    <n v="6"/>
    <x v="2"/>
    <s v="NO"/>
    <x v="0"/>
    <s v="Venta Mala"/>
  </r>
  <r>
    <n v="1179004"/>
    <x v="79"/>
    <s v="Echa Smith"/>
    <s v="188 Pitt Street,Sydney"/>
    <s v="Sydney"/>
    <s v="NSW"/>
    <x v="3"/>
    <x v="0"/>
    <s v="Bajo"/>
    <s v="Refuerzos de agujeros artesanales"/>
    <x v="1"/>
    <s v="Tambor Jumbo"/>
    <x v="2"/>
    <d v="2013-03-27T00:00:00"/>
    <n v="399"/>
    <n v="623"/>
    <n v="224"/>
    <n v="42"/>
    <n v="26166"/>
    <n v="0"/>
    <n v="0"/>
    <n v="26166"/>
    <n v="697"/>
    <n v="12457"/>
    <n v="27"/>
    <n v="3"/>
    <x v="2"/>
    <s v="NO"/>
    <x v="0"/>
    <s v="Venta Mala"/>
  </r>
  <r>
    <n v="1179004"/>
    <x v="158"/>
    <s v="Nora Paige"/>
    <s v="85-113 Dunning Ave,Roseberry"/>
    <s v="Sydney"/>
    <s v="NSW"/>
    <x v="1"/>
    <x v="4"/>
    <s v="Medio"/>
    <s v="Hojas de notas de EcoTones"/>
    <x v="0"/>
    <s v="Paquete pequeño"/>
    <x v="0"/>
    <d v="2013-06-12T00:00:00"/>
    <n v="252"/>
    <n v="400"/>
    <n v="148"/>
    <n v="8"/>
    <n v="3200"/>
    <n v="0.03"/>
    <n v="96"/>
    <n v="3104"/>
    <n v="130"/>
    <n v="14482"/>
    <n v="10"/>
    <n v="6"/>
    <x v="2"/>
    <s v="NO"/>
    <x v="1"/>
    <s v="Venta Mala"/>
  </r>
  <r>
    <n v="1179004"/>
    <x v="164"/>
    <s v="Sean ODonnell"/>
    <s v="541 Church St ,Richmond"/>
    <s v="Melbourne"/>
    <s v="VIC"/>
    <x v="1"/>
    <x v="8"/>
    <s v="No especificado"/>
    <s v="Hojas de notas de EcoTones"/>
    <x v="0"/>
    <s v="Caja pequeña"/>
    <x v="0"/>
    <d v="2013-06-15T00:00:00"/>
    <n v="252"/>
    <n v="400"/>
    <n v="148"/>
    <n v="33"/>
    <n v="13200"/>
    <n v="0.08"/>
    <n v="1056"/>
    <n v="12144"/>
    <n v="130"/>
    <n v="14482"/>
    <n v="14"/>
    <n v="6"/>
    <x v="2"/>
    <s v="NO"/>
    <x v="0"/>
    <s v="Venta Mala"/>
  </r>
  <r>
    <n v="1179004"/>
    <x v="164"/>
    <s v="Paul Lucas"/>
    <s v="8 Quay Street,Haymarket"/>
    <s v="Sydney"/>
    <s v="NSW"/>
    <x v="2"/>
    <x v="9"/>
    <s v="No especificado"/>
    <s v="Hojas de notas de EcoTones"/>
    <x v="0"/>
    <s v="Caja pequeña"/>
    <x v="0"/>
    <d v="2013-06-25T00:00:00"/>
    <n v="252"/>
    <n v="400"/>
    <n v="148"/>
    <n v="33"/>
    <n v="13200"/>
    <n v="0.05"/>
    <n v="660"/>
    <n v="12540"/>
    <n v="130"/>
    <n v="14482"/>
    <n v="14"/>
    <n v="6"/>
    <x v="2"/>
    <s v="NO"/>
    <x v="1"/>
    <s v="Venta Mala"/>
  </r>
  <r>
    <n v="1179004"/>
    <x v="158"/>
    <s v="Nora Paige"/>
    <s v="85-113 Dunning Ave,Roseberry"/>
    <s v="Sydney"/>
    <s v="NSW"/>
    <x v="1"/>
    <x v="4"/>
    <s v="Bajo"/>
    <s v="Hojas de notas de EcoTones"/>
    <x v="0"/>
    <s v="Caja pequeña"/>
    <x v="0"/>
    <d v="2013-06-12T00:00:00"/>
    <n v="252"/>
    <n v="400"/>
    <n v="148"/>
    <n v="22"/>
    <n v="8800"/>
    <n v="0.04"/>
    <n v="352"/>
    <n v="8448"/>
    <n v="130"/>
    <n v="14482"/>
    <n v="10"/>
    <n v="6"/>
    <x v="2"/>
    <s v="NO"/>
    <x v="0"/>
    <s v="Venta Mala"/>
  </r>
  <r>
    <n v="1179004"/>
    <x v="158"/>
    <s v="Nora Paige"/>
    <s v="85-113 Dunning Ave,Roseberry"/>
    <s v="Sydney"/>
    <s v="NSW"/>
    <x v="0"/>
    <x v="4"/>
    <s v="Bajo"/>
    <s v="Hojas de notas de EcoTones"/>
    <x v="0"/>
    <s v="Bolsa de envoltura"/>
    <x v="0"/>
    <d v="2013-06-12T00:00:00"/>
    <n v="252"/>
    <n v="400"/>
    <n v="148"/>
    <n v="8"/>
    <n v="3200"/>
    <n v="0.06"/>
    <n v="192"/>
    <n v="3008"/>
    <n v="130"/>
    <n v="14482"/>
    <n v="10"/>
    <n v="6"/>
    <x v="2"/>
    <s v="NO"/>
    <x v="0"/>
    <s v="Venta Mala"/>
  </r>
  <r>
    <n v="1179370"/>
    <x v="56"/>
    <s v="Sean ODonnell"/>
    <s v="541 Church St ,Richmond"/>
    <s v="Melbourne"/>
    <s v="VIC"/>
    <x v="3"/>
    <x v="8"/>
    <s v="Bajo"/>
    <s v="Teclado Beekin de 105 teclas negro"/>
    <x v="2"/>
    <s v="Paquete pequeño"/>
    <x v="0"/>
    <d v="2013-03-10T00:00:00"/>
    <n v="639"/>
    <n v="1998"/>
    <n v="1359"/>
    <n v="46"/>
    <n v="91908"/>
    <n v="0.03"/>
    <n v="2757.24"/>
    <n v="89150.76"/>
    <n v="400"/>
    <n v="12204"/>
    <n v="7"/>
    <n v="3"/>
    <x v="2"/>
    <s v="NO"/>
    <x v="0"/>
    <s v="Venta Mala"/>
  </r>
  <r>
    <n v="1179370"/>
    <x v="54"/>
    <s v="Thomas Boland"/>
    <s v="3/219 Canley Vale Road,Canley Heights"/>
    <s v="Sydney"/>
    <s v="NSW"/>
    <x v="1"/>
    <x v="4"/>
    <s v="No especificado"/>
    <s v="Sobres de entreoficina de colores Smiths"/>
    <x v="0"/>
    <s v="Caja pequeña"/>
    <x v="0"/>
    <d v="2013-05-14T00:00:00"/>
    <n v="1983"/>
    <n v="3098"/>
    <n v="1115"/>
    <n v="8"/>
    <n v="24784"/>
    <n v="0"/>
    <n v="0"/>
    <n v="24784"/>
    <n v="1951"/>
    <n v="140091"/>
    <n v="13"/>
    <n v="5"/>
    <x v="2"/>
    <s v="NO"/>
    <x v="0"/>
    <s v="Buena Venta"/>
  </r>
  <r>
    <n v="1179735"/>
    <x v="134"/>
    <s v="Thais Sissman"/>
    <s v="53-55 Liverpool St,Sydney"/>
    <s v="Sydney"/>
    <s v="NSW"/>
    <x v="1"/>
    <x v="0"/>
    <s v="No especificado"/>
    <s v="Tijeras de acero inoxidable preferidas de Apex"/>
    <x v="0"/>
    <s v="Bolsa de envoltura"/>
    <x v="0"/>
    <d v="2013-05-23T00:00:00"/>
    <n v="250"/>
    <n v="568"/>
    <n v="318"/>
    <n v="18"/>
    <n v="10224"/>
    <n v="0.04"/>
    <n v="408.96000000000004"/>
    <n v="9815.0400000000009"/>
    <n v="360"/>
    <n v="23954"/>
    <n v="22"/>
    <n v="5"/>
    <x v="2"/>
    <s v="NO"/>
    <x v="1"/>
    <s v="Venta Mala"/>
  </r>
  <r>
    <n v="1179735"/>
    <x v="35"/>
    <s v="Joy Smith"/>
    <s v="221 Barkly St,St Kilda"/>
    <s v="Melbourne"/>
    <s v="VIC"/>
    <x v="3"/>
    <x v="8"/>
    <s v="Crítico"/>
    <s v="TipoApertura lateral derecha Sobres expansivos de pelar y seel"/>
    <x v="0"/>
    <s v="Caja pequeña"/>
    <x v="0"/>
    <d v="2013-06-04T00:00:00"/>
    <n v="5429"/>
    <n v="9048"/>
    <n v="3619"/>
    <n v="10"/>
    <n v="90480"/>
    <n v="0.09"/>
    <n v="8143.2"/>
    <n v="82336.800000000003"/>
    <n v="1999"/>
    <n v="140669"/>
    <n v="31"/>
    <n v="5"/>
    <x v="2"/>
    <s v="NO"/>
    <x v="1"/>
    <s v="Venta Mala"/>
  </r>
  <r>
    <n v="1180100"/>
    <x v="165"/>
    <s v="Barry Lonsdale"/>
    <s v="7 Khartoum Rd,Macquarie Park"/>
    <s v="Sydney"/>
    <s v="NSW"/>
    <x v="3"/>
    <x v="11"/>
    <s v="Medio"/>
    <s v="Teclado Beekin de 105 teclas negro"/>
    <x v="1"/>
    <s v="Caja pequeña"/>
    <x v="0"/>
    <d v="2014-06-09T00:00:00"/>
    <n v="639"/>
    <n v="1998"/>
    <n v="1359"/>
    <n v="27"/>
    <n v="53946"/>
    <n v="0.05"/>
    <n v="2697.3"/>
    <n v="51248.7"/>
    <n v="400"/>
    <n v="11236"/>
    <n v="9"/>
    <n v="6"/>
    <x v="0"/>
    <s v="NO"/>
    <x v="1"/>
    <s v="Venta Mala"/>
  </r>
  <r>
    <n v="1180465"/>
    <x v="33"/>
    <s v="Keith Herrera"/>
    <s v="120 Hardware St,Melbourne"/>
    <s v="Melbourne"/>
    <s v="VIC"/>
    <x v="2"/>
    <x v="8"/>
    <s v="Medio"/>
    <s v="Juego de lápices de color PastelOcean"/>
    <x v="1"/>
    <s v="Caja pequeña"/>
    <x v="0"/>
    <d v="2014-07-31T00:00:00"/>
    <n v="1111"/>
    <n v="1984"/>
    <n v="873"/>
    <n v="12"/>
    <n v="23808"/>
    <n v="0"/>
    <n v="0"/>
    <n v="23808"/>
    <n v="410"/>
    <n v="34535"/>
    <n v="30"/>
    <n v="7"/>
    <x v="0"/>
    <s v="NO"/>
    <x v="1"/>
    <s v="Venta Mala"/>
  </r>
  <r>
    <n v="1180465"/>
    <x v="115"/>
    <s v="Susan Vittorini"/>
    <s v="3 Carrington Road ,Box Hill"/>
    <s v="Melbourne"/>
    <s v="VIC"/>
    <x v="0"/>
    <x v="8"/>
    <s v="Alto"/>
    <s v="Etiquetas autoadhesivas para encuadernación con anillas"/>
    <x v="1"/>
    <s v="Caja pequeña"/>
    <x v="0"/>
    <d v="2015-07-20T00:00:00"/>
    <n v="218"/>
    <n v="352"/>
    <n v="134"/>
    <n v="48"/>
    <n v="16896"/>
    <n v="0.02"/>
    <n v="337.92"/>
    <n v="16558.080000000002"/>
    <n v="683"/>
    <n v="9069"/>
    <n v="18"/>
    <n v="7"/>
    <x v="1"/>
    <s v="NO"/>
    <x v="1"/>
    <s v="Venta Mala"/>
  </r>
  <r>
    <n v="1180465"/>
    <x v="166"/>
    <s v="Grant Thornton"/>
    <s v="1 John Street,Waterloo"/>
    <s v="Sydney"/>
    <s v="NSW"/>
    <x v="1"/>
    <x v="13"/>
    <s v="No especificado"/>
    <s v="Clips de carpeta de metal Ecolon"/>
    <x v="0"/>
    <s v="Caja pequeña"/>
    <x v="0"/>
    <d v="2014-02-20T00:00:00"/>
    <n v="160"/>
    <n v="262"/>
    <n v="102"/>
    <n v="1"/>
    <n v="262"/>
    <n v="0.06"/>
    <n v="15.719999999999999"/>
    <n v="246.28"/>
    <n v="80"/>
    <n v="3324"/>
    <n v="18"/>
    <n v="2"/>
    <x v="0"/>
    <s v="NO"/>
    <x v="0"/>
    <s v="Venta Mala"/>
  </r>
  <r>
    <n v="1180465"/>
    <x v="167"/>
    <s v="Lynn Smith"/>
    <s v="61A Bay Road,Wollstonecraft"/>
    <s v="Sydney"/>
    <s v="NSW"/>
    <x v="1"/>
    <x v="7"/>
    <s v="Bajo"/>
    <s v="Tijeras Apex Box Cutter"/>
    <x v="0"/>
    <s v="Caja pequeña"/>
    <x v="0"/>
    <d v="2013-05-06T00:00:00"/>
    <n v="419"/>
    <n v="1023"/>
    <n v="604"/>
    <n v="29"/>
    <n v="29667"/>
    <n v="0.03"/>
    <n v="890.01"/>
    <n v="28776.99"/>
    <n v="468"/>
    <n v="34534"/>
    <n v="4"/>
    <n v="5"/>
    <x v="2"/>
    <s v="NO"/>
    <x v="0"/>
    <s v="Venta Mala"/>
  </r>
  <r>
    <n v="1180465"/>
    <x v="32"/>
    <s v="Gary Hansen"/>
    <s v="273 George Street,Sydney"/>
    <s v="Sydney"/>
    <s v="NSW"/>
    <x v="1"/>
    <x v="9"/>
    <s v="No especificado"/>
    <s v="Archivo Smiths Caddy"/>
    <x v="0"/>
    <s v="Caja pequeña"/>
    <x v="0"/>
    <d v="2014-09-19T00:00:00"/>
    <n v="403"/>
    <n v="938"/>
    <n v="535"/>
    <n v="33"/>
    <n v="30954"/>
    <n v="0.08"/>
    <n v="2476.3200000000002"/>
    <n v="28477.68"/>
    <n v="728"/>
    <n v="27495"/>
    <n v="12"/>
    <n v="9"/>
    <x v="0"/>
    <s v="NO"/>
    <x v="0"/>
    <s v="Venta Mala"/>
  </r>
  <r>
    <n v="1180465"/>
    <x v="168"/>
    <s v="Pauline Webber"/>
    <s v="499-501 Lygon Street,Carlton North"/>
    <s v="Melbourne"/>
    <s v="VIC"/>
    <x v="1"/>
    <x v="8"/>
    <s v="Alto"/>
    <s v="Tijeras de acero inoxidable preferidas de Apex"/>
    <x v="0"/>
    <s v="Caja pequeña"/>
    <x v="0"/>
    <d v="2013-07-17T00:00:00"/>
    <n v="250"/>
    <n v="568"/>
    <n v="318"/>
    <n v="27"/>
    <n v="15336"/>
    <n v="7.0000000000000007E-2"/>
    <n v="1073.5200000000002"/>
    <n v="14262.48"/>
    <n v="360"/>
    <n v="13204"/>
    <n v="17"/>
    <n v="7"/>
    <x v="2"/>
    <s v="NO"/>
    <x v="0"/>
    <s v="Venta Mala"/>
  </r>
  <r>
    <n v="1180831"/>
    <x v="74"/>
    <s v="Scott Cohen"/>
    <s v="240-242 Johnston Street,Fitzroy"/>
    <s v="Melbourne"/>
    <s v="VIC"/>
    <x v="2"/>
    <x v="2"/>
    <s v="Alto"/>
    <s v="Fotocopiadora Cando PC940"/>
    <x v="0"/>
    <s v="Bolsa de envoltura"/>
    <x v="0"/>
    <d v="2013-06-17T00:00:00"/>
    <n v="27899"/>
    <n v="44999"/>
    <n v="17100"/>
    <n v="9"/>
    <n v="404991"/>
    <n v="0.09"/>
    <n v="36449.189999999995"/>
    <n v="368541.81"/>
    <n v="4900"/>
    <n v="12040"/>
    <n v="15"/>
    <n v="6"/>
    <x v="2"/>
    <s v="SI"/>
    <x v="0"/>
    <s v="Venta Mala"/>
  </r>
  <r>
    <n v="1180831"/>
    <x v="74"/>
    <s v="Scott Cohen"/>
    <s v="240-242 Johnston Street,Fitzroy"/>
    <s v="Melbourne"/>
    <s v="VIC"/>
    <x v="1"/>
    <x v="2"/>
    <s v="No especificado"/>
    <s v="Libro de registro de mensajes de voz por cable"/>
    <x v="1"/>
    <s v="Caja pequeña"/>
    <x v="0"/>
    <d v="2013-06-17T00:00:00"/>
    <n v="290"/>
    <n v="476"/>
    <n v="186"/>
    <n v="1"/>
    <n v="476"/>
    <n v="0"/>
    <n v="0"/>
    <n v="476"/>
    <n v="88"/>
    <n v="12040"/>
    <n v="15"/>
    <n v="6"/>
    <x v="2"/>
    <s v="NO"/>
    <x v="0"/>
    <s v="Venta Mala"/>
  </r>
  <r>
    <n v="1180831"/>
    <x v="74"/>
    <s v="Scott Cohen"/>
    <s v="240-242 Johnston Street,Fitzroy"/>
    <s v="Melbourne"/>
    <s v="VIC"/>
    <x v="3"/>
    <x v="2"/>
    <s v="No especificado"/>
    <s v="Libro de registro de mensajes de voz por cable"/>
    <x v="0"/>
    <s v="Bolsa de envoltura"/>
    <x v="0"/>
    <d v="2013-06-17T00:00:00"/>
    <n v="290"/>
    <n v="476"/>
    <n v="186"/>
    <n v="17"/>
    <n v="8092"/>
    <n v="0.09"/>
    <n v="728.28"/>
    <n v="7363.72"/>
    <n v="88"/>
    <n v="12040"/>
    <n v="15"/>
    <n v="6"/>
    <x v="2"/>
    <s v="NO"/>
    <x v="0"/>
    <s v="Venta Mala"/>
  </r>
  <r>
    <n v="1181196"/>
    <x v="169"/>
    <s v="Liz MacKendrick"/>
    <s v="224A Gertrude St,Fitzroy"/>
    <s v="Melbourne"/>
    <s v="VIC"/>
    <x v="2"/>
    <x v="2"/>
    <s v="No especificado"/>
    <s v="Suite óptica inalámbrica UGen Ultra Professional"/>
    <x v="0"/>
    <s v="Bolsa de envoltura"/>
    <x v="0"/>
    <d v="2013-06-16T00:00:00"/>
    <n v="15650"/>
    <n v="30097"/>
    <n v="14447"/>
    <n v="23"/>
    <n v="692231"/>
    <n v="7.0000000000000007E-2"/>
    <n v="48456.170000000006"/>
    <n v="643774.82999999996"/>
    <n v="718"/>
    <n v="29009"/>
    <n v="16"/>
    <n v="6"/>
    <x v="2"/>
    <s v="SI"/>
    <x v="1"/>
    <s v="Venta Mala"/>
  </r>
  <r>
    <n v="1181196"/>
    <x v="170"/>
    <s v="Andy Peige"/>
    <s v="797 Botany Rd,Rosebery"/>
    <s v="Sydney"/>
    <s v="NSW"/>
    <x v="3"/>
    <x v="3"/>
    <s v="Medio"/>
    <s v="Etiquetas Artisan 419"/>
    <x v="0"/>
    <s v="Caja pequeña"/>
    <x v="0"/>
    <d v="2014-06-24T00:00:00"/>
    <n v="194"/>
    <n v="308"/>
    <n v="114"/>
    <n v="8"/>
    <n v="2464"/>
    <n v="7.0000000000000007E-2"/>
    <n v="172.48000000000002"/>
    <n v="2291.52"/>
    <n v="99"/>
    <n v="2222"/>
    <n v="22"/>
    <n v="6"/>
    <x v="0"/>
    <s v="NO"/>
    <x v="1"/>
    <s v="Venta Mala"/>
  </r>
  <r>
    <n v="1181196"/>
    <x v="171"/>
    <s v="Thomas Thornton"/>
    <s v="221 Barkly St,St Kilda"/>
    <s v="Melbourne"/>
    <s v="VIC"/>
    <x v="0"/>
    <x v="8"/>
    <s v="Alto"/>
    <s v="Lámpara de trabajo polarizada 3Max con brazo de sujeción, gris claro"/>
    <x v="1"/>
    <s v="Caja pequeña"/>
    <x v="0"/>
    <d v="2015-03-04T00:00:00"/>
    <n v="5616"/>
    <n v="13698"/>
    <n v="8082"/>
    <n v="47"/>
    <n v="643806"/>
    <n v="0"/>
    <n v="0"/>
    <n v="643806"/>
    <n v="2449"/>
    <n v="35336"/>
    <n v="2"/>
    <n v="3"/>
    <x v="1"/>
    <s v="SI"/>
    <x v="0"/>
    <s v="Venta Mala"/>
  </r>
  <r>
    <n v="1181561"/>
    <x v="172"/>
    <s v="Michael Oakman"/>
    <s v="8 Rankins Lane ,Melbourne"/>
    <s v="Melbourne"/>
    <s v="VIC"/>
    <x v="0"/>
    <x v="2"/>
    <s v="Bajo"/>
    <s v="Tijeras rectas Apex"/>
    <x v="0"/>
    <s v="Caja pequeña"/>
    <x v="0"/>
    <d v="2015-01-04T00:00:00"/>
    <n v="519"/>
    <n v="1298"/>
    <n v="779"/>
    <n v="47"/>
    <n v="61006"/>
    <n v="0.02"/>
    <n v="1220.1200000000001"/>
    <n v="59785.88"/>
    <n v="314"/>
    <n v="24143"/>
    <n v="1"/>
    <n v="1"/>
    <x v="1"/>
    <s v="NO"/>
    <x v="0"/>
    <s v="Venta Mala"/>
  </r>
  <r>
    <n v="1181561"/>
    <x v="173"/>
    <s v="Paul Lucas"/>
    <s v="8 Quay Street,Haymarket"/>
    <s v="Sydney"/>
    <s v="NSW"/>
    <x v="2"/>
    <x v="9"/>
    <s v="Alto"/>
    <s v="Carpetas Angle-D con anillos de bloqueo, portaetiquetas"/>
    <x v="0"/>
    <s v="Caja pequeña"/>
    <x v="0"/>
    <d v="2013-06-25T00:00:00"/>
    <n v="453"/>
    <n v="730"/>
    <n v="277"/>
    <n v="50"/>
    <n v="36500"/>
    <n v="7.0000000000000007E-2"/>
    <n v="2555.0000000000005"/>
    <n v="33945"/>
    <n v="772"/>
    <n v="22842"/>
    <n v="24"/>
    <n v="6"/>
    <x v="2"/>
    <s v="NO"/>
    <x v="0"/>
    <s v="Venta Mala"/>
  </r>
  <r>
    <n v="1181926"/>
    <x v="174"/>
    <s v="Julia Dunbar"/>
    <s v="Qantas Domestic Terminal,Mascot"/>
    <s v="Sydney"/>
    <s v="NSW"/>
    <x v="2"/>
    <x v="3"/>
    <s v="Medio"/>
    <s v="TypeRight Sobres Pelables y Transparentes de Apertura Superior, Blanco Liso"/>
    <x v="1"/>
    <s v="Tambor Jumbo"/>
    <x v="2"/>
    <d v="2015-02-03T00:00:00"/>
    <n v="1685"/>
    <n v="2718"/>
    <n v="1033"/>
    <n v="5"/>
    <n v="13590"/>
    <n v="0.01"/>
    <n v="135.9"/>
    <n v="13454.1"/>
    <n v="823"/>
    <n v="111728"/>
    <n v="1"/>
    <n v="2"/>
    <x v="1"/>
    <s v="NO"/>
    <x v="0"/>
    <s v="Buena Venta"/>
  </r>
  <r>
    <n v="1181957"/>
    <x v="175"/>
    <s v="Edward Becker"/>
    <s v="501 George St,Sydney"/>
    <s v="Sydney"/>
    <s v="NSW"/>
    <x v="2"/>
    <x v="7"/>
    <s v="Medio"/>
    <s v="Resaltadores estilo tanque Steady Liquid Accent"/>
    <x v="0"/>
    <s v="Caja pequeña"/>
    <x v="0"/>
    <d v="2014-06-18T00:00:00"/>
    <n v="131"/>
    <n v="284"/>
    <n v="153"/>
    <n v="32"/>
    <n v="9088"/>
    <n v="0.05"/>
    <n v="454.40000000000003"/>
    <n v="8633.6"/>
    <n v="93"/>
    <n v="2229"/>
    <n v="17"/>
    <n v="6"/>
    <x v="0"/>
    <s v="NO"/>
    <x v="1"/>
    <s v="Venta Mala"/>
  </r>
  <r>
    <n v="1182657"/>
    <x v="113"/>
    <s v="Grant Carroll"/>
    <s v="10 O'Connell St,Sydney"/>
    <s v="Sydney"/>
    <s v="NSW"/>
    <x v="1"/>
    <x v="6"/>
    <s v="Alto"/>
    <s v="Clips de carpeta de metal Smiths"/>
    <x v="2"/>
    <s v="Paquete pequeño"/>
    <x v="0"/>
    <d v="2013-05-09T00:00:00"/>
    <n v="160"/>
    <n v="262"/>
    <n v="102"/>
    <n v="35"/>
    <n v="9170"/>
    <n v="0"/>
    <n v="0"/>
    <n v="9170"/>
    <n v="80"/>
    <n v="8275"/>
    <n v="7"/>
    <n v="5"/>
    <x v="2"/>
    <s v="NO"/>
    <x v="0"/>
    <s v="Venta Mala"/>
  </r>
  <r>
    <n v="1182657"/>
    <x v="176"/>
    <s v="Patrick Jones"/>
    <s v="221 Barkly St,St Kilda"/>
    <s v="Melbourne"/>
    <s v="VIC"/>
    <x v="3"/>
    <x v="8"/>
    <s v="Medio"/>
    <s v="Carpetas de 3 anillos de uso general de Smiths"/>
    <x v="0"/>
    <s v="Bolsa de envoltura"/>
    <x v="0"/>
    <d v="2013-12-13T00:00:00"/>
    <n v="118"/>
    <n v="188"/>
    <n v="70"/>
    <n v="34"/>
    <n v="6392"/>
    <n v="0.03"/>
    <n v="191.76"/>
    <n v="6200.24"/>
    <n v="149"/>
    <n v="10694"/>
    <n v="11"/>
    <n v="12"/>
    <x v="2"/>
    <s v="NO"/>
    <x v="0"/>
    <s v="Venta Mala"/>
  </r>
  <r>
    <n v="1182657"/>
    <x v="177"/>
    <s v="George Zrebassa"/>
    <s v="73 MacLeay St,Potts Point"/>
    <s v="Sydney"/>
    <s v="NSW"/>
    <x v="1"/>
    <x v="1"/>
    <s v="Alto"/>
    <s v="Etiquetas Artisan 479"/>
    <x v="0"/>
    <s v="Caja pequeña"/>
    <x v="0"/>
    <d v="2013-07-17T00:00:00"/>
    <n v="159"/>
    <n v="261"/>
    <n v="102"/>
    <n v="25"/>
    <n v="6525"/>
    <n v="0.09"/>
    <n v="587.25"/>
    <n v="5937.75"/>
    <n v="50"/>
    <n v="10920"/>
    <n v="16"/>
    <n v="7"/>
    <x v="2"/>
    <s v="NO"/>
    <x v="0"/>
    <s v="Venta Mala"/>
  </r>
  <r>
    <n v="1182657"/>
    <x v="178"/>
    <s v="Ed Braxton"/>
    <s v="499-501 Lygon Street,Carlton North"/>
    <s v="Melbourne"/>
    <s v="VIC"/>
    <x v="3"/>
    <x v="8"/>
    <s v="Crítico"/>
    <s v="Resaltadores de acento principales constantes"/>
    <x v="0"/>
    <s v="Paquete pequeño"/>
    <x v="0"/>
    <d v="2014-12-05T00:00:00"/>
    <n v="375"/>
    <n v="708"/>
    <n v="333"/>
    <n v="50"/>
    <n v="35400"/>
    <n v="0.08"/>
    <n v="2832"/>
    <n v="32568"/>
    <n v="235"/>
    <n v="22673"/>
    <n v="4"/>
    <n v="12"/>
    <x v="0"/>
    <s v="NO"/>
    <x v="1"/>
    <s v="Venta Mala"/>
  </r>
  <r>
    <n v="1183022"/>
    <x v="141"/>
    <s v="Daniel Byrd"/>
    <s v="127 Liverpool St,Sydney"/>
    <s v="Sydney"/>
    <s v="NSW"/>
    <x v="3"/>
    <x v="7"/>
    <s v="No especificado"/>
    <s v="Tijeras de acero inoxidable preferidas de Apex"/>
    <x v="1"/>
    <s v="Caja grande"/>
    <x v="0"/>
    <d v="2014-06-30T00:00:00"/>
    <n v="250"/>
    <n v="568"/>
    <n v="318"/>
    <n v="29"/>
    <n v="16472"/>
    <n v="0"/>
    <n v="0"/>
    <n v="16472"/>
    <n v="360"/>
    <n v="23385"/>
    <n v="29"/>
    <n v="6"/>
    <x v="0"/>
    <s v="NO"/>
    <x v="1"/>
    <s v="Venta Mala"/>
  </r>
  <r>
    <n v="1183022"/>
    <x v="179"/>
    <s v="Grant Carroll"/>
    <s v="10 O'Connell St,Sydney"/>
    <s v="Sydney"/>
    <s v="NSW"/>
    <x v="1"/>
    <x v="6"/>
    <s v="Alto"/>
    <s v="Etiquetas Artisan 474"/>
    <x v="0"/>
    <s v="Bolsa de envoltura"/>
    <x v="0"/>
    <d v="2015-08-15T00:00:00"/>
    <n v="184"/>
    <n v="288"/>
    <n v="104"/>
    <n v="14"/>
    <n v="4032"/>
    <n v="0.06"/>
    <n v="241.92"/>
    <n v="3790.08"/>
    <n v="99"/>
    <n v="11715"/>
    <n v="12"/>
    <n v="8"/>
    <x v="1"/>
    <s v="NO"/>
    <x v="1"/>
    <s v="Venta Mala"/>
  </r>
  <r>
    <n v="1183022"/>
    <x v="180"/>
    <s v="Kristina Nunn"/>
    <s v="22 Civic Rd,Auburn"/>
    <s v="Sydney"/>
    <s v="NSW"/>
    <x v="1"/>
    <x v="4"/>
    <s v="Medio"/>
    <s v="Postes de encuadernación"/>
    <x v="0"/>
    <s v="Caja pequeña"/>
    <x v="0"/>
    <d v="2013-11-02T00:00:00"/>
    <n v="350"/>
    <n v="574"/>
    <n v="224"/>
    <n v="23"/>
    <n v="13202"/>
    <n v="0.01"/>
    <n v="132.02000000000001"/>
    <n v="13069.98"/>
    <n v="501"/>
    <n v="3029"/>
    <n v="1"/>
    <n v="11"/>
    <x v="2"/>
    <s v="NO"/>
    <x v="0"/>
    <s v="Venta Mala"/>
  </r>
  <r>
    <n v="1183387"/>
    <x v="173"/>
    <s v="Paul Lucas"/>
    <s v="8 Quay Street,Haymarket"/>
    <s v="Sydney"/>
    <s v="NSW"/>
    <x v="1"/>
    <x v="9"/>
    <s v="Alto"/>
    <s v="Tiras organizadoras 3Max"/>
    <x v="0"/>
    <s v="Bolsa de envoltura"/>
    <x v="0"/>
    <d v="2013-06-25T00:00:00"/>
    <n v="340"/>
    <n v="540"/>
    <n v="200"/>
    <n v="9"/>
    <n v="4860"/>
    <n v="0.03"/>
    <n v="145.79999999999998"/>
    <n v="4714.2"/>
    <n v="778"/>
    <n v="13063"/>
    <n v="24"/>
    <n v="6"/>
    <x v="2"/>
    <s v="NO"/>
    <x v="1"/>
    <s v="Venta Mala"/>
  </r>
  <r>
    <n v="1183387"/>
    <x v="181"/>
    <s v="Tony Sayre"/>
    <s v="499-501 Lygon Street,Carlton North"/>
    <s v="Melbourne"/>
    <s v="VIC"/>
    <x v="3"/>
    <x v="8"/>
    <s v="Alto"/>
    <s v="Marco de documentos de aluminio"/>
    <x v="0"/>
    <s v="Caja pequeña"/>
    <x v="0"/>
    <d v="2013-08-13T00:00:00"/>
    <n v="550"/>
    <n v="1222"/>
    <n v="672"/>
    <n v="3"/>
    <n v="3666"/>
    <n v="0"/>
    <n v="0"/>
    <n v="3666"/>
    <n v="285"/>
    <n v="24285"/>
    <n v="9"/>
    <n v="8"/>
    <x v="2"/>
    <s v="NO"/>
    <x v="1"/>
    <s v="Venta Mala"/>
  </r>
  <r>
    <n v="1183387"/>
    <x v="173"/>
    <s v="Paul Lucas"/>
    <s v="8 Quay Street,Haymarket"/>
    <s v="Sydney"/>
    <s v="NSW"/>
    <x v="2"/>
    <x v="9"/>
    <s v="Crítico"/>
    <s v="Tiras organizadoras 3Max"/>
    <x v="0"/>
    <s v="Bolsa de envoltura"/>
    <x v="1"/>
    <d v="2013-06-25T00:00:00"/>
    <n v="340"/>
    <n v="540"/>
    <n v="200"/>
    <n v="39"/>
    <n v="21060"/>
    <n v="7.0000000000000007E-2"/>
    <n v="1474.2"/>
    <n v="19585.8"/>
    <n v="778"/>
    <n v="13063"/>
    <n v="24"/>
    <n v="6"/>
    <x v="2"/>
    <s v="NO"/>
    <x v="0"/>
    <s v="Venta Mala"/>
  </r>
  <r>
    <n v="1183387"/>
    <x v="182"/>
    <s v="Todja Jarnong"/>
    <s v="221 Barkly St,St Kilda"/>
    <s v="Melbourne"/>
    <s v="VIC"/>
    <x v="1"/>
    <x v="8"/>
    <s v="Alto"/>
    <s v="Tiras organizadoras 3Max"/>
    <x v="0"/>
    <s v="Bolsa de envoltura"/>
    <x v="0"/>
    <d v="2014-07-26T00:00:00"/>
    <n v="340"/>
    <n v="540"/>
    <n v="200"/>
    <n v="8"/>
    <n v="4320"/>
    <n v="0.02"/>
    <n v="86.4"/>
    <n v="4233.6000000000004"/>
    <n v="778"/>
    <n v="13063"/>
    <n v="24"/>
    <n v="7"/>
    <x v="0"/>
    <s v="NO"/>
    <x v="1"/>
    <s v="Venta Mala"/>
  </r>
  <r>
    <n v="1183753"/>
    <x v="110"/>
    <s v="Giulietta Dortch"/>
    <s v="180 High Street,Windsor"/>
    <s v="Melbourne"/>
    <s v="VIC"/>
    <x v="2"/>
    <x v="2"/>
    <s v="Bajo"/>
    <s v="Lápices de colores DrawIt, juego de 48 colores"/>
    <x v="0"/>
    <s v="Bolsa de envoltura"/>
    <x v="1"/>
    <d v="2013-06-22T00:00:00"/>
    <n v="2156"/>
    <n v="3655"/>
    <n v="1499"/>
    <n v="44"/>
    <n v="160820"/>
    <n v="0.01"/>
    <n v="1608.2"/>
    <n v="159211.79999999999"/>
    <n v="1389"/>
    <n v="12619"/>
    <n v="20"/>
    <n v="6"/>
    <x v="2"/>
    <s v="SI"/>
    <x v="0"/>
    <s v="Venta Mala"/>
  </r>
  <r>
    <n v="1184118"/>
    <x v="183"/>
    <s v="Patrick OBrill"/>
    <s v="53 Riley Street,Woolloomooloo"/>
    <s v="Sydney"/>
    <s v="NSW"/>
    <x v="1"/>
    <x v="0"/>
    <s v="Alto"/>
    <s v="Suministros de la máquina de encuadernación"/>
    <x v="0"/>
    <s v="Bolsa de envoltura"/>
    <x v="0"/>
    <d v="2015-12-18T00:00:00"/>
    <n v="1838"/>
    <n v="2917"/>
    <n v="1079"/>
    <n v="25"/>
    <n v="72925"/>
    <n v="0.06"/>
    <n v="4375.5"/>
    <n v="68549.5"/>
    <n v="627"/>
    <n v="34923"/>
    <n v="16"/>
    <n v="12"/>
    <x v="1"/>
    <s v="NO"/>
    <x v="0"/>
    <s v="Venta Mala"/>
  </r>
  <r>
    <n v="1184118"/>
    <x v="64"/>
    <s v="Aleksandra Gannaway"/>
    <s v="Hoyts Entertainment Quarter 122 Lang Road,Moore Park"/>
    <s v="Sydney"/>
    <s v="NSW"/>
    <x v="3"/>
    <x v="0"/>
    <s v="Bajo"/>
    <s v="Juego de lápices de color PastelOcean"/>
    <x v="0"/>
    <s v="Bolsa de envoltura"/>
    <x v="1"/>
    <d v="2013-06-26T00:00:00"/>
    <n v="1111"/>
    <n v="1984"/>
    <n v="873"/>
    <n v="40"/>
    <n v="79360"/>
    <n v="0.05"/>
    <n v="3968"/>
    <n v="75392"/>
    <n v="410"/>
    <n v="48383"/>
    <n v="25"/>
    <n v="6"/>
    <x v="2"/>
    <s v="NO"/>
    <x v="0"/>
    <s v="Venta Mala"/>
  </r>
  <r>
    <n v="1184118"/>
    <x v="64"/>
    <s v="Neil Knudson"/>
    <s v="4A Lyons St,Strathfield"/>
    <s v="Sydney"/>
    <s v="NSW"/>
    <x v="0"/>
    <x v="0"/>
    <s v="Alto"/>
    <s v="Feluor Dúo de Navegadores Inalámbricos"/>
    <x v="0"/>
    <s v="Caja pequeña"/>
    <x v="0"/>
    <d v="2013-06-27T00:00:00"/>
    <n v="4211"/>
    <n v="8098"/>
    <n v="3887"/>
    <n v="50"/>
    <n v="404900"/>
    <n v="0.01"/>
    <n v="4049"/>
    <n v="400851"/>
    <n v="718"/>
    <n v="48383"/>
    <n v="25"/>
    <n v="6"/>
    <x v="2"/>
    <s v="SI"/>
    <x v="1"/>
    <s v="Venta Mala"/>
  </r>
  <r>
    <n v="1184118"/>
    <x v="64"/>
    <s v="Cindy Chapman"/>
    <s v="53-55 Liverpool St,Sydney"/>
    <s v="Sydney"/>
    <s v="NSW"/>
    <x v="2"/>
    <x v="0"/>
    <s v="Alto"/>
    <s v="Discos DVD-RAM láser"/>
    <x v="0"/>
    <s v="Paquete pequeño"/>
    <x v="0"/>
    <d v="2013-06-27T00:00:00"/>
    <n v="2018"/>
    <n v="3541"/>
    <n v="1523"/>
    <n v="37"/>
    <n v="131017"/>
    <n v="0.08"/>
    <n v="10481.36"/>
    <n v="120535.64"/>
    <n v="199"/>
    <n v="48383"/>
    <n v="25"/>
    <n v="6"/>
    <x v="2"/>
    <s v="SI"/>
    <x v="0"/>
    <s v="Venta Mala"/>
  </r>
  <r>
    <n v="1184483"/>
    <x v="184"/>
    <s v="Mike Gockenbach"/>
    <s v="180 High Street,Windsor"/>
    <s v="Melbourne"/>
    <s v="VIC"/>
    <x v="1"/>
    <x v="2"/>
    <s v="Alto"/>
    <s v="Punzón alto de 3 agujeros"/>
    <x v="0"/>
    <s v="Caja pequeña"/>
    <x v="0"/>
    <d v="2014-07-06T00:00:00"/>
    <n v="276"/>
    <n v="438"/>
    <n v="162"/>
    <n v="26"/>
    <n v="11388"/>
    <n v="0.08"/>
    <n v="911.04"/>
    <n v="10476.959999999999"/>
    <n v="621"/>
    <n v="21818"/>
    <n v="4"/>
    <n v="7"/>
    <x v="0"/>
    <s v="NO"/>
    <x v="0"/>
    <s v="Venta Mala"/>
  </r>
  <r>
    <n v="1184483"/>
    <x v="75"/>
    <s v="Anthony Rawles"/>
    <s v="Shop 1, 186-190 Church Street,Parramatta;46a Macleay Street,Potts Point"/>
    <s v="Sydney"/>
    <s v="NSW"/>
    <x v="1"/>
    <x v="4"/>
    <s v="No especificado"/>
    <s v="Impresora de inyección de tinta a color Emerson C82"/>
    <x v="1"/>
    <s v="Tambor Jumbo"/>
    <x v="2"/>
    <d v="2013-05-29T00:00:00"/>
    <n v="7679"/>
    <n v="11999"/>
    <n v="4320"/>
    <n v="24"/>
    <n v="287976"/>
    <n v="0.02"/>
    <n v="5759.52"/>
    <n v="282216.48"/>
    <n v="1400"/>
    <n v="246325"/>
    <n v="29"/>
    <n v="5"/>
    <x v="2"/>
    <s v="SI"/>
    <x v="0"/>
    <s v="Buena Venta"/>
  </r>
  <r>
    <n v="1184848"/>
    <x v="185"/>
    <s v="Roy Collins"/>
    <s v="Westfield Sydney,Sydney"/>
    <s v="Sydney"/>
    <s v="NSW"/>
    <x v="0"/>
    <x v="1"/>
    <s v="Medio"/>
    <s v="Clips de oro Smiths"/>
    <x v="0"/>
    <s v="Caja pequeña"/>
    <x v="0"/>
    <d v="2013-06-27T00:00:00"/>
    <n v="182"/>
    <n v="298"/>
    <n v="116"/>
    <n v="32"/>
    <n v="9536"/>
    <n v="0.01"/>
    <n v="95.36"/>
    <n v="9440.64"/>
    <n v="158"/>
    <n v="972"/>
    <n v="26"/>
    <n v="6"/>
    <x v="2"/>
    <s v="NO"/>
    <x v="1"/>
    <s v="Venta Mala"/>
  </r>
  <r>
    <n v="1184848"/>
    <x v="185"/>
    <s v="Roy Collins"/>
    <s v="Westfield Sydney,Sydney"/>
    <s v="Sydney"/>
    <s v="NSW"/>
    <x v="1"/>
    <x v="1"/>
    <s v="No especificado"/>
    <s v="Carpetas de 3 anillos de uso general de Smiths"/>
    <x v="0"/>
    <s v="Caja pequeña"/>
    <x v="1"/>
    <d v="2013-06-27T00:00:00"/>
    <n v="118"/>
    <n v="188"/>
    <n v="70"/>
    <n v="24"/>
    <n v="4512"/>
    <n v="0.01"/>
    <n v="45.12"/>
    <n v="4466.88"/>
    <n v="149"/>
    <n v="972"/>
    <n v="26"/>
    <n v="6"/>
    <x v="2"/>
    <s v="NO"/>
    <x v="1"/>
    <s v="Venta Mala"/>
  </r>
  <r>
    <n v="1184848"/>
    <x v="185"/>
    <s v="Roy Collins"/>
    <s v="Westfield Sydney,Sydney"/>
    <s v="Sydney"/>
    <s v="NSW"/>
    <x v="0"/>
    <x v="1"/>
    <s v="No especificado"/>
    <s v="Bandas elásticas embolsadas"/>
    <x v="0"/>
    <s v="Caja pequeña"/>
    <x v="0"/>
    <d v="2013-06-27T00:00:00"/>
    <n v="24"/>
    <n v="126"/>
    <n v="102"/>
    <n v="38"/>
    <n v="4788"/>
    <n v="0"/>
    <n v="0"/>
    <n v="4788"/>
    <n v="70"/>
    <n v="972"/>
    <n v="26"/>
    <n v="6"/>
    <x v="2"/>
    <s v="NO"/>
    <x v="1"/>
    <s v="Venta Mala"/>
  </r>
  <r>
    <n v="1184848"/>
    <x v="185"/>
    <s v="Roy Collins"/>
    <s v="Westfield Sydney,Sydney"/>
    <s v="Sydney"/>
    <s v="NSW"/>
    <x v="1"/>
    <x v="1"/>
    <s v="Medio"/>
    <s v="Carpetas de 3 anillos de uso general de Smiths"/>
    <x v="0"/>
    <s v="Caja pequeña"/>
    <x v="0"/>
    <d v="2013-06-27T00:00:00"/>
    <n v="118"/>
    <n v="188"/>
    <n v="70"/>
    <n v="22"/>
    <n v="4136"/>
    <n v="0.01"/>
    <n v="41.36"/>
    <n v="4094.64"/>
    <n v="149"/>
    <n v="972"/>
    <n v="26"/>
    <n v="6"/>
    <x v="2"/>
    <s v="NO"/>
    <x v="1"/>
    <s v="Venta Mala"/>
  </r>
  <r>
    <n v="1184848"/>
    <x v="185"/>
    <s v="Roy Collins"/>
    <s v="Westfield Sydney,Sydney"/>
    <s v="Sydney"/>
    <s v="NSW"/>
    <x v="0"/>
    <x v="1"/>
    <s v="Bajo"/>
    <s v="Carpetas de 3 anillos de uso general de Smiths"/>
    <x v="0"/>
    <s v="Caja pequeña"/>
    <x v="0"/>
    <d v="2013-06-27T00:00:00"/>
    <n v="118"/>
    <n v="188"/>
    <n v="70"/>
    <n v="17"/>
    <n v="3196"/>
    <n v="0.04"/>
    <n v="127.84"/>
    <n v="3068.16"/>
    <n v="149"/>
    <n v="972"/>
    <n v="26"/>
    <n v="6"/>
    <x v="2"/>
    <s v="NO"/>
    <x v="1"/>
    <s v="Venta Mala"/>
  </r>
  <r>
    <n v="1184848"/>
    <x v="185"/>
    <s v="Roy Collins"/>
    <s v="Westfield Sydney,Sydney"/>
    <s v="Sydney"/>
    <s v="NSW"/>
    <x v="0"/>
    <x v="1"/>
    <s v="Medio"/>
    <s v="Clips de oro Smiths"/>
    <x v="0"/>
    <s v="Caja pequeña"/>
    <x v="0"/>
    <d v="2013-06-27T00:00:00"/>
    <n v="182"/>
    <n v="298"/>
    <n v="116"/>
    <n v="9"/>
    <n v="2682"/>
    <n v="0.06"/>
    <n v="160.91999999999999"/>
    <n v="2521.08"/>
    <n v="158"/>
    <n v="972"/>
    <n v="26"/>
    <n v="6"/>
    <x v="2"/>
    <s v="NO"/>
    <x v="1"/>
    <s v="Venta Mala"/>
  </r>
  <r>
    <n v="1184848"/>
    <x v="185"/>
    <s v="Roy Collins"/>
    <s v="Westfield Sydney,Sydney"/>
    <s v="Sydney"/>
    <s v="NSW"/>
    <x v="1"/>
    <x v="1"/>
    <s v="Bajo"/>
    <s v="Carpetas de 3 anillos de uso general de Smiths"/>
    <x v="0"/>
    <s v="Paquete pequeño"/>
    <x v="1"/>
    <d v="2013-06-27T00:00:00"/>
    <n v="118"/>
    <n v="188"/>
    <n v="70"/>
    <n v="26"/>
    <n v="4888"/>
    <n v="0.04"/>
    <n v="195.52"/>
    <n v="4692.4799999999996"/>
    <n v="149"/>
    <n v="972"/>
    <n v="26"/>
    <n v="6"/>
    <x v="2"/>
    <s v="NO"/>
    <x v="1"/>
    <s v="Venta Mala"/>
  </r>
  <r>
    <n v="1184848"/>
    <x v="185"/>
    <s v="Roy Collins"/>
    <s v="Westfield Sydney,Sydney"/>
    <s v="Sydney"/>
    <s v="NSW"/>
    <x v="1"/>
    <x v="1"/>
    <s v="No especificado"/>
    <s v="Carpetas de 3 anillos de uso general de Smiths"/>
    <x v="1"/>
    <s v="Tambor Jumbo"/>
    <x v="2"/>
    <d v="2013-06-27T00:00:00"/>
    <n v="118"/>
    <n v="188"/>
    <n v="70"/>
    <n v="24"/>
    <n v="4512"/>
    <n v="0.02"/>
    <n v="90.24"/>
    <n v="4421.76"/>
    <n v="149"/>
    <n v="972"/>
    <n v="26"/>
    <n v="6"/>
    <x v="2"/>
    <s v="NO"/>
    <x v="1"/>
    <s v="Venta Mala"/>
  </r>
  <r>
    <n v="1184848"/>
    <x v="185"/>
    <s v="Roy Collins"/>
    <s v="Westfield Sydney,Sydney"/>
    <s v="Sydney"/>
    <s v="NSW"/>
    <x v="0"/>
    <x v="1"/>
    <s v="Crítico"/>
    <s v="Carpetas de 3 anillos de uso general de Smiths"/>
    <x v="1"/>
    <s v="Caja pequeña"/>
    <x v="0"/>
    <d v="2013-06-27T00:00:00"/>
    <n v="118"/>
    <n v="188"/>
    <n v="70"/>
    <n v="42"/>
    <n v="7896"/>
    <n v="7.0000000000000007E-2"/>
    <n v="552.72"/>
    <n v="7343.28"/>
    <n v="149"/>
    <n v="972"/>
    <n v="26"/>
    <n v="6"/>
    <x v="2"/>
    <s v="NO"/>
    <x v="1"/>
    <s v="Venta Mala"/>
  </r>
  <r>
    <n v="1184848"/>
    <x v="185"/>
    <s v="Roy Collins"/>
    <s v="Westfield Sydney,Sydney"/>
    <s v="Sydney"/>
    <s v="NSW"/>
    <x v="0"/>
    <x v="1"/>
    <s v="Bajo"/>
    <s v="Carpetas de 3 anillos de uso general de Smiths"/>
    <x v="1"/>
    <s v="Caja pequeña"/>
    <x v="1"/>
    <d v="2013-06-27T00:00:00"/>
    <n v="118"/>
    <n v="188"/>
    <n v="70"/>
    <n v="23"/>
    <n v="4324"/>
    <n v="7.0000000000000007E-2"/>
    <n v="302.68"/>
    <n v="4021.32"/>
    <n v="149"/>
    <n v="972"/>
    <n v="26"/>
    <n v="6"/>
    <x v="2"/>
    <s v="NO"/>
    <x v="1"/>
    <s v="Venta Mala"/>
  </r>
  <r>
    <n v="1184848"/>
    <x v="185"/>
    <s v="Roy Collins"/>
    <s v="Westfield Sydney,Sydney"/>
    <s v="Sydney"/>
    <s v="NSW"/>
    <x v="3"/>
    <x v="1"/>
    <s v="Medio"/>
    <s v="Carpetas de 3 anillos de uso general de Smiths"/>
    <x v="1"/>
    <s v="Caja pequeña"/>
    <x v="1"/>
    <d v="2013-06-27T00:00:00"/>
    <n v="118"/>
    <n v="188"/>
    <n v="70"/>
    <n v="24"/>
    <n v="4512"/>
    <n v="0.08"/>
    <n v="360.96"/>
    <n v="4151.04"/>
    <n v="149"/>
    <n v="972"/>
    <n v="26"/>
    <n v="6"/>
    <x v="2"/>
    <s v="NO"/>
    <x v="1"/>
    <s v="Venta Mala"/>
  </r>
  <r>
    <n v="1184848"/>
    <x v="186"/>
    <s v="Tamara Dahlen"/>
    <s v="61 York St,Sydney"/>
    <s v="Sydney"/>
    <s v="NSW"/>
    <x v="1"/>
    <x v="9"/>
    <s v="No especificado"/>
    <s v="Etiquetas Artisan 481"/>
    <x v="0"/>
    <s v="Caja pequeña"/>
    <x v="0"/>
    <d v="2013-02-20T00:00:00"/>
    <n v="194"/>
    <n v="308"/>
    <n v="114"/>
    <n v="21"/>
    <n v="6468"/>
    <n v="0.03"/>
    <n v="194.04"/>
    <n v="6273.96"/>
    <n v="99"/>
    <n v="14704"/>
    <n v="16"/>
    <n v="2"/>
    <x v="2"/>
    <s v="NO"/>
    <x v="1"/>
    <s v="Venta Mala"/>
  </r>
  <r>
    <n v="1184848"/>
    <x v="185"/>
    <s v="Roy Collins"/>
    <s v="Westfield Sydney,Sydney"/>
    <s v="Sydney"/>
    <s v="NSW"/>
    <x v="1"/>
    <x v="1"/>
    <s v="Bajo"/>
    <s v="Carpetas de 3 anillos de uso general de Smiths"/>
    <x v="0"/>
    <s v="Paquete pequeño"/>
    <x v="0"/>
    <d v="2013-06-27T00:00:00"/>
    <n v="118"/>
    <n v="188"/>
    <n v="70"/>
    <n v="50"/>
    <n v="9400"/>
    <n v="0.08"/>
    <n v="752"/>
    <n v="8648"/>
    <n v="149"/>
    <n v="972"/>
    <n v="26"/>
    <n v="6"/>
    <x v="2"/>
    <s v="NO"/>
    <x v="0"/>
    <s v="Venta Mala"/>
  </r>
  <r>
    <n v="1184848"/>
    <x v="185"/>
    <s v="Roy Collins"/>
    <s v="Westfield Sydney,Sydney"/>
    <s v="Sydney"/>
    <s v="NSW"/>
    <x v="3"/>
    <x v="1"/>
    <s v="Alto"/>
    <s v="Carpetas de 3 anillos de uso general de Smiths"/>
    <x v="0"/>
    <s v="Bolsa de envoltura"/>
    <x v="0"/>
    <d v="2013-06-27T00:00:00"/>
    <n v="118"/>
    <n v="188"/>
    <n v="70"/>
    <n v="26"/>
    <n v="4888"/>
    <n v="7.0000000000000007E-2"/>
    <n v="342.16"/>
    <n v="4545.84"/>
    <n v="149"/>
    <n v="972"/>
    <n v="26"/>
    <n v="6"/>
    <x v="2"/>
    <s v="NO"/>
    <x v="1"/>
    <s v="Venta Mala"/>
  </r>
  <r>
    <n v="1184848"/>
    <x v="185"/>
    <s v="Roy Collins"/>
    <s v="Westfield Sydney,Sydney"/>
    <s v="Sydney"/>
    <s v="NSW"/>
    <x v="0"/>
    <x v="1"/>
    <s v="Medio"/>
    <s v="Carpetas de 3 anillos de uso general de Smiths"/>
    <x v="1"/>
    <s v="Caja pequeña"/>
    <x v="0"/>
    <d v="2013-06-27T00:00:00"/>
    <n v="118"/>
    <n v="188"/>
    <n v="70"/>
    <n v="41"/>
    <n v="7708"/>
    <n v="0.08"/>
    <n v="616.64"/>
    <n v="7091.36"/>
    <n v="149"/>
    <n v="972"/>
    <n v="26"/>
    <n v="6"/>
    <x v="2"/>
    <s v="NO"/>
    <x v="1"/>
    <s v="Venta Mala"/>
  </r>
  <r>
    <n v="1185214"/>
    <x v="187"/>
    <s v="Mihch Gernen"/>
    <s v="85-113 Dunning Ave,Rosebery"/>
    <s v="Sydney"/>
    <s v="NSW"/>
    <x v="3"/>
    <x v="4"/>
    <s v="Bajo"/>
    <s v="Carpeta Artisan Legal de 4 Anillas"/>
    <x v="0"/>
    <s v="Caja pequeña"/>
    <x v="0"/>
    <d v="2013-07-24T00:00:00"/>
    <n v="1364"/>
    <n v="2098"/>
    <n v="734"/>
    <n v="46"/>
    <n v="96508"/>
    <n v="0.01"/>
    <n v="965.08"/>
    <n v="95542.92"/>
    <n v="149"/>
    <n v="5572"/>
    <n v="15"/>
    <n v="7"/>
    <x v="2"/>
    <s v="NO"/>
    <x v="0"/>
    <s v="Venta Mala"/>
  </r>
  <r>
    <n v="1185214"/>
    <x v="58"/>
    <s v="Cyma Kinney"/>
    <s v="Sydney Fish Market, Bank Street, Sydney"/>
    <s v="Sydney"/>
    <s v="NSW"/>
    <x v="2"/>
    <x v="3"/>
    <s v="Alto"/>
    <s v="Cubos de Memo Alto"/>
    <x v="0"/>
    <s v="Caja pequeña"/>
    <x v="0"/>
    <d v="2013-07-04T00:00:00"/>
    <n v="332"/>
    <n v="518"/>
    <n v="186"/>
    <n v="42"/>
    <n v="21756"/>
    <n v="0"/>
    <n v="0"/>
    <n v="21756"/>
    <n v="204"/>
    <n v="712"/>
    <n v="29"/>
    <n v="6"/>
    <x v="2"/>
    <s v="NO"/>
    <x v="0"/>
    <s v="Venta Mala"/>
  </r>
  <r>
    <n v="1185214"/>
    <x v="188"/>
    <s v="Hunter Glantz"/>
    <s v="152 Bunnerong Road,Eastgardens"/>
    <s v="Sydney"/>
    <s v="NSW"/>
    <x v="2"/>
    <x v="0"/>
    <s v="Bajo"/>
    <s v="Contestador automático digital 1726"/>
    <x v="0"/>
    <s v="Caja pequeña"/>
    <x v="0"/>
    <d v="2016-04-10T00:00:00"/>
    <n v="882"/>
    <n v="2099"/>
    <n v="1217"/>
    <n v="9"/>
    <n v="18891"/>
    <n v="0.03"/>
    <n v="566.73"/>
    <n v="18324.27"/>
    <n v="481"/>
    <n v="34625"/>
    <n v="2"/>
    <n v="4"/>
    <x v="3"/>
    <s v="NO"/>
    <x v="0"/>
    <s v="Venta Mala"/>
  </r>
  <r>
    <n v="1185245"/>
    <x v="58"/>
    <s v="Cyma Kinney"/>
    <s v="Sydney Fish Market, Bank Street, Sydney"/>
    <s v="Sydney"/>
    <s v="NSW"/>
    <x v="2"/>
    <x v="3"/>
    <s v="No especificado"/>
    <s v="Carpetas colgantes artesanales"/>
    <x v="0"/>
    <s v="Caja pequeña"/>
    <x v="0"/>
    <d v="2013-07-03T00:00:00"/>
    <n v="365"/>
    <n v="598"/>
    <n v="233"/>
    <n v="45"/>
    <n v="26910"/>
    <n v="0.04"/>
    <n v="1076.4000000000001"/>
    <n v="25833.599999999999"/>
    <n v="149"/>
    <n v="2209"/>
    <n v="29"/>
    <n v="6"/>
    <x v="2"/>
    <s v="NO"/>
    <x v="0"/>
    <s v="Venta Mala"/>
  </r>
  <r>
    <n v="1185579"/>
    <x v="183"/>
    <s v="Patrick OBrill"/>
    <s v="53 Riley Street,Woolloomooloo"/>
    <s v="Sydney"/>
    <s v="NSW"/>
    <x v="1"/>
    <x v="0"/>
    <s v="No especificado"/>
    <s v="Beekin 6 Outlet Tira de Sobretensión Metálica"/>
    <x v="0"/>
    <s v="Bolsa de envoltura"/>
    <x v="0"/>
    <d v="2015-12-18T00:00:00"/>
    <n v="446"/>
    <n v="1089"/>
    <n v="643"/>
    <n v="39"/>
    <n v="42471"/>
    <n v="0.01"/>
    <n v="424.71000000000004"/>
    <n v="42046.29"/>
    <n v="450"/>
    <n v="34925"/>
    <n v="16"/>
    <n v="12"/>
    <x v="1"/>
    <s v="NO"/>
    <x v="0"/>
    <s v="Venta Mala"/>
  </r>
  <r>
    <n v="1185579"/>
    <x v="55"/>
    <s v="Kelly Williams"/>
    <s v="499-501 Lygon Street,Carlton North"/>
    <s v="Melbourne"/>
    <s v="VIC"/>
    <x v="2"/>
    <x v="8"/>
    <s v="No especificado"/>
    <s v="Impresora de inyección de tinta a color Cando S750"/>
    <x v="1"/>
    <s v="Paquete pequeño"/>
    <x v="0"/>
    <d v="2013-05-01T00:00:00"/>
    <n v="7500"/>
    <n v="12097"/>
    <n v="4597"/>
    <n v="21"/>
    <n v="254037"/>
    <n v="0.09"/>
    <n v="22863.329999999998"/>
    <n v="231173.67"/>
    <n v="2630"/>
    <n v="224954"/>
    <n v="30"/>
    <n v="4"/>
    <x v="2"/>
    <s v="SI"/>
    <x v="0"/>
    <s v="Buena Venta"/>
  </r>
  <r>
    <n v="1186309"/>
    <x v="32"/>
    <s v="Gary Hansen"/>
    <s v="188 Pitt Street,Sydney"/>
    <s v="Sydney"/>
    <s v="NSW"/>
    <x v="3"/>
    <x v="0"/>
    <s v="No especificado"/>
    <s v="12 lápices cortos de colores"/>
    <x v="2"/>
    <s v="Caja grande"/>
    <x v="0"/>
    <d v="2014-09-19T00:00:00"/>
    <n v="109"/>
    <n v="260"/>
    <n v="151"/>
    <n v="7"/>
    <n v="1820"/>
    <n v="0.02"/>
    <n v="36.4"/>
    <n v="1783.6"/>
    <n v="240"/>
    <n v="10009"/>
    <n v="12"/>
    <n v="9"/>
    <x v="0"/>
    <s v="NO"/>
    <x v="0"/>
    <s v="Venta Mala"/>
  </r>
  <r>
    <n v="1186309"/>
    <x v="58"/>
    <s v="Eugene Hildebrand"/>
    <s v="120 Hardware St,Melbourne"/>
    <s v="Melbourne"/>
    <s v="VIC"/>
    <x v="1"/>
    <x v="2"/>
    <s v="Medio"/>
    <s v="Carpetas económicas"/>
    <x v="0"/>
    <s v="Caja pequeña"/>
    <x v="0"/>
    <d v="2013-07-01T00:00:00"/>
    <n v="133"/>
    <n v="208"/>
    <n v="75"/>
    <n v="25"/>
    <n v="5200"/>
    <n v="0.04"/>
    <n v="208"/>
    <n v="4992"/>
    <n v="149"/>
    <n v="8935"/>
    <n v="29"/>
    <n v="6"/>
    <x v="2"/>
    <s v="NO"/>
    <x v="0"/>
    <s v="Venta Mala"/>
  </r>
  <r>
    <n v="1186309"/>
    <x v="78"/>
    <s v="Enda Mitchell"/>
    <s v="Cnr Williams Road &amp; Lechlade Ave,South Yarra"/>
    <s v="Melbourne"/>
    <s v="VIC"/>
    <x v="0"/>
    <x v="8"/>
    <s v="No especificado"/>
    <s v="TechSavi Dúo Inalámbrico Elite"/>
    <x v="0"/>
    <s v="Paquete pequeño"/>
    <x v="0"/>
    <d v="2013-07-31T00:00:00"/>
    <n v="6059"/>
    <n v="10098"/>
    <n v="4039"/>
    <n v="44"/>
    <n v="444312"/>
    <n v="7.0000000000000007E-2"/>
    <n v="31101.840000000004"/>
    <n v="413210.16"/>
    <n v="718"/>
    <n v="285725"/>
    <n v="30"/>
    <n v="7"/>
    <x v="2"/>
    <s v="SI"/>
    <x v="0"/>
    <s v="Buena Venta"/>
  </r>
  <r>
    <n v="1186309"/>
    <x v="177"/>
    <s v="George Zrebassa"/>
    <s v="81 MacLeay St,Potts Point"/>
    <s v="Sydney"/>
    <s v="NSW"/>
    <x v="3"/>
    <x v="7"/>
    <s v="Alto"/>
    <s v="Lesan Ultra Professional Wireless Suite Óptico"/>
    <x v="1"/>
    <s v="Caja mediana"/>
    <x v="0"/>
    <d v="2013-07-17T00:00:00"/>
    <n v="15650"/>
    <n v="30097"/>
    <n v="14447"/>
    <n v="30"/>
    <n v="902910"/>
    <n v="0.03"/>
    <n v="27087.3"/>
    <n v="875822.7"/>
    <n v="718"/>
    <n v="8935"/>
    <n v="16"/>
    <n v="7"/>
    <x v="2"/>
    <s v="SI"/>
    <x v="1"/>
    <s v="Venta Mala"/>
  </r>
  <r>
    <n v="1186309"/>
    <x v="61"/>
    <s v="Michael Grace"/>
    <s v="402 Argyle St,Moss Vale"/>
    <s v="Sydney"/>
    <s v="NSW"/>
    <x v="1"/>
    <x v="1"/>
    <s v="Medio"/>
    <s v="Postes de encuadernación"/>
    <x v="1"/>
    <s v="Caja pequeña"/>
    <x v="0"/>
    <d v="2013-03-16T00:00:00"/>
    <n v="350"/>
    <n v="574"/>
    <n v="224"/>
    <n v="39"/>
    <n v="22386"/>
    <n v="0.05"/>
    <n v="1119.3"/>
    <n v="21266.7"/>
    <n v="501"/>
    <n v="13205"/>
    <n v="15"/>
    <n v="3"/>
    <x v="2"/>
    <s v="NO"/>
    <x v="1"/>
    <s v="Venta Mala"/>
  </r>
  <r>
    <n v="1186309"/>
    <x v="143"/>
    <s v="Jasper Cacioppo"/>
    <s v="24 Addison Rd,Marrickville"/>
    <s v="Sydney"/>
    <s v="NSW"/>
    <x v="2"/>
    <x v="10"/>
    <s v="Medio"/>
    <s v="Suministros de la máquina de encuadernación"/>
    <x v="0"/>
    <s v="Caja pequeña"/>
    <x v="0"/>
    <d v="2013-02-16T00:00:00"/>
    <n v="1838"/>
    <n v="2917"/>
    <n v="1079"/>
    <n v="20"/>
    <n v="58340"/>
    <n v="0.01"/>
    <n v="583.4"/>
    <n v="57756.6"/>
    <n v="627"/>
    <n v="7423"/>
    <n v="15"/>
    <n v="2"/>
    <x v="2"/>
    <s v="NO"/>
    <x v="1"/>
    <s v="Venta Mala"/>
  </r>
  <r>
    <n v="1186309"/>
    <x v="181"/>
    <s v="Aaron Bergman"/>
    <s v="Westfield Sydney,Sydney"/>
    <s v="Sydney"/>
    <s v="NSW"/>
    <x v="0"/>
    <x v="1"/>
    <s v="Bajo"/>
    <s v="Rotafolio Artesanal Carpeta de Caballete, Negro"/>
    <x v="1"/>
    <s v="Caja grande"/>
    <x v="0"/>
    <d v="2013-08-16T00:00:00"/>
    <n v="1388"/>
    <n v="2238"/>
    <n v="850"/>
    <n v="40"/>
    <n v="89520"/>
    <n v="0.04"/>
    <n v="3580.8"/>
    <n v="85939.199999999997"/>
    <n v="1510"/>
    <n v="24764"/>
    <n v="9"/>
    <n v="8"/>
    <x v="2"/>
    <s v="NO"/>
    <x v="1"/>
    <s v="Venta Mala"/>
  </r>
  <r>
    <n v="1186675"/>
    <x v="189"/>
    <s v="Trudy Bell"/>
    <s v="Macquarie Centre Cnr Herring Road &amp; Waterloo Road,Macquarie Park"/>
    <s v="Sydney"/>
    <s v="NSW"/>
    <x v="0"/>
    <x v="5"/>
    <s v="No especificado"/>
    <s v="Teclado Beekin de 105 teclas negro"/>
    <x v="0"/>
    <s v="Caja pequeña"/>
    <x v="0"/>
    <d v="2014-10-09T00:00:00"/>
    <n v="639"/>
    <n v="1998"/>
    <n v="1359"/>
    <n v="21"/>
    <n v="41958"/>
    <n v="0"/>
    <n v="0"/>
    <n v="41958"/>
    <n v="400"/>
    <n v="35325"/>
    <n v="9"/>
    <n v="10"/>
    <x v="0"/>
    <s v="NO"/>
    <x v="1"/>
    <s v="Venta Mala"/>
  </r>
  <r>
    <n v="1186675"/>
    <x v="13"/>
    <s v="Phillip Flathmann"/>
    <s v="Macquarie Centre Cnr Herring Road &amp; Waterloo Road,Macquarie Park"/>
    <s v="Sydney"/>
    <s v="NSW"/>
    <x v="1"/>
    <x v="5"/>
    <s v="No especificado"/>
    <s v="Carpetas Angle-D con anillos de bloqueo, portaetiquetas"/>
    <x v="0"/>
    <s v="Bolsa de envoltura"/>
    <x v="1"/>
    <d v="2013-11-20T00:00:00"/>
    <n v="453"/>
    <n v="730"/>
    <n v="277"/>
    <n v="41"/>
    <n v="29930"/>
    <n v="0.02"/>
    <n v="598.6"/>
    <n v="29331.4"/>
    <n v="772"/>
    <n v="24435"/>
    <n v="18"/>
    <n v="11"/>
    <x v="2"/>
    <s v="NO"/>
    <x v="1"/>
    <s v="Venta Mala"/>
  </r>
  <r>
    <n v="1187040"/>
    <x v="58"/>
    <s v="Adam Berlavance"/>
    <s v="106 Ebley Street,Bondi Junction"/>
    <s v="Sydney"/>
    <s v="NSW"/>
    <x v="0"/>
    <x v="9"/>
    <s v="No especificado"/>
    <s v="HFX 6S Scientific Calcul Plament Cajón Pagem-Pafer Bolsillos"/>
    <x v="0"/>
    <s v="Caja pequeña"/>
    <x v="0"/>
    <d v="2013-07-01T00:00:00"/>
    <n v="226"/>
    <n v="358"/>
    <n v="132"/>
    <n v="18"/>
    <n v="6444"/>
    <n v="0.01"/>
    <n v="64.44"/>
    <n v="6379.56"/>
    <n v="547"/>
    <n v="60139"/>
    <n v="29"/>
    <n v="6"/>
    <x v="2"/>
    <s v="NO"/>
    <x v="0"/>
    <s v="Venta Mala"/>
  </r>
  <r>
    <n v="1187040"/>
    <x v="167"/>
    <s v="Lynn Smith"/>
    <s v="61A Bay Road,Wollstonecraft"/>
    <s v="Sydney"/>
    <s v="NSW"/>
    <x v="0"/>
    <x v="7"/>
    <s v="Medio"/>
    <s v="Carpetas Angle-D con anillos de bloqueo, portaetiquetas"/>
    <x v="0"/>
    <s v="Caja pequeña"/>
    <x v="0"/>
    <d v="2013-05-06T00:00:00"/>
    <n v="453"/>
    <n v="730"/>
    <n v="277"/>
    <n v="39"/>
    <n v="28470"/>
    <n v="0.03"/>
    <n v="854.1"/>
    <n v="27615.9"/>
    <n v="772"/>
    <n v="24382"/>
    <n v="4"/>
    <n v="5"/>
    <x v="2"/>
    <s v="NO"/>
    <x v="0"/>
    <s v="Venta Mala"/>
  </r>
  <r>
    <n v="1187040"/>
    <x v="190"/>
    <s v="Skye Norling"/>
    <s v="48 Albion St,Surry Hills"/>
    <s v="Sydney"/>
    <s v="NSW"/>
    <x v="2"/>
    <x v="1"/>
    <s v="No especificado"/>
    <s v="Lápices de acuarela DrawIt Pizazz, juego de 10 colores con pincel"/>
    <x v="1"/>
    <s v="Caja pequeña"/>
    <x v="0"/>
    <d v="2013-08-27T00:00:00"/>
    <n v="239"/>
    <n v="426"/>
    <n v="187"/>
    <n v="39"/>
    <n v="16614"/>
    <n v="0.09"/>
    <n v="1495.26"/>
    <n v="15118.74"/>
    <n v="120"/>
    <n v="13063"/>
    <n v="24"/>
    <n v="8"/>
    <x v="2"/>
    <s v="NO"/>
    <x v="0"/>
    <s v="Venta Mala"/>
  </r>
  <r>
    <n v="1187770"/>
    <x v="190"/>
    <s v="Toby Gondweld"/>
    <s v="523 King St,Newtown"/>
    <s v="Sydney"/>
    <s v="NSW"/>
    <x v="3"/>
    <x v="6"/>
    <s v="No especificado"/>
    <s v="Etiquetas Artisan 481"/>
    <x v="0"/>
    <s v="Caja pequeña"/>
    <x v="0"/>
    <d v="2013-08-28T00:00:00"/>
    <n v="194"/>
    <n v="308"/>
    <n v="114"/>
    <n v="10"/>
    <n v="3080"/>
    <n v="0.01"/>
    <n v="30.8"/>
    <n v="3049.2"/>
    <n v="99"/>
    <n v="13304"/>
    <n v="24"/>
    <n v="8"/>
    <x v="2"/>
    <s v="NO"/>
    <x v="0"/>
    <s v="Venta Mala"/>
  </r>
  <r>
    <n v="1187770"/>
    <x v="143"/>
    <s v="Jasper Cacioppo"/>
    <s v="24 Addison Rd,Marrickville"/>
    <s v="Sydney"/>
    <s v="NSW"/>
    <x v="0"/>
    <x v="10"/>
    <s v="No especificado"/>
    <s v="Clips de carpeta de metal Smiths"/>
    <x v="0"/>
    <s v="Paquete pequeño"/>
    <x v="1"/>
    <d v="2013-02-16T00:00:00"/>
    <n v="160"/>
    <n v="262"/>
    <n v="102"/>
    <n v="34"/>
    <n v="8908"/>
    <n v="0"/>
    <n v="0"/>
    <n v="8908"/>
    <n v="80"/>
    <n v="6395"/>
    <n v="15"/>
    <n v="2"/>
    <x v="2"/>
    <s v="NO"/>
    <x v="0"/>
    <s v="Venta Mala"/>
  </r>
  <r>
    <n v="1187770"/>
    <x v="191"/>
    <s v="Tonja Turnell"/>
    <s v="222 Barkly St,St Kilda"/>
    <s v="Melbourne"/>
    <s v="VIC"/>
    <x v="2"/>
    <x v="8"/>
    <s v="Crítico"/>
    <s v="12 lápices cortos de colores"/>
    <x v="1"/>
    <s v="Caja pequeña"/>
    <x v="1"/>
    <d v="2014-08-13T00:00:00"/>
    <n v="109"/>
    <n v="260"/>
    <n v="151"/>
    <n v="50"/>
    <n v="13000"/>
    <n v="0.05"/>
    <n v="650"/>
    <n v="12350"/>
    <n v="240"/>
    <n v="4001"/>
    <n v="11"/>
    <n v="8"/>
    <x v="0"/>
    <s v="NO"/>
    <x v="1"/>
    <s v="Venta Mala"/>
  </r>
  <r>
    <n v="1187770"/>
    <x v="192"/>
    <s v="Mitch Gastineau"/>
    <s v="85-113 Dunning Ave,Roseberry"/>
    <s v="Sydney"/>
    <s v="NSW"/>
    <x v="1"/>
    <x v="4"/>
    <s v="Crítico"/>
    <s v="Teclado Beekin de 105 teclas negro"/>
    <x v="0"/>
    <s v="Bolsa de envoltura"/>
    <x v="0"/>
    <d v="2013-07-04T00:00:00"/>
    <n v="639"/>
    <n v="1998"/>
    <n v="1359"/>
    <n v="8"/>
    <n v="15984"/>
    <n v="0.04"/>
    <n v="639.36"/>
    <n v="15344.64"/>
    <n v="400"/>
    <n v="35325"/>
    <n v="30"/>
    <n v="6"/>
    <x v="2"/>
    <s v="NO"/>
    <x v="0"/>
    <s v="Venta Mala"/>
  </r>
  <r>
    <n v="1187770"/>
    <x v="193"/>
    <s v="Naresj Patel"/>
    <s v="106 Ebley Street,Bondi Junction"/>
    <s v="Sydney"/>
    <s v="NSW"/>
    <x v="1"/>
    <x v="9"/>
    <s v="No especificado"/>
    <s v="Sacapuntas Smiths SlimLine"/>
    <x v="0"/>
    <s v="Caja pequeña"/>
    <x v="0"/>
    <d v="2015-09-09T00:00:00"/>
    <n v="479"/>
    <n v="1197"/>
    <n v="718"/>
    <n v="6"/>
    <n v="7182"/>
    <n v="0.01"/>
    <n v="71.820000000000007"/>
    <n v="7110.18"/>
    <n v="581"/>
    <n v="23485"/>
    <n v="7"/>
    <n v="9"/>
    <x v="1"/>
    <s v="NO"/>
    <x v="0"/>
    <s v="Venta Mala"/>
  </r>
  <r>
    <n v="1187770"/>
    <x v="192"/>
    <s v="Mitch Gastineau"/>
    <s v="85-113 Dunning Ave,Rosebery"/>
    <s v="Sydney"/>
    <s v="NSW"/>
    <x v="0"/>
    <x v="4"/>
    <s v="No especificado"/>
    <s v="Teclado Beekin de 105 teclas negro"/>
    <x v="0"/>
    <s v="Bolsa de envoltura"/>
    <x v="0"/>
    <d v="2013-07-04T00:00:00"/>
    <n v="639"/>
    <n v="1998"/>
    <n v="1359"/>
    <n v="46"/>
    <n v="91908"/>
    <n v="0.08"/>
    <n v="7352.64"/>
    <n v="84555.36"/>
    <n v="400"/>
    <n v="35325"/>
    <n v="30"/>
    <n v="6"/>
    <x v="2"/>
    <s v="NO"/>
    <x v="0"/>
    <s v="Venta Mala"/>
  </r>
  <r>
    <n v="1188136"/>
    <x v="194"/>
    <s v="Carol Triggs"/>
    <s v="501 George St,Sydney"/>
    <s v="Sydney"/>
    <s v="NSW"/>
    <x v="0"/>
    <x v="7"/>
    <s v="No especificado"/>
    <s v="Contestador automático digital 1726"/>
    <x v="1"/>
    <s v="Caja pequeña"/>
    <x v="0"/>
    <d v="2013-12-20T00:00:00"/>
    <n v="882"/>
    <n v="2099"/>
    <n v="1217"/>
    <n v="33"/>
    <n v="69267"/>
    <n v="7.0000000000000007E-2"/>
    <n v="4848.6900000000005"/>
    <n v="64418.31"/>
    <n v="481"/>
    <n v="59334"/>
    <n v="18"/>
    <n v="12"/>
    <x v="2"/>
    <s v="NO"/>
    <x v="0"/>
    <s v="Venta Mala"/>
  </r>
  <r>
    <n v="1188501"/>
    <x v="195"/>
    <s v="Jennifer Patt"/>
    <s v="523 King St,Newtown"/>
    <s v="Sydney"/>
    <s v="NSW"/>
    <x v="0"/>
    <x v="6"/>
    <s v="Crítico"/>
    <s v="Etiquetas Artisan 479"/>
    <x v="0"/>
    <s v="Caja pequeña"/>
    <x v="1"/>
    <d v="2013-08-22T00:00:00"/>
    <n v="159"/>
    <n v="261"/>
    <n v="102"/>
    <n v="32"/>
    <n v="8352"/>
    <n v="0.01"/>
    <n v="83.52"/>
    <n v="8268.48"/>
    <n v="50"/>
    <n v="2742"/>
    <n v="20"/>
    <n v="8"/>
    <x v="2"/>
    <s v="NO"/>
    <x v="0"/>
    <s v="Venta Mala"/>
  </r>
  <r>
    <n v="1188501"/>
    <x v="196"/>
    <s v="Aaron Bergman"/>
    <s v="Westfield Sydney,Sydney"/>
    <s v="Sydney"/>
    <s v="NSW"/>
    <x v="0"/>
    <x v="1"/>
    <s v="Medio"/>
    <s v="Disquetes de formato láser neón para Mac, 10/paquete"/>
    <x v="0"/>
    <s v="Caja pequeña"/>
    <x v="0"/>
    <d v="2013-08-16T00:00:00"/>
    <n v="187"/>
    <n v="812"/>
    <n v="625"/>
    <n v="13"/>
    <n v="10556"/>
    <n v="0.01"/>
    <n v="105.56"/>
    <n v="10450.44"/>
    <n v="283"/>
    <n v="24188"/>
    <n v="4"/>
    <n v="8"/>
    <x v="2"/>
    <s v="NO"/>
    <x v="0"/>
    <s v="Venta Mala"/>
  </r>
  <r>
    <n v="1188501"/>
    <x v="197"/>
    <s v="Arthur Gainer"/>
    <s v="180 High Street,Windsor"/>
    <s v="Melbourne"/>
    <s v="VIC"/>
    <x v="1"/>
    <x v="2"/>
    <s v="No especificado"/>
    <s v="Sobres reciclados kraft marrón"/>
    <x v="1"/>
    <s v="Caja mediana"/>
    <x v="0"/>
    <d v="2014-12-29T00:00:00"/>
    <n v="1104"/>
    <n v="1698"/>
    <n v="594"/>
    <n v="18"/>
    <n v="30564"/>
    <n v="0"/>
    <n v="0"/>
    <n v="30564"/>
    <n v="1239"/>
    <n v="8496"/>
    <n v="26"/>
    <n v="12"/>
    <x v="0"/>
    <s v="NO"/>
    <x v="0"/>
    <s v="Venta Mala"/>
  </r>
  <r>
    <n v="1188501"/>
    <x v="198"/>
    <s v="Tamara Willingham"/>
    <s v="Sydney Fish Market, Bank Street, Sydney"/>
    <s v="Sydney"/>
    <s v="NSW"/>
    <x v="3"/>
    <x v="3"/>
    <s v="Medio"/>
    <s v="Etiquetas Artisan 474"/>
    <x v="0"/>
    <s v="Caja pequeña"/>
    <x v="0"/>
    <d v="2014-06-07T00:00:00"/>
    <n v="184"/>
    <n v="288"/>
    <n v="104"/>
    <n v="13"/>
    <n v="3744"/>
    <n v="0.06"/>
    <n v="224.64"/>
    <n v="3519.36"/>
    <n v="99"/>
    <n v="5966"/>
    <n v="5"/>
    <n v="6"/>
    <x v="0"/>
    <s v="NO"/>
    <x v="0"/>
    <s v="Venta Mala"/>
  </r>
  <r>
    <n v="1188866"/>
    <x v="199"/>
    <s v="Jill Fjeld"/>
    <s v="53 Riley Street,Woolloomooloo"/>
    <s v="Sydney"/>
    <s v="NSW"/>
    <x v="1"/>
    <x v="0"/>
    <s v="Alto"/>
    <s v="Archivo de bloqueo plegable de lujo con cajón"/>
    <x v="0"/>
    <s v="Paquete pequeño"/>
    <x v="0"/>
    <d v="2014-08-27T00:00:00"/>
    <n v="17883"/>
    <n v="41588"/>
    <n v="23705"/>
    <n v="42"/>
    <n v="1746696"/>
    <n v="0.05"/>
    <n v="87334.8"/>
    <n v="1659361.2"/>
    <n v="1137"/>
    <n v="29093"/>
    <n v="25"/>
    <n v="8"/>
    <x v="0"/>
    <s v="SI"/>
    <x v="0"/>
    <s v="Venta Mala"/>
  </r>
  <r>
    <n v="1188866"/>
    <x v="137"/>
    <s v="Jill Stevenson"/>
    <s v="181 Enmore Rd,Enmore"/>
    <s v="Sydney"/>
    <s v="NSW"/>
    <x v="1"/>
    <x v="10"/>
    <s v="Medio"/>
    <s v="Etiquetas Artisan 474"/>
    <x v="0"/>
    <s v="Bolsa de envoltura"/>
    <x v="0"/>
    <d v="2014-11-21T00:00:00"/>
    <n v="184"/>
    <n v="288"/>
    <n v="104"/>
    <n v="11"/>
    <n v="3168"/>
    <n v="0.09"/>
    <n v="285.12"/>
    <n v="2882.88"/>
    <n v="99"/>
    <n v="7668"/>
    <n v="16"/>
    <n v="11"/>
    <x v="0"/>
    <s v="NO"/>
    <x v="0"/>
    <s v="Venta Mala"/>
  </r>
  <r>
    <n v="1188866"/>
    <x v="74"/>
    <s v="Scott Cohen"/>
    <s v="240-242 Johnston Street,Fitzroy"/>
    <s v="Melbourne"/>
    <s v="VIC"/>
    <x v="1"/>
    <x v="2"/>
    <s v="Bajo"/>
    <s v="Xit Papel de computadora en blanco"/>
    <x v="0"/>
    <s v="Caja pequeña"/>
    <x v="0"/>
    <d v="2013-06-17T00:00:00"/>
    <n v="1239"/>
    <n v="1998"/>
    <n v="759"/>
    <n v="22"/>
    <n v="43956"/>
    <n v="0.04"/>
    <n v="1758.24"/>
    <n v="42197.760000000002"/>
    <n v="577"/>
    <n v="99570"/>
    <n v="15"/>
    <n v="6"/>
    <x v="2"/>
    <s v="NO"/>
    <x v="0"/>
    <s v="Buena Venta"/>
  </r>
  <r>
    <n v="1189231"/>
    <x v="200"/>
    <s v="Greg Tran"/>
    <s v="Crown Complex,Southbank"/>
    <s v="Melbourne"/>
    <s v="VIC"/>
    <x v="2"/>
    <x v="8"/>
    <s v="Alto"/>
    <s v="Etiquetas autoadhesivas removibles"/>
    <x v="1"/>
    <s v="Caja pequeña"/>
    <x v="0"/>
    <d v="2015-04-28T00:00:00"/>
    <n v="198"/>
    <n v="315"/>
    <n v="117"/>
    <n v="42"/>
    <n v="13230"/>
    <n v="0"/>
    <n v="0"/>
    <n v="13230"/>
    <n v="49"/>
    <n v="7232"/>
    <n v="25"/>
    <n v="4"/>
    <x v="1"/>
    <s v="NO"/>
    <x v="0"/>
    <s v="Venta Mala"/>
  </r>
  <r>
    <n v="1189231"/>
    <x v="104"/>
    <s v="Christopher Schild"/>
    <s v="4A Lyons St,Strathfield"/>
    <s v="Sydney"/>
    <s v="NSW"/>
    <x v="3"/>
    <x v="0"/>
    <s v="No especificado"/>
    <s v="Clips de carpeta de metal Smiths"/>
    <x v="0"/>
    <s v="Caja pequeña"/>
    <x v="0"/>
    <d v="2013-05-06T00:00:00"/>
    <n v="160"/>
    <n v="262"/>
    <n v="102"/>
    <n v="22"/>
    <n v="5764"/>
    <n v="0.09"/>
    <n v="518.76"/>
    <n v="5245.24"/>
    <n v="80"/>
    <n v="5389"/>
    <n v="5"/>
    <n v="5"/>
    <x v="2"/>
    <s v="NO"/>
    <x v="0"/>
    <s v="Venta Mala"/>
  </r>
  <r>
    <n v="1189231"/>
    <x v="201"/>
    <s v="Denise Leinenbach"/>
    <s v="8 Rankins Lane ,Melbourne"/>
    <s v="Melbourne"/>
    <s v="VIC"/>
    <x v="2"/>
    <x v="2"/>
    <s v="No especificado"/>
    <s v="Sobres reciclados kraft marrón"/>
    <x v="0"/>
    <s v="Bolsa de envoltura"/>
    <x v="0"/>
    <d v="2013-10-25T00:00:00"/>
    <n v="1104"/>
    <n v="1698"/>
    <n v="594"/>
    <n v="23"/>
    <n v="39054"/>
    <n v="7.0000000000000007E-2"/>
    <n v="2733.78"/>
    <n v="36320.22"/>
    <n v="1239"/>
    <n v="5397"/>
    <n v="23"/>
    <n v="10"/>
    <x v="2"/>
    <s v="NO"/>
    <x v="1"/>
    <s v="Venta Mala"/>
  </r>
  <r>
    <n v="1189231"/>
    <x v="202"/>
    <s v="Carlos Meador"/>
    <s v="152 Bunnerong Road,Eastgardens"/>
    <s v="Sydney"/>
    <s v="NSW"/>
    <x v="3"/>
    <x v="0"/>
    <s v="Alto"/>
    <s v="Carpetas económicas"/>
    <x v="0"/>
    <s v="Caja pequeña"/>
    <x v="0"/>
    <d v="2015-05-20T00:00:00"/>
    <n v="133"/>
    <n v="208"/>
    <n v="75"/>
    <n v="22"/>
    <n v="4576"/>
    <n v="7.0000000000000007E-2"/>
    <n v="320.32000000000005"/>
    <n v="4255.68"/>
    <n v="149"/>
    <n v="3644"/>
    <n v="19"/>
    <n v="5"/>
    <x v="1"/>
    <s v="NO"/>
    <x v="0"/>
    <s v="Venta Mala"/>
  </r>
  <r>
    <n v="1189231"/>
    <x v="174"/>
    <s v="Paul Knutson"/>
    <s v="1/173-179 Bronte Rd,Waverley"/>
    <s v="Sydney"/>
    <s v="NSW"/>
    <x v="3"/>
    <x v="9"/>
    <s v="No especificado"/>
    <s v="Estanterías de carpeta de datos maxi de 24 capacidad, Pearl"/>
    <x v="1"/>
    <s v="Tambor Jumbo"/>
    <x v="2"/>
    <d v="2015-02-03T00:00:00"/>
    <n v="8422"/>
    <n v="21055"/>
    <n v="12633"/>
    <n v="4"/>
    <n v="84220"/>
    <n v="7.0000000000000007E-2"/>
    <n v="5895.4000000000005"/>
    <n v="78324.600000000006"/>
    <n v="999"/>
    <n v="88950"/>
    <n v="1"/>
    <n v="2"/>
    <x v="1"/>
    <s v="NO"/>
    <x v="1"/>
    <s v="Venta Mala"/>
  </r>
  <r>
    <n v="1189597"/>
    <x v="203"/>
    <s v="Jill Stevenson"/>
    <s v="181 Enmore Rd,Enmore"/>
    <s v="Sydney"/>
    <s v="NSW"/>
    <x v="1"/>
    <x v="10"/>
    <s v="Alto"/>
    <s v="Clips de carpeta de metal Smiths"/>
    <x v="0"/>
    <s v="Paquete pequeño"/>
    <x v="1"/>
    <d v="2014-11-21T00:00:00"/>
    <n v="160"/>
    <n v="262"/>
    <n v="102"/>
    <n v="10"/>
    <n v="2620"/>
    <n v="0.01"/>
    <n v="26.2"/>
    <n v="2593.8000000000002"/>
    <n v="80"/>
    <n v="5300"/>
    <n v="26"/>
    <n v="11"/>
    <x v="0"/>
    <s v="NO"/>
    <x v="1"/>
    <s v="Venta Mala"/>
  </r>
  <r>
    <n v="1189962"/>
    <x v="29"/>
    <s v="Magdelene Morse"/>
    <s v="53 Riley Street,Woolloomooloo"/>
    <s v="Sydney"/>
    <s v="NSW"/>
    <x v="2"/>
    <x v="0"/>
    <s v="Crítico"/>
    <s v="Carro de archivos personal multiuso y juego de ruedas, tres compartimentos apilables"/>
    <x v="0"/>
    <s v="Bolsa de envoltura"/>
    <x v="0"/>
    <d v="2015-07-30T00:00:00"/>
    <n v="1495"/>
    <n v="3476"/>
    <n v="1981"/>
    <n v="28"/>
    <n v="97328"/>
    <n v="0.02"/>
    <n v="1946.56"/>
    <n v="95381.440000000002"/>
    <n v="822"/>
    <n v="288489"/>
    <n v="23"/>
    <n v="7"/>
    <x v="1"/>
    <s v="NO"/>
    <x v="0"/>
    <s v="Buena Venta"/>
  </r>
  <r>
    <n v="1189962"/>
    <x v="78"/>
    <s v="Corinna Mitchell"/>
    <s v="27 Greenfield Parade,Bankstown"/>
    <s v="Sydney"/>
    <s v="NSW"/>
    <x v="1"/>
    <x v="5"/>
    <s v="Crítico"/>
    <s v="Lápices de colores DrawIt, juego de 48 colores"/>
    <x v="1"/>
    <s v="Caja pequeña"/>
    <x v="0"/>
    <d v="2013-07-31T00:00:00"/>
    <n v="2156"/>
    <n v="3655"/>
    <n v="1499"/>
    <n v="8"/>
    <n v="29240"/>
    <n v="0.05"/>
    <n v="1462"/>
    <n v="27778"/>
    <n v="1389"/>
    <n v="19003"/>
    <n v="30"/>
    <n v="7"/>
    <x v="2"/>
    <s v="NO"/>
    <x v="0"/>
    <s v="Venta Mala"/>
  </r>
  <r>
    <n v="1189962"/>
    <x v="167"/>
    <s v="Lynn Smith"/>
    <s v="61A Bay Road,Wollstonecraft"/>
    <s v="Sydney"/>
    <s v="NSW"/>
    <x v="1"/>
    <x v="7"/>
    <s v="No especificado"/>
    <s v="Resaltadores de acento principales constantes"/>
    <x v="1"/>
    <s v="Caja mediana"/>
    <x v="0"/>
    <d v="2013-05-06T00:00:00"/>
    <n v="375"/>
    <n v="708"/>
    <n v="333"/>
    <n v="40"/>
    <n v="28320"/>
    <n v="0.03"/>
    <n v="849.6"/>
    <n v="27470.400000000001"/>
    <n v="235"/>
    <n v="23385"/>
    <n v="4"/>
    <n v="5"/>
    <x v="2"/>
    <s v="NO"/>
    <x v="1"/>
    <s v="Venta Mala"/>
  </r>
  <r>
    <n v="1189962"/>
    <x v="65"/>
    <s v="Aaron Smayling"/>
    <s v="1737 Botany Rd,Banksmeadow"/>
    <s v="Sydney"/>
    <s v="NSW"/>
    <x v="0"/>
    <x v="5"/>
    <s v="Alto"/>
    <s v="Clips de carpeta de metal Smiths"/>
    <x v="0"/>
    <s v="Caja pequeña"/>
    <x v="0"/>
    <d v="2013-03-26T00:00:00"/>
    <n v="160"/>
    <n v="262"/>
    <n v="102"/>
    <n v="30"/>
    <n v="7860"/>
    <n v="0.03"/>
    <n v="235.79999999999998"/>
    <n v="7624.2"/>
    <n v="80"/>
    <n v="5308"/>
    <n v="23"/>
    <n v="3"/>
    <x v="2"/>
    <s v="NO"/>
    <x v="0"/>
    <s v="Venta Mala"/>
  </r>
  <r>
    <n v="1190327"/>
    <x v="59"/>
    <s v="Sara Luxemburg"/>
    <s v="180 High Street,Windsor"/>
    <s v="Melbourne"/>
    <s v="VIC"/>
    <x v="3"/>
    <x v="2"/>
    <s v="Medio"/>
    <s v="Clips de carpeta de metal Smiths"/>
    <x v="0"/>
    <s v="Caja pequeña"/>
    <x v="0"/>
    <d v="2013-07-05T00:00:00"/>
    <n v="160"/>
    <n v="262"/>
    <n v="102"/>
    <n v="50"/>
    <n v="13100"/>
    <n v="7.0000000000000007E-2"/>
    <n v="917.00000000000011"/>
    <n v="12183"/>
    <n v="80"/>
    <n v="5307"/>
    <n v="4"/>
    <n v="7"/>
    <x v="2"/>
    <s v="NO"/>
    <x v="1"/>
    <s v="Venta Mala"/>
  </r>
  <r>
    <n v="1190327"/>
    <x v="14"/>
    <s v="Susan Vittorini"/>
    <s v="3 Carrington Road ,Box Hill"/>
    <s v="Melbourne"/>
    <s v="VIC"/>
    <x v="0"/>
    <x v="8"/>
    <s v="Alto"/>
    <s v="Sobres de colores"/>
    <x v="0"/>
    <s v="Caja pequeña"/>
    <x v="1"/>
    <d v="2013-02-15T00:00:00"/>
    <n v="225"/>
    <n v="369"/>
    <n v="144"/>
    <n v="18"/>
    <n v="6642"/>
    <n v="0.03"/>
    <n v="199.26"/>
    <n v="6442.74"/>
    <n v="250"/>
    <n v="5307"/>
    <n v="13"/>
    <n v="2"/>
    <x v="2"/>
    <s v="NO"/>
    <x v="1"/>
    <s v="Venta Mala"/>
  </r>
  <r>
    <n v="1190327"/>
    <x v="204"/>
    <s v="Tony Sayre"/>
    <s v="499-501 Lygon Street,Carlton North"/>
    <s v="Melbourne"/>
    <s v="VIC"/>
    <x v="0"/>
    <x v="8"/>
    <s v="No especificado"/>
    <s v="Refuerzos artesanales para páginas perforadas"/>
    <x v="1"/>
    <s v="Caja pequeña"/>
    <x v="1"/>
    <d v="2015-03-22T00:00:00"/>
    <n v="119"/>
    <n v="198"/>
    <n v="79"/>
    <n v="18"/>
    <n v="3564"/>
    <n v="0.01"/>
    <n v="35.64"/>
    <n v="3528.36"/>
    <n v="477"/>
    <n v="2852"/>
    <n v="21"/>
    <n v="3"/>
    <x v="1"/>
    <s v="NO"/>
    <x v="0"/>
    <s v="Venta Mala"/>
  </r>
  <r>
    <n v="1190327"/>
    <x v="205"/>
    <s v="Berenike Kampe"/>
    <s v="180 High Street,Windsor"/>
    <s v="Melbourne"/>
    <s v="VIC"/>
    <x v="1"/>
    <x v="2"/>
    <s v="Bajo"/>
    <s v="Bolsillos de carpeta de poliéster artesanal"/>
    <x v="0"/>
    <s v="Caja pequeña"/>
    <x v="0"/>
    <d v="2013-07-07T00:00:00"/>
    <n v="226"/>
    <n v="358"/>
    <n v="132"/>
    <n v="20"/>
    <n v="7160"/>
    <n v="0.01"/>
    <n v="71.600000000000009"/>
    <n v="7088.4"/>
    <n v="547"/>
    <n v="15228"/>
    <n v="5"/>
    <n v="7"/>
    <x v="2"/>
    <s v="NO"/>
    <x v="1"/>
    <s v="Venta Mala"/>
  </r>
  <r>
    <n v="1190327"/>
    <x v="106"/>
    <s v="Yana Sorensen"/>
    <s v="53-55 Liverpool St,Sydney"/>
    <s v="Sydney"/>
    <s v="NSW"/>
    <x v="0"/>
    <x v="0"/>
    <s v="Alto"/>
    <s v="Bolsillos de carpeta de poliéster artesanal"/>
    <x v="0"/>
    <s v="Bolsa de envoltura"/>
    <x v="0"/>
    <d v="2014-02-20T00:00:00"/>
    <n v="226"/>
    <n v="358"/>
    <n v="132"/>
    <n v="34"/>
    <n v="12172"/>
    <n v="0.08"/>
    <n v="973.76"/>
    <n v="11198.24"/>
    <n v="547"/>
    <n v="24033"/>
    <n v="15"/>
    <n v="2"/>
    <x v="0"/>
    <s v="NO"/>
    <x v="0"/>
    <s v="Venta Mala"/>
  </r>
  <r>
    <n v="1190327"/>
    <x v="206"/>
    <s v="Michael Nguyen"/>
    <s v="2a/285A Crown St,Surry Hills"/>
    <s v="Sydney"/>
    <s v="NSW"/>
    <x v="2"/>
    <x v="3"/>
    <s v="Crítico"/>
    <s v="Punzón alto de 3 agujeros"/>
    <x v="0"/>
    <s v="Bolsa de envoltura"/>
    <x v="0"/>
    <d v="2014-10-21T00:00:00"/>
    <n v="276"/>
    <n v="438"/>
    <n v="162"/>
    <n v="32"/>
    <n v="14016"/>
    <n v="0.06"/>
    <n v="840.95999999999992"/>
    <n v="13175.04"/>
    <n v="621"/>
    <n v="7408"/>
    <n v="20"/>
    <n v="10"/>
    <x v="0"/>
    <s v="NO"/>
    <x v="0"/>
    <s v="Venta Mala"/>
  </r>
  <r>
    <n v="1190327"/>
    <x v="59"/>
    <s v="Sara Luxemburg"/>
    <s v="180 High Street,Windsor"/>
    <s v="Melbourne"/>
    <s v="VIC"/>
    <x v="3"/>
    <x v="2"/>
    <s v="Medio"/>
    <s v="Clips de carpeta de metal Smiths"/>
    <x v="0"/>
    <s v="Bolsa de envoltura"/>
    <x v="1"/>
    <d v="2013-07-05T00:00:00"/>
    <n v="160"/>
    <n v="262"/>
    <n v="102"/>
    <n v="2"/>
    <n v="524"/>
    <n v="0.03"/>
    <n v="15.719999999999999"/>
    <n v="508.28"/>
    <n v="80"/>
    <n v="5307"/>
    <n v="4"/>
    <n v="7"/>
    <x v="2"/>
    <s v="NO"/>
    <x v="1"/>
    <s v="Venta Mala"/>
  </r>
  <r>
    <n v="1190327"/>
    <x v="207"/>
    <s v="Sean OBonnell"/>
    <s v="541 Church St ,Richmond"/>
    <s v="Melbourne"/>
    <s v="VIC"/>
    <x v="2"/>
    <x v="8"/>
    <s v="Medio"/>
    <s v="&quot;Clips de carpeta de metal Addiss"/>
    <x v="1"/>
    <s v="Caja pequeña"/>
    <x v="1"/>
    <d v="2015-06-15T00:00:00"/>
    <n v="160"/>
    <n v="262"/>
    <n v="102"/>
    <n v="12"/>
    <n v="3144"/>
    <n v="0"/>
    <n v="0"/>
    <n v="3144"/>
    <n v="80"/>
    <n v="5620"/>
    <n v="14"/>
    <n v="6"/>
    <x v="1"/>
    <s v="NO"/>
    <x v="1"/>
    <s v="Venta Mala"/>
  </r>
  <r>
    <n v="1190692"/>
    <x v="205"/>
    <s v="Berenike Kampe"/>
    <s v="180 High Street,Windsor"/>
    <s v="Melbourne"/>
    <s v="VIC"/>
    <x v="1"/>
    <x v="2"/>
    <s v="Bajo"/>
    <s v="Contestador automático digital 1726"/>
    <x v="1"/>
    <s v="Caja pequeña"/>
    <x v="0"/>
    <d v="2013-07-07T00:00:00"/>
    <n v="882"/>
    <n v="2099"/>
    <n v="1217"/>
    <n v="8"/>
    <n v="16792"/>
    <n v="0.01"/>
    <n v="167.92000000000002"/>
    <n v="16624.080000000002"/>
    <n v="481"/>
    <n v="84819"/>
    <n v="5"/>
    <n v="7"/>
    <x v="2"/>
    <s v="NO"/>
    <x v="0"/>
    <s v="Buena Venta"/>
  </r>
  <r>
    <n v="1190692"/>
    <x v="199"/>
    <s v="Jill Fjeld"/>
    <s v="53 Riley Street,Woolloomooloo"/>
    <s v="Sydney"/>
    <s v="NSW"/>
    <x v="3"/>
    <x v="0"/>
    <s v="Crítico"/>
    <s v="Sacapuntas Smiths SlimLine"/>
    <x v="0"/>
    <s v="Caja pequeña"/>
    <x v="0"/>
    <d v="2014-08-27T00:00:00"/>
    <n v="479"/>
    <n v="1197"/>
    <n v="718"/>
    <n v="50"/>
    <n v="59850"/>
    <n v="0.09"/>
    <n v="5386.5"/>
    <n v="54463.5"/>
    <n v="581"/>
    <n v="53875"/>
    <n v="25"/>
    <n v="8"/>
    <x v="0"/>
    <s v="NO"/>
    <x v="0"/>
    <s v="Venta Mala"/>
  </r>
  <r>
    <n v="1190692"/>
    <x v="206"/>
    <s v="George Ashbrook"/>
    <s v="506 Swan Street,Richmond"/>
    <s v="Melbourne"/>
    <s v="VIC"/>
    <x v="1"/>
    <x v="2"/>
    <s v="No especificado"/>
    <s v="Fotocopiadora Cando PC940"/>
    <x v="1"/>
    <s v="Paquete pequeño"/>
    <x v="0"/>
    <d v="2014-10-22T00:00:00"/>
    <n v="27899"/>
    <n v="44999"/>
    <n v="17100"/>
    <n v="2"/>
    <n v="89998"/>
    <n v="7.0000000000000007E-2"/>
    <n v="6299.8600000000006"/>
    <n v="83698.14"/>
    <n v="4900"/>
    <n v="552485"/>
    <n v="20"/>
    <n v="10"/>
    <x v="0"/>
    <s v="NO"/>
    <x v="0"/>
    <s v="Buena Venta"/>
  </r>
  <r>
    <n v="1191788"/>
    <x v="208"/>
    <s v="Beth Thompson"/>
    <s v="85-113 Dunning Ave,Roseberry"/>
    <s v="Sydney"/>
    <s v="NSW"/>
    <x v="0"/>
    <x v="4"/>
    <s v="Bajo"/>
    <s v="Clips de carpeta de OIC"/>
    <x v="0"/>
    <s v="Bolsa de envoltura"/>
    <x v="0"/>
    <d v="2016-08-06T00:00:00"/>
    <n v="93"/>
    <n v="148"/>
    <n v="55"/>
    <n v="37"/>
    <n v="5476"/>
    <n v="0.04"/>
    <n v="219.04"/>
    <n v="5256.96"/>
    <n v="70"/>
    <n v="774"/>
    <n v="5"/>
    <n v="8"/>
    <x v="3"/>
    <s v="NO"/>
    <x v="1"/>
    <s v="Venta Mala"/>
  </r>
  <r>
    <n v="1191788"/>
    <x v="148"/>
    <s v="Allen Armold"/>
    <s v="224A Gertrude St,Fitzroy"/>
    <s v="Melbourne"/>
    <s v="VIC"/>
    <x v="1"/>
    <x v="2"/>
    <s v="No especificado"/>
    <s v="Conjunto óptico ultra inalámbrico UGen"/>
    <x v="0"/>
    <s v="Caja pequeña"/>
    <x v="0"/>
    <d v="2015-05-22T00:00:00"/>
    <n v="5452"/>
    <n v="10097"/>
    <n v="4645"/>
    <n v="39"/>
    <n v="393783"/>
    <n v="0.03"/>
    <n v="11813.49"/>
    <n v="381969.51"/>
    <n v="718"/>
    <n v="274173"/>
    <n v="20"/>
    <n v="5"/>
    <x v="1"/>
    <s v="SI"/>
    <x v="1"/>
    <s v="Venta Mala"/>
  </r>
  <r>
    <n v="1191788"/>
    <x v="209"/>
    <s v="Carol Triggs"/>
    <s v="644 George St,Sydney"/>
    <s v="Sydney"/>
    <s v="NSW"/>
    <x v="3"/>
    <x v="10"/>
    <s v="Alto"/>
    <s v="Clips de carpeta de metal Smiths"/>
    <x v="2"/>
    <s v="Caja grande"/>
    <x v="0"/>
    <d v="2013-09-02T00:00:00"/>
    <n v="160"/>
    <n v="262"/>
    <n v="102"/>
    <n v="5"/>
    <n v="1310"/>
    <n v="0.08"/>
    <n v="104.8"/>
    <n v="1205.2"/>
    <n v="80"/>
    <n v="7348"/>
    <n v="1"/>
    <n v="9"/>
    <x v="2"/>
    <s v="NO"/>
    <x v="0"/>
    <s v="Venta Mala"/>
  </r>
  <r>
    <n v="1191788"/>
    <x v="210"/>
    <s v="Aaron Smayling"/>
    <s v="1737 Botany Rd,Banksmeadow"/>
    <s v="Sydney"/>
    <s v="NSW"/>
    <x v="1"/>
    <x v="5"/>
    <s v="Alto"/>
    <s v="TipoDerecha Sobres Pelables y Transparentes de Apertura Superior, Gris"/>
    <x v="1"/>
    <s v="Tambor Jumbo"/>
    <x v="2"/>
    <d v="2013-07-06T00:00:00"/>
    <n v="2156"/>
    <n v="3594"/>
    <n v="1438"/>
    <n v="37"/>
    <n v="132978"/>
    <n v="0"/>
    <n v="0"/>
    <n v="132978"/>
    <n v="666"/>
    <n v="100292"/>
    <n v="6"/>
    <n v="7"/>
    <x v="2"/>
    <s v="SI"/>
    <x v="1"/>
    <s v="Venta Mala"/>
  </r>
  <r>
    <n v="1191788"/>
    <x v="210"/>
    <s v="Aaron Smayling"/>
    <s v="1737 Botany Rd,Banksmeadow"/>
    <s v="Sydney"/>
    <s v="NSW"/>
    <x v="0"/>
    <x v="5"/>
    <s v="Alto"/>
    <s v="TipoDerecha Sobres Pelables y Transparentes de Apertura Superior, Gris"/>
    <x v="0"/>
    <s v="Caja pequeña"/>
    <x v="0"/>
    <d v="2013-07-06T00:00:00"/>
    <n v="2156"/>
    <n v="3594"/>
    <n v="1438"/>
    <n v="47"/>
    <n v="168918"/>
    <n v="0"/>
    <n v="0"/>
    <n v="168918"/>
    <n v="666"/>
    <n v="100292"/>
    <n v="6"/>
    <n v="7"/>
    <x v="2"/>
    <s v="SI"/>
    <x v="1"/>
    <s v="Venta Mala"/>
  </r>
  <r>
    <n v="1191788"/>
    <x v="94"/>
    <s v="Mick Brown"/>
    <s v="104 King St,Newtown"/>
    <s v="Sydney"/>
    <s v="NSW"/>
    <x v="3"/>
    <x v="13"/>
    <s v="Alto"/>
    <s v="Teclado Beekin de 105 teclas negro"/>
    <x v="0"/>
    <s v="Caja pequeña"/>
    <x v="0"/>
    <d v="2013-03-28T00:00:00"/>
    <n v="639"/>
    <n v="1998"/>
    <n v="1359"/>
    <n v="12"/>
    <n v="23976"/>
    <n v="0.06"/>
    <n v="1438.56"/>
    <n v="22537.439999999999"/>
    <n v="400"/>
    <n v="19344"/>
    <n v="26"/>
    <n v="3"/>
    <x v="2"/>
    <s v="NO"/>
    <x v="1"/>
    <s v="Venta Mala"/>
  </r>
  <r>
    <n v="1191788"/>
    <x v="32"/>
    <s v="Gary Hansen"/>
    <s v="273 George Street,Sydney"/>
    <s v="Sydney"/>
    <s v="NSW"/>
    <x v="1"/>
    <x v="9"/>
    <s v="Crítico"/>
    <s v="Teclado inalámbrico TechSavi"/>
    <x v="0"/>
    <s v="Bolsa de envoltura"/>
    <x v="1"/>
    <d v="2014-09-19T00:00:00"/>
    <n v="1104"/>
    <n v="1598"/>
    <n v="592"/>
    <n v="23"/>
    <n v="36754"/>
    <n v="7.0000000000000007E-2"/>
    <n v="2572.7800000000002"/>
    <n v="34181.22"/>
    <n v="400"/>
    <n v="112628"/>
    <n v="12"/>
    <n v="9"/>
    <x v="0"/>
    <s v="NO"/>
    <x v="0"/>
    <s v="Buena Venta"/>
  </r>
  <r>
    <n v="1191788"/>
    <x v="210"/>
    <s v="Aaron Smayling"/>
    <s v="1737 Botany Rd,Banksmeadow"/>
    <s v="Sydney"/>
    <s v="NSW"/>
    <x v="3"/>
    <x v="5"/>
    <s v="Medio"/>
    <s v="TipoDerecha Sobres Pelables y Transparentes de Apertura Superior, Gris"/>
    <x v="0"/>
    <s v="Paquete pequeño"/>
    <x v="0"/>
    <d v="2013-07-06T00:00:00"/>
    <n v="2156"/>
    <n v="3594"/>
    <n v="1438"/>
    <n v="22"/>
    <n v="79068"/>
    <n v="7.0000000000000007E-2"/>
    <n v="5534.76"/>
    <n v="73533.240000000005"/>
    <n v="666"/>
    <n v="100292"/>
    <n v="6"/>
    <n v="7"/>
    <x v="2"/>
    <s v="NO"/>
    <x v="0"/>
    <s v="Buena Venta"/>
  </r>
  <r>
    <n v="1192519"/>
    <x v="120"/>
    <s v="Eudokia Martin"/>
    <s v="412 Brunswick St,Fitzroy"/>
    <s v="Melbourne"/>
    <s v="VIC"/>
    <x v="1"/>
    <x v="2"/>
    <s v="Alto"/>
    <s v="Hojas de notas de EcoTones"/>
    <x v="0"/>
    <s v="Caja pequeña"/>
    <x v="1"/>
    <d v="2013-05-15T00:00:00"/>
    <n v="252"/>
    <n v="400"/>
    <n v="148"/>
    <n v="27"/>
    <n v="10800"/>
    <n v="7.0000000000000007E-2"/>
    <n v="756.00000000000011"/>
    <n v="10044"/>
    <n v="130"/>
    <n v="43365"/>
    <n v="14"/>
    <n v="5"/>
    <x v="2"/>
    <s v="NO"/>
    <x v="1"/>
    <s v="Venta Mala"/>
  </r>
  <r>
    <n v="1192519"/>
    <x v="211"/>
    <s v="Julie Kriz"/>
    <s v="Macquarie Centre Cnr Herring Road &amp; Waterloo Road,Macquarie Park"/>
    <s v="Sydney"/>
    <s v="NSW"/>
    <x v="3"/>
    <x v="5"/>
    <s v="Bajo"/>
    <s v="Aglutinantes antiadherentes artesanales"/>
    <x v="0"/>
    <s v="Caja pequeña"/>
    <x v="0"/>
    <d v="2013-07-10T00:00:00"/>
    <n v="274"/>
    <n v="449"/>
    <n v="175"/>
    <n v="32"/>
    <n v="14368"/>
    <n v="0.01"/>
    <n v="143.68"/>
    <n v="14224.32"/>
    <n v="149"/>
    <n v="4693"/>
    <n v="10"/>
    <n v="7"/>
    <x v="2"/>
    <s v="NO"/>
    <x v="1"/>
    <s v="Venta Mala"/>
  </r>
  <r>
    <n v="1192519"/>
    <x v="132"/>
    <s v="Grant Carroll"/>
    <s v="10 O'Connell St,Sydney"/>
    <s v="Sydney"/>
    <s v="NSW"/>
    <x v="0"/>
    <x v="6"/>
    <s v="Crítico"/>
    <s v="Etiquetas Artisan 479"/>
    <x v="0"/>
    <s v="Caja pequeña"/>
    <x v="0"/>
    <d v="2013-05-20T00:00:00"/>
    <n v="159"/>
    <n v="261"/>
    <n v="102"/>
    <n v="34"/>
    <n v="8874"/>
    <n v="0.09"/>
    <n v="798.66"/>
    <n v="8075.34"/>
    <n v="50"/>
    <n v="4693"/>
    <n v="19"/>
    <n v="5"/>
    <x v="2"/>
    <s v="NO"/>
    <x v="1"/>
    <s v="Venta Mala"/>
  </r>
  <r>
    <n v="1192519"/>
    <x v="187"/>
    <s v="Christopher Conant"/>
    <s v="120 Hardware St,Melbourne"/>
    <s v="Melbourne"/>
    <s v="VIC"/>
    <x v="3"/>
    <x v="8"/>
    <s v="Crítico"/>
    <s v="Clips de carpeta de metal Smiths"/>
    <x v="0"/>
    <s v="Bolsa de envoltura"/>
    <x v="0"/>
    <d v="2013-07-16T00:00:00"/>
    <n v="160"/>
    <n v="262"/>
    <n v="102"/>
    <n v="36"/>
    <n v="9432"/>
    <n v="0.01"/>
    <n v="94.320000000000007"/>
    <n v="9337.68"/>
    <n v="80"/>
    <n v="10420"/>
    <n v="15"/>
    <n v="7"/>
    <x v="2"/>
    <s v="NO"/>
    <x v="1"/>
    <s v="Venta Mala"/>
  </r>
  <r>
    <n v="1192519"/>
    <x v="145"/>
    <s v="Giulietta Dortch"/>
    <s v="180 High Street,Windsor"/>
    <s v="Melbourne"/>
    <s v="VIC"/>
    <x v="1"/>
    <x v="2"/>
    <s v="Crítico"/>
    <s v="Artisan 48 Etiquetas"/>
    <x v="0"/>
    <s v="Bolsa de envoltura"/>
    <x v="0"/>
    <d v="2013-07-22T00:00:00"/>
    <n v="384"/>
    <n v="630"/>
    <n v="246"/>
    <n v="6"/>
    <n v="3780"/>
    <n v="0.01"/>
    <n v="37.800000000000004"/>
    <n v="3742.2"/>
    <n v="50"/>
    <n v="4693"/>
    <n v="20"/>
    <n v="7"/>
    <x v="2"/>
    <s v="NO"/>
    <x v="1"/>
    <s v="Venta Mala"/>
  </r>
  <r>
    <n v="1192519"/>
    <x v="31"/>
    <s v="Eric Barreto"/>
    <s v="359 Crown Street,Surry Hills"/>
    <s v="Sydney"/>
    <s v="NSW"/>
    <x v="1"/>
    <x v="3"/>
    <s v="Alto"/>
    <s v="Contestador automático digital 1726"/>
    <x v="0"/>
    <s v="Caja pequeña"/>
    <x v="0"/>
    <d v="2013-10-04T00:00:00"/>
    <n v="882"/>
    <n v="2099"/>
    <n v="1217"/>
    <n v="4"/>
    <n v="8396"/>
    <n v="0.05"/>
    <n v="419.8"/>
    <n v="7976.2"/>
    <n v="481"/>
    <n v="88981"/>
    <n v="3"/>
    <n v="10"/>
    <x v="2"/>
    <s v="NO"/>
    <x v="0"/>
    <s v="Buena Venta"/>
  </r>
  <r>
    <n v="1192519"/>
    <x v="212"/>
    <s v="Bradley Drucker"/>
    <s v="1 John St,Waterloo"/>
    <s v="Sydney"/>
    <s v="NSW"/>
    <x v="3"/>
    <x v="13"/>
    <s v="No especificado"/>
    <s v="Contestador automático digital 1726"/>
    <x v="0"/>
    <s v="Caja pequeña"/>
    <x v="0"/>
    <d v="2013-08-24T00:00:00"/>
    <n v="882"/>
    <n v="2099"/>
    <n v="1217"/>
    <n v="33"/>
    <n v="69267"/>
    <n v="0.09"/>
    <n v="6234.03"/>
    <n v="63032.97"/>
    <n v="481"/>
    <n v="43632"/>
    <n v="22"/>
    <n v="8"/>
    <x v="2"/>
    <s v="NO"/>
    <x v="1"/>
    <s v="Venta Mala"/>
  </r>
  <r>
    <n v="1192519"/>
    <x v="155"/>
    <s v="Jim Kriz"/>
    <s v="85-113 Dunning Ave,Roseberry"/>
    <s v="Sydney"/>
    <s v="NSW"/>
    <x v="1"/>
    <x v="4"/>
    <s v="No especificado"/>
    <s v="Etiquetas Artisan 479"/>
    <x v="2"/>
    <s v="Paquete pequeño"/>
    <x v="0"/>
    <d v="2013-06-13T00:00:00"/>
    <n v="159"/>
    <n v="261"/>
    <n v="102"/>
    <n v="4"/>
    <n v="1044"/>
    <n v="7.0000000000000007E-2"/>
    <n v="73.080000000000013"/>
    <n v="970.92"/>
    <n v="50"/>
    <n v="4693"/>
    <n v="11"/>
    <n v="6"/>
    <x v="2"/>
    <s v="NO"/>
    <x v="0"/>
    <s v="Venta Mala"/>
  </r>
  <r>
    <n v="1192884"/>
    <x v="135"/>
    <s v="Justin Knight"/>
    <s v="Macquarie Centre Cnr Herring Road &amp; Waterloo Road,Macquarie Park"/>
    <s v="Sydney"/>
    <s v="NSW"/>
    <x v="0"/>
    <x v="5"/>
    <s v="No especificado"/>
    <s v="12 lápices cortos de colores"/>
    <x v="0"/>
    <s v="Bolsa de envoltura"/>
    <x v="0"/>
    <d v="2013-03-31T00:00:00"/>
    <n v="109"/>
    <n v="260"/>
    <n v="151"/>
    <n v="35"/>
    <n v="9100"/>
    <n v="0.01"/>
    <n v="91"/>
    <n v="9009"/>
    <n v="240"/>
    <n v="714"/>
    <n v="30"/>
    <n v="3"/>
    <x v="2"/>
    <s v="NO"/>
    <x v="1"/>
    <s v="Venta Mala"/>
  </r>
  <r>
    <n v="1192884"/>
    <x v="197"/>
    <s v="Arthur Gainer"/>
    <s v="180 High Street,Windsor"/>
    <s v="Melbourne"/>
    <s v="VIC"/>
    <x v="1"/>
    <x v="2"/>
    <s v="Bajo"/>
    <s v="Archivos Rollaway Económicos"/>
    <x v="2"/>
    <s v="Caja grande"/>
    <x v="1"/>
    <d v="2014-12-29T00:00:00"/>
    <n v="6773"/>
    <n v="16520"/>
    <n v="9747"/>
    <n v="3"/>
    <n v="49560"/>
    <n v="0.01"/>
    <n v="495.6"/>
    <n v="49064.4"/>
    <n v="1999"/>
    <n v="8497"/>
    <n v="26"/>
    <n v="12"/>
    <x v="0"/>
    <s v="NO"/>
    <x v="1"/>
    <s v="Venta Mala"/>
  </r>
  <r>
    <n v="1192884"/>
    <x v="127"/>
    <s v="Brad Thomas"/>
    <s v="152 Bunnerong Road,Eastgardens"/>
    <s v="Sydney"/>
    <s v="NSW"/>
    <x v="1"/>
    <x v="0"/>
    <s v="Crítico"/>
    <s v="Contestador automático digital 1726"/>
    <x v="2"/>
    <s v="Caja grande"/>
    <x v="1"/>
    <d v="2015-02-06T00:00:00"/>
    <n v="882"/>
    <n v="2099"/>
    <n v="1217"/>
    <n v="44"/>
    <n v="92356"/>
    <n v="0.08"/>
    <n v="7388.4800000000005"/>
    <n v="84967.52"/>
    <n v="481"/>
    <n v="3346"/>
    <n v="4"/>
    <n v="2"/>
    <x v="1"/>
    <s v="NO"/>
    <x v="0"/>
    <s v="Venta Mala"/>
  </r>
  <r>
    <n v="1192884"/>
    <x v="213"/>
    <s v="Lena Creightor"/>
    <s v="96 Liverpool St,Sydney"/>
    <s v="Sydney"/>
    <s v="NSW"/>
    <x v="2"/>
    <x v="7"/>
    <s v="Bajo"/>
    <s v="Etiquetas Artisan 481"/>
    <x v="0"/>
    <s v="Bolsa de envoltura"/>
    <x v="0"/>
    <d v="2014-02-02T00:00:00"/>
    <n v="194"/>
    <n v="308"/>
    <n v="114"/>
    <n v="21"/>
    <n v="6468"/>
    <n v="0"/>
    <n v="0"/>
    <n v="6468"/>
    <n v="99"/>
    <n v="13509"/>
    <n v="30"/>
    <n v="1"/>
    <x v="0"/>
    <s v="NO"/>
    <x v="0"/>
    <s v="Venta Mala"/>
  </r>
  <r>
    <n v="1192884"/>
    <x v="214"/>
    <s v="Jim Kriz"/>
    <s v="85-113 Dunning Ave,Roseberry"/>
    <s v="Sydney"/>
    <s v="NSW"/>
    <x v="3"/>
    <x v="4"/>
    <s v="No especificado"/>
    <s v="Sobres de entreoficina de colores Smiths"/>
    <x v="1"/>
    <s v="Caja grande"/>
    <x v="1"/>
    <d v="2014-09-01T00:00:00"/>
    <n v="1983"/>
    <n v="3098"/>
    <n v="1115"/>
    <n v="29"/>
    <n v="89842"/>
    <n v="0"/>
    <n v="0"/>
    <n v="89842"/>
    <n v="1951"/>
    <n v="43385"/>
    <n v="28"/>
    <n v="8"/>
    <x v="0"/>
    <s v="NO"/>
    <x v="0"/>
    <s v="Venta Mala"/>
  </r>
  <r>
    <n v="1193249"/>
    <x v="104"/>
    <s v="Christopher Schild"/>
    <s v="4A Lyons St,Strathfield"/>
    <s v="Sydney"/>
    <s v="NSW"/>
    <x v="0"/>
    <x v="0"/>
    <s v="Crítico"/>
    <s v="Discos DVD-RAM láser"/>
    <x v="0"/>
    <s v="Bolsa de envoltura"/>
    <x v="0"/>
    <d v="2013-05-06T00:00:00"/>
    <n v="2018"/>
    <n v="3541"/>
    <n v="1523"/>
    <n v="8"/>
    <n v="28328"/>
    <n v="0.01"/>
    <n v="283.28000000000003"/>
    <n v="28044.720000000001"/>
    <n v="199"/>
    <n v="702"/>
    <n v="5"/>
    <n v="5"/>
    <x v="2"/>
    <s v="NO"/>
    <x v="1"/>
    <s v="Venta Mala"/>
  </r>
  <r>
    <n v="1193614"/>
    <x v="105"/>
    <s v="Thacy Poddar"/>
    <s v="834 Bourke St,Waterloo"/>
    <s v="Sydney"/>
    <s v="NSW"/>
    <x v="2"/>
    <x v="13"/>
    <s v="Alto"/>
    <s v="Chinchetas Smiths"/>
    <x v="1"/>
    <s v="Caja pequeña"/>
    <x v="0"/>
    <d v="2015-03-06T00:00:00"/>
    <n v="94"/>
    <n v="188"/>
    <n v="94"/>
    <n v="7"/>
    <n v="1316"/>
    <n v="0.04"/>
    <n v="52.64"/>
    <n v="1263.3599999999999"/>
    <n v="79"/>
    <n v="12804"/>
    <n v="4"/>
    <n v="3"/>
    <x v="1"/>
    <s v="NO"/>
    <x v="0"/>
    <s v="Venta Mala"/>
  </r>
  <r>
    <n v="1193614"/>
    <x v="70"/>
    <s v="Harold Pawlan"/>
    <s v="180 High Street,Windsor"/>
    <s v="Melbourne"/>
    <s v="VIC"/>
    <x v="1"/>
    <x v="2"/>
    <s v="Alto"/>
    <s v="Fotocopiadora Cando PC940"/>
    <x v="0"/>
    <s v="Caja pequeña"/>
    <x v="0"/>
    <d v="2015-03-16T00:00:00"/>
    <n v="27899"/>
    <n v="44999"/>
    <n v="17100"/>
    <n v="4"/>
    <n v="179996"/>
    <n v="0.05"/>
    <n v="8999.8000000000011"/>
    <n v="170996.2"/>
    <n v="4900"/>
    <n v="1599477"/>
    <n v="16"/>
    <n v="3"/>
    <x v="1"/>
    <s v="SI"/>
    <x v="0"/>
    <s v="Buena Venta"/>
  </r>
  <r>
    <n v="1193614"/>
    <x v="155"/>
    <s v="Jim Kriz"/>
    <s v="85-113 Dunning Ave,Roseberry"/>
    <s v="Sydney"/>
    <s v="NSW"/>
    <x v="3"/>
    <x v="4"/>
    <s v="Alto"/>
    <s v="Iluminadores fluorescentes de DrawIt"/>
    <x v="0"/>
    <s v="Bolsa de envoltura"/>
    <x v="0"/>
    <d v="2013-06-13T00:00:00"/>
    <n v="195"/>
    <n v="398"/>
    <n v="203"/>
    <n v="9"/>
    <n v="3582"/>
    <n v="0.09"/>
    <n v="322.38"/>
    <n v="3259.62"/>
    <n v="83"/>
    <n v="12803"/>
    <n v="11"/>
    <n v="6"/>
    <x v="2"/>
    <s v="NO"/>
    <x v="1"/>
    <s v="Venta Mala"/>
  </r>
  <r>
    <n v="1193645"/>
    <x v="215"/>
    <s v="Valerie Mitchum"/>
    <s v="Westfield Sydney,Sydney"/>
    <s v="Sydney"/>
    <s v="NSW"/>
    <x v="2"/>
    <x v="1"/>
    <s v="Medio"/>
    <s v="Lápices de colores DrawIt, juego de 48 colores"/>
    <x v="1"/>
    <s v="Caja pequeña"/>
    <x v="0"/>
    <d v="2015-04-05T00:00:00"/>
    <n v="2156"/>
    <n v="3655"/>
    <n v="1499"/>
    <n v="14"/>
    <n v="51170"/>
    <n v="0.04"/>
    <n v="2046.8"/>
    <n v="49123.199999999997"/>
    <n v="1389"/>
    <n v="42383"/>
    <n v="4"/>
    <n v="4"/>
    <x v="1"/>
    <s v="NO"/>
    <x v="1"/>
    <s v="Venta Mala"/>
  </r>
  <r>
    <n v="1193645"/>
    <x v="216"/>
    <s v="Dlanna Ennardes"/>
    <s v="99 Lygon Street,East Brunswick"/>
    <s v="Melbourne"/>
    <s v="VIC"/>
    <x v="3"/>
    <x v="2"/>
    <s v="Medio"/>
    <s v="Clips de carpeta de metal Smiths"/>
    <x v="0"/>
    <s v="Caja pequeña"/>
    <x v="1"/>
    <d v="2015-07-13T00:00:00"/>
    <n v="160"/>
    <n v="262"/>
    <n v="102"/>
    <n v="13"/>
    <n v="3406"/>
    <n v="0.06"/>
    <n v="204.35999999999999"/>
    <n v="3201.64"/>
    <n v="80"/>
    <n v="12803"/>
    <n v="12"/>
    <n v="7"/>
    <x v="1"/>
    <s v="NO"/>
    <x v="1"/>
    <s v="Venta Mala"/>
  </r>
  <r>
    <n v="1194710"/>
    <x v="177"/>
    <s v="George Zrebassa"/>
    <s v="73 MacLeay St,Potts Point"/>
    <s v="Sydney"/>
    <s v="NSW"/>
    <x v="0"/>
    <x v="1"/>
    <s v="Medio"/>
    <s v="Bandas elásticas embolsadas"/>
    <x v="0"/>
    <s v="Bolsa de envoltura"/>
    <x v="0"/>
    <d v="2013-07-17T00:00:00"/>
    <n v="24"/>
    <n v="126"/>
    <n v="102"/>
    <n v="35"/>
    <n v="4410"/>
    <n v="0.04"/>
    <n v="176.4"/>
    <n v="4233.6000000000004"/>
    <n v="70"/>
    <n v="1204"/>
    <n v="16"/>
    <n v="7"/>
    <x v="2"/>
    <s v="NO"/>
    <x v="1"/>
    <s v="Venta Mala"/>
  </r>
  <r>
    <n v="1194710"/>
    <x v="217"/>
    <s v="Maribeth Dona"/>
    <s v="8 Rankins Lane ,Melbourne"/>
    <s v="Melbourne"/>
    <s v="VIC"/>
    <x v="1"/>
    <x v="2"/>
    <s v="Medio"/>
    <s v="Libro de registro de mensajes de voz por cable"/>
    <x v="0"/>
    <s v="Caja pequeña"/>
    <x v="0"/>
    <d v="2013-09-28T00:00:00"/>
    <n v="290"/>
    <n v="476"/>
    <n v="186"/>
    <n v="48"/>
    <n v="22848"/>
    <n v="0.02"/>
    <n v="456.96000000000004"/>
    <n v="22391.040000000001"/>
    <n v="88"/>
    <n v="5843"/>
    <n v="26"/>
    <n v="9"/>
    <x v="2"/>
    <s v="NO"/>
    <x v="1"/>
    <s v="Venta Mala"/>
  </r>
  <r>
    <n v="1194710"/>
    <x v="177"/>
    <s v="George Zrebassa"/>
    <s v="81 MacLeay St,Potts Point"/>
    <s v="Sydney"/>
    <s v="NSW"/>
    <x v="1"/>
    <x v="7"/>
    <s v="Alto"/>
    <s v="Bandas elásticas embolsadas"/>
    <x v="0"/>
    <s v="Caja pequeña"/>
    <x v="0"/>
    <d v="2013-07-17T00:00:00"/>
    <n v="24"/>
    <n v="126"/>
    <n v="102"/>
    <n v="11"/>
    <n v="1386"/>
    <n v="0.01"/>
    <n v="13.86"/>
    <n v="1372.14"/>
    <n v="70"/>
    <n v="1204"/>
    <n v="16"/>
    <n v="7"/>
    <x v="2"/>
    <s v="NO"/>
    <x v="0"/>
    <s v="Venta Mala"/>
  </r>
  <r>
    <n v="1194710"/>
    <x v="177"/>
    <s v="George Zrebassa"/>
    <s v="81 MacLeay St,Potts Point"/>
    <s v="Sydney"/>
    <s v="NSW"/>
    <x v="0"/>
    <x v="7"/>
    <s v="No especificado"/>
    <s v="Bandas elásticas embolsadas"/>
    <x v="0"/>
    <s v="Caja pequeña"/>
    <x v="0"/>
    <d v="2013-07-17T00:00:00"/>
    <n v="24"/>
    <n v="126"/>
    <n v="102"/>
    <n v="38"/>
    <n v="4788"/>
    <n v="0.04"/>
    <n v="191.52"/>
    <n v="4596.4799999999996"/>
    <n v="70"/>
    <n v="1204"/>
    <n v="16"/>
    <n v="7"/>
    <x v="2"/>
    <s v="NO"/>
    <x v="1"/>
    <s v="Venta Mala"/>
  </r>
  <r>
    <n v="1194710"/>
    <x v="218"/>
    <s v="Tom Stivers"/>
    <s v="21 Wentworth St,Parramatta"/>
    <s v="Sydney"/>
    <s v="NSW"/>
    <x v="0"/>
    <x v="6"/>
    <s v="Crítico"/>
    <s v="Estanterías de carpeta de datos maxi de 24 capacidad, Pearl"/>
    <x v="0"/>
    <s v="Bolsa de envoltura"/>
    <x v="1"/>
    <d v="2015-04-12T00:00:00"/>
    <n v="8422"/>
    <n v="21693"/>
    <n v="22633"/>
    <n v="25"/>
    <n v="542325"/>
    <n v="0.09"/>
    <n v="48809.25"/>
    <n v="493515.75"/>
    <n v="1999"/>
    <n v="63337"/>
    <n v="10"/>
    <n v="4"/>
    <x v="1"/>
    <s v="SI"/>
    <x v="1"/>
    <s v="Venta Mala"/>
  </r>
  <r>
    <n v="1194710"/>
    <x v="139"/>
    <s v="Neil Knudson"/>
    <s v="4A Lyons St,Strathfield"/>
    <s v="Sydney"/>
    <s v="NSW"/>
    <x v="1"/>
    <x v="0"/>
    <s v="Crítico"/>
    <s v="Bandas elásticas embolsadas"/>
    <x v="0"/>
    <s v="Bolsa de envoltura"/>
    <x v="0"/>
    <d v="2013-10-07T00:00:00"/>
    <n v="24"/>
    <n v="126"/>
    <n v="102"/>
    <n v="36"/>
    <n v="4536"/>
    <n v="0"/>
    <n v="0"/>
    <n v="4536"/>
    <n v="70"/>
    <n v="1204"/>
    <n v="5"/>
    <n v="10"/>
    <x v="2"/>
    <s v="NO"/>
    <x v="0"/>
    <s v="Venta Mala"/>
  </r>
  <r>
    <n v="1194710"/>
    <x v="177"/>
    <s v="George Zrebassa"/>
    <s v="73 MacLeay St,Potts Point"/>
    <s v="Sydney"/>
    <s v="NSW"/>
    <x v="1"/>
    <x v="1"/>
    <s v="Crítico"/>
    <s v="Bandas elásticas embolsadas"/>
    <x v="0"/>
    <s v="Caja pequeña"/>
    <x v="0"/>
    <d v="2013-07-17T00:00:00"/>
    <n v="24"/>
    <n v="126"/>
    <n v="102"/>
    <n v="30"/>
    <n v="3780"/>
    <n v="0.08"/>
    <n v="302.40000000000003"/>
    <n v="3477.6"/>
    <n v="70"/>
    <n v="1204"/>
    <n v="16"/>
    <n v="7"/>
    <x v="2"/>
    <s v="NO"/>
    <x v="0"/>
    <s v="Venta Mala"/>
  </r>
  <r>
    <n v="1194710"/>
    <x v="177"/>
    <s v="George Zrebassa"/>
    <s v="81 MacLeay St,Potts Point"/>
    <s v="Sydney"/>
    <s v="NSW"/>
    <x v="1"/>
    <x v="7"/>
    <s v="Crítico"/>
    <s v="Bandas elásticas embolsadas"/>
    <x v="0"/>
    <s v="Paquete pequeño"/>
    <x v="0"/>
    <d v="2013-07-17T00:00:00"/>
    <n v="24"/>
    <n v="126"/>
    <n v="102"/>
    <n v="9"/>
    <n v="1134"/>
    <n v="7.0000000000000007E-2"/>
    <n v="79.38000000000001"/>
    <n v="1054.6199999999999"/>
    <n v="70"/>
    <n v="1204"/>
    <n v="16"/>
    <n v="7"/>
    <x v="2"/>
    <s v="NO"/>
    <x v="1"/>
    <s v="Venta Mala"/>
  </r>
  <r>
    <n v="1195075"/>
    <x v="197"/>
    <s v="Greg Guthrie"/>
    <s v="523 King St,Newtown"/>
    <s v="Sydney"/>
    <s v="NSW"/>
    <x v="2"/>
    <x v="6"/>
    <s v="Medio"/>
    <s v="Rotafolio Artesanal Carpeta de Caballete, Negro"/>
    <x v="1"/>
    <s v="Caja pequeña"/>
    <x v="0"/>
    <d v="2014-12-29T00:00:00"/>
    <n v="1388"/>
    <n v="2238"/>
    <n v="850"/>
    <n v="12"/>
    <n v="26856"/>
    <n v="0"/>
    <n v="0"/>
    <n v="26856"/>
    <n v="1510"/>
    <n v="23724"/>
    <n v="26"/>
    <n v="12"/>
    <x v="0"/>
    <s v="NO"/>
    <x v="0"/>
    <s v="Venta Mala"/>
  </r>
  <r>
    <n v="1195075"/>
    <x v="217"/>
    <s v="Aleksandra Gannaway"/>
    <s v="Hoyts Entertainment Quarter 122 Lang Road,Moore Park"/>
    <s v="Sydney"/>
    <s v="NSW"/>
    <x v="0"/>
    <x v="0"/>
    <s v="No especificado"/>
    <s v="Artisan 48 Etiquetas"/>
    <x v="1"/>
    <s v="Caja pequeña"/>
    <x v="0"/>
    <d v="2013-09-28T00:00:00"/>
    <n v="384"/>
    <n v="630"/>
    <n v="246"/>
    <n v="43"/>
    <n v="27090"/>
    <n v="0.05"/>
    <n v="1354.5"/>
    <n v="25735.5"/>
    <n v="50"/>
    <n v="11316"/>
    <n v="26"/>
    <n v="9"/>
    <x v="2"/>
    <s v="NO"/>
    <x v="0"/>
    <s v="Venta Mala"/>
  </r>
  <r>
    <n v="1195441"/>
    <x v="219"/>
    <s v="Erina Nurn"/>
    <s v="73 York St,Sydney"/>
    <s v="Sydney"/>
    <s v="NSW"/>
    <x v="2"/>
    <x v="0"/>
    <s v="Medio"/>
    <s v="Libro de registro de mensajes de voz por cable"/>
    <x v="1"/>
    <s v="Paquete pequeño"/>
    <x v="0"/>
    <d v="2013-09-25T00:00:00"/>
    <n v="290"/>
    <n v="476"/>
    <n v="186"/>
    <n v="36"/>
    <n v="17136"/>
    <n v="0.01"/>
    <n v="171.36"/>
    <n v="16964.64"/>
    <n v="88"/>
    <n v="5843"/>
    <n v="23"/>
    <n v="9"/>
    <x v="2"/>
    <s v="NO"/>
    <x v="0"/>
    <s v="Venta Mala"/>
  </r>
  <r>
    <n v="1195441"/>
    <x v="118"/>
    <s v="Chuck Sachs"/>
    <s v="1/41B Elizabeth Bay Rd,Elizabeth Bay"/>
    <s v="Sydney"/>
    <s v="NSW"/>
    <x v="1"/>
    <x v="13"/>
    <s v="Medio"/>
    <s v="TipoDerecha Sobres Pelables y Transparentes de Apertura Superior, Gris"/>
    <x v="0"/>
    <s v="Caja pequeña"/>
    <x v="0"/>
    <d v="2014-05-20T00:00:00"/>
    <n v="2156"/>
    <n v="3594"/>
    <n v="1438"/>
    <n v="27"/>
    <n v="97038"/>
    <n v="0.08"/>
    <n v="7763.04"/>
    <n v="89274.96"/>
    <n v="666"/>
    <n v="41733"/>
    <n v="19"/>
    <n v="5"/>
    <x v="0"/>
    <s v="NO"/>
    <x v="0"/>
    <s v="Venta Mala"/>
  </r>
  <r>
    <n v="1195806"/>
    <x v="35"/>
    <s v="Raymond Fair"/>
    <s v="188 Pitt Street,Sydney"/>
    <s v="Sydney"/>
    <s v="NSW"/>
    <x v="1"/>
    <x v="0"/>
    <s v="Crítico"/>
    <s v="Lápices de colores Lumi"/>
    <x v="0"/>
    <s v="Bolsa de envoltura"/>
    <x v="0"/>
    <d v="2013-06-02T00:00:00"/>
    <n v="522"/>
    <n v="985"/>
    <n v="463"/>
    <n v="2"/>
    <n v="1970"/>
    <n v="0.06"/>
    <n v="118.19999999999999"/>
    <n v="1851.8"/>
    <n v="482"/>
    <n v="29799"/>
    <n v="31"/>
    <n v="5"/>
    <x v="2"/>
    <s v="NO"/>
    <x v="0"/>
    <s v="Venta Mala"/>
  </r>
  <r>
    <n v="1195806"/>
    <x v="35"/>
    <s v="Raymond Fair"/>
    <s v="188 Pitt Street,Sydney"/>
    <s v="Sydney"/>
    <s v="NSW"/>
    <x v="1"/>
    <x v="0"/>
    <s v="Medio"/>
    <s v="Artisan 48 Etiquetas"/>
    <x v="0"/>
    <s v="Caja pequeña"/>
    <x v="0"/>
    <d v="2013-06-02T00:00:00"/>
    <n v="384"/>
    <n v="630"/>
    <n v="246"/>
    <n v="27"/>
    <n v="17010"/>
    <n v="0.04"/>
    <n v="680.4"/>
    <n v="16329.6"/>
    <n v="50"/>
    <n v="25837"/>
    <n v="31"/>
    <n v="5"/>
    <x v="2"/>
    <s v="NO"/>
    <x v="0"/>
    <s v="Venta Mala"/>
  </r>
  <r>
    <n v="1196171"/>
    <x v="52"/>
    <s v="Nathan Mautz"/>
    <s v="412 Brunswick St,Fitzroy"/>
    <s v="Melbourne"/>
    <s v="VIC"/>
    <x v="3"/>
    <x v="2"/>
    <s v="No especificado"/>
    <s v="Encuadernadores de polietileno de anillo redondo artesanal"/>
    <x v="0"/>
    <s v="Paquete pequeño"/>
    <x v="0"/>
    <d v="2014-09-25T00:00:00"/>
    <n v="182"/>
    <n v="284"/>
    <n v="102"/>
    <n v="44"/>
    <n v="12496"/>
    <n v="0.02"/>
    <n v="249.92000000000002"/>
    <n v="12246.08"/>
    <n v="544"/>
    <n v="7468"/>
    <n v="23"/>
    <n v="9"/>
    <x v="0"/>
    <s v="NO"/>
    <x v="0"/>
    <s v="Venta Mala"/>
  </r>
  <r>
    <n v="1196171"/>
    <x v="220"/>
    <s v="Tracy Blumstein"/>
    <s v="Hoyts Entertainment Quarter 122 Lang Road,Moore Park"/>
    <s v="Sydney"/>
    <s v="NSW"/>
    <x v="0"/>
    <x v="0"/>
    <s v="No especificado"/>
    <s v="Carpetas de 3 anillos de uso general de Smiths"/>
    <x v="0"/>
    <s v="Caja pequeña"/>
    <x v="0"/>
    <d v="2014-05-08T00:00:00"/>
    <n v="118"/>
    <n v="188"/>
    <n v="70"/>
    <n v="38"/>
    <n v="7144"/>
    <n v="0.01"/>
    <n v="71.44"/>
    <n v="7072.56"/>
    <n v="149"/>
    <n v="5578"/>
    <n v="6"/>
    <n v="5"/>
    <x v="0"/>
    <s v="NO"/>
    <x v="0"/>
    <s v="Venta Mala"/>
  </r>
  <r>
    <n v="1196171"/>
    <x v="130"/>
    <s v="Karl Brown"/>
    <s v="470 Anzac Parade,Kingsford"/>
    <s v="Sydney"/>
    <s v="NSW"/>
    <x v="1"/>
    <x v="0"/>
    <s v="Bajo"/>
    <s v="Etiquetas de encuadernación artesanal"/>
    <x v="0"/>
    <s v="Paquete pequeño"/>
    <x v="0"/>
    <d v="2013-07-26T00:00:00"/>
    <n v="245"/>
    <n v="389"/>
    <n v="144"/>
    <n v="35"/>
    <n v="13615"/>
    <n v="0.01"/>
    <n v="136.15"/>
    <n v="13478.85"/>
    <n v="701"/>
    <n v="7478"/>
    <n v="24"/>
    <n v="7"/>
    <x v="2"/>
    <s v="NO"/>
    <x v="0"/>
    <s v="Venta Mala"/>
  </r>
  <r>
    <n v="1196171"/>
    <x v="100"/>
    <s v="Larry Tron"/>
    <s v="4A Lyons St,Strathfield"/>
    <s v="Sydney"/>
    <s v="NSW"/>
    <x v="3"/>
    <x v="0"/>
    <s v="Alto"/>
    <s v="Carpeta Artisan Legal de 4 Anillas"/>
    <x v="0"/>
    <s v="Bolsa de envoltura"/>
    <x v="0"/>
    <d v="2013-12-08T00:00:00"/>
    <n v="1364"/>
    <n v="2098"/>
    <n v="734"/>
    <n v="8"/>
    <n v="16784"/>
    <n v="0.09"/>
    <n v="1510.56"/>
    <n v="15273.44"/>
    <n v="149"/>
    <n v="41733"/>
    <n v="8"/>
    <n v="12"/>
    <x v="2"/>
    <s v="NO"/>
    <x v="0"/>
    <s v="Venta Mala"/>
  </r>
  <r>
    <n v="1196171"/>
    <x v="103"/>
    <s v="Saphhira Shifley"/>
    <s v="Westfield Miranda, 600 Kingsway,Miranda"/>
    <s v="Sydney"/>
    <s v="NSW"/>
    <x v="1"/>
    <x v="11"/>
    <s v="Crítico"/>
    <s v="Bolsillos de carpeta de poliéster artesanal"/>
    <x v="0"/>
    <s v="Bolsa de envoltura"/>
    <x v="0"/>
    <d v="2015-01-21T00:00:00"/>
    <n v="226"/>
    <n v="358"/>
    <n v="132"/>
    <n v="16"/>
    <n v="5728"/>
    <n v="0.06"/>
    <n v="343.68"/>
    <n v="5384.32"/>
    <n v="547"/>
    <n v="12773"/>
    <n v="20"/>
    <n v="1"/>
    <x v="1"/>
    <s v="NO"/>
    <x v="1"/>
    <s v="Venta Mala"/>
  </r>
  <r>
    <n v="1196902"/>
    <x v="30"/>
    <s v="Valerie Dominguez"/>
    <s v="152 Bunnerong Road,Eastgardens"/>
    <s v="Sydney"/>
    <s v="NSW"/>
    <x v="3"/>
    <x v="0"/>
    <s v="No especificado"/>
    <s v="Carpetas de anillos de arco artesanales"/>
    <x v="0"/>
    <s v="Caja pequeña"/>
    <x v="1"/>
    <d v="2013-08-17T00:00:00"/>
    <n v="3602"/>
    <n v="5810"/>
    <n v="2208"/>
    <n v="44"/>
    <n v="255640"/>
    <n v="0.02"/>
    <n v="5112.8"/>
    <n v="250527.2"/>
    <n v="149"/>
    <n v="20003"/>
    <n v="17"/>
    <n v="8"/>
    <x v="2"/>
    <s v="SI"/>
    <x v="1"/>
    <s v="Venta Mala"/>
  </r>
  <r>
    <n v="1196902"/>
    <x v="96"/>
    <s v="Grant Carroll"/>
    <s v="10 O'Connell St,Sydney"/>
    <s v="Sydney"/>
    <s v="NSW"/>
    <x v="3"/>
    <x v="6"/>
    <s v="Medio"/>
    <s v="Lengüetas de plástico reposicionables imprimibles artesanalmente"/>
    <x v="0"/>
    <s v="Caja pequeña"/>
    <x v="0"/>
    <d v="2015-05-29T00:00:00"/>
    <n v="533"/>
    <n v="860"/>
    <n v="327"/>
    <n v="50"/>
    <n v="43000"/>
    <n v="7.0000000000000007E-2"/>
    <n v="3010.0000000000005"/>
    <n v="39990"/>
    <n v="619"/>
    <n v="20003"/>
    <n v="29"/>
    <n v="5"/>
    <x v="1"/>
    <s v="NO"/>
    <x v="1"/>
    <s v="Venta Mala"/>
  </r>
  <r>
    <n v="1197267"/>
    <x v="2"/>
    <s v="Sean ODonnell"/>
    <s v="541 Church St ,Richmond"/>
    <s v="Melbourne"/>
    <s v="VIC"/>
    <x v="3"/>
    <x v="8"/>
    <s v="No especificado"/>
    <s v="Rotafolio Artesanal Carpeta de Caballete, Negro"/>
    <x v="1"/>
    <s v="Caja mediana"/>
    <x v="1"/>
    <d v="2014-03-15T00:00:00"/>
    <n v="1388"/>
    <n v="2238"/>
    <n v="850"/>
    <n v="45"/>
    <n v="100710"/>
    <n v="0.03"/>
    <n v="3021.2999999999997"/>
    <n v="97688.7"/>
    <n v="1510"/>
    <n v="40007"/>
    <n v="13"/>
    <n v="3"/>
    <x v="0"/>
    <s v="NO"/>
    <x v="0"/>
    <s v="Venta Mala"/>
  </r>
  <r>
    <n v="1197267"/>
    <x v="221"/>
    <s v="Barry Gonzalez"/>
    <s v="797 Botany Rd,Rosebery"/>
    <s v="Sydney"/>
    <s v="NSW"/>
    <x v="1"/>
    <x v="3"/>
    <s v="Alto"/>
    <s v="Tijeras rectas Apex"/>
    <x v="0"/>
    <s v="Bolsa de envoltura"/>
    <x v="0"/>
    <d v="2015-07-19T00:00:00"/>
    <n v="519"/>
    <n v="1298"/>
    <n v="779"/>
    <n v="8"/>
    <n v="10384"/>
    <n v="0.04"/>
    <n v="415.36"/>
    <n v="9968.64"/>
    <n v="314"/>
    <n v="25395"/>
    <n v="15"/>
    <n v="7"/>
    <x v="1"/>
    <s v="NO"/>
    <x v="0"/>
    <s v="Venta Mala"/>
  </r>
  <r>
    <n v="1197267"/>
    <x v="47"/>
    <s v="Brad Eason"/>
    <s v="1737 Botany Rd,Banksmeadow"/>
    <s v="Sydney"/>
    <s v="NSW"/>
    <x v="0"/>
    <x v="5"/>
    <s v="Bajo"/>
    <s v="Fotocopiadora Cando PC940"/>
    <x v="0"/>
    <s v="Bolsa de envoltura"/>
    <x v="0"/>
    <d v="2013-05-22T00:00:00"/>
    <n v="27899"/>
    <n v="44999"/>
    <n v="17100"/>
    <n v="40"/>
    <n v="1799960"/>
    <n v="0.04"/>
    <n v="71998.400000000009"/>
    <n v="1727961.6"/>
    <n v="4900"/>
    <n v="95049"/>
    <n v="20"/>
    <n v="5"/>
    <x v="2"/>
    <s v="SI"/>
    <x v="0"/>
    <s v="Buena Venta"/>
  </r>
  <r>
    <n v="1197267"/>
    <x v="60"/>
    <s v="Christina Vanderzanden"/>
    <s v="188 Pitt Street,Sydney"/>
    <s v="Sydney"/>
    <s v="NSW"/>
    <x v="1"/>
    <x v="0"/>
    <s v="Bajo"/>
    <s v="Tijeras de acero inoxidable Apex Elite"/>
    <x v="0"/>
    <s v="Bolsa de envoltura"/>
    <x v="0"/>
    <d v="2013-03-20T00:00:00"/>
    <n v="342"/>
    <n v="834"/>
    <n v="492"/>
    <n v="39"/>
    <n v="32526"/>
    <n v="0.05"/>
    <n v="1626.3000000000002"/>
    <n v="30899.7"/>
    <n v="264"/>
    <n v="12685"/>
    <n v="16"/>
    <n v="3"/>
    <x v="2"/>
    <s v="NO"/>
    <x v="0"/>
    <s v="Venta Mala"/>
  </r>
  <r>
    <n v="1197267"/>
    <x v="41"/>
    <s v="Edward Becker"/>
    <s v="501 George St,Sydney"/>
    <s v="Sydney"/>
    <s v="NSW"/>
    <x v="1"/>
    <x v="7"/>
    <s v="No especificado"/>
    <s v="Fotocopiadora Cando PC940"/>
    <x v="0"/>
    <s v="Caja pequeña"/>
    <x v="1"/>
    <d v="2013-07-26T00:00:00"/>
    <n v="27899"/>
    <n v="44999"/>
    <n v="17100"/>
    <n v="30"/>
    <n v="1349970"/>
    <n v="0.08"/>
    <n v="107997.6"/>
    <n v="1241972.3999999999"/>
    <n v="4900"/>
    <n v="512489"/>
    <n v="22"/>
    <n v="7"/>
    <x v="2"/>
    <s v="SI"/>
    <x v="0"/>
    <s v="Buena Venta"/>
  </r>
  <r>
    <n v="1197267"/>
    <x v="25"/>
    <s v="Dama Kaniet"/>
    <s v="21 Wentworth St,Parramatta"/>
    <s v="Sydney"/>
    <s v="NSW"/>
    <x v="2"/>
    <x v="6"/>
    <s v="Bajo"/>
    <s v="Carpeta EZD artesanal de alta resistencia con anillos de bloqueo"/>
    <x v="1"/>
    <s v="Paquete pequeño"/>
    <x v="0"/>
    <d v="2014-02-27T00:00:00"/>
    <n v="352"/>
    <n v="558"/>
    <n v="206"/>
    <n v="35"/>
    <n v="19530"/>
    <n v="0.05"/>
    <n v="976.5"/>
    <n v="18553.5"/>
    <n v="299"/>
    <n v="22103"/>
    <n v="25"/>
    <n v="2"/>
    <x v="0"/>
    <s v="NO"/>
    <x v="0"/>
    <s v="Venta Mala"/>
  </r>
  <r>
    <n v="1197632"/>
    <x v="222"/>
    <s v="Kean Thornton"/>
    <s v="Westfield Sydney,Sydney"/>
    <s v="Sydney"/>
    <s v="NSW"/>
    <x v="1"/>
    <x v="1"/>
    <s v="Crítico"/>
    <s v="Iluminadores fluorescentes Artisan Hi-Liter EverBold Pen Style, 4/Paquete"/>
    <x v="0"/>
    <s v="Bolsa de envoltura"/>
    <x v="0"/>
    <d v="2016-07-18T00:00:00"/>
    <n v="448"/>
    <n v="814"/>
    <n v="366"/>
    <n v="29"/>
    <n v="23606"/>
    <n v="7.0000000000000007E-2"/>
    <n v="1652.42"/>
    <n v="21953.58"/>
    <n v="312"/>
    <n v="5625"/>
    <n v="17"/>
    <n v="7"/>
    <x v="3"/>
    <s v="NO"/>
    <x v="1"/>
    <s v="Venta Mala"/>
  </r>
  <r>
    <n v="1197632"/>
    <x v="169"/>
    <s v="Liz MacKendrick"/>
    <s v="224A Gertrude St,Fitzroy"/>
    <s v="Melbourne"/>
    <s v="VIC"/>
    <x v="0"/>
    <x v="2"/>
    <s v="No especificado"/>
    <s v="Aglutinantes de polietileno duraderos artesanales"/>
    <x v="0"/>
    <s v="Caja pequeña"/>
    <x v="1"/>
    <d v="2013-06-16T00:00:00"/>
    <n v="337"/>
    <n v="553"/>
    <n v="216"/>
    <n v="7"/>
    <n v="3871"/>
    <n v="0.09"/>
    <n v="348.39"/>
    <n v="3522.61"/>
    <n v="698"/>
    <n v="12773"/>
    <n v="16"/>
    <n v="6"/>
    <x v="2"/>
    <s v="NO"/>
    <x v="1"/>
    <s v="Venta Mala"/>
  </r>
  <r>
    <n v="1197997"/>
    <x v="41"/>
    <s v="Rick Hansen"/>
    <s v="Macquarie Centre Cnr Herring Road &amp; Waterloo Road,Macquarie Park"/>
    <s v="Sydney"/>
    <s v="NSW"/>
    <x v="0"/>
    <x v="5"/>
    <s v="Alto"/>
    <s v="Carpetas económicas"/>
    <x v="0"/>
    <s v="Bolsa de envoltura"/>
    <x v="0"/>
    <d v="2013-07-23T00:00:00"/>
    <n v="133"/>
    <n v="208"/>
    <n v="75"/>
    <n v="23"/>
    <n v="4784"/>
    <n v="0.01"/>
    <n v="47.84"/>
    <n v="4736.16"/>
    <n v="149"/>
    <n v="2414"/>
    <n v="22"/>
    <n v="7"/>
    <x v="2"/>
    <s v="NO"/>
    <x v="1"/>
    <s v="Venta Mala"/>
  </r>
  <r>
    <n v="1197997"/>
    <x v="41"/>
    <s v="Rick Hansen"/>
    <s v="Macquarie Centre Cnr Herring Road &amp; Waterloo Road,Macquarie Park"/>
    <s v="Sydney"/>
    <s v="NSW"/>
    <x v="3"/>
    <x v="5"/>
    <s v="No especificado"/>
    <s v="Carpetas económicas"/>
    <x v="0"/>
    <s v="Caja pequeña"/>
    <x v="0"/>
    <d v="2013-07-23T00:00:00"/>
    <n v="133"/>
    <n v="208"/>
    <n v="75"/>
    <n v="8"/>
    <n v="1664"/>
    <n v="0.02"/>
    <n v="33.28"/>
    <n v="1630.72"/>
    <n v="149"/>
    <n v="2414"/>
    <n v="22"/>
    <n v="7"/>
    <x v="2"/>
    <s v="NO"/>
    <x v="1"/>
    <s v="Venta Mala"/>
  </r>
  <r>
    <n v="1197997"/>
    <x v="223"/>
    <s v="Sandra Glassco"/>
    <s v="224A Gertrude St,Fitzroy"/>
    <s v="Melbourne"/>
    <s v="VIC"/>
    <x v="3"/>
    <x v="2"/>
    <s v="No especificado"/>
    <s v="Contestador automático digital 1726"/>
    <x v="0"/>
    <s v="Caja pequeña"/>
    <x v="0"/>
    <d v="2015-02-11T00:00:00"/>
    <n v="882"/>
    <n v="2099"/>
    <n v="1217"/>
    <n v="8"/>
    <n v="16792"/>
    <n v="0.01"/>
    <n v="167.92000000000002"/>
    <n v="16624.080000000002"/>
    <n v="481"/>
    <n v="60009"/>
    <n v="9"/>
    <n v="2"/>
    <x v="1"/>
    <s v="NO"/>
    <x v="1"/>
    <s v="Venta Mala"/>
  </r>
  <r>
    <n v="1197997"/>
    <x v="47"/>
    <s v="Roy Skaria"/>
    <s v="2/797 Botany Rd,Rosebery"/>
    <s v="Sydney"/>
    <s v="NSW"/>
    <x v="0"/>
    <x v="7"/>
    <s v="Medio"/>
    <s v="Carpetas económicas"/>
    <x v="0"/>
    <s v="Bolsa de envoltura"/>
    <x v="0"/>
    <d v="2013-05-21T00:00:00"/>
    <n v="133"/>
    <n v="208"/>
    <n v="75"/>
    <n v="39"/>
    <n v="8112"/>
    <n v="0.08"/>
    <n v="648.96"/>
    <n v="7463.04"/>
    <n v="149"/>
    <n v="2444"/>
    <n v="20"/>
    <n v="5"/>
    <x v="2"/>
    <s v="NO"/>
    <x v="0"/>
    <s v="Venta Mala"/>
  </r>
  <r>
    <n v="1197997"/>
    <x v="224"/>
    <s v="Kelly Williams"/>
    <s v="499-501 Lygon Street,Carlton North"/>
    <s v="Melbourne"/>
    <s v="VIC"/>
    <x v="0"/>
    <x v="8"/>
    <s v="Crítico"/>
    <s v="Lengüetas de plástico reposicionables imprimibles artesanalmente"/>
    <x v="1"/>
    <s v="Caja pequeña"/>
    <x v="0"/>
    <d v="2015-08-28T00:00:00"/>
    <n v="533"/>
    <n v="860"/>
    <n v="327"/>
    <n v="23"/>
    <n v="19780"/>
    <n v="0.02"/>
    <n v="395.6"/>
    <n v="19384.400000000001"/>
    <n v="619"/>
    <n v="26373"/>
    <n v="26"/>
    <n v="8"/>
    <x v="1"/>
    <s v="NO"/>
    <x v="1"/>
    <s v="Venta Mala"/>
  </r>
  <r>
    <n v="1198363"/>
    <x v="41"/>
    <s v="Edward Becker"/>
    <s v="501 George St,Sydney"/>
    <s v="Sydney"/>
    <s v="NSW"/>
    <x v="1"/>
    <x v="7"/>
    <s v="No especificado"/>
    <s v="Teclado TechSavi Internet Navigator"/>
    <x v="1"/>
    <s v="Paquete pequeño"/>
    <x v="0"/>
    <d v="2013-07-26T00:00:00"/>
    <n v="651"/>
    <n v="3098"/>
    <n v="2447"/>
    <n v="44"/>
    <n v="136312"/>
    <n v="0.03"/>
    <n v="4089.3599999999997"/>
    <n v="132222.64000000001"/>
    <n v="650"/>
    <n v="87797"/>
    <n v="22"/>
    <n v="7"/>
    <x v="2"/>
    <s v="SI"/>
    <x v="0"/>
    <s v="Buena Venta"/>
  </r>
  <r>
    <n v="1198363"/>
    <x v="190"/>
    <s v="Skye Norling"/>
    <s v="48 Albion St,Surry Hills"/>
    <s v="Sydney"/>
    <s v="NSW"/>
    <x v="1"/>
    <x v="1"/>
    <s v="Alto"/>
    <s v="Teclado de acceso TechSavi"/>
    <x v="0"/>
    <s v="Caja pequeña"/>
    <x v="0"/>
    <d v="2013-08-27T00:00:00"/>
    <n v="1007"/>
    <n v="1598"/>
    <n v="591"/>
    <n v="15"/>
    <n v="23970"/>
    <n v="0.01"/>
    <n v="239.70000000000002"/>
    <n v="23730.3"/>
    <n v="400"/>
    <n v="58854"/>
    <n v="24"/>
    <n v="8"/>
    <x v="2"/>
    <s v="NO"/>
    <x v="0"/>
    <s v="Venta Mala"/>
  </r>
  <r>
    <n v="1198363"/>
    <x v="225"/>
    <s v="Chuck Magee"/>
    <s v="1-2/299 Sussex St,Sydney"/>
    <s v="Sydney"/>
    <s v="NSW"/>
    <x v="3"/>
    <x v="6"/>
    <s v="Alto"/>
    <s v="Carpetas económicas"/>
    <x v="0"/>
    <s v="Bolsa de envoltura"/>
    <x v="0"/>
    <d v="2014-09-11T00:00:00"/>
    <n v="133"/>
    <n v="208"/>
    <n v="75"/>
    <n v="13"/>
    <n v="2704"/>
    <n v="0"/>
    <n v="0"/>
    <n v="2704"/>
    <n v="149"/>
    <n v="2843"/>
    <n v="10"/>
    <n v="9"/>
    <x v="0"/>
    <s v="NO"/>
    <x v="0"/>
    <s v="Venta Mala"/>
  </r>
  <r>
    <n v="1198363"/>
    <x v="43"/>
    <s v="Frank Merwin"/>
    <s v="260 Marrickville Rd,Marrickville"/>
    <s v="Sydney"/>
    <s v="NSW"/>
    <x v="0"/>
    <x v="5"/>
    <s v="Alto"/>
    <s v="Etiquetas Artisan 481"/>
    <x v="0"/>
    <s v="Caja pequeña"/>
    <x v="0"/>
    <d v="2013-10-11T00:00:00"/>
    <n v="194"/>
    <n v="308"/>
    <n v="114"/>
    <n v="37"/>
    <n v="11396"/>
    <n v="0.04"/>
    <n v="455.84000000000003"/>
    <n v="10940.16"/>
    <n v="99"/>
    <n v="2354"/>
    <n v="9"/>
    <n v="10"/>
    <x v="2"/>
    <s v="NO"/>
    <x v="1"/>
    <s v="Venta Mala"/>
  </r>
  <r>
    <n v="1198363"/>
    <x v="134"/>
    <s v="Thais Sissman"/>
    <s v="53-55 Liverpool St,Sydney"/>
    <s v="Sydney"/>
    <s v="NSW"/>
    <x v="3"/>
    <x v="0"/>
    <s v="Crítico"/>
    <s v="Teclado TechSavi Internet Navigator"/>
    <x v="1"/>
    <s v="Paquete pequeño"/>
    <x v="0"/>
    <d v="2013-05-22T00:00:00"/>
    <n v="651"/>
    <n v="3098"/>
    <n v="2447"/>
    <n v="49"/>
    <n v="151802"/>
    <n v="0.02"/>
    <n v="3036.04"/>
    <n v="148765.96"/>
    <n v="650"/>
    <n v="87797"/>
    <n v="22"/>
    <n v="5"/>
    <x v="2"/>
    <s v="SI"/>
    <x v="0"/>
    <s v="Buena Venta"/>
  </r>
  <r>
    <n v="1198363"/>
    <x v="226"/>
    <s v="Pauline Webber"/>
    <s v="499-501 Lygon Street,Carlton North"/>
    <s v="Melbourne"/>
    <s v="VIC"/>
    <x v="0"/>
    <x v="8"/>
    <s v="No especificado"/>
    <s v="Teclado TechSavi Internet Navigator"/>
    <x v="0"/>
    <s v="Paquete pequeño"/>
    <x v="0"/>
    <d v="2013-07-27T00:00:00"/>
    <n v="651"/>
    <n v="3098"/>
    <n v="2447"/>
    <n v="30"/>
    <n v="92940"/>
    <n v="0.03"/>
    <n v="2788.2"/>
    <n v="90151.8"/>
    <n v="650"/>
    <n v="87797"/>
    <n v="26"/>
    <n v="7"/>
    <x v="2"/>
    <s v="NO"/>
    <x v="1"/>
    <s v="Venta Mala"/>
  </r>
  <r>
    <n v="1198363"/>
    <x v="227"/>
    <s v="Lycoris Saunders"/>
    <s v="501 George St,Sydney"/>
    <s v="Sydney"/>
    <s v="NSW"/>
    <x v="2"/>
    <x v="7"/>
    <s v="Medio"/>
    <s v="Chinchetas Smiths"/>
    <x v="1"/>
    <s v="Caja pequeña"/>
    <x v="0"/>
    <d v="2015-07-31T00:00:00"/>
    <n v="94"/>
    <n v="188"/>
    <n v="94"/>
    <n v="14"/>
    <n v="2632"/>
    <n v="0.04"/>
    <n v="105.28"/>
    <n v="2526.7199999999998"/>
    <n v="79"/>
    <n v="19994"/>
    <n v="30"/>
    <n v="7"/>
    <x v="1"/>
    <s v="NO"/>
    <x v="1"/>
    <s v="Venta Mala"/>
  </r>
  <r>
    <n v="1199093"/>
    <x v="228"/>
    <s v="Sean ODonnell"/>
    <s v="541 Church St ,Richmond"/>
    <s v="Melbourne"/>
    <s v="VIC"/>
    <x v="0"/>
    <x v="8"/>
    <s v="Bajo"/>
    <s v="Iluminadores artesanales de alto litro a prueba de manchas"/>
    <x v="1"/>
    <s v="Caja grande"/>
    <x v="0"/>
    <d v="2013-07-25T00:00:00"/>
    <n v="298"/>
    <n v="584"/>
    <n v="286"/>
    <n v="40"/>
    <n v="23360"/>
    <n v="0.04"/>
    <n v="934.4"/>
    <n v="22425.599999999999"/>
    <n v="83"/>
    <n v="6443"/>
    <n v="23"/>
    <n v="7"/>
    <x v="2"/>
    <s v="NO"/>
    <x v="0"/>
    <s v="Venta Mala"/>
  </r>
  <r>
    <n v="1199093"/>
    <x v="226"/>
    <s v="Charles Sheldon"/>
    <s v="180 High Street,Windsor"/>
    <s v="Melbourne"/>
    <s v="VIC"/>
    <x v="3"/>
    <x v="2"/>
    <s v="Alto"/>
    <s v="Peinders Artesanos"/>
    <x v="0"/>
    <s v="Bolsa de envoltura"/>
    <x v="0"/>
    <d v="2013-07-28T00:00:00"/>
    <n v="365"/>
    <n v="598"/>
    <n v="233"/>
    <n v="26"/>
    <n v="15548"/>
    <n v="0.03"/>
    <n v="466.44"/>
    <n v="15081.56"/>
    <n v="149"/>
    <n v="38353"/>
    <n v="26"/>
    <n v="7"/>
    <x v="2"/>
    <s v="NO"/>
    <x v="0"/>
    <s v="Venta Mala"/>
  </r>
  <r>
    <n v="1199458"/>
    <x v="27"/>
    <s v="Jack OBriant"/>
    <s v="85-113 Dunning Ave,Rosebery"/>
    <s v="Sydney"/>
    <s v="NSW"/>
    <x v="0"/>
    <x v="4"/>
    <s v="Alto"/>
    <s v="Conjunto óptico ultra inalámbrico UGen"/>
    <x v="1"/>
    <s v="Caja pequeña"/>
    <x v="1"/>
    <d v="2015-06-09T00:00:00"/>
    <n v="5452"/>
    <n v="10097"/>
    <n v="4645"/>
    <n v="42"/>
    <n v="424074"/>
    <n v="0.01"/>
    <n v="4240.74"/>
    <n v="419833.26"/>
    <n v="718"/>
    <n v="2249716"/>
    <n v="8"/>
    <n v="6"/>
    <x v="1"/>
    <s v="SI"/>
    <x v="1"/>
    <s v="Venta Mala"/>
  </r>
  <r>
    <n v="1199458"/>
    <x v="15"/>
    <s v="Bill Stewart"/>
    <s v="188 Pitt Street,Sydney"/>
    <s v="Sydney"/>
    <s v="NSW"/>
    <x v="1"/>
    <x v="0"/>
    <s v="Alto"/>
    <s v="Sacapuntas Smiths SlimLine"/>
    <x v="0"/>
    <s v="Bolsa de envoltura"/>
    <x v="1"/>
    <d v="2015-05-13T00:00:00"/>
    <n v="479"/>
    <n v="1197"/>
    <n v="718"/>
    <n v="14"/>
    <n v="16758"/>
    <n v="0.06"/>
    <n v="1005.48"/>
    <n v="15752.52"/>
    <n v="581"/>
    <n v="27355"/>
    <n v="11"/>
    <n v="5"/>
    <x v="1"/>
    <s v="NO"/>
    <x v="1"/>
    <s v="Venta Mala"/>
  </r>
  <r>
    <n v="1199824"/>
    <x v="187"/>
    <s v="Ferighting"/>
    <s v="8 Rankins Lane ,Melbourne"/>
    <s v="Melbourne"/>
    <s v="VIC"/>
    <x v="2"/>
    <x v="2"/>
    <s v="Medio"/>
    <s v="Refuerzos de agujeros artesanales"/>
    <x v="0"/>
    <s v="Caja pequeña"/>
    <x v="0"/>
    <d v="2013-07-17T00:00:00"/>
    <n v="399"/>
    <n v="623"/>
    <n v="224"/>
    <n v="9"/>
    <n v="5607"/>
    <n v="0.01"/>
    <n v="56.07"/>
    <n v="5550.93"/>
    <n v="697"/>
    <n v="7668"/>
    <n v="15"/>
    <n v="7"/>
    <x v="2"/>
    <s v="NO"/>
    <x v="0"/>
    <s v="Venta Mala"/>
  </r>
  <r>
    <n v="1199824"/>
    <x v="33"/>
    <s v="Denny Joy"/>
    <s v="99 Lygon Street,East Brunswick"/>
    <s v="Melbourne"/>
    <s v="VIC"/>
    <x v="2"/>
    <x v="2"/>
    <s v="Bajo"/>
    <s v="Lápices de colores DrawIt, juego de 48 colores"/>
    <x v="0"/>
    <s v="Bolsa de envoltura"/>
    <x v="0"/>
    <d v="2014-08-01T00:00:00"/>
    <n v="2156"/>
    <n v="3655"/>
    <n v="1499"/>
    <n v="21"/>
    <n v="76755"/>
    <n v="0"/>
    <n v="0"/>
    <n v="76755"/>
    <n v="1389"/>
    <n v="34025"/>
    <n v="30"/>
    <n v="7"/>
    <x v="0"/>
    <s v="NO"/>
    <x v="0"/>
    <s v="Venta Mala"/>
  </r>
  <r>
    <n v="1199824"/>
    <x v="168"/>
    <s v="Eugene Barchas"/>
    <s v="Crown Complex,Southbank"/>
    <s v="Melbourne"/>
    <s v="VIC"/>
    <x v="3"/>
    <x v="8"/>
    <s v="Alto"/>
    <s v="Postes de encuadernación"/>
    <x v="0"/>
    <s v="Caja pequeña"/>
    <x v="0"/>
    <d v="2013-07-17T00:00:00"/>
    <n v="350"/>
    <n v="574"/>
    <n v="224"/>
    <n v="29"/>
    <n v="16646"/>
    <n v="0.03"/>
    <n v="499.38"/>
    <n v="16146.62"/>
    <n v="501"/>
    <n v="22313"/>
    <n v="17"/>
    <n v="7"/>
    <x v="2"/>
    <s v="NO"/>
    <x v="0"/>
    <s v="Venta Mala"/>
  </r>
  <r>
    <n v="1199824"/>
    <x v="117"/>
    <s v="Todd Boyes"/>
    <s v="Westfield Miranda, 600 Kingsway,Miranda"/>
    <s v="Sydney"/>
    <s v="NSW"/>
    <x v="1"/>
    <x v="11"/>
    <s v="No especificado"/>
    <s v="Artisan 48 Etiquetas"/>
    <x v="0"/>
    <s v="Caja pequeña"/>
    <x v="0"/>
    <d v="2014-12-27T00:00:00"/>
    <n v="384"/>
    <n v="630"/>
    <n v="246"/>
    <n v="39"/>
    <n v="24570"/>
    <n v="0.03"/>
    <n v="737.1"/>
    <n v="23832.9"/>
    <n v="50"/>
    <n v="23720"/>
    <n v="27"/>
    <n v="12"/>
    <x v="0"/>
    <s v="NO"/>
    <x v="1"/>
    <s v="Venta Mala"/>
  </r>
  <r>
    <n v="1199824"/>
    <x v="130"/>
    <s v="Karl Brown"/>
    <s v="470 Anzac Parade,Kingsford"/>
    <s v="Sydney"/>
    <s v="NSW"/>
    <x v="1"/>
    <x v="0"/>
    <s v="No especificado"/>
    <s v="Carpetas colgantes artesanales"/>
    <x v="0"/>
    <s v="Caja pequeña"/>
    <x v="0"/>
    <d v="2013-07-26T00:00:00"/>
    <n v="365"/>
    <n v="598"/>
    <n v="233"/>
    <n v="6"/>
    <n v="3588"/>
    <n v="0.01"/>
    <n v="35.880000000000003"/>
    <n v="3552.12"/>
    <n v="149"/>
    <n v="7768"/>
    <n v="24"/>
    <n v="7"/>
    <x v="2"/>
    <s v="NO"/>
    <x v="1"/>
    <s v="Venta Mala"/>
  </r>
  <r>
    <n v="1199824"/>
    <x v="229"/>
    <s v="Denise Monton"/>
    <s v="2/797 Botany Rd,Rosebery"/>
    <s v="Sydney"/>
    <s v="NSW"/>
    <x v="3"/>
    <x v="7"/>
    <s v="Alto"/>
    <s v="Rotafolio Artesanal Carpeta de Caballete, Negro"/>
    <x v="0"/>
    <s v="Caja pequeña"/>
    <x v="0"/>
    <d v="2015-07-09T00:00:00"/>
    <n v="1388"/>
    <n v="2238"/>
    <n v="850"/>
    <n v="21"/>
    <n v="46998"/>
    <n v="0.01"/>
    <n v="469.98"/>
    <n v="46528.02"/>
    <n v="1510"/>
    <n v="48763"/>
    <n v="4"/>
    <n v="7"/>
    <x v="1"/>
    <s v="NO"/>
    <x v="0"/>
    <s v="Venta Mala"/>
  </r>
  <r>
    <n v="1199824"/>
    <x v="191"/>
    <s v="Mark Packer"/>
    <s v="Sydney Fish Market, Bank Street, Sydney"/>
    <s v="Sydney"/>
    <s v="NSW"/>
    <x v="2"/>
    <x v="3"/>
    <s v="No especificado"/>
    <s v="Carpeta Artisan Legal de 4 Anillas"/>
    <x v="0"/>
    <s v="Bolsa de envoltura"/>
    <x v="0"/>
    <d v="2014-08-21T00:00:00"/>
    <n v="1364"/>
    <n v="2098"/>
    <n v="734"/>
    <n v="32"/>
    <n v="67136"/>
    <n v="0.01"/>
    <n v="671.36"/>
    <n v="66464.639999999999"/>
    <n v="149"/>
    <n v="30057"/>
    <n v="11"/>
    <n v="8"/>
    <x v="0"/>
    <s v="NO"/>
    <x v="0"/>
    <s v="Venta Mala"/>
  </r>
  <r>
    <n v="1199855"/>
    <x v="62"/>
    <s v="John Lucas"/>
    <s v="148 Pitt Street,Sydney"/>
    <s v="Sydney"/>
    <s v="NSW"/>
    <x v="1"/>
    <x v="0"/>
    <s v="Medio"/>
    <s v="Clips de carpeta de OIC"/>
    <x v="1"/>
    <s v="Caja grande"/>
    <x v="0"/>
    <d v="2014-08-09T00:00:00"/>
    <n v="93"/>
    <n v="148"/>
    <n v="55"/>
    <n v="30"/>
    <n v="4440"/>
    <n v="0.09"/>
    <n v="399.59999999999997"/>
    <n v="4040.4"/>
    <n v="70"/>
    <n v="8834"/>
    <n v="7"/>
    <n v="8"/>
    <x v="0"/>
    <s v="NO"/>
    <x v="0"/>
    <s v="Venta Mala"/>
  </r>
  <r>
    <n v="1200189"/>
    <x v="41"/>
    <s v="Edward Becker"/>
    <s v="501 George St,Sydney"/>
    <s v="Sydney"/>
    <s v="NSW"/>
    <x v="3"/>
    <x v="7"/>
    <s v="Alto"/>
    <s v="Conjunto óptico ultra inalámbrico UGen"/>
    <x v="0"/>
    <s v="Caja pequeña"/>
    <x v="0"/>
    <d v="2013-07-26T00:00:00"/>
    <n v="5452"/>
    <n v="10097"/>
    <n v="4645"/>
    <n v="12"/>
    <n v="121164"/>
    <n v="0.06"/>
    <n v="7269.84"/>
    <n v="113894.16"/>
    <n v="718"/>
    <n v="149019"/>
    <n v="22"/>
    <n v="7"/>
    <x v="2"/>
    <s v="SI"/>
    <x v="0"/>
    <s v="Buena Venta"/>
  </r>
  <r>
    <n v="1200189"/>
    <x v="192"/>
    <s v="Alan Shonely"/>
    <s v="Macquarie Centre Cnr Herring Road &amp; Waterloo Road,Macquarie Park"/>
    <s v="Sydney"/>
    <s v="NSW"/>
    <x v="1"/>
    <x v="5"/>
    <s v="Medio"/>
    <s v="Conjunto óptico ultra inalámbrico UGen"/>
    <x v="0"/>
    <s v="Caja pequeña"/>
    <x v="0"/>
    <d v="2013-07-01T00:00:00"/>
    <n v="5452"/>
    <n v="10097"/>
    <n v="4645"/>
    <n v="42"/>
    <n v="424074"/>
    <n v="0.06"/>
    <n v="25444.44"/>
    <n v="398629.56"/>
    <n v="718"/>
    <n v="335354"/>
    <n v="30"/>
    <n v="6"/>
    <x v="2"/>
    <s v="SI"/>
    <x v="0"/>
    <s v="Buena Venta"/>
  </r>
  <r>
    <n v="1200554"/>
    <x v="230"/>
    <s v="Ritsa Hightower"/>
    <s v="1/160 Anzac Parade,Kensington"/>
    <s v="Sydney"/>
    <s v="NSW"/>
    <x v="3"/>
    <x v="1"/>
    <s v="Crítico"/>
    <s v="Alto Perma 2700 Cajones de almacenamiento apilables"/>
    <x v="1"/>
    <s v="Caja mediana"/>
    <x v="0"/>
    <d v="2014-03-19T00:00:00"/>
    <n v="892"/>
    <n v="2974"/>
    <n v="2082"/>
    <n v="8"/>
    <n v="23792"/>
    <n v="0.09"/>
    <n v="2141.2799999999997"/>
    <n v="21650.720000000001"/>
    <n v="664"/>
    <n v="5000"/>
    <n v="17"/>
    <n v="3"/>
    <x v="0"/>
    <s v="NO"/>
    <x v="0"/>
    <s v="Venta Mala"/>
  </r>
  <r>
    <n v="1200919"/>
    <x v="205"/>
    <s v="Berenike Kampe"/>
    <s v="180 High Street,Windsor"/>
    <s v="Melbourne"/>
    <s v="VIC"/>
    <x v="2"/>
    <x v="2"/>
    <s v="Bajo"/>
    <s v="Postes de encuadernación"/>
    <x v="0"/>
    <s v="Bolsa de envoltura"/>
    <x v="0"/>
    <d v="2013-07-07T00:00:00"/>
    <n v="350"/>
    <n v="574"/>
    <n v="224"/>
    <n v="21"/>
    <n v="12054"/>
    <n v="0.01"/>
    <n v="120.54"/>
    <n v="11933.46"/>
    <n v="501"/>
    <n v="23725"/>
    <n v="5"/>
    <n v="7"/>
    <x v="2"/>
    <s v="NO"/>
    <x v="0"/>
    <s v="Venta Mala"/>
  </r>
  <r>
    <n v="1200919"/>
    <x v="231"/>
    <s v="Doug Bickford"/>
    <s v="221 Barkly St,St Kilda"/>
    <s v="Melbourne"/>
    <s v="VIC"/>
    <x v="3"/>
    <x v="8"/>
    <s v="Bajo"/>
    <s v="Lápices de colores DrawIt"/>
    <x v="0"/>
    <s v="Caja pequeña"/>
    <x v="0"/>
    <d v="2015-02-10T00:00:00"/>
    <n v="437"/>
    <n v="911"/>
    <n v="474"/>
    <n v="6"/>
    <n v="5466"/>
    <n v="0.04"/>
    <n v="218.64000000000001"/>
    <n v="5247.36"/>
    <n v="225"/>
    <n v="60039"/>
    <n v="8"/>
    <n v="2"/>
    <x v="1"/>
    <s v="NO"/>
    <x v="0"/>
    <s v="Venta Mala"/>
  </r>
  <r>
    <n v="1200919"/>
    <x v="141"/>
    <s v="Daniel Byrd"/>
    <s v="96 Liverpool St,Sydney"/>
    <s v="Sydney"/>
    <s v="NSW"/>
    <x v="1"/>
    <x v="7"/>
    <s v="Bajo"/>
    <s v="Postes de encuadernación"/>
    <x v="1"/>
    <s v="Caja pequeña"/>
    <x v="0"/>
    <d v="2014-06-30T00:00:00"/>
    <n v="350"/>
    <n v="574"/>
    <n v="224"/>
    <n v="46"/>
    <n v="26404"/>
    <n v="0.01"/>
    <n v="264.04000000000002"/>
    <n v="26139.96"/>
    <n v="501"/>
    <n v="23427"/>
    <n v="29"/>
    <n v="6"/>
    <x v="0"/>
    <s v="NO"/>
    <x v="0"/>
    <s v="Venta Mala"/>
  </r>
  <r>
    <n v="1201285"/>
    <x v="43"/>
    <s v="Frank Merwin"/>
    <s v="24 Addison Rd,Marrickville"/>
    <s v="Sydney"/>
    <s v="NSW"/>
    <x v="2"/>
    <x v="10"/>
    <s v="No especificado"/>
    <s v="Hojas de notas de EcoTones"/>
    <x v="0"/>
    <s v="Caja pequeña"/>
    <x v="0"/>
    <d v="2013-10-11T00:00:00"/>
    <n v="252"/>
    <n v="400"/>
    <n v="148"/>
    <n v="30"/>
    <n v="12000"/>
    <n v="0.01"/>
    <n v="120"/>
    <n v="11880"/>
    <n v="130"/>
    <n v="2690"/>
    <n v="9"/>
    <n v="10"/>
    <x v="2"/>
    <s v="NO"/>
    <x v="0"/>
    <s v="Venta Mala"/>
  </r>
  <r>
    <n v="1201650"/>
    <x v="190"/>
    <s v="Henry Goldwyn"/>
    <s v="541 Church St,Richmond"/>
    <s v="Melbourne"/>
    <s v="VIC"/>
    <x v="1"/>
    <x v="8"/>
    <s v="Alto"/>
    <s v="Clips de carpeta de OIC"/>
    <x v="1"/>
    <s v="Caja mediana"/>
    <x v="0"/>
    <d v="2013-08-27T00:00:00"/>
    <n v="93"/>
    <n v="148"/>
    <n v="55"/>
    <n v="35"/>
    <n v="5180"/>
    <n v="0"/>
    <n v="0"/>
    <n v="5180"/>
    <n v="70"/>
    <n v="5320"/>
    <n v="24"/>
    <n v="8"/>
    <x v="2"/>
    <s v="NO"/>
    <x v="0"/>
    <s v="Venta Mala"/>
  </r>
  <r>
    <n v="1202015"/>
    <x v="232"/>
    <s v="Christy Brittain"/>
    <s v="Shop 1, 186-190 Church Street,Parramatta;46a Macleay Street,Potts Point"/>
    <s v="Sydney"/>
    <s v="NSW"/>
    <x v="1"/>
    <x v="4"/>
    <s v="Medio"/>
    <s v="Postes de encuadernación"/>
    <x v="0"/>
    <s v="Caja pequeña"/>
    <x v="0"/>
    <d v="2015-05-06T00:00:00"/>
    <n v="350"/>
    <n v="574"/>
    <n v="224"/>
    <n v="42"/>
    <n v="24108"/>
    <n v="0.06"/>
    <n v="1446.48"/>
    <n v="22661.52"/>
    <n v="501"/>
    <n v="43435"/>
    <n v="4"/>
    <n v="5"/>
    <x v="1"/>
    <s v="NO"/>
    <x v="0"/>
    <s v="Venta Mala"/>
  </r>
  <r>
    <n v="1202746"/>
    <x v="36"/>
    <s v="Nick Zandusky"/>
    <s v="224A Gertrude St,Fitzroy"/>
    <s v="Melbourne"/>
    <s v="VIC"/>
    <x v="1"/>
    <x v="2"/>
    <s v="No especificado"/>
    <s v="Teclado TechSavi Internet Navigator"/>
    <x v="0"/>
    <s v="Bolsa de envoltura"/>
    <x v="0"/>
    <d v="2013-07-30T00:00:00"/>
    <n v="651"/>
    <n v="3098"/>
    <n v="2447"/>
    <n v="30"/>
    <n v="92940"/>
    <n v="0.03"/>
    <n v="2788.2"/>
    <n v="90151.8"/>
    <n v="650"/>
    <n v="43735"/>
    <n v="29"/>
    <n v="7"/>
    <x v="2"/>
    <s v="NO"/>
    <x v="1"/>
    <s v="Venta Mala"/>
  </r>
  <r>
    <n v="1202746"/>
    <x v="30"/>
    <s v="Valerie Dominguez"/>
    <s v="152 Bunnerong Road,Eastgardens"/>
    <s v="Sydney"/>
    <s v="NSW"/>
    <x v="1"/>
    <x v="0"/>
    <s v="Alto"/>
    <s v="Etiquetas autoadhesivas para encuadernación con anillas"/>
    <x v="0"/>
    <s v="Bolsa de envoltura"/>
    <x v="0"/>
    <d v="2013-08-17T00:00:00"/>
    <n v="218"/>
    <n v="352"/>
    <n v="134"/>
    <n v="12"/>
    <n v="4224"/>
    <n v="0.02"/>
    <n v="84.48"/>
    <n v="4139.5200000000004"/>
    <n v="683"/>
    <n v="7458"/>
    <n v="17"/>
    <n v="8"/>
    <x v="2"/>
    <s v="NO"/>
    <x v="1"/>
    <s v="Venta Mala"/>
  </r>
  <r>
    <n v="1202746"/>
    <x v="233"/>
    <s v="Thomas Thornton"/>
    <s v="221 Barkly St,St Kilda"/>
    <s v="Melbourne"/>
    <s v="VIC"/>
    <x v="1"/>
    <x v="8"/>
    <s v="Alto"/>
    <s v="Etiquetas de encuadernación artesanal"/>
    <x v="0"/>
    <s v="Bolsa de envoltura"/>
    <x v="0"/>
    <d v="2016-04-24T00:00:00"/>
    <n v="245"/>
    <n v="389"/>
    <n v="144"/>
    <n v="24"/>
    <n v="9336"/>
    <n v="0.05"/>
    <n v="466.8"/>
    <n v="8869.2000000000007"/>
    <n v="701"/>
    <n v="1072"/>
    <n v="23"/>
    <n v="4"/>
    <x v="3"/>
    <s v="NO"/>
    <x v="1"/>
    <s v="Venta Mala"/>
  </r>
  <r>
    <n v="1202746"/>
    <x v="234"/>
    <s v="Macc Creighton"/>
    <s v="Westfield Sydney,Sydney"/>
    <s v="Sydney"/>
    <s v="NSW"/>
    <x v="1"/>
    <x v="1"/>
    <s v="Medio"/>
    <s v="Postes de encuadernación"/>
    <x v="0"/>
    <s v="Paquete pequeño"/>
    <x v="1"/>
    <d v="2014-10-21T00:00:00"/>
    <n v="350"/>
    <n v="574"/>
    <n v="224"/>
    <n v="8"/>
    <n v="4592"/>
    <n v="0.03"/>
    <n v="137.76"/>
    <n v="4454.24"/>
    <n v="501"/>
    <n v="24486"/>
    <n v="16"/>
    <n v="10"/>
    <x v="0"/>
    <s v="NO"/>
    <x v="1"/>
    <s v="Venta Mala"/>
  </r>
  <r>
    <n v="1202746"/>
    <x v="79"/>
    <s v="Erica Smith"/>
    <s v="188 Pitt Street,Sydney"/>
    <s v="Sydney"/>
    <s v="NSW"/>
    <x v="0"/>
    <x v="0"/>
    <s v="Medio"/>
    <s v="Tijeras Apex Box Cutter"/>
    <x v="0"/>
    <s v="Caja pequeña"/>
    <x v="0"/>
    <d v="2013-03-27T00:00:00"/>
    <n v="419"/>
    <n v="1023"/>
    <n v="604"/>
    <n v="45"/>
    <n v="46035"/>
    <n v="0"/>
    <n v="0"/>
    <n v="46035"/>
    <n v="468"/>
    <n v="28494"/>
    <n v="27"/>
    <n v="3"/>
    <x v="2"/>
    <s v="NO"/>
    <x v="0"/>
    <s v="Venta Mala"/>
  </r>
  <r>
    <n v="1203111"/>
    <x v="78"/>
    <s v="Corinna Mitchell"/>
    <s v="27 Greenfield Parade,Bankstown"/>
    <s v="Sydney"/>
    <s v="NSW"/>
    <x v="1"/>
    <x v="5"/>
    <s v="Medio"/>
    <s v="Impresora de inyección de tinta a color Emerson C82"/>
    <x v="0"/>
    <s v="Paquete pequeño"/>
    <x v="0"/>
    <d v="2013-07-31T00:00:00"/>
    <n v="7679"/>
    <n v="11999"/>
    <n v="4320"/>
    <n v="30"/>
    <n v="359970"/>
    <n v="0.08"/>
    <n v="28797.600000000002"/>
    <n v="331172.40000000002"/>
    <n v="1400"/>
    <n v="283616"/>
    <n v="30"/>
    <n v="7"/>
    <x v="2"/>
    <s v="SI"/>
    <x v="1"/>
    <s v="Venta Mala"/>
  </r>
  <r>
    <n v="1203111"/>
    <x v="103"/>
    <s v="Saphhira Shifley"/>
    <s v="Westfield Miranda, 600 Kingsway,Miranda"/>
    <s v="Sydney"/>
    <s v="NSW"/>
    <x v="3"/>
    <x v="11"/>
    <s v="No especificado"/>
    <s v="Etiquetas Artisan 474"/>
    <x v="0"/>
    <s v="Paquete pequeño"/>
    <x v="0"/>
    <d v="2015-01-21T00:00:00"/>
    <n v="184"/>
    <n v="288"/>
    <n v="104"/>
    <n v="46"/>
    <n v="13248"/>
    <n v="0.04"/>
    <n v="529.91999999999996"/>
    <n v="12718.08"/>
    <n v="99"/>
    <n v="2313"/>
    <n v="20"/>
    <n v="1"/>
    <x v="1"/>
    <s v="NO"/>
    <x v="1"/>
    <s v="Venta Mala"/>
  </r>
  <r>
    <n v="1203111"/>
    <x v="235"/>
    <s v="Ben Wallace"/>
    <s v="120 Hardware St,Melbourne"/>
    <s v="Melbourne"/>
    <s v="VIC"/>
    <x v="3"/>
    <x v="2"/>
    <s v="Bajo"/>
    <s v="Carpetas Angle-D con anillos de bloqueo, portaetiquetas"/>
    <x v="0"/>
    <s v="Caja pequeña"/>
    <x v="0"/>
    <d v="2013-03-20T00:00:00"/>
    <n v="453"/>
    <n v="730"/>
    <n v="277"/>
    <n v="16"/>
    <n v="11680"/>
    <n v="0.02"/>
    <n v="233.6"/>
    <n v="11446.4"/>
    <n v="772"/>
    <n v="34335"/>
    <n v="18"/>
    <n v="3"/>
    <x v="2"/>
    <s v="NO"/>
    <x v="1"/>
    <s v="Venta Mala"/>
  </r>
  <r>
    <n v="1203111"/>
    <x v="78"/>
    <s v="Corinna Mitchell"/>
    <s v="27 Greenfield Parade,Bankstown"/>
    <s v="Sydney"/>
    <s v="NSW"/>
    <x v="0"/>
    <x v="5"/>
    <s v="Crítico"/>
    <s v="Impresora de inyección de tinta a color Emerson C82"/>
    <x v="0"/>
    <s v="Bolsa de envoltura"/>
    <x v="0"/>
    <d v="2013-07-31T00:00:00"/>
    <n v="7679"/>
    <n v="11999"/>
    <n v="4320"/>
    <n v="48"/>
    <n v="575952"/>
    <n v="0.09"/>
    <n v="51835.68"/>
    <n v="524116.32"/>
    <n v="1400"/>
    <n v="283616"/>
    <n v="30"/>
    <n v="7"/>
    <x v="2"/>
    <s v="SI"/>
    <x v="0"/>
    <s v="Buena Venta"/>
  </r>
  <r>
    <n v="1203476"/>
    <x v="236"/>
    <s v="Vivek Sundaresam"/>
    <s v="152 Bunnerong Road,Eastgardens"/>
    <s v="Sydney"/>
    <s v="NSW"/>
    <x v="1"/>
    <x v="0"/>
    <s v="Bajo"/>
    <s v="Etiquetas Artisan 479"/>
    <x v="0"/>
    <s v="Paquete pequeño"/>
    <x v="0"/>
    <d v="2014-05-03T00:00:00"/>
    <n v="159"/>
    <n v="261"/>
    <n v="102"/>
    <n v="36"/>
    <n v="9396"/>
    <n v="0.01"/>
    <n v="93.960000000000008"/>
    <n v="9302.0400000000009"/>
    <n v="50"/>
    <n v="5329"/>
    <n v="2"/>
    <n v="5"/>
    <x v="0"/>
    <s v="NO"/>
    <x v="1"/>
    <s v="Venta Mala"/>
  </r>
  <r>
    <n v="1203507"/>
    <x v="237"/>
    <s v="Alex Grayson"/>
    <s v="644 George St,Sydney"/>
    <s v="Sydney"/>
    <s v="NSW"/>
    <x v="0"/>
    <x v="10"/>
    <s v="Medio"/>
    <s v="Teclado Beekin de 105 teclas negro"/>
    <x v="0"/>
    <s v="Bolsa de envoltura"/>
    <x v="0"/>
    <d v="2013-08-02T00:00:00"/>
    <n v="639"/>
    <n v="1998"/>
    <n v="1359"/>
    <n v="35"/>
    <n v="69930"/>
    <n v="0.04"/>
    <n v="2797.2000000000003"/>
    <n v="67132.800000000003"/>
    <n v="400"/>
    <n v="77723"/>
    <n v="31"/>
    <n v="7"/>
    <x v="2"/>
    <s v="NO"/>
    <x v="0"/>
    <s v="Buena Venta"/>
  </r>
  <r>
    <n v="1203841"/>
    <x v="167"/>
    <s v="Lynn Smith"/>
    <s v="61A Bay Road,Wollstonecraft"/>
    <s v="Sydney"/>
    <s v="NSW"/>
    <x v="0"/>
    <x v="7"/>
    <s v="Bajo"/>
    <s v="Clips de carpeta de metal Smiths"/>
    <x v="0"/>
    <s v="Paquete pequeño"/>
    <x v="0"/>
    <d v="2013-05-06T00:00:00"/>
    <n v="160"/>
    <n v="262"/>
    <n v="102"/>
    <n v="47"/>
    <n v="12314"/>
    <n v="0.04"/>
    <n v="492.56"/>
    <n v="11821.44"/>
    <n v="80"/>
    <n v="5307"/>
    <n v="4"/>
    <n v="5"/>
    <x v="2"/>
    <s v="NO"/>
    <x v="0"/>
    <s v="Venta Mala"/>
  </r>
  <r>
    <n v="1203841"/>
    <x v="143"/>
    <s v="Jasper Cacioppo"/>
    <s v="24 Addison Rd,Marrickville"/>
    <s v="Sydney"/>
    <s v="NSW"/>
    <x v="0"/>
    <x v="10"/>
    <s v="Alto"/>
    <s v="Juego de lápices de dibujo Pizazz"/>
    <x v="0"/>
    <s v="Caja pequeña"/>
    <x v="0"/>
    <d v="2013-02-16T00:00:00"/>
    <n v="153"/>
    <n v="278"/>
    <n v="125"/>
    <n v="1"/>
    <n v="278"/>
    <n v="0.04"/>
    <n v="11.120000000000001"/>
    <n v="266.88"/>
    <n v="134"/>
    <n v="3230"/>
    <n v="15"/>
    <n v="2"/>
    <x v="2"/>
    <s v="NO"/>
    <x v="0"/>
    <s v="Venta Mala"/>
  </r>
  <r>
    <n v="1203841"/>
    <x v="238"/>
    <s v="Jenna Caffey"/>
    <s v="470 Anzac Parade,Kingsford"/>
    <s v="Sydney"/>
    <s v="NSW"/>
    <x v="2"/>
    <x v="0"/>
    <s v="Crítico"/>
    <s v="Carro de archivos personal multiuso y juego de ruedas, tres compartimentos apilables"/>
    <x v="0"/>
    <s v="Caja pequeña"/>
    <x v="0"/>
    <d v="2013-05-16T00:00:00"/>
    <n v="1495"/>
    <n v="3476"/>
    <n v="1981"/>
    <n v="8"/>
    <n v="27808"/>
    <n v="0.05"/>
    <n v="1390.4"/>
    <n v="26417.599999999999"/>
    <n v="822"/>
    <n v="2040"/>
    <n v="15"/>
    <n v="5"/>
    <x v="2"/>
    <s v="NO"/>
    <x v="1"/>
    <s v="Venta Mala"/>
  </r>
  <r>
    <n v="1204207"/>
    <x v="239"/>
    <s v="Jesus Ocampo"/>
    <s v="60 Commercial Rd,Prahran"/>
    <s v="Melbourne"/>
    <s v="VIC"/>
    <x v="2"/>
    <x v="8"/>
    <s v="Alto"/>
    <s v="Teclado de acceso TechSavi"/>
    <x v="0"/>
    <s v="Paquete pequeño"/>
    <x v="0"/>
    <d v="2014-12-08T00:00:00"/>
    <n v="1007"/>
    <n v="1598"/>
    <n v="591"/>
    <n v="24"/>
    <n v="38352"/>
    <n v="0.01"/>
    <n v="383.52"/>
    <n v="37968.480000000003"/>
    <n v="400"/>
    <n v="18720"/>
    <n v="1"/>
    <n v="12"/>
    <x v="0"/>
    <s v="NO"/>
    <x v="0"/>
    <s v="Venta Mala"/>
  </r>
  <r>
    <n v="1204207"/>
    <x v="240"/>
    <s v="Mitch Webber"/>
    <s v="Hoyts Entertainment Quarter 122 Lang Road,Moore Park"/>
    <s v="Sydney"/>
    <s v="NSW"/>
    <x v="1"/>
    <x v="0"/>
    <s v="Crítico"/>
    <s v="Beekin 6 Outlet Tira de Sobretensión Metálica"/>
    <x v="0"/>
    <s v="Caja pequeña"/>
    <x v="1"/>
    <d v="2013-07-05T00:00:00"/>
    <n v="446"/>
    <n v="1089"/>
    <n v="643"/>
    <n v="31"/>
    <n v="33759"/>
    <n v="0.09"/>
    <n v="3038.31"/>
    <n v="30720.69"/>
    <n v="450"/>
    <n v="88733"/>
    <n v="3"/>
    <n v="7"/>
    <x v="2"/>
    <s v="NO"/>
    <x v="0"/>
    <s v="Buena Venta"/>
  </r>
  <r>
    <n v="1204572"/>
    <x v="57"/>
    <s v="Art Foster"/>
    <s v="Westfield Parramatta,Parramatta"/>
    <s v="Sydney"/>
    <s v="NSW"/>
    <x v="2"/>
    <x v="12"/>
    <s v="Bajo"/>
    <s v="Etiquetas autoadhesivas para encuadernación con anillas"/>
    <x v="0"/>
    <s v="Bolsa de envoltura"/>
    <x v="0"/>
    <d v="2013-03-13T00:00:00"/>
    <n v="218"/>
    <n v="352"/>
    <n v="134"/>
    <n v="11"/>
    <n v="3872"/>
    <n v="0"/>
    <n v="0"/>
    <n v="3872"/>
    <n v="683"/>
    <n v="5300"/>
    <n v="11"/>
    <n v="3"/>
    <x v="2"/>
    <s v="NO"/>
    <x v="0"/>
    <s v="Venta Mala"/>
  </r>
  <r>
    <n v="1204572"/>
    <x v="241"/>
    <s v="Shahid Shariari"/>
    <s v="3/219 Canley Vale Road,Canley Heights"/>
    <s v="Sydney"/>
    <s v="NSW"/>
    <x v="2"/>
    <x v="4"/>
    <s v="Bajo"/>
    <s v="Sobres de colores"/>
    <x v="1"/>
    <s v="Caja pequeña"/>
    <x v="0"/>
    <d v="2013-10-28T00:00:00"/>
    <n v="225"/>
    <n v="369"/>
    <n v="144"/>
    <n v="37"/>
    <n v="13653"/>
    <n v="0.03"/>
    <n v="409.59"/>
    <n v="13243.41"/>
    <n v="250"/>
    <n v="8369"/>
    <n v="26"/>
    <n v="10"/>
    <x v="2"/>
    <s v="NO"/>
    <x v="0"/>
    <s v="Venta Mala"/>
  </r>
  <r>
    <n v="1204572"/>
    <x v="242"/>
    <s v="Paul Prost"/>
    <s v="120 Hardware St,Melbourne"/>
    <s v="Melbourne"/>
    <s v="VIC"/>
    <x v="3"/>
    <x v="8"/>
    <s v="No especificado"/>
    <s v="Etiquetas Artisan 474"/>
    <x v="0"/>
    <s v="Caja pequeña"/>
    <x v="0"/>
    <d v="2013-10-29T00:00:00"/>
    <n v="184"/>
    <n v="288"/>
    <n v="104"/>
    <n v="8"/>
    <n v="2304"/>
    <n v="0.02"/>
    <n v="46.08"/>
    <n v="2257.92"/>
    <n v="99"/>
    <n v="5932"/>
    <n v="28"/>
    <n v="10"/>
    <x v="2"/>
    <s v="NO"/>
    <x v="0"/>
    <s v="Venta Mala"/>
  </r>
  <r>
    <n v="1204572"/>
    <x v="13"/>
    <s v="Phillip Flathmann"/>
    <s v="Macquarie Centre Cnr Herring Road &amp; Waterloo Road,Macquarie Park"/>
    <s v="Sydney"/>
    <s v="NSW"/>
    <x v="1"/>
    <x v="5"/>
    <s v="Medio"/>
    <s v="Tijeras de acero inoxidable preferidas de Apex"/>
    <x v="1"/>
    <s v="Caja mediana"/>
    <x v="0"/>
    <d v="2013-11-20T00:00:00"/>
    <n v="250"/>
    <n v="568"/>
    <n v="318"/>
    <n v="34"/>
    <n v="19312"/>
    <n v="7.0000000000000007E-2"/>
    <n v="1351.8400000000001"/>
    <n v="17960.16"/>
    <n v="360"/>
    <n v="24430"/>
    <n v="18"/>
    <n v="11"/>
    <x v="2"/>
    <s v="NO"/>
    <x v="1"/>
    <s v="Venta Mala"/>
  </r>
  <r>
    <n v="1204572"/>
    <x v="80"/>
    <s v="Delfina Latchford"/>
    <s v="8 Rankins Lane ,Melbourne"/>
    <s v="Melbourne"/>
    <s v="VIC"/>
    <x v="1"/>
    <x v="2"/>
    <s v="No especificado"/>
    <s v="Aglutinantes antiadherentes artesanales"/>
    <x v="0"/>
    <s v="Bolsa de envoltura"/>
    <x v="0"/>
    <d v="2014-03-07T00:00:00"/>
    <n v="274"/>
    <n v="449"/>
    <n v="175"/>
    <n v="30"/>
    <n v="13470"/>
    <n v="0.03"/>
    <n v="404.09999999999997"/>
    <n v="13065.9"/>
    <n v="149"/>
    <n v="51728"/>
    <n v="6"/>
    <n v="3"/>
    <x v="0"/>
    <s v="NO"/>
    <x v="0"/>
    <s v="Venta Mala"/>
  </r>
  <r>
    <n v="1204572"/>
    <x v="36"/>
    <s v="Nick Zandusky"/>
    <s v="224A Gertrude St,Fitzroy"/>
    <s v="Melbourne"/>
    <s v="VIC"/>
    <x v="1"/>
    <x v="2"/>
    <s v="Crítico"/>
    <s v="Etiquetas Artisan 479"/>
    <x v="0"/>
    <s v="Bolsa de envoltura"/>
    <x v="0"/>
    <d v="2013-07-30T00:00:00"/>
    <n v="159"/>
    <n v="261"/>
    <n v="102"/>
    <n v="42"/>
    <n v="10962"/>
    <n v="7.0000000000000007E-2"/>
    <n v="767.34"/>
    <n v="10194.66"/>
    <n v="50"/>
    <n v="10174"/>
    <n v="29"/>
    <n v="7"/>
    <x v="2"/>
    <s v="NO"/>
    <x v="1"/>
    <s v="Venta Mala"/>
  </r>
  <r>
    <n v="1204572"/>
    <x v="243"/>
    <s v="Giulietta Baptist"/>
    <s v="Hoyts Entertainment Quarter 122 Lang Road,Moore Park"/>
    <s v="Sydney"/>
    <s v="NSW"/>
    <x v="3"/>
    <x v="0"/>
    <s v="Alto"/>
    <s v="Rotafolio Artesanal Carpeta de Caballete, Negro"/>
    <x v="0"/>
    <s v="Caja pequeña"/>
    <x v="0"/>
    <d v="2015-09-05T00:00:00"/>
    <n v="1388"/>
    <n v="2238"/>
    <n v="850"/>
    <n v="35"/>
    <n v="78330"/>
    <n v="0.03"/>
    <n v="2349.9"/>
    <n v="75980.100000000006"/>
    <n v="1510"/>
    <n v="88964"/>
    <n v="2"/>
    <n v="9"/>
    <x v="1"/>
    <s v="NO"/>
    <x v="1"/>
    <s v="Venta Mala"/>
  </r>
  <r>
    <n v="1204572"/>
    <x v="244"/>
    <s v="Chuck Magee"/>
    <s v="1-2/299 Sussex St,Sydney"/>
    <s v="Sydney"/>
    <s v="NSW"/>
    <x v="2"/>
    <x v="6"/>
    <s v="No especificado"/>
    <s v="Juego de lápices de dibujo Pizazz"/>
    <x v="0"/>
    <s v="Caja pequeña"/>
    <x v="0"/>
    <d v="2013-08-04T00:00:00"/>
    <n v="153"/>
    <n v="278"/>
    <n v="125"/>
    <n v="37"/>
    <n v="10286"/>
    <n v="0"/>
    <n v="0"/>
    <n v="10286"/>
    <n v="134"/>
    <n v="10920"/>
    <n v="2"/>
    <n v="8"/>
    <x v="2"/>
    <s v="NO"/>
    <x v="0"/>
    <s v="Venta Mala"/>
  </r>
  <r>
    <n v="1204572"/>
    <x v="245"/>
    <s v="Jim Kriz"/>
    <s v="53-55 Liverpool St,Sydney"/>
    <s v="Sydney"/>
    <s v="NSW"/>
    <x v="3"/>
    <x v="0"/>
    <s v="Medio"/>
    <s v="Etiquetas Artisan 487"/>
    <x v="0"/>
    <s v="Bolsa de envoltura"/>
    <x v="0"/>
    <d v="2013-06-10T00:00:00"/>
    <n v="229"/>
    <n v="369"/>
    <n v="140"/>
    <n v="30"/>
    <n v="11070"/>
    <n v="0.04"/>
    <n v="442.8"/>
    <n v="10627.2"/>
    <n v="50"/>
    <n v="12704"/>
    <n v="9"/>
    <n v="6"/>
    <x v="2"/>
    <s v="NO"/>
    <x v="0"/>
    <s v="Venta Mala"/>
  </r>
  <r>
    <n v="1204572"/>
    <x v="131"/>
    <s v="Deborah Brumfield"/>
    <s v="501 George St,Sydney"/>
    <s v="Sydney"/>
    <s v="NSW"/>
    <x v="1"/>
    <x v="7"/>
    <s v="Crítico"/>
    <s v="Tijeras de acero inoxidable preferidas de Apex"/>
    <x v="0"/>
    <s v="Caja pequeña"/>
    <x v="0"/>
    <d v="2014-05-18T00:00:00"/>
    <n v="250"/>
    <n v="568"/>
    <n v="318"/>
    <n v="32"/>
    <n v="18176"/>
    <n v="0.09"/>
    <n v="1635.84"/>
    <n v="16540.16"/>
    <n v="360"/>
    <n v="24424"/>
    <n v="17"/>
    <n v="5"/>
    <x v="0"/>
    <s v="NO"/>
    <x v="1"/>
    <s v="Venta Mala"/>
  </r>
  <r>
    <n v="1204937"/>
    <x v="48"/>
    <s v="Henry Goldwyn"/>
    <s v="541 Church St,Richmond"/>
    <s v="Melbourne"/>
    <s v="VIC"/>
    <x v="0"/>
    <x v="8"/>
    <s v="Medio"/>
    <s v="Artisan 48 Etiquetas"/>
    <x v="0"/>
    <s v="Bolsa de envoltura"/>
    <x v="0"/>
    <d v="2013-12-19T00:00:00"/>
    <n v="384"/>
    <n v="630"/>
    <n v="246"/>
    <n v="21"/>
    <n v="13230"/>
    <n v="0.04"/>
    <n v="529.20000000000005"/>
    <n v="12700.8"/>
    <n v="50"/>
    <n v="13218"/>
    <n v="16"/>
    <n v="12"/>
    <x v="2"/>
    <s v="NO"/>
    <x v="0"/>
    <s v="Venta Mala"/>
  </r>
  <r>
    <n v="1204937"/>
    <x v="223"/>
    <s v="Linda Southworth"/>
    <s v="359 Crown Street,Surry Hills"/>
    <s v="Sydney"/>
    <s v="NSW"/>
    <x v="1"/>
    <x v="3"/>
    <s v="Alto"/>
    <s v="Juego de lápices de dibujo Pizazz"/>
    <x v="0"/>
    <s v="Paquete pequeño"/>
    <x v="1"/>
    <d v="2015-02-14T00:00:00"/>
    <n v="153"/>
    <n v="278"/>
    <n v="125"/>
    <n v="21"/>
    <n v="5838"/>
    <n v="7.0000000000000007E-2"/>
    <n v="408.66"/>
    <n v="5429.34"/>
    <n v="134"/>
    <n v="5307"/>
    <n v="9"/>
    <n v="2"/>
    <x v="1"/>
    <s v="NO"/>
    <x v="0"/>
    <s v="Venta Mala"/>
  </r>
  <r>
    <n v="1205302"/>
    <x v="246"/>
    <s v="Logan Haushalter"/>
    <s v="221 Barkly St,St Kilda"/>
    <s v="Melbourne"/>
    <s v="VIC"/>
    <x v="1"/>
    <x v="8"/>
    <s v="Crítico"/>
    <s v="Impresora de inyección de tinta a color Emerson Stylus 1520"/>
    <x v="0"/>
    <s v="Caja pequeña"/>
    <x v="0"/>
    <d v="2014-02-16T00:00:00"/>
    <n v="31561"/>
    <n v="50097"/>
    <n v="18536"/>
    <n v="39"/>
    <n v="1953783"/>
    <n v="0.05"/>
    <n v="97689.150000000009"/>
    <n v="1856093.85"/>
    <n v="6930"/>
    <n v="2672206"/>
    <n v="7"/>
    <n v="2"/>
    <x v="0"/>
    <s v="SI"/>
    <x v="0"/>
    <s v="Buena Venta"/>
  </r>
  <r>
    <n v="1205302"/>
    <x v="47"/>
    <s v="Roy Skaria"/>
    <s v="2/797 Botany Rd,Rosebery"/>
    <s v="Sydney"/>
    <s v="NSW"/>
    <x v="3"/>
    <x v="7"/>
    <s v="Crítico"/>
    <s v="Rotafolio Artesanal Carpeta de Caballete, Negro"/>
    <x v="0"/>
    <s v="Bolsa de envoltura"/>
    <x v="0"/>
    <d v="2013-05-21T00:00:00"/>
    <n v="1388"/>
    <n v="2238"/>
    <n v="850"/>
    <n v="33"/>
    <n v="73854"/>
    <n v="0.03"/>
    <n v="2215.62"/>
    <n v="71638.38"/>
    <n v="1510"/>
    <n v="46526"/>
    <n v="20"/>
    <n v="5"/>
    <x v="2"/>
    <s v="NO"/>
    <x v="0"/>
    <s v="Venta Mala"/>
  </r>
  <r>
    <n v="1205302"/>
    <x v="241"/>
    <s v="Shahid Shariari"/>
    <s v="3/219 Canley Vale Road,Canley Heights"/>
    <s v="Sydney"/>
    <s v="NSW"/>
    <x v="3"/>
    <x v="4"/>
    <s v="Bajo"/>
    <s v="Tijeras rectas Apex"/>
    <x v="0"/>
    <s v="Caja pequeña"/>
    <x v="1"/>
    <d v="2013-10-28T00:00:00"/>
    <n v="519"/>
    <n v="1298"/>
    <n v="779"/>
    <n v="49"/>
    <n v="63602"/>
    <n v="0.01"/>
    <n v="636.02"/>
    <n v="62965.98"/>
    <n v="314"/>
    <n v="85471"/>
    <n v="26"/>
    <n v="10"/>
    <x v="2"/>
    <s v="NO"/>
    <x v="1"/>
    <s v="Venta Mala"/>
  </r>
  <r>
    <n v="1205302"/>
    <x v="70"/>
    <s v="Keith Dawkins"/>
    <s v="402 Argyle St,Moss Vale"/>
    <s v="Sydney"/>
    <s v="NSW"/>
    <x v="1"/>
    <x v="1"/>
    <s v="No especificado"/>
    <s v="Alto Perma 3000 Cajones de almacenamiento apilables"/>
    <x v="0"/>
    <s v="Caja pequeña"/>
    <x v="0"/>
    <d v="2015-03-17T00:00:00"/>
    <n v="892"/>
    <n v="2974"/>
    <n v="2082"/>
    <n v="21"/>
    <n v="62454"/>
    <n v="0.03"/>
    <n v="1873.62"/>
    <n v="60580.38"/>
    <n v="664"/>
    <n v="58832"/>
    <n v="16"/>
    <n v="3"/>
    <x v="1"/>
    <s v="NO"/>
    <x v="0"/>
    <s v="Venta Mala"/>
  </r>
  <r>
    <n v="1205668"/>
    <x v="247"/>
    <s v="Suzanne McNair"/>
    <s v="Crown Complex,Southbank"/>
    <s v="Melbourne"/>
    <s v="VIC"/>
    <x v="2"/>
    <x v="2"/>
    <s v="No especificado"/>
    <s v="Sobres estándar de Smiths"/>
    <x v="2"/>
    <s v="Paquete pequeño"/>
    <x v="0"/>
    <d v="2014-02-07T00:00:00"/>
    <n v="352"/>
    <n v="568"/>
    <n v="216"/>
    <n v="27"/>
    <n v="15336"/>
    <n v="7.0000000000000007E-2"/>
    <n v="1073.5200000000002"/>
    <n v="14262.48"/>
    <n v="139"/>
    <n v="8045"/>
    <n v="2"/>
    <n v="2"/>
    <x v="0"/>
    <s v="NO"/>
    <x v="0"/>
    <s v="Venta Mala"/>
  </r>
  <r>
    <n v="1205668"/>
    <x v="47"/>
    <s v="Eric Barreto"/>
    <s v="359 Crown Street,Surry Hills"/>
    <s v="Sydney"/>
    <s v="NSW"/>
    <x v="1"/>
    <x v="3"/>
    <s v="No especificado"/>
    <s v="Hojas de notas sin acolchado"/>
    <x v="0"/>
    <s v="Caja pequeña"/>
    <x v="0"/>
    <d v="2013-05-31T00:00:00"/>
    <n v="259"/>
    <n v="398"/>
    <n v="139"/>
    <n v="39"/>
    <n v="15522"/>
    <n v="0.03"/>
    <n v="465.65999999999997"/>
    <n v="15056.34"/>
    <n v="297"/>
    <n v="4869"/>
    <n v="20"/>
    <n v="5"/>
    <x v="2"/>
    <s v="NO"/>
    <x v="0"/>
    <s v="Venta Mala"/>
  </r>
  <r>
    <n v="1205668"/>
    <x v="196"/>
    <s v="Barry Prown"/>
    <s v="99 Lygon Street,East Brunswick"/>
    <s v="Melbourne"/>
    <s v="VIC"/>
    <x v="1"/>
    <x v="2"/>
    <s v="Alto"/>
    <s v="Afilador de barriles"/>
    <x v="0"/>
    <s v="Caja pequeña"/>
    <x v="0"/>
    <d v="2013-08-09T00:00:00"/>
    <n v="146"/>
    <n v="357"/>
    <n v="211"/>
    <n v="25"/>
    <n v="8925"/>
    <n v="0.03"/>
    <n v="267.75"/>
    <n v="8657.25"/>
    <n v="417"/>
    <n v="7889"/>
    <n v="4"/>
    <n v="8"/>
    <x v="2"/>
    <s v="NO"/>
    <x v="0"/>
    <s v="Venta Mala"/>
  </r>
  <r>
    <n v="1205668"/>
    <x v="187"/>
    <s v="Christy Brittain"/>
    <s v="Shop 1, 186-190 Church Street,Parramatta;46a Macleay Street,Potts Point"/>
    <s v="Sydney"/>
    <s v="NSW"/>
    <x v="1"/>
    <x v="4"/>
    <s v="Bajo"/>
    <s v="Afilador de barriles"/>
    <x v="0"/>
    <s v="Caja pequeña"/>
    <x v="0"/>
    <d v="2013-07-17T00:00:00"/>
    <n v="146"/>
    <n v="357"/>
    <n v="211"/>
    <n v="8"/>
    <n v="2856"/>
    <n v="0.01"/>
    <n v="28.560000000000002"/>
    <n v="2827.44"/>
    <n v="417"/>
    <n v="7889"/>
    <n v="15"/>
    <n v="7"/>
    <x v="2"/>
    <s v="NO"/>
    <x v="0"/>
    <s v="Venta Mala"/>
  </r>
  <r>
    <n v="1206033"/>
    <x v="246"/>
    <s v="Logan Haushalter"/>
    <s v="222 Barkly St,St Kilda"/>
    <s v="Melbourne"/>
    <s v="VIC"/>
    <x v="3"/>
    <x v="8"/>
    <s v="No especificado"/>
    <s v="Impresora de inyección de tinta a color Emerson Stylus 1520"/>
    <x v="1"/>
    <s v="Tambor Jumbo"/>
    <x v="2"/>
    <d v="2014-02-16T00:00:00"/>
    <n v="31561"/>
    <n v="50097"/>
    <n v="18536"/>
    <n v="31"/>
    <n v="1553007"/>
    <n v="0.06"/>
    <n v="93180.42"/>
    <n v="1459826.58"/>
    <n v="6930"/>
    <n v="2672506"/>
    <n v="7"/>
    <n v="2"/>
    <x v="0"/>
    <s v="SI"/>
    <x v="0"/>
    <s v="Buena Venta"/>
  </r>
  <r>
    <n v="1206033"/>
    <x v="216"/>
    <s v="Matthew Grinstein"/>
    <s v="105 Pitt St,Sydney"/>
    <s v="Sydney"/>
    <s v="NSW"/>
    <x v="0"/>
    <x v="13"/>
    <s v="Bajo"/>
    <s v="Etiquetas Artisan 478"/>
    <x v="0"/>
    <s v="Caja pequeña"/>
    <x v="0"/>
    <d v="2015-07-13T00:00:00"/>
    <n v="314"/>
    <n v="491"/>
    <n v="177"/>
    <n v="19"/>
    <n v="9329"/>
    <n v="0.08"/>
    <n v="746.32"/>
    <n v="8582.68"/>
    <n v="50"/>
    <n v="2633"/>
    <n v="12"/>
    <n v="7"/>
    <x v="1"/>
    <s v="NO"/>
    <x v="0"/>
    <s v="Venta Mala"/>
  </r>
  <r>
    <n v="1206033"/>
    <x v="248"/>
    <s v="Harold Ryan"/>
    <s v="4A Lyons St,Strathfield"/>
    <s v="Sydney"/>
    <s v="NSW"/>
    <x v="0"/>
    <x v="0"/>
    <s v="Crítico"/>
    <s v="Archivos Rollaway Económicos"/>
    <x v="1"/>
    <s v="Caja pequeña"/>
    <x v="0"/>
    <d v="2013-08-09T00:00:00"/>
    <n v="6773"/>
    <n v="16520"/>
    <n v="9747"/>
    <n v="42"/>
    <n v="693840"/>
    <n v="7.0000000000000007E-2"/>
    <n v="48568.800000000003"/>
    <n v="645271.19999999995"/>
    <n v="1999"/>
    <n v="134236"/>
    <n v="8"/>
    <n v="8"/>
    <x v="2"/>
    <s v="SI"/>
    <x v="1"/>
    <s v="Venta Mala"/>
  </r>
  <r>
    <n v="1206033"/>
    <x v="96"/>
    <s v="Cindy Schnelling"/>
    <s v="240-242 Johnston Street,Fitzroy"/>
    <s v="Melbourne"/>
    <s v="VIC"/>
    <x v="1"/>
    <x v="2"/>
    <s v="Medio"/>
    <s v="Etiquetas Artisan 474"/>
    <x v="1"/>
    <s v="Caja pequeña"/>
    <x v="0"/>
    <d v="2015-05-31T00:00:00"/>
    <n v="184"/>
    <n v="288"/>
    <n v="104"/>
    <n v="14"/>
    <n v="4032"/>
    <n v="0.05"/>
    <n v="201.60000000000002"/>
    <n v="3830.4"/>
    <n v="99"/>
    <n v="8746"/>
    <n v="29"/>
    <n v="5"/>
    <x v="1"/>
    <s v="NO"/>
    <x v="1"/>
    <s v="Venta Mala"/>
  </r>
  <r>
    <n v="1206033"/>
    <x v="53"/>
    <s v="Thea Hudgings"/>
    <s v="240-242 Johnston Street,Fitzroy"/>
    <s v="Melbourne"/>
    <s v="VIC"/>
    <x v="0"/>
    <x v="2"/>
    <s v="No especificado"/>
    <s v="Tijeras rectas Apex"/>
    <x v="0"/>
    <s v="Caja pequeña"/>
    <x v="1"/>
    <d v="2013-05-11T00:00:00"/>
    <n v="519"/>
    <n v="1298"/>
    <n v="779"/>
    <n v="33"/>
    <n v="42834"/>
    <n v="0.08"/>
    <n v="3426.7200000000003"/>
    <n v="39407.279999999999"/>
    <n v="314"/>
    <n v="16893"/>
    <n v="9"/>
    <n v="5"/>
    <x v="2"/>
    <s v="NO"/>
    <x v="0"/>
    <s v="Venta Mala"/>
  </r>
  <r>
    <n v="1206033"/>
    <x v="33"/>
    <s v="Keith Herrera"/>
    <s v="120 Hardware St,Melbourne"/>
    <s v="Melbourne"/>
    <s v="VIC"/>
    <x v="3"/>
    <x v="8"/>
    <s v="Alto"/>
    <s v="Iluminadores fluorescentes de DrawIt"/>
    <x v="0"/>
    <s v="Caja pequeña"/>
    <x v="0"/>
    <d v="2014-07-31T00:00:00"/>
    <n v="195"/>
    <n v="398"/>
    <n v="203"/>
    <n v="3"/>
    <n v="1194"/>
    <n v="0"/>
    <n v="0"/>
    <n v="1194"/>
    <n v="83"/>
    <n v="2439"/>
    <n v="30"/>
    <n v="7"/>
    <x v="0"/>
    <s v="NO"/>
    <x v="0"/>
    <s v="Venta Mala"/>
  </r>
  <r>
    <n v="1206033"/>
    <x v="249"/>
    <s v="Don Miller"/>
    <s v="120 Hardware St,Melbourne"/>
    <s v="Melbourne"/>
    <s v="VIC"/>
    <x v="3"/>
    <x v="8"/>
    <s v="No especificado"/>
    <s v="Etiquetas Artisan 487"/>
    <x v="0"/>
    <s v="Caja pequeña"/>
    <x v="0"/>
    <d v="2015-03-19T00:00:00"/>
    <n v="229"/>
    <n v="369"/>
    <n v="140"/>
    <n v="10"/>
    <n v="3690"/>
    <n v="0.06"/>
    <n v="221.4"/>
    <n v="3468.6"/>
    <n v="50"/>
    <n v="14445"/>
    <n v="18"/>
    <n v="3"/>
    <x v="1"/>
    <s v="NO"/>
    <x v="1"/>
    <s v="Venta Mala"/>
  </r>
  <r>
    <n v="1206033"/>
    <x v="181"/>
    <s v="Aaron Bergman"/>
    <s v="Westfield Sydney,Sydney"/>
    <s v="Sydney"/>
    <s v="NSW"/>
    <x v="1"/>
    <x v="1"/>
    <s v="Bajo"/>
    <s v="Teclado TechSavi Internet Navigator"/>
    <x v="0"/>
    <s v="Bolsa de envoltura"/>
    <x v="0"/>
    <d v="2013-08-16T00:00:00"/>
    <n v="651"/>
    <n v="3098"/>
    <n v="2447"/>
    <n v="4"/>
    <n v="12392"/>
    <n v="0.02"/>
    <n v="247.84"/>
    <n v="12144.16"/>
    <n v="650"/>
    <n v="134236"/>
    <n v="9"/>
    <n v="8"/>
    <x v="2"/>
    <s v="NO"/>
    <x v="1"/>
    <s v="Venta Mala"/>
  </r>
  <r>
    <n v="1206398"/>
    <x v="250"/>
    <s v="Liz Willingham"/>
    <s v="60 Commercial Rd,Prahran"/>
    <s v="Melbourne"/>
    <s v="VIC"/>
    <x v="3"/>
    <x v="8"/>
    <s v="Crítico"/>
    <s v="Etiquetas Artisan 481"/>
    <x v="0"/>
    <s v="Bolsa de envoltura"/>
    <x v="0"/>
    <d v="2013-08-13T00:00:00"/>
    <n v="194"/>
    <n v="308"/>
    <n v="114"/>
    <n v="33"/>
    <n v="10164"/>
    <n v="0.03"/>
    <n v="304.92"/>
    <n v="9859.08"/>
    <n v="99"/>
    <n v="2223"/>
    <n v="11"/>
    <n v="8"/>
    <x v="2"/>
    <s v="NO"/>
    <x v="0"/>
    <s v="Venta Mala"/>
  </r>
  <r>
    <n v="1206763"/>
    <x v="135"/>
    <s v="Justin Knight"/>
    <s v="Macquarie Centre Cnr Herring Road &amp; Waterloo Road,Macquarie Park"/>
    <s v="Sydney"/>
    <s v="NSW"/>
    <x v="2"/>
    <x v="5"/>
    <s v="Medio"/>
    <s v="Etiquetas Artisan 474"/>
    <x v="0"/>
    <s v="Caja pequeña"/>
    <x v="0"/>
    <d v="2013-03-31T00:00:00"/>
    <n v="184"/>
    <n v="288"/>
    <n v="104"/>
    <n v="2"/>
    <n v="576"/>
    <n v="0.01"/>
    <n v="5.76"/>
    <n v="570.24"/>
    <n v="99"/>
    <n v="2409"/>
    <n v="30"/>
    <n v="3"/>
    <x v="2"/>
    <s v="NO"/>
    <x v="1"/>
    <s v="Venta Mala"/>
  </r>
  <r>
    <n v="1206763"/>
    <x v="41"/>
    <s v="Rick Hansen"/>
    <s v="Macquarie Centre Cnr Herring Road &amp; Waterloo Road,Macquarie Park"/>
    <s v="Sydney"/>
    <s v="NSW"/>
    <x v="0"/>
    <x v="5"/>
    <s v="Crítico"/>
    <s v="Etiquetas Artisan 479"/>
    <x v="0"/>
    <s v="Caja pequeña"/>
    <x v="0"/>
    <d v="2013-07-23T00:00:00"/>
    <n v="159"/>
    <n v="261"/>
    <n v="102"/>
    <n v="23"/>
    <n v="6003"/>
    <n v="0.02"/>
    <n v="120.06"/>
    <n v="5882.94"/>
    <n v="50"/>
    <n v="2343"/>
    <n v="22"/>
    <n v="7"/>
    <x v="2"/>
    <s v="NO"/>
    <x v="1"/>
    <s v="Venta Mala"/>
  </r>
  <r>
    <n v="1206763"/>
    <x v="251"/>
    <s v="Aaron Bergman"/>
    <s v="Westfield Sydney,Sydney"/>
    <s v="Sydney"/>
    <s v="NSW"/>
    <x v="0"/>
    <x v="1"/>
    <s v="Crítico"/>
    <s v="Sobres estándar de Smiths"/>
    <x v="1"/>
    <s v="Caja pequeña"/>
    <x v="1"/>
    <d v="2013-08-16T00:00:00"/>
    <n v="352"/>
    <n v="568"/>
    <n v="216"/>
    <n v="42"/>
    <n v="23856"/>
    <n v="7.0000000000000007E-2"/>
    <n v="1669.92"/>
    <n v="22186.080000000002"/>
    <n v="139"/>
    <n v="25643"/>
    <n v="15"/>
    <n v="8"/>
    <x v="2"/>
    <s v="NO"/>
    <x v="1"/>
    <s v="Venta Mala"/>
  </r>
  <r>
    <n v="1207129"/>
    <x v="252"/>
    <s v="Denny Joy"/>
    <s v="99 Lygon Street,East Brunswick"/>
    <s v="Melbourne"/>
    <s v="VIC"/>
    <x v="1"/>
    <x v="2"/>
    <s v="Crítico"/>
    <s v="Refuerzos artesanales para páginas perforadas"/>
    <x v="0"/>
    <s v="Caja pequeña"/>
    <x v="0"/>
    <d v="2014-04-12T00:00:00"/>
    <n v="119"/>
    <n v="198"/>
    <n v="79"/>
    <n v="42"/>
    <n v="8316"/>
    <n v="0.04"/>
    <n v="332.64"/>
    <n v="7983.36"/>
    <n v="477"/>
    <n v="8652"/>
    <n v="10"/>
    <n v="4"/>
    <x v="0"/>
    <s v="NO"/>
    <x v="0"/>
    <s v="Venta Mala"/>
  </r>
  <r>
    <n v="1207129"/>
    <x v="253"/>
    <s v="Erin Creighton"/>
    <s v="523 King St,Newtown"/>
    <s v="Sydney"/>
    <s v="NSW"/>
    <x v="1"/>
    <x v="6"/>
    <s v="Alto"/>
    <s v="Artisan 48 Etiquetas"/>
    <x v="1"/>
    <s v="Paquete pequeño"/>
    <x v="1"/>
    <d v="2015-03-27T00:00:00"/>
    <n v="384"/>
    <n v="630"/>
    <n v="246"/>
    <n v="37"/>
    <n v="23310"/>
    <n v="0"/>
    <n v="0"/>
    <n v="23310"/>
    <n v="50"/>
    <n v="23495"/>
    <n v="25"/>
    <n v="3"/>
    <x v="1"/>
    <s v="NO"/>
    <x v="0"/>
    <s v="Venta Mala"/>
  </r>
  <r>
    <n v="1207494"/>
    <x v="254"/>
    <s v="Anthony Johnson"/>
    <s v="53-55 Liverpool St,Sydney"/>
    <s v="Sydney"/>
    <s v="NSW"/>
    <x v="3"/>
    <x v="0"/>
    <s v="Crítico"/>
    <s v="Fotocopiadora Cando PC940"/>
    <x v="0"/>
    <s v="Caja pequeña"/>
    <x v="0"/>
    <d v="2015-09-29T00:00:00"/>
    <n v="27899"/>
    <n v="44999"/>
    <n v="17100"/>
    <n v="50"/>
    <n v="2249950"/>
    <n v="0.09"/>
    <n v="202495.5"/>
    <n v="2047454.5"/>
    <n v="4900"/>
    <n v="1732401"/>
    <n v="27"/>
    <n v="9"/>
    <x v="1"/>
    <s v="SI"/>
    <x v="0"/>
    <s v="Buena Venta"/>
  </r>
  <r>
    <n v="1207494"/>
    <x v="72"/>
    <s v="Denny Ordway"/>
    <s v="523 King St,Newtown"/>
    <s v="Sydney"/>
    <s v="NSW"/>
    <x v="1"/>
    <x v="6"/>
    <s v="Bajo"/>
    <s v="Carpetas Angle-D con anillos de bloqueo, portaetiquetas"/>
    <x v="0"/>
    <s v="Bolsa de envoltura"/>
    <x v="0"/>
    <d v="2013-05-26T00:00:00"/>
    <n v="453"/>
    <n v="730"/>
    <n v="277"/>
    <n v="27"/>
    <n v="19710"/>
    <n v="0.06"/>
    <n v="1182.5999999999999"/>
    <n v="18527.400000000001"/>
    <n v="772"/>
    <n v="24352"/>
    <n v="26"/>
    <n v="5"/>
    <x v="2"/>
    <s v="NO"/>
    <x v="0"/>
    <s v="Venta Mala"/>
  </r>
  <r>
    <n v="1207494"/>
    <x v="59"/>
    <s v="Sara Luxemburg"/>
    <s v="180 High Street,Windsor"/>
    <s v="Melbourne"/>
    <s v="VIC"/>
    <x v="2"/>
    <x v="2"/>
    <s v="Medio"/>
    <s v="Clips de carpeta de metal Smiths"/>
    <x v="0"/>
    <s v="Bolsa de envoltura"/>
    <x v="0"/>
    <d v="2013-07-05T00:00:00"/>
    <n v="160"/>
    <n v="262"/>
    <n v="102"/>
    <n v="38"/>
    <n v="9956"/>
    <n v="0.03"/>
    <n v="298.68"/>
    <n v="9657.32"/>
    <n v="80"/>
    <n v="5439"/>
    <n v="4"/>
    <n v="7"/>
    <x v="2"/>
    <s v="NO"/>
    <x v="1"/>
    <s v="Venta Mala"/>
  </r>
  <r>
    <n v="1207494"/>
    <x v="206"/>
    <s v="George Ashbrook"/>
    <s v="506 Swan Street,Richmond"/>
    <s v="Melbourne"/>
    <s v="VIC"/>
    <x v="3"/>
    <x v="2"/>
    <s v="Medio"/>
    <s v="Fotocopiadora Cando PC940"/>
    <x v="0"/>
    <s v="Bolsa de envoltura"/>
    <x v="0"/>
    <d v="2014-10-22T00:00:00"/>
    <n v="27899"/>
    <n v="44999"/>
    <n v="17100"/>
    <n v="43"/>
    <n v="1934957"/>
    <n v="0.03"/>
    <n v="58048.71"/>
    <n v="1876908.29"/>
    <n v="4900"/>
    <n v="1610464"/>
    <n v="20"/>
    <n v="10"/>
    <x v="0"/>
    <s v="SI"/>
    <x v="1"/>
    <s v="Venta Mala"/>
  </r>
  <r>
    <n v="1207494"/>
    <x v="255"/>
    <s v="Dianna Arnett"/>
    <s v="99 Lygon Street,East Brunswick"/>
    <s v="Melbourne"/>
    <s v="VIC"/>
    <x v="3"/>
    <x v="2"/>
    <s v="Alto"/>
    <s v="Creator Tiza Antipolvo, 12/Paquete"/>
    <x v="0"/>
    <s v="Caja pequeña"/>
    <x v="0"/>
    <d v="2015-04-30T00:00:00"/>
    <n v="109"/>
    <n v="182"/>
    <n v="73"/>
    <n v="26"/>
    <n v="4732"/>
    <n v="0.01"/>
    <n v="47.32"/>
    <n v="4684.68"/>
    <n v="100"/>
    <n v="4626"/>
    <n v="28"/>
    <n v="4"/>
    <x v="1"/>
    <s v="NO"/>
    <x v="0"/>
    <s v="Venta Mala"/>
  </r>
  <r>
    <n v="1207494"/>
    <x v="256"/>
    <s v="Giulietta Dortch"/>
    <s v="180 High Street,Windsor"/>
    <s v="Melbourne"/>
    <s v="VIC"/>
    <x v="2"/>
    <x v="2"/>
    <s v="Medio"/>
    <s v="Fotocopiadora Cando PC940"/>
    <x v="0"/>
    <s v="Caja pequeña"/>
    <x v="0"/>
    <d v="2014-11-27T00:00:00"/>
    <n v="27899"/>
    <n v="44999"/>
    <n v="17100"/>
    <n v="19"/>
    <n v="854981"/>
    <n v="0"/>
    <n v="0"/>
    <n v="854981"/>
    <n v="4900"/>
    <n v="1730411"/>
    <n v="23"/>
    <n v="11"/>
    <x v="0"/>
    <s v="SI"/>
    <x v="0"/>
    <s v="Buena Venta"/>
  </r>
  <r>
    <n v="1207859"/>
    <x v="153"/>
    <s v="Patrick ODonnell"/>
    <s v="21 Wentworth St,Parramatta"/>
    <s v="Sydney"/>
    <s v="NSW"/>
    <x v="0"/>
    <x v="6"/>
    <s v="Crítico"/>
    <s v="Sobres de colores"/>
    <x v="0"/>
    <s v="Bolsa de envoltura"/>
    <x v="1"/>
    <d v="2014-09-18T00:00:00"/>
    <n v="225"/>
    <n v="369"/>
    <n v="144"/>
    <n v="35"/>
    <n v="12915"/>
    <n v="0.01"/>
    <n v="129.15"/>
    <n v="12785.85"/>
    <n v="250"/>
    <n v="14400"/>
    <n v="17"/>
    <n v="9"/>
    <x v="0"/>
    <s v="NO"/>
    <x v="1"/>
    <s v="Venta Mala"/>
  </r>
  <r>
    <n v="1207859"/>
    <x v="257"/>
    <s v="Kelly Collister"/>
    <s v="499-501 Lygon Street,Carlton North"/>
    <s v="Melbourne"/>
    <s v="VIC"/>
    <x v="3"/>
    <x v="8"/>
    <s v="Medio"/>
    <s v="Lengüetas de plástico reposicionables imprimibles artesanalmente"/>
    <x v="1"/>
    <s v="Caja pequeña"/>
    <x v="0"/>
    <d v="2014-10-23T00:00:00"/>
    <n v="533"/>
    <n v="860"/>
    <n v="327"/>
    <n v="9"/>
    <n v="7740"/>
    <n v="0.01"/>
    <n v="77.400000000000006"/>
    <n v="7662.6"/>
    <n v="619"/>
    <n v="48253"/>
    <n v="22"/>
    <n v="10"/>
    <x v="0"/>
    <s v="NO"/>
    <x v="1"/>
    <s v="Venta Mala"/>
  </r>
  <r>
    <n v="1208224"/>
    <x v="253"/>
    <s v="Ed Braxton"/>
    <s v="499-501 Lygon Street,Carlton North"/>
    <s v="Melbourne"/>
    <s v="VIC"/>
    <x v="1"/>
    <x v="8"/>
    <s v="Bajo"/>
    <s v="Etiquetas Artisan 487"/>
    <x v="0"/>
    <s v="Bolsa de envoltura"/>
    <x v="0"/>
    <d v="2015-03-27T00:00:00"/>
    <n v="229"/>
    <n v="369"/>
    <n v="140"/>
    <n v="41"/>
    <n v="15129"/>
    <n v="0.03"/>
    <n v="453.87"/>
    <n v="14675.13"/>
    <n v="50"/>
    <n v="23125"/>
    <n v="25"/>
    <n v="3"/>
    <x v="1"/>
    <s v="NO"/>
    <x v="0"/>
    <s v="Venta Mala"/>
  </r>
  <r>
    <n v="1208224"/>
    <x v="113"/>
    <s v="Grant Carroll"/>
    <s v="10 O'Connell St,Sydney"/>
    <s v="Sydney"/>
    <s v="NSW"/>
    <x v="2"/>
    <x v="6"/>
    <s v="No especificado"/>
    <s v="Carpetas Angle-D con anillos de bloqueo, portaetiquetas"/>
    <x v="0"/>
    <s v="Caja pequeña"/>
    <x v="0"/>
    <d v="2013-05-09T00:00:00"/>
    <n v="453"/>
    <n v="730"/>
    <n v="277"/>
    <n v="6"/>
    <n v="4380"/>
    <n v="0.02"/>
    <n v="87.600000000000009"/>
    <n v="4292.3999999999996"/>
    <n v="772"/>
    <n v="25664"/>
    <n v="7"/>
    <n v="5"/>
    <x v="2"/>
    <s v="NO"/>
    <x v="0"/>
    <s v="Venta Mala"/>
  </r>
  <r>
    <n v="1208224"/>
    <x v="197"/>
    <s v="Arthur Gainer"/>
    <s v="180 High Street,Windsor"/>
    <s v="Melbourne"/>
    <s v="VIC"/>
    <x v="1"/>
    <x v="2"/>
    <s v="Crítico"/>
    <s v="Chinchetas OIC"/>
    <x v="2"/>
    <s v="Caja grande"/>
    <x v="0"/>
    <d v="2014-12-29T00:00:00"/>
    <n v="71"/>
    <n v="114"/>
    <n v="43"/>
    <n v="44"/>
    <n v="5016"/>
    <n v="0.08"/>
    <n v="401.28000000000003"/>
    <n v="4614.72"/>
    <n v="70"/>
    <n v="2236"/>
    <n v="26"/>
    <n v="12"/>
    <x v="0"/>
    <s v="NO"/>
    <x v="0"/>
    <s v="Venta Mala"/>
  </r>
  <r>
    <n v="1208224"/>
    <x v="258"/>
    <s v="Michael Oakman"/>
    <s v="8 Rankins Lane ,Melbourne"/>
    <s v="Melbourne"/>
    <s v="VIC"/>
    <x v="0"/>
    <x v="2"/>
    <s v="Medio"/>
    <s v="Clips de carpeta de metal Smiths Bulk Pack"/>
    <x v="0"/>
    <s v="Bolsa de envoltura"/>
    <x v="0"/>
    <d v="2015-07-31T00:00:00"/>
    <n v="395"/>
    <n v="608"/>
    <n v="213"/>
    <n v="23"/>
    <n v="13984"/>
    <n v="0.01"/>
    <n v="139.84"/>
    <n v="13844.16"/>
    <n v="182"/>
    <n v="23433"/>
    <n v="27"/>
    <n v="7"/>
    <x v="1"/>
    <s v="NO"/>
    <x v="0"/>
    <s v="Venta Mala"/>
  </r>
  <r>
    <n v="1208590"/>
    <x v="259"/>
    <s v="Katrina Willman"/>
    <s v="120 Hardware St,Melbourne"/>
    <s v="Melbourne"/>
    <s v="VIC"/>
    <x v="1"/>
    <x v="2"/>
    <s v="Alto"/>
    <s v="Etiquetas Artisan 481"/>
    <x v="0"/>
    <s v="Caja pequeña"/>
    <x v="0"/>
    <d v="2015-01-11T00:00:00"/>
    <n v="194"/>
    <n v="308"/>
    <n v="114"/>
    <n v="7"/>
    <n v="2156"/>
    <n v="0.01"/>
    <n v="21.56"/>
    <n v="2134.44"/>
    <n v="99"/>
    <n v="2293"/>
    <n v="9"/>
    <n v="1"/>
    <x v="1"/>
    <s v="NO"/>
    <x v="0"/>
    <s v="Venta Mala"/>
  </r>
  <r>
    <n v="1208590"/>
    <x v="260"/>
    <s v="Justin Knight"/>
    <s v="Macquarie Centre Cnr Herring Road &amp; Waterloo Road,Macquarie Park"/>
    <s v="Sydney"/>
    <s v="NSW"/>
    <x v="1"/>
    <x v="5"/>
    <s v="Crítico"/>
    <s v="Clips de carpeta de OIC"/>
    <x v="0"/>
    <s v="Caja pequeña"/>
    <x v="1"/>
    <d v="2013-03-31T00:00:00"/>
    <n v="93"/>
    <n v="148"/>
    <n v="55"/>
    <n v="30"/>
    <n v="4440"/>
    <n v="0.08"/>
    <n v="355.2"/>
    <n v="4084.8"/>
    <n v="70"/>
    <n v="2629"/>
    <n v="31"/>
    <n v="3"/>
    <x v="2"/>
    <s v="NO"/>
    <x v="0"/>
    <s v="Venta Mala"/>
  </r>
  <r>
    <n v="1208590"/>
    <x v="250"/>
    <s v="Jim Kriz"/>
    <s v="85-113 Dunning Ave,Roseberry"/>
    <s v="Sydney"/>
    <s v="NSW"/>
    <x v="2"/>
    <x v="4"/>
    <s v="Alto"/>
    <s v="Clips de carpeta de OIC"/>
    <x v="0"/>
    <s v="Caja pequeña"/>
    <x v="0"/>
    <d v="2013-08-12T00:00:00"/>
    <n v="93"/>
    <n v="148"/>
    <n v="55"/>
    <n v="42"/>
    <n v="6216"/>
    <n v="0"/>
    <n v="0"/>
    <n v="6216"/>
    <n v="70"/>
    <n v="2283"/>
    <n v="11"/>
    <n v="8"/>
    <x v="2"/>
    <s v="NO"/>
    <x v="1"/>
    <s v="Venta Mala"/>
  </r>
  <r>
    <n v="1208590"/>
    <x v="261"/>
    <s v="Frank Price"/>
    <s v="224A Gertrule St,Fitzroy"/>
    <s v="Melbourne"/>
    <s v="VIC"/>
    <x v="3"/>
    <x v="2"/>
    <s v="Bajo"/>
    <s v="Papel Pergamino Alto, Colores Surtidos"/>
    <x v="0"/>
    <s v="Caja pequeña"/>
    <x v="0"/>
    <d v="2013-05-10T00:00:00"/>
    <n v="459"/>
    <n v="728"/>
    <n v="269"/>
    <n v="30"/>
    <n v="21840"/>
    <n v="0.08"/>
    <n v="1747.2"/>
    <n v="20092.8"/>
    <n v="1115"/>
    <n v="14635"/>
    <n v="8"/>
    <n v="5"/>
    <x v="2"/>
    <s v="NO"/>
    <x v="1"/>
    <s v="Venta Mala"/>
  </r>
  <r>
    <n v="1209320"/>
    <x v="262"/>
    <s v="Anne Pryor"/>
    <s v="1-2/299 Sussex St,Sydney"/>
    <s v="Sydney"/>
    <s v="NSW"/>
    <x v="1"/>
    <x v="6"/>
    <s v="No especificado"/>
    <s v="Sobres multimedia"/>
    <x v="0"/>
    <s v="Caja pequeña"/>
    <x v="0"/>
    <d v="2014-01-10T00:00:00"/>
    <n v="9939"/>
    <n v="16293"/>
    <n v="6354"/>
    <n v="39"/>
    <n v="635427"/>
    <n v="0.03"/>
    <n v="19062.809999999998"/>
    <n v="616364.18999999994"/>
    <n v="1999"/>
    <n v="566700"/>
    <n v="8"/>
    <n v="1"/>
    <x v="0"/>
    <s v="SI"/>
    <x v="0"/>
    <s v="Buena Venta"/>
  </r>
  <r>
    <n v="1209320"/>
    <x v="263"/>
    <s v="Dennis Bolton"/>
    <s v="8 Quay Street,Haymarket"/>
    <s v="Sydney"/>
    <s v="NSW"/>
    <x v="2"/>
    <x v="9"/>
    <s v="Medio"/>
    <s v="Cubos de Memo Alto"/>
    <x v="0"/>
    <s v="Caja pequeña"/>
    <x v="1"/>
    <d v="2015-11-30T00:00:00"/>
    <n v="332"/>
    <n v="518"/>
    <n v="186"/>
    <n v="41"/>
    <n v="21238"/>
    <n v="0.01"/>
    <n v="212.38"/>
    <n v="21025.62"/>
    <n v="204"/>
    <n v="11729"/>
    <n v="28"/>
    <n v="11"/>
    <x v="1"/>
    <s v="NO"/>
    <x v="0"/>
    <s v="Venta Mala"/>
  </r>
  <r>
    <n v="1209320"/>
    <x v="264"/>
    <s v="Darrin Martin"/>
    <s v="221 Barkly St,St Kilda"/>
    <s v="Melbourne"/>
    <s v="VIC"/>
    <x v="0"/>
    <x v="8"/>
    <s v="No especificado"/>
    <s v="Cubos de Memo Alto"/>
    <x v="0"/>
    <s v="Caja pequeña"/>
    <x v="0"/>
    <d v="2013-09-05T00:00:00"/>
    <n v="332"/>
    <n v="518"/>
    <n v="186"/>
    <n v="21"/>
    <n v="10878"/>
    <n v="0"/>
    <n v="0"/>
    <n v="10878"/>
    <n v="204"/>
    <n v="4397"/>
    <n v="4"/>
    <n v="9"/>
    <x v="2"/>
    <s v="NO"/>
    <x v="0"/>
    <s v="Venta Mala"/>
  </r>
  <r>
    <n v="1209685"/>
    <x v="191"/>
    <s v="Adrian Hane"/>
    <s v="180 High Street,Windsor"/>
    <s v="Melbourne"/>
    <s v="VIC"/>
    <x v="1"/>
    <x v="2"/>
    <s v="No especificado"/>
    <s v="Alto Perma 2700 Cajones de almacenamiento apilables"/>
    <x v="0"/>
    <s v="Bolsa de envoltura"/>
    <x v="0"/>
    <d v="2014-08-13T00:00:00"/>
    <n v="892"/>
    <n v="2974"/>
    <n v="2082"/>
    <n v="18"/>
    <n v="53532"/>
    <n v="0.04"/>
    <n v="2141.2800000000002"/>
    <n v="51390.720000000001"/>
    <n v="664"/>
    <n v="56855"/>
    <n v="11"/>
    <n v="8"/>
    <x v="0"/>
    <s v="NO"/>
    <x v="0"/>
    <s v="Venta Mala"/>
  </r>
  <r>
    <n v="1209685"/>
    <x v="238"/>
    <s v="Jenna Caffey"/>
    <s v="470 Anzac Parade,Kingsford"/>
    <s v="Sydney"/>
    <s v="NSW"/>
    <x v="3"/>
    <x v="0"/>
    <s v="No especificado"/>
    <s v="Carpetas de 3 anillos de uso general de Smiths"/>
    <x v="0"/>
    <s v="Caja pequeña"/>
    <x v="1"/>
    <d v="2013-05-16T00:00:00"/>
    <n v="118"/>
    <n v="188"/>
    <n v="70"/>
    <n v="25"/>
    <n v="4700"/>
    <n v="0.02"/>
    <n v="94"/>
    <n v="4606"/>
    <n v="149"/>
    <n v="6046"/>
    <n v="15"/>
    <n v="5"/>
    <x v="2"/>
    <s v="NO"/>
    <x v="0"/>
    <s v="Venta Mala"/>
  </r>
  <r>
    <n v="1209685"/>
    <x v="185"/>
    <s v="Roy Collins"/>
    <s v="Westfield Sydney,Sydney"/>
    <s v="Sydney"/>
    <s v="NSW"/>
    <x v="3"/>
    <x v="1"/>
    <s v="Alto"/>
    <s v="Teclado TechSavi Internet Navigator"/>
    <x v="0"/>
    <s v="Caja pequeña"/>
    <x v="0"/>
    <d v="2013-06-27T00:00:00"/>
    <n v="651"/>
    <n v="3098"/>
    <n v="2447"/>
    <n v="48"/>
    <n v="148704"/>
    <n v="0.01"/>
    <n v="1487.04"/>
    <n v="147216.95999999999"/>
    <n v="650"/>
    <n v="33605"/>
    <n v="26"/>
    <n v="6"/>
    <x v="2"/>
    <s v="SI"/>
    <x v="1"/>
    <s v="Venta Mala"/>
  </r>
  <r>
    <n v="1209685"/>
    <x v="265"/>
    <s v="Jenna Caffey"/>
    <s v="470 Anzac Parade,Kingsford"/>
    <s v="Sydney"/>
    <s v="NSW"/>
    <x v="2"/>
    <x v="0"/>
    <s v="Alto"/>
    <s v="Postes de encuadernación"/>
    <x v="0"/>
    <s v="Caja pequeña"/>
    <x v="0"/>
    <d v="2015-01-13T00:00:00"/>
    <n v="350"/>
    <n v="574"/>
    <n v="224"/>
    <n v="13"/>
    <n v="7462"/>
    <n v="0.03"/>
    <n v="223.85999999999999"/>
    <n v="7238.14"/>
    <n v="501"/>
    <n v="7768"/>
    <n v="12"/>
    <n v="1"/>
    <x v="1"/>
    <s v="NO"/>
    <x v="1"/>
    <s v="Venta Mala"/>
  </r>
  <r>
    <n v="1209685"/>
    <x v="266"/>
    <s v="Matt Collister"/>
    <s v="99 Glebe Point Rd,Glebe"/>
    <s v="Sydney"/>
    <s v="NSW"/>
    <x v="0"/>
    <x v="1"/>
    <s v="Alto"/>
    <s v="Resaltadores estilo tanque Steady Liquid Accent"/>
    <x v="1"/>
    <s v="Paquete pequeño"/>
    <x v="0"/>
    <d v="2014-03-13T00:00:00"/>
    <n v="131"/>
    <n v="284"/>
    <n v="153"/>
    <n v="29"/>
    <n v="8236"/>
    <n v="0.03"/>
    <n v="247.07999999999998"/>
    <n v="7988.92"/>
    <n v="93"/>
    <n v="6067"/>
    <n v="12"/>
    <n v="3"/>
    <x v="0"/>
    <s v="NO"/>
    <x v="1"/>
    <s v="Venta Mala"/>
  </r>
  <r>
    <n v="1210051"/>
    <x v="251"/>
    <s v="Aaron Bergman"/>
    <s v="Westfield Sydney,Sydney"/>
    <s v="Sydney"/>
    <s v="NSW"/>
    <x v="1"/>
    <x v="1"/>
    <s v="Alto"/>
    <s v="Resaltadores estilo tanque Steady Liquid Accent"/>
    <x v="0"/>
    <s v="Bolsa de envoltura"/>
    <x v="1"/>
    <d v="2013-08-16T00:00:00"/>
    <n v="131"/>
    <n v="284"/>
    <n v="153"/>
    <n v="39"/>
    <n v="11076"/>
    <n v="0.06"/>
    <n v="664.56"/>
    <n v="10411.44"/>
    <n v="93"/>
    <n v="3748"/>
    <n v="15"/>
    <n v="8"/>
    <x v="2"/>
    <s v="NO"/>
    <x v="1"/>
    <s v="Venta Mala"/>
  </r>
  <r>
    <n v="1210051"/>
    <x v="267"/>
    <s v="Sean ODonnell"/>
    <s v="541 Church St ,Richmond"/>
    <s v="Melbourne"/>
    <s v="VIC"/>
    <x v="0"/>
    <x v="8"/>
    <s v="Bajo"/>
    <s v="Resaltadores estilo tanque Steady Liquid Accent"/>
    <x v="0"/>
    <s v="Bolsa de envoltura"/>
    <x v="0"/>
    <d v="2013-07-20T00:00:00"/>
    <n v="131"/>
    <n v="284"/>
    <n v="153"/>
    <n v="1"/>
    <n v="284"/>
    <n v="0.02"/>
    <n v="5.68"/>
    <n v="278.32"/>
    <n v="93"/>
    <n v="3748"/>
    <n v="18"/>
    <n v="7"/>
    <x v="2"/>
    <s v="NO"/>
    <x v="1"/>
    <s v="Venta Mala"/>
  </r>
  <r>
    <n v="1210051"/>
    <x v="97"/>
    <s v="Liz Willingham"/>
    <s v="60 Commercial Rd,Prahran"/>
    <s v="Melbourne"/>
    <s v="VIC"/>
    <x v="0"/>
    <x v="8"/>
    <s v="No especificado"/>
    <s v="Resaltadores estilo tanque Steady Liquid Accent"/>
    <x v="0"/>
    <s v="Caja pequeña"/>
    <x v="0"/>
    <d v="2014-05-07T00:00:00"/>
    <n v="131"/>
    <n v="284"/>
    <n v="153"/>
    <n v="24"/>
    <n v="6816"/>
    <n v="0.05"/>
    <n v="340.8"/>
    <n v="6475.2"/>
    <n v="93"/>
    <n v="3746"/>
    <n v="3"/>
    <n v="5"/>
    <x v="0"/>
    <s v="NO"/>
    <x v="0"/>
    <s v="Venta Mala"/>
  </r>
  <r>
    <n v="1210051"/>
    <x v="190"/>
    <s v="Lisa Hizard"/>
    <s v="Cnr Williams Road &amp; Lechlade Ave,South Yarra"/>
    <s v="Melbourne"/>
    <s v="VIC"/>
    <x v="3"/>
    <x v="8"/>
    <s v="Crítico"/>
    <s v="Resaltadores estilo tanque Steady Liquid Accent"/>
    <x v="0"/>
    <s v="Caja pequeña"/>
    <x v="0"/>
    <d v="2013-08-27T00:00:00"/>
    <n v="131"/>
    <n v="284"/>
    <n v="153"/>
    <n v="43"/>
    <n v="12212"/>
    <n v="0.03"/>
    <n v="366.36"/>
    <n v="11845.64"/>
    <n v="93"/>
    <n v="3746"/>
    <n v="24"/>
    <n v="8"/>
    <x v="2"/>
    <s v="NO"/>
    <x v="0"/>
    <s v="Venta Mala"/>
  </r>
  <r>
    <n v="1210416"/>
    <x v="268"/>
    <s v="Ralph Arnett"/>
    <s v="88 Oxford St,Woollahra"/>
    <s v="Sydney"/>
    <s v="NSW"/>
    <x v="2"/>
    <x v="13"/>
    <s v="Alto"/>
    <s v="Etiquetas Artisan 479"/>
    <x v="0"/>
    <s v="Caja pequeña"/>
    <x v="0"/>
    <d v="2015-02-15T00:00:00"/>
    <n v="159"/>
    <n v="261"/>
    <n v="102"/>
    <n v="42"/>
    <n v="10962"/>
    <n v="0"/>
    <n v="0"/>
    <n v="10962"/>
    <n v="50"/>
    <n v="2940"/>
    <n v="14"/>
    <n v="2"/>
    <x v="1"/>
    <s v="NO"/>
    <x v="1"/>
    <s v="Venta Mala"/>
  </r>
  <r>
    <n v="1210416"/>
    <x v="30"/>
    <s v="Valerie Dominguez"/>
    <s v="152 Bunnerong Road,Eastgardens"/>
    <s v="Sydney"/>
    <s v="NSW"/>
    <x v="2"/>
    <x v="0"/>
    <s v="Bajo"/>
    <s v="Hojas de notas de EcoTones"/>
    <x v="0"/>
    <s v="Caja pequeña"/>
    <x v="0"/>
    <d v="2013-08-17T00:00:00"/>
    <n v="252"/>
    <n v="400"/>
    <n v="148"/>
    <n v="8"/>
    <n v="3200"/>
    <n v="0.09"/>
    <n v="288"/>
    <n v="2912"/>
    <n v="130"/>
    <n v="16202"/>
    <n v="17"/>
    <n v="8"/>
    <x v="2"/>
    <s v="NO"/>
    <x v="1"/>
    <s v="Venta Mala"/>
  </r>
  <r>
    <n v="1210781"/>
    <x v="224"/>
    <s v="Michael Oakman"/>
    <s v="8 Rankins Lane ,Melbourne"/>
    <s v="Melbourne"/>
    <s v="VIC"/>
    <x v="0"/>
    <x v="2"/>
    <s v="Crítico"/>
    <s v="Sobres multimedia"/>
    <x v="0"/>
    <s v="Bolsa de envoltura"/>
    <x v="1"/>
    <d v="2015-08-01T00:00:00"/>
    <n v="9939"/>
    <n v="16293"/>
    <n v="6354"/>
    <n v="35"/>
    <n v="570255"/>
    <n v="0.01"/>
    <n v="5702.55"/>
    <n v="564552.44999999995"/>
    <n v="1999"/>
    <n v="447452"/>
    <n v="26"/>
    <n v="8"/>
    <x v="1"/>
    <s v="SI"/>
    <x v="1"/>
    <s v="Venta Mala"/>
  </r>
  <r>
    <n v="1210781"/>
    <x v="69"/>
    <s v="Corintar Huige"/>
    <s v="Westfield 1 Anderson St,Chatswood"/>
    <s v="Sydney"/>
    <s v="NSW"/>
    <x v="1"/>
    <x v="5"/>
    <s v="Crítico"/>
    <s v="Xit Papel de computadora en blanco"/>
    <x v="2"/>
    <s v="Paquete pequeño"/>
    <x v="0"/>
    <d v="2015-05-02T00:00:00"/>
    <n v="1239"/>
    <n v="1998"/>
    <n v="759"/>
    <n v="10"/>
    <n v="19980"/>
    <n v="0.01"/>
    <n v="199.8"/>
    <n v="19780.2"/>
    <n v="577"/>
    <n v="43555"/>
    <n v="1"/>
    <n v="5"/>
    <x v="1"/>
    <s v="NO"/>
    <x v="1"/>
    <s v="Venta Mala"/>
  </r>
  <r>
    <n v="1210781"/>
    <x v="80"/>
    <s v="Delfina Latchford"/>
    <s v="8 Rankins Lane ,Melbourne"/>
    <s v="Melbourne"/>
    <s v="VIC"/>
    <x v="0"/>
    <x v="2"/>
    <s v="Crítico"/>
    <s v="Lápices de acuarela DrawIt Pizazz, juego de 10 colores con pincel"/>
    <x v="0"/>
    <s v="Caja pequeña"/>
    <x v="0"/>
    <d v="2014-03-07T00:00:00"/>
    <n v="239"/>
    <n v="426"/>
    <n v="187"/>
    <n v="45"/>
    <n v="19170"/>
    <n v="0"/>
    <n v="0"/>
    <n v="19170"/>
    <n v="120"/>
    <n v="3020"/>
    <n v="6"/>
    <n v="3"/>
    <x v="0"/>
    <s v="NO"/>
    <x v="1"/>
    <s v="Venta Mala"/>
  </r>
  <r>
    <n v="1210781"/>
    <x v="269"/>
    <s v="Larry Hughes"/>
    <s v="541 Church St,Richmond"/>
    <s v="Melbourne"/>
    <s v="VIC"/>
    <x v="1"/>
    <x v="8"/>
    <s v="Crítico"/>
    <s v="TipoApertura lateral derecha Sobres expansivos de pelar y seel"/>
    <x v="1"/>
    <s v="Caja pequeña"/>
    <x v="1"/>
    <d v="2015-09-01T00:00:00"/>
    <n v="5429"/>
    <n v="9048"/>
    <n v="3619"/>
    <n v="34"/>
    <n v="307632"/>
    <n v="0.03"/>
    <n v="9228.9599999999991"/>
    <n v="298403.03999999998"/>
    <n v="1999"/>
    <n v="470688"/>
    <n v="31"/>
    <n v="8"/>
    <x v="1"/>
    <s v="SI"/>
    <x v="1"/>
    <s v="Venta Mala"/>
  </r>
  <r>
    <n v="1211146"/>
    <x v="270"/>
    <s v="Jesus Ocampo"/>
    <s v="60 Commercial Rd,Prahran"/>
    <s v="Melbourne"/>
    <s v="VIC"/>
    <x v="1"/>
    <x v="8"/>
    <s v="Medio"/>
    <s v="Resaltadores estilo tanque Steady Liquid Accent"/>
    <x v="0"/>
    <s v="Caja pequeña"/>
    <x v="0"/>
    <d v="2013-07-29T00:00:00"/>
    <n v="131"/>
    <n v="284"/>
    <n v="153"/>
    <n v="46"/>
    <n v="13064"/>
    <n v="0.09"/>
    <n v="1175.76"/>
    <n v="11888.24"/>
    <n v="93"/>
    <n v="2789"/>
    <n v="27"/>
    <n v="7"/>
    <x v="2"/>
    <s v="NO"/>
    <x v="0"/>
    <s v="Venta Mala"/>
  </r>
  <r>
    <n v="1211146"/>
    <x v="135"/>
    <s v="Justin Knight"/>
    <s v="Macquarie Centre Cnr Herring Road &amp; Waterloo Road,Macquarie Park"/>
    <s v="Sydney"/>
    <s v="NSW"/>
    <x v="0"/>
    <x v="5"/>
    <s v="Medio"/>
    <s v="Iluminador fluorescente Artisan Hi-Liter Comfort Grip, tinta amarilla"/>
    <x v="0"/>
    <s v="Bolsa de envoltura"/>
    <x v="0"/>
    <d v="2013-03-31T00:00:00"/>
    <n v="192"/>
    <n v="326"/>
    <n v="134"/>
    <n v="29"/>
    <n v="9454"/>
    <n v="7.0000000000000007E-2"/>
    <n v="661.78000000000009"/>
    <n v="8792.2199999999993"/>
    <n v="186"/>
    <n v="2263"/>
    <n v="30"/>
    <n v="3"/>
    <x v="2"/>
    <s v="NO"/>
    <x v="0"/>
    <s v="Venta Mala"/>
  </r>
  <r>
    <n v="1211146"/>
    <x v="271"/>
    <s v="Justin Hirsh"/>
    <s v="106 Ebley Street,Bondi Junction"/>
    <s v="Sydney"/>
    <s v="NSW"/>
    <x v="1"/>
    <x v="9"/>
    <s v="Crítico"/>
    <s v="Tijeras de acero inoxidable Apex Elite"/>
    <x v="0"/>
    <s v="Paquete pequeño"/>
    <x v="0"/>
    <d v="2013-11-24T00:00:00"/>
    <n v="342"/>
    <n v="834"/>
    <n v="492"/>
    <n v="40"/>
    <n v="33360"/>
    <n v="0.05"/>
    <n v="1668"/>
    <n v="31692"/>
    <n v="264"/>
    <n v="14378"/>
    <n v="23"/>
    <n v="11"/>
    <x v="2"/>
    <s v="NO"/>
    <x v="1"/>
    <s v="Venta Mala"/>
  </r>
  <r>
    <n v="1211146"/>
    <x v="70"/>
    <s v="Khith Dawkins"/>
    <s v="7 Khartoum Rd,Macquarie Park"/>
    <s v="Sydney"/>
    <s v="NSW"/>
    <x v="0"/>
    <x v="11"/>
    <s v="Medio"/>
    <s v="Artisan 48 Etiquetas"/>
    <x v="0"/>
    <s v="Bolsa de envoltura"/>
    <x v="0"/>
    <d v="2015-03-17T00:00:00"/>
    <n v="384"/>
    <n v="630"/>
    <n v="246"/>
    <n v="29"/>
    <n v="18270"/>
    <n v="7.0000000000000007E-2"/>
    <n v="1278.9000000000001"/>
    <n v="16991.099999999999"/>
    <n v="50"/>
    <n v="13495"/>
    <n v="16"/>
    <n v="3"/>
    <x v="1"/>
    <s v="NO"/>
    <x v="1"/>
    <s v="Venta Mala"/>
  </r>
  <r>
    <n v="1211146"/>
    <x v="127"/>
    <s v="Dan Lawela"/>
    <s v="7 Khartoum Rd,Macquarie Park"/>
    <s v="Sydney"/>
    <s v="NSW"/>
    <x v="2"/>
    <x v="11"/>
    <s v="No especificado"/>
    <s v="Clips de carpeta de metal Smiths"/>
    <x v="0"/>
    <s v="Caja pequeña"/>
    <x v="0"/>
    <d v="2015-02-07T00:00:00"/>
    <n v="160"/>
    <n v="262"/>
    <n v="102"/>
    <n v="47"/>
    <n v="12314"/>
    <n v="0.03"/>
    <n v="369.41999999999996"/>
    <n v="11944.58"/>
    <n v="80"/>
    <n v="5500"/>
    <n v="4"/>
    <n v="2"/>
    <x v="1"/>
    <s v="NO"/>
    <x v="1"/>
    <s v="Venta Mala"/>
  </r>
  <r>
    <n v="1211146"/>
    <x v="195"/>
    <s v="Cynthia Arntzen"/>
    <s v="Hoyts Entertainment Quarter 122 Lang Road,Moore Park"/>
    <s v="Sydney"/>
    <s v="NSW"/>
    <x v="2"/>
    <x v="0"/>
    <s v="Medio"/>
    <s v="Resaltadores de acento líquidos constantes"/>
    <x v="0"/>
    <s v="Bolsa de envoltura"/>
    <x v="1"/>
    <d v="2013-08-22T00:00:00"/>
    <n v="347"/>
    <n v="668"/>
    <n v="321"/>
    <n v="30"/>
    <n v="20040"/>
    <n v="0.05"/>
    <n v="1002"/>
    <n v="19038"/>
    <n v="150"/>
    <n v="3189"/>
    <n v="20"/>
    <n v="8"/>
    <x v="2"/>
    <s v="NO"/>
    <x v="0"/>
    <s v="Venta Mala"/>
  </r>
  <r>
    <n v="1211877"/>
    <x v="6"/>
    <s v="Eugene Moren"/>
    <s v="85-113 Dunning Ave,Rosebery"/>
    <s v="Sydney"/>
    <s v="NSW"/>
    <x v="1"/>
    <x v="4"/>
    <s v="No especificado"/>
    <s v="Clips de carpeta de metal Smiths"/>
    <x v="0"/>
    <s v="Bolsa de envoltura"/>
    <x v="0"/>
    <d v="2014-09-07T00:00:00"/>
    <n v="160"/>
    <n v="262"/>
    <n v="102"/>
    <n v="15"/>
    <n v="3930"/>
    <n v="0.03"/>
    <n v="117.89999999999999"/>
    <n v="3812.1"/>
    <n v="80"/>
    <n v="8485"/>
    <n v="7"/>
    <n v="9"/>
    <x v="0"/>
    <s v="NO"/>
    <x v="1"/>
    <s v="Venta Mala"/>
  </r>
  <r>
    <n v="1211877"/>
    <x v="272"/>
    <s v="Eugene Barchas"/>
    <s v="Crown Complex,Southbank"/>
    <s v="Melbourne"/>
    <s v="VIC"/>
    <x v="3"/>
    <x v="8"/>
    <s v="No especificado"/>
    <s v="Etiquetas Artisan 479"/>
    <x v="0"/>
    <s v="Paquete pequeño"/>
    <x v="1"/>
    <d v="2013-11-17T00:00:00"/>
    <n v="159"/>
    <n v="261"/>
    <n v="102"/>
    <n v="45"/>
    <n v="11745"/>
    <n v="0.02"/>
    <n v="234.9"/>
    <n v="11510.1"/>
    <n v="50"/>
    <n v="18984"/>
    <n v="17"/>
    <n v="11"/>
    <x v="2"/>
    <s v="NO"/>
    <x v="1"/>
    <s v="Venta Mala"/>
  </r>
  <r>
    <n v="1211877"/>
    <x v="103"/>
    <s v="Saphhira Shifley"/>
    <s v="Westfield Miranda, 600 Kingsway,Miranda"/>
    <s v="Sydney"/>
    <s v="NSW"/>
    <x v="1"/>
    <x v="11"/>
    <s v="Medio"/>
    <s v="Beekin 6 Outlet Tira de Sobretensión Metálica"/>
    <x v="1"/>
    <s v="Caja pequeña"/>
    <x v="1"/>
    <d v="2015-01-21T00:00:00"/>
    <n v="446"/>
    <n v="1089"/>
    <n v="643"/>
    <n v="34"/>
    <n v="37026"/>
    <n v="7.0000000000000007E-2"/>
    <n v="2591.8200000000002"/>
    <n v="34434.18"/>
    <n v="450"/>
    <n v="16257"/>
    <n v="20"/>
    <n v="1"/>
    <x v="1"/>
    <s v="NO"/>
    <x v="1"/>
    <s v="Venta Mala"/>
  </r>
  <r>
    <n v="1211877"/>
    <x v="212"/>
    <s v="Bradley Drucker"/>
    <s v="1 John St,Waterloo"/>
    <s v="Sydney"/>
    <s v="NSW"/>
    <x v="3"/>
    <x v="13"/>
    <s v="No especificado"/>
    <s v="Archivos Rollaway Económicos"/>
    <x v="0"/>
    <s v="Bolsa de envoltura"/>
    <x v="0"/>
    <d v="2013-08-24T00:00:00"/>
    <n v="6773"/>
    <n v="16520"/>
    <n v="9747"/>
    <n v="41"/>
    <n v="677320"/>
    <n v="7.0000000000000007E-2"/>
    <n v="47412.4"/>
    <n v="629907.6"/>
    <n v="1999"/>
    <n v="355362"/>
    <n v="22"/>
    <n v="8"/>
    <x v="2"/>
    <s v="SI"/>
    <x v="1"/>
    <s v="Venta Mala"/>
  </r>
  <r>
    <n v="1211877"/>
    <x v="273"/>
    <s v="Adam Shillingsburg"/>
    <s v="Westfield Parramatta,Parramatta"/>
    <s v="Sydney"/>
    <s v="NSW"/>
    <x v="1"/>
    <x v="12"/>
    <s v="Medio"/>
    <s v="Archivos Rollaway Económicos"/>
    <x v="0"/>
    <s v="Bolsa de envoltura"/>
    <x v="0"/>
    <d v="2013-07-23T00:00:00"/>
    <n v="6773"/>
    <n v="16520"/>
    <n v="9747"/>
    <n v="3"/>
    <n v="49560"/>
    <n v="0.01"/>
    <n v="495.6"/>
    <n v="49064.4"/>
    <n v="1999"/>
    <n v="355362"/>
    <n v="21"/>
    <n v="7"/>
    <x v="2"/>
    <s v="NO"/>
    <x v="0"/>
    <s v="Buena Venta"/>
  </r>
  <r>
    <n v="1211877"/>
    <x v="274"/>
    <s v="Natalie Webber"/>
    <s v="98-104 Parramatta Rd,Camperdown"/>
    <s v="Sydney"/>
    <s v="NSW"/>
    <x v="0"/>
    <x v="3"/>
    <s v="Bajo"/>
    <s v="Lámpara de trabajo polarizada 3Max con brazo de sujeción, gris claro"/>
    <x v="0"/>
    <s v="Bolsa de envoltura"/>
    <x v="0"/>
    <d v="2013-03-16T00:00:00"/>
    <n v="5616"/>
    <n v="13698"/>
    <n v="8082"/>
    <n v="28"/>
    <n v="383544"/>
    <n v="0.08"/>
    <n v="30683.52"/>
    <n v="352860.48"/>
    <n v="2449"/>
    <n v="30520"/>
    <n v="14"/>
    <n v="3"/>
    <x v="2"/>
    <s v="SI"/>
    <x v="0"/>
    <s v="Venta Mala"/>
  </r>
  <r>
    <n v="1212242"/>
    <x v="275"/>
    <s v="Harold Dahlen"/>
    <s v="53-55 Liverpool St,Sydney"/>
    <s v="Sydney"/>
    <s v="NSW"/>
    <x v="3"/>
    <x v="0"/>
    <s v="Crítico"/>
    <s v="Fotocopiadora Cando PC940"/>
    <x v="1"/>
    <s v="Caja mediana"/>
    <x v="0"/>
    <d v="2016-06-23T00:00:00"/>
    <n v="27899"/>
    <n v="44999"/>
    <n v="17100"/>
    <n v="8"/>
    <n v="359992"/>
    <n v="0.09"/>
    <n v="32399.279999999999"/>
    <n v="327592.71999999997"/>
    <n v="4900"/>
    <n v="33692"/>
    <n v="20"/>
    <n v="6"/>
    <x v="3"/>
    <s v="SI"/>
    <x v="0"/>
    <s v="Venta Mala"/>
  </r>
  <r>
    <n v="1212242"/>
    <x v="276"/>
    <s v="Sarah Brown"/>
    <s v="10 O'Connell St,Sydney"/>
    <s v="Sydney"/>
    <s v="NSW"/>
    <x v="3"/>
    <x v="6"/>
    <s v="Bajo"/>
    <s v="Sobres estándar de Smiths"/>
    <x v="0"/>
    <s v="Bolsa de envoltura"/>
    <x v="0"/>
    <d v="2014-01-20T00:00:00"/>
    <n v="352"/>
    <n v="568"/>
    <n v="216"/>
    <n v="47"/>
    <n v="26696"/>
    <n v="0.01"/>
    <n v="266.95999999999998"/>
    <n v="26429.040000000001"/>
    <n v="139"/>
    <n v="12456"/>
    <n v="17"/>
    <n v="1"/>
    <x v="0"/>
    <s v="NO"/>
    <x v="0"/>
    <s v="Venta Mala"/>
  </r>
  <r>
    <n v="1212242"/>
    <x v="37"/>
    <s v="Ashley Jarboe"/>
    <s v="180 High Street,Windsor"/>
    <s v="Melbourne"/>
    <s v="VIC"/>
    <x v="3"/>
    <x v="2"/>
    <s v="No especificado"/>
    <s v="Steady 52201 APSCO Sacapuntas Eléctrico"/>
    <x v="0"/>
    <s v="Bolsa de envoltura"/>
    <x v="0"/>
    <d v="2014-01-18T00:00:00"/>
    <n v="1680"/>
    <n v="4097"/>
    <n v="2417"/>
    <n v="10"/>
    <n v="40970"/>
    <n v="0.01"/>
    <n v="409.7"/>
    <n v="40560.300000000003"/>
    <n v="899"/>
    <n v="43685"/>
    <n v="13"/>
    <n v="1"/>
    <x v="0"/>
    <s v="NO"/>
    <x v="0"/>
    <s v="Venta Mala"/>
  </r>
  <r>
    <n v="1212242"/>
    <x v="277"/>
    <s v="Eric Barreto"/>
    <s v="359 Crown Street,Surry Hills"/>
    <s v="Sydney"/>
    <s v="NSW"/>
    <x v="3"/>
    <x v="3"/>
    <s v="No especificado"/>
    <s v="Resaltadores estilo tanque Steady Liquid Accent"/>
    <x v="0"/>
    <s v="Caja pequeña"/>
    <x v="1"/>
    <d v="2013-12-12T00:00:00"/>
    <n v="131"/>
    <n v="284"/>
    <n v="153"/>
    <n v="19"/>
    <n v="5396"/>
    <n v="7.0000000000000007E-2"/>
    <n v="377.72"/>
    <n v="5018.28"/>
    <n v="93"/>
    <n v="3769"/>
    <n v="10"/>
    <n v="12"/>
    <x v="2"/>
    <s v="NO"/>
    <x v="0"/>
    <s v="Venta Mala"/>
  </r>
  <r>
    <n v="1212242"/>
    <x v="83"/>
    <s v="Mathew Reese"/>
    <s v="27 Greenfield Parade,Bankstown"/>
    <s v="Sydney"/>
    <s v="NSW"/>
    <x v="2"/>
    <x v="5"/>
    <s v="No especificado"/>
    <s v="Sobres estándar de Smiths"/>
    <x v="1"/>
    <s v="Paquete pequeño"/>
    <x v="0"/>
    <d v="2014-02-24T00:00:00"/>
    <n v="352"/>
    <n v="568"/>
    <n v="216"/>
    <n v="21"/>
    <n v="11928"/>
    <n v="0.01"/>
    <n v="119.28"/>
    <n v="11808.72"/>
    <n v="139"/>
    <n v="14076"/>
    <n v="23"/>
    <n v="2"/>
    <x v="0"/>
    <s v="NO"/>
    <x v="0"/>
    <s v="Venta Mala"/>
  </r>
  <r>
    <n v="1212242"/>
    <x v="96"/>
    <s v="Cindy Schnelling"/>
    <s v="224A Gertrude St,Fitzroy"/>
    <s v="Melbourne"/>
    <s v="VIC"/>
    <x v="3"/>
    <x v="2"/>
    <s v="Alto"/>
    <s v="Lámpara de trabajo polarizada 3Max con brazo de sujeción, gris claro"/>
    <x v="0"/>
    <s v="Caja pequeña"/>
    <x v="0"/>
    <d v="2015-05-31T00:00:00"/>
    <n v="5616"/>
    <n v="13698"/>
    <n v="8082"/>
    <n v="12"/>
    <n v="164376"/>
    <n v="0.02"/>
    <n v="3287.52"/>
    <n v="161088.48000000001"/>
    <n v="2449"/>
    <n v="39393"/>
    <n v="29"/>
    <n v="5"/>
    <x v="1"/>
    <s v="SI"/>
    <x v="1"/>
    <s v="Venta Mala"/>
  </r>
  <r>
    <n v="1212607"/>
    <x v="110"/>
    <s v="Aaron Smayling"/>
    <s v="1737 Botany Rd,Banksmeadow"/>
    <s v="Sydney"/>
    <s v="NSW"/>
    <x v="2"/>
    <x v="5"/>
    <s v="Crítico"/>
    <s v="Sobres estándar de Smiths"/>
    <x v="0"/>
    <s v="Caja pequeña"/>
    <x v="0"/>
    <d v="2013-06-21T00:00:00"/>
    <n v="352"/>
    <n v="568"/>
    <n v="216"/>
    <n v="34"/>
    <n v="19312"/>
    <n v="0.03"/>
    <n v="579.36"/>
    <n v="18732.64"/>
    <n v="139"/>
    <n v="17466"/>
    <n v="20"/>
    <n v="6"/>
    <x v="2"/>
    <s v="NO"/>
    <x v="1"/>
    <s v="Venta Mala"/>
  </r>
  <r>
    <n v="1212607"/>
    <x v="278"/>
    <s v="Clytie Kelty"/>
    <s v="8 Khartoum Rd,Macquarie Park"/>
    <s v="Sydney"/>
    <s v="NSW"/>
    <x v="1"/>
    <x v="10"/>
    <s v="Medio"/>
    <s v="Carpetas de anillos de arco artesanales"/>
    <x v="0"/>
    <s v="Caja pequeña"/>
    <x v="0"/>
    <d v="2015-10-15T00:00:00"/>
    <n v="3602"/>
    <n v="5810"/>
    <n v="2208"/>
    <n v="50"/>
    <n v="290500"/>
    <n v="0.01"/>
    <n v="2905"/>
    <n v="287595"/>
    <n v="149"/>
    <n v="53852"/>
    <n v="13"/>
    <n v="10"/>
    <x v="1"/>
    <s v="SI"/>
    <x v="1"/>
    <s v="Venta Mala"/>
  </r>
  <r>
    <n v="1212607"/>
    <x v="279"/>
    <s v="May Stewart"/>
    <s v="Westfield Sydney,Sydney"/>
    <s v="Sydney"/>
    <s v="NSW"/>
    <x v="1"/>
    <x v="1"/>
    <s v="No especificado"/>
    <s v="Archivo de bloqueo plegable de lujo con cajón"/>
    <x v="1"/>
    <s v="Caja pequeña"/>
    <x v="0"/>
    <d v="2013-10-04T00:00:00"/>
    <n v="17883"/>
    <n v="41588"/>
    <n v="23705"/>
    <n v="21"/>
    <n v="873348"/>
    <n v="0.03"/>
    <n v="26200.44"/>
    <n v="847147.56"/>
    <n v="1137"/>
    <n v="77658"/>
    <n v="2"/>
    <n v="10"/>
    <x v="2"/>
    <s v="SI"/>
    <x v="0"/>
    <s v="Buena Venta"/>
  </r>
  <r>
    <n v="1212607"/>
    <x v="15"/>
    <s v="Bill Stewart"/>
    <s v="188 Pitt Street,Sydney"/>
    <s v="Sydney"/>
    <s v="NSW"/>
    <x v="3"/>
    <x v="0"/>
    <s v="Alto"/>
    <s v="Tijeras de acero inoxidable preferidas de Apex"/>
    <x v="0"/>
    <s v="Caja pequeña"/>
    <x v="0"/>
    <d v="2015-05-13T00:00:00"/>
    <n v="250"/>
    <n v="568"/>
    <n v="318"/>
    <n v="32"/>
    <n v="18176"/>
    <n v="7.0000000000000007E-2"/>
    <n v="1272.3200000000002"/>
    <n v="16903.68"/>
    <n v="360"/>
    <n v="23128"/>
    <n v="11"/>
    <n v="5"/>
    <x v="1"/>
    <s v="NO"/>
    <x v="0"/>
    <s v="Venta Mala"/>
  </r>
  <r>
    <n v="1212607"/>
    <x v="109"/>
    <s v="Stephanie Ulpright"/>
    <s v="541 Church St ,Richmond"/>
    <s v="Melbourne"/>
    <s v="VIC"/>
    <x v="2"/>
    <x v="8"/>
    <s v="Alto"/>
    <s v="Clips de carpeta de metal Smiths"/>
    <x v="0"/>
    <s v="Bolsa de envoltura"/>
    <x v="0"/>
    <d v="2013-10-13T00:00:00"/>
    <n v="160"/>
    <n v="262"/>
    <n v="102"/>
    <n v="27"/>
    <n v="7074"/>
    <n v="7.0000000000000007E-2"/>
    <n v="495.18000000000006"/>
    <n v="6578.82"/>
    <n v="80"/>
    <n v="7318"/>
    <n v="11"/>
    <n v="10"/>
    <x v="2"/>
    <s v="NO"/>
    <x v="0"/>
    <s v="Venta Mala"/>
  </r>
  <r>
    <n v="1212973"/>
    <x v="280"/>
    <s v="Cynthia Arntzen"/>
    <s v="Hoyts Entertainment Quarter 122 Lang Road,Moore Park"/>
    <s v="Sydney"/>
    <s v="NSW"/>
    <x v="0"/>
    <x v="0"/>
    <s v="Medio"/>
    <s v="TipoDerecha Sobres Pelables y Transparentes de Apertura Superior, Gris"/>
    <x v="1"/>
    <s v="Caja pequeña"/>
    <x v="0"/>
    <d v="2014-10-12T00:00:00"/>
    <n v="2156"/>
    <n v="3594"/>
    <n v="1438"/>
    <n v="34"/>
    <n v="122196"/>
    <n v="7.0000000000000007E-2"/>
    <n v="8553.7200000000012"/>
    <n v="113642.28"/>
    <n v="666"/>
    <n v="55875"/>
    <n v="11"/>
    <n v="10"/>
    <x v="0"/>
    <s v="SI"/>
    <x v="1"/>
    <s v="Venta Mala"/>
  </r>
  <r>
    <n v="1212973"/>
    <x v="281"/>
    <s v="Bruce Degenhardt"/>
    <s v="501 George St,Sydney"/>
    <s v="Sydney"/>
    <s v="NSW"/>
    <x v="1"/>
    <x v="7"/>
    <s v="Alto"/>
    <s v="Carpetas de 3 anillos de uso general de Smiths"/>
    <x v="1"/>
    <s v="Tambor Jumbo"/>
    <x v="2"/>
    <d v="2013-08-26T00:00:00"/>
    <n v="118"/>
    <n v="188"/>
    <n v="70"/>
    <n v="12"/>
    <n v="2256"/>
    <n v="0.06"/>
    <n v="135.35999999999999"/>
    <n v="2120.64"/>
    <n v="149"/>
    <n v="8045"/>
    <n v="25"/>
    <n v="8"/>
    <x v="2"/>
    <s v="NO"/>
    <x v="1"/>
    <s v="Venta Mala"/>
  </r>
  <r>
    <n v="1212973"/>
    <x v="51"/>
    <s v="Nora Price"/>
    <s v="7 Khartoum Rd,Macquarie Park"/>
    <s v="Sydney"/>
    <s v="NSW"/>
    <x v="0"/>
    <x v="11"/>
    <s v="Alto"/>
    <s v="Tijeras de acero inoxidable preferidas de Apex"/>
    <x v="0"/>
    <s v="Caja pequeña"/>
    <x v="1"/>
    <d v="2015-08-11T00:00:00"/>
    <n v="250"/>
    <n v="568"/>
    <n v="318"/>
    <n v="30"/>
    <n v="17040"/>
    <n v="0.03"/>
    <n v="511.2"/>
    <n v="16528.8"/>
    <n v="360"/>
    <n v="12483"/>
    <n v="10"/>
    <n v="8"/>
    <x v="1"/>
    <s v="NO"/>
    <x v="1"/>
    <s v="Venta Mala"/>
  </r>
  <r>
    <n v="1212973"/>
    <x v="6"/>
    <s v="Bart Watters"/>
    <s v="Westfield 1 Anderson St,Chatswood"/>
    <s v="Sydney"/>
    <s v="NSW"/>
    <x v="3"/>
    <x v="5"/>
    <s v="No especificado"/>
    <s v="Carpetas de 3 anillos de uso general de Smiths"/>
    <x v="2"/>
    <s v="Caja grande"/>
    <x v="0"/>
    <d v="2014-09-10T00:00:00"/>
    <n v="118"/>
    <n v="188"/>
    <n v="70"/>
    <n v="2"/>
    <n v="376"/>
    <n v="7.0000000000000007E-2"/>
    <n v="26.320000000000004"/>
    <n v="349.68"/>
    <n v="149"/>
    <n v="7046"/>
    <n v="7"/>
    <n v="9"/>
    <x v="0"/>
    <s v="NO"/>
    <x v="1"/>
    <s v="Venta Mala"/>
  </r>
  <r>
    <n v="1212973"/>
    <x v="4"/>
    <s v="Christina Vanderzanden"/>
    <s v="38/133-145 Castlereagh St,Sydney"/>
    <s v="Sydney"/>
    <s v="NSW"/>
    <x v="1"/>
    <x v="1"/>
    <s v="Bajo"/>
    <s v="Etiquetas Artisan 488"/>
    <x v="0"/>
    <s v="Bolsa de envoltura"/>
    <x v="0"/>
    <d v="2014-09-17T00:00:00"/>
    <n v="229"/>
    <n v="369"/>
    <n v="140"/>
    <n v="19"/>
    <n v="7011"/>
    <n v="0"/>
    <n v="0"/>
    <n v="7011"/>
    <n v="50"/>
    <n v="12452"/>
    <n v="13"/>
    <n v="9"/>
    <x v="0"/>
    <s v="NO"/>
    <x v="0"/>
    <s v="Venta Mala"/>
  </r>
  <r>
    <n v="1212973"/>
    <x v="282"/>
    <s v="Philip Brown"/>
    <s v="499-501 Lygon Street,Carlton North"/>
    <s v="Melbourne"/>
    <s v="VIC"/>
    <x v="0"/>
    <x v="8"/>
    <s v="Bajo"/>
    <s v="12 lápices cortos de colores"/>
    <x v="0"/>
    <s v="Bolsa de envoltura"/>
    <x v="0"/>
    <d v="2014-07-23T00:00:00"/>
    <n v="109"/>
    <n v="260"/>
    <n v="151"/>
    <n v="1"/>
    <n v="260"/>
    <n v="0.02"/>
    <n v="5.2"/>
    <n v="254.8"/>
    <n v="240"/>
    <n v="2646"/>
    <n v="21"/>
    <n v="7"/>
    <x v="0"/>
    <s v="NO"/>
    <x v="0"/>
    <s v="Venta Mala"/>
  </r>
  <r>
    <n v="1213338"/>
    <x v="55"/>
    <s v="Kelly Williams"/>
    <s v="499-501 Lygon Street,Carlton North"/>
    <s v="Melbourne"/>
    <s v="VIC"/>
    <x v="1"/>
    <x v="8"/>
    <s v="Medio"/>
    <s v="Teclado programable Adesso de 142 teclas"/>
    <x v="1"/>
    <s v="Caja pequeña"/>
    <x v="0"/>
    <d v="2013-05-01T00:00:00"/>
    <n v="3202"/>
    <n v="15248"/>
    <n v="12046"/>
    <n v="7"/>
    <n v="106736"/>
    <n v="0.01"/>
    <n v="1067.3600000000001"/>
    <n v="105668.64"/>
    <n v="400"/>
    <n v="274564"/>
    <n v="30"/>
    <n v="4"/>
    <x v="2"/>
    <s v="SI"/>
    <x v="1"/>
    <s v="Venta Mala"/>
  </r>
  <r>
    <n v="1213338"/>
    <x v="52"/>
    <s v="Giulietta Baptist"/>
    <s v="Hoyts Entertainment Quarter 122 Lang Road,Moore Park"/>
    <s v="Sydney"/>
    <s v="NSW"/>
    <x v="1"/>
    <x v="0"/>
    <s v="Bajo"/>
    <s v="Clips de carpeta de metal Smiths"/>
    <x v="0"/>
    <s v="Bolsa de envoltura"/>
    <x v="1"/>
    <d v="2014-09-25T00:00:00"/>
    <n v="160"/>
    <n v="262"/>
    <n v="102"/>
    <n v="39"/>
    <n v="10218"/>
    <n v="0.05"/>
    <n v="510.90000000000003"/>
    <n v="9707.1"/>
    <n v="80"/>
    <n v="8658"/>
    <n v="23"/>
    <n v="9"/>
    <x v="0"/>
    <s v="NO"/>
    <x v="1"/>
    <s v="Venta Mala"/>
  </r>
  <r>
    <n v="1213703"/>
    <x v="283"/>
    <s v="Cindy Chapman"/>
    <s v="53-55 Liverpool St,Sydney"/>
    <s v="Sydney"/>
    <s v="NSW"/>
    <x v="0"/>
    <x v="0"/>
    <s v="Alto"/>
    <s v="Resaltadores de acento líquidos constantes"/>
    <x v="0"/>
    <s v="Caja pequeña"/>
    <x v="0"/>
    <d v="2014-10-02T00:00:00"/>
    <n v="347"/>
    <n v="668"/>
    <n v="321"/>
    <n v="4"/>
    <n v="2672"/>
    <n v="0.03"/>
    <n v="80.16"/>
    <n v="2591.84"/>
    <n v="150"/>
    <n v="7669"/>
    <n v="27"/>
    <n v="9"/>
    <x v="0"/>
    <s v="NO"/>
    <x v="0"/>
    <s v="Venta Mala"/>
  </r>
  <r>
    <n v="1214068"/>
    <x v="135"/>
    <s v="Justin Knight"/>
    <s v="Macquarie Centre Cnr Herring Road &amp; Waterloo Road,Macquarie Park"/>
    <s v="Sydney"/>
    <s v="NSW"/>
    <x v="1"/>
    <x v="5"/>
    <s v="No especificado"/>
    <s v="Etiquetas Artisan 481"/>
    <x v="0"/>
    <s v="Caja pequeña"/>
    <x v="0"/>
    <d v="2013-03-31T00:00:00"/>
    <n v="194"/>
    <n v="308"/>
    <n v="114"/>
    <n v="6"/>
    <n v="1848"/>
    <n v="0.01"/>
    <n v="18.48"/>
    <n v="1829.52"/>
    <n v="99"/>
    <n v="14528"/>
    <n v="30"/>
    <n v="3"/>
    <x v="2"/>
    <s v="NO"/>
    <x v="1"/>
    <s v="Venta Mala"/>
  </r>
  <r>
    <n v="1214068"/>
    <x v="284"/>
    <s v="Christopher Schild"/>
    <s v="4A Lyons St,Strathfield"/>
    <s v="Sydney"/>
    <s v="NSW"/>
    <x v="3"/>
    <x v="0"/>
    <s v="Bajo"/>
    <s v="Etiquetas Artisan 481"/>
    <x v="0"/>
    <s v="Caja pequeña"/>
    <x v="0"/>
    <d v="2014-10-10T00:00:00"/>
    <n v="194"/>
    <n v="308"/>
    <n v="114"/>
    <n v="37"/>
    <n v="11396"/>
    <n v="0.04"/>
    <n v="455.84000000000003"/>
    <n v="10940.16"/>
    <n v="99"/>
    <n v="12458"/>
    <n v="8"/>
    <n v="10"/>
    <x v="0"/>
    <s v="NO"/>
    <x v="1"/>
    <s v="Venta Mala"/>
  </r>
  <r>
    <n v="1214068"/>
    <x v="153"/>
    <s v="Bart Watters"/>
    <s v="Westfield 1 Anderson St,Chatswood"/>
    <s v="Sydney"/>
    <s v="NSW"/>
    <x v="3"/>
    <x v="5"/>
    <s v="Crítico"/>
    <s v="Artisan 48 Etiquetas"/>
    <x v="1"/>
    <s v="Caja mediana"/>
    <x v="1"/>
    <d v="2014-09-10T00:00:00"/>
    <n v="384"/>
    <n v="630"/>
    <n v="246"/>
    <n v="8"/>
    <n v="5040"/>
    <n v="0.09"/>
    <n v="453.59999999999997"/>
    <n v="4586.3999999999996"/>
    <n v="50"/>
    <n v="12219"/>
    <n v="17"/>
    <n v="9"/>
    <x v="0"/>
    <s v="NO"/>
    <x v="0"/>
    <s v="Venta Mala"/>
  </r>
  <r>
    <n v="1214068"/>
    <x v="133"/>
    <s v="Nancy Lomonaco"/>
    <s v="523 King St,Newtown"/>
    <s v="Sydney"/>
    <s v="NSW"/>
    <x v="1"/>
    <x v="6"/>
    <s v="Bajo"/>
    <s v="Etiquetas Artisan 479"/>
    <x v="0"/>
    <s v="Paquete pequeño"/>
    <x v="0"/>
    <d v="2013-09-01T00:00:00"/>
    <n v="159"/>
    <n v="261"/>
    <n v="102"/>
    <n v="26"/>
    <n v="6786"/>
    <n v="0.04"/>
    <n v="271.44"/>
    <n v="6514.56"/>
    <n v="50"/>
    <n v="149204"/>
    <n v="30"/>
    <n v="8"/>
    <x v="2"/>
    <s v="NO"/>
    <x v="1"/>
    <s v="Venta Mala"/>
  </r>
  <r>
    <n v="1214068"/>
    <x v="181"/>
    <s v="Aaron Bergman"/>
    <s v="Westfield Sydney,Sydney"/>
    <s v="Melbourne"/>
    <s v="VIC"/>
    <x v="0"/>
    <x v="8"/>
    <s v="Alto"/>
    <s v="Archivos Rollaway Económicos"/>
    <x v="0"/>
    <s v="Caja pequeña"/>
    <x v="0"/>
    <d v="2013-08-16T00:00:00"/>
    <n v="6773"/>
    <n v="16520"/>
    <n v="9747"/>
    <n v="43"/>
    <n v="710360"/>
    <n v="0"/>
    <n v="0"/>
    <n v="710360"/>
    <n v="1999"/>
    <n v="134290"/>
    <n v="9"/>
    <n v="8"/>
    <x v="2"/>
    <s v="SI"/>
    <x v="0"/>
    <s v="Buena Venta"/>
  </r>
  <r>
    <n v="1214068"/>
    <x v="36"/>
    <s v="Nick Zandusky"/>
    <s v="224A Gertrude St,Fitzroy"/>
    <s v="Melbourne"/>
    <s v="VIC"/>
    <x v="1"/>
    <x v="2"/>
    <s v="Alto"/>
    <s v="Tijeras de acero inoxidable Apex Elite"/>
    <x v="0"/>
    <s v="Caja pequeña"/>
    <x v="1"/>
    <d v="2013-07-30T00:00:00"/>
    <n v="342"/>
    <n v="834"/>
    <n v="492"/>
    <n v="23"/>
    <n v="19182"/>
    <n v="0.06"/>
    <n v="1150.9199999999998"/>
    <n v="18031.080000000002"/>
    <n v="264"/>
    <n v="12477"/>
    <n v="29"/>
    <n v="7"/>
    <x v="2"/>
    <s v="NO"/>
    <x v="0"/>
    <s v="Venta Mala"/>
  </r>
  <r>
    <n v="1214068"/>
    <x v="135"/>
    <s v="Justin Knight"/>
    <s v="Macquarie Centre Cnr Herring Road &amp; Waterloo Road,Macquarie Park"/>
    <s v="Sydney"/>
    <s v="NSW"/>
    <x v="3"/>
    <x v="5"/>
    <s v="No especificado"/>
    <s v="Etiquetas Artisan 474"/>
    <x v="0"/>
    <s v="Caja pequeña"/>
    <x v="0"/>
    <d v="2013-03-31T00:00:00"/>
    <n v="184"/>
    <n v="288"/>
    <n v="104"/>
    <n v="10"/>
    <n v="2880"/>
    <n v="0.06"/>
    <n v="172.79999999999998"/>
    <n v="2707.2"/>
    <n v="99"/>
    <n v="2762"/>
    <n v="30"/>
    <n v="3"/>
    <x v="2"/>
    <s v="NO"/>
    <x v="1"/>
    <s v="Venta Mala"/>
  </r>
  <r>
    <n v="1214434"/>
    <x v="58"/>
    <s v="Adam Bellavance"/>
    <s v="106 Ebley Street,Bondi Junction"/>
    <s v="Sydney"/>
    <s v="NSW"/>
    <x v="2"/>
    <x v="9"/>
    <s v="Alto"/>
    <s v="Lápices de colores DrawIt, juego de 48 colores"/>
    <x v="0"/>
    <s v="Bolsa de envoltura"/>
    <x v="0"/>
    <d v="2013-07-01T00:00:00"/>
    <n v="2156"/>
    <n v="3655"/>
    <n v="1499"/>
    <n v="34"/>
    <n v="124270"/>
    <n v="0.01"/>
    <n v="1242.7"/>
    <n v="123027.3"/>
    <n v="1389"/>
    <n v="33129"/>
    <n v="29"/>
    <n v="6"/>
    <x v="2"/>
    <s v="SI"/>
    <x v="0"/>
    <s v="Venta Mala"/>
  </r>
  <r>
    <n v="1214434"/>
    <x v="54"/>
    <s v="Alex Russell"/>
    <s v="99 Lygon Street,East Brunswick"/>
    <s v="Melbourne"/>
    <s v="VIC"/>
    <x v="2"/>
    <x v="2"/>
    <s v="Bajo"/>
    <s v="Etiquetas Artisan 479"/>
    <x v="0"/>
    <s v="Caja pequeña"/>
    <x v="0"/>
    <d v="2013-05-15T00:00:00"/>
    <n v="159"/>
    <n v="261"/>
    <n v="102"/>
    <n v="44"/>
    <n v="11484"/>
    <n v="0.03"/>
    <n v="344.52"/>
    <n v="11139.48"/>
    <n v="50"/>
    <n v="8851"/>
    <n v="13"/>
    <n v="5"/>
    <x v="2"/>
    <s v="NO"/>
    <x v="0"/>
    <s v="Venta Mala"/>
  </r>
  <r>
    <n v="1214799"/>
    <x v="285"/>
    <s v="Emily Grady"/>
    <s v="359 Crown Street,Surry Hills"/>
    <s v="Sydney"/>
    <s v="NSW"/>
    <x v="2"/>
    <x v="3"/>
    <s v="Bajo"/>
    <s v="Hojas de notas de EcoTones"/>
    <x v="0"/>
    <s v="Caja pequeña"/>
    <x v="0"/>
    <d v="2013-04-08T00:00:00"/>
    <n v="252"/>
    <n v="400"/>
    <n v="148"/>
    <n v="32"/>
    <n v="12800"/>
    <n v="0.01"/>
    <n v="128"/>
    <n v="12672"/>
    <n v="130"/>
    <n v="2329"/>
    <n v="6"/>
    <n v="4"/>
    <x v="2"/>
    <s v="NO"/>
    <x v="0"/>
    <s v="Venta Mala"/>
  </r>
  <r>
    <n v="1214799"/>
    <x v="139"/>
    <s v="Joni Wasserman"/>
    <s v="Westfield Sydney,Sydney"/>
    <s v="Sydney"/>
    <s v="NSW"/>
    <x v="0"/>
    <x v="1"/>
    <s v="Crítico"/>
    <s v="Sobres de entreoficina de colores Smiths"/>
    <x v="0"/>
    <s v="Caja pequeña"/>
    <x v="0"/>
    <d v="2013-10-12T00:00:00"/>
    <n v="1983"/>
    <n v="3098"/>
    <n v="1115"/>
    <n v="11"/>
    <n v="34078"/>
    <n v="0.03"/>
    <n v="1022.3399999999999"/>
    <n v="33055.660000000003"/>
    <n v="1951"/>
    <n v="149597"/>
    <n v="5"/>
    <n v="10"/>
    <x v="2"/>
    <s v="NO"/>
    <x v="0"/>
    <s v="Buena Venta"/>
  </r>
  <r>
    <n v="1214799"/>
    <x v="286"/>
    <s v="Mike Kennedy"/>
    <s v="99 Lygon Street,East Brunswick"/>
    <s v="Melbourne"/>
    <s v="VIC"/>
    <x v="3"/>
    <x v="2"/>
    <s v="No especificado"/>
    <s v="Carro de archivos personal multiuso y juego de ruedas, tres compartimentos apilables"/>
    <x v="0"/>
    <s v="Caja pequeña"/>
    <x v="0"/>
    <d v="2014-12-15T00:00:00"/>
    <n v="1495"/>
    <n v="3476"/>
    <n v="1981"/>
    <n v="15"/>
    <n v="52140"/>
    <n v="0.01"/>
    <n v="521.4"/>
    <n v="51618.6"/>
    <n v="822"/>
    <n v="365332"/>
    <n v="13"/>
    <n v="12"/>
    <x v="0"/>
    <s v="NO"/>
    <x v="0"/>
    <s v="Buena Venta"/>
  </r>
  <r>
    <n v="1215164"/>
    <x v="70"/>
    <s v="Harold Pawlan"/>
    <s v="180 High Street,Windsor"/>
    <s v="Melbourne"/>
    <s v="VIC"/>
    <x v="2"/>
    <x v="2"/>
    <s v="Medio"/>
    <s v="Tijeras rectas Apex"/>
    <x v="1"/>
    <s v="Tambor Jumbo"/>
    <x v="2"/>
    <d v="2015-03-16T00:00:00"/>
    <n v="519"/>
    <n v="1298"/>
    <n v="779"/>
    <n v="46"/>
    <n v="59708"/>
    <n v="7.0000000000000007E-2"/>
    <n v="4179.5600000000004"/>
    <n v="55528.44"/>
    <n v="314"/>
    <n v="43159"/>
    <n v="16"/>
    <n v="3"/>
    <x v="1"/>
    <s v="NO"/>
    <x v="1"/>
    <s v="Venta Mala"/>
  </r>
  <r>
    <n v="1215164"/>
    <x v="287"/>
    <s v="Tom Ashbrook"/>
    <s v="Westfield Sydney,Sydney"/>
    <s v="Sydney"/>
    <s v="NSW"/>
    <x v="0"/>
    <x v="1"/>
    <s v="Alto"/>
    <s v="Tijeras rectas Apex"/>
    <x v="0"/>
    <s v="Caja pequeña"/>
    <x v="0"/>
    <d v="2015-03-23T00:00:00"/>
    <n v="519"/>
    <n v="1298"/>
    <n v="879"/>
    <n v="2"/>
    <n v="2596"/>
    <n v="0.05"/>
    <n v="129.80000000000001"/>
    <n v="2466.1999999999998"/>
    <n v="314"/>
    <n v="42468"/>
    <n v="22"/>
    <n v="3"/>
    <x v="1"/>
    <s v="NO"/>
    <x v="1"/>
    <s v="Venta Mala"/>
  </r>
  <r>
    <n v="1215529"/>
    <x v="288"/>
    <s v="Steve Nguyen"/>
    <s v="73 York St,Sydney"/>
    <s v="Sydney"/>
    <s v="NSW"/>
    <x v="3"/>
    <x v="0"/>
    <s v="No especificado"/>
    <s v="Iluminadores artesanales de alto litro a prueba de manchas"/>
    <x v="0"/>
    <s v="Bolsa de envoltura"/>
    <x v="1"/>
    <d v="2014-02-13T00:00:00"/>
    <n v="298"/>
    <n v="584"/>
    <n v="286"/>
    <n v="39"/>
    <n v="22776"/>
    <n v="0.08"/>
    <n v="1822.08"/>
    <n v="20953.919999999998"/>
    <n v="83"/>
    <n v="12451"/>
    <n v="13"/>
    <n v="2"/>
    <x v="0"/>
    <s v="NO"/>
    <x v="1"/>
    <s v="Venta Mala"/>
  </r>
  <r>
    <n v="1215895"/>
    <x v="104"/>
    <s v="Christopher Schild"/>
    <s v="3A Lyons St,Strathfield"/>
    <s v="Sydney"/>
    <s v="NSW"/>
    <x v="2"/>
    <x v="0"/>
    <s v="No especificado"/>
    <s v="Carpetas Angle-D con anillos de bloqueo, portaetiquetas"/>
    <x v="0"/>
    <s v="Caja pequeña"/>
    <x v="0"/>
    <d v="2013-05-06T00:00:00"/>
    <n v="453"/>
    <n v="730"/>
    <n v="277"/>
    <n v="33"/>
    <n v="24090"/>
    <n v="0.05"/>
    <n v="1204.5"/>
    <n v="22885.5"/>
    <n v="772"/>
    <n v="23125"/>
    <n v="5"/>
    <n v="5"/>
    <x v="2"/>
    <s v="NO"/>
    <x v="1"/>
    <s v="Venta Mala"/>
  </r>
  <r>
    <n v="1215895"/>
    <x v="289"/>
    <s v="Monica Federle"/>
    <s v="834 Bourke St,Waterloo"/>
    <s v="Sydney"/>
    <s v="NSW"/>
    <x v="0"/>
    <x v="13"/>
    <s v="Bajo"/>
    <s v="Papel Pergamino Alto, Colores Surtidos"/>
    <x v="0"/>
    <s v="Bolsa de envoltura"/>
    <x v="1"/>
    <d v="2014-07-03T00:00:00"/>
    <n v="459"/>
    <n v="728"/>
    <n v="269"/>
    <n v="8"/>
    <n v="5824"/>
    <n v="0"/>
    <n v="0"/>
    <n v="5824"/>
    <n v="1115"/>
    <n v="11665"/>
    <n v="30"/>
    <n v="6"/>
    <x v="0"/>
    <s v="NO"/>
    <x v="1"/>
    <s v="Venta Mala"/>
  </r>
  <r>
    <n v="1215895"/>
    <x v="290"/>
    <s v="Feorge Ashbrook"/>
    <s v="506 Swan Street,Richmond"/>
    <s v="Melbourne"/>
    <s v="VIC"/>
    <x v="1"/>
    <x v="2"/>
    <s v="Bajo"/>
    <s v="Tijeras de acero inoxidable preferidas de Apex"/>
    <x v="2"/>
    <s v="Paquete pequeño"/>
    <x v="0"/>
    <d v="2014-09-22T00:00:00"/>
    <n v="250"/>
    <n v="568"/>
    <n v="318"/>
    <n v="17"/>
    <n v="9656"/>
    <n v="0.01"/>
    <n v="96.56"/>
    <n v="9559.44"/>
    <n v="360"/>
    <n v="23485"/>
    <n v="21"/>
    <n v="9"/>
    <x v="0"/>
    <s v="NO"/>
    <x v="0"/>
    <s v="Venta Mala"/>
  </r>
  <r>
    <n v="1215895"/>
    <x v="209"/>
    <s v="Carol Triggs"/>
    <s v="644 George St,Sydney"/>
    <s v="Sydney"/>
    <s v="NSW"/>
    <x v="0"/>
    <x v="10"/>
    <s v="No especificado"/>
    <s v="Carpetas de 3 anillos de uso general de Smiths"/>
    <x v="0"/>
    <s v="Caja pequeña"/>
    <x v="0"/>
    <d v="2013-09-02T00:00:00"/>
    <n v="118"/>
    <n v="188"/>
    <n v="70"/>
    <n v="27"/>
    <n v="5076"/>
    <n v="0.03"/>
    <n v="152.28"/>
    <n v="4923.72"/>
    <n v="149"/>
    <n v="7990"/>
    <n v="1"/>
    <n v="9"/>
    <x v="2"/>
    <s v="NO"/>
    <x v="1"/>
    <s v="Venta Mala"/>
  </r>
  <r>
    <n v="1215895"/>
    <x v="291"/>
    <s v="Liz Willingham"/>
    <s v="60 Commercial Rd,Prahran"/>
    <s v="Melbourne"/>
    <s v="VIC"/>
    <x v="3"/>
    <x v="8"/>
    <s v="Crítico"/>
    <s v="Carpetas de 3 anillos de uso general de Smiths"/>
    <x v="0"/>
    <s v="Caja pequeña"/>
    <x v="0"/>
    <d v="2013-10-23T00:00:00"/>
    <n v="118"/>
    <n v="188"/>
    <n v="70"/>
    <n v="43"/>
    <n v="8084"/>
    <n v="0.03"/>
    <n v="242.51999999999998"/>
    <n v="7841.48"/>
    <n v="149"/>
    <n v="7990"/>
    <n v="20"/>
    <n v="9"/>
    <x v="2"/>
    <s v="NO"/>
    <x v="1"/>
    <s v="Venta Mala"/>
  </r>
  <r>
    <n v="1216260"/>
    <x v="100"/>
    <s v="Larry Tron"/>
    <s v="4A Lyons St,Strathfield"/>
    <s v="Sydney"/>
    <s v="NSW"/>
    <x v="0"/>
    <x v="0"/>
    <s v="Medio"/>
    <s v="Resaltadores de acento Steady Pocket"/>
    <x v="0"/>
    <s v="Caja pequeña"/>
    <x v="0"/>
    <d v="2013-12-08T00:00:00"/>
    <n v="93"/>
    <n v="160"/>
    <n v="67"/>
    <n v="30"/>
    <n v="4800"/>
    <n v="0.02"/>
    <n v="96"/>
    <n v="4704"/>
    <n v="129"/>
    <n v="3729"/>
    <n v="8"/>
    <n v="12"/>
    <x v="2"/>
    <s v="NO"/>
    <x v="1"/>
    <s v="Venta Mala"/>
  </r>
  <r>
    <n v="1216625"/>
    <x v="143"/>
    <s v="Jasper Cacioppo"/>
    <s v="24 Addison Rd,Marrickville"/>
    <s v="Sydney"/>
    <s v="NSW"/>
    <x v="1"/>
    <x v="10"/>
    <s v="Medio"/>
    <s v="Carpetas de 3 anillos de uso general de Smiths"/>
    <x v="0"/>
    <s v="Paquete pequeño"/>
    <x v="0"/>
    <d v="2013-02-16T00:00:00"/>
    <n v="118"/>
    <n v="188"/>
    <n v="70"/>
    <n v="8"/>
    <n v="1504"/>
    <n v="0.03"/>
    <n v="45.12"/>
    <n v="1458.88"/>
    <n v="149"/>
    <n v="6046"/>
    <n v="15"/>
    <n v="2"/>
    <x v="2"/>
    <s v="NO"/>
    <x v="1"/>
    <s v="Venta Mala"/>
  </r>
  <r>
    <n v="1216625"/>
    <x v="292"/>
    <s v="Harold Pawlan"/>
    <s v="180 High Street,Windsor"/>
    <s v="Melbourne"/>
    <s v="VIC"/>
    <x v="3"/>
    <x v="2"/>
    <s v="Bajo"/>
    <s v="Pestelop Lápices Cortos"/>
    <x v="0"/>
    <s v="Caja pequeña"/>
    <x v="0"/>
    <d v="2014-03-06T00:00:00"/>
    <n v="109"/>
    <n v="260"/>
    <n v="151"/>
    <n v="30"/>
    <n v="7800"/>
    <n v="0.08"/>
    <n v="624"/>
    <n v="7176"/>
    <n v="240"/>
    <n v="8046"/>
    <n v="4"/>
    <n v="5"/>
    <x v="0"/>
    <s v="NO"/>
    <x v="1"/>
    <s v="Venta Mala"/>
  </r>
  <r>
    <n v="1216990"/>
    <x v="241"/>
    <s v="Shahid Shariari"/>
    <s v="3/219 Canley Vale Road,Canley Heights"/>
    <s v="Sydney"/>
    <s v="NSW"/>
    <x v="2"/>
    <x v="4"/>
    <s v="No especificado"/>
    <s v="Smiths Bulldog Clip"/>
    <x v="0"/>
    <s v="Caja pequeña"/>
    <x v="0"/>
    <d v="2013-10-28T00:00:00"/>
    <n v="231"/>
    <n v="378"/>
    <n v="147"/>
    <n v="6"/>
    <n v="2268"/>
    <n v="0.02"/>
    <n v="45.36"/>
    <n v="2222.64"/>
    <n v="71"/>
    <n v="7046"/>
    <n v="26"/>
    <n v="10"/>
    <x v="2"/>
    <s v="NO"/>
    <x v="0"/>
    <s v="Venta Mala"/>
  </r>
  <r>
    <n v="1216990"/>
    <x v="293"/>
    <s v="Joseph Airdo"/>
    <s v="Westfield Sydney,Sydney"/>
    <s v="Sydney"/>
    <s v="NSW"/>
    <x v="3"/>
    <x v="1"/>
    <s v="No especificado"/>
    <s v="Aglutinantes antiadherentes artesanales"/>
    <x v="0"/>
    <s v="Bolsa de envoltura"/>
    <x v="0"/>
    <d v="2015-06-30T00:00:00"/>
    <n v="274"/>
    <n v="449"/>
    <n v="175"/>
    <n v="45"/>
    <n v="20205"/>
    <n v="0.08"/>
    <n v="1616.4"/>
    <n v="18588.599999999999"/>
    <n v="149"/>
    <n v="7945"/>
    <n v="28"/>
    <n v="6"/>
    <x v="1"/>
    <s v="NO"/>
    <x v="0"/>
    <s v="Venta Mala"/>
  </r>
  <r>
    <n v="1216990"/>
    <x v="294"/>
    <s v="Jeremy Lonsdale"/>
    <s v="163 Concord Road,North Strathfield"/>
    <s v="Sydney"/>
    <s v="NSW"/>
    <x v="0"/>
    <x v="13"/>
    <s v="Medio"/>
    <s v="TechSavi Dúo Inalámbrico Elite"/>
    <x v="0"/>
    <s v="Caja pequeña"/>
    <x v="0"/>
    <d v="2014-06-04T00:00:00"/>
    <n v="6059"/>
    <n v="10098"/>
    <n v="4039"/>
    <n v="13"/>
    <n v="131274"/>
    <n v="0.01"/>
    <n v="1312.74"/>
    <n v="129961.26"/>
    <n v="718"/>
    <n v="264775"/>
    <n v="3"/>
    <n v="6"/>
    <x v="0"/>
    <s v="SI"/>
    <x v="0"/>
    <s v="Buena Venta"/>
  </r>
  <r>
    <n v="1216990"/>
    <x v="172"/>
    <s v="Michael Oakman"/>
    <s v="8 Rankins Lane ,Melbourne"/>
    <s v="Melbourne"/>
    <s v="VIC"/>
    <x v="1"/>
    <x v="2"/>
    <s v="No especificado"/>
    <s v="12 lápices cortos de colores"/>
    <x v="1"/>
    <s v="Caja pequeña"/>
    <x v="0"/>
    <d v="2015-01-03T00:00:00"/>
    <n v="109"/>
    <n v="260"/>
    <n v="151"/>
    <n v="26"/>
    <n v="6760"/>
    <n v="0.05"/>
    <n v="338"/>
    <n v="6422"/>
    <n v="240"/>
    <n v="4325"/>
    <n v="1"/>
    <n v="1"/>
    <x v="1"/>
    <s v="NO"/>
    <x v="1"/>
    <s v="Venta Mala"/>
  </r>
  <r>
    <n v="1216990"/>
    <x v="295"/>
    <s v="Thomas Boland"/>
    <s v="3/219 Canley Vale Road,Canley Heights"/>
    <s v="Sydney"/>
    <s v="NSW"/>
    <x v="1"/>
    <x v="4"/>
    <s v="No especificado"/>
    <s v="Bandas elásticas embolsadas"/>
    <x v="0"/>
    <s v="Caja pequeña"/>
    <x v="0"/>
    <d v="2013-12-21T00:00:00"/>
    <n v="24"/>
    <n v="126"/>
    <n v="102"/>
    <n v="2"/>
    <n v="252"/>
    <n v="7.0000000000000007E-2"/>
    <n v="17.64"/>
    <n v="234.36"/>
    <n v="70"/>
    <n v="4304"/>
    <n v="19"/>
    <n v="12"/>
    <x v="2"/>
    <s v="NO"/>
    <x v="0"/>
    <s v="Venta Mala"/>
  </r>
  <r>
    <n v="1217356"/>
    <x v="296"/>
    <s v="Anne Pryor"/>
    <s v="1-2/299 Sussex St,Sydney"/>
    <s v="Sydney"/>
    <s v="NSW"/>
    <x v="3"/>
    <x v="6"/>
    <s v="Medio"/>
    <s v="Etiquetas Artisan 474"/>
    <x v="0"/>
    <s v="Caja pequeña"/>
    <x v="0"/>
    <d v="2014-01-10T00:00:00"/>
    <n v="184"/>
    <n v="288"/>
    <n v="104"/>
    <n v="32"/>
    <n v="9216"/>
    <n v="0.09"/>
    <n v="829.43999999999994"/>
    <n v="8386.56"/>
    <n v="99"/>
    <n v="8868"/>
    <n v="10"/>
    <n v="1"/>
    <x v="0"/>
    <s v="NO"/>
    <x v="1"/>
    <s v="Venta Mala"/>
  </r>
  <r>
    <n v="1217721"/>
    <x v="131"/>
    <s v="Doborah Brumfield"/>
    <s v="644 George St,Sydney"/>
    <s v="Sydney"/>
    <s v="NSW"/>
    <x v="1"/>
    <x v="10"/>
    <s v="No especificado"/>
    <s v="Papel Pergamino Alto, Colores Surtidos"/>
    <x v="1"/>
    <s v="Caja pequeña"/>
    <x v="1"/>
    <d v="2014-05-18T00:00:00"/>
    <n v="459"/>
    <n v="728"/>
    <n v="269"/>
    <n v="29"/>
    <n v="21112"/>
    <n v="0.03"/>
    <n v="633.36"/>
    <n v="20478.64"/>
    <n v="1115"/>
    <n v="24526"/>
    <n v="17"/>
    <n v="5"/>
    <x v="0"/>
    <s v="NO"/>
    <x v="1"/>
    <s v="Venta Mala"/>
  </r>
  <r>
    <n v="1217721"/>
    <x v="264"/>
    <s v="Rob Haberlin"/>
    <s v="8 Rankins Lane ,Melbourne"/>
    <s v="Melbourne"/>
    <s v="VIC"/>
    <x v="1"/>
    <x v="2"/>
    <s v="Alto"/>
    <s v="Cubos de Memo Alto"/>
    <x v="0"/>
    <s v="Caja pequeña"/>
    <x v="0"/>
    <d v="2013-09-06T00:00:00"/>
    <n v="332"/>
    <n v="518"/>
    <n v="186"/>
    <n v="18"/>
    <n v="9324"/>
    <n v="0.05"/>
    <n v="466.20000000000005"/>
    <n v="8857.7999999999993"/>
    <n v="204"/>
    <n v="18028"/>
    <n v="4"/>
    <n v="9"/>
    <x v="2"/>
    <s v="NO"/>
    <x v="1"/>
    <s v="Venta Mala"/>
  </r>
  <r>
    <n v="1217721"/>
    <x v="218"/>
    <s v="Katrina Edelman"/>
    <s v="Westfield Miranda, 600 Kingsway,Miranda"/>
    <s v="Sydney"/>
    <s v="NSW"/>
    <x v="1"/>
    <x v="11"/>
    <s v="Bajo"/>
    <s v="Carpetas Angle-D con anillos de bloqueo, portaetiquetas"/>
    <x v="0"/>
    <s v="Caja pequeña"/>
    <x v="0"/>
    <d v="2015-04-11T00:00:00"/>
    <n v="453"/>
    <n v="730"/>
    <n v="277"/>
    <n v="40"/>
    <n v="29200"/>
    <n v="0"/>
    <n v="0"/>
    <n v="29200"/>
    <n v="772"/>
    <n v="33534"/>
    <n v="10"/>
    <n v="4"/>
    <x v="1"/>
    <s v="NO"/>
    <x v="0"/>
    <s v="Venta Mala"/>
  </r>
  <r>
    <n v="1218086"/>
    <x v="97"/>
    <s v="Liz Willingham"/>
    <s v="60 Commercial Rd,Prahran"/>
    <s v="Melbourne"/>
    <s v="VIC"/>
    <x v="2"/>
    <x v="8"/>
    <s v="Bajo"/>
    <s v="Etiquetas Artisan 481"/>
    <x v="1"/>
    <s v="Tambor Jumbo"/>
    <x v="2"/>
    <d v="2014-05-07T00:00:00"/>
    <n v="194"/>
    <n v="308"/>
    <n v="114"/>
    <n v="34"/>
    <n v="10472"/>
    <n v="0.02"/>
    <n v="209.44"/>
    <n v="10262.56"/>
    <n v="99"/>
    <n v="12425"/>
    <n v="3"/>
    <n v="5"/>
    <x v="0"/>
    <s v="NO"/>
    <x v="0"/>
    <s v="Venta Mala"/>
  </r>
  <r>
    <n v="1218451"/>
    <x v="83"/>
    <s v="Pauline Chand"/>
    <s v="501 George St,Sydney"/>
    <s v="Sydney"/>
    <s v="NSW"/>
    <x v="3"/>
    <x v="7"/>
    <s v="Bajo"/>
    <s v="TechSavi Dúo Inalámbrico Elite"/>
    <x v="1"/>
    <s v="Caja pequeña"/>
    <x v="0"/>
    <d v="2014-02-25T00:00:00"/>
    <n v="6059"/>
    <n v="10098"/>
    <n v="4039"/>
    <n v="12"/>
    <n v="121176"/>
    <n v="0.04"/>
    <n v="4847.04"/>
    <n v="116328.96000000001"/>
    <n v="718"/>
    <n v="30098"/>
    <n v="23"/>
    <n v="2"/>
    <x v="0"/>
    <s v="SI"/>
    <x v="0"/>
    <s v="Venta Mala"/>
  </r>
  <r>
    <n v="1218451"/>
    <x v="297"/>
    <s v="Victoria Pisteka"/>
    <s v="Westfield Sydney,Sydney"/>
    <s v="Sydney"/>
    <s v="NSW"/>
    <x v="2"/>
    <x v="1"/>
    <s v="Bajo"/>
    <s v="Papel de computadora de barra de color Smiths"/>
    <x v="0"/>
    <s v="Bolsa de envoltura"/>
    <x v="0"/>
    <d v="2013-11-07T00:00:00"/>
    <n v="2197"/>
    <n v="3544"/>
    <n v="1347"/>
    <n v="11"/>
    <n v="38984"/>
    <n v="0"/>
    <n v="0"/>
    <n v="38984"/>
    <n v="492"/>
    <n v="34725"/>
    <n v="5"/>
    <n v="11"/>
    <x v="2"/>
    <s v="NO"/>
    <x v="0"/>
    <s v="Venta Mala"/>
  </r>
  <r>
    <n v="1218451"/>
    <x v="8"/>
    <s v="John Lee"/>
    <s v="180 High Street,Windsor"/>
    <s v="Melbourne"/>
    <s v="VIC"/>
    <x v="2"/>
    <x v="2"/>
    <s v="Alto"/>
    <s v="Creator Tiza Antipolvo, 12/Paquete"/>
    <x v="0"/>
    <s v="Bolsa de envoltura"/>
    <x v="0"/>
    <d v="2014-06-10T00:00:00"/>
    <n v="109"/>
    <n v="182"/>
    <n v="73"/>
    <n v="34"/>
    <n v="6188"/>
    <n v="0.01"/>
    <n v="61.88"/>
    <n v="6126.12"/>
    <n v="100"/>
    <n v="8576"/>
    <n v="8"/>
    <n v="6"/>
    <x v="0"/>
    <s v="NO"/>
    <x v="0"/>
    <s v="Venta Mala"/>
  </r>
  <r>
    <n v="1218451"/>
    <x v="22"/>
    <s v="Thomas Boland"/>
    <s v="3/219 Canley Vale Road,Canley Heights"/>
    <s v="Sydney"/>
    <s v="NSW"/>
    <x v="3"/>
    <x v="4"/>
    <s v="No especificado"/>
    <s v="Etiquetas Artisan 474"/>
    <x v="0"/>
    <s v="Bolsa de envoltura"/>
    <x v="0"/>
    <d v="2015-05-24T00:00:00"/>
    <n v="184"/>
    <n v="288"/>
    <n v="104"/>
    <n v="17"/>
    <n v="4896"/>
    <n v="0.06"/>
    <n v="293.76"/>
    <n v="4602.24"/>
    <n v="99"/>
    <n v="7263"/>
    <n v="22"/>
    <n v="5"/>
    <x v="1"/>
    <s v="NO"/>
    <x v="0"/>
    <s v="Venta Mala"/>
  </r>
  <r>
    <n v="1218817"/>
    <x v="298"/>
    <s v="Valerie Dominguez"/>
    <s v="152 Bunnerong Road,Eastgardens"/>
    <s v="Sydney"/>
    <s v="NSW"/>
    <x v="2"/>
    <x v="0"/>
    <s v="Alto"/>
    <s v="Tijeras de acero inoxidable preferidas de Apex"/>
    <x v="0"/>
    <s v="Caja pequeña"/>
    <x v="0"/>
    <d v="2014-09-26T00:00:00"/>
    <n v="250"/>
    <n v="568"/>
    <n v="318"/>
    <n v="50"/>
    <n v="28400"/>
    <n v="7.0000000000000007E-2"/>
    <n v="1988.0000000000002"/>
    <n v="26412"/>
    <n v="360"/>
    <n v="23495"/>
    <n v="25"/>
    <n v="9"/>
    <x v="0"/>
    <s v="NO"/>
    <x v="1"/>
    <s v="Venta Mala"/>
  </r>
  <r>
    <n v="1218817"/>
    <x v="100"/>
    <s v="Larry Tron"/>
    <s v="4A Lyons St,Strathfield"/>
    <s v="Sydney"/>
    <s v="NSW"/>
    <x v="3"/>
    <x v="0"/>
    <s v="Medio"/>
    <s v="Sacapuntas Smiths SlimLine"/>
    <x v="0"/>
    <s v="Bolsa de envoltura"/>
    <x v="1"/>
    <d v="2013-12-08T00:00:00"/>
    <n v="479"/>
    <n v="1197"/>
    <n v="718"/>
    <n v="43"/>
    <n v="51471"/>
    <n v="0.03"/>
    <n v="1544.1299999999999"/>
    <n v="49926.87"/>
    <n v="581"/>
    <n v="47658"/>
    <n v="8"/>
    <n v="12"/>
    <x v="2"/>
    <s v="NO"/>
    <x v="1"/>
    <s v="Venta Mala"/>
  </r>
  <r>
    <n v="1219182"/>
    <x v="209"/>
    <s v="Carol Triggs"/>
    <s v="501 George St,Sydney"/>
    <s v="Sydney"/>
    <s v="NSW"/>
    <x v="1"/>
    <x v="7"/>
    <s v="Medio"/>
    <s v="Etiquetas de encuadernación artesanal"/>
    <x v="0"/>
    <s v="Paquete pequeño"/>
    <x v="1"/>
    <d v="2013-09-02T00:00:00"/>
    <n v="245"/>
    <n v="389"/>
    <n v="144"/>
    <n v="46"/>
    <n v="17894"/>
    <n v="0.05"/>
    <n v="894.7"/>
    <n v="16999.3"/>
    <n v="701"/>
    <n v="8985"/>
    <n v="1"/>
    <n v="9"/>
    <x v="2"/>
    <s v="NO"/>
    <x v="1"/>
    <s v="Venta Mala"/>
  </r>
  <r>
    <n v="1219182"/>
    <x v="299"/>
    <s v="Sanjety Skaria Arntzen"/>
    <s v="6/15 Cross Street,Double Bay"/>
    <s v="Sydney"/>
    <s v="NSW"/>
    <x v="3"/>
    <x v="9"/>
    <s v="Medio"/>
    <s v="Suministros de la máquina de encuadernación"/>
    <x v="0"/>
    <s v="Bolsa de envoltura"/>
    <x v="1"/>
    <d v="2013-10-02T00:00:00"/>
    <n v="1838"/>
    <n v="2917"/>
    <n v="1079"/>
    <n v="27"/>
    <n v="78759"/>
    <n v="0.09"/>
    <n v="7088.3099999999995"/>
    <n v="71670.69"/>
    <n v="627"/>
    <n v="2090"/>
    <n v="1"/>
    <n v="10"/>
    <x v="2"/>
    <s v="NO"/>
    <x v="1"/>
    <s v="Venta Mala"/>
  </r>
  <r>
    <n v="1219182"/>
    <x v="153"/>
    <s v="Bart Watters"/>
    <s v="Westfield 1 Anderson St,Chatswood"/>
    <s v="Sydney"/>
    <s v="NSW"/>
    <x v="3"/>
    <x v="5"/>
    <s v="Crítico"/>
    <s v="Artisan 48 Etiquetas"/>
    <x v="1"/>
    <s v="Caja pequeña"/>
    <x v="0"/>
    <d v="2014-09-18T00:00:00"/>
    <n v="384"/>
    <n v="630"/>
    <n v="246"/>
    <n v="18"/>
    <n v="11340"/>
    <n v="0.04"/>
    <n v="453.6"/>
    <n v="10886.4"/>
    <n v="50"/>
    <n v="12219"/>
    <n v="17"/>
    <n v="9"/>
    <x v="0"/>
    <s v="NO"/>
    <x v="1"/>
    <s v="Venta Mala"/>
  </r>
  <r>
    <n v="1219182"/>
    <x v="145"/>
    <s v="Neil French"/>
    <s v="523 King St,Newtown"/>
    <s v="Sydney"/>
    <s v="NSW"/>
    <x v="1"/>
    <x v="6"/>
    <s v="Crítico"/>
    <s v="Carpetas Angle-D con anillos de bloqueo, portaetiquetas"/>
    <x v="0"/>
    <s v="Bolsa de envoltura"/>
    <x v="1"/>
    <d v="2013-07-23T00:00:00"/>
    <n v="453"/>
    <n v="730"/>
    <n v="277"/>
    <n v="36"/>
    <n v="26280"/>
    <n v="0"/>
    <n v="0"/>
    <n v="26280"/>
    <n v="772"/>
    <n v="24325"/>
    <n v="20"/>
    <n v="7"/>
    <x v="2"/>
    <s v="NO"/>
    <x v="1"/>
    <s v="Venta Mala"/>
  </r>
  <r>
    <n v="1219547"/>
    <x v="300"/>
    <s v="Erica Bern"/>
    <s v="10 O'Connell St,Sydney"/>
    <s v="Sydney"/>
    <s v="NSW"/>
    <x v="1"/>
    <x v="6"/>
    <s v="No especificado"/>
    <s v="Etiquetas Artisan 474"/>
    <x v="0"/>
    <s v="Caja pequeña"/>
    <x v="0"/>
    <d v="2015-06-23T00:00:00"/>
    <n v="184"/>
    <n v="288"/>
    <n v="104"/>
    <n v="21"/>
    <n v="6048"/>
    <n v="0.05"/>
    <n v="302.40000000000003"/>
    <n v="5745.6"/>
    <n v="99"/>
    <n v="11353"/>
    <n v="21"/>
    <n v="6"/>
    <x v="1"/>
    <s v="NO"/>
    <x v="0"/>
    <s v="Venta Mala"/>
  </r>
  <r>
    <n v="1219912"/>
    <x v="273"/>
    <s v="Adam Shillingsburg"/>
    <s v="Westfield Parramatta,Parramatta"/>
    <s v="Sydney"/>
    <s v="NSW"/>
    <x v="2"/>
    <x v="12"/>
    <s v="Medio"/>
    <s v="Etiquetas Artisan 478"/>
    <x v="1"/>
    <s v="Caja pequeña"/>
    <x v="0"/>
    <d v="2013-07-23T00:00:00"/>
    <n v="314"/>
    <n v="491"/>
    <n v="177"/>
    <n v="12"/>
    <n v="5892"/>
    <n v="0"/>
    <n v="0"/>
    <n v="5892"/>
    <n v="50"/>
    <n v="13969"/>
    <n v="21"/>
    <n v="7"/>
    <x v="2"/>
    <s v="NO"/>
    <x v="0"/>
    <s v="Venta Mala"/>
  </r>
  <r>
    <n v="1219912"/>
    <x v="202"/>
    <s v="Carlos Meador"/>
    <s v="152 Bunnerong Road,Eastgardens"/>
    <s v="Sydney"/>
    <s v="NSW"/>
    <x v="1"/>
    <x v="0"/>
    <s v="Crítico"/>
    <s v="Sobres de rayos X con borde de diamante verde de archivo de color Ames"/>
    <x v="0"/>
    <s v="Caja pequeña"/>
    <x v="1"/>
    <d v="2015-05-20T00:00:00"/>
    <n v="5207"/>
    <n v="8398"/>
    <n v="3191"/>
    <n v="8"/>
    <n v="67184"/>
    <n v="0.04"/>
    <n v="2687.36"/>
    <n v="64496.639999999999"/>
    <n v="501"/>
    <n v="256875"/>
    <n v="19"/>
    <n v="5"/>
    <x v="1"/>
    <s v="NO"/>
    <x v="0"/>
    <s v="Buena Venta"/>
  </r>
  <r>
    <n v="1219912"/>
    <x v="97"/>
    <s v="Liz Willingham"/>
    <s v="60 Commercial Rd,Prahran"/>
    <s v="Melbourne"/>
    <s v="VIC"/>
    <x v="1"/>
    <x v="8"/>
    <s v="Medio"/>
    <s v="Teclado programable Adesso de 142 teclas"/>
    <x v="1"/>
    <s v="Caja pequeña"/>
    <x v="0"/>
    <d v="2014-05-07T00:00:00"/>
    <n v="3202"/>
    <n v="15248"/>
    <n v="12046"/>
    <n v="7"/>
    <n v="106736"/>
    <n v="0.01"/>
    <n v="1067.3600000000001"/>
    <n v="105668.64"/>
    <n v="400"/>
    <n v="91598"/>
    <n v="3"/>
    <n v="5"/>
    <x v="0"/>
    <s v="SI"/>
    <x v="1"/>
    <s v="Venta Mala"/>
  </r>
  <r>
    <n v="1220278"/>
    <x v="172"/>
    <s v="Michael Oakman"/>
    <s v="8 Rankins Lane ,Melbourne"/>
    <s v="Melbourne"/>
    <s v="VIC"/>
    <x v="1"/>
    <x v="2"/>
    <s v="Crítico"/>
    <s v="Etiquetas Artisan 481"/>
    <x v="0"/>
    <s v="Caja pequeña"/>
    <x v="0"/>
    <d v="2015-01-03T00:00:00"/>
    <n v="194"/>
    <n v="308"/>
    <n v="114"/>
    <n v="23"/>
    <n v="7084"/>
    <n v="0.02"/>
    <n v="141.68"/>
    <n v="6942.32"/>
    <n v="99"/>
    <n v="4753"/>
    <n v="1"/>
    <n v="1"/>
    <x v="1"/>
    <s v="NO"/>
    <x v="0"/>
    <s v="Venta Mala"/>
  </r>
  <r>
    <n v="1220278"/>
    <x v="301"/>
    <s v="Dionin Lloyd"/>
    <s v="85-113 Dunning Ave,Rosebery"/>
    <s v="Sydney"/>
    <s v="NSW"/>
    <x v="2"/>
    <x v="4"/>
    <s v="No especificado"/>
    <s v="Suministros de la máquina de encuadernación"/>
    <x v="0"/>
    <s v="Caja pequeña"/>
    <x v="0"/>
    <d v="2014-01-15T00:00:00"/>
    <n v="1838"/>
    <n v="2917"/>
    <n v="1079"/>
    <n v="26"/>
    <n v="75842"/>
    <n v="0.01"/>
    <n v="758.42"/>
    <n v="75083.58"/>
    <n v="627"/>
    <n v="12476"/>
    <n v="7"/>
    <n v="1"/>
    <x v="0"/>
    <s v="NO"/>
    <x v="0"/>
    <s v="Venta Mala"/>
  </r>
  <r>
    <n v="1220278"/>
    <x v="302"/>
    <s v="Nora Paige"/>
    <s v="85-113 Dunning Ave,Roseberry"/>
    <s v="Sydney"/>
    <s v="NSW"/>
    <x v="2"/>
    <x v="4"/>
    <s v="Alto"/>
    <s v="Teclado de acceso inalámbrico TechSavi"/>
    <x v="0"/>
    <s v="Caja pequeña"/>
    <x v="0"/>
    <d v="2015-06-05T00:00:00"/>
    <n v="1470"/>
    <n v="2999"/>
    <n v="1529"/>
    <n v="12"/>
    <n v="35988"/>
    <n v="7.0000000000000007E-2"/>
    <n v="2519.1600000000003"/>
    <n v="33468.839999999997"/>
    <n v="550"/>
    <n v="256777"/>
    <n v="4"/>
    <n v="6"/>
    <x v="1"/>
    <s v="NO"/>
    <x v="0"/>
    <s v="Buena Venta"/>
  </r>
  <r>
    <n v="1220278"/>
    <x v="35"/>
    <s v="Joy Smith"/>
    <s v="222 Barkly St,St Kilda"/>
    <s v="Melbourne"/>
    <s v="VIC"/>
    <x v="1"/>
    <x v="8"/>
    <s v="Bajo"/>
    <s v="Carpetas colgantes artesanales"/>
    <x v="0"/>
    <s v="Caja pequeña"/>
    <x v="1"/>
    <d v="2013-06-04T00:00:00"/>
    <n v="365"/>
    <n v="598"/>
    <n v="233"/>
    <n v="44"/>
    <n v="26312"/>
    <n v="0.01"/>
    <n v="263.12"/>
    <n v="26048.880000000001"/>
    <n v="149"/>
    <n v="12246"/>
    <n v="31"/>
    <n v="5"/>
    <x v="2"/>
    <s v="NO"/>
    <x v="1"/>
    <s v="Venta Mala"/>
  </r>
  <r>
    <n v="1220643"/>
    <x v="3"/>
    <s v="Sean Wendt"/>
    <s v="145 Ramsay St,Haberfield"/>
    <s v="Sydney"/>
    <s v="NSW"/>
    <x v="0"/>
    <x v="3"/>
    <s v="Crítico"/>
    <s v="Bandas elásticas embolsadas"/>
    <x v="0"/>
    <s v="Bolsa de envoltura"/>
    <x v="0"/>
    <d v="2013-02-20T00:00:00"/>
    <n v="24"/>
    <n v="126"/>
    <n v="102"/>
    <n v="8"/>
    <n v="1008"/>
    <n v="0.01"/>
    <n v="10.08"/>
    <n v="997.92"/>
    <n v="70"/>
    <n v="8758"/>
    <n v="18"/>
    <n v="2"/>
    <x v="2"/>
    <s v="NO"/>
    <x v="0"/>
    <s v="Venta Mala"/>
  </r>
  <r>
    <n v="1220643"/>
    <x v="303"/>
    <s v="Jasper Cacioppo"/>
    <s v="24 Addison Rd,Marrickville"/>
    <s v="Sydney"/>
    <s v="NSW"/>
    <x v="2"/>
    <x v="10"/>
    <s v="Bajo"/>
    <s v="Tijeras de acero inoxidable preferidas de Apex"/>
    <x v="0"/>
    <s v="Bolsa de envoltura"/>
    <x v="0"/>
    <d v="2013-09-18T00:00:00"/>
    <n v="250"/>
    <n v="568"/>
    <n v="318"/>
    <n v="21"/>
    <n v="11928"/>
    <n v="0"/>
    <n v="0"/>
    <n v="11928"/>
    <n v="360"/>
    <n v="23875"/>
    <n v="14"/>
    <n v="9"/>
    <x v="2"/>
    <s v="NO"/>
    <x v="0"/>
    <s v="Venta Mala"/>
  </r>
  <r>
    <n v="1220643"/>
    <x v="70"/>
    <s v="Harold Pawlan"/>
    <s v="180 High Street,Windsor"/>
    <s v="Melbourne"/>
    <s v="VIC"/>
    <x v="1"/>
    <x v="2"/>
    <s v="Alto"/>
    <s v="Sobres tintados de seguridad"/>
    <x v="1"/>
    <s v="Tambor Jumbo"/>
    <x v="2"/>
    <d v="2015-03-16T00:00:00"/>
    <n v="489"/>
    <n v="764"/>
    <n v="275"/>
    <n v="12"/>
    <n v="9168"/>
    <n v="0.06"/>
    <n v="550.07999999999993"/>
    <n v="8617.92"/>
    <n v="139"/>
    <n v="53859"/>
    <n v="16"/>
    <n v="3"/>
    <x v="1"/>
    <s v="NO"/>
    <x v="0"/>
    <s v="Venta Mala"/>
  </r>
  <r>
    <n v="1220643"/>
    <x v="43"/>
    <s v="Frank Merwin"/>
    <s v="260 Marrickville Rd,Marrickville"/>
    <s v="Sydney"/>
    <s v="NSW"/>
    <x v="2"/>
    <x v="5"/>
    <s v="Crítico"/>
    <s v="Etiquetas Artisan 474"/>
    <x v="1"/>
    <s v="Caja pequeña"/>
    <x v="0"/>
    <d v="2013-10-11T00:00:00"/>
    <n v="184"/>
    <n v="288"/>
    <n v="104"/>
    <n v="8"/>
    <n v="2304"/>
    <n v="0.05"/>
    <n v="115.2"/>
    <n v="2188.8000000000002"/>
    <n v="99"/>
    <n v="2763"/>
    <n v="9"/>
    <n v="10"/>
    <x v="2"/>
    <s v="NO"/>
    <x v="1"/>
    <s v="Venta Mala"/>
  </r>
  <r>
    <n v="1220643"/>
    <x v="304"/>
    <s v="Erin Ashbrook"/>
    <s v="1-2/299 Sussex St,Sydney"/>
    <s v="Sydney"/>
    <s v="NSW"/>
    <x v="1"/>
    <x v="6"/>
    <s v="No especificado"/>
    <s v="12 lápices cortos de colores"/>
    <x v="0"/>
    <s v="Caja pequeña"/>
    <x v="0"/>
    <d v="2016-11-30T00:00:00"/>
    <n v="109"/>
    <n v="260"/>
    <n v="151"/>
    <n v="20"/>
    <n v="5200"/>
    <n v="0"/>
    <n v="0"/>
    <n v="5200"/>
    <n v="240"/>
    <n v="501"/>
    <n v="26"/>
    <n v="11"/>
    <x v="3"/>
    <s v="NO"/>
    <x v="0"/>
    <s v="Venta Mala"/>
  </r>
  <r>
    <n v="1220643"/>
    <x v="290"/>
    <s v="George Ashbrook"/>
    <s v="506 Swan Street,Richmond"/>
    <s v="Melbourne"/>
    <s v="VIC"/>
    <x v="2"/>
    <x v="2"/>
    <s v="Bajo"/>
    <s v="Etiquetas Artisan 487"/>
    <x v="0"/>
    <s v="Bolsa de envoltura"/>
    <x v="0"/>
    <d v="2014-09-23T00:00:00"/>
    <n v="229"/>
    <n v="369"/>
    <n v="140"/>
    <n v="44"/>
    <n v="16236"/>
    <n v="0.01"/>
    <n v="162.36000000000001"/>
    <n v="16073.64"/>
    <n v="50"/>
    <n v="14930"/>
    <n v="21"/>
    <n v="9"/>
    <x v="0"/>
    <s v="NO"/>
    <x v="0"/>
    <s v="Venta Mala"/>
  </r>
  <r>
    <n v="1220643"/>
    <x v="305"/>
    <s v="Amy Cox"/>
    <s v="523 King St,Newtown"/>
    <s v="Sydney"/>
    <s v="NSW"/>
    <x v="0"/>
    <x v="6"/>
    <s v="No especificado"/>
    <s v="Palitos de tiza sin polvo Pizazz"/>
    <x v="0"/>
    <s v="Bolsa de envoltura"/>
    <x v="0"/>
    <d v="2013-10-23T00:00:00"/>
    <n v="109"/>
    <n v="168"/>
    <n v="59"/>
    <n v="49"/>
    <n v="8232"/>
    <n v="0.09"/>
    <n v="740.88"/>
    <n v="7491.12"/>
    <n v="100"/>
    <n v="6037"/>
    <n v="21"/>
    <n v="10"/>
    <x v="2"/>
    <s v="NO"/>
    <x v="0"/>
    <s v="Venta Mala"/>
  </r>
  <r>
    <n v="1221008"/>
    <x v="232"/>
    <s v="Michelle Moray"/>
    <s v="310 Wattle St,Ultimo"/>
    <s v="Sydney"/>
    <s v="NSW"/>
    <x v="3"/>
    <x v="6"/>
    <s v="Medio"/>
    <s v="Etiquetas Artisan 479"/>
    <x v="0"/>
    <s v="Caja pequeña"/>
    <x v="0"/>
    <d v="2015-05-12T00:00:00"/>
    <n v="159"/>
    <n v="261"/>
    <n v="102"/>
    <n v="27"/>
    <n v="7047"/>
    <n v="0.01"/>
    <n v="70.47"/>
    <n v="6976.53"/>
    <n v="50"/>
    <n v="8746"/>
    <n v="4"/>
    <n v="5"/>
    <x v="1"/>
    <s v="NO"/>
    <x v="0"/>
    <s v="Venta Mala"/>
  </r>
  <r>
    <n v="1221008"/>
    <x v="135"/>
    <s v="Justin Knight"/>
    <s v="Macquarie Centre Cnr Herring Road &amp; Waterloo Road,Macquarie Park"/>
    <s v="Sydney"/>
    <s v="NSW"/>
    <x v="0"/>
    <x v="5"/>
    <s v="Alto"/>
    <s v="Etiquetas Artisan 479"/>
    <x v="0"/>
    <s v="Caja pequeña"/>
    <x v="1"/>
    <d v="2013-03-31T00:00:00"/>
    <n v="159"/>
    <n v="261"/>
    <n v="102"/>
    <n v="31"/>
    <n v="8091"/>
    <n v="0.03"/>
    <n v="242.73"/>
    <n v="7848.27"/>
    <n v="50"/>
    <n v="285"/>
    <n v="30"/>
    <n v="3"/>
    <x v="2"/>
    <s v="NO"/>
    <x v="0"/>
    <s v="Venta Mala"/>
  </r>
  <r>
    <n v="1221373"/>
    <x v="61"/>
    <s v="Michael Grace"/>
    <s v="402 Argyle St,Moss Vale"/>
    <s v="Sydney"/>
    <s v="NSW"/>
    <x v="0"/>
    <x v="1"/>
    <s v="Alto"/>
    <s v="Beekin 6 Outlet Tira de Sobretensión Metálica"/>
    <x v="0"/>
    <s v="Bolsa de envoltura"/>
    <x v="0"/>
    <d v="2013-03-16T00:00:00"/>
    <n v="446"/>
    <n v="1089"/>
    <n v="643"/>
    <n v="7"/>
    <n v="7623"/>
    <n v="0.02"/>
    <n v="152.46"/>
    <n v="7470.54"/>
    <n v="450"/>
    <n v="33925"/>
    <n v="15"/>
    <n v="3"/>
    <x v="2"/>
    <s v="NO"/>
    <x v="1"/>
    <s v="Venta Mala"/>
  </r>
  <r>
    <n v="1221373"/>
    <x v="100"/>
    <s v="Gary Hwang"/>
    <s v="61 York St,Sydney"/>
    <s v="Sydney"/>
    <s v="NSW"/>
    <x v="2"/>
    <x v="9"/>
    <s v="Bajo"/>
    <s v="Tijeras rectas Apex"/>
    <x v="0"/>
    <s v="Paquete pequeño"/>
    <x v="0"/>
    <d v="2013-12-15T00:00:00"/>
    <n v="519"/>
    <n v="1298"/>
    <n v="779"/>
    <n v="22"/>
    <n v="28556"/>
    <n v="0.01"/>
    <n v="285.56"/>
    <n v="28270.44"/>
    <n v="314"/>
    <n v="24333"/>
    <n v="8"/>
    <n v="12"/>
    <x v="2"/>
    <s v="NO"/>
    <x v="1"/>
    <s v="Venta Mala"/>
  </r>
  <r>
    <n v="1221373"/>
    <x v="132"/>
    <s v="Brad Thomas"/>
    <s v="152 Bunnerong Road,Eastgardens"/>
    <s v="Sydney"/>
    <s v="NSW"/>
    <x v="1"/>
    <x v="0"/>
    <s v="Crítico"/>
    <s v="Suministros de la máquina de encuadernación"/>
    <x v="0"/>
    <s v="Caja pequeña"/>
    <x v="0"/>
    <d v="2013-05-20T00:00:00"/>
    <n v="1838"/>
    <n v="2917"/>
    <n v="1079"/>
    <n v="42"/>
    <n v="122514"/>
    <n v="0.04"/>
    <n v="4900.5600000000004"/>
    <n v="117613.44"/>
    <n v="527"/>
    <n v="26688"/>
    <n v="19"/>
    <n v="5"/>
    <x v="2"/>
    <s v="SI"/>
    <x v="0"/>
    <s v="Venta Mala"/>
  </r>
  <r>
    <n v="1221373"/>
    <x v="306"/>
    <s v="Charles Sheldon"/>
    <s v="180 High Street,Windsor"/>
    <s v="Melbourne"/>
    <s v="VIC"/>
    <x v="2"/>
    <x v="2"/>
    <s v="Alto"/>
    <s v="Teclado Beekin de 105 teclas negro"/>
    <x v="0"/>
    <s v="Caja pequeña"/>
    <x v="0"/>
    <d v="2013-07-27T00:00:00"/>
    <n v="639"/>
    <n v="1998"/>
    <n v="1359"/>
    <n v="47"/>
    <n v="93906"/>
    <n v="0.01"/>
    <n v="939.06000000000006"/>
    <n v="92966.94"/>
    <n v="400"/>
    <n v="34535"/>
    <n v="25"/>
    <n v="7"/>
    <x v="2"/>
    <s v="NO"/>
    <x v="1"/>
    <s v="Venta Mala"/>
  </r>
  <r>
    <n v="1221404"/>
    <x v="58"/>
    <s v="Cyma Kinney"/>
    <s v="Sydney Fish Market, Bank Street, Sydney"/>
    <s v="Sydney"/>
    <s v="NSW"/>
    <x v="0"/>
    <x v="3"/>
    <s v="Alto"/>
    <s v="Hojas de notas de EcoTones"/>
    <x v="1"/>
    <s v="Caja pequeña"/>
    <x v="0"/>
    <d v="2013-07-03T00:00:00"/>
    <n v="252"/>
    <n v="400"/>
    <n v="148"/>
    <n v="47"/>
    <n v="18800"/>
    <n v="0"/>
    <n v="0"/>
    <n v="18800"/>
    <n v="130"/>
    <n v="2209"/>
    <n v="29"/>
    <n v="6"/>
    <x v="2"/>
    <s v="NO"/>
    <x v="0"/>
    <s v="Venta Mala"/>
  </r>
  <r>
    <n v="1221739"/>
    <x v="307"/>
    <s v="Pres Peremoti"/>
    <s v="222 Barkly St,St Kilda"/>
    <s v="Melbourne"/>
    <s v="VIC"/>
    <x v="2"/>
    <x v="8"/>
    <s v="Alto"/>
    <s v="Etiquetas Artisan 487"/>
    <x v="0"/>
    <s v="Caja pequeña"/>
    <x v="0"/>
    <d v="2014-07-22T00:00:00"/>
    <n v="229"/>
    <n v="369"/>
    <n v="140"/>
    <n v="22"/>
    <n v="8118"/>
    <n v="0.01"/>
    <n v="81.180000000000007"/>
    <n v="8036.82"/>
    <n v="50"/>
    <n v="15355"/>
    <n v="13"/>
    <n v="7"/>
    <x v="0"/>
    <s v="NO"/>
    <x v="0"/>
    <s v="Venta Mala"/>
  </r>
  <r>
    <n v="1221739"/>
    <x v="271"/>
    <s v="Sarah Foster"/>
    <s v="Sydney Fish Market, Bank Street, Sydney"/>
    <s v="Sydney"/>
    <s v="NSW"/>
    <x v="1"/>
    <x v="3"/>
    <s v="Alto"/>
    <s v="Tijeras rectas Apex"/>
    <x v="0"/>
    <s v="Caja pequeña"/>
    <x v="0"/>
    <d v="2013-11-25T00:00:00"/>
    <n v="519"/>
    <n v="1298"/>
    <n v="779"/>
    <n v="6"/>
    <n v="7788"/>
    <n v="7.0000000000000007E-2"/>
    <n v="545.16000000000008"/>
    <n v="7242.84"/>
    <n v="314"/>
    <n v="44838"/>
    <n v="23"/>
    <n v="11"/>
    <x v="2"/>
    <s v="NO"/>
    <x v="0"/>
    <s v="Venta Mala"/>
  </r>
  <r>
    <n v="1222104"/>
    <x v="308"/>
    <s v="Edward Nazzal"/>
    <s v="2a/285A Crown St,Surry Hills"/>
    <s v="Sydney"/>
    <s v="NSW"/>
    <x v="1"/>
    <x v="3"/>
    <s v="Alto"/>
    <s v="Papel Pergamino Alto, Colores Surtidos"/>
    <x v="2"/>
    <s v="Paquete pequeño"/>
    <x v="0"/>
    <d v="2014-04-03T00:00:00"/>
    <n v="459"/>
    <n v="728"/>
    <n v="269"/>
    <n v="37"/>
    <n v="26936"/>
    <n v="0.09"/>
    <n v="2424.2399999999998"/>
    <n v="24511.760000000002"/>
    <n v="1115"/>
    <n v="14995"/>
    <n v="2"/>
    <n v="4"/>
    <x v="0"/>
    <s v="NO"/>
    <x v="1"/>
    <s v="Venta Mala"/>
  </r>
  <r>
    <n v="1222104"/>
    <x v="106"/>
    <s v="Ken Lonsdale"/>
    <s v="99 Lygon Street,East Brunswick"/>
    <s v="Melbourne"/>
    <s v="VIC"/>
    <x v="2"/>
    <x v="2"/>
    <s v="Medio"/>
    <s v="Artisan Hi-Liter GlideStik Iluminador Fluorescente, Tinta Amarilla"/>
    <x v="0"/>
    <s v="Caja pequeña"/>
    <x v="0"/>
    <d v="2014-02-17T00:00:00"/>
    <n v="105"/>
    <n v="195"/>
    <n v="90"/>
    <n v="20"/>
    <n v="3900"/>
    <n v="0.01"/>
    <n v="39"/>
    <n v="3861"/>
    <n v="163"/>
    <n v="14857"/>
    <n v="15"/>
    <n v="2"/>
    <x v="0"/>
    <s v="NO"/>
    <x v="1"/>
    <s v="Venta Mala"/>
  </r>
  <r>
    <n v="1222104"/>
    <x v="39"/>
    <s v="Sylvia Foulston"/>
    <s v="152 Bunnerong Road,Eastgardens"/>
    <s v="Sydney"/>
    <s v="NSW"/>
    <x v="3"/>
    <x v="0"/>
    <s v="Medio"/>
    <s v="Carpetas Angle-D con anillos de bloqueo, portaetiquetas"/>
    <x v="0"/>
    <s v="Caja pequeña"/>
    <x v="0"/>
    <d v="2013-10-13T00:00:00"/>
    <n v="453"/>
    <n v="730"/>
    <n v="277"/>
    <n v="27"/>
    <n v="19710"/>
    <n v="0.05"/>
    <n v="985.5"/>
    <n v="18724.5"/>
    <n v="772"/>
    <n v="379634"/>
    <n v="13"/>
    <n v="10"/>
    <x v="2"/>
    <s v="NO"/>
    <x v="0"/>
    <s v="Buena Venta"/>
  </r>
  <r>
    <n v="1222104"/>
    <x v="236"/>
    <s v="Vivek Sundaresam"/>
    <s v="152 Bunnerong Road,Eastgardens"/>
    <s v="Sydney"/>
    <s v="NSW"/>
    <x v="2"/>
    <x v="0"/>
    <s v="Alto"/>
    <s v="Sobres de colores"/>
    <x v="0"/>
    <s v="Bolsa de envoltura"/>
    <x v="0"/>
    <d v="2014-05-03T00:00:00"/>
    <n v="225"/>
    <n v="369"/>
    <n v="144"/>
    <n v="43"/>
    <n v="15867"/>
    <n v="0.03"/>
    <n v="476.01"/>
    <n v="15390.99"/>
    <n v="250"/>
    <n v="12809"/>
    <n v="2"/>
    <n v="5"/>
    <x v="0"/>
    <s v="NO"/>
    <x v="1"/>
    <s v="Venta Mala"/>
  </r>
  <r>
    <n v="1222104"/>
    <x v="39"/>
    <s v="Sylvia Foulston"/>
    <s v="152 Bunnerong Road,Eastgardens"/>
    <s v="Sydney"/>
    <s v="NSW"/>
    <x v="1"/>
    <x v="0"/>
    <s v="Alto"/>
    <s v="Rotafolio Artesanal Carpeta de Caballete, Negro"/>
    <x v="0"/>
    <s v="Caja pequeña"/>
    <x v="0"/>
    <d v="2013-10-13T00:00:00"/>
    <n v="1388"/>
    <n v="2238"/>
    <n v="850"/>
    <n v="47"/>
    <n v="105186"/>
    <n v="0"/>
    <n v="0"/>
    <n v="105186"/>
    <n v="1510"/>
    <n v="77964"/>
    <n v="13"/>
    <n v="10"/>
    <x v="2"/>
    <s v="SI"/>
    <x v="1"/>
    <s v="Venta Mala"/>
  </r>
  <r>
    <n v="1222469"/>
    <x v="309"/>
    <s v="Janet Martin"/>
    <s v="24 Addison Rd,Marrickville"/>
    <s v="Sydney"/>
    <s v="NSW"/>
    <x v="0"/>
    <x v="10"/>
    <s v="Alto"/>
    <s v="Etiquetas de encuadernación artesanal"/>
    <x v="0"/>
    <s v="Caja pequeña"/>
    <x v="0"/>
    <d v="2015-12-09T00:00:00"/>
    <n v="245"/>
    <n v="389"/>
    <n v="144"/>
    <n v="50"/>
    <n v="19450"/>
    <n v="0.01"/>
    <n v="194.5"/>
    <n v="19255.5"/>
    <n v="701"/>
    <n v="17752"/>
    <n v="8"/>
    <n v="12"/>
    <x v="1"/>
    <s v="NO"/>
    <x v="1"/>
    <s v="Venta Mala"/>
  </r>
  <r>
    <n v="1222469"/>
    <x v="92"/>
    <s v="Robert Barroso"/>
    <s v="163 Concord Road,North Strathfield"/>
    <s v="Sydney"/>
    <s v="NSW"/>
    <x v="2"/>
    <x v="13"/>
    <s v="Crítico"/>
    <s v="Etiquetas Artisan 487"/>
    <x v="0"/>
    <s v="Paquete pequeño"/>
    <x v="1"/>
    <d v="2013-04-20T00:00:00"/>
    <n v="229"/>
    <n v="369"/>
    <n v="140"/>
    <n v="44"/>
    <n v="16236"/>
    <n v="0.08"/>
    <n v="1298.8800000000001"/>
    <n v="14937.119999999999"/>
    <n v="50"/>
    <n v="15008"/>
    <n v="20"/>
    <n v="4"/>
    <x v="2"/>
    <s v="NO"/>
    <x v="1"/>
    <s v="Venta Mala"/>
  </r>
  <r>
    <n v="1222469"/>
    <x v="258"/>
    <s v="Michael Oakman"/>
    <s v="8 Rankins Lane ,Melbourne"/>
    <s v="Melbourne"/>
    <s v="VIC"/>
    <x v="1"/>
    <x v="2"/>
    <s v="Medio"/>
    <s v="Tijeras de acero inoxidable preferidas de Apex"/>
    <x v="1"/>
    <s v="Caja pequeña"/>
    <x v="0"/>
    <d v="2015-07-31T00:00:00"/>
    <n v="250"/>
    <n v="568"/>
    <n v="318"/>
    <n v="7"/>
    <n v="3976"/>
    <n v="0.01"/>
    <n v="39.76"/>
    <n v="3936.24"/>
    <n v="360"/>
    <n v="14205"/>
    <n v="27"/>
    <n v="7"/>
    <x v="1"/>
    <s v="NO"/>
    <x v="1"/>
    <s v="Venta Mala"/>
  </r>
  <r>
    <n v="1222834"/>
    <x v="310"/>
    <s v="Victoria Wilson"/>
    <s v="1/160 Anzac Parade,Kensington"/>
    <s v="Sydney"/>
    <s v="NSW"/>
    <x v="1"/>
    <x v="1"/>
    <s v="Crítico"/>
    <s v="Etiquetas Artisan 481"/>
    <x v="0"/>
    <s v="Caja pequeña"/>
    <x v="0"/>
    <d v="2014-08-02T00:00:00"/>
    <n v="194"/>
    <n v="308"/>
    <n v="114"/>
    <n v="25"/>
    <n v="7700"/>
    <n v="0.04"/>
    <n v="308"/>
    <n v="7392"/>
    <n v="99"/>
    <n v="4466"/>
    <n v="26"/>
    <n v="7"/>
    <x v="0"/>
    <s v="NO"/>
    <x v="0"/>
    <s v="Venta Mala"/>
  </r>
  <r>
    <n v="1222834"/>
    <x v="185"/>
    <s v="Neil Knudson"/>
    <s v="4A Lyons St,Strathfield"/>
    <s v="Sydney"/>
    <s v="NSW"/>
    <x v="3"/>
    <x v="0"/>
    <s v="No especificado"/>
    <s v="Iluminadores artesanales de alto litro a prueba de manchas"/>
    <x v="0"/>
    <s v="Caja pequeña"/>
    <x v="0"/>
    <d v="2013-06-27T00:00:00"/>
    <n v="298"/>
    <n v="584"/>
    <n v="286"/>
    <n v="33"/>
    <n v="19272"/>
    <n v="0.09"/>
    <n v="1734.48"/>
    <n v="17537.52"/>
    <n v="83"/>
    <n v="21861"/>
    <n v="26"/>
    <n v="6"/>
    <x v="2"/>
    <s v="NO"/>
    <x v="0"/>
    <s v="Venta Mala"/>
  </r>
  <r>
    <n v="1222834"/>
    <x v="311"/>
    <s v="Benjamin Farhat"/>
    <s v="188 Pitt Street,Sydney"/>
    <s v="Sydney"/>
    <s v="NSW"/>
    <x v="1"/>
    <x v="0"/>
    <s v="Crítico"/>
    <s v="Tijeras de oficina de Apex"/>
    <x v="0"/>
    <s v="Caja pequeña"/>
    <x v="0"/>
    <d v="2013-09-02T00:00:00"/>
    <n v="94"/>
    <n v="208"/>
    <n v="114"/>
    <n v="19"/>
    <n v="3952"/>
    <n v="0"/>
    <n v="0"/>
    <n v="3952"/>
    <n v="256"/>
    <n v="8753"/>
    <n v="28"/>
    <n v="9"/>
    <x v="2"/>
    <s v="NO"/>
    <x v="1"/>
    <s v="Venta Mala"/>
  </r>
  <r>
    <n v="1222834"/>
    <x v="140"/>
    <s v="Aaron Bergman"/>
    <s v="Westfield Sydney,Sydney"/>
    <s v="Sydney"/>
    <s v="NSW"/>
    <x v="3"/>
    <x v="1"/>
    <s v="Bajo"/>
    <s v="Etiquetas de encuadernación artesanal"/>
    <x v="0"/>
    <s v="Caja pequeña"/>
    <x v="0"/>
    <d v="2014-09-05T00:00:00"/>
    <n v="245"/>
    <n v="389"/>
    <n v="144"/>
    <n v="47"/>
    <n v="18283"/>
    <n v="0"/>
    <n v="0"/>
    <n v="18283"/>
    <n v="701"/>
    <n v="1409"/>
    <n v="4"/>
    <n v="9"/>
    <x v="0"/>
    <s v="NO"/>
    <x v="1"/>
    <s v="Venta Mala"/>
  </r>
  <r>
    <n v="1222834"/>
    <x v="295"/>
    <s v="Joy Smith"/>
    <s v="221 Barkly St,St Kilda"/>
    <s v="Melbourne"/>
    <s v="VIC"/>
    <x v="1"/>
    <x v="8"/>
    <s v="No especificado"/>
    <s v="Lámpara de trabajo polarizada 3Max con brazo de sujeción, gris claro"/>
    <x v="0"/>
    <s v="Bolsa de envoltura"/>
    <x v="0"/>
    <d v="2013-12-21T00:00:00"/>
    <n v="5616"/>
    <n v="13698"/>
    <n v="8082"/>
    <n v="40"/>
    <n v="547920"/>
    <n v="0.03"/>
    <n v="16437.599999999999"/>
    <n v="531482.4"/>
    <n v="2449"/>
    <n v="10404"/>
    <n v="19"/>
    <n v="12"/>
    <x v="2"/>
    <s v="SI"/>
    <x v="1"/>
    <s v="Venta Mala"/>
  </r>
  <r>
    <n v="1222834"/>
    <x v="312"/>
    <s v="Jamie Kunitz"/>
    <s v="Sydney Fish Market, Bank Street, Sydney"/>
    <s v="Sydney"/>
    <s v="NSW"/>
    <x v="1"/>
    <x v="3"/>
    <s v="No especificado"/>
    <s v="Tijeras de oficina de Apex"/>
    <x v="0"/>
    <s v="Caja pequeña"/>
    <x v="0"/>
    <d v="2014-11-20T00:00:00"/>
    <n v="94"/>
    <n v="208"/>
    <n v="114"/>
    <n v="21"/>
    <n v="4368"/>
    <n v="0.03"/>
    <n v="131.04"/>
    <n v="4236.96"/>
    <n v="256"/>
    <n v="8753"/>
    <n v="18"/>
    <n v="11"/>
    <x v="0"/>
    <s v="NO"/>
    <x v="0"/>
    <s v="Venta Mala"/>
  </r>
  <r>
    <n v="1222834"/>
    <x v="313"/>
    <s v="Philip Brown"/>
    <s v="499-501 Lygon Street,Carlton North"/>
    <s v="Melbourne"/>
    <s v="VIC"/>
    <x v="1"/>
    <x v="8"/>
    <s v="Crítico"/>
    <s v="Tijeras de oficina de Apex"/>
    <x v="0"/>
    <s v="Caja pequeña"/>
    <x v="0"/>
    <d v="2014-10-21T00:00:00"/>
    <n v="94"/>
    <n v="208"/>
    <n v="114"/>
    <n v="8"/>
    <n v="1664"/>
    <n v="0.08"/>
    <n v="133.12"/>
    <n v="1530.88"/>
    <n v="256"/>
    <n v="8753"/>
    <n v="21"/>
    <n v="10"/>
    <x v="0"/>
    <s v="NO"/>
    <x v="0"/>
    <s v="Venta Mala"/>
  </r>
  <r>
    <n v="1223200"/>
    <x v="29"/>
    <s v="Frank Atkinson"/>
    <s v="188 Pitt Street,Sydney"/>
    <s v="Sydney"/>
    <s v="NSW"/>
    <x v="2"/>
    <x v="0"/>
    <s v="Alto"/>
    <s v="Etiquetas Artisan 481"/>
    <x v="0"/>
    <s v="Caja pequeña"/>
    <x v="0"/>
    <d v="2015-07-24T00:00:00"/>
    <n v="194"/>
    <n v="308"/>
    <n v="114"/>
    <n v="43"/>
    <n v="13244"/>
    <n v="7.0000000000000007E-2"/>
    <n v="927.08"/>
    <n v="12316.92"/>
    <n v="99"/>
    <n v="5960"/>
    <n v="23"/>
    <n v="7"/>
    <x v="1"/>
    <s v="NO"/>
    <x v="1"/>
    <s v="Venta Mala"/>
  </r>
  <r>
    <n v="1223200"/>
    <x v="103"/>
    <s v="Saphhira Shifley"/>
    <s v="Westfield Miranda, 600 Kingsway,Miranda"/>
    <s v="Sydney"/>
    <s v="NSW"/>
    <x v="0"/>
    <x v="11"/>
    <s v="No especificado"/>
    <s v="Artisan Hi-Liter GlideStik Iluminador Fluorescente, Tinta Amarilla"/>
    <x v="0"/>
    <s v="Caja pequeña"/>
    <x v="0"/>
    <d v="2015-01-21T00:00:00"/>
    <n v="105"/>
    <n v="195"/>
    <n v="90"/>
    <n v="38"/>
    <n v="7410"/>
    <n v="0"/>
    <n v="0"/>
    <n v="7410"/>
    <n v="163"/>
    <n v="12851"/>
    <n v="20"/>
    <n v="1"/>
    <x v="1"/>
    <s v="NO"/>
    <x v="1"/>
    <s v="Venta Mala"/>
  </r>
  <r>
    <n v="1223200"/>
    <x v="122"/>
    <s v="Tamara Laus"/>
    <s v="96 Liverpool St,Sydney"/>
    <s v="Sydney"/>
    <s v="NSW"/>
    <x v="3"/>
    <x v="7"/>
    <s v="Crítico"/>
    <s v="Carpetas Angle-D con anillos de bloqueo, portaetiquetas"/>
    <x v="1"/>
    <s v="Caja mediana"/>
    <x v="1"/>
    <d v="2014-02-06T00:00:00"/>
    <n v="453"/>
    <n v="730"/>
    <n v="277"/>
    <n v="49"/>
    <n v="35770"/>
    <n v="0.06"/>
    <n v="2146.1999999999998"/>
    <n v="33623.800000000003"/>
    <n v="772"/>
    <n v="24355"/>
    <n v="3"/>
    <n v="2"/>
    <x v="0"/>
    <s v="NO"/>
    <x v="1"/>
    <s v="Venta Mala"/>
  </r>
  <r>
    <n v="1223200"/>
    <x v="314"/>
    <s v="Vivek Grady"/>
    <s v="99 Lygon Street,East Brunswick"/>
    <s v="Melbourne"/>
    <s v="VIC"/>
    <x v="0"/>
    <x v="2"/>
    <s v="No especificado"/>
    <s v="Lengüetas de plástico reposicionables imprimibles artesanalmente"/>
    <x v="0"/>
    <s v="Bolsa de envoltura"/>
    <x v="1"/>
    <d v="2015-10-16T00:00:00"/>
    <n v="533"/>
    <n v="860"/>
    <n v="327"/>
    <n v="35"/>
    <n v="30100"/>
    <n v="0.01"/>
    <n v="301"/>
    <n v="29799"/>
    <n v="619"/>
    <n v="5960"/>
    <n v="15"/>
    <n v="10"/>
    <x v="1"/>
    <s v="NO"/>
    <x v="0"/>
    <s v="Venta Mala"/>
  </r>
  <r>
    <n v="1223565"/>
    <x v="232"/>
    <s v="James Galang"/>
    <s v="Westfield 1 Anderson St,Chatswood"/>
    <s v="Sydney"/>
    <s v="NSW"/>
    <x v="1"/>
    <x v="5"/>
    <s v="Bajo"/>
    <s v="Contestador automático digital 1726"/>
    <x v="0"/>
    <s v="Caja pequeña"/>
    <x v="0"/>
    <d v="2015-05-08T00:00:00"/>
    <n v="882"/>
    <n v="2099"/>
    <n v="1217"/>
    <n v="38"/>
    <n v="79762"/>
    <n v="0.05"/>
    <n v="3988.1000000000004"/>
    <n v="75773.899999999994"/>
    <n v="481"/>
    <n v="46583"/>
    <n v="4"/>
    <n v="5"/>
    <x v="1"/>
    <s v="NO"/>
    <x v="0"/>
    <s v="Venta Mala"/>
  </r>
  <r>
    <n v="1223565"/>
    <x v="315"/>
    <s v="Aleksandra Gannaway"/>
    <s v="Hoyts Entertainment Quarter 122 Lang Road,Moore Park"/>
    <s v="Sydney"/>
    <s v="NSW"/>
    <x v="1"/>
    <x v="0"/>
    <s v="Medio"/>
    <s v="Teléfono 210 Trimline, Blanco"/>
    <x v="0"/>
    <s v="Paquete pequeño"/>
    <x v="0"/>
    <d v="2014-01-17T00:00:00"/>
    <n v="991"/>
    <n v="1599"/>
    <n v="608"/>
    <n v="46"/>
    <n v="73554"/>
    <n v="7.0000000000000007E-2"/>
    <n v="5148.7800000000007"/>
    <n v="68405.22"/>
    <n v="1128"/>
    <n v="58559"/>
    <n v="15"/>
    <n v="1"/>
    <x v="0"/>
    <s v="NO"/>
    <x v="0"/>
    <s v="Venta Mala"/>
  </r>
  <r>
    <n v="1223565"/>
    <x v="102"/>
    <s v="Ionia McGrath"/>
    <s v="Westfield Parramatta,Parramatta"/>
    <s v="Sydney"/>
    <s v="NSW"/>
    <x v="1"/>
    <x v="12"/>
    <s v="No especificado"/>
    <s v="28 Portaequipajes Maxi Copacity, Perla"/>
    <x v="0"/>
    <s v="Caja pequeña"/>
    <x v="0"/>
    <d v="2015-02-06T00:00:00"/>
    <n v="8422"/>
    <n v="21055"/>
    <n v="12633"/>
    <n v="24"/>
    <n v="505320"/>
    <n v="0.04"/>
    <n v="20212.8"/>
    <n v="485107.20000000001"/>
    <n v="999"/>
    <n v="43859"/>
    <n v="3"/>
    <n v="2"/>
    <x v="1"/>
    <s v="SI"/>
    <x v="0"/>
    <s v="Venta Mala"/>
  </r>
  <r>
    <n v="1223565"/>
    <x v="316"/>
    <s v="Toby Carlisle"/>
    <s v="6/15 Cross Street,Double Bay"/>
    <s v="Sydney"/>
    <s v="NSW"/>
    <x v="1"/>
    <x v="9"/>
    <s v="Alto"/>
    <s v="Carpetas colgantes artesanales"/>
    <x v="0"/>
    <s v="Caja pequeña"/>
    <x v="0"/>
    <d v="2014-11-12T00:00:00"/>
    <n v="365"/>
    <n v="598"/>
    <n v="233"/>
    <n v="11"/>
    <n v="6578"/>
    <n v="0.01"/>
    <n v="65.78"/>
    <n v="6512.22"/>
    <n v="149"/>
    <n v="14331"/>
    <n v="10"/>
    <n v="11"/>
    <x v="0"/>
    <s v="NO"/>
    <x v="0"/>
    <s v="Venta Mala"/>
  </r>
  <r>
    <n v="1223565"/>
    <x v="8"/>
    <s v="John Lee"/>
    <s v="180 High Street,Windsor"/>
    <s v="Melbourne"/>
    <s v="VIC"/>
    <x v="1"/>
    <x v="2"/>
    <s v="Bajo"/>
    <s v="Carpetas colgantes artesanales"/>
    <x v="1"/>
    <s v="Tambor Jumbo"/>
    <x v="2"/>
    <d v="2014-06-10T00:00:00"/>
    <n v="365"/>
    <n v="598"/>
    <n v="233"/>
    <n v="35"/>
    <n v="20930"/>
    <n v="0.08"/>
    <n v="1674.4"/>
    <n v="19255.599999999999"/>
    <n v="149"/>
    <n v="13255"/>
    <n v="8"/>
    <n v="6"/>
    <x v="0"/>
    <s v="NO"/>
    <x v="0"/>
    <s v="Venta Mala"/>
  </r>
  <r>
    <n v="1223565"/>
    <x v="317"/>
    <s v="Steve Chapman"/>
    <s v="1/50-58 Hunter St,Sydney"/>
    <s v="Sydney"/>
    <s v="NSW"/>
    <x v="1"/>
    <x v="11"/>
    <s v="Bajo"/>
    <s v="Lápices de acuarela GrawIt Pizazz, juego de 10 colores con pincel"/>
    <x v="0"/>
    <s v="Caja pequeña"/>
    <x v="1"/>
    <d v="2014-04-11T00:00:00"/>
    <n v="239"/>
    <n v="426"/>
    <n v="187"/>
    <n v="47"/>
    <n v="20022"/>
    <n v="0.01"/>
    <n v="200.22"/>
    <n v="19821.78"/>
    <n v="120"/>
    <n v="7031"/>
    <n v="6"/>
    <n v="4"/>
    <x v="0"/>
    <s v="NO"/>
    <x v="0"/>
    <s v="Venta Mala"/>
  </r>
  <r>
    <n v="1223930"/>
    <x v="146"/>
    <s v="Giulietta Baptist"/>
    <s v="Hoyts Entertainment Quarter 122 Lang Road,Moore Park"/>
    <s v="Sydney"/>
    <s v="NSW"/>
    <x v="3"/>
    <x v="0"/>
    <s v="No especificado"/>
    <s v="Clips de oro Smiths"/>
    <x v="0"/>
    <s v="Caja pequeña"/>
    <x v="1"/>
    <d v="2014-09-29T00:00:00"/>
    <n v="182"/>
    <n v="298"/>
    <n v="116"/>
    <n v="34"/>
    <n v="10132"/>
    <n v="7.0000000000000007E-2"/>
    <n v="709.24000000000012"/>
    <n v="9422.76"/>
    <n v="158"/>
    <n v="6859"/>
    <n v="28"/>
    <n v="9"/>
    <x v="0"/>
    <s v="NO"/>
    <x v="1"/>
    <s v="Venta Mala"/>
  </r>
  <r>
    <n v="1223930"/>
    <x v="153"/>
    <s v="Bart Watters"/>
    <s v="Westfield 1 Anderson St,Chatswood"/>
    <s v="Sydney"/>
    <s v="NSW"/>
    <x v="2"/>
    <x v="5"/>
    <s v="Alto"/>
    <s v="Smiths Pen Style Liquid Stix; Surtido (amarillo, rosa, verde, azul, naranja), 5/Paquete"/>
    <x v="0"/>
    <s v="Bolsa de envoltura"/>
    <x v="0"/>
    <d v="2014-09-18T00:00:00"/>
    <n v="388"/>
    <n v="647"/>
    <n v="259"/>
    <n v="33"/>
    <n v="21351"/>
    <n v="0.06"/>
    <n v="1281.06"/>
    <n v="20069.939999999999"/>
    <n v="122"/>
    <n v="5940"/>
    <n v="17"/>
    <n v="9"/>
    <x v="0"/>
    <s v="NO"/>
    <x v="1"/>
    <s v="Venta Mala"/>
  </r>
  <r>
    <n v="1223930"/>
    <x v="217"/>
    <s v="Aleksandra Gannaway"/>
    <s v="Hoyts Entertainment Quarter 122 Lang Road,Moore Park"/>
    <s v="Sydney"/>
    <s v="NSW"/>
    <x v="0"/>
    <x v="0"/>
    <s v="Bajo"/>
    <s v="Cubos de Memo Alto"/>
    <x v="1"/>
    <s v="Caja pequeña"/>
    <x v="0"/>
    <d v="2013-09-28T00:00:00"/>
    <n v="332"/>
    <n v="518"/>
    <n v="186"/>
    <n v="23"/>
    <n v="11914"/>
    <n v="0.03"/>
    <n v="357.41999999999996"/>
    <n v="11556.58"/>
    <n v="204"/>
    <n v="11522"/>
    <n v="26"/>
    <n v="9"/>
    <x v="2"/>
    <s v="NO"/>
    <x v="1"/>
    <s v="Venta Mala"/>
  </r>
  <r>
    <n v="1224295"/>
    <x v="318"/>
    <s v="Nancy Lomonaco"/>
    <s v="523 King St,Newtown"/>
    <s v="Sydney"/>
    <s v="NSW"/>
    <x v="0"/>
    <x v="6"/>
    <s v="Alto"/>
    <s v="Etiquetas Artisan 487"/>
    <x v="0"/>
    <s v="Caja pequeña"/>
    <x v="0"/>
    <d v="2013-09-03T00:00:00"/>
    <n v="229"/>
    <n v="369"/>
    <n v="140"/>
    <n v="48"/>
    <n v="17712"/>
    <n v="0.02"/>
    <n v="354.24"/>
    <n v="17357.759999999998"/>
    <n v="50"/>
    <n v="11522"/>
    <n v="29"/>
    <n v="8"/>
    <x v="2"/>
    <s v="NO"/>
    <x v="0"/>
    <s v="Venta Mala"/>
  </r>
  <r>
    <n v="1224295"/>
    <x v="155"/>
    <s v="Jim Kriz"/>
    <s v="85-113 Dunning Ave,Roseberry"/>
    <s v="Sydney"/>
    <s v="NSW"/>
    <x v="0"/>
    <x v="4"/>
    <s v="Medio"/>
    <s v="Encuadernadores artesanales"/>
    <x v="1"/>
    <s v="Caja pequeña"/>
    <x v="0"/>
    <d v="2013-06-13T00:00:00"/>
    <n v="118"/>
    <n v="188"/>
    <n v="70"/>
    <n v="37"/>
    <n v="6956"/>
    <n v="0.01"/>
    <n v="69.56"/>
    <n v="6886.44"/>
    <n v="149"/>
    <n v="14472"/>
    <n v="11"/>
    <n v="6"/>
    <x v="2"/>
    <s v="NO"/>
    <x v="0"/>
    <s v="Venta Mala"/>
  </r>
  <r>
    <n v="1224295"/>
    <x v="106"/>
    <s v="Sandra Glassco"/>
    <s v="224A Gertrude St,Fitzroy"/>
    <s v="Melbourne"/>
    <s v="VIC"/>
    <x v="2"/>
    <x v="2"/>
    <s v="Bajo"/>
    <s v="Postes de encuadernación"/>
    <x v="0"/>
    <s v="Paquete pequeño"/>
    <x v="0"/>
    <d v="2014-02-16T00:00:00"/>
    <n v="350"/>
    <n v="574"/>
    <n v="224"/>
    <n v="22"/>
    <n v="12628"/>
    <n v="0.01"/>
    <n v="126.28"/>
    <n v="12501.72"/>
    <n v="501"/>
    <n v="4485"/>
    <n v="15"/>
    <n v="2"/>
    <x v="0"/>
    <s v="NO"/>
    <x v="0"/>
    <s v="Venta Mala"/>
  </r>
  <r>
    <n v="1224295"/>
    <x v="247"/>
    <s v="Sanjit Jacobs"/>
    <s v="541 Church St,Richmond"/>
    <s v="Melbourne"/>
    <s v="VIC"/>
    <x v="1"/>
    <x v="8"/>
    <s v="No especificado"/>
    <s v="Iluminador fluorescente Artisan Hi-Liter Comfort Grip, tinta amarilla"/>
    <x v="0"/>
    <s v="Bolsa de envoltura"/>
    <x v="0"/>
    <d v="2014-02-03T00:00:00"/>
    <n v="192"/>
    <n v="326"/>
    <n v="134"/>
    <n v="41"/>
    <n v="13366"/>
    <n v="0"/>
    <n v="0"/>
    <n v="13366"/>
    <n v="186"/>
    <n v="14738"/>
    <n v="2"/>
    <n v="2"/>
    <x v="0"/>
    <s v="NO"/>
    <x v="1"/>
    <s v="Venta Mala"/>
  </r>
  <r>
    <n v="1224295"/>
    <x v="134"/>
    <s v="Thais Sissman"/>
    <s v="53-55 Liverpool St,Sydney"/>
    <s v="Sydney"/>
    <s v="NSW"/>
    <x v="0"/>
    <x v="0"/>
    <s v="Crítico"/>
    <s v="Hojas de notas de EcoTones"/>
    <x v="1"/>
    <s v="Caja pequeña"/>
    <x v="0"/>
    <d v="2013-05-23T00:00:00"/>
    <n v="252"/>
    <n v="400"/>
    <n v="148"/>
    <n v="45"/>
    <n v="18000"/>
    <n v="0.08"/>
    <n v="1440"/>
    <n v="16560"/>
    <n v="130"/>
    <n v="16745"/>
    <n v="22"/>
    <n v="5"/>
    <x v="2"/>
    <s v="NO"/>
    <x v="1"/>
    <s v="Venta Mala"/>
  </r>
  <r>
    <n v="1224295"/>
    <x v="102"/>
    <s v="Claire Good"/>
    <s v="7/370-374 Victoria Ave,Chatswood"/>
    <s v="Sydney"/>
    <s v="NSW"/>
    <x v="0"/>
    <x v="12"/>
    <s v="Medio"/>
    <s v="Tijeras de acero inoxidable preferidas de Apex"/>
    <x v="0"/>
    <s v="Caja pequeña"/>
    <x v="0"/>
    <d v="2015-02-03T00:00:00"/>
    <n v="250"/>
    <n v="568"/>
    <n v="318"/>
    <n v="1"/>
    <n v="568"/>
    <n v="0"/>
    <n v="0"/>
    <n v="568"/>
    <n v="360"/>
    <n v="23875"/>
    <n v="3"/>
    <n v="2"/>
    <x v="1"/>
    <s v="NO"/>
    <x v="1"/>
    <s v="Venta Mala"/>
  </r>
  <r>
    <n v="1224295"/>
    <x v="162"/>
    <s v="Dave Hallsten"/>
    <s v="1 John St,Waterloo"/>
    <s v="Sydney"/>
    <s v="NSW"/>
    <x v="3"/>
    <x v="13"/>
    <s v="Alto"/>
    <s v="Teclado de acceso TechSavi"/>
    <x v="0"/>
    <s v="Caja pequeña"/>
    <x v="0"/>
    <d v="2015-08-08T00:00:00"/>
    <n v="1007"/>
    <n v="1598"/>
    <n v="591"/>
    <n v="8"/>
    <n v="12784"/>
    <n v="0.09"/>
    <n v="1150.56"/>
    <n v="11633.44"/>
    <n v="400"/>
    <n v="12446"/>
    <n v="3"/>
    <n v="8"/>
    <x v="1"/>
    <s v="NO"/>
    <x v="1"/>
    <s v="Venta Mala"/>
  </r>
  <r>
    <n v="1224295"/>
    <x v="127"/>
    <s v="Carlos Soltero"/>
    <s v="1/41B Elizabeth Bay Rd,Elizabeth Bay"/>
    <s v="Sydney"/>
    <s v="NSW"/>
    <x v="2"/>
    <x v="13"/>
    <s v="No especificado"/>
    <s v="Refuerzos de agujeros artesanales"/>
    <x v="0"/>
    <s v="Caja pequeña"/>
    <x v="1"/>
    <d v="2015-02-06T00:00:00"/>
    <n v="399"/>
    <n v="623"/>
    <n v="224"/>
    <n v="45"/>
    <n v="28035"/>
    <n v="0.04"/>
    <n v="1121.4000000000001"/>
    <n v="26913.599999999999"/>
    <n v="697"/>
    <n v="17504"/>
    <n v="4"/>
    <n v="2"/>
    <x v="1"/>
    <s v="NO"/>
    <x v="0"/>
    <s v="Venta Mala"/>
  </r>
  <r>
    <n v="1224295"/>
    <x v="319"/>
    <s v="Craig Carroll"/>
    <s v="99 Lygon Street,East Brunswick"/>
    <s v="Melbourne"/>
    <s v="VIC"/>
    <x v="1"/>
    <x v="2"/>
    <s v="Medio"/>
    <s v="Etiquetas Artisan 481"/>
    <x v="0"/>
    <s v="Caja pequeña"/>
    <x v="0"/>
    <d v="2013-04-20T00:00:00"/>
    <n v="194"/>
    <n v="308"/>
    <n v="114"/>
    <n v="23"/>
    <n v="7084"/>
    <n v="0.01"/>
    <n v="70.84"/>
    <n v="7013.16"/>
    <n v="99"/>
    <n v="12405"/>
    <n v="18"/>
    <n v="4"/>
    <x v="2"/>
    <s v="NO"/>
    <x v="0"/>
    <s v="Venta Mala"/>
  </r>
  <r>
    <n v="1225026"/>
    <x v="288"/>
    <s v="Steve Nguyen"/>
    <s v="61 York St,Sydney"/>
    <s v="Sydney"/>
    <s v="NSW"/>
    <x v="3"/>
    <x v="9"/>
    <s v="Medio"/>
    <s v="Tijeras de acero inoxidable preferidas de Apex"/>
    <x v="0"/>
    <s v="Caja pequeña"/>
    <x v="1"/>
    <d v="2014-02-13T00:00:00"/>
    <n v="250"/>
    <n v="568"/>
    <n v="318"/>
    <n v="32"/>
    <n v="18176"/>
    <n v="0.09"/>
    <n v="1635.84"/>
    <n v="16540.16"/>
    <n v="360"/>
    <n v="23496"/>
    <n v="13"/>
    <n v="2"/>
    <x v="0"/>
    <s v="NO"/>
    <x v="1"/>
    <s v="Venta Mala"/>
  </r>
  <r>
    <n v="1225026"/>
    <x v="4"/>
    <s v="Christina Vanderzanden"/>
    <s v="188 Pitt Street,Sydney"/>
    <s v="Sydney"/>
    <s v="NSW"/>
    <x v="0"/>
    <x v="0"/>
    <s v="Alto"/>
    <s v="Etiquetas de encuadernación artesanal"/>
    <x v="0"/>
    <s v="Caja pequeña"/>
    <x v="0"/>
    <d v="2014-09-17T00:00:00"/>
    <n v="245"/>
    <n v="389"/>
    <n v="144"/>
    <n v="30"/>
    <n v="11670"/>
    <n v="0.03"/>
    <n v="350.09999999999997"/>
    <n v="11319.9"/>
    <n v="701"/>
    <n v="12245"/>
    <n v="13"/>
    <n v="9"/>
    <x v="0"/>
    <s v="NO"/>
    <x v="1"/>
    <s v="Venta Mala"/>
  </r>
  <r>
    <n v="1225026"/>
    <x v="320"/>
    <s v="Rob Haberlin"/>
    <s v="8 Rankins Lane ,Melbourne"/>
    <s v="Melbourne"/>
    <s v="VIC"/>
    <x v="1"/>
    <x v="2"/>
    <s v="Bajo"/>
    <s v="Archivo caliente de escritorio de 3 bolsillos"/>
    <x v="0"/>
    <s v="Paquete pequeño"/>
    <x v="0"/>
    <d v="2013-09-05T00:00:00"/>
    <n v="2218"/>
    <n v="5410"/>
    <n v="3192"/>
    <n v="50"/>
    <n v="270500"/>
    <n v="0.08"/>
    <n v="21640"/>
    <n v="248860"/>
    <n v="1999"/>
    <n v="94510"/>
    <n v="3"/>
    <n v="9"/>
    <x v="2"/>
    <s v="SI"/>
    <x v="0"/>
    <s v="Buena Venta"/>
  </r>
  <r>
    <n v="1225026"/>
    <x v="152"/>
    <s v="Tamara Chand"/>
    <s v="501 George St,Sydney"/>
    <s v="Sydney"/>
    <s v="NSW"/>
    <x v="3"/>
    <x v="7"/>
    <s v="Bajo"/>
    <s v="Tijeras Apex Box Cutter"/>
    <x v="0"/>
    <s v="Caja pequeña"/>
    <x v="0"/>
    <d v="2015-06-11T00:00:00"/>
    <n v="419"/>
    <n v="1023"/>
    <n v="604"/>
    <n v="50"/>
    <n v="51150"/>
    <n v="0.09"/>
    <n v="4603.5"/>
    <n v="46546.5"/>
    <n v="468"/>
    <n v="44838"/>
    <n v="11"/>
    <n v="6"/>
    <x v="1"/>
    <s v="NO"/>
    <x v="0"/>
    <s v="Venta Mala"/>
  </r>
  <r>
    <n v="1225026"/>
    <x v="169"/>
    <s v="Liz MacKendrick"/>
    <s v="224A Gertrude St,Fitzroy"/>
    <s v="Melbourne"/>
    <s v="VIC"/>
    <x v="3"/>
    <x v="2"/>
    <s v="Alto"/>
    <s v="Carpetas Angle-D con anillos de bloqueo, portaetiquetas"/>
    <x v="1"/>
    <s v="Caja grande"/>
    <x v="0"/>
    <d v="2013-06-16T00:00:00"/>
    <n v="453"/>
    <n v="730"/>
    <n v="277"/>
    <n v="20"/>
    <n v="14600"/>
    <n v="7.0000000000000007E-2"/>
    <n v="1022.0000000000001"/>
    <n v="13578"/>
    <n v="772"/>
    <n v="29304"/>
    <n v="16"/>
    <n v="6"/>
    <x v="2"/>
    <s v="NO"/>
    <x v="1"/>
    <s v="Venta Mala"/>
  </r>
  <r>
    <n v="1225026"/>
    <x v="135"/>
    <s v="Justin Knight"/>
    <s v="Macquarie Centre Cnr Herring Road &amp; Waterloo Road,Macquarie Park"/>
    <s v="Sydney"/>
    <s v="NSW"/>
    <x v="3"/>
    <x v="5"/>
    <s v="No especificado"/>
    <s v="Iluminadores fluorescentes Artisan Hi-Liter EverBold Pen Style, 4/Paquete"/>
    <x v="1"/>
    <s v="Caja grande"/>
    <x v="0"/>
    <d v="2013-03-31T00:00:00"/>
    <n v="448"/>
    <n v="814"/>
    <n v="366"/>
    <n v="45"/>
    <n v="36630"/>
    <n v="0.09"/>
    <n v="3296.7"/>
    <n v="33333.300000000003"/>
    <n v="312"/>
    <n v="1061"/>
    <n v="30"/>
    <n v="3"/>
    <x v="2"/>
    <s v="NO"/>
    <x v="1"/>
    <s v="Venta Mala"/>
  </r>
  <r>
    <n v="1225026"/>
    <x v="264"/>
    <s v="Maria Bertelson"/>
    <s v="188 Pitt Street,Sydney"/>
    <s v="Sydney"/>
    <s v="NSW"/>
    <x v="1"/>
    <x v="0"/>
    <s v="Medio"/>
    <s v="Archivo caliente de escritorio de 3 bolsillos"/>
    <x v="0"/>
    <s v="Caja pequeña"/>
    <x v="1"/>
    <d v="2013-09-08T00:00:00"/>
    <n v="2218"/>
    <n v="5410"/>
    <n v="3192"/>
    <n v="7"/>
    <n v="37870"/>
    <n v="0.06"/>
    <n v="2272.1999999999998"/>
    <n v="35597.800000000003"/>
    <n v="1999"/>
    <n v="94510"/>
    <n v="4"/>
    <n v="9"/>
    <x v="2"/>
    <s v="NO"/>
    <x v="1"/>
    <s v="Venta Mala"/>
  </r>
  <r>
    <n v="1225026"/>
    <x v="176"/>
    <s v="Bill Stewart"/>
    <s v="188 Pitt Street,Sydney"/>
    <s v="Sydney"/>
    <s v="NSW"/>
    <x v="2"/>
    <x v="0"/>
    <s v="Medio"/>
    <s v="Etiquetas Artisan 481"/>
    <x v="1"/>
    <s v="Tambor Jumbo"/>
    <x v="2"/>
    <d v="2013-12-15T00:00:00"/>
    <n v="194"/>
    <n v="308"/>
    <n v="114"/>
    <n v="46"/>
    <n v="14168"/>
    <n v="7.0000000000000007E-2"/>
    <n v="991.7600000000001"/>
    <n v="13176.24"/>
    <n v="99"/>
    <n v="12405"/>
    <n v="11"/>
    <n v="12"/>
    <x v="2"/>
    <s v="NO"/>
    <x v="0"/>
    <s v="Venta Mala"/>
  </r>
  <r>
    <n v="1225026"/>
    <x v="33"/>
    <s v="Larry Hughes"/>
    <s v="541 Church St,Richmond"/>
    <s v="Melbourne"/>
    <s v="VIC"/>
    <x v="3"/>
    <x v="8"/>
    <s v="Bajo"/>
    <s v="Etiquetas Artisan 479"/>
    <x v="0"/>
    <s v="Caja pequeña"/>
    <x v="0"/>
    <d v="2014-09-01T00:00:00"/>
    <n v="159"/>
    <n v="261"/>
    <n v="102"/>
    <n v="43"/>
    <n v="11223"/>
    <n v="0.08"/>
    <n v="897.84"/>
    <n v="10325.16"/>
    <n v="50"/>
    <n v="4238"/>
    <n v="30"/>
    <n v="7"/>
    <x v="0"/>
    <s v="NO"/>
    <x v="0"/>
    <s v="Venta Mala"/>
  </r>
  <r>
    <n v="1225391"/>
    <x v="78"/>
    <s v="Corinna Mitchell"/>
    <s v="27 Greenfield Parade,Bankstown"/>
    <s v="Sydney"/>
    <s v="NSW"/>
    <x v="1"/>
    <x v="5"/>
    <s v="No especificado"/>
    <s v="Aglutinantes antiadherentes artesanales"/>
    <x v="1"/>
    <s v="Caja pequeña"/>
    <x v="0"/>
    <d v="2013-07-31T00:00:00"/>
    <n v="274"/>
    <n v="449"/>
    <n v="175"/>
    <n v="25"/>
    <n v="11225"/>
    <n v="0"/>
    <n v="0"/>
    <n v="11225"/>
    <n v="149"/>
    <n v="7068"/>
    <n v="30"/>
    <n v="7"/>
    <x v="2"/>
    <s v="NO"/>
    <x v="1"/>
    <s v="Venta Mala"/>
  </r>
  <r>
    <n v="1225391"/>
    <x v="321"/>
    <s v="Carlos Meador"/>
    <s v="152 Bunnerong Road,Eastgardens"/>
    <s v="Sydney"/>
    <s v="NSW"/>
    <x v="1"/>
    <x v="0"/>
    <s v="No especificado"/>
    <s v="Set Fluorescente de Color Artesanal"/>
    <x v="0"/>
    <s v="Caja pequeña"/>
    <x v="0"/>
    <d v="2015-06-20T00:00:00"/>
    <n v="216"/>
    <n v="385"/>
    <n v="169"/>
    <n v="35"/>
    <n v="13475"/>
    <n v="0.03"/>
    <n v="404.25"/>
    <n v="13070.75"/>
    <n v="70"/>
    <n v="14343"/>
    <n v="18"/>
    <n v="6"/>
    <x v="1"/>
    <s v="NO"/>
    <x v="1"/>
    <s v="Venta Mala"/>
  </r>
  <r>
    <n v="1225756"/>
    <x v="322"/>
    <s v="Trudy Brown"/>
    <s v="180 High Street,Windsor"/>
    <s v="Melbourne"/>
    <s v="VIC"/>
    <x v="1"/>
    <x v="2"/>
    <s v="Medio"/>
    <s v="Archivo de bloqueo plegable de lujo con cajón"/>
    <x v="0"/>
    <s v="Caja pequeña"/>
    <x v="0"/>
    <d v="2013-12-07T00:00:00"/>
    <n v="17883"/>
    <n v="41588"/>
    <n v="23705"/>
    <n v="10"/>
    <n v="415880"/>
    <n v="0.01"/>
    <n v="4158.8"/>
    <n v="411721.2"/>
    <n v="1137"/>
    <n v="183584"/>
    <n v="5"/>
    <n v="12"/>
    <x v="2"/>
    <s v="SI"/>
    <x v="0"/>
    <s v="Buena Venta"/>
  </r>
  <r>
    <n v="1225756"/>
    <x v="323"/>
    <s v="Christina Vanderzanden"/>
    <s v="188 Pitt Street,Sydney"/>
    <s v="Sydney"/>
    <s v="NSW"/>
    <x v="0"/>
    <x v="0"/>
    <s v="No especificado"/>
    <s v="Carpeta Artisan Legal de 4 Anillas"/>
    <x v="0"/>
    <s v="Bolsa de envoltura"/>
    <x v="0"/>
    <d v="2013-09-20T00:00:00"/>
    <n v="1364"/>
    <n v="2098"/>
    <n v="734"/>
    <n v="18"/>
    <n v="37764"/>
    <n v="0.02"/>
    <n v="755.28"/>
    <n v="37008.720000000001"/>
    <n v="149"/>
    <n v="33895"/>
    <n v="13"/>
    <n v="9"/>
    <x v="2"/>
    <s v="NO"/>
    <x v="0"/>
    <s v="Venta Mala"/>
  </r>
  <r>
    <n v="1226122"/>
    <x v="57"/>
    <s v="Art Foster"/>
    <s v="Westfield Parramatta,Parramatta"/>
    <s v="Sydney"/>
    <s v="NSW"/>
    <x v="3"/>
    <x v="12"/>
    <s v="Bajo"/>
    <s v="Carpetas colgantes artesanales"/>
    <x v="1"/>
    <s v="Caja pequeña"/>
    <x v="1"/>
    <d v="2013-03-13T00:00:00"/>
    <n v="365"/>
    <n v="598"/>
    <n v="233"/>
    <n v="46"/>
    <n v="27508"/>
    <n v="0.01"/>
    <n v="275.08"/>
    <n v="27232.92"/>
    <n v="149"/>
    <n v="13209"/>
    <n v="11"/>
    <n v="3"/>
    <x v="2"/>
    <s v="NO"/>
    <x v="0"/>
    <s v="Venta Mala"/>
  </r>
  <r>
    <n v="1226122"/>
    <x v="65"/>
    <s v="Aaron Smayling"/>
    <s v="1737 Botany Rd,Banksmeadow"/>
    <s v="Sydney"/>
    <s v="NSW"/>
    <x v="1"/>
    <x v="5"/>
    <s v="Alto"/>
    <s v="Tijeras de acero inoxidable preferidas de Apex"/>
    <x v="0"/>
    <s v="Caja pequeña"/>
    <x v="0"/>
    <d v="2013-03-26T00:00:00"/>
    <n v="250"/>
    <n v="568"/>
    <n v="318"/>
    <n v="24"/>
    <n v="13632"/>
    <n v="7.0000000000000007E-2"/>
    <n v="954.24000000000012"/>
    <n v="12677.76"/>
    <n v="360"/>
    <n v="24876"/>
    <n v="23"/>
    <n v="3"/>
    <x v="2"/>
    <s v="NO"/>
    <x v="0"/>
    <s v="Venta Mala"/>
  </r>
  <r>
    <n v="1226122"/>
    <x v="197"/>
    <s v="Greg Guthrie"/>
    <s v="531 King St,Newtown"/>
    <s v="Sydney"/>
    <s v="NSW"/>
    <x v="0"/>
    <x v="4"/>
    <s v="Medio"/>
    <s v="Etiquetas de encuadernación artesanal"/>
    <x v="0"/>
    <s v="Caja pequeña"/>
    <x v="0"/>
    <d v="2014-12-29T00:00:00"/>
    <n v="245"/>
    <n v="389"/>
    <n v="144"/>
    <n v="13"/>
    <n v="5057"/>
    <n v="0.01"/>
    <n v="50.57"/>
    <n v="5006.43"/>
    <n v="701"/>
    <n v="13355"/>
    <n v="26"/>
    <n v="12"/>
    <x v="0"/>
    <s v="NO"/>
    <x v="0"/>
    <s v="Venta Mala"/>
  </r>
  <r>
    <n v="1226122"/>
    <x v="61"/>
    <s v="Penelo Stobber"/>
    <s v="127 Liverpool St,Sydney"/>
    <s v="Sydney"/>
    <s v="NSW"/>
    <x v="2"/>
    <x v="7"/>
    <s v="Crítico"/>
    <s v="Discos DVD-RAM láser"/>
    <x v="0"/>
    <s v="Bolsa de envoltura"/>
    <x v="0"/>
    <d v="2013-03-16T00:00:00"/>
    <n v="2018"/>
    <n v="3541"/>
    <n v="1523"/>
    <n v="32"/>
    <n v="113312"/>
    <n v="0.06"/>
    <n v="6798.7199999999993"/>
    <n v="106513.28"/>
    <n v="199"/>
    <n v="56855"/>
    <n v="15"/>
    <n v="3"/>
    <x v="2"/>
    <s v="SI"/>
    <x v="0"/>
    <s v="Venta Mala"/>
  </r>
  <r>
    <n v="1226487"/>
    <x v="58"/>
    <s v="Cyma Kinney"/>
    <s v="Sydney Fish Market, Bank Street, Sydney"/>
    <s v="Sydney"/>
    <s v="NSW"/>
    <x v="3"/>
    <x v="3"/>
    <s v="No especificado"/>
    <s v="Carpetas de 3 anillos de uso general de Smiths"/>
    <x v="0"/>
    <s v="Paquete pequeño"/>
    <x v="0"/>
    <d v="2013-07-04T00:00:00"/>
    <n v="118"/>
    <n v="188"/>
    <n v="70"/>
    <n v="18"/>
    <n v="3384"/>
    <n v="0.01"/>
    <n v="33.840000000000003"/>
    <n v="3350.16"/>
    <n v="149"/>
    <n v="5969"/>
    <n v="29"/>
    <n v="6"/>
    <x v="2"/>
    <s v="NO"/>
    <x v="0"/>
    <s v="Venta Mala"/>
  </r>
  <r>
    <n v="1226487"/>
    <x v="65"/>
    <s v="Toma McGolin"/>
    <s v="2/797 Botany Rd,Rosebery"/>
    <s v="Sydney"/>
    <s v="NSW"/>
    <x v="0"/>
    <x v="7"/>
    <s v="Medio"/>
    <s v="Etiquetas Artisan 481"/>
    <x v="0"/>
    <s v="Paquete pequeño"/>
    <x v="0"/>
    <d v="2013-03-26T00:00:00"/>
    <n v="194"/>
    <n v="308"/>
    <n v="114"/>
    <n v="38"/>
    <n v="11704"/>
    <n v="0.09"/>
    <n v="1053.3599999999999"/>
    <n v="10650.64"/>
    <n v="99"/>
    <n v="12456"/>
    <n v="23"/>
    <n v="3"/>
    <x v="2"/>
    <s v="NO"/>
    <x v="0"/>
    <s v="Venta Mala"/>
  </r>
  <r>
    <n v="1226487"/>
    <x v="27"/>
    <s v="Lauren Leatherbury"/>
    <s v="Westfield 1 Anderson St,Chatswood"/>
    <s v="Sydney"/>
    <s v="NSW"/>
    <x v="3"/>
    <x v="5"/>
    <s v="Alto"/>
    <s v="Sacapuntas Smiths SlimLine"/>
    <x v="2"/>
    <s v="Caja grande"/>
    <x v="0"/>
    <d v="2015-06-09T00:00:00"/>
    <n v="479"/>
    <n v="1197"/>
    <n v="718"/>
    <n v="41"/>
    <n v="49077"/>
    <n v="0.04"/>
    <n v="1963.08"/>
    <n v="47113.919999999998"/>
    <n v="581"/>
    <n v="30847"/>
    <n v="8"/>
    <n v="6"/>
    <x v="1"/>
    <s v="NO"/>
    <x v="0"/>
    <s v="Venta Mala"/>
  </r>
  <r>
    <n v="1226487"/>
    <x v="9"/>
    <s v="Patrick Jones"/>
    <s v="221 Barkly St,St Kilda"/>
    <s v="Melbourne"/>
    <s v="VIC"/>
    <x v="2"/>
    <x v="8"/>
    <s v="No especificado"/>
    <s v="Conjunto óptico ultra inalámbrico UGen"/>
    <x v="0"/>
    <s v="Caja pequeña"/>
    <x v="0"/>
    <d v="2014-10-03T00:00:00"/>
    <n v="5452"/>
    <n v="10097"/>
    <n v="4645"/>
    <n v="47"/>
    <n v="474559"/>
    <n v="0.04"/>
    <n v="18982.36"/>
    <n v="455576.64"/>
    <n v="718"/>
    <n v="227475"/>
    <n v="2"/>
    <n v="10"/>
    <x v="0"/>
    <s v="SI"/>
    <x v="1"/>
    <s v="Venta Mala"/>
  </r>
  <r>
    <n v="1226487"/>
    <x v="104"/>
    <s v="Christopher Schild"/>
    <s v="4A Lyons St,Strathfield"/>
    <s v="Sydney"/>
    <s v="NSW"/>
    <x v="0"/>
    <x v="0"/>
    <s v="No especificado"/>
    <s v="Rotafolio Artesanal Carpeta de Caballete, Negro"/>
    <x v="1"/>
    <s v="Caja mediana"/>
    <x v="0"/>
    <d v="2013-05-06T00:00:00"/>
    <n v="1388"/>
    <n v="2238"/>
    <n v="850"/>
    <n v="49"/>
    <n v="109662"/>
    <n v="0.04"/>
    <n v="4386.4800000000005"/>
    <n v="105275.52"/>
    <n v="1510"/>
    <n v="99485"/>
    <n v="5"/>
    <n v="5"/>
    <x v="2"/>
    <s v="SI"/>
    <x v="1"/>
    <s v="Venta Mala"/>
  </r>
  <r>
    <n v="1226852"/>
    <x v="228"/>
    <s v="Sean ODonnell"/>
    <s v="541 Church St ,Richmond"/>
    <s v="Melbourne"/>
    <s v="VIC"/>
    <x v="0"/>
    <x v="8"/>
    <s v="Medio"/>
    <s v="Aglutinantes duraderos artesanales"/>
    <x v="0"/>
    <s v="Caja pequeña"/>
    <x v="1"/>
    <d v="2013-07-25T00:00:00"/>
    <n v="184"/>
    <n v="288"/>
    <n v="104"/>
    <n v="32"/>
    <n v="9216"/>
    <n v="0.05"/>
    <n v="460.8"/>
    <n v="8755.2000000000007"/>
    <n v="149"/>
    <n v="6960"/>
    <n v="23"/>
    <n v="7"/>
    <x v="2"/>
    <s v="NO"/>
    <x v="0"/>
    <s v="Venta Mala"/>
  </r>
  <r>
    <n v="1226852"/>
    <x v="324"/>
    <s v="John Lucas"/>
    <s v="188 Pitt Street,Sydney"/>
    <s v="Sydney"/>
    <s v="NSW"/>
    <x v="1"/>
    <x v="0"/>
    <s v="Alto"/>
    <s v="Artisan 48 Etiquetas"/>
    <x v="0"/>
    <s v="Paquete pequeño"/>
    <x v="0"/>
    <d v="2016-05-22T00:00:00"/>
    <n v="384"/>
    <n v="630"/>
    <n v="246"/>
    <n v="42"/>
    <n v="26460"/>
    <n v="0.05"/>
    <n v="1323"/>
    <n v="25137"/>
    <n v="50"/>
    <n v="22182"/>
    <n v="21"/>
    <n v="5"/>
    <x v="3"/>
    <s v="NO"/>
    <x v="0"/>
    <s v="Venta Mala"/>
  </r>
  <r>
    <n v="1226852"/>
    <x v="325"/>
    <s v="Nora Paige"/>
    <s v="85-113 Dunning Ave,Roseberry"/>
    <s v="Sydney"/>
    <s v="NSW"/>
    <x v="0"/>
    <x v="4"/>
    <s v="Bajo"/>
    <s v="Tijeras de acero inoxidable preferidas de Apex"/>
    <x v="0"/>
    <s v="Bolsa de envoltura"/>
    <x v="0"/>
    <d v="2014-06-25T00:00:00"/>
    <n v="250"/>
    <n v="568"/>
    <n v="318"/>
    <n v="4"/>
    <n v="2272"/>
    <n v="0.09"/>
    <n v="204.48"/>
    <n v="2067.52"/>
    <n v="360"/>
    <n v="14236"/>
    <n v="25"/>
    <n v="6"/>
    <x v="0"/>
    <s v="NO"/>
    <x v="1"/>
    <s v="Venta Mala"/>
  </r>
  <r>
    <n v="1226852"/>
    <x v="212"/>
    <s v="Bradley Drucker"/>
    <s v="1 John St,Waterloo"/>
    <s v="Sydney"/>
    <s v="NSW"/>
    <x v="0"/>
    <x v="13"/>
    <s v="No especificado"/>
    <s v="Carpetas Angle-D con anillos de bloqueo, portaetiquetas"/>
    <x v="0"/>
    <s v="Paquete pequeño"/>
    <x v="0"/>
    <d v="2013-08-24T00:00:00"/>
    <n v="453"/>
    <n v="730"/>
    <n v="277"/>
    <n v="25"/>
    <n v="18250"/>
    <n v="0.03"/>
    <n v="547.5"/>
    <n v="17702.5"/>
    <n v="772"/>
    <n v="24355"/>
    <n v="22"/>
    <n v="8"/>
    <x v="2"/>
    <s v="NO"/>
    <x v="1"/>
    <s v="Venta Mala"/>
  </r>
  <r>
    <n v="1226852"/>
    <x v="326"/>
    <s v="Erin Creighton"/>
    <s v="523 King St,Newtown"/>
    <s v="Sydney"/>
    <s v="NSW"/>
    <x v="2"/>
    <x v="6"/>
    <s v="No especificado"/>
    <s v="Juego de lápices de dibujo Pizazz"/>
    <x v="0"/>
    <s v="Bolsa de envoltura"/>
    <x v="0"/>
    <d v="2015-03-09T00:00:00"/>
    <n v="153"/>
    <n v="278"/>
    <n v="125"/>
    <n v="27"/>
    <n v="7506"/>
    <n v="0.04"/>
    <n v="300.24"/>
    <n v="7205.76"/>
    <n v="134"/>
    <n v="15496"/>
    <n v="6"/>
    <n v="3"/>
    <x v="1"/>
    <s v="NO"/>
    <x v="0"/>
    <s v="Venta Mala"/>
  </r>
  <r>
    <n v="1226852"/>
    <x v="222"/>
    <s v="Kean Thornton"/>
    <s v="Westfield Sydney,Sydney"/>
    <s v="Sydney"/>
    <s v="NSW"/>
    <x v="0"/>
    <x v="1"/>
    <s v="Crítico"/>
    <s v="Etiquetas Artisan 487"/>
    <x v="0"/>
    <s v="Bolsa de envoltura"/>
    <x v="0"/>
    <d v="2016-07-18T00:00:00"/>
    <n v="229"/>
    <n v="369"/>
    <n v="140"/>
    <n v="24"/>
    <n v="8856"/>
    <n v="7.0000000000000007E-2"/>
    <n v="619.92000000000007"/>
    <n v="8236.08"/>
    <n v="50"/>
    <n v="12456"/>
    <n v="17"/>
    <n v="7"/>
    <x v="3"/>
    <s v="NO"/>
    <x v="0"/>
    <s v="Venta Mala"/>
  </r>
  <r>
    <n v="1226852"/>
    <x v="227"/>
    <s v="Lycoris Saunders"/>
    <s v="501 George St,Sydney"/>
    <s v="Sydney"/>
    <s v="NSW"/>
    <x v="0"/>
    <x v="7"/>
    <s v="No especificado"/>
    <s v="Etiquetas Lesan Binder"/>
    <x v="0"/>
    <s v="Paquete pequeño"/>
    <x v="0"/>
    <d v="2015-07-31T00:00:00"/>
    <n v="245"/>
    <n v="389"/>
    <n v="144"/>
    <n v="24"/>
    <n v="9336"/>
    <n v="0.02"/>
    <n v="186.72"/>
    <n v="9149.2800000000007"/>
    <n v="701"/>
    <n v="26398"/>
    <n v="30"/>
    <n v="7"/>
    <x v="1"/>
    <s v="NO"/>
    <x v="1"/>
    <s v="Venta Mala"/>
  </r>
  <r>
    <n v="1226852"/>
    <x v="327"/>
    <s v="Jonest Rantza"/>
    <s v="240-242 Johnston Street,Fitzroy"/>
    <s v="Melbourne"/>
    <s v="VIC"/>
    <x v="2"/>
    <x v="2"/>
    <s v="Bajo"/>
    <s v="Tijeras de acero inoxidable preferidas de Apex"/>
    <x v="0"/>
    <s v="Caja pequeña"/>
    <x v="0"/>
    <d v="2015-09-07T00:00:00"/>
    <n v="250"/>
    <n v="568"/>
    <n v="318"/>
    <n v="9"/>
    <n v="5112"/>
    <n v="0.05"/>
    <n v="255.60000000000002"/>
    <n v="4856.3999999999996"/>
    <n v="360"/>
    <n v="14236"/>
    <n v="4"/>
    <n v="9"/>
    <x v="1"/>
    <s v="NO"/>
    <x v="1"/>
    <s v="Venta Mala"/>
  </r>
  <r>
    <n v="1227217"/>
    <x v="289"/>
    <s v="Monica Federle"/>
    <s v="834 Bourke St,Waterloo"/>
    <s v="Sydney"/>
    <s v="NSW"/>
    <x v="1"/>
    <x v="13"/>
    <s v="Alto"/>
    <s v="Smiths Bulldog Clip"/>
    <x v="0"/>
    <s v="Bolsa de envoltura"/>
    <x v="0"/>
    <d v="2014-07-03T00:00:00"/>
    <n v="231"/>
    <n v="378"/>
    <n v="147"/>
    <n v="20"/>
    <n v="7560"/>
    <n v="0.06"/>
    <n v="453.59999999999997"/>
    <n v="7106.4"/>
    <n v="71"/>
    <n v="11569"/>
    <n v="30"/>
    <n v="6"/>
    <x v="0"/>
    <s v="NO"/>
    <x v="0"/>
    <s v="Venta Mala"/>
  </r>
  <r>
    <n v="1227217"/>
    <x v="114"/>
    <s v="Carlos Daly"/>
    <s v="5/63-71 Enmore Rd,Newtown"/>
    <s v="Sydney"/>
    <s v="NSW"/>
    <x v="3"/>
    <x v="13"/>
    <s v="Alto"/>
    <s v="Archivo de bloqueo plegable de lujo con cajón"/>
    <x v="0"/>
    <s v="Bolsa de envoltura"/>
    <x v="0"/>
    <d v="2013-10-05T00:00:00"/>
    <n v="17883"/>
    <n v="41588"/>
    <n v="23705"/>
    <n v="28"/>
    <n v="1164464"/>
    <n v="0.04"/>
    <n v="46578.559999999998"/>
    <n v="1117885.4399999999"/>
    <n v="1137"/>
    <n v="77659"/>
    <n v="4"/>
    <n v="10"/>
    <x v="2"/>
    <s v="SI"/>
    <x v="0"/>
    <s v="Buena Venta"/>
  </r>
  <r>
    <n v="1227583"/>
    <x v="328"/>
    <s v="Mick Crebagga"/>
    <s v="53-55 Liverpool St,Sydney"/>
    <s v="Sydney"/>
    <s v="NSW"/>
    <x v="1"/>
    <x v="0"/>
    <s v="No especificado"/>
    <s v="Teclado Beekin de 105 teclas negro"/>
    <x v="0"/>
    <s v="Caja pequeña"/>
    <x v="0"/>
    <d v="2013-09-24T00:00:00"/>
    <n v="639"/>
    <n v="1998"/>
    <n v="1359"/>
    <n v="5"/>
    <n v="9990"/>
    <n v="0.04"/>
    <n v="399.6"/>
    <n v="9590.4"/>
    <n v="400"/>
    <n v="8895"/>
    <n v="22"/>
    <n v="9"/>
    <x v="2"/>
    <s v="NO"/>
    <x v="0"/>
    <s v="Venta Mala"/>
  </r>
  <r>
    <n v="1227583"/>
    <x v="120"/>
    <s v="Scot Wooten"/>
    <s v="438 Victoria Avenue,Chatswood"/>
    <s v="Sydney"/>
    <s v="NSW"/>
    <x v="0"/>
    <x v="1"/>
    <s v="Medio"/>
    <s v="Serie 600 sin volteo"/>
    <x v="0"/>
    <s v="Caja pequeña"/>
    <x v="0"/>
    <d v="2013-05-16T00:00:00"/>
    <n v="1978"/>
    <n v="4599"/>
    <n v="2621"/>
    <n v="37"/>
    <n v="170163"/>
    <n v="0.01"/>
    <n v="1701.63"/>
    <n v="168461.37"/>
    <n v="499"/>
    <n v="149496"/>
    <n v="14"/>
    <n v="5"/>
    <x v="2"/>
    <s v="SI"/>
    <x v="0"/>
    <s v="Buena Venta"/>
  </r>
  <r>
    <n v="1227583"/>
    <x v="226"/>
    <s v="Charles Sheldon"/>
    <s v="180 High Street,Windsor"/>
    <s v="Melbourne"/>
    <s v="VIC"/>
    <x v="1"/>
    <x v="2"/>
    <s v="Crítico"/>
    <s v="Bandas elásticas embolsadas"/>
    <x v="0"/>
    <s v="Bolsa de envoltura"/>
    <x v="1"/>
    <d v="2013-07-28T00:00:00"/>
    <n v="24"/>
    <n v="126"/>
    <n v="102"/>
    <n v="22"/>
    <n v="2772"/>
    <n v="0.09"/>
    <n v="249.48"/>
    <n v="2522.52"/>
    <n v="70"/>
    <n v="3399"/>
    <n v="26"/>
    <n v="7"/>
    <x v="2"/>
    <s v="NO"/>
    <x v="0"/>
    <s v="Venta Mala"/>
  </r>
  <r>
    <n v="1227583"/>
    <x v="139"/>
    <s v="Joni Wasserman"/>
    <s v="Westfield Sydney,Sydney"/>
    <s v="Sydney"/>
    <s v="NSW"/>
    <x v="1"/>
    <x v="1"/>
    <s v="Bajo"/>
    <s v="Serie 600 sin volteo"/>
    <x v="0"/>
    <s v="Bolsa de envoltura"/>
    <x v="0"/>
    <d v="2013-10-12T00:00:00"/>
    <n v="1978"/>
    <n v="4599"/>
    <n v="2621"/>
    <n v="38"/>
    <n v="174762"/>
    <n v="0.06"/>
    <n v="10485.719999999999"/>
    <n v="164276.28"/>
    <n v="499"/>
    <n v="149396"/>
    <n v="5"/>
    <n v="10"/>
    <x v="2"/>
    <s v="SI"/>
    <x v="0"/>
    <s v="Buena Venta"/>
  </r>
  <r>
    <n v="1227948"/>
    <x v="329"/>
    <s v="Thais Sissman"/>
    <s v="53-65 Liverpool St,Sydney"/>
    <s v="Sydney"/>
    <s v="NSW"/>
    <x v="3"/>
    <x v="0"/>
    <s v="No especificado"/>
    <s v="Juego de lápices de dibujo Pizazz"/>
    <x v="0"/>
    <s v="Bolsa de envoltura"/>
    <x v="0"/>
    <d v="2015-05-14T00:00:00"/>
    <n v="153"/>
    <n v="278"/>
    <n v="125"/>
    <n v="33"/>
    <n v="9174"/>
    <n v="0.09"/>
    <n v="825.66"/>
    <n v="8348.34"/>
    <n v="134"/>
    <n v="3398"/>
    <n v="12"/>
    <n v="5"/>
    <x v="1"/>
    <s v="NO"/>
    <x v="0"/>
    <s v="Venta Mala"/>
  </r>
  <r>
    <n v="1227948"/>
    <x v="9"/>
    <s v="Carl Jackson"/>
    <s v="6 Mary St,Newtown"/>
    <s v="Sydney"/>
    <s v="NSW"/>
    <x v="0"/>
    <x v="7"/>
    <s v="No especificado"/>
    <s v="Etiquetas de encuadernación artesanal"/>
    <x v="0"/>
    <s v="Caja pequeña"/>
    <x v="0"/>
    <d v="2014-10-04T00:00:00"/>
    <n v="245"/>
    <n v="389"/>
    <n v="144"/>
    <n v="44"/>
    <n v="17116"/>
    <n v="7.0000000000000007E-2"/>
    <n v="1198.1200000000001"/>
    <n v="15917.88"/>
    <n v="701"/>
    <n v="1625"/>
    <n v="2"/>
    <n v="10"/>
    <x v="0"/>
    <s v="NO"/>
    <x v="0"/>
    <s v="Venta Mala"/>
  </r>
  <r>
    <n v="1227948"/>
    <x v="270"/>
    <s v="Jesus Ocampo"/>
    <s v="60 Commercial Rd,Prahran"/>
    <s v="Melbourne"/>
    <s v="VIC"/>
    <x v="2"/>
    <x v="8"/>
    <s v="Crítico"/>
    <s v="Sobres reciclados kraft marrón"/>
    <x v="0"/>
    <s v="Bolsa de envoltura"/>
    <x v="0"/>
    <d v="2013-07-29T00:00:00"/>
    <n v="1104"/>
    <n v="1698"/>
    <n v="594"/>
    <n v="32"/>
    <n v="54336"/>
    <n v="0.06"/>
    <n v="3260.16"/>
    <n v="51075.839999999997"/>
    <n v="1239"/>
    <n v="4093"/>
    <n v="27"/>
    <n v="7"/>
    <x v="2"/>
    <s v="NO"/>
    <x v="0"/>
    <s v="Venta Mala"/>
  </r>
  <r>
    <n v="1227948"/>
    <x v="291"/>
    <s v="Magdelene Morse"/>
    <s v="53 Riley Street,Woolloomooloo"/>
    <s v="Sydney"/>
    <s v="NSW"/>
    <x v="1"/>
    <x v="0"/>
    <s v="Alto"/>
    <s v="Tijeras de acero inoxidable preferidas de Apex"/>
    <x v="0"/>
    <s v="Caja pequeña"/>
    <x v="0"/>
    <d v="2013-09-22T00:00:00"/>
    <n v="250"/>
    <n v="568"/>
    <n v="318"/>
    <n v="13"/>
    <n v="7384"/>
    <n v="0.03"/>
    <n v="221.51999999999998"/>
    <n v="7162.48"/>
    <n v="360"/>
    <n v="23875"/>
    <n v="20"/>
    <n v="9"/>
    <x v="2"/>
    <s v="NO"/>
    <x v="0"/>
    <s v="Venta Mala"/>
  </r>
  <r>
    <n v="1227979"/>
    <x v="330"/>
    <s v="Craig Molinari"/>
    <s v="2/797 Botany Rd,Rosebery"/>
    <s v="Sydney"/>
    <s v="NSW"/>
    <x v="1"/>
    <x v="7"/>
    <s v="No especificado"/>
    <s v="Carpetas de 3 anillos de uso general de Smiths"/>
    <x v="0"/>
    <s v="Bolsa de envoltura"/>
    <x v="0"/>
    <d v="2013-12-19T00:00:00"/>
    <n v="118"/>
    <n v="188"/>
    <n v="70"/>
    <n v="15"/>
    <n v="2820"/>
    <n v="0"/>
    <n v="0"/>
    <n v="2820"/>
    <n v="149"/>
    <n v="6048"/>
    <n v="17"/>
    <n v="12"/>
    <x v="2"/>
    <s v="NO"/>
    <x v="0"/>
    <s v="Venta Mala"/>
  </r>
  <r>
    <n v="1228313"/>
    <x v="98"/>
    <s v="Barry Weirich"/>
    <s v="53-55 Liverpool St,Sydney"/>
    <s v="Sydney"/>
    <s v="NSW"/>
    <x v="0"/>
    <x v="0"/>
    <s v="Bajo"/>
    <s v="Etiquetas Artisan 481"/>
    <x v="0"/>
    <s v="Caja pequeña"/>
    <x v="0"/>
    <d v="2013-04-28T00:00:00"/>
    <n v="194"/>
    <n v="308"/>
    <n v="114"/>
    <n v="23"/>
    <n v="7084"/>
    <n v="0.03"/>
    <n v="212.51999999999998"/>
    <n v="6871.48"/>
    <n v="99"/>
    <n v="1285"/>
    <n v="28"/>
    <n v="4"/>
    <x v="2"/>
    <s v="NO"/>
    <x v="1"/>
    <s v="Venta Mala"/>
  </r>
  <r>
    <n v="1228313"/>
    <x v="331"/>
    <s v="Penelope Sewart"/>
    <s v="127 Liverpool St,Sydney"/>
    <s v="Sydney"/>
    <s v="NSW"/>
    <x v="1"/>
    <x v="7"/>
    <s v="Alto"/>
    <s v="Fotocopiadora Cando PC940"/>
    <x v="0"/>
    <s v="Caja pequeña"/>
    <x v="0"/>
    <d v="2015-05-17T00:00:00"/>
    <n v="27899"/>
    <n v="44999"/>
    <n v="17100"/>
    <n v="10"/>
    <n v="449990"/>
    <n v="0.04"/>
    <n v="17999.600000000002"/>
    <n v="431990.4"/>
    <n v="4900"/>
    <n v="1307920"/>
    <n v="15"/>
    <n v="5"/>
    <x v="1"/>
    <s v="SI"/>
    <x v="1"/>
    <s v="Venta Mala"/>
  </r>
  <r>
    <n v="1228678"/>
    <x v="216"/>
    <s v="Bryan Spruell"/>
    <s v="1 John Street,Waterloo"/>
    <s v="Sydney"/>
    <s v="NSW"/>
    <x v="3"/>
    <x v="13"/>
    <s v="Alto"/>
    <s v="Etiquetas Artisan 474"/>
    <x v="0"/>
    <s v="Caja pequeña"/>
    <x v="1"/>
    <d v="2015-07-14T00:00:00"/>
    <n v="184"/>
    <n v="288"/>
    <n v="104"/>
    <n v="40"/>
    <n v="11520"/>
    <n v="0.03"/>
    <n v="345.59999999999997"/>
    <n v="11174.4"/>
    <n v="99"/>
    <n v="2886"/>
    <n v="12"/>
    <n v="7"/>
    <x v="1"/>
    <s v="NO"/>
    <x v="0"/>
    <s v="Venta Mala"/>
  </r>
  <r>
    <n v="1228678"/>
    <x v="332"/>
    <s v="Toby Knight"/>
    <s v="Crown Complex,Southbank"/>
    <s v="Melbourne"/>
    <s v="VIC"/>
    <x v="1"/>
    <x v="2"/>
    <s v="Bajo"/>
    <s v="Sobres de entreoficina de colores Smiths"/>
    <x v="0"/>
    <s v="Bolsa de envoltura"/>
    <x v="0"/>
    <d v="2013-11-21T00:00:00"/>
    <n v="1983"/>
    <n v="3098"/>
    <n v="1115"/>
    <n v="33"/>
    <n v="102234"/>
    <n v="7.0000000000000007E-2"/>
    <n v="7156.380000000001"/>
    <n v="95077.62"/>
    <n v="1951"/>
    <n v="14759"/>
    <n v="20"/>
    <n v="11"/>
    <x v="2"/>
    <s v="NO"/>
    <x v="0"/>
    <s v="Venta Mala"/>
  </r>
  <r>
    <n v="1228678"/>
    <x v="290"/>
    <s v="George Ashbrook"/>
    <s v="606 Swan Street,Richmond"/>
    <s v="Melbourne"/>
    <s v="VIC"/>
    <x v="0"/>
    <x v="2"/>
    <s v="Crítico"/>
    <s v="Carpetas de 3 anillos de uso general de Smiths"/>
    <x v="0"/>
    <s v="Bolsa de envoltura"/>
    <x v="0"/>
    <d v="2014-09-22T00:00:00"/>
    <n v="118"/>
    <n v="188"/>
    <n v="70"/>
    <n v="18"/>
    <n v="3384"/>
    <n v="7.0000000000000007E-2"/>
    <n v="236.88000000000002"/>
    <n v="3147.12"/>
    <n v="149"/>
    <n v="8040"/>
    <n v="21"/>
    <n v="9"/>
    <x v="0"/>
    <s v="NO"/>
    <x v="1"/>
    <s v="Venta Mala"/>
  </r>
  <r>
    <n v="1229044"/>
    <x v="333"/>
    <s v="Bryan Spruell"/>
    <s v="1 John Street,Waterloo"/>
    <s v="Sydney"/>
    <s v="NSW"/>
    <x v="3"/>
    <x v="13"/>
    <s v="Bajo"/>
    <s v="Juego de lápices de dibujo Pizazz"/>
    <x v="1"/>
    <s v="Caja grande"/>
    <x v="0"/>
    <d v="2015-08-27T00:00:00"/>
    <n v="153"/>
    <n v="278"/>
    <n v="125"/>
    <n v="16"/>
    <n v="4448"/>
    <n v="0"/>
    <n v="0"/>
    <n v="4448"/>
    <n v="134"/>
    <n v="8950"/>
    <n v="22"/>
    <n v="8"/>
    <x v="1"/>
    <s v="NO"/>
    <x v="0"/>
    <s v="Venta Mala"/>
  </r>
  <r>
    <n v="1229044"/>
    <x v="66"/>
    <s v="Philip Brown"/>
    <s v="499-501 Lygon Street,Carlton North"/>
    <s v="Melbourne"/>
    <s v="VIC"/>
    <x v="0"/>
    <x v="8"/>
    <s v="Bajo"/>
    <s v="Carpetas Angle-D con anillos de bloqueo, portaetiquetas"/>
    <x v="1"/>
    <s v="Tambor Jumbo"/>
    <x v="2"/>
    <d v="2015-04-19T00:00:00"/>
    <n v="453"/>
    <n v="730"/>
    <n v="277"/>
    <n v="47"/>
    <n v="34310"/>
    <n v="0.01"/>
    <n v="343.1"/>
    <n v="33966.9"/>
    <n v="772"/>
    <n v="16982"/>
    <n v="18"/>
    <n v="4"/>
    <x v="1"/>
    <s v="NO"/>
    <x v="0"/>
    <s v="Venta Mala"/>
  </r>
  <r>
    <n v="1229044"/>
    <x v="75"/>
    <s v="Thais Sissman"/>
    <s v="53-55 Liverpool St,Sydney"/>
    <s v="Sydney"/>
    <s v="NSW"/>
    <x v="1"/>
    <x v="0"/>
    <s v="Alto"/>
    <s v="Carpetas Angle-D con anillos de bloqueo, portaetiquetas"/>
    <x v="0"/>
    <s v="Bolsa de envoltura"/>
    <x v="0"/>
    <d v="2013-05-29T00:00:00"/>
    <n v="453"/>
    <n v="730"/>
    <n v="277"/>
    <n v="44"/>
    <n v="32120"/>
    <n v="7.0000000000000007E-2"/>
    <n v="2248.4"/>
    <n v="29871.599999999999"/>
    <n v="772"/>
    <n v="22845"/>
    <n v="29"/>
    <n v="5"/>
    <x v="2"/>
    <s v="NO"/>
    <x v="1"/>
    <s v="Venta Mala"/>
  </r>
  <r>
    <n v="1229044"/>
    <x v="156"/>
    <s v="Linda Southworth"/>
    <s v="359 Crown Street,Surry Hills"/>
    <s v="Sydney"/>
    <s v="NSW"/>
    <x v="1"/>
    <x v="3"/>
    <s v="Bajo"/>
    <s v="Archivo de bloqueo plegable de lujo con cajón"/>
    <x v="1"/>
    <s v="Caja pequeña"/>
    <x v="0"/>
    <d v="2014-12-11T00:00:00"/>
    <n v="17883"/>
    <n v="41588"/>
    <n v="23705"/>
    <n v="29"/>
    <n v="1206052"/>
    <n v="0.03"/>
    <n v="36181.56"/>
    <n v="1169870.44"/>
    <n v="1137"/>
    <n v="97426"/>
    <n v="9"/>
    <n v="12"/>
    <x v="0"/>
    <s v="SI"/>
    <x v="1"/>
    <s v="Venta Mala"/>
  </r>
  <r>
    <n v="1229044"/>
    <x v="91"/>
    <s v="Pauline Chand"/>
    <s v="501 George St,Sydney"/>
    <s v="Sydney"/>
    <s v="NSW"/>
    <x v="1"/>
    <x v="7"/>
    <s v="Alto"/>
    <s v="Refuerzos de agujeros artesanales"/>
    <x v="0"/>
    <s v="Caja pequeña"/>
    <x v="0"/>
    <d v="2014-02-26T00:00:00"/>
    <n v="399"/>
    <n v="623"/>
    <n v="224"/>
    <n v="9"/>
    <n v="5607"/>
    <n v="0.03"/>
    <n v="168.21"/>
    <n v="5438.79"/>
    <n v="697"/>
    <n v="24132"/>
    <n v="24"/>
    <n v="2"/>
    <x v="0"/>
    <s v="NO"/>
    <x v="0"/>
    <s v="Venta Mala"/>
  </r>
  <r>
    <n v="1229409"/>
    <x v="334"/>
    <s v="Lauren Leatherbury"/>
    <s v="Westfield 1 Anderson St,Chatswood"/>
    <s v="Sydney"/>
    <s v="NSW"/>
    <x v="3"/>
    <x v="5"/>
    <s v="No especificado"/>
    <s v="Carpetas de 3 anillos de uso general de Smiths"/>
    <x v="0"/>
    <s v="Caja pequeña"/>
    <x v="0"/>
    <d v="2015-06-05T00:00:00"/>
    <n v="118"/>
    <n v="188"/>
    <n v="70"/>
    <n v="8"/>
    <n v="1504"/>
    <n v="0.02"/>
    <n v="30.080000000000002"/>
    <n v="1473.92"/>
    <n v="149"/>
    <n v="7195"/>
    <n v="2"/>
    <n v="6"/>
    <x v="1"/>
    <s v="NO"/>
    <x v="0"/>
    <s v="Venta Mala"/>
  </r>
  <r>
    <n v="1229409"/>
    <x v="78"/>
    <s v="Corinna Mitchell"/>
    <s v="27 Greenfield Parade,Bankstown"/>
    <s v="Sydney"/>
    <s v="NSW"/>
    <x v="1"/>
    <x v="5"/>
    <s v="Alto"/>
    <s v="Fotocopiadora HFX LaserJet 3310"/>
    <x v="1"/>
    <s v="Caja pequeña"/>
    <x v="0"/>
    <d v="2013-07-31T00:00:00"/>
    <n v="37799"/>
    <n v="59999"/>
    <n v="22200"/>
    <n v="41"/>
    <n v="2459959"/>
    <n v="0.03"/>
    <n v="73798.77"/>
    <n v="2386160.23"/>
    <n v="2449"/>
    <n v="1397426"/>
    <n v="30"/>
    <n v="7"/>
    <x v="2"/>
    <s v="SI"/>
    <x v="0"/>
    <s v="Buena Venta"/>
  </r>
  <r>
    <n v="1229409"/>
    <x v="310"/>
    <s v="Victoria Wilson"/>
    <s v="1/160 Anzac Parade,Kensington"/>
    <s v="Sydney"/>
    <s v="NSW"/>
    <x v="1"/>
    <x v="1"/>
    <s v="No especificado"/>
    <s v="Fotocopiadora Cando PC940"/>
    <x v="0"/>
    <s v="Caja pequeña"/>
    <x v="0"/>
    <d v="2014-08-02T00:00:00"/>
    <n v="27899"/>
    <n v="44999"/>
    <n v="17100"/>
    <n v="24"/>
    <n v="1079976"/>
    <n v="0.04"/>
    <n v="43199.040000000001"/>
    <n v="1036776.96"/>
    <n v="4900"/>
    <n v="1494427"/>
    <n v="26"/>
    <n v="7"/>
    <x v="0"/>
    <s v="SI"/>
    <x v="1"/>
    <s v="Venta Mala"/>
  </r>
  <r>
    <n v="1229409"/>
    <x v="335"/>
    <s v="Justin Ellison"/>
    <s v="153 Concord Road,North Strathfield"/>
    <s v="Sydney"/>
    <s v="NSW"/>
    <x v="0"/>
    <x v="13"/>
    <s v="Alto"/>
    <s v="Carpetas de 3 anillos de uso general de Smiths"/>
    <x v="1"/>
    <s v="Caja pequeña"/>
    <x v="0"/>
    <d v="2014-03-26T00:00:00"/>
    <n v="118"/>
    <n v="188"/>
    <n v="70"/>
    <n v="10"/>
    <n v="1880"/>
    <n v="0.03"/>
    <n v="56.4"/>
    <n v="1823.6"/>
    <n v="149"/>
    <n v="647"/>
    <n v="21"/>
    <n v="3"/>
    <x v="0"/>
    <s v="NO"/>
    <x v="0"/>
    <s v="Venta Mala"/>
  </r>
  <r>
    <n v="1229774"/>
    <x v="134"/>
    <s v="Thais Sissman"/>
    <s v="53-55 Liverpool St,Sydney"/>
    <s v="Sydney"/>
    <s v="NSW"/>
    <x v="3"/>
    <x v="0"/>
    <s v="No especificado"/>
    <s v="Sobres estándar de Smiths"/>
    <x v="1"/>
    <s v="Tambor Jumbo"/>
    <x v="2"/>
    <d v="2013-05-23T00:00:00"/>
    <n v="352"/>
    <n v="568"/>
    <n v="216"/>
    <n v="31"/>
    <n v="17608"/>
    <n v="0.06"/>
    <n v="1056.48"/>
    <n v="16551.52"/>
    <n v="139"/>
    <n v="1745"/>
    <n v="22"/>
    <n v="5"/>
    <x v="2"/>
    <s v="NO"/>
    <x v="1"/>
    <s v="Venta Mala"/>
  </r>
  <r>
    <n v="1229774"/>
    <x v="336"/>
    <s v="Vivek Grady"/>
    <s v="99 Lygon Street,East Brunswick"/>
    <s v="Melbourne"/>
    <s v="VIC"/>
    <x v="2"/>
    <x v="2"/>
    <s v="Alto"/>
    <s v="Etiquetas de encuadernación artesanal"/>
    <x v="0"/>
    <s v="Caja pequeña"/>
    <x v="0"/>
    <d v="2015-12-10T00:00:00"/>
    <n v="245"/>
    <n v="389"/>
    <n v="144"/>
    <n v="42"/>
    <n v="16338"/>
    <n v="0"/>
    <n v="0"/>
    <n v="16338"/>
    <n v="701"/>
    <n v="14704"/>
    <n v="9"/>
    <n v="12"/>
    <x v="1"/>
    <s v="NO"/>
    <x v="1"/>
    <s v="Venta Mala"/>
  </r>
  <r>
    <n v="1230139"/>
    <x v="20"/>
    <s v="Olvera Toch"/>
    <s v="3 Carrington Road ,Box Hill"/>
    <s v="Melbourne"/>
    <s v="VIC"/>
    <x v="1"/>
    <x v="8"/>
    <s v="Medio"/>
    <s v="Etiquetas Artisan 474"/>
    <x v="0"/>
    <s v="Bolsa de envoltura"/>
    <x v="0"/>
    <d v="2013-02-22T00:00:00"/>
    <n v="184"/>
    <n v="288"/>
    <n v="104"/>
    <n v="11"/>
    <n v="3168"/>
    <n v="0.09"/>
    <n v="285.12"/>
    <n v="2882.88"/>
    <n v="99"/>
    <n v="1275"/>
    <n v="17"/>
    <n v="2"/>
    <x v="2"/>
    <s v="NO"/>
    <x v="0"/>
    <s v="Venta Mala"/>
  </r>
  <r>
    <n v="1230505"/>
    <x v="320"/>
    <s v="Rob Haberlin"/>
    <s v="8 Rankins Lane ,Melbourne"/>
    <s v="Melbourne"/>
    <s v="VIC"/>
    <x v="0"/>
    <x v="2"/>
    <s v="Medio"/>
    <s v="Rotafolio Artesanal Carpeta de Caballete, Negro"/>
    <x v="1"/>
    <s v="Caja pequeña"/>
    <x v="0"/>
    <d v="2013-09-05T00:00:00"/>
    <n v="1388"/>
    <n v="2238"/>
    <n v="850"/>
    <n v="24"/>
    <n v="53712"/>
    <n v="0.06"/>
    <n v="3222.72"/>
    <n v="50489.279999999999"/>
    <n v="1510"/>
    <n v="33685"/>
    <n v="3"/>
    <n v="9"/>
    <x v="2"/>
    <s v="NO"/>
    <x v="0"/>
    <s v="Venta Mala"/>
  </r>
  <r>
    <n v="1230505"/>
    <x v="216"/>
    <s v="Bryan Spruell"/>
    <s v="1 John Street,Waterloo"/>
    <s v="Sydney"/>
    <s v="NSW"/>
    <x v="0"/>
    <x v="13"/>
    <s v="Crítico"/>
    <s v="Etiquetas Artisan 481"/>
    <x v="0"/>
    <s v="Caja pequeña"/>
    <x v="0"/>
    <d v="2015-07-14T00:00:00"/>
    <n v="194"/>
    <n v="308"/>
    <n v="114"/>
    <n v="50"/>
    <n v="15400"/>
    <n v="0.09"/>
    <n v="1386"/>
    <n v="14014"/>
    <n v="99"/>
    <n v="2886"/>
    <n v="12"/>
    <n v="7"/>
    <x v="1"/>
    <s v="NO"/>
    <x v="0"/>
    <s v="Venta Mala"/>
  </r>
  <r>
    <n v="1230505"/>
    <x v="109"/>
    <s v="Amy Cox"/>
    <s v="523 King St,Newtown"/>
    <s v="Sydney"/>
    <s v="NSW"/>
    <x v="0"/>
    <x v="6"/>
    <s v="Bajo"/>
    <s v="Carpetas Angle-D con anillos de bloqueo, portaetiquetas"/>
    <x v="0"/>
    <s v="Caja pequeña"/>
    <x v="0"/>
    <d v="2013-10-12T00:00:00"/>
    <n v="453"/>
    <n v="730"/>
    <n v="277"/>
    <n v="40"/>
    <n v="29200"/>
    <n v="0.05"/>
    <n v="1460"/>
    <n v="27740"/>
    <n v="772"/>
    <n v="26792"/>
    <n v="11"/>
    <n v="10"/>
    <x v="2"/>
    <s v="NO"/>
    <x v="0"/>
    <s v="Venta Mala"/>
  </r>
  <r>
    <n v="1230870"/>
    <x v="337"/>
    <s v="Lauren Leatherbury"/>
    <s v="Westfield 1 Anderson St,Chatswood"/>
    <s v="Sydney"/>
    <s v="NSW"/>
    <x v="0"/>
    <x v="5"/>
    <s v="Crítico"/>
    <s v="Resaltadores de acento líquidos constantes"/>
    <x v="0"/>
    <s v="Caja pequeña"/>
    <x v="0"/>
    <d v="2015-06-19T00:00:00"/>
    <n v="347"/>
    <n v="668"/>
    <n v="321"/>
    <n v="6"/>
    <n v="4008"/>
    <n v="0.03"/>
    <n v="120.24"/>
    <n v="3887.76"/>
    <n v="150"/>
    <n v="6056"/>
    <n v="17"/>
    <n v="6"/>
    <x v="1"/>
    <s v="NO"/>
    <x v="0"/>
    <s v="Venta Mala"/>
  </r>
  <r>
    <n v="1230870"/>
    <x v="249"/>
    <s v="Erin Creighton"/>
    <s v="523 King St,Newtown"/>
    <s v="Sydney"/>
    <s v="NSW"/>
    <x v="1"/>
    <x v="6"/>
    <s v="Crítico"/>
    <s v="Aglutinantes de polietileno duraderos artesanales"/>
    <x v="0"/>
    <s v="Bolsa de envoltura"/>
    <x v="0"/>
    <d v="2015-03-21T00:00:00"/>
    <n v="337"/>
    <n v="553"/>
    <n v="216"/>
    <n v="7"/>
    <n v="3871"/>
    <n v="0.03"/>
    <n v="116.13"/>
    <n v="3754.87"/>
    <n v="698"/>
    <n v="24355"/>
    <n v="18"/>
    <n v="3"/>
    <x v="1"/>
    <s v="NO"/>
    <x v="0"/>
    <s v="Venta Mala"/>
  </r>
  <r>
    <n v="1231235"/>
    <x v="30"/>
    <s v="Valerie Dominguez"/>
    <s v="152 Bunnerong Road,Eastgardens"/>
    <s v="Sydney"/>
    <s v="NSW"/>
    <x v="0"/>
    <x v="0"/>
    <s v="No especificado"/>
    <s v="Resaltadores estilo tanque Steady Liquid Accent"/>
    <x v="0"/>
    <s v="Caja pequeña"/>
    <x v="0"/>
    <d v="2013-08-17T00:00:00"/>
    <n v="131"/>
    <n v="284"/>
    <n v="153"/>
    <n v="18"/>
    <n v="5112"/>
    <n v="0.02"/>
    <n v="102.24000000000001"/>
    <n v="5009.76"/>
    <n v="93"/>
    <n v="3609"/>
    <n v="17"/>
    <n v="8"/>
    <x v="2"/>
    <s v="NO"/>
    <x v="1"/>
    <s v="Venta Mala"/>
  </r>
  <r>
    <n v="1231235"/>
    <x v="318"/>
    <s v="Nancy Lomonaco"/>
    <s v="523 King St,Newtown"/>
    <s v="Sydney"/>
    <s v="NSW"/>
    <x v="2"/>
    <x v="6"/>
    <s v="Bajo"/>
    <s v="Carpetas colgantes artesanales"/>
    <x v="0"/>
    <s v="Caja pequeña"/>
    <x v="0"/>
    <d v="2013-09-03T00:00:00"/>
    <n v="365"/>
    <n v="598"/>
    <n v="233"/>
    <n v="9"/>
    <n v="5382"/>
    <n v="0.04"/>
    <n v="215.28"/>
    <n v="5166.72"/>
    <n v="149"/>
    <n v="12853"/>
    <n v="29"/>
    <n v="8"/>
    <x v="2"/>
    <s v="NO"/>
    <x v="1"/>
    <s v="Venta Mala"/>
  </r>
  <r>
    <n v="1231600"/>
    <x v="109"/>
    <s v="Amy Cox"/>
    <s v="324A King St,Newtown"/>
    <s v="Sydney"/>
    <s v="NSW"/>
    <x v="1"/>
    <x v="4"/>
    <s v="Medio"/>
    <s v="Palitos de tiza sin polvo Pizazz"/>
    <x v="0"/>
    <s v="Caja pequeña"/>
    <x v="0"/>
    <d v="2013-10-12T00:00:00"/>
    <n v="109"/>
    <n v="168"/>
    <n v="59"/>
    <n v="23"/>
    <n v="3864"/>
    <n v="0.01"/>
    <n v="38.64"/>
    <n v="3825.36"/>
    <n v="100"/>
    <n v="6037"/>
    <n v="11"/>
    <n v="10"/>
    <x v="2"/>
    <s v="NO"/>
    <x v="1"/>
    <s v="Venta Mala"/>
  </r>
  <r>
    <n v="1231600"/>
    <x v="323"/>
    <s v="Naresj Patel"/>
    <s v="106 Ebley Street,Bondi Junction"/>
    <s v="Sydney"/>
    <s v="NSW"/>
    <x v="1"/>
    <x v="9"/>
    <s v="Medio"/>
    <s v="Iluminadores fluorescentes de DrawIt"/>
    <x v="0"/>
    <s v="Caja pequeña"/>
    <x v="0"/>
    <d v="2013-09-15T00:00:00"/>
    <n v="195"/>
    <n v="398"/>
    <n v="203"/>
    <n v="1"/>
    <n v="398"/>
    <n v="0"/>
    <n v="0"/>
    <n v="398"/>
    <n v="83"/>
    <n v="5397"/>
    <n v="13"/>
    <n v="9"/>
    <x v="2"/>
    <s v="NO"/>
    <x v="1"/>
    <s v="Venta Mala"/>
  </r>
  <r>
    <n v="1231600"/>
    <x v="109"/>
    <s v="Amy Cox"/>
    <s v="523 King St,Newtown"/>
    <s v="Sydney"/>
    <s v="NSW"/>
    <x v="0"/>
    <x v="6"/>
    <s v="Medio"/>
    <s v="Clips de carpeta de metal Smiths"/>
    <x v="0"/>
    <s v="Bolsa de envoltura"/>
    <x v="0"/>
    <d v="2013-10-12T00:00:00"/>
    <n v="160"/>
    <n v="262"/>
    <n v="102"/>
    <n v="35"/>
    <n v="9170"/>
    <n v="0.04"/>
    <n v="366.8"/>
    <n v="8803.2000000000007"/>
    <n v="80"/>
    <n v="6037"/>
    <n v="11"/>
    <n v="10"/>
    <x v="2"/>
    <s v="NO"/>
    <x v="0"/>
    <s v="Venta Mala"/>
  </r>
  <r>
    <n v="1231600"/>
    <x v="56"/>
    <s v="Sean ODonnell"/>
    <s v="541 Church St ,Richmond"/>
    <s v="Melbourne"/>
    <s v="VIC"/>
    <x v="2"/>
    <x v="8"/>
    <s v="Alto"/>
    <s v="Carpetas colgantes artesanales"/>
    <x v="0"/>
    <s v="Caja pequeña"/>
    <x v="0"/>
    <d v="2013-03-10T00:00:00"/>
    <n v="365"/>
    <n v="598"/>
    <n v="233"/>
    <n v="42"/>
    <n v="25116"/>
    <n v="0.01"/>
    <n v="251.16"/>
    <n v="24864.84"/>
    <n v="149"/>
    <n v="17322"/>
    <n v="7"/>
    <n v="3"/>
    <x v="2"/>
    <s v="NO"/>
    <x v="1"/>
    <s v="Venta Mala"/>
  </r>
  <r>
    <n v="1231600"/>
    <x v="109"/>
    <s v="Amy Cox"/>
    <s v="523 King St,Newtown"/>
    <s v="Sydney"/>
    <s v="NSW"/>
    <x v="2"/>
    <x v="6"/>
    <s v="Medio"/>
    <s v="Palitos de tiza sin polvo Pizazz"/>
    <x v="1"/>
    <s v="Caja pequeña"/>
    <x v="0"/>
    <d v="2013-10-12T00:00:00"/>
    <n v="109"/>
    <n v="168"/>
    <n v="59"/>
    <n v="14"/>
    <n v="2352"/>
    <n v="0.04"/>
    <n v="94.08"/>
    <n v="2257.92"/>
    <n v="100"/>
    <n v="6037"/>
    <n v="11"/>
    <n v="10"/>
    <x v="2"/>
    <s v="NO"/>
    <x v="0"/>
    <s v="Venta Mala"/>
  </r>
  <r>
    <n v="1231600"/>
    <x v="109"/>
    <s v="Amy Cox"/>
    <s v="523 King St,Newtown"/>
    <s v="Sydney"/>
    <s v="NSW"/>
    <x v="1"/>
    <x v="6"/>
    <s v="Alto"/>
    <s v="Palitos de tiza sin polvo Pizazz"/>
    <x v="0"/>
    <s v="Bolsa de envoltura"/>
    <x v="0"/>
    <d v="2013-10-12T00:00:00"/>
    <n v="109"/>
    <n v="168"/>
    <n v="59"/>
    <n v="16"/>
    <n v="2688"/>
    <n v="0.01"/>
    <n v="26.88"/>
    <n v="2661.12"/>
    <n v="100"/>
    <n v="6037"/>
    <n v="11"/>
    <n v="10"/>
    <x v="2"/>
    <s v="NO"/>
    <x v="1"/>
    <s v="Venta Mala"/>
  </r>
  <r>
    <n v="1232331"/>
    <x v="72"/>
    <s v="Arianne Iaven"/>
    <s v="8 Rankins Lane ,Melbourne"/>
    <s v="Melbourne"/>
    <s v="VIC"/>
    <x v="0"/>
    <x v="2"/>
    <s v="Bajo"/>
    <s v="Sacapuntas Smiths SlimLine"/>
    <x v="1"/>
    <s v="Caja pequeña"/>
    <x v="0"/>
    <d v="2013-05-27T00:00:00"/>
    <n v="479"/>
    <n v="1197"/>
    <n v="718"/>
    <n v="8"/>
    <n v="9576"/>
    <n v="0"/>
    <n v="0"/>
    <n v="9576"/>
    <n v="581"/>
    <n v="22859"/>
    <n v="26"/>
    <n v="5"/>
    <x v="2"/>
    <s v="NO"/>
    <x v="1"/>
    <s v="Venta Mala"/>
  </r>
  <r>
    <n v="1232331"/>
    <x v="16"/>
    <s v="Sibella Parks"/>
    <s v="180 High Street,Windsor"/>
    <s v="Melbourne"/>
    <s v="VIC"/>
    <x v="1"/>
    <x v="2"/>
    <s v="Alto"/>
    <s v="Tijeras rectas Apex"/>
    <x v="0"/>
    <s v="Caja pequeña"/>
    <x v="0"/>
    <d v="2015-05-18T00:00:00"/>
    <n v="519"/>
    <n v="1298"/>
    <n v="779"/>
    <n v="50"/>
    <n v="64900"/>
    <n v="0.05"/>
    <n v="3245"/>
    <n v="61655"/>
    <n v="314"/>
    <n v="26753"/>
    <n v="18"/>
    <n v="5"/>
    <x v="1"/>
    <s v="NO"/>
    <x v="1"/>
    <s v="Venta Mala"/>
  </r>
  <r>
    <n v="1232331"/>
    <x v="338"/>
    <s v="Cindy Chapman"/>
    <s v="53-55 Liverpool St,Sydney"/>
    <s v="Sydney"/>
    <s v="NSW"/>
    <x v="0"/>
    <x v="0"/>
    <s v="Alto"/>
    <s v="Rotafolio Artesanal Carpeta de Caballete, Negro"/>
    <x v="0"/>
    <s v="Bolsa de envoltura"/>
    <x v="0"/>
    <d v="2014-10-02T00:00:00"/>
    <n v="1388"/>
    <n v="2238"/>
    <n v="850"/>
    <n v="41"/>
    <n v="91758"/>
    <n v="0.02"/>
    <n v="1835.16"/>
    <n v="89922.84"/>
    <n v="1510"/>
    <n v="58858"/>
    <n v="7"/>
    <n v="10"/>
    <x v="0"/>
    <s v="NO"/>
    <x v="1"/>
    <s v="Venta Mala"/>
  </r>
  <r>
    <n v="1232331"/>
    <x v="339"/>
    <s v="Eric Barreto"/>
    <s v="359 Crown Street,Surry Hills"/>
    <s v="Sydney"/>
    <s v="NSW"/>
    <x v="2"/>
    <x v="3"/>
    <s v="Bajo"/>
    <s v="Libro de registro de mensajes de voz por cable"/>
    <x v="0"/>
    <s v="Caja pequeña"/>
    <x v="1"/>
    <d v="2014-10-02T00:00:00"/>
    <n v="290"/>
    <n v="476"/>
    <n v="186"/>
    <n v="34"/>
    <n v="16184"/>
    <n v="0.03"/>
    <n v="485.52"/>
    <n v="15698.48"/>
    <n v="88"/>
    <n v="12884"/>
    <n v="6"/>
    <n v="10"/>
    <x v="0"/>
    <s v="NO"/>
    <x v="1"/>
    <s v="Venta Mala"/>
  </r>
  <r>
    <n v="1232331"/>
    <x v="39"/>
    <s v="Sylvia Foulston"/>
    <s v="152 Bunnerong Road,Eastgardens"/>
    <s v="Sydney"/>
    <s v="NSW"/>
    <x v="2"/>
    <x v="0"/>
    <s v="Bajo"/>
    <s v="Serie 300 sin volteo"/>
    <x v="0"/>
    <s v="Bolsa de envoltura"/>
    <x v="1"/>
    <d v="2013-10-13T00:00:00"/>
    <n v="6240"/>
    <n v="15599"/>
    <n v="9359"/>
    <n v="12"/>
    <n v="187188"/>
    <n v="0.01"/>
    <n v="1871.88"/>
    <n v="185316.12"/>
    <n v="808"/>
    <n v="719610"/>
    <n v="13"/>
    <n v="10"/>
    <x v="2"/>
    <s v="SI"/>
    <x v="1"/>
    <s v="Venta Mala"/>
  </r>
  <r>
    <n v="1232331"/>
    <x v="291"/>
    <s v="Ann Chong"/>
    <s v="Macquarie Centre Cnr Herring Road &amp; Waterloo Road,Macquarie Park"/>
    <s v="Sydney"/>
    <s v="NSW"/>
    <x v="1"/>
    <x v="5"/>
    <s v="No especificado"/>
    <s v="Rotafolio Artesanal Carpeta de Caballete, Negro"/>
    <x v="0"/>
    <s v="Bolsa de envoltura"/>
    <x v="0"/>
    <d v="2013-09-21T00:00:00"/>
    <n v="1388"/>
    <n v="2238"/>
    <n v="850"/>
    <n v="11"/>
    <n v="24618"/>
    <n v="0.01"/>
    <n v="246.18"/>
    <n v="24371.82"/>
    <n v="1510"/>
    <n v="36752"/>
    <n v="20"/>
    <n v="9"/>
    <x v="2"/>
    <s v="NO"/>
    <x v="1"/>
    <s v="Venta Mala"/>
  </r>
  <r>
    <n v="1232331"/>
    <x v="119"/>
    <s v="Fred Wasserman"/>
    <s v="61 York St,Sydney"/>
    <s v="Sydney"/>
    <s v="NSW"/>
    <x v="1"/>
    <x v="9"/>
    <s v="Alto"/>
    <s v="Sobres estándar de Smiths"/>
    <x v="0"/>
    <s v="Bolsa de envoltura"/>
    <x v="0"/>
    <d v="2014-01-17T00:00:00"/>
    <n v="352"/>
    <n v="568"/>
    <n v="216"/>
    <n v="33"/>
    <n v="18744"/>
    <n v="0.05"/>
    <n v="937.2"/>
    <n v="17806.8"/>
    <n v="139"/>
    <n v="12476"/>
    <n v="14"/>
    <n v="1"/>
    <x v="0"/>
    <s v="NO"/>
    <x v="1"/>
    <s v="Venta Mala"/>
  </r>
  <r>
    <n v="1232331"/>
    <x v="202"/>
    <s v="Carlos Meador"/>
    <s v="152 Bunnerong Road,Eastgardens"/>
    <s v="Sydney"/>
    <s v="NSW"/>
    <x v="1"/>
    <x v="0"/>
    <s v="Alto"/>
    <s v="Tijeras rectas Apex"/>
    <x v="0"/>
    <s v="Paquete pequeño"/>
    <x v="0"/>
    <d v="2015-05-20T00:00:00"/>
    <n v="519"/>
    <n v="1298"/>
    <n v="779"/>
    <n v="11"/>
    <n v="14278"/>
    <n v="0.03"/>
    <n v="428.34"/>
    <n v="13849.66"/>
    <n v="314"/>
    <n v="24756"/>
    <n v="19"/>
    <n v="5"/>
    <x v="1"/>
    <s v="NO"/>
    <x v="0"/>
    <s v="Venta Mala"/>
  </r>
  <r>
    <n v="1232331"/>
    <x v="39"/>
    <s v="Sylvia Foulston"/>
    <s v="152 Bunnerong Road,Eastgardens"/>
    <s v="Sydney"/>
    <s v="NSW"/>
    <x v="3"/>
    <x v="0"/>
    <s v="Medio"/>
    <s v="Serie 300 sin volteo"/>
    <x v="0"/>
    <s v="Caja pequeña"/>
    <x v="0"/>
    <d v="2013-10-13T00:00:00"/>
    <n v="6240"/>
    <n v="15599"/>
    <n v="9359"/>
    <n v="50"/>
    <n v="779950"/>
    <n v="7.0000000000000007E-2"/>
    <n v="54596.500000000007"/>
    <n v="725353.5"/>
    <n v="808"/>
    <n v="719610"/>
    <n v="13"/>
    <n v="10"/>
    <x v="2"/>
    <s v="SI"/>
    <x v="1"/>
    <s v="Venta Mala"/>
  </r>
  <r>
    <n v="1233092"/>
    <x v="340"/>
    <s v="Cyra Reiten"/>
    <s v="Westfield 1 Anderson St,Chatswood"/>
    <s v="Sydney"/>
    <s v="NSW"/>
    <x v="0"/>
    <x v="5"/>
    <s v="Crítico"/>
    <s v="Hojas de notas de EcoTones"/>
    <x v="0"/>
    <s v="Bolsa de envoltura"/>
    <x v="0"/>
    <d v="2016-01-17T00:00:00"/>
    <n v="252"/>
    <n v="400"/>
    <n v="148"/>
    <n v="16"/>
    <n v="6400"/>
    <n v="0.01"/>
    <n v="64"/>
    <n v="6336"/>
    <n v="130"/>
    <n v="11457"/>
    <n v="17"/>
    <n v="1"/>
    <x v="3"/>
    <s v="NO"/>
    <x v="1"/>
    <s v="Venta Mala"/>
  </r>
  <r>
    <n v="1233427"/>
    <x v="18"/>
    <s v="Paul MacIntyre"/>
    <s v="60 Commercial Rd,Prahran"/>
    <s v="Melbourne"/>
    <s v="VIC"/>
    <x v="0"/>
    <x v="8"/>
    <s v="Crítico"/>
    <s v="Pantalón corto de 12 colores"/>
    <x v="0"/>
    <s v="Caja pequeña"/>
    <x v="0"/>
    <d v="2013-10-22T00:00:00"/>
    <n v="2156"/>
    <n v="3655"/>
    <n v="1499"/>
    <n v="6"/>
    <n v="21930"/>
    <n v="0.02"/>
    <n v="438.6"/>
    <n v="21491.4"/>
    <n v="1389"/>
    <n v="9600"/>
    <n v="20"/>
    <n v="10"/>
    <x v="2"/>
    <s v="NO"/>
    <x v="0"/>
    <s v="Venta Mala"/>
  </r>
  <r>
    <n v="1233427"/>
    <x v="53"/>
    <s v="Thea Hudgings"/>
    <s v="240-242 Johnston Street,Fitzroy"/>
    <s v="Melbourne"/>
    <s v="VIC"/>
    <x v="0"/>
    <x v="2"/>
    <s v="Crítico"/>
    <s v="Hojas de notas de EcoTones"/>
    <x v="0"/>
    <s v="Bolsa de envoltura"/>
    <x v="0"/>
    <d v="2013-05-11T00:00:00"/>
    <n v="252"/>
    <n v="400"/>
    <n v="148"/>
    <n v="24"/>
    <n v="9600"/>
    <n v="7.0000000000000007E-2"/>
    <n v="672.00000000000011"/>
    <n v="8928"/>
    <n v="130"/>
    <n v="13755"/>
    <n v="9"/>
    <n v="5"/>
    <x v="2"/>
    <s v="NO"/>
    <x v="0"/>
    <s v="Venta Mala"/>
  </r>
  <r>
    <n v="1233427"/>
    <x v="341"/>
    <s v="Muhammed Yedwab"/>
    <s v="18 Whistler St,Sydney"/>
    <s v="Sydney"/>
    <s v="NSW"/>
    <x v="0"/>
    <x v="5"/>
    <s v="No especificado"/>
    <s v="Juego de lápices de dibujo Pizazz"/>
    <x v="0"/>
    <s v="Bolsa de envoltura"/>
    <x v="0"/>
    <d v="2013-02-15T00:00:00"/>
    <n v="117"/>
    <n v="278"/>
    <n v="161"/>
    <n v="18"/>
    <n v="5004"/>
    <n v="0.02"/>
    <n v="100.08"/>
    <n v="4903.92"/>
    <n v="120"/>
    <n v="1655"/>
    <n v="14"/>
    <n v="2"/>
    <x v="2"/>
    <s v="NO"/>
    <x v="0"/>
    <s v="Venta Mala"/>
  </r>
  <r>
    <n v="1233427"/>
    <x v="72"/>
    <s v="Luzen McCrida"/>
    <s v="797 Botany Rd,Rosebery"/>
    <s v="Sydney"/>
    <s v="NSW"/>
    <x v="1"/>
    <x v="3"/>
    <s v="Bajo"/>
    <s v="12 Tira de oleada Ellic"/>
    <x v="1"/>
    <s v="Caja mediana"/>
    <x v="0"/>
    <d v="2013-05-28T00:00:00"/>
    <n v="446"/>
    <n v="1089"/>
    <n v="643"/>
    <n v="47"/>
    <n v="51183"/>
    <n v="0.03"/>
    <n v="1535.49"/>
    <n v="49647.51"/>
    <n v="450"/>
    <n v="9600"/>
    <n v="26"/>
    <n v="5"/>
    <x v="2"/>
    <s v="NO"/>
    <x v="1"/>
    <s v="Venta Mala"/>
  </r>
  <r>
    <n v="1233427"/>
    <x v="18"/>
    <s v="Jonit MacIntyre"/>
    <s v="85-113 Dunning Ave,Rosebery"/>
    <s v="Sydney"/>
    <s v="NSW"/>
    <x v="1"/>
    <x v="4"/>
    <s v="Medio"/>
    <s v="12 lápices cortos de colores con gomas de borrar"/>
    <x v="0"/>
    <s v="Paquete pequeño"/>
    <x v="0"/>
    <d v="2013-10-22T00:00:00"/>
    <n v="268"/>
    <n v="608"/>
    <n v="340"/>
    <n v="30"/>
    <n v="18240"/>
    <n v="0.08"/>
    <n v="1459.2"/>
    <n v="16780.8"/>
    <n v="117"/>
    <n v="9600"/>
    <n v="20"/>
    <n v="10"/>
    <x v="2"/>
    <s v="NO"/>
    <x v="0"/>
    <s v="Venta Mala"/>
  </r>
  <r>
    <n v="1233427"/>
    <x v="18"/>
    <s v="Paul MacIntyre"/>
    <s v="60 Commercial Rd,Prahran"/>
    <s v="Melbourne"/>
    <s v="VIC"/>
    <x v="1"/>
    <x v="8"/>
    <s v="Bajo"/>
    <s v="12 lápices cortos de colores"/>
    <x v="0"/>
    <s v="Bolsa de envoltura"/>
    <x v="0"/>
    <d v="2013-10-22T00:00:00"/>
    <n v="109"/>
    <n v="260"/>
    <n v="151"/>
    <n v="19"/>
    <n v="4940"/>
    <n v="0"/>
    <n v="0"/>
    <n v="4940"/>
    <n v="240"/>
    <n v="9600"/>
    <n v="20"/>
    <n v="10"/>
    <x v="2"/>
    <s v="NO"/>
    <x v="0"/>
    <s v="Venta Mala"/>
  </r>
  <r>
    <n v="1233427"/>
    <x v="18"/>
    <s v="Tamara Willingham"/>
    <s v="Sydney Fish Market, Bank Street, Sydney"/>
    <s v="Sydney"/>
    <s v="NSW"/>
    <x v="1"/>
    <x v="3"/>
    <s v="Crítico"/>
    <s v="12 lápices cortos de colores"/>
    <x v="0"/>
    <s v="Caja pequeña"/>
    <x v="0"/>
    <d v="2013-10-21T00:00:00"/>
    <n v="109"/>
    <n v="260"/>
    <n v="151"/>
    <n v="19"/>
    <n v="4940"/>
    <n v="0"/>
    <n v="0"/>
    <n v="4940"/>
    <n v="240"/>
    <n v="9600"/>
    <n v="20"/>
    <n v="10"/>
    <x v="2"/>
    <s v="NO"/>
    <x v="0"/>
    <s v="Venta Mala"/>
  </r>
  <r>
    <n v="1233427"/>
    <x v="18"/>
    <s v="Roy Skaria"/>
    <s v="2/797 Botany Rd,Rosebery"/>
    <s v="Sydney"/>
    <s v="NSW"/>
    <x v="3"/>
    <x v="7"/>
    <s v="Alto"/>
    <s v="12 lápices cortos de colores"/>
    <x v="0"/>
    <s v="Caja pequeña"/>
    <x v="0"/>
    <d v="2013-10-21T00:00:00"/>
    <n v="109"/>
    <n v="260"/>
    <n v="151"/>
    <n v="22"/>
    <n v="5720"/>
    <n v="7.0000000000000007E-2"/>
    <n v="400.40000000000003"/>
    <n v="5319.6"/>
    <n v="240"/>
    <n v="9600"/>
    <n v="20"/>
    <n v="10"/>
    <x v="2"/>
    <s v="NO"/>
    <x v="1"/>
    <s v="Venta Mala"/>
  </r>
  <r>
    <n v="1233427"/>
    <x v="18"/>
    <s v="Tamara Willingham"/>
    <s v="Sydney Fish Market, Bank Street, Sydney"/>
    <s v="Sydney"/>
    <s v="NSW"/>
    <x v="2"/>
    <x v="3"/>
    <s v="Alto"/>
    <s v="12 lápices cortos de colores"/>
    <x v="0"/>
    <s v="Paquete pequeño"/>
    <x v="0"/>
    <d v="2013-10-21T00:00:00"/>
    <n v="109"/>
    <n v="260"/>
    <n v="151"/>
    <n v="26"/>
    <n v="6760"/>
    <n v="0.08"/>
    <n v="540.79999999999995"/>
    <n v="6219.2"/>
    <n v="240"/>
    <n v="9600"/>
    <n v="20"/>
    <n v="10"/>
    <x v="2"/>
    <s v="NO"/>
    <x v="1"/>
    <s v="Venta Mala"/>
  </r>
  <r>
    <n v="1233427"/>
    <x v="18"/>
    <s v="Tamara Willingham"/>
    <s v="Sydney Fish Market, Bank Street, Sydney"/>
    <s v="Sydney"/>
    <s v="NSW"/>
    <x v="2"/>
    <x v="3"/>
    <s v="Medio"/>
    <s v="12 lápices cortos de colores"/>
    <x v="0"/>
    <s v="Bolsa de envoltura"/>
    <x v="0"/>
    <d v="2013-10-21T00:00:00"/>
    <n v="109"/>
    <n v="260"/>
    <n v="151"/>
    <n v="30"/>
    <n v="7800"/>
    <n v="0.09"/>
    <n v="702"/>
    <n v="7098"/>
    <n v="240"/>
    <n v="9600"/>
    <n v="20"/>
    <n v="10"/>
    <x v="2"/>
    <s v="NO"/>
    <x v="1"/>
    <s v="Venta Mala"/>
  </r>
  <r>
    <n v="1233792"/>
    <x v="342"/>
    <s v="Vivek Grady"/>
    <s v="99 Lygon Street,East Brunswick"/>
    <s v="Melbourne"/>
    <s v="VIC"/>
    <x v="0"/>
    <x v="2"/>
    <s v="Medio"/>
    <s v="Refuerzos de agujeros artesanales"/>
    <x v="0"/>
    <s v="Bolsa de envoltura"/>
    <x v="0"/>
    <d v="2016-06-14T00:00:00"/>
    <n v="399"/>
    <n v="623"/>
    <n v="224"/>
    <n v="35"/>
    <n v="21805"/>
    <n v="0.04"/>
    <n v="872.2"/>
    <n v="20932.8"/>
    <n v="697"/>
    <n v="12276"/>
    <n v="14"/>
    <n v="6"/>
    <x v="3"/>
    <s v="NO"/>
    <x v="1"/>
    <s v="Venta Mala"/>
  </r>
  <r>
    <n v="1233792"/>
    <x v="79"/>
    <s v="Erica Smith"/>
    <s v="188 Pitt Street,Sydney"/>
    <s v="Sydney"/>
    <s v="NSW"/>
    <x v="1"/>
    <x v="0"/>
    <s v="Bajo"/>
    <s v="Refuerzos de agujeros artesanales"/>
    <x v="0"/>
    <s v="Bolsa de envoltura"/>
    <x v="0"/>
    <d v="2013-03-27T00:00:00"/>
    <n v="399"/>
    <n v="623"/>
    <n v="224"/>
    <n v="42"/>
    <n v="26166"/>
    <n v="0.08"/>
    <n v="2093.2800000000002"/>
    <n v="24072.720000000001"/>
    <n v="697"/>
    <n v="12858"/>
    <n v="27"/>
    <n v="3"/>
    <x v="2"/>
    <s v="NO"/>
    <x v="1"/>
    <s v="Venta Mala"/>
  </r>
  <r>
    <n v="1233792"/>
    <x v="343"/>
    <s v="Christopher Martinez"/>
    <s v="188 Pitt Street,Sydney"/>
    <s v="Sydney"/>
    <s v="NSW"/>
    <x v="3"/>
    <x v="0"/>
    <s v="Bajo"/>
    <s v="Etiquetas Artisan 474"/>
    <x v="0"/>
    <s v="Caja pequeña"/>
    <x v="0"/>
    <d v="2014-09-29T00:00:00"/>
    <n v="184"/>
    <n v="288"/>
    <n v="104"/>
    <n v="1"/>
    <n v="288"/>
    <n v="0.03"/>
    <n v="8.64"/>
    <n v="279.36"/>
    <n v="99"/>
    <n v="12852"/>
    <n v="29"/>
    <n v="9"/>
    <x v="0"/>
    <s v="NO"/>
    <x v="1"/>
    <s v="Venta Mala"/>
  </r>
  <r>
    <n v="1233792"/>
    <x v="344"/>
    <s v="Roland Murray"/>
    <s v="Westfield 1 Anderson St,Chatswood"/>
    <s v="Sydney"/>
    <s v="NSW"/>
    <x v="2"/>
    <x v="5"/>
    <s v="Alto"/>
    <s v="Sobres estándar de Smiths"/>
    <x v="0"/>
    <s v="Caja pequeña"/>
    <x v="0"/>
    <d v="2014-03-31T00:00:00"/>
    <n v="352"/>
    <n v="568"/>
    <n v="216"/>
    <n v="50"/>
    <n v="28400"/>
    <n v="7.0000000000000007E-2"/>
    <n v="1988.0000000000002"/>
    <n v="26412"/>
    <n v="139"/>
    <n v="9599"/>
    <n v="31"/>
    <n v="3"/>
    <x v="0"/>
    <s v="NO"/>
    <x v="1"/>
    <s v="Venta Mala"/>
  </r>
  <r>
    <n v="1233792"/>
    <x v="242"/>
    <s v="Toby Knight"/>
    <s v="Crown Complex,Southbank"/>
    <s v="Melbourne"/>
    <s v="VIC"/>
    <x v="3"/>
    <x v="8"/>
    <s v="No especificado"/>
    <s v="Etiquetas Artisan 474"/>
    <x v="0"/>
    <s v="Bolsa de envoltura"/>
    <x v="0"/>
    <d v="2013-10-29T00:00:00"/>
    <n v="184"/>
    <n v="288"/>
    <n v="104"/>
    <n v="48"/>
    <n v="13824"/>
    <n v="0.01"/>
    <n v="138.24"/>
    <n v="13685.76"/>
    <n v="99"/>
    <n v="295"/>
    <n v="28"/>
    <n v="10"/>
    <x v="2"/>
    <s v="NO"/>
    <x v="1"/>
    <s v="Venta Mala"/>
  </r>
  <r>
    <n v="1234157"/>
    <x v="345"/>
    <s v="Nora Pelletier"/>
    <s v="5/250 Old Northern Road ,Castle Hill"/>
    <s v="Sydney"/>
    <s v="NSW"/>
    <x v="1"/>
    <x v="5"/>
    <s v="Bajo"/>
    <s v="Etiquetas de encuadernación artesanal"/>
    <x v="1"/>
    <s v="Tambor Jumbo"/>
    <x v="2"/>
    <d v="2015-08-04T00:00:00"/>
    <n v="245"/>
    <n v="389"/>
    <n v="144"/>
    <n v="35"/>
    <n v="13615"/>
    <n v="0.08"/>
    <n v="1089.2"/>
    <n v="12525.8"/>
    <n v="701"/>
    <n v="1772"/>
    <n v="2"/>
    <n v="8"/>
    <x v="1"/>
    <s v="NO"/>
    <x v="0"/>
    <s v="Venta Mala"/>
  </r>
  <r>
    <n v="1234157"/>
    <x v="258"/>
    <s v="Michael Oakman"/>
    <s v="8 Rankins Lane ,Melbourne"/>
    <s v="Melbourne"/>
    <s v="VIC"/>
    <x v="1"/>
    <x v="2"/>
    <s v="Medio"/>
    <s v="Carpetas colgantes artesanales"/>
    <x v="0"/>
    <s v="Bolsa de envoltura"/>
    <x v="1"/>
    <d v="2015-08-01T00:00:00"/>
    <n v="365"/>
    <n v="598"/>
    <n v="233"/>
    <n v="11"/>
    <n v="6578"/>
    <n v="0.09"/>
    <n v="592.02"/>
    <n v="5985.98"/>
    <n v="149"/>
    <n v="12456"/>
    <n v="27"/>
    <n v="7"/>
    <x v="1"/>
    <s v="NO"/>
    <x v="0"/>
    <s v="Venta Mala"/>
  </r>
  <r>
    <n v="1234157"/>
    <x v="79"/>
    <s v="Erica Smith"/>
    <s v="188 Pitt Street,Sydney"/>
    <s v="Sydney"/>
    <s v="NSW"/>
    <x v="1"/>
    <x v="0"/>
    <s v="No especificado"/>
    <s v="Tijeras de acero inoxidable preferidas de Apex"/>
    <x v="0"/>
    <s v="Bolsa de envoltura"/>
    <x v="0"/>
    <d v="2013-03-27T00:00:00"/>
    <n v="250"/>
    <n v="568"/>
    <n v="318"/>
    <n v="41"/>
    <n v="23288"/>
    <n v="0.02"/>
    <n v="465.76"/>
    <n v="22822.240000000002"/>
    <n v="360"/>
    <n v="27398"/>
    <n v="27"/>
    <n v="3"/>
    <x v="2"/>
    <s v="NO"/>
    <x v="0"/>
    <s v="Venta Mala"/>
  </r>
  <r>
    <n v="1234157"/>
    <x v="346"/>
    <s v="Pete Armstrong"/>
    <s v="506 Swan Street,Richmond"/>
    <s v="Melbourne"/>
    <s v="VIC"/>
    <x v="1"/>
    <x v="2"/>
    <s v="Bajo"/>
    <s v="Postes de encuadernación"/>
    <x v="0"/>
    <s v="Paquete pequeño"/>
    <x v="0"/>
    <d v="2016-02-16T00:00:00"/>
    <n v="350"/>
    <n v="574"/>
    <n v="224"/>
    <n v="49"/>
    <n v="28126"/>
    <n v="0.01"/>
    <n v="281.26"/>
    <n v="27844.74"/>
    <n v="501"/>
    <n v="14556"/>
    <n v="13"/>
    <n v="2"/>
    <x v="3"/>
    <s v="NO"/>
    <x v="1"/>
    <s v="Venta Mala"/>
  </r>
  <r>
    <n v="1234157"/>
    <x v="347"/>
    <s v="Liz Carlisle"/>
    <s v="2/797 Botany Rd,Rosebery"/>
    <s v="Sydney"/>
    <s v="NSW"/>
    <x v="2"/>
    <x v="7"/>
    <s v="Alto"/>
    <s v="Etiquetas Artisan 487"/>
    <x v="0"/>
    <s v="Caja pequeña"/>
    <x v="0"/>
    <d v="2013-11-16T00:00:00"/>
    <n v="229"/>
    <n v="369"/>
    <n v="140"/>
    <n v="7"/>
    <n v="2583"/>
    <n v="0.09"/>
    <n v="232.47"/>
    <n v="2350.5300000000002"/>
    <n v="50"/>
    <n v="14928"/>
    <n v="16"/>
    <n v="11"/>
    <x v="2"/>
    <s v="NO"/>
    <x v="0"/>
    <s v="Venta Mala"/>
  </r>
  <r>
    <n v="1234522"/>
    <x v="305"/>
    <s v="Tony Sayre"/>
    <s v="499-501 Lygon Street,Carlton North"/>
    <s v="Melbourne"/>
    <s v="VIC"/>
    <x v="1"/>
    <x v="8"/>
    <s v="Bajo"/>
    <s v="Carpetas colgantes artesanales"/>
    <x v="0"/>
    <s v="Bolsa de envoltura"/>
    <x v="0"/>
    <d v="2013-10-23T00:00:00"/>
    <n v="365"/>
    <n v="598"/>
    <n v="233"/>
    <n v="41"/>
    <n v="24518"/>
    <n v="0.03"/>
    <n v="735.54"/>
    <n v="23782.46"/>
    <n v="149"/>
    <n v="24069"/>
    <n v="21"/>
    <n v="10"/>
    <x v="2"/>
    <s v="NO"/>
    <x v="0"/>
    <s v="Venta Mala"/>
  </r>
  <r>
    <n v="1234522"/>
    <x v="305"/>
    <s v="Darrin Sayre"/>
    <s v="Sydney Fish Market, Bank Street, Sydney"/>
    <s v="Sydney"/>
    <s v="NSW"/>
    <x v="0"/>
    <x v="3"/>
    <s v="No especificado"/>
    <s v="Aglutinantes duraderos artesanales"/>
    <x v="0"/>
    <s v="Caja pequeña"/>
    <x v="0"/>
    <d v="2013-10-23T00:00:00"/>
    <n v="184"/>
    <n v="288"/>
    <n v="104"/>
    <n v="31"/>
    <n v="8928"/>
    <n v="0.08"/>
    <n v="714.24"/>
    <n v="8213.76"/>
    <n v="149"/>
    <n v="24069"/>
    <n v="21"/>
    <n v="10"/>
    <x v="2"/>
    <s v="NO"/>
    <x v="0"/>
    <s v="Venta Mala"/>
  </r>
  <r>
    <n v="1234522"/>
    <x v="126"/>
    <s v="Philip Brown"/>
    <s v="499-501 Lygon Street,Carlton North"/>
    <s v="Melbourne"/>
    <s v="VIC"/>
    <x v="1"/>
    <x v="8"/>
    <s v="Medio"/>
    <s v="Alto Perma 2700 Cajones de almacenamiento apilables"/>
    <x v="0"/>
    <s v="Caja pequeña"/>
    <x v="0"/>
    <d v="2014-07-27T00:00:00"/>
    <n v="892"/>
    <n v="2974"/>
    <n v="2082"/>
    <n v="4"/>
    <n v="11896"/>
    <n v="0.01"/>
    <n v="118.96000000000001"/>
    <n v="11777.04"/>
    <n v="664"/>
    <n v="40383"/>
    <n v="25"/>
    <n v="7"/>
    <x v="0"/>
    <s v="NO"/>
    <x v="0"/>
    <s v="Venta Mala"/>
  </r>
  <r>
    <n v="1234522"/>
    <x v="305"/>
    <s v="Darrin Sayre"/>
    <s v="Sydney Fish Market, Bank Street, Sydney"/>
    <s v="Sydney"/>
    <s v="NSW"/>
    <x v="1"/>
    <x v="3"/>
    <s v="Medio"/>
    <s v="Carpetas colgantes artesanales"/>
    <x v="0"/>
    <s v="Caja pequeña"/>
    <x v="0"/>
    <d v="2013-10-23T00:00:00"/>
    <n v="365"/>
    <n v="598"/>
    <n v="233"/>
    <n v="23"/>
    <n v="13754"/>
    <n v="7.0000000000000007E-2"/>
    <n v="962.78000000000009"/>
    <n v="12791.22"/>
    <n v="149"/>
    <n v="24069"/>
    <n v="21"/>
    <n v="10"/>
    <x v="2"/>
    <s v="NO"/>
    <x v="0"/>
    <s v="Venta Mala"/>
  </r>
  <r>
    <n v="1234522"/>
    <x v="181"/>
    <s v="Aaron Bergman"/>
    <s v="Westfield Sydney,Sydney"/>
    <s v="Sydney"/>
    <s v="NSW"/>
    <x v="0"/>
    <x v="1"/>
    <s v="Crítico"/>
    <s v="Tijeras de acero inoxidable preferidas de Apex"/>
    <x v="0"/>
    <s v="Bolsa de envoltura"/>
    <x v="0"/>
    <d v="2013-08-16T00:00:00"/>
    <n v="250"/>
    <n v="568"/>
    <n v="318"/>
    <n v="25"/>
    <n v="14200"/>
    <n v="0.09"/>
    <n v="1278"/>
    <n v="12922"/>
    <n v="360"/>
    <n v="27943"/>
    <n v="9"/>
    <n v="8"/>
    <x v="2"/>
    <s v="NO"/>
    <x v="0"/>
    <s v="Venta Mala"/>
  </r>
  <r>
    <n v="1234522"/>
    <x v="305"/>
    <s v="Benjamin Farhat"/>
    <s v="188 Pitt Street,Sydney"/>
    <s v="Sydney"/>
    <s v="NSW"/>
    <x v="3"/>
    <x v="0"/>
    <s v="Medio"/>
    <s v="Carpetas colgantes artesanales"/>
    <x v="0"/>
    <s v="Caja pequeña"/>
    <x v="0"/>
    <d v="2013-10-22T00:00:00"/>
    <n v="365"/>
    <n v="598"/>
    <n v="233"/>
    <n v="19"/>
    <n v="11362"/>
    <n v="0.01"/>
    <n v="113.62"/>
    <n v="11248.38"/>
    <n v="149"/>
    <n v="24069"/>
    <n v="21"/>
    <n v="10"/>
    <x v="2"/>
    <s v="NO"/>
    <x v="0"/>
    <s v="Venta Mala"/>
  </r>
  <r>
    <n v="1234522"/>
    <x v="41"/>
    <s v="Rick Hansen"/>
    <s v="Macquarie Centre Cnr Herring Road &amp; Waterloo Road,Macquarie Park"/>
    <s v="Sydney"/>
    <s v="NSW"/>
    <x v="2"/>
    <x v="5"/>
    <s v="No especificado"/>
    <s v="Carpetas económicas"/>
    <x v="0"/>
    <s v="Caja pequeña"/>
    <x v="0"/>
    <d v="2013-07-23T00:00:00"/>
    <n v="133"/>
    <n v="208"/>
    <n v="75"/>
    <n v="39"/>
    <n v="8112"/>
    <n v="0.09"/>
    <n v="730.07999999999993"/>
    <n v="7381.92"/>
    <n v="149"/>
    <n v="2414"/>
    <n v="22"/>
    <n v="7"/>
    <x v="2"/>
    <s v="NO"/>
    <x v="1"/>
    <s v="Venta Mala"/>
  </r>
  <r>
    <n v="1234522"/>
    <x v="305"/>
    <s v="Darrin Sayre"/>
    <s v="Sydney Fish Market, Bank Street, Sydney"/>
    <s v="Sydney"/>
    <s v="NSW"/>
    <x v="3"/>
    <x v="3"/>
    <s v="Alto"/>
    <s v="Carpetas colgantes artesanales"/>
    <x v="1"/>
    <s v="Caja pequeña"/>
    <x v="0"/>
    <d v="2013-10-23T00:00:00"/>
    <n v="365"/>
    <n v="598"/>
    <n v="233"/>
    <n v="2"/>
    <n v="1196"/>
    <n v="0.03"/>
    <n v="35.879999999999995"/>
    <n v="1160.1199999999999"/>
    <n v="149"/>
    <n v="24069"/>
    <n v="21"/>
    <n v="10"/>
    <x v="2"/>
    <s v="NO"/>
    <x v="1"/>
    <s v="Venta Mala"/>
  </r>
  <r>
    <n v="1234522"/>
    <x v="305"/>
    <s v="Darrin Sayre"/>
    <s v="Sydney Fish Market, Bank Street, Sydney"/>
    <s v="Sydney"/>
    <s v="NSW"/>
    <x v="3"/>
    <x v="3"/>
    <s v="Bajo"/>
    <s v="Aglutinantes de polietileno duraderos artesanales"/>
    <x v="1"/>
    <s v="Caja pequeña"/>
    <x v="0"/>
    <d v="2013-10-23T00:00:00"/>
    <n v="337"/>
    <n v="553"/>
    <n v="216"/>
    <n v="29"/>
    <n v="16037"/>
    <n v="0.04"/>
    <n v="641.48"/>
    <n v="15395.52"/>
    <n v="698"/>
    <n v="24069"/>
    <n v="21"/>
    <n v="10"/>
    <x v="2"/>
    <s v="NO"/>
    <x v="0"/>
    <s v="Venta Mala"/>
  </r>
  <r>
    <n v="1234522"/>
    <x v="177"/>
    <s v="George Zrebassa"/>
    <s v="81 MacLeay St,Potts Point"/>
    <s v="Sydney"/>
    <s v="NSW"/>
    <x v="1"/>
    <x v="7"/>
    <s v="Alto"/>
    <s v="Aglutinantes de polietileno duraderos artesanales"/>
    <x v="0"/>
    <s v="Paquete pequeño"/>
    <x v="0"/>
    <d v="2013-07-17T00:00:00"/>
    <n v="337"/>
    <n v="553"/>
    <n v="216"/>
    <n v="39"/>
    <n v="21567"/>
    <n v="0.04"/>
    <n v="862.68000000000006"/>
    <n v="20704.32"/>
    <n v="698"/>
    <n v="25837"/>
    <n v="16"/>
    <n v="7"/>
    <x v="2"/>
    <s v="NO"/>
    <x v="0"/>
    <s v="Venta Mala"/>
  </r>
  <r>
    <n v="1234522"/>
    <x v="305"/>
    <s v="Tony Sayre"/>
    <s v="499-501 Lygon Street,Carlton North"/>
    <s v="Melbourne"/>
    <s v="VIC"/>
    <x v="2"/>
    <x v="8"/>
    <s v="Medio"/>
    <s v="Carpetas colgantes artesanales"/>
    <x v="0"/>
    <s v="Caja pequeña"/>
    <x v="0"/>
    <d v="2013-10-23T00:00:00"/>
    <n v="365"/>
    <n v="598"/>
    <n v="233"/>
    <n v="20"/>
    <n v="11960"/>
    <n v="0.01"/>
    <n v="119.60000000000001"/>
    <n v="11840.4"/>
    <n v="149"/>
    <n v="24069"/>
    <n v="21"/>
    <n v="10"/>
    <x v="2"/>
    <s v="NO"/>
    <x v="1"/>
    <s v="Venta Mala"/>
  </r>
  <r>
    <n v="1234522"/>
    <x v="305"/>
    <s v="Kelly Lampkin"/>
    <s v="310 Wattle St,Ultimo"/>
    <s v="Sydney"/>
    <s v="NSW"/>
    <x v="1"/>
    <x v="14"/>
    <s v="Medio"/>
    <s v="Carpetas colgantes artesanales"/>
    <x v="0"/>
    <s v="Caja pequeña"/>
    <x v="0"/>
    <d v="2013-10-22T00:00:00"/>
    <n v="365"/>
    <n v="598"/>
    <n v="233"/>
    <n v="7"/>
    <n v="4186"/>
    <n v="0.08"/>
    <n v="334.88"/>
    <n v="3851.12"/>
    <n v="149"/>
    <n v="24069"/>
    <n v="21"/>
    <n v="10"/>
    <x v="2"/>
    <s v="NO"/>
    <x v="0"/>
    <s v="Venta Mala"/>
  </r>
  <r>
    <n v="1234522"/>
    <x v="348"/>
    <s v="Peel Damper"/>
    <s v="60 Commercial Rd,Prahran"/>
    <s v="Melbourne"/>
    <s v="VIC"/>
    <x v="1"/>
    <x v="8"/>
    <s v="No especificado"/>
    <s v="Alto Perma 2700 Cajones de almacenamiento apilables"/>
    <x v="1"/>
    <s v="Paquete pequeño"/>
    <x v="0"/>
    <d v="2015-04-17T00:00:00"/>
    <n v="892"/>
    <n v="2974"/>
    <n v="2082"/>
    <n v="11"/>
    <n v="32714"/>
    <n v="0.04"/>
    <n v="1308.56"/>
    <n v="31405.439999999999"/>
    <n v="664"/>
    <n v="40453"/>
    <n v="15"/>
    <n v="4"/>
    <x v="1"/>
    <s v="NO"/>
    <x v="1"/>
    <s v="Venta Mala"/>
  </r>
  <r>
    <n v="1234522"/>
    <x v="305"/>
    <s v="Darrin Sayre"/>
    <s v="Sydney Fish Market, Bank Street, Sydney"/>
    <s v="Sydney"/>
    <s v="NSW"/>
    <x v="1"/>
    <x v="3"/>
    <s v="Medio"/>
    <s v="Carpetas colgantes artesanales"/>
    <x v="0"/>
    <s v="Bolsa de envoltura"/>
    <x v="0"/>
    <d v="2013-10-23T00:00:00"/>
    <n v="365"/>
    <n v="598"/>
    <n v="233"/>
    <n v="34"/>
    <n v="20332"/>
    <n v="0"/>
    <n v="0"/>
    <n v="20332"/>
    <n v="149"/>
    <n v="24069"/>
    <n v="21"/>
    <n v="10"/>
    <x v="2"/>
    <s v="NO"/>
    <x v="0"/>
    <s v="Venta Mala"/>
  </r>
  <r>
    <n v="1234522"/>
    <x v="305"/>
    <s v="Darrin Sayre"/>
    <s v="Sydney Fish Market, Bank Street, Sydney"/>
    <s v="Sydney"/>
    <s v="NSW"/>
    <x v="3"/>
    <x v="3"/>
    <s v="Medio"/>
    <s v="Carpetas colgantes artesanales"/>
    <x v="0"/>
    <s v="Caja pequeña"/>
    <x v="0"/>
    <d v="2013-10-23T00:00:00"/>
    <n v="365"/>
    <n v="598"/>
    <n v="233"/>
    <n v="18"/>
    <n v="10764"/>
    <n v="0.05"/>
    <n v="538.20000000000005"/>
    <n v="10225.799999999999"/>
    <n v="149"/>
    <n v="24069"/>
    <n v="21"/>
    <n v="10"/>
    <x v="2"/>
    <s v="NO"/>
    <x v="0"/>
    <s v="Venta Mala"/>
  </r>
  <r>
    <n v="1234888"/>
    <x v="69"/>
    <s v="Chad McGuire"/>
    <s v="81 MacLeay St,Potts Point"/>
    <s v="Sydney"/>
    <s v="NSW"/>
    <x v="2"/>
    <x v="7"/>
    <s v="Alto"/>
    <s v="Teclado de acceso TechSavi"/>
    <x v="0"/>
    <s v="Caja pequeña"/>
    <x v="0"/>
    <d v="2015-05-02T00:00:00"/>
    <n v="1007"/>
    <n v="1598"/>
    <n v="591"/>
    <n v="9"/>
    <n v="14382"/>
    <n v="0"/>
    <n v="0"/>
    <n v="14382"/>
    <n v="400"/>
    <n v="47553"/>
    <n v="1"/>
    <n v="5"/>
    <x v="1"/>
    <s v="NO"/>
    <x v="1"/>
    <s v="Venta Mala"/>
  </r>
  <r>
    <n v="1234888"/>
    <x v="18"/>
    <s v="Tamara Willingham"/>
    <s v="Sydney Fish Market, Bank Street, Sydney"/>
    <s v="Sydney"/>
    <s v="NSW"/>
    <x v="2"/>
    <x v="3"/>
    <s v="Crítico"/>
    <s v="Clips de carpeta de OIC"/>
    <x v="0"/>
    <s v="Bolsa de envoltura"/>
    <x v="0"/>
    <d v="2013-10-21T00:00:00"/>
    <n v="93"/>
    <n v="148"/>
    <n v="55"/>
    <n v="22"/>
    <n v="3256"/>
    <n v="0.04"/>
    <n v="130.24"/>
    <n v="3125.76"/>
    <n v="70"/>
    <n v="285"/>
    <n v="20"/>
    <n v="10"/>
    <x v="2"/>
    <s v="NO"/>
    <x v="1"/>
    <s v="Venta Mala"/>
  </r>
  <r>
    <n v="1234888"/>
    <x v="20"/>
    <s v="Olvera Toch"/>
    <s v="3 Carrington Road ,Box Hill"/>
    <s v="Melbourne"/>
    <s v="VIC"/>
    <x v="3"/>
    <x v="8"/>
    <s v="No especificado"/>
    <s v="Etiquetas autoadhesivas para encuadernación con anillas"/>
    <x v="0"/>
    <s v="Bolsa de envoltura"/>
    <x v="0"/>
    <d v="2013-02-22T00:00:00"/>
    <n v="218"/>
    <n v="352"/>
    <n v="134"/>
    <n v="27"/>
    <n v="9504"/>
    <n v="0"/>
    <n v="0"/>
    <n v="9504"/>
    <n v="683"/>
    <n v="1425"/>
    <n v="17"/>
    <n v="2"/>
    <x v="2"/>
    <s v="NO"/>
    <x v="1"/>
    <s v="Venta Mala"/>
  </r>
  <r>
    <n v="1235253"/>
    <x v="305"/>
    <s v="Amy Cox"/>
    <s v="523 King St,Newtown"/>
    <s v="Sydney"/>
    <s v="NSW"/>
    <x v="1"/>
    <x v="6"/>
    <s v="Crítico"/>
    <s v="Carpetas de 3 anillos de uso general de Smiths"/>
    <x v="0"/>
    <s v="Caja pequeña"/>
    <x v="1"/>
    <d v="2013-10-23T00:00:00"/>
    <n v="118"/>
    <n v="188"/>
    <n v="70"/>
    <n v="39"/>
    <n v="7332"/>
    <n v="7.0000000000000007E-2"/>
    <n v="513.24"/>
    <n v="6818.76"/>
    <n v="149"/>
    <n v="5919"/>
    <n v="21"/>
    <n v="10"/>
    <x v="2"/>
    <s v="NO"/>
    <x v="0"/>
    <s v="Venta Mala"/>
  </r>
  <r>
    <n v="1235253"/>
    <x v="172"/>
    <s v="Michael Oakman"/>
    <s v="8 Rankins Lane ,Melbourne"/>
    <s v="Melbourne"/>
    <s v="VIC"/>
    <x v="1"/>
    <x v="2"/>
    <s v="Alto"/>
    <s v="Artisan 48 Etiquetas"/>
    <x v="0"/>
    <s v="Caja pequeña"/>
    <x v="0"/>
    <d v="2015-01-03T00:00:00"/>
    <n v="384"/>
    <n v="630"/>
    <n v="246"/>
    <n v="10"/>
    <n v="6300"/>
    <n v="0.04"/>
    <n v="252"/>
    <n v="6048"/>
    <n v="50"/>
    <n v="21451"/>
    <n v="1"/>
    <n v="1"/>
    <x v="1"/>
    <s v="NO"/>
    <x v="0"/>
    <s v="Venta Mala"/>
  </r>
  <r>
    <n v="1235253"/>
    <x v="305"/>
    <s v="Amy Cox"/>
    <s v="523 King St,Newtown"/>
    <s v="Sydney"/>
    <s v="NSW"/>
    <x v="1"/>
    <x v="6"/>
    <s v="Crítico"/>
    <s v="Carpetas de 3 anillos de uso general de Smiths"/>
    <x v="0"/>
    <s v="Caja pequeña"/>
    <x v="0"/>
    <d v="2013-10-23T00:00:00"/>
    <n v="118"/>
    <n v="188"/>
    <n v="70"/>
    <n v="39"/>
    <n v="7332"/>
    <n v="7.0000000000000007E-2"/>
    <n v="513.24"/>
    <n v="6818.76"/>
    <n v="149"/>
    <n v="5914"/>
    <n v="21"/>
    <n v="10"/>
    <x v="2"/>
    <s v="NO"/>
    <x v="0"/>
    <s v="Venta Mala"/>
  </r>
  <r>
    <n v="1235253"/>
    <x v="109"/>
    <s v="Stephanie Ulpright"/>
    <s v="541 Church St ,Richmond"/>
    <s v="Melbourne"/>
    <s v="VIC"/>
    <x v="1"/>
    <x v="8"/>
    <s v="No especificado"/>
    <s v="Palitos de tiza sin polvo Pizazz"/>
    <x v="0"/>
    <s v="Caja pequeña"/>
    <x v="0"/>
    <d v="2013-10-12T00:00:00"/>
    <n v="109"/>
    <n v="168"/>
    <n v="59"/>
    <n v="33"/>
    <n v="5544"/>
    <n v="0.08"/>
    <n v="443.52"/>
    <n v="5100.4799999999996"/>
    <n v="100"/>
    <n v="6037"/>
    <n v="11"/>
    <n v="10"/>
    <x v="2"/>
    <s v="NO"/>
    <x v="0"/>
    <s v="Venta Mala"/>
  </r>
  <r>
    <n v="1235253"/>
    <x v="158"/>
    <s v="Nora Paige"/>
    <s v="83-113 Dunning Ave,Roseberry"/>
    <s v="Sydney"/>
    <s v="NSW"/>
    <x v="0"/>
    <x v="4"/>
    <s v="Bajo"/>
    <s v="Postes de encuadernación"/>
    <x v="1"/>
    <s v="Tambor Jumbo"/>
    <x v="2"/>
    <d v="2013-06-12T00:00:00"/>
    <n v="350"/>
    <n v="574"/>
    <n v="224"/>
    <n v="47"/>
    <n v="26978"/>
    <n v="0.01"/>
    <n v="269.78000000000003"/>
    <n v="26708.22"/>
    <n v="501"/>
    <n v="134505"/>
    <n v="10"/>
    <n v="6"/>
    <x v="2"/>
    <s v="NO"/>
    <x v="1"/>
    <s v="Venta Mala"/>
  </r>
  <r>
    <n v="1235618"/>
    <x v="349"/>
    <s v="Matthew Clasen"/>
    <s v="Macquarie Centre Cnr Herring Road &amp; Waterloo Road,Macquarie Park"/>
    <s v="Sydney"/>
    <s v="NSW"/>
    <x v="0"/>
    <x v="5"/>
    <s v="No especificado"/>
    <s v="Etiquetas Artisan 481"/>
    <x v="0"/>
    <s v="Caja pequeña"/>
    <x v="0"/>
    <d v="2013-09-14T00:00:00"/>
    <n v="194"/>
    <n v="308"/>
    <n v="114"/>
    <n v="38"/>
    <n v="11704"/>
    <n v="0.01"/>
    <n v="117.04"/>
    <n v="11586.96"/>
    <n v="99"/>
    <n v="7974"/>
    <n v="10"/>
    <n v="9"/>
    <x v="2"/>
    <s v="NO"/>
    <x v="0"/>
    <s v="Venta Mala"/>
  </r>
  <r>
    <n v="1235983"/>
    <x v="41"/>
    <s v="Brad Thomas"/>
    <s v="152 Bunnerong Road,Eastgardens"/>
    <s v="Sydney"/>
    <s v="NSW"/>
    <x v="1"/>
    <x v="0"/>
    <s v="Bajo"/>
    <s v="Sobres estándar de Smiths"/>
    <x v="0"/>
    <s v="Bolsa de envoltura"/>
    <x v="0"/>
    <d v="2013-07-29T00:00:00"/>
    <n v="352"/>
    <n v="568"/>
    <n v="216"/>
    <n v="39"/>
    <n v="22152"/>
    <n v="0.05"/>
    <n v="1107.6000000000001"/>
    <n v="21044.400000000001"/>
    <n v="139"/>
    <n v="22753"/>
    <n v="22"/>
    <n v="7"/>
    <x v="2"/>
    <s v="NO"/>
    <x v="0"/>
    <s v="Venta Mala"/>
  </r>
  <r>
    <n v="1235983"/>
    <x v="245"/>
    <s v="Fley Castell"/>
    <s v="1/173-179 Bronte Rd,Waverley"/>
    <s v="Sydney"/>
    <s v="NSW"/>
    <x v="1"/>
    <x v="9"/>
    <s v="Bajo"/>
    <s v="Iluminadores artesanales de alto litro a prueba de manchas"/>
    <x v="1"/>
    <s v="Caja pequeña"/>
    <x v="0"/>
    <d v="2013-06-09T00:00:00"/>
    <n v="298"/>
    <n v="584"/>
    <n v="286"/>
    <n v="8"/>
    <n v="4672"/>
    <n v="0.01"/>
    <n v="46.72"/>
    <n v="4625.28"/>
    <n v="83"/>
    <n v="22410"/>
    <n v="9"/>
    <n v="6"/>
    <x v="2"/>
    <s v="NO"/>
    <x v="0"/>
    <s v="Venta Mala"/>
  </r>
  <r>
    <n v="1235983"/>
    <x v="174"/>
    <s v="Custer Chalkon"/>
    <s v="188 Pitt Street,Sydney"/>
    <s v="Sydney"/>
    <s v="NSW"/>
    <x v="1"/>
    <x v="0"/>
    <s v="No especificado"/>
    <s v="Bolsillos de carpeta de poliéster artesanal"/>
    <x v="0"/>
    <s v="Bolsa de envoltura"/>
    <x v="0"/>
    <d v="2015-02-03T00:00:00"/>
    <n v="226"/>
    <n v="358"/>
    <n v="132"/>
    <n v="42"/>
    <n v="15036"/>
    <n v="0.05"/>
    <n v="751.80000000000007"/>
    <n v="14284.2"/>
    <n v="547"/>
    <n v="21453"/>
    <n v="1"/>
    <n v="2"/>
    <x v="1"/>
    <s v="NO"/>
    <x v="1"/>
    <s v="Venta Mala"/>
  </r>
  <r>
    <n v="1235983"/>
    <x v="350"/>
    <s v="Tony Sayre"/>
    <s v="499-501 Lygon Street,Carlton North"/>
    <s v="Melbourne"/>
    <s v="VIC"/>
    <x v="1"/>
    <x v="8"/>
    <s v="Alto"/>
    <s v="Carpetas Angle-D con anillos de bloqueo, portaetiquetas"/>
    <x v="0"/>
    <s v="Caja pequeña"/>
    <x v="0"/>
    <d v="2015-07-19T00:00:00"/>
    <n v="453"/>
    <n v="730"/>
    <n v="277"/>
    <n v="23"/>
    <n v="16790"/>
    <n v="0.02"/>
    <n v="335.8"/>
    <n v="16454.2"/>
    <n v="772"/>
    <n v="25395"/>
    <n v="17"/>
    <n v="7"/>
    <x v="1"/>
    <s v="NO"/>
    <x v="0"/>
    <s v="Venta Mala"/>
  </r>
  <r>
    <n v="1235983"/>
    <x v="22"/>
    <s v="Thomas Boland"/>
    <s v="3/219 Canley Vale Road,Canley Heights"/>
    <s v="Sydney"/>
    <s v="NSW"/>
    <x v="3"/>
    <x v="4"/>
    <s v="Medio"/>
    <s v="Etiquetas Artisan 474"/>
    <x v="0"/>
    <s v="Bolsa de envoltura"/>
    <x v="1"/>
    <d v="2015-05-24T00:00:00"/>
    <n v="184"/>
    <n v="288"/>
    <n v="104"/>
    <n v="5"/>
    <n v="1440"/>
    <n v="0.08"/>
    <n v="115.2"/>
    <n v="1324.8"/>
    <n v="99"/>
    <n v="3184"/>
    <n v="22"/>
    <n v="5"/>
    <x v="1"/>
    <s v="NO"/>
    <x v="0"/>
    <s v="Venta Mala"/>
  </r>
  <r>
    <n v="1235983"/>
    <x v="100"/>
    <s v="Bel Wallans"/>
    <s v="8 Rankins Lane ,Melbourne"/>
    <s v="Melbourne"/>
    <s v="VIC"/>
    <x v="0"/>
    <x v="2"/>
    <s v="No especificado"/>
    <s v="Artisan 48 Etiquetas"/>
    <x v="0"/>
    <s v="Caja pequeña"/>
    <x v="0"/>
    <d v="2013-12-10T00:00:00"/>
    <n v="384"/>
    <n v="630"/>
    <n v="246"/>
    <n v="27"/>
    <n v="17010"/>
    <n v="0.03"/>
    <n v="510.29999999999995"/>
    <n v="16499.7"/>
    <n v="50"/>
    <n v="27359"/>
    <n v="8"/>
    <n v="12"/>
    <x v="2"/>
    <s v="NO"/>
    <x v="0"/>
    <s v="Venta Mala"/>
  </r>
  <r>
    <n v="1235983"/>
    <x v="242"/>
    <s v="Paul Prost"/>
    <s v="120 Hardware St,Melbourne"/>
    <s v="Melbourne"/>
    <s v="VIC"/>
    <x v="2"/>
    <x v="8"/>
    <s v="Bajo"/>
    <s v="13 lápices cortos de colores"/>
    <x v="0"/>
    <s v="Bolsa de envoltura"/>
    <x v="0"/>
    <d v="2013-10-29T00:00:00"/>
    <n v="109"/>
    <n v="260"/>
    <n v="151"/>
    <n v="44"/>
    <n v="11440"/>
    <n v="0.01"/>
    <n v="114.4"/>
    <n v="11325.6"/>
    <n v="240"/>
    <n v="4752"/>
    <n v="28"/>
    <n v="10"/>
    <x v="2"/>
    <s v="NO"/>
    <x v="0"/>
    <s v="Venta Mala"/>
  </r>
  <r>
    <n v="1235983"/>
    <x v="239"/>
    <s v="Jesus Ocampo"/>
    <s v="60 Commercial Rd,Prahran"/>
    <s v="Melbourne"/>
    <s v="VIC"/>
    <x v="2"/>
    <x v="8"/>
    <s v="No especificado"/>
    <s v="Etiquetas Artisan 474"/>
    <x v="1"/>
    <s v="Paquete pequeño"/>
    <x v="0"/>
    <d v="2014-12-08T00:00:00"/>
    <n v="184"/>
    <n v="288"/>
    <n v="104"/>
    <n v="21"/>
    <n v="6048"/>
    <n v="0.01"/>
    <n v="60.480000000000004"/>
    <n v="5987.52"/>
    <n v="99"/>
    <n v="2742"/>
    <n v="1"/>
    <n v="12"/>
    <x v="0"/>
    <s v="NO"/>
    <x v="1"/>
    <s v="Venta Mala"/>
  </r>
  <r>
    <n v="1236349"/>
    <x v="320"/>
    <s v="Rob Haberlin"/>
    <s v="8 Rankins Lane ,Melbourne"/>
    <s v="Melbourne"/>
    <s v="VIC"/>
    <x v="0"/>
    <x v="2"/>
    <s v="No especificado"/>
    <s v="Artisan 48 Etiquetas"/>
    <x v="0"/>
    <s v="Paquete pequeño"/>
    <x v="0"/>
    <d v="2013-09-05T00:00:00"/>
    <n v="384"/>
    <n v="630"/>
    <n v="246"/>
    <n v="8"/>
    <n v="5040"/>
    <n v="0.08"/>
    <n v="403.2"/>
    <n v="4636.8"/>
    <n v="50"/>
    <n v="22722"/>
    <n v="3"/>
    <n v="9"/>
    <x v="2"/>
    <s v="NO"/>
    <x v="0"/>
    <s v="Venta Mala"/>
  </r>
  <r>
    <n v="1236349"/>
    <x v="142"/>
    <s v="Sam Craven"/>
    <s v="8 Rankins Lane ,Melbourne"/>
    <s v="Melbourne"/>
    <s v="VIC"/>
    <x v="0"/>
    <x v="2"/>
    <s v="Alto"/>
    <s v="Iluminadores artesanales de alto litro a prueba de manchas"/>
    <x v="0"/>
    <s v="Caja pequeña"/>
    <x v="1"/>
    <d v="2014-10-19T00:00:00"/>
    <n v="298"/>
    <n v="584"/>
    <n v="286"/>
    <n v="29"/>
    <n v="16936"/>
    <n v="0.03"/>
    <n v="508.08"/>
    <n v="16427.919999999998"/>
    <n v="83"/>
    <n v="4900"/>
    <n v="17"/>
    <n v="10"/>
    <x v="0"/>
    <s v="NO"/>
    <x v="0"/>
    <s v="Venta Mala"/>
  </r>
  <r>
    <n v="1236349"/>
    <x v="283"/>
    <s v="Cindy Chapman"/>
    <s v="53-55 Liverpool St,Sydney"/>
    <s v="Sydney"/>
    <s v="NSW"/>
    <x v="1"/>
    <x v="0"/>
    <s v="No especificado"/>
    <s v="Etiquetas de encuadernación artesanal"/>
    <x v="0"/>
    <s v="Caja pequeña"/>
    <x v="0"/>
    <d v="2014-10-02T00:00:00"/>
    <n v="245"/>
    <n v="389"/>
    <n v="144"/>
    <n v="19"/>
    <n v="7391"/>
    <n v="0.01"/>
    <n v="73.91"/>
    <n v="7317.09"/>
    <n v="701"/>
    <n v="20462"/>
    <n v="27"/>
    <n v="9"/>
    <x v="0"/>
    <s v="NO"/>
    <x v="0"/>
    <s v="Venta Mala"/>
  </r>
  <r>
    <n v="1236349"/>
    <x v="217"/>
    <s v="Tamara Dhonney"/>
    <s v="127 Liverpool St,Sydney"/>
    <s v="Sydney"/>
    <s v="NSW"/>
    <x v="3"/>
    <x v="7"/>
    <s v="Medio"/>
    <s v="Papel Pergamino Alto, Colores Surtidos"/>
    <x v="0"/>
    <s v="Paquete pequeño"/>
    <x v="0"/>
    <d v="2013-10-02T00:00:00"/>
    <n v="459"/>
    <n v="728"/>
    <n v="269"/>
    <n v="22"/>
    <n v="16016"/>
    <n v="7.0000000000000007E-2"/>
    <n v="1121.1200000000001"/>
    <n v="14894.88"/>
    <n v="1115"/>
    <n v="22153"/>
    <n v="26"/>
    <n v="9"/>
    <x v="2"/>
    <s v="NO"/>
    <x v="0"/>
    <s v="Venta Mala"/>
  </r>
  <r>
    <n v="1236349"/>
    <x v="78"/>
    <s v="Corinna Mitchell"/>
    <s v="27 Greenfield Parade,Bankstown"/>
    <s v="Sydney"/>
    <s v="NSW"/>
    <x v="2"/>
    <x v="5"/>
    <s v="Crítico"/>
    <s v="Archivo caliente de escritorio de 3 bolsillos"/>
    <x v="1"/>
    <s v="Tambor Jumbo"/>
    <x v="2"/>
    <d v="2013-07-31T00:00:00"/>
    <n v="2218"/>
    <n v="5410"/>
    <n v="3192"/>
    <n v="42"/>
    <n v="227220"/>
    <n v="7.0000000000000007E-2"/>
    <n v="15905.400000000001"/>
    <n v="211314.6"/>
    <n v="1999"/>
    <n v="221714"/>
    <n v="30"/>
    <n v="7"/>
    <x v="2"/>
    <s v="SI"/>
    <x v="0"/>
    <s v="Buena Venta"/>
  </r>
  <r>
    <n v="1236714"/>
    <x v="125"/>
    <s v="Roy Collins"/>
    <s v="Westfield Sydney,Sydney"/>
    <s v="Sydney"/>
    <s v="NSW"/>
    <x v="3"/>
    <x v="1"/>
    <s v="Bajo"/>
    <s v="Libro de registro de mensajes de voz por cable"/>
    <x v="1"/>
    <s v="Caja pequeña"/>
    <x v="0"/>
    <d v="2016-05-12T00:00:00"/>
    <n v="290"/>
    <n v="476"/>
    <n v="186"/>
    <n v="14"/>
    <n v="6664"/>
    <n v="0.03"/>
    <n v="199.92"/>
    <n v="6464.08"/>
    <n v="88"/>
    <n v="3646"/>
    <n v="10"/>
    <n v="5"/>
    <x v="3"/>
    <s v="NO"/>
    <x v="0"/>
    <s v="Venta Mala"/>
  </r>
  <r>
    <n v="1236714"/>
    <x v="351"/>
    <s v="Max Jones"/>
    <s v="240-242 Johnston Street,Fitzroy"/>
    <s v="Melbourne"/>
    <s v="VIC"/>
    <x v="0"/>
    <x v="2"/>
    <s v="Medio"/>
    <s v="Chinchetas OIC"/>
    <x v="0"/>
    <s v="Caja pequeña"/>
    <x v="1"/>
    <d v="2015-01-15T00:00:00"/>
    <n v="71"/>
    <n v="114"/>
    <n v="43"/>
    <n v="27"/>
    <n v="3078"/>
    <n v="0.01"/>
    <n v="30.78"/>
    <n v="3047.22"/>
    <n v="70"/>
    <n v="1544"/>
    <n v="13"/>
    <n v="1"/>
    <x v="1"/>
    <s v="NO"/>
    <x v="0"/>
    <s v="Venta Mala"/>
  </r>
  <r>
    <n v="1236714"/>
    <x v="77"/>
    <s v="Craig Carroll"/>
    <s v="99 Lygon Street,East Brunswick"/>
    <s v="Melbourne"/>
    <s v="VIC"/>
    <x v="1"/>
    <x v="2"/>
    <s v="Alto"/>
    <s v="12 lápices cortos de colores"/>
    <x v="0"/>
    <s v="Bolsa de envoltura"/>
    <x v="0"/>
    <d v="2013-04-20T00:00:00"/>
    <n v="109"/>
    <n v="260"/>
    <n v="151"/>
    <n v="14"/>
    <n v="3640"/>
    <n v="0.08"/>
    <n v="291.2"/>
    <n v="3348.8"/>
    <n v="240"/>
    <n v="5147"/>
    <n v="19"/>
    <n v="4"/>
    <x v="2"/>
    <s v="NO"/>
    <x v="0"/>
    <s v="Venta Mala"/>
  </r>
  <r>
    <n v="1236714"/>
    <x v="352"/>
    <s v="Tim Taslimi"/>
    <s v="188 Pitt Street,Sydney"/>
    <s v="Sydney"/>
    <s v="NSW"/>
    <x v="3"/>
    <x v="0"/>
    <s v="Bajo"/>
    <s v="Carpetas Angle-D con anillos de bloqueo, portaetiquetas"/>
    <x v="0"/>
    <s v="Bolsa de envoltura"/>
    <x v="1"/>
    <d v="2014-12-28T00:00:00"/>
    <n v="453"/>
    <n v="730"/>
    <n v="277"/>
    <n v="43"/>
    <n v="31390"/>
    <n v="0.01"/>
    <n v="313.90000000000003"/>
    <n v="31076.1"/>
    <n v="772"/>
    <n v="26322"/>
    <n v="28"/>
    <n v="12"/>
    <x v="0"/>
    <s v="NO"/>
    <x v="1"/>
    <s v="Venta Mala"/>
  </r>
  <r>
    <n v="1236714"/>
    <x v="241"/>
    <s v="Tamara Wizlingham"/>
    <s v="Sydney Fish Market, Bank Street, Sydney"/>
    <s v="Sydney"/>
    <s v="NSW"/>
    <x v="3"/>
    <x v="3"/>
    <s v="No especificado"/>
    <s v="Suministros de la máquina de encuadernación"/>
    <x v="1"/>
    <s v="Caja pequeña"/>
    <x v="0"/>
    <d v="2013-10-28T00:00:00"/>
    <n v="1838"/>
    <n v="2917"/>
    <n v="1079"/>
    <n v="18"/>
    <n v="52506"/>
    <n v="0.01"/>
    <n v="525.06000000000006"/>
    <n v="51980.94"/>
    <n v="627"/>
    <n v="30453"/>
    <n v="26"/>
    <n v="10"/>
    <x v="2"/>
    <s v="NO"/>
    <x v="1"/>
    <s v="Venta Mala"/>
  </r>
  <r>
    <n v="1236714"/>
    <x v="353"/>
    <s v="Matt Collister"/>
    <s v="99 Glebe Point Rd,Glebe"/>
    <s v="Sydney"/>
    <s v="NSW"/>
    <x v="0"/>
    <x v="1"/>
    <s v="Medio"/>
    <s v="Lápices de colores DrawIt, juego de 48 colores"/>
    <x v="0"/>
    <s v="Caja pequeña"/>
    <x v="0"/>
    <d v="2016-01-01T00:00:00"/>
    <n v="2156"/>
    <n v="3655"/>
    <n v="1499"/>
    <n v="39"/>
    <n v="142545"/>
    <n v="0.08"/>
    <n v="11403.6"/>
    <n v="131141.4"/>
    <n v="1389"/>
    <n v="91809"/>
    <n v="31"/>
    <n v="12"/>
    <x v="1"/>
    <s v="SI"/>
    <x v="0"/>
    <s v="Buena Venta"/>
  </r>
  <r>
    <n v="1236714"/>
    <x v="41"/>
    <s v="Rick Hansen"/>
    <s v="Macquarie Centre Cnr Herring Road &amp; Waterloo Road,Macquarie Park"/>
    <s v="Sydney"/>
    <s v="NSW"/>
    <x v="1"/>
    <x v="5"/>
    <s v="Alto"/>
    <s v="Etiquetas Artisan 474"/>
    <x v="0"/>
    <s v="Caja pequeña"/>
    <x v="0"/>
    <d v="2013-07-23T00:00:00"/>
    <n v="184"/>
    <n v="288"/>
    <n v="104"/>
    <n v="43"/>
    <n v="12384"/>
    <n v="0.09"/>
    <n v="1114.56"/>
    <n v="11269.44"/>
    <n v="99"/>
    <n v="5327"/>
    <n v="22"/>
    <n v="7"/>
    <x v="2"/>
    <s v="NO"/>
    <x v="1"/>
    <s v="Venta Mala"/>
  </r>
  <r>
    <n v="1236714"/>
    <x v="78"/>
    <s v="Corinna Mitchell"/>
    <s v="27 Greenfield Parade,Bankstown"/>
    <s v="Sydney"/>
    <s v="NSW"/>
    <x v="0"/>
    <x v="5"/>
    <s v="Alto"/>
    <s v="Artisan 48 Etiquetas"/>
    <x v="2"/>
    <s v="Paquete pequeño"/>
    <x v="0"/>
    <d v="2013-07-31T00:00:00"/>
    <n v="384"/>
    <n v="630"/>
    <n v="246"/>
    <n v="31"/>
    <n v="19530"/>
    <n v="0.03"/>
    <n v="585.9"/>
    <n v="18944.099999999999"/>
    <n v="50"/>
    <n v="22326"/>
    <n v="30"/>
    <n v="7"/>
    <x v="2"/>
    <s v="NO"/>
    <x v="1"/>
    <s v="Venta Mala"/>
  </r>
  <r>
    <n v="1236714"/>
    <x v="37"/>
    <s v="Ashley Jarboe"/>
    <s v="180 High Street,Windsor"/>
    <s v="Melbourne"/>
    <s v="VIC"/>
    <x v="1"/>
    <x v="2"/>
    <s v="Medio"/>
    <s v="Carpeta Artisan Legal de 4 Anillas"/>
    <x v="0"/>
    <s v="Bolsa de envoltura"/>
    <x v="0"/>
    <d v="2014-01-18T00:00:00"/>
    <n v="1364"/>
    <n v="2098"/>
    <n v="734"/>
    <n v="17"/>
    <n v="35666"/>
    <n v="0.09"/>
    <n v="3209.94"/>
    <n v="32456.06"/>
    <n v="149"/>
    <n v="53824"/>
    <n v="13"/>
    <n v="1"/>
    <x v="0"/>
    <s v="NO"/>
    <x v="1"/>
    <s v="Venta Mala"/>
  </r>
  <r>
    <n v="1236714"/>
    <x v="57"/>
    <s v="Art Foster"/>
    <s v="Westfield Parramatta,Parramatta"/>
    <s v="Sydney"/>
    <s v="NSW"/>
    <x v="1"/>
    <x v="12"/>
    <s v="Bajo"/>
    <s v="Tiras organizadoras 3Max"/>
    <x v="0"/>
    <s v="Bolsa de envoltura"/>
    <x v="0"/>
    <d v="2013-03-13T00:00:00"/>
    <n v="340"/>
    <n v="540"/>
    <n v="200"/>
    <n v="19"/>
    <n v="10260"/>
    <n v="0"/>
    <n v="0"/>
    <n v="10260"/>
    <n v="778"/>
    <n v="14166"/>
    <n v="11"/>
    <n v="3"/>
    <x v="2"/>
    <s v="NO"/>
    <x v="0"/>
    <s v="Venta Mala"/>
  </r>
  <r>
    <n v="1237079"/>
    <x v="354"/>
    <s v="Amy Cox"/>
    <s v="523 King St,Newtown"/>
    <s v="Sydney"/>
    <s v="NSW"/>
    <x v="3"/>
    <x v="6"/>
    <s v="Bajo"/>
    <s v="Lengüetas de plástico reposicionables imprimibles artesanalmente"/>
    <x v="0"/>
    <s v="Caja pequeña"/>
    <x v="0"/>
    <d v="2014-02-23T00:00:00"/>
    <n v="533"/>
    <n v="860"/>
    <n v="327"/>
    <n v="37"/>
    <n v="31820"/>
    <n v="0.04"/>
    <n v="1272.8"/>
    <n v="30547.200000000001"/>
    <n v="619"/>
    <n v="44459"/>
    <n v="22"/>
    <n v="2"/>
    <x v="0"/>
    <s v="NO"/>
    <x v="1"/>
    <s v="Venta Mala"/>
  </r>
  <r>
    <n v="1237444"/>
    <x v="211"/>
    <s v="Julie Kriz"/>
    <s v="Macquarie Centre Cnr Herring Road &amp; Waterloo Road,Macquarie Park"/>
    <s v="Sydney"/>
    <s v="NSW"/>
    <x v="1"/>
    <x v="5"/>
    <s v="Crítico"/>
    <s v="Rotuladores fluorescentes artesanales de estilo de escritorio de alto litro"/>
    <x v="0"/>
    <s v="Paquete pequeño"/>
    <x v="0"/>
    <d v="2013-07-10T00:00:00"/>
    <n v="176"/>
    <n v="338"/>
    <n v="162"/>
    <n v="49"/>
    <n v="16562"/>
    <n v="0.02"/>
    <n v="331.24"/>
    <n v="16230.76"/>
    <n v="85"/>
    <n v="22326"/>
    <n v="10"/>
    <n v="7"/>
    <x v="2"/>
    <s v="NO"/>
    <x v="1"/>
    <s v="Venta Mala"/>
  </r>
  <r>
    <n v="1237444"/>
    <x v="283"/>
    <s v="Anthony Johnson"/>
    <s v="1-2/299 Sussex St,Sydney"/>
    <s v="Sydney"/>
    <s v="NSW"/>
    <x v="3"/>
    <x v="6"/>
    <s v="Alto"/>
    <s v="Fotocopiadora HFX LaserJet 3310"/>
    <x v="0"/>
    <s v="Caja pequeña"/>
    <x v="0"/>
    <d v="2014-09-29T00:00:00"/>
    <n v="37799"/>
    <n v="59999"/>
    <n v="22200"/>
    <n v="23"/>
    <n v="1379977"/>
    <n v="0.01"/>
    <n v="13799.77"/>
    <n v="1366177.23"/>
    <n v="2449"/>
    <n v="1119057"/>
    <n v="27"/>
    <n v="9"/>
    <x v="0"/>
    <s v="SI"/>
    <x v="1"/>
    <s v="Venta Mala"/>
  </r>
  <r>
    <n v="1237444"/>
    <x v="239"/>
    <s v="Ritsa Hightower"/>
    <s v="1/160 Anzac Parade,Kensington"/>
    <s v="Sydney"/>
    <s v="NSW"/>
    <x v="2"/>
    <x v="1"/>
    <s v="Bajo"/>
    <s v="Archivo Smiths Caddy"/>
    <x v="1"/>
    <s v="Caja pequeña"/>
    <x v="0"/>
    <d v="2014-12-05T00:00:00"/>
    <n v="403"/>
    <n v="938"/>
    <n v="535"/>
    <n v="26"/>
    <n v="24388"/>
    <n v="0.01"/>
    <n v="243.88"/>
    <n v="24144.12"/>
    <n v="728"/>
    <n v="23869"/>
    <n v="1"/>
    <n v="12"/>
    <x v="0"/>
    <s v="NO"/>
    <x v="0"/>
    <s v="Venta Mala"/>
  </r>
  <r>
    <n v="1237444"/>
    <x v="355"/>
    <s v="Alex Grayson"/>
    <s v="644 George St,Sydney"/>
    <s v="Sydney"/>
    <s v="NSW"/>
    <x v="2"/>
    <x v="10"/>
    <s v="No especificado"/>
    <s v="Lengüetas de plástico reposicionables imprimibles artesanalmente"/>
    <x v="0"/>
    <s v="Caja pequeña"/>
    <x v="0"/>
    <d v="2013-08-09T00:00:00"/>
    <n v="533"/>
    <n v="860"/>
    <n v="327"/>
    <n v="30"/>
    <n v="25800"/>
    <n v="0.01"/>
    <n v="258"/>
    <n v="25542"/>
    <n v="619"/>
    <n v="23172"/>
    <n v="7"/>
    <n v="8"/>
    <x v="2"/>
    <s v="NO"/>
    <x v="0"/>
    <s v="Venta Mala"/>
  </r>
  <r>
    <n v="1238175"/>
    <x v="242"/>
    <s v="Toby Knight"/>
    <s v="Crown Complex,Southbank"/>
    <s v="Melbourne"/>
    <s v="VIC"/>
    <x v="3"/>
    <x v="2"/>
    <s v="Bajo"/>
    <s v="Disquetes de formato láser neón para Mac, 10/paquete"/>
    <x v="1"/>
    <s v="Caja pequeña"/>
    <x v="1"/>
    <d v="2013-10-29T00:00:00"/>
    <n v="187"/>
    <n v="812"/>
    <n v="625"/>
    <n v="6"/>
    <n v="4872"/>
    <n v="0.01"/>
    <n v="48.72"/>
    <n v="4823.28"/>
    <n v="283"/>
    <n v="30327"/>
    <n v="28"/>
    <n v="10"/>
    <x v="2"/>
    <s v="NO"/>
    <x v="1"/>
    <s v="Venta Mala"/>
  </r>
  <r>
    <n v="1238175"/>
    <x v="185"/>
    <s v="Roy Collins"/>
    <s v="Westfield Sydney,Sydney"/>
    <s v="Sydney"/>
    <s v="NSW"/>
    <x v="2"/>
    <x v="1"/>
    <s v="Alto"/>
    <s v="Cubos de Memo Alto"/>
    <x v="0"/>
    <s v="Bolsa de envoltura"/>
    <x v="0"/>
    <d v="2013-06-27T00:00:00"/>
    <n v="332"/>
    <n v="518"/>
    <n v="186"/>
    <n v="31"/>
    <n v="16058"/>
    <n v="0.09"/>
    <n v="1445.22"/>
    <n v="14612.78"/>
    <n v="204"/>
    <n v="12655"/>
    <n v="26"/>
    <n v="6"/>
    <x v="2"/>
    <s v="NO"/>
    <x v="1"/>
    <s v="Venta Mala"/>
  </r>
  <r>
    <n v="1238175"/>
    <x v="242"/>
    <s v="Toby Knight"/>
    <s v="Crown Complex,Southbank"/>
    <s v="Melbourne"/>
    <s v="VIC"/>
    <x v="3"/>
    <x v="2"/>
    <s v="Alto"/>
    <s v="Disquetes de formato láser neón para Mac, 10/paquete"/>
    <x v="0"/>
    <s v="Bolsa de envoltura"/>
    <x v="0"/>
    <d v="2013-10-29T00:00:00"/>
    <n v="187"/>
    <n v="812"/>
    <n v="625"/>
    <n v="28"/>
    <n v="22736"/>
    <n v="0.04"/>
    <n v="909.44"/>
    <n v="21826.560000000001"/>
    <n v="283"/>
    <n v="30327"/>
    <n v="28"/>
    <n v="10"/>
    <x v="2"/>
    <s v="NO"/>
    <x v="1"/>
    <s v="Venta Mala"/>
  </r>
  <r>
    <n v="1238175"/>
    <x v="242"/>
    <s v="Toby Knight"/>
    <s v="Crown Complex,Southbank"/>
    <s v="Melbourne"/>
    <s v="VIC"/>
    <x v="1"/>
    <x v="8"/>
    <s v="Medio"/>
    <s v="Disquetes de formato láser neón para Mac, 10/paquete"/>
    <x v="0"/>
    <s v="Caja pequeña"/>
    <x v="0"/>
    <d v="2013-10-29T00:00:00"/>
    <n v="187"/>
    <n v="812"/>
    <n v="625"/>
    <n v="50"/>
    <n v="40600"/>
    <n v="0.09"/>
    <n v="3654"/>
    <n v="36946"/>
    <n v="283"/>
    <n v="30327"/>
    <n v="28"/>
    <n v="10"/>
    <x v="2"/>
    <s v="NO"/>
    <x v="1"/>
    <s v="Venta Mala"/>
  </r>
  <r>
    <n v="1238175"/>
    <x v="147"/>
    <s v="Eugene Hildebrand"/>
    <s v="120 Hardware St,Melbourne"/>
    <s v="Melbourne"/>
    <s v="VIC"/>
    <x v="0"/>
    <x v="2"/>
    <s v="No especificado"/>
    <s v="Juego de lápices de color PastelOcean"/>
    <x v="0"/>
    <s v="Paquete pequeño"/>
    <x v="0"/>
    <d v="2013-11-03T00:00:00"/>
    <n v="1111"/>
    <n v="1984"/>
    <n v="873"/>
    <n v="18"/>
    <n v="35712"/>
    <n v="0.02"/>
    <n v="714.24"/>
    <n v="34997.760000000002"/>
    <n v="410"/>
    <n v="32509"/>
    <n v="2"/>
    <n v="11"/>
    <x v="2"/>
    <s v="NO"/>
    <x v="1"/>
    <s v="Venta Mala"/>
  </r>
  <r>
    <n v="1238175"/>
    <x v="128"/>
    <s v="Natalie Webber"/>
    <s v="98-104 Parramatta Rd,Camperdown"/>
    <s v="Sydney"/>
    <s v="NSW"/>
    <x v="1"/>
    <x v="3"/>
    <s v="Alto"/>
    <s v="Disquetes de formato láser neón para Mac, 10/paquete"/>
    <x v="2"/>
    <s v="Paquete pequeño"/>
    <x v="0"/>
    <d v="2013-02-26T00:00:00"/>
    <n v="187"/>
    <n v="812"/>
    <n v="625"/>
    <n v="37"/>
    <n v="30044"/>
    <n v="0.09"/>
    <n v="2703.96"/>
    <n v="27340.04"/>
    <n v="283"/>
    <n v="30327"/>
    <n v="26"/>
    <n v="2"/>
    <x v="2"/>
    <s v="NO"/>
    <x v="1"/>
    <s v="Venta Mala"/>
  </r>
  <r>
    <n v="1238175"/>
    <x v="242"/>
    <s v="Toby Knight"/>
    <s v="Crown Complex,Southbank"/>
    <s v="Melbourne"/>
    <s v="VIC"/>
    <x v="2"/>
    <x v="2"/>
    <s v="Alto"/>
    <s v="Disquetes de formato láser neón para Mac, 10/paquete"/>
    <x v="0"/>
    <s v="Bolsa de envoltura"/>
    <x v="0"/>
    <d v="2013-10-29T00:00:00"/>
    <n v="187"/>
    <n v="812"/>
    <n v="625"/>
    <n v="27"/>
    <n v="21924"/>
    <n v="7.0000000000000007E-2"/>
    <n v="1534.68"/>
    <n v="20389.32"/>
    <n v="283"/>
    <n v="30327"/>
    <n v="28"/>
    <n v="10"/>
    <x v="2"/>
    <s v="NO"/>
    <x v="1"/>
    <s v="Venta Mala"/>
  </r>
  <r>
    <n v="1238175"/>
    <x v="356"/>
    <s v="Lindsay Castell"/>
    <s v="5/250 Old Northern Road ,Castle Hill"/>
    <s v="Sydney"/>
    <s v="NSW"/>
    <x v="3"/>
    <x v="5"/>
    <s v="Bajo"/>
    <s v="Estanterías de carpeta de datos maxi de 24 capacidad, Pearl"/>
    <x v="0"/>
    <s v="Caja pequeña"/>
    <x v="0"/>
    <d v="2015-12-05T00:00:00"/>
    <n v="8422"/>
    <n v="21055"/>
    <n v="12633"/>
    <n v="37"/>
    <n v="779035"/>
    <n v="0.09"/>
    <n v="70113.149999999994"/>
    <n v="708921.85"/>
    <n v="999"/>
    <n v="81008"/>
    <n v="4"/>
    <n v="12"/>
    <x v="1"/>
    <s v="SI"/>
    <x v="1"/>
    <s v="Venta Mala"/>
  </r>
  <r>
    <n v="1238175"/>
    <x v="72"/>
    <s v="Thomas Boland"/>
    <s v="3/219 Canley Vale Road,Canley Heights"/>
    <s v="Sydney"/>
    <s v="NSW"/>
    <x v="0"/>
    <x v="4"/>
    <s v="Crítico"/>
    <s v="Lengüetas de plástico reposicionables imprimibles artesanalmente"/>
    <x v="0"/>
    <s v="Caja pequeña"/>
    <x v="1"/>
    <d v="2013-05-26T00:00:00"/>
    <n v="533"/>
    <n v="860"/>
    <n v="327"/>
    <n v="28"/>
    <n v="24080"/>
    <n v="0.04"/>
    <n v="963.2"/>
    <n v="23116.799999999999"/>
    <n v="619"/>
    <n v="23455"/>
    <n v="26"/>
    <n v="5"/>
    <x v="2"/>
    <s v="NO"/>
    <x v="1"/>
    <s v="Venta Mala"/>
  </r>
  <r>
    <n v="1238540"/>
    <x v="8"/>
    <s v="John Lee"/>
    <s v="180 High Street,Windsor"/>
    <s v="Melbourne"/>
    <s v="VIC"/>
    <x v="3"/>
    <x v="2"/>
    <s v="No especificado"/>
    <s v="Suministros de la máquina de encuadernación"/>
    <x v="0"/>
    <s v="Caja pequeña"/>
    <x v="0"/>
    <d v="2014-06-10T00:00:00"/>
    <n v="1838"/>
    <n v="2917"/>
    <n v="1079"/>
    <n v="18"/>
    <n v="52506"/>
    <n v="0.01"/>
    <n v="525.06000000000006"/>
    <n v="51980.94"/>
    <n v="627"/>
    <n v="14675"/>
    <n v="8"/>
    <n v="6"/>
    <x v="0"/>
    <s v="NO"/>
    <x v="0"/>
    <s v="Venta Mala"/>
  </r>
  <r>
    <n v="1238540"/>
    <x v="113"/>
    <s v="Grant Carroll"/>
    <s v="10 O'Connell St,Sydney"/>
    <s v="Sydney"/>
    <s v="NSW"/>
    <x v="3"/>
    <x v="6"/>
    <s v="Crítico"/>
    <s v="Carpetas colgantes artesanales"/>
    <x v="0"/>
    <s v="Paquete pequeño"/>
    <x v="0"/>
    <d v="2013-05-09T00:00:00"/>
    <n v="365"/>
    <n v="598"/>
    <n v="233"/>
    <n v="16"/>
    <n v="9568"/>
    <n v="0.03"/>
    <n v="287.03999999999996"/>
    <n v="9280.9599999999991"/>
    <n v="149"/>
    <n v="19611"/>
    <n v="7"/>
    <n v="5"/>
    <x v="2"/>
    <s v="NO"/>
    <x v="0"/>
    <s v="Venta Mala"/>
  </r>
  <r>
    <n v="1238540"/>
    <x v="264"/>
    <s v="Darrin Martin"/>
    <s v="221 Barkly St,St Kilda"/>
    <s v="Melbourne"/>
    <s v="VIC"/>
    <x v="2"/>
    <x v="8"/>
    <s v="Bajo"/>
    <s v="TipoApertura lateral derecha Sobres expansivos de pelar y seel"/>
    <x v="0"/>
    <s v="Bolsa de envoltura"/>
    <x v="0"/>
    <d v="2013-09-06T00:00:00"/>
    <n v="5429"/>
    <n v="9048"/>
    <n v="3619"/>
    <n v="8"/>
    <n v="72384"/>
    <n v="0.05"/>
    <n v="3619.2000000000003"/>
    <n v="68764.800000000003"/>
    <n v="1999"/>
    <n v="44565"/>
    <n v="4"/>
    <n v="9"/>
    <x v="2"/>
    <s v="NO"/>
    <x v="0"/>
    <s v="Venta Mala"/>
  </r>
  <r>
    <n v="1238905"/>
    <x v="211"/>
    <s v="Craig Carroll"/>
    <s v="99 Lygon Street,East Brunswick"/>
    <s v="Melbourne"/>
    <s v="VIC"/>
    <x v="0"/>
    <x v="2"/>
    <s v="Crítico"/>
    <s v="Clips de carpeta de metal Smiths"/>
    <x v="0"/>
    <s v="Caja pequeña"/>
    <x v="0"/>
    <d v="2013-07-13T00:00:00"/>
    <n v="160"/>
    <n v="262"/>
    <n v="102"/>
    <n v="15"/>
    <n v="3930"/>
    <n v="0.05"/>
    <n v="196.5"/>
    <n v="3733.5"/>
    <n v="80"/>
    <n v="1772"/>
    <n v="10"/>
    <n v="7"/>
    <x v="2"/>
    <s v="NO"/>
    <x v="0"/>
    <s v="Venta Mala"/>
  </r>
  <r>
    <n v="1238905"/>
    <x v="357"/>
    <s v="Sung Chung"/>
    <s v="127 Liverpool St,Sydney"/>
    <s v="Sydney"/>
    <s v="NSW"/>
    <x v="2"/>
    <x v="7"/>
    <s v="Bajo"/>
    <s v="Etiquetas Artisan 481"/>
    <x v="0"/>
    <s v="Bolsa de envoltura"/>
    <x v="0"/>
    <d v="2013-10-30T00:00:00"/>
    <n v="194"/>
    <n v="308"/>
    <n v="114"/>
    <n v="23"/>
    <n v="7084"/>
    <n v="0.09"/>
    <n v="637.55999999999995"/>
    <n v="6446.4400000000005"/>
    <n v="99"/>
    <n v="12222"/>
    <n v="29"/>
    <n v="10"/>
    <x v="2"/>
    <s v="NO"/>
    <x v="0"/>
    <s v="Venta Mala"/>
  </r>
  <r>
    <n v="1238905"/>
    <x v="358"/>
    <s v="Lindsay Shagiari"/>
    <s v="5/250 Old Northern Road ,Castle Hill"/>
    <s v="Sydney"/>
    <s v="NSW"/>
    <x v="1"/>
    <x v="5"/>
    <s v="No especificado"/>
    <s v="Sacapuntas Smiths SlimLine"/>
    <x v="0"/>
    <s v="Bolsa de envoltura"/>
    <x v="0"/>
    <d v="2014-11-04T00:00:00"/>
    <n v="479"/>
    <n v="1197"/>
    <n v="718"/>
    <n v="41"/>
    <n v="49077"/>
    <n v="0.02"/>
    <n v="981.54"/>
    <n v="48095.46"/>
    <n v="581"/>
    <n v="22633"/>
    <n v="2"/>
    <n v="11"/>
    <x v="0"/>
    <s v="NO"/>
    <x v="1"/>
    <s v="Venta Mala"/>
  </r>
  <r>
    <n v="1238905"/>
    <x v="357"/>
    <s v="Sung Chung"/>
    <s v="127 Liverpool St,Sydney"/>
    <s v="Sydney"/>
    <s v="NSW"/>
    <x v="3"/>
    <x v="7"/>
    <s v="No especificado"/>
    <s v="Etiquetas Artisan 481"/>
    <x v="0"/>
    <s v="Caja pequeña"/>
    <x v="0"/>
    <d v="2013-10-30T00:00:00"/>
    <n v="194"/>
    <n v="308"/>
    <n v="114"/>
    <n v="33"/>
    <n v="10164"/>
    <n v="0.09"/>
    <n v="914.76"/>
    <n v="9249.24"/>
    <n v="99"/>
    <n v="22223"/>
    <n v="29"/>
    <n v="10"/>
    <x v="2"/>
    <s v="NO"/>
    <x v="0"/>
    <s v="Venta Mala"/>
  </r>
  <r>
    <n v="1238905"/>
    <x v="357"/>
    <s v="Sung Chung"/>
    <s v="53-55 Liverpool St,Sydney"/>
    <s v="Sydney"/>
    <s v="NSW"/>
    <x v="0"/>
    <x v="0"/>
    <s v="Medio"/>
    <s v="Etiquetas Artisan 481"/>
    <x v="0"/>
    <s v="Caja pequeña"/>
    <x v="0"/>
    <d v="2013-10-30T00:00:00"/>
    <n v="194"/>
    <n v="308"/>
    <n v="114"/>
    <n v="32"/>
    <n v="9856"/>
    <n v="0.01"/>
    <n v="98.56"/>
    <n v="9757.44"/>
    <n v="99"/>
    <n v="12222"/>
    <n v="29"/>
    <n v="10"/>
    <x v="2"/>
    <s v="NO"/>
    <x v="1"/>
    <s v="Venta Mala"/>
  </r>
  <r>
    <n v="1238905"/>
    <x v="357"/>
    <s v="Sung Chung"/>
    <s v="127 Liverpool St,Sydney"/>
    <s v="Sydney"/>
    <s v="NSW"/>
    <x v="2"/>
    <x v="7"/>
    <s v="Alto"/>
    <s v="Etiquetas Artisan 481"/>
    <x v="0"/>
    <s v="Caja pequeña"/>
    <x v="0"/>
    <d v="2013-10-30T00:00:00"/>
    <n v="194"/>
    <n v="308"/>
    <n v="114"/>
    <n v="4"/>
    <n v="1232"/>
    <n v="0.04"/>
    <n v="49.28"/>
    <n v="1182.72"/>
    <n v="99"/>
    <n v="12222"/>
    <n v="29"/>
    <n v="10"/>
    <x v="2"/>
    <s v="NO"/>
    <x v="1"/>
    <s v="Venta Mala"/>
  </r>
  <r>
    <n v="1238905"/>
    <x v="48"/>
    <s v="Henry Goldwyn"/>
    <s v="541 Church St,Richmond"/>
    <s v="Melbourne"/>
    <s v="VIC"/>
    <x v="1"/>
    <x v="8"/>
    <s v="No especificado"/>
    <s v="Etiquetas Artisan 481"/>
    <x v="0"/>
    <s v="Bolsa de envoltura"/>
    <x v="0"/>
    <d v="2013-12-19T00:00:00"/>
    <n v="194"/>
    <n v="308"/>
    <n v="114"/>
    <n v="40"/>
    <n v="12320"/>
    <n v="0.03"/>
    <n v="369.59999999999997"/>
    <n v="11950.4"/>
    <n v="99"/>
    <n v="12221"/>
    <n v="16"/>
    <n v="12"/>
    <x v="2"/>
    <s v="NO"/>
    <x v="1"/>
    <s v="Venta Mala"/>
  </r>
  <r>
    <n v="1238905"/>
    <x v="71"/>
    <s v="Eric Barreto"/>
    <s v="359 Crown Street,Surry Hills"/>
    <s v="Sydney"/>
    <s v="NSW"/>
    <x v="1"/>
    <x v="3"/>
    <s v="Alto"/>
    <s v="Refuerzos artesanales para páginas perforadas"/>
    <x v="0"/>
    <s v="Bolsa de envoltura"/>
    <x v="0"/>
    <d v="2014-10-02T00:00:00"/>
    <n v="119"/>
    <n v="198"/>
    <n v="79"/>
    <n v="16"/>
    <n v="3168"/>
    <n v="0.01"/>
    <n v="31.68"/>
    <n v="3136.32"/>
    <n v="477"/>
    <n v="5048"/>
    <n v="4"/>
    <n v="10"/>
    <x v="0"/>
    <s v="NO"/>
    <x v="0"/>
    <s v="Venta Mala"/>
  </r>
  <r>
    <n v="1238905"/>
    <x v="357"/>
    <s v="Sung Chung"/>
    <s v="53-55 Liverpool St,Sydney"/>
    <s v="Sydney"/>
    <s v="NSW"/>
    <x v="3"/>
    <x v="0"/>
    <s v="Medio"/>
    <s v="Etiquetas Artisan 481"/>
    <x v="0"/>
    <s v="Bolsa de envoltura"/>
    <x v="0"/>
    <d v="2013-10-30T00:00:00"/>
    <n v="194"/>
    <n v="308"/>
    <n v="114"/>
    <n v="25"/>
    <n v="7700"/>
    <n v="0.01"/>
    <n v="77"/>
    <n v="7623"/>
    <n v="99"/>
    <n v="12222"/>
    <n v="29"/>
    <n v="10"/>
    <x v="2"/>
    <s v="NO"/>
    <x v="1"/>
    <s v="Venta Mala"/>
  </r>
  <r>
    <n v="1238905"/>
    <x v="359"/>
    <s v="Julie Prescott"/>
    <s v="438 Victoria Avenue,Chatswood"/>
    <s v="Sydney"/>
    <s v="NSW"/>
    <x v="1"/>
    <x v="1"/>
    <s v="Alto"/>
    <s v="Etiquetas Artisan 478"/>
    <x v="0"/>
    <s v="Bolsa de envoltura"/>
    <x v="0"/>
    <d v="2014-02-13T00:00:00"/>
    <n v="314"/>
    <n v="491"/>
    <n v="177"/>
    <n v="4"/>
    <n v="1964"/>
    <n v="0.09"/>
    <n v="176.76"/>
    <n v="1787.24"/>
    <n v="50"/>
    <n v="4308"/>
    <n v="12"/>
    <n v="2"/>
    <x v="0"/>
    <s v="NO"/>
    <x v="1"/>
    <s v="Venta Mala"/>
  </r>
  <r>
    <n v="1238905"/>
    <x v="146"/>
    <s v="Giulietta Baptist"/>
    <s v="Hoyts Entertainment Quarter 122 Lang Road,Moore Park"/>
    <s v="Sydney"/>
    <s v="NSW"/>
    <x v="1"/>
    <x v="0"/>
    <s v="Bajo"/>
    <s v="Clips de aglutinante metálico OIC Bulk Pack"/>
    <x v="0"/>
    <s v="Caja pequeña"/>
    <x v="0"/>
    <d v="2014-09-29T00:00:00"/>
    <n v="395"/>
    <n v="608"/>
    <n v="213"/>
    <n v="32"/>
    <n v="19456"/>
    <n v="0.01"/>
    <n v="194.56"/>
    <n v="19261.439999999999"/>
    <n v="182"/>
    <n v="13725"/>
    <n v="28"/>
    <n v="9"/>
    <x v="0"/>
    <s v="NO"/>
    <x v="1"/>
    <s v="Venta Mala"/>
  </r>
  <r>
    <n v="1239271"/>
    <x v="360"/>
    <s v="Toby Swindell"/>
    <s v="273 George Street,Sydney"/>
    <s v="Sydney"/>
    <s v="NSW"/>
    <x v="3"/>
    <x v="9"/>
    <s v="Medio"/>
    <s v="Etiquetas Artisan 481"/>
    <x v="0"/>
    <s v="Paquete pequeño"/>
    <x v="0"/>
    <d v="2014-06-15T00:00:00"/>
    <n v="194"/>
    <n v="308"/>
    <n v="114"/>
    <n v="22"/>
    <n v="6776"/>
    <n v="0.02"/>
    <n v="135.52000000000001"/>
    <n v="6640.48"/>
    <n v="99"/>
    <n v="1204"/>
    <n v="15"/>
    <n v="6"/>
    <x v="0"/>
    <s v="NO"/>
    <x v="1"/>
    <s v="Venta Mala"/>
  </r>
  <r>
    <n v="1239271"/>
    <x v="361"/>
    <s v="Stra Carroll"/>
    <s v="Westfield Sydney,Sydney"/>
    <s v="Sydney"/>
    <s v="NSW"/>
    <x v="3"/>
    <x v="1"/>
    <s v="Medio"/>
    <s v="Carpeta Artisan Legal de 4 Anillas"/>
    <x v="0"/>
    <s v="Caja pequeña"/>
    <x v="0"/>
    <d v="2013-08-14T00:00:00"/>
    <n v="1364"/>
    <n v="2098"/>
    <n v="734"/>
    <n v="18"/>
    <n v="37764"/>
    <n v="0.05"/>
    <n v="1888.2"/>
    <n v="35875.800000000003"/>
    <n v="149"/>
    <n v="79453"/>
    <n v="12"/>
    <n v="8"/>
    <x v="2"/>
    <s v="NO"/>
    <x v="1"/>
    <s v="Venta Mala"/>
  </r>
  <r>
    <n v="1239271"/>
    <x v="362"/>
    <s v="Ed Ludwig"/>
    <s v="221 Barkly St,St Kilda"/>
    <s v="Melbourne"/>
    <s v="VIC"/>
    <x v="3"/>
    <x v="8"/>
    <s v="No especificado"/>
    <s v="Tijeras de acero inoxidable preferidas de Apex"/>
    <x v="0"/>
    <s v="Caja pequeña"/>
    <x v="0"/>
    <d v="2014-08-07T00:00:00"/>
    <n v="250"/>
    <n v="568"/>
    <n v="318"/>
    <n v="18"/>
    <n v="10224"/>
    <n v="0.01"/>
    <n v="102.24000000000001"/>
    <n v="10121.76"/>
    <n v="360"/>
    <n v="12234"/>
    <n v="5"/>
    <n v="8"/>
    <x v="0"/>
    <s v="NO"/>
    <x v="0"/>
    <s v="Venta Mala"/>
  </r>
  <r>
    <n v="1239636"/>
    <x v="91"/>
    <s v="Pauline Chand"/>
    <s v="501 George St,Sydney"/>
    <s v="Sydney"/>
    <s v="NSW"/>
    <x v="2"/>
    <x v="7"/>
    <s v="Alto"/>
    <s v="Lámpara de trabajo polarizada 3Max con brazo de sujeción, gris claro"/>
    <x v="0"/>
    <s v="Paquete pequeño"/>
    <x v="0"/>
    <d v="2014-02-26T00:00:00"/>
    <n v="5616"/>
    <n v="13698"/>
    <n v="8082"/>
    <n v="26"/>
    <n v="356148"/>
    <n v="0.08"/>
    <n v="28491.84"/>
    <n v="327656.15999999997"/>
    <n v="2449"/>
    <n v="129912"/>
    <n v="24"/>
    <n v="2"/>
    <x v="0"/>
    <s v="SI"/>
    <x v="0"/>
    <s v="Buena Venta"/>
  </r>
  <r>
    <n v="1239636"/>
    <x v="180"/>
    <s v="Kristina Nunn"/>
    <s v="22 Civic Rd,Auburn"/>
    <s v="Sydney"/>
    <s v="NSW"/>
    <x v="1"/>
    <x v="4"/>
    <s v="Bajo"/>
    <s v="Disquetes de formato láser neón para Mac, 10/paquete"/>
    <x v="0"/>
    <s v="Caja pequeña"/>
    <x v="0"/>
    <d v="2013-11-02T00:00:00"/>
    <n v="187"/>
    <n v="812"/>
    <n v="625"/>
    <n v="34"/>
    <n v="27608"/>
    <n v="0.06"/>
    <n v="1656.48"/>
    <n v="25951.52"/>
    <n v="283"/>
    <n v="12885"/>
    <n v="1"/>
    <n v="11"/>
    <x v="2"/>
    <s v="NO"/>
    <x v="0"/>
    <s v="Venta Mala"/>
  </r>
  <r>
    <n v="1239636"/>
    <x v="180"/>
    <s v="Kristina Nunn"/>
    <s v="22 Civic Rd,Auburn"/>
    <s v="Sydney"/>
    <s v="NSW"/>
    <x v="2"/>
    <x v="4"/>
    <s v="Bajo"/>
    <s v="Disquetes de formato láser neón para Mac, 10/paquete"/>
    <x v="0"/>
    <s v="Caja pequeña"/>
    <x v="1"/>
    <d v="2013-11-02T00:00:00"/>
    <n v="187"/>
    <n v="812"/>
    <n v="625"/>
    <n v="32"/>
    <n v="25984"/>
    <n v="0.01"/>
    <n v="259.84000000000003"/>
    <n v="25724.16"/>
    <n v="283"/>
    <n v="12885"/>
    <n v="1"/>
    <n v="11"/>
    <x v="2"/>
    <s v="NO"/>
    <x v="1"/>
    <s v="Venta Mala"/>
  </r>
  <r>
    <n v="1239636"/>
    <x v="246"/>
    <s v="Logan Haushalter"/>
    <s v="221 Barkly St,St Kilda"/>
    <s v="Melbourne"/>
    <s v="VIC"/>
    <x v="0"/>
    <x v="8"/>
    <s v="Medio"/>
    <s v="Papel Pergamino Alto, Colores Surtidos"/>
    <x v="1"/>
    <s v="Caja pequeña"/>
    <x v="0"/>
    <d v="2014-02-16T00:00:00"/>
    <n v="459"/>
    <n v="728"/>
    <n v="269"/>
    <n v="26"/>
    <n v="18928"/>
    <n v="0.03"/>
    <n v="567.84"/>
    <n v="18360.16"/>
    <n v="1115"/>
    <n v="22662"/>
    <n v="7"/>
    <n v="2"/>
    <x v="0"/>
    <s v="NO"/>
    <x v="1"/>
    <s v="Venta Mala"/>
  </r>
  <r>
    <n v="1239636"/>
    <x v="180"/>
    <s v="Kristina Nunn"/>
    <s v="22 Civic Rd,Auburn"/>
    <s v="Sydney"/>
    <s v="NSW"/>
    <x v="1"/>
    <x v="4"/>
    <s v="No especificado"/>
    <s v="Disquetes de formato láser neón para Mac, 10/paquete"/>
    <x v="2"/>
    <s v="Paquete pequeño"/>
    <x v="0"/>
    <d v="2013-11-02T00:00:00"/>
    <n v="187"/>
    <n v="812"/>
    <n v="625"/>
    <n v="8"/>
    <n v="6496"/>
    <n v="0.01"/>
    <n v="64.960000000000008"/>
    <n v="6431.04"/>
    <n v="283"/>
    <n v="12885"/>
    <n v="1"/>
    <n v="11"/>
    <x v="2"/>
    <s v="NO"/>
    <x v="0"/>
    <s v="Venta Mala"/>
  </r>
  <r>
    <n v="1239636"/>
    <x v="363"/>
    <s v="Paul Prost"/>
    <s v="98-104 Parramatta Rd,Canmerd"/>
    <s v="Sydney"/>
    <s v="NSW"/>
    <x v="3"/>
    <x v="3"/>
    <s v="Alto"/>
    <s v="Tijeras de acero inoxidable Apex Elite"/>
    <x v="0"/>
    <s v="Bolsa de envoltura"/>
    <x v="0"/>
    <d v="2015-03-31T00:00:00"/>
    <n v="342"/>
    <n v="834"/>
    <n v="492"/>
    <n v="10"/>
    <n v="8340"/>
    <n v="0.01"/>
    <n v="83.4"/>
    <n v="8256.6"/>
    <n v="264"/>
    <n v="23183"/>
    <n v="31"/>
    <n v="3"/>
    <x v="1"/>
    <s v="NO"/>
    <x v="1"/>
    <s v="Venta Mala"/>
  </r>
  <r>
    <n v="1239636"/>
    <x v="225"/>
    <s v="Benjamin Farhat"/>
    <s v="188 Pitt Street,Sydney"/>
    <s v="Sydney"/>
    <s v="NSW"/>
    <x v="1"/>
    <x v="0"/>
    <s v="Bajo"/>
    <s v="Cubos de Memo Alto"/>
    <x v="1"/>
    <s v="Caja pequeña"/>
    <x v="0"/>
    <d v="2014-09-12T00:00:00"/>
    <n v="332"/>
    <n v="518"/>
    <n v="186"/>
    <n v="34"/>
    <n v="17612"/>
    <n v="0.01"/>
    <n v="176.12"/>
    <n v="17435.88"/>
    <n v="204"/>
    <n v="14219"/>
    <n v="10"/>
    <n v="9"/>
    <x v="0"/>
    <s v="NO"/>
    <x v="1"/>
    <s v="Venta Mala"/>
  </r>
  <r>
    <n v="1239636"/>
    <x v="60"/>
    <s v="Christina Vanderzanden"/>
    <s v="188 Pitt Street,Sydney"/>
    <s v="Sydney"/>
    <s v="NSW"/>
    <x v="2"/>
    <x v="0"/>
    <s v="Bajo"/>
    <s v="Aglutinantes antiadherentes artesanales"/>
    <x v="0"/>
    <s v="Caja pequeña"/>
    <x v="0"/>
    <d v="2013-03-20T00:00:00"/>
    <n v="274"/>
    <n v="449"/>
    <n v="175"/>
    <n v="34"/>
    <n v="15266"/>
    <n v="0.03"/>
    <n v="457.97999999999996"/>
    <n v="14808.02"/>
    <n v="149"/>
    <n v="12854"/>
    <n v="16"/>
    <n v="3"/>
    <x v="2"/>
    <s v="NO"/>
    <x v="0"/>
    <s v="Venta Mala"/>
  </r>
  <r>
    <n v="1239636"/>
    <x v="322"/>
    <s v="Trudy Brown"/>
    <s v="180 High Street,Windsor"/>
    <s v="Melbourne"/>
    <s v="VIC"/>
    <x v="0"/>
    <x v="2"/>
    <s v="No especificado"/>
    <s v="Teclado programable Adesso de 142 teclas"/>
    <x v="0"/>
    <s v="Bolsa de envoltura"/>
    <x v="0"/>
    <d v="2013-12-07T00:00:00"/>
    <n v="3202"/>
    <n v="15248"/>
    <n v="12046"/>
    <n v="49"/>
    <n v="747152"/>
    <n v="7.0000000000000007E-2"/>
    <n v="52300.640000000007"/>
    <n v="694851.36"/>
    <n v="400"/>
    <n v="226675"/>
    <n v="5"/>
    <n v="12"/>
    <x v="2"/>
    <s v="SI"/>
    <x v="0"/>
    <s v="Buena Venta"/>
  </r>
  <r>
    <n v="1240001"/>
    <x v="91"/>
    <s v="Chad McGuire"/>
    <s v="81 MacLeay St,Potts Point"/>
    <s v="Sydney"/>
    <s v="NSW"/>
    <x v="0"/>
    <x v="7"/>
    <s v="Bajo"/>
    <s v="Papel Pergamino Alto, Colores Surtidos"/>
    <x v="0"/>
    <s v="Caja pequeña"/>
    <x v="0"/>
    <d v="2014-02-25T00:00:00"/>
    <n v="459"/>
    <n v="728"/>
    <n v="269"/>
    <n v="41"/>
    <n v="29848"/>
    <n v="0.06"/>
    <n v="1790.8799999999999"/>
    <n v="28057.119999999999"/>
    <n v="1115"/>
    <n v="35237"/>
    <n v="24"/>
    <n v="2"/>
    <x v="0"/>
    <s v="NO"/>
    <x v="1"/>
    <s v="Venta Mala"/>
  </r>
  <r>
    <n v="1240001"/>
    <x v="325"/>
    <s v="Nora Paige"/>
    <s v="85-113 Dunning Ave,Roseberry"/>
    <s v="Sydney"/>
    <s v="NSW"/>
    <x v="0"/>
    <x v="4"/>
    <s v="Medio"/>
    <s v="Etiquetas de encuadernación artesanal"/>
    <x v="0"/>
    <s v="Caja pequeña"/>
    <x v="0"/>
    <d v="2014-06-25T00:00:00"/>
    <n v="245"/>
    <n v="389"/>
    <n v="144"/>
    <n v="13"/>
    <n v="5057"/>
    <n v="0.04"/>
    <n v="202.28"/>
    <n v="4854.72"/>
    <n v="701"/>
    <n v="11822"/>
    <n v="25"/>
    <n v="6"/>
    <x v="0"/>
    <s v="NO"/>
    <x v="1"/>
    <s v="Venta Mala"/>
  </r>
  <r>
    <n v="1240366"/>
    <x v="364"/>
    <s v="Lena Creighton"/>
    <s v="127 Liverpool St,Sydney"/>
    <s v="Sydney"/>
    <s v="NSW"/>
    <x v="2"/>
    <x v="7"/>
    <s v="Alto"/>
    <s v="Tijeras rectas Apex"/>
    <x v="0"/>
    <s v="Bolsa de envoltura"/>
    <x v="0"/>
    <d v="2014-12-02T00:00:00"/>
    <n v="519"/>
    <n v="1298"/>
    <n v="779"/>
    <n v="27"/>
    <n v="35046"/>
    <n v="7.0000000000000007E-2"/>
    <n v="2453.2200000000003"/>
    <n v="32592.78"/>
    <n v="314"/>
    <n v="26396"/>
    <n v="30"/>
    <n v="11"/>
    <x v="0"/>
    <s v="NO"/>
    <x v="0"/>
    <s v="Venta Mala"/>
  </r>
  <r>
    <n v="1240732"/>
    <x v="320"/>
    <s v="Rob Haberlin"/>
    <s v="8 Rankins Lane ,Melbourne"/>
    <s v="Melbourne"/>
    <s v="VIC"/>
    <x v="0"/>
    <x v="2"/>
    <s v="Bajo"/>
    <s v="Etiquetas Artisan 479"/>
    <x v="1"/>
    <s v="Caja pequeña"/>
    <x v="0"/>
    <d v="2013-09-05T00:00:00"/>
    <n v="159"/>
    <n v="261"/>
    <n v="102"/>
    <n v="17"/>
    <n v="4437"/>
    <n v="0.04"/>
    <n v="177.48"/>
    <n v="4259.5200000000004"/>
    <n v="50"/>
    <n v="2265"/>
    <n v="3"/>
    <n v="9"/>
    <x v="2"/>
    <s v="NO"/>
    <x v="0"/>
    <s v="Venta Mala"/>
  </r>
  <r>
    <n v="1240732"/>
    <x v="200"/>
    <s v="Peter McVee"/>
    <s v="8 Rankins Lane ,Melbourne"/>
    <s v="Melbourne"/>
    <s v="VIC"/>
    <x v="1"/>
    <x v="2"/>
    <s v="Crítico"/>
    <s v="Juego de lápices de dibujo Pizazz"/>
    <x v="2"/>
    <s v="Caja grande"/>
    <x v="0"/>
    <d v="2015-04-27T00:00:00"/>
    <n v="153"/>
    <n v="278"/>
    <n v="125"/>
    <n v="44"/>
    <n v="12232"/>
    <n v="0.08"/>
    <n v="978.56000000000006"/>
    <n v="11253.44"/>
    <n v="134"/>
    <n v="4508"/>
    <n v="25"/>
    <n v="4"/>
    <x v="1"/>
    <s v="NO"/>
    <x v="0"/>
    <s v="Venta Mala"/>
  </r>
  <r>
    <n v="1240732"/>
    <x v="132"/>
    <s v="Grant Carroll"/>
    <s v="10 O'Connell St,Sydney"/>
    <s v="Sydney"/>
    <s v="NSW"/>
    <x v="2"/>
    <x v="6"/>
    <s v="No especificado"/>
    <s v="Etiquetas Artisan 481"/>
    <x v="0"/>
    <s v="Bolsa de envoltura"/>
    <x v="0"/>
    <d v="2013-05-20T00:00:00"/>
    <n v="194"/>
    <n v="308"/>
    <n v="114"/>
    <n v="23"/>
    <n v="7084"/>
    <n v="7.0000000000000007E-2"/>
    <n v="495.88000000000005"/>
    <n v="6588.12"/>
    <n v="99"/>
    <n v="12226"/>
    <n v="19"/>
    <n v="5"/>
    <x v="2"/>
    <s v="NO"/>
    <x v="0"/>
    <s v="Venta Mala"/>
  </r>
  <r>
    <n v="1240732"/>
    <x v="18"/>
    <s v="Tone Sayre"/>
    <s v="155 Oxford Street,Darlinghurst"/>
    <s v="Sydney"/>
    <s v="NSW"/>
    <x v="1"/>
    <x v="7"/>
    <s v="Crítico"/>
    <s v="Tijeras de oficina de Apex"/>
    <x v="0"/>
    <s v="Caja pequeña"/>
    <x v="0"/>
    <d v="2013-10-22T00:00:00"/>
    <n v="94"/>
    <n v="208"/>
    <n v="114"/>
    <n v="19"/>
    <n v="3952"/>
    <n v="0"/>
    <n v="0"/>
    <n v="3952"/>
    <n v="256"/>
    <n v="9600"/>
    <n v="20"/>
    <n v="10"/>
    <x v="2"/>
    <s v="NO"/>
    <x v="1"/>
    <s v="Venta Mala"/>
  </r>
  <r>
    <n v="1240732"/>
    <x v="365"/>
    <s v="Brad Norvell"/>
    <s v="120 Hardware St,Melbourne"/>
    <s v="Melbourne"/>
    <s v="VIC"/>
    <x v="1"/>
    <x v="8"/>
    <s v="No especificado"/>
    <s v="Etiquetas Artisan 479"/>
    <x v="0"/>
    <s v="Bolsa de envoltura"/>
    <x v="0"/>
    <d v="2015-03-25T00:00:00"/>
    <n v="159"/>
    <n v="261"/>
    <n v="102"/>
    <n v="27"/>
    <n v="7047"/>
    <n v="0.08"/>
    <n v="563.76"/>
    <n v="6483.24"/>
    <n v="50"/>
    <n v="4599"/>
    <n v="24"/>
    <n v="3"/>
    <x v="1"/>
    <s v="NO"/>
    <x v="0"/>
    <s v="Venta Mala"/>
  </r>
  <r>
    <n v="1240732"/>
    <x v="343"/>
    <s v="Christopher Martinez"/>
    <s v="188 Pitt Street,Sydney"/>
    <s v="Sydney"/>
    <s v="NSW"/>
    <x v="2"/>
    <x v="0"/>
    <s v="Alto"/>
    <s v="Clips de carpeta de metal Smiths"/>
    <x v="1"/>
    <s v="Caja grande"/>
    <x v="0"/>
    <d v="2014-09-29T00:00:00"/>
    <n v="160"/>
    <n v="262"/>
    <n v="102"/>
    <n v="46"/>
    <n v="12052"/>
    <n v="7.0000000000000007E-2"/>
    <n v="843.6400000000001"/>
    <n v="11208.36"/>
    <n v="80"/>
    <n v="9600"/>
    <n v="29"/>
    <n v="9"/>
    <x v="0"/>
    <s v="NO"/>
    <x v="1"/>
    <s v="Venta Mala"/>
  </r>
  <r>
    <n v="1240732"/>
    <x v="136"/>
    <s v="Bill Donatelli"/>
    <s v="359 Crown Street,Surry Hills"/>
    <s v="Sydney"/>
    <s v="NSW"/>
    <x v="0"/>
    <x v="3"/>
    <s v="Alto"/>
    <s v="Tijeras rectas Apex"/>
    <x v="1"/>
    <s v="Caja pequeña"/>
    <x v="1"/>
    <d v="2015-01-24T00:00:00"/>
    <n v="519"/>
    <n v="1298"/>
    <n v="779"/>
    <n v="31"/>
    <n v="40238"/>
    <n v="0.03"/>
    <n v="1207.1399999999999"/>
    <n v="39030.86"/>
    <n v="314"/>
    <n v="84085"/>
    <n v="22"/>
    <n v="1"/>
    <x v="1"/>
    <s v="NO"/>
    <x v="1"/>
    <s v="Venta Mala"/>
  </r>
  <r>
    <n v="1241097"/>
    <x v="19"/>
    <s v="Gen Letin"/>
    <s v="81 MacLeay St,Potts Point"/>
    <s v="Sydney"/>
    <s v="NSW"/>
    <x v="2"/>
    <x v="7"/>
    <s v="Crítico"/>
    <s v="Carpetas Angle-D con anillos de bloqueo, portaetiquetas"/>
    <x v="0"/>
    <s v="Paquete pequeño"/>
    <x v="0"/>
    <d v="2013-02-23T00:00:00"/>
    <n v="453"/>
    <n v="730"/>
    <n v="277"/>
    <n v="33"/>
    <n v="24090"/>
    <n v="0.05"/>
    <n v="1204.5"/>
    <n v="22885.5"/>
    <n v="772"/>
    <n v="12224"/>
    <n v="22"/>
    <n v="2"/>
    <x v="2"/>
    <s v="NO"/>
    <x v="1"/>
    <s v="Venta Mala"/>
  </r>
  <r>
    <n v="1241462"/>
    <x v="366"/>
    <s v="Tony Molinari"/>
    <s v="85-113 Dunning Ave,Rosebery"/>
    <s v="Sydney"/>
    <s v="NSW"/>
    <x v="1"/>
    <x v="4"/>
    <s v="No especificado"/>
    <s v="Etiquetas Artisan 478"/>
    <x v="2"/>
    <s v="Paquete pequeño"/>
    <x v="0"/>
    <d v="2013-11-09T00:00:00"/>
    <n v="314"/>
    <n v="288"/>
    <n v="70"/>
    <n v="4"/>
    <n v="1152"/>
    <n v="7.0000000000000007E-2"/>
    <n v="80.640000000000015"/>
    <n v="1071.3599999999999"/>
    <n v="49"/>
    <n v="14928"/>
    <n v="7"/>
    <n v="11"/>
    <x v="2"/>
    <s v="NO"/>
    <x v="0"/>
    <s v="Venta Mala"/>
  </r>
  <r>
    <n v="1241462"/>
    <x v="367"/>
    <s v="Becky Pak"/>
    <s v="79 Elliott St,Balmain"/>
    <s v="Sydney"/>
    <s v="NSW"/>
    <x v="0"/>
    <x v="6"/>
    <s v="Crítico"/>
    <s v="Etiquetas Artisan 487"/>
    <x v="0"/>
    <s v="Caja pequeña"/>
    <x v="0"/>
    <d v="2016-11-27T00:00:00"/>
    <n v="229"/>
    <n v="369"/>
    <n v="140"/>
    <n v="8"/>
    <n v="2952"/>
    <n v="0.02"/>
    <n v="59.04"/>
    <n v="2892.96"/>
    <n v="50"/>
    <n v="11655"/>
    <n v="22"/>
    <n v="11"/>
    <x v="3"/>
    <s v="NO"/>
    <x v="0"/>
    <s v="Venta Mala"/>
  </r>
  <r>
    <n v="1241462"/>
    <x v="297"/>
    <s v="Victoria Pisteka"/>
    <s v="Westfield Sydney,Sydney"/>
    <s v="Sydney"/>
    <s v="NSW"/>
    <x v="0"/>
    <x v="1"/>
    <s v="Crítico"/>
    <s v="Etiquetas Artisan 487"/>
    <x v="0"/>
    <s v="Caja pequeña"/>
    <x v="1"/>
    <d v="2013-11-07T00:00:00"/>
    <n v="229"/>
    <n v="369"/>
    <n v="140"/>
    <n v="37"/>
    <n v="13653"/>
    <n v="0.01"/>
    <n v="136.53"/>
    <n v="13516.47"/>
    <n v="50"/>
    <n v="14928"/>
    <n v="5"/>
    <n v="11"/>
    <x v="2"/>
    <s v="NO"/>
    <x v="0"/>
    <s v="Venta Mala"/>
  </r>
  <r>
    <n v="1241462"/>
    <x v="119"/>
    <s v="Toby Carlisle"/>
    <s v="6/15 Cross Street,Double Bay"/>
    <s v="Sydney"/>
    <s v="NSW"/>
    <x v="2"/>
    <x v="9"/>
    <s v="No especificado"/>
    <s v="Etiquetas Artisan 487"/>
    <x v="0"/>
    <s v="Bolsa de envoltura"/>
    <x v="0"/>
    <d v="2014-01-16T00:00:00"/>
    <n v="229"/>
    <n v="369"/>
    <n v="140"/>
    <n v="32"/>
    <n v="11808"/>
    <n v="0.01"/>
    <n v="118.08"/>
    <n v="11689.92"/>
    <n v="50"/>
    <n v="15928"/>
    <n v="14"/>
    <n v="1"/>
    <x v="0"/>
    <s v="NO"/>
    <x v="0"/>
    <s v="Venta Mala"/>
  </r>
  <r>
    <n v="1241462"/>
    <x v="130"/>
    <s v="Karl Brown"/>
    <s v="470 Anzac Parade,Kingsford"/>
    <s v="Sydney"/>
    <s v="NSW"/>
    <x v="1"/>
    <x v="0"/>
    <s v="No especificado"/>
    <s v="Carro de archivos personal multiuso y juego de ruedas, tres compartimentos apilables"/>
    <x v="0"/>
    <s v="Caja pequeña"/>
    <x v="0"/>
    <d v="2013-07-26T00:00:00"/>
    <n v="1495"/>
    <n v="3476"/>
    <n v="1981"/>
    <n v="25"/>
    <n v="86900"/>
    <n v="0"/>
    <n v="0"/>
    <n v="86900"/>
    <n v="822"/>
    <n v="12671"/>
    <n v="24"/>
    <n v="7"/>
    <x v="2"/>
    <s v="NO"/>
    <x v="0"/>
    <s v="Venta Mala"/>
  </r>
  <r>
    <n v="1241462"/>
    <x v="195"/>
    <s v="Jennifer Patt"/>
    <s v="523 King St,Newtown"/>
    <s v="Sydney"/>
    <s v="NSW"/>
    <x v="1"/>
    <x v="6"/>
    <s v="No especificado"/>
    <s v="Tijeras de acero inoxidable preferidas de Apex"/>
    <x v="0"/>
    <s v="Paquete pequeño"/>
    <x v="0"/>
    <d v="2013-08-22T00:00:00"/>
    <n v="250"/>
    <n v="568"/>
    <n v="318"/>
    <n v="23"/>
    <n v="13064"/>
    <n v="0.01"/>
    <n v="130.64000000000001"/>
    <n v="12933.36"/>
    <n v="360"/>
    <n v="24998"/>
    <n v="20"/>
    <n v="8"/>
    <x v="2"/>
    <s v="NO"/>
    <x v="0"/>
    <s v="Venta Mala"/>
  </r>
  <r>
    <n v="1241827"/>
    <x v="318"/>
    <s v="John Castell"/>
    <s v="38/133-145 Castlereagh St,Sydney"/>
    <s v="Sydney"/>
    <s v="NSW"/>
    <x v="0"/>
    <x v="1"/>
    <s v="Medio"/>
    <s v="Resaltadores de acento Steady Pocket"/>
    <x v="0"/>
    <s v="Bolsa de envoltura"/>
    <x v="1"/>
    <d v="2013-08-30T00:00:00"/>
    <n v="93"/>
    <n v="160"/>
    <n v="67"/>
    <n v="35"/>
    <n v="5600"/>
    <n v="0.04"/>
    <n v="224"/>
    <n v="5376"/>
    <n v="129"/>
    <n v="9769"/>
    <n v="29"/>
    <n v="8"/>
    <x v="2"/>
    <s v="NO"/>
    <x v="1"/>
    <s v="Venta Mala"/>
  </r>
  <r>
    <n v="1241827"/>
    <x v="203"/>
    <s v="Maurice Satty"/>
    <s v="188 Pitt Street,Sydney"/>
    <s v="Sydney"/>
    <s v="NSW"/>
    <x v="2"/>
    <x v="0"/>
    <s v="Alto"/>
    <s v="Suministros de la máquina de encuadernación"/>
    <x v="1"/>
    <s v="Paquete pequeño"/>
    <x v="0"/>
    <d v="2014-11-28T00:00:00"/>
    <n v="1838"/>
    <n v="2917"/>
    <n v="1079"/>
    <n v="32"/>
    <n v="93344"/>
    <n v="0.08"/>
    <n v="7467.52"/>
    <n v="85876.479999999996"/>
    <n v="627"/>
    <n v="6969"/>
    <n v="26"/>
    <n v="11"/>
    <x v="0"/>
    <s v="NO"/>
    <x v="1"/>
    <s v="Venta Mala"/>
  </r>
  <r>
    <n v="1242192"/>
    <x v="368"/>
    <s v="Greg Tran"/>
    <s v="Crown Complex,Southbank"/>
    <s v="Melbourne"/>
    <s v="VIC"/>
    <x v="2"/>
    <x v="2"/>
    <s v="Alto"/>
    <s v="TechSavi Navegador Inalámbrico Dúo"/>
    <x v="0"/>
    <s v="Caja pequeña"/>
    <x v="0"/>
    <d v="2015-04-28T00:00:00"/>
    <n v="4211"/>
    <n v="8098"/>
    <n v="3887"/>
    <n v="13"/>
    <n v="105274"/>
    <n v="0.04"/>
    <n v="4210.96"/>
    <n v="101063.03999999999"/>
    <n v="718"/>
    <n v="14739"/>
    <n v="27"/>
    <n v="4"/>
    <x v="1"/>
    <s v="SI"/>
    <x v="1"/>
    <s v="Venta Mala"/>
  </r>
  <r>
    <n v="1242557"/>
    <x v="366"/>
    <s v="Dennis Kane"/>
    <s v="33/4 Barangaroo Avenue,Sydney"/>
    <s v="Sydney"/>
    <s v="NSW"/>
    <x v="1"/>
    <x v="1"/>
    <s v="Medio"/>
    <s v="Resaltadores de acento principales constantes"/>
    <x v="1"/>
    <s v="Caja pequeña"/>
    <x v="0"/>
    <d v="2013-11-08T00:00:00"/>
    <n v="375"/>
    <n v="708"/>
    <n v="333"/>
    <n v="14"/>
    <n v="9912"/>
    <n v="0.05"/>
    <n v="495.6"/>
    <n v="9416.4"/>
    <n v="235"/>
    <n v="19330"/>
    <n v="7"/>
    <n v="11"/>
    <x v="2"/>
    <s v="NO"/>
    <x v="1"/>
    <s v="Venta Mala"/>
  </r>
  <r>
    <n v="1242557"/>
    <x v="369"/>
    <s v="Bart Watters"/>
    <s v="Westfield 1 Anderson St,Chatswood"/>
    <s v="Sydney"/>
    <s v="NSW"/>
    <x v="0"/>
    <x v="5"/>
    <s v="No especificado"/>
    <s v="Juego de lápices de dibujo Pizazz"/>
    <x v="0"/>
    <s v="Caja pequeña"/>
    <x v="0"/>
    <d v="2014-12-11T00:00:00"/>
    <n v="153"/>
    <n v="278"/>
    <n v="125"/>
    <n v="49"/>
    <n v="13622"/>
    <n v="0.09"/>
    <n v="1225.98"/>
    <n v="12396.02"/>
    <n v="134"/>
    <n v="7039"/>
    <n v="10"/>
    <n v="12"/>
    <x v="0"/>
    <s v="NO"/>
    <x v="1"/>
    <s v="Venta Mala"/>
  </r>
  <r>
    <n v="1242557"/>
    <x v="366"/>
    <s v="Dennis Kane"/>
    <s v="33/4 Barangaroo Avenue,Sydney"/>
    <s v="Sydney"/>
    <s v="NSW"/>
    <x v="2"/>
    <x v="1"/>
    <s v="No especificado"/>
    <s v="Resaltadores de acento principales constantes"/>
    <x v="0"/>
    <s v="Caja pequeña"/>
    <x v="0"/>
    <d v="2013-11-08T00:00:00"/>
    <n v="375"/>
    <n v="708"/>
    <n v="333"/>
    <n v="14"/>
    <n v="9912"/>
    <n v="0.09"/>
    <n v="892.07999999999993"/>
    <n v="9019.92"/>
    <n v="235"/>
    <n v="19330"/>
    <n v="7"/>
    <n v="11"/>
    <x v="2"/>
    <s v="NO"/>
    <x v="1"/>
    <s v="Venta Mala"/>
  </r>
  <r>
    <n v="1242557"/>
    <x v="168"/>
    <s v="Pauline Webber"/>
    <s v="499-501 Lygon Street,Carlton North"/>
    <s v="Melbourne"/>
    <s v="VIC"/>
    <x v="1"/>
    <x v="8"/>
    <s v="Alto"/>
    <s v="Encuadernadores de polietileno de anillo redondo artesanal"/>
    <x v="0"/>
    <s v="Paquete pequeño"/>
    <x v="0"/>
    <d v="2013-07-17T00:00:00"/>
    <n v="182"/>
    <n v="284"/>
    <n v="102"/>
    <n v="23"/>
    <n v="6532"/>
    <n v="0.01"/>
    <n v="65.320000000000007"/>
    <n v="6466.68"/>
    <n v="544"/>
    <n v="5945"/>
    <n v="17"/>
    <n v="7"/>
    <x v="2"/>
    <s v="NO"/>
    <x v="1"/>
    <s v="Venta Mala"/>
  </r>
  <r>
    <n v="1242557"/>
    <x v="142"/>
    <s v="Sam Craven"/>
    <s v="8 Rankins Lane ,Melbourne"/>
    <s v="Melbourne"/>
    <s v="VIC"/>
    <x v="0"/>
    <x v="2"/>
    <s v="Medio"/>
    <s v="Aglutinantes duraderos artesanales"/>
    <x v="0"/>
    <s v="Bolsa de envoltura"/>
    <x v="0"/>
    <d v="2014-10-19T00:00:00"/>
    <n v="184"/>
    <n v="288"/>
    <n v="104"/>
    <n v="22"/>
    <n v="6336"/>
    <n v="0.09"/>
    <n v="570.24"/>
    <n v="5765.76"/>
    <n v="149"/>
    <n v="1941"/>
    <n v="17"/>
    <n v="10"/>
    <x v="0"/>
    <s v="NO"/>
    <x v="1"/>
    <s v="Venta Mala"/>
  </r>
  <r>
    <n v="1242557"/>
    <x v="366"/>
    <s v="Dennis Kane"/>
    <s v="127 Liverpool St,Sydney"/>
    <s v="Sydney"/>
    <s v="NSW"/>
    <x v="3"/>
    <x v="7"/>
    <s v="Bajo"/>
    <s v="Resaltadores de acento principales constantes"/>
    <x v="0"/>
    <s v="Caja pequeña"/>
    <x v="0"/>
    <d v="2013-11-08T00:00:00"/>
    <n v="375"/>
    <n v="708"/>
    <n v="333"/>
    <n v="32"/>
    <n v="22656"/>
    <n v="0.01"/>
    <n v="226.56"/>
    <n v="22429.439999999999"/>
    <n v="235"/>
    <n v="19330"/>
    <n v="7"/>
    <n v="11"/>
    <x v="2"/>
    <s v="NO"/>
    <x v="0"/>
    <s v="Venta Mala"/>
  </r>
  <r>
    <n v="1242557"/>
    <x v="370"/>
    <s v="Miklet Nandell"/>
    <s v="3 Carrington Road ,Box Hill"/>
    <s v="Melbourne"/>
    <s v="VIC"/>
    <x v="0"/>
    <x v="8"/>
    <s v="Crítico"/>
    <s v="Resaltadores de acento principales constantes"/>
    <x v="1"/>
    <s v="Caja mediana"/>
    <x v="0"/>
    <d v="2015-03-17T00:00:00"/>
    <n v="375"/>
    <n v="708"/>
    <n v="333"/>
    <n v="2"/>
    <n v="1416"/>
    <n v="0.08"/>
    <n v="113.28"/>
    <n v="1302.72"/>
    <n v="235"/>
    <n v="19330"/>
    <n v="17"/>
    <n v="3"/>
    <x v="1"/>
    <s v="NO"/>
    <x v="1"/>
    <s v="Venta Mala"/>
  </r>
  <r>
    <n v="1242557"/>
    <x v="147"/>
    <s v="Eugene Hildebrand"/>
    <s v="120 Hardware St,Melbourne"/>
    <s v="Melbourne"/>
    <s v="VIC"/>
    <x v="2"/>
    <x v="8"/>
    <s v="Crítico"/>
    <s v="Resaltadores de acento principales constantes"/>
    <x v="0"/>
    <s v="Caja pequeña"/>
    <x v="1"/>
    <d v="2013-11-03T00:00:00"/>
    <n v="375"/>
    <n v="708"/>
    <n v="333"/>
    <n v="42"/>
    <n v="29736"/>
    <n v="0.02"/>
    <n v="594.72"/>
    <n v="29141.279999999999"/>
    <n v="235"/>
    <n v="19330"/>
    <n v="2"/>
    <n v="11"/>
    <x v="2"/>
    <s v="NO"/>
    <x v="1"/>
    <s v="Venta Mala"/>
  </r>
  <r>
    <n v="1242557"/>
    <x v="147"/>
    <s v="Eugene Hildebrand"/>
    <s v="120 Hardware St,Melbourne"/>
    <s v="Melbourne"/>
    <s v="VIC"/>
    <x v="3"/>
    <x v="8"/>
    <s v="Medio"/>
    <s v="Resaltadores de acento principales constantes"/>
    <x v="0"/>
    <s v="Paquete pequeño"/>
    <x v="0"/>
    <d v="2013-11-03T00:00:00"/>
    <n v="375"/>
    <n v="708"/>
    <n v="333"/>
    <n v="14"/>
    <n v="9912"/>
    <n v="0"/>
    <n v="0"/>
    <n v="9912"/>
    <n v="235"/>
    <n v="19330"/>
    <n v="2"/>
    <n v="11"/>
    <x v="2"/>
    <s v="NO"/>
    <x v="1"/>
    <s v="Venta Mala"/>
  </r>
  <r>
    <n v="1242557"/>
    <x v="366"/>
    <s v="Dennis Kane"/>
    <s v="96 Liverpool St,Sydney"/>
    <s v="Sydney"/>
    <s v="NSW"/>
    <x v="3"/>
    <x v="7"/>
    <s v="Bajo"/>
    <s v="Resaltadores de acento principales constantes"/>
    <x v="0"/>
    <s v="Bolsa de envoltura"/>
    <x v="0"/>
    <d v="2013-11-08T00:00:00"/>
    <n v="375"/>
    <n v="708"/>
    <n v="333"/>
    <n v="39"/>
    <n v="27612"/>
    <n v="0.01"/>
    <n v="276.12"/>
    <n v="27335.88"/>
    <n v="235"/>
    <n v="19330"/>
    <n v="7"/>
    <n v="11"/>
    <x v="2"/>
    <s v="NO"/>
    <x v="1"/>
    <s v="Venta Mala"/>
  </r>
  <r>
    <n v="1242557"/>
    <x v="267"/>
    <s v="Ben Wallace"/>
    <s v="120 Hardware St,Melbourne"/>
    <s v="Melbourne"/>
    <s v="VIC"/>
    <x v="3"/>
    <x v="2"/>
    <s v="Crítico"/>
    <s v="Papel Pergamino Alto, Colores Surtidos"/>
    <x v="0"/>
    <s v="Paquete pequeño"/>
    <x v="0"/>
    <d v="2013-07-20T00:00:00"/>
    <n v="459"/>
    <n v="728"/>
    <n v="269"/>
    <n v="49"/>
    <n v="35672"/>
    <n v="7.0000000000000007E-2"/>
    <n v="2497.0400000000004"/>
    <n v="33174.959999999999"/>
    <n v="1115"/>
    <n v="15635"/>
    <n v="18"/>
    <n v="7"/>
    <x v="2"/>
    <s v="NO"/>
    <x v="1"/>
    <s v="Venta Mala"/>
  </r>
  <r>
    <n v="1242557"/>
    <x v="19"/>
    <s v="Toby Swindell"/>
    <s v="273 George Street,Sydney"/>
    <s v="Sydney"/>
    <s v="NSW"/>
    <x v="1"/>
    <x v="9"/>
    <s v="Bajo"/>
    <s v="Suite óptica inalámbrica UGen Ultra Professional"/>
    <x v="0"/>
    <s v="Caja pequeña"/>
    <x v="0"/>
    <d v="2013-02-23T00:00:00"/>
    <n v="15650"/>
    <n v="30097"/>
    <n v="14447"/>
    <n v="12"/>
    <n v="361164"/>
    <n v="0.04"/>
    <n v="14446.56"/>
    <n v="346717.44"/>
    <n v="718"/>
    <n v="109869"/>
    <n v="22"/>
    <n v="2"/>
    <x v="2"/>
    <s v="SI"/>
    <x v="0"/>
    <s v="Buena Venta"/>
  </r>
  <r>
    <n v="1242557"/>
    <x v="366"/>
    <s v="Dennis Kane"/>
    <s v="53-55 Liverpool St,Sydney"/>
    <s v="Sydney"/>
    <s v="NSW"/>
    <x v="1"/>
    <x v="0"/>
    <s v="Alto"/>
    <s v="Resaltadores de acento principales constantes"/>
    <x v="0"/>
    <s v="Caja pequeña"/>
    <x v="1"/>
    <d v="2013-11-08T00:00:00"/>
    <n v="375"/>
    <n v="708"/>
    <n v="333"/>
    <n v="9"/>
    <n v="6372"/>
    <n v="0.03"/>
    <n v="191.16"/>
    <n v="6180.84"/>
    <n v="235"/>
    <n v="19330"/>
    <n v="7"/>
    <n v="11"/>
    <x v="2"/>
    <s v="NO"/>
    <x v="1"/>
    <s v="Venta Mala"/>
  </r>
  <r>
    <n v="1242922"/>
    <x v="250"/>
    <s v="Valerie Dominguez"/>
    <s v="152 Bunnerong Road,Eastgardens"/>
    <s v="Sydney"/>
    <s v="NSW"/>
    <x v="2"/>
    <x v="0"/>
    <s v="Bajo"/>
    <s v="Etiquetas Artisan 479"/>
    <x v="0"/>
    <s v="Bolsa de envoltura"/>
    <x v="0"/>
    <d v="2013-08-13T00:00:00"/>
    <n v="159"/>
    <n v="261"/>
    <n v="102"/>
    <n v="19"/>
    <n v="4959"/>
    <n v="0.01"/>
    <n v="49.59"/>
    <n v="4909.41"/>
    <n v="50"/>
    <n v="2228"/>
    <n v="11"/>
    <n v="8"/>
    <x v="2"/>
    <s v="NO"/>
    <x v="0"/>
    <s v="Venta Mala"/>
  </r>
  <r>
    <n v="1242922"/>
    <x v="26"/>
    <s v="Sandra Glassco"/>
    <s v="224A Gertrude St,Fitzroy"/>
    <s v="Melbourne"/>
    <s v="VIC"/>
    <x v="3"/>
    <x v="2"/>
    <s v="Crítico"/>
    <s v="Cubos de Memo Alto"/>
    <x v="1"/>
    <s v="Caja mediana"/>
    <x v="0"/>
    <d v="2015-02-19T00:00:00"/>
    <n v="332"/>
    <n v="518"/>
    <n v="186"/>
    <n v="8"/>
    <n v="4144"/>
    <n v="0.09"/>
    <n v="372.96"/>
    <n v="3771.04"/>
    <n v="204"/>
    <n v="4099"/>
    <n v="18"/>
    <n v="2"/>
    <x v="1"/>
    <s v="NO"/>
    <x v="0"/>
    <s v="Venta Mala"/>
  </r>
  <r>
    <n v="1242922"/>
    <x v="269"/>
    <s v="Larry Hughes"/>
    <s v="541 Church St,Richmond"/>
    <s v="Melbourne"/>
    <s v="VIC"/>
    <x v="2"/>
    <x v="8"/>
    <s v="Alto"/>
    <s v="Cubos de Memo Alto"/>
    <x v="2"/>
    <s v="Paquete pequeño"/>
    <x v="1"/>
    <d v="2015-09-01T00:00:00"/>
    <n v="332"/>
    <n v="518"/>
    <n v="186"/>
    <n v="32"/>
    <n v="16576"/>
    <n v="0.08"/>
    <n v="1326.08"/>
    <n v="15249.92"/>
    <n v="204"/>
    <n v="4099"/>
    <n v="31"/>
    <n v="8"/>
    <x v="1"/>
    <s v="NO"/>
    <x v="1"/>
    <s v="Venta Mala"/>
  </r>
  <r>
    <n v="1242922"/>
    <x v="12"/>
    <s v="Christy Brittain"/>
    <s v="Shop 1, 186-190 Church Street,Parramatta;46a Macleay Street,Potts Point"/>
    <s v="Sydney"/>
    <s v="NSW"/>
    <x v="0"/>
    <x v="4"/>
    <s v="Alto"/>
    <s v="Fotocopiadora Cando PC940"/>
    <x v="0"/>
    <s v="Caja pequeña"/>
    <x v="1"/>
    <d v="2013-12-30T00:00:00"/>
    <n v="27899"/>
    <n v="44999"/>
    <n v="17100"/>
    <n v="31"/>
    <n v="1394969"/>
    <n v="0.03"/>
    <n v="41849.07"/>
    <n v="1353119.93"/>
    <n v="4900"/>
    <n v="9068"/>
    <n v="29"/>
    <n v="12"/>
    <x v="2"/>
    <s v="SI"/>
    <x v="1"/>
    <s v="Venta Mala"/>
  </r>
  <r>
    <n v="1242922"/>
    <x v="371"/>
    <s v="Sheri Gordon"/>
    <s v="152 Bunnerong Road,Eastgardens"/>
    <s v="Sydney"/>
    <s v="NSW"/>
    <x v="3"/>
    <x v="0"/>
    <s v="Medio"/>
    <s v="Etiquetas Artisan 479"/>
    <x v="0"/>
    <s v="Paquete pequeño"/>
    <x v="0"/>
    <d v="2015-11-04T00:00:00"/>
    <n v="159"/>
    <n v="261"/>
    <n v="102"/>
    <n v="43"/>
    <n v="11223"/>
    <n v="0.05"/>
    <n v="561.15"/>
    <n v="10661.85"/>
    <n v="50"/>
    <n v="19964"/>
    <n v="3"/>
    <n v="11"/>
    <x v="1"/>
    <s v="NO"/>
    <x v="1"/>
    <s v="Venta Mala"/>
  </r>
  <r>
    <n v="1242922"/>
    <x v="305"/>
    <s v="Darrin Sayre"/>
    <s v="Sydney Fish Market, Bank Street, Sydney"/>
    <s v="Sydney"/>
    <s v="NSW"/>
    <x v="1"/>
    <x v="3"/>
    <s v="Medio"/>
    <s v="Bandas elásticas embolsadas"/>
    <x v="0"/>
    <s v="Paquete pequeño"/>
    <x v="0"/>
    <d v="2013-10-23T00:00:00"/>
    <n v="24"/>
    <n v="126"/>
    <n v="102"/>
    <n v="8"/>
    <n v="1008"/>
    <n v="0.03"/>
    <n v="30.24"/>
    <n v="977.76"/>
    <n v="70"/>
    <n v="2359"/>
    <n v="21"/>
    <n v="10"/>
    <x v="2"/>
    <s v="NO"/>
    <x v="1"/>
    <s v="Venta Mala"/>
  </r>
  <r>
    <n v="1243287"/>
    <x v="6"/>
    <s v="Eugene Moren"/>
    <s v="85-113 Dunning Ave,Rosebery"/>
    <s v="Sydney"/>
    <s v="NSW"/>
    <x v="1"/>
    <x v="4"/>
    <s v="Medio"/>
    <s v="Carpetas de 3 anillos de uso general de Smiths"/>
    <x v="0"/>
    <s v="Caja pequeña"/>
    <x v="0"/>
    <d v="2014-09-07T00:00:00"/>
    <n v="118"/>
    <n v="188"/>
    <n v="70"/>
    <n v="18"/>
    <n v="3384"/>
    <n v="0.01"/>
    <n v="33.840000000000003"/>
    <n v="3350.16"/>
    <n v="149"/>
    <n v="11999"/>
    <n v="7"/>
    <n v="9"/>
    <x v="0"/>
    <s v="NO"/>
    <x v="1"/>
    <s v="Venta Mala"/>
  </r>
  <r>
    <n v="1243287"/>
    <x v="372"/>
    <s v="Denny Joy"/>
    <s v="99 Lygon Street,East Brunswick"/>
    <s v="Melbourne"/>
    <s v="VIC"/>
    <x v="1"/>
    <x v="2"/>
    <s v="Alto"/>
    <s v="Beekin 6 Outlet Tira de Sobretensión Metálica"/>
    <x v="0"/>
    <s v="Caja pequeña"/>
    <x v="0"/>
    <d v="2016-04-15T00:00:00"/>
    <n v="446"/>
    <n v="1089"/>
    <n v="643"/>
    <n v="7"/>
    <n v="7623"/>
    <n v="0.01"/>
    <n v="76.23"/>
    <n v="7546.77"/>
    <n v="450"/>
    <n v="4638"/>
    <n v="13"/>
    <n v="4"/>
    <x v="3"/>
    <s v="NO"/>
    <x v="1"/>
    <s v="Venta Mala"/>
  </r>
  <r>
    <n v="1243287"/>
    <x v="102"/>
    <s v="Alex Russell"/>
    <s v="99 Lygon Street,East Brunswick"/>
    <s v="Melbourne"/>
    <s v="VIC"/>
    <x v="1"/>
    <x v="2"/>
    <s v="Crítico"/>
    <s v="Rotafolio Artesanal Carpeta de Caballete, Negro"/>
    <x v="0"/>
    <s v="Bolsa de envoltura"/>
    <x v="0"/>
    <d v="2015-02-05T00:00:00"/>
    <n v="1388"/>
    <n v="2238"/>
    <n v="850"/>
    <n v="8"/>
    <n v="17904"/>
    <n v="0.04"/>
    <n v="716.16"/>
    <n v="17187.84"/>
    <n v="1510"/>
    <n v="43889"/>
    <n v="3"/>
    <n v="2"/>
    <x v="1"/>
    <s v="NO"/>
    <x v="0"/>
    <s v="Venta Mala"/>
  </r>
  <r>
    <n v="1243287"/>
    <x v="373"/>
    <s v="Steve Carroll"/>
    <s v="Macquarie Centre Cnr Herring Road &amp; Waterloo Road,Macquarie Park"/>
    <s v="Sydney"/>
    <s v="NSW"/>
    <x v="0"/>
    <x v="5"/>
    <s v="No especificado"/>
    <s v="Etiquetas Artisan 479"/>
    <x v="0"/>
    <s v="Caja pequeña"/>
    <x v="0"/>
    <d v="2013-04-22T00:00:00"/>
    <n v="159"/>
    <n v="261"/>
    <n v="102"/>
    <n v="47"/>
    <n v="12267"/>
    <n v="0.06"/>
    <n v="736.02"/>
    <n v="11530.98"/>
    <n v="50"/>
    <n v="2289"/>
    <n v="21"/>
    <n v="4"/>
    <x v="2"/>
    <s v="NO"/>
    <x v="0"/>
    <s v="Venta Mala"/>
  </r>
  <r>
    <n v="1243287"/>
    <x v="374"/>
    <s v="Mike Gockenbach"/>
    <s v="180 High Street,Windsor"/>
    <s v="Melbourne"/>
    <s v="VIC"/>
    <x v="1"/>
    <x v="2"/>
    <s v="Alto"/>
    <s v="Fotocopiadora HFX LaserJet 3310"/>
    <x v="0"/>
    <s v="Bolsa de envoltura"/>
    <x v="0"/>
    <d v="2015-05-28T00:00:00"/>
    <n v="37799"/>
    <n v="59999"/>
    <n v="22200"/>
    <n v="6"/>
    <n v="359994"/>
    <n v="0.01"/>
    <n v="3599.94"/>
    <n v="356394.06"/>
    <n v="2449"/>
    <n v="365033"/>
    <n v="24"/>
    <n v="5"/>
    <x v="1"/>
    <s v="SI"/>
    <x v="1"/>
    <s v="Venta Mala"/>
  </r>
  <r>
    <n v="1243287"/>
    <x v="154"/>
    <s v="Laurien Vistorini"/>
    <s v="53 Riley Street,Woolloomooloo"/>
    <s v="Sydney"/>
    <s v="NSW"/>
    <x v="3"/>
    <x v="0"/>
    <s v="Alto"/>
    <s v="Carpeta Artisan Legal de 4 Anillas"/>
    <x v="0"/>
    <s v="Bolsa de envoltura"/>
    <x v="0"/>
    <d v="2015-07-19T00:00:00"/>
    <n v="1364"/>
    <n v="2098"/>
    <n v="734"/>
    <n v="26"/>
    <n v="54548"/>
    <n v="7.0000000000000007E-2"/>
    <n v="3818.3600000000006"/>
    <n v="50729.64"/>
    <n v="149"/>
    <n v="35838"/>
    <n v="14"/>
    <n v="7"/>
    <x v="1"/>
    <s v="NO"/>
    <x v="0"/>
    <s v="Venta Mala"/>
  </r>
  <r>
    <n v="1243287"/>
    <x v="232"/>
    <s v="Pete Armstrong"/>
    <s v="506 Swan Street,Richmond"/>
    <s v="Melbourne"/>
    <s v="VIC"/>
    <x v="2"/>
    <x v="2"/>
    <s v="Bajo"/>
    <s v="Steady 52201 APSCO Sacapuntas Eléctrico"/>
    <x v="0"/>
    <s v="Bolsa de envoltura"/>
    <x v="0"/>
    <d v="2015-05-06T00:00:00"/>
    <n v="1680"/>
    <n v="4097"/>
    <n v="2417"/>
    <n v="19"/>
    <n v="77843"/>
    <n v="0.01"/>
    <n v="778.43000000000006"/>
    <n v="77064.570000000007"/>
    <n v="899"/>
    <n v="42839"/>
    <n v="4"/>
    <n v="5"/>
    <x v="1"/>
    <s v="NO"/>
    <x v="0"/>
    <s v="Venta Mala"/>
  </r>
  <r>
    <n v="1243653"/>
    <x v="375"/>
    <s v="Troy Staebel"/>
    <s v="85-113 Dunning Ave,Roseberry"/>
    <s v="Sydney"/>
    <s v="NSW"/>
    <x v="3"/>
    <x v="4"/>
    <s v="Medio"/>
    <s v="Xit Papel de computadora en blanco"/>
    <x v="0"/>
    <s v="Paquete pequeño"/>
    <x v="0"/>
    <d v="2016-09-30T00:00:00"/>
    <n v="1239"/>
    <n v="1998"/>
    <n v="759"/>
    <n v="22"/>
    <n v="43956"/>
    <n v="7.0000000000000007E-2"/>
    <n v="3076.92"/>
    <n v="40879.08"/>
    <n v="577"/>
    <n v="90727"/>
    <n v="28"/>
    <n v="9"/>
    <x v="3"/>
    <s v="NO"/>
    <x v="0"/>
    <s v="Buena Venta"/>
  </r>
  <r>
    <n v="1244018"/>
    <x v="250"/>
    <s v="Liz Willingham"/>
    <s v="60 Commercial Rd,Prahran"/>
    <s v="Melbourne"/>
    <s v="VIC"/>
    <x v="3"/>
    <x v="8"/>
    <s v="Bajo"/>
    <s v="Etiquetas Artisan 479"/>
    <x v="0"/>
    <s v="Caja pequeña"/>
    <x v="0"/>
    <d v="2013-08-13T00:00:00"/>
    <n v="159"/>
    <n v="261"/>
    <n v="102"/>
    <n v="6"/>
    <n v="1566"/>
    <n v="0.04"/>
    <n v="62.64"/>
    <n v="1503.36"/>
    <n v="50"/>
    <n v="2329"/>
    <n v="11"/>
    <n v="8"/>
    <x v="2"/>
    <s v="NO"/>
    <x v="0"/>
    <s v="Venta Mala"/>
  </r>
  <r>
    <n v="1244018"/>
    <x v="229"/>
    <s v="Roy Phan"/>
    <s v="506 Swan Street,Richmond"/>
    <s v="Melbourne"/>
    <s v="VIC"/>
    <x v="2"/>
    <x v="2"/>
    <s v="No especificado"/>
    <s v="Sobres de colores"/>
    <x v="0"/>
    <s v="Caja pequeña"/>
    <x v="1"/>
    <d v="2015-07-05T00:00:00"/>
    <n v="225"/>
    <n v="369"/>
    <n v="144"/>
    <n v="9"/>
    <n v="3321"/>
    <n v="0"/>
    <n v="0"/>
    <n v="3321"/>
    <n v="250"/>
    <n v="6379"/>
    <n v="4"/>
    <n v="7"/>
    <x v="1"/>
    <s v="NO"/>
    <x v="0"/>
    <s v="Venta Mala"/>
  </r>
  <r>
    <n v="1244018"/>
    <x v="85"/>
    <s v="Noah Childs"/>
    <s v="155 Oxford Street,Darlinghurst"/>
    <s v="Sydney"/>
    <s v="NSW"/>
    <x v="1"/>
    <x v="7"/>
    <s v="Medio"/>
    <s v="Creator Lápices de colores"/>
    <x v="0"/>
    <s v="Caja pequeña"/>
    <x v="0"/>
    <d v="2013-04-28T00:00:00"/>
    <n v="157"/>
    <n v="328"/>
    <n v="171"/>
    <n v="42"/>
    <n v="13776"/>
    <n v="0.06"/>
    <n v="826.56"/>
    <n v="12949.44"/>
    <n v="98"/>
    <n v="5490"/>
    <n v="27"/>
    <n v="4"/>
    <x v="2"/>
    <s v="NO"/>
    <x v="1"/>
    <s v="Venta Mala"/>
  </r>
  <r>
    <n v="1244018"/>
    <x v="376"/>
    <s v="John Murray"/>
    <s v="Sydney Fish Market, Bank Street, Sydney"/>
    <s v="Sydney"/>
    <s v="NSW"/>
    <x v="2"/>
    <x v="3"/>
    <s v="Crítico"/>
    <s v="Archivo de bloqueo plegable de lujo con cajón"/>
    <x v="0"/>
    <s v="Bolsa de envoltura"/>
    <x v="0"/>
    <d v="2014-11-03T00:00:00"/>
    <n v="17883"/>
    <n v="41588"/>
    <n v="23705"/>
    <n v="22"/>
    <n v="914936"/>
    <n v="0.04"/>
    <n v="36597.440000000002"/>
    <n v="878338.56000000006"/>
    <n v="1137"/>
    <n v="182945"/>
    <n v="1"/>
    <n v="11"/>
    <x v="0"/>
    <s v="SI"/>
    <x v="1"/>
    <s v="Venta Mala"/>
  </r>
  <r>
    <n v="1244018"/>
    <x v="30"/>
    <s v="Roy Skaria"/>
    <s v="2/797 Botany Rd,Rosebery"/>
    <s v="Sydney"/>
    <s v="NSW"/>
    <x v="3"/>
    <x v="7"/>
    <s v="Bajo"/>
    <s v="Iluminadores artesanales de alto litro a prueba de manchas"/>
    <x v="0"/>
    <s v="Bolsa de envoltura"/>
    <x v="0"/>
    <d v="2013-08-17T00:00:00"/>
    <n v="298"/>
    <n v="584"/>
    <n v="286"/>
    <n v="39"/>
    <n v="22776"/>
    <n v="0.01"/>
    <n v="227.76"/>
    <n v="22548.240000000002"/>
    <n v="83"/>
    <n v="3047"/>
    <n v="17"/>
    <n v="8"/>
    <x v="2"/>
    <s v="NO"/>
    <x v="0"/>
    <s v="Venta Mala"/>
  </r>
  <r>
    <n v="1244018"/>
    <x v="31"/>
    <s v="Eric Barreto"/>
    <s v="359 Crown Street,Surry Hills"/>
    <s v="Sydney"/>
    <s v="NSW"/>
    <x v="1"/>
    <x v="3"/>
    <s v="No especificado"/>
    <s v="Alto Perma 3000 Cajones de almacenamiento apilables"/>
    <x v="2"/>
    <s v="Paquete pequeño"/>
    <x v="0"/>
    <d v="2013-10-04T00:00:00"/>
    <n v="892"/>
    <n v="2974"/>
    <n v="2082"/>
    <n v="44"/>
    <n v="130856"/>
    <n v="0.03"/>
    <n v="3925.68"/>
    <n v="126930.32"/>
    <n v="664"/>
    <n v="30596"/>
    <n v="3"/>
    <n v="10"/>
    <x v="2"/>
    <s v="SI"/>
    <x v="1"/>
    <s v="Venta Mala"/>
  </r>
  <r>
    <n v="1244018"/>
    <x v="104"/>
    <s v="Dave Kipp"/>
    <s v="221 Barkly St,St Kilda"/>
    <s v="Melbourne"/>
    <s v="VIC"/>
    <x v="2"/>
    <x v="8"/>
    <s v="Medio"/>
    <s v="Fotocopiadora Cando PC940"/>
    <x v="1"/>
    <s v="Caja pequeña"/>
    <x v="0"/>
    <d v="2013-05-10T00:00:00"/>
    <n v="27899"/>
    <n v="44999"/>
    <n v="17100"/>
    <n v="23"/>
    <n v="1034977"/>
    <n v="0.01"/>
    <n v="10349.77"/>
    <n v="1024627.23"/>
    <n v="4900"/>
    <n v="6370"/>
    <n v="5"/>
    <n v="5"/>
    <x v="2"/>
    <s v="SI"/>
    <x v="1"/>
    <s v="Venta Mala"/>
  </r>
  <r>
    <n v="1244018"/>
    <x v="26"/>
    <s v="Sandra Glassco"/>
    <s v="224A Gertrude St,Fitzroy"/>
    <s v="Melbourne"/>
    <s v="VIC"/>
    <x v="1"/>
    <x v="2"/>
    <s v="No especificado"/>
    <s v="Lápices de colores Pizazz"/>
    <x v="0"/>
    <s v="Caja pequeña"/>
    <x v="0"/>
    <d v="2015-02-19T00:00:00"/>
    <n v="176"/>
    <n v="294"/>
    <n v="118"/>
    <n v="20"/>
    <n v="5880"/>
    <n v="7.0000000000000007E-2"/>
    <n v="411.6"/>
    <n v="5468.4"/>
    <n v="81"/>
    <n v="6370"/>
    <n v="18"/>
    <n v="2"/>
    <x v="1"/>
    <s v="NO"/>
    <x v="0"/>
    <s v="Venta Mala"/>
  </r>
  <r>
    <n v="1244383"/>
    <x v="237"/>
    <s v="Vivian Mathis"/>
    <s v="Crown Complex,Southbank"/>
    <s v="Melbourne"/>
    <s v="VIC"/>
    <x v="3"/>
    <x v="2"/>
    <s v="No especificado"/>
    <s v="Fotocopiadora Cando PC940"/>
    <x v="0"/>
    <s v="Bolsa de envoltura"/>
    <x v="0"/>
    <d v="2013-08-02T00:00:00"/>
    <n v="27899"/>
    <n v="44999"/>
    <n v="17100"/>
    <n v="10"/>
    <n v="449990"/>
    <n v="0.01"/>
    <n v="4499.9000000000005"/>
    <n v="445490.1"/>
    <n v="4900"/>
    <n v="266725"/>
    <n v="31"/>
    <n v="7"/>
    <x v="2"/>
    <s v="SI"/>
    <x v="0"/>
    <s v="Buena Venta"/>
  </r>
  <r>
    <n v="1244383"/>
    <x v="58"/>
    <s v="Cyma Kinney"/>
    <s v="Sydney Fish Market, Bank Street, Sydney"/>
    <s v="Sydney"/>
    <s v="NSW"/>
    <x v="3"/>
    <x v="3"/>
    <s v="Alto"/>
    <s v="Archivos Rollaway Económicos"/>
    <x v="0"/>
    <s v="Caja pequeña"/>
    <x v="0"/>
    <d v="2013-07-03T00:00:00"/>
    <n v="6773"/>
    <n v="16520"/>
    <n v="9747"/>
    <n v="3"/>
    <n v="49560"/>
    <n v="0"/>
    <n v="0"/>
    <n v="49560"/>
    <n v="1999"/>
    <n v="392993"/>
    <n v="29"/>
    <n v="6"/>
    <x v="2"/>
    <s v="NO"/>
    <x v="0"/>
    <s v="Buena Venta"/>
  </r>
  <r>
    <n v="1244383"/>
    <x v="377"/>
    <s v="Brian Dahlen"/>
    <s v="1-2/299 Sussex St,Sydney"/>
    <s v="Sydney"/>
    <s v="NSW"/>
    <x v="3"/>
    <x v="6"/>
    <s v="Alto"/>
    <s v="Sobres multimedia"/>
    <x v="1"/>
    <s v="Paquete pequeño"/>
    <x v="0"/>
    <d v="2013-12-25T00:00:00"/>
    <n v="9939"/>
    <n v="16293"/>
    <n v="6354"/>
    <n v="47"/>
    <n v="765771"/>
    <n v="7.0000000000000007E-2"/>
    <n v="53603.970000000008"/>
    <n v="712167.03"/>
    <n v="1999"/>
    <n v="335352"/>
    <n v="23"/>
    <n v="12"/>
    <x v="2"/>
    <s v="SI"/>
    <x v="0"/>
    <s v="Buena Venta"/>
  </r>
  <r>
    <n v="1244383"/>
    <x v="347"/>
    <s v="Pamela Stobb"/>
    <s v="273 George Street,Sydney"/>
    <s v="Sydney"/>
    <s v="NSW"/>
    <x v="2"/>
    <x v="9"/>
    <s v="Alto"/>
    <s v="Marco de documentos de aluminio"/>
    <x v="1"/>
    <s v="Tambor Jumbo"/>
    <x v="2"/>
    <d v="2013-11-16T00:00:00"/>
    <n v="550"/>
    <n v="1222"/>
    <n v="672"/>
    <n v="25"/>
    <n v="30550"/>
    <n v="0.02"/>
    <n v="611"/>
    <n v="29939"/>
    <n v="285"/>
    <n v="30969"/>
    <n v="16"/>
    <n v="11"/>
    <x v="2"/>
    <s v="NO"/>
    <x v="0"/>
    <s v="Venta Mala"/>
  </r>
  <r>
    <n v="1244383"/>
    <x v="347"/>
    <s v="Pamela Stobb"/>
    <s v="273 George Street,Sydney"/>
    <s v="Sydney"/>
    <s v="NSW"/>
    <x v="2"/>
    <x v="9"/>
    <s v="Alto"/>
    <s v="Marco de documentos de aluminio"/>
    <x v="0"/>
    <s v="Caja pequeña"/>
    <x v="0"/>
    <d v="2013-11-16T00:00:00"/>
    <n v="550"/>
    <n v="1222"/>
    <n v="672"/>
    <n v="4"/>
    <n v="4888"/>
    <n v="0.04"/>
    <n v="195.52"/>
    <n v="4692.4799999999996"/>
    <n v="285"/>
    <n v="30969"/>
    <n v="16"/>
    <n v="11"/>
    <x v="2"/>
    <s v="NO"/>
    <x v="1"/>
    <s v="Venta Mala"/>
  </r>
  <r>
    <n v="1244383"/>
    <x v="148"/>
    <s v="Allen Armold"/>
    <s v="224A Gertrude St,Fitzroy"/>
    <s v="Melbourne"/>
    <s v="VIC"/>
    <x v="1"/>
    <x v="2"/>
    <s v="Medio"/>
    <s v="Calculadora científica HFX 6S"/>
    <x v="0"/>
    <s v="Caja pequeña"/>
    <x v="1"/>
    <d v="2015-05-22T00:00:00"/>
    <n v="792"/>
    <n v="1299"/>
    <n v="507"/>
    <n v="1"/>
    <n v="1299"/>
    <n v="0"/>
    <n v="0"/>
    <n v="1299"/>
    <n v="944"/>
    <n v="399556"/>
    <n v="20"/>
    <n v="5"/>
    <x v="1"/>
    <s v="NO"/>
    <x v="1"/>
    <s v="Venta Mala"/>
  </r>
  <r>
    <n v="1244748"/>
    <x v="239"/>
    <s v="Ritsa Hightower"/>
    <s v="1/160 Anzac Parade,Kensington"/>
    <s v="Sydney"/>
    <s v="NSW"/>
    <x v="3"/>
    <x v="1"/>
    <s v="No especificado"/>
    <s v="Sobres tintados de seguridad"/>
    <x v="1"/>
    <s v="Tambor Jumbo"/>
    <x v="2"/>
    <d v="2014-12-05T00:00:00"/>
    <n v="489"/>
    <n v="764"/>
    <n v="275"/>
    <n v="3"/>
    <n v="2292"/>
    <n v="0.06"/>
    <n v="137.51999999999998"/>
    <n v="2154.48"/>
    <n v="139"/>
    <n v="5619"/>
    <n v="1"/>
    <n v="12"/>
    <x v="0"/>
    <s v="NO"/>
    <x v="0"/>
    <s v="Venta Mala"/>
  </r>
  <r>
    <n v="1244748"/>
    <x v="286"/>
    <s v="Mike Kennedy"/>
    <s v="99 Lygon Street,East Brunswick"/>
    <s v="Melbourne"/>
    <s v="VIC"/>
    <x v="1"/>
    <x v="2"/>
    <s v="Alto"/>
    <s v="Resaltadores estilo tanque Steady Liquid Accent"/>
    <x v="0"/>
    <s v="Bolsa de envoltura"/>
    <x v="0"/>
    <d v="2014-12-15T00:00:00"/>
    <n v="131"/>
    <n v="284"/>
    <n v="153"/>
    <n v="47"/>
    <n v="13348"/>
    <n v="0"/>
    <n v="0"/>
    <n v="13348"/>
    <n v="93"/>
    <n v="4693"/>
    <n v="13"/>
    <n v="12"/>
    <x v="0"/>
    <s v="NO"/>
    <x v="0"/>
    <s v="Venta Mala"/>
  </r>
  <r>
    <n v="1245114"/>
    <x v="35"/>
    <s v="Rick Duston"/>
    <s v="24 Addison Rd,Marrickville"/>
    <s v="Sydney"/>
    <s v="NSW"/>
    <x v="1"/>
    <x v="10"/>
    <s v="Medio"/>
    <s v="Etiquetas Artisan 479"/>
    <x v="0"/>
    <s v="Caja pequeña"/>
    <x v="0"/>
    <d v="2013-05-31T00:00:00"/>
    <n v="159"/>
    <n v="261"/>
    <n v="102"/>
    <n v="9"/>
    <n v="2349"/>
    <n v="0.06"/>
    <n v="140.94"/>
    <n v="2208.06"/>
    <n v="50"/>
    <n v="2696"/>
    <n v="31"/>
    <n v="5"/>
    <x v="2"/>
    <s v="NO"/>
    <x v="1"/>
    <s v="Venta Mala"/>
  </r>
  <r>
    <n v="1245114"/>
    <x v="99"/>
    <s v="Stefania Perrino"/>
    <s v="180 High Street,Windsor"/>
    <s v="Melbourne"/>
    <s v="VIC"/>
    <x v="3"/>
    <x v="2"/>
    <s v="Alto"/>
    <s v="Bandas elásticas embolsadas"/>
    <x v="1"/>
    <s v="Tambor Jumbo"/>
    <x v="2"/>
    <d v="2015-06-29T00:00:00"/>
    <n v="24"/>
    <n v="126"/>
    <n v="102"/>
    <n v="6"/>
    <n v="756"/>
    <n v="0.08"/>
    <n v="60.480000000000004"/>
    <n v="695.52"/>
    <n v="70"/>
    <n v="6939"/>
    <n v="27"/>
    <n v="6"/>
    <x v="1"/>
    <s v="NO"/>
    <x v="1"/>
    <s v="Venta Mala"/>
  </r>
  <r>
    <n v="1245479"/>
    <x v="347"/>
    <s v="Ashley Jarboe"/>
    <s v="180 High Street,Windsor"/>
    <s v="Melbourne"/>
    <s v="VIC"/>
    <x v="0"/>
    <x v="2"/>
    <s v="Bajo"/>
    <s v="Teclado programable Adesso de 142 teclas"/>
    <x v="1"/>
    <s v="Caja pequeña"/>
    <x v="0"/>
    <d v="2013-11-18T00:00:00"/>
    <n v="3202"/>
    <n v="15248"/>
    <n v="12046"/>
    <n v="5"/>
    <n v="76240"/>
    <n v="0.04"/>
    <n v="3049.6"/>
    <n v="73190.399999999994"/>
    <n v="400"/>
    <n v="30536"/>
    <n v="16"/>
    <n v="11"/>
    <x v="2"/>
    <s v="NO"/>
    <x v="0"/>
    <s v="Venta Mala"/>
  </r>
  <r>
    <n v="1245479"/>
    <x v="242"/>
    <s v="Toby Knight"/>
    <s v="Crown Complex,Southbank"/>
    <s v="Melbourne"/>
    <s v="VIC"/>
    <x v="1"/>
    <x v="2"/>
    <s v="No especificado"/>
    <s v="Regleta de seis tomacorrientes Alto, 4 cables de longitud"/>
    <x v="0"/>
    <s v="Caja pequeña"/>
    <x v="0"/>
    <d v="2013-10-29T00:00:00"/>
    <n v="353"/>
    <n v="862"/>
    <n v="509"/>
    <n v="5"/>
    <n v="4310"/>
    <n v="0.01"/>
    <n v="43.1"/>
    <n v="4266.8999999999996"/>
    <n v="450"/>
    <n v="44955"/>
    <n v="28"/>
    <n v="10"/>
    <x v="2"/>
    <s v="NO"/>
    <x v="0"/>
    <s v="Venta Mala"/>
  </r>
  <r>
    <n v="1245844"/>
    <x v="13"/>
    <s v="Phillip Flathmann"/>
    <s v="Macquarie Centre Cnr Herring Road &amp; Waterloo Road,Macquarie Park"/>
    <s v="Sydney"/>
    <s v="NSW"/>
    <x v="0"/>
    <x v="5"/>
    <s v="Bajo"/>
    <s v="Clips de carpeta de OIC"/>
    <x v="0"/>
    <s v="Caja pequeña"/>
    <x v="0"/>
    <d v="2013-11-20T00:00:00"/>
    <n v="93"/>
    <n v="148"/>
    <n v="55"/>
    <n v="26"/>
    <n v="3848"/>
    <n v="0.03"/>
    <n v="115.44"/>
    <n v="3732.56"/>
    <n v="70"/>
    <n v="6278"/>
    <n v="18"/>
    <n v="11"/>
    <x v="2"/>
    <s v="NO"/>
    <x v="0"/>
    <s v="Venta Mala"/>
  </r>
  <r>
    <n v="1245844"/>
    <x v="378"/>
    <s v="Fred Chung"/>
    <s v="73 MacLeay St,Potts Point"/>
    <s v="Sydney"/>
    <s v="NSW"/>
    <x v="2"/>
    <x v="1"/>
    <s v="Bajo"/>
    <s v="Tijeras de acero inoxidable Apex Breferred"/>
    <x v="0"/>
    <s v="Caja pequeña"/>
    <x v="0"/>
    <d v="2015-07-26T00:00:00"/>
    <n v="250"/>
    <n v="568"/>
    <n v="318"/>
    <n v="44"/>
    <n v="24992"/>
    <n v="0.03"/>
    <n v="749.76"/>
    <n v="24242.240000000002"/>
    <n v="360"/>
    <n v="19944"/>
    <n v="24"/>
    <n v="7"/>
    <x v="1"/>
    <s v="NO"/>
    <x v="0"/>
    <s v="Venta Mala"/>
  </r>
  <r>
    <n v="1245844"/>
    <x v="272"/>
    <s v="Allen Armold"/>
    <s v="224A Gertrude St,Fitzroy"/>
    <s v="Melbourne"/>
    <s v="VIC"/>
    <x v="3"/>
    <x v="2"/>
    <s v="Medio"/>
    <s v="Resaltadores de acento principales constantes"/>
    <x v="0"/>
    <s v="Caja pequeña"/>
    <x v="1"/>
    <d v="2013-11-18T00:00:00"/>
    <n v="375"/>
    <n v="708"/>
    <n v="333"/>
    <n v="3"/>
    <n v="2124"/>
    <n v="0.05"/>
    <n v="106.2"/>
    <n v="2017.8"/>
    <n v="235"/>
    <n v="3099"/>
    <n v="17"/>
    <n v="11"/>
    <x v="2"/>
    <s v="NO"/>
    <x v="0"/>
    <s v="Venta Mala"/>
  </r>
  <r>
    <n v="1246209"/>
    <x v="280"/>
    <s v="Arthur Prichep"/>
    <s v="Sydney Fish Market, Bank Street, Sydney"/>
    <s v="Sydney"/>
    <s v="NSW"/>
    <x v="0"/>
    <x v="3"/>
    <s v="No especificado"/>
    <s v="Conjunto óptico ultra inalámbrico UGen"/>
    <x v="0"/>
    <s v="Caja pequeña"/>
    <x v="0"/>
    <d v="2014-10-11T00:00:00"/>
    <n v="5452"/>
    <n v="10097"/>
    <n v="4645"/>
    <n v="33"/>
    <n v="333201"/>
    <n v="0.08"/>
    <n v="26656.080000000002"/>
    <n v="306544.92"/>
    <n v="718"/>
    <n v="564779"/>
    <n v="11"/>
    <n v="10"/>
    <x v="0"/>
    <s v="SI"/>
    <x v="1"/>
    <s v="Venta Mala"/>
  </r>
  <r>
    <n v="1246209"/>
    <x v="148"/>
    <s v="Alan Shonely"/>
    <s v="Macquarie Centre Cnr Herring Road &amp; Waterloo Road,Macquarie Park"/>
    <s v="Sydney"/>
    <s v="NSW"/>
    <x v="1"/>
    <x v="5"/>
    <s v="Bajo"/>
    <s v="Resaltadores estilo tanque Steady Liquid Accent"/>
    <x v="0"/>
    <s v="Caja pequeña"/>
    <x v="0"/>
    <d v="2015-05-21T00:00:00"/>
    <n v="131"/>
    <n v="284"/>
    <n v="153"/>
    <n v="12"/>
    <n v="3408"/>
    <n v="0.04"/>
    <n v="136.32"/>
    <n v="3271.68"/>
    <n v="93"/>
    <n v="3389"/>
    <n v="20"/>
    <n v="5"/>
    <x v="1"/>
    <s v="NO"/>
    <x v="1"/>
    <s v="Venta Mala"/>
  </r>
  <r>
    <n v="1246209"/>
    <x v="120"/>
    <s v="Eudokia Martin"/>
    <s v="412 Brunswick St,Fitzroy"/>
    <s v="Melbourne"/>
    <s v="VIC"/>
    <x v="3"/>
    <x v="2"/>
    <s v="No especificado"/>
    <s v="Teclado inalámbrico TechSavi"/>
    <x v="0"/>
    <s v="Bolsa de envoltura"/>
    <x v="1"/>
    <d v="2013-05-15T00:00:00"/>
    <n v="1784"/>
    <n v="3499"/>
    <n v="1715"/>
    <n v="31"/>
    <n v="108469"/>
    <n v="0.06"/>
    <n v="6508.1399999999994"/>
    <n v="101960.86"/>
    <n v="550"/>
    <n v="50835"/>
    <n v="14"/>
    <n v="5"/>
    <x v="2"/>
    <s v="SI"/>
    <x v="1"/>
    <s v="Venta Mala"/>
  </r>
  <r>
    <n v="1246209"/>
    <x v="96"/>
    <s v="Cindy Schnelling"/>
    <s v="240-242 Johnston Street,Fitzroy"/>
    <s v="Melbourne"/>
    <s v="VIC"/>
    <x v="1"/>
    <x v="2"/>
    <s v="Crítico"/>
    <s v="Etiquetas Artisan 479"/>
    <x v="0"/>
    <s v="Caja pequeña"/>
    <x v="0"/>
    <d v="2015-05-31T00:00:00"/>
    <n v="159"/>
    <n v="261"/>
    <n v="102"/>
    <n v="8"/>
    <n v="2088"/>
    <n v="0.08"/>
    <n v="167.04"/>
    <n v="1920.96"/>
    <n v="50"/>
    <n v="18984"/>
    <n v="29"/>
    <n v="5"/>
    <x v="1"/>
    <s v="NO"/>
    <x v="1"/>
    <s v="Venta Mala"/>
  </r>
  <r>
    <n v="1246209"/>
    <x v="379"/>
    <s v="Justin Knight"/>
    <s v="Macquarie Centre Cnr Herring Road &amp; Waterloo Road,Macquarie Park"/>
    <s v="Sydney"/>
    <s v="NSW"/>
    <x v="3"/>
    <x v="5"/>
    <s v="Crítico"/>
    <s v="Bandas elásticas embolsadas"/>
    <x v="0"/>
    <s v="Paquete pequeño"/>
    <x v="0"/>
    <d v="2013-08-23T00:00:00"/>
    <n v="24"/>
    <n v="126"/>
    <n v="102"/>
    <n v="9"/>
    <n v="1134"/>
    <n v="0.09"/>
    <n v="102.06"/>
    <n v="1031.94"/>
    <n v="70"/>
    <n v="4738"/>
    <n v="14"/>
    <n v="8"/>
    <x v="2"/>
    <s v="NO"/>
    <x v="0"/>
    <s v="Venta Mala"/>
  </r>
  <r>
    <n v="1246575"/>
    <x v="198"/>
    <s v="Lindsay Castell"/>
    <s v="Qantas Domestic Terminal,Mascot"/>
    <s v="Sydney"/>
    <s v="NSW"/>
    <x v="3"/>
    <x v="3"/>
    <s v="Bajo"/>
    <s v="Etiquetas Artisan 479"/>
    <x v="0"/>
    <s v="Caja pequeña"/>
    <x v="0"/>
    <d v="2014-06-07T00:00:00"/>
    <n v="159"/>
    <n v="261"/>
    <n v="102"/>
    <n v="43"/>
    <n v="11223"/>
    <n v="0.08"/>
    <n v="897.84"/>
    <n v="10325.16"/>
    <n v="50"/>
    <n v="1045"/>
    <n v="5"/>
    <n v="6"/>
    <x v="0"/>
    <s v="NO"/>
    <x v="0"/>
    <s v="Venta Mala"/>
  </r>
  <r>
    <n v="1246575"/>
    <x v="18"/>
    <s v="Tamara Willingham"/>
    <s v="10 O'Connell St,Sydney"/>
    <s v="Sydney"/>
    <s v="NSW"/>
    <x v="1"/>
    <x v="6"/>
    <s v="No especificado"/>
    <s v="Clips de carpeta de metal Smiths"/>
    <x v="2"/>
    <s v="Paquete pequeño"/>
    <x v="0"/>
    <d v="2013-10-21T00:00:00"/>
    <n v="160"/>
    <n v="262"/>
    <n v="102"/>
    <n v="7"/>
    <n v="1834"/>
    <n v="0.01"/>
    <n v="18.34"/>
    <n v="1815.66"/>
    <n v="80"/>
    <n v="6379"/>
    <n v="20"/>
    <n v="10"/>
    <x v="2"/>
    <s v="NO"/>
    <x v="0"/>
    <s v="Venta Mala"/>
  </r>
  <r>
    <n v="1246940"/>
    <x v="30"/>
    <s v="Valerie Dominguez"/>
    <s v="152 Bunnerong Road,Eastgardens"/>
    <s v="Sydney"/>
    <s v="NSW"/>
    <x v="2"/>
    <x v="0"/>
    <s v="Alto"/>
    <s v="Resaltadores de acento Steady Pocket"/>
    <x v="0"/>
    <s v="Paquete pequeño"/>
    <x v="0"/>
    <d v="2013-08-17T00:00:00"/>
    <n v="93"/>
    <n v="160"/>
    <n v="67"/>
    <n v="24"/>
    <n v="3840"/>
    <n v="0.01"/>
    <n v="38.4"/>
    <n v="3801.6"/>
    <n v="129"/>
    <n v="3049"/>
    <n v="17"/>
    <n v="8"/>
    <x v="2"/>
    <s v="NO"/>
    <x v="1"/>
    <s v="Venta Mala"/>
  </r>
  <r>
    <n v="1246940"/>
    <x v="380"/>
    <s v="Seth Vernon"/>
    <s v="541 Church St,Richmond"/>
    <s v="Melbourne"/>
    <s v="VIC"/>
    <x v="2"/>
    <x v="8"/>
    <s v="Crítico"/>
    <s v="Etiquetas Artisan 481"/>
    <x v="0"/>
    <s v="Caja pequeña"/>
    <x v="0"/>
    <d v="2013-08-08T00:00:00"/>
    <n v="194"/>
    <n v="308"/>
    <n v="114"/>
    <n v="34"/>
    <n v="10472"/>
    <n v="0.03"/>
    <n v="314.15999999999997"/>
    <n v="10157.84"/>
    <n v="99"/>
    <n v="18994"/>
    <n v="6"/>
    <n v="8"/>
    <x v="2"/>
    <s v="NO"/>
    <x v="1"/>
    <s v="Venta Mala"/>
  </r>
  <r>
    <n v="1246940"/>
    <x v="57"/>
    <s v="Art Foster"/>
    <s v="1 John Street,Waterloo"/>
    <s v="Sydney"/>
    <s v="NSW"/>
    <x v="3"/>
    <x v="13"/>
    <s v="Alto"/>
    <s v="Etiquetas Artisan 474"/>
    <x v="0"/>
    <s v="Paquete pequeño"/>
    <x v="0"/>
    <d v="2013-03-13T00:00:00"/>
    <n v="184"/>
    <n v="288"/>
    <n v="104"/>
    <n v="23"/>
    <n v="6624"/>
    <n v="0.01"/>
    <n v="66.239999999999995"/>
    <n v="6557.76"/>
    <n v="99"/>
    <n v="2046"/>
    <n v="11"/>
    <n v="3"/>
    <x v="2"/>
    <s v="NO"/>
    <x v="0"/>
    <s v="Venta Mala"/>
  </r>
  <r>
    <n v="1246940"/>
    <x v="13"/>
    <s v="Phillip Flathmann"/>
    <s v="Macquarie Centre Cnr Herring Road &amp; Waterloo Road,Macquarie Park"/>
    <s v="Sydney"/>
    <s v="NSW"/>
    <x v="1"/>
    <x v="5"/>
    <s v="No especificado"/>
    <s v="TypeRight Sobres Pelables y Transparentes de Apertura Superior, Blanco Liso"/>
    <x v="0"/>
    <s v="Bolsa de envoltura"/>
    <x v="0"/>
    <d v="2013-11-20T00:00:00"/>
    <n v="1685"/>
    <n v="2718"/>
    <n v="1033"/>
    <n v="18"/>
    <n v="48924"/>
    <n v="0.04"/>
    <n v="1956.96"/>
    <n v="46967.040000000001"/>
    <n v="823"/>
    <n v="62806"/>
    <n v="18"/>
    <n v="11"/>
    <x v="2"/>
    <s v="NO"/>
    <x v="0"/>
    <s v="Venta Mala"/>
  </r>
  <r>
    <n v="1246940"/>
    <x v="151"/>
    <s v="Harry Greene"/>
    <s v="470 Anzac Parade,Kingsford"/>
    <s v="Sydney"/>
    <s v="NSW"/>
    <x v="1"/>
    <x v="0"/>
    <s v="Bajo"/>
    <s v="Artisan Hi-Liter GlideStik Iluminador Fluorescente, Tinta Amarilla"/>
    <x v="0"/>
    <s v="Bolsa de envoltura"/>
    <x v="1"/>
    <d v="2014-12-18T00:00:00"/>
    <n v="105"/>
    <n v="195"/>
    <n v="90"/>
    <n v="27"/>
    <n v="5265"/>
    <n v="0.06"/>
    <n v="315.89999999999998"/>
    <n v="4949.1000000000004"/>
    <n v="163"/>
    <n v="9831"/>
    <n v="16"/>
    <n v="12"/>
    <x v="0"/>
    <s v="NO"/>
    <x v="0"/>
    <s v="Venta Mala"/>
  </r>
  <r>
    <n v="1247305"/>
    <x v="381"/>
    <s v="Chuck Magee"/>
    <s v="1-2/299 Sussex St,Sydney"/>
    <s v="Sydney"/>
    <s v="NSW"/>
    <x v="0"/>
    <x v="6"/>
    <s v="Medio"/>
    <s v="Papel Pergamino Alto, Colores Surtidos"/>
    <x v="0"/>
    <s v="Caja pequeña"/>
    <x v="0"/>
    <d v="2013-11-21T00:00:00"/>
    <n v="459"/>
    <n v="728"/>
    <n v="269"/>
    <n v="23"/>
    <n v="16744"/>
    <n v="0.06"/>
    <n v="1004.64"/>
    <n v="15739.36"/>
    <n v="1115"/>
    <n v="3277"/>
    <n v="19"/>
    <n v="11"/>
    <x v="2"/>
    <s v="NO"/>
    <x v="0"/>
    <s v="Venta Mala"/>
  </r>
  <r>
    <n v="1247305"/>
    <x v="107"/>
    <s v="Jim Kriz"/>
    <s v="85-113 Dunning Ave,Roseberry"/>
    <s v="Sydney"/>
    <s v="NSW"/>
    <x v="1"/>
    <x v="4"/>
    <s v="Alto"/>
    <s v="Impresora de inyección de tinta a color Emerson C82"/>
    <x v="0"/>
    <s v="Bolsa de envoltura"/>
    <x v="0"/>
    <d v="2013-06-03T00:00:00"/>
    <n v="7679"/>
    <n v="11999"/>
    <n v="4320"/>
    <n v="13"/>
    <n v="155987"/>
    <n v="7.0000000000000007E-2"/>
    <n v="10919.09"/>
    <n v="145067.91"/>
    <n v="1400"/>
    <n v="34625"/>
    <n v="2"/>
    <n v="5"/>
    <x v="2"/>
    <s v="SI"/>
    <x v="0"/>
    <s v="Venta Mala"/>
  </r>
  <r>
    <n v="1247305"/>
    <x v="199"/>
    <s v="Clay Ludtke"/>
    <s v="7 Khartoum Rd,Macquarie Park"/>
    <s v="Sydney"/>
    <s v="NSW"/>
    <x v="1"/>
    <x v="11"/>
    <s v="Alto"/>
    <s v="Resaltadores de acento Steady Pocket"/>
    <x v="0"/>
    <s v="Caja pequeña"/>
    <x v="1"/>
    <d v="2014-08-27T00:00:00"/>
    <n v="93"/>
    <n v="160"/>
    <n v="67"/>
    <n v="29"/>
    <n v="4640"/>
    <n v="0.01"/>
    <n v="46.4"/>
    <n v="4593.6000000000004"/>
    <n v="129"/>
    <n v="3207"/>
    <n v="25"/>
    <n v="8"/>
    <x v="0"/>
    <s v="NO"/>
    <x v="0"/>
    <s v="Venta Mala"/>
  </r>
  <r>
    <n v="1247305"/>
    <x v="241"/>
    <s v="Shahid Shariari"/>
    <s v="3/219 Canley Vale Road,Canley Heights"/>
    <s v="Sydney"/>
    <s v="NSW"/>
    <x v="1"/>
    <x v="4"/>
    <s v="No especificado"/>
    <s v="Encuadernadores de polietileno de anillo redondo artesanal"/>
    <x v="0"/>
    <s v="Caja pequeña"/>
    <x v="1"/>
    <d v="2013-10-28T00:00:00"/>
    <n v="182"/>
    <n v="284"/>
    <n v="102"/>
    <n v="21"/>
    <n v="5964"/>
    <n v="0.05"/>
    <n v="298.2"/>
    <n v="5665.8"/>
    <n v="544"/>
    <n v="6932"/>
    <n v="26"/>
    <n v="10"/>
    <x v="2"/>
    <s v="NO"/>
    <x v="0"/>
    <s v="Venta Mala"/>
  </r>
  <r>
    <n v="1247305"/>
    <x v="382"/>
    <s v="Mark Van Huff"/>
    <s v="1 John Street,Waterloo"/>
    <s v="Sydney"/>
    <s v="NSW"/>
    <x v="1"/>
    <x v="13"/>
    <s v="Alto"/>
    <s v="Fotocopiadora Cando PC940"/>
    <x v="0"/>
    <s v="Bolsa de envoltura"/>
    <x v="0"/>
    <d v="2014-01-25T00:00:00"/>
    <n v="27899"/>
    <n v="44999"/>
    <n v="17100"/>
    <n v="39"/>
    <n v="1754961"/>
    <n v="0.06"/>
    <n v="105297.65999999999"/>
    <n v="1649663.34"/>
    <n v="4900"/>
    <n v="236995"/>
    <n v="23"/>
    <n v="1"/>
    <x v="0"/>
    <s v="SI"/>
    <x v="0"/>
    <s v="Buena Venta"/>
  </r>
  <r>
    <n v="1247305"/>
    <x v="135"/>
    <s v="Justin Knight"/>
    <s v="Macquarie Centre Cnr Herring Road &amp; Waterloo Road,Macquarie Park"/>
    <s v="Sydney"/>
    <s v="NSW"/>
    <x v="3"/>
    <x v="5"/>
    <s v="No especificado"/>
    <s v="Papel Pergamino Alto, Colores Surtidos"/>
    <x v="0"/>
    <s v="Caja pequeña"/>
    <x v="0"/>
    <d v="2013-03-31T00:00:00"/>
    <n v="459"/>
    <n v="728"/>
    <n v="269"/>
    <n v="8"/>
    <n v="5824"/>
    <n v="0.01"/>
    <n v="58.24"/>
    <n v="5765.76"/>
    <n v="1115"/>
    <n v="3277"/>
    <n v="30"/>
    <n v="3"/>
    <x v="2"/>
    <s v="NO"/>
    <x v="0"/>
    <s v="Venta Mala"/>
  </r>
  <r>
    <n v="1247305"/>
    <x v="13"/>
    <s v="Phillip Flathmann"/>
    <s v="Macquarie Centre Cnr Herring Road &amp; Waterloo Road,Macquarie Park"/>
    <s v="Sydney"/>
    <s v="NSW"/>
    <x v="2"/>
    <x v="5"/>
    <s v="Crítico"/>
    <s v="Tijeras Apex Box Cutter"/>
    <x v="0"/>
    <s v="Bolsa de envoltura"/>
    <x v="0"/>
    <d v="2013-11-20T00:00:00"/>
    <n v="419"/>
    <n v="1023"/>
    <n v="604"/>
    <n v="22"/>
    <n v="22506"/>
    <n v="0.04"/>
    <n v="900.24"/>
    <n v="21605.759999999998"/>
    <n v="468"/>
    <n v="41533"/>
    <n v="18"/>
    <n v="11"/>
    <x v="2"/>
    <s v="NO"/>
    <x v="1"/>
    <s v="Venta Mala"/>
  </r>
  <r>
    <n v="1247670"/>
    <x v="195"/>
    <s v="Cynthia Arntzen"/>
    <s v="Hoyts Entertainment Quarter 122 Lang Road,Moore Park"/>
    <s v="Sydney"/>
    <s v="NSW"/>
    <x v="0"/>
    <x v="0"/>
    <s v="Alto"/>
    <s v="Clips de carpeta de metal Smiths"/>
    <x v="0"/>
    <s v="Bolsa de envoltura"/>
    <x v="1"/>
    <d v="2013-08-22T00:00:00"/>
    <n v="160"/>
    <n v="262"/>
    <n v="102"/>
    <n v="39"/>
    <n v="10218"/>
    <n v="0.04"/>
    <n v="408.72"/>
    <n v="9809.2800000000007"/>
    <n v="80"/>
    <n v="9679"/>
    <n v="20"/>
    <n v="8"/>
    <x v="2"/>
    <s v="NO"/>
    <x v="0"/>
    <s v="Venta Mala"/>
  </r>
  <r>
    <n v="1247670"/>
    <x v="192"/>
    <s v="Mitch Gastineau"/>
    <s v="85-113 Dunning Ave,Rosebery"/>
    <s v="Sydney"/>
    <s v="NSW"/>
    <x v="3"/>
    <x v="4"/>
    <s v="Medio"/>
    <s v="Suministros de la máquina de encuadernación"/>
    <x v="0"/>
    <s v="Bolsa de envoltura"/>
    <x v="0"/>
    <d v="2013-07-04T00:00:00"/>
    <n v="1838"/>
    <n v="2917"/>
    <n v="1079"/>
    <n v="43"/>
    <n v="125431"/>
    <n v="0.03"/>
    <n v="3762.93"/>
    <n v="121668.07"/>
    <n v="627"/>
    <n v="37892"/>
    <n v="30"/>
    <n v="6"/>
    <x v="2"/>
    <s v="SI"/>
    <x v="0"/>
    <s v="Venta Mala"/>
  </r>
  <r>
    <n v="1247670"/>
    <x v="13"/>
    <s v="Phillip Flathmann"/>
    <s v="Macquarie Centre Cnr Herring Road &amp; Waterloo Road,Macquarie Park"/>
    <s v="Sydney"/>
    <s v="NSW"/>
    <x v="3"/>
    <x v="5"/>
    <s v="Medio"/>
    <s v="Impresora de inyección de tinta a color Emerson C82"/>
    <x v="0"/>
    <s v="Caja pequeña"/>
    <x v="0"/>
    <d v="2013-11-20T00:00:00"/>
    <n v="7679"/>
    <n v="11999"/>
    <n v="4320"/>
    <n v="50"/>
    <n v="599950"/>
    <n v="7.0000000000000007E-2"/>
    <n v="41996.500000000007"/>
    <n v="557953.5"/>
    <n v="1400"/>
    <n v="46516"/>
    <n v="18"/>
    <n v="11"/>
    <x v="2"/>
    <s v="SI"/>
    <x v="0"/>
    <s v="Venta Mala"/>
  </r>
  <r>
    <n v="1247670"/>
    <x v="293"/>
    <s v="Joseph Airdo"/>
    <s v="Westfield Sydney,Sydney"/>
    <s v="Sydney"/>
    <s v="NSW"/>
    <x v="1"/>
    <x v="1"/>
    <s v="Medio"/>
    <s v="Lápices de colores borrables Steady Colorific, 12 unidades"/>
    <x v="0"/>
    <s v="Bolsa de envoltura"/>
    <x v="0"/>
    <d v="2015-06-30T00:00:00"/>
    <n v="190"/>
    <n v="328"/>
    <n v="138"/>
    <n v="48"/>
    <n v="15744"/>
    <n v="0.01"/>
    <n v="157.44"/>
    <n v="15586.56"/>
    <n v="195"/>
    <n v="6629"/>
    <n v="28"/>
    <n v="6"/>
    <x v="1"/>
    <s v="NO"/>
    <x v="0"/>
    <s v="Venta Mala"/>
  </r>
  <r>
    <n v="1247670"/>
    <x v="271"/>
    <s v="Justin Hirsh"/>
    <s v="Qantas Domestic Terminal,Mascot"/>
    <s v="Sydney"/>
    <s v="NSW"/>
    <x v="3"/>
    <x v="3"/>
    <s v="Alto"/>
    <s v="Impresora de inyección de tinta a color Emerson C82"/>
    <x v="0"/>
    <s v="Bolsa de envoltura"/>
    <x v="0"/>
    <d v="2013-11-24T00:00:00"/>
    <n v="7679"/>
    <n v="11999"/>
    <n v="4320"/>
    <n v="26"/>
    <n v="311974"/>
    <n v="7.0000000000000007E-2"/>
    <n v="21838.18"/>
    <n v="290135.82"/>
    <n v="1400"/>
    <n v="46516"/>
    <n v="23"/>
    <n v="11"/>
    <x v="2"/>
    <s v="SI"/>
    <x v="0"/>
    <s v="Venta Mala"/>
  </r>
  <r>
    <n v="1247670"/>
    <x v="142"/>
    <s v="Sam Craven"/>
    <s v="8 Rankins Lane ,Melbourne"/>
    <s v="Melbourne"/>
    <s v="VIC"/>
    <x v="3"/>
    <x v="2"/>
    <s v="Bajo"/>
    <s v="Sobres Smiths Standardding"/>
    <x v="0"/>
    <s v="Bolsa de envoltura"/>
    <x v="0"/>
    <d v="2014-10-17T00:00:00"/>
    <n v="5429"/>
    <n v="9048"/>
    <n v="3619"/>
    <n v="47"/>
    <n v="425256"/>
    <n v="0.01"/>
    <n v="4252.5600000000004"/>
    <n v="421003.44"/>
    <n v="1999"/>
    <n v="11645"/>
    <n v="17"/>
    <n v="10"/>
    <x v="0"/>
    <s v="SI"/>
    <x v="1"/>
    <s v="Venta Mala"/>
  </r>
  <r>
    <n v="1248401"/>
    <x v="332"/>
    <s v="Toby Knight"/>
    <s v="Crown Complex,Southbank"/>
    <s v="Melbourne"/>
    <s v="VIC"/>
    <x v="1"/>
    <x v="2"/>
    <s v="Crítico"/>
    <s v="Resaltadores de acento líquidos constantes"/>
    <x v="0"/>
    <s v="Paquete pequeño"/>
    <x v="1"/>
    <d v="2013-11-21T00:00:00"/>
    <n v="347"/>
    <n v="668"/>
    <n v="321"/>
    <n v="35"/>
    <n v="23380"/>
    <n v="0.02"/>
    <n v="467.6"/>
    <n v="22912.400000000001"/>
    <n v="150"/>
    <n v="9869"/>
    <n v="20"/>
    <n v="11"/>
    <x v="2"/>
    <s v="NO"/>
    <x v="1"/>
    <s v="Venta Mala"/>
  </r>
  <r>
    <n v="1248401"/>
    <x v="32"/>
    <s v="Gary Hansen"/>
    <s v="273 George Street,Sydney"/>
    <s v="Sydney"/>
    <s v="NSW"/>
    <x v="2"/>
    <x v="9"/>
    <s v="Bajo"/>
    <s v="Conjunto óptico ultra inalámbrico UGen"/>
    <x v="0"/>
    <s v="Bolsa de envoltura"/>
    <x v="0"/>
    <d v="2014-09-19T00:00:00"/>
    <n v="5452"/>
    <n v="10097"/>
    <n v="4645"/>
    <n v="11"/>
    <n v="111067"/>
    <n v="0"/>
    <n v="0"/>
    <n v="111067"/>
    <n v="718"/>
    <n v="382685"/>
    <n v="12"/>
    <n v="9"/>
    <x v="0"/>
    <s v="SI"/>
    <x v="1"/>
    <s v="Venta Mala"/>
  </r>
  <r>
    <n v="1248401"/>
    <x v="232"/>
    <s v="Guy Armstrong"/>
    <s v="6 Mary St,Newtown"/>
    <s v="Sydney"/>
    <s v="NSW"/>
    <x v="1"/>
    <x v="7"/>
    <s v="Alto"/>
    <s v="Resaltadores estilo tanque Steady Liquid Accent"/>
    <x v="0"/>
    <s v="Caja pequeña"/>
    <x v="0"/>
    <d v="2015-05-05T00:00:00"/>
    <n v="131"/>
    <n v="284"/>
    <n v="153"/>
    <n v="25"/>
    <n v="7100"/>
    <n v="0.03"/>
    <n v="213"/>
    <n v="6887"/>
    <n v="93"/>
    <n v="9869"/>
    <n v="4"/>
    <n v="5"/>
    <x v="1"/>
    <s v="NO"/>
    <x v="0"/>
    <s v="Venta Mala"/>
  </r>
  <r>
    <n v="1248766"/>
    <x v="69"/>
    <s v="Chad McGuire"/>
    <s v="81 MacLeay St,Potts Point"/>
    <s v="Sydney"/>
    <s v="NSW"/>
    <x v="1"/>
    <x v="7"/>
    <s v="Crítico"/>
    <s v="Sobres de entreoficina de colores Smiths"/>
    <x v="0"/>
    <s v="Paquete pequeño"/>
    <x v="0"/>
    <d v="2015-05-02T00:00:00"/>
    <n v="1983"/>
    <n v="3098"/>
    <n v="1115"/>
    <n v="35"/>
    <n v="108430"/>
    <n v="0.02"/>
    <n v="2168.6"/>
    <n v="106261.4"/>
    <n v="1951"/>
    <n v="43651"/>
    <n v="1"/>
    <n v="5"/>
    <x v="1"/>
    <s v="SI"/>
    <x v="1"/>
    <s v="Venta Mala"/>
  </r>
  <r>
    <n v="1248766"/>
    <x v="383"/>
    <s v="Lisa Hazard"/>
    <s v="Cnr Williams Road &amp; Lechlade Ave,South Yarra"/>
    <s v="Melbourne"/>
    <s v="VIC"/>
    <x v="3"/>
    <x v="8"/>
    <s v="No especificado"/>
    <s v="Disquetes de formato láser neón para Mac, 10/paquete"/>
    <x v="0"/>
    <s v="Caja pequeña"/>
    <x v="0"/>
    <d v="2013-05-25T00:00:00"/>
    <n v="187"/>
    <n v="812"/>
    <n v="625"/>
    <n v="38"/>
    <n v="30856"/>
    <n v="0.09"/>
    <n v="2777.04"/>
    <n v="28078.959999999999"/>
    <n v="283"/>
    <n v="3385"/>
    <n v="24"/>
    <n v="5"/>
    <x v="2"/>
    <s v="NO"/>
    <x v="1"/>
    <s v="Venta Mala"/>
  </r>
  <r>
    <n v="1248766"/>
    <x v="271"/>
    <s v="Sarah Foster"/>
    <s v="Sydney Fish Market, Bank Street, Sydney"/>
    <s v="Sydney"/>
    <s v="NSW"/>
    <x v="1"/>
    <x v="3"/>
    <s v="Bajo"/>
    <s v="Lámpara de trabajo polarizada 3Max con brazo de sujeción, gris claro"/>
    <x v="0"/>
    <s v="Bolsa de envoltura"/>
    <x v="0"/>
    <d v="2013-11-25T00:00:00"/>
    <n v="5616"/>
    <n v="13698"/>
    <n v="8082"/>
    <n v="15"/>
    <n v="205470"/>
    <n v="0.03"/>
    <n v="6164.0999999999995"/>
    <n v="199305.9"/>
    <n v="2449"/>
    <n v="33332"/>
    <n v="23"/>
    <n v="11"/>
    <x v="2"/>
    <s v="SI"/>
    <x v="1"/>
    <s v="Venta Mala"/>
  </r>
  <r>
    <n v="1249131"/>
    <x v="244"/>
    <s v="Chuck Magee"/>
    <s v="1-2/299 Sussex St,Sydney"/>
    <s v="Sydney"/>
    <s v="NSW"/>
    <x v="2"/>
    <x v="6"/>
    <s v="Bajo"/>
    <s v="Cubos de Memo Alto"/>
    <x v="1"/>
    <s v="Caja pequeña"/>
    <x v="0"/>
    <d v="2013-08-04T00:00:00"/>
    <n v="332"/>
    <n v="518"/>
    <n v="186"/>
    <n v="37"/>
    <n v="19166"/>
    <n v="0.03"/>
    <n v="574.98"/>
    <n v="18591.02"/>
    <n v="204"/>
    <n v="3607"/>
    <n v="2"/>
    <n v="8"/>
    <x v="2"/>
    <s v="NO"/>
    <x v="0"/>
    <s v="Venta Mala"/>
  </r>
  <r>
    <n v="1249497"/>
    <x v="100"/>
    <s v="Gary Hwang"/>
    <s v="60 York St,Sydney"/>
    <s v="Sydney"/>
    <s v="NSW"/>
    <x v="1"/>
    <x v="13"/>
    <s v="Bajo"/>
    <s v="Xit Papel de computadora en blanco"/>
    <x v="2"/>
    <s v="Paquete pequeño"/>
    <x v="0"/>
    <d v="2013-12-15T00:00:00"/>
    <n v="1239"/>
    <n v="1998"/>
    <n v="759"/>
    <n v="46"/>
    <n v="91908"/>
    <n v="0.04"/>
    <n v="3676.32"/>
    <n v="88231.679999999993"/>
    <n v="577"/>
    <n v="33855"/>
    <n v="8"/>
    <n v="12"/>
    <x v="2"/>
    <s v="NO"/>
    <x v="0"/>
    <s v="Venta Mala"/>
  </r>
  <r>
    <n v="1249497"/>
    <x v="384"/>
    <s v="Mike Gockenbach"/>
    <s v="180 High Street,Windsor"/>
    <s v="Melbourne"/>
    <s v="VIC"/>
    <x v="3"/>
    <x v="2"/>
    <s v="Medio"/>
    <s v="Beekin 6 Outlet Tira de Sobretensión Metálica"/>
    <x v="0"/>
    <s v="Caja pequeña"/>
    <x v="0"/>
    <d v="2014-10-31T00:00:00"/>
    <n v="446"/>
    <n v="1089"/>
    <n v="643"/>
    <n v="13"/>
    <n v="14157"/>
    <n v="0.06"/>
    <n v="849.42"/>
    <n v="13307.58"/>
    <n v="450"/>
    <n v="3496"/>
    <n v="27"/>
    <n v="10"/>
    <x v="0"/>
    <s v="NO"/>
    <x v="0"/>
    <s v="Venta Mala"/>
  </r>
  <r>
    <n v="1249862"/>
    <x v="176"/>
    <s v="Bill Stewart"/>
    <s v="188 Pitt Street,Sydney"/>
    <s v="Sydney"/>
    <s v="NSW"/>
    <x v="1"/>
    <x v="0"/>
    <s v="Medio"/>
    <s v="Etiquetas Artisan 474"/>
    <x v="0"/>
    <s v="Caja pequeña"/>
    <x v="0"/>
    <d v="2013-12-15T00:00:00"/>
    <n v="184"/>
    <n v="288"/>
    <n v="104"/>
    <n v="7"/>
    <n v="2016"/>
    <n v="0.06"/>
    <n v="120.96"/>
    <n v="1895.04"/>
    <n v="99"/>
    <n v="14759"/>
    <n v="11"/>
    <n v="12"/>
    <x v="2"/>
    <s v="NO"/>
    <x v="0"/>
    <s v="Venta Mala"/>
  </r>
  <r>
    <n v="1249862"/>
    <x v="135"/>
    <s v="Justin Knight"/>
    <s v="Macquarie Centre Cnr Herring Road &amp; Waterloo Road,Macquarie Park"/>
    <s v="Sydney"/>
    <s v="NSW"/>
    <x v="1"/>
    <x v="5"/>
    <s v="Bajo"/>
    <s v="Etiquetas Artisan 474"/>
    <x v="0"/>
    <s v="Caja pequeña"/>
    <x v="0"/>
    <d v="2013-03-31T00:00:00"/>
    <n v="184"/>
    <n v="288"/>
    <n v="104"/>
    <n v="30"/>
    <n v="8640"/>
    <n v="0.09"/>
    <n v="777.6"/>
    <n v="7862.4"/>
    <n v="99"/>
    <n v="1041"/>
    <n v="30"/>
    <n v="3"/>
    <x v="2"/>
    <s v="NO"/>
    <x v="0"/>
    <s v="Venta Mala"/>
  </r>
  <r>
    <n v="1250227"/>
    <x v="385"/>
    <s v="Roy Skaria"/>
    <s v="797 Botany Rd,Rosebery"/>
    <s v="Sydney"/>
    <s v="NSW"/>
    <x v="1"/>
    <x v="3"/>
    <s v="Crítico"/>
    <s v="Clips de carpeta de metal Smiths"/>
    <x v="0"/>
    <s v="Caja pequeña"/>
    <x v="0"/>
    <d v="2013-08-27T00:00:00"/>
    <n v="160"/>
    <n v="262"/>
    <n v="102"/>
    <n v="8"/>
    <n v="2096"/>
    <n v="0.03"/>
    <n v="62.879999999999995"/>
    <n v="2033.12"/>
    <n v="80"/>
    <n v="3589"/>
    <n v="26"/>
    <n v="8"/>
    <x v="2"/>
    <s v="NO"/>
    <x v="1"/>
    <s v="Venta Mala"/>
  </r>
  <r>
    <n v="1250227"/>
    <x v="107"/>
    <s v="Tomy Molin"/>
    <s v="85-113 Dunning Ave,Roseberry"/>
    <s v="Sydney"/>
    <s v="NSW"/>
    <x v="3"/>
    <x v="4"/>
    <s v="Medio"/>
    <s v="Teclado UGen RF"/>
    <x v="0"/>
    <s v="Bolsa de envoltura"/>
    <x v="0"/>
    <d v="2013-05-03T00:00:00"/>
    <n v="8159"/>
    <n v="15999"/>
    <n v="7840"/>
    <n v="8"/>
    <n v="127992"/>
    <n v="0.03"/>
    <n v="3839.7599999999998"/>
    <n v="124152.24"/>
    <n v="550"/>
    <n v="760503"/>
    <n v="2"/>
    <n v="5"/>
    <x v="2"/>
    <s v="SI"/>
    <x v="1"/>
    <s v="Venta Mala"/>
  </r>
  <r>
    <n v="1250227"/>
    <x v="386"/>
    <s v="Maya Herman"/>
    <s v="273 George Street,Sydney"/>
    <s v="Sydney"/>
    <s v="NSW"/>
    <x v="0"/>
    <x v="9"/>
    <s v="Crítico"/>
    <s v="Teclado TechSavi Internet Navigator"/>
    <x v="0"/>
    <s v="Bolsa de envoltura"/>
    <x v="0"/>
    <d v="2013-12-01T00:00:00"/>
    <n v="651"/>
    <n v="3098"/>
    <n v="2447"/>
    <n v="8"/>
    <n v="24784"/>
    <n v="0.01"/>
    <n v="247.84"/>
    <n v="24536.16"/>
    <n v="650"/>
    <n v="88653"/>
    <n v="29"/>
    <n v="11"/>
    <x v="2"/>
    <s v="NO"/>
    <x v="1"/>
    <s v="Venta Mala"/>
  </r>
  <r>
    <n v="1250592"/>
    <x v="20"/>
    <s v="Olvera Toch"/>
    <s v="3 Carrington Road ,Box Hill"/>
    <s v="Melbourne"/>
    <s v="VIC"/>
    <x v="0"/>
    <x v="8"/>
    <s v="Crítico"/>
    <s v="Etiquetas Artisan 479"/>
    <x v="1"/>
    <s v="Caja pequeña"/>
    <x v="0"/>
    <d v="2013-02-22T00:00:00"/>
    <n v="159"/>
    <n v="261"/>
    <n v="102"/>
    <n v="37"/>
    <n v="9657"/>
    <n v="0.01"/>
    <n v="96.570000000000007"/>
    <n v="9560.43"/>
    <n v="50"/>
    <n v="2149"/>
    <n v="17"/>
    <n v="2"/>
    <x v="2"/>
    <s v="NO"/>
    <x v="0"/>
    <s v="Venta Mala"/>
  </r>
  <r>
    <n v="1250592"/>
    <x v="387"/>
    <s v="Michelle Lonsdale"/>
    <s v="85-113 Dunning Ave,Roseberry"/>
    <s v="Sydney"/>
    <s v="NSW"/>
    <x v="2"/>
    <x v="4"/>
    <s v="Alto"/>
    <s v="Etiquetas Artisan 474"/>
    <x v="0"/>
    <s v="Bolsa de envoltura"/>
    <x v="0"/>
    <d v="2014-01-28T00:00:00"/>
    <n v="184"/>
    <n v="288"/>
    <n v="104"/>
    <n v="46"/>
    <n v="13248"/>
    <n v="0"/>
    <n v="0"/>
    <n v="13248"/>
    <n v="99"/>
    <n v="3621"/>
    <n v="27"/>
    <n v="1"/>
    <x v="0"/>
    <s v="NO"/>
    <x v="0"/>
    <s v="Venta Mala"/>
  </r>
  <r>
    <n v="1250592"/>
    <x v="222"/>
    <s v="Kean Thornton"/>
    <s v="Westfield Sydney,Sydney"/>
    <s v="Sydney"/>
    <s v="NSW"/>
    <x v="1"/>
    <x v="1"/>
    <s v="No especificado"/>
    <s v="Tijeras rectas Apex"/>
    <x v="0"/>
    <s v="Paquete pequeño"/>
    <x v="0"/>
    <d v="2016-07-18T00:00:00"/>
    <n v="519"/>
    <n v="1298"/>
    <n v="779"/>
    <n v="7"/>
    <n v="9086"/>
    <n v="0.05"/>
    <n v="454.3"/>
    <n v="8631.7000000000007"/>
    <n v="314"/>
    <n v="36308"/>
    <n v="17"/>
    <n v="7"/>
    <x v="3"/>
    <s v="NO"/>
    <x v="1"/>
    <s v="Venta Mala"/>
  </r>
  <r>
    <n v="1250592"/>
    <x v="201"/>
    <s v="Berhan Martin"/>
    <s v="188 Pitt Street,Sydney"/>
    <s v="Sydney"/>
    <s v="NSW"/>
    <x v="2"/>
    <x v="0"/>
    <s v="Medio"/>
    <s v="Etiquetas Artisan 479"/>
    <x v="0"/>
    <s v="Bolsa de envoltura"/>
    <x v="0"/>
    <d v="2013-10-25T00:00:00"/>
    <n v="159"/>
    <n v="261"/>
    <n v="102"/>
    <n v="48"/>
    <n v="12528"/>
    <n v="0.03"/>
    <n v="375.84"/>
    <n v="12152.16"/>
    <n v="50"/>
    <n v="2223"/>
    <n v="23"/>
    <n v="10"/>
    <x v="2"/>
    <s v="NO"/>
    <x v="1"/>
    <s v="Venta Mala"/>
  </r>
  <r>
    <n v="1250592"/>
    <x v="386"/>
    <s v="Maya Herman"/>
    <s v="273 George Street,Sydney"/>
    <s v="Sydney"/>
    <s v="NSW"/>
    <x v="3"/>
    <x v="9"/>
    <s v="Alto"/>
    <s v="Impresora de inyección de tinta a color Emerson C82"/>
    <x v="0"/>
    <s v="Bolsa de envoltura"/>
    <x v="0"/>
    <d v="2013-12-01T00:00:00"/>
    <n v="7679"/>
    <n v="11999"/>
    <n v="4320"/>
    <n v="10"/>
    <n v="119990"/>
    <n v="0.08"/>
    <n v="9599.2000000000007"/>
    <n v="110390.8"/>
    <n v="1400"/>
    <n v="88753"/>
    <n v="29"/>
    <n v="11"/>
    <x v="2"/>
    <s v="SI"/>
    <x v="0"/>
    <s v="Buena Venta"/>
  </r>
  <r>
    <n v="1250592"/>
    <x v="308"/>
    <s v="Mike Kennedy"/>
    <s v="99 Lygon Street,East Brunswick"/>
    <s v="Melbourne"/>
    <s v="VIC"/>
    <x v="1"/>
    <x v="2"/>
    <s v="Crítico"/>
    <s v="Etiquetas Artisan 481"/>
    <x v="0"/>
    <s v="Bolsa de envoltura"/>
    <x v="0"/>
    <d v="2014-04-03T00:00:00"/>
    <n v="194"/>
    <n v="308"/>
    <n v="114"/>
    <n v="37"/>
    <n v="11396"/>
    <n v="0.03"/>
    <n v="341.88"/>
    <n v="11054.12"/>
    <n v="99"/>
    <n v="14261"/>
    <n v="2"/>
    <n v="4"/>
    <x v="0"/>
    <s v="NO"/>
    <x v="0"/>
    <s v="Venta Mala"/>
  </r>
  <r>
    <n v="1250592"/>
    <x v="386"/>
    <s v="Maya Herman"/>
    <s v="273 George Street,Sydney"/>
    <s v="Sydney"/>
    <s v="NSW"/>
    <x v="1"/>
    <x v="9"/>
    <s v="Bajo"/>
    <s v="Impresora de inyección de tinta a color Emerson C82"/>
    <x v="0"/>
    <s v="Bolsa de envoltura"/>
    <x v="0"/>
    <d v="2013-12-01T00:00:00"/>
    <n v="7679"/>
    <n v="11999"/>
    <n v="4320"/>
    <n v="42"/>
    <n v="503958"/>
    <n v="0.08"/>
    <n v="40316.639999999999"/>
    <n v="463641.36"/>
    <n v="1400"/>
    <n v="88753"/>
    <n v="29"/>
    <n v="11"/>
    <x v="2"/>
    <s v="SI"/>
    <x v="1"/>
    <s v="Venta Mala"/>
  </r>
  <r>
    <n v="1250592"/>
    <x v="386"/>
    <s v="Maya Herman"/>
    <s v="273 George Street,Sydney"/>
    <s v="Sydney"/>
    <s v="NSW"/>
    <x v="3"/>
    <x v="9"/>
    <s v="Alto"/>
    <s v="Impresora de inyección de tinta a color Emerson C82"/>
    <x v="0"/>
    <s v="Caja pequeña"/>
    <x v="1"/>
    <d v="2013-12-01T00:00:00"/>
    <n v="7679"/>
    <n v="11999"/>
    <n v="4320"/>
    <n v="49"/>
    <n v="587951"/>
    <n v="0.05"/>
    <n v="29397.550000000003"/>
    <n v="558553.44999999995"/>
    <n v="1400"/>
    <n v="88753"/>
    <n v="29"/>
    <n v="11"/>
    <x v="2"/>
    <s v="SI"/>
    <x v="0"/>
    <s v="Buena Venta"/>
  </r>
  <r>
    <n v="1250592"/>
    <x v="386"/>
    <s v="Jill Stevenson"/>
    <s v="181 Enmore Rd,Enmore"/>
    <s v="Sydney"/>
    <s v="NSW"/>
    <x v="2"/>
    <x v="10"/>
    <s v="Bajo"/>
    <s v="Impresora de inyección de tinta a color Emerson C82"/>
    <x v="0"/>
    <s v="Bolsa de envoltura"/>
    <x v="0"/>
    <d v="2013-12-01T00:00:00"/>
    <n v="7679"/>
    <n v="11999"/>
    <n v="4320"/>
    <n v="12"/>
    <n v="143988"/>
    <n v="0.01"/>
    <n v="1439.88"/>
    <n v="142548.12"/>
    <n v="1400"/>
    <n v="88753"/>
    <n v="29"/>
    <n v="11"/>
    <x v="2"/>
    <s v="SI"/>
    <x v="0"/>
    <s v="Buena Venta"/>
  </r>
  <r>
    <n v="1250592"/>
    <x v="386"/>
    <s v="Maya Herman"/>
    <s v="273 George Street,Sydney"/>
    <s v="Sydney"/>
    <s v="NSW"/>
    <x v="2"/>
    <x v="9"/>
    <s v="Bajo"/>
    <s v="Impresora de inyección de tinta a color Emerson C82"/>
    <x v="0"/>
    <s v="Caja pequeña"/>
    <x v="0"/>
    <d v="2013-12-01T00:00:00"/>
    <n v="7679"/>
    <n v="11999"/>
    <n v="4320"/>
    <n v="32"/>
    <n v="383968"/>
    <n v="0.01"/>
    <n v="3839.6800000000003"/>
    <n v="380128.32"/>
    <n v="1400"/>
    <n v="88753"/>
    <n v="29"/>
    <n v="11"/>
    <x v="2"/>
    <s v="SI"/>
    <x v="0"/>
    <s v="Buena Venta"/>
  </r>
  <r>
    <n v="1250592"/>
    <x v="388"/>
    <s v="Chucy Collins"/>
    <s v="53-55 Liverpool St,Sydney"/>
    <s v="Sydney"/>
    <s v="NSW"/>
    <x v="3"/>
    <x v="0"/>
    <s v="Crítico"/>
    <s v="Impresora de inyección de tinta a color Emerson Stylus 1520"/>
    <x v="0"/>
    <s v="Paquete pequeño"/>
    <x v="0"/>
    <d v="2013-05-24T00:00:00"/>
    <n v="31561"/>
    <n v="50097"/>
    <n v="18536"/>
    <n v="43"/>
    <n v="2154171"/>
    <n v="0.03"/>
    <n v="64625.13"/>
    <n v="2089545.87"/>
    <n v="6930"/>
    <n v="45672"/>
    <n v="12"/>
    <n v="5"/>
    <x v="2"/>
    <s v="SI"/>
    <x v="0"/>
    <s v="Venta Mala"/>
  </r>
  <r>
    <n v="1250623"/>
    <x v="4"/>
    <s v="Christina Vanderzanden"/>
    <s v="188 Pitt Street,Sydney"/>
    <s v="Sydney"/>
    <s v="NSW"/>
    <x v="1"/>
    <x v="0"/>
    <s v="No especificado"/>
    <s v="Postes de encuadernación"/>
    <x v="0"/>
    <s v="Caja pequeña"/>
    <x v="0"/>
    <d v="2014-09-17T00:00:00"/>
    <n v="350"/>
    <n v="574"/>
    <n v="224"/>
    <n v="1"/>
    <n v="574"/>
    <n v="0.06"/>
    <n v="34.44"/>
    <n v="539.55999999999995"/>
    <n v="501"/>
    <n v="15259"/>
    <n v="13"/>
    <n v="9"/>
    <x v="0"/>
    <s v="NO"/>
    <x v="0"/>
    <s v="Venta Mala"/>
  </r>
  <r>
    <n v="1250958"/>
    <x v="389"/>
    <s v="Ken Lonsdalel"/>
    <s v="99 Lygon Street,East Brunswick"/>
    <s v="Melbourne"/>
    <s v="VIC"/>
    <x v="0"/>
    <x v="2"/>
    <s v="Crítico"/>
    <s v="Lámpara de trabajo polarizada 3Max con brazo de sujeción, gris claro"/>
    <x v="0"/>
    <s v="Caja pequeña"/>
    <x v="0"/>
    <d v="2014-01-26T00:00:00"/>
    <n v="5616"/>
    <n v="13698"/>
    <n v="8082"/>
    <n v="18"/>
    <n v="246564"/>
    <n v="0.02"/>
    <n v="4931.28"/>
    <n v="241632.72"/>
    <n v="2449"/>
    <n v="144061"/>
    <n v="24"/>
    <n v="1"/>
    <x v="0"/>
    <s v="SI"/>
    <x v="0"/>
    <s v="Buena Venta"/>
  </r>
  <r>
    <n v="1250958"/>
    <x v="142"/>
    <s v="Sam Craven"/>
    <s v="8 Rankins Lane ,Melbourne"/>
    <s v="Melbourne"/>
    <s v="VIC"/>
    <x v="0"/>
    <x v="2"/>
    <s v="Medio"/>
    <s v="Tijeras rectas Apex"/>
    <x v="0"/>
    <s v="Caja pequeña"/>
    <x v="0"/>
    <d v="2014-10-17T00:00:00"/>
    <n v="519"/>
    <n v="1298"/>
    <n v="779"/>
    <n v="24"/>
    <n v="31152"/>
    <n v="0.06"/>
    <n v="1869.12"/>
    <n v="29282.880000000001"/>
    <n v="314"/>
    <n v="13139"/>
    <n v="17"/>
    <n v="10"/>
    <x v="0"/>
    <s v="NO"/>
    <x v="0"/>
    <s v="Venta Mala"/>
  </r>
  <r>
    <n v="1250958"/>
    <x v="390"/>
    <s v="Naresj Patel"/>
    <s v="106 Ebley Street,Bondi Junction"/>
    <s v="Sydney"/>
    <s v="NSW"/>
    <x v="1"/>
    <x v="9"/>
    <s v="Alto"/>
    <s v="Archivo de bloqueo plegable de lujo con cajón"/>
    <x v="1"/>
    <s v="Caja mediana"/>
    <x v="0"/>
    <d v="2016-10-18T00:00:00"/>
    <n v="17883"/>
    <n v="41588"/>
    <n v="23705"/>
    <n v="24"/>
    <n v="998112"/>
    <n v="0.01"/>
    <n v="9981.1200000000008"/>
    <n v="988130.88"/>
    <n v="1137"/>
    <n v="164547"/>
    <n v="13"/>
    <n v="10"/>
    <x v="3"/>
    <s v="SI"/>
    <x v="1"/>
    <s v="Venta Mala"/>
  </r>
  <r>
    <n v="1250958"/>
    <x v="173"/>
    <s v="Paul Lucas"/>
    <s v="8 Quay Street,Haymarket"/>
    <s v="Sydney"/>
    <s v="NSW"/>
    <x v="3"/>
    <x v="9"/>
    <s v="Bajo"/>
    <s v="Resaltadores de acento Steady Pocket"/>
    <x v="0"/>
    <s v="Caja pequeña"/>
    <x v="0"/>
    <d v="2013-06-25T00:00:00"/>
    <n v="93"/>
    <n v="160"/>
    <n v="67"/>
    <n v="13"/>
    <n v="2080"/>
    <n v="0.09"/>
    <n v="187.2"/>
    <n v="1892.8"/>
    <n v="129"/>
    <n v="9641"/>
    <n v="24"/>
    <n v="6"/>
    <x v="2"/>
    <s v="NO"/>
    <x v="0"/>
    <s v="Venta Mala"/>
  </r>
  <r>
    <n v="1251323"/>
    <x v="322"/>
    <s v="Trudy Brown"/>
    <s v="180 High Street,Windsor"/>
    <s v="Melbourne"/>
    <s v="VIC"/>
    <x v="2"/>
    <x v="2"/>
    <s v="Bajo"/>
    <s v="Carro de archivos personal multiuso y juego de ruedas, tres compartimentos apilables"/>
    <x v="0"/>
    <s v="Caja pequeña"/>
    <x v="0"/>
    <d v="2013-12-07T00:00:00"/>
    <n v="1495"/>
    <n v="3476"/>
    <n v="1981"/>
    <n v="8"/>
    <n v="27808"/>
    <n v="0.09"/>
    <n v="2502.7199999999998"/>
    <n v="25305.279999999999"/>
    <n v="822"/>
    <n v="183584"/>
    <n v="5"/>
    <n v="12"/>
    <x v="2"/>
    <s v="NO"/>
    <x v="0"/>
    <s v="Buena Venta"/>
  </r>
  <r>
    <n v="1251323"/>
    <x v="322"/>
    <s v="Trudy Brown"/>
    <s v="180 High Street,Windsor"/>
    <s v="Melbourne"/>
    <s v="VIC"/>
    <x v="0"/>
    <x v="2"/>
    <s v="Alto"/>
    <s v="Steady 52201 APSCO Sacapuntas Eléctrico"/>
    <x v="0"/>
    <s v="Bolsa de envoltura"/>
    <x v="1"/>
    <d v="2013-12-07T00:00:00"/>
    <n v="1680"/>
    <n v="4097"/>
    <n v="2417"/>
    <n v="38"/>
    <n v="155686"/>
    <n v="0.02"/>
    <n v="3113.7200000000003"/>
    <n v="152572.28"/>
    <n v="899"/>
    <n v="183584"/>
    <n v="5"/>
    <n v="12"/>
    <x v="2"/>
    <s v="SI"/>
    <x v="0"/>
    <s v="Buena Venta"/>
  </r>
  <r>
    <n v="1251323"/>
    <x v="391"/>
    <s v="Tanja Norvell"/>
    <s v="541 Church St,Richmond"/>
    <s v="Melbourne"/>
    <s v="VIC"/>
    <x v="0"/>
    <x v="8"/>
    <s v="Medio"/>
    <s v="Carpetas de 3 anillos de uso general de Smiths"/>
    <x v="0"/>
    <s v="Caja pequeña"/>
    <x v="0"/>
    <d v="2013-11-29T00:00:00"/>
    <n v="118"/>
    <n v="188"/>
    <n v="70"/>
    <n v="32"/>
    <n v="6016"/>
    <n v="0.01"/>
    <n v="60.160000000000004"/>
    <n v="5955.84"/>
    <n v="149"/>
    <n v="6059"/>
    <n v="27"/>
    <n v="11"/>
    <x v="2"/>
    <s v="NO"/>
    <x v="0"/>
    <s v="Venta Mala"/>
  </r>
  <r>
    <n v="1251323"/>
    <x v="328"/>
    <s v="Andrew Allen"/>
    <s v="2/797 Botany Rd,Rosebery"/>
    <s v="Sydney"/>
    <s v="NSW"/>
    <x v="3"/>
    <x v="7"/>
    <s v="Medio"/>
    <s v="Archivos Rollaway Económicos"/>
    <x v="1"/>
    <s v="Caja pequeña"/>
    <x v="0"/>
    <d v="2013-09-03T00:00:00"/>
    <n v="6773"/>
    <n v="16520"/>
    <n v="9747"/>
    <n v="34"/>
    <n v="561680"/>
    <n v="0.02"/>
    <n v="11233.6"/>
    <n v="550446.4"/>
    <n v="1999"/>
    <n v="582616"/>
    <n v="22"/>
    <n v="9"/>
    <x v="2"/>
    <s v="SI"/>
    <x v="0"/>
    <s v="Buena Venta"/>
  </r>
  <r>
    <n v="1251323"/>
    <x v="322"/>
    <s v="Trudy Brown"/>
    <s v="180 High Street,Windsor"/>
    <s v="Melbourne"/>
    <s v="VIC"/>
    <x v="3"/>
    <x v="2"/>
    <s v="Alto"/>
    <s v="Steady 52201 APSCO Sacapuntas Eléctrico"/>
    <x v="0"/>
    <s v="Bolsa de envoltura"/>
    <x v="0"/>
    <d v="2013-12-07T00:00:00"/>
    <n v="1680"/>
    <n v="4097"/>
    <n v="2417"/>
    <n v="41"/>
    <n v="167977"/>
    <n v="0.05"/>
    <n v="8398.85"/>
    <n v="159578.15"/>
    <n v="899"/>
    <n v="183584"/>
    <n v="5"/>
    <n v="12"/>
    <x v="2"/>
    <s v="SI"/>
    <x v="1"/>
    <s v="Venta Mala"/>
  </r>
  <r>
    <n v="1251323"/>
    <x v="392"/>
    <s v="Cyma Kinney"/>
    <s v="Sydney Fish Market, Bank Street, Sydney"/>
    <s v="Sydney"/>
    <s v="NSW"/>
    <x v="2"/>
    <x v="3"/>
    <s v="No especificado"/>
    <s v="Steady 52201 APSCO Sacapuntas Eléctrico"/>
    <x v="0"/>
    <s v="Caja pequeña"/>
    <x v="0"/>
    <d v="2016-02-05T00:00:00"/>
    <n v="1680"/>
    <n v="4097"/>
    <n v="2417"/>
    <n v="14"/>
    <n v="57358"/>
    <n v="0.09"/>
    <n v="5162.22"/>
    <n v="52195.78"/>
    <n v="899"/>
    <n v="183584"/>
    <n v="4"/>
    <n v="2"/>
    <x v="3"/>
    <s v="NO"/>
    <x v="0"/>
    <s v="Buena Venta"/>
  </r>
  <r>
    <n v="1251323"/>
    <x v="187"/>
    <s v="Mike Konness"/>
    <s v="99 Lygon Street,East Brunswick"/>
    <s v="Melbourne"/>
    <s v="VIC"/>
    <x v="3"/>
    <x v="2"/>
    <s v="No especificado"/>
    <s v="Libro de registro de mensajes de voz por cable"/>
    <x v="0"/>
    <s v="Bolsa de envoltura"/>
    <x v="1"/>
    <d v="2013-07-20T00:00:00"/>
    <n v="290"/>
    <n v="476"/>
    <n v="186"/>
    <n v="48"/>
    <n v="22848"/>
    <n v="0.01"/>
    <n v="228.48000000000002"/>
    <n v="22619.52"/>
    <n v="88"/>
    <n v="14854"/>
    <n v="15"/>
    <n v="7"/>
    <x v="2"/>
    <s v="NO"/>
    <x v="1"/>
    <s v="Venta Mala"/>
  </r>
  <r>
    <n v="1251323"/>
    <x v="183"/>
    <s v="Patrick OBrill"/>
    <s v="53 Riley Street,Woolloomooloo"/>
    <s v="Sydney"/>
    <s v="NSW"/>
    <x v="2"/>
    <x v="0"/>
    <s v="Alto"/>
    <s v="Smiths Pen Style Liquid Stix; Surtido (amarillo, rosa, verde, azul, naranja), 5/Paquete"/>
    <x v="0"/>
    <s v="Caja pequeña"/>
    <x v="0"/>
    <d v="2015-12-18T00:00:00"/>
    <n v="388"/>
    <n v="647"/>
    <n v="259"/>
    <n v="50"/>
    <n v="32350"/>
    <n v="7.0000000000000007E-2"/>
    <n v="2264.5"/>
    <n v="30085.5"/>
    <n v="122"/>
    <n v="14759"/>
    <n v="16"/>
    <n v="12"/>
    <x v="1"/>
    <s v="NO"/>
    <x v="0"/>
    <s v="Venta Mala"/>
  </r>
  <r>
    <n v="1251323"/>
    <x v="376"/>
    <s v="John Murray"/>
    <s v="Sydney Fish Market, Bank Street, Sydney"/>
    <s v="Sydney"/>
    <s v="NSW"/>
    <x v="3"/>
    <x v="3"/>
    <s v="Crítico"/>
    <s v="Steady 52201 APSCO Sacapuntas Eléctrico"/>
    <x v="0"/>
    <s v="Caja pequeña"/>
    <x v="1"/>
    <d v="2014-11-03T00:00:00"/>
    <n v="1680"/>
    <n v="4097"/>
    <n v="2417"/>
    <n v="49"/>
    <n v="200753"/>
    <n v="7.0000000000000007E-2"/>
    <n v="14052.710000000001"/>
    <n v="186700.29"/>
    <n v="899"/>
    <n v="183584"/>
    <n v="1"/>
    <n v="11"/>
    <x v="0"/>
    <s v="SI"/>
    <x v="0"/>
    <s v="Buena Venta"/>
  </r>
  <r>
    <n v="1251323"/>
    <x v="322"/>
    <s v="Trudy Brown"/>
    <s v="180 High Street,Windsor"/>
    <s v="Melbourne"/>
    <s v="VIC"/>
    <x v="1"/>
    <x v="2"/>
    <s v="No especificado"/>
    <s v="Lápices de colores DrawIt, juego de 48 colores"/>
    <x v="0"/>
    <s v="Bolsa de envoltura"/>
    <x v="0"/>
    <d v="2013-12-07T00:00:00"/>
    <n v="2156"/>
    <n v="3655"/>
    <n v="1499"/>
    <n v="33"/>
    <n v="120615"/>
    <n v="0.05"/>
    <n v="6030.75"/>
    <n v="114584.25"/>
    <n v="1389"/>
    <n v="183584"/>
    <n v="5"/>
    <n v="12"/>
    <x v="2"/>
    <s v="SI"/>
    <x v="0"/>
    <s v="Buena Venta"/>
  </r>
  <r>
    <n v="1251323"/>
    <x v="322"/>
    <s v="Trudy Brown"/>
    <s v="180 High Street,Windsor"/>
    <s v="Melbourne"/>
    <s v="VIC"/>
    <x v="1"/>
    <x v="2"/>
    <s v="No especificado"/>
    <s v="Steady 52201 APSCO Sacapuntas Eléctrico"/>
    <x v="1"/>
    <s v="Caja pequeña"/>
    <x v="0"/>
    <d v="2013-12-07T00:00:00"/>
    <n v="1680"/>
    <n v="4097"/>
    <n v="2417"/>
    <n v="30"/>
    <n v="122910"/>
    <n v="0.08"/>
    <n v="9832.8000000000011"/>
    <n v="113077.2"/>
    <n v="899"/>
    <n v="183584"/>
    <n v="5"/>
    <n v="12"/>
    <x v="2"/>
    <s v="SI"/>
    <x v="0"/>
    <s v="Buena Venta"/>
  </r>
  <r>
    <n v="1251323"/>
    <x v="393"/>
    <s v="Rick Duston"/>
    <s v="24 Addison Rd,Marrickville"/>
    <s v="Sydney"/>
    <s v="NSW"/>
    <x v="1"/>
    <x v="10"/>
    <s v="Medio"/>
    <s v="Fotocopiadora Cando PC940"/>
    <x v="0"/>
    <s v="Caja pequeña"/>
    <x v="0"/>
    <d v="2014-03-12T00:00:00"/>
    <n v="21600"/>
    <n v="44999"/>
    <n v="23399"/>
    <n v="25"/>
    <n v="1124975"/>
    <n v="0.04"/>
    <n v="44999"/>
    <n v="1079976"/>
    <n v="2449"/>
    <n v="372684"/>
    <n v="11"/>
    <n v="3"/>
    <x v="0"/>
    <s v="SI"/>
    <x v="0"/>
    <s v="Buena Venta"/>
  </r>
  <r>
    <n v="1251323"/>
    <x v="117"/>
    <s v="Todd Boyes"/>
    <s v="Westfield Miranda, 600 Kingsway,Miranda"/>
    <s v="Sydney"/>
    <s v="NSW"/>
    <x v="1"/>
    <x v="11"/>
    <s v="No especificado"/>
    <s v="Archivos Rollaway Económicos"/>
    <x v="1"/>
    <s v="Caja pequeña"/>
    <x v="0"/>
    <d v="2014-12-29T00:00:00"/>
    <n v="6773"/>
    <n v="16520"/>
    <n v="9747"/>
    <n v="20"/>
    <n v="330400"/>
    <n v="0"/>
    <n v="0"/>
    <n v="330400"/>
    <n v="1999"/>
    <n v="98846"/>
    <n v="27"/>
    <n v="12"/>
    <x v="0"/>
    <s v="SI"/>
    <x v="1"/>
    <s v="Venta Mala"/>
  </r>
  <r>
    <n v="1251323"/>
    <x v="322"/>
    <s v="Trudy Brown"/>
    <s v="180 High Street,Windsor"/>
    <s v="Melbourne"/>
    <s v="VIC"/>
    <x v="0"/>
    <x v="2"/>
    <s v="No especificado"/>
    <s v="Steady 52201 APSCO Sacapuntas Eléctrico"/>
    <x v="0"/>
    <s v="Paquete pequeño"/>
    <x v="0"/>
    <d v="2013-12-07T00:00:00"/>
    <n v="1680"/>
    <n v="4097"/>
    <n v="2417"/>
    <n v="49"/>
    <n v="200753"/>
    <n v="0.04"/>
    <n v="8030.12"/>
    <n v="192722.88"/>
    <n v="899"/>
    <n v="183584"/>
    <n v="5"/>
    <n v="12"/>
    <x v="2"/>
    <s v="SI"/>
    <x v="0"/>
    <s v="Buena Venta"/>
  </r>
  <r>
    <n v="1251323"/>
    <x v="215"/>
    <s v="Valerie Mitchum"/>
    <s v="Westfield Sydney,Sydney"/>
    <s v="Sydney"/>
    <s v="NSW"/>
    <x v="0"/>
    <x v="1"/>
    <s v="Medio"/>
    <s v="Archivos Rollaway Económicos"/>
    <x v="0"/>
    <s v="Caja pequeña"/>
    <x v="0"/>
    <d v="2015-04-05T00:00:00"/>
    <n v="6773"/>
    <n v="16520"/>
    <n v="9747"/>
    <n v="13"/>
    <n v="214760"/>
    <n v="0.06"/>
    <n v="12885.6"/>
    <n v="201874.4"/>
    <n v="1999"/>
    <n v="45682"/>
    <n v="4"/>
    <n v="4"/>
    <x v="1"/>
    <s v="SI"/>
    <x v="0"/>
    <s v="Venta Mala"/>
  </r>
  <r>
    <n v="1251688"/>
    <x v="206"/>
    <s v="George Ashbrook"/>
    <s v="506 Swan Street,Richmond"/>
    <s v="Melbourne"/>
    <s v="VIC"/>
    <x v="2"/>
    <x v="2"/>
    <s v="Medio"/>
    <s v="Lápices de colores Lumi"/>
    <x v="1"/>
    <s v="Caja pequeña"/>
    <x v="0"/>
    <d v="2014-10-22T00:00:00"/>
    <n v="522"/>
    <n v="985"/>
    <n v="463"/>
    <n v="12"/>
    <n v="11820"/>
    <n v="0"/>
    <n v="0"/>
    <n v="11820"/>
    <n v="482"/>
    <n v="181005"/>
    <n v="20"/>
    <n v="10"/>
    <x v="0"/>
    <s v="NO"/>
    <x v="0"/>
    <s v="Buena Venta"/>
  </r>
  <r>
    <n v="1251688"/>
    <x v="394"/>
    <s v="Neil French"/>
    <s v="523 King St,Newtown"/>
    <s v="Sydney"/>
    <s v="NSW"/>
    <x v="1"/>
    <x v="6"/>
    <s v="Bajo"/>
    <s v="Etiquetas Artisan 481"/>
    <x v="0"/>
    <s v="Bolsa de envoltura"/>
    <x v="1"/>
    <d v="2015-07-23T00:00:00"/>
    <n v="194"/>
    <n v="308"/>
    <n v="114"/>
    <n v="45"/>
    <n v="13860"/>
    <n v="0.05"/>
    <n v="693"/>
    <n v="13167"/>
    <n v="99"/>
    <n v="1174"/>
    <n v="20"/>
    <n v="7"/>
    <x v="1"/>
    <s v="NO"/>
    <x v="0"/>
    <s v="Venta Mala"/>
  </r>
  <r>
    <n v="1252053"/>
    <x v="100"/>
    <s v="Gary Hwang"/>
    <s v="60 York St,Sydney"/>
    <s v="Sydney"/>
    <s v="NSW"/>
    <x v="3"/>
    <x v="13"/>
    <s v="Crítico"/>
    <s v="Clips de carpeta de metal Smiths"/>
    <x v="0"/>
    <s v="Bolsa de envoltura"/>
    <x v="0"/>
    <d v="2013-12-15T00:00:00"/>
    <n v="160"/>
    <n v="262"/>
    <n v="102"/>
    <n v="15"/>
    <n v="3930"/>
    <n v="0.05"/>
    <n v="196.5"/>
    <n v="3733.5"/>
    <n v="80"/>
    <n v="11163"/>
    <n v="8"/>
    <n v="12"/>
    <x v="2"/>
    <s v="NO"/>
    <x v="0"/>
    <s v="Venta Mala"/>
  </r>
  <r>
    <n v="1252053"/>
    <x v="46"/>
    <s v="Michael Oakman"/>
    <s v="8 Rankins Lane ,Melbourne"/>
    <s v="Melbourne"/>
    <s v="VIC"/>
    <x v="3"/>
    <x v="2"/>
    <s v="Crítico"/>
    <s v="Resaltadores estilo tanque Steady Liquid Accent"/>
    <x v="1"/>
    <s v="Caja grande"/>
    <x v="0"/>
    <d v="2015-11-14T00:00:00"/>
    <n v="131"/>
    <n v="284"/>
    <n v="153"/>
    <n v="3"/>
    <n v="852"/>
    <n v="0.06"/>
    <n v="51.12"/>
    <n v="800.88"/>
    <n v="93"/>
    <n v="4204"/>
    <n v="12"/>
    <n v="11"/>
    <x v="1"/>
    <s v="NO"/>
    <x v="0"/>
    <s v="Venta Mala"/>
  </r>
  <r>
    <n v="1252053"/>
    <x v="100"/>
    <s v="Gary Hwang"/>
    <s v="501 George St,Sydney"/>
    <s v="Sydney"/>
    <s v="NSW"/>
    <x v="1"/>
    <x v="7"/>
    <s v="Alto"/>
    <s v="Sobres estándar de Smiths"/>
    <x v="0"/>
    <s v="Paquete pequeño"/>
    <x v="0"/>
    <d v="2013-12-15T00:00:00"/>
    <n v="352"/>
    <n v="568"/>
    <n v="216"/>
    <n v="10"/>
    <n v="5680"/>
    <n v="0.01"/>
    <n v="56.800000000000004"/>
    <n v="5623.2"/>
    <n v="139"/>
    <n v="11163"/>
    <n v="8"/>
    <n v="12"/>
    <x v="2"/>
    <s v="NO"/>
    <x v="0"/>
    <s v="Venta Mala"/>
  </r>
  <r>
    <n v="1252053"/>
    <x v="395"/>
    <s v="Patrick Ryan"/>
    <s v="Cnr Williams Road &amp; Lechlade Ave,South Yarra"/>
    <s v="Melbourne"/>
    <s v="VIC"/>
    <x v="1"/>
    <x v="8"/>
    <s v="Bajo"/>
    <s v="Carpetas económicas"/>
    <x v="0"/>
    <s v="Bolsa de envoltura"/>
    <x v="0"/>
    <d v="2015-05-25T00:00:00"/>
    <n v="133"/>
    <n v="208"/>
    <n v="75"/>
    <n v="1"/>
    <n v="208"/>
    <n v="0.01"/>
    <n v="2.08"/>
    <n v="205.92"/>
    <n v="149"/>
    <n v="2444"/>
    <n v="26"/>
    <n v="5"/>
    <x v="1"/>
    <s v="NO"/>
    <x v="0"/>
    <s v="Venta Mala"/>
  </r>
  <r>
    <n v="1252053"/>
    <x v="100"/>
    <s v="Gary Hwang"/>
    <s v="60 York St,Sydney"/>
    <s v="Sydney"/>
    <s v="NSW"/>
    <x v="1"/>
    <x v="13"/>
    <s v="Alto"/>
    <s v="Clips de carpeta de metal Smiths"/>
    <x v="0"/>
    <s v="Caja pequeña"/>
    <x v="0"/>
    <d v="2013-12-15T00:00:00"/>
    <n v="160"/>
    <n v="262"/>
    <n v="102"/>
    <n v="27"/>
    <n v="7074"/>
    <n v="7.0000000000000007E-2"/>
    <n v="495.18000000000006"/>
    <n v="6578.82"/>
    <n v="80"/>
    <n v="11163"/>
    <n v="8"/>
    <n v="12"/>
    <x v="2"/>
    <s v="NO"/>
    <x v="1"/>
    <s v="Venta Mala"/>
  </r>
  <r>
    <n v="1252053"/>
    <x v="395"/>
    <s v="Kelly Williams"/>
    <s v="499-501 Lygon Street,Carlton North"/>
    <s v="Melbourne"/>
    <s v="VIC"/>
    <x v="0"/>
    <x v="8"/>
    <s v="Bajo"/>
    <s v="Creator Tiza Antipolvo, 12/Paquete"/>
    <x v="1"/>
    <s v="Caja pequeña"/>
    <x v="0"/>
    <d v="2015-05-28T00:00:00"/>
    <n v="109"/>
    <n v="182"/>
    <n v="73"/>
    <n v="46"/>
    <n v="8372"/>
    <n v="0.09"/>
    <n v="753.48"/>
    <n v="7618.52"/>
    <n v="100"/>
    <n v="36419"/>
    <n v="26"/>
    <n v="5"/>
    <x v="1"/>
    <s v="NO"/>
    <x v="0"/>
    <s v="Venta Mala"/>
  </r>
  <r>
    <n v="1252053"/>
    <x v="18"/>
    <s v="Tamara Willingham"/>
    <s v="Sydney Fish Market, Bank Street, Sydney"/>
    <s v="Sydney"/>
    <s v="NSW"/>
    <x v="0"/>
    <x v="3"/>
    <s v="Alto"/>
    <s v="Carpetas de 3 anillos de uso general de Smiths"/>
    <x v="0"/>
    <s v="Caja pequeña"/>
    <x v="0"/>
    <d v="2013-10-21T00:00:00"/>
    <n v="118"/>
    <n v="188"/>
    <n v="70"/>
    <n v="28"/>
    <n v="5264"/>
    <n v="0.01"/>
    <n v="52.64"/>
    <n v="5211.3599999999997"/>
    <n v="149"/>
    <n v="9404"/>
    <n v="20"/>
    <n v="10"/>
    <x v="2"/>
    <s v="NO"/>
    <x v="0"/>
    <s v="Venta Mala"/>
  </r>
  <r>
    <n v="1252053"/>
    <x v="100"/>
    <s v="Gary Hwang"/>
    <s v="60 York St,Sydney"/>
    <s v="Sydney"/>
    <s v="NSW"/>
    <x v="1"/>
    <x v="13"/>
    <s v="Bajo"/>
    <s v="Chinchetas Smiths"/>
    <x v="0"/>
    <s v="Bolsa de envoltura"/>
    <x v="0"/>
    <d v="2013-12-15T00:00:00"/>
    <n v="94"/>
    <n v="188"/>
    <n v="94"/>
    <n v="31"/>
    <n v="5828"/>
    <n v="0.04"/>
    <n v="233.12"/>
    <n v="5594.88"/>
    <n v="79"/>
    <n v="11163"/>
    <n v="8"/>
    <n v="12"/>
    <x v="2"/>
    <s v="NO"/>
    <x v="1"/>
    <s v="Venta Mala"/>
  </r>
  <r>
    <n v="1252053"/>
    <x v="100"/>
    <s v="Gary Hwang"/>
    <s v="60 York St,Sydney"/>
    <s v="Sydney"/>
    <s v="NSW"/>
    <x v="1"/>
    <x v="13"/>
    <s v="Crítico"/>
    <s v="Clips de carpeta de metal Smiths"/>
    <x v="0"/>
    <s v="Caja pequeña"/>
    <x v="0"/>
    <d v="2013-12-15T00:00:00"/>
    <n v="160"/>
    <n v="262"/>
    <n v="102"/>
    <n v="39"/>
    <n v="10218"/>
    <n v="7.0000000000000007E-2"/>
    <n v="715.2600000000001"/>
    <n v="9502.74"/>
    <n v="80"/>
    <n v="11163"/>
    <n v="8"/>
    <n v="12"/>
    <x v="2"/>
    <s v="NO"/>
    <x v="0"/>
    <s v="Venta Mala"/>
  </r>
  <r>
    <n v="1252419"/>
    <x v="396"/>
    <s v="Matthew Grinstein"/>
    <s v="105 Pitt St,Sydney"/>
    <s v="Sydney"/>
    <s v="NSW"/>
    <x v="3"/>
    <x v="13"/>
    <s v="Alto"/>
    <s v="Etiquetas Artisan 479"/>
    <x v="0"/>
    <s v="Paquete pequeño"/>
    <x v="1"/>
    <d v="2015-07-13T00:00:00"/>
    <n v="159"/>
    <n v="261"/>
    <n v="102"/>
    <n v="33"/>
    <n v="8613"/>
    <n v="0.05"/>
    <n v="430.65000000000003"/>
    <n v="8182.35"/>
    <n v="50"/>
    <n v="3502"/>
    <n v="11"/>
    <n v="7"/>
    <x v="1"/>
    <s v="NO"/>
    <x v="0"/>
    <s v="Venta Mala"/>
  </r>
  <r>
    <n v="1252419"/>
    <x v="271"/>
    <s v="Sarah Foster"/>
    <s v="Sydney Fish Market, Bank Street, Sydney"/>
    <s v="Sydney"/>
    <s v="NSW"/>
    <x v="0"/>
    <x v="3"/>
    <s v="Alto"/>
    <s v="Hojas de notas de EcoTones"/>
    <x v="0"/>
    <s v="Caja pequeña"/>
    <x v="0"/>
    <d v="2013-11-25T00:00:00"/>
    <n v="252"/>
    <n v="400"/>
    <n v="148"/>
    <n v="10"/>
    <n v="4000"/>
    <n v="0.03"/>
    <n v="120"/>
    <n v="3880"/>
    <n v="130"/>
    <n v="14769"/>
    <n v="23"/>
    <n v="11"/>
    <x v="2"/>
    <s v="NO"/>
    <x v="0"/>
    <s v="Venta Mala"/>
  </r>
  <r>
    <n v="1252419"/>
    <x v="397"/>
    <s v="Barry Franz"/>
    <s v="499-501 Lygon Street,Carlton North"/>
    <s v="Melbourne"/>
    <s v="VIC"/>
    <x v="2"/>
    <x v="8"/>
    <s v="Crítico"/>
    <s v="Hojas de notas de EcoTones"/>
    <x v="0"/>
    <s v="Bolsa de envoltura"/>
    <x v="0"/>
    <d v="2015-01-09T00:00:00"/>
    <n v="252"/>
    <n v="400"/>
    <n v="148"/>
    <n v="33"/>
    <n v="13200"/>
    <n v="0.02"/>
    <n v="264"/>
    <n v="12936"/>
    <n v="130"/>
    <n v="14739"/>
    <n v="7"/>
    <n v="1"/>
    <x v="1"/>
    <s v="NO"/>
    <x v="0"/>
    <s v="Venta Mala"/>
  </r>
  <r>
    <n v="1252419"/>
    <x v="147"/>
    <s v="Eugene Hildebrand"/>
    <s v="120 Hardware St,Melbourne"/>
    <s v="Melbourne"/>
    <s v="VIC"/>
    <x v="1"/>
    <x v="8"/>
    <s v="No especificado"/>
    <s v="Hojas de notas de EcoTones"/>
    <x v="0"/>
    <s v="Bolsa de envoltura"/>
    <x v="0"/>
    <d v="2013-11-03T00:00:00"/>
    <n v="252"/>
    <n v="400"/>
    <n v="148"/>
    <n v="30"/>
    <n v="12000"/>
    <n v="0.03"/>
    <n v="360"/>
    <n v="11640"/>
    <n v="130"/>
    <n v="14729"/>
    <n v="2"/>
    <n v="11"/>
    <x v="2"/>
    <s v="NO"/>
    <x v="0"/>
    <s v="Venta Mala"/>
  </r>
  <r>
    <n v="1252419"/>
    <x v="398"/>
    <s v="Jesus Ocampo"/>
    <s v="60 Commercial Rd,Prahran"/>
    <s v="Melbourne"/>
    <s v="VIC"/>
    <x v="0"/>
    <x v="8"/>
    <s v="Medio"/>
    <s v="Lengüetas de plástico reposicionables imprimibles artesanalmente"/>
    <x v="0"/>
    <s v="Caja pequeña"/>
    <x v="0"/>
    <d v="2014-12-08T00:00:00"/>
    <n v="533"/>
    <n v="860"/>
    <n v="327"/>
    <n v="34"/>
    <n v="29240"/>
    <n v="7.0000000000000007E-2"/>
    <n v="2046.8000000000002"/>
    <n v="27193.200000000001"/>
    <n v="619"/>
    <n v="33316"/>
    <n v="5"/>
    <n v="12"/>
    <x v="0"/>
    <s v="NO"/>
    <x v="1"/>
    <s v="Venta Mala"/>
  </r>
  <r>
    <n v="1252784"/>
    <x v="11"/>
    <s v="Patrick Jones"/>
    <s v="221 Barkly St,St Kilda"/>
    <s v="Melbourne"/>
    <s v="VIC"/>
    <x v="2"/>
    <x v="8"/>
    <s v="Medio"/>
    <s v="Resaltadores de acento Steady Pocket"/>
    <x v="0"/>
    <s v="Bolsa de envoltura"/>
    <x v="0"/>
    <d v="2013-02-12T00:00:00"/>
    <n v="93"/>
    <n v="160"/>
    <n v="67"/>
    <n v="46"/>
    <n v="7360"/>
    <n v="0.01"/>
    <n v="73.600000000000009"/>
    <n v="7286.4"/>
    <n v="129"/>
    <n v="3729"/>
    <n v="11"/>
    <n v="2"/>
    <x v="2"/>
    <s v="NO"/>
    <x v="1"/>
    <s v="Venta Mala"/>
  </r>
  <r>
    <n v="1252784"/>
    <x v="37"/>
    <s v="Ashley Jarboe"/>
    <s v="180 High Street,Windsor"/>
    <s v="Melbourne"/>
    <s v="VIC"/>
    <x v="1"/>
    <x v="2"/>
    <s v="Alto"/>
    <s v="Tijeras Apex Box Cutter"/>
    <x v="2"/>
    <s v="Paquete pequeño"/>
    <x v="0"/>
    <d v="2014-01-18T00:00:00"/>
    <n v="419"/>
    <n v="1023"/>
    <n v="604"/>
    <n v="1"/>
    <n v="1023"/>
    <n v="0.01"/>
    <n v="10.23"/>
    <n v="1012.77"/>
    <n v="468"/>
    <n v="43133"/>
    <n v="13"/>
    <n v="1"/>
    <x v="0"/>
    <s v="NO"/>
    <x v="1"/>
    <s v="Venta Mala"/>
  </r>
  <r>
    <n v="1252784"/>
    <x v="100"/>
    <s v="Gary Hwang"/>
    <s v="60 York St,Sydney"/>
    <s v="Sydney"/>
    <s v="NSW"/>
    <x v="0"/>
    <x v="13"/>
    <s v="Medio"/>
    <s v="Resaltadores de acento Steady Pocket"/>
    <x v="0"/>
    <s v="Caja pequeña"/>
    <x v="1"/>
    <d v="2013-12-15T00:00:00"/>
    <n v="93"/>
    <n v="160"/>
    <n v="67"/>
    <n v="22"/>
    <n v="3520"/>
    <n v="7.0000000000000007E-2"/>
    <n v="246.40000000000003"/>
    <n v="3273.6"/>
    <n v="129"/>
    <n v="3729"/>
    <n v="8"/>
    <n v="12"/>
    <x v="2"/>
    <s v="NO"/>
    <x v="0"/>
    <s v="Venta Mala"/>
  </r>
  <r>
    <n v="1253149"/>
    <x v="54"/>
    <s v="Alex Russell"/>
    <s v="99 Lygon Street,East Brunswick"/>
    <s v="Melbourne"/>
    <s v="VIC"/>
    <x v="3"/>
    <x v="2"/>
    <s v="Alto"/>
    <s v="Resaltadores de acento principales constantes"/>
    <x v="2"/>
    <s v="Caja grande"/>
    <x v="0"/>
    <d v="2013-05-15T00:00:00"/>
    <n v="375"/>
    <n v="708"/>
    <n v="333"/>
    <n v="41"/>
    <n v="29028"/>
    <n v="0.04"/>
    <n v="1161.1200000000001"/>
    <n v="27866.880000000001"/>
    <n v="235"/>
    <n v="8049"/>
    <n v="13"/>
    <n v="5"/>
    <x v="2"/>
    <s v="NO"/>
    <x v="0"/>
    <s v="Venta Mala"/>
  </r>
  <r>
    <n v="1253514"/>
    <x v="24"/>
    <s v="Dan Campbell"/>
    <s v="1/173-179 Bronte Rd,Waverley"/>
    <s v="Sydney"/>
    <s v="NSW"/>
    <x v="3"/>
    <x v="9"/>
    <s v="No especificado"/>
    <s v="Bandas elásticas embolsadas"/>
    <x v="0"/>
    <s v="Bolsa de envoltura"/>
    <x v="1"/>
    <d v="2013-12-09T00:00:00"/>
    <n v="24"/>
    <n v="126"/>
    <n v="102"/>
    <n v="29"/>
    <n v="3654"/>
    <n v="0.04"/>
    <n v="146.16"/>
    <n v="3507.84"/>
    <n v="70"/>
    <n v="1136"/>
    <n v="9"/>
    <n v="12"/>
    <x v="2"/>
    <s v="NO"/>
    <x v="1"/>
    <s v="Venta Mala"/>
  </r>
  <r>
    <n v="1253514"/>
    <x v="189"/>
    <s v="Trudy Bell"/>
    <s v="Macquarie Centre Cnr Herring Road &amp; Waterloo Road,Macquarie Park"/>
    <s v="Sydney"/>
    <s v="NSW"/>
    <x v="2"/>
    <x v="5"/>
    <s v="Alto"/>
    <s v="Lámpara de trabajo polarizada 3Max con brazo de sujeción, gris claro"/>
    <x v="0"/>
    <s v="Caja pequeña"/>
    <x v="0"/>
    <d v="2014-10-09T00:00:00"/>
    <n v="5616"/>
    <n v="13698"/>
    <n v="8082"/>
    <n v="50"/>
    <n v="684900"/>
    <n v="7.0000000000000007E-2"/>
    <n v="47943.000000000007"/>
    <n v="636957"/>
    <n v="2449"/>
    <n v="33614"/>
    <n v="9"/>
    <n v="10"/>
    <x v="0"/>
    <s v="SI"/>
    <x v="1"/>
    <s v="Venta Mala"/>
  </r>
  <r>
    <n v="1253514"/>
    <x v="399"/>
    <s v="Carlos Daly"/>
    <s v="5/63-71 Enmore Rd,Newtown"/>
    <s v="Sydney"/>
    <s v="NSW"/>
    <x v="1"/>
    <x v="13"/>
    <s v="Crítico"/>
    <s v="Cubos de Memo Alto"/>
    <x v="0"/>
    <s v="Bolsa de envoltura"/>
    <x v="0"/>
    <d v="2014-04-07T00:00:00"/>
    <n v="332"/>
    <n v="518"/>
    <n v="186"/>
    <n v="36"/>
    <n v="18648"/>
    <n v="0"/>
    <n v="0"/>
    <n v="18648"/>
    <n v="204"/>
    <n v="10504"/>
    <n v="7"/>
    <n v="4"/>
    <x v="0"/>
    <s v="NO"/>
    <x v="1"/>
    <s v="Venta Mala"/>
  </r>
  <r>
    <n v="1253514"/>
    <x v="400"/>
    <s v="Greg Tran"/>
    <s v="Crown Complex,Southbank"/>
    <s v="Melbourne"/>
    <s v="VIC"/>
    <x v="1"/>
    <x v="8"/>
    <s v="Bajo"/>
    <s v="Suite óptica inalámbrica UGen Ultra Professional"/>
    <x v="0"/>
    <s v="Caja pequeña"/>
    <x v="0"/>
    <d v="2015-04-28T00:00:00"/>
    <n v="15650"/>
    <n v="30097"/>
    <n v="14447"/>
    <n v="12"/>
    <n v="361164"/>
    <n v="0.04"/>
    <n v="14446.56"/>
    <n v="346717.44"/>
    <n v="718"/>
    <n v="109829"/>
    <n v="26"/>
    <n v="4"/>
    <x v="1"/>
    <s v="SI"/>
    <x v="1"/>
    <s v="Venta Mala"/>
  </r>
  <r>
    <n v="1253880"/>
    <x v="401"/>
    <s v="Christina Vanderzanden"/>
    <s v="188 Pitt Street,Sydney"/>
    <s v="Sydney"/>
    <s v="NSW"/>
    <x v="1"/>
    <x v="0"/>
    <s v="Bajo"/>
    <s v="Tijeras Apex Box Cutter"/>
    <x v="0"/>
    <s v="Caja pequeña"/>
    <x v="0"/>
    <d v="2016-09-20T00:00:00"/>
    <n v="419"/>
    <n v="1023"/>
    <n v="604"/>
    <n v="8"/>
    <n v="8184"/>
    <n v="0.01"/>
    <n v="81.84"/>
    <n v="8102.16"/>
    <n v="468"/>
    <n v="44052"/>
    <n v="13"/>
    <n v="9"/>
    <x v="3"/>
    <s v="NO"/>
    <x v="0"/>
    <s v="Venta Mala"/>
  </r>
  <r>
    <n v="1253880"/>
    <x v="165"/>
    <s v="Anthony Rawles"/>
    <s v="Shop 1, 186-190 Church Street,Parramatta;46a Macleay Street,Potts Point"/>
    <s v="Sydney"/>
    <s v="NSW"/>
    <x v="0"/>
    <x v="4"/>
    <s v="Alto"/>
    <s v="Tijeras Apex Box Cutter"/>
    <x v="0"/>
    <s v="Bolsa de envoltura"/>
    <x v="0"/>
    <d v="2014-06-09T00:00:00"/>
    <n v="419"/>
    <n v="1023"/>
    <n v="604"/>
    <n v="22"/>
    <n v="22506"/>
    <n v="0.04"/>
    <n v="900.24"/>
    <n v="21605.759999999998"/>
    <n v="468"/>
    <n v="43035"/>
    <n v="9"/>
    <n v="6"/>
    <x v="0"/>
    <s v="NO"/>
    <x v="0"/>
    <s v="Venta Mala"/>
  </r>
  <r>
    <n v="1254245"/>
    <x v="277"/>
    <s v="Eric Barreto"/>
    <s v="359 Crown Street,Surry Hills"/>
    <s v="Sydney"/>
    <s v="NSW"/>
    <x v="1"/>
    <x v="3"/>
    <s v="Medio"/>
    <s v="Carpetas colgantes artesanales"/>
    <x v="0"/>
    <s v="Caja pequeña"/>
    <x v="0"/>
    <d v="2013-12-12T00:00:00"/>
    <n v="365"/>
    <n v="598"/>
    <n v="233"/>
    <n v="50"/>
    <n v="29900"/>
    <n v="0.08"/>
    <n v="2392"/>
    <n v="27508"/>
    <n v="149"/>
    <n v="14651"/>
    <n v="10"/>
    <n v="12"/>
    <x v="2"/>
    <s v="NO"/>
    <x v="0"/>
    <s v="Venta Mala"/>
  </r>
  <r>
    <n v="1254245"/>
    <x v="12"/>
    <s v="Henry Goldwyn"/>
    <s v="541 Church St,Richmond"/>
    <s v="Melbourne"/>
    <s v="VIC"/>
    <x v="2"/>
    <x v="8"/>
    <s v="Bajo"/>
    <s v="Cubos de Memo Alto"/>
    <x v="0"/>
    <s v="Caja pequeña"/>
    <x v="0"/>
    <d v="2013-12-29T00:00:00"/>
    <n v="332"/>
    <n v="518"/>
    <n v="186"/>
    <n v="37"/>
    <n v="19166"/>
    <n v="0.06"/>
    <n v="1149.96"/>
    <n v="18016.04"/>
    <n v="204"/>
    <n v="9806"/>
    <n v="29"/>
    <n v="12"/>
    <x v="2"/>
    <s v="NO"/>
    <x v="0"/>
    <s v="Venta Mala"/>
  </r>
  <r>
    <n v="1254245"/>
    <x v="249"/>
    <s v="Erin Creighton"/>
    <s v="523 King St,Newtown"/>
    <s v="Sydney"/>
    <s v="NSW"/>
    <x v="1"/>
    <x v="6"/>
    <s v="Medio"/>
    <s v="Libro de registro de mensajes de voz por cable"/>
    <x v="0"/>
    <s v="Paquete pequeño"/>
    <x v="0"/>
    <d v="2015-03-21T00:00:00"/>
    <n v="290"/>
    <n v="476"/>
    <n v="186"/>
    <n v="8"/>
    <n v="3808"/>
    <n v="0.03"/>
    <n v="114.24"/>
    <n v="3693.76"/>
    <n v="88"/>
    <n v="14651"/>
    <n v="18"/>
    <n v="3"/>
    <x v="1"/>
    <s v="NO"/>
    <x v="1"/>
    <s v="Venta Mala"/>
  </r>
  <r>
    <n v="1254245"/>
    <x v="318"/>
    <s v="Nancy Lomonaco"/>
    <s v="153 Bint St,Newtown"/>
    <s v="Sydney"/>
    <s v="NSW"/>
    <x v="2"/>
    <x v="13"/>
    <s v="Crítico"/>
    <s v="Tijeras dobladas de acero inoxidable Apex Design"/>
    <x v="0"/>
    <s v="Paquete pequeño"/>
    <x v="1"/>
    <d v="2013-09-03T00:00:00"/>
    <n v="287"/>
    <n v="684"/>
    <n v="397"/>
    <n v="41"/>
    <n v="28044"/>
    <n v="0.03"/>
    <n v="841.31999999999994"/>
    <n v="27202.68"/>
    <n v="442"/>
    <n v="23903"/>
    <n v="29"/>
    <n v="8"/>
    <x v="2"/>
    <s v="NO"/>
    <x v="0"/>
    <s v="Venta Mala"/>
  </r>
  <r>
    <n v="1254245"/>
    <x v="150"/>
    <s v="Bebery Pistek"/>
    <s v="180 High Street,Windsor"/>
    <s v="Melbourne"/>
    <s v="VIC"/>
    <x v="1"/>
    <x v="2"/>
    <s v="Medio"/>
    <s v="Teclado TechSavi Internet Navigator"/>
    <x v="0"/>
    <s v="Caja pequeña"/>
    <x v="0"/>
    <d v="2015-02-25T00:00:00"/>
    <n v="651"/>
    <n v="3098"/>
    <n v="2447"/>
    <n v="10"/>
    <n v="30980"/>
    <n v="0.01"/>
    <n v="309.8"/>
    <n v="30670.2"/>
    <n v="650"/>
    <n v="23186"/>
    <n v="23"/>
    <n v="2"/>
    <x v="1"/>
    <s v="NO"/>
    <x v="0"/>
    <s v="Venta Mala"/>
  </r>
  <r>
    <n v="1254245"/>
    <x v="318"/>
    <s v="Nancy Lomonaco"/>
    <s v="523 King St,Newtown"/>
    <s v="Sydney"/>
    <s v="NSW"/>
    <x v="0"/>
    <x v="6"/>
    <s v="Medio"/>
    <s v="Carpetas colgantes artesanales"/>
    <x v="1"/>
    <s v="Paquete pequeño"/>
    <x v="0"/>
    <d v="2013-09-03T00:00:00"/>
    <n v="365"/>
    <n v="598"/>
    <n v="233"/>
    <n v="38"/>
    <n v="22724"/>
    <n v="0.03"/>
    <n v="681.72"/>
    <n v="22042.28"/>
    <n v="149"/>
    <n v="14651"/>
    <n v="29"/>
    <n v="8"/>
    <x v="2"/>
    <s v="NO"/>
    <x v="0"/>
    <s v="Venta Mala"/>
  </r>
  <r>
    <n v="1254245"/>
    <x v="106"/>
    <s v="Yana Sorensen"/>
    <s v="53-55 Liverpool St,Sydney"/>
    <s v="Sydney"/>
    <s v="NSW"/>
    <x v="1"/>
    <x v="0"/>
    <s v="No especificado"/>
    <s v="Fotocopiadora Cando PC940"/>
    <x v="0"/>
    <s v="Caja pequeña"/>
    <x v="1"/>
    <d v="2014-02-20T00:00:00"/>
    <n v="27899"/>
    <n v="44999"/>
    <n v="17100"/>
    <n v="20"/>
    <n v="899980"/>
    <n v="7.0000000000000007E-2"/>
    <n v="62998.600000000006"/>
    <n v="836981.4"/>
    <n v="4900"/>
    <n v="207984"/>
    <n v="15"/>
    <n v="2"/>
    <x v="0"/>
    <s v="SI"/>
    <x v="0"/>
    <s v="Buena Venta"/>
  </r>
  <r>
    <n v="1254245"/>
    <x v="190"/>
    <s v="Henry Goldwyn"/>
    <s v="541 Church St,Richmond"/>
    <s v="Melbourne"/>
    <s v="VIC"/>
    <x v="1"/>
    <x v="8"/>
    <s v="No especificado"/>
    <s v="Carpetas colgantes artesanales"/>
    <x v="0"/>
    <s v="Bolsa de envoltura"/>
    <x v="0"/>
    <d v="2013-08-27T00:00:00"/>
    <n v="365"/>
    <n v="598"/>
    <n v="233"/>
    <n v="6"/>
    <n v="3588"/>
    <n v="0.04"/>
    <n v="143.52000000000001"/>
    <n v="3444.48"/>
    <n v="149"/>
    <n v="14651"/>
    <n v="24"/>
    <n v="8"/>
    <x v="2"/>
    <s v="NO"/>
    <x v="0"/>
    <s v="Venta Mala"/>
  </r>
  <r>
    <n v="1254245"/>
    <x v="389"/>
    <s v="Patrick ODonnell"/>
    <s v="21 Wentworth St,Parramatta"/>
    <s v="Sydney"/>
    <s v="NSW"/>
    <x v="0"/>
    <x v="6"/>
    <s v="No especificado"/>
    <s v="Papel Pergamino Alto, Colores Surtidos"/>
    <x v="0"/>
    <s v="Caja pequeña"/>
    <x v="0"/>
    <d v="2014-01-26T00:00:00"/>
    <n v="459"/>
    <n v="728"/>
    <n v="269"/>
    <n v="34"/>
    <n v="24752"/>
    <n v="0"/>
    <n v="0"/>
    <n v="24752"/>
    <n v="1115"/>
    <n v="22316"/>
    <n v="24"/>
    <n v="1"/>
    <x v="0"/>
    <s v="NO"/>
    <x v="0"/>
    <s v="Venta Mala"/>
  </r>
  <r>
    <n v="1254245"/>
    <x v="50"/>
    <s v="Deborah Brumfield"/>
    <s v="501 George St,Sydney"/>
    <s v="Sydney"/>
    <s v="NSW"/>
    <x v="2"/>
    <x v="7"/>
    <s v="Bajo"/>
    <s v="Libro de registro de mensajes de voz por cable"/>
    <x v="0"/>
    <s v="Caja pequeña"/>
    <x v="0"/>
    <d v="2013-06-05T00:00:00"/>
    <n v="290"/>
    <n v="476"/>
    <n v="186"/>
    <n v="34"/>
    <n v="16184"/>
    <n v="0.03"/>
    <n v="485.52"/>
    <n v="15698.48"/>
    <n v="88"/>
    <n v="10984"/>
    <n v="5"/>
    <n v="6"/>
    <x v="2"/>
    <s v="NO"/>
    <x v="0"/>
    <s v="Venta Mala"/>
  </r>
  <r>
    <n v="1254245"/>
    <x v="176"/>
    <s v="Bill Stewart"/>
    <s v="188 Pitt Street,Sydney"/>
    <s v="Sydney"/>
    <s v="NSW"/>
    <x v="0"/>
    <x v="0"/>
    <s v="Crítico"/>
    <s v="Bolsillos de carpeta de poliéster artesanal"/>
    <x v="1"/>
    <s v="Caja pequeña"/>
    <x v="0"/>
    <d v="2013-12-15T00:00:00"/>
    <n v="226"/>
    <n v="358"/>
    <n v="132"/>
    <n v="6"/>
    <n v="2148"/>
    <n v="0.03"/>
    <n v="64.44"/>
    <n v="2083.56"/>
    <n v="547"/>
    <n v="14651"/>
    <n v="11"/>
    <n v="12"/>
    <x v="2"/>
    <s v="NO"/>
    <x v="1"/>
    <s v="Venta Mala"/>
  </r>
  <r>
    <n v="1254245"/>
    <x v="249"/>
    <s v="Erin Creighton"/>
    <s v="523 King St,Newtown"/>
    <s v="Sydney"/>
    <s v="NSW"/>
    <x v="3"/>
    <x v="6"/>
    <s v="Alto"/>
    <s v="Carpetas colgantes artesanales"/>
    <x v="0"/>
    <s v="Bolsa de envoltura"/>
    <x v="0"/>
    <d v="2015-03-21T00:00:00"/>
    <n v="365"/>
    <n v="598"/>
    <n v="233"/>
    <n v="10"/>
    <n v="5980"/>
    <n v="0.08"/>
    <n v="478.40000000000003"/>
    <n v="5501.6"/>
    <n v="149"/>
    <n v="14651"/>
    <n v="18"/>
    <n v="3"/>
    <x v="1"/>
    <s v="NO"/>
    <x v="0"/>
    <s v="Venta Mala"/>
  </r>
  <r>
    <n v="1254610"/>
    <x v="117"/>
    <s v="Todd Boyes"/>
    <s v="Westfield Miranda, 600 Kingsway,Miranda"/>
    <s v="Sydney"/>
    <s v="NSW"/>
    <x v="1"/>
    <x v="11"/>
    <s v="Medio"/>
    <s v="Etiquetas Artisan 474"/>
    <x v="0"/>
    <s v="Caja pequeña"/>
    <x v="0"/>
    <d v="2014-12-29T00:00:00"/>
    <n v="184"/>
    <n v="288"/>
    <n v="104"/>
    <n v="22"/>
    <n v="6336"/>
    <n v="0.01"/>
    <n v="63.36"/>
    <n v="6272.64"/>
    <n v="99"/>
    <n v="8843"/>
    <n v="27"/>
    <n v="12"/>
    <x v="0"/>
    <s v="NO"/>
    <x v="0"/>
    <s v="Venta Mala"/>
  </r>
  <r>
    <n v="1254610"/>
    <x v="12"/>
    <s v="John Castell"/>
    <s v="38/133-145 Castlereagh St,Sydney"/>
    <s v="Sydney"/>
    <s v="NSW"/>
    <x v="3"/>
    <x v="1"/>
    <s v="Bajo"/>
    <s v="Encuadernadores de archivos Artisan Husing"/>
    <x v="0"/>
    <s v="Caja pequeña"/>
    <x v="0"/>
    <d v="2013-12-30T00:00:00"/>
    <n v="365"/>
    <n v="598"/>
    <n v="233"/>
    <n v="37"/>
    <n v="22126"/>
    <n v="0.04"/>
    <n v="885.04"/>
    <n v="21240.959999999999"/>
    <n v="149"/>
    <n v="9868"/>
    <n v="29"/>
    <n v="12"/>
    <x v="2"/>
    <s v="NO"/>
    <x v="0"/>
    <s v="Venta Mala"/>
  </r>
  <r>
    <n v="1254610"/>
    <x v="30"/>
    <s v="Valerie Dominguez"/>
    <s v="152 Bunnerong Road,Eastgardens"/>
    <s v="Sydney"/>
    <s v="NSW"/>
    <x v="2"/>
    <x v="0"/>
    <s v="Medio"/>
    <s v="Teclado en una caja Alto"/>
    <x v="0"/>
    <s v="Bolsa de envoltura"/>
    <x v="0"/>
    <d v="2013-08-17T00:00:00"/>
    <n v="640"/>
    <n v="2910"/>
    <n v="2270"/>
    <n v="48"/>
    <n v="139680"/>
    <n v="0.03"/>
    <n v="4190.3999999999996"/>
    <n v="135489.60000000001"/>
    <n v="400"/>
    <n v="30352"/>
    <n v="17"/>
    <n v="8"/>
    <x v="2"/>
    <s v="SI"/>
    <x v="1"/>
    <s v="Venta Mala"/>
  </r>
  <r>
    <n v="1254641"/>
    <x v="402"/>
    <s v="Joseph Airdo"/>
    <s v="Westfield Sydney,Sydney"/>
    <s v="Sydney"/>
    <s v="NSW"/>
    <x v="2"/>
    <x v="1"/>
    <s v="Alto"/>
    <s v="Clips de carpeta de colores OIC, tamaños variados"/>
    <x v="1"/>
    <s v="Paquete pequeño"/>
    <x v="0"/>
    <d v="2013-12-14T00:00:00"/>
    <n v="229"/>
    <n v="358"/>
    <n v="129"/>
    <n v="32"/>
    <n v="11456"/>
    <n v="0.08"/>
    <n v="916.48"/>
    <n v="10539.52"/>
    <n v="163"/>
    <n v="10796"/>
    <n v="13"/>
    <n v="12"/>
    <x v="2"/>
    <s v="NO"/>
    <x v="1"/>
    <s v="Venta Mala"/>
  </r>
  <r>
    <n v="1254641"/>
    <x v="176"/>
    <s v="Patrick Jones"/>
    <s v="222 Barkly St,St Kilda"/>
    <s v="Melbourne"/>
    <s v="VIC"/>
    <x v="0"/>
    <x v="8"/>
    <s v="Crítico"/>
    <s v="Clips de carpeta de colores OIC, tamaños variados"/>
    <x v="0"/>
    <s v="Caja pequeña"/>
    <x v="0"/>
    <d v="2013-12-15T00:00:00"/>
    <n v="229"/>
    <n v="358"/>
    <n v="129"/>
    <n v="45"/>
    <n v="16110"/>
    <n v="0.08"/>
    <n v="1288.8"/>
    <n v="14821.2"/>
    <n v="163"/>
    <n v="10796"/>
    <n v="11"/>
    <n v="12"/>
    <x v="2"/>
    <s v="NO"/>
    <x v="1"/>
    <s v="Venta Mala"/>
  </r>
  <r>
    <n v="1254641"/>
    <x v="176"/>
    <s v="Patrick Jones"/>
    <s v="222 Barkly St,St Kilda"/>
    <s v="Melbourne"/>
    <s v="VIC"/>
    <x v="0"/>
    <x v="8"/>
    <s v="No especificado"/>
    <s v="Clips de carpeta de colores OIC, tamaños variados"/>
    <x v="0"/>
    <s v="Caja pequeña"/>
    <x v="0"/>
    <d v="2013-12-15T00:00:00"/>
    <n v="229"/>
    <n v="358"/>
    <n v="129"/>
    <n v="20"/>
    <n v="7160"/>
    <n v="0.05"/>
    <n v="358"/>
    <n v="6802"/>
    <n v="163"/>
    <n v="10796"/>
    <n v="11"/>
    <n v="12"/>
    <x v="2"/>
    <s v="NO"/>
    <x v="0"/>
    <s v="Venta Mala"/>
  </r>
  <r>
    <n v="1254975"/>
    <x v="403"/>
    <s v="Frank Price"/>
    <s v="224A Gertrude St,Fitzroy"/>
    <s v="Melbourne"/>
    <s v="VIC"/>
    <x v="1"/>
    <x v="2"/>
    <s v="Bajo"/>
    <s v="Juego de lápices de color PastelOcean"/>
    <x v="0"/>
    <s v="Caja pequeña"/>
    <x v="0"/>
    <d v="2013-09-10T00:00:00"/>
    <n v="1111"/>
    <n v="1984"/>
    <n v="873"/>
    <n v="34"/>
    <n v="67456"/>
    <n v="0.06"/>
    <n v="4047.3599999999997"/>
    <n v="63408.639999999999"/>
    <n v="410"/>
    <n v="7296"/>
    <n v="9"/>
    <n v="9"/>
    <x v="2"/>
    <s v="NO"/>
    <x v="1"/>
    <s v="Venta Mala"/>
  </r>
  <r>
    <n v="1254975"/>
    <x v="100"/>
    <s v="Gary Hwang"/>
    <s v="60 York St,Sydney"/>
    <s v="Sydney"/>
    <s v="NSW"/>
    <x v="1"/>
    <x v="13"/>
    <s v="Alto"/>
    <s v="Chinchetas Smiths"/>
    <x v="0"/>
    <s v="Bolsa de envoltura"/>
    <x v="0"/>
    <d v="2013-12-15T00:00:00"/>
    <n v="94"/>
    <n v="188"/>
    <n v="94"/>
    <n v="50"/>
    <n v="9400"/>
    <n v="0"/>
    <n v="0"/>
    <n v="9400"/>
    <n v="79"/>
    <n v="6079"/>
    <n v="8"/>
    <n v="12"/>
    <x v="2"/>
    <s v="NO"/>
    <x v="1"/>
    <s v="Venta Mala"/>
  </r>
  <r>
    <n v="1254975"/>
    <x v="262"/>
    <s v="Dionis Lloyd"/>
    <s v="85-113 Dunning Ave,Rosebery"/>
    <s v="Sydney"/>
    <s v="NSW"/>
    <x v="1"/>
    <x v="4"/>
    <s v="Alto"/>
    <s v="Clips de carpeta de OIC"/>
    <x v="0"/>
    <s v="Bolsa de envoltura"/>
    <x v="1"/>
    <d v="2014-01-15T00:00:00"/>
    <n v="93"/>
    <n v="148"/>
    <n v="55"/>
    <n v="42"/>
    <n v="6216"/>
    <n v="0.01"/>
    <n v="62.160000000000004"/>
    <n v="6153.84"/>
    <n v="70"/>
    <n v="3536"/>
    <n v="8"/>
    <n v="1"/>
    <x v="0"/>
    <s v="NO"/>
    <x v="0"/>
    <s v="Venta Mala"/>
  </r>
  <r>
    <n v="1254975"/>
    <x v="182"/>
    <s v="Hirlia Sunley"/>
    <s v="Sydney Fish Market, Bank Street, Sydney"/>
    <s v="Sydney"/>
    <s v="NSW"/>
    <x v="0"/>
    <x v="3"/>
    <s v="Alto"/>
    <s v="Alto Perma 2700 Cajones de almacenamiento apilables"/>
    <x v="1"/>
    <s v="Paquete pequeño"/>
    <x v="0"/>
    <d v="2014-07-26T00:00:00"/>
    <n v="892"/>
    <n v="2974"/>
    <n v="2082"/>
    <n v="29"/>
    <n v="86246"/>
    <n v="0.03"/>
    <n v="2587.38"/>
    <n v="83658.62"/>
    <n v="664"/>
    <n v="42047"/>
    <n v="24"/>
    <n v="7"/>
    <x v="0"/>
    <s v="NO"/>
    <x v="0"/>
    <s v="Venta Mala"/>
  </r>
  <r>
    <n v="1254975"/>
    <x v="301"/>
    <s v="Charlotte Melton"/>
    <s v="211/25-29 Dixon St,Haymarket"/>
    <s v="Sydney"/>
    <s v="NSW"/>
    <x v="2"/>
    <x v="11"/>
    <s v="Bajo"/>
    <s v="Chinchetas OIC"/>
    <x v="0"/>
    <s v="Caja pequeña"/>
    <x v="0"/>
    <d v="2014-01-08T00:00:00"/>
    <n v="71"/>
    <n v="114"/>
    <n v="43"/>
    <n v="37"/>
    <n v="4218"/>
    <n v="0.06"/>
    <n v="253.07999999999998"/>
    <n v="3964.92"/>
    <n v="70"/>
    <n v="5462"/>
    <n v="7"/>
    <n v="1"/>
    <x v="0"/>
    <s v="NO"/>
    <x v="0"/>
    <s v="Venta Mala"/>
  </r>
  <r>
    <n v="1254975"/>
    <x v="27"/>
    <s v="Frank Price"/>
    <s v="240-242 Johnston Street,Fitzroy"/>
    <s v="Melbourne"/>
    <s v="VIC"/>
    <x v="3"/>
    <x v="2"/>
    <s v="Alto"/>
    <s v="Clips de carpeta de metal Smiths"/>
    <x v="0"/>
    <s v="Caja pequeña"/>
    <x v="0"/>
    <d v="2015-06-10T00:00:00"/>
    <n v="160"/>
    <n v="262"/>
    <n v="102"/>
    <n v="38"/>
    <n v="9956"/>
    <n v="0.04"/>
    <n v="398.24"/>
    <n v="9557.76"/>
    <n v="80"/>
    <n v="3195"/>
    <n v="8"/>
    <n v="6"/>
    <x v="1"/>
    <s v="NO"/>
    <x v="1"/>
    <s v="Venta Mala"/>
  </r>
  <r>
    <n v="1255341"/>
    <x v="404"/>
    <s v="Bobby Trafton"/>
    <s v="85-113 Dunning Ave,Rosebery"/>
    <s v="Sydney"/>
    <s v="NSW"/>
    <x v="2"/>
    <x v="4"/>
    <s v="Alto"/>
    <s v="Recortadoras de acero inoxidable de la serie ejecutiva de Apex Office"/>
    <x v="1"/>
    <s v="Tambor Jumbo"/>
    <x v="2"/>
    <d v="2015-10-14T00:00:00"/>
    <n v="351"/>
    <n v="857"/>
    <n v="506"/>
    <n v="25"/>
    <n v="21425"/>
    <n v="0.02"/>
    <n v="428.5"/>
    <n v="20996.5"/>
    <n v="614"/>
    <n v="14768"/>
    <n v="12"/>
    <n v="10"/>
    <x v="1"/>
    <s v="NO"/>
    <x v="0"/>
    <s v="Venta Mala"/>
  </r>
  <r>
    <n v="1255706"/>
    <x v="226"/>
    <s v="Tracy Blumstein"/>
    <s v="Hoyts Entertainment Quarter 122 Lang Road,Moore Park"/>
    <s v="Sydney"/>
    <s v="NSW"/>
    <x v="2"/>
    <x v="0"/>
    <s v="Bajo"/>
    <s v="Rotafolio Artesanal Carpeta de Caballete, Negro"/>
    <x v="0"/>
    <s v="Caja pequeña"/>
    <x v="1"/>
    <d v="2013-07-27T00:00:00"/>
    <n v="1388"/>
    <n v="2238"/>
    <n v="850"/>
    <n v="31"/>
    <n v="69378"/>
    <n v="0"/>
    <n v="0"/>
    <n v="69378"/>
    <n v="1510"/>
    <n v="9283"/>
    <n v="26"/>
    <n v="7"/>
    <x v="2"/>
    <s v="NO"/>
    <x v="1"/>
    <s v="Venta Mala"/>
  </r>
  <r>
    <n v="1255706"/>
    <x v="405"/>
    <s v="Marc Crier"/>
    <s v="Westfield Sydney,Sydney"/>
    <s v="Sydney"/>
    <s v="NSW"/>
    <x v="3"/>
    <x v="1"/>
    <s v="Crítico"/>
    <s v="Etiquetas Artisan 478"/>
    <x v="1"/>
    <s v="Caja pequeña"/>
    <x v="1"/>
    <d v="2014-12-12T00:00:00"/>
    <n v="314"/>
    <n v="491"/>
    <n v="177"/>
    <n v="22"/>
    <n v="10802"/>
    <n v="0.01"/>
    <n v="108.02"/>
    <n v="10693.98"/>
    <n v="50"/>
    <n v="8274"/>
    <n v="11"/>
    <n v="12"/>
    <x v="0"/>
    <s v="NO"/>
    <x v="1"/>
    <s v="Venta Mala"/>
  </r>
  <r>
    <n v="1256071"/>
    <x v="36"/>
    <s v="Nick Zandusky"/>
    <s v="224A Gertrude St,Fitzroy"/>
    <s v="Melbourne"/>
    <s v="VIC"/>
    <x v="0"/>
    <x v="2"/>
    <s v="Medio"/>
    <s v="Etiquetas Artisan 487"/>
    <x v="0"/>
    <s v="Bolsa de envoltura"/>
    <x v="0"/>
    <d v="2013-07-30T00:00:00"/>
    <n v="229"/>
    <n v="369"/>
    <n v="140"/>
    <n v="29"/>
    <n v="10701"/>
    <n v="7.0000000000000007E-2"/>
    <n v="749.07"/>
    <n v="9951.93"/>
    <n v="50"/>
    <n v="14351"/>
    <n v="29"/>
    <n v="7"/>
    <x v="2"/>
    <s v="NO"/>
    <x v="1"/>
    <s v="Venta Mala"/>
  </r>
  <r>
    <n v="1256071"/>
    <x v="274"/>
    <s v="Sean ODonnell"/>
    <s v="541 Church St ,Richmond"/>
    <s v="Melbourne"/>
    <s v="VIC"/>
    <x v="3"/>
    <x v="8"/>
    <s v="Crítico"/>
    <s v="Carpetas de anillos de arco artesanales"/>
    <x v="1"/>
    <s v="Caja pequeña"/>
    <x v="0"/>
    <d v="2013-03-15T00:00:00"/>
    <n v="3602"/>
    <n v="5810"/>
    <n v="2208"/>
    <n v="22"/>
    <n v="127820"/>
    <n v="0.01"/>
    <n v="1278.2"/>
    <n v="126541.8"/>
    <n v="149"/>
    <n v="5447"/>
    <n v="14"/>
    <n v="3"/>
    <x v="2"/>
    <s v="SI"/>
    <x v="1"/>
    <s v="Venta Mala"/>
  </r>
  <r>
    <n v="1256071"/>
    <x v="313"/>
    <s v="Philip Brown"/>
    <s v="499-501 Lygon Street,Carlton North"/>
    <s v="Melbourne"/>
    <s v="VIC"/>
    <x v="2"/>
    <x v="8"/>
    <s v="No especificado"/>
    <s v="Bolsillos de carpeta de poliéster artesanal"/>
    <x v="0"/>
    <s v="Caja pequeña"/>
    <x v="0"/>
    <d v="2014-10-21T00:00:00"/>
    <n v="226"/>
    <n v="358"/>
    <n v="132"/>
    <n v="39"/>
    <n v="13962"/>
    <n v="0.06"/>
    <n v="837.71999999999991"/>
    <n v="13124.28"/>
    <n v="547"/>
    <n v="8738"/>
    <n v="21"/>
    <n v="10"/>
    <x v="0"/>
    <s v="NO"/>
    <x v="1"/>
    <s v="Venta Mala"/>
  </r>
  <r>
    <n v="1256436"/>
    <x v="131"/>
    <s v="Deborah Brumfield"/>
    <s v="501 George St,Sydney"/>
    <s v="Sydney"/>
    <s v="NSW"/>
    <x v="1"/>
    <x v="7"/>
    <s v="Bajo"/>
    <s v="Aglutinantes antiadherentes artesanales"/>
    <x v="0"/>
    <s v="Caja pequeña"/>
    <x v="0"/>
    <d v="2014-05-18T00:00:00"/>
    <n v="274"/>
    <n v="449"/>
    <n v="175"/>
    <n v="29"/>
    <n v="13021"/>
    <n v="0.03"/>
    <n v="390.63"/>
    <n v="12630.37"/>
    <n v="149"/>
    <n v="2803"/>
    <n v="17"/>
    <n v="5"/>
    <x v="0"/>
    <s v="NO"/>
    <x v="1"/>
    <s v="Venta Mala"/>
  </r>
  <r>
    <n v="1256436"/>
    <x v="277"/>
    <s v="Eric Barreto"/>
    <s v="359 Crown Street,Surry Hills"/>
    <s v="Sydney"/>
    <s v="NSW"/>
    <x v="0"/>
    <x v="3"/>
    <s v="Medio"/>
    <s v="Etiquetas Artisan 478"/>
    <x v="0"/>
    <s v="Caja pequeña"/>
    <x v="0"/>
    <d v="2013-12-12T00:00:00"/>
    <n v="314"/>
    <n v="198"/>
    <n v="79"/>
    <n v="32"/>
    <n v="6336"/>
    <n v="0.01"/>
    <n v="63.36"/>
    <n v="6272.64"/>
    <n v="476"/>
    <n v="5690"/>
    <n v="10"/>
    <n v="12"/>
    <x v="2"/>
    <s v="NO"/>
    <x v="1"/>
    <s v="Venta Mala"/>
  </r>
  <r>
    <n v="1256436"/>
    <x v="58"/>
    <s v="Cyma Kinney"/>
    <s v="644 George St,Sydney"/>
    <s v="Sydney"/>
    <s v="NSW"/>
    <x v="3"/>
    <x v="10"/>
    <s v="Alto"/>
    <s v="Etiquetas Artisan 477"/>
    <x v="0"/>
    <s v="Caja pequeña"/>
    <x v="0"/>
    <d v="2013-07-04T00:00:00"/>
    <n v="314"/>
    <n v="491"/>
    <n v="177"/>
    <n v="38"/>
    <n v="18658"/>
    <n v="0.05"/>
    <n v="932.90000000000009"/>
    <n v="17725.099999999999"/>
    <n v="50"/>
    <n v="6359"/>
    <n v="29"/>
    <n v="6"/>
    <x v="2"/>
    <s v="NO"/>
    <x v="0"/>
    <s v="Venta Mala"/>
  </r>
  <r>
    <n v="1256436"/>
    <x v="322"/>
    <s v="Trudy Brown"/>
    <s v="180 High Street,Windsor"/>
    <s v="Melbourne"/>
    <s v="VIC"/>
    <x v="1"/>
    <x v="2"/>
    <s v="Crítico"/>
    <s v="Etiquetas Artisan 479"/>
    <x v="0"/>
    <s v="Bolsa de envoltura"/>
    <x v="0"/>
    <d v="2013-12-07T00:00:00"/>
    <n v="159"/>
    <n v="261"/>
    <n v="102"/>
    <n v="22"/>
    <n v="5742"/>
    <n v="0.09"/>
    <n v="516.78"/>
    <n v="5225.22"/>
    <n v="50"/>
    <n v="3182"/>
    <n v="5"/>
    <n v="12"/>
    <x v="2"/>
    <s v="NO"/>
    <x v="0"/>
    <s v="Venta Mala"/>
  </r>
  <r>
    <n v="1256436"/>
    <x v="176"/>
    <s v="Patrick Jones"/>
    <s v="221 Barkly St,St Kilda"/>
    <s v="Melbourne"/>
    <s v="VIC"/>
    <x v="0"/>
    <x v="8"/>
    <s v="Crítico"/>
    <s v="Juego fluorescente artesanal de seis colores estilo bolígrafo de alto litro"/>
    <x v="0"/>
    <s v="Bolsa de envoltura"/>
    <x v="0"/>
    <d v="2013-12-13T00:00:00"/>
    <n v="216"/>
    <n v="385"/>
    <n v="169"/>
    <n v="24"/>
    <n v="9240"/>
    <n v="7.0000000000000007E-2"/>
    <n v="646.80000000000007"/>
    <n v="8593.2000000000007"/>
    <n v="70"/>
    <n v="5690"/>
    <n v="11"/>
    <n v="12"/>
    <x v="2"/>
    <s v="NO"/>
    <x v="0"/>
    <s v="Venta Mala"/>
  </r>
  <r>
    <n v="1256436"/>
    <x v="176"/>
    <s v="Patrick Jones"/>
    <s v="221 Barkly St,St Kilda"/>
    <s v="Melbourne"/>
    <s v="VIC"/>
    <x v="2"/>
    <x v="8"/>
    <s v="Bajo"/>
    <s v="Etiquetas Artisan 479"/>
    <x v="0"/>
    <s v="Bolsa de envoltura"/>
    <x v="1"/>
    <d v="2013-12-13T00:00:00"/>
    <n v="159"/>
    <n v="261"/>
    <n v="102"/>
    <n v="8"/>
    <n v="2088"/>
    <n v="0.05"/>
    <n v="104.4"/>
    <n v="1983.6"/>
    <n v="50"/>
    <n v="5690"/>
    <n v="11"/>
    <n v="12"/>
    <x v="2"/>
    <s v="NO"/>
    <x v="0"/>
    <s v="Venta Mala"/>
  </r>
  <r>
    <n v="1256436"/>
    <x v="192"/>
    <s v="Clay Ludtke"/>
    <s v="Macquarie Centre Cnr Herring Road &amp; Waterloo Road,Macquarie Park"/>
    <s v="Sydney"/>
    <s v="NSW"/>
    <x v="1"/>
    <x v="5"/>
    <s v="Crítico"/>
    <s v="Refuerzos artesanales para páginas perforadas"/>
    <x v="0"/>
    <s v="Caja pequeña"/>
    <x v="0"/>
    <d v="2013-07-04T00:00:00"/>
    <n v="119"/>
    <n v="198"/>
    <n v="79"/>
    <n v="32"/>
    <n v="6336"/>
    <n v="0.09"/>
    <n v="570.24"/>
    <n v="5765.76"/>
    <n v="477"/>
    <n v="5690"/>
    <n v="30"/>
    <n v="6"/>
    <x v="2"/>
    <s v="NO"/>
    <x v="0"/>
    <s v="Venta Mala"/>
  </r>
  <r>
    <n v="1256802"/>
    <x v="318"/>
    <s v="Nancy Lomonaco"/>
    <s v="523 King St,Newtown"/>
    <s v="Sydney"/>
    <s v="NSW"/>
    <x v="3"/>
    <x v="6"/>
    <s v="Alto"/>
    <s v="Artisan 48 Etiquetas"/>
    <x v="0"/>
    <s v="Bolsa de envoltura"/>
    <x v="0"/>
    <d v="2013-09-03T00:00:00"/>
    <n v="384"/>
    <n v="630"/>
    <n v="246"/>
    <n v="26"/>
    <n v="16380"/>
    <n v="0.03"/>
    <n v="491.4"/>
    <n v="15888.6"/>
    <n v="50"/>
    <n v="11307"/>
    <n v="29"/>
    <n v="8"/>
    <x v="2"/>
    <s v="NO"/>
    <x v="0"/>
    <s v="Venta Mala"/>
  </r>
  <r>
    <n v="1256802"/>
    <x v="180"/>
    <s v="Kristina Nunn"/>
    <s v="22 Civic Rd,Auburn"/>
    <s v="Sydney"/>
    <s v="NSW"/>
    <x v="0"/>
    <x v="4"/>
    <s v="Crítico"/>
    <s v="Archivo Smiths Caddy"/>
    <x v="0"/>
    <s v="Bolsa de envoltura"/>
    <x v="0"/>
    <d v="2013-11-02T00:00:00"/>
    <n v="403"/>
    <n v="938"/>
    <n v="535"/>
    <n v="8"/>
    <n v="7504"/>
    <n v="0.01"/>
    <n v="75.040000000000006"/>
    <n v="7428.96"/>
    <n v="728"/>
    <n v="12675"/>
    <n v="1"/>
    <n v="11"/>
    <x v="2"/>
    <s v="NO"/>
    <x v="0"/>
    <s v="Venta Mala"/>
  </r>
  <r>
    <n v="1256802"/>
    <x v="406"/>
    <s v="Annie Thurman"/>
    <s v="499-501 Lygon Street,Carlton North"/>
    <s v="Melbourne"/>
    <s v="VIC"/>
    <x v="1"/>
    <x v="8"/>
    <s v="Bajo"/>
    <s v="Etiquetas Artisan 479"/>
    <x v="0"/>
    <s v="Bolsa de envoltura"/>
    <x v="0"/>
    <d v="2015-07-26T00:00:00"/>
    <n v="159"/>
    <n v="261"/>
    <n v="102"/>
    <n v="33"/>
    <n v="8613"/>
    <n v="7.0000000000000007E-2"/>
    <n v="602.91000000000008"/>
    <n v="8010.09"/>
    <n v="50"/>
    <n v="10900"/>
    <n v="25"/>
    <n v="7"/>
    <x v="1"/>
    <s v="NO"/>
    <x v="1"/>
    <s v="Venta Mala"/>
  </r>
  <r>
    <n v="1257167"/>
    <x v="402"/>
    <s v="Joseph Airdo"/>
    <s v="Westfield Sydney,Sydney"/>
    <s v="Sydney"/>
    <s v="NSW"/>
    <x v="1"/>
    <x v="1"/>
    <s v="Crítico"/>
    <s v="Iluminadores artesanales de alto litro a prueba de manchas"/>
    <x v="0"/>
    <s v="Caja pequeña"/>
    <x v="0"/>
    <d v="2013-12-14T00:00:00"/>
    <n v="298"/>
    <n v="584"/>
    <n v="286"/>
    <n v="42"/>
    <n v="24528"/>
    <n v="7.0000000000000007E-2"/>
    <n v="1716.9600000000003"/>
    <n v="22811.040000000001"/>
    <n v="83"/>
    <n v="2122"/>
    <n v="13"/>
    <n v="12"/>
    <x v="2"/>
    <s v="NO"/>
    <x v="1"/>
    <s v="Venta Mala"/>
  </r>
  <r>
    <n v="1257167"/>
    <x v="402"/>
    <s v="Ben Peterman"/>
    <s v="2a/285A Crown St,Surry Hills"/>
    <s v="Sydney"/>
    <s v="NSW"/>
    <x v="3"/>
    <x v="3"/>
    <s v="Medio"/>
    <s v="Juego fluorescente artesanal de seis colores estilo bolígrafo de alto litro"/>
    <x v="0"/>
    <s v="Paquete pequeño"/>
    <x v="0"/>
    <d v="2013-12-15T00:00:00"/>
    <n v="216"/>
    <n v="385"/>
    <n v="169"/>
    <n v="28"/>
    <n v="10780"/>
    <n v="0.03"/>
    <n v="323.39999999999998"/>
    <n v="10456.6"/>
    <n v="70"/>
    <n v="2122"/>
    <n v="13"/>
    <n v="12"/>
    <x v="2"/>
    <s v="NO"/>
    <x v="1"/>
    <s v="Venta Mala"/>
  </r>
  <r>
    <n v="1257167"/>
    <x v="402"/>
    <s v="Joseph Airdo"/>
    <s v="Westfield Sydney,Sydney"/>
    <s v="Sydney"/>
    <s v="NSW"/>
    <x v="0"/>
    <x v="1"/>
    <s v="Bajo"/>
    <s v="Iluminadores fluorescentes Artisan Hi-Liter EverBold Pen Style, 4/Paquete"/>
    <x v="0"/>
    <s v="Bolsa de envoltura"/>
    <x v="0"/>
    <d v="2013-12-14T00:00:00"/>
    <n v="448"/>
    <n v="814"/>
    <n v="366"/>
    <n v="22"/>
    <n v="17908"/>
    <n v="0.01"/>
    <n v="179.08"/>
    <n v="17728.919999999998"/>
    <n v="312"/>
    <n v="2122"/>
    <n v="13"/>
    <n v="12"/>
    <x v="2"/>
    <s v="NO"/>
    <x v="0"/>
    <s v="Venta Mala"/>
  </r>
  <r>
    <n v="1257167"/>
    <x v="402"/>
    <s v="Carol Triggs"/>
    <s v="644 George St,Sydney"/>
    <s v="Sydney"/>
    <s v="NSW"/>
    <x v="3"/>
    <x v="10"/>
    <s v="Bajo"/>
    <s v="Juego fluorescente artesanal de seis colores estilo bolígrafo de alto litro"/>
    <x v="1"/>
    <s v="Caja grande"/>
    <x v="0"/>
    <d v="2013-12-22T00:00:00"/>
    <n v="216"/>
    <n v="385"/>
    <n v="169"/>
    <n v="25"/>
    <n v="9625"/>
    <n v="7.0000000000000007E-2"/>
    <n v="673.75000000000011"/>
    <n v="8951.25"/>
    <n v="70"/>
    <n v="2122"/>
    <n v="13"/>
    <n v="12"/>
    <x v="2"/>
    <s v="NO"/>
    <x v="1"/>
    <s v="Venta Mala"/>
  </r>
  <r>
    <n v="1257167"/>
    <x v="402"/>
    <s v="Joseph Airdo"/>
    <s v="Westfield Sydney,Sydney"/>
    <s v="Sydney"/>
    <s v="NSW"/>
    <x v="2"/>
    <x v="1"/>
    <s v="Crítico"/>
    <s v="Artisan Hi-Liter EverBold Pen Style Resaltador fluorescente, tinta amarilla"/>
    <x v="0"/>
    <s v="Bolsa de envoltura"/>
    <x v="0"/>
    <d v="2013-12-14T00:00:00"/>
    <n v="105"/>
    <n v="195"/>
    <n v="90"/>
    <n v="22"/>
    <n v="4290"/>
    <n v="0.04"/>
    <n v="171.6"/>
    <n v="4118.3999999999996"/>
    <n v="163"/>
    <n v="2122"/>
    <n v="13"/>
    <n v="12"/>
    <x v="2"/>
    <s v="NO"/>
    <x v="0"/>
    <s v="Venta Mala"/>
  </r>
  <r>
    <n v="1257167"/>
    <x v="402"/>
    <s v="Joseph Airdo"/>
    <s v="Westfield Sydney,Sydney"/>
    <s v="Sydney"/>
    <s v="NSW"/>
    <x v="0"/>
    <x v="1"/>
    <s v="Bajo"/>
    <s v="Iluminadores fluorescentes Artisan Hi-Liter EverBold Pen Style, 4/Paquete"/>
    <x v="0"/>
    <s v="Bolsa de envoltura"/>
    <x v="0"/>
    <d v="2013-12-14T00:00:00"/>
    <n v="448"/>
    <n v="814"/>
    <n v="366"/>
    <n v="38"/>
    <n v="30932"/>
    <n v="0.02"/>
    <n v="618.64"/>
    <n v="30313.360000000001"/>
    <n v="312"/>
    <n v="2122"/>
    <n v="13"/>
    <n v="12"/>
    <x v="2"/>
    <s v="NO"/>
    <x v="1"/>
    <s v="Venta Mala"/>
  </r>
  <r>
    <n v="1257167"/>
    <x v="139"/>
    <s v="Neil Knudson"/>
    <s v="4A Lyons St,Strathfield"/>
    <s v="Sydney"/>
    <s v="NSW"/>
    <x v="1"/>
    <x v="0"/>
    <s v="No especificado"/>
    <s v="Etiquetas Artisan 474"/>
    <x v="0"/>
    <s v="Bolsa de envoltura"/>
    <x v="1"/>
    <d v="2013-10-07T00:00:00"/>
    <n v="184"/>
    <n v="288"/>
    <n v="104"/>
    <n v="18"/>
    <n v="5184"/>
    <n v="0.04"/>
    <n v="207.36"/>
    <n v="4976.6400000000003"/>
    <n v="99"/>
    <n v="19980"/>
    <n v="5"/>
    <n v="10"/>
    <x v="2"/>
    <s v="NO"/>
    <x v="1"/>
    <s v="Venta Mala"/>
  </r>
  <r>
    <n v="1257532"/>
    <x v="335"/>
    <s v="Justin Ellison"/>
    <s v="163 Concord Road,North Strathfield"/>
    <s v="Sydney"/>
    <s v="NSW"/>
    <x v="3"/>
    <x v="15"/>
    <s v="Alto"/>
    <s v="Etiquetas Artisan 479"/>
    <x v="0"/>
    <s v="Bolsa de envoltura"/>
    <x v="0"/>
    <d v="2014-03-26T00:00:00"/>
    <n v="159"/>
    <n v="261"/>
    <n v="102"/>
    <n v="41"/>
    <n v="10701"/>
    <n v="0.05"/>
    <n v="535.05000000000007"/>
    <n v="10165.950000000001"/>
    <n v="50"/>
    <n v="507"/>
    <n v="21"/>
    <n v="3"/>
    <x v="0"/>
    <s v="NO"/>
    <x v="0"/>
    <s v="Venta Mala"/>
  </r>
  <r>
    <n v="1257532"/>
    <x v="2"/>
    <s v="Dennis Pardue"/>
    <s v="412 Brunswick St,Fitzroy"/>
    <s v="Melbourne"/>
    <s v="VIC"/>
    <x v="3"/>
    <x v="2"/>
    <s v="Alto"/>
    <s v="Tijeras de acero inoxidable preferidas de Apex"/>
    <x v="0"/>
    <s v="Bolsa de envoltura"/>
    <x v="0"/>
    <d v="2014-03-13T00:00:00"/>
    <n v="250"/>
    <n v="568"/>
    <n v="318"/>
    <n v="34"/>
    <n v="19312"/>
    <n v="0.03"/>
    <n v="579.36"/>
    <n v="18732.64"/>
    <n v="360"/>
    <n v="21353"/>
    <n v="13"/>
    <n v="3"/>
    <x v="0"/>
    <s v="NO"/>
    <x v="0"/>
    <s v="Venta Mala"/>
  </r>
  <r>
    <n v="1257897"/>
    <x v="194"/>
    <s v="Carol Triggs"/>
    <s v="273 George Street,Sydney"/>
    <s v="Sydney"/>
    <s v="NSW"/>
    <x v="0"/>
    <x v="9"/>
    <s v="Medio"/>
    <s v="Etiquetas Artisan 481"/>
    <x v="0"/>
    <s v="Bolsa de envoltura"/>
    <x v="1"/>
    <d v="2013-12-20T00:00:00"/>
    <n v="194"/>
    <n v="308"/>
    <n v="114"/>
    <n v="39"/>
    <n v="12012"/>
    <n v="0.08"/>
    <n v="960.96"/>
    <n v="11051.04"/>
    <n v="99"/>
    <n v="3720"/>
    <n v="18"/>
    <n v="12"/>
    <x v="2"/>
    <s v="NO"/>
    <x v="0"/>
    <s v="Venta Mala"/>
  </r>
  <r>
    <n v="1257897"/>
    <x v="87"/>
    <s v="Thomas Boland"/>
    <s v="3/219 Canley Vale Road,Canley Heights"/>
    <s v="Sydney"/>
    <s v="NSW"/>
    <x v="2"/>
    <x v="4"/>
    <s v="No especificado"/>
    <s v="Sobres tintados de seguridad"/>
    <x v="0"/>
    <s v="Caja pequeña"/>
    <x v="0"/>
    <d v="2013-04-26T00:00:00"/>
    <n v="489"/>
    <n v="764"/>
    <n v="275"/>
    <n v="35"/>
    <n v="26740"/>
    <n v="0.03"/>
    <n v="802.19999999999993"/>
    <n v="25937.8"/>
    <n v="139"/>
    <n v="33925"/>
    <n v="26"/>
    <n v="4"/>
    <x v="2"/>
    <s v="NO"/>
    <x v="0"/>
    <s v="Venta Mala"/>
  </r>
  <r>
    <n v="1257897"/>
    <x v="407"/>
    <s v="Naresj Patel"/>
    <s v="106 Ebley Street,Bondi Junction"/>
    <s v="Sydney"/>
    <s v="NSW"/>
    <x v="1"/>
    <x v="9"/>
    <s v="Medio"/>
    <s v="Juego de lápices de dibujo Pizazz"/>
    <x v="0"/>
    <s v="Bolsa de envoltura"/>
    <x v="1"/>
    <d v="2015-09-17T00:00:00"/>
    <n v="153"/>
    <n v="278"/>
    <n v="125"/>
    <n v="35"/>
    <n v="9730"/>
    <n v="0.06"/>
    <n v="583.79999999999995"/>
    <n v="9146.2000000000007"/>
    <n v="134"/>
    <n v="1064"/>
    <n v="17"/>
    <n v="9"/>
    <x v="1"/>
    <s v="NO"/>
    <x v="1"/>
    <s v="Venta Mala"/>
  </r>
  <r>
    <n v="1258263"/>
    <x v="258"/>
    <s v="Michael Oakman"/>
    <s v="8 Rankins Lane ,Melbourne"/>
    <s v="Melbourne"/>
    <s v="VIC"/>
    <x v="3"/>
    <x v="2"/>
    <s v="Crítico"/>
    <s v="Etiquetas Artisan 478"/>
    <x v="0"/>
    <s v="Caja pequeña"/>
    <x v="1"/>
    <d v="2015-07-31T00:00:00"/>
    <n v="314"/>
    <n v="491"/>
    <n v="177"/>
    <n v="14"/>
    <n v="6874"/>
    <n v="0.09"/>
    <n v="618.66"/>
    <n v="6255.34"/>
    <n v="50"/>
    <n v="2606"/>
    <n v="27"/>
    <n v="7"/>
    <x v="1"/>
    <s v="NO"/>
    <x v="0"/>
    <s v="Venta Mala"/>
  </r>
  <r>
    <n v="1258263"/>
    <x v="175"/>
    <s v="Edward Becker"/>
    <s v="501 George St,Sydney"/>
    <s v="Sydney"/>
    <s v="NSW"/>
    <x v="1"/>
    <x v="7"/>
    <s v="Medio"/>
    <s v="Etiquetas Artisan 481"/>
    <x v="0"/>
    <s v="Bolsa de envoltura"/>
    <x v="0"/>
    <d v="2014-06-18T00:00:00"/>
    <n v="194"/>
    <n v="308"/>
    <n v="114"/>
    <n v="21"/>
    <n v="6468"/>
    <n v="0.06"/>
    <n v="388.08"/>
    <n v="6079.92"/>
    <n v="99"/>
    <n v="2442"/>
    <n v="17"/>
    <n v="6"/>
    <x v="0"/>
    <s v="NO"/>
    <x v="0"/>
    <s v="Venta Mala"/>
  </r>
  <r>
    <n v="1258263"/>
    <x v="330"/>
    <s v="Tony Molinari"/>
    <s v="85-113 Dunning Ave,Rosebery"/>
    <s v="Sydney"/>
    <s v="NSW"/>
    <x v="1"/>
    <x v="4"/>
    <s v="No especificado"/>
    <s v="Lengüetas de plástico reposicionables imprimibles artesanalmente"/>
    <x v="0"/>
    <s v="Caja pequeña"/>
    <x v="1"/>
    <d v="2013-12-19T00:00:00"/>
    <n v="533"/>
    <n v="860"/>
    <n v="327"/>
    <n v="8"/>
    <n v="6880"/>
    <n v="0.06"/>
    <n v="412.8"/>
    <n v="6467.2"/>
    <n v="619"/>
    <n v="20003"/>
    <n v="17"/>
    <n v="12"/>
    <x v="2"/>
    <s v="NO"/>
    <x v="1"/>
    <s v="Venta Mala"/>
  </r>
  <r>
    <n v="1258263"/>
    <x v="408"/>
    <s v="Janet Martin"/>
    <s v="24 Addison Rd,Marrickville"/>
    <s v="Sydney"/>
    <s v="NSW"/>
    <x v="3"/>
    <x v="10"/>
    <s v="No especificado"/>
    <s v="Tijeras de acero forjado Apex con mangos de esmalte negro"/>
    <x v="0"/>
    <s v="Bolsa de envoltura"/>
    <x v="0"/>
    <d v="2013-06-08T00:00:00"/>
    <n v="410"/>
    <n v="931"/>
    <n v="521"/>
    <n v="36"/>
    <n v="33516"/>
    <n v="0.01"/>
    <n v="335.16"/>
    <n v="33180.839999999997"/>
    <n v="398"/>
    <n v="29263"/>
    <n v="7"/>
    <n v="6"/>
    <x v="2"/>
    <s v="NO"/>
    <x v="0"/>
    <s v="Venta Mala"/>
  </r>
  <r>
    <n v="1258263"/>
    <x v="195"/>
    <s v="Jennifer Patt"/>
    <s v="523 King St,Newtown"/>
    <s v="Sydney"/>
    <s v="NSW"/>
    <x v="2"/>
    <x v="6"/>
    <s v="Alto"/>
    <s v="Lengüetas de plástico reposicionables imprimibles artesanalmente"/>
    <x v="0"/>
    <s v="Paquete pequeño"/>
    <x v="1"/>
    <d v="2013-08-22T00:00:00"/>
    <n v="533"/>
    <n v="860"/>
    <n v="327"/>
    <n v="37"/>
    <n v="31820"/>
    <n v="0.08"/>
    <n v="2545.6"/>
    <n v="29274.400000000001"/>
    <n v="619"/>
    <n v="20003"/>
    <n v="20"/>
    <n v="8"/>
    <x v="2"/>
    <s v="NO"/>
    <x v="1"/>
    <s v="Venta Mala"/>
  </r>
  <r>
    <n v="1258263"/>
    <x v="33"/>
    <s v="Keith Herrera"/>
    <s v="120 Hardware St,Melbourne"/>
    <s v="Melbourne"/>
    <s v="VIC"/>
    <x v="2"/>
    <x v="8"/>
    <s v="Alto"/>
    <s v="Artisan 48 Etiquetas"/>
    <x v="0"/>
    <s v="Caja pequeña"/>
    <x v="0"/>
    <d v="2014-07-31T00:00:00"/>
    <n v="384"/>
    <n v="630"/>
    <n v="246"/>
    <n v="50"/>
    <n v="31500"/>
    <n v="0.01"/>
    <n v="315"/>
    <n v="31185"/>
    <n v="50"/>
    <n v="2209"/>
    <n v="30"/>
    <n v="7"/>
    <x v="0"/>
    <s v="NO"/>
    <x v="0"/>
    <s v="Venta Mala"/>
  </r>
  <r>
    <n v="1258263"/>
    <x v="320"/>
    <s v="Rob Haberlin"/>
    <s v="8 Rankins Lane ,Melbourne"/>
    <s v="Melbourne"/>
    <s v="VIC"/>
    <x v="3"/>
    <x v="2"/>
    <s v="Alto"/>
    <s v="Lengüetas de plástico reposicionables imprimibles artesanalmente"/>
    <x v="0"/>
    <s v="Caja pequeña"/>
    <x v="0"/>
    <d v="2013-09-05T00:00:00"/>
    <n v="533"/>
    <n v="860"/>
    <n v="327"/>
    <n v="9"/>
    <n v="7740"/>
    <n v="0.03"/>
    <n v="232.2"/>
    <n v="7507.8"/>
    <n v="619"/>
    <n v="20003"/>
    <n v="3"/>
    <n v="9"/>
    <x v="2"/>
    <s v="NO"/>
    <x v="1"/>
    <s v="Venta Mala"/>
  </r>
  <r>
    <n v="1258263"/>
    <x v="177"/>
    <s v="George Zrebassa"/>
    <s v="73 MacLeay St,Potts Point"/>
    <s v="Sydney"/>
    <s v="NSW"/>
    <x v="3"/>
    <x v="1"/>
    <s v="Bajo"/>
    <s v="Marco de documentos de aluminio"/>
    <x v="0"/>
    <s v="Caja pequeña"/>
    <x v="0"/>
    <d v="2013-07-17T00:00:00"/>
    <n v="550"/>
    <n v="1222"/>
    <n v="672"/>
    <n v="43"/>
    <n v="52546"/>
    <n v="0.08"/>
    <n v="4203.68"/>
    <n v="48342.32"/>
    <n v="285"/>
    <n v="20003"/>
    <n v="16"/>
    <n v="7"/>
    <x v="2"/>
    <s v="NO"/>
    <x v="0"/>
    <s v="Venta Mala"/>
  </r>
  <r>
    <n v="1258263"/>
    <x v="4"/>
    <s v="Christina Vanderzanden"/>
    <s v="188 Pitt Street,Sydney"/>
    <s v="Sydney"/>
    <s v="NSW"/>
    <x v="1"/>
    <x v="0"/>
    <s v="No especificado"/>
    <s v="Etiquetas Artisan 484"/>
    <x v="0"/>
    <s v="Caja pequeña"/>
    <x v="0"/>
    <d v="2014-09-17T00:00:00"/>
    <n v="184"/>
    <n v="288"/>
    <n v="104"/>
    <n v="33"/>
    <n v="9504"/>
    <n v="0.08"/>
    <n v="760.32"/>
    <n v="8743.68"/>
    <n v="99"/>
    <n v="7941"/>
    <n v="13"/>
    <n v="9"/>
    <x v="0"/>
    <s v="NO"/>
    <x v="1"/>
    <s v="Venta Mala"/>
  </r>
  <r>
    <n v="1258263"/>
    <x v="145"/>
    <s v="Giulietta Dortch"/>
    <s v="180 High Street,Windsor"/>
    <s v="Melbourne"/>
    <s v="VIC"/>
    <x v="1"/>
    <x v="2"/>
    <s v="Alto"/>
    <s v="Lengüetas de plástico reposicionables imprimibles artesanalmente"/>
    <x v="0"/>
    <s v="Paquete pequeño"/>
    <x v="0"/>
    <d v="2013-07-22T00:00:00"/>
    <n v="533"/>
    <n v="860"/>
    <n v="327"/>
    <n v="39"/>
    <n v="33540"/>
    <n v="0.04"/>
    <n v="1341.6000000000001"/>
    <n v="32198.400000000001"/>
    <n v="619"/>
    <n v="20003"/>
    <n v="20"/>
    <n v="7"/>
    <x v="2"/>
    <s v="NO"/>
    <x v="0"/>
    <s v="Venta Mala"/>
  </r>
  <r>
    <n v="1258263"/>
    <x v="205"/>
    <s v="Berenike Kampe"/>
    <s v="180 High Street,Windsor"/>
    <s v="Melbourne"/>
    <s v="VIC"/>
    <x v="1"/>
    <x v="2"/>
    <s v="Crítico"/>
    <s v="Tijeras de oficina de Apex"/>
    <x v="0"/>
    <s v="Caja pequeña"/>
    <x v="0"/>
    <d v="2013-07-07T00:00:00"/>
    <n v="94"/>
    <n v="208"/>
    <n v="114"/>
    <n v="8"/>
    <n v="1664"/>
    <n v="0.02"/>
    <n v="33.28"/>
    <n v="1630.72"/>
    <n v="256"/>
    <n v="7953"/>
    <n v="5"/>
    <n v="7"/>
    <x v="2"/>
    <s v="NO"/>
    <x v="0"/>
    <s v="Venta Mala"/>
  </r>
  <r>
    <n v="1258628"/>
    <x v="409"/>
    <s v="Bill Donatelli"/>
    <s v="359 Crown Street,Surry Hills"/>
    <s v="Sydney"/>
    <s v="NSW"/>
    <x v="2"/>
    <x v="3"/>
    <s v="Medio"/>
    <s v="Clips de carpeta de metal Smiths"/>
    <x v="0"/>
    <s v="Bolsa de envoltura"/>
    <x v="0"/>
    <d v="2016-06-04T00:00:00"/>
    <n v="160"/>
    <n v="262"/>
    <n v="102"/>
    <n v="46"/>
    <n v="12052"/>
    <n v="0.01"/>
    <n v="120.52"/>
    <n v="11931.48"/>
    <n v="80"/>
    <n v="11819"/>
    <n v="31"/>
    <n v="5"/>
    <x v="3"/>
    <s v="NO"/>
    <x v="0"/>
    <s v="Venta Mala"/>
  </r>
  <r>
    <n v="1258628"/>
    <x v="410"/>
    <s v="Bobby Odegard"/>
    <s v="1/160 Anzac Parade,Kensington"/>
    <s v="Sydney"/>
    <s v="NSW"/>
    <x v="3"/>
    <x v="1"/>
    <s v="Medio"/>
    <s v="Carpetas Angle-D con anillos de bloqueo, portaetiquetas"/>
    <x v="0"/>
    <s v="Caja pequeña"/>
    <x v="0"/>
    <d v="2014-07-17T00:00:00"/>
    <n v="453"/>
    <n v="730"/>
    <n v="277"/>
    <n v="44"/>
    <n v="32120"/>
    <n v="0.04"/>
    <n v="1284.8"/>
    <n v="30835.200000000001"/>
    <n v="772"/>
    <n v="26875"/>
    <n v="15"/>
    <n v="7"/>
    <x v="0"/>
    <s v="NO"/>
    <x v="0"/>
    <s v="Venta Mala"/>
  </r>
  <r>
    <n v="1258628"/>
    <x v="179"/>
    <s v="Nora Pelletier"/>
    <s v="5/250 Old Northern Road,Castle Hill"/>
    <s v="Sydney"/>
    <s v="NSW"/>
    <x v="2"/>
    <x v="5"/>
    <s v="Alto"/>
    <s v="Etiquetas Artisan 487"/>
    <x v="0"/>
    <s v="Paquete pequeño"/>
    <x v="0"/>
    <d v="2015-08-14T00:00:00"/>
    <n v="229"/>
    <n v="369"/>
    <n v="140"/>
    <n v="24"/>
    <n v="8856"/>
    <n v="0.01"/>
    <n v="88.56"/>
    <n v="8767.44"/>
    <n v="50"/>
    <n v="11985"/>
    <n v="12"/>
    <n v="8"/>
    <x v="1"/>
    <s v="NO"/>
    <x v="0"/>
    <s v="Venta Mala"/>
  </r>
  <r>
    <n v="1258993"/>
    <x v="148"/>
    <s v="Alan Shonely"/>
    <s v="Macquarie Centre Cnr Herring Road &amp; Waterloo Road,Macquarie Park"/>
    <s v="Sydney"/>
    <s v="NSW"/>
    <x v="1"/>
    <x v="5"/>
    <s v="Crítico"/>
    <s v="Carpetas colgantes artesanales"/>
    <x v="0"/>
    <s v="Caja pequeña"/>
    <x v="1"/>
    <d v="2015-05-21T00:00:00"/>
    <n v="365"/>
    <n v="598"/>
    <n v="233"/>
    <n v="23"/>
    <n v="13754"/>
    <n v="0.02"/>
    <n v="275.08"/>
    <n v="13478.92"/>
    <n v="149"/>
    <n v="36431"/>
    <n v="20"/>
    <n v="5"/>
    <x v="1"/>
    <s v="NO"/>
    <x v="1"/>
    <s v="Venta Mala"/>
  </r>
  <r>
    <n v="1259358"/>
    <x v="411"/>
    <s v="Alian Denenbon"/>
    <s v="8 Rankins Lane ,Melbourne"/>
    <s v="Melbourne"/>
    <s v="VIC"/>
    <x v="1"/>
    <x v="2"/>
    <s v="Alto"/>
    <s v="Libro de mensajes encuadernado con cable, 4 por página"/>
    <x v="0"/>
    <s v="Caja pequeña"/>
    <x v="0"/>
    <d v="2015-07-31T00:00:00"/>
    <n v="348"/>
    <n v="543"/>
    <n v="195"/>
    <n v="10"/>
    <n v="5430"/>
    <n v="0.04"/>
    <n v="217.20000000000002"/>
    <n v="5212.8"/>
    <n v="95"/>
    <n v="7931"/>
    <n v="29"/>
    <n v="7"/>
    <x v="1"/>
    <s v="NO"/>
    <x v="0"/>
    <s v="Venta Mala"/>
  </r>
  <r>
    <n v="1259724"/>
    <x v="377"/>
    <s v="Don Miller"/>
    <s v="120 Hardware St,Melbourne"/>
    <s v="Melbourne"/>
    <s v="VIC"/>
    <x v="0"/>
    <x v="2"/>
    <s v="Alto"/>
    <s v="Etiquetas Artisan 478"/>
    <x v="0"/>
    <s v="Bolsa de envoltura"/>
    <x v="0"/>
    <d v="2013-12-23T00:00:00"/>
    <n v="314"/>
    <n v="491"/>
    <n v="177"/>
    <n v="7"/>
    <n v="3437"/>
    <n v="0.02"/>
    <n v="68.739999999999995"/>
    <n v="3368.26"/>
    <n v="50"/>
    <n v="5706"/>
    <n v="23"/>
    <n v="12"/>
    <x v="2"/>
    <s v="NO"/>
    <x v="1"/>
    <s v="Venta Mala"/>
  </r>
  <r>
    <n v="1260089"/>
    <x v="352"/>
    <s v="Charles Crestani"/>
    <s v="Sydney Fish Market, Bank Street, Sydney"/>
    <s v="Sydney"/>
    <s v="NSW"/>
    <x v="3"/>
    <x v="3"/>
    <s v="Bajo"/>
    <s v="Estanterías de carpeta de datos maxi de 24 capacidad, Pearl"/>
    <x v="0"/>
    <s v="Caja pequeña"/>
    <x v="1"/>
    <d v="2014-12-30T00:00:00"/>
    <n v="8422"/>
    <n v="21055"/>
    <n v="12633"/>
    <n v="37"/>
    <n v="779035"/>
    <n v="0.04"/>
    <n v="31161.4"/>
    <n v="747873.6"/>
    <n v="999"/>
    <n v="98842"/>
    <n v="28"/>
    <n v="12"/>
    <x v="0"/>
    <s v="SI"/>
    <x v="0"/>
    <s v="Buena Venta"/>
  </r>
  <r>
    <n v="1260089"/>
    <x v="412"/>
    <s v="Denise Monton"/>
    <s v="797 Botany Rd,Rosebery"/>
    <s v="Sydney"/>
    <s v="NSW"/>
    <x v="1"/>
    <x v="3"/>
    <s v="No especificado"/>
    <s v="Teclado Beekin de 105 teclas negro"/>
    <x v="1"/>
    <s v="Paquete pequeño"/>
    <x v="0"/>
    <d v="2013-12-29T00:00:00"/>
    <n v="639"/>
    <n v="1998"/>
    <n v="1359"/>
    <n v="35"/>
    <n v="69930"/>
    <n v="0.03"/>
    <n v="2097.9"/>
    <n v="67832.100000000006"/>
    <n v="400"/>
    <n v="98842"/>
    <n v="27"/>
    <n v="12"/>
    <x v="2"/>
    <s v="NO"/>
    <x v="0"/>
    <s v="Buena Venta"/>
  </r>
  <r>
    <n v="1260454"/>
    <x v="296"/>
    <s v="Anne Pryor"/>
    <s v="188 Pitt Street,Sydney"/>
    <s v="Sydney"/>
    <s v="NSW"/>
    <x v="0"/>
    <x v="0"/>
    <s v="Medio"/>
    <s v="Teclado Beekin de 105 teclas negro"/>
    <x v="0"/>
    <s v="Caja pequeña"/>
    <x v="0"/>
    <d v="2014-01-10T00:00:00"/>
    <n v="639"/>
    <n v="1998"/>
    <n v="1359"/>
    <n v="39"/>
    <n v="77922"/>
    <n v="0.03"/>
    <n v="2337.66"/>
    <n v="75584.34"/>
    <n v="400"/>
    <n v="33955"/>
    <n v="10"/>
    <n v="1"/>
    <x v="0"/>
    <s v="NO"/>
    <x v="1"/>
    <s v="Venta Mala"/>
  </r>
  <r>
    <n v="1260454"/>
    <x v="264"/>
    <s v="Dan Caclop"/>
    <s v="53-55 Liverpool St,Sydney"/>
    <s v="Sydney"/>
    <s v="NSW"/>
    <x v="1"/>
    <x v="0"/>
    <s v="No especificado"/>
    <s v="Sobres estándar de Smiths"/>
    <x v="0"/>
    <s v="Bolsa de envoltura"/>
    <x v="1"/>
    <d v="2013-09-10T00:00:00"/>
    <n v="352"/>
    <n v="568"/>
    <n v="216"/>
    <n v="5"/>
    <n v="2840"/>
    <n v="0.09"/>
    <n v="255.6"/>
    <n v="2584.4"/>
    <n v="139"/>
    <n v="9599"/>
    <n v="4"/>
    <n v="9"/>
    <x v="2"/>
    <s v="NO"/>
    <x v="1"/>
    <s v="Venta Mala"/>
  </r>
  <r>
    <n v="1260454"/>
    <x v="184"/>
    <s v="Mike Gockenbach"/>
    <s v="180 High Street,Windsor"/>
    <s v="Melbourne"/>
    <s v="VIC"/>
    <x v="0"/>
    <x v="2"/>
    <s v="Alto"/>
    <s v="Papel Pergamino Alto, Colores Surtidos"/>
    <x v="0"/>
    <s v="Bolsa de envoltura"/>
    <x v="0"/>
    <d v="2014-07-06T00:00:00"/>
    <n v="459"/>
    <n v="728"/>
    <n v="269"/>
    <n v="39"/>
    <n v="28392"/>
    <n v="0.04"/>
    <n v="1135.68"/>
    <n v="27256.32"/>
    <n v="1115"/>
    <n v="17493"/>
    <n v="4"/>
    <n v="7"/>
    <x v="0"/>
    <s v="NO"/>
    <x v="0"/>
    <s v="Venta Mala"/>
  </r>
  <r>
    <n v="1260819"/>
    <x v="112"/>
    <s v="Brendan Murry"/>
    <s v="797 Botany Rd,Rosebery"/>
    <s v="Sydney"/>
    <s v="NSW"/>
    <x v="0"/>
    <x v="3"/>
    <s v="Bajo"/>
    <s v="Clips de carpeta de colores OIC, tamaños variados"/>
    <x v="0"/>
    <s v="Caja pequeña"/>
    <x v="0"/>
    <d v="2014-10-31T00:00:00"/>
    <n v="229"/>
    <n v="358"/>
    <n v="129"/>
    <n v="46"/>
    <n v="16468"/>
    <n v="0.09"/>
    <n v="1482.12"/>
    <n v="14985.880000000001"/>
    <n v="163"/>
    <n v="2742"/>
    <n v="29"/>
    <n v="10"/>
    <x v="0"/>
    <s v="NO"/>
    <x v="0"/>
    <s v="Venta Mala"/>
  </r>
  <r>
    <n v="1261185"/>
    <x v="322"/>
    <s v="Trudy Brown"/>
    <s v="180 High Street,Windsor"/>
    <s v="Melbourne"/>
    <s v="VIC"/>
    <x v="3"/>
    <x v="2"/>
    <s v="Crítico"/>
    <s v="Libro de registro de mensajes de voz por cable"/>
    <x v="0"/>
    <s v="Paquete pequeño"/>
    <x v="0"/>
    <d v="2013-12-07T00:00:00"/>
    <n v="290"/>
    <n v="476"/>
    <n v="186"/>
    <n v="21"/>
    <n v="9996"/>
    <n v="0.03"/>
    <n v="299.88"/>
    <n v="9696.1200000000008"/>
    <n v="88"/>
    <n v="185884"/>
    <n v="5"/>
    <n v="12"/>
    <x v="2"/>
    <s v="NO"/>
    <x v="0"/>
    <s v="Buena Venta"/>
  </r>
  <r>
    <n v="1261185"/>
    <x v="413"/>
    <s v="Jim Kriz"/>
    <s v="85-113 Dunning Ave,Roseberry"/>
    <s v="Sydney"/>
    <s v="NSW"/>
    <x v="0"/>
    <x v="4"/>
    <s v="Crítico"/>
    <s v="Etiquetas Artisan 474"/>
    <x v="0"/>
    <s v="Caja pequeña"/>
    <x v="0"/>
    <d v="2013-06-23T00:00:00"/>
    <n v="184"/>
    <n v="288"/>
    <n v="104"/>
    <n v="11"/>
    <n v="3168"/>
    <n v="0.03"/>
    <n v="95.039999999999992"/>
    <n v="3072.96"/>
    <n v="99"/>
    <n v="12326"/>
    <n v="23"/>
    <n v="6"/>
    <x v="2"/>
    <s v="NO"/>
    <x v="0"/>
    <s v="Venta Mala"/>
  </r>
  <r>
    <n v="1261185"/>
    <x v="180"/>
    <s v="Kristina Nunn"/>
    <s v="22 Civic Rd,Auburn"/>
    <s v="Sydney"/>
    <s v="NSW"/>
    <x v="3"/>
    <x v="4"/>
    <s v="No especificado"/>
    <s v="Carpetas colgantes artesanales"/>
    <x v="0"/>
    <s v="Caja pequeña"/>
    <x v="0"/>
    <d v="2013-11-02T00:00:00"/>
    <n v="365"/>
    <n v="598"/>
    <n v="233"/>
    <n v="36"/>
    <n v="21528"/>
    <n v="0.04"/>
    <n v="861.12"/>
    <n v="20666.88"/>
    <n v="149"/>
    <n v="15328"/>
    <n v="1"/>
    <n v="11"/>
    <x v="2"/>
    <s v="NO"/>
    <x v="1"/>
    <s v="Venta Mala"/>
  </r>
  <r>
    <n v="1261550"/>
    <x v="12"/>
    <s v="John Castell"/>
    <s v="38/133-145 Castlereagh St,Sydney"/>
    <s v="Sydney"/>
    <s v="NSW"/>
    <x v="2"/>
    <x v="1"/>
    <s v="Medio"/>
    <s v="TechSavi Dúo Inalámbrico Elite"/>
    <x v="0"/>
    <s v="Bolsa de envoltura"/>
    <x v="0"/>
    <d v="2013-12-30T00:00:00"/>
    <n v="6059"/>
    <n v="10098"/>
    <n v="4039"/>
    <n v="48"/>
    <n v="484704"/>
    <n v="0.03"/>
    <n v="14541.119999999999"/>
    <n v="470162.88"/>
    <n v="718"/>
    <n v="9806"/>
    <n v="29"/>
    <n v="12"/>
    <x v="2"/>
    <s v="SI"/>
    <x v="1"/>
    <s v="Venta Mala"/>
  </r>
  <r>
    <n v="1261550"/>
    <x v="414"/>
    <s v="Mitch Webber"/>
    <s v="Hoyts Entertainment Quarter 122 Lang Road,Moore Park"/>
    <s v="Sydney"/>
    <s v="NSW"/>
    <x v="1"/>
    <x v="0"/>
    <s v="Medio"/>
    <s v="Etiquetas Artisan 474"/>
    <x v="1"/>
    <s v="Caja mediana"/>
    <x v="0"/>
    <d v="2014-07-05T00:00:00"/>
    <n v="184"/>
    <n v="288"/>
    <n v="104"/>
    <n v="25"/>
    <n v="7200"/>
    <n v="0.05"/>
    <n v="360"/>
    <n v="6840"/>
    <n v="99"/>
    <n v="5007"/>
    <n v="3"/>
    <n v="7"/>
    <x v="0"/>
    <s v="NO"/>
    <x v="1"/>
    <s v="Venta Mala"/>
  </r>
  <r>
    <n v="1261550"/>
    <x v="12"/>
    <s v="Steve Carroll"/>
    <s v="Macquarie Centre Cnr Herring Road &amp; Waterloo Road,Macquarie Park"/>
    <s v="Sydney"/>
    <s v="NSW"/>
    <x v="1"/>
    <x v="5"/>
    <s v="Crítico"/>
    <s v="Teclado de acceso inalámbrico TechSavi"/>
    <x v="0"/>
    <s v="Bolsa de envoltura"/>
    <x v="0"/>
    <d v="2013-12-30T00:00:00"/>
    <n v="1470"/>
    <n v="2999"/>
    <n v="1529"/>
    <n v="3"/>
    <n v="8997"/>
    <n v="0.09"/>
    <n v="809.73"/>
    <n v="8187.27"/>
    <n v="550"/>
    <n v="9806"/>
    <n v="29"/>
    <n v="12"/>
    <x v="2"/>
    <s v="NO"/>
    <x v="0"/>
    <s v="Venta Mala"/>
  </r>
  <r>
    <n v="1261550"/>
    <x v="12"/>
    <s v="John Castell"/>
    <s v="96 Liverpool St,Sydney"/>
    <s v="Sydney"/>
    <s v="NSW"/>
    <x v="0"/>
    <x v="7"/>
    <s v="Bajo"/>
    <s v="TechSavi Dúo Inalámbrico Elite"/>
    <x v="0"/>
    <s v="Bolsa de envoltura"/>
    <x v="0"/>
    <d v="2013-12-30T00:00:00"/>
    <n v="6059"/>
    <n v="10098"/>
    <n v="4039"/>
    <n v="8"/>
    <n v="80784"/>
    <n v="0.06"/>
    <n v="4847.04"/>
    <n v="75936.960000000006"/>
    <n v="718"/>
    <n v="9806"/>
    <n v="29"/>
    <n v="12"/>
    <x v="2"/>
    <s v="NO"/>
    <x v="1"/>
    <s v="Venta Mala"/>
  </r>
  <r>
    <n v="1261550"/>
    <x v="12"/>
    <s v="John Castell"/>
    <s v="38/133-145 Castlereagh St,Sydney"/>
    <s v="Sydney"/>
    <s v="NSW"/>
    <x v="1"/>
    <x v="1"/>
    <s v="No especificado"/>
    <s v="TechSavi Dúo Inalámbrico Elite"/>
    <x v="0"/>
    <s v="Caja pequeña"/>
    <x v="0"/>
    <d v="2013-12-30T00:00:00"/>
    <n v="6059"/>
    <n v="10098"/>
    <n v="4039"/>
    <n v="20"/>
    <n v="201960"/>
    <n v="0"/>
    <n v="0"/>
    <n v="201960"/>
    <n v="718"/>
    <n v="9806"/>
    <n v="29"/>
    <n v="12"/>
    <x v="2"/>
    <s v="SI"/>
    <x v="1"/>
    <s v="Venta Mala"/>
  </r>
  <r>
    <n v="1261550"/>
    <x v="12"/>
    <s v="John Castell"/>
    <s v="38/133-145 Castlereagh St,Sydney"/>
    <s v="Sydney"/>
    <s v="NSW"/>
    <x v="1"/>
    <x v="1"/>
    <s v="No especificado"/>
    <s v="Teclado de acceso inalámbrico TechSavi"/>
    <x v="2"/>
    <s v="Paquete pequeño"/>
    <x v="0"/>
    <d v="2013-12-30T00:00:00"/>
    <n v="1470"/>
    <n v="2999"/>
    <n v="1529"/>
    <n v="44"/>
    <n v="131956"/>
    <n v="0.03"/>
    <n v="3958.68"/>
    <n v="127997.32"/>
    <n v="550"/>
    <n v="9806"/>
    <n v="29"/>
    <n v="12"/>
    <x v="2"/>
    <s v="SI"/>
    <x v="1"/>
    <s v="Venta Mala"/>
  </r>
  <r>
    <n v="1261915"/>
    <x v="415"/>
    <s v="Nicole Brennan"/>
    <s v="310 Wattle St,Ultimo"/>
    <s v="Sydney"/>
    <s v="NSW"/>
    <x v="2"/>
    <x v="6"/>
    <s v="Crítico"/>
    <s v="Archivos Rollaway Económicos"/>
    <x v="0"/>
    <s v="Caja pequeña"/>
    <x v="0"/>
    <d v="2015-03-04T00:00:00"/>
    <n v="6773"/>
    <n v="16520"/>
    <n v="9747"/>
    <n v="43"/>
    <n v="710360"/>
    <n v="0.05"/>
    <n v="35518"/>
    <n v="674842"/>
    <n v="1999"/>
    <n v="38841"/>
    <n v="3"/>
    <n v="3"/>
    <x v="1"/>
    <s v="SI"/>
    <x v="1"/>
    <s v="Venta Mala"/>
  </r>
  <r>
    <n v="1261915"/>
    <x v="109"/>
    <s v="Amy Cox"/>
    <s v="523 King St,Newtown"/>
    <s v="Sydney"/>
    <s v="NSW"/>
    <x v="2"/>
    <x v="6"/>
    <s v="Medio"/>
    <s v="Libro de mensajes encuadernado con cable, 4 por página"/>
    <x v="0"/>
    <s v="Bolsa de envoltura"/>
    <x v="1"/>
    <d v="2013-10-12T00:00:00"/>
    <n v="348"/>
    <n v="543"/>
    <n v="195"/>
    <n v="26"/>
    <n v="14118"/>
    <n v="0.01"/>
    <n v="141.18"/>
    <n v="13976.82"/>
    <n v="95"/>
    <n v="5932"/>
    <n v="11"/>
    <n v="10"/>
    <x v="2"/>
    <s v="NO"/>
    <x v="1"/>
    <s v="Venta Mala"/>
  </r>
  <r>
    <n v="1261915"/>
    <x v="12"/>
    <s v="John Castell"/>
    <s v="38/133-145 Castlereagh St,Sydney"/>
    <s v="Sydney"/>
    <s v="NSW"/>
    <x v="1"/>
    <x v="1"/>
    <s v="Medio"/>
    <s v="Fotocopiadora Cando PC940"/>
    <x v="0"/>
    <s v="Paquete pequeño"/>
    <x v="0"/>
    <d v="2013-12-30T00:00:00"/>
    <n v="27899"/>
    <n v="44999"/>
    <n v="17100"/>
    <n v="34"/>
    <n v="1529966"/>
    <n v="0.04"/>
    <n v="61198.64"/>
    <n v="1468767.36"/>
    <n v="4900"/>
    <n v="9088"/>
    <n v="29"/>
    <n v="12"/>
    <x v="2"/>
    <s v="SI"/>
    <x v="1"/>
    <s v="Venta Mala"/>
  </r>
  <r>
    <n v="1261915"/>
    <x v="127"/>
    <s v="David Smith"/>
    <s v="85-113 Dunning Ave,Roseberry"/>
    <s v="Sydney"/>
    <s v="NSW"/>
    <x v="1"/>
    <x v="4"/>
    <s v="No especificado"/>
    <s v="Etiquetas Artisan 474"/>
    <x v="0"/>
    <s v="Caja pequeña"/>
    <x v="1"/>
    <d v="2015-02-06T00:00:00"/>
    <n v="184"/>
    <n v="288"/>
    <n v="104"/>
    <n v="5"/>
    <n v="1440"/>
    <n v="0.04"/>
    <n v="57.6"/>
    <n v="1382.4"/>
    <n v="99"/>
    <n v="6051"/>
    <n v="4"/>
    <n v="2"/>
    <x v="1"/>
    <s v="NO"/>
    <x v="1"/>
    <s v="Venta Mala"/>
  </r>
  <r>
    <n v="1262280"/>
    <x v="416"/>
    <s v="Denise Leinenbach"/>
    <s v="8 Rankins Lane ,Melbourne"/>
    <s v="Melbourne"/>
    <s v="VIC"/>
    <x v="0"/>
    <x v="2"/>
    <s v="Alto"/>
    <s v="Iluminadores fluorescentes Artisan Hi-Liter EverBold Pen Style, 4/Paquete"/>
    <x v="0"/>
    <s v="Caja pequeña"/>
    <x v="0"/>
    <d v="2013-10-31T00:00:00"/>
    <n v="448"/>
    <n v="814"/>
    <n v="366"/>
    <n v="47"/>
    <n v="38258"/>
    <n v="0"/>
    <n v="0"/>
    <n v="38258"/>
    <n v="312"/>
    <n v="9961"/>
    <n v="27"/>
    <n v="10"/>
    <x v="2"/>
    <s v="NO"/>
    <x v="0"/>
    <s v="Venta Mala"/>
  </r>
  <r>
    <n v="1262280"/>
    <x v="242"/>
    <s v="Toby Knight"/>
    <s v="Crown Complex,Southbank"/>
    <s v="Melbourne"/>
    <s v="VIC"/>
    <x v="0"/>
    <x v="8"/>
    <s v="Bajo"/>
    <s v="Alto Perma 2700 Cajones de almacenamiento apilables"/>
    <x v="0"/>
    <s v="Caja pequeña"/>
    <x v="0"/>
    <d v="2013-10-29T00:00:00"/>
    <n v="892"/>
    <n v="2974"/>
    <n v="2082"/>
    <n v="5"/>
    <n v="14870"/>
    <n v="7.0000000000000007E-2"/>
    <n v="1040.9000000000001"/>
    <n v="13829.1"/>
    <n v="664"/>
    <n v="39823"/>
    <n v="28"/>
    <n v="10"/>
    <x v="2"/>
    <s v="NO"/>
    <x v="0"/>
    <s v="Venta Mala"/>
  </r>
  <r>
    <n v="1262280"/>
    <x v="180"/>
    <s v="John Murra"/>
    <s v="Sydney Fish Market, Bank Street, Sydney"/>
    <s v="Sydney"/>
    <s v="NSW"/>
    <x v="0"/>
    <x v="3"/>
    <s v="Medio"/>
    <s v="Resaltadores de acento Steady Pocket"/>
    <x v="0"/>
    <s v="Bolsa de envoltura"/>
    <x v="1"/>
    <d v="2013-11-03T00:00:00"/>
    <n v="93"/>
    <n v="160"/>
    <n v="67"/>
    <n v="31"/>
    <n v="4960"/>
    <n v="0"/>
    <n v="0"/>
    <n v="4960"/>
    <n v="129"/>
    <n v="5960"/>
    <n v="1"/>
    <n v="11"/>
    <x v="2"/>
    <s v="NO"/>
    <x v="1"/>
    <s v="Venta Mala"/>
  </r>
  <r>
    <n v="1262280"/>
    <x v="162"/>
    <s v="Dave Hallsten"/>
    <s v="1 John St,Waterloo"/>
    <s v="Sydney"/>
    <s v="NSW"/>
    <x v="3"/>
    <x v="13"/>
    <s v="Alto"/>
    <s v="Carpetas de 3 anillos de uso general de Smiths"/>
    <x v="0"/>
    <s v="Caja pequeña"/>
    <x v="0"/>
    <d v="2015-08-08T00:00:00"/>
    <n v="118"/>
    <n v="188"/>
    <n v="70"/>
    <n v="34"/>
    <n v="6392"/>
    <n v="7.0000000000000007E-2"/>
    <n v="447.44000000000005"/>
    <n v="5944.5599999999995"/>
    <n v="149"/>
    <n v="3995"/>
    <n v="3"/>
    <n v="8"/>
    <x v="1"/>
    <s v="NO"/>
    <x v="0"/>
    <s v="Venta Mala"/>
  </r>
  <r>
    <n v="1262280"/>
    <x v="322"/>
    <s v="Trudy Brown"/>
    <s v="180 High Street,Windsor"/>
    <s v="Melbourne"/>
    <s v="VIC"/>
    <x v="1"/>
    <x v="2"/>
    <s v="Medio"/>
    <s v="DFeek ODtal Juego de lápices de color"/>
    <x v="0"/>
    <s v="Caja pequeña"/>
    <x v="0"/>
    <d v="2013-12-07T00:00:00"/>
    <n v="1111"/>
    <n v="1984"/>
    <n v="873"/>
    <n v="7"/>
    <n v="13888"/>
    <n v="0.03"/>
    <n v="416.64"/>
    <n v="13471.36"/>
    <n v="410"/>
    <n v="183584"/>
    <n v="5"/>
    <n v="12"/>
    <x v="2"/>
    <s v="NO"/>
    <x v="0"/>
    <s v="Buena Venta"/>
  </r>
  <r>
    <n v="1262280"/>
    <x v="218"/>
    <s v="Katrina Edelman"/>
    <s v="Westfield Miranda, 600 Kingsway,Miranda"/>
    <s v="Sydney"/>
    <s v="NSW"/>
    <x v="0"/>
    <x v="11"/>
    <s v="Bajo"/>
    <s v="Lápices de colores DrawIt, juego de 48 colores"/>
    <x v="0"/>
    <s v="Caja pequeña"/>
    <x v="0"/>
    <d v="2015-04-11T00:00:00"/>
    <n v="2156"/>
    <n v="3655"/>
    <n v="1499"/>
    <n v="20"/>
    <n v="73100"/>
    <n v="0.05"/>
    <n v="3655"/>
    <n v="69445"/>
    <n v="1389"/>
    <n v="5092"/>
    <n v="10"/>
    <n v="4"/>
    <x v="1"/>
    <s v="NO"/>
    <x v="0"/>
    <s v="Venta Mala"/>
  </r>
  <r>
    <n v="1262280"/>
    <x v="18"/>
    <s v="Tamara Willingham"/>
    <s v="Sydney Fish Market, Bank Street, Sydney"/>
    <s v="Sydney"/>
    <s v="NSW"/>
    <x v="2"/>
    <x v="3"/>
    <s v="Medio"/>
    <s v="Etiquetas Artisan 474"/>
    <x v="0"/>
    <s v="Caja pequeña"/>
    <x v="0"/>
    <d v="2013-10-21T00:00:00"/>
    <n v="184"/>
    <n v="288"/>
    <n v="104"/>
    <n v="37"/>
    <n v="10656"/>
    <n v="0.05"/>
    <n v="532.80000000000007"/>
    <n v="10123.200000000001"/>
    <n v="99"/>
    <n v="30530"/>
    <n v="20"/>
    <n v="10"/>
    <x v="2"/>
    <s v="NO"/>
    <x v="1"/>
    <s v="Venta Mala"/>
  </r>
  <r>
    <n v="1262646"/>
    <x v="417"/>
    <s v="James Galang"/>
    <s v="Westfield 1 Anderson St,Chatswood"/>
    <s v="Sydney"/>
    <s v="NSW"/>
    <x v="1"/>
    <x v="5"/>
    <s v="Medio"/>
    <s v="Clips de aglutinante metálico OIC Bulk Pack"/>
    <x v="0"/>
    <s v="Paquete pequeño"/>
    <x v="0"/>
    <d v="2014-07-09T00:00:00"/>
    <n v="395"/>
    <n v="608"/>
    <n v="213"/>
    <n v="34"/>
    <n v="20672"/>
    <n v="0.04"/>
    <n v="826.88"/>
    <n v="19845.12"/>
    <n v="182"/>
    <n v="15969"/>
    <n v="5"/>
    <n v="7"/>
    <x v="0"/>
    <s v="NO"/>
    <x v="0"/>
    <s v="Venta Mala"/>
  </r>
  <r>
    <n v="1262646"/>
    <x v="418"/>
    <s v="Kean Thrrason"/>
    <s v="Westfield Sydney,Sydney"/>
    <s v="Sydney"/>
    <s v="NSW"/>
    <x v="1"/>
    <x v="1"/>
    <s v="Alto"/>
    <s v="Alto Perma 2700 Cajones de almacenamiento apilables"/>
    <x v="1"/>
    <s v="Paquete pequeño"/>
    <x v="0"/>
    <d v="2016-12-05T00:00:00"/>
    <n v="892"/>
    <n v="2974"/>
    <n v="2082"/>
    <n v="1"/>
    <n v="2974"/>
    <n v="0.01"/>
    <n v="29.740000000000002"/>
    <n v="2944.26"/>
    <n v="664"/>
    <n v="54865"/>
    <n v="4"/>
    <n v="12"/>
    <x v="3"/>
    <s v="NO"/>
    <x v="0"/>
    <s v="Venta Mala"/>
  </r>
  <r>
    <n v="1262646"/>
    <x v="419"/>
    <s v="Trudy Brown"/>
    <s v="180 High Street,Windsor"/>
    <s v="Melbourne"/>
    <s v="VIC"/>
    <x v="0"/>
    <x v="2"/>
    <s v="Medio"/>
    <s v="Carpeta Artisan Legal de 4 Anillas"/>
    <x v="0"/>
    <s v="Caja pequeña"/>
    <x v="0"/>
    <d v="2013-12-30T00:00:00"/>
    <n v="1364"/>
    <n v="2098"/>
    <n v="734"/>
    <n v="1"/>
    <n v="2098"/>
    <n v="0"/>
    <n v="0"/>
    <n v="2098"/>
    <n v="149"/>
    <n v="46955"/>
    <n v="30"/>
    <n v="12"/>
    <x v="2"/>
    <s v="NO"/>
    <x v="1"/>
    <s v="Venta Mala"/>
  </r>
  <r>
    <n v="1263011"/>
    <x v="286"/>
    <s v="Mike Kennedy"/>
    <s v="99 Lygon Street,East Brunswick"/>
    <s v="Melbourne"/>
    <s v="VIC"/>
    <x v="3"/>
    <x v="2"/>
    <s v="Bajo"/>
    <s v="Encuadernadores de polietileno de anillo redondo artesanal"/>
    <x v="0"/>
    <s v="Caja pequeña"/>
    <x v="0"/>
    <d v="2014-12-15T00:00:00"/>
    <n v="182"/>
    <n v="284"/>
    <n v="102"/>
    <n v="1"/>
    <n v="284"/>
    <n v="0.03"/>
    <n v="8.52"/>
    <n v="275.48"/>
    <n v="544"/>
    <n v="4909"/>
    <n v="13"/>
    <n v="12"/>
    <x v="0"/>
    <s v="NO"/>
    <x v="0"/>
    <s v="Venta Mala"/>
  </r>
  <r>
    <n v="1263011"/>
    <x v="250"/>
    <s v="Liz Willingham"/>
    <s v="60 Commercial Rd,Prahran"/>
    <s v="Melbourne"/>
    <s v="VIC"/>
    <x v="1"/>
    <x v="8"/>
    <s v="No especificado"/>
    <s v="Iluminadores fluorescentes Artisan Hi-Liter EverBold Pen Style, 4/Paquete"/>
    <x v="2"/>
    <s v="Caja grande"/>
    <x v="0"/>
    <d v="2013-08-13T00:00:00"/>
    <n v="448"/>
    <n v="814"/>
    <n v="366"/>
    <n v="17"/>
    <n v="13838"/>
    <n v="0"/>
    <n v="0"/>
    <n v="13838"/>
    <n v="312"/>
    <n v="7933"/>
    <n v="11"/>
    <n v="8"/>
    <x v="2"/>
    <s v="NO"/>
    <x v="0"/>
    <s v="Venta Mala"/>
  </r>
  <r>
    <n v="1263042"/>
    <x v="420"/>
    <s v="Saphhira Shifley"/>
    <s v="Westfield Miranda, 600 Kingsway,Miranda"/>
    <s v="Sydney"/>
    <s v="NSW"/>
    <x v="3"/>
    <x v="11"/>
    <s v="Medio"/>
    <s v="Archivo caliente de escritorio de 3 bolsillos"/>
    <x v="0"/>
    <s v="Caja pequeña"/>
    <x v="0"/>
    <d v="2014-01-05T00:00:00"/>
    <n v="2218"/>
    <n v="5410"/>
    <n v="3192"/>
    <n v="18"/>
    <n v="97380"/>
    <n v="0.05"/>
    <n v="4869"/>
    <n v="92511"/>
    <n v="1999"/>
    <n v="224675"/>
    <n v="4"/>
    <n v="1"/>
    <x v="0"/>
    <s v="NO"/>
    <x v="1"/>
    <s v="Venta Mala"/>
  </r>
  <r>
    <n v="1263042"/>
    <x v="420"/>
    <s v="Saphhira Shifley"/>
    <s v="Westfield Miranda, 600 Kingsway,Miranda"/>
    <s v="Sydney"/>
    <s v="NSW"/>
    <x v="3"/>
    <x v="11"/>
    <s v="Alto"/>
    <s v="Archivo caliente de escritorio 3-Rocket"/>
    <x v="0"/>
    <s v="Bolsa de envoltura"/>
    <x v="0"/>
    <d v="2014-01-05T00:00:00"/>
    <n v="2218"/>
    <n v="5410"/>
    <n v="3192"/>
    <n v="29"/>
    <n v="156890"/>
    <n v="0.03"/>
    <n v="4706.7"/>
    <n v="152183.29999999999"/>
    <n v="1999"/>
    <n v="224675"/>
    <n v="4"/>
    <n v="1"/>
    <x v="0"/>
    <s v="SI"/>
    <x v="1"/>
    <s v="Venta Mala"/>
  </r>
  <r>
    <n v="1263042"/>
    <x v="420"/>
    <s v="Saphhira Shifley"/>
    <s v="Westfield Miranda, 600 Kingsway,Miranda"/>
    <s v="Sydney"/>
    <s v="NSW"/>
    <x v="3"/>
    <x v="11"/>
    <s v="No especificado"/>
    <s v="Archivo caliente de escritorio de 3 bolsillos"/>
    <x v="1"/>
    <s v="Caja pequeña"/>
    <x v="0"/>
    <d v="2014-01-05T00:00:00"/>
    <n v="2218"/>
    <n v="5410"/>
    <n v="3192"/>
    <n v="34"/>
    <n v="183940"/>
    <n v="0.06"/>
    <n v="11036.4"/>
    <n v="172903.6"/>
    <n v="1999"/>
    <n v="224675"/>
    <n v="4"/>
    <n v="1"/>
    <x v="0"/>
    <s v="SI"/>
    <x v="1"/>
    <s v="Venta Mala"/>
  </r>
  <r>
    <n v="1263376"/>
    <x v="147"/>
    <s v="Eugene Hildebrand"/>
    <s v="120 Hardware St,Melbourne"/>
    <s v="Melbourne"/>
    <s v="VIC"/>
    <x v="2"/>
    <x v="8"/>
    <s v="Crítico"/>
    <s v="Papel Pergamino Alto, Colores Surtidos"/>
    <x v="0"/>
    <s v="Caja pequeña"/>
    <x v="0"/>
    <d v="2013-11-03T00:00:00"/>
    <n v="459"/>
    <n v="728"/>
    <n v="269"/>
    <n v="34"/>
    <n v="24752"/>
    <n v="0.03"/>
    <n v="742.56"/>
    <n v="24009.439999999999"/>
    <n v="1115"/>
    <n v="25185"/>
    <n v="2"/>
    <n v="11"/>
    <x v="2"/>
    <s v="NO"/>
    <x v="1"/>
    <s v="Venta Mala"/>
  </r>
  <r>
    <n v="1263376"/>
    <x v="420"/>
    <s v="Helen Andreada"/>
    <s v="470 Anzac Parade,Kingsford"/>
    <s v="Sydney"/>
    <s v="NSW"/>
    <x v="2"/>
    <x v="0"/>
    <s v="Crítico"/>
    <s v="Lámpara de trabajo polarizada 3Max con brazo de sujeción, gris claro"/>
    <x v="0"/>
    <s v="Bolsa de envoltura"/>
    <x v="0"/>
    <d v="2014-01-06T00:00:00"/>
    <n v="5616"/>
    <n v="13698"/>
    <n v="8082"/>
    <n v="50"/>
    <n v="684900"/>
    <n v="0.09"/>
    <n v="61641"/>
    <n v="623259"/>
    <n v="2449"/>
    <n v="244082"/>
    <n v="4"/>
    <n v="1"/>
    <x v="0"/>
    <s v="SI"/>
    <x v="1"/>
    <s v="Venta Mala"/>
  </r>
  <r>
    <n v="1263376"/>
    <x v="421"/>
    <s v="Philip Brown"/>
    <s v="Shop 1, 186-190 Church Street,Parramatta;46a Macleay Street,Potts Point"/>
    <s v="Sydney"/>
    <s v="NSW"/>
    <x v="1"/>
    <x v="4"/>
    <s v="No especificado"/>
    <s v="Etiquetas Artisan 474"/>
    <x v="0"/>
    <s v="Caja pequeña"/>
    <x v="0"/>
    <d v="2014-09-13T00:00:00"/>
    <n v="184"/>
    <n v="288"/>
    <n v="104"/>
    <n v="1"/>
    <n v="288"/>
    <n v="0.06"/>
    <n v="17.28"/>
    <n v="270.72000000000003"/>
    <n v="99"/>
    <n v="9001"/>
    <n v="11"/>
    <n v="9"/>
    <x v="0"/>
    <s v="NO"/>
    <x v="0"/>
    <s v="Venta Mala"/>
  </r>
  <r>
    <n v="1263376"/>
    <x v="119"/>
    <s v="Fred Wasserman"/>
    <s v="61 York St,Sydney"/>
    <s v="Sydney"/>
    <s v="NSW"/>
    <x v="2"/>
    <x v="9"/>
    <s v="No especificado"/>
    <s v="Alto Perma 3000 Cajones de almacenamiento apilables"/>
    <x v="1"/>
    <s v="Paquete pequeño"/>
    <x v="0"/>
    <d v="2014-01-17T00:00:00"/>
    <n v="892"/>
    <n v="2974"/>
    <n v="2082"/>
    <n v="21"/>
    <n v="62454"/>
    <n v="0.09"/>
    <n v="5620.86"/>
    <n v="56833.14"/>
    <n v="664"/>
    <n v="42885"/>
    <n v="14"/>
    <n v="1"/>
    <x v="0"/>
    <s v="NO"/>
    <x v="0"/>
    <s v="Venta Mala"/>
  </r>
  <r>
    <n v="1263376"/>
    <x v="412"/>
    <s v="Tony Molinari"/>
    <s v="85-113 Dunning Ave,Rosebery"/>
    <s v="Sydney"/>
    <s v="NSW"/>
    <x v="1"/>
    <x v="4"/>
    <s v="No especificado"/>
    <s v="Suministros de la máquina de encuadernación"/>
    <x v="0"/>
    <s v="Bolsa de envoltura"/>
    <x v="0"/>
    <d v="2013-12-29T00:00:00"/>
    <n v="1838"/>
    <n v="2917"/>
    <n v="1079"/>
    <n v="40"/>
    <n v="116680"/>
    <n v="0.03"/>
    <n v="3500.4"/>
    <n v="113179.6"/>
    <n v="627"/>
    <n v="98842"/>
    <n v="27"/>
    <n v="12"/>
    <x v="2"/>
    <s v="SI"/>
    <x v="0"/>
    <s v="Buena Venta"/>
  </r>
  <r>
    <n v="1263376"/>
    <x v="239"/>
    <s v="Ritsa Hightower"/>
    <s v="1/160 Anzac Parade,Kensington"/>
    <s v="Sydney"/>
    <s v="NSW"/>
    <x v="0"/>
    <x v="1"/>
    <s v="Alto"/>
    <s v="Tijeras rectas Apex"/>
    <x v="0"/>
    <s v="Bolsa de envoltura"/>
    <x v="1"/>
    <d v="2014-12-05T00:00:00"/>
    <n v="519"/>
    <n v="1298"/>
    <n v="779"/>
    <n v="31"/>
    <n v="40238"/>
    <n v="0.06"/>
    <n v="2414.2799999999997"/>
    <n v="37823.72"/>
    <n v="314"/>
    <n v="36795"/>
    <n v="1"/>
    <n v="12"/>
    <x v="0"/>
    <s v="NO"/>
    <x v="0"/>
    <s v="Venta Mala"/>
  </r>
  <r>
    <n v="1263376"/>
    <x v="318"/>
    <s v="John Castell"/>
    <s v="38/133-145 Castlereagh St,Sydney"/>
    <s v="Sydney"/>
    <s v="NSW"/>
    <x v="3"/>
    <x v="1"/>
    <s v="Medio"/>
    <s v="Bolsillos de carpeta de poliéster artesanal"/>
    <x v="0"/>
    <s v="Caja pequeña"/>
    <x v="1"/>
    <d v="2013-08-30T00:00:00"/>
    <n v="226"/>
    <n v="358"/>
    <n v="132"/>
    <n v="22"/>
    <n v="7876"/>
    <n v="0.02"/>
    <n v="157.52000000000001"/>
    <n v="7718.48"/>
    <n v="547"/>
    <n v="15327"/>
    <n v="29"/>
    <n v="8"/>
    <x v="2"/>
    <s v="NO"/>
    <x v="0"/>
    <s v="Venta Mala"/>
  </r>
  <r>
    <n v="1263376"/>
    <x v="97"/>
    <s v="Liz Willingham"/>
    <s v="60 Commercial Rd,Prahran"/>
    <s v="Melbourne"/>
    <s v="VIC"/>
    <x v="2"/>
    <x v="8"/>
    <s v="Medio"/>
    <s v="Cubos de Memo Alto"/>
    <x v="1"/>
    <s v="Paquete pequeño"/>
    <x v="1"/>
    <d v="2014-05-07T00:00:00"/>
    <n v="332"/>
    <n v="518"/>
    <n v="186"/>
    <n v="3"/>
    <n v="1554"/>
    <n v="0.03"/>
    <n v="46.62"/>
    <n v="1507.38"/>
    <n v="204"/>
    <n v="15328"/>
    <n v="3"/>
    <n v="5"/>
    <x v="0"/>
    <s v="NO"/>
    <x v="1"/>
    <s v="Venta Mala"/>
  </r>
  <r>
    <n v="1263376"/>
    <x v="161"/>
    <s v="Brendan Murry"/>
    <s v="2/797 Botany Rd,Rosebery"/>
    <s v="Sydney"/>
    <s v="NSW"/>
    <x v="1"/>
    <x v="7"/>
    <s v="Bajo"/>
    <s v="Juego de lápices de color PastelOcean"/>
    <x v="2"/>
    <s v="Paquete pequeño"/>
    <x v="0"/>
    <d v="2014-11-21T00:00:00"/>
    <n v="1111"/>
    <n v="1984"/>
    <n v="873"/>
    <n v="17"/>
    <n v="33728"/>
    <n v="0.01"/>
    <n v="337.28000000000003"/>
    <n v="33390.720000000001"/>
    <n v="410"/>
    <n v="15775"/>
    <n v="19"/>
    <n v="11"/>
    <x v="0"/>
    <s v="NO"/>
    <x v="0"/>
    <s v="Venta Mala"/>
  </r>
  <r>
    <n v="1263741"/>
    <x v="104"/>
    <s v="Dave Kipp"/>
    <s v="221 Barkly St,St Kilda"/>
    <s v="Melbourne"/>
    <s v="VIC"/>
    <x v="1"/>
    <x v="8"/>
    <s v="Bajo"/>
    <s v="Impresora de inyección de tinta a color Emerson Stylus 1520"/>
    <x v="0"/>
    <s v="Caja pequeña"/>
    <x v="0"/>
    <d v="2013-05-10T00:00:00"/>
    <n v="31561"/>
    <n v="50097"/>
    <n v="18536"/>
    <n v="20"/>
    <n v="1001940"/>
    <n v="0.01"/>
    <n v="10019.4"/>
    <n v="991920.6"/>
    <n v="6930"/>
    <n v="52336"/>
    <n v="5"/>
    <n v="5"/>
    <x v="2"/>
    <s v="SI"/>
    <x v="0"/>
    <s v="Venta Mala"/>
  </r>
  <r>
    <n v="1263741"/>
    <x v="114"/>
    <s v="Neil Knudson"/>
    <s v="4A Lyons St,Strathfield"/>
    <s v="Sydney"/>
    <s v="NSW"/>
    <x v="3"/>
    <x v="0"/>
    <s v="Medio"/>
    <s v="Clips de carpeta de metal Smiths"/>
    <x v="0"/>
    <s v="Caja pequeña"/>
    <x v="0"/>
    <d v="2013-10-07T00:00:00"/>
    <n v="160"/>
    <n v="262"/>
    <n v="102"/>
    <n v="32"/>
    <n v="8384"/>
    <n v="0.09"/>
    <n v="754.56"/>
    <n v="7629.4400000000005"/>
    <n v="80"/>
    <n v="8673"/>
    <n v="4"/>
    <n v="10"/>
    <x v="2"/>
    <s v="NO"/>
    <x v="0"/>
    <s v="Venta Mala"/>
  </r>
  <r>
    <n v="1263741"/>
    <x v="420"/>
    <s v="Saphhira Shifley"/>
    <s v="Westfield Miranda, 600 Kingsway,Miranda"/>
    <s v="Sydney"/>
    <s v="NSW"/>
    <x v="1"/>
    <x v="11"/>
    <s v="No especificado"/>
    <s v="Archivos Rollaway Económicos"/>
    <x v="0"/>
    <s v="Caja pequeña"/>
    <x v="0"/>
    <d v="2014-01-05T00:00:00"/>
    <n v="6773"/>
    <n v="16520"/>
    <n v="9747"/>
    <n v="14"/>
    <n v="231280"/>
    <n v="0.01"/>
    <n v="2312.8000000000002"/>
    <n v="228967.2"/>
    <n v="1999"/>
    <n v="771005"/>
    <n v="4"/>
    <n v="1"/>
    <x v="0"/>
    <s v="SI"/>
    <x v="0"/>
    <s v="Buena Venta"/>
  </r>
  <r>
    <n v="1263741"/>
    <x v="13"/>
    <s v="Phillip Flathmann"/>
    <s v="Macquarie Centre Cnr Herring Road &amp; Waterloo Road,Macquarie Park"/>
    <s v="Sydney"/>
    <s v="NSW"/>
    <x v="0"/>
    <x v="5"/>
    <s v="Bajo"/>
    <s v="Impresora matricial Emerson LQ-870"/>
    <x v="1"/>
    <s v="Caja pequeña"/>
    <x v="0"/>
    <d v="2013-11-20T00:00:00"/>
    <n v="21961"/>
    <n v="53564"/>
    <n v="31603"/>
    <n v="40"/>
    <n v="2142560"/>
    <n v="0.04"/>
    <n v="85702.400000000009"/>
    <n v="2056857.6000000001"/>
    <n v="1470"/>
    <n v="60897"/>
    <n v="18"/>
    <n v="11"/>
    <x v="2"/>
    <s v="SI"/>
    <x v="1"/>
    <s v="Venta Mala"/>
  </r>
  <r>
    <n v="1263741"/>
    <x v="422"/>
    <s v="Edward Hooks"/>
    <s v="224A Gertrude St,Fitzroy"/>
    <s v="Melbourne"/>
    <s v="VIC"/>
    <x v="1"/>
    <x v="2"/>
    <s v="Bajo"/>
    <s v="Tiras organizadoras 3Max"/>
    <x v="0"/>
    <s v="Paquete pequeño"/>
    <x v="0"/>
    <d v="2013-08-12T00:00:00"/>
    <n v="340"/>
    <n v="540"/>
    <n v="200"/>
    <n v="50"/>
    <n v="27000"/>
    <n v="0.08"/>
    <n v="2160"/>
    <n v="24840"/>
    <n v="778"/>
    <n v="7971"/>
    <n v="10"/>
    <n v="8"/>
    <x v="2"/>
    <s v="NO"/>
    <x v="0"/>
    <s v="Venta Mala"/>
  </r>
  <r>
    <n v="1264107"/>
    <x v="38"/>
    <s v="Dan Campbell"/>
    <s v="1/173-179 Bronte Rd,Waverley"/>
    <s v="Sydney"/>
    <s v="NSW"/>
    <x v="2"/>
    <x v="9"/>
    <s v="No especificado"/>
    <s v="Teclado de acceso TechSavi"/>
    <x v="0"/>
    <s v="Caja pequeña"/>
    <x v="0"/>
    <d v="2013-10-27T00:00:00"/>
    <n v="831"/>
    <n v="1598"/>
    <n v="767"/>
    <n v="6"/>
    <n v="9588"/>
    <n v="0.02"/>
    <n v="191.76"/>
    <n v="9396.24"/>
    <n v="650"/>
    <n v="43939"/>
    <n v="25"/>
    <n v="10"/>
    <x v="2"/>
    <s v="NO"/>
    <x v="0"/>
    <s v="Venta Mala"/>
  </r>
  <r>
    <n v="1264472"/>
    <x v="423"/>
    <s v="Tra Armssront"/>
    <s v="485 Crown St,Surry Hills"/>
    <s v="Sydney"/>
    <s v="NSW"/>
    <x v="3"/>
    <x v="9"/>
    <s v="No especificado"/>
    <s v="Juego de lápices de dibujo Pizazz"/>
    <x v="0"/>
    <s v="Bolsa de envoltura"/>
    <x v="0"/>
    <d v="2015-06-06T00:00:00"/>
    <n v="117"/>
    <n v="278"/>
    <n v="161"/>
    <n v="34"/>
    <n v="9452"/>
    <n v="0.02"/>
    <n v="189.04"/>
    <n v="9262.9599999999991"/>
    <n v="120"/>
    <n v="6039"/>
    <n v="5"/>
    <n v="6"/>
    <x v="1"/>
    <s v="NO"/>
    <x v="1"/>
    <s v="Venta Mala"/>
  </r>
  <r>
    <n v="1264472"/>
    <x v="26"/>
    <s v="Sandra Glassco"/>
    <s v="224A Gertrude St,Fitzroy"/>
    <s v="Melbourne"/>
    <s v="VIC"/>
    <x v="0"/>
    <x v="2"/>
    <s v="No especificado"/>
    <s v="Clips de carpeta de OIC"/>
    <x v="0"/>
    <s v="Caja pequeña"/>
    <x v="0"/>
    <d v="2015-02-19T00:00:00"/>
    <n v="93"/>
    <n v="148"/>
    <n v="55"/>
    <n v="7"/>
    <n v="1036"/>
    <n v="0.09"/>
    <n v="93.24"/>
    <n v="942.76"/>
    <n v="70"/>
    <n v="4492"/>
    <n v="18"/>
    <n v="2"/>
    <x v="1"/>
    <s v="NO"/>
    <x v="1"/>
    <s v="Venta Mala"/>
  </r>
  <r>
    <n v="1264472"/>
    <x v="369"/>
    <s v="Bart Watters"/>
    <s v="Westfield 1 Anderson St,Chatswood"/>
    <s v="Sydney"/>
    <s v="NSW"/>
    <x v="3"/>
    <x v="5"/>
    <s v="Alto"/>
    <s v="Suite óptica inalámbrica UGen Ultra Professional"/>
    <x v="0"/>
    <s v="Caja pequeña"/>
    <x v="0"/>
    <d v="2014-12-11T00:00:00"/>
    <n v="5452"/>
    <n v="10097"/>
    <n v="4645"/>
    <n v="32"/>
    <n v="323104"/>
    <n v="7.0000000000000007E-2"/>
    <n v="22617.280000000002"/>
    <n v="300486.71999999997"/>
    <n v="718"/>
    <n v="457055"/>
    <n v="10"/>
    <n v="12"/>
    <x v="0"/>
    <s v="SI"/>
    <x v="1"/>
    <s v="Venta Mala"/>
  </r>
  <r>
    <n v="1264837"/>
    <x v="424"/>
    <s v="Laura Armstrong"/>
    <s v="240-242 Johnston Street,Fitzroy"/>
    <s v="Melbourne"/>
    <s v="VIC"/>
    <x v="3"/>
    <x v="2"/>
    <s v="No especificado"/>
    <s v="Suministros de la máquina de encuadernación"/>
    <x v="0"/>
    <s v="Caja pequeña"/>
    <x v="0"/>
    <d v="2015-07-20T00:00:00"/>
    <n v="1838"/>
    <n v="2917"/>
    <n v="1079"/>
    <n v="10"/>
    <n v="29170"/>
    <n v="0.06"/>
    <n v="1750.2"/>
    <n v="27419.8"/>
    <n v="627"/>
    <n v="9839"/>
    <n v="19"/>
    <n v="7"/>
    <x v="1"/>
    <s v="NO"/>
    <x v="1"/>
    <s v="Venta Mala"/>
  </r>
  <r>
    <n v="1264837"/>
    <x v="420"/>
    <s v="Helen Andreada"/>
    <s v="470 Anzac Parade,Kingsford"/>
    <s v="Sydney"/>
    <s v="NSW"/>
    <x v="1"/>
    <x v="0"/>
    <s v="Crítico"/>
    <s v="Tijeras de oficina de Apex"/>
    <x v="0"/>
    <s v="Caja pequeña"/>
    <x v="0"/>
    <d v="2014-01-06T00:00:00"/>
    <n v="94"/>
    <n v="208"/>
    <n v="114"/>
    <n v="23"/>
    <n v="4784"/>
    <n v="0.02"/>
    <n v="95.68"/>
    <n v="4688.32"/>
    <n v="256"/>
    <n v="8753"/>
    <n v="4"/>
    <n v="1"/>
    <x v="0"/>
    <s v="NO"/>
    <x v="1"/>
    <s v="Venta Mala"/>
  </r>
  <r>
    <n v="1264837"/>
    <x v="55"/>
    <s v="Jack OBriant"/>
    <s v="85-113 Dunning Ave,Rosebery"/>
    <s v="Sydney"/>
    <s v="NSW"/>
    <x v="1"/>
    <x v="4"/>
    <s v="Bajo"/>
    <s v="Clips de oro Smiths"/>
    <x v="0"/>
    <s v="Caja pequeña"/>
    <x v="0"/>
    <d v="2013-05-02T00:00:00"/>
    <n v="182"/>
    <n v="298"/>
    <n v="116"/>
    <n v="38"/>
    <n v="11324"/>
    <n v="0.01"/>
    <n v="113.24000000000001"/>
    <n v="11210.76"/>
    <n v="158"/>
    <n v="9499"/>
    <n v="30"/>
    <n v="4"/>
    <x v="2"/>
    <s v="NO"/>
    <x v="0"/>
    <s v="Venta Mala"/>
  </r>
  <r>
    <n v="1265202"/>
    <x v="151"/>
    <s v="Harry Greene"/>
    <s v="470 Anzac Parade,Kingsford"/>
    <s v="Sydney"/>
    <s v="NSW"/>
    <x v="1"/>
    <x v="0"/>
    <s v="Alto"/>
    <s v="12 lápices cortos de colores"/>
    <x v="0"/>
    <s v="Paquete pequeño"/>
    <x v="0"/>
    <d v="2014-12-18T00:00:00"/>
    <n v="109"/>
    <n v="260"/>
    <n v="151"/>
    <n v="10"/>
    <n v="2600"/>
    <n v="0.01"/>
    <n v="26"/>
    <n v="2574"/>
    <n v="240"/>
    <n v="9219"/>
    <n v="16"/>
    <n v="12"/>
    <x v="0"/>
    <s v="NO"/>
    <x v="0"/>
    <s v="Venta Mala"/>
  </r>
  <r>
    <n v="1265202"/>
    <x v="262"/>
    <s v="Dionis Lloyd"/>
    <s v="85-113 Dunning Ave,Rosebery"/>
    <s v="Sydney"/>
    <s v="NSW"/>
    <x v="1"/>
    <x v="4"/>
    <s v="Medio"/>
    <s v="Carpeta Artisan Legal de 4 Anillas"/>
    <x v="0"/>
    <s v="Caja pequeña"/>
    <x v="0"/>
    <d v="2014-01-15T00:00:00"/>
    <n v="1364"/>
    <n v="2098"/>
    <n v="734"/>
    <n v="16"/>
    <n v="33568"/>
    <n v="0.04"/>
    <n v="1342.72"/>
    <n v="32225.279999999999"/>
    <n v="149"/>
    <n v="46628"/>
    <n v="8"/>
    <n v="1"/>
    <x v="0"/>
    <s v="NO"/>
    <x v="0"/>
    <s v="Venta Mala"/>
  </r>
  <r>
    <n v="1265202"/>
    <x v="271"/>
    <s v="Samah Foster"/>
    <s v="Sydney Fish Market, Bank Street, Sydney"/>
    <s v="Sydney"/>
    <s v="NSW"/>
    <x v="3"/>
    <x v="3"/>
    <s v="Alto"/>
    <s v="Contestador automático digital 1726"/>
    <x v="0"/>
    <s v="Bolsa de envoltura"/>
    <x v="0"/>
    <d v="2013-11-23T00:00:00"/>
    <n v="882"/>
    <n v="2099"/>
    <n v="1217"/>
    <n v="34"/>
    <n v="71366"/>
    <n v="0.03"/>
    <n v="2140.98"/>
    <n v="69225.02"/>
    <n v="481"/>
    <n v="46526"/>
    <n v="23"/>
    <n v="11"/>
    <x v="2"/>
    <s v="NO"/>
    <x v="0"/>
    <s v="Venta Mala"/>
  </r>
  <r>
    <n v="1265202"/>
    <x v="0"/>
    <s v="Vivek Sundaresam"/>
    <s v="152 Bunnerong Road,Eastgardens"/>
    <s v="Sydney"/>
    <s v="NSW"/>
    <x v="1"/>
    <x v="0"/>
    <s v="Medio"/>
    <s v="Rotafolio Artesanal Carpeta de Caballete, Negro"/>
    <x v="0"/>
    <s v="Bolsa de envoltura"/>
    <x v="0"/>
    <d v="2014-09-04T00:00:00"/>
    <n v="1388"/>
    <n v="2238"/>
    <n v="850"/>
    <n v="20"/>
    <n v="44760"/>
    <n v="0.06"/>
    <n v="2685.6"/>
    <n v="42074.400000000001"/>
    <n v="1510"/>
    <n v="46638"/>
    <n v="2"/>
    <n v="9"/>
    <x v="0"/>
    <s v="NO"/>
    <x v="1"/>
    <s v="Venta Mala"/>
  </r>
  <r>
    <n v="1265568"/>
    <x v="75"/>
    <s v="Eugene Moren"/>
    <s v="85-113 Dunning Ave,Rosebery"/>
    <s v="Sydney"/>
    <s v="NSW"/>
    <x v="1"/>
    <x v="4"/>
    <s v="Bajo"/>
    <s v="Sacapuntas Smiths SlimLine"/>
    <x v="0"/>
    <s v="Bolsa de envoltura"/>
    <x v="0"/>
    <d v="2013-05-29T00:00:00"/>
    <n v="479"/>
    <n v="1197"/>
    <n v="718"/>
    <n v="31"/>
    <n v="37107"/>
    <n v="0.04"/>
    <n v="1484.28"/>
    <n v="35622.720000000001"/>
    <n v="581"/>
    <n v="9850"/>
    <n v="29"/>
    <n v="5"/>
    <x v="2"/>
    <s v="NO"/>
    <x v="1"/>
    <s v="Venta Mala"/>
  </r>
  <r>
    <n v="1265568"/>
    <x v="297"/>
    <s v="Victoria Pisteka"/>
    <s v="Westfield Sydney,Sydney"/>
    <s v="Sydney"/>
    <s v="NSW"/>
    <x v="0"/>
    <x v="1"/>
    <s v="Medio"/>
    <s v="Fotocopiadora Cando PC940"/>
    <x v="1"/>
    <s v="Caja pequeña"/>
    <x v="0"/>
    <d v="2013-11-07T00:00:00"/>
    <n v="27899"/>
    <n v="44999"/>
    <n v="17100"/>
    <n v="16"/>
    <n v="719984"/>
    <n v="0"/>
    <n v="0"/>
    <n v="719984"/>
    <n v="4900"/>
    <n v="230794"/>
    <n v="5"/>
    <n v="11"/>
    <x v="2"/>
    <s v="SI"/>
    <x v="1"/>
    <s v="Venta Mala"/>
  </r>
  <r>
    <n v="1265568"/>
    <x v="262"/>
    <s v="Anne Pryor"/>
    <s v="1-2/299 Sussex St,Sydney"/>
    <s v="Sydney"/>
    <s v="NSW"/>
    <x v="3"/>
    <x v="6"/>
    <s v="Bajo"/>
    <s v="Lápices de colores Steady Colorific, 12/caja"/>
    <x v="1"/>
    <s v="Caja grande"/>
    <x v="0"/>
    <d v="2014-01-10T00:00:00"/>
    <n v="130"/>
    <n v="288"/>
    <n v="158"/>
    <n v="16"/>
    <n v="4608"/>
    <n v="0"/>
    <n v="0"/>
    <n v="4608"/>
    <n v="101"/>
    <n v="12819"/>
    <n v="8"/>
    <n v="1"/>
    <x v="0"/>
    <s v="NO"/>
    <x v="0"/>
    <s v="Venta Mala"/>
  </r>
  <r>
    <n v="1265568"/>
    <x v="26"/>
    <s v="Sandra Glassco"/>
    <s v="224A Gertrude St,Fitzroy"/>
    <s v="Melbourne"/>
    <s v="VIC"/>
    <x v="1"/>
    <x v="2"/>
    <s v="Crítico"/>
    <s v="Resaltadores estilo tanque Steady Liquid Accent"/>
    <x v="0"/>
    <s v="Bolsa de envoltura"/>
    <x v="0"/>
    <d v="2015-02-19T00:00:00"/>
    <n v="131"/>
    <n v="284"/>
    <n v="153"/>
    <n v="9"/>
    <n v="2556"/>
    <n v="0.08"/>
    <n v="204.48000000000002"/>
    <n v="2351.52"/>
    <n v="93"/>
    <n v="6623"/>
    <n v="18"/>
    <n v="2"/>
    <x v="1"/>
    <s v="NO"/>
    <x v="0"/>
    <s v="Venta Mala"/>
  </r>
  <r>
    <n v="1265933"/>
    <x v="155"/>
    <s v="Jim Kriz"/>
    <s v="85-113 Dunning Ave,Roseberry"/>
    <s v="Sydney"/>
    <s v="NSW"/>
    <x v="3"/>
    <x v="4"/>
    <s v="Medio"/>
    <s v="Teclado TechSavi Internet Navigator"/>
    <x v="0"/>
    <s v="Caja pequeña"/>
    <x v="0"/>
    <d v="2013-06-13T00:00:00"/>
    <n v="651"/>
    <n v="3098"/>
    <n v="2447"/>
    <n v="50"/>
    <n v="154900"/>
    <n v="7.0000000000000007E-2"/>
    <n v="10843.000000000002"/>
    <n v="144057"/>
    <n v="650"/>
    <n v="111936"/>
    <n v="11"/>
    <n v="6"/>
    <x v="2"/>
    <s v="SI"/>
    <x v="0"/>
    <s v="Buena Venta"/>
  </r>
  <r>
    <n v="1266298"/>
    <x v="296"/>
    <s v="Anne Pryor"/>
    <s v="1-2/299 Sussex St,Sydney"/>
    <s v="Sydney"/>
    <s v="NSW"/>
    <x v="1"/>
    <x v="6"/>
    <s v="Alto"/>
    <s v="Tiras organizadoras 3Max"/>
    <x v="1"/>
    <s v="Caja pequeña"/>
    <x v="0"/>
    <d v="2014-01-11T00:00:00"/>
    <n v="340"/>
    <n v="540"/>
    <n v="200"/>
    <n v="20"/>
    <n v="10800"/>
    <n v="0.04"/>
    <n v="432"/>
    <n v="10368"/>
    <n v="778"/>
    <n v="5201"/>
    <n v="10"/>
    <n v="1"/>
    <x v="0"/>
    <s v="NO"/>
    <x v="1"/>
    <s v="Venta Mala"/>
  </r>
  <r>
    <n v="1266298"/>
    <x v="425"/>
    <s v="Jesus Ocampo"/>
    <s v="60 Commercial Rd,Prahran"/>
    <s v="Melbourne"/>
    <s v="VIC"/>
    <x v="2"/>
    <x v="8"/>
    <s v="Medio"/>
    <s v="Tijeras de oficina de Apex"/>
    <x v="0"/>
    <s v="Bolsa de envoltura"/>
    <x v="0"/>
    <d v="2014-12-08T00:00:00"/>
    <n v="94"/>
    <n v="208"/>
    <n v="114"/>
    <n v="37"/>
    <n v="7696"/>
    <n v="0.09"/>
    <n v="692.64"/>
    <n v="7003.36"/>
    <n v="256"/>
    <n v="8753"/>
    <n v="2"/>
    <n v="12"/>
    <x v="0"/>
    <s v="NO"/>
    <x v="1"/>
    <s v="Venta Mala"/>
  </r>
  <r>
    <n v="1266298"/>
    <x v="296"/>
    <s v="Patrick ODonnell"/>
    <s v="21 Wentworth St,Parramatta"/>
    <s v="Sydney"/>
    <s v="NSW"/>
    <x v="3"/>
    <x v="6"/>
    <s v="No especificado"/>
    <s v="Tiras organizadoras 3Max"/>
    <x v="1"/>
    <s v="Caja pequeña"/>
    <x v="1"/>
    <d v="2014-01-12T00:00:00"/>
    <n v="340"/>
    <n v="540"/>
    <n v="200"/>
    <n v="45"/>
    <n v="24300"/>
    <n v="0.02"/>
    <n v="486"/>
    <n v="23814"/>
    <n v="778"/>
    <n v="5201"/>
    <n v="10"/>
    <n v="1"/>
    <x v="0"/>
    <s v="NO"/>
    <x v="0"/>
    <s v="Venta Mala"/>
  </r>
  <r>
    <n v="1266298"/>
    <x v="420"/>
    <s v="Saphhira Shifley"/>
    <s v="Westfield Miranda, 600 Kingsway,Miranda"/>
    <s v="Sydney"/>
    <s v="NSW"/>
    <x v="0"/>
    <x v="11"/>
    <s v="No especificado"/>
    <s v="Tiras organizadoras 3Max"/>
    <x v="0"/>
    <s v="Caja pequeña"/>
    <x v="0"/>
    <d v="2014-01-05T00:00:00"/>
    <n v="340"/>
    <n v="540"/>
    <n v="200"/>
    <n v="33"/>
    <n v="17820"/>
    <n v="0.08"/>
    <n v="1425.6000000000001"/>
    <n v="16394.400000000001"/>
    <n v="778"/>
    <n v="5201"/>
    <n v="4"/>
    <n v="1"/>
    <x v="0"/>
    <s v="NO"/>
    <x v="0"/>
    <s v="Venta Mala"/>
  </r>
  <r>
    <n v="1266298"/>
    <x v="426"/>
    <s v="Patrick Jones"/>
    <s v="221 Barkly St,St Kilda"/>
    <s v="Melbourne"/>
    <s v="VIC"/>
    <x v="0"/>
    <x v="8"/>
    <s v="Crítico"/>
    <s v="Tiras organizadoras 3Max"/>
    <x v="0"/>
    <s v="Bolsa de envoltura"/>
    <x v="0"/>
    <d v="2014-10-20T00:00:00"/>
    <n v="340"/>
    <n v="540"/>
    <n v="200"/>
    <n v="32"/>
    <n v="17280"/>
    <n v="0.03"/>
    <n v="518.4"/>
    <n v="16761.599999999999"/>
    <n v="778"/>
    <n v="5201"/>
    <n v="18"/>
    <n v="10"/>
    <x v="0"/>
    <s v="NO"/>
    <x v="1"/>
    <s v="Venta Mala"/>
  </r>
  <r>
    <n v="1266298"/>
    <x v="296"/>
    <s v="Dave Hallsten"/>
    <s v="1 John St,Waterloo"/>
    <s v="Sydney"/>
    <s v="NSW"/>
    <x v="3"/>
    <x v="13"/>
    <s v="Crítico"/>
    <s v="Tiras organizadoras 3Max"/>
    <x v="0"/>
    <s v="Paquete pequeño"/>
    <x v="0"/>
    <d v="2014-01-10T00:00:00"/>
    <n v="340"/>
    <n v="540"/>
    <n v="200"/>
    <n v="4"/>
    <n v="2160"/>
    <n v="0.03"/>
    <n v="64.8"/>
    <n v="2095.1999999999998"/>
    <n v="778"/>
    <n v="5201"/>
    <n v="10"/>
    <n v="1"/>
    <x v="0"/>
    <s v="NO"/>
    <x v="0"/>
    <s v="Venta Mala"/>
  </r>
  <r>
    <n v="1266298"/>
    <x v="296"/>
    <s v="Anne Pryor"/>
    <s v="1-2/299 Sussex St,Sydney"/>
    <s v="Sydney"/>
    <s v="NSW"/>
    <x v="1"/>
    <x v="6"/>
    <s v="No especificado"/>
    <s v="Tiras organizadoras 3Max"/>
    <x v="0"/>
    <s v="Paquete pequeño"/>
    <x v="0"/>
    <d v="2014-01-10T00:00:00"/>
    <n v="340"/>
    <n v="540"/>
    <n v="200"/>
    <n v="6"/>
    <n v="3240"/>
    <n v="0.01"/>
    <n v="32.4"/>
    <n v="3207.6"/>
    <n v="778"/>
    <n v="5201"/>
    <n v="10"/>
    <n v="1"/>
    <x v="0"/>
    <s v="NO"/>
    <x v="1"/>
    <s v="Venta Mala"/>
  </r>
  <r>
    <n v="1266298"/>
    <x v="262"/>
    <s v="Dionis Lloyd"/>
    <s v="1-2/299 Sussex St,Sydney"/>
    <s v="Sydney"/>
    <s v="NSW"/>
    <x v="0"/>
    <x v="6"/>
    <s v="Crítico"/>
    <s v="Tiras organizadoras 3Max"/>
    <x v="1"/>
    <s v="Caja pequeña"/>
    <x v="0"/>
    <d v="2014-01-15T00:00:00"/>
    <n v="340"/>
    <n v="540"/>
    <n v="200"/>
    <n v="28"/>
    <n v="15120"/>
    <n v="0.04"/>
    <n v="604.80000000000007"/>
    <n v="14515.2"/>
    <n v="778"/>
    <n v="5201"/>
    <n v="8"/>
    <n v="1"/>
    <x v="0"/>
    <s v="NO"/>
    <x v="1"/>
    <s v="Venta Mala"/>
  </r>
  <r>
    <n v="1266298"/>
    <x v="13"/>
    <s v="Phillip Flathmann"/>
    <s v="Macquarie Centre Cnr Herring Road &amp; Waterloo Road,Macquarie Park"/>
    <s v="Sydney"/>
    <s v="NSW"/>
    <x v="1"/>
    <x v="5"/>
    <s v="No especificado"/>
    <s v="Rotafolio Artesanal Carpeta de Caballete, Negro"/>
    <x v="2"/>
    <s v="Paquete pequeño"/>
    <x v="0"/>
    <d v="2013-11-20T00:00:00"/>
    <n v="1388"/>
    <n v="2238"/>
    <n v="850"/>
    <n v="8"/>
    <n v="17904"/>
    <n v="0.01"/>
    <n v="179.04"/>
    <n v="17724.96"/>
    <n v="1510"/>
    <n v="48516"/>
    <n v="18"/>
    <n v="11"/>
    <x v="2"/>
    <s v="NO"/>
    <x v="0"/>
    <s v="Venta Mala"/>
  </r>
  <r>
    <n v="1266298"/>
    <x v="296"/>
    <s v="Nick Zandusky"/>
    <s v="224A Gertrude St,Fitzroy"/>
    <s v="Melbourne"/>
    <s v="VIC"/>
    <x v="2"/>
    <x v="2"/>
    <s v="No especificado"/>
    <s v="Tiras organizadoras 3Max"/>
    <x v="0"/>
    <s v="Caja pequeña"/>
    <x v="0"/>
    <d v="2014-01-11T00:00:00"/>
    <n v="340"/>
    <n v="540"/>
    <n v="200"/>
    <n v="39"/>
    <n v="21060"/>
    <n v="0.06"/>
    <n v="1263.5999999999999"/>
    <n v="19796.400000000001"/>
    <n v="778"/>
    <n v="5201"/>
    <n v="10"/>
    <n v="1"/>
    <x v="0"/>
    <s v="NO"/>
    <x v="0"/>
    <s v="Venta Mala"/>
  </r>
  <r>
    <n v="1266329"/>
    <x v="296"/>
    <s v="Anne Pryor"/>
    <s v="1-2/299 Sussex St,Sydney"/>
    <s v="Sydney"/>
    <s v="NSW"/>
    <x v="3"/>
    <x v="6"/>
    <s v="Bajo"/>
    <s v="Tijeras de oficina de Apex"/>
    <x v="0"/>
    <s v="Caja pequeña"/>
    <x v="0"/>
    <d v="2014-01-10T00:00:00"/>
    <n v="94"/>
    <n v="208"/>
    <n v="114"/>
    <n v="16"/>
    <n v="3328"/>
    <n v="0.02"/>
    <n v="66.56"/>
    <n v="3261.44"/>
    <n v="256"/>
    <n v="8753"/>
    <n v="10"/>
    <n v="1"/>
    <x v="0"/>
    <s v="NO"/>
    <x v="1"/>
    <s v="Venta Mala"/>
  </r>
  <r>
    <n v="1266329"/>
    <x v="179"/>
    <s v="Grant Carroll"/>
    <s v="10 O'Connell St,Sydney"/>
    <s v="Sydney"/>
    <s v="NSW"/>
    <x v="1"/>
    <x v="6"/>
    <s v="Bajo"/>
    <s v="Rotuladores fluorescentes artesanales de estilo de escritorio de alto litro"/>
    <x v="0"/>
    <s v="Paquete pequeño"/>
    <x v="0"/>
    <d v="2015-08-15T00:00:00"/>
    <n v="176"/>
    <n v="338"/>
    <n v="162"/>
    <n v="49"/>
    <n v="16562"/>
    <n v="0.01"/>
    <n v="165.62"/>
    <n v="16396.38"/>
    <n v="85"/>
    <n v="8753"/>
    <n v="12"/>
    <n v="8"/>
    <x v="1"/>
    <s v="NO"/>
    <x v="1"/>
    <s v="Venta Mala"/>
  </r>
  <r>
    <n v="1266329"/>
    <x v="82"/>
    <s v="Naresj Patel"/>
    <s v="106 Ebley Street,Bondi Junction"/>
    <s v="Sydney"/>
    <s v="NSW"/>
    <x v="1"/>
    <x v="9"/>
    <s v="Medio"/>
    <s v="Tijeras de oficina de Apex"/>
    <x v="0"/>
    <s v="Bolsa de envoltura"/>
    <x v="0"/>
    <d v="2013-09-15T00:00:00"/>
    <n v="94"/>
    <n v="208"/>
    <n v="114"/>
    <n v="47"/>
    <n v="9776"/>
    <n v="0.01"/>
    <n v="97.76"/>
    <n v="9678.24"/>
    <n v="256"/>
    <n v="8753"/>
    <n v="11"/>
    <n v="9"/>
    <x v="2"/>
    <s v="NO"/>
    <x v="0"/>
    <s v="Venta Mala"/>
  </r>
  <r>
    <n v="1266329"/>
    <x v="296"/>
    <s v="Anne Pryor"/>
    <s v="1-2/299 Sussex St,Sydney"/>
    <s v="Sydney"/>
    <s v="NSW"/>
    <x v="2"/>
    <x v="6"/>
    <s v="Bajo"/>
    <s v="Tijeras de oficina de Apex"/>
    <x v="1"/>
    <s v="Paquete pequeño"/>
    <x v="0"/>
    <d v="2014-01-10T00:00:00"/>
    <n v="94"/>
    <n v="208"/>
    <n v="114"/>
    <n v="19"/>
    <n v="3952"/>
    <n v="0.09"/>
    <n v="355.68"/>
    <n v="3596.32"/>
    <n v="256"/>
    <n v="8753"/>
    <n v="10"/>
    <n v="1"/>
    <x v="0"/>
    <s v="NO"/>
    <x v="0"/>
    <s v="Venta Mala"/>
  </r>
  <r>
    <n v="1266663"/>
    <x v="427"/>
    <s v="Ed Jacobs"/>
    <s v="22 Civic Rd,Auburn"/>
    <s v="Sydney"/>
    <s v="NSW"/>
    <x v="1"/>
    <x v="4"/>
    <s v="Bajo"/>
    <s v="Carpetas económicas"/>
    <x v="0"/>
    <s v="Caja pequeña"/>
    <x v="0"/>
    <d v="2013-10-27T00:00:00"/>
    <n v="133"/>
    <n v="208"/>
    <n v="75"/>
    <n v="38"/>
    <n v="7904"/>
    <n v="0.05"/>
    <n v="395.20000000000005"/>
    <n v="7508.8"/>
    <n v="149"/>
    <n v="534"/>
    <n v="24"/>
    <n v="10"/>
    <x v="2"/>
    <s v="NO"/>
    <x v="0"/>
    <s v="Venta Mala"/>
  </r>
  <r>
    <n v="1266663"/>
    <x v="428"/>
    <s v="Kelly Williams"/>
    <s v="499-501 Lygon Street,Carlton North"/>
    <s v="Melbourne"/>
    <s v="VIC"/>
    <x v="3"/>
    <x v="8"/>
    <s v="Crítico"/>
    <s v="Tiras organizadoras 3Max"/>
    <x v="1"/>
    <s v="Caja mediana"/>
    <x v="0"/>
    <d v="2016-08-25T00:00:00"/>
    <n v="340"/>
    <n v="540"/>
    <n v="200"/>
    <n v="8"/>
    <n v="4320"/>
    <n v="0.09"/>
    <n v="388.8"/>
    <n v="3931.2"/>
    <n v="778"/>
    <n v="11329"/>
    <n v="24"/>
    <n v="8"/>
    <x v="3"/>
    <s v="NO"/>
    <x v="0"/>
    <s v="Venta Mala"/>
  </r>
  <r>
    <n v="1266663"/>
    <x v="217"/>
    <s v="Bor Nyng"/>
    <s v="506 Swan Street,Richmond"/>
    <s v="Melbourne"/>
    <s v="VIC"/>
    <x v="0"/>
    <x v="2"/>
    <s v="No especificado"/>
    <s v="Libro de registro de mensajes de voz por cable"/>
    <x v="0"/>
    <s v="Caja pequeña"/>
    <x v="0"/>
    <d v="2013-09-28T00:00:00"/>
    <n v="290"/>
    <n v="476"/>
    <n v="186"/>
    <n v="33"/>
    <n v="15708"/>
    <n v="0.08"/>
    <n v="1256.6400000000001"/>
    <n v="14451.36"/>
    <n v="88"/>
    <n v="5296"/>
    <n v="26"/>
    <n v="9"/>
    <x v="2"/>
    <s v="NO"/>
    <x v="1"/>
    <s v="Venta Mala"/>
  </r>
  <r>
    <n v="1267029"/>
    <x v="429"/>
    <s v="Chuck Clark"/>
    <s v="53-55 Liverpool St,Sydney"/>
    <s v="Sydney"/>
    <s v="NSW"/>
    <x v="1"/>
    <x v="0"/>
    <s v="Alto"/>
    <s v="Impresora de inyección de tinta a color Cando S750"/>
    <x v="0"/>
    <s v="Bolsa de envoltura"/>
    <x v="0"/>
    <d v="2014-10-11T00:00:00"/>
    <n v="7500"/>
    <n v="12097"/>
    <n v="4597"/>
    <n v="47"/>
    <n v="568559"/>
    <n v="0"/>
    <n v="0"/>
    <n v="568559"/>
    <n v="2630"/>
    <n v="373684"/>
    <n v="10"/>
    <n v="10"/>
    <x v="0"/>
    <s v="SI"/>
    <x v="1"/>
    <s v="Venta Mala"/>
  </r>
  <r>
    <n v="1267029"/>
    <x v="221"/>
    <s v="Bary Gonzalez"/>
    <s v="1 John Street,Waterloo"/>
    <s v="Sydney"/>
    <s v="NSW"/>
    <x v="1"/>
    <x v="13"/>
    <s v="Medio"/>
    <s v="Chinchetas Smiths"/>
    <x v="0"/>
    <s v="Bolsa de envoltura"/>
    <x v="0"/>
    <d v="2015-07-19T00:00:00"/>
    <n v="94"/>
    <n v="188"/>
    <n v="94"/>
    <n v="20"/>
    <n v="3760"/>
    <n v="0.06"/>
    <n v="225.6"/>
    <n v="3534.4"/>
    <n v="79"/>
    <n v="6400"/>
    <n v="15"/>
    <n v="7"/>
    <x v="1"/>
    <s v="NO"/>
    <x v="1"/>
    <s v="Venta Mala"/>
  </r>
  <r>
    <n v="1267029"/>
    <x v="229"/>
    <s v="Patrick Ryan"/>
    <s v="Cnr Williams Road &amp; Lechlade Ave,South Yarra"/>
    <s v="Melbourne"/>
    <s v="VIC"/>
    <x v="0"/>
    <x v="8"/>
    <s v="Medio"/>
    <s v="Teclado programable Adesso de 142 teclas"/>
    <x v="0"/>
    <s v="Caja pequeña"/>
    <x v="1"/>
    <d v="2015-07-05T00:00:00"/>
    <n v="3202"/>
    <n v="15248"/>
    <n v="12046"/>
    <n v="30"/>
    <n v="457440"/>
    <n v="0.02"/>
    <n v="9148.8000000000011"/>
    <n v="448291.2"/>
    <n v="400"/>
    <n v="279275"/>
    <n v="4"/>
    <n v="7"/>
    <x v="1"/>
    <s v="SI"/>
    <x v="0"/>
    <s v="Buena Venta"/>
  </r>
  <r>
    <n v="1267029"/>
    <x v="26"/>
    <s v="Sandra Glassco"/>
    <s v="224A Gertrude St,Fitzroy"/>
    <s v="Melbourne"/>
    <s v="VIC"/>
    <x v="1"/>
    <x v="2"/>
    <s v="No especificado"/>
    <s v="Etiquetas Artisan 487"/>
    <x v="0"/>
    <s v="Bolsa de envoltura"/>
    <x v="0"/>
    <d v="2015-02-21T00:00:00"/>
    <n v="229"/>
    <n v="369"/>
    <n v="140"/>
    <n v="27"/>
    <n v="9963"/>
    <n v="0.08"/>
    <n v="797.04"/>
    <n v="9165.9599999999991"/>
    <n v="50"/>
    <n v="4004"/>
    <n v="18"/>
    <n v="2"/>
    <x v="1"/>
    <s v="NO"/>
    <x v="1"/>
    <s v="Venta Mala"/>
  </r>
  <r>
    <n v="1267029"/>
    <x v="393"/>
    <s v="Rick Duston"/>
    <s v="260 Marrickville Rd,Marrickville"/>
    <s v="Sydney"/>
    <s v="NSW"/>
    <x v="0"/>
    <x v="5"/>
    <s v="Crítico"/>
    <s v="Carpetas Angle-D con anillos de bloqueo, portaetiquetas"/>
    <x v="0"/>
    <s v="Caja pequeña"/>
    <x v="0"/>
    <d v="2014-03-12T00:00:00"/>
    <n v="453"/>
    <n v="730"/>
    <n v="277"/>
    <n v="28"/>
    <n v="20440"/>
    <n v="0.04"/>
    <n v="817.6"/>
    <n v="19622.400000000001"/>
    <n v="772"/>
    <n v="52605"/>
    <n v="11"/>
    <n v="3"/>
    <x v="0"/>
    <s v="NO"/>
    <x v="0"/>
    <s v="Venta Mala"/>
  </r>
  <r>
    <n v="1267029"/>
    <x v="180"/>
    <s v="Kristina Nunn"/>
    <s v="22 Civic Rd,Auburn"/>
    <s v="Sydney"/>
    <s v="NSW"/>
    <x v="2"/>
    <x v="4"/>
    <s v="Alto"/>
    <s v="Lápices de colores DrawIt, juego de 48 colores"/>
    <x v="1"/>
    <s v="Paquete pequeño"/>
    <x v="0"/>
    <d v="2013-11-02T00:00:00"/>
    <n v="2156"/>
    <n v="3655"/>
    <n v="1499"/>
    <n v="10"/>
    <n v="36550"/>
    <n v="0.01"/>
    <n v="365.5"/>
    <n v="36184.5"/>
    <n v="1389"/>
    <n v="6390"/>
    <n v="1"/>
    <n v="11"/>
    <x v="2"/>
    <s v="NO"/>
    <x v="1"/>
    <s v="Venta Mala"/>
  </r>
  <r>
    <n v="1267029"/>
    <x v="30"/>
    <s v="Valerie Dominguez"/>
    <s v="152 Bunnerong Road,Eastgardens"/>
    <s v="Sydney"/>
    <s v="NSW"/>
    <x v="1"/>
    <x v="0"/>
    <s v="Alto"/>
    <s v="Fotocopiadora Cando PC940"/>
    <x v="2"/>
    <s v="Paquete pequeño"/>
    <x v="0"/>
    <d v="2013-08-17T00:00:00"/>
    <n v="27899"/>
    <n v="44999"/>
    <n v="17100"/>
    <n v="37"/>
    <n v="1664963"/>
    <n v="0.09"/>
    <n v="149846.66999999998"/>
    <n v="1515116.33"/>
    <n v="4900"/>
    <n v="46655"/>
    <n v="17"/>
    <n v="8"/>
    <x v="2"/>
    <s v="SI"/>
    <x v="1"/>
    <s v="Venta Mala"/>
  </r>
  <r>
    <n v="1267029"/>
    <x v="296"/>
    <s v="Nick Zandusky"/>
    <s v="224A Gertrude St,Fitzroy"/>
    <s v="Melbourne"/>
    <s v="VIC"/>
    <x v="1"/>
    <x v="2"/>
    <s v="Alto"/>
    <s v="Lámpara de trabajo polarizada 3Max con brazo de sujeción, gris claro"/>
    <x v="0"/>
    <s v="Caja pequeña"/>
    <x v="0"/>
    <d v="2014-01-11T00:00:00"/>
    <n v="5616"/>
    <n v="13698"/>
    <n v="8082"/>
    <n v="41"/>
    <n v="561618"/>
    <n v="0.03"/>
    <n v="16848.54"/>
    <n v="544769.46"/>
    <n v="2449"/>
    <n v="244082"/>
    <n v="10"/>
    <n v="1"/>
    <x v="0"/>
    <s v="SI"/>
    <x v="1"/>
    <s v="Venta Mala"/>
  </r>
  <r>
    <n v="1267029"/>
    <x v="387"/>
    <s v="Ken Lonsdale"/>
    <s v="99 Lygon Street,East Brunswick"/>
    <s v="Melbourne"/>
    <s v="VIC"/>
    <x v="0"/>
    <x v="2"/>
    <s v="Bajo"/>
    <s v="Marco de documentos de aluminio"/>
    <x v="0"/>
    <s v="Paquete pequeño"/>
    <x v="0"/>
    <d v="2014-01-27T00:00:00"/>
    <n v="550"/>
    <n v="1222"/>
    <n v="672"/>
    <n v="46"/>
    <n v="56212"/>
    <n v="0.09"/>
    <n v="5059.08"/>
    <n v="51152.92"/>
    <n v="285"/>
    <n v="22819"/>
    <n v="27"/>
    <n v="1"/>
    <x v="0"/>
    <s v="NO"/>
    <x v="1"/>
    <s v="Venta Mala"/>
  </r>
  <r>
    <n v="1267394"/>
    <x v="430"/>
    <s v="Harold Ryan"/>
    <s v="4A Lyons St,Strathfield"/>
    <s v="Sydney"/>
    <s v="NSW"/>
    <x v="3"/>
    <x v="0"/>
    <s v="Medio"/>
    <s v="Juego de lápices de dibujo Pizazz"/>
    <x v="0"/>
    <s v="Paquete pequeño"/>
    <x v="0"/>
    <d v="2014-11-23T00:00:00"/>
    <n v="153"/>
    <n v="278"/>
    <n v="125"/>
    <n v="22"/>
    <n v="6116"/>
    <n v="7.0000000000000007E-2"/>
    <n v="428.12000000000006"/>
    <n v="5687.88"/>
    <n v="134"/>
    <n v="15737"/>
    <n v="22"/>
    <n v="11"/>
    <x v="0"/>
    <s v="NO"/>
    <x v="1"/>
    <s v="Venta Mala"/>
  </r>
  <r>
    <n v="1267394"/>
    <x v="313"/>
    <s v="Philip Brown"/>
    <s v="499-501 Lygon Street,Carlton North"/>
    <s v="Melbourne"/>
    <s v="VIC"/>
    <x v="3"/>
    <x v="8"/>
    <s v="Medio"/>
    <s v="Resaltadores estilo tanque Steady Liquid Accent"/>
    <x v="0"/>
    <s v="Bolsa de envoltura"/>
    <x v="0"/>
    <d v="2014-10-21T00:00:00"/>
    <n v="131"/>
    <n v="284"/>
    <n v="153"/>
    <n v="50"/>
    <n v="14200"/>
    <n v="0.08"/>
    <n v="1136"/>
    <n v="13064"/>
    <n v="93"/>
    <n v="6557"/>
    <n v="21"/>
    <n v="10"/>
    <x v="0"/>
    <s v="NO"/>
    <x v="1"/>
    <s v="Venta Mala"/>
  </r>
  <r>
    <n v="1267394"/>
    <x v="59"/>
    <s v="Christy Brittain"/>
    <s v="Shop 1, 186-190 Church Street,Parramatta;46a Macleay Street,Potts Point"/>
    <s v="Sydney"/>
    <s v="NSW"/>
    <x v="1"/>
    <x v="4"/>
    <s v="Crítico"/>
    <s v="Archivo caliente de escritorio de 3 bolsillos"/>
    <x v="0"/>
    <s v="Bolsa de envoltura"/>
    <x v="0"/>
    <d v="2013-07-05T00:00:00"/>
    <n v="2218"/>
    <n v="5410"/>
    <n v="3192"/>
    <n v="2"/>
    <n v="10820"/>
    <n v="0.06"/>
    <n v="649.19999999999993"/>
    <n v="10170.799999999999"/>
    <n v="1999"/>
    <n v="27959"/>
    <n v="4"/>
    <n v="7"/>
    <x v="2"/>
    <s v="NO"/>
    <x v="1"/>
    <s v="Venta Mala"/>
  </r>
  <r>
    <n v="1267394"/>
    <x v="109"/>
    <s v="Stephanie Ulpright"/>
    <s v="541 Church St ,Richmond"/>
    <s v="Melbourne"/>
    <s v="VIC"/>
    <x v="2"/>
    <x v="8"/>
    <s v="Alto"/>
    <s v="Lápices Reciclados Steady EarthWrite, Medio Suave, #2"/>
    <x v="0"/>
    <s v="Bolsa de envoltura"/>
    <x v="0"/>
    <d v="2013-10-13T00:00:00"/>
    <n v="90"/>
    <n v="210"/>
    <n v="120"/>
    <n v="1"/>
    <n v="210"/>
    <n v="0.02"/>
    <n v="4.2"/>
    <n v="205.8"/>
    <n v="70"/>
    <n v="3279"/>
    <n v="11"/>
    <n v="10"/>
    <x v="2"/>
    <s v="NO"/>
    <x v="1"/>
    <s v="Venta Mala"/>
  </r>
  <r>
    <n v="1267759"/>
    <x v="398"/>
    <s v="Larry Tron"/>
    <s v="4A Lyons St,Strathfield"/>
    <s v="Sydney"/>
    <s v="NSW"/>
    <x v="2"/>
    <x v="0"/>
    <s v="Alto"/>
    <s v="Carpetas Angle-D con anillos de bloqueo, portaetiquetas"/>
    <x v="0"/>
    <s v="Bolsa de envoltura"/>
    <x v="0"/>
    <d v="2014-12-07T00:00:00"/>
    <n v="453"/>
    <n v="730"/>
    <n v="277"/>
    <n v="27"/>
    <n v="19710"/>
    <n v="7.0000000000000007E-2"/>
    <n v="1379.7"/>
    <n v="18330.3"/>
    <n v="772"/>
    <n v="17899"/>
    <n v="5"/>
    <n v="12"/>
    <x v="0"/>
    <s v="NO"/>
    <x v="0"/>
    <s v="Venta Mala"/>
  </r>
  <r>
    <n v="1267759"/>
    <x v="79"/>
    <s v="Erica Smith"/>
    <s v="188 Pitt Street,Sydney"/>
    <s v="Sydney"/>
    <s v="NSW"/>
    <x v="0"/>
    <x v="0"/>
    <s v="Alto"/>
    <s v="Recortadoras de acero inoxidable de la serie ejecutiva de Apex Office"/>
    <x v="0"/>
    <s v="Caja pequeña"/>
    <x v="0"/>
    <d v="2013-03-27T00:00:00"/>
    <n v="351"/>
    <n v="857"/>
    <n v="506"/>
    <n v="2"/>
    <n v="1714"/>
    <n v="0.05"/>
    <n v="85.7"/>
    <n v="1628.3"/>
    <n v="614"/>
    <n v="19944"/>
    <n v="27"/>
    <n v="3"/>
    <x v="2"/>
    <s v="NO"/>
    <x v="0"/>
    <s v="Venta Mala"/>
  </r>
  <r>
    <n v="1268124"/>
    <x v="262"/>
    <s v="Dionis Lloyd"/>
    <s v="85-113 Dunning Ave,Rosebery"/>
    <s v="Sydney"/>
    <s v="NSW"/>
    <x v="0"/>
    <x v="4"/>
    <s v="No especificado"/>
    <s v="Bolsillos de carpeta de poliéster artesanal"/>
    <x v="0"/>
    <s v="Caja pequeña"/>
    <x v="0"/>
    <d v="2014-01-15T00:00:00"/>
    <n v="226"/>
    <n v="358"/>
    <n v="132"/>
    <n v="33"/>
    <n v="11814"/>
    <n v="0.05"/>
    <n v="590.70000000000005"/>
    <n v="11223.3"/>
    <n v="547"/>
    <n v="13333"/>
    <n v="8"/>
    <n v="1"/>
    <x v="0"/>
    <s v="NO"/>
    <x v="0"/>
    <s v="Venta Mala"/>
  </r>
  <r>
    <n v="1268124"/>
    <x v="420"/>
    <s v="Helen Andreada"/>
    <s v="470 Anzac Parade,Kingsford"/>
    <s v="Sydney"/>
    <s v="NSW"/>
    <x v="1"/>
    <x v="0"/>
    <s v="No especificado"/>
    <s v="Suite óptica inalámbrica UGen Ultra Professional"/>
    <x v="0"/>
    <s v="Bolsa de envoltura"/>
    <x v="0"/>
    <d v="2014-01-06T00:00:00"/>
    <n v="15650"/>
    <n v="30097"/>
    <n v="14447"/>
    <n v="31"/>
    <n v="933007"/>
    <n v="0.08"/>
    <n v="74640.56"/>
    <n v="858366.44"/>
    <n v="718"/>
    <n v="219475"/>
    <n v="4"/>
    <n v="1"/>
    <x v="0"/>
    <s v="SI"/>
    <x v="0"/>
    <s v="Buena Venta"/>
  </r>
  <r>
    <n v="1268490"/>
    <x v="37"/>
    <s v="Ashley Jarboe"/>
    <s v="180 High Street,Windsor"/>
    <s v="Melbourne"/>
    <s v="VIC"/>
    <x v="0"/>
    <x v="2"/>
    <s v="Bajo"/>
    <s v="TipoApertura lateral derecha Sobres expansivos de pelar y seel"/>
    <x v="0"/>
    <s v="Bolsa de envoltura"/>
    <x v="0"/>
    <d v="2014-01-18T00:00:00"/>
    <n v="5429"/>
    <n v="9048"/>
    <n v="3619"/>
    <n v="1"/>
    <n v="9048"/>
    <n v="0.02"/>
    <n v="180.96"/>
    <n v="8867.0400000000009"/>
    <n v="1999"/>
    <n v="43183"/>
    <n v="13"/>
    <n v="1"/>
    <x v="0"/>
    <s v="NO"/>
    <x v="0"/>
    <s v="Venta Mala"/>
  </r>
  <r>
    <n v="1268490"/>
    <x v="112"/>
    <s v="Brendan Murry"/>
    <s v="2/797 Botany Rd,Rosebery"/>
    <s v="Sydney"/>
    <s v="NSW"/>
    <x v="0"/>
    <x v="7"/>
    <s v="Bajo"/>
    <s v="Tijeras Apex Box Cutter"/>
    <x v="1"/>
    <s v="Paquete pequeño"/>
    <x v="1"/>
    <d v="2014-10-31T00:00:00"/>
    <n v="419"/>
    <n v="1023"/>
    <n v="604"/>
    <n v="46"/>
    <n v="47058"/>
    <n v="0.09"/>
    <n v="4235.22"/>
    <n v="42822.78"/>
    <n v="468"/>
    <n v="27584"/>
    <n v="29"/>
    <n v="10"/>
    <x v="0"/>
    <s v="NO"/>
    <x v="0"/>
    <s v="Venta Mala"/>
  </r>
  <r>
    <n v="1268490"/>
    <x v="296"/>
    <s v="Nick Zandusky"/>
    <s v="224A Gertrude St,Fitzroy"/>
    <s v="Melbourne"/>
    <s v="VIC"/>
    <x v="0"/>
    <x v="2"/>
    <s v="No especificado"/>
    <s v="Cubos de Memo Alto"/>
    <x v="0"/>
    <s v="Caja pequeña"/>
    <x v="0"/>
    <d v="2014-01-11T00:00:00"/>
    <n v="332"/>
    <n v="518"/>
    <n v="186"/>
    <n v="21"/>
    <n v="10878"/>
    <n v="0"/>
    <n v="0"/>
    <n v="10878"/>
    <n v="204"/>
    <n v="5283"/>
    <n v="10"/>
    <n v="1"/>
    <x v="0"/>
    <s v="NO"/>
    <x v="0"/>
    <s v="Venta Mala"/>
  </r>
  <r>
    <n v="1268855"/>
    <x v="106"/>
    <s v="Airls Lampticp"/>
    <s v="180 High Street,Windsor"/>
    <s v="Melbourne"/>
    <s v="VIC"/>
    <x v="0"/>
    <x v="2"/>
    <s v="Alto"/>
    <s v="Tiras organizadoras 3Max"/>
    <x v="0"/>
    <s v="Bolsa de envoltura"/>
    <x v="0"/>
    <d v="2014-02-16T00:00:00"/>
    <n v="340"/>
    <n v="540"/>
    <n v="200"/>
    <n v="22"/>
    <n v="11880"/>
    <n v="0.04"/>
    <n v="475.2"/>
    <n v="11404.8"/>
    <n v="778"/>
    <n v="15259"/>
    <n v="15"/>
    <n v="2"/>
    <x v="0"/>
    <s v="NO"/>
    <x v="1"/>
    <s v="Venta Mala"/>
  </r>
  <r>
    <n v="1268855"/>
    <x v="255"/>
    <s v="Dianna Arnett"/>
    <s v="99 Lygon Street,East Brunswick"/>
    <s v="Melbourne"/>
    <s v="VIC"/>
    <x v="1"/>
    <x v="2"/>
    <s v="Bajo"/>
    <s v="Lengüetas de plástico reposicionables imprimibles artesanalmente"/>
    <x v="0"/>
    <s v="Bolsa de envoltura"/>
    <x v="0"/>
    <d v="2015-04-30T00:00:00"/>
    <n v="533"/>
    <n v="860"/>
    <n v="327"/>
    <n v="40"/>
    <n v="34400"/>
    <n v="0.01"/>
    <n v="344"/>
    <n v="34056"/>
    <n v="619"/>
    <n v="15357"/>
    <n v="28"/>
    <n v="4"/>
    <x v="1"/>
    <s v="NO"/>
    <x v="1"/>
    <s v="Venta Mala"/>
  </r>
  <r>
    <n v="1268855"/>
    <x v="133"/>
    <s v="Denny Joy"/>
    <s v="99 Lygon Street,East Brunswick"/>
    <s v="Melbourne"/>
    <s v="VIC"/>
    <x v="0"/>
    <x v="2"/>
    <s v="Crítico"/>
    <s v="Tijeras de acero inoxidable preferidas de Apex"/>
    <x v="1"/>
    <s v="Caja pequeña"/>
    <x v="0"/>
    <d v="2013-08-01T00:00:00"/>
    <n v="250"/>
    <n v="568"/>
    <n v="318"/>
    <n v="46"/>
    <n v="26128"/>
    <n v="0.06"/>
    <n v="1567.6799999999998"/>
    <n v="24560.32"/>
    <n v="360"/>
    <n v="23974"/>
    <n v="30"/>
    <n v="8"/>
    <x v="2"/>
    <s v="NO"/>
    <x v="0"/>
    <s v="Venta Mala"/>
  </r>
  <r>
    <n v="1268855"/>
    <x v="44"/>
    <s v="Giulietta Weimer"/>
    <s v="48 Albion St,Surry Hills"/>
    <s v="Sydney"/>
    <s v="NSW"/>
    <x v="1"/>
    <x v="1"/>
    <s v="No especificado"/>
    <s v="Tijeras Apex Box Cutter"/>
    <x v="1"/>
    <s v="Caja mediana"/>
    <x v="1"/>
    <d v="2013-02-23T00:00:00"/>
    <n v="419"/>
    <n v="1023"/>
    <n v="604"/>
    <n v="27"/>
    <n v="27621"/>
    <n v="0.09"/>
    <n v="2485.89"/>
    <n v="25135.11"/>
    <n v="468"/>
    <n v="43474"/>
    <n v="23"/>
    <n v="2"/>
    <x v="2"/>
    <s v="NO"/>
    <x v="1"/>
    <s v="Venta Mala"/>
  </r>
  <r>
    <n v="1269220"/>
    <x v="54"/>
    <s v="Alex Russell"/>
    <s v="99 Lygon Street,East Brunswick"/>
    <s v="Melbourne"/>
    <s v="VIC"/>
    <x v="1"/>
    <x v="2"/>
    <s v="Medio"/>
    <s v="Tiras organizadoras 3Max"/>
    <x v="1"/>
    <s v="Caja mediana"/>
    <x v="0"/>
    <d v="2013-05-15T00:00:00"/>
    <n v="340"/>
    <n v="540"/>
    <n v="200"/>
    <n v="33"/>
    <n v="17820"/>
    <n v="0.01"/>
    <n v="178.20000000000002"/>
    <n v="17641.8"/>
    <n v="778"/>
    <n v="7658"/>
    <n v="13"/>
    <n v="5"/>
    <x v="2"/>
    <s v="NO"/>
    <x v="0"/>
    <s v="Venta Mala"/>
  </r>
  <r>
    <n v="1269220"/>
    <x v="75"/>
    <s v="Eudokia Martin"/>
    <s v="412 Brunswick St,Fitzroy"/>
    <s v="Melbourne"/>
    <s v="VIC"/>
    <x v="2"/>
    <x v="2"/>
    <s v="No especificado"/>
    <s v="Etiquetas Artisan 474"/>
    <x v="0"/>
    <s v="Bolsa de envoltura"/>
    <x v="0"/>
    <d v="2013-05-25T00:00:00"/>
    <n v="184"/>
    <n v="288"/>
    <n v="104"/>
    <n v="27"/>
    <n v="7776"/>
    <n v="0.04"/>
    <n v="311.04000000000002"/>
    <n v="7464.96"/>
    <n v="99"/>
    <n v="8839"/>
    <n v="29"/>
    <n v="5"/>
    <x v="2"/>
    <s v="NO"/>
    <x v="0"/>
    <s v="Venta Mala"/>
  </r>
  <r>
    <n v="1269585"/>
    <x v="431"/>
    <s v="Dionis Lloyd"/>
    <s v="85-113 Dunning Ave,Rosebery"/>
    <s v="Sydney"/>
    <s v="NSW"/>
    <x v="0"/>
    <x v="4"/>
    <s v="Medio"/>
    <s v="Sacapuntas Smiths SlimLine"/>
    <x v="0"/>
    <s v="Caja pequeña"/>
    <x v="0"/>
    <d v="2014-03-28T00:00:00"/>
    <n v="479"/>
    <n v="1197"/>
    <n v="718"/>
    <n v="45"/>
    <n v="53865"/>
    <n v="0"/>
    <n v="0"/>
    <n v="53865"/>
    <n v="581"/>
    <n v="14739"/>
    <n v="28"/>
    <n v="3"/>
    <x v="0"/>
    <s v="NO"/>
    <x v="1"/>
    <s v="Venta Mala"/>
  </r>
  <r>
    <n v="1269951"/>
    <x v="389"/>
    <s v="Jeremy Pistek"/>
    <s v="85-113 Dunning Ave,Roseberry"/>
    <s v="Sydney"/>
    <s v="NSW"/>
    <x v="0"/>
    <x v="4"/>
    <s v="No especificado"/>
    <s v="Iluminadores fluorescentes de DrawIt"/>
    <x v="0"/>
    <s v="Caja pequeña"/>
    <x v="0"/>
    <d v="2014-01-25T00:00:00"/>
    <n v="195"/>
    <n v="398"/>
    <n v="203"/>
    <n v="31"/>
    <n v="12338"/>
    <n v="0.08"/>
    <n v="987.04000000000008"/>
    <n v="11350.96"/>
    <n v="83"/>
    <n v="15259"/>
    <n v="24"/>
    <n v="1"/>
    <x v="0"/>
    <s v="NO"/>
    <x v="1"/>
    <s v="Venta Mala"/>
  </r>
  <r>
    <n v="1269951"/>
    <x v="178"/>
    <s v="Ed Braxton"/>
    <s v="499-501 Lygon Street,Carlton North"/>
    <s v="Melbourne"/>
    <s v="VIC"/>
    <x v="0"/>
    <x v="8"/>
    <s v="Alto"/>
    <s v="Clips de carpeta de metal Smiths"/>
    <x v="0"/>
    <s v="Caja pequeña"/>
    <x v="0"/>
    <d v="2014-12-05T00:00:00"/>
    <n v="160"/>
    <n v="262"/>
    <n v="102"/>
    <n v="30"/>
    <n v="7860"/>
    <n v="0.03"/>
    <n v="235.79999999999998"/>
    <n v="7624.2"/>
    <n v="80"/>
    <n v="15259"/>
    <n v="4"/>
    <n v="12"/>
    <x v="0"/>
    <s v="NO"/>
    <x v="1"/>
    <s v="Venta Mala"/>
  </r>
  <r>
    <n v="1269951"/>
    <x v="119"/>
    <s v="Fred Wasserman"/>
    <s v="61 York St,Sydney"/>
    <s v="Sydney"/>
    <s v="NSW"/>
    <x v="2"/>
    <x v="9"/>
    <s v="Crítico"/>
    <s v="Smiths Bolldog Clip"/>
    <x v="0"/>
    <s v="Paquete pequeño"/>
    <x v="0"/>
    <d v="2014-01-17T00:00:00"/>
    <n v="231"/>
    <n v="378"/>
    <n v="147"/>
    <n v="33"/>
    <n v="12474"/>
    <n v="0.05"/>
    <n v="623.70000000000005"/>
    <n v="11850.3"/>
    <n v="71"/>
    <n v="15259"/>
    <n v="14"/>
    <n v="1"/>
    <x v="0"/>
    <s v="NO"/>
    <x v="1"/>
    <s v="Venta Mala"/>
  </r>
  <r>
    <n v="1270316"/>
    <x v="432"/>
    <s v="Max Jones"/>
    <s v="240-242 Johnston Street,Fitzroy"/>
    <s v="Melbourne"/>
    <s v="VIC"/>
    <x v="2"/>
    <x v="2"/>
    <s v="Crítico"/>
    <s v="Artisan 48 Etiquetas"/>
    <x v="0"/>
    <s v="Caja pequeña"/>
    <x v="0"/>
    <d v="2015-01-12T00:00:00"/>
    <n v="384"/>
    <n v="630"/>
    <n v="246"/>
    <n v="46"/>
    <n v="28980"/>
    <n v="0.04"/>
    <n v="1159.2"/>
    <n v="27820.799999999999"/>
    <n v="50"/>
    <n v="11785"/>
    <n v="10"/>
    <n v="1"/>
    <x v="1"/>
    <s v="NO"/>
    <x v="0"/>
    <s v="Venta Mala"/>
  </r>
  <r>
    <n v="1270316"/>
    <x v="119"/>
    <s v="Fred Wasserman"/>
    <s v="61 York St,Sydney"/>
    <s v="Sydney"/>
    <s v="NSW"/>
    <x v="2"/>
    <x v="9"/>
    <s v="Alto"/>
    <s v="Cubos de archivos colgantes artesanales"/>
    <x v="1"/>
    <s v="Tambor Jumbo"/>
    <x v="2"/>
    <d v="2014-01-17T00:00:00"/>
    <n v="109"/>
    <n v="260"/>
    <n v="151"/>
    <n v="25"/>
    <n v="6500"/>
    <n v="0.02"/>
    <n v="130"/>
    <n v="6370"/>
    <n v="240"/>
    <n v="12343"/>
    <n v="14"/>
    <n v="1"/>
    <x v="0"/>
    <s v="NO"/>
    <x v="0"/>
    <s v="Venta Mala"/>
  </r>
  <r>
    <n v="1270316"/>
    <x v="369"/>
    <s v="Bart Watters"/>
    <s v="Westfield 1 Anderson St,Chatswood"/>
    <s v="Sydney"/>
    <s v="NSW"/>
    <x v="0"/>
    <x v="5"/>
    <s v="Alto"/>
    <s v="Bolsillos de carpeta de poliéster artesanal"/>
    <x v="0"/>
    <s v="Paquete pequeño"/>
    <x v="0"/>
    <d v="2014-12-11T00:00:00"/>
    <n v="226"/>
    <n v="358"/>
    <n v="132"/>
    <n v="45"/>
    <n v="16110"/>
    <n v="0.06"/>
    <n v="966.59999999999991"/>
    <n v="15143.4"/>
    <n v="547"/>
    <n v="8763"/>
    <n v="10"/>
    <n v="12"/>
    <x v="0"/>
    <s v="NO"/>
    <x v="0"/>
    <s v="Venta Mala"/>
  </r>
  <r>
    <n v="1270316"/>
    <x v="191"/>
    <s v="Adrian Hane"/>
    <s v="180 High Street,Windsor"/>
    <s v="Melbourne"/>
    <s v="VIC"/>
    <x v="1"/>
    <x v="2"/>
    <s v="Bajo"/>
    <s v="Libro de registro de mensajes de voz por cable"/>
    <x v="0"/>
    <s v="Caja pequeña"/>
    <x v="0"/>
    <d v="2014-08-13T00:00:00"/>
    <n v="290"/>
    <n v="476"/>
    <n v="186"/>
    <n v="3"/>
    <n v="1428"/>
    <n v="0.08"/>
    <n v="114.24000000000001"/>
    <n v="1313.76"/>
    <n v="88"/>
    <n v="8753"/>
    <n v="11"/>
    <n v="8"/>
    <x v="0"/>
    <s v="NO"/>
    <x v="1"/>
    <s v="Venta Mala"/>
  </r>
  <r>
    <n v="1270681"/>
    <x v="315"/>
    <s v="Aleksandra Gannaway"/>
    <s v="Hoyts Entertainment Quarter 122 Lang Road,Moore Park"/>
    <s v="Sydney"/>
    <s v="NSW"/>
    <x v="2"/>
    <x v="0"/>
    <s v="Alto"/>
    <s v="Tijeras rectas Apex"/>
    <x v="0"/>
    <s v="Caja pequeña"/>
    <x v="0"/>
    <d v="2014-01-17T00:00:00"/>
    <n v="519"/>
    <n v="1298"/>
    <n v="779"/>
    <n v="9"/>
    <n v="11682"/>
    <n v="0.04"/>
    <n v="467.28000000000003"/>
    <n v="11214.72"/>
    <n v="314"/>
    <n v="42681"/>
    <n v="15"/>
    <n v="1"/>
    <x v="0"/>
    <s v="NO"/>
    <x v="0"/>
    <s v="Venta Mala"/>
  </r>
  <r>
    <n v="1270681"/>
    <x v="433"/>
    <s v="Rob Haberlin"/>
    <s v="8 Rankins Lane ,Melbourne"/>
    <s v="Melbourne"/>
    <s v="VIC"/>
    <x v="1"/>
    <x v="2"/>
    <s v="No especificado"/>
    <s v="Bolsillos de carpeta de poliéster artesanal"/>
    <x v="0"/>
    <s v="Bolsa de envoltura"/>
    <x v="0"/>
    <d v="2013-03-30T00:00:00"/>
    <n v="226"/>
    <n v="358"/>
    <n v="132"/>
    <n v="4"/>
    <n v="1432"/>
    <n v="0"/>
    <n v="0"/>
    <n v="1432"/>
    <n v="547"/>
    <n v="15257"/>
    <n v="28"/>
    <n v="3"/>
    <x v="2"/>
    <s v="NO"/>
    <x v="0"/>
    <s v="Venta Mala"/>
  </r>
  <r>
    <n v="1271046"/>
    <x v="250"/>
    <s v="Liz Willingham"/>
    <s v="60 Commercial Rd,Prahran"/>
    <s v="Melbourne"/>
    <s v="VIC"/>
    <x v="1"/>
    <x v="8"/>
    <s v="Crítico"/>
    <s v="Etiquetas Artisan 478"/>
    <x v="0"/>
    <s v="Caja pequeña"/>
    <x v="0"/>
    <d v="2013-08-13T00:00:00"/>
    <n v="314"/>
    <n v="491"/>
    <n v="177"/>
    <n v="11"/>
    <n v="5401"/>
    <n v="0.08"/>
    <n v="432.08"/>
    <n v="4968.92"/>
    <n v="50"/>
    <n v="2252"/>
    <n v="11"/>
    <n v="8"/>
    <x v="2"/>
    <s v="NO"/>
    <x v="0"/>
    <s v="Venta Mala"/>
  </r>
  <r>
    <n v="1271046"/>
    <x v="434"/>
    <s v="Robert Martin"/>
    <s v="7 Quay Street,Haymarket"/>
    <s v="Sydney"/>
    <s v="NSW"/>
    <x v="2"/>
    <x v="9"/>
    <s v="Crítico"/>
    <s v="Lápices de colores Pizazz"/>
    <x v="0"/>
    <s v="Caja pequeña"/>
    <x v="0"/>
    <d v="2013-12-30T00:00:00"/>
    <n v="176"/>
    <n v="294"/>
    <n v="118"/>
    <n v="34"/>
    <n v="9996"/>
    <n v="0.03"/>
    <n v="299.88"/>
    <n v="9696.1200000000008"/>
    <n v="81"/>
    <n v="9736"/>
    <n v="28"/>
    <n v="12"/>
    <x v="2"/>
    <s v="NO"/>
    <x v="0"/>
    <s v="Venta Mala"/>
  </r>
  <r>
    <n v="1271777"/>
    <x v="435"/>
    <s v="Ritsa Hightower"/>
    <s v="1/160 Anzac Parade,Kensington"/>
    <s v="Sydney"/>
    <s v="NSW"/>
    <x v="3"/>
    <x v="1"/>
    <s v="Crítico"/>
    <s v="Resaltadores estilo tanque Steady Liquid Accent"/>
    <x v="0"/>
    <s v="Paquete pequeño"/>
    <x v="1"/>
    <d v="2014-08-04T00:00:00"/>
    <n v="131"/>
    <n v="284"/>
    <n v="153"/>
    <n v="49"/>
    <n v="13916"/>
    <n v="7.0000000000000007E-2"/>
    <n v="974.12000000000012"/>
    <n v="12941.88"/>
    <n v="93"/>
    <n v="2243"/>
    <n v="2"/>
    <n v="8"/>
    <x v="0"/>
    <s v="NO"/>
    <x v="0"/>
    <s v="Venta Mala"/>
  </r>
  <r>
    <n v="1272142"/>
    <x v="276"/>
    <s v="Patrick OBrill"/>
    <s v="53 Riley Street,Woolloomooloo"/>
    <s v="Sydney"/>
    <s v="NSW"/>
    <x v="0"/>
    <x v="0"/>
    <s v="Medio"/>
    <s v="Etiquetas Artisan 481"/>
    <x v="0"/>
    <s v="Caja pequeña"/>
    <x v="0"/>
    <d v="2014-01-19T00:00:00"/>
    <n v="194"/>
    <n v="308"/>
    <n v="114"/>
    <n v="9"/>
    <n v="2772"/>
    <n v="0.06"/>
    <n v="166.32"/>
    <n v="2605.6799999999998"/>
    <n v="99"/>
    <n v="19404"/>
    <n v="17"/>
    <n v="1"/>
    <x v="0"/>
    <s v="NO"/>
    <x v="0"/>
    <s v="Venta Mala"/>
  </r>
  <r>
    <n v="1272142"/>
    <x v="436"/>
    <s v="Ecin Brown"/>
    <s v="79 Elliott St,Balmain"/>
    <s v="Sydney"/>
    <s v="NSW"/>
    <x v="0"/>
    <x v="6"/>
    <s v="No especificado"/>
    <s v="Teclado programable Adesso de 142 teclas"/>
    <x v="0"/>
    <s v="Caja pequeña"/>
    <x v="0"/>
    <d v="2015-09-08T00:00:00"/>
    <n v="3202"/>
    <n v="15248"/>
    <n v="12046"/>
    <n v="25"/>
    <n v="381200"/>
    <n v="0.03"/>
    <n v="11436"/>
    <n v="369764"/>
    <n v="400"/>
    <n v="278075"/>
    <n v="6"/>
    <n v="9"/>
    <x v="1"/>
    <s v="SI"/>
    <x v="0"/>
    <s v="Buena Venta"/>
  </r>
  <r>
    <n v="1272142"/>
    <x v="437"/>
    <s v="Denise Monton"/>
    <s v="2/797 Botany Rd,Rosebery"/>
    <s v="Sydney"/>
    <s v="NSW"/>
    <x v="1"/>
    <x v="7"/>
    <s v="No especificado"/>
    <s v="Libro de registro de mensajes de voz por cable"/>
    <x v="0"/>
    <s v="Caja pequeña"/>
    <x v="0"/>
    <d v="2015-06-27T00:00:00"/>
    <n v="290"/>
    <n v="476"/>
    <n v="186"/>
    <n v="25"/>
    <n v="11900"/>
    <n v="0"/>
    <n v="0"/>
    <n v="11900"/>
    <n v="88"/>
    <n v="6458"/>
    <n v="25"/>
    <n v="6"/>
    <x v="1"/>
    <s v="NO"/>
    <x v="0"/>
    <s v="Venta Mala"/>
  </r>
  <r>
    <n v="1272507"/>
    <x v="55"/>
    <s v="Jack OBriant"/>
    <s v="85-113 Dunning Ave,Rosebery"/>
    <s v="Sydney"/>
    <s v="NSW"/>
    <x v="1"/>
    <x v="4"/>
    <s v="Bajo"/>
    <s v="Teclado TechSavi Internet Navigator"/>
    <x v="0"/>
    <s v="Bolsa de envoltura"/>
    <x v="0"/>
    <d v="2013-05-02T00:00:00"/>
    <n v="651"/>
    <n v="3098"/>
    <n v="2447"/>
    <n v="40"/>
    <n v="123920"/>
    <n v="0.01"/>
    <n v="1239.2"/>
    <n v="122680.8"/>
    <n v="650"/>
    <n v="32706"/>
    <n v="30"/>
    <n v="4"/>
    <x v="2"/>
    <s v="SI"/>
    <x v="0"/>
    <s v="Venta Mala"/>
  </r>
  <r>
    <n v="1272507"/>
    <x v="58"/>
    <s v="Aaron Smayling"/>
    <s v="1737 Botany Rd,Banksmeadow"/>
    <s v="Sydney"/>
    <s v="NSW"/>
    <x v="0"/>
    <x v="5"/>
    <s v="Medio"/>
    <s v="Teclado programable Adesso de 142 teclas"/>
    <x v="0"/>
    <s v="Caja pequeña"/>
    <x v="0"/>
    <d v="2013-06-21T00:00:00"/>
    <n v="3964"/>
    <n v="15248"/>
    <n v="11284"/>
    <n v="9"/>
    <n v="137232"/>
    <n v="0.06"/>
    <n v="8233.92"/>
    <n v="128998.08"/>
    <n v="650"/>
    <n v="29981"/>
    <n v="29"/>
    <n v="6"/>
    <x v="2"/>
    <s v="SI"/>
    <x v="0"/>
    <s v="Venta Mala"/>
  </r>
  <r>
    <n v="1272507"/>
    <x v="438"/>
    <s v="Michael Nguyen"/>
    <s v="48 Albion St,Surry Hills"/>
    <s v="Sydney"/>
    <s v="NSW"/>
    <x v="1"/>
    <x v="1"/>
    <s v="Alto"/>
    <s v="Bandas elásticas embolsadas"/>
    <x v="0"/>
    <s v="Caja pequeña"/>
    <x v="0"/>
    <d v="2014-02-01T00:00:00"/>
    <n v="24"/>
    <n v="126"/>
    <n v="102"/>
    <n v="29"/>
    <n v="3654"/>
    <n v="0.01"/>
    <n v="36.54"/>
    <n v="3617.46"/>
    <n v="70"/>
    <n v="4066"/>
    <n v="29"/>
    <n v="1"/>
    <x v="0"/>
    <s v="NO"/>
    <x v="1"/>
    <s v="Venta Mala"/>
  </r>
  <r>
    <n v="1272507"/>
    <x v="83"/>
    <s v="Peuline Chand"/>
    <s v="501 George St,Sydney"/>
    <s v="Sydney"/>
    <s v="NSW"/>
    <x v="1"/>
    <x v="7"/>
    <s v="Crítico"/>
    <s v="Clips de carpeta de OIC"/>
    <x v="0"/>
    <s v="Caja pequeña"/>
    <x v="0"/>
    <d v="2014-02-26T00:00:00"/>
    <n v="93"/>
    <n v="148"/>
    <n v="55"/>
    <n v="8"/>
    <n v="1184"/>
    <n v="0.02"/>
    <n v="23.68"/>
    <n v="1160.32"/>
    <n v="70"/>
    <n v="4066"/>
    <n v="23"/>
    <n v="2"/>
    <x v="0"/>
    <s v="NO"/>
    <x v="0"/>
    <s v="Venta Mala"/>
  </r>
  <r>
    <n v="1272507"/>
    <x v="181"/>
    <s v="Aaron Bergman"/>
    <s v="Westfield Sydney,Sydney"/>
    <s v="Sydney"/>
    <s v="NSW"/>
    <x v="3"/>
    <x v="1"/>
    <s v="Alto"/>
    <s v="Alto Perma 2700 Cajones de almacenamiento apilables"/>
    <x v="0"/>
    <s v="Caja pequeña"/>
    <x v="0"/>
    <d v="2013-08-16T00:00:00"/>
    <n v="892"/>
    <n v="2974"/>
    <n v="2082"/>
    <n v="29"/>
    <n v="86246"/>
    <n v="0"/>
    <n v="0"/>
    <n v="86246"/>
    <n v="664"/>
    <n v="22316"/>
    <n v="9"/>
    <n v="8"/>
    <x v="2"/>
    <s v="NO"/>
    <x v="0"/>
    <s v="Venta Mala"/>
  </r>
  <r>
    <n v="1272873"/>
    <x v="62"/>
    <s v="John Lucas"/>
    <s v="188 Pitt Street,Sydney"/>
    <s v="Sydney"/>
    <s v="NSW"/>
    <x v="0"/>
    <x v="0"/>
    <s v="Medio"/>
    <s v="Etiquetas Artisan 479"/>
    <x v="1"/>
    <s v="Caja pequeña"/>
    <x v="0"/>
    <d v="2014-08-09T00:00:00"/>
    <n v="159"/>
    <n v="261"/>
    <n v="102"/>
    <n v="16"/>
    <n v="4176"/>
    <n v="0"/>
    <n v="0"/>
    <n v="4176"/>
    <n v="50"/>
    <n v="8834"/>
    <n v="7"/>
    <n v="8"/>
    <x v="0"/>
    <s v="NO"/>
    <x v="0"/>
    <s v="Venta Mala"/>
  </r>
  <r>
    <n v="1272873"/>
    <x v="343"/>
    <s v="Anthony Rawles"/>
    <s v="Shop 1, 186-190 Church Street,Parramatta;46a Macleay Street,Potts Point"/>
    <s v="Sydney"/>
    <s v="NSW"/>
    <x v="3"/>
    <x v="4"/>
    <s v="Alto"/>
    <s v="Lápices de colores Steady Colorific, 12/caja"/>
    <x v="0"/>
    <s v="Caja pequeña"/>
    <x v="1"/>
    <d v="2013-09-29T00:00:00"/>
    <n v="130"/>
    <n v="288"/>
    <n v="158"/>
    <n v="40"/>
    <n v="11520"/>
    <n v="0.03"/>
    <n v="345.59999999999997"/>
    <n v="11174.4"/>
    <n v="101"/>
    <n v="7618"/>
    <n v="29"/>
    <n v="9"/>
    <x v="0"/>
    <s v="NO"/>
    <x v="0"/>
    <s v="Venta Mala"/>
  </r>
  <r>
    <n v="1272873"/>
    <x v="100"/>
    <s v="Larry Tron"/>
    <s v="4A Lyons St,Strathfield"/>
    <s v="Sydney"/>
    <s v="NSW"/>
    <x v="2"/>
    <x v="0"/>
    <s v="Medio"/>
    <s v="Impresora de inyección de tinta a color Emerson Stylus 1520"/>
    <x v="0"/>
    <s v="Caja pequeña"/>
    <x v="0"/>
    <d v="2013-12-08T00:00:00"/>
    <n v="35569"/>
    <n v="40097"/>
    <n v="43018"/>
    <n v="24"/>
    <n v="962328"/>
    <n v="0.01"/>
    <n v="9623.2800000000007"/>
    <n v="952704.72"/>
    <n v="619"/>
    <n v="429154"/>
    <n v="8"/>
    <n v="12"/>
    <x v="2"/>
    <s v="SI"/>
    <x v="1"/>
    <s v="Venta Mala"/>
  </r>
  <r>
    <n v="1272873"/>
    <x v="243"/>
    <s v="Giulietta Baptist"/>
    <s v="Hoyts Entertainment Quarter 122 Lang Road,Moore Park"/>
    <s v="Sydney"/>
    <s v="NSW"/>
    <x v="1"/>
    <x v="0"/>
    <s v="No especificado"/>
    <s v="Alto Perma 2700 Cajones de almacenamiento apilables"/>
    <x v="0"/>
    <s v="Paquete pequeño"/>
    <x v="0"/>
    <d v="2015-09-05T00:00:00"/>
    <n v="892"/>
    <n v="2974"/>
    <n v="2082"/>
    <n v="7"/>
    <n v="20818"/>
    <n v="0.05"/>
    <n v="1040.9000000000001"/>
    <n v="19777.099999999999"/>
    <n v="664"/>
    <n v="30503"/>
    <n v="2"/>
    <n v="9"/>
    <x v="1"/>
    <s v="NO"/>
    <x v="1"/>
    <s v="Venta Mala"/>
  </r>
  <r>
    <n v="1272873"/>
    <x v="181"/>
    <s v="Aaron Bergman"/>
    <s v="Westfield Sydney,Sydney"/>
    <s v="Sydney"/>
    <s v="NSW"/>
    <x v="3"/>
    <x v="1"/>
    <s v="Medio"/>
    <s v="Etiquetas de encuadernación artesanal"/>
    <x v="0"/>
    <s v="Caja pequeña"/>
    <x v="0"/>
    <d v="2013-08-16T00:00:00"/>
    <n v="245"/>
    <n v="389"/>
    <n v="144"/>
    <n v="22"/>
    <n v="8558"/>
    <n v="0.02"/>
    <n v="171.16"/>
    <n v="8386.84"/>
    <n v="701"/>
    <n v="8834"/>
    <n v="9"/>
    <n v="8"/>
    <x v="2"/>
    <s v="NO"/>
    <x v="0"/>
    <s v="Venta Mala"/>
  </r>
  <r>
    <n v="1273238"/>
    <x v="439"/>
    <s v="Carlos Soltero"/>
    <s v="1/41B Elizabeth Bay Rd,Elizabeth Bay"/>
    <s v="Sydney"/>
    <s v="NSW"/>
    <x v="0"/>
    <x v="13"/>
    <s v="Medio"/>
    <s v="Sacapuntas Smiths SlimLine"/>
    <x v="0"/>
    <s v="Bolsa de envoltura"/>
    <x v="0"/>
    <d v="2015-05-15T00:00:00"/>
    <n v="479"/>
    <n v="1197"/>
    <n v="718"/>
    <n v="31"/>
    <n v="37107"/>
    <n v="0"/>
    <n v="0"/>
    <n v="37107"/>
    <n v="581"/>
    <n v="44255"/>
    <n v="3"/>
    <n v="5"/>
    <x v="1"/>
    <s v="NO"/>
    <x v="0"/>
    <s v="Venta Mala"/>
  </r>
  <r>
    <n v="1273238"/>
    <x v="400"/>
    <s v="Greg Tran"/>
    <s v="Crown Complex,Southbank"/>
    <s v="Melbourne"/>
    <s v="VIC"/>
    <x v="0"/>
    <x v="2"/>
    <s v="Crítico"/>
    <s v="Etiquetas Artisan 474"/>
    <x v="0"/>
    <s v="Caja pequeña"/>
    <x v="0"/>
    <d v="2015-04-28T00:00:00"/>
    <n v="184"/>
    <n v="288"/>
    <n v="104"/>
    <n v="39"/>
    <n v="11232"/>
    <n v="0"/>
    <n v="0"/>
    <n v="11232"/>
    <n v="99"/>
    <n v="2094"/>
    <n v="26"/>
    <n v="4"/>
    <x v="1"/>
    <s v="NO"/>
    <x v="0"/>
    <s v="Venta Mala"/>
  </r>
  <r>
    <n v="1273238"/>
    <x v="9"/>
    <s v="Patrick Jones"/>
    <s v="Westfield Miranda, 600 Kingsway,Miranda"/>
    <s v="Sydney"/>
    <s v="NSW"/>
    <x v="1"/>
    <x v="11"/>
    <s v="Bajo"/>
    <s v="Sobres de entreoficina de colores Smiths"/>
    <x v="1"/>
    <s v="Caja pequeña"/>
    <x v="0"/>
    <d v="2014-10-03T00:00:00"/>
    <n v="1983"/>
    <n v="3098"/>
    <n v="1115"/>
    <n v="29"/>
    <n v="89842"/>
    <n v="0.03"/>
    <n v="2695.2599999999998"/>
    <n v="87146.74"/>
    <n v="1951"/>
    <n v="181574"/>
    <n v="2"/>
    <n v="10"/>
    <x v="0"/>
    <s v="NO"/>
    <x v="0"/>
    <s v="Buena Venta"/>
  </r>
  <r>
    <n v="1273238"/>
    <x v="224"/>
    <s v="Diz Karnisser"/>
    <s v="224A Gertrude St,Fitzroy"/>
    <s v="Melbourne"/>
    <s v="VIC"/>
    <x v="1"/>
    <x v="2"/>
    <s v="Crítico"/>
    <s v="Rotafolio Artesanal Carpeta de Caballete, Negro"/>
    <x v="1"/>
    <s v="Caja pequeña"/>
    <x v="0"/>
    <d v="2015-08-27T00:00:00"/>
    <n v="1388"/>
    <n v="2238"/>
    <n v="850"/>
    <n v="40"/>
    <n v="89520"/>
    <n v="0.08"/>
    <n v="7161.6"/>
    <n v="82358.399999999994"/>
    <n v="1510"/>
    <n v="42862"/>
    <n v="26"/>
    <n v="8"/>
    <x v="1"/>
    <s v="NO"/>
    <x v="1"/>
    <s v="Venta Mala"/>
  </r>
  <r>
    <n v="1273238"/>
    <x v="389"/>
    <s v="Helen Andreada"/>
    <s v="470 Anzac Parade,Kingsford"/>
    <s v="Sydney"/>
    <s v="NSW"/>
    <x v="1"/>
    <x v="0"/>
    <s v="Bajo"/>
    <s v="Impresora de inyección de tinta a color Emerson C82"/>
    <x v="0"/>
    <s v="Bolsa de envoltura"/>
    <x v="0"/>
    <d v="2014-01-26T00:00:00"/>
    <n v="7679"/>
    <n v="11999"/>
    <n v="4320"/>
    <n v="11"/>
    <n v="131989"/>
    <n v="0.01"/>
    <n v="1319.89"/>
    <n v="130669.11"/>
    <n v="1400"/>
    <n v="151148"/>
    <n v="24"/>
    <n v="1"/>
    <x v="0"/>
    <s v="SI"/>
    <x v="1"/>
    <s v="Venta Mala"/>
  </r>
  <r>
    <n v="1273238"/>
    <x v="199"/>
    <s v="John Lee"/>
    <s v="180 High Street,Windsor"/>
    <s v="Melbourne"/>
    <s v="VIC"/>
    <x v="0"/>
    <x v="2"/>
    <s v="Bajo"/>
    <s v="Teclado TechSavi Internet Navigator"/>
    <x v="0"/>
    <s v="Caja pequeña"/>
    <x v="0"/>
    <d v="2014-08-27T00:00:00"/>
    <n v="651"/>
    <n v="3098"/>
    <n v="2447"/>
    <n v="19"/>
    <n v="58862"/>
    <n v="0.08"/>
    <n v="4708.96"/>
    <n v="54153.04"/>
    <n v="650"/>
    <n v="111427"/>
    <n v="25"/>
    <n v="8"/>
    <x v="0"/>
    <s v="NO"/>
    <x v="0"/>
    <s v="Buena Venta"/>
  </r>
  <r>
    <n v="1273238"/>
    <x v="324"/>
    <s v="John Lucas"/>
    <s v="188 Pitt Street,Sydney"/>
    <s v="Sydney"/>
    <s v="NSW"/>
    <x v="1"/>
    <x v="0"/>
    <s v="Alto"/>
    <s v="Impresora de inyección de tinta a color Emerson C82"/>
    <x v="0"/>
    <s v="Caja pequeña"/>
    <x v="0"/>
    <d v="2016-05-22T00:00:00"/>
    <n v="7679"/>
    <n v="11999"/>
    <n v="4320"/>
    <n v="23"/>
    <n v="275977"/>
    <n v="0.02"/>
    <n v="5519.54"/>
    <n v="270457.46000000002"/>
    <n v="1400"/>
    <n v="134008"/>
    <n v="21"/>
    <n v="5"/>
    <x v="3"/>
    <s v="SI"/>
    <x v="0"/>
    <s v="Buena Venta"/>
  </r>
  <r>
    <n v="1273238"/>
    <x v="250"/>
    <s v="Liz Willingham"/>
    <s v="60 Commercial Rd,Prahran"/>
    <s v="Melbourne"/>
    <s v="VIC"/>
    <x v="1"/>
    <x v="8"/>
    <s v="Medio"/>
    <s v="Juego fluorescente artesanal de seis colores estilo bolígrafo de alto litro"/>
    <x v="0"/>
    <s v="Caja pequeña"/>
    <x v="0"/>
    <d v="2013-08-13T00:00:00"/>
    <n v="216"/>
    <n v="385"/>
    <n v="169"/>
    <n v="23"/>
    <n v="8855"/>
    <n v="7.0000000000000007E-2"/>
    <n v="619.85"/>
    <n v="8235.15"/>
    <n v="70"/>
    <n v="2253"/>
    <n v="11"/>
    <n v="8"/>
    <x v="2"/>
    <s v="NO"/>
    <x v="1"/>
    <s v="Venta Mala"/>
  </r>
  <r>
    <n v="1273238"/>
    <x v="174"/>
    <s v="Tony Molinari"/>
    <s v="85-113 Dunning Ave,Rosebery"/>
    <s v="Sydney"/>
    <s v="NSW"/>
    <x v="1"/>
    <x v="4"/>
    <s v="Crítico"/>
    <s v="Rotafolio Artesanal Carpeta de Caballete, Negro"/>
    <x v="0"/>
    <s v="Bolsa de envoltura"/>
    <x v="1"/>
    <d v="2015-02-03T00:00:00"/>
    <n v="1388"/>
    <n v="2238"/>
    <n v="850"/>
    <n v="22"/>
    <n v="49236"/>
    <n v="0.09"/>
    <n v="4431.24"/>
    <n v="44804.76"/>
    <n v="1510"/>
    <n v="119780"/>
    <n v="1"/>
    <n v="2"/>
    <x v="1"/>
    <s v="NO"/>
    <x v="0"/>
    <s v="Buena Venta"/>
  </r>
  <r>
    <n v="1273603"/>
    <x v="139"/>
    <s v="Neil Knudson"/>
    <s v="4A Lyons St,Strathfield"/>
    <s v="Sydney"/>
    <s v="NSW"/>
    <x v="3"/>
    <x v="0"/>
    <s v="Crítico"/>
    <s v="Impresora matricial Emerson LQ-870"/>
    <x v="0"/>
    <s v="Paquete pequeño"/>
    <x v="0"/>
    <d v="2013-10-07T00:00:00"/>
    <n v="21961"/>
    <n v="53564"/>
    <n v="31603"/>
    <n v="15"/>
    <n v="803460"/>
    <n v="0"/>
    <n v="0"/>
    <n v="803460"/>
    <n v="1470"/>
    <n v="470556"/>
    <n v="5"/>
    <n v="10"/>
    <x v="2"/>
    <s v="SI"/>
    <x v="0"/>
    <s v="Buena Venta"/>
  </r>
  <r>
    <n v="1273968"/>
    <x v="440"/>
    <s v="Sara Luxemburg"/>
    <s v="180 High Street,Windsor"/>
    <s v="Melbourne"/>
    <s v="VIC"/>
    <x v="2"/>
    <x v="2"/>
    <s v="Crítico"/>
    <s v="Lámpara de trabajo polarizada 3Max con brazo de sujeción, gris claro"/>
    <x v="0"/>
    <s v="Bolsa de envoltura"/>
    <x v="0"/>
    <d v="2014-08-25T00:00:00"/>
    <n v="5616"/>
    <n v="13698"/>
    <n v="8082"/>
    <n v="21"/>
    <n v="287658"/>
    <n v="0.05"/>
    <n v="14382.900000000001"/>
    <n v="273275.09999999998"/>
    <n v="2449"/>
    <n v="21926"/>
    <n v="24"/>
    <n v="8"/>
    <x v="0"/>
    <s v="SI"/>
    <x v="1"/>
    <s v="Venta Mala"/>
  </r>
  <r>
    <n v="1274334"/>
    <x v="441"/>
    <s v="Sarah Jordon"/>
    <s v="180 High Street,Windsor"/>
    <s v="Melbourne"/>
    <s v="VIC"/>
    <x v="3"/>
    <x v="2"/>
    <s v="Alto"/>
    <s v="Marco de documentos de aluminio"/>
    <x v="0"/>
    <s v="Bolsa de envoltura"/>
    <x v="0"/>
    <d v="2014-02-02T00:00:00"/>
    <n v="550"/>
    <n v="1222"/>
    <n v="672"/>
    <n v="10"/>
    <n v="12220"/>
    <n v="0.08"/>
    <n v="977.6"/>
    <n v="11242.4"/>
    <n v="285"/>
    <n v="21413"/>
    <n v="26"/>
    <n v="1"/>
    <x v="0"/>
    <s v="NO"/>
    <x v="0"/>
    <s v="Venta Mala"/>
  </r>
  <r>
    <n v="1274334"/>
    <x v="325"/>
    <s v="Nora Paige"/>
    <s v="85-113 Dunning Ave,Roseberry"/>
    <s v="Sydney"/>
    <s v="NSW"/>
    <x v="0"/>
    <x v="4"/>
    <s v="Bajo"/>
    <s v="Fotocopiadora Cando PC940"/>
    <x v="0"/>
    <s v="Bolsa de envoltura"/>
    <x v="0"/>
    <d v="2014-06-25T00:00:00"/>
    <n v="27899"/>
    <n v="44999"/>
    <n v="17100"/>
    <n v="28"/>
    <n v="1259972"/>
    <n v="0.08"/>
    <n v="100797.76000000001"/>
    <n v="1159174.24"/>
    <n v="4900"/>
    <n v="190598"/>
    <n v="25"/>
    <n v="6"/>
    <x v="0"/>
    <s v="SI"/>
    <x v="0"/>
    <s v="Buena Venta"/>
  </r>
  <r>
    <n v="1274334"/>
    <x v="62"/>
    <s v="John Lucas"/>
    <s v="188 Pitt Street,Sydney"/>
    <s v="Sydney"/>
    <s v="NSW"/>
    <x v="1"/>
    <x v="0"/>
    <s v="Medio"/>
    <s v="Carpetas económicas"/>
    <x v="0"/>
    <s v="Caja pequeña"/>
    <x v="0"/>
    <d v="2014-08-09T00:00:00"/>
    <n v="133"/>
    <n v="208"/>
    <n v="75"/>
    <n v="44"/>
    <n v="9152"/>
    <n v="0.09"/>
    <n v="823.68"/>
    <n v="8328.32"/>
    <n v="149"/>
    <n v="8444"/>
    <n v="7"/>
    <n v="8"/>
    <x v="0"/>
    <s v="NO"/>
    <x v="1"/>
    <s v="Venta Mala"/>
  </r>
  <r>
    <n v="1274334"/>
    <x v="441"/>
    <s v="Sarah Jordon"/>
    <s v="180 High Street,Windsor"/>
    <s v="Melbourne"/>
    <s v="VIC"/>
    <x v="1"/>
    <x v="2"/>
    <s v="Crítico"/>
    <s v="Marco de documentos de aluminio"/>
    <x v="0"/>
    <s v="Caja pequeña"/>
    <x v="0"/>
    <d v="2014-02-02T00:00:00"/>
    <n v="550"/>
    <n v="1222"/>
    <n v="672"/>
    <n v="39"/>
    <n v="47658"/>
    <n v="7.0000000000000007E-2"/>
    <n v="3336.0600000000004"/>
    <n v="44321.94"/>
    <n v="285"/>
    <n v="21413"/>
    <n v="26"/>
    <n v="1"/>
    <x v="0"/>
    <s v="NO"/>
    <x v="0"/>
    <s v="Venta Mala"/>
  </r>
  <r>
    <n v="1274334"/>
    <x v="325"/>
    <s v="Nora Paige"/>
    <s v="85-113 Dunning Ave,Roseberry"/>
    <s v="Sydney"/>
    <s v="NSW"/>
    <x v="2"/>
    <x v="4"/>
    <s v="Alto"/>
    <s v="Serie 600 sin volteo"/>
    <x v="0"/>
    <s v="Caja pequeña"/>
    <x v="0"/>
    <d v="2014-06-25T00:00:00"/>
    <n v="1978"/>
    <n v="4599"/>
    <n v="2621"/>
    <n v="9"/>
    <n v="41391"/>
    <n v="0.04"/>
    <n v="1655.64"/>
    <n v="39735.360000000001"/>
    <n v="499"/>
    <n v="190898"/>
    <n v="25"/>
    <n v="6"/>
    <x v="0"/>
    <s v="NO"/>
    <x v="0"/>
    <s v="Buena Venta"/>
  </r>
  <r>
    <n v="1274699"/>
    <x v="442"/>
    <s v="Michelle Moray"/>
    <s v="310 Wattle St,Ultimo"/>
    <s v="Sydney"/>
    <s v="NSW"/>
    <x v="0"/>
    <x v="6"/>
    <s v="Alto"/>
    <s v="Punzón alto de 3 agujeros"/>
    <x v="0"/>
    <s v="Bolsa de envoltura"/>
    <x v="0"/>
    <d v="2015-05-12T00:00:00"/>
    <n v="276"/>
    <n v="438"/>
    <n v="162"/>
    <n v="39"/>
    <n v="17082"/>
    <n v="0.04"/>
    <n v="683.28"/>
    <n v="16398.72"/>
    <n v="621"/>
    <n v="4828"/>
    <n v="8"/>
    <n v="5"/>
    <x v="1"/>
    <s v="NO"/>
    <x v="0"/>
    <s v="Venta Mala"/>
  </r>
  <r>
    <n v="1275064"/>
    <x v="30"/>
    <s v="Valerie Dominguez"/>
    <s v="152 Bunnerong Road,Eastgardens"/>
    <s v="Sydney"/>
    <s v="NSW"/>
    <x v="1"/>
    <x v="0"/>
    <s v="Bajo"/>
    <s v="Bolsillos de carpeta de poliéster artesanal"/>
    <x v="0"/>
    <s v="Caja pequeña"/>
    <x v="0"/>
    <d v="2013-08-17T00:00:00"/>
    <n v="226"/>
    <n v="358"/>
    <n v="132"/>
    <n v="42"/>
    <n v="15036"/>
    <n v="0.01"/>
    <n v="150.36000000000001"/>
    <n v="14885.64"/>
    <n v="547"/>
    <n v="4204"/>
    <n v="17"/>
    <n v="8"/>
    <x v="2"/>
    <s v="NO"/>
    <x v="1"/>
    <s v="Venta Mala"/>
  </r>
  <r>
    <n v="1275429"/>
    <x v="89"/>
    <s v="Christina Vanderzanden"/>
    <s v="188 Pitt Street,Sydney"/>
    <s v="Sydney"/>
    <s v="NSW"/>
    <x v="0"/>
    <x v="0"/>
    <s v="Medio"/>
    <s v="Lengüetas de plástico reposicionables imprimibles artesanalmente"/>
    <x v="0"/>
    <s v="Bolsa de envoltura"/>
    <x v="0"/>
    <d v="2016-04-03T00:00:00"/>
    <n v="533"/>
    <n v="860"/>
    <n v="327"/>
    <n v="31"/>
    <n v="26660"/>
    <n v="0"/>
    <n v="0"/>
    <n v="26660"/>
    <n v="619"/>
    <n v="3921"/>
    <n v="3"/>
    <n v="4"/>
    <x v="3"/>
    <s v="NO"/>
    <x v="1"/>
    <s v="Venta Mala"/>
  </r>
  <r>
    <n v="1275429"/>
    <x v="30"/>
    <s v="Valerie Dominguez"/>
    <s v="152 Bunnerong Road,Eastgardens"/>
    <s v="Sydney"/>
    <s v="NSW"/>
    <x v="0"/>
    <x v="0"/>
    <s v="Alto"/>
    <s v="Tijeras rectas Apex"/>
    <x v="0"/>
    <s v="Caja pequeña"/>
    <x v="1"/>
    <d v="2013-08-17T00:00:00"/>
    <n v="519"/>
    <n v="1298"/>
    <n v="779"/>
    <n v="29"/>
    <n v="37642"/>
    <n v="0.03"/>
    <n v="1129.26"/>
    <n v="36512.74"/>
    <n v="314"/>
    <n v="36555"/>
    <n v="17"/>
    <n v="8"/>
    <x v="2"/>
    <s v="NO"/>
    <x v="1"/>
    <s v="Venta Mala"/>
  </r>
  <r>
    <n v="1275429"/>
    <x v="35"/>
    <s v="Rick Duston"/>
    <s v="260 Marrickville Rd,Marrickville"/>
    <s v="Sydney"/>
    <s v="NSW"/>
    <x v="1"/>
    <x v="5"/>
    <s v="Crítico"/>
    <s v="Tijeras rectas Apex"/>
    <x v="0"/>
    <s v="Bolsa de envoltura"/>
    <x v="0"/>
    <d v="2013-05-31T00:00:00"/>
    <n v="519"/>
    <n v="1298"/>
    <n v="779"/>
    <n v="37"/>
    <n v="48026"/>
    <n v="0.03"/>
    <n v="1440.78"/>
    <n v="46585.22"/>
    <n v="314"/>
    <n v="53855"/>
    <n v="31"/>
    <n v="5"/>
    <x v="2"/>
    <s v="NO"/>
    <x v="1"/>
    <s v="Venta Mala"/>
  </r>
  <r>
    <n v="1275429"/>
    <x v="443"/>
    <s v="Katherine Ducich"/>
    <s v="61A Bay Road,Wollstonecraft"/>
    <s v="Sydney"/>
    <s v="NSW"/>
    <x v="2"/>
    <x v="7"/>
    <s v="Bajo"/>
    <s v="Steady 52201 APSCO Sacapuntas Eléctrico"/>
    <x v="1"/>
    <s v="Paquete pequeño"/>
    <x v="0"/>
    <d v="2016-09-07T00:00:00"/>
    <n v="1680"/>
    <n v="4097"/>
    <n v="2417"/>
    <n v="19"/>
    <n v="77843"/>
    <n v="0.09"/>
    <n v="7005.87"/>
    <n v="70837.13"/>
    <n v="899"/>
    <n v="43621"/>
    <n v="5"/>
    <n v="9"/>
    <x v="3"/>
    <s v="NO"/>
    <x v="1"/>
    <s v="Venta Mala"/>
  </r>
  <r>
    <n v="1275429"/>
    <x v="444"/>
    <s v="Edward Nazzal"/>
    <s v="359 Crown Street,Surry Hills"/>
    <s v="Sydney"/>
    <s v="NSW"/>
    <x v="1"/>
    <x v="3"/>
    <s v="Bajo"/>
    <s v="Etiquetas Artisan 473"/>
    <x v="0"/>
    <s v="Bolsa de envoltura"/>
    <x v="0"/>
    <d v="2014-03-03T00:00:00"/>
    <n v="184"/>
    <n v="288"/>
    <n v="104"/>
    <n v="45"/>
    <n v="12960"/>
    <n v="0.05"/>
    <n v="648"/>
    <n v="12312"/>
    <n v="99"/>
    <n v="2183"/>
    <n v="2"/>
    <n v="3"/>
    <x v="0"/>
    <s v="NO"/>
    <x v="0"/>
    <s v="Venta Mala"/>
  </r>
  <r>
    <n v="1275795"/>
    <x v="127"/>
    <s v="David Smith"/>
    <s v="85-113 Dunning Ave,Roseberry"/>
    <s v="Sydney"/>
    <s v="NSW"/>
    <x v="1"/>
    <x v="4"/>
    <s v="Crítico"/>
    <s v="Smiths Bulldog Clip"/>
    <x v="1"/>
    <s v="Caja mediana"/>
    <x v="1"/>
    <d v="2015-02-06T00:00:00"/>
    <n v="231"/>
    <n v="378"/>
    <n v="147"/>
    <n v="19"/>
    <n v="7182"/>
    <n v="0.01"/>
    <n v="71.820000000000007"/>
    <n v="7110.18"/>
    <n v="71"/>
    <n v="12536"/>
    <n v="4"/>
    <n v="2"/>
    <x v="1"/>
    <s v="NO"/>
    <x v="0"/>
    <s v="Venta Mala"/>
  </r>
  <r>
    <n v="1275795"/>
    <x v="181"/>
    <s v="Aaron Bergman"/>
    <s v="Westfield Sydney,Sydney"/>
    <s v="Sydney"/>
    <s v="NSW"/>
    <x v="0"/>
    <x v="1"/>
    <s v="Bajo"/>
    <s v="Etiquetas de encuadernación artesanal"/>
    <x v="0"/>
    <s v="Bolsa de envoltura"/>
    <x v="0"/>
    <d v="2013-08-16T00:00:00"/>
    <n v="245"/>
    <n v="389"/>
    <n v="144"/>
    <n v="1"/>
    <n v="389"/>
    <n v="0.02"/>
    <n v="7.78"/>
    <n v="381.22"/>
    <n v="701"/>
    <n v="12715"/>
    <n v="9"/>
    <n v="8"/>
    <x v="2"/>
    <s v="NO"/>
    <x v="0"/>
    <s v="Venta Mala"/>
  </r>
  <r>
    <n v="1275795"/>
    <x v="72"/>
    <s v="Denny Ordway"/>
    <s v="523 King St,Newtown"/>
    <s v="Sydney"/>
    <s v="NSW"/>
    <x v="1"/>
    <x v="6"/>
    <s v="Medio"/>
    <s v="12 lápices cortos de colores"/>
    <x v="0"/>
    <s v="Caja pequeña"/>
    <x v="0"/>
    <d v="2013-05-26T00:00:00"/>
    <n v="109"/>
    <n v="260"/>
    <n v="151"/>
    <n v="46"/>
    <n v="11960"/>
    <n v="0.02"/>
    <n v="239.20000000000002"/>
    <n v="11720.8"/>
    <n v="240"/>
    <n v="307"/>
    <n v="26"/>
    <n v="5"/>
    <x v="2"/>
    <s v="NO"/>
    <x v="0"/>
    <s v="Venta Mala"/>
  </r>
  <r>
    <n v="1276160"/>
    <x v="75"/>
    <s v="Thais Sissman"/>
    <s v="53-55 Liverpool St,Sydney"/>
    <s v="Sydney"/>
    <s v="NSW"/>
    <x v="0"/>
    <x v="0"/>
    <s v="No especificado"/>
    <s v="Cubos de Memo Alto"/>
    <x v="1"/>
    <s v="Caja pequeña"/>
    <x v="1"/>
    <d v="2013-05-29T00:00:00"/>
    <n v="332"/>
    <n v="518"/>
    <n v="186"/>
    <n v="33"/>
    <n v="17094"/>
    <n v="0.08"/>
    <n v="1367.52"/>
    <n v="15726.48"/>
    <n v="204"/>
    <n v="5324"/>
    <n v="29"/>
    <n v="5"/>
    <x v="2"/>
    <s v="NO"/>
    <x v="1"/>
    <s v="Venta Mala"/>
  </r>
  <r>
    <n v="1276160"/>
    <x v="227"/>
    <s v="Lycoris Saunders"/>
    <s v="501 George St,Sydney"/>
    <s v="Sydney"/>
    <s v="NSW"/>
    <x v="0"/>
    <x v="7"/>
    <s v="Bajo"/>
    <s v="Lengüetas de plástico reposicionables imprimibles artesanalmente"/>
    <x v="0"/>
    <s v="Caja pequeña"/>
    <x v="1"/>
    <d v="2015-07-31T00:00:00"/>
    <n v="533"/>
    <n v="860"/>
    <n v="327"/>
    <n v="23"/>
    <n v="19780"/>
    <n v="0.03"/>
    <n v="593.4"/>
    <n v="19186.599999999999"/>
    <n v="619"/>
    <n v="39833"/>
    <n v="30"/>
    <n v="7"/>
    <x v="1"/>
    <s v="NO"/>
    <x v="1"/>
    <s v="Venta Mala"/>
  </r>
  <r>
    <n v="1276160"/>
    <x v="75"/>
    <s v="Eugene Moren"/>
    <s v="85-113 Dunning Ave,Rosebery"/>
    <s v="Sydney"/>
    <s v="NSW"/>
    <x v="0"/>
    <x v="4"/>
    <s v="Crítico"/>
    <s v="Carpeta Artisan Legal de 4 Anillas"/>
    <x v="0"/>
    <s v="Paquete pequeño"/>
    <x v="0"/>
    <d v="2013-05-29T00:00:00"/>
    <n v="1364"/>
    <n v="2098"/>
    <n v="734"/>
    <n v="32"/>
    <n v="67136"/>
    <n v="0.01"/>
    <n v="671.36"/>
    <n v="66464.639999999999"/>
    <n v="149"/>
    <n v="59334"/>
    <n v="29"/>
    <n v="5"/>
    <x v="2"/>
    <s v="NO"/>
    <x v="1"/>
    <s v="Venta Mala"/>
  </r>
  <r>
    <n v="1276160"/>
    <x v="445"/>
    <s v="Darren Powers"/>
    <s v="120 Hardware St,Melbourne"/>
    <s v="Melbourne"/>
    <s v="VIC"/>
    <x v="0"/>
    <x v="8"/>
    <s v="Bajo"/>
    <s v="Resaltadores de acento principales constantes"/>
    <x v="0"/>
    <s v="Bolsa de envoltura"/>
    <x v="0"/>
    <d v="2013-03-13T00:00:00"/>
    <n v="375"/>
    <n v="708"/>
    <n v="333"/>
    <n v="28"/>
    <n v="19824"/>
    <n v="0.09"/>
    <n v="1784.1599999999999"/>
    <n v="18039.84"/>
    <n v="235"/>
    <n v="22763"/>
    <n v="13"/>
    <n v="3"/>
    <x v="2"/>
    <s v="NO"/>
    <x v="1"/>
    <s v="Venta Mala"/>
  </r>
  <r>
    <n v="1276160"/>
    <x v="213"/>
    <s v="Hilary Holden"/>
    <s v="485 Crown St,Surry Hills"/>
    <s v="Sydney"/>
    <s v="NSW"/>
    <x v="0"/>
    <x v="9"/>
    <s v="Bajo"/>
    <s v="Carpeta Artisan Legal de 4 Anillas"/>
    <x v="0"/>
    <s v="Bolsa de envoltura"/>
    <x v="0"/>
    <d v="2014-02-01T00:00:00"/>
    <n v="1364"/>
    <n v="2098"/>
    <n v="734"/>
    <n v="47"/>
    <n v="98606"/>
    <n v="7.0000000000000007E-2"/>
    <n v="6902.420000000001"/>
    <n v="91703.58"/>
    <n v="149"/>
    <n v="59333"/>
    <n v="30"/>
    <n v="1"/>
    <x v="0"/>
    <s v="NO"/>
    <x v="1"/>
    <s v="Venta Mala"/>
  </r>
  <r>
    <n v="1276160"/>
    <x v="181"/>
    <s v="Aaron Bergman"/>
    <s v="Westfield Sydney,Sydney"/>
    <s v="Sydney"/>
    <s v="NSW"/>
    <x v="3"/>
    <x v="1"/>
    <s v="Alto"/>
    <s v="Marco de documentos de aluminio"/>
    <x v="0"/>
    <s v="Bolsa de envoltura"/>
    <x v="1"/>
    <d v="2013-08-16T00:00:00"/>
    <n v="550"/>
    <n v="1222"/>
    <n v="672"/>
    <n v="23"/>
    <n v="28106"/>
    <n v="0.03"/>
    <n v="843.18"/>
    <n v="27262.82"/>
    <n v="285"/>
    <n v="22816"/>
    <n v="9"/>
    <n v="8"/>
    <x v="2"/>
    <s v="NO"/>
    <x v="0"/>
    <s v="Venta Mala"/>
  </r>
  <r>
    <n v="1276525"/>
    <x v="377"/>
    <s v="Don Miller"/>
    <s v="120 Hardware St,Melbourne"/>
    <s v="Melbourne"/>
    <s v="VIC"/>
    <x v="2"/>
    <x v="8"/>
    <s v="Alto"/>
    <s v="Cubos de Memo Alto"/>
    <x v="0"/>
    <s v="Bolsa de envoltura"/>
    <x v="0"/>
    <d v="2013-12-23T00:00:00"/>
    <n v="332"/>
    <n v="518"/>
    <n v="186"/>
    <n v="33"/>
    <n v="17094"/>
    <n v="0.06"/>
    <n v="1025.6399999999999"/>
    <n v="16068.36"/>
    <n v="204"/>
    <n v="5322"/>
    <n v="23"/>
    <n v="12"/>
    <x v="2"/>
    <s v="NO"/>
    <x v="1"/>
    <s v="Venta Mala"/>
  </r>
  <r>
    <n v="1276525"/>
    <x v="217"/>
    <s v="Aleksandra Gannaway"/>
    <s v="Hoyts Entertainment Quarter 122 Lang Road,Moore Park"/>
    <s v="Sydney"/>
    <s v="NSW"/>
    <x v="3"/>
    <x v="0"/>
    <s v="No especificado"/>
    <s v="Teclado programable Adesso de 142 teclas"/>
    <x v="0"/>
    <s v="Bolsa de envoltura"/>
    <x v="0"/>
    <d v="2013-09-28T00:00:00"/>
    <n v="3202"/>
    <n v="15248"/>
    <n v="12046"/>
    <n v="17"/>
    <n v="259216"/>
    <n v="0.09"/>
    <n v="23329.439999999999"/>
    <n v="235886.56"/>
    <n v="400"/>
    <n v="451225"/>
    <n v="26"/>
    <n v="9"/>
    <x v="2"/>
    <s v="SI"/>
    <x v="1"/>
    <s v="Venta Mala"/>
  </r>
  <r>
    <n v="1276525"/>
    <x v="53"/>
    <s v="Thea Hudgings"/>
    <s v="240-242 Johnston Street,Fitzroy"/>
    <s v="Melbourne"/>
    <s v="VIC"/>
    <x v="1"/>
    <x v="2"/>
    <s v="Bajo"/>
    <s v="Etiquetas Artisan 479"/>
    <x v="0"/>
    <s v="Caja pequeña"/>
    <x v="0"/>
    <d v="2013-05-11T00:00:00"/>
    <n v="159"/>
    <n v="261"/>
    <n v="102"/>
    <n v="44"/>
    <n v="11484"/>
    <n v="0.01"/>
    <n v="114.84"/>
    <n v="11369.16"/>
    <n v="50"/>
    <n v="2220"/>
    <n v="9"/>
    <n v="5"/>
    <x v="2"/>
    <s v="NO"/>
    <x v="0"/>
    <s v="Venta Mala"/>
  </r>
  <r>
    <n v="1276525"/>
    <x v="253"/>
    <s v="Erin Creighton"/>
    <s v="523 King St,Newtown"/>
    <s v="Sydney"/>
    <s v="NSW"/>
    <x v="1"/>
    <x v="6"/>
    <s v="Medio"/>
    <s v="Alto Perma 3000 Cajones de almacenamiento apilables"/>
    <x v="0"/>
    <s v="Caja pequeña"/>
    <x v="0"/>
    <d v="2015-03-27T00:00:00"/>
    <n v="892"/>
    <n v="2974"/>
    <n v="2082"/>
    <n v="50"/>
    <n v="148700"/>
    <n v="0.02"/>
    <n v="2974"/>
    <n v="145726"/>
    <n v="664"/>
    <n v="92483"/>
    <n v="25"/>
    <n v="3"/>
    <x v="1"/>
    <s v="SI"/>
    <x v="0"/>
    <s v="Buena Venta"/>
  </r>
  <r>
    <n v="1276525"/>
    <x v="189"/>
    <s v="Trudy Bell"/>
    <s v="Macquarie Centre Cnr Herring Road &amp; Waterloo Road,Macquarie Park"/>
    <s v="Sydney"/>
    <s v="NSW"/>
    <x v="2"/>
    <x v="5"/>
    <s v="Medio"/>
    <s v="Tijeras rectas Apex"/>
    <x v="0"/>
    <s v="Bolsa de envoltura"/>
    <x v="0"/>
    <d v="2014-10-09T00:00:00"/>
    <n v="519"/>
    <n v="1298"/>
    <n v="779"/>
    <n v="30"/>
    <n v="38940"/>
    <n v="0.09"/>
    <n v="3504.6"/>
    <n v="35435.4"/>
    <n v="314"/>
    <n v="36724"/>
    <n v="9"/>
    <n v="10"/>
    <x v="0"/>
    <s v="NO"/>
    <x v="0"/>
    <s v="Venta Mala"/>
  </r>
  <r>
    <n v="1276525"/>
    <x v="57"/>
    <s v="Art Foster"/>
    <s v="Westfield Parramatta,Parramatta"/>
    <s v="Sydney"/>
    <s v="NSW"/>
    <x v="1"/>
    <x v="12"/>
    <s v="Alto"/>
    <s v="Alto Perma 2700 Cajones de almacenamiento apilables"/>
    <x v="0"/>
    <s v="Caja pequeña"/>
    <x v="1"/>
    <d v="2013-03-13T00:00:00"/>
    <n v="892"/>
    <n v="2974"/>
    <n v="2082"/>
    <n v="7"/>
    <n v="20818"/>
    <n v="0.01"/>
    <n v="208.18"/>
    <n v="20609.82"/>
    <n v="664"/>
    <n v="34612"/>
    <n v="11"/>
    <n v="3"/>
    <x v="2"/>
    <s v="NO"/>
    <x v="1"/>
    <s v="Venta Mala"/>
  </r>
  <r>
    <n v="1276556"/>
    <x v="130"/>
    <s v="Karl Brown"/>
    <s v="470 Anzac Parade,Kingsford"/>
    <s v="Sydney"/>
    <s v="NSW"/>
    <x v="0"/>
    <x v="0"/>
    <s v="Bajo"/>
    <s v="Teclado Beekin de 105 teclas negro"/>
    <x v="2"/>
    <s v="Paquete pequeño"/>
    <x v="1"/>
    <d v="2013-07-26T00:00:00"/>
    <n v="639"/>
    <n v="1998"/>
    <n v="1359"/>
    <n v="38"/>
    <n v="75924"/>
    <n v="0.02"/>
    <n v="1518.48"/>
    <n v="74405.52"/>
    <n v="400"/>
    <n v="77721"/>
    <n v="24"/>
    <n v="7"/>
    <x v="2"/>
    <s v="NO"/>
    <x v="0"/>
    <s v="Buena Venta"/>
  </r>
  <r>
    <n v="1276890"/>
    <x v="446"/>
    <s v="Eleni McCrary"/>
    <s v="79 Elliott St,Balmain"/>
    <s v="Sydney"/>
    <s v="NSW"/>
    <x v="2"/>
    <x v="6"/>
    <s v="Crítico"/>
    <s v="Sobres de colores"/>
    <x v="0"/>
    <s v="Bolsa de envoltura"/>
    <x v="0"/>
    <d v="2015-08-28T00:00:00"/>
    <n v="225"/>
    <n v="369"/>
    <n v="144"/>
    <n v="22"/>
    <n v="8118"/>
    <n v="0.04"/>
    <n v="324.72000000000003"/>
    <n v="7793.28"/>
    <n v="250"/>
    <n v="6062"/>
    <n v="24"/>
    <n v="8"/>
    <x v="1"/>
    <s v="NO"/>
    <x v="0"/>
    <s v="Venta Mala"/>
  </r>
  <r>
    <n v="1276890"/>
    <x v="167"/>
    <s v="Erica Smith"/>
    <s v="38/133-145 Castlereagh St,Sydney"/>
    <s v="Sydney"/>
    <s v="NSW"/>
    <x v="1"/>
    <x v="1"/>
    <s v="Alto"/>
    <s v="Carpetas colgantes artesanales"/>
    <x v="0"/>
    <s v="Bolsa de envoltura"/>
    <x v="0"/>
    <d v="2013-03-06T00:00:00"/>
    <n v="365"/>
    <n v="598"/>
    <n v="233"/>
    <n v="33"/>
    <n v="19734"/>
    <n v="0.05"/>
    <n v="986.7"/>
    <n v="18747.3"/>
    <n v="149"/>
    <n v="17120"/>
    <n v="4"/>
    <n v="5"/>
    <x v="2"/>
    <s v="NO"/>
    <x v="0"/>
    <s v="Venta Mala"/>
  </r>
  <r>
    <n v="1276890"/>
    <x v="41"/>
    <s v="Edward Becker"/>
    <s v="127 Liverpool St,Sydney"/>
    <s v="Sydney"/>
    <s v="NSW"/>
    <x v="0"/>
    <x v="7"/>
    <s v="Crítico"/>
    <s v="Alto Perma 2700 Cajones de almacenamiento apilables"/>
    <x v="1"/>
    <s v="Caja pequeña"/>
    <x v="0"/>
    <d v="2013-07-26T00:00:00"/>
    <n v="892"/>
    <n v="2974"/>
    <n v="2082"/>
    <n v="19"/>
    <n v="56506"/>
    <n v="0.01"/>
    <n v="565.06000000000006"/>
    <n v="55940.94"/>
    <n v="664"/>
    <n v="52267"/>
    <n v="22"/>
    <n v="7"/>
    <x v="2"/>
    <s v="NO"/>
    <x v="1"/>
    <s v="Venta Mala"/>
  </r>
  <r>
    <n v="1276890"/>
    <x v="105"/>
    <s v="Tracy Poddar"/>
    <s v="834 Bourke St,Waterloo"/>
    <s v="Sydney"/>
    <s v="NSW"/>
    <x v="3"/>
    <x v="13"/>
    <s v="Alto"/>
    <s v="Sobres de colores"/>
    <x v="1"/>
    <s v="Tambor Jumbo"/>
    <x v="2"/>
    <d v="2015-03-06T00:00:00"/>
    <n v="225"/>
    <n v="369"/>
    <n v="144"/>
    <n v="6"/>
    <n v="2214"/>
    <n v="0.08"/>
    <n v="177.12"/>
    <n v="2036.88"/>
    <n v="250"/>
    <n v="7040"/>
    <n v="4"/>
    <n v="3"/>
    <x v="1"/>
    <s v="NO"/>
    <x v="0"/>
    <s v="Venta Mala"/>
  </r>
  <r>
    <n v="1276890"/>
    <x v="359"/>
    <s v="Julie Prescott"/>
    <s v="438 Victoria Avenue,Chatswood"/>
    <s v="Sydney"/>
    <s v="NSW"/>
    <x v="0"/>
    <x v="1"/>
    <s v="No especificado"/>
    <s v="Sobres de colores"/>
    <x v="1"/>
    <s v="Caja mediana"/>
    <x v="0"/>
    <d v="2014-02-11T00:00:00"/>
    <n v="225"/>
    <n v="369"/>
    <n v="144"/>
    <n v="49"/>
    <n v="18081"/>
    <n v="7.0000000000000007E-2"/>
    <n v="1265.67"/>
    <n v="16815.330000000002"/>
    <n v="250"/>
    <n v="7040"/>
    <n v="12"/>
    <n v="2"/>
    <x v="0"/>
    <s v="NO"/>
    <x v="0"/>
    <s v="Venta Mala"/>
  </r>
  <r>
    <n v="1276890"/>
    <x v="13"/>
    <s v="Phillip Flathmann"/>
    <s v="Macquarie Centre Cnr Herring Road &amp; Waterloo Road,Macquarie Park"/>
    <s v="Sydney"/>
    <s v="NSW"/>
    <x v="3"/>
    <x v="5"/>
    <s v="Medio"/>
    <s v="Alto Perma 2700 Cajones de almacenamiento apilables"/>
    <x v="0"/>
    <s v="Caja pequeña"/>
    <x v="0"/>
    <d v="2013-11-20T00:00:00"/>
    <n v="892"/>
    <n v="2974"/>
    <n v="2082"/>
    <n v="2"/>
    <n v="5948"/>
    <n v="0.01"/>
    <n v="59.480000000000004"/>
    <n v="5888.52"/>
    <n v="664"/>
    <n v="59225"/>
    <n v="18"/>
    <n v="11"/>
    <x v="2"/>
    <s v="NO"/>
    <x v="1"/>
    <s v="Venta Mala"/>
  </r>
  <r>
    <n v="1277256"/>
    <x v="447"/>
    <s v="Melanie Page"/>
    <s v="541 Church St,Richmond"/>
    <s v="Melbourne"/>
    <s v="VIC"/>
    <x v="2"/>
    <x v="8"/>
    <s v="No especificado"/>
    <s v="Tijeras de acero inoxidable preferidas de Apex"/>
    <x v="0"/>
    <s v="Caja pequeña"/>
    <x v="0"/>
    <d v="2014-05-29T00:00:00"/>
    <n v="250"/>
    <n v="568"/>
    <n v="318"/>
    <n v="45"/>
    <n v="25560"/>
    <n v="0.02"/>
    <n v="511.2"/>
    <n v="25048.799999999999"/>
    <n v="360"/>
    <n v="44505"/>
    <n v="29"/>
    <n v="5"/>
    <x v="0"/>
    <s v="NO"/>
    <x v="1"/>
    <s v="Venta Mala"/>
  </r>
  <r>
    <n v="1277256"/>
    <x v="264"/>
    <s v="Darrin Martin"/>
    <s v="221 Barkly St,St Kilda"/>
    <s v="Melbourne"/>
    <s v="VIC"/>
    <x v="1"/>
    <x v="8"/>
    <s v="No especificado"/>
    <s v="Iluminadores estilo tanque Liquid Accent"/>
    <x v="0"/>
    <s v="Caja pequeña"/>
    <x v="0"/>
    <d v="2013-09-06T00:00:00"/>
    <n v="131"/>
    <n v="284"/>
    <n v="153"/>
    <n v="35"/>
    <n v="9940"/>
    <n v="0.03"/>
    <n v="298.2"/>
    <n v="9641.7999999999993"/>
    <n v="93"/>
    <n v="18022"/>
    <n v="4"/>
    <n v="9"/>
    <x v="2"/>
    <s v="NO"/>
    <x v="1"/>
    <s v="Venta Mala"/>
  </r>
  <r>
    <n v="1277256"/>
    <x v="139"/>
    <s v="Neil Knudson"/>
    <s v="4A Lyons St,Strathfield"/>
    <s v="Sydney"/>
    <s v="NSW"/>
    <x v="1"/>
    <x v="0"/>
    <s v="Crítico"/>
    <s v="Fotocopiadora Cando PC940"/>
    <x v="0"/>
    <s v="Caja pequeña"/>
    <x v="0"/>
    <d v="2013-10-07T00:00:00"/>
    <n v="21600"/>
    <n v="44999"/>
    <n v="23399"/>
    <n v="39"/>
    <n v="1754961"/>
    <n v="7.0000000000000007E-2"/>
    <n v="122847.27000000002"/>
    <n v="1632113.73"/>
    <n v="2449"/>
    <n v="282616"/>
    <n v="5"/>
    <n v="10"/>
    <x v="2"/>
    <s v="SI"/>
    <x v="0"/>
    <s v="Buena Venta"/>
  </r>
  <r>
    <n v="1277256"/>
    <x v="448"/>
    <s v="Cynthia Voltz"/>
    <s v="Westfield Miranda, 600 Kingsway,Miranda"/>
    <s v="Sydney"/>
    <s v="NSW"/>
    <x v="0"/>
    <x v="11"/>
    <s v="Medio"/>
    <s v="Tijeras dobladas de acero inoxidable Apex Design"/>
    <x v="0"/>
    <s v="Caja pequeña"/>
    <x v="0"/>
    <d v="2016-09-05T00:00:00"/>
    <n v="287"/>
    <n v="684"/>
    <n v="397"/>
    <n v="48"/>
    <n v="32832"/>
    <n v="0.08"/>
    <n v="2626.56"/>
    <n v="30205.439999999999"/>
    <n v="442"/>
    <n v="44811"/>
    <n v="3"/>
    <n v="9"/>
    <x v="3"/>
    <s v="NO"/>
    <x v="0"/>
    <s v="Venta Mala"/>
  </r>
  <r>
    <n v="1277621"/>
    <x v="239"/>
    <s v="Ritsa Hightower"/>
    <s v="1/160 Anzac Parade,Kensington"/>
    <s v="Sydney"/>
    <s v="NSW"/>
    <x v="1"/>
    <x v="1"/>
    <s v="Medio"/>
    <s v="Conjunto óptico ultra inalámbrico UGen"/>
    <x v="0"/>
    <s v="Paquete pequeño"/>
    <x v="0"/>
    <d v="2014-12-05T00:00:00"/>
    <n v="5452"/>
    <n v="10097"/>
    <n v="4645"/>
    <n v="8"/>
    <n v="80776"/>
    <n v="0.03"/>
    <n v="2423.2799999999997"/>
    <n v="78352.72"/>
    <n v="718"/>
    <n v="140057"/>
    <n v="1"/>
    <n v="12"/>
    <x v="0"/>
    <s v="NO"/>
    <x v="0"/>
    <s v="Buena Venta"/>
  </r>
  <r>
    <n v="1277621"/>
    <x v="288"/>
    <s v="Steve Nguyen"/>
    <s v="61 York St,Sydney"/>
    <s v="Sydney"/>
    <s v="NSW"/>
    <x v="0"/>
    <x v="9"/>
    <s v="No especificado"/>
    <s v="Conjunto óptico ultra inalámbrico UGen"/>
    <x v="0"/>
    <s v="Caja pequeña"/>
    <x v="0"/>
    <d v="2014-02-13T00:00:00"/>
    <n v="5452"/>
    <n v="10097"/>
    <n v="4645"/>
    <n v="21"/>
    <n v="212037"/>
    <n v="0"/>
    <n v="0"/>
    <n v="212037"/>
    <n v="718"/>
    <n v="140057"/>
    <n v="13"/>
    <n v="2"/>
    <x v="0"/>
    <s v="SI"/>
    <x v="0"/>
    <s v="Buena Venta"/>
  </r>
  <r>
    <n v="1277986"/>
    <x v="214"/>
    <s v="Jim Kriz"/>
    <s v="85-113 Dunning Ave,Roseberry"/>
    <s v="Sydney"/>
    <s v="NSW"/>
    <x v="3"/>
    <x v="4"/>
    <s v="Alto"/>
    <s v="Cubos de Memo Alto"/>
    <x v="0"/>
    <s v="Caja pequeña"/>
    <x v="0"/>
    <d v="2014-09-01T00:00:00"/>
    <n v="332"/>
    <n v="518"/>
    <n v="186"/>
    <n v="21"/>
    <n v="10878"/>
    <n v="0.01"/>
    <n v="108.78"/>
    <n v="10769.22"/>
    <n v="204"/>
    <n v="11656"/>
    <n v="28"/>
    <n v="8"/>
    <x v="0"/>
    <s v="NO"/>
    <x v="0"/>
    <s v="Venta Mala"/>
  </r>
  <r>
    <n v="1277986"/>
    <x v="130"/>
    <s v="Karl Brown"/>
    <s v="470 Anzac Parade,Kingsford"/>
    <s v="Sydney"/>
    <s v="NSW"/>
    <x v="1"/>
    <x v="0"/>
    <s v="No especificado"/>
    <s v="Bolsillos de carpeta de poliéster artesanal"/>
    <x v="0"/>
    <s v="Bolsa de envoltura"/>
    <x v="0"/>
    <d v="2013-07-26T00:00:00"/>
    <n v="226"/>
    <n v="358"/>
    <n v="132"/>
    <n v="15"/>
    <n v="5370"/>
    <n v="0"/>
    <n v="0"/>
    <n v="5370"/>
    <n v="547"/>
    <n v="12775"/>
    <n v="24"/>
    <n v="7"/>
    <x v="2"/>
    <s v="NO"/>
    <x v="0"/>
    <s v="Venta Mala"/>
  </r>
  <r>
    <n v="1278351"/>
    <x v="449"/>
    <s v="Toby Swindell"/>
    <s v="273 George Street,Sydney"/>
    <s v="Sydney"/>
    <s v="NSW"/>
    <x v="1"/>
    <x v="9"/>
    <s v="Crítico"/>
    <s v="Etiquetas de encuadernación artesanal"/>
    <x v="0"/>
    <s v="Caja pequeña"/>
    <x v="0"/>
    <d v="2014-03-15T00:00:00"/>
    <n v="245"/>
    <n v="389"/>
    <n v="144"/>
    <n v="19"/>
    <n v="7391"/>
    <n v="7.0000000000000007E-2"/>
    <n v="517.37"/>
    <n v="6873.63"/>
    <n v="701"/>
    <n v="26331"/>
    <n v="15"/>
    <n v="3"/>
    <x v="0"/>
    <s v="NO"/>
    <x v="1"/>
    <s v="Venta Mala"/>
  </r>
  <r>
    <n v="1278351"/>
    <x v="205"/>
    <s v="Berenike Kampe"/>
    <s v="180 High Street,Windsor"/>
    <s v="Melbourne"/>
    <s v="VIC"/>
    <x v="1"/>
    <x v="2"/>
    <s v="No especificado"/>
    <s v="Fotocopiadora Cando PC940"/>
    <x v="0"/>
    <s v="Caja pequeña"/>
    <x v="0"/>
    <d v="2013-07-07T00:00:00"/>
    <n v="21600"/>
    <n v="44999"/>
    <n v="23399"/>
    <n v="47"/>
    <n v="2114953"/>
    <n v="0.05"/>
    <n v="105747.65000000001"/>
    <n v="2009205.35"/>
    <n v="2449"/>
    <n v="1619464"/>
    <n v="5"/>
    <n v="7"/>
    <x v="2"/>
    <s v="SI"/>
    <x v="1"/>
    <s v="Venta Mala"/>
  </r>
  <r>
    <n v="1278351"/>
    <x v="340"/>
    <s v="Cyra Reiten"/>
    <s v="Westfield 1 Anderson St,Chatswood"/>
    <s v="Sydney"/>
    <s v="NSW"/>
    <x v="1"/>
    <x v="5"/>
    <s v="Crítico"/>
    <s v="Fotocopiadora Cando PC940"/>
    <x v="1"/>
    <s v="Caja mediana"/>
    <x v="0"/>
    <d v="2016-01-17T00:00:00"/>
    <n v="27899"/>
    <n v="44999"/>
    <n v="17100"/>
    <n v="3"/>
    <n v="134997"/>
    <n v="0.01"/>
    <n v="1349.97"/>
    <n v="133647.03"/>
    <n v="4900"/>
    <n v="1719464"/>
    <n v="17"/>
    <n v="1"/>
    <x v="3"/>
    <s v="SI"/>
    <x v="0"/>
    <s v="Buena Venta"/>
  </r>
  <r>
    <n v="1278351"/>
    <x v="450"/>
    <s v="Ed Braxton"/>
    <s v="499-501 Lygon Street,Carlton North"/>
    <s v="Melbourne"/>
    <s v="VIC"/>
    <x v="0"/>
    <x v="8"/>
    <s v="Medio"/>
    <s v="Fotocopiadora Cando PC940"/>
    <x v="0"/>
    <s v="Caja pequeña"/>
    <x v="0"/>
    <d v="2014-02-07T00:00:00"/>
    <n v="27899"/>
    <n v="44999"/>
    <n v="17100"/>
    <n v="45"/>
    <n v="2024955"/>
    <n v="0"/>
    <n v="0"/>
    <n v="2024955"/>
    <n v="4900"/>
    <n v="1619464"/>
    <n v="5"/>
    <n v="2"/>
    <x v="0"/>
    <s v="SI"/>
    <x v="1"/>
    <s v="Venta Mala"/>
  </r>
  <r>
    <n v="1278351"/>
    <x v="246"/>
    <s v="Ed Braxton"/>
    <s v="499-501 Lygon Street,Carlton North"/>
    <s v="Melbourne"/>
    <s v="VIC"/>
    <x v="0"/>
    <x v="8"/>
    <s v="Bajo"/>
    <s v="Fotocopiadora Cando PC940"/>
    <x v="0"/>
    <s v="Caja pequeña"/>
    <x v="0"/>
    <d v="2014-02-08T00:00:00"/>
    <n v="21600"/>
    <n v="44999"/>
    <n v="23399"/>
    <n v="20"/>
    <n v="899980"/>
    <n v="0.08"/>
    <n v="71998.400000000009"/>
    <n v="827981.6"/>
    <n v="2449"/>
    <n v="1619464"/>
    <n v="7"/>
    <n v="2"/>
    <x v="0"/>
    <s v="SI"/>
    <x v="0"/>
    <s v="Buena Venta"/>
  </r>
  <r>
    <n v="1278351"/>
    <x v="402"/>
    <s v="Joseph Airdo"/>
    <s v="Westfield Sydney,Sydney"/>
    <s v="Sydney"/>
    <s v="NSW"/>
    <x v="1"/>
    <x v="1"/>
    <s v="Crítico"/>
    <s v="Carpetas colgantes artesanales"/>
    <x v="0"/>
    <s v="Caja pequeña"/>
    <x v="0"/>
    <d v="2013-12-14T00:00:00"/>
    <n v="365"/>
    <n v="598"/>
    <n v="233"/>
    <n v="11"/>
    <n v="6578"/>
    <n v="0.08"/>
    <n v="526.24"/>
    <n v="6051.76"/>
    <n v="149"/>
    <n v="21309"/>
    <n v="13"/>
    <n v="12"/>
    <x v="2"/>
    <s v="NO"/>
    <x v="1"/>
    <s v="Venta Mala"/>
  </r>
  <r>
    <n v="1278351"/>
    <x v="25"/>
    <s v="Ju Letch"/>
    <s v="22 Civic Rd,Auburn"/>
    <s v="Sydney"/>
    <s v="NSW"/>
    <x v="0"/>
    <x v="4"/>
    <s v="Medio"/>
    <s v="Fotocopiadora Cando PC940"/>
    <x v="0"/>
    <s v="Caja pequeña"/>
    <x v="0"/>
    <d v="2014-02-27T00:00:00"/>
    <n v="27899"/>
    <n v="44999"/>
    <n v="17100"/>
    <n v="13"/>
    <n v="584987"/>
    <n v="0.01"/>
    <n v="5849.87"/>
    <n v="579137.13"/>
    <n v="4900"/>
    <n v="1619464"/>
    <n v="25"/>
    <n v="2"/>
    <x v="0"/>
    <s v="SI"/>
    <x v="1"/>
    <s v="Venta Mala"/>
  </r>
  <r>
    <n v="1278351"/>
    <x v="181"/>
    <s v="Tony Sayre"/>
    <s v="499-501 Lygon Street,Carlton North"/>
    <s v="Melbourne"/>
    <s v="VIC"/>
    <x v="3"/>
    <x v="8"/>
    <s v="Bajo"/>
    <s v="Iluminador fluorescente Artisan Hi-Liter Comfort Grip, tinta amarilla"/>
    <x v="0"/>
    <s v="Caja pequeña"/>
    <x v="0"/>
    <d v="2013-08-13T00:00:00"/>
    <n v="192"/>
    <n v="326"/>
    <n v="134"/>
    <n v="30"/>
    <n v="9780"/>
    <n v="0.08"/>
    <n v="782.4"/>
    <n v="8997.6"/>
    <n v="186"/>
    <n v="8549"/>
    <n v="9"/>
    <n v="8"/>
    <x v="2"/>
    <s v="NO"/>
    <x v="0"/>
    <s v="Venta Mala"/>
  </r>
  <r>
    <n v="1278351"/>
    <x v="450"/>
    <s v="Eulex Forman"/>
    <s v="255 Devonshire St,Surry Hills"/>
    <s v="Sydney"/>
    <s v="NSW"/>
    <x v="1"/>
    <x v="6"/>
    <s v="No especificado"/>
    <s v="Fotocopiadora Cando PC940"/>
    <x v="0"/>
    <s v="Caja pequeña"/>
    <x v="0"/>
    <d v="2014-02-07T00:00:00"/>
    <n v="21600"/>
    <n v="44999"/>
    <n v="23399"/>
    <n v="1"/>
    <n v="44999"/>
    <n v="0"/>
    <n v="0"/>
    <n v="44999"/>
    <n v="2449"/>
    <n v="1619464"/>
    <n v="5"/>
    <n v="2"/>
    <x v="0"/>
    <s v="NO"/>
    <x v="0"/>
    <s v="Buena Venta"/>
  </r>
  <r>
    <n v="1279081"/>
    <x v="343"/>
    <s v="Christopher Martinez"/>
    <s v="188 Pitt Street,Sydney"/>
    <s v="Sydney"/>
    <s v="NSW"/>
    <x v="3"/>
    <x v="0"/>
    <s v="No especificado"/>
    <s v="Encuadernadores de polietileno de anillo redondo artesanal"/>
    <x v="1"/>
    <s v="Tambor Jumbo"/>
    <x v="2"/>
    <d v="2014-09-29T00:00:00"/>
    <n v="182"/>
    <n v="284"/>
    <n v="102"/>
    <n v="31"/>
    <n v="8804"/>
    <n v="0.06"/>
    <n v="528.24"/>
    <n v="8275.76"/>
    <n v="544"/>
    <n v="6088"/>
    <n v="29"/>
    <n v="9"/>
    <x v="0"/>
    <s v="NO"/>
    <x v="1"/>
    <s v="Venta Mala"/>
  </r>
  <r>
    <n v="1279081"/>
    <x v="451"/>
    <s v="Dan Campbell"/>
    <s v="1/173-179 Bronte Rd,Waverley"/>
    <s v="Sydney"/>
    <s v="NSW"/>
    <x v="2"/>
    <x v="9"/>
    <s v="Alto"/>
    <s v="Aglutinantes antiadherentes artesanales"/>
    <x v="0"/>
    <s v="Paquete pequeño"/>
    <x v="0"/>
    <d v="2013-10-19T00:00:00"/>
    <n v="274"/>
    <n v="449"/>
    <n v="175"/>
    <n v="37"/>
    <n v="16613"/>
    <n v="0.08"/>
    <n v="1329.04"/>
    <n v="15283.96"/>
    <n v="149"/>
    <n v="6933"/>
    <n v="12"/>
    <n v="9"/>
    <x v="2"/>
    <s v="NO"/>
    <x v="1"/>
    <s v="Venta Mala"/>
  </r>
  <r>
    <n v="1279081"/>
    <x v="139"/>
    <s v="Neil Knudson"/>
    <s v="4A Lyons St,Strathfield"/>
    <s v="Sydney"/>
    <s v="NSW"/>
    <x v="0"/>
    <x v="0"/>
    <s v="Medio"/>
    <s v="Marco de documentos de aluminio"/>
    <x v="0"/>
    <s v="Bolsa de envoltura"/>
    <x v="1"/>
    <d v="2013-10-07T00:00:00"/>
    <n v="550"/>
    <n v="1222"/>
    <n v="672"/>
    <n v="23"/>
    <n v="28106"/>
    <n v="0.01"/>
    <n v="281.06"/>
    <n v="27824.94"/>
    <n v="285"/>
    <n v="53199"/>
    <n v="5"/>
    <n v="10"/>
    <x v="2"/>
    <s v="NO"/>
    <x v="0"/>
    <s v="Venta Mala"/>
  </r>
  <r>
    <n v="1279081"/>
    <x v="255"/>
    <s v="Dianna Arnett"/>
    <s v="99 Lygon Street,East Brunswick"/>
    <s v="Melbourne"/>
    <s v="VIC"/>
    <x v="3"/>
    <x v="2"/>
    <s v="Crítico"/>
    <s v="Etiquetas Artisan 474"/>
    <x v="0"/>
    <s v="Paquete pequeño"/>
    <x v="0"/>
    <d v="2015-04-30T00:00:00"/>
    <n v="184"/>
    <n v="288"/>
    <n v="104"/>
    <n v="49"/>
    <n v="14112"/>
    <n v="7.0000000000000007E-2"/>
    <n v="987.84000000000015"/>
    <n v="13124.16"/>
    <n v="99"/>
    <n v="7448"/>
    <n v="28"/>
    <n v="4"/>
    <x v="1"/>
    <s v="NO"/>
    <x v="0"/>
    <s v="Venta Mala"/>
  </r>
  <r>
    <n v="1279081"/>
    <x v="147"/>
    <s v="Eugene Hildebrand"/>
    <s v="120 Hardware St,Melbourne"/>
    <s v="Melbourne"/>
    <s v="VIC"/>
    <x v="0"/>
    <x v="2"/>
    <s v="Bajo"/>
    <s v="Resaltadores de acento principales constantes"/>
    <x v="1"/>
    <s v="Caja pequeña"/>
    <x v="0"/>
    <d v="2013-11-03T00:00:00"/>
    <n v="375"/>
    <n v="708"/>
    <n v="333"/>
    <n v="41"/>
    <n v="29028"/>
    <n v="0.04"/>
    <n v="1161.1200000000001"/>
    <n v="27866.880000000001"/>
    <n v="235"/>
    <n v="19330"/>
    <n v="2"/>
    <n v="11"/>
    <x v="2"/>
    <s v="NO"/>
    <x v="0"/>
    <s v="Venta Mala"/>
  </r>
  <r>
    <n v="1279081"/>
    <x v="143"/>
    <s v="Jasper Cacioppo"/>
    <s v="22 Addison Rd,Marrickville"/>
    <s v="Sydney"/>
    <s v="NSW"/>
    <x v="1"/>
    <x v="10"/>
    <s v="Alto"/>
    <s v="Tijeras de acero inoxidable preferidas de Apex"/>
    <x v="1"/>
    <s v="Caja pequeña"/>
    <x v="0"/>
    <d v="2013-02-16T00:00:00"/>
    <n v="250"/>
    <n v="568"/>
    <n v="318"/>
    <n v="36"/>
    <n v="20448"/>
    <n v="0"/>
    <n v="0"/>
    <n v="20448"/>
    <n v="360"/>
    <n v="3383"/>
    <n v="15"/>
    <n v="2"/>
    <x v="2"/>
    <s v="NO"/>
    <x v="1"/>
    <s v="Venta Mala"/>
  </r>
  <r>
    <n v="1279081"/>
    <x v="358"/>
    <s v="Lindsay Shagiari"/>
    <s v="5/250 Old Northern Road ,Castle Hill"/>
    <s v="Sydney"/>
    <s v="NSW"/>
    <x v="2"/>
    <x v="5"/>
    <s v="Alto"/>
    <s v="Artisan 48 Etiquetas"/>
    <x v="0"/>
    <s v="Paquete pequeño"/>
    <x v="0"/>
    <d v="2014-11-04T00:00:00"/>
    <n v="384"/>
    <n v="630"/>
    <n v="246"/>
    <n v="26"/>
    <n v="16380"/>
    <n v="0.08"/>
    <n v="1310.4000000000001"/>
    <n v="15069.6"/>
    <n v="50"/>
    <n v="4817"/>
    <n v="2"/>
    <n v="11"/>
    <x v="0"/>
    <s v="NO"/>
    <x v="1"/>
    <s v="Venta Mala"/>
  </r>
  <r>
    <n v="1279081"/>
    <x v="113"/>
    <s v="Berly Franz"/>
    <s v="499-501 Lygon Street,Carlton North"/>
    <s v="Melbourne"/>
    <s v="VIC"/>
    <x v="3"/>
    <x v="8"/>
    <s v="Medio"/>
    <s v="Carpetas de anillos de arco artesanales"/>
    <x v="0"/>
    <s v="Bolsa de envoltura"/>
    <x v="0"/>
    <d v="2013-05-09T00:00:00"/>
    <n v="3602"/>
    <n v="5810"/>
    <n v="2208"/>
    <n v="13"/>
    <n v="75530"/>
    <n v="0.08"/>
    <n v="6042.4000000000005"/>
    <n v="69487.600000000006"/>
    <n v="149"/>
    <n v="4328"/>
    <n v="7"/>
    <n v="5"/>
    <x v="2"/>
    <s v="NO"/>
    <x v="0"/>
    <s v="Venta Mala"/>
  </r>
  <r>
    <n v="1279081"/>
    <x v="272"/>
    <s v="Allen Armold"/>
    <s v="224A Gertrude St,Fitzroy"/>
    <s v="Melbourne"/>
    <s v="VIC"/>
    <x v="1"/>
    <x v="2"/>
    <s v="Crítico"/>
    <s v="Tijeras de acero inoxidable Apex Elite"/>
    <x v="0"/>
    <s v="Bolsa de envoltura"/>
    <x v="0"/>
    <d v="2013-11-18T00:00:00"/>
    <n v="342"/>
    <n v="834"/>
    <n v="492"/>
    <n v="29"/>
    <n v="24186"/>
    <n v="7.0000000000000007E-2"/>
    <n v="1693.0200000000002"/>
    <n v="22492.98"/>
    <n v="264"/>
    <n v="19332"/>
    <n v="17"/>
    <n v="11"/>
    <x v="2"/>
    <s v="NO"/>
    <x v="0"/>
    <s v="Venta Mala"/>
  </r>
  <r>
    <n v="1279112"/>
    <x v="247"/>
    <s v="Edward Nazzal"/>
    <s v="2a/285A Crown St,Surry Hills"/>
    <s v="Sydney"/>
    <s v="NSW"/>
    <x v="3"/>
    <x v="3"/>
    <s v="Crítico"/>
    <s v="Hojas de notas sin acolchado"/>
    <x v="1"/>
    <s v="Caja mediana"/>
    <x v="0"/>
    <d v="2014-02-03T00:00:00"/>
    <n v="259"/>
    <n v="398"/>
    <n v="139"/>
    <n v="8"/>
    <n v="3184"/>
    <n v="0.09"/>
    <n v="286.56"/>
    <n v="2897.44"/>
    <n v="297"/>
    <n v="4237"/>
    <n v="2"/>
    <n v="2"/>
    <x v="0"/>
    <s v="NO"/>
    <x v="1"/>
    <s v="Venta Mala"/>
  </r>
  <r>
    <n v="1279446"/>
    <x v="172"/>
    <s v="Michael Oakman"/>
    <s v="8 Rankins Lane ,Melbourne"/>
    <s v="Melbourne"/>
    <s v="VIC"/>
    <x v="0"/>
    <x v="2"/>
    <s v="No especificado"/>
    <s v="Etiquetas de carpeta de archivos artesanales"/>
    <x v="0"/>
    <s v="Caja pequeña"/>
    <x v="0"/>
    <d v="2015-01-03T00:00:00"/>
    <n v="184"/>
    <n v="288"/>
    <n v="104"/>
    <n v="38"/>
    <n v="10944"/>
    <n v="0"/>
    <n v="0"/>
    <n v="10944"/>
    <n v="533"/>
    <n v="3573"/>
    <n v="1"/>
    <n v="1"/>
    <x v="1"/>
    <s v="NO"/>
    <x v="0"/>
    <s v="Venta Mala"/>
  </r>
  <r>
    <n v="1279446"/>
    <x v="181"/>
    <s v="Nancy Lomonaco"/>
    <s v="523 King St,Newtown"/>
    <s v="Sydney"/>
    <s v="NSW"/>
    <x v="3"/>
    <x v="6"/>
    <s v="Alto"/>
    <s v="Steady 52201 APSCO Sacapuntas Eléctrico"/>
    <x v="0"/>
    <s v="Caja pequeña"/>
    <x v="0"/>
    <d v="2013-09-03T00:00:00"/>
    <n v="1680"/>
    <n v="4097"/>
    <n v="2417"/>
    <n v="23"/>
    <n v="94231"/>
    <n v="0.01"/>
    <n v="942.31000000000006"/>
    <n v="93288.69"/>
    <n v="899"/>
    <n v="52399"/>
    <n v="9"/>
    <n v="8"/>
    <x v="2"/>
    <s v="NO"/>
    <x v="0"/>
    <s v="Venta Mala"/>
  </r>
  <r>
    <n v="1279446"/>
    <x v="176"/>
    <s v="Patrick Jones"/>
    <s v="221 Barkly St,St Kilda"/>
    <s v="Melbourne"/>
    <s v="VIC"/>
    <x v="0"/>
    <x v="8"/>
    <s v="Medio"/>
    <s v="Libro de registro de mensajes de voz por cable"/>
    <x v="0"/>
    <s v="Caja pequeña"/>
    <x v="0"/>
    <d v="2013-12-13T00:00:00"/>
    <n v="290"/>
    <n v="476"/>
    <n v="186"/>
    <n v="22"/>
    <n v="10472"/>
    <n v="7.0000000000000007E-2"/>
    <n v="733.04000000000008"/>
    <n v="9738.9599999999991"/>
    <n v="88"/>
    <n v="718"/>
    <n v="11"/>
    <n v="12"/>
    <x v="2"/>
    <s v="NO"/>
    <x v="0"/>
    <s v="Venta Mala"/>
  </r>
  <r>
    <n v="1279446"/>
    <x v="191"/>
    <s v="Sara Luxemburg"/>
    <s v="180 High Street,Windsor"/>
    <s v="Melbourne"/>
    <s v="VIC"/>
    <x v="3"/>
    <x v="2"/>
    <s v="Bajo"/>
    <s v="Teclado de acceso inalámbrico TechSavi"/>
    <x v="0"/>
    <s v="Bolsa de envoltura"/>
    <x v="0"/>
    <d v="2014-08-14T00:00:00"/>
    <n v="1470"/>
    <n v="2999"/>
    <n v="1529"/>
    <n v="41"/>
    <n v="122959"/>
    <n v="0.01"/>
    <n v="1229.5899999999999"/>
    <n v="121729.41"/>
    <n v="550"/>
    <n v="232815"/>
    <n v="11"/>
    <n v="8"/>
    <x v="0"/>
    <s v="SI"/>
    <x v="0"/>
    <s v="Buena Venta"/>
  </r>
  <r>
    <n v="1279446"/>
    <x v="451"/>
    <s v="Victoria Brennan"/>
    <s v="Westfield 1 Anderson St,Chatswood"/>
    <s v="Sydney"/>
    <s v="NSW"/>
    <x v="0"/>
    <x v="5"/>
    <s v="Crítico"/>
    <s v="TipoApertura lateral derecha Sobres expansivos de pelar y seel"/>
    <x v="0"/>
    <s v="Bolsa de envoltura"/>
    <x v="0"/>
    <d v="2013-09-14T00:00:00"/>
    <n v="5429"/>
    <n v="9048"/>
    <n v="3619"/>
    <n v="16"/>
    <n v="144768"/>
    <n v="0.01"/>
    <n v="1447.68"/>
    <n v="143320.32000000001"/>
    <n v="1999"/>
    <n v="335364"/>
    <n v="12"/>
    <n v="9"/>
    <x v="2"/>
    <s v="SI"/>
    <x v="0"/>
    <s v="Buena Venta"/>
  </r>
  <r>
    <n v="1279446"/>
    <x v="130"/>
    <s v="Karl Brown"/>
    <s v="470 Anzac Parade,Kingsford"/>
    <s v="Sydney"/>
    <s v="NSW"/>
    <x v="2"/>
    <x v="0"/>
    <s v="Alto"/>
    <s v="Etiquetas Artisan 479"/>
    <x v="0"/>
    <s v="Caja pequeña"/>
    <x v="0"/>
    <d v="2013-07-26T00:00:00"/>
    <n v="159"/>
    <n v="261"/>
    <n v="102"/>
    <n v="13"/>
    <n v="3393"/>
    <n v="0.04"/>
    <n v="135.72"/>
    <n v="3257.28"/>
    <n v="50"/>
    <n v="7768"/>
    <n v="24"/>
    <n v="7"/>
    <x v="2"/>
    <s v="NO"/>
    <x v="0"/>
    <s v="Venta Mala"/>
  </r>
  <r>
    <n v="1279446"/>
    <x v="41"/>
    <s v="Rick Hansen"/>
    <s v="Macquarie Centre Cnr Herring Road &amp; Waterloo Road,Macquarie Park"/>
    <s v="Sydney"/>
    <s v="NSW"/>
    <x v="1"/>
    <x v="5"/>
    <s v="Crítico"/>
    <s v="Carpetas de anillos de arco artesanales"/>
    <x v="0"/>
    <s v="Caja pequeña"/>
    <x v="0"/>
    <d v="2013-07-23T00:00:00"/>
    <n v="3602"/>
    <n v="5810"/>
    <n v="2208"/>
    <n v="24"/>
    <n v="139440"/>
    <n v="0.02"/>
    <n v="2788.8"/>
    <n v="136651.20000000001"/>
    <n v="149"/>
    <n v="6238"/>
    <n v="22"/>
    <n v="7"/>
    <x v="2"/>
    <s v="SI"/>
    <x v="0"/>
    <s v="Venta Mala"/>
  </r>
  <r>
    <n v="1279446"/>
    <x v="452"/>
    <s v="Sara Crown"/>
    <s v="359 Crown Street,Surry Hills"/>
    <s v="Sydney"/>
    <s v="NSW"/>
    <x v="0"/>
    <x v="3"/>
    <s v="No especificado"/>
    <s v="Cubos de Memo Alto"/>
    <x v="0"/>
    <s v="Caja pequeña"/>
    <x v="0"/>
    <d v="2015-05-09T00:00:00"/>
    <n v="332"/>
    <n v="518"/>
    <n v="186"/>
    <n v="33"/>
    <n v="17094"/>
    <n v="7.0000000000000007E-2"/>
    <n v="1196.5800000000002"/>
    <n v="15897.42"/>
    <n v="204"/>
    <n v="11569"/>
    <n v="9"/>
    <n v="5"/>
    <x v="1"/>
    <s v="NO"/>
    <x v="1"/>
    <s v="Venta Mala"/>
  </r>
  <r>
    <n v="1279811"/>
    <x v="237"/>
    <s v="Alex Grayson"/>
    <s v="644 George St,Sydney"/>
    <s v="Sydney"/>
    <s v="NSW"/>
    <x v="2"/>
    <x v="10"/>
    <s v="Medio"/>
    <s v="Bolsillos de carpeta de poliéster artesanal"/>
    <x v="1"/>
    <s v="Tambor Jumbo"/>
    <x v="2"/>
    <d v="2013-09-02T00:00:00"/>
    <n v="226"/>
    <n v="358"/>
    <n v="132"/>
    <n v="46"/>
    <n v="16468"/>
    <n v="7.0000000000000007E-2"/>
    <n v="1152.7600000000002"/>
    <n v="15315.24"/>
    <n v="547"/>
    <n v="15933"/>
    <n v="31"/>
    <n v="7"/>
    <x v="2"/>
    <s v="NO"/>
    <x v="0"/>
    <s v="Venta Mala"/>
  </r>
  <r>
    <n v="1279811"/>
    <x v="39"/>
    <s v="Sylvia Foulston"/>
    <s v="152 Bunnerong Road,Eastgardens"/>
    <s v="Sydney"/>
    <s v="NSW"/>
    <x v="2"/>
    <x v="0"/>
    <s v="Medio"/>
    <s v="Rotafolio Artesanal Carpeta de Caballete, Negro"/>
    <x v="0"/>
    <s v="Caja pequeña"/>
    <x v="0"/>
    <d v="2013-10-13T00:00:00"/>
    <n v="1388"/>
    <n v="2238"/>
    <n v="850"/>
    <n v="10"/>
    <n v="22380"/>
    <n v="0.05"/>
    <n v="1119"/>
    <n v="21261"/>
    <n v="1510"/>
    <n v="76404"/>
    <n v="13"/>
    <n v="10"/>
    <x v="2"/>
    <s v="NO"/>
    <x v="0"/>
    <s v="Buena Venta"/>
  </r>
  <r>
    <n v="1280177"/>
    <x v="453"/>
    <s v="Dennis Pardue"/>
    <s v="412 Brunswick St,Fitzroy"/>
    <s v="Melbourne"/>
    <s v="VIC"/>
    <x v="1"/>
    <x v="2"/>
    <s v="Medio"/>
    <s v="Contestador automático digital 1726"/>
    <x v="0"/>
    <s v="Caja pequeña"/>
    <x v="0"/>
    <d v="2014-02-11T00:00:00"/>
    <n v="882"/>
    <n v="2099"/>
    <n v="1217"/>
    <n v="3"/>
    <n v="6297"/>
    <n v="0"/>
    <n v="0"/>
    <n v="6297"/>
    <n v="481"/>
    <n v="82468"/>
    <n v="10"/>
    <n v="2"/>
    <x v="0"/>
    <s v="NO"/>
    <x v="1"/>
    <s v="Venta Mala"/>
  </r>
  <r>
    <n v="1280177"/>
    <x v="243"/>
    <s v="Giulietta Baptist"/>
    <s v="Hoyts Entertainment Quarter 122 Lang Road,Moore Park"/>
    <s v="Sydney"/>
    <s v="NSW"/>
    <x v="3"/>
    <x v="0"/>
    <s v="Medio"/>
    <s v="Contestador automático digital 1726"/>
    <x v="0"/>
    <s v="Bolsa de envoltura"/>
    <x v="0"/>
    <d v="2015-09-05T00:00:00"/>
    <n v="882"/>
    <n v="2099"/>
    <n v="1217"/>
    <n v="50"/>
    <n v="104950"/>
    <n v="0.08"/>
    <n v="8396"/>
    <n v="96554"/>
    <n v="481"/>
    <n v="82468"/>
    <n v="2"/>
    <n v="9"/>
    <x v="1"/>
    <s v="NO"/>
    <x v="1"/>
    <s v="Venta Mala"/>
  </r>
  <r>
    <n v="1280177"/>
    <x v="453"/>
    <s v="Dennis Pardue"/>
    <s v="412 Brunswick St,Fitzroy"/>
    <s v="Melbourne"/>
    <s v="VIC"/>
    <x v="0"/>
    <x v="2"/>
    <s v="No especificado"/>
    <s v="Contestador automático digital 1726"/>
    <x v="0"/>
    <s v="Caja pequeña"/>
    <x v="0"/>
    <d v="2014-02-11T00:00:00"/>
    <n v="882"/>
    <n v="2099"/>
    <n v="1217"/>
    <n v="20"/>
    <n v="41980"/>
    <n v="0.05"/>
    <n v="2099"/>
    <n v="39881"/>
    <n v="481"/>
    <n v="82468"/>
    <n v="10"/>
    <n v="2"/>
    <x v="0"/>
    <s v="NO"/>
    <x v="0"/>
    <s v="Buena Venta"/>
  </r>
  <r>
    <n v="1280542"/>
    <x v="44"/>
    <s v="Sylvia Foulston"/>
    <s v="152 Bunnerong Road,Eastgardens"/>
    <s v="Sydney"/>
    <s v="NSW"/>
    <x v="1"/>
    <x v="0"/>
    <s v="Alto"/>
    <s v="Sacapuntas Smiths SlimLine"/>
    <x v="0"/>
    <s v="Caja pequeña"/>
    <x v="0"/>
    <d v="2013-02-23T00:00:00"/>
    <n v="479"/>
    <n v="1197"/>
    <n v="718"/>
    <n v="19"/>
    <n v="22743"/>
    <n v="0.09"/>
    <n v="2046.87"/>
    <n v="20696.13"/>
    <n v="581"/>
    <n v="22329"/>
    <n v="23"/>
    <n v="2"/>
    <x v="2"/>
    <s v="NO"/>
    <x v="1"/>
    <s v="Venta Mala"/>
  </r>
  <r>
    <n v="1280907"/>
    <x v="190"/>
    <s v="Brad Thomas"/>
    <s v="152 Bunnerong Road,Eastgardens"/>
    <s v="Sydney"/>
    <s v="NSW"/>
    <x v="1"/>
    <x v="0"/>
    <s v="Medio"/>
    <s v="Aglutinantes de polietileno duraderos artesanales"/>
    <x v="0"/>
    <s v="Caja pequeña"/>
    <x v="0"/>
    <d v="2013-08-29T00:00:00"/>
    <n v="337"/>
    <n v="553"/>
    <n v="216"/>
    <n v="7"/>
    <n v="3871"/>
    <n v="0.06"/>
    <n v="232.26"/>
    <n v="3638.74"/>
    <n v="698"/>
    <n v="11058"/>
    <n v="24"/>
    <n v="8"/>
    <x v="2"/>
    <s v="NO"/>
    <x v="0"/>
    <s v="Venta Mala"/>
  </r>
  <r>
    <n v="1280907"/>
    <x v="453"/>
    <s v="Dennis Pardue"/>
    <s v="412 Brunswick St,Fitzroy"/>
    <s v="Melbourne"/>
    <s v="VIC"/>
    <x v="1"/>
    <x v="2"/>
    <s v="Crítico"/>
    <s v="Impresora de inyección de tinta a color Cando S750"/>
    <x v="0"/>
    <s v="Bolsa de envoltura"/>
    <x v="0"/>
    <d v="2014-02-11T00:00:00"/>
    <n v="7500"/>
    <n v="12097"/>
    <n v="4597"/>
    <n v="3"/>
    <n v="36291"/>
    <n v="0.09"/>
    <n v="3266.19"/>
    <n v="33024.81"/>
    <n v="2630"/>
    <n v="48354"/>
    <n v="10"/>
    <n v="2"/>
    <x v="0"/>
    <s v="NO"/>
    <x v="0"/>
    <s v="Venta Mala"/>
  </r>
  <r>
    <n v="1280907"/>
    <x v="83"/>
    <s v="Elima Hackney"/>
    <s v="221 Barkly St,St Kilda"/>
    <s v="Melbourne"/>
    <s v="VIC"/>
    <x v="1"/>
    <x v="8"/>
    <s v="Medio"/>
    <s v="Contestador automático digital 1726"/>
    <x v="0"/>
    <s v="Caja pequeña"/>
    <x v="0"/>
    <d v="2014-02-26T00:00:00"/>
    <n v="882"/>
    <n v="2099"/>
    <n v="1217"/>
    <n v="34"/>
    <n v="71366"/>
    <n v="0.05"/>
    <n v="3568.3"/>
    <n v="67797.7"/>
    <n v="481"/>
    <n v="38133"/>
    <n v="23"/>
    <n v="2"/>
    <x v="0"/>
    <s v="NO"/>
    <x v="1"/>
    <s v="Venta Mala"/>
  </r>
  <r>
    <n v="1280907"/>
    <x v="65"/>
    <s v="Rick Hansen"/>
    <s v="Macquarie Centre Cnr Herring Road &amp; Waterloo Road,Macquarie Park"/>
    <s v="Sydney"/>
    <s v="NSW"/>
    <x v="0"/>
    <x v="5"/>
    <s v="Crítico"/>
    <s v="Xit Papel de computadora en blanco"/>
    <x v="0"/>
    <s v="Caja pequeña"/>
    <x v="0"/>
    <d v="2013-02-23T00:00:00"/>
    <n v="1239"/>
    <n v="1998"/>
    <n v="759"/>
    <n v="23"/>
    <n v="45954"/>
    <n v="0.02"/>
    <n v="919.08"/>
    <n v="45034.92"/>
    <n v="577"/>
    <n v="40483"/>
    <n v="23"/>
    <n v="3"/>
    <x v="2"/>
    <s v="NO"/>
    <x v="0"/>
    <s v="Venta Mala"/>
  </r>
  <r>
    <n v="1280907"/>
    <x v="454"/>
    <s v="Frank Merwin"/>
    <s v="24 Addison Rd,Marrickville"/>
    <s v="Sydney"/>
    <s v="NSW"/>
    <x v="0"/>
    <x v="10"/>
    <s v="Alto"/>
    <s v="Tijeras de acero inoxidable preferidas de Apex"/>
    <x v="0"/>
    <s v="Caja pequeña"/>
    <x v="0"/>
    <d v="2014-10-21T00:00:00"/>
    <n v="250"/>
    <n v="568"/>
    <n v="318"/>
    <n v="47"/>
    <n v="26696"/>
    <n v="0"/>
    <n v="0"/>
    <n v="26696"/>
    <n v="360"/>
    <n v="23196"/>
    <n v="19"/>
    <n v="10"/>
    <x v="0"/>
    <s v="NO"/>
    <x v="1"/>
    <s v="Venta Mala"/>
  </r>
  <r>
    <n v="1281272"/>
    <x v="202"/>
    <s v="Carlos Meador"/>
    <s v="152 Bunnerong Road,Eastgardens"/>
    <s v="Sydney"/>
    <s v="NSW"/>
    <x v="1"/>
    <x v="0"/>
    <s v="Medio"/>
    <s v="Etiquetas Artisan 481"/>
    <x v="0"/>
    <s v="Bolsa de envoltura"/>
    <x v="0"/>
    <d v="2015-05-20T00:00:00"/>
    <n v="194"/>
    <n v="308"/>
    <n v="114"/>
    <n v="6"/>
    <n v="1848"/>
    <n v="0.01"/>
    <n v="18.48"/>
    <n v="1829.52"/>
    <n v="99"/>
    <n v="2543"/>
    <n v="19"/>
    <n v="5"/>
    <x v="1"/>
    <s v="NO"/>
    <x v="1"/>
    <s v="Venta Mala"/>
  </r>
  <r>
    <n v="1281272"/>
    <x v="449"/>
    <s v="Toby Swindell"/>
    <s v="273 George Street,Sydney"/>
    <s v="Sydney"/>
    <s v="NSW"/>
    <x v="0"/>
    <x v="9"/>
    <s v="Bajo"/>
    <s v="Postes de encuadernación"/>
    <x v="0"/>
    <s v="Bolsa de envoltura"/>
    <x v="1"/>
    <d v="2014-03-15T00:00:00"/>
    <n v="350"/>
    <n v="574"/>
    <n v="224"/>
    <n v="47"/>
    <n v="26978"/>
    <n v="7.0000000000000007E-2"/>
    <n v="1888.4600000000003"/>
    <n v="25089.54"/>
    <n v="501"/>
    <n v="26331"/>
    <n v="15"/>
    <n v="3"/>
    <x v="0"/>
    <s v="NO"/>
    <x v="1"/>
    <s v="Venta Mala"/>
  </r>
  <r>
    <n v="1281638"/>
    <x v="359"/>
    <s v="Julie Prescott"/>
    <s v="438 Victoria Avenue,Chatswood"/>
    <s v="Sydney"/>
    <s v="NSW"/>
    <x v="0"/>
    <x v="1"/>
    <s v="Crítico"/>
    <s v="Fotocopiadora Cando PC940"/>
    <x v="0"/>
    <s v="Caja pequeña"/>
    <x v="0"/>
    <d v="2014-02-13T00:00:00"/>
    <n v="21600"/>
    <n v="44999"/>
    <n v="23399"/>
    <n v="6"/>
    <n v="269994"/>
    <n v="0.02"/>
    <n v="5399.88"/>
    <n v="264594.12"/>
    <n v="2449"/>
    <n v="222944"/>
    <n v="12"/>
    <n v="2"/>
    <x v="0"/>
    <s v="SI"/>
    <x v="1"/>
    <s v="Venta Mala"/>
  </r>
  <r>
    <n v="1281638"/>
    <x v="205"/>
    <s v="Berenike Kampe"/>
    <s v="180 High Street,Windsor"/>
    <s v="Melbourne"/>
    <s v="VIC"/>
    <x v="1"/>
    <x v="2"/>
    <s v="Crítico"/>
    <s v="Carpetas de anillos de arco artesanales"/>
    <x v="0"/>
    <s v="Caja pequeña"/>
    <x v="0"/>
    <d v="2013-07-07T00:00:00"/>
    <n v="3602"/>
    <n v="5810"/>
    <n v="2208"/>
    <n v="11"/>
    <n v="63910"/>
    <n v="0.08"/>
    <n v="5112.8"/>
    <n v="58797.2"/>
    <n v="149"/>
    <n v="7348"/>
    <n v="5"/>
    <n v="7"/>
    <x v="2"/>
    <s v="NO"/>
    <x v="1"/>
    <s v="Venta Mala"/>
  </r>
  <r>
    <n v="1281638"/>
    <x v="455"/>
    <s v="Eric Barreto"/>
    <s v="359 Crown Street,Surry Hills"/>
    <s v="Sydney"/>
    <s v="NSW"/>
    <x v="1"/>
    <x v="3"/>
    <s v="No especificado"/>
    <s v="Artisan Hi-Liter GlideStik Iluminador Fluorescente, Tinta Amarilla"/>
    <x v="1"/>
    <s v="Caja pequeña"/>
    <x v="0"/>
    <d v="2014-07-18T00:00:00"/>
    <n v="105"/>
    <n v="195"/>
    <n v="90"/>
    <n v="29"/>
    <n v="5655"/>
    <n v="0.03"/>
    <n v="169.65"/>
    <n v="5485.35"/>
    <n v="163"/>
    <n v="2647"/>
    <n v="17"/>
    <n v="7"/>
    <x v="0"/>
    <s v="NO"/>
    <x v="0"/>
    <s v="Venta Mala"/>
  </r>
  <r>
    <n v="1281638"/>
    <x v="456"/>
    <s v="Samath Foster"/>
    <s v="Sydney Fish Market, Bank Street, Sydney"/>
    <s v="Sydney"/>
    <s v="NSW"/>
    <x v="1"/>
    <x v="3"/>
    <s v="No especificado"/>
    <s v="Teclado programable Adesso de 142 teclas"/>
    <x v="0"/>
    <s v="Caja pequeña"/>
    <x v="0"/>
    <d v="2016-12-26T00:00:00"/>
    <n v="3202"/>
    <n v="15248"/>
    <n v="12046"/>
    <n v="7"/>
    <n v="106736"/>
    <n v="0.08"/>
    <n v="8538.880000000001"/>
    <n v="98197.119999999995"/>
    <n v="400"/>
    <n v="224944"/>
    <n v="24"/>
    <n v="12"/>
    <x v="3"/>
    <s v="NO"/>
    <x v="1"/>
    <s v="Venta Mala"/>
  </r>
  <r>
    <n v="1281638"/>
    <x v="420"/>
    <s v="Saphhira Shifley"/>
    <s v="Westfield Miranda, 600 Kingsway,Miranda"/>
    <s v="Sydney"/>
    <s v="NSW"/>
    <x v="3"/>
    <x v="11"/>
    <s v="Alto"/>
    <s v="Fotocopiadora Cando PC940"/>
    <x v="1"/>
    <s v="Caja pequeña"/>
    <x v="0"/>
    <d v="2014-01-05T00:00:00"/>
    <n v="27899"/>
    <n v="44999"/>
    <n v="17100"/>
    <n v="48"/>
    <n v="2159952"/>
    <n v="0.04"/>
    <n v="86398.080000000002"/>
    <n v="2073553.9199999999"/>
    <n v="4900"/>
    <n v="222944"/>
    <n v="4"/>
    <n v="1"/>
    <x v="0"/>
    <s v="SI"/>
    <x v="0"/>
    <s v="Buena Venta"/>
  </r>
  <r>
    <n v="1281638"/>
    <x v="54"/>
    <s v="Alex Russell"/>
    <s v="99 Lygon Street,East Brunswick"/>
    <s v="Melbourne"/>
    <s v="VIC"/>
    <x v="3"/>
    <x v="2"/>
    <s v="No especificado"/>
    <s v="Etiquetas Artisan 479"/>
    <x v="2"/>
    <s v="Caja grande"/>
    <x v="0"/>
    <d v="2013-05-15T00:00:00"/>
    <n v="159"/>
    <n v="261"/>
    <n v="102"/>
    <n v="7"/>
    <n v="1827"/>
    <n v="0.02"/>
    <n v="36.54"/>
    <n v="1790.46"/>
    <n v="50"/>
    <n v="6062"/>
    <n v="13"/>
    <n v="5"/>
    <x v="2"/>
    <s v="NO"/>
    <x v="1"/>
    <s v="Venta Mala"/>
  </r>
  <r>
    <n v="1281638"/>
    <x v="174"/>
    <s v="Paul Knutson"/>
    <s v="1/173-179 Bronte Rd,Waverley"/>
    <s v="Sydney"/>
    <s v="NSW"/>
    <x v="0"/>
    <x v="9"/>
    <s v="Bajo"/>
    <s v="Fotocopiadora Cando PC940"/>
    <x v="0"/>
    <s v="Caja pequeña"/>
    <x v="0"/>
    <d v="2015-02-03T00:00:00"/>
    <n v="27899"/>
    <n v="44999"/>
    <n v="17100"/>
    <n v="41"/>
    <n v="1844959"/>
    <n v="0.04"/>
    <n v="73798.36"/>
    <n v="1771160.64"/>
    <n v="4900"/>
    <n v="222944"/>
    <n v="1"/>
    <n v="2"/>
    <x v="1"/>
    <s v="SI"/>
    <x v="0"/>
    <s v="Buena Venta"/>
  </r>
  <r>
    <n v="1281638"/>
    <x v="230"/>
    <s v="Chad Cunningham"/>
    <s v="499-501 Lygon Street,Carlton North"/>
    <s v="Melbourne"/>
    <s v="VIC"/>
    <x v="1"/>
    <x v="8"/>
    <s v="Crítico"/>
    <s v="Lengüetas de plástico reposicionables imprimibles artesanalmente"/>
    <x v="0"/>
    <s v="Caja pequeña"/>
    <x v="1"/>
    <d v="2014-03-18T00:00:00"/>
    <n v="533"/>
    <n v="860"/>
    <n v="327"/>
    <n v="25"/>
    <n v="21500"/>
    <n v="7.0000000000000007E-2"/>
    <n v="1505.0000000000002"/>
    <n v="19995"/>
    <n v="619"/>
    <n v="24930"/>
    <n v="17"/>
    <n v="3"/>
    <x v="0"/>
    <s v="NO"/>
    <x v="0"/>
    <s v="Venta Mala"/>
  </r>
  <r>
    <n v="1281638"/>
    <x v="271"/>
    <s v="Sarah Foster"/>
    <s v="Sydney Fish Market, Bank Street, Sydney"/>
    <s v="Sydney"/>
    <s v="NSW"/>
    <x v="3"/>
    <x v="3"/>
    <s v="Medio"/>
    <s v="Impresora de inyección de tinta a color Cando S750"/>
    <x v="0"/>
    <s v="Bolsa de envoltura"/>
    <x v="1"/>
    <d v="2013-11-25T00:00:00"/>
    <n v="7500"/>
    <n v="12097"/>
    <n v="4597"/>
    <n v="19"/>
    <n v="229843"/>
    <n v="0.09"/>
    <n v="20685.87"/>
    <n v="209157.13"/>
    <n v="2630"/>
    <n v="265636"/>
    <n v="23"/>
    <n v="11"/>
    <x v="2"/>
    <s v="SI"/>
    <x v="1"/>
    <s v="Venta Mala"/>
  </r>
  <r>
    <n v="1281638"/>
    <x v="457"/>
    <s v="Arn Shari"/>
    <s v="98 Holdsworth Street,Woollahra"/>
    <s v="Sydney"/>
    <s v="NSW"/>
    <x v="3"/>
    <x v="1"/>
    <s v="No especificado"/>
    <s v="Etiquetas Artisan 479"/>
    <x v="0"/>
    <s v="Bolsa de envoltura"/>
    <x v="0"/>
    <d v="2015-02-19T00:00:00"/>
    <n v="159"/>
    <n v="261"/>
    <n v="102"/>
    <n v="39"/>
    <n v="10179"/>
    <n v="0.08"/>
    <n v="814.32"/>
    <n v="9364.68"/>
    <n v="50"/>
    <n v="2863"/>
    <n v="17"/>
    <n v="2"/>
    <x v="1"/>
    <s v="NO"/>
    <x v="0"/>
    <s v="Venta Mala"/>
  </r>
  <r>
    <n v="1281638"/>
    <x v="127"/>
    <s v="Susan Manchtan"/>
    <s v="53 Riley Street,Woolloomooloo"/>
    <s v="Sydney"/>
    <s v="NSW"/>
    <x v="3"/>
    <x v="0"/>
    <s v="No especificado"/>
    <s v="Etiquetas Artisan 478"/>
    <x v="0"/>
    <s v="Caja pequeña"/>
    <x v="0"/>
    <d v="2015-02-06T00:00:00"/>
    <n v="314"/>
    <n v="491"/>
    <n v="177"/>
    <n v="48"/>
    <n v="23568"/>
    <n v="0.05"/>
    <n v="1178.4000000000001"/>
    <n v="22389.599999999999"/>
    <n v="50"/>
    <n v="6369"/>
    <n v="4"/>
    <n v="2"/>
    <x v="1"/>
    <s v="NO"/>
    <x v="0"/>
    <s v="Venta Mala"/>
  </r>
  <r>
    <n v="1281638"/>
    <x v="294"/>
    <s v="Christopher Martinez"/>
    <s v="188 Pitt Street,Sydney"/>
    <s v="Sydney"/>
    <s v="NSW"/>
    <x v="1"/>
    <x v="0"/>
    <s v="No especificado"/>
    <s v="Fotocopiadora Cando PC940"/>
    <x v="2"/>
    <s v="Paquete pequeño"/>
    <x v="0"/>
    <d v="2014-06-05T00:00:00"/>
    <n v="27899"/>
    <n v="44999"/>
    <n v="17100"/>
    <n v="7"/>
    <n v="314993"/>
    <n v="0.01"/>
    <n v="3149.9300000000003"/>
    <n v="311843.07"/>
    <n v="4900"/>
    <n v="652986"/>
    <n v="3"/>
    <n v="6"/>
    <x v="0"/>
    <s v="SI"/>
    <x v="0"/>
    <s v="Buena Venta"/>
  </r>
  <r>
    <n v="1282368"/>
    <x v="458"/>
    <s v="Larry Tron"/>
    <s v="4A Lyons St,Strathfield"/>
    <s v="Sydney"/>
    <s v="NSW"/>
    <x v="2"/>
    <x v="0"/>
    <s v="Medio"/>
    <s v="Estanterías de carpeta de datos maxi de 24 capacidad, Pearl"/>
    <x v="1"/>
    <s v="Paquete pequeño"/>
    <x v="0"/>
    <d v="2015-07-07T00:00:00"/>
    <n v="8422"/>
    <n v="21055"/>
    <n v="12633"/>
    <n v="41"/>
    <n v="863255"/>
    <n v="0.01"/>
    <n v="8632.5499999999993"/>
    <n v="854622.45"/>
    <n v="999"/>
    <n v="98099"/>
    <n v="5"/>
    <n v="7"/>
    <x v="1"/>
    <s v="SI"/>
    <x v="0"/>
    <s v="Buena Venta"/>
  </r>
  <r>
    <n v="1282368"/>
    <x v="288"/>
    <s v="Steve Nguyen"/>
    <s v="61 York St,Sydney"/>
    <s v="Sydney"/>
    <s v="NSW"/>
    <x v="0"/>
    <x v="9"/>
    <s v="No especificado"/>
    <s v="Iluminadores fluorescentes Artisan Hi-Liter EverBold Pen Style, 4/Paquete"/>
    <x v="1"/>
    <s v="Caja pequeña"/>
    <x v="0"/>
    <d v="2014-02-13T00:00:00"/>
    <n v="448"/>
    <n v="814"/>
    <n v="366"/>
    <n v="30"/>
    <n v="24420"/>
    <n v="0.03"/>
    <n v="732.6"/>
    <n v="23687.4"/>
    <n v="312"/>
    <n v="10931"/>
    <n v="13"/>
    <n v="2"/>
    <x v="0"/>
    <s v="NO"/>
    <x v="0"/>
    <s v="Venta Mala"/>
  </r>
  <r>
    <n v="1283099"/>
    <x v="247"/>
    <s v="Sanjit Jacobs"/>
    <s v="541 Church St,Richmond"/>
    <s v="Melbourne"/>
    <s v="VIC"/>
    <x v="2"/>
    <x v="8"/>
    <s v="Crítico"/>
    <s v="Lápices Blackstonian"/>
    <x v="0"/>
    <s v="Bolsa de envoltura"/>
    <x v="0"/>
    <d v="2014-02-03T00:00:00"/>
    <n v="115"/>
    <n v="267"/>
    <n v="152"/>
    <n v="33"/>
    <n v="8811"/>
    <n v="0.04"/>
    <n v="352.44"/>
    <n v="8458.56"/>
    <n v="86"/>
    <n v="5007"/>
    <n v="2"/>
    <n v="2"/>
    <x v="0"/>
    <s v="NO"/>
    <x v="1"/>
    <s v="Venta Mala"/>
  </r>
  <r>
    <n v="1283099"/>
    <x v="459"/>
    <s v="Paul Knutson"/>
    <s v="1/173-179 Bronte Rd,Waverley"/>
    <s v="Sydney"/>
    <s v="NSW"/>
    <x v="1"/>
    <x v="9"/>
    <s v="Bajo"/>
    <s v="TipoDerecha Sobres Pelables y Transparentes de Apertura Superior, Gris"/>
    <x v="0"/>
    <s v="Bolsa de envoltura"/>
    <x v="1"/>
    <d v="2015-02-03T00:00:00"/>
    <n v="2156"/>
    <n v="3594"/>
    <n v="1438"/>
    <n v="26"/>
    <n v="93444"/>
    <n v="0.08"/>
    <n v="7475.52"/>
    <n v="85968.48"/>
    <n v="666"/>
    <n v="651785"/>
    <n v="2"/>
    <n v="2"/>
    <x v="1"/>
    <s v="NO"/>
    <x v="1"/>
    <s v="Venta Mala"/>
  </r>
  <r>
    <n v="1283099"/>
    <x v="132"/>
    <s v="Brad Thomas"/>
    <s v="152 Bunnerong Road,Eastgardens"/>
    <s v="Sydney"/>
    <s v="NSW"/>
    <x v="0"/>
    <x v="0"/>
    <s v="No especificado"/>
    <s v="Etiquetas Artisan 474"/>
    <x v="0"/>
    <s v="Caja pequeña"/>
    <x v="0"/>
    <d v="2013-05-20T00:00:00"/>
    <n v="184"/>
    <n v="288"/>
    <n v="104"/>
    <n v="38"/>
    <n v="10944"/>
    <n v="0"/>
    <n v="0"/>
    <n v="10944"/>
    <n v="99"/>
    <n v="10704"/>
    <n v="19"/>
    <n v="5"/>
    <x v="2"/>
    <s v="NO"/>
    <x v="1"/>
    <s v="Venta Mala"/>
  </r>
  <r>
    <n v="1283464"/>
    <x v="178"/>
    <s v="Ed Braxton"/>
    <s v="499-501 Lygon Street,Carlton North"/>
    <s v="Melbourne"/>
    <s v="VIC"/>
    <x v="3"/>
    <x v="8"/>
    <s v="Medio"/>
    <s v="Carpetas Angle-D con anillos de bloqueo, portaetiquetas"/>
    <x v="0"/>
    <s v="Paquete pequeño"/>
    <x v="0"/>
    <d v="2014-12-05T00:00:00"/>
    <n v="453"/>
    <n v="730"/>
    <n v="277"/>
    <n v="22"/>
    <n v="16060"/>
    <n v="7.0000000000000007E-2"/>
    <n v="1124.2"/>
    <n v="14935.8"/>
    <n v="772"/>
    <n v="23951"/>
    <n v="4"/>
    <n v="12"/>
    <x v="0"/>
    <s v="NO"/>
    <x v="1"/>
    <s v="Venta Mala"/>
  </r>
  <r>
    <n v="1283464"/>
    <x v="294"/>
    <s v="Nathan Mautz"/>
    <s v="412 Brunswick St,Fitzroy"/>
    <s v="Melbourne"/>
    <s v="VIC"/>
    <x v="1"/>
    <x v="2"/>
    <s v="No especificado"/>
    <s v="Sobres multimedia"/>
    <x v="0"/>
    <s v="Caja pequeña"/>
    <x v="0"/>
    <d v="2014-06-05T00:00:00"/>
    <n v="9939"/>
    <n v="16293"/>
    <n v="6354"/>
    <n v="1"/>
    <n v="16293"/>
    <n v="0"/>
    <n v="0"/>
    <n v="16293"/>
    <n v="1999"/>
    <n v="332353"/>
    <n v="3"/>
    <n v="6"/>
    <x v="0"/>
    <s v="NO"/>
    <x v="1"/>
    <s v="Venta Mala"/>
  </r>
  <r>
    <n v="1283464"/>
    <x v="106"/>
    <s v="Yana Sorensen"/>
    <s v="53-55 Liverpool St,Sydney"/>
    <s v="Sydney"/>
    <s v="NSW"/>
    <x v="3"/>
    <x v="0"/>
    <s v="Crítico"/>
    <s v="Etiquetas Artisan 487"/>
    <x v="0"/>
    <s v="Caja pequeña"/>
    <x v="0"/>
    <d v="2014-02-20T00:00:00"/>
    <n v="229"/>
    <n v="369"/>
    <n v="140"/>
    <n v="41"/>
    <n v="15129"/>
    <n v="0.04"/>
    <n v="605.16"/>
    <n v="14523.84"/>
    <n v="50"/>
    <n v="25332"/>
    <n v="15"/>
    <n v="2"/>
    <x v="0"/>
    <s v="NO"/>
    <x v="0"/>
    <s v="Venta Mala"/>
  </r>
  <r>
    <n v="1283464"/>
    <x v="460"/>
    <s v="Anemone Ratner"/>
    <s v="2-4 College Street, Darlinghurst"/>
    <s v="Sydney"/>
    <s v="NSW"/>
    <x v="1"/>
    <x v="5"/>
    <s v="Bajo"/>
    <s v="Libro de registro de mensajes de voz por cable"/>
    <x v="0"/>
    <s v="Bolsa de envoltura"/>
    <x v="0"/>
    <d v="2014-04-18T00:00:00"/>
    <n v="290"/>
    <n v="476"/>
    <n v="186"/>
    <n v="45"/>
    <n v="21420"/>
    <n v="0.05"/>
    <n v="1071"/>
    <n v="20349"/>
    <n v="88"/>
    <n v="14859"/>
    <n v="17"/>
    <n v="4"/>
    <x v="0"/>
    <s v="NO"/>
    <x v="0"/>
    <s v="Venta Mala"/>
  </r>
  <r>
    <n v="1283464"/>
    <x v="18"/>
    <s v="Paul MacIntyre"/>
    <s v="60 Commercial Rd,Prahran"/>
    <s v="Melbourne"/>
    <s v="VIC"/>
    <x v="1"/>
    <x v="8"/>
    <s v="Bajo"/>
    <s v="Teclado programable Adesso de 142 teclas"/>
    <x v="0"/>
    <s v="Caja pequeña"/>
    <x v="0"/>
    <d v="2013-10-22T00:00:00"/>
    <n v="3202"/>
    <n v="15248"/>
    <n v="12046"/>
    <n v="29"/>
    <n v="442192"/>
    <n v="0.03"/>
    <n v="13265.76"/>
    <n v="428926.24"/>
    <n v="400"/>
    <n v="95936"/>
    <n v="20"/>
    <n v="10"/>
    <x v="2"/>
    <s v="SI"/>
    <x v="1"/>
    <s v="Venta Mala"/>
  </r>
  <r>
    <n v="1283829"/>
    <x v="456"/>
    <s v="Lisa Hazard"/>
    <s v="Cnr Williams Road &amp; Lechlade Ave,South Yarra"/>
    <s v="Melbourne"/>
    <s v="VIC"/>
    <x v="2"/>
    <x v="8"/>
    <s v="Medio"/>
    <s v="Archivos Rollaway Económicos"/>
    <x v="0"/>
    <s v="Caja pequeña"/>
    <x v="0"/>
    <d v="2016-12-25T00:00:00"/>
    <n v="6773"/>
    <n v="16520"/>
    <n v="9747"/>
    <n v="48"/>
    <n v="792960"/>
    <n v="0.01"/>
    <n v="7929.6"/>
    <n v="785030.4"/>
    <n v="1999"/>
    <n v="1664754"/>
    <n v="24"/>
    <n v="12"/>
    <x v="3"/>
    <s v="SI"/>
    <x v="1"/>
    <s v="Venta Mala"/>
  </r>
  <r>
    <n v="1283829"/>
    <x v="148"/>
    <s v="Allen Armold"/>
    <s v="224A Gertrude St,Fitzroy"/>
    <s v="Melbourne"/>
    <s v="VIC"/>
    <x v="3"/>
    <x v="2"/>
    <s v="Crítico"/>
    <s v="Chinchetas OIC"/>
    <x v="0"/>
    <s v="Paquete pequeño"/>
    <x v="0"/>
    <d v="2015-05-22T00:00:00"/>
    <n v="71"/>
    <n v="114"/>
    <n v="43"/>
    <n v="9"/>
    <n v="1026"/>
    <n v="0.09"/>
    <n v="92.34"/>
    <n v="933.66"/>
    <n v="70"/>
    <n v="5007"/>
    <n v="20"/>
    <n v="5"/>
    <x v="1"/>
    <s v="NO"/>
    <x v="1"/>
    <s v="Venta Mala"/>
  </r>
  <r>
    <n v="1283829"/>
    <x v="374"/>
    <s v="Mike Gockenbach"/>
    <s v="180 High Street,Windsor"/>
    <s v="Melbourne"/>
    <s v="VIC"/>
    <x v="2"/>
    <x v="2"/>
    <s v="Bajo"/>
    <s v="Clips de carpeta de metal Smiths"/>
    <x v="0"/>
    <s v="Bolsa de envoltura"/>
    <x v="0"/>
    <d v="2015-05-28T00:00:00"/>
    <n v="160"/>
    <n v="262"/>
    <n v="102"/>
    <n v="35"/>
    <n v="9170"/>
    <n v="7.0000000000000007E-2"/>
    <n v="641.90000000000009"/>
    <n v="8528.1"/>
    <n v="80"/>
    <n v="36927"/>
    <n v="24"/>
    <n v="5"/>
    <x v="1"/>
    <s v="NO"/>
    <x v="0"/>
    <s v="Venta Mala"/>
  </r>
  <r>
    <n v="1283829"/>
    <x v="283"/>
    <s v="Cindy Chapman"/>
    <s v="53-55 Liverpool St,Sydney"/>
    <s v="Sydney"/>
    <s v="NSW"/>
    <x v="1"/>
    <x v="0"/>
    <s v="Bajo"/>
    <s v="Artisan 48 Etiquetas"/>
    <x v="0"/>
    <s v="Bolsa de envoltura"/>
    <x v="0"/>
    <d v="2014-10-02T00:00:00"/>
    <n v="384"/>
    <n v="630"/>
    <n v="246"/>
    <n v="11"/>
    <n v="6930"/>
    <n v="0.01"/>
    <n v="69.3"/>
    <n v="6860.7"/>
    <n v="50"/>
    <n v="13005"/>
    <n v="27"/>
    <n v="9"/>
    <x v="0"/>
    <s v="NO"/>
    <x v="0"/>
    <s v="Venta Mala"/>
  </r>
  <r>
    <n v="1284194"/>
    <x v="378"/>
    <s v="Fred Chung"/>
    <s v="73 MacLeay St,Potts Point"/>
    <s v="Sydney"/>
    <s v="NSW"/>
    <x v="1"/>
    <x v="1"/>
    <s v="Crítico"/>
    <s v="Carro de archivos personal multiuso y juego de ruedas, tres compartimentos apilables"/>
    <x v="0"/>
    <s v="Caja pequeña"/>
    <x v="0"/>
    <d v="2015-07-26T00:00:00"/>
    <n v="1495"/>
    <n v="3476"/>
    <n v="1981"/>
    <n v="13"/>
    <n v="45188"/>
    <n v="0.08"/>
    <n v="3615.04"/>
    <n v="41572.959999999999"/>
    <n v="822"/>
    <n v="174077"/>
    <n v="24"/>
    <n v="7"/>
    <x v="1"/>
    <s v="NO"/>
    <x v="0"/>
    <s v="Buena Venta"/>
  </r>
  <r>
    <n v="1284194"/>
    <x v="461"/>
    <s v="Pamela Coakley"/>
    <s v="120 Hardware St,Melbourne"/>
    <s v="Melbourne"/>
    <s v="VIC"/>
    <x v="1"/>
    <x v="2"/>
    <s v="No especificado"/>
    <s v="Contestador automático digital 1726"/>
    <x v="1"/>
    <s v="Caja pequeña"/>
    <x v="1"/>
    <d v="2014-02-18T00:00:00"/>
    <n v="882"/>
    <n v="2099"/>
    <n v="1217"/>
    <n v="34"/>
    <n v="71366"/>
    <n v="0.06"/>
    <n v="4281.96"/>
    <n v="67084.039999999994"/>
    <n v="481"/>
    <n v="50353"/>
    <n v="16"/>
    <n v="2"/>
    <x v="0"/>
    <s v="NO"/>
    <x v="0"/>
    <s v="Venta Mala"/>
  </r>
  <r>
    <n v="1284225"/>
    <x v="113"/>
    <s v="Grant Carroll"/>
    <s v="10 O'Connell St,Sydney"/>
    <s v="Sydney"/>
    <s v="NSW"/>
    <x v="3"/>
    <x v="6"/>
    <s v="Medio"/>
    <s v="Papel de computadora de barra de color Smiths"/>
    <x v="0"/>
    <s v="Bolsa de envoltura"/>
    <x v="0"/>
    <d v="2013-05-09T00:00:00"/>
    <n v="2197"/>
    <n v="3544"/>
    <n v="1347"/>
    <n v="26"/>
    <n v="92144"/>
    <n v="0.08"/>
    <n v="7371.52"/>
    <n v="84772.479999999996"/>
    <n v="492"/>
    <n v="174582"/>
    <n v="7"/>
    <n v="5"/>
    <x v="2"/>
    <s v="NO"/>
    <x v="0"/>
    <s v="Buena Venta"/>
  </r>
  <r>
    <n v="1284925"/>
    <x v="277"/>
    <s v="Eric Barreto"/>
    <s v="359 Crown Street,Surry Hills"/>
    <s v="Sydney"/>
    <s v="NSW"/>
    <x v="1"/>
    <x v="3"/>
    <s v="Crítico"/>
    <s v="Resaltadores de acento líquidos constantes"/>
    <x v="1"/>
    <s v="Caja mediana"/>
    <x v="0"/>
    <d v="2013-12-12T00:00:00"/>
    <n v="347"/>
    <n v="668"/>
    <n v="321"/>
    <n v="10"/>
    <n v="6680"/>
    <n v="0"/>
    <n v="0"/>
    <n v="6680"/>
    <n v="150"/>
    <n v="4049"/>
    <n v="10"/>
    <n v="12"/>
    <x v="2"/>
    <s v="NO"/>
    <x v="0"/>
    <s v="Venta Mala"/>
  </r>
  <r>
    <n v="1285290"/>
    <x v="117"/>
    <s v="Todd Boyes"/>
    <s v="Westfield Miranda, 600 Kingsway,Miranda"/>
    <s v="Sydney"/>
    <s v="NSW"/>
    <x v="1"/>
    <x v="11"/>
    <s v="Crítico"/>
    <s v="Etiquetas Artisan 487"/>
    <x v="0"/>
    <s v="Bolsa de envoltura"/>
    <x v="0"/>
    <d v="2014-12-27T00:00:00"/>
    <n v="229"/>
    <n v="369"/>
    <n v="140"/>
    <n v="29"/>
    <n v="10701"/>
    <n v="7.0000000000000007E-2"/>
    <n v="749.07"/>
    <n v="9951.93"/>
    <n v="50"/>
    <n v="23884"/>
    <n v="27"/>
    <n v="12"/>
    <x v="0"/>
    <s v="NO"/>
    <x v="1"/>
    <s v="Venta Mala"/>
  </r>
  <r>
    <n v="1285290"/>
    <x v="6"/>
    <s v="Eugene Moren"/>
    <s v="85-113 Dunning Ave,Rosebery"/>
    <s v="Sydney"/>
    <s v="NSW"/>
    <x v="1"/>
    <x v="4"/>
    <s v="Medio"/>
    <s v="Etiquetas autoadhesivas removibles"/>
    <x v="1"/>
    <s v="Caja pequeña"/>
    <x v="0"/>
    <d v="2014-09-07T00:00:00"/>
    <n v="198"/>
    <n v="315"/>
    <n v="117"/>
    <n v="46"/>
    <n v="14490"/>
    <n v="0.02"/>
    <n v="289.8"/>
    <n v="14200.2"/>
    <n v="49"/>
    <n v="12067"/>
    <n v="7"/>
    <n v="9"/>
    <x v="0"/>
    <s v="NO"/>
    <x v="1"/>
    <s v="Venta Mala"/>
  </r>
  <r>
    <n v="1285290"/>
    <x v="115"/>
    <s v="Susan Vittorini"/>
    <s v="3 Carrington Road ,Box Hill"/>
    <s v="Melbourne"/>
    <s v="VIC"/>
    <x v="3"/>
    <x v="8"/>
    <s v="Medio"/>
    <s v="Rotafolio Artesanal Carpeta de Caballete, Negro"/>
    <x v="0"/>
    <s v="Bolsa de envoltura"/>
    <x v="0"/>
    <d v="2015-07-20T00:00:00"/>
    <n v="1388"/>
    <n v="2238"/>
    <n v="850"/>
    <n v="19"/>
    <n v="42522"/>
    <n v="0.09"/>
    <n v="3826.98"/>
    <n v="38695.019999999997"/>
    <n v="1510"/>
    <n v="39363"/>
    <n v="18"/>
    <n v="7"/>
    <x v="1"/>
    <s v="NO"/>
    <x v="1"/>
    <s v="Venta Mala"/>
  </r>
  <r>
    <n v="1285290"/>
    <x v="270"/>
    <s v="Jona Lucar"/>
    <s v="98-104 Parramatta Rd,Camperdown"/>
    <s v="Sydney"/>
    <s v="NSW"/>
    <x v="0"/>
    <x v="3"/>
    <s v="Crítico"/>
    <s v="Beekin 6 Outlet Tira de Sobretensión Metálica"/>
    <x v="0"/>
    <s v="Bolsa de envoltura"/>
    <x v="0"/>
    <d v="2013-07-29T00:00:00"/>
    <n v="446"/>
    <n v="1089"/>
    <n v="643"/>
    <n v="24"/>
    <n v="26136"/>
    <n v="7.0000000000000007E-2"/>
    <n v="1829.5200000000002"/>
    <n v="24306.48"/>
    <n v="450"/>
    <n v="30566"/>
    <n v="27"/>
    <n v="7"/>
    <x v="2"/>
    <s v="NO"/>
    <x v="0"/>
    <s v="Venta Mala"/>
  </r>
  <r>
    <n v="1285655"/>
    <x v="273"/>
    <s v="Adam Shillingsburg"/>
    <s v="Westfield Parramatta,Parramatta"/>
    <s v="Sydney"/>
    <s v="NSW"/>
    <x v="1"/>
    <x v="12"/>
    <s v="Crítico"/>
    <s v="Teclado programable Adesso de 142 teclas"/>
    <x v="0"/>
    <s v="Caja pequeña"/>
    <x v="0"/>
    <d v="2013-07-23T00:00:00"/>
    <n v="3964"/>
    <n v="15248"/>
    <n v="11284"/>
    <n v="31"/>
    <n v="472688"/>
    <n v="0.09"/>
    <n v="42541.919999999998"/>
    <n v="430146.08"/>
    <n v="650"/>
    <n v="470251"/>
    <n v="21"/>
    <n v="7"/>
    <x v="2"/>
    <s v="SI"/>
    <x v="0"/>
    <s v="Buena Venta"/>
  </r>
  <r>
    <n v="1285655"/>
    <x v="462"/>
    <s v="Susan Pistek"/>
    <s v="2a/285A Crown St,Surry Hills"/>
    <s v="Sydney"/>
    <s v="NSW"/>
    <x v="3"/>
    <x v="3"/>
    <s v="Crítico"/>
    <s v="Clips de carpeta de OIC"/>
    <x v="0"/>
    <s v="Caja pequeña"/>
    <x v="0"/>
    <d v="2015-03-13T00:00:00"/>
    <n v="93"/>
    <n v="148"/>
    <n v="55"/>
    <n v="50"/>
    <n v="7400"/>
    <n v="0.09"/>
    <n v="666"/>
    <n v="6734"/>
    <n v="70"/>
    <n v="6878"/>
    <n v="12"/>
    <n v="3"/>
    <x v="1"/>
    <s v="NO"/>
    <x v="0"/>
    <s v="Venta Mala"/>
  </r>
  <r>
    <n v="1285655"/>
    <x v="20"/>
    <s v="Olvera Toch"/>
    <s v="3 Carrington Road ,Box Hill"/>
    <s v="Melbourne"/>
    <s v="VIC"/>
    <x v="1"/>
    <x v="8"/>
    <s v="Crítico"/>
    <s v="Lápices Reciclados Steady EarthWrite, Medio Suave, #2"/>
    <x v="0"/>
    <s v="Bolsa de envoltura"/>
    <x v="0"/>
    <d v="2013-02-22T00:00:00"/>
    <n v="90"/>
    <n v="210"/>
    <n v="120"/>
    <n v="8"/>
    <n v="1680"/>
    <n v="0.04"/>
    <n v="67.2"/>
    <n v="1612.8"/>
    <n v="70"/>
    <n v="3533"/>
    <n v="17"/>
    <n v="2"/>
    <x v="2"/>
    <s v="NO"/>
    <x v="1"/>
    <s v="Venta Mala"/>
  </r>
  <r>
    <n v="1285655"/>
    <x v="354"/>
    <s v="Sanjit Jacobs"/>
    <s v="541 Church St,Richmond"/>
    <s v="Melbourne"/>
    <s v="VIC"/>
    <x v="0"/>
    <x v="8"/>
    <s v="Medio"/>
    <s v="Resaltadores estilo tanque Steady Liquid Accent"/>
    <x v="0"/>
    <s v="Caja pequeña"/>
    <x v="0"/>
    <d v="2014-02-23T00:00:00"/>
    <n v="131"/>
    <n v="284"/>
    <n v="153"/>
    <n v="22"/>
    <n v="6248"/>
    <n v="7.0000000000000007E-2"/>
    <n v="437.36"/>
    <n v="5810.64"/>
    <n v="93"/>
    <n v="6858"/>
    <n v="22"/>
    <n v="2"/>
    <x v="0"/>
    <s v="NO"/>
    <x v="0"/>
    <s v="Venta Mala"/>
  </r>
  <r>
    <n v="1285655"/>
    <x v="354"/>
    <s v="Sanjit Jacobs"/>
    <s v="541 Church St,Richmond"/>
    <s v="Melbourne"/>
    <s v="VIC"/>
    <x v="0"/>
    <x v="8"/>
    <s v="No especificado"/>
    <s v="Etiquetas Artisan 479"/>
    <x v="0"/>
    <s v="Caja pequeña"/>
    <x v="0"/>
    <d v="2014-02-23T00:00:00"/>
    <n v="159"/>
    <n v="261"/>
    <n v="102"/>
    <n v="34"/>
    <n v="8874"/>
    <n v="0"/>
    <n v="0"/>
    <n v="8874"/>
    <n v="50"/>
    <n v="6878"/>
    <n v="22"/>
    <n v="2"/>
    <x v="0"/>
    <s v="NO"/>
    <x v="1"/>
    <s v="Venta Mala"/>
  </r>
  <r>
    <n v="1286021"/>
    <x v="354"/>
    <s v="Grant Thornton"/>
    <s v="1 John Street,Waterloo"/>
    <s v="Sydney"/>
    <s v="NSW"/>
    <x v="1"/>
    <x v="13"/>
    <s v="No especificado"/>
    <s v="TypeRight Sobres Pelables y Transparentes de Apertura Superior, Blanco Liso"/>
    <x v="0"/>
    <s v="Caja pequeña"/>
    <x v="0"/>
    <d v="2014-02-23T00:00:00"/>
    <n v="1685"/>
    <n v="2718"/>
    <n v="1033"/>
    <n v="8"/>
    <n v="21744"/>
    <n v="0.06"/>
    <n v="1304.6399999999999"/>
    <n v="20439.36"/>
    <n v="823"/>
    <n v="45986"/>
    <n v="22"/>
    <n v="2"/>
    <x v="0"/>
    <s v="NO"/>
    <x v="1"/>
    <s v="Venta Mala"/>
  </r>
  <r>
    <n v="1286021"/>
    <x v="177"/>
    <s v="George Zrebassa"/>
    <s v="81 MacLeay St,Potts Point"/>
    <s v="Sydney"/>
    <s v="NSW"/>
    <x v="1"/>
    <x v="7"/>
    <s v="Medio"/>
    <s v="Iluminadores artesanales de alto litro a prueba de manchas"/>
    <x v="0"/>
    <s v="Caja pequeña"/>
    <x v="0"/>
    <d v="2013-07-17T00:00:00"/>
    <n v="298"/>
    <n v="584"/>
    <n v="286"/>
    <n v="42"/>
    <n v="24528"/>
    <n v="0.06"/>
    <n v="1471.6799999999998"/>
    <n v="23056.32"/>
    <n v="83"/>
    <n v="2462"/>
    <n v="16"/>
    <n v="7"/>
    <x v="2"/>
    <s v="NO"/>
    <x v="1"/>
    <s v="Venta Mala"/>
  </r>
  <r>
    <n v="1286021"/>
    <x v="354"/>
    <s v="Amy Cox"/>
    <s v="523 King St,Newtown"/>
    <s v="Sydney"/>
    <s v="NSW"/>
    <x v="3"/>
    <x v="6"/>
    <s v="Crítico"/>
    <s v="TipoDerecha Sobres Pelables y Transparentes de Apertura Superior, Gris"/>
    <x v="0"/>
    <s v="Bolsa de envoltura"/>
    <x v="0"/>
    <d v="2014-02-23T00:00:00"/>
    <n v="2156"/>
    <n v="3594"/>
    <n v="1438"/>
    <n v="1"/>
    <n v="3594"/>
    <n v="0.05"/>
    <n v="179.70000000000002"/>
    <n v="3414.3"/>
    <n v="666"/>
    <n v="45986"/>
    <n v="22"/>
    <n v="2"/>
    <x v="0"/>
    <s v="NO"/>
    <x v="1"/>
    <s v="Venta Mala"/>
  </r>
  <r>
    <n v="1286021"/>
    <x v="354"/>
    <s v="Grant Thornton"/>
    <s v="98 Holdsworth Street,Woollahra"/>
    <s v="Sydney"/>
    <s v="NSW"/>
    <x v="1"/>
    <x v="1"/>
    <s v="Alto"/>
    <s v="TipoDerecha Sobres Pelables y Transparentes de Apertura Superior, Gris"/>
    <x v="0"/>
    <s v="Paquete pequeño"/>
    <x v="0"/>
    <d v="2014-02-23T00:00:00"/>
    <n v="2156"/>
    <n v="3594"/>
    <n v="1438"/>
    <n v="39"/>
    <n v="140166"/>
    <n v="0.04"/>
    <n v="5606.64"/>
    <n v="134559.35999999999"/>
    <n v="666"/>
    <n v="45986"/>
    <n v="22"/>
    <n v="2"/>
    <x v="0"/>
    <s v="SI"/>
    <x v="1"/>
    <s v="Venta Mala"/>
  </r>
  <r>
    <n v="1286751"/>
    <x v="108"/>
    <s v="Nona Balk"/>
    <s v="120 Hardware St,Melbourne"/>
    <s v="Melbourne"/>
    <s v="VIC"/>
    <x v="0"/>
    <x v="8"/>
    <s v="Medio"/>
    <s v="Libro de mensajes, un formulario por página"/>
    <x v="0"/>
    <s v="Bolsa de envoltura"/>
    <x v="0"/>
    <d v="2015-08-16T00:00:00"/>
    <n v="241"/>
    <n v="371"/>
    <n v="130"/>
    <n v="22"/>
    <n v="8162"/>
    <n v="7.0000000000000007E-2"/>
    <n v="571.34"/>
    <n v="7590.66"/>
    <n v="193"/>
    <n v="13784"/>
    <n v="14"/>
    <n v="8"/>
    <x v="1"/>
    <s v="NO"/>
    <x v="0"/>
    <s v="Venta Mala"/>
  </r>
  <r>
    <n v="1286751"/>
    <x v="83"/>
    <s v="Silt French"/>
    <s v="224A Gertrude St,Fitzroy"/>
    <s v="Melbourne"/>
    <s v="VIC"/>
    <x v="2"/>
    <x v="2"/>
    <s v="Bajo"/>
    <s v="Teclado de acceso inalámbrico TechSavi"/>
    <x v="0"/>
    <s v="Caja pequeña"/>
    <x v="0"/>
    <d v="2014-02-26T00:00:00"/>
    <n v="1470"/>
    <n v="2999"/>
    <n v="1529"/>
    <n v="13"/>
    <n v="38987"/>
    <n v="0.01"/>
    <n v="389.87"/>
    <n v="38597.129999999997"/>
    <n v="550"/>
    <n v="365128"/>
    <n v="23"/>
    <n v="2"/>
    <x v="0"/>
    <s v="NO"/>
    <x v="0"/>
    <s v="Buena Venta"/>
  </r>
  <r>
    <n v="1286751"/>
    <x v="463"/>
    <s v="Pete Armstrong"/>
    <s v="506 Swan Street,Richmond"/>
    <s v="Melbourne"/>
    <s v="VIC"/>
    <x v="2"/>
    <x v="2"/>
    <s v="Alto"/>
    <s v="TechSavi Navegador Inalámbrico Dúo"/>
    <x v="0"/>
    <s v="Caja pequeña"/>
    <x v="0"/>
    <d v="2014-11-07T00:00:00"/>
    <n v="4211"/>
    <n v="8098"/>
    <n v="3887"/>
    <n v="43"/>
    <n v="348214"/>
    <n v="7.0000000000000007E-2"/>
    <n v="24374.980000000003"/>
    <n v="323839.02"/>
    <n v="718"/>
    <n v="365128"/>
    <n v="3"/>
    <n v="11"/>
    <x v="0"/>
    <s v="SI"/>
    <x v="0"/>
    <s v="Buena Venta"/>
  </r>
  <r>
    <n v="1286751"/>
    <x v="272"/>
    <s v="Eugene Barchas"/>
    <s v="Crown Complex,Southbank"/>
    <s v="Melbourne"/>
    <s v="VIC"/>
    <x v="3"/>
    <x v="8"/>
    <s v="No especificado"/>
    <s v="Creator Lápices de colores"/>
    <x v="0"/>
    <s v="Caja pequeña"/>
    <x v="0"/>
    <d v="2013-11-17T00:00:00"/>
    <n v="157"/>
    <n v="328"/>
    <n v="171"/>
    <n v="4"/>
    <n v="1312"/>
    <n v="0.09"/>
    <n v="118.08"/>
    <n v="1193.92"/>
    <n v="98"/>
    <n v="7944"/>
    <n v="17"/>
    <n v="11"/>
    <x v="2"/>
    <s v="NO"/>
    <x v="0"/>
    <s v="Venta Mala"/>
  </r>
  <r>
    <n v="1287116"/>
    <x v="330"/>
    <s v="Tony Molinari"/>
    <s v="85-113 Dunning Ave,Rosebery"/>
    <s v="Sydney"/>
    <s v="NSW"/>
    <x v="3"/>
    <x v="4"/>
    <s v="Alto"/>
    <s v="Etiquetas Artisan 474"/>
    <x v="0"/>
    <s v="Caja pequeña"/>
    <x v="0"/>
    <d v="2013-12-19T00:00:00"/>
    <n v="184"/>
    <n v="288"/>
    <n v="104"/>
    <n v="22"/>
    <n v="6336"/>
    <n v="7.0000000000000007E-2"/>
    <n v="443.52000000000004"/>
    <n v="5892.48"/>
    <n v="99"/>
    <n v="12274"/>
    <n v="17"/>
    <n v="12"/>
    <x v="2"/>
    <s v="NO"/>
    <x v="0"/>
    <s v="Venta Mala"/>
  </r>
  <r>
    <n v="1287116"/>
    <x v="226"/>
    <s v="Eric Barreto"/>
    <s v="359 Crown Street,Surry Hills"/>
    <s v="Sydney"/>
    <s v="NSW"/>
    <x v="0"/>
    <x v="3"/>
    <s v="Crítico"/>
    <s v="Artisan 48 Etiquetas"/>
    <x v="0"/>
    <s v="Bolsa de envoltura"/>
    <x v="0"/>
    <d v="2013-07-31T00:00:00"/>
    <n v="384"/>
    <n v="630"/>
    <n v="246"/>
    <n v="18"/>
    <n v="11340"/>
    <n v="0.01"/>
    <n v="113.4"/>
    <n v="11226.6"/>
    <n v="50"/>
    <n v="13236"/>
    <n v="26"/>
    <n v="7"/>
    <x v="2"/>
    <s v="NO"/>
    <x v="0"/>
    <s v="Venta Mala"/>
  </r>
  <r>
    <n v="1287116"/>
    <x v="464"/>
    <s v="Maxwell Schwartz"/>
    <s v="81 MacLeay St,Potts Point"/>
    <s v="Sydney"/>
    <s v="NSW"/>
    <x v="0"/>
    <x v="7"/>
    <s v="No especificado"/>
    <s v="Libro de registro de mensajes de voz por cable"/>
    <x v="0"/>
    <s v="Caja pequeña"/>
    <x v="0"/>
    <d v="2015-09-01T00:00:00"/>
    <n v="290"/>
    <n v="476"/>
    <n v="186"/>
    <n v="34"/>
    <n v="16184"/>
    <n v="7.0000000000000007E-2"/>
    <n v="1132.8800000000001"/>
    <n v="15051.119999999999"/>
    <n v="88"/>
    <n v="15964"/>
    <n v="30"/>
    <n v="8"/>
    <x v="1"/>
    <s v="NO"/>
    <x v="0"/>
    <s v="Venta Mala"/>
  </r>
  <r>
    <n v="1287116"/>
    <x v="83"/>
    <s v="Chad McGuire"/>
    <s v="81 MacLeay St,Potts Point"/>
    <s v="Sydney"/>
    <s v="NSW"/>
    <x v="3"/>
    <x v="7"/>
    <s v="Alto"/>
    <s v="Aglutinantes antiadherentes artesanales"/>
    <x v="2"/>
    <s v="Caja grande"/>
    <x v="0"/>
    <d v="2014-02-25T00:00:00"/>
    <n v="274"/>
    <n v="449"/>
    <n v="175"/>
    <n v="41"/>
    <n v="18409"/>
    <n v="0.04"/>
    <n v="736.36"/>
    <n v="17672.64"/>
    <n v="149"/>
    <n v="2762"/>
    <n v="23"/>
    <n v="2"/>
    <x v="0"/>
    <s v="NO"/>
    <x v="0"/>
    <s v="Venta Mala"/>
  </r>
  <r>
    <n v="1287847"/>
    <x v="318"/>
    <s v="John Castell"/>
    <s v="154 Castlereagh St,Sydney"/>
    <s v="Sydney"/>
    <s v="NSW"/>
    <x v="1"/>
    <x v="7"/>
    <s v="Alto"/>
    <s v="Etiquetas de encuadernación artesanal"/>
    <x v="1"/>
    <s v="Caja pequeña"/>
    <x v="0"/>
    <d v="2013-08-30T00:00:00"/>
    <n v="245"/>
    <n v="389"/>
    <n v="144"/>
    <n v="5"/>
    <n v="1945"/>
    <n v="0.08"/>
    <n v="155.6"/>
    <n v="1789.4"/>
    <n v="701"/>
    <n v="2259"/>
    <n v="29"/>
    <n v="8"/>
    <x v="2"/>
    <s v="NO"/>
    <x v="1"/>
    <s v="Venta Mala"/>
  </r>
  <r>
    <n v="1287847"/>
    <x v="463"/>
    <s v="Pete Armstrong"/>
    <s v="506 Swan Street,Richmond"/>
    <s v="Melbourne"/>
    <s v="VIC"/>
    <x v="1"/>
    <x v="2"/>
    <s v="Medio"/>
    <s v="Hojas de notas de EcoTones"/>
    <x v="1"/>
    <s v="Caja pequeña"/>
    <x v="0"/>
    <d v="2014-11-07T00:00:00"/>
    <n v="252"/>
    <n v="400"/>
    <n v="148"/>
    <n v="26"/>
    <n v="10400"/>
    <n v="0.02"/>
    <n v="208"/>
    <n v="10192"/>
    <n v="130"/>
    <n v="12274"/>
    <n v="3"/>
    <n v="11"/>
    <x v="0"/>
    <s v="NO"/>
    <x v="1"/>
    <s v="Venta Mala"/>
  </r>
  <r>
    <n v="1287847"/>
    <x v="91"/>
    <s v="Chad McGuire"/>
    <s v="81 MacLeay St,Potts Point"/>
    <s v="Sydney"/>
    <s v="NSW"/>
    <x v="1"/>
    <x v="7"/>
    <s v="Crítico"/>
    <s v="Hojas de notas de EcoTones"/>
    <x v="1"/>
    <s v="Caja pequeña"/>
    <x v="0"/>
    <d v="2014-02-25T00:00:00"/>
    <n v="252"/>
    <n v="400"/>
    <n v="148"/>
    <n v="43"/>
    <n v="17200"/>
    <n v="0.08"/>
    <n v="1376"/>
    <n v="15824"/>
    <n v="130"/>
    <n v="12274"/>
    <n v="24"/>
    <n v="2"/>
    <x v="0"/>
    <s v="NO"/>
    <x v="0"/>
    <s v="Venta Mala"/>
  </r>
  <r>
    <n v="1287847"/>
    <x v="465"/>
    <s v="Jennifer Patt"/>
    <s v="523 King St,Newtown"/>
    <s v="Sydney"/>
    <s v="NSW"/>
    <x v="2"/>
    <x v="6"/>
    <s v="Medio"/>
    <s v="Lápices de colores DrawIt, juego de 48 colores"/>
    <x v="0"/>
    <s v="Bolsa de envoltura"/>
    <x v="1"/>
    <d v="2014-05-12T00:00:00"/>
    <n v="2156"/>
    <n v="3655"/>
    <n v="1499"/>
    <n v="38"/>
    <n v="138890"/>
    <n v="0.03"/>
    <n v="4166.7"/>
    <n v="134723.29999999999"/>
    <n v="1389"/>
    <n v="48587"/>
    <n v="10"/>
    <n v="5"/>
    <x v="0"/>
    <s v="SI"/>
    <x v="0"/>
    <s v="Venta Mala"/>
  </r>
  <r>
    <n v="1287847"/>
    <x v="322"/>
    <s v="Trudy Brown"/>
    <s v="180 High Street,Windsor"/>
    <s v="Melbourne"/>
    <s v="VIC"/>
    <x v="2"/>
    <x v="2"/>
    <s v="No especificado"/>
    <s v="Archivo de bloqueo plegable de lujo con cajón"/>
    <x v="2"/>
    <s v="Paquete pequeño"/>
    <x v="1"/>
    <d v="2013-12-07T00:00:00"/>
    <n v="17883"/>
    <n v="41588"/>
    <n v="23705"/>
    <n v="25"/>
    <n v="1039700"/>
    <n v="0.01"/>
    <n v="10397"/>
    <n v="1029303"/>
    <n v="1137"/>
    <n v="183584"/>
    <n v="5"/>
    <n v="12"/>
    <x v="2"/>
    <s v="SI"/>
    <x v="0"/>
    <s v="Buena Venta"/>
  </r>
  <r>
    <n v="1287847"/>
    <x v="290"/>
    <s v="George Ashbrook"/>
    <s v="506 Swan Street,Richmond"/>
    <s v="Melbourne"/>
    <s v="VIC"/>
    <x v="1"/>
    <x v="2"/>
    <s v="No especificado"/>
    <s v="Hojas de notas de EcoTones"/>
    <x v="0"/>
    <s v="Caja pequeña"/>
    <x v="0"/>
    <d v="2014-09-23T00:00:00"/>
    <n v="252"/>
    <n v="400"/>
    <n v="148"/>
    <n v="1"/>
    <n v="400"/>
    <n v="0.06"/>
    <n v="24"/>
    <n v="376"/>
    <n v="130"/>
    <n v="12274"/>
    <n v="21"/>
    <n v="9"/>
    <x v="0"/>
    <s v="NO"/>
    <x v="0"/>
    <s v="Venta Mala"/>
  </r>
  <r>
    <n v="1287847"/>
    <x v="152"/>
    <s v="Tamara Chand"/>
    <s v="188 Pitt Street,Sydney"/>
    <s v="Sydney"/>
    <s v="NSW"/>
    <x v="2"/>
    <x v="0"/>
    <s v="Crítico"/>
    <s v="Sobres de colores"/>
    <x v="0"/>
    <s v="Bolsa de envoltura"/>
    <x v="0"/>
    <d v="2015-06-11T00:00:00"/>
    <n v="225"/>
    <n v="369"/>
    <n v="144"/>
    <n v="33"/>
    <n v="12177"/>
    <n v="0.04"/>
    <n v="487.08"/>
    <n v="11689.92"/>
    <n v="250"/>
    <n v="14769"/>
    <n v="11"/>
    <n v="6"/>
    <x v="1"/>
    <s v="NO"/>
    <x v="0"/>
    <s v="Venta Mala"/>
  </r>
  <r>
    <n v="1287847"/>
    <x v="91"/>
    <s v="Pauline Chand"/>
    <s v="501 George St,Sydney"/>
    <s v="Sydney"/>
    <s v="NSW"/>
    <x v="1"/>
    <x v="7"/>
    <s v="Crítico"/>
    <s v="Hojas de notas de EcoTones"/>
    <x v="0"/>
    <s v="Caja pequeña"/>
    <x v="0"/>
    <d v="2014-02-26T00:00:00"/>
    <n v="252"/>
    <n v="400"/>
    <n v="148"/>
    <n v="40"/>
    <n v="16000"/>
    <n v="0.05"/>
    <n v="800"/>
    <n v="15200"/>
    <n v="130"/>
    <n v="12274"/>
    <n v="24"/>
    <n v="2"/>
    <x v="0"/>
    <s v="NO"/>
    <x v="1"/>
    <s v="Venta Mala"/>
  </r>
  <r>
    <n v="1287847"/>
    <x v="107"/>
    <s v="Jack OBriant"/>
    <s v="85-113 Dunning Ave,Rosebery"/>
    <s v="Sydney"/>
    <s v="NSW"/>
    <x v="2"/>
    <x v="4"/>
    <s v="No especificado"/>
    <s v="Teléfono 220 Trimline, Blanco"/>
    <x v="0"/>
    <s v="Bolsa de envoltura"/>
    <x v="0"/>
    <d v="2013-05-02T00:00:00"/>
    <n v="991"/>
    <n v="1599"/>
    <n v="608"/>
    <n v="27"/>
    <n v="43173"/>
    <n v="0.04"/>
    <n v="1726.92"/>
    <n v="41446.080000000002"/>
    <n v="1128"/>
    <n v="53969"/>
    <n v="2"/>
    <n v="5"/>
    <x v="2"/>
    <s v="NO"/>
    <x v="0"/>
    <s v="Venta Mala"/>
  </r>
  <r>
    <n v="1288577"/>
    <x v="25"/>
    <s v="Bobby Elias"/>
    <s v="506 Swan Street,Richmond"/>
    <s v="Melbourne"/>
    <s v="VIC"/>
    <x v="3"/>
    <x v="2"/>
    <s v="Crítico"/>
    <s v="Creator Lápices de colores"/>
    <x v="0"/>
    <s v="Paquete pequeño"/>
    <x v="0"/>
    <d v="2014-02-26T00:00:00"/>
    <n v="157"/>
    <n v="328"/>
    <n v="171"/>
    <n v="21"/>
    <n v="6888"/>
    <n v="0.03"/>
    <n v="206.64"/>
    <n v="6681.36"/>
    <n v="98"/>
    <n v="7944"/>
    <n v="25"/>
    <n v="2"/>
    <x v="0"/>
    <s v="NO"/>
    <x v="1"/>
    <s v="Venta Mala"/>
  </r>
  <r>
    <n v="1288577"/>
    <x v="25"/>
    <s v="Peilin Ludson"/>
    <s v="501 George St,Sydney"/>
    <s v="Sydney"/>
    <s v="NSW"/>
    <x v="0"/>
    <x v="7"/>
    <s v="Crítico"/>
    <s v="Creator Tiza Antipolvo, 12/Paquete"/>
    <x v="1"/>
    <s v="Caja pequeña"/>
    <x v="0"/>
    <d v="2014-02-27T00:00:00"/>
    <n v="109"/>
    <n v="182"/>
    <n v="73"/>
    <n v="42"/>
    <n v="7644"/>
    <n v="7.0000000000000007E-2"/>
    <n v="535.08000000000004"/>
    <n v="7108.92"/>
    <n v="100"/>
    <n v="7944"/>
    <n v="25"/>
    <n v="2"/>
    <x v="0"/>
    <s v="NO"/>
    <x v="1"/>
    <s v="Venta Mala"/>
  </r>
  <r>
    <n v="1288577"/>
    <x v="25"/>
    <s v="Art Foster"/>
    <s v="Westfield Parramatta,Parramatta"/>
    <s v="Sydney"/>
    <s v="NSW"/>
    <x v="3"/>
    <x v="12"/>
    <s v="Crítico"/>
    <s v="Creator Lápices de colores, 12/caja"/>
    <x v="0"/>
    <s v="Caja pequeña"/>
    <x v="0"/>
    <d v="2014-02-27T00:00:00"/>
    <n v="130"/>
    <n v="288"/>
    <n v="158"/>
    <n v="50"/>
    <n v="14400"/>
    <n v="0.09"/>
    <n v="1296"/>
    <n v="13104"/>
    <n v="101"/>
    <n v="7944"/>
    <n v="25"/>
    <n v="2"/>
    <x v="0"/>
    <s v="NO"/>
    <x v="0"/>
    <s v="Venta Mala"/>
  </r>
  <r>
    <n v="1288577"/>
    <x v="466"/>
    <s v="Brian Stugart"/>
    <s v="88 Oxford St,Woollahra"/>
    <s v="Sydney"/>
    <s v="NSW"/>
    <x v="1"/>
    <x v="13"/>
    <s v="Bajo"/>
    <s v="Lápices de colores DrawIt, juego de 48 colores"/>
    <x v="0"/>
    <s v="Bolsa de envoltura"/>
    <x v="0"/>
    <d v="2014-12-27T00:00:00"/>
    <n v="2156"/>
    <n v="3655"/>
    <n v="1499"/>
    <n v="22"/>
    <n v="80410"/>
    <n v="0.01"/>
    <n v="804.1"/>
    <n v="79605.899999999994"/>
    <n v="1389"/>
    <n v="154359"/>
    <n v="25"/>
    <n v="12"/>
    <x v="0"/>
    <s v="NO"/>
    <x v="0"/>
    <s v="Buena Venta"/>
  </r>
  <r>
    <n v="1288577"/>
    <x v="25"/>
    <s v="Bobby Elias"/>
    <s v="506 Swan Street,Richmond"/>
    <s v="Melbourne"/>
    <s v="VIC"/>
    <x v="1"/>
    <x v="2"/>
    <s v="Alto"/>
    <s v="Creator Lápices de colores"/>
    <x v="0"/>
    <s v="Caja pequeña"/>
    <x v="0"/>
    <d v="2014-02-26T00:00:00"/>
    <n v="157"/>
    <n v="328"/>
    <n v="171"/>
    <n v="11"/>
    <n v="3608"/>
    <n v="0.01"/>
    <n v="36.08"/>
    <n v="3571.92"/>
    <n v="98"/>
    <n v="7944"/>
    <n v="25"/>
    <n v="2"/>
    <x v="0"/>
    <s v="NO"/>
    <x v="0"/>
    <s v="Venta Mala"/>
  </r>
  <r>
    <n v="1288577"/>
    <x v="25"/>
    <s v="Bobby Elias"/>
    <s v="506 Swan Street,Richmond"/>
    <s v="Melbourne"/>
    <s v="VIC"/>
    <x v="1"/>
    <x v="2"/>
    <s v="Medio"/>
    <s v="Creator Lápices de colores"/>
    <x v="0"/>
    <s v="Paquete pequeño"/>
    <x v="0"/>
    <d v="2014-02-26T00:00:00"/>
    <n v="157"/>
    <n v="328"/>
    <n v="171"/>
    <n v="34"/>
    <n v="11152"/>
    <n v="0.04"/>
    <n v="446.08"/>
    <n v="10705.92"/>
    <n v="98"/>
    <n v="7944"/>
    <n v="25"/>
    <n v="2"/>
    <x v="0"/>
    <s v="NO"/>
    <x v="1"/>
    <s v="Venta Mala"/>
  </r>
  <r>
    <n v="1288577"/>
    <x v="25"/>
    <s v="Rick Hansen"/>
    <s v="Macquarie Centre Cnr Herring Road &amp; Waterloo Road,Macquarie Park"/>
    <s v="Sydney"/>
    <s v="NSW"/>
    <x v="2"/>
    <x v="5"/>
    <s v="Alto"/>
    <s v="Creator Lápices de colores"/>
    <x v="0"/>
    <s v="Bolsa de envoltura"/>
    <x v="0"/>
    <d v="2014-02-26T00:00:00"/>
    <n v="157"/>
    <n v="328"/>
    <n v="171"/>
    <n v="29"/>
    <n v="9512"/>
    <n v="0.03"/>
    <n v="285.36"/>
    <n v="9226.64"/>
    <n v="98"/>
    <n v="7944"/>
    <n v="25"/>
    <n v="2"/>
    <x v="0"/>
    <s v="NO"/>
    <x v="1"/>
    <s v="Venta Mala"/>
  </r>
  <r>
    <n v="1288577"/>
    <x v="25"/>
    <s v="Jhrip Luxen"/>
    <s v="4A Lyons St,Strathfield"/>
    <s v="Sydney"/>
    <s v="NSW"/>
    <x v="3"/>
    <x v="0"/>
    <s v="Alto"/>
    <s v="Creator Lápices de colores"/>
    <x v="2"/>
    <s v="Caja grande"/>
    <x v="0"/>
    <d v="2014-02-26T00:00:00"/>
    <n v="157"/>
    <n v="328"/>
    <n v="171"/>
    <n v="14"/>
    <n v="4592"/>
    <n v="0.04"/>
    <n v="183.68"/>
    <n v="4408.32"/>
    <n v="98"/>
    <n v="4506.32"/>
    <n v="25"/>
    <n v="2"/>
    <x v="0"/>
    <s v="NO"/>
    <x v="1"/>
    <s v="Venta Mala"/>
  </r>
  <r>
    <n v="1288943"/>
    <x v="135"/>
    <s v="Justin Knight"/>
    <s v="Macquarie Centre Cnr Herring Road &amp; Waterloo Road,Macquarie Park"/>
    <s v="Sydney"/>
    <s v="NSW"/>
    <x v="0"/>
    <x v="5"/>
    <s v="No especificado"/>
    <s v="Etiquetas de encuadernación artesanal"/>
    <x v="0"/>
    <s v="Caja pequeña"/>
    <x v="0"/>
    <d v="2013-03-31T00:00:00"/>
    <n v="245"/>
    <n v="389"/>
    <n v="144"/>
    <n v="8"/>
    <n v="3112"/>
    <n v="7.0000000000000007E-2"/>
    <n v="217.84000000000003"/>
    <n v="2894.16"/>
    <n v="701"/>
    <n v="6068"/>
    <n v="30"/>
    <n v="3"/>
    <x v="2"/>
    <s v="NO"/>
    <x v="1"/>
    <s v="Venta Mala"/>
  </r>
  <r>
    <n v="1288943"/>
    <x v="8"/>
    <s v="John Lee"/>
    <s v="180 High Street,Windsor"/>
    <s v="Melbourne"/>
    <s v="VIC"/>
    <x v="0"/>
    <x v="2"/>
    <s v="Alto"/>
    <s v="Bandas elásticas embolsadas"/>
    <x v="0"/>
    <s v="Caja pequeña"/>
    <x v="1"/>
    <d v="2014-06-10T00:00:00"/>
    <n v="24"/>
    <n v="126"/>
    <n v="102"/>
    <n v="27"/>
    <n v="3402"/>
    <n v="0"/>
    <n v="0"/>
    <n v="3402"/>
    <n v="70"/>
    <n v="8357"/>
    <n v="8"/>
    <n v="6"/>
    <x v="0"/>
    <s v="NO"/>
    <x v="1"/>
    <s v="Venta Mala"/>
  </r>
  <r>
    <n v="1288943"/>
    <x v="180"/>
    <s v="Kristina Nunn"/>
    <s v="22 Civic Rd,Auburn"/>
    <s v="Sydney"/>
    <s v="NSW"/>
    <x v="0"/>
    <x v="4"/>
    <s v="Bajo"/>
    <s v="Artisan 48 Etiquetas"/>
    <x v="1"/>
    <s v="Tambor Jumbo"/>
    <x v="2"/>
    <d v="2013-11-02T00:00:00"/>
    <n v="384"/>
    <n v="630"/>
    <n v="246"/>
    <n v="47"/>
    <n v="29610"/>
    <n v="0.02"/>
    <n v="592.20000000000005"/>
    <n v="29017.8"/>
    <n v="50"/>
    <n v="13295"/>
    <n v="1"/>
    <n v="11"/>
    <x v="2"/>
    <s v="NO"/>
    <x v="0"/>
    <s v="Venta Mala"/>
  </r>
  <r>
    <n v="1288943"/>
    <x v="35"/>
    <s v="Raymond Fair"/>
    <s v="188 Pitt Street,Sydney"/>
    <s v="Sydney"/>
    <s v="NSW"/>
    <x v="0"/>
    <x v="0"/>
    <s v="Crítico"/>
    <s v="Tijeras Apex Box Cutter"/>
    <x v="0"/>
    <s v="Caja pequeña"/>
    <x v="1"/>
    <d v="2013-06-02T00:00:00"/>
    <n v="419"/>
    <n v="1023"/>
    <n v="604"/>
    <n v="42"/>
    <n v="42966"/>
    <n v="7.0000000000000007E-2"/>
    <n v="3007.6200000000003"/>
    <n v="39958.379999999997"/>
    <n v="468"/>
    <n v="42329"/>
    <n v="31"/>
    <n v="5"/>
    <x v="2"/>
    <s v="NO"/>
    <x v="1"/>
    <s v="Venta Mala"/>
  </r>
  <r>
    <n v="1288943"/>
    <x v="467"/>
    <s v="Eric Barreto"/>
    <s v="359 Crown Street,Surry Hills"/>
    <s v="Sydney"/>
    <s v="NSW"/>
    <x v="1"/>
    <x v="3"/>
    <s v="Alto"/>
    <s v="Lápices de colores Lumi"/>
    <x v="2"/>
    <s v="Paquete pequeño"/>
    <x v="0"/>
    <d v="2014-05-16T00:00:00"/>
    <n v="522"/>
    <n v="985"/>
    <n v="463"/>
    <n v="1"/>
    <n v="985"/>
    <n v="0.01"/>
    <n v="9.85"/>
    <n v="975.15"/>
    <n v="482"/>
    <n v="9497"/>
    <n v="15"/>
    <n v="5"/>
    <x v="0"/>
    <s v="NO"/>
    <x v="0"/>
    <s v="Venta Mala"/>
  </r>
  <r>
    <n v="1288943"/>
    <x v="35"/>
    <s v="Raymond Fair"/>
    <s v="188 Pitt Street,Sydney"/>
    <s v="Sydney"/>
    <s v="NSW"/>
    <x v="3"/>
    <x v="0"/>
    <s v="No especificado"/>
    <s v="Hojas de notas de EcoTones"/>
    <x v="0"/>
    <s v="Bolsa de envoltura"/>
    <x v="0"/>
    <d v="2013-06-02T00:00:00"/>
    <n v="252"/>
    <n v="400"/>
    <n v="148"/>
    <n v="41"/>
    <n v="16400"/>
    <n v="7.0000000000000007E-2"/>
    <n v="1148"/>
    <n v="15252"/>
    <n v="130"/>
    <n v="12274"/>
    <n v="31"/>
    <n v="5"/>
    <x v="2"/>
    <s v="NO"/>
    <x v="1"/>
    <s v="Venta Mala"/>
  </r>
  <r>
    <n v="1288943"/>
    <x v="103"/>
    <s v="Saphhira Shifley"/>
    <s v="Westfield Miranda, 600 Kingsway,Miranda"/>
    <s v="Sydney"/>
    <s v="NSW"/>
    <x v="1"/>
    <x v="11"/>
    <s v="Crítico"/>
    <s v="Etiquetas Artisan 479"/>
    <x v="0"/>
    <s v="Caja pequeña"/>
    <x v="0"/>
    <d v="2015-01-21T00:00:00"/>
    <n v="159"/>
    <n v="261"/>
    <n v="102"/>
    <n v="8"/>
    <n v="2088"/>
    <n v="0.04"/>
    <n v="83.52"/>
    <n v="2004.48"/>
    <n v="50"/>
    <n v="12216"/>
    <n v="20"/>
    <n v="1"/>
    <x v="1"/>
    <s v="NO"/>
    <x v="0"/>
    <s v="Venta Mala"/>
  </r>
  <r>
    <n v="1288943"/>
    <x v="38"/>
    <s v="Dan Campbell"/>
    <s v="1/173-179 Bronte Rd,Waverley"/>
    <s v="Sydney"/>
    <s v="NSW"/>
    <x v="1"/>
    <x v="9"/>
    <s v="Medio"/>
    <s v="Etiquetas Artisan 481"/>
    <x v="0"/>
    <s v="Bolsa de envoltura"/>
    <x v="0"/>
    <d v="2013-10-27T00:00:00"/>
    <n v="194"/>
    <n v="308"/>
    <n v="114"/>
    <n v="20"/>
    <n v="6160"/>
    <n v="0.06"/>
    <n v="369.59999999999997"/>
    <n v="5790.4"/>
    <n v="99"/>
    <n v="41399"/>
    <n v="25"/>
    <n v="10"/>
    <x v="2"/>
    <s v="NO"/>
    <x v="1"/>
    <s v="Venta Mala"/>
  </r>
  <r>
    <n v="1289308"/>
    <x v="25"/>
    <s v="Gary Hwang"/>
    <s v="60 York St,Sydney"/>
    <s v="Sydney"/>
    <s v="NSW"/>
    <x v="1"/>
    <x v="13"/>
    <s v="Medio"/>
    <s v="Resaltadores de acento principales constantes"/>
    <x v="0"/>
    <s v="Caja pequeña"/>
    <x v="0"/>
    <d v="2014-02-27T00:00:00"/>
    <n v="375"/>
    <n v="708"/>
    <n v="333"/>
    <n v="27"/>
    <n v="19116"/>
    <n v="0.04"/>
    <n v="764.64"/>
    <n v="18351.36"/>
    <n v="235"/>
    <n v="21533"/>
    <n v="25"/>
    <n v="2"/>
    <x v="0"/>
    <s v="NO"/>
    <x v="0"/>
    <s v="Venta Mala"/>
  </r>
  <r>
    <n v="1289308"/>
    <x v="356"/>
    <s v="Cari Schnelling"/>
    <s v="273 George Street,Sydney"/>
    <s v="Sydney"/>
    <s v="NSW"/>
    <x v="3"/>
    <x v="9"/>
    <s v="Crítico"/>
    <s v="Alfileres de empuje de colores variados"/>
    <x v="0"/>
    <s v="Bolsa de envoltura"/>
    <x v="0"/>
    <d v="2015-12-03T00:00:00"/>
    <n v="87"/>
    <n v="181"/>
    <n v="94"/>
    <n v="36"/>
    <n v="6516"/>
    <n v="0.01"/>
    <n v="65.16"/>
    <n v="6450.84"/>
    <n v="75"/>
    <n v="7358"/>
    <n v="4"/>
    <n v="12"/>
    <x v="1"/>
    <s v="NO"/>
    <x v="0"/>
    <s v="Venta Mala"/>
  </r>
  <r>
    <n v="1289308"/>
    <x v="25"/>
    <s v="Patrick Junes"/>
    <s v="Hoyts Entertainment Quarter 122 Lang Road,Moore Parra"/>
    <s v="Sydney"/>
    <s v="NSW"/>
    <x v="3"/>
    <x v="0"/>
    <s v="No especificado"/>
    <s v="Resaltadores de acento principales constantes"/>
    <x v="0"/>
    <s v="Caja pequeña"/>
    <x v="0"/>
    <d v="2014-02-27T00:00:00"/>
    <n v="375"/>
    <n v="708"/>
    <n v="333"/>
    <n v="44"/>
    <n v="31152"/>
    <n v="0.02"/>
    <n v="623.04"/>
    <n v="30528.959999999999"/>
    <n v="235"/>
    <n v="21533"/>
    <n v="25"/>
    <n v="2"/>
    <x v="0"/>
    <s v="NO"/>
    <x v="1"/>
    <s v="Venta Mala"/>
  </r>
  <r>
    <n v="1289308"/>
    <x v="25"/>
    <s v="Gary Hwang"/>
    <s v="60 York St,Sydney"/>
    <s v="Sydney"/>
    <s v="NSW"/>
    <x v="2"/>
    <x v="13"/>
    <s v="Crítico"/>
    <s v="Sobres tintados de seguridad"/>
    <x v="0"/>
    <s v="Caja pequeña"/>
    <x v="0"/>
    <d v="2014-02-27T00:00:00"/>
    <n v="489"/>
    <n v="764"/>
    <n v="275"/>
    <n v="34"/>
    <n v="25976"/>
    <n v="0.03"/>
    <n v="779.28"/>
    <n v="25196.720000000001"/>
    <n v="139"/>
    <n v="21533"/>
    <n v="25"/>
    <n v="2"/>
    <x v="0"/>
    <s v="NO"/>
    <x v="0"/>
    <s v="Venta Mala"/>
  </r>
  <r>
    <n v="1289308"/>
    <x v="184"/>
    <s v="Mike Gockenbach"/>
    <s v="180 High Street,Windsor"/>
    <s v="Melbourne"/>
    <s v="VIC"/>
    <x v="3"/>
    <x v="2"/>
    <s v="Medio"/>
    <s v="Resaltadores de acento principales constantes"/>
    <x v="0"/>
    <s v="Paquete pequeño"/>
    <x v="1"/>
    <d v="2014-07-06T00:00:00"/>
    <n v="375"/>
    <n v="708"/>
    <n v="333"/>
    <n v="22"/>
    <n v="15576"/>
    <n v="7.0000000000000007E-2"/>
    <n v="1090.3200000000002"/>
    <n v="14485.68"/>
    <n v="235"/>
    <n v="21533"/>
    <n v="4"/>
    <n v="7"/>
    <x v="0"/>
    <s v="NO"/>
    <x v="0"/>
    <s v="Venta Mala"/>
  </r>
  <r>
    <n v="1289673"/>
    <x v="62"/>
    <s v="John Lucas"/>
    <s v="188 Pitt Street,Sydney"/>
    <s v="Sydney"/>
    <s v="NSW"/>
    <x v="1"/>
    <x v="0"/>
    <s v="No especificado"/>
    <s v="Etiquetas Artisan 474"/>
    <x v="0"/>
    <s v="Caja pequeña"/>
    <x v="0"/>
    <d v="2014-08-09T00:00:00"/>
    <n v="184"/>
    <n v="288"/>
    <n v="104"/>
    <n v="20"/>
    <n v="5760"/>
    <n v="7.0000000000000007E-2"/>
    <n v="403.20000000000005"/>
    <n v="5356.8"/>
    <n v="99"/>
    <n v="8834"/>
    <n v="7"/>
    <n v="8"/>
    <x v="0"/>
    <s v="NO"/>
    <x v="0"/>
    <s v="Venta Mala"/>
  </r>
  <r>
    <n v="1289673"/>
    <x v="444"/>
    <s v="Edward Nazzal"/>
    <s v="2a/285A Crown St,Surry Hills"/>
    <s v="Sydney"/>
    <s v="NSW"/>
    <x v="3"/>
    <x v="3"/>
    <s v="No especificado"/>
    <s v="Postes de encuadernación"/>
    <x v="0"/>
    <s v="Caja pequeña"/>
    <x v="0"/>
    <d v="2014-03-03T00:00:00"/>
    <n v="350"/>
    <n v="574"/>
    <n v="224"/>
    <n v="10"/>
    <n v="5740"/>
    <n v="0.06"/>
    <n v="344.4"/>
    <n v="5395.6"/>
    <n v="501"/>
    <n v="3485"/>
    <n v="2"/>
    <n v="3"/>
    <x v="0"/>
    <s v="NO"/>
    <x v="0"/>
    <s v="Venta Mala"/>
  </r>
  <r>
    <n v="1289673"/>
    <x v="100"/>
    <s v="Larry Tron"/>
    <s v="4A Lyons St,Strathfield"/>
    <s v="Sydney"/>
    <s v="NSW"/>
    <x v="1"/>
    <x v="0"/>
    <s v="Alto"/>
    <s v="Tijeras de acero inoxidable preferidas de Apex"/>
    <x v="0"/>
    <s v="Caja pequeña"/>
    <x v="1"/>
    <d v="2013-12-08T00:00:00"/>
    <n v="250"/>
    <n v="568"/>
    <n v="318"/>
    <n v="29"/>
    <n v="16472"/>
    <n v="0.01"/>
    <n v="164.72"/>
    <n v="16307.28"/>
    <n v="360"/>
    <n v="12307"/>
    <n v="8"/>
    <n v="12"/>
    <x v="2"/>
    <s v="NO"/>
    <x v="1"/>
    <s v="Venta Mala"/>
  </r>
  <r>
    <n v="1290038"/>
    <x v="468"/>
    <s v="Lena Radford"/>
    <s v="4A Lyons St,Strathfield"/>
    <s v="Sydney"/>
    <s v="NSW"/>
    <x v="1"/>
    <x v="0"/>
    <s v="No especificado"/>
    <s v="12 lápices cortos de colores"/>
    <x v="1"/>
    <s v="Caja mediana"/>
    <x v="0"/>
    <d v="2014-03-01T00:00:00"/>
    <n v="109"/>
    <n v="260"/>
    <n v="151"/>
    <n v="18"/>
    <n v="4680"/>
    <n v="0"/>
    <n v="0"/>
    <n v="4680"/>
    <n v="240"/>
    <n v="4304"/>
    <n v="28"/>
    <n v="2"/>
    <x v="0"/>
    <s v="NO"/>
    <x v="1"/>
    <s v="Venta Mala"/>
  </r>
  <r>
    <n v="1290038"/>
    <x v="468"/>
    <s v="Lena Radford"/>
    <s v="4A Lyons St,Strathfield"/>
    <s v="Sydney"/>
    <s v="NSW"/>
    <x v="2"/>
    <x v="0"/>
    <s v="No especificado"/>
    <s v="Lápices Reciclados Steady EarthWrite, Medio Suave, #2"/>
    <x v="0"/>
    <s v="Caja pequeña"/>
    <x v="0"/>
    <d v="2014-03-01T00:00:00"/>
    <n v="90"/>
    <n v="210"/>
    <n v="120"/>
    <n v="30"/>
    <n v="6300"/>
    <n v="0.03"/>
    <n v="189"/>
    <n v="6111"/>
    <n v="70"/>
    <n v="4304"/>
    <n v="28"/>
    <n v="2"/>
    <x v="0"/>
    <s v="NO"/>
    <x v="1"/>
    <s v="Venta Mala"/>
  </r>
  <r>
    <n v="1290038"/>
    <x v="161"/>
    <s v="Brendan Murry"/>
    <s v="Shop 1 797 Botany Rd,Rosebery"/>
    <s v="Sydney"/>
    <s v="NSW"/>
    <x v="2"/>
    <x v="3"/>
    <s v="No especificado"/>
    <s v="TipoApertura lateral derecha Sobres expansivos de pelar y seel"/>
    <x v="2"/>
    <s v="Paquete pequeño"/>
    <x v="0"/>
    <d v="2014-11-21T00:00:00"/>
    <n v="5429"/>
    <n v="9048"/>
    <n v="3619"/>
    <n v="27"/>
    <n v="244296"/>
    <n v="7.0000000000000007E-2"/>
    <n v="17100.72"/>
    <n v="227195.28"/>
    <n v="1999"/>
    <n v="229675"/>
    <n v="19"/>
    <n v="11"/>
    <x v="0"/>
    <s v="SI"/>
    <x v="1"/>
    <s v="Venta Mala"/>
  </r>
  <r>
    <n v="1290038"/>
    <x v="468"/>
    <s v="Lena Radford"/>
    <s v="4A Lyons St,Strathfield"/>
    <s v="Sydney"/>
    <s v="NSW"/>
    <x v="1"/>
    <x v="0"/>
    <s v="Bajo"/>
    <s v="Lápices Reciclados Steady EarthWrite, Medio Suave, #2"/>
    <x v="0"/>
    <s v="Bolsa de envoltura"/>
    <x v="0"/>
    <d v="2014-03-01T00:00:00"/>
    <n v="90"/>
    <n v="210"/>
    <n v="120"/>
    <n v="33"/>
    <n v="6930"/>
    <n v="7.0000000000000007E-2"/>
    <n v="485.1"/>
    <n v="6444.9"/>
    <n v="70"/>
    <n v="4304"/>
    <n v="28"/>
    <n v="2"/>
    <x v="0"/>
    <s v="NO"/>
    <x v="0"/>
    <s v="Venta Mala"/>
  </r>
  <r>
    <n v="1290404"/>
    <x v="25"/>
    <s v="Tracy Hobs"/>
    <s v="180 High Street,Windsor"/>
    <s v="Melbourne"/>
    <s v="VIC"/>
    <x v="0"/>
    <x v="2"/>
    <s v="Alto"/>
    <s v="Resaltadores de acento principales constantes"/>
    <x v="0"/>
    <s v="Caja pequeña"/>
    <x v="0"/>
    <d v="2014-02-27T00:00:00"/>
    <n v="375"/>
    <n v="708"/>
    <n v="333"/>
    <n v="44"/>
    <n v="31152"/>
    <n v="0.03"/>
    <n v="934.56"/>
    <n v="30217.439999999999"/>
    <n v="235"/>
    <n v="21533"/>
    <n v="25"/>
    <n v="2"/>
    <x v="0"/>
    <s v="NO"/>
    <x v="0"/>
    <s v="Venta Mala"/>
  </r>
  <r>
    <n v="1290404"/>
    <x v="25"/>
    <s v="Gary Hwang"/>
    <s v="60 York St,Sydney"/>
    <s v="Sydney"/>
    <s v="NSW"/>
    <x v="1"/>
    <x v="13"/>
    <s v="Bajo"/>
    <s v="Beekin 6 Outlet Tira de Sobretensión Metálica"/>
    <x v="1"/>
    <s v="Caja pequeña"/>
    <x v="0"/>
    <d v="2014-02-27T00:00:00"/>
    <n v="446"/>
    <n v="1089"/>
    <n v="643"/>
    <n v="8"/>
    <n v="8712"/>
    <n v="0.01"/>
    <n v="87.12"/>
    <n v="8624.8799999999992"/>
    <n v="450"/>
    <n v="21533"/>
    <n v="25"/>
    <n v="2"/>
    <x v="0"/>
    <s v="NO"/>
    <x v="0"/>
    <s v="Venta Mala"/>
  </r>
  <r>
    <n v="1290404"/>
    <x v="132"/>
    <s v="Brad Thomas"/>
    <s v="152 Bunnerong Road,Eastgardens"/>
    <s v="Sydney"/>
    <s v="NSW"/>
    <x v="0"/>
    <x v="0"/>
    <s v="No especificado"/>
    <s v="Etiquetas Artisan 481"/>
    <x v="0"/>
    <s v="Caja pequeña"/>
    <x v="1"/>
    <d v="2013-05-20T00:00:00"/>
    <n v="194"/>
    <n v="308"/>
    <n v="114"/>
    <n v="36"/>
    <n v="11088"/>
    <n v="0.01"/>
    <n v="110.88"/>
    <n v="10977.12"/>
    <n v="99"/>
    <n v="12304"/>
    <n v="19"/>
    <n v="5"/>
    <x v="2"/>
    <s v="NO"/>
    <x v="0"/>
    <s v="Venta Mala"/>
  </r>
  <r>
    <n v="1290404"/>
    <x v="25"/>
    <s v="Gary Hwang"/>
    <s v="60 York St,Sydney"/>
    <s v="Sydney"/>
    <s v="NSW"/>
    <x v="3"/>
    <x v="13"/>
    <s v="Alto"/>
    <s v="Resaltadores de acento principales constantes"/>
    <x v="0"/>
    <s v="Bolsa de envoltura"/>
    <x v="0"/>
    <d v="2014-02-27T00:00:00"/>
    <n v="375"/>
    <n v="708"/>
    <n v="333"/>
    <n v="23"/>
    <n v="16284"/>
    <n v="0.08"/>
    <n v="1302.72"/>
    <n v="14981.28"/>
    <n v="235"/>
    <n v="21533"/>
    <n v="25"/>
    <n v="2"/>
    <x v="0"/>
    <s v="NO"/>
    <x v="1"/>
    <s v="Venta Mala"/>
  </r>
  <r>
    <n v="1290404"/>
    <x v="382"/>
    <s v="Mark Van Huff"/>
    <s v="1 John Street,Waterloo"/>
    <s v="Sydney"/>
    <s v="NSW"/>
    <x v="3"/>
    <x v="13"/>
    <s v="Alto"/>
    <s v="Etiquetas Artisan 474"/>
    <x v="1"/>
    <s v="Caja grande"/>
    <x v="0"/>
    <d v="2014-01-25T00:00:00"/>
    <n v="184"/>
    <n v="288"/>
    <n v="104"/>
    <n v="5"/>
    <n v="1440"/>
    <n v="0.02"/>
    <n v="28.8"/>
    <n v="1411.2"/>
    <n v="99"/>
    <n v="4612"/>
    <n v="23"/>
    <n v="1"/>
    <x v="0"/>
    <s v="NO"/>
    <x v="0"/>
    <s v="Venta Mala"/>
  </r>
  <r>
    <n v="1290404"/>
    <x v="25"/>
    <s v="Drenn Jones"/>
    <s v="99 Lygon Street,East Brunswick"/>
    <s v="Melbourne"/>
    <s v="VIC"/>
    <x v="2"/>
    <x v="2"/>
    <s v="Medio"/>
    <s v="Resaltadores de acento principales constantes"/>
    <x v="0"/>
    <s v="Bolsa de envoltura"/>
    <x v="0"/>
    <d v="2014-02-27T00:00:00"/>
    <n v="375"/>
    <n v="708"/>
    <n v="333"/>
    <n v="38"/>
    <n v="26904"/>
    <n v="0.03"/>
    <n v="807.12"/>
    <n v="26096.880000000001"/>
    <n v="235"/>
    <n v="21533"/>
    <n v="25"/>
    <n v="2"/>
    <x v="0"/>
    <s v="NO"/>
    <x v="0"/>
    <s v="Venta Mala"/>
  </r>
  <r>
    <n v="1290769"/>
    <x v="44"/>
    <s v="Giulietta Weimer"/>
    <s v="48 Albion St,Surry Hills"/>
    <s v="Sydney"/>
    <s v="NSW"/>
    <x v="1"/>
    <x v="1"/>
    <s v="Alto"/>
    <s v="Alto Perma 2700 Cajones de almacenamiento apilables"/>
    <x v="0"/>
    <s v="Bolsa de envoltura"/>
    <x v="0"/>
    <d v="2013-02-23T00:00:00"/>
    <n v="892"/>
    <n v="2974"/>
    <n v="2082"/>
    <n v="50"/>
    <n v="148700"/>
    <n v="0"/>
    <n v="0"/>
    <n v="148700"/>
    <n v="664"/>
    <n v="30000"/>
    <n v="23"/>
    <n v="2"/>
    <x v="2"/>
    <s v="SI"/>
    <x v="1"/>
    <s v="Venta Mala"/>
  </r>
  <r>
    <n v="1290769"/>
    <x v="245"/>
    <s v="Beth Thompson"/>
    <s v="85-113 Dunning Ave,Roseberry"/>
    <s v="Sydney"/>
    <s v="NSW"/>
    <x v="0"/>
    <x v="4"/>
    <s v="Alto"/>
    <s v="Papel de computadora de barra de color Smiths"/>
    <x v="0"/>
    <s v="Caja pequeña"/>
    <x v="0"/>
    <d v="2013-06-09T00:00:00"/>
    <n v="2197"/>
    <n v="3544"/>
    <n v="1347"/>
    <n v="28"/>
    <n v="99232"/>
    <n v="0.01"/>
    <n v="992.32"/>
    <n v="98239.679999999993"/>
    <n v="492"/>
    <n v="50000"/>
    <n v="9"/>
    <n v="6"/>
    <x v="2"/>
    <s v="NO"/>
    <x v="1"/>
    <s v="Venta Mala"/>
  </r>
  <r>
    <n v="1290769"/>
    <x v="80"/>
    <s v="Delfina Latchford"/>
    <s v="8 Rankins Lane ,Melbourne"/>
    <s v="Melbourne"/>
    <s v="VIC"/>
    <x v="3"/>
    <x v="2"/>
    <s v="No especificado"/>
    <s v="Beekin 6 Outlet Tira de Sobretensión Metálica"/>
    <x v="1"/>
    <s v="Caja pequeña"/>
    <x v="0"/>
    <d v="2014-03-07T00:00:00"/>
    <n v="446"/>
    <n v="1089"/>
    <n v="643"/>
    <n v="38"/>
    <n v="41382"/>
    <n v="0.09"/>
    <n v="3724.3799999999997"/>
    <n v="37657.620000000003"/>
    <n v="450"/>
    <n v="31813"/>
    <n v="6"/>
    <n v="3"/>
    <x v="0"/>
    <s v="NO"/>
    <x v="1"/>
    <s v="Venta Mala"/>
  </r>
  <r>
    <n v="1290769"/>
    <x v="469"/>
    <s v="Jack OBriant"/>
    <s v="85-113 Dunning Ave,Rosebery"/>
    <s v="Sydney"/>
    <s v="NSW"/>
    <x v="0"/>
    <x v="4"/>
    <s v="Bajo"/>
    <s v="Etiquetas Artisan 487"/>
    <x v="0"/>
    <s v="Bolsa de envoltura"/>
    <x v="0"/>
    <d v="2013-05-02T00:00:00"/>
    <n v="229"/>
    <n v="369"/>
    <n v="140"/>
    <n v="40"/>
    <n v="14760"/>
    <n v="0.04"/>
    <n v="590.4"/>
    <n v="14169.6"/>
    <n v="50"/>
    <n v="14652"/>
    <n v="1"/>
    <n v="5"/>
    <x v="2"/>
    <s v="NO"/>
    <x v="1"/>
    <s v="Venta Mala"/>
  </r>
  <r>
    <n v="1291134"/>
    <x v="234"/>
    <s v="Odella Nelson"/>
    <s v="523 King St,Newtown"/>
    <s v="Sydney"/>
    <s v="NSW"/>
    <x v="2"/>
    <x v="6"/>
    <s v="Alto"/>
    <s v="Etiquetas Artisan 479"/>
    <x v="1"/>
    <s v="Paquete pequeño"/>
    <x v="0"/>
    <d v="2014-10-18T00:00:00"/>
    <n v="159"/>
    <n v="261"/>
    <n v="102"/>
    <n v="32"/>
    <n v="8352"/>
    <n v="0.08"/>
    <n v="668.16"/>
    <n v="7683.84"/>
    <n v="50"/>
    <n v="14386"/>
    <n v="16"/>
    <n v="10"/>
    <x v="0"/>
    <s v="NO"/>
    <x v="0"/>
    <s v="Venta Mala"/>
  </r>
  <r>
    <n v="1291134"/>
    <x v="406"/>
    <s v="Valerie Mitchmen"/>
    <s v="Westfield Sydney,Sydney"/>
    <s v="Sydney"/>
    <s v="NSW"/>
    <x v="0"/>
    <x v="1"/>
    <s v="Medio"/>
    <s v="Aglutinantes antiadherentes artesanales"/>
    <x v="1"/>
    <s v="Caja pequeña"/>
    <x v="0"/>
    <d v="2015-07-27T00:00:00"/>
    <n v="274"/>
    <n v="449"/>
    <n v="175"/>
    <n v="13"/>
    <n v="5837"/>
    <n v="0.04"/>
    <n v="233.48000000000002"/>
    <n v="5603.52"/>
    <n v="149"/>
    <n v="7368"/>
    <n v="25"/>
    <n v="7"/>
    <x v="1"/>
    <s v="NO"/>
    <x v="0"/>
    <s v="Venta Mala"/>
  </r>
  <r>
    <n v="1291134"/>
    <x v="25"/>
    <s v="Gary Hwang"/>
    <s v="61 York St,Sydney"/>
    <s v="Sydney"/>
    <s v="NSW"/>
    <x v="1"/>
    <x v="9"/>
    <s v="Bajo"/>
    <s v="Resaltadores de acento Steady Pocket"/>
    <x v="0"/>
    <s v="Caja pequeña"/>
    <x v="0"/>
    <d v="2014-02-27T00:00:00"/>
    <n v="93"/>
    <n v="160"/>
    <n v="67"/>
    <n v="32"/>
    <n v="5120"/>
    <n v="0.01"/>
    <n v="51.2"/>
    <n v="5068.8"/>
    <n v="129"/>
    <n v="21533"/>
    <n v="25"/>
    <n v="2"/>
    <x v="0"/>
    <s v="NO"/>
    <x v="0"/>
    <s v="Venta Mala"/>
  </r>
  <r>
    <n v="1291499"/>
    <x v="184"/>
    <s v="Mike Gockenbach"/>
    <s v="180 High Street,Windsor"/>
    <s v="Melbourne"/>
    <s v="VIC"/>
    <x v="2"/>
    <x v="2"/>
    <s v="Medio"/>
    <s v="Sobres estándar de Smiths"/>
    <x v="1"/>
    <s v="Tambor Jumbo"/>
    <x v="2"/>
    <d v="2014-07-06T00:00:00"/>
    <n v="352"/>
    <n v="568"/>
    <n v="216"/>
    <n v="5"/>
    <n v="2840"/>
    <n v="0.01"/>
    <n v="28.400000000000002"/>
    <n v="2811.6"/>
    <n v="139"/>
    <n v="21333"/>
    <n v="4"/>
    <n v="7"/>
    <x v="0"/>
    <s v="NO"/>
    <x v="0"/>
    <s v="Venta Mala"/>
  </r>
  <r>
    <n v="1291499"/>
    <x v="393"/>
    <s v="Rick Duston"/>
    <s v="260 Marrickville Rd,Marrickville"/>
    <s v="Sydney"/>
    <s v="NSW"/>
    <x v="1"/>
    <x v="5"/>
    <s v="Crítico"/>
    <s v="Sobres de correo aéreo"/>
    <x v="0"/>
    <s v="Bolsa de envoltura"/>
    <x v="0"/>
    <d v="2014-03-12T00:00:00"/>
    <n v="5204"/>
    <n v="8393"/>
    <n v="3189"/>
    <n v="22"/>
    <n v="184646"/>
    <n v="0.09"/>
    <n v="16618.14"/>
    <n v="168027.86"/>
    <n v="1999"/>
    <n v="379684"/>
    <n v="11"/>
    <n v="3"/>
    <x v="0"/>
    <s v="SI"/>
    <x v="0"/>
    <s v="Buena Venta"/>
  </r>
  <r>
    <n v="1291499"/>
    <x v="37"/>
    <s v="Ashley Jarboe"/>
    <s v="180 High Street,Windsor"/>
    <s v="Melbourne"/>
    <s v="VIC"/>
    <x v="3"/>
    <x v="2"/>
    <s v="Alto"/>
    <s v="Sobres de correo aéreo"/>
    <x v="0"/>
    <s v="Caja pequeña"/>
    <x v="0"/>
    <d v="2014-01-18T00:00:00"/>
    <n v="5204"/>
    <n v="8393"/>
    <n v="3189"/>
    <n v="40"/>
    <n v="335720"/>
    <n v="0.03"/>
    <n v="10071.6"/>
    <n v="325648.40000000002"/>
    <n v="1999"/>
    <n v="379684"/>
    <n v="13"/>
    <n v="1"/>
    <x v="0"/>
    <s v="SI"/>
    <x v="1"/>
    <s v="Venta Mala"/>
  </r>
  <r>
    <n v="1292230"/>
    <x v="62"/>
    <s v="John Lucas"/>
    <s v="178 Pitt Street,Sydney"/>
    <s v="Sydney"/>
    <s v="NSW"/>
    <x v="3"/>
    <x v="0"/>
    <s v="Crítico"/>
    <s v="Clips de carpeta de OIC"/>
    <x v="0"/>
    <s v="Caja pequeña"/>
    <x v="0"/>
    <d v="2014-08-09T00:00:00"/>
    <n v="93"/>
    <n v="148"/>
    <n v="55"/>
    <n v="32"/>
    <n v="4736"/>
    <n v="0.06"/>
    <n v="284.15999999999997"/>
    <n v="4451.84"/>
    <n v="70"/>
    <n v="8215"/>
    <n v="7"/>
    <n v="8"/>
    <x v="0"/>
    <s v="NO"/>
    <x v="0"/>
    <s v="Venta Mala"/>
  </r>
  <r>
    <n v="1292230"/>
    <x v="253"/>
    <s v="Ed Braxton"/>
    <s v="499-501 Lygon Street,Carlton North"/>
    <s v="Melbourne"/>
    <s v="VIC"/>
    <x v="1"/>
    <x v="8"/>
    <s v="Bajo"/>
    <s v="Tijeras de acero inoxidable preferidas de Apex"/>
    <x v="0"/>
    <s v="Caja pequeña"/>
    <x v="0"/>
    <d v="2015-03-27T00:00:00"/>
    <n v="250"/>
    <n v="568"/>
    <n v="318"/>
    <n v="1"/>
    <n v="568"/>
    <n v="0.06"/>
    <n v="34.08"/>
    <n v="533.91999999999996"/>
    <n v="360"/>
    <n v="9264"/>
    <n v="25"/>
    <n v="3"/>
    <x v="1"/>
    <s v="NO"/>
    <x v="0"/>
    <s v="Venta Mala"/>
  </r>
  <r>
    <n v="1292230"/>
    <x v="266"/>
    <s v="Matt Collister"/>
    <s v="97 Glebe Point Rd,Glebe"/>
    <s v="Sydney"/>
    <s v="NSW"/>
    <x v="0"/>
    <x v="5"/>
    <s v="Alto"/>
    <s v="TipoDerecha Sobres Pelables y Transparentes de Apertura Superior, Gris"/>
    <x v="0"/>
    <s v="Bolsa de envoltura"/>
    <x v="0"/>
    <d v="2014-03-13T00:00:00"/>
    <n v="2156"/>
    <n v="3594"/>
    <n v="1438"/>
    <n v="2"/>
    <n v="7188"/>
    <n v="0.04"/>
    <n v="287.52"/>
    <n v="6900.48"/>
    <n v="666"/>
    <n v="50198"/>
    <n v="12"/>
    <n v="3"/>
    <x v="0"/>
    <s v="NO"/>
    <x v="0"/>
    <s v="Venta Mala"/>
  </r>
  <r>
    <n v="1292230"/>
    <x v="48"/>
    <s v="Henry Goldwyn"/>
    <s v="541 Church St,Richmond"/>
    <s v="Melbourne"/>
    <s v="VIC"/>
    <x v="1"/>
    <x v="8"/>
    <s v="Medio"/>
    <s v="Etiquetas Artisan 474"/>
    <x v="0"/>
    <s v="Caja pequeña"/>
    <x v="0"/>
    <d v="2013-12-19T00:00:00"/>
    <n v="184"/>
    <n v="288"/>
    <n v="104"/>
    <n v="34"/>
    <n v="9792"/>
    <n v="0.05"/>
    <n v="489.6"/>
    <n v="9302.4"/>
    <n v="99"/>
    <n v="3902"/>
    <n v="16"/>
    <n v="12"/>
    <x v="2"/>
    <s v="NO"/>
    <x v="1"/>
    <s v="Venta Mala"/>
  </r>
  <r>
    <n v="1292230"/>
    <x v="95"/>
    <s v="Jesus Ocampo"/>
    <s v="60 Commercial Rd,Prahran"/>
    <s v="Melbourne"/>
    <s v="VIC"/>
    <x v="3"/>
    <x v="8"/>
    <s v="No especificado"/>
    <s v="Artisan 48 Etiquetas"/>
    <x v="0"/>
    <s v="Caja pequeña"/>
    <x v="0"/>
    <d v="2014-04-05T00:00:00"/>
    <n v="384"/>
    <n v="630"/>
    <n v="246"/>
    <n v="8"/>
    <n v="5040"/>
    <n v="0.01"/>
    <n v="50.4"/>
    <n v="4989.6000000000004"/>
    <n v="50"/>
    <n v="10256"/>
    <n v="4"/>
    <n v="4"/>
    <x v="0"/>
    <s v="NO"/>
    <x v="0"/>
    <s v="Venta Mala"/>
  </r>
  <r>
    <n v="1292595"/>
    <x v="205"/>
    <s v="Robert Barroso"/>
    <s v="163 Concord Road,North Strathfield"/>
    <s v="Sydney"/>
    <s v="NSW"/>
    <x v="2"/>
    <x v="13"/>
    <s v="Bajo"/>
    <s v="Resaltadores de acento principales constantes"/>
    <x v="1"/>
    <s v="Tambor Jumbo"/>
    <x v="2"/>
    <d v="2013-07-07T00:00:00"/>
    <n v="375"/>
    <n v="708"/>
    <n v="333"/>
    <n v="34"/>
    <n v="24072"/>
    <n v="0.02"/>
    <n v="481.44"/>
    <n v="23590.560000000001"/>
    <n v="235"/>
    <n v="23585"/>
    <n v="5"/>
    <n v="7"/>
    <x v="2"/>
    <s v="NO"/>
    <x v="0"/>
    <s v="Venta Mala"/>
  </r>
  <r>
    <n v="1292595"/>
    <x v="205"/>
    <s v="Berenike Kampe"/>
    <s v="180 High Street,Windsor"/>
    <s v="Melbourne"/>
    <s v="VIC"/>
    <x v="1"/>
    <x v="2"/>
    <s v="No especificado"/>
    <s v="Resaltadores de acento principales constantes"/>
    <x v="0"/>
    <s v="Bolsa de envoltura"/>
    <x v="0"/>
    <d v="2013-07-07T00:00:00"/>
    <n v="375"/>
    <n v="708"/>
    <n v="333"/>
    <n v="11"/>
    <n v="7788"/>
    <n v="0.01"/>
    <n v="77.88"/>
    <n v="7710.12"/>
    <n v="235"/>
    <n v="23585"/>
    <n v="5"/>
    <n v="7"/>
    <x v="2"/>
    <s v="NO"/>
    <x v="0"/>
    <s v="Venta Mala"/>
  </r>
  <r>
    <n v="1292595"/>
    <x v="2"/>
    <s v="Dennis Pardue"/>
    <s v="412 Brunswick St,Fitzroy"/>
    <s v="Melbourne"/>
    <s v="VIC"/>
    <x v="0"/>
    <x v="2"/>
    <s v="No especificado"/>
    <s v="Resaltadores de acento principales constantes"/>
    <x v="0"/>
    <s v="Caja pequeña"/>
    <x v="0"/>
    <d v="2014-03-13T00:00:00"/>
    <n v="375"/>
    <n v="708"/>
    <n v="333"/>
    <n v="38"/>
    <n v="26904"/>
    <n v="0.04"/>
    <n v="1076.1600000000001"/>
    <n v="25827.84"/>
    <n v="235"/>
    <n v="23585"/>
    <n v="13"/>
    <n v="3"/>
    <x v="0"/>
    <s v="NO"/>
    <x v="0"/>
    <s v="Venta Mala"/>
  </r>
  <r>
    <n v="1292595"/>
    <x v="2"/>
    <s v="Dennis Pardue"/>
    <s v="412 Brunswick St,Fitzroy"/>
    <s v="Melbourne"/>
    <s v="VIC"/>
    <x v="0"/>
    <x v="2"/>
    <s v="No especificado"/>
    <s v="Resaltadores de acento principales constantes"/>
    <x v="0"/>
    <s v="Caja pequeña"/>
    <x v="0"/>
    <d v="2014-03-13T00:00:00"/>
    <n v="375"/>
    <n v="708"/>
    <n v="333"/>
    <n v="27"/>
    <n v="19116"/>
    <n v="0.03"/>
    <n v="573.48"/>
    <n v="18542.52"/>
    <n v="235"/>
    <n v="23585"/>
    <n v="13"/>
    <n v="3"/>
    <x v="0"/>
    <s v="NO"/>
    <x v="1"/>
    <s v="Venta Mala"/>
  </r>
  <r>
    <n v="1292595"/>
    <x v="2"/>
    <s v="Dennis Pardue"/>
    <s v="412 Brunswick St,Fitzroy"/>
    <s v="Melbourne"/>
    <s v="VIC"/>
    <x v="3"/>
    <x v="2"/>
    <s v="Medio"/>
    <s v="Resaltadores de acento principales constantes"/>
    <x v="0"/>
    <s v="Bolsa de envoltura"/>
    <x v="0"/>
    <d v="2014-03-13T00:00:00"/>
    <n v="375"/>
    <n v="708"/>
    <n v="333"/>
    <n v="31"/>
    <n v="21948"/>
    <n v="0.04"/>
    <n v="877.92000000000007"/>
    <n v="21070.080000000002"/>
    <n v="235"/>
    <n v="23585"/>
    <n v="13"/>
    <n v="3"/>
    <x v="0"/>
    <s v="NO"/>
    <x v="1"/>
    <s v="Venta Mala"/>
  </r>
  <r>
    <n v="1292595"/>
    <x v="420"/>
    <s v="Saphhira Shifley"/>
    <s v="Westfield Miranda, 600 Kingsway,Miranda"/>
    <s v="Sydney"/>
    <s v="NSW"/>
    <x v="0"/>
    <x v="11"/>
    <s v="Crítico"/>
    <s v="Impresora de inyección de tinta a color Cando S750"/>
    <x v="1"/>
    <s v="Caja pequeña"/>
    <x v="0"/>
    <d v="2014-01-06T00:00:00"/>
    <n v="7500"/>
    <n v="12097"/>
    <n v="4597"/>
    <n v="39"/>
    <n v="471783"/>
    <n v="0"/>
    <n v="0"/>
    <n v="471783"/>
    <n v="2630"/>
    <n v="222674"/>
    <n v="4"/>
    <n v="1"/>
    <x v="0"/>
    <s v="SI"/>
    <x v="1"/>
    <s v="Venta Mala"/>
  </r>
  <r>
    <n v="1292595"/>
    <x v="2"/>
    <s v="Dennis Pardue"/>
    <s v="412 Brunswick St,Fitzroy"/>
    <s v="Melbourne"/>
    <s v="VIC"/>
    <x v="0"/>
    <x v="2"/>
    <s v="Alto"/>
    <s v="Resaltadores de acento principales constantes"/>
    <x v="1"/>
    <s v="Caja pequeña"/>
    <x v="0"/>
    <d v="2014-03-13T00:00:00"/>
    <n v="375"/>
    <n v="708"/>
    <n v="333"/>
    <n v="5"/>
    <n v="3540"/>
    <n v="0.03"/>
    <n v="106.2"/>
    <n v="3433.8"/>
    <n v="235"/>
    <n v="23585"/>
    <n v="13"/>
    <n v="3"/>
    <x v="0"/>
    <s v="NO"/>
    <x v="0"/>
    <s v="Venta Mala"/>
  </r>
  <r>
    <n v="1292960"/>
    <x v="470"/>
    <s v="Laura Armstrong"/>
    <s v="240-242 Johnston Street,Fitzroy"/>
    <s v="Melbourne"/>
    <s v="VIC"/>
    <x v="0"/>
    <x v="2"/>
    <s v="Bajo"/>
    <s v="Beekin 6 Outlet Tira de Sobretensión Metálica"/>
    <x v="0"/>
    <s v="Bolsa de envoltura"/>
    <x v="0"/>
    <d v="2014-09-20T00:00:00"/>
    <n v="446"/>
    <n v="1089"/>
    <n v="643"/>
    <n v="48"/>
    <n v="52272"/>
    <n v="7.0000000000000007E-2"/>
    <n v="3659.0400000000004"/>
    <n v="48612.959999999999"/>
    <n v="450"/>
    <n v="26331"/>
    <n v="18"/>
    <n v="9"/>
    <x v="0"/>
    <s v="NO"/>
    <x v="0"/>
    <s v="Venta Mala"/>
  </r>
  <r>
    <n v="1292960"/>
    <x v="181"/>
    <s v="Aaron Bergman"/>
    <s v="Westfield Sydney,Sydney"/>
    <s v="Sydney"/>
    <s v="NSW"/>
    <x v="1"/>
    <x v="1"/>
    <s v="No especificado"/>
    <s v="Rotafolio Artesanal Carpeta de Caballete, Negro"/>
    <x v="0"/>
    <s v="Paquete pequeño"/>
    <x v="1"/>
    <d v="2013-08-16T00:00:00"/>
    <n v="1388"/>
    <n v="2238"/>
    <n v="850"/>
    <n v="7"/>
    <n v="15666"/>
    <n v="0.05"/>
    <n v="783.30000000000007"/>
    <n v="14882.7"/>
    <n v="1510"/>
    <n v="73526"/>
    <n v="9"/>
    <n v="8"/>
    <x v="2"/>
    <s v="NO"/>
    <x v="0"/>
    <s v="Venta Mala"/>
  </r>
  <r>
    <n v="1292960"/>
    <x v="273"/>
    <s v="Adam Shillingsburg"/>
    <s v="Westfield Parramatta,Parramatta"/>
    <s v="Sydney"/>
    <s v="NSW"/>
    <x v="1"/>
    <x v="12"/>
    <s v="No especificado"/>
    <s v="Papel de computadora de barra de color Smiths"/>
    <x v="0"/>
    <s v="Bolsa de envoltura"/>
    <x v="0"/>
    <d v="2013-07-23T00:00:00"/>
    <n v="2197"/>
    <n v="3544"/>
    <n v="1347"/>
    <n v="42"/>
    <n v="148848"/>
    <n v="0.05"/>
    <n v="7442.4000000000005"/>
    <n v="141405.6"/>
    <n v="492"/>
    <n v="45057"/>
    <n v="21"/>
    <n v="7"/>
    <x v="2"/>
    <s v="SI"/>
    <x v="0"/>
    <s v="Venta Mala"/>
  </r>
  <r>
    <n v="1292960"/>
    <x v="422"/>
    <s v="Edward Hooks"/>
    <s v="224A Gertrude St,Fitzroy"/>
    <s v="Melbourne"/>
    <s v="VIC"/>
    <x v="1"/>
    <x v="2"/>
    <s v="Crítico"/>
    <s v="Lengüetas de plástico reposicionables imprimibles de Amtisan"/>
    <x v="0"/>
    <s v="Caja pequeña"/>
    <x v="0"/>
    <d v="2013-08-12T00:00:00"/>
    <n v="533"/>
    <n v="860"/>
    <n v="327"/>
    <n v="19"/>
    <n v="16340"/>
    <n v="0"/>
    <n v="0"/>
    <n v="16340"/>
    <n v="619"/>
    <n v="26331"/>
    <n v="10"/>
    <n v="8"/>
    <x v="2"/>
    <s v="NO"/>
    <x v="0"/>
    <s v="Venta Mala"/>
  </r>
  <r>
    <n v="1293691"/>
    <x v="184"/>
    <s v="Patrick ODonnell"/>
    <s v="22 Wentworth St,Parramatta"/>
    <s v="Sydney"/>
    <s v="NSW"/>
    <x v="1"/>
    <x v="6"/>
    <s v="Bajo"/>
    <s v="Afilador de barriles"/>
    <x v="0"/>
    <s v="Bolsa de envoltura"/>
    <x v="1"/>
    <d v="2014-07-05T00:00:00"/>
    <n v="146"/>
    <n v="357"/>
    <n v="211"/>
    <n v="33"/>
    <n v="11781"/>
    <n v="7.0000000000000007E-2"/>
    <n v="824.67000000000007"/>
    <n v="10956.33"/>
    <n v="417"/>
    <n v="13106"/>
    <n v="4"/>
    <n v="7"/>
    <x v="0"/>
    <s v="NO"/>
    <x v="1"/>
    <s v="Venta Mala"/>
  </r>
  <r>
    <n v="1294056"/>
    <x v="13"/>
    <s v="Thomas Boland"/>
    <s v="3/219 Canley Vale Road,Canley Heights"/>
    <s v="Sydney"/>
    <s v="NSW"/>
    <x v="2"/>
    <x v="4"/>
    <s v="Medio"/>
    <s v="Postes de encuadernación"/>
    <x v="0"/>
    <s v="Caja pequeña"/>
    <x v="0"/>
    <d v="2013-11-20T00:00:00"/>
    <n v="350"/>
    <n v="574"/>
    <n v="224"/>
    <n v="10"/>
    <n v="5740"/>
    <n v="0.09"/>
    <n v="516.6"/>
    <n v="5223.3999999999996"/>
    <n v="501"/>
    <n v="6347"/>
    <n v="18"/>
    <n v="11"/>
    <x v="2"/>
    <s v="NO"/>
    <x v="0"/>
    <s v="Venta Mala"/>
  </r>
  <r>
    <n v="1294056"/>
    <x v="214"/>
    <s v="Ruben Ausman"/>
    <s v="Crown Complex,Southbank"/>
    <s v="Melbourne"/>
    <s v="VIC"/>
    <x v="3"/>
    <x v="8"/>
    <s v="No especificado"/>
    <s v="Etiquetas Artisan 474"/>
    <x v="0"/>
    <s v="Bolsa de envoltura"/>
    <x v="0"/>
    <d v="2014-08-29T00:00:00"/>
    <n v="184"/>
    <n v="288"/>
    <n v="104"/>
    <n v="1"/>
    <n v="288"/>
    <n v="0.01"/>
    <n v="2.88"/>
    <n v="285.12"/>
    <n v="99"/>
    <n v="4604"/>
    <n v="28"/>
    <n v="8"/>
    <x v="0"/>
    <s v="NO"/>
    <x v="0"/>
    <s v="Venta Mala"/>
  </r>
  <r>
    <n v="1294056"/>
    <x v="4"/>
    <s v="Mitch Webber"/>
    <s v="Hoyts Entertainment Quarter 122 Lang Road,Moore Park"/>
    <s v="Sydney"/>
    <s v="NSW"/>
    <x v="3"/>
    <x v="0"/>
    <s v="Medio"/>
    <s v="Tijeras de oficina de Apex"/>
    <x v="0"/>
    <s v="Bolsa de envoltura"/>
    <x v="0"/>
    <d v="2014-09-21T00:00:00"/>
    <n v="94"/>
    <n v="208"/>
    <n v="114"/>
    <n v="46"/>
    <n v="9568"/>
    <n v="0.05"/>
    <n v="478.40000000000003"/>
    <n v="9089.6"/>
    <n v="256"/>
    <n v="11063"/>
    <n v="13"/>
    <n v="9"/>
    <x v="0"/>
    <s v="NO"/>
    <x v="1"/>
    <s v="Venta Mala"/>
  </r>
  <r>
    <n v="1294056"/>
    <x v="471"/>
    <s v="Christina Vanderzanden"/>
    <s v="188 Pitt Street,Sydney"/>
    <s v="Sydney"/>
    <s v="NSW"/>
    <x v="1"/>
    <x v="0"/>
    <s v="Alto"/>
    <s v="Teclado Beekin de 105 teclas negro"/>
    <x v="0"/>
    <s v="Caja pequeña"/>
    <x v="0"/>
    <d v="2013-08-03T00:00:00"/>
    <n v="639"/>
    <n v="1998"/>
    <n v="1359"/>
    <n v="15"/>
    <n v="29970"/>
    <n v="0.04"/>
    <n v="1198.8"/>
    <n v="28771.200000000001"/>
    <n v="400"/>
    <n v="22654"/>
    <n v="3"/>
    <n v="8"/>
    <x v="2"/>
    <s v="NO"/>
    <x v="0"/>
    <s v="Venta Mala"/>
  </r>
  <r>
    <n v="1294056"/>
    <x v="472"/>
    <s v="Ralph Knight"/>
    <s v="5/63-71 Enmore Rd,Newtown"/>
    <s v="Sydney"/>
    <s v="NSW"/>
    <x v="0"/>
    <x v="13"/>
    <s v="No especificado"/>
    <s v="Tijeras de acero forjado Apex con mangos de esmalte negro"/>
    <x v="0"/>
    <s v="Caja pequeña"/>
    <x v="0"/>
    <d v="2014-03-30T00:00:00"/>
    <n v="410"/>
    <n v="931"/>
    <n v="521"/>
    <n v="27"/>
    <n v="25137"/>
    <n v="0.03"/>
    <n v="754.11"/>
    <n v="24382.89"/>
    <n v="398"/>
    <n v="13163"/>
    <n v="29"/>
    <n v="3"/>
    <x v="0"/>
    <s v="NO"/>
    <x v="1"/>
    <s v="Venta Mala"/>
  </r>
  <r>
    <n v="1294421"/>
    <x v="437"/>
    <s v="Beth Paige"/>
    <s v="73 York St,Sydney"/>
    <s v="Sydney"/>
    <s v="NSW"/>
    <x v="2"/>
    <x v="0"/>
    <s v="Alto"/>
    <s v="Carpetas de 3 anillos de uso general de Smiths"/>
    <x v="0"/>
    <s v="Bolsa de envoltura"/>
    <x v="0"/>
    <d v="2015-06-26T00:00:00"/>
    <n v="118"/>
    <n v="188"/>
    <n v="70"/>
    <n v="1"/>
    <n v="188"/>
    <n v="0.02"/>
    <n v="3.7600000000000002"/>
    <n v="184.24"/>
    <n v="149"/>
    <n v="1014"/>
    <n v="25"/>
    <n v="6"/>
    <x v="1"/>
    <s v="NO"/>
    <x v="1"/>
    <s v="Venta Mala"/>
  </r>
  <r>
    <n v="1294421"/>
    <x v="230"/>
    <s v="Carl Ludwig"/>
    <s v="1/173-179 Bronte Rd,Waverley"/>
    <s v="Sydney"/>
    <s v="NSW"/>
    <x v="1"/>
    <x v="9"/>
    <s v="Alto"/>
    <s v="Alto Perma 2700 Cajones de almacenamiento apilables"/>
    <x v="0"/>
    <s v="Bolsa de envoltura"/>
    <x v="0"/>
    <d v="2014-03-18T00:00:00"/>
    <n v="713"/>
    <n v="2098"/>
    <n v="1385"/>
    <n v="12"/>
    <n v="25176"/>
    <n v="0.02"/>
    <n v="503.52000000000004"/>
    <n v="24672.48"/>
    <n v="542"/>
    <n v="75014"/>
    <n v="17"/>
    <n v="3"/>
    <x v="0"/>
    <s v="NO"/>
    <x v="1"/>
    <s v="Venta Mala"/>
  </r>
  <r>
    <n v="1294421"/>
    <x v="2"/>
    <s v="Victoria Pisteka"/>
    <s v="Westfield Sydney,Sydney"/>
    <s v="Sydney"/>
    <s v="NSW"/>
    <x v="2"/>
    <x v="1"/>
    <s v="Alto"/>
    <s v="Alto Perma 2700 Cajones de almacenamiento apilables"/>
    <x v="0"/>
    <s v="Bolsa de envoltura"/>
    <x v="0"/>
    <d v="2014-03-12T00:00:00"/>
    <n v="892"/>
    <n v="2974"/>
    <n v="2082"/>
    <n v="46"/>
    <n v="136804"/>
    <n v="0.05"/>
    <n v="6840.2000000000007"/>
    <n v="129963.8"/>
    <n v="664"/>
    <n v="75014"/>
    <n v="13"/>
    <n v="3"/>
    <x v="0"/>
    <s v="SI"/>
    <x v="1"/>
    <s v="Venta Mala"/>
  </r>
  <r>
    <n v="1294421"/>
    <x v="185"/>
    <s v="Roy Collins"/>
    <s v="Westfield Sydney,Sydney"/>
    <s v="Sydney"/>
    <s v="NSW"/>
    <x v="0"/>
    <x v="1"/>
    <s v="Bajo"/>
    <s v="Clips de oro Smiths"/>
    <x v="0"/>
    <s v="Caja pequeña"/>
    <x v="1"/>
    <d v="2013-06-27T00:00:00"/>
    <n v="182"/>
    <n v="298"/>
    <n v="116"/>
    <n v="26"/>
    <n v="7748"/>
    <n v="0.03"/>
    <n v="232.44"/>
    <n v="7515.56"/>
    <n v="158"/>
    <n v="962"/>
    <n v="26"/>
    <n v="6"/>
    <x v="2"/>
    <s v="NO"/>
    <x v="1"/>
    <s v="Venta Mala"/>
  </r>
  <r>
    <n v="1294787"/>
    <x v="230"/>
    <s v="Chad Cunningham"/>
    <s v="499-501 Lygon Street,Carlton North"/>
    <s v="Melbourne"/>
    <s v="VIC"/>
    <x v="1"/>
    <x v="8"/>
    <s v="No especificado"/>
    <s v="TechSavi Dúo Inalámbrico Elite"/>
    <x v="0"/>
    <s v="Caja pequeña"/>
    <x v="0"/>
    <d v="2014-03-18T00:00:00"/>
    <n v="6059"/>
    <n v="10098"/>
    <n v="4039"/>
    <n v="1"/>
    <n v="10098"/>
    <n v="0.08"/>
    <n v="807.84"/>
    <n v="9290.16"/>
    <n v="718"/>
    <n v="74916"/>
    <n v="17"/>
    <n v="3"/>
    <x v="0"/>
    <s v="NO"/>
    <x v="1"/>
    <s v="Venta Mala"/>
  </r>
  <r>
    <n v="1294787"/>
    <x v="473"/>
    <s v="Sandra Glassco"/>
    <s v="224A Gertrude St,Fitzroy"/>
    <s v="Melbourne"/>
    <s v="VIC"/>
    <x v="3"/>
    <x v="2"/>
    <s v="Crítico"/>
    <s v="Artisan 48 Etiquetas"/>
    <x v="0"/>
    <s v="Caja pequeña"/>
    <x v="0"/>
    <d v="2014-02-16T00:00:00"/>
    <n v="384"/>
    <n v="630"/>
    <n v="246"/>
    <n v="43"/>
    <n v="27090"/>
    <n v="0.03"/>
    <n v="812.69999999999993"/>
    <n v="26277.3"/>
    <n v="50"/>
    <n v="11309"/>
    <n v="14"/>
    <n v="2"/>
    <x v="0"/>
    <s v="NO"/>
    <x v="1"/>
    <s v="Venta Mala"/>
  </r>
  <r>
    <n v="1294787"/>
    <x v="8"/>
    <s v="John Lee"/>
    <s v="180 High Street,Windsor"/>
    <s v="Melbourne"/>
    <s v="VIC"/>
    <x v="3"/>
    <x v="2"/>
    <s v="Crítico"/>
    <s v="Contestador automático digital 1726"/>
    <x v="0"/>
    <s v="Caja pequeña"/>
    <x v="0"/>
    <d v="2014-06-10T00:00:00"/>
    <n v="882"/>
    <n v="2099"/>
    <n v="1217"/>
    <n v="17"/>
    <n v="35683"/>
    <n v="0.05"/>
    <n v="1784.15"/>
    <n v="33898.85"/>
    <n v="481"/>
    <n v="75675"/>
    <n v="8"/>
    <n v="6"/>
    <x v="0"/>
    <s v="NO"/>
    <x v="0"/>
    <s v="Buena Venta"/>
  </r>
  <r>
    <n v="1294787"/>
    <x v="106"/>
    <s v="Yana Sorensen"/>
    <s v="53-55 Liverpool St,Sydney"/>
    <s v="Sydney"/>
    <s v="NSW"/>
    <x v="3"/>
    <x v="0"/>
    <s v="No especificado"/>
    <s v="Clips de carpeta de colores OIC, tamaños variados"/>
    <x v="0"/>
    <s v="Caja pequeña"/>
    <x v="0"/>
    <d v="2014-02-20T00:00:00"/>
    <n v="229"/>
    <n v="358"/>
    <n v="129"/>
    <n v="10"/>
    <n v="3580"/>
    <n v="0.06"/>
    <n v="214.79999999999998"/>
    <n v="3365.2"/>
    <n v="163"/>
    <n v="10400"/>
    <n v="15"/>
    <n v="2"/>
    <x v="0"/>
    <s v="NO"/>
    <x v="0"/>
    <s v="Venta Mala"/>
  </r>
  <r>
    <n v="1294787"/>
    <x v="50"/>
    <s v="Deborah Brumfield"/>
    <s v="501 George St,Sydney"/>
    <s v="Sydney"/>
    <s v="NSW"/>
    <x v="3"/>
    <x v="7"/>
    <s v="Medio"/>
    <s v="12 lápices cortos de colores"/>
    <x v="1"/>
    <s v="Caja pequeña"/>
    <x v="0"/>
    <d v="2013-06-05T00:00:00"/>
    <n v="109"/>
    <n v="260"/>
    <n v="151"/>
    <n v="9"/>
    <n v="2340"/>
    <n v="0.01"/>
    <n v="23.400000000000002"/>
    <n v="2316.6"/>
    <n v="240"/>
    <n v="10705"/>
    <n v="5"/>
    <n v="6"/>
    <x v="2"/>
    <s v="NO"/>
    <x v="0"/>
    <s v="Venta Mala"/>
  </r>
  <r>
    <n v="1294787"/>
    <x v="369"/>
    <s v="Bart Watters"/>
    <s v="Westfield 1 Anderson St,Chatswood"/>
    <s v="Sydney"/>
    <s v="NSW"/>
    <x v="0"/>
    <x v="5"/>
    <s v="Bajo"/>
    <s v="Carpetas de 3 anillos de uso general de Smiths"/>
    <x v="0"/>
    <s v="Bolsa de envoltura"/>
    <x v="0"/>
    <d v="2014-12-11T00:00:00"/>
    <n v="118"/>
    <n v="188"/>
    <n v="70"/>
    <n v="47"/>
    <n v="8836"/>
    <n v="7.0000000000000007E-2"/>
    <n v="618.5200000000001"/>
    <n v="8217.48"/>
    <n v="149"/>
    <n v="4500"/>
    <n v="10"/>
    <n v="12"/>
    <x v="0"/>
    <s v="NO"/>
    <x v="1"/>
    <s v="Venta Mala"/>
  </r>
  <r>
    <n v="1295152"/>
    <x v="444"/>
    <s v="Muth Yarre"/>
    <s v="797 Botany Rd,Rosebery"/>
    <s v="Sydney"/>
    <s v="NSW"/>
    <x v="1"/>
    <x v="3"/>
    <s v="Bajo"/>
    <s v="Bolsillos de carpeta de poliéster artesanal"/>
    <x v="0"/>
    <s v="Bolsa de envoltura"/>
    <x v="0"/>
    <d v="2014-03-03T00:00:00"/>
    <n v="226"/>
    <n v="358"/>
    <n v="132"/>
    <n v="38"/>
    <n v="13604"/>
    <n v="0.06"/>
    <n v="816.24"/>
    <n v="12787.76"/>
    <n v="547"/>
    <n v="14509"/>
    <n v="2"/>
    <n v="3"/>
    <x v="0"/>
    <s v="NO"/>
    <x v="1"/>
    <s v="Venta Mala"/>
  </r>
  <r>
    <n v="1295152"/>
    <x v="474"/>
    <s v="Roy Phan"/>
    <s v="506 Swan Street,Richmond"/>
    <s v="Melbourne"/>
    <s v="VIC"/>
    <x v="3"/>
    <x v="2"/>
    <s v="No especificado"/>
    <s v="Alto Perma 3000 Cajones de almacenamiento apilables"/>
    <x v="0"/>
    <s v="Bolsa de envoltura"/>
    <x v="0"/>
    <d v="2015-09-27T00:00:00"/>
    <n v="892"/>
    <n v="2974"/>
    <n v="2082"/>
    <n v="27"/>
    <n v="80298"/>
    <n v="0"/>
    <n v="0"/>
    <n v="80298"/>
    <n v="664"/>
    <n v="53169"/>
    <n v="25"/>
    <n v="9"/>
    <x v="1"/>
    <s v="NO"/>
    <x v="1"/>
    <s v="Venta Mala"/>
  </r>
  <r>
    <n v="1295152"/>
    <x v="475"/>
    <s v="Michelle Moray"/>
    <s v="310 Wattle St,Ultimo"/>
    <s v="Sydney"/>
    <s v="NSW"/>
    <x v="3"/>
    <x v="6"/>
    <s v="Alto"/>
    <s v="Bolsillos de carpeta de poliéster artesanal"/>
    <x v="0"/>
    <s v="Caja pequeña"/>
    <x v="0"/>
    <d v="2014-05-12T00:00:00"/>
    <n v="226"/>
    <n v="358"/>
    <n v="132"/>
    <n v="3"/>
    <n v="1074"/>
    <n v="0"/>
    <n v="0"/>
    <n v="1074"/>
    <n v="547"/>
    <n v="14509"/>
    <n v="8"/>
    <n v="5"/>
    <x v="0"/>
    <s v="NO"/>
    <x v="0"/>
    <s v="Venta Mala"/>
  </r>
  <r>
    <n v="1295517"/>
    <x v="117"/>
    <s v="Todd Boyes"/>
    <s v="Westfield Miranda, 600 Kingsway,Miranda"/>
    <s v="Sydney"/>
    <s v="NSW"/>
    <x v="3"/>
    <x v="11"/>
    <s v="No especificado"/>
    <s v="Tijeras rectas Apex"/>
    <x v="0"/>
    <s v="Caja pequeña"/>
    <x v="0"/>
    <d v="2014-12-29T00:00:00"/>
    <n v="519"/>
    <n v="1298"/>
    <n v="779"/>
    <n v="41"/>
    <n v="53218"/>
    <n v="0.01"/>
    <n v="532.18000000000006"/>
    <n v="52685.82"/>
    <n v="314"/>
    <n v="53184"/>
    <n v="27"/>
    <n v="12"/>
    <x v="0"/>
    <s v="NO"/>
    <x v="0"/>
    <s v="Venta Mala"/>
  </r>
  <r>
    <n v="1295882"/>
    <x v="95"/>
    <s v="Jesus Ocampo"/>
    <s v="60 Commercial Rd,Prahran"/>
    <s v="Melbourne"/>
    <s v="VIC"/>
    <x v="3"/>
    <x v="8"/>
    <s v="No especificado"/>
    <s v="Artisan 48 Etiquetas"/>
    <x v="0"/>
    <s v="Bolsa de envoltura"/>
    <x v="0"/>
    <d v="2014-04-05T00:00:00"/>
    <n v="384"/>
    <n v="630"/>
    <n v="246"/>
    <n v="17"/>
    <n v="10710"/>
    <n v="0.09"/>
    <n v="963.9"/>
    <n v="9746.1"/>
    <n v="50"/>
    <n v="10256"/>
    <n v="4"/>
    <n v="4"/>
    <x v="0"/>
    <s v="NO"/>
    <x v="1"/>
    <s v="Venta Mala"/>
  </r>
  <r>
    <n v="1296248"/>
    <x v="431"/>
    <s v="Dionis Lloyd"/>
    <s v="85-113 Dunning Ave,Rosebery"/>
    <s v="Sydney"/>
    <s v="NSW"/>
    <x v="2"/>
    <x v="4"/>
    <s v="No especificado"/>
    <s v="Teclado Beekin de 105 teclas negro"/>
    <x v="0"/>
    <s v="Caja pequeña"/>
    <x v="0"/>
    <d v="2014-03-28T00:00:00"/>
    <n v="639"/>
    <n v="1998"/>
    <n v="1359"/>
    <n v="37"/>
    <n v="73926"/>
    <n v="0.03"/>
    <n v="2217.7799999999997"/>
    <n v="71708.22"/>
    <n v="400"/>
    <n v="52298"/>
    <n v="28"/>
    <n v="3"/>
    <x v="0"/>
    <s v="NO"/>
    <x v="1"/>
    <s v="Venta Mala"/>
  </r>
  <r>
    <n v="1296248"/>
    <x v="65"/>
    <s v="Aaron Smayling"/>
    <s v="1737 Botany Rd,Banksmeadow"/>
    <s v="Sydney"/>
    <s v="NSW"/>
    <x v="1"/>
    <x v="5"/>
    <s v="No especificado"/>
    <s v="Bolsillos de carpeta de poliéster artesanal"/>
    <x v="0"/>
    <s v="Caja pequeña"/>
    <x v="0"/>
    <d v="2013-03-26T00:00:00"/>
    <n v="226"/>
    <n v="358"/>
    <n v="132"/>
    <n v="24"/>
    <n v="8592"/>
    <n v="0.01"/>
    <n v="85.92"/>
    <n v="8506.08"/>
    <n v="547"/>
    <n v="2266"/>
    <n v="23"/>
    <n v="3"/>
    <x v="2"/>
    <s v="NO"/>
    <x v="1"/>
    <s v="Venta Mala"/>
  </r>
  <r>
    <n v="1296248"/>
    <x v="91"/>
    <s v="Pauline Chand"/>
    <s v="61 York St,Sydney"/>
    <s v="Sydney"/>
    <s v="NSW"/>
    <x v="0"/>
    <x v="9"/>
    <s v="Bajo"/>
    <s v="Chinchetas Smiths"/>
    <x v="0"/>
    <s v="Bolsa de envoltura"/>
    <x v="0"/>
    <d v="2014-02-26T00:00:00"/>
    <n v="94"/>
    <n v="188"/>
    <n v="94"/>
    <n v="37"/>
    <n v="6956"/>
    <n v="0.04"/>
    <n v="278.24"/>
    <n v="6677.76"/>
    <n v="79"/>
    <n v="51699"/>
    <n v="24"/>
    <n v="2"/>
    <x v="0"/>
    <s v="NO"/>
    <x v="0"/>
    <s v="Venta Mala"/>
  </r>
  <r>
    <n v="1296248"/>
    <x v="431"/>
    <s v="Dionis Lloyd"/>
    <s v="85-113 Dunning Ave,Rosebery"/>
    <s v="Sydney"/>
    <s v="NSW"/>
    <x v="0"/>
    <x v="4"/>
    <s v="Alto"/>
    <s v="Sobres reciclados kraft marrón"/>
    <x v="0"/>
    <s v="Caja pequeña"/>
    <x v="0"/>
    <d v="2014-03-28T00:00:00"/>
    <n v="1104"/>
    <n v="1698"/>
    <n v="594"/>
    <n v="18"/>
    <n v="30564"/>
    <n v="0.01"/>
    <n v="305.64"/>
    <n v="30258.36"/>
    <n v="1239"/>
    <n v="52298"/>
    <n v="28"/>
    <n v="3"/>
    <x v="0"/>
    <s v="NO"/>
    <x v="0"/>
    <s v="Venta Mala"/>
  </r>
  <r>
    <n v="1296613"/>
    <x v="320"/>
    <s v="Darrin Martin"/>
    <s v="221 Barkly St,St Kilda"/>
    <s v="Melbourne"/>
    <s v="VIC"/>
    <x v="0"/>
    <x v="8"/>
    <s v="Bajo"/>
    <s v="Cubos de Memo Alto"/>
    <x v="0"/>
    <s v="Caja pequeña"/>
    <x v="0"/>
    <d v="2013-09-05T00:00:00"/>
    <n v="332"/>
    <n v="518"/>
    <n v="186"/>
    <n v="10"/>
    <n v="5180"/>
    <n v="0.01"/>
    <n v="51.800000000000004"/>
    <n v="5128.2"/>
    <n v="204"/>
    <n v="9233"/>
    <n v="3"/>
    <n v="9"/>
    <x v="2"/>
    <s v="NO"/>
    <x v="0"/>
    <s v="Venta Mala"/>
  </r>
  <r>
    <n v="1296613"/>
    <x v="472"/>
    <s v="Ralph Knight"/>
    <s v="5/63-71 Enmore Rd,Newtown"/>
    <s v="Sydney"/>
    <s v="NSW"/>
    <x v="0"/>
    <x v="13"/>
    <s v="Crítico"/>
    <s v="Carpetas Angle-D con anillos de bloqueo, portaetiquetas"/>
    <x v="0"/>
    <s v="Bolsa de envoltura"/>
    <x v="0"/>
    <d v="2014-03-30T00:00:00"/>
    <n v="453"/>
    <n v="730"/>
    <n v="277"/>
    <n v="8"/>
    <n v="5840"/>
    <n v="0.01"/>
    <n v="58.4"/>
    <n v="5781.6"/>
    <n v="772"/>
    <n v="13255"/>
    <n v="29"/>
    <n v="3"/>
    <x v="0"/>
    <s v="NO"/>
    <x v="0"/>
    <s v="Venta Mala"/>
  </r>
  <r>
    <n v="1296613"/>
    <x v="95"/>
    <s v="Jesus Ocampo"/>
    <s v="60 Commercial Rd,Prahran"/>
    <s v="Melbourne"/>
    <s v="VIC"/>
    <x v="0"/>
    <x v="8"/>
    <s v="Crítico"/>
    <s v="Papel Pergamino Alto, Colores Surtidos"/>
    <x v="1"/>
    <s v="Caja pequeña"/>
    <x v="0"/>
    <d v="2014-04-05T00:00:00"/>
    <n v="459"/>
    <n v="728"/>
    <n v="269"/>
    <n v="8"/>
    <n v="5824"/>
    <n v="0"/>
    <n v="0"/>
    <n v="5824"/>
    <n v="1115"/>
    <n v="14138"/>
    <n v="4"/>
    <n v="4"/>
    <x v="0"/>
    <s v="NO"/>
    <x v="1"/>
    <s v="Venta Mala"/>
  </r>
  <r>
    <n v="1296613"/>
    <x v="290"/>
    <s v="George Ashbrook"/>
    <s v="506 Swan Street,Richmond"/>
    <s v="Melbourne"/>
    <s v="VIC"/>
    <x v="1"/>
    <x v="2"/>
    <s v="Medio"/>
    <s v="Etiquetas Artisan 479"/>
    <x v="0"/>
    <s v="Caja pequeña"/>
    <x v="0"/>
    <d v="2014-09-22T00:00:00"/>
    <n v="159"/>
    <n v="261"/>
    <n v="102"/>
    <n v="3"/>
    <n v="783"/>
    <n v="0"/>
    <n v="0"/>
    <n v="783"/>
    <n v="50"/>
    <n v="3132"/>
    <n v="21"/>
    <n v="9"/>
    <x v="0"/>
    <s v="NO"/>
    <x v="1"/>
    <s v="Venta Mala"/>
  </r>
  <r>
    <n v="1296613"/>
    <x v="476"/>
    <s v="Michael Paige"/>
    <s v="506 Swan Street,Richmond"/>
    <s v="Melbourne"/>
    <s v="VIC"/>
    <x v="1"/>
    <x v="2"/>
    <s v="Crítico"/>
    <s v="Bolsillos de carpeta de poliéster artesanal"/>
    <x v="0"/>
    <s v="Bolsa de envoltura"/>
    <x v="0"/>
    <d v="2014-03-21T00:00:00"/>
    <n v="226"/>
    <n v="358"/>
    <n v="132"/>
    <n v="8"/>
    <n v="2864"/>
    <n v="0.04"/>
    <n v="114.56"/>
    <n v="2749.44"/>
    <n v="547"/>
    <n v="12445"/>
    <n v="19"/>
    <n v="3"/>
    <x v="0"/>
    <s v="NO"/>
    <x v="1"/>
    <s v="Venta Mala"/>
  </r>
  <r>
    <n v="1296644"/>
    <x v="205"/>
    <s v="Berenike Kampe"/>
    <s v="180 High Street,Windsor"/>
    <s v="Melbourne"/>
    <s v="VIC"/>
    <x v="3"/>
    <x v="2"/>
    <s v="Crítico"/>
    <s v="Lápices de acuarela DrawIt Pizazz, juego de 10 colores con pincel"/>
    <x v="0"/>
    <s v="Caja pequeña"/>
    <x v="0"/>
    <d v="2013-07-07T00:00:00"/>
    <n v="239"/>
    <n v="426"/>
    <n v="187"/>
    <n v="46"/>
    <n v="19596"/>
    <n v="0.09"/>
    <n v="1763.6399999999999"/>
    <n v="17832.36"/>
    <n v="120"/>
    <n v="14116"/>
    <n v="5"/>
    <n v="7"/>
    <x v="2"/>
    <s v="NO"/>
    <x v="0"/>
    <s v="Venta Mala"/>
  </r>
  <r>
    <n v="1296978"/>
    <x v="344"/>
    <s v="Roland Murray"/>
    <s v="Westfield 1 Anderson St,Chatswood"/>
    <s v="Sydney"/>
    <s v="NSW"/>
    <x v="2"/>
    <x v="5"/>
    <s v="Crítico"/>
    <s v="Lápices de colores DrawIt, juego de 48 colores"/>
    <x v="1"/>
    <s v="Caja pequeña"/>
    <x v="0"/>
    <d v="2014-03-31T00:00:00"/>
    <n v="2156"/>
    <n v="3655"/>
    <n v="1499"/>
    <n v="33"/>
    <n v="120615"/>
    <n v="0.05"/>
    <n v="6030.75"/>
    <n v="114584.25"/>
    <n v="1389"/>
    <n v="1045"/>
    <n v="31"/>
    <n v="3"/>
    <x v="0"/>
    <s v="SI"/>
    <x v="1"/>
    <s v="Venta Mala"/>
  </r>
  <r>
    <n v="1296978"/>
    <x v="344"/>
    <s v="Roland Murray"/>
    <s v="Westfield 1 Anderson St,Chatswood"/>
    <s v="Sydney"/>
    <s v="NSW"/>
    <x v="0"/>
    <x v="5"/>
    <s v="No especificado"/>
    <s v="Lápices de colores DrawIt"/>
    <x v="0"/>
    <s v="Caja pequeña"/>
    <x v="1"/>
    <d v="2014-03-31T00:00:00"/>
    <n v="437"/>
    <n v="911"/>
    <n v="474"/>
    <n v="21"/>
    <n v="19131"/>
    <n v="0"/>
    <n v="0"/>
    <n v="19131"/>
    <n v="225"/>
    <n v="1045"/>
    <n v="31"/>
    <n v="3"/>
    <x v="0"/>
    <s v="NO"/>
    <x v="1"/>
    <s v="Venta Mala"/>
  </r>
  <r>
    <n v="1296978"/>
    <x v="344"/>
    <s v="Roland Murray"/>
    <s v="Westfield 1 Anderson St,Chatswood"/>
    <s v="Sydney"/>
    <s v="NSW"/>
    <x v="1"/>
    <x v="5"/>
    <s v="No especificado"/>
    <s v="Lápices de colores DrawIt, juego de 48 colores"/>
    <x v="0"/>
    <s v="Bolsa de envoltura"/>
    <x v="0"/>
    <d v="2014-03-31T00:00:00"/>
    <n v="2156"/>
    <n v="3655"/>
    <n v="1499"/>
    <n v="15"/>
    <n v="54825"/>
    <n v="0"/>
    <n v="0"/>
    <n v="54825"/>
    <n v="1389"/>
    <n v="1045"/>
    <n v="31"/>
    <n v="3"/>
    <x v="0"/>
    <s v="NO"/>
    <x v="1"/>
    <s v="Venta Mala"/>
  </r>
  <r>
    <n v="1297343"/>
    <x v="50"/>
    <s v="Deborah Brumfield"/>
    <s v="501 George St,Sydney"/>
    <s v="Sydney"/>
    <s v="NSW"/>
    <x v="2"/>
    <x v="7"/>
    <s v="Bajo"/>
    <s v="Tijeras rectas Apex"/>
    <x v="0"/>
    <s v="Caja pequeña"/>
    <x v="0"/>
    <d v="2013-06-05T00:00:00"/>
    <n v="519"/>
    <n v="1298"/>
    <n v="779"/>
    <n v="34"/>
    <n v="44132"/>
    <n v="0.03"/>
    <n v="1323.96"/>
    <n v="42808.04"/>
    <n v="314"/>
    <n v="13236"/>
    <n v="5"/>
    <n v="6"/>
    <x v="2"/>
    <s v="NO"/>
    <x v="1"/>
    <s v="Venta Mala"/>
  </r>
  <r>
    <n v="1297709"/>
    <x v="10"/>
    <s v="Anne Pryor"/>
    <s v="1-2/299 Sussex St,Sydney"/>
    <s v="Sydney"/>
    <s v="NSW"/>
    <x v="3"/>
    <x v="6"/>
    <s v="Medio"/>
    <s v="Steady 52201 APSCO Sacapuntas Eléctrico"/>
    <x v="0"/>
    <s v="Caja pequeña"/>
    <x v="0"/>
    <d v="2014-04-02T00:00:00"/>
    <n v="1680"/>
    <n v="4097"/>
    <n v="2417"/>
    <n v="22"/>
    <n v="90134"/>
    <n v="0.02"/>
    <n v="1802.68"/>
    <n v="88331.32"/>
    <n v="899"/>
    <n v="166746"/>
    <n v="1"/>
    <n v="4"/>
    <x v="0"/>
    <s v="NO"/>
    <x v="1"/>
    <s v="Venta Mala"/>
  </r>
  <r>
    <n v="1297709"/>
    <x v="142"/>
    <s v="Sam Craven"/>
    <s v="8 Rankins Lane ,Melbourne"/>
    <s v="Melbourne"/>
    <s v="VIC"/>
    <x v="0"/>
    <x v="2"/>
    <s v="No especificado"/>
    <s v="Resaltadores de acento Steady Pocket"/>
    <x v="0"/>
    <s v="Paquete pequeño"/>
    <x v="1"/>
    <d v="2014-10-19T00:00:00"/>
    <n v="93"/>
    <n v="160"/>
    <n v="67"/>
    <n v="33"/>
    <n v="5280"/>
    <n v="7.0000000000000007E-2"/>
    <n v="369.6"/>
    <n v="4910.3999999999996"/>
    <n v="129"/>
    <n v="7592"/>
    <n v="17"/>
    <n v="10"/>
    <x v="0"/>
    <s v="NO"/>
    <x v="1"/>
    <s v="Venta Mala"/>
  </r>
  <r>
    <n v="1297709"/>
    <x v="410"/>
    <s v="Muria Zettner"/>
    <s v="6 Mary St,Newtown"/>
    <s v="Sydney"/>
    <s v="NSW"/>
    <x v="2"/>
    <x v="7"/>
    <s v="Bajo"/>
    <s v="Tijeras de acero inoxidable preferidas de Apex"/>
    <x v="0"/>
    <s v="Bolsa de envoltura"/>
    <x v="0"/>
    <d v="2014-07-15T00:00:00"/>
    <n v="250"/>
    <n v="568"/>
    <n v="318"/>
    <n v="21"/>
    <n v="11928"/>
    <n v="0"/>
    <n v="0"/>
    <n v="11928"/>
    <n v="360"/>
    <n v="13614"/>
    <n v="15"/>
    <n v="7"/>
    <x v="0"/>
    <s v="NO"/>
    <x v="0"/>
    <s v="Venta Mala"/>
  </r>
  <r>
    <n v="1298074"/>
    <x v="135"/>
    <s v="Justin Knight"/>
    <s v="Macquarie Centre Cnr Herring Road &amp; Waterloo Road,Macquarie Park"/>
    <s v="Sydney"/>
    <s v="NSW"/>
    <x v="3"/>
    <x v="5"/>
    <s v="No especificado"/>
    <s v="Tijeras rectas Apex"/>
    <x v="1"/>
    <s v="Caja pequeña"/>
    <x v="0"/>
    <d v="2013-03-31T00:00:00"/>
    <n v="519"/>
    <n v="1298"/>
    <n v="779"/>
    <n v="22"/>
    <n v="28556"/>
    <n v="0.09"/>
    <n v="2570.04"/>
    <n v="25985.96"/>
    <n v="314"/>
    <n v="34234"/>
    <n v="30"/>
    <n v="3"/>
    <x v="2"/>
    <s v="NO"/>
    <x v="1"/>
    <s v="Venta Mala"/>
  </r>
  <r>
    <n v="1298439"/>
    <x v="477"/>
    <s v="Maya Herman"/>
    <s v="273 George Street,Sydney"/>
    <s v="Sydney"/>
    <s v="NSW"/>
    <x v="1"/>
    <x v="9"/>
    <s v="Bajo"/>
    <s v="Contestador automático digital 1726"/>
    <x v="1"/>
    <s v="Tambor Jumbo"/>
    <x v="2"/>
    <d v="2015-01-15T00:00:00"/>
    <n v="882"/>
    <n v="2099"/>
    <n v="1217"/>
    <n v="50"/>
    <n v="104950"/>
    <n v="0.08"/>
    <n v="8396"/>
    <n v="96554"/>
    <n v="481"/>
    <n v="82863"/>
    <n v="14"/>
    <n v="1"/>
    <x v="1"/>
    <s v="NO"/>
    <x v="1"/>
    <s v="Venta Mala"/>
  </r>
  <r>
    <n v="1298439"/>
    <x v="171"/>
    <s v="Grean Thornton"/>
    <s v="73 MacLeay St,Potts Point"/>
    <s v="Sydney"/>
    <s v="NSW"/>
    <x v="1"/>
    <x v="1"/>
    <s v="Alto"/>
    <s v="Etiquetas Artisan 474"/>
    <x v="2"/>
    <s v="Paquete pequeño"/>
    <x v="0"/>
    <d v="2015-03-04T00:00:00"/>
    <n v="184"/>
    <n v="288"/>
    <n v="104"/>
    <n v="37"/>
    <n v="10656"/>
    <n v="0.09"/>
    <n v="959.04"/>
    <n v="9696.9599999999991"/>
    <n v="99"/>
    <n v="2642"/>
    <n v="2"/>
    <n v="3"/>
    <x v="1"/>
    <s v="NO"/>
    <x v="1"/>
    <s v="Venta Mala"/>
  </r>
  <r>
    <n v="1298804"/>
    <x v="186"/>
    <s v="Rick Reed"/>
    <s v="Sydney Fish Market, Bank Street, Sydney"/>
    <s v="Sydney"/>
    <s v="NSW"/>
    <x v="1"/>
    <x v="3"/>
    <s v="Bajo"/>
    <s v="Lámpara de trabajo polarizada 3Max con brazo de sujeción, gris claro"/>
    <x v="0"/>
    <s v="Bolsa de envoltura"/>
    <x v="0"/>
    <d v="2013-02-22T00:00:00"/>
    <n v="5616"/>
    <n v="13698"/>
    <n v="8082"/>
    <n v="40"/>
    <n v="547920"/>
    <n v="0.01"/>
    <n v="5479.2"/>
    <n v="542440.80000000005"/>
    <n v="2449"/>
    <n v="48520"/>
    <n v="16"/>
    <n v="2"/>
    <x v="2"/>
    <s v="SI"/>
    <x v="0"/>
    <s v="Venta Mala"/>
  </r>
  <r>
    <n v="1298804"/>
    <x v="95"/>
    <s v="Carlos Daly"/>
    <s v="6-8 O'Connell Street,Newtown"/>
    <s v="Sydney"/>
    <s v="NSW"/>
    <x v="0"/>
    <x v="5"/>
    <s v="Bajo"/>
    <s v="Afilador de barriles"/>
    <x v="0"/>
    <s v="Bolsa de envoltura"/>
    <x v="0"/>
    <d v="2014-04-05T00:00:00"/>
    <n v="146"/>
    <n v="357"/>
    <n v="211"/>
    <n v="4"/>
    <n v="1428"/>
    <n v="0.09"/>
    <n v="128.51999999999998"/>
    <n v="1299.48"/>
    <n v="417"/>
    <n v="14615"/>
    <n v="4"/>
    <n v="4"/>
    <x v="0"/>
    <s v="NO"/>
    <x v="0"/>
    <s v="Venta Mala"/>
  </r>
  <r>
    <n v="1298804"/>
    <x v="478"/>
    <s v="Sally Knutson"/>
    <s v="81 MacLeay St,Potts Point"/>
    <s v="Sydney"/>
    <s v="NSW"/>
    <x v="1"/>
    <x v="7"/>
    <s v="Alto"/>
    <s v="Etiquetas de encuadernación artesanal"/>
    <x v="0"/>
    <s v="Caja pequeña"/>
    <x v="0"/>
    <d v="2016-01-04T00:00:00"/>
    <n v="245"/>
    <n v="389"/>
    <n v="144"/>
    <n v="23"/>
    <n v="8947"/>
    <n v="0.02"/>
    <n v="178.94"/>
    <n v="8768.06"/>
    <n v="701"/>
    <n v="16169"/>
    <n v="28"/>
    <n v="12"/>
    <x v="1"/>
    <s v="NO"/>
    <x v="1"/>
    <s v="Venta Mala"/>
  </r>
  <r>
    <n v="1298804"/>
    <x v="30"/>
    <s v="Valerie Dominguez"/>
    <s v="152 Bunnerong Road,Eastgardens"/>
    <s v="Sydney"/>
    <s v="NSW"/>
    <x v="3"/>
    <x v="0"/>
    <s v="No especificado"/>
    <s v="Carpetas Angle-D con anillos de bloqueo, portaetiquetas"/>
    <x v="2"/>
    <s v="Caja grande"/>
    <x v="0"/>
    <d v="2013-08-17T00:00:00"/>
    <n v="453"/>
    <n v="730"/>
    <n v="277"/>
    <n v="44"/>
    <n v="32120"/>
    <n v="0.09"/>
    <n v="2890.7999999999997"/>
    <n v="29229.200000000001"/>
    <n v="772"/>
    <n v="33964"/>
    <n v="17"/>
    <n v="8"/>
    <x v="2"/>
    <s v="NO"/>
    <x v="0"/>
    <s v="Venta Mala"/>
  </r>
  <r>
    <n v="1298804"/>
    <x v="56"/>
    <s v="Sean ODonnell"/>
    <s v="541 Church St ,Richmond"/>
    <s v="Melbourne"/>
    <s v="VIC"/>
    <x v="0"/>
    <x v="8"/>
    <s v="Bajo"/>
    <s v="Etiquetas Artisan 479"/>
    <x v="0"/>
    <s v="Caja pequeña"/>
    <x v="1"/>
    <d v="2013-03-10T00:00:00"/>
    <n v="159"/>
    <n v="261"/>
    <n v="102"/>
    <n v="17"/>
    <n v="4437"/>
    <n v="0.04"/>
    <n v="177.48"/>
    <n v="4259.5200000000004"/>
    <n v="50"/>
    <n v="604"/>
    <n v="7"/>
    <n v="3"/>
    <x v="2"/>
    <s v="NO"/>
    <x v="1"/>
    <s v="Venta Mala"/>
  </r>
  <r>
    <n v="1299170"/>
    <x v="271"/>
    <s v="Justin Hirsh"/>
    <s v="Qantas Domestic Terminal,Mascot"/>
    <s v="Sydney"/>
    <s v="NSW"/>
    <x v="0"/>
    <x v="3"/>
    <s v="Alto"/>
    <s v="Disquetes de formato láser neón para Mac, 10/paquete"/>
    <x v="0"/>
    <s v="Bolsa de envoltura"/>
    <x v="0"/>
    <d v="2013-11-24T00:00:00"/>
    <n v="187"/>
    <n v="812"/>
    <n v="625"/>
    <n v="12"/>
    <n v="9744"/>
    <n v="0.01"/>
    <n v="97.44"/>
    <n v="9646.56"/>
    <n v="283"/>
    <n v="35936"/>
    <n v="23"/>
    <n v="11"/>
    <x v="2"/>
    <s v="NO"/>
    <x v="1"/>
    <s v="Venta Mala"/>
  </r>
  <r>
    <n v="1299170"/>
    <x v="479"/>
    <s v="Alex Grayson"/>
    <s v="644 George St,Sydney"/>
    <s v="Sydney"/>
    <s v="NSW"/>
    <x v="1"/>
    <x v="10"/>
    <s v="Crítico"/>
    <s v="Smiths Bulldog Clip"/>
    <x v="0"/>
    <s v="Bolsa de envoltura"/>
    <x v="0"/>
    <d v="2014-04-05T00:00:00"/>
    <n v="231"/>
    <n v="378"/>
    <n v="147"/>
    <n v="9"/>
    <n v="3402"/>
    <n v="0.08"/>
    <n v="272.16000000000003"/>
    <n v="3129.84"/>
    <n v="71"/>
    <n v="15969"/>
    <n v="3"/>
    <n v="4"/>
    <x v="0"/>
    <s v="NO"/>
    <x v="1"/>
    <s v="Venta Mala"/>
  </r>
  <r>
    <n v="1299170"/>
    <x v="480"/>
    <s v="Michelle Huthwaite"/>
    <s v="155 Oxford Street,Darlinghurst"/>
    <s v="Sydney"/>
    <s v="NSW"/>
    <x v="1"/>
    <x v="7"/>
    <s v="No especificado"/>
    <s v="Bolsillos de carpeta de poliéster artesanal"/>
    <x v="0"/>
    <s v="Bolsa de envoltura"/>
    <x v="0"/>
    <d v="2015-07-03T00:00:00"/>
    <n v="226"/>
    <n v="358"/>
    <n v="132"/>
    <n v="18"/>
    <n v="6444"/>
    <n v="0.04"/>
    <n v="257.76"/>
    <n v="6186.24"/>
    <n v="547"/>
    <n v="14358"/>
    <n v="29"/>
    <n v="6"/>
    <x v="1"/>
    <s v="NO"/>
    <x v="0"/>
    <s v="Venta Mala"/>
  </r>
  <r>
    <n v="1299170"/>
    <x v="479"/>
    <s v="Tom Stivers"/>
    <s v="21 Wentworth St,Parramatta"/>
    <s v="Sydney"/>
    <s v="NSW"/>
    <x v="3"/>
    <x v="6"/>
    <s v="Alto"/>
    <s v="Clips de aglutinante metálico OIC Bulk Pack"/>
    <x v="0"/>
    <s v="Bolsa de envoltura"/>
    <x v="1"/>
    <d v="2014-04-02T00:00:00"/>
    <n v="213"/>
    <n v="349"/>
    <n v="136"/>
    <n v="16"/>
    <n v="5584"/>
    <n v="0.01"/>
    <n v="55.84"/>
    <n v="5528.16"/>
    <n v="76"/>
    <n v="15969"/>
    <n v="3"/>
    <n v="4"/>
    <x v="0"/>
    <s v="NO"/>
    <x v="0"/>
    <s v="Venta Mala"/>
  </r>
  <r>
    <n v="1299170"/>
    <x v="479"/>
    <s v="Tom Stivers"/>
    <s v="21 Wentworth St,Parramatta"/>
    <s v="Sydney"/>
    <s v="NSW"/>
    <x v="0"/>
    <x v="6"/>
    <s v="No especificado"/>
    <s v="Clips de aglutinante metálico OIC Bulk Pack"/>
    <x v="0"/>
    <s v="Caja pequeña"/>
    <x v="0"/>
    <d v="2014-04-02T00:00:00"/>
    <n v="395"/>
    <n v="608"/>
    <n v="213"/>
    <n v="27"/>
    <n v="16416"/>
    <n v="0.03"/>
    <n v="492.47999999999996"/>
    <n v="15923.52"/>
    <n v="182"/>
    <n v="15969"/>
    <n v="3"/>
    <n v="4"/>
    <x v="0"/>
    <s v="NO"/>
    <x v="1"/>
    <s v="Venta Mala"/>
  </r>
  <r>
    <n v="1299170"/>
    <x v="95"/>
    <s v="Jesus Ocampo"/>
    <s v="60 Commercial Rd,Prahran"/>
    <s v="Melbourne"/>
    <s v="VIC"/>
    <x v="2"/>
    <x v="8"/>
    <s v="Alto"/>
    <s v="Clips de aglutinante metálico OIC Bulk Pack"/>
    <x v="0"/>
    <s v="Caja pequeña"/>
    <x v="0"/>
    <d v="2014-04-05T00:00:00"/>
    <n v="395"/>
    <n v="608"/>
    <n v="213"/>
    <n v="50"/>
    <n v="30400"/>
    <n v="0.01"/>
    <n v="304"/>
    <n v="30096"/>
    <n v="182"/>
    <n v="15969"/>
    <n v="4"/>
    <n v="4"/>
    <x v="0"/>
    <s v="NO"/>
    <x v="1"/>
    <s v="Venta Mala"/>
  </r>
  <r>
    <n v="1299170"/>
    <x v="191"/>
    <s v="Benjamin Patterson"/>
    <s v="33/4 Barangaroo Avenue,Sydney"/>
    <s v="Sydney"/>
    <s v="NSW"/>
    <x v="0"/>
    <x v="1"/>
    <s v="Medio"/>
    <s v="12 lápices cortos de colores"/>
    <x v="0"/>
    <s v="Caja pequeña"/>
    <x v="1"/>
    <d v="2014-08-12T00:00:00"/>
    <n v="109"/>
    <n v="260"/>
    <n v="151"/>
    <n v="26"/>
    <n v="6760"/>
    <n v="0.03"/>
    <n v="202.79999999999998"/>
    <n v="6557.2"/>
    <n v="240"/>
    <n v="4007"/>
    <n v="11"/>
    <n v="8"/>
    <x v="0"/>
    <s v="NO"/>
    <x v="1"/>
    <s v="Venta Mala"/>
  </r>
  <r>
    <n v="1299170"/>
    <x v="436"/>
    <s v="Roy Collins"/>
    <s v="Westfield Sydney,Sydney"/>
    <s v="Sydney"/>
    <s v="NSW"/>
    <x v="2"/>
    <x v="1"/>
    <s v="Alto"/>
    <s v="Rotafolio Artesanal Carpeta de Caballete, Negro"/>
    <x v="1"/>
    <s v="Tambor Jumbo"/>
    <x v="2"/>
    <d v="2015-09-07T00:00:00"/>
    <n v="1388"/>
    <n v="2238"/>
    <n v="850"/>
    <n v="25"/>
    <n v="55950"/>
    <n v="0.02"/>
    <n v="1119"/>
    <n v="54831"/>
    <n v="1510"/>
    <n v="38833"/>
    <n v="6"/>
    <n v="9"/>
    <x v="1"/>
    <s v="NO"/>
    <x v="1"/>
    <s v="Venta Mala"/>
  </r>
  <r>
    <n v="1299170"/>
    <x v="481"/>
    <s v="Dan Lawera"/>
    <s v="Macquarie Centre Cnr Herring Road &amp; Waterloo Road,Macquarie Park"/>
    <s v="Sydney"/>
    <s v="NSW"/>
    <x v="3"/>
    <x v="5"/>
    <s v="Alto"/>
    <s v="Clips de carpeta de colores OIC, tamaños variados"/>
    <x v="0"/>
    <s v="Caja pequeña"/>
    <x v="1"/>
    <d v="2015-12-07T00:00:00"/>
    <n v="229"/>
    <n v="358"/>
    <n v="129"/>
    <n v="16"/>
    <n v="5728"/>
    <n v="0.01"/>
    <n v="57.28"/>
    <n v="5670.72"/>
    <n v="163"/>
    <n v="15969"/>
    <n v="6"/>
    <n v="12"/>
    <x v="1"/>
    <s v="NO"/>
    <x v="1"/>
    <s v="Venta Mala"/>
  </r>
  <r>
    <n v="1299535"/>
    <x v="482"/>
    <s v="Jamie Kunitz"/>
    <s v="Sydney Fish Market, Bank Street, Sydney"/>
    <s v="Sydney"/>
    <s v="NSW"/>
    <x v="1"/>
    <x v="3"/>
    <s v="No especificado"/>
    <s v="Sacapuntas Smiths SlimLine"/>
    <x v="0"/>
    <s v="Bolsa de envoltura"/>
    <x v="0"/>
    <d v="2014-10-02T00:00:00"/>
    <n v="479"/>
    <n v="1197"/>
    <n v="718"/>
    <n v="39"/>
    <n v="46683"/>
    <n v="0.01"/>
    <n v="466.83"/>
    <n v="46216.17"/>
    <n v="581"/>
    <n v="4590"/>
    <n v="1"/>
    <n v="10"/>
    <x v="0"/>
    <s v="NO"/>
    <x v="1"/>
    <s v="Venta Mala"/>
  </r>
  <r>
    <n v="1299535"/>
    <x v="437"/>
    <s v="Denise Monton"/>
    <s v="3/797 Botany Rd,Rosebery"/>
    <s v="Sydney"/>
    <s v="NSW"/>
    <x v="1"/>
    <x v="7"/>
    <s v="Medio"/>
    <s v="Impresora de inyección de tinta a color Emerson Stylus 1520"/>
    <x v="0"/>
    <s v="Caja pequeña"/>
    <x v="0"/>
    <d v="2015-06-27T00:00:00"/>
    <n v="31561"/>
    <n v="50097"/>
    <n v="18536"/>
    <n v="27"/>
    <n v="1352619"/>
    <n v="0.06"/>
    <n v="81157.14"/>
    <n v="1271461.8600000001"/>
    <n v="6930"/>
    <n v="256869"/>
    <n v="25"/>
    <n v="6"/>
    <x v="1"/>
    <s v="SI"/>
    <x v="1"/>
    <s v="Venta Mala"/>
  </r>
  <r>
    <n v="1299535"/>
    <x v="91"/>
    <s v="Pauline Chand"/>
    <s v="501 George St,Sydney"/>
    <s v="Sydney"/>
    <s v="NSW"/>
    <x v="0"/>
    <x v="7"/>
    <s v="Medio"/>
    <s v="Etiquetas Artisan 474"/>
    <x v="0"/>
    <s v="Caja pequeña"/>
    <x v="0"/>
    <d v="2014-02-26T00:00:00"/>
    <n v="184"/>
    <n v="288"/>
    <n v="104"/>
    <n v="13"/>
    <n v="3744"/>
    <n v="0.01"/>
    <n v="37.44"/>
    <n v="3706.56"/>
    <n v="99"/>
    <n v="6040"/>
    <n v="24"/>
    <n v="2"/>
    <x v="0"/>
    <s v="NO"/>
    <x v="0"/>
    <s v="Venta Mala"/>
  </r>
  <r>
    <n v="1299535"/>
    <x v="270"/>
    <s v="Jesus Ocampo"/>
    <s v="60 Commercial Rd,Prahran"/>
    <s v="Melbourne"/>
    <s v="VIC"/>
    <x v="3"/>
    <x v="8"/>
    <s v="Crítico"/>
    <s v="Resaltadores de acento Steady Pocket"/>
    <x v="1"/>
    <s v="Paquete pequeño"/>
    <x v="0"/>
    <d v="2013-07-29T00:00:00"/>
    <n v="93"/>
    <n v="160"/>
    <n v="67"/>
    <n v="49"/>
    <n v="7840"/>
    <n v="0.02"/>
    <n v="156.80000000000001"/>
    <n v="7683.2"/>
    <n v="129"/>
    <n v="5514"/>
    <n v="27"/>
    <n v="7"/>
    <x v="2"/>
    <s v="NO"/>
    <x v="0"/>
    <s v="Venta Mala"/>
  </r>
  <r>
    <n v="1299900"/>
    <x v="288"/>
    <s v="Mike Kennedy"/>
    <s v="99 Lygon Street,East Brunswick"/>
    <s v="Melbourne"/>
    <s v="VIC"/>
    <x v="3"/>
    <x v="2"/>
    <s v="Medio"/>
    <s v="Bolsillos de carpeta de poliéster artesanal"/>
    <x v="0"/>
    <s v="Caja pequeña"/>
    <x v="0"/>
    <d v="2014-12-15T00:00:00"/>
    <n v="226"/>
    <n v="358"/>
    <n v="132"/>
    <n v="1"/>
    <n v="358"/>
    <n v="0.02"/>
    <n v="7.16"/>
    <n v="350.84"/>
    <n v="547"/>
    <n v="12566"/>
    <n v="13"/>
    <n v="2"/>
    <x v="0"/>
    <s v="NO"/>
    <x v="0"/>
    <s v="Venta Mala"/>
  </r>
  <r>
    <n v="1299900"/>
    <x v="26"/>
    <s v="Sandra Glassco"/>
    <s v="224A Gertrude St,Fitzroy"/>
    <s v="Melbourne"/>
    <s v="VIC"/>
    <x v="1"/>
    <x v="2"/>
    <s v="No especificado"/>
    <s v="Lámpara de trabajo polarizada 3Max con brazo de sujeción, gris claro"/>
    <x v="0"/>
    <s v="Bolsa de envoltura"/>
    <x v="0"/>
    <d v="2015-02-19T00:00:00"/>
    <n v="5616"/>
    <n v="13698"/>
    <n v="8082"/>
    <n v="34"/>
    <n v="465732"/>
    <n v="0"/>
    <n v="0"/>
    <n v="465732"/>
    <n v="2449"/>
    <n v="268840"/>
    <n v="18"/>
    <n v="2"/>
    <x v="1"/>
    <s v="SI"/>
    <x v="0"/>
    <s v="Buena Venta"/>
  </r>
  <r>
    <n v="1299900"/>
    <x v="483"/>
    <s v="Thea Hendricks"/>
    <s v="412 Brunswick St,Fitzroy"/>
    <s v="Melbourne"/>
    <s v="VIC"/>
    <x v="2"/>
    <x v="2"/>
    <s v="Bajo"/>
    <s v="Etiquetas Artisan 477"/>
    <x v="0"/>
    <s v="Bolsa de envoltura"/>
    <x v="1"/>
    <d v="2014-07-08T00:00:00"/>
    <n v="229"/>
    <n v="369"/>
    <n v="140"/>
    <n v="21"/>
    <n v="7749"/>
    <n v="0"/>
    <n v="0"/>
    <n v="7749"/>
    <n v="50"/>
    <n v="4138"/>
    <n v="7"/>
    <n v="7"/>
    <x v="0"/>
    <s v="NO"/>
    <x v="1"/>
    <s v="Venta Mala"/>
  </r>
  <r>
    <n v="1299900"/>
    <x v="62"/>
    <s v="John Lucas"/>
    <s v="188 Pitt Street,Sydney"/>
    <s v="Sydney"/>
    <s v="NSW"/>
    <x v="3"/>
    <x v="0"/>
    <s v="Bajo"/>
    <s v="Etiquetas Artisan 478"/>
    <x v="0"/>
    <s v="Caja pequeña"/>
    <x v="0"/>
    <d v="2014-08-09T00:00:00"/>
    <n v="314"/>
    <n v="491"/>
    <n v="177"/>
    <n v="13"/>
    <n v="6383"/>
    <n v="0.09"/>
    <n v="574.47"/>
    <n v="5808.53"/>
    <n v="50"/>
    <n v="5304"/>
    <n v="7"/>
    <n v="8"/>
    <x v="0"/>
    <s v="NO"/>
    <x v="1"/>
    <s v="Venta Mala"/>
  </r>
  <r>
    <n v="1299900"/>
    <x v="132"/>
    <s v="Brad Thomas"/>
    <s v="152 Bunnerong Road,Eastgardens"/>
    <s v="Sydney"/>
    <s v="NSW"/>
    <x v="1"/>
    <x v="0"/>
    <s v="No especificado"/>
    <s v="Carpetas colgantes artesanales"/>
    <x v="0"/>
    <s v="Caja pequeña"/>
    <x v="0"/>
    <d v="2013-05-20T00:00:00"/>
    <n v="365"/>
    <n v="598"/>
    <n v="233"/>
    <n v="33"/>
    <n v="19734"/>
    <n v="0.08"/>
    <n v="1578.72"/>
    <n v="18155.28"/>
    <n v="149"/>
    <n v="12248"/>
    <n v="19"/>
    <n v="5"/>
    <x v="2"/>
    <s v="NO"/>
    <x v="0"/>
    <s v="Venta Mala"/>
  </r>
  <r>
    <n v="1299900"/>
    <x v="195"/>
    <s v="Jennifer Patt"/>
    <s v="523 King St,Newtown"/>
    <s v="Sydney"/>
    <s v="NSW"/>
    <x v="1"/>
    <x v="6"/>
    <s v="Crítico"/>
    <s v="Etiquetas Artisan 481"/>
    <x v="0"/>
    <s v="Bolsa de envoltura"/>
    <x v="0"/>
    <d v="2013-08-22T00:00:00"/>
    <n v="194"/>
    <n v="308"/>
    <n v="114"/>
    <n v="3"/>
    <n v="924"/>
    <n v="0.09"/>
    <n v="83.16"/>
    <n v="840.84"/>
    <n v="99"/>
    <n v="8040"/>
    <n v="20"/>
    <n v="8"/>
    <x v="2"/>
    <s v="NO"/>
    <x v="1"/>
    <s v="Venta Mala"/>
  </r>
  <r>
    <n v="1299900"/>
    <x v="16"/>
    <s v="Lisa DeCherney"/>
    <s v="531 King St,Newtown"/>
    <s v="Sydney"/>
    <s v="NSW"/>
    <x v="2"/>
    <x v="4"/>
    <s v="Medio"/>
    <s v="Sobres de colores"/>
    <x v="1"/>
    <s v="Tambor Jumbo"/>
    <x v="2"/>
    <d v="2015-05-25T00:00:00"/>
    <n v="225"/>
    <n v="369"/>
    <n v="144"/>
    <n v="5"/>
    <n v="1845"/>
    <n v="0.01"/>
    <n v="18.45"/>
    <n v="1826.55"/>
    <n v="250"/>
    <n v="5560"/>
    <n v="18"/>
    <n v="5"/>
    <x v="1"/>
    <s v="NO"/>
    <x v="0"/>
    <s v="Venta Mala"/>
  </r>
  <r>
    <n v="1299900"/>
    <x v="3"/>
    <s v="Sean Wendt"/>
    <s v="145 Ramsay St,Haberfield"/>
    <s v="Sydney"/>
    <s v="NSW"/>
    <x v="3"/>
    <x v="3"/>
    <s v="Medio"/>
    <s v="Etiquetas Artisan 478"/>
    <x v="1"/>
    <s v="Caja pequeña"/>
    <x v="0"/>
    <d v="2013-02-20T00:00:00"/>
    <n v="314"/>
    <n v="491"/>
    <n v="177"/>
    <n v="24"/>
    <n v="11784"/>
    <n v="0.08"/>
    <n v="942.72"/>
    <n v="10841.28"/>
    <n v="50"/>
    <n v="7563"/>
    <n v="18"/>
    <n v="2"/>
    <x v="2"/>
    <s v="NO"/>
    <x v="0"/>
    <s v="Venta Mala"/>
  </r>
  <r>
    <n v="1300265"/>
    <x v="412"/>
    <s v="Tony Molinari"/>
    <s v="85-113 Dunning Ave,Rosebery"/>
    <s v="Sydney"/>
    <s v="NSW"/>
    <x v="3"/>
    <x v="4"/>
    <s v="Crítico"/>
    <s v="Teclado Beekin de 105 teclas negro"/>
    <x v="0"/>
    <s v="Caja pequeña"/>
    <x v="1"/>
    <d v="2013-12-29T00:00:00"/>
    <n v="639"/>
    <n v="1998"/>
    <n v="1359"/>
    <n v="43"/>
    <n v="85914"/>
    <n v="0.03"/>
    <n v="2577.42"/>
    <n v="83336.58"/>
    <n v="400"/>
    <n v="75427"/>
    <n v="27"/>
    <n v="12"/>
    <x v="2"/>
    <s v="NO"/>
    <x v="0"/>
    <s v="Buena Venta"/>
  </r>
  <r>
    <n v="1300265"/>
    <x v="317"/>
    <s v="Steve Chapman"/>
    <s v="1/50-58 Hunter St,Sydney"/>
    <s v="Sydney"/>
    <s v="NSW"/>
    <x v="2"/>
    <x v="11"/>
    <s v="Medio"/>
    <s v="Rotuladores fluorescentes artesanales de estilo de escritorio de alto litro"/>
    <x v="0"/>
    <s v="Caja pequeña"/>
    <x v="0"/>
    <d v="2014-04-11T00:00:00"/>
    <n v="176"/>
    <n v="338"/>
    <n v="162"/>
    <n v="10"/>
    <n v="3380"/>
    <n v="0.05"/>
    <n v="169"/>
    <n v="3211"/>
    <n v="85"/>
    <n v="6087"/>
    <n v="6"/>
    <n v="4"/>
    <x v="0"/>
    <s v="NO"/>
    <x v="0"/>
    <s v="Venta Mala"/>
  </r>
  <r>
    <n v="1300265"/>
    <x v="399"/>
    <s v="Harold Dahlen"/>
    <s v="53-55 Liverpool St,Sydney"/>
    <s v="Sydney"/>
    <s v="NSW"/>
    <x v="1"/>
    <x v="0"/>
    <s v="Bajo"/>
    <s v="Fotocopiadora HFX LaserJet 3310"/>
    <x v="0"/>
    <s v="Caja pequeña"/>
    <x v="0"/>
    <d v="2014-04-09T00:00:00"/>
    <n v="37799"/>
    <n v="59999"/>
    <n v="22200"/>
    <n v="38"/>
    <n v="2279962"/>
    <n v="0.01"/>
    <n v="22799.62"/>
    <n v="2257162.38"/>
    <n v="2449"/>
    <n v="1630424"/>
    <n v="7"/>
    <n v="4"/>
    <x v="0"/>
    <s v="SI"/>
    <x v="0"/>
    <s v="Buena Venta"/>
  </r>
  <r>
    <n v="1300265"/>
    <x v="114"/>
    <s v="Carlos Daly"/>
    <s v="6-8 O'Connell Street,Newtown"/>
    <s v="Sydney"/>
    <s v="NSW"/>
    <x v="1"/>
    <x v="5"/>
    <s v="Bajo"/>
    <s v="Teclado Beekin de 105 teclas negro"/>
    <x v="0"/>
    <s v="Caja pequeña"/>
    <x v="0"/>
    <d v="2013-10-05T00:00:00"/>
    <n v="639"/>
    <n v="1998"/>
    <n v="1359"/>
    <n v="44"/>
    <n v="87912"/>
    <n v="0.01"/>
    <n v="879.12"/>
    <n v="87032.88"/>
    <n v="400"/>
    <n v="66194"/>
    <n v="4"/>
    <n v="10"/>
    <x v="2"/>
    <s v="NO"/>
    <x v="0"/>
    <s v="Venta Mala"/>
  </r>
  <r>
    <n v="1300265"/>
    <x v="484"/>
    <s v="Bobby Trafton"/>
    <s v="85-113 Dunning Ave,Rosebery"/>
    <s v="Sydney"/>
    <s v="NSW"/>
    <x v="0"/>
    <x v="4"/>
    <s v="Crítico"/>
    <s v="Clips de carpeta de OIC"/>
    <x v="0"/>
    <s v="Paquete pequeño"/>
    <x v="0"/>
    <d v="2015-11-03T00:00:00"/>
    <n v="93"/>
    <n v="148"/>
    <n v="55"/>
    <n v="6"/>
    <n v="888"/>
    <n v="0.02"/>
    <n v="17.760000000000002"/>
    <n v="870.24"/>
    <n v="70"/>
    <n v="4553"/>
    <n v="1"/>
    <n v="11"/>
    <x v="1"/>
    <s v="NO"/>
    <x v="1"/>
    <s v="Venta Mala"/>
  </r>
  <r>
    <n v="1300265"/>
    <x v="485"/>
    <s v="Julia Dunbar"/>
    <s v="Qantas Domestic Terminal,Mascot"/>
    <s v="Sydney"/>
    <s v="NSW"/>
    <x v="0"/>
    <x v="3"/>
    <s v="Alto"/>
    <s v="Sacapuntas Smiths SlimLine"/>
    <x v="1"/>
    <s v="Caja pequeña"/>
    <x v="0"/>
    <d v="2014-07-25T00:00:00"/>
    <n v="479"/>
    <n v="1197"/>
    <n v="718"/>
    <n v="47"/>
    <n v="56259"/>
    <n v="0"/>
    <n v="0"/>
    <n v="56259"/>
    <n v="581"/>
    <n v="12993"/>
    <n v="18"/>
    <n v="7"/>
    <x v="0"/>
    <s v="NO"/>
    <x v="0"/>
    <s v="Venta Mala"/>
  </r>
  <r>
    <n v="1300631"/>
    <x v="75"/>
    <s v="Eugene Moren"/>
    <s v="85-113 Dunning Ave,Rosebery"/>
    <s v="Sydney"/>
    <s v="NSW"/>
    <x v="3"/>
    <x v="4"/>
    <s v="Alto"/>
    <s v="Juego fluorescente artesanal de seis colores estilo bolígrafo de alto litro"/>
    <x v="0"/>
    <s v="Caja pequeña"/>
    <x v="0"/>
    <d v="2013-05-29T00:00:00"/>
    <n v="216"/>
    <n v="385"/>
    <n v="169"/>
    <n v="23"/>
    <n v="8855"/>
    <n v="0.01"/>
    <n v="88.55"/>
    <n v="8766.4500000000007"/>
    <n v="70"/>
    <n v="12307"/>
    <n v="29"/>
    <n v="5"/>
    <x v="2"/>
    <s v="NO"/>
    <x v="1"/>
    <s v="Venta Mala"/>
  </r>
  <r>
    <n v="1300996"/>
    <x v="389"/>
    <s v="Helen Andreada"/>
    <s v="470 Anzac Parade,Kingsford"/>
    <s v="Sydney"/>
    <s v="NSW"/>
    <x v="1"/>
    <x v="0"/>
    <s v="No especificado"/>
    <s v="Teclado Beekin de 105 teclas negro"/>
    <x v="0"/>
    <s v="Caja pequeña"/>
    <x v="0"/>
    <d v="2014-01-26T00:00:00"/>
    <n v="639"/>
    <n v="1998"/>
    <n v="1359"/>
    <n v="8"/>
    <n v="15984"/>
    <n v="0"/>
    <n v="0"/>
    <n v="15984"/>
    <n v="400"/>
    <n v="127975"/>
    <n v="24"/>
    <n v="1"/>
    <x v="0"/>
    <s v="NO"/>
    <x v="0"/>
    <s v="Buena Venta"/>
  </r>
  <r>
    <n v="1301361"/>
    <x v="322"/>
    <s v="Grobbarah Frawer"/>
    <s v="3 Orwell St,Potts Point"/>
    <s v="Sydney"/>
    <s v="NSW"/>
    <x v="3"/>
    <x v="9"/>
    <s v="Alto"/>
    <s v="Teclado Beekin de 105 teclas negro"/>
    <x v="0"/>
    <s v="Caja pequeña"/>
    <x v="0"/>
    <d v="2013-12-07T00:00:00"/>
    <n v="639"/>
    <n v="1998"/>
    <n v="1359"/>
    <n v="21"/>
    <n v="41958"/>
    <n v="0.09"/>
    <n v="3776.22"/>
    <n v="38181.78"/>
    <n v="400"/>
    <n v="6388"/>
    <n v="5"/>
    <n v="12"/>
    <x v="2"/>
    <s v="NO"/>
    <x v="0"/>
    <s v="Venta Mala"/>
  </r>
  <r>
    <n v="1302092"/>
    <x v="420"/>
    <s v="Saphhira Shifley"/>
    <s v="Westfield Miranda, 600 Kingsway,Miranda"/>
    <s v="Sydney"/>
    <s v="NSW"/>
    <x v="1"/>
    <x v="11"/>
    <s v="Bajo"/>
    <s v="Juego de lápices de color PastelOcean"/>
    <x v="0"/>
    <s v="Caja pequeña"/>
    <x v="1"/>
    <d v="2014-01-05T00:00:00"/>
    <n v="1111"/>
    <n v="1984"/>
    <n v="873"/>
    <n v="42"/>
    <n v="83328"/>
    <n v="0.01"/>
    <n v="833.28"/>
    <n v="82494.720000000001"/>
    <n v="410"/>
    <n v="4663"/>
    <n v="4"/>
    <n v="1"/>
    <x v="0"/>
    <s v="NO"/>
    <x v="1"/>
    <s v="Venta Mala"/>
  </r>
  <r>
    <n v="1302092"/>
    <x v="83"/>
    <s v="Chad McGuire"/>
    <s v="81 MacLeay St,Potts Point"/>
    <s v="Sydney"/>
    <s v="NSW"/>
    <x v="2"/>
    <x v="7"/>
    <s v="Alto"/>
    <s v="Rotuladores fluorescentes artesanales de estilo de escritorio de alto litro"/>
    <x v="1"/>
    <s v="Caja pequeña"/>
    <x v="0"/>
    <d v="2014-02-25T00:00:00"/>
    <n v="176"/>
    <n v="338"/>
    <n v="162"/>
    <n v="13"/>
    <n v="4394"/>
    <n v="0.03"/>
    <n v="131.82"/>
    <n v="4262.18"/>
    <n v="85"/>
    <n v="6422"/>
    <n v="23"/>
    <n v="2"/>
    <x v="0"/>
    <s v="NO"/>
    <x v="1"/>
    <s v="Venta Mala"/>
  </r>
  <r>
    <n v="1302092"/>
    <x v="486"/>
    <s v="Mike Kennedy"/>
    <s v="99 Lygon Street,East Brunswick"/>
    <s v="Melbourne"/>
    <s v="VIC"/>
    <x v="1"/>
    <x v="2"/>
    <s v="Alto"/>
    <s v="Contestador automático digital 1726"/>
    <x v="0"/>
    <s v="Caja pequeña"/>
    <x v="0"/>
    <d v="2015-04-23T00:00:00"/>
    <n v="882"/>
    <n v="2099"/>
    <n v="1217"/>
    <n v="41"/>
    <n v="86059"/>
    <n v="7.0000000000000007E-2"/>
    <n v="6024.130000000001"/>
    <n v="80034.87"/>
    <n v="481"/>
    <n v="3764"/>
    <n v="23"/>
    <n v="4"/>
    <x v="1"/>
    <s v="NO"/>
    <x v="0"/>
    <s v="Venta Mala"/>
  </r>
  <r>
    <n v="1302457"/>
    <x v="487"/>
    <s v="Dan Campbell"/>
    <s v="1/173-179 Bronte Rd,Waverley"/>
    <s v="Sydney"/>
    <s v="NSW"/>
    <x v="1"/>
    <x v="9"/>
    <s v="No especificado"/>
    <s v="Beekin 6 Outlet Tira de Sobretensión Metálica"/>
    <x v="0"/>
    <s v="Caja pequeña"/>
    <x v="0"/>
    <d v="2014-10-26T00:00:00"/>
    <n v="446"/>
    <n v="1089"/>
    <n v="643"/>
    <n v="24"/>
    <n v="26136"/>
    <n v="0.04"/>
    <n v="1045.44"/>
    <n v="25090.560000000001"/>
    <n v="450"/>
    <n v="249411"/>
    <n v="23"/>
    <n v="10"/>
    <x v="0"/>
    <s v="NO"/>
    <x v="0"/>
    <s v="Buena Venta"/>
  </r>
  <r>
    <n v="1302822"/>
    <x v="488"/>
    <s v="Robert Marley"/>
    <s v="211/25-29 Dixon St,Haymarket"/>
    <s v="Sydney"/>
    <s v="NSW"/>
    <x v="2"/>
    <x v="11"/>
    <s v="Medio"/>
    <s v="Postes de encuadernación"/>
    <x v="0"/>
    <s v="Caja pequeña"/>
    <x v="0"/>
    <d v="2016-03-07T00:00:00"/>
    <n v="350"/>
    <n v="574"/>
    <n v="224"/>
    <n v="19"/>
    <n v="10906"/>
    <n v="0"/>
    <n v="0"/>
    <n v="10906"/>
    <n v="501"/>
    <n v="4685"/>
    <n v="6"/>
    <n v="3"/>
    <x v="3"/>
    <s v="NO"/>
    <x v="1"/>
    <s v="Venta Mala"/>
  </r>
  <r>
    <n v="1302822"/>
    <x v="489"/>
    <s v="Gary Zandusky"/>
    <s v="Shop 1, 186-190 Church Street,Parramatta;46a Macleay Street,Potts Point"/>
    <s v="Sydney"/>
    <s v="NSW"/>
    <x v="0"/>
    <x v="4"/>
    <s v="Bajo"/>
    <s v="Etiquetas Artisan 479"/>
    <x v="0"/>
    <s v="Bolsa de envoltura"/>
    <x v="0"/>
    <d v="2015-10-31T00:00:00"/>
    <n v="159"/>
    <n v="261"/>
    <n v="102"/>
    <n v="48"/>
    <n v="12528"/>
    <n v="7.0000000000000007E-2"/>
    <n v="876.96"/>
    <n v="11651.04"/>
    <n v="50"/>
    <n v="5362"/>
    <n v="31"/>
    <n v="10"/>
    <x v="1"/>
    <s v="NO"/>
    <x v="1"/>
    <s v="Venta Mala"/>
  </r>
  <r>
    <n v="1302822"/>
    <x v="490"/>
    <s v="Brenda Bowman"/>
    <s v="61 York St,Sydney"/>
    <s v="Sydney"/>
    <s v="NSW"/>
    <x v="1"/>
    <x v="9"/>
    <s v="No especificado"/>
    <s v="12 lápices cortos de colores"/>
    <x v="0"/>
    <s v="Caja pequeña"/>
    <x v="1"/>
    <d v="2014-04-12T00:00:00"/>
    <n v="109"/>
    <n v="260"/>
    <n v="151"/>
    <n v="46"/>
    <n v="11960"/>
    <n v="0.01"/>
    <n v="119.60000000000001"/>
    <n v="11840.4"/>
    <n v="240"/>
    <n v="744"/>
    <n v="11"/>
    <n v="4"/>
    <x v="0"/>
    <s v="NO"/>
    <x v="1"/>
    <s v="Venta Mala"/>
  </r>
  <r>
    <n v="1302853"/>
    <x v="270"/>
    <s v="Jesus Ocampo"/>
    <s v="60 Commercial Rd,Prahran"/>
    <s v="Melbourne"/>
    <s v="VIC"/>
    <x v="1"/>
    <x v="8"/>
    <s v="Medio"/>
    <s v="Hojas de notas de EcoTones"/>
    <x v="0"/>
    <s v="Paquete pequeño"/>
    <x v="0"/>
    <d v="2013-07-29T00:00:00"/>
    <n v="252"/>
    <n v="400"/>
    <n v="148"/>
    <n v="8"/>
    <n v="3200"/>
    <n v="0.03"/>
    <n v="96"/>
    <n v="3104"/>
    <n v="130"/>
    <n v="41043"/>
    <n v="27"/>
    <n v="7"/>
    <x v="2"/>
    <s v="NO"/>
    <x v="0"/>
    <s v="Venta Mala"/>
  </r>
  <r>
    <n v="1303187"/>
    <x v="219"/>
    <s v="Magdelene Morse"/>
    <s v="53 Riley Street,Woolloomooloo"/>
    <s v="Sydney"/>
    <s v="NSW"/>
    <x v="3"/>
    <x v="0"/>
    <s v="Bajo"/>
    <s v="Chinchetas Smiths"/>
    <x v="2"/>
    <s v="Caja grande"/>
    <x v="0"/>
    <d v="2013-09-22T00:00:00"/>
    <n v="94"/>
    <n v="188"/>
    <n v="94"/>
    <n v="25"/>
    <n v="4700"/>
    <n v="7.0000000000000007E-2"/>
    <n v="329.00000000000006"/>
    <n v="4371"/>
    <n v="79"/>
    <n v="6043"/>
    <n v="23"/>
    <n v="9"/>
    <x v="2"/>
    <s v="NO"/>
    <x v="1"/>
    <s v="Venta Mala"/>
  </r>
  <r>
    <n v="1303553"/>
    <x v="476"/>
    <s v="Michael Paige"/>
    <s v="506 Swan Street,Richmond"/>
    <s v="Melbourne"/>
    <s v="VIC"/>
    <x v="2"/>
    <x v="2"/>
    <s v="Alto"/>
    <s v="Teclado TechSavi Internet Navigator"/>
    <x v="1"/>
    <s v="Caja pequeña"/>
    <x v="0"/>
    <d v="2014-03-21T00:00:00"/>
    <n v="651"/>
    <n v="3098"/>
    <n v="2447"/>
    <n v="42"/>
    <n v="130116"/>
    <n v="0.01"/>
    <n v="1301.1600000000001"/>
    <n v="128814.84"/>
    <n v="650"/>
    <n v="112178"/>
    <n v="19"/>
    <n v="3"/>
    <x v="0"/>
    <s v="SI"/>
    <x v="0"/>
    <s v="Buena Venta"/>
  </r>
  <r>
    <n v="1303553"/>
    <x v="182"/>
    <s v="Sonia Sunley"/>
    <s v="1/50-58 Hunter St,Sydney"/>
    <s v="Sydney"/>
    <s v="NSW"/>
    <x v="1"/>
    <x v="11"/>
    <s v="Crítico"/>
    <s v="Bolsillos de carpeta de poliéster artesanal"/>
    <x v="0"/>
    <s v="Caja pequeña"/>
    <x v="0"/>
    <d v="2014-07-26T00:00:00"/>
    <n v="226"/>
    <n v="358"/>
    <n v="132"/>
    <n v="19"/>
    <n v="6802"/>
    <n v="0"/>
    <n v="0"/>
    <n v="6802"/>
    <n v="547"/>
    <n v="13800"/>
    <n v="24"/>
    <n v="7"/>
    <x v="0"/>
    <s v="NO"/>
    <x v="0"/>
    <s v="Venta Mala"/>
  </r>
  <r>
    <n v="1303553"/>
    <x v="25"/>
    <s v="Dearre Gonne"/>
    <s v="412 Brunswick St,Fitzroy"/>
    <s v="Melbourne"/>
    <s v="VIC"/>
    <x v="0"/>
    <x v="2"/>
    <s v="Medio"/>
    <s v="Artisan 48 Etiquetas"/>
    <x v="0"/>
    <s v="Caja pequeña"/>
    <x v="0"/>
    <d v="2014-02-26T00:00:00"/>
    <n v="384"/>
    <n v="630"/>
    <n v="246"/>
    <n v="34"/>
    <n v="21420"/>
    <n v="7.0000000000000007E-2"/>
    <n v="1499.4"/>
    <n v="19920.599999999999"/>
    <n v="50"/>
    <n v="21369"/>
    <n v="25"/>
    <n v="2"/>
    <x v="0"/>
    <s v="NO"/>
    <x v="0"/>
    <s v="Venta Mala"/>
  </r>
  <r>
    <n v="1303553"/>
    <x v="74"/>
    <s v="Steve Nguyen"/>
    <s v="61 York St,Sydney"/>
    <s v="Sydney"/>
    <s v="NSW"/>
    <x v="0"/>
    <x v="9"/>
    <s v="Medio"/>
    <s v="Bandas elásticas embolsadas"/>
    <x v="0"/>
    <s v="Caja pequeña"/>
    <x v="1"/>
    <d v="2013-06-16T00:00:00"/>
    <n v="24"/>
    <n v="126"/>
    <n v="102"/>
    <n v="27"/>
    <n v="3402"/>
    <n v="0.01"/>
    <n v="34.020000000000003"/>
    <n v="3367.98"/>
    <n v="70"/>
    <n v="12555"/>
    <n v="15"/>
    <n v="6"/>
    <x v="2"/>
    <s v="NO"/>
    <x v="1"/>
    <s v="Venta Mala"/>
  </r>
  <r>
    <n v="1303553"/>
    <x v="364"/>
    <s v="Lena Creighton"/>
    <s v="127 Liverpool St,Sydney"/>
    <s v="Sydney"/>
    <s v="NSW"/>
    <x v="0"/>
    <x v="7"/>
    <s v="Alto"/>
    <s v="Bandas elásticas embolsadas"/>
    <x v="0"/>
    <s v="Bolsa de envoltura"/>
    <x v="0"/>
    <d v="2014-12-02T00:00:00"/>
    <n v="24"/>
    <n v="126"/>
    <n v="102"/>
    <n v="41"/>
    <n v="5166"/>
    <n v="0.02"/>
    <n v="103.32000000000001"/>
    <n v="5062.68"/>
    <n v="70"/>
    <n v="4063"/>
    <n v="30"/>
    <n v="11"/>
    <x v="0"/>
    <s v="NO"/>
    <x v="1"/>
    <s v="Venta Mala"/>
  </r>
  <r>
    <n v="1303918"/>
    <x v="153"/>
    <s v="Bart Watters"/>
    <s v="Westfield 1 Anderson St,Chatswood"/>
    <s v="Sydney"/>
    <s v="NSW"/>
    <x v="1"/>
    <x v="5"/>
    <s v="Crítico"/>
    <s v="Papel Pergamino Alto, Colores Surtidos"/>
    <x v="0"/>
    <s v="Bolsa de envoltura"/>
    <x v="1"/>
    <d v="2014-09-18T00:00:00"/>
    <n v="459"/>
    <n v="728"/>
    <n v="269"/>
    <n v="35"/>
    <n v="25480"/>
    <n v="0.09"/>
    <n v="2293.1999999999998"/>
    <n v="23186.799999999999"/>
    <n v="1115"/>
    <n v="8368"/>
    <n v="17"/>
    <n v="9"/>
    <x v="0"/>
    <s v="NO"/>
    <x v="1"/>
    <s v="Venta Mala"/>
  </r>
  <r>
    <n v="1303918"/>
    <x v="460"/>
    <s v="Dean Percer"/>
    <s v="212 Barkly St,St Kilda"/>
    <s v="Sydney"/>
    <s v="NSW"/>
    <x v="3"/>
    <x v="1"/>
    <s v="Crítico"/>
    <s v="Papel Pergamino Alto, Colores Surtidos"/>
    <x v="0"/>
    <s v="Caja pequeña"/>
    <x v="0"/>
    <d v="2014-04-18T00:00:00"/>
    <n v="459"/>
    <n v="728"/>
    <n v="269"/>
    <n v="9"/>
    <n v="6552"/>
    <n v="0.09"/>
    <n v="589.67999999999995"/>
    <n v="5962.32"/>
    <n v="1115"/>
    <n v="8562"/>
    <n v="17"/>
    <n v="4"/>
    <x v="0"/>
    <s v="NO"/>
    <x v="1"/>
    <s v="Venta Mala"/>
  </r>
  <r>
    <n v="1303918"/>
    <x v="108"/>
    <s v="Justin Knight"/>
    <s v="Macquarie Centre Cnr Herring Road &amp; Waterloo Road,Macquarie Park"/>
    <s v="Sydney"/>
    <s v="NSW"/>
    <x v="1"/>
    <x v="5"/>
    <s v="Alto"/>
    <s v="Bolsillos de carpeta de poliéster artesanal"/>
    <x v="0"/>
    <s v="Paquete pequeño"/>
    <x v="0"/>
    <d v="2015-08-23T00:00:00"/>
    <n v="226"/>
    <n v="358"/>
    <n v="132"/>
    <n v="11"/>
    <n v="3938"/>
    <n v="0.03"/>
    <n v="118.14"/>
    <n v="3819.86"/>
    <n v="547"/>
    <n v="29359"/>
    <n v="14"/>
    <n v="8"/>
    <x v="1"/>
    <s v="NO"/>
    <x v="1"/>
    <s v="Venta Mala"/>
  </r>
  <r>
    <n v="1303918"/>
    <x v="181"/>
    <s v="Aaron Bergman"/>
    <s v="Westfield Sydney,Sydney"/>
    <s v="Sydney"/>
    <s v="NSW"/>
    <x v="1"/>
    <x v="1"/>
    <s v="Medio"/>
    <s v="Archivos Rollaway Económicos"/>
    <x v="0"/>
    <s v="Caja pequeña"/>
    <x v="0"/>
    <d v="2013-08-16T00:00:00"/>
    <n v="6773"/>
    <n v="16520"/>
    <n v="9747"/>
    <n v="21"/>
    <n v="346920"/>
    <n v="0.02"/>
    <n v="6938.4000000000005"/>
    <n v="339981.6"/>
    <n v="1999"/>
    <n v="726937"/>
    <n v="9"/>
    <n v="8"/>
    <x v="2"/>
    <s v="SI"/>
    <x v="0"/>
    <s v="Buena Venta"/>
  </r>
  <r>
    <n v="1303918"/>
    <x v="106"/>
    <s v="Brad Thomas"/>
    <s v="152 Bunnerong Road,Eastgardens"/>
    <s v="Sydney"/>
    <s v="NSW"/>
    <x v="1"/>
    <x v="0"/>
    <s v="Alto"/>
    <s v="Bolsillos de carpeta de poliéster artesanal"/>
    <x v="0"/>
    <s v="Bolsa de envoltura"/>
    <x v="1"/>
    <d v="2014-02-16T00:00:00"/>
    <n v="226"/>
    <n v="358"/>
    <n v="132"/>
    <n v="28"/>
    <n v="10024"/>
    <n v="0.04"/>
    <n v="400.96000000000004"/>
    <n v="9623.0400000000009"/>
    <n v="547"/>
    <n v="1375"/>
    <n v="15"/>
    <n v="2"/>
    <x v="0"/>
    <s v="NO"/>
    <x v="0"/>
    <s v="Venta Mala"/>
  </r>
  <r>
    <n v="1303918"/>
    <x v="73"/>
    <s v="Gary Hansen"/>
    <s v="273 George Street,Sydney"/>
    <s v="Sydney"/>
    <s v="NSW"/>
    <x v="3"/>
    <x v="9"/>
    <s v="Medio"/>
    <s v="Papel Pergamino Alto, Colores Surtidos"/>
    <x v="0"/>
    <s v="Bolsa de envoltura"/>
    <x v="1"/>
    <d v="2014-09-29T00:00:00"/>
    <n v="459"/>
    <n v="728"/>
    <n v="269"/>
    <n v="6"/>
    <n v="4368"/>
    <n v="0.01"/>
    <n v="43.68"/>
    <n v="4324.32"/>
    <n v="1115"/>
    <n v="8562"/>
    <n v="22"/>
    <n v="9"/>
    <x v="0"/>
    <s v="NO"/>
    <x v="1"/>
    <s v="Venta Mala"/>
  </r>
  <r>
    <n v="1303918"/>
    <x v="65"/>
    <s v="Thais Sissman"/>
    <s v="53-55 Liverpool St,Sydney"/>
    <s v="Sydney"/>
    <s v="NSW"/>
    <x v="2"/>
    <x v="0"/>
    <s v="Alto"/>
    <s v="Resaltadores de acento líquidos constantes"/>
    <x v="0"/>
    <s v="Caja pequeña"/>
    <x v="0"/>
    <d v="2013-03-26T00:00:00"/>
    <n v="347"/>
    <n v="668"/>
    <n v="321"/>
    <n v="7"/>
    <n v="4676"/>
    <n v="0.09"/>
    <n v="420.84"/>
    <n v="4255.16"/>
    <n v="150"/>
    <n v="5468"/>
    <n v="23"/>
    <n v="3"/>
    <x v="2"/>
    <s v="NO"/>
    <x v="0"/>
    <s v="Venta Mala"/>
  </r>
  <r>
    <n v="1303918"/>
    <x v="491"/>
    <s v="Roynn Steel"/>
    <s v="2/797 Botany Rd,Rosebery"/>
    <s v="Sydney"/>
    <s v="NSW"/>
    <x v="1"/>
    <x v="7"/>
    <s v="Bajo"/>
    <s v="Papel Pergamino Alto, Colores Surtidos"/>
    <x v="0"/>
    <s v="Bolsa de envoltura"/>
    <x v="0"/>
    <d v="2015-08-30T00:00:00"/>
    <n v="459"/>
    <n v="728"/>
    <n v="269"/>
    <n v="42"/>
    <n v="30576"/>
    <n v="0.08"/>
    <n v="2446.08"/>
    <n v="28129.919999999998"/>
    <n v="1115"/>
    <n v="4576"/>
    <n v="23"/>
    <n v="8"/>
    <x v="1"/>
    <s v="NO"/>
    <x v="0"/>
    <s v="Venta Mala"/>
  </r>
  <r>
    <n v="1303918"/>
    <x v="25"/>
    <s v="Peel Thomas"/>
    <s v="60 Commercial Rd,Prahran"/>
    <s v="Melbourne"/>
    <s v="VIC"/>
    <x v="1"/>
    <x v="8"/>
    <s v="Medio"/>
    <s v="Carpetas colgantes artesanales"/>
    <x v="0"/>
    <s v="Caja pequeña"/>
    <x v="1"/>
    <d v="2014-02-26T00:00:00"/>
    <n v="365"/>
    <n v="598"/>
    <n v="233"/>
    <n v="22"/>
    <n v="13156"/>
    <n v="0.01"/>
    <n v="131.56"/>
    <n v="13024.44"/>
    <n v="149"/>
    <n v="21319"/>
    <n v="25"/>
    <n v="2"/>
    <x v="0"/>
    <s v="NO"/>
    <x v="0"/>
    <s v="Venta Mala"/>
  </r>
  <r>
    <n v="1303918"/>
    <x v="460"/>
    <s v="Greg Guthrie"/>
    <s v="523 King St,Newtown"/>
    <s v="Sydney"/>
    <s v="NSW"/>
    <x v="3"/>
    <x v="6"/>
    <s v="Bajo"/>
    <s v="Papel Pergamino Alto, Colores Surtidos"/>
    <x v="0"/>
    <s v="Caja pequeña"/>
    <x v="0"/>
    <d v="2014-04-19T00:00:00"/>
    <n v="459"/>
    <n v="728"/>
    <n v="269"/>
    <n v="6"/>
    <n v="4368"/>
    <n v="0.01"/>
    <n v="43.68"/>
    <n v="4324.32"/>
    <n v="1115"/>
    <n v="8562"/>
    <n v="17"/>
    <n v="4"/>
    <x v="0"/>
    <s v="NO"/>
    <x v="1"/>
    <s v="Venta Mala"/>
  </r>
  <r>
    <n v="1304283"/>
    <x v="25"/>
    <s v="Trady Freenar"/>
    <s v="99 Lygon Street,East Brunswick"/>
    <s v="Melbourne"/>
    <s v="VIC"/>
    <x v="1"/>
    <x v="2"/>
    <s v="Bajo"/>
    <s v="Carpetas colgantes artesanales"/>
    <x v="1"/>
    <s v="Caja pequeña"/>
    <x v="0"/>
    <d v="2014-02-26T00:00:00"/>
    <n v="365"/>
    <n v="598"/>
    <n v="233"/>
    <n v="49"/>
    <n v="29302"/>
    <n v="0.03"/>
    <n v="879.06"/>
    <n v="28422.94"/>
    <n v="149"/>
    <n v="12959"/>
    <n v="25"/>
    <n v="2"/>
    <x v="0"/>
    <s v="NO"/>
    <x v="1"/>
    <s v="Venta Mala"/>
  </r>
  <r>
    <n v="1304283"/>
    <x v="431"/>
    <s v="Dionis Lloyd"/>
    <s v="33/4 Barangaroo Avenue,Rosebery"/>
    <s v="Sydney"/>
    <s v="NSW"/>
    <x v="0"/>
    <x v="1"/>
    <s v="No especificado"/>
    <s v="Tijeras Apex Box Cutter"/>
    <x v="0"/>
    <s v="Bolsa de envoltura"/>
    <x v="0"/>
    <d v="2014-03-28T00:00:00"/>
    <n v="419"/>
    <n v="1023"/>
    <n v="604"/>
    <n v="49"/>
    <n v="50127"/>
    <n v="7.0000000000000007E-2"/>
    <n v="3508.8900000000003"/>
    <n v="46618.11"/>
    <n v="468"/>
    <n v="21399"/>
    <n v="28"/>
    <n v="3"/>
    <x v="0"/>
    <s v="NO"/>
    <x v="1"/>
    <s v="Venta Mala"/>
  </r>
  <r>
    <n v="1304283"/>
    <x v="315"/>
    <s v="Aleksandra Gannaway"/>
    <s v="Hoyts Entertainment Quarter 122 Lang Road,Moore Park"/>
    <s v="Sydney"/>
    <s v="NSW"/>
    <x v="3"/>
    <x v="0"/>
    <s v="Medio"/>
    <s v="Tijeras de acero inoxidable preferidas de Apex"/>
    <x v="0"/>
    <s v="Paquete pequeño"/>
    <x v="0"/>
    <d v="2014-01-17T00:00:00"/>
    <n v="250"/>
    <n v="568"/>
    <n v="318"/>
    <n v="22"/>
    <n v="12496"/>
    <n v="0.02"/>
    <n v="249.92000000000002"/>
    <n v="12246.08"/>
    <n v="360"/>
    <n v="22397"/>
    <n v="15"/>
    <n v="1"/>
    <x v="0"/>
    <s v="NO"/>
    <x v="1"/>
    <s v="Venta Mala"/>
  </r>
  <r>
    <n v="1304283"/>
    <x v="479"/>
    <s v="Alex Grayson"/>
    <s v="501 George St,Sydney"/>
    <s v="Sydney"/>
    <s v="NSW"/>
    <x v="2"/>
    <x v="7"/>
    <s v="Alto"/>
    <s v="Tijeras Apex Box Cutter"/>
    <x v="0"/>
    <s v="Bolsa de envoltura"/>
    <x v="1"/>
    <d v="2014-04-05T00:00:00"/>
    <n v="419"/>
    <n v="1023"/>
    <n v="604"/>
    <n v="43"/>
    <n v="43989"/>
    <n v="0.03"/>
    <n v="1319.6699999999998"/>
    <n v="42669.33"/>
    <n v="468"/>
    <n v="21399"/>
    <n v="3"/>
    <n v="4"/>
    <x v="0"/>
    <s v="NO"/>
    <x v="0"/>
    <s v="Venta Mala"/>
  </r>
  <r>
    <n v="1304648"/>
    <x v="184"/>
    <s v="Mike Gockenbach"/>
    <s v="180 High Street,Windsor"/>
    <s v="Melbourne"/>
    <s v="VIC"/>
    <x v="2"/>
    <x v="2"/>
    <s v="Alto"/>
    <s v="Carpetas colgantes artesanales"/>
    <x v="1"/>
    <s v="Paquete pequeño"/>
    <x v="0"/>
    <d v="2014-07-06T00:00:00"/>
    <n v="365"/>
    <n v="598"/>
    <n v="233"/>
    <n v="10"/>
    <n v="5980"/>
    <n v="0.01"/>
    <n v="59.800000000000004"/>
    <n v="5920.2"/>
    <n v="149"/>
    <n v="21819"/>
    <n v="4"/>
    <n v="7"/>
    <x v="0"/>
    <s v="NO"/>
    <x v="0"/>
    <s v="Venta Mala"/>
  </r>
  <r>
    <n v="1304648"/>
    <x v="264"/>
    <s v="Darrin Martin"/>
    <s v="221 Barkly St,St Kilda"/>
    <s v="Melbourne"/>
    <s v="VIC"/>
    <x v="3"/>
    <x v="8"/>
    <s v="Crítico"/>
    <s v="Iluminador fluorescente Artisan Hi-Liter Comfort Grip, tinta amarilla"/>
    <x v="0"/>
    <s v="Caja pequeña"/>
    <x v="0"/>
    <d v="2013-09-06T00:00:00"/>
    <n v="192"/>
    <n v="326"/>
    <n v="134"/>
    <n v="41"/>
    <n v="13366"/>
    <n v="0.04"/>
    <n v="534.64"/>
    <n v="12831.36"/>
    <n v="126"/>
    <n v="1421"/>
    <n v="4"/>
    <n v="9"/>
    <x v="2"/>
    <s v="NO"/>
    <x v="0"/>
    <s v="Venta Mala"/>
  </r>
  <r>
    <n v="1304648"/>
    <x v="492"/>
    <s v="Andrew Allen"/>
    <s v="2/797 Botany Rd,Rosebery"/>
    <s v="Sydney"/>
    <s v="NSW"/>
    <x v="2"/>
    <x v="7"/>
    <s v="Alto"/>
    <s v="Artisan Hi-Liter GlideStik Iluminador Fluorescente, Tinta Amarilla"/>
    <x v="0"/>
    <s v="Caja pequeña"/>
    <x v="0"/>
    <d v="2013-09-03T00:00:00"/>
    <n v="192"/>
    <n v="326"/>
    <n v="134"/>
    <n v="9"/>
    <n v="2934"/>
    <n v="0"/>
    <n v="0"/>
    <n v="2934"/>
    <n v="186"/>
    <n v="4304"/>
    <n v="2"/>
    <n v="9"/>
    <x v="2"/>
    <s v="NO"/>
    <x v="0"/>
    <s v="Venta Mala"/>
  </r>
  <r>
    <n v="1304648"/>
    <x v="12"/>
    <s v="Ken Plitt"/>
    <s v="188 Pitt Street,Sydney"/>
    <s v="Sydney"/>
    <s v="NSW"/>
    <x v="1"/>
    <x v="0"/>
    <s v="Bajo"/>
    <s v="Carpetas colgantes artesanales"/>
    <x v="0"/>
    <s v="Caja pequeña"/>
    <x v="0"/>
    <d v="2013-12-30T00:00:00"/>
    <n v="365"/>
    <n v="598"/>
    <n v="233"/>
    <n v="30"/>
    <n v="17940"/>
    <n v="0.09"/>
    <n v="1614.6"/>
    <n v="16325.4"/>
    <n v="149"/>
    <n v="15725"/>
    <n v="29"/>
    <n v="12"/>
    <x v="2"/>
    <s v="NO"/>
    <x v="1"/>
    <s v="Venta Mala"/>
  </r>
  <r>
    <n v="1305014"/>
    <x v="4"/>
    <s v="Christina Vanderzanden"/>
    <s v="188 Pitt Street,Sydney"/>
    <s v="Sydney"/>
    <s v="NSW"/>
    <x v="1"/>
    <x v="0"/>
    <s v="No especificado"/>
    <s v="Tijeras de acero inoxidable preferidas de Apex"/>
    <x v="0"/>
    <s v="Caja pequeña"/>
    <x v="0"/>
    <d v="2014-09-17T00:00:00"/>
    <n v="250"/>
    <n v="568"/>
    <n v="318"/>
    <n v="8"/>
    <n v="4544"/>
    <n v="0"/>
    <n v="0"/>
    <n v="4544"/>
    <n v="360"/>
    <n v="13074"/>
    <n v="13"/>
    <n v="9"/>
    <x v="0"/>
    <s v="NO"/>
    <x v="0"/>
    <s v="Venta Mala"/>
  </r>
  <r>
    <n v="1305014"/>
    <x v="399"/>
    <s v="Carlos Daly"/>
    <s v="5/63-71 Enmore Rd,Newtown"/>
    <s v="Sydney"/>
    <s v="NSW"/>
    <x v="0"/>
    <x v="13"/>
    <s v="No especificado"/>
    <s v="Fotocopiadora Cando PC940"/>
    <x v="0"/>
    <s v="Caja pequeña"/>
    <x v="0"/>
    <d v="2014-04-07T00:00:00"/>
    <n v="27899"/>
    <n v="44999"/>
    <n v="17100"/>
    <n v="15"/>
    <n v="674985"/>
    <n v="0"/>
    <n v="0"/>
    <n v="674985"/>
    <n v="4900"/>
    <n v="1116627"/>
    <n v="7"/>
    <n v="4"/>
    <x v="0"/>
    <s v="SI"/>
    <x v="0"/>
    <s v="Buena Venta"/>
  </r>
  <r>
    <n v="1305744"/>
    <x v="493"/>
    <s v="Shahid Collister"/>
    <s v="Sydney Fish Market, Bank Street, Sydney"/>
    <s v="Sydney"/>
    <s v="NSW"/>
    <x v="2"/>
    <x v="3"/>
    <s v="Crítico"/>
    <s v="Carpetas colgantes artesanales"/>
    <x v="0"/>
    <s v="Bolsa de envoltura"/>
    <x v="0"/>
    <d v="2016-04-26T00:00:00"/>
    <n v="365"/>
    <n v="598"/>
    <n v="233"/>
    <n v="18"/>
    <n v="10764"/>
    <n v="0.06"/>
    <n v="645.84"/>
    <n v="10118.16"/>
    <n v="149"/>
    <n v="35644"/>
    <n v="24"/>
    <n v="4"/>
    <x v="3"/>
    <s v="NO"/>
    <x v="0"/>
    <s v="Venta Mala"/>
  </r>
  <r>
    <n v="1305744"/>
    <x v="236"/>
    <s v="Vivek Sundaresam"/>
    <s v="152 Bunnerong Road,Eastgardens"/>
    <s v="Sydney"/>
    <s v="NSW"/>
    <x v="0"/>
    <x v="0"/>
    <s v="Medio"/>
    <s v="Estanterías de carpeta de datos maxi de 24 capacidad, Pearl"/>
    <x v="1"/>
    <s v="Caja pequeña"/>
    <x v="0"/>
    <d v="2014-05-03T00:00:00"/>
    <n v="8422"/>
    <n v="21055"/>
    <n v="12633"/>
    <n v="34"/>
    <n v="715870"/>
    <n v="7.0000000000000007E-2"/>
    <n v="50110.9"/>
    <n v="665759.1"/>
    <n v="999"/>
    <n v="607383"/>
    <n v="2"/>
    <n v="5"/>
    <x v="0"/>
    <s v="SI"/>
    <x v="0"/>
    <s v="Buena Venta"/>
  </r>
  <r>
    <n v="1306109"/>
    <x v="369"/>
    <s v="Bart Watters"/>
    <s v="Westfield 1 Anderson St,Chatswood"/>
    <s v="Sydney"/>
    <s v="NSW"/>
    <x v="3"/>
    <x v="5"/>
    <s v="Medio"/>
    <s v="Resaltadores estilo tanque Steady Liquid Accent"/>
    <x v="0"/>
    <s v="Caja pequeña"/>
    <x v="1"/>
    <d v="2014-12-11T00:00:00"/>
    <n v="131"/>
    <n v="284"/>
    <n v="153"/>
    <n v="12"/>
    <n v="3408"/>
    <n v="0.04"/>
    <n v="136.32"/>
    <n v="3271.68"/>
    <n v="93"/>
    <n v="4697"/>
    <n v="10"/>
    <n v="12"/>
    <x v="0"/>
    <s v="NO"/>
    <x v="1"/>
    <s v="Venta Mala"/>
  </r>
  <r>
    <n v="1306109"/>
    <x v="494"/>
    <s v="Joni Murtas"/>
    <s v="8 Rankins Lane ,Melbourne"/>
    <s v="Melbourne"/>
    <s v="VIC"/>
    <x v="0"/>
    <x v="2"/>
    <s v="Alto"/>
    <s v="Etiquetas Artisan 487"/>
    <x v="0"/>
    <s v="Paquete pequeño"/>
    <x v="0"/>
    <d v="2014-05-02T00:00:00"/>
    <n v="229"/>
    <n v="369"/>
    <n v="140"/>
    <n v="48"/>
    <n v="17712"/>
    <n v="0.02"/>
    <n v="354.24"/>
    <n v="17357.759999999998"/>
    <n v="50"/>
    <n v="15057"/>
    <n v="1"/>
    <n v="5"/>
    <x v="0"/>
    <s v="NO"/>
    <x v="1"/>
    <s v="Venta Mala"/>
  </r>
  <r>
    <n v="1306109"/>
    <x v="377"/>
    <s v="Brian Dahlen"/>
    <s v="1-2/299 Sussex St,Sydney"/>
    <s v="Sydney"/>
    <s v="NSW"/>
    <x v="2"/>
    <x v="6"/>
    <s v="No especificado"/>
    <s v="Teclado Beekin de 105 teclas negro"/>
    <x v="0"/>
    <s v="Caja pequeña"/>
    <x v="0"/>
    <d v="2013-12-25T00:00:00"/>
    <n v="639"/>
    <n v="1998"/>
    <n v="1359"/>
    <n v="37"/>
    <n v="73926"/>
    <n v="0.03"/>
    <n v="2217.7799999999997"/>
    <n v="71708.22"/>
    <n v="400"/>
    <n v="45317"/>
    <n v="23"/>
    <n v="12"/>
    <x v="2"/>
    <s v="NO"/>
    <x v="1"/>
    <s v="Venta Mala"/>
  </r>
  <r>
    <n v="1306109"/>
    <x v="60"/>
    <s v="Christina Vanderzanden"/>
    <s v="188 Pitt Street,Sydney"/>
    <s v="Sydney"/>
    <s v="NSW"/>
    <x v="3"/>
    <x v="0"/>
    <s v="No especificado"/>
    <s v="Alto Perma 2700 Cajones de almacenamiento apilables"/>
    <x v="0"/>
    <s v="Caja pequeña"/>
    <x v="0"/>
    <d v="2013-03-20T00:00:00"/>
    <n v="892"/>
    <n v="2974"/>
    <n v="2082"/>
    <n v="42"/>
    <n v="124908"/>
    <n v="0"/>
    <n v="0"/>
    <n v="124908"/>
    <n v="664"/>
    <n v="25197"/>
    <n v="16"/>
    <n v="3"/>
    <x v="2"/>
    <s v="SI"/>
    <x v="0"/>
    <s v="Venta Mala"/>
  </r>
  <r>
    <n v="1306109"/>
    <x v="178"/>
    <s v="Ed Braxton"/>
    <s v="499-501 Lygon Street,Carlton North"/>
    <s v="Melbourne"/>
    <s v="VIC"/>
    <x v="3"/>
    <x v="8"/>
    <s v="No especificado"/>
    <s v="Alto Perma 2700 Cajones de almacenamiento apilables"/>
    <x v="0"/>
    <s v="Bolsa de envoltura"/>
    <x v="0"/>
    <d v="2014-12-05T00:00:00"/>
    <n v="892"/>
    <n v="2974"/>
    <n v="2082"/>
    <n v="33"/>
    <n v="98142"/>
    <n v="0.06"/>
    <n v="5888.5199999999995"/>
    <n v="92253.48"/>
    <n v="664"/>
    <n v="26987"/>
    <n v="4"/>
    <n v="12"/>
    <x v="0"/>
    <s v="NO"/>
    <x v="0"/>
    <s v="Venta Mala"/>
  </r>
  <r>
    <n v="1306109"/>
    <x v="250"/>
    <s v="Liz Willingham"/>
    <s v="60 Commercial Rd,Prahran"/>
    <s v="Melbourne"/>
    <s v="VIC"/>
    <x v="2"/>
    <x v="8"/>
    <s v="Medio"/>
    <s v="Lápices de colores Pizazz"/>
    <x v="0"/>
    <s v="Caja pequeña"/>
    <x v="0"/>
    <d v="2013-08-13T00:00:00"/>
    <n v="176"/>
    <n v="294"/>
    <n v="118"/>
    <n v="32"/>
    <n v="9408"/>
    <n v="0.02"/>
    <n v="188.16"/>
    <n v="9219.84"/>
    <n v="81"/>
    <n v="14338"/>
    <n v="11"/>
    <n v="8"/>
    <x v="2"/>
    <s v="NO"/>
    <x v="1"/>
    <s v="Venta Mala"/>
  </r>
  <r>
    <n v="1306109"/>
    <x v="369"/>
    <s v="Bart Watters"/>
    <s v="Westfield 1 Anderson St,Chatswood"/>
    <s v="Sydney"/>
    <s v="NSW"/>
    <x v="3"/>
    <x v="5"/>
    <s v="Alto"/>
    <s v="Papel Pergamino Alto, Colores Surtidos"/>
    <x v="0"/>
    <s v="Caja pequeña"/>
    <x v="0"/>
    <d v="2014-12-11T00:00:00"/>
    <n v="459"/>
    <n v="728"/>
    <n v="269"/>
    <n v="49"/>
    <n v="35672"/>
    <n v="0"/>
    <n v="0"/>
    <n v="35672"/>
    <n v="1115"/>
    <n v="26977"/>
    <n v="10"/>
    <n v="12"/>
    <x v="0"/>
    <s v="NO"/>
    <x v="0"/>
    <s v="Venta Mala"/>
  </r>
  <r>
    <n v="1306475"/>
    <x v="236"/>
    <s v="Vivek Sundaresam"/>
    <s v="152 Bunnerong Road,Eastgardens"/>
    <s v="Sydney"/>
    <s v="NSW"/>
    <x v="0"/>
    <x v="0"/>
    <s v="Medio"/>
    <s v="Tijeras de oficina de Apex"/>
    <x v="0"/>
    <s v="Caja pequeña"/>
    <x v="0"/>
    <d v="2014-05-03T00:00:00"/>
    <n v="94"/>
    <n v="208"/>
    <n v="114"/>
    <n v="22"/>
    <n v="4576"/>
    <n v="7.0000000000000007E-2"/>
    <n v="320.32000000000005"/>
    <n v="4255.68"/>
    <n v="256"/>
    <n v="5265"/>
    <n v="2"/>
    <n v="5"/>
    <x v="0"/>
    <s v="NO"/>
    <x v="1"/>
    <s v="Venta Mala"/>
  </r>
  <r>
    <n v="1306475"/>
    <x v="354"/>
    <s v="Grant Thornton"/>
    <s v="98 Holdsworth Street,Woollahra"/>
    <s v="Sydney"/>
    <s v="NSW"/>
    <x v="3"/>
    <x v="1"/>
    <s v="Alto"/>
    <s v="Bandas elásticas embolsadas"/>
    <x v="0"/>
    <s v="Caja pequeña"/>
    <x v="0"/>
    <d v="2014-02-23T00:00:00"/>
    <n v="24"/>
    <n v="126"/>
    <n v="102"/>
    <n v="32"/>
    <n v="4032"/>
    <n v="7.0000000000000007E-2"/>
    <n v="282.24"/>
    <n v="3749.76"/>
    <n v="70"/>
    <n v="46520"/>
    <n v="22"/>
    <n v="2"/>
    <x v="0"/>
    <s v="NO"/>
    <x v="1"/>
    <s v="Venta Mala"/>
  </r>
  <r>
    <n v="1306475"/>
    <x v="236"/>
    <s v="Vivek Sundaresam"/>
    <s v="152 Bunnerong Road,Eastgardens"/>
    <s v="Sydney"/>
    <s v="NSW"/>
    <x v="3"/>
    <x v="0"/>
    <s v="Crítico"/>
    <s v="Clips de carpeta de colores OIC, tamaños variados"/>
    <x v="0"/>
    <s v="Bolsa de envoltura"/>
    <x v="0"/>
    <d v="2014-05-03T00:00:00"/>
    <n v="229"/>
    <n v="358"/>
    <n v="129"/>
    <n v="20"/>
    <n v="7160"/>
    <n v="0.06"/>
    <n v="429.59999999999997"/>
    <n v="6730.4"/>
    <n v="163"/>
    <n v="5265"/>
    <n v="2"/>
    <n v="5"/>
    <x v="0"/>
    <s v="NO"/>
    <x v="1"/>
    <s v="Venta Mala"/>
  </r>
  <r>
    <n v="1306475"/>
    <x v="236"/>
    <s v="Carlos Meador"/>
    <s v="152 Bunnerong Road,Eastgardens"/>
    <s v="Sydney"/>
    <s v="NSW"/>
    <x v="1"/>
    <x v="0"/>
    <s v="Crítico"/>
    <s v="Clips de carpeta de colores OIC, tamaños variados"/>
    <x v="0"/>
    <s v="Caja pequeña"/>
    <x v="1"/>
    <d v="2014-05-02T00:00:00"/>
    <n v="229"/>
    <n v="358"/>
    <n v="129"/>
    <n v="23"/>
    <n v="8234"/>
    <n v="0.02"/>
    <n v="164.68"/>
    <n v="8069.32"/>
    <n v="163"/>
    <n v="5265"/>
    <n v="2"/>
    <n v="5"/>
    <x v="0"/>
    <s v="NO"/>
    <x v="1"/>
    <s v="Venta Mala"/>
  </r>
  <r>
    <n v="1306840"/>
    <x v="495"/>
    <s v="John Lucas"/>
    <s v="188 Pitt Street,Sydney"/>
    <s v="Sydney"/>
    <s v="NSW"/>
    <x v="0"/>
    <x v="0"/>
    <s v="Medio"/>
    <s v="Resaltadores estilo tanque Steady Liquid Accent"/>
    <x v="0"/>
    <s v="Caja pequeña"/>
    <x v="0"/>
    <d v="2013-06-29T00:00:00"/>
    <n v="131"/>
    <n v="284"/>
    <n v="153"/>
    <n v="48"/>
    <n v="13632"/>
    <n v="0.05"/>
    <n v="681.6"/>
    <n v="12950.4"/>
    <n v="93"/>
    <n v="12845"/>
    <n v="27"/>
    <n v="6"/>
    <x v="2"/>
    <s v="NO"/>
    <x v="0"/>
    <s v="Venta Mala"/>
  </r>
  <r>
    <n v="1306840"/>
    <x v="406"/>
    <s v="Annie Thurman"/>
    <s v="499-501 Lygon Street,Carlton North"/>
    <s v="Melbourne"/>
    <s v="VIC"/>
    <x v="1"/>
    <x v="8"/>
    <s v="No especificado"/>
    <s v="Resaltadores estilo tanque Steady Liquid Accent"/>
    <x v="0"/>
    <s v="Bolsa de envoltura"/>
    <x v="1"/>
    <d v="2015-07-26T00:00:00"/>
    <n v="131"/>
    <n v="284"/>
    <n v="153"/>
    <n v="45"/>
    <n v="12780"/>
    <n v="0.01"/>
    <n v="127.8"/>
    <n v="12652.2"/>
    <n v="93"/>
    <n v="12362"/>
    <n v="25"/>
    <n v="7"/>
    <x v="1"/>
    <s v="NO"/>
    <x v="0"/>
    <s v="Venta Mala"/>
  </r>
  <r>
    <n v="1306840"/>
    <x v="383"/>
    <s v="Charlotte Melton"/>
    <s v="211/25-29 Dixon St,Haymarket"/>
    <s v="Sydney"/>
    <s v="NSW"/>
    <x v="2"/>
    <x v="11"/>
    <s v="Alto"/>
    <s v="Carpetas colgantes artesanales"/>
    <x v="1"/>
    <s v="Paquete pequeño"/>
    <x v="0"/>
    <d v="2013-05-25T00:00:00"/>
    <n v="365"/>
    <n v="598"/>
    <n v="233"/>
    <n v="32"/>
    <n v="19136"/>
    <n v="0.08"/>
    <n v="1530.88"/>
    <n v="17605.12"/>
    <n v="149"/>
    <n v="13104"/>
    <n v="24"/>
    <n v="5"/>
    <x v="2"/>
    <s v="NO"/>
    <x v="1"/>
    <s v="Venta Mala"/>
  </r>
  <r>
    <n v="1307205"/>
    <x v="95"/>
    <s v="Jesus Ocampo"/>
    <s v="60 Commercial Rd,Prahran"/>
    <s v="Melbourne"/>
    <s v="VIC"/>
    <x v="1"/>
    <x v="8"/>
    <s v="Bajo"/>
    <s v="Bolsillos de carpeta de poliéster artesanal"/>
    <x v="0"/>
    <s v="Caja pequeña"/>
    <x v="1"/>
    <d v="2014-04-05T00:00:00"/>
    <n v="226"/>
    <n v="358"/>
    <n v="132"/>
    <n v="18"/>
    <n v="6444"/>
    <n v="0.02"/>
    <n v="128.88"/>
    <n v="6315.12"/>
    <n v="547"/>
    <n v="11959"/>
    <n v="4"/>
    <n v="4"/>
    <x v="0"/>
    <s v="NO"/>
    <x v="1"/>
    <s v="Venta Mala"/>
  </r>
  <r>
    <n v="1307205"/>
    <x v="176"/>
    <s v="Bill Stewart"/>
    <s v="188 Pitt Street,Sydney"/>
    <s v="Sydney"/>
    <s v="NSW"/>
    <x v="1"/>
    <x v="0"/>
    <s v="No especificado"/>
    <s v="Tijeras de acero inoxidable preferidas de Apex"/>
    <x v="0"/>
    <s v="Bolsa de envoltura"/>
    <x v="0"/>
    <d v="2013-12-15T00:00:00"/>
    <n v="250"/>
    <n v="568"/>
    <n v="318"/>
    <n v="15"/>
    <n v="8520"/>
    <n v="0.03"/>
    <n v="255.6"/>
    <n v="8264.4"/>
    <n v="360"/>
    <n v="25097"/>
    <n v="11"/>
    <n v="12"/>
    <x v="2"/>
    <s v="NO"/>
    <x v="1"/>
    <s v="Venta Mala"/>
  </r>
  <r>
    <n v="1307205"/>
    <x v="475"/>
    <s v="Michelle Moray"/>
    <s v="310 Wattle St,Ultimo"/>
    <s v="Sydney"/>
    <s v="NSW"/>
    <x v="0"/>
    <x v="6"/>
    <s v="No especificado"/>
    <s v="Bolsillos de carpeta de poliéster artesanal"/>
    <x v="0"/>
    <s v="Paquete pequeño"/>
    <x v="0"/>
    <d v="2014-05-12T00:00:00"/>
    <n v="226"/>
    <n v="358"/>
    <n v="132"/>
    <n v="7"/>
    <n v="2506"/>
    <n v="0.09"/>
    <n v="225.54"/>
    <n v="2280.46"/>
    <n v="547"/>
    <n v="9497"/>
    <n v="8"/>
    <n v="5"/>
    <x v="0"/>
    <s v="NO"/>
    <x v="0"/>
    <s v="Venta Mala"/>
  </r>
  <r>
    <n v="1307205"/>
    <x v="415"/>
    <s v="Anne McFarland"/>
    <s v="834 Bourke St,Waterloo"/>
    <s v="Sydney"/>
    <s v="NSW"/>
    <x v="0"/>
    <x v="13"/>
    <s v="No especificado"/>
    <s v="Bolsillos de carpeta de poliéster artesanal"/>
    <x v="0"/>
    <s v="Bolsa de envoltura"/>
    <x v="1"/>
    <d v="2015-03-01T00:00:00"/>
    <n v="226"/>
    <n v="358"/>
    <n v="132"/>
    <n v="49"/>
    <n v="17542"/>
    <n v="0.08"/>
    <n v="1403.3600000000001"/>
    <n v="16138.64"/>
    <n v="547"/>
    <n v="23709"/>
    <n v="3"/>
    <n v="3"/>
    <x v="1"/>
    <s v="NO"/>
    <x v="0"/>
    <s v="Venta Mala"/>
  </r>
  <r>
    <n v="1307205"/>
    <x v="206"/>
    <s v="Tamara Willingham"/>
    <s v="Sydney Fish Market, Bank Street, Sydney"/>
    <s v="Sydney"/>
    <s v="NSW"/>
    <x v="3"/>
    <x v="3"/>
    <s v="No especificado"/>
    <s v="Bolsillos de carpeta de poliéster artesanal"/>
    <x v="0"/>
    <s v="Caja pequeña"/>
    <x v="0"/>
    <d v="2013-10-21T00:00:00"/>
    <n v="226"/>
    <n v="358"/>
    <n v="132"/>
    <n v="31"/>
    <n v="11098"/>
    <n v="0.05"/>
    <n v="554.9"/>
    <n v="10543.1"/>
    <n v="547"/>
    <n v="2762"/>
    <n v="20"/>
    <n v="10"/>
    <x v="0"/>
    <s v="NO"/>
    <x v="1"/>
    <s v="Venta Mala"/>
  </r>
  <r>
    <n v="1307205"/>
    <x v="86"/>
    <s v="Brindarte Groys"/>
    <s v="Macquarie Centre Cnr Herring Road &amp; Waterloo Road,Macquarie Park"/>
    <s v="Sydney"/>
    <s v="NSW"/>
    <x v="2"/>
    <x v="5"/>
    <s v="Medio"/>
    <s v="Bolsillos de carpeta de poliéster artesanal"/>
    <x v="0"/>
    <s v="Caja pequeña"/>
    <x v="0"/>
    <d v="2014-03-28T00:00:00"/>
    <n v="226"/>
    <n v="358"/>
    <n v="132"/>
    <n v="41"/>
    <n v="14678"/>
    <n v="0.01"/>
    <n v="146.78"/>
    <n v="14531.22"/>
    <n v="547"/>
    <n v="9497"/>
    <n v="27"/>
    <n v="3"/>
    <x v="0"/>
    <s v="NO"/>
    <x v="1"/>
    <s v="Venta Mala"/>
  </r>
  <r>
    <n v="1307205"/>
    <x v="100"/>
    <s v="Gary Hwang"/>
    <s v="60 York St,Sydney"/>
    <s v="Sydney"/>
    <s v="NSW"/>
    <x v="0"/>
    <x v="13"/>
    <s v="Alto"/>
    <s v="Tijeras de acero inoxidable Apex Elite"/>
    <x v="0"/>
    <s v="Caja pequeña"/>
    <x v="0"/>
    <d v="2013-12-15T00:00:00"/>
    <n v="342"/>
    <n v="834"/>
    <n v="492"/>
    <n v="23"/>
    <n v="19182"/>
    <n v="0.01"/>
    <n v="191.82"/>
    <n v="18990.18"/>
    <n v="264"/>
    <n v="21439"/>
    <n v="8"/>
    <n v="12"/>
    <x v="2"/>
    <s v="NO"/>
    <x v="1"/>
    <s v="Venta Mala"/>
  </r>
  <r>
    <n v="1307205"/>
    <x v="49"/>
    <s v="Theone Pipen"/>
    <s v="188 Pitt Street,Sydney"/>
    <s v="Sydney"/>
    <s v="NSW"/>
    <x v="0"/>
    <x v="0"/>
    <s v="Alto"/>
    <s v="Bolsillos de carpeta de poliéster artesanal"/>
    <x v="1"/>
    <s v="Caja pequeña"/>
    <x v="0"/>
    <d v="2013-02-26T00:00:00"/>
    <n v="226"/>
    <n v="358"/>
    <n v="132"/>
    <n v="27"/>
    <n v="9666"/>
    <n v="0"/>
    <n v="0"/>
    <n v="9666"/>
    <n v="547"/>
    <n v="12675"/>
    <n v="25"/>
    <n v="2"/>
    <x v="2"/>
    <s v="NO"/>
    <x v="0"/>
    <s v="Venta Mala"/>
  </r>
  <r>
    <n v="1307205"/>
    <x v="167"/>
    <s v="Sibella Parks"/>
    <s v="180 High Street,Windsor"/>
    <s v="Melbourne"/>
    <s v="VIC"/>
    <x v="0"/>
    <x v="2"/>
    <s v="Crítico"/>
    <s v="Tijeras de acero inoxidable preferidas de Apex"/>
    <x v="0"/>
    <s v="Bolsa de envoltura"/>
    <x v="0"/>
    <d v="2013-05-06T00:00:00"/>
    <n v="250"/>
    <n v="568"/>
    <n v="318"/>
    <n v="16"/>
    <n v="9088"/>
    <n v="0.01"/>
    <n v="90.88"/>
    <n v="8997.1200000000008"/>
    <n v="360"/>
    <n v="25894"/>
    <n v="4"/>
    <n v="5"/>
    <x v="2"/>
    <s v="NO"/>
    <x v="1"/>
    <s v="Venta Mala"/>
  </r>
  <r>
    <n v="1307205"/>
    <x v="220"/>
    <s v="Tracy Blumstein"/>
    <s v="Hoyts Entertainment Quarter 122 Lang Road,Moore Park"/>
    <s v="Sydney"/>
    <s v="NSW"/>
    <x v="3"/>
    <x v="0"/>
    <s v="No especificado"/>
    <s v="Aglutinantes de polietileno duraderos artesanales"/>
    <x v="0"/>
    <s v="Bolsa de envoltura"/>
    <x v="0"/>
    <d v="2014-05-08T00:00:00"/>
    <n v="337"/>
    <n v="553"/>
    <n v="216"/>
    <n v="17"/>
    <n v="9401"/>
    <n v="0.09"/>
    <n v="846.08999999999992"/>
    <n v="8554.91"/>
    <n v="698"/>
    <n v="7568"/>
    <n v="6"/>
    <n v="5"/>
    <x v="0"/>
    <s v="NO"/>
    <x v="0"/>
    <s v="Venta Mala"/>
  </r>
  <r>
    <n v="1307205"/>
    <x v="4"/>
    <s v="Christina Vanderzanden"/>
    <s v="188 Pitt Street,Sydney"/>
    <s v="Sydney"/>
    <s v="NSW"/>
    <x v="3"/>
    <x v="0"/>
    <s v="Medio"/>
    <s v="Tijeras rectas Apex"/>
    <x v="0"/>
    <s v="Caja pequeña"/>
    <x v="0"/>
    <d v="2014-09-17T00:00:00"/>
    <n v="519"/>
    <n v="1298"/>
    <n v="779"/>
    <n v="2"/>
    <n v="2596"/>
    <n v="0.01"/>
    <n v="25.96"/>
    <n v="2570.04"/>
    <n v="314"/>
    <n v="41454"/>
    <n v="13"/>
    <n v="9"/>
    <x v="0"/>
    <s v="NO"/>
    <x v="0"/>
    <s v="Venta Mala"/>
  </r>
  <r>
    <n v="1307205"/>
    <x v="220"/>
    <s v="Tracy Blumstein"/>
    <s v="Hoyts Entertainment Quarter 122 Lang Road,Moore Park"/>
    <s v="Sydney"/>
    <s v="NSW"/>
    <x v="1"/>
    <x v="0"/>
    <s v="Bajo"/>
    <s v="Carpetas colgantes artesanales"/>
    <x v="0"/>
    <s v="Bolsa de envoltura"/>
    <x v="0"/>
    <d v="2014-05-08T00:00:00"/>
    <n v="365"/>
    <n v="598"/>
    <n v="233"/>
    <n v="44"/>
    <n v="26312"/>
    <n v="0"/>
    <n v="0"/>
    <n v="26312"/>
    <n v="149"/>
    <n v="9497"/>
    <n v="6"/>
    <n v="5"/>
    <x v="0"/>
    <s v="NO"/>
    <x v="0"/>
    <s v="Venta Mala"/>
  </r>
  <r>
    <n v="1307205"/>
    <x v="467"/>
    <s v="Eric Barreto"/>
    <s v="359 Crown Street,Surry Hills"/>
    <s v="Sydney"/>
    <s v="NSW"/>
    <x v="1"/>
    <x v="3"/>
    <s v="Medio"/>
    <s v="Bolsillos de carpeta de poliéster artesanal"/>
    <x v="0"/>
    <s v="Paquete pequeño"/>
    <x v="0"/>
    <d v="2014-05-16T00:00:00"/>
    <n v="226"/>
    <n v="358"/>
    <n v="132"/>
    <n v="8"/>
    <n v="2864"/>
    <n v="0.03"/>
    <n v="85.92"/>
    <n v="2778.08"/>
    <n v="547"/>
    <n v="9497"/>
    <n v="15"/>
    <n v="5"/>
    <x v="0"/>
    <s v="NO"/>
    <x v="0"/>
    <s v="Venta Mala"/>
  </r>
  <r>
    <n v="1307236"/>
    <x v="220"/>
    <s v="Tracy Blumstein"/>
    <s v="Hoyts Entertainment Quarter 122 Lang Road,Moore Park"/>
    <s v="Sydney"/>
    <s v="NSW"/>
    <x v="1"/>
    <x v="0"/>
    <s v="Bajo"/>
    <s v="Artisan Hi-Liter GlideStik Iluminador Fluorescente, Tinta Amarilla"/>
    <x v="0"/>
    <s v="Bolsa de envoltura"/>
    <x v="0"/>
    <d v="2014-05-08T00:00:00"/>
    <n v="192"/>
    <n v="326"/>
    <n v="134"/>
    <n v="19"/>
    <n v="6194"/>
    <n v="0"/>
    <n v="0"/>
    <n v="6194"/>
    <n v="186"/>
    <n v="7568"/>
    <n v="6"/>
    <n v="5"/>
    <x v="0"/>
    <s v="NO"/>
    <x v="0"/>
    <s v="Venta Mala"/>
  </r>
  <r>
    <n v="1307236"/>
    <x v="220"/>
    <s v="Tracy Blumstein"/>
    <s v="Hoyts Entertainment Quarter 122 Lang Road,Moore Park"/>
    <s v="Sydney"/>
    <s v="NSW"/>
    <x v="0"/>
    <x v="0"/>
    <s v="Bajo"/>
    <s v="Alfileres de empuje de colores variados"/>
    <x v="1"/>
    <s v="Caja pequeña"/>
    <x v="0"/>
    <d v="2014-05-08T00:00:00"/>
    <n v="87"/>
    <n v="181"/>
    <n v="94"/>
    <n v="20"/>
    <n v="3620"/>
    <n v="0.08"/>
    <n v="289.60000000000002"/>
    <n v="3330.4"/>
    <n v="75"/>
    <n v="7568"/>
    <n v="6"/>
    <n v="5"/>
    <x v="0"/>
    <s v="NO"/>
    <x v="0"/>
    <s v="Venta Mala"/>
  </r>
  <r>
    <n v="1307236"/>
    <x v="220"/>
    <s v="Tracy Blumstein"/>
    <s v="Hoyts Entertainment Quarter 122 Lang Road,Moore Park"/>
    <s v="Sydney"/>
    <s v="NSW"/>
    <x v="3"/>
    <x v="0"/>
    <s v="Bajo"/>
    <s v="Alfileres de empuje de colores variados"/>
    <x v="0"/>
    <s v="Caja pequeña"/>
    <x v="0"/>
    <d v="2014-05-08T00:00:00"/>
    <n v="87"/>
    <n v="181"/>
    <n v="94"/>
    <n v="32"/>
    <n v="5792"/>
    <n v="0.01"/>
    <n v="57.92"/>
    <n v="5734.08"/>
    <n v="75"/>
    <n v="7568"/>
    <n v="6"/>
    <n v="5"/>
    <x v="0"/>
    <s v="NO"/>
    <x v="0"/>
    <s v="Venta Mala"/>
  </r>
  <r>
    <n v="1307236"/>
    <x v="220"/>
    <s v="Tracy Blumstein"/>
    <s v="Hoyts Entertainment Quarter 122 Lang Road,Moore Park"/>
    <s v="Sydney"/>
    <s v="NSW"/>
    <x v="1"/>
    <x v="0"/>
    <s v="Crítico"/>
    <s v="Alfileres de empuje de colores variados"/>
    <x v="1"/>
    <s v="Caja pequeña"/>
    <x v="0"/>
    <d v="2014-05-08T00:00:00"/>
    <n v="87"/>
    <n v="181"/>
    <n v="94"/>
    <n v="8"/>
    <n v="1448"/>
    <n v="0.05"/>
    <n v="72.400000000000006"/>
    <n v="1375.6"/>
    <n v="75"/>
    <n v="7568"/>
    <n v="6"/>
    <n v="5"/>
    <x v="0"/>
    <s v="NO"/>
    <x v="0"/>
    <s v="Venta Mala"/>
  </r>
  <r>
    <n v="1307236"/>
    <x v="220"/>
    <s v="Tracy Blumstein"/>
    <s v="Hoyts Entertainment Quarter 122 Lang Road,Moore Park"/>
    <s v="Sydney"/>
    <s v="NSW"/>
    <x v="1"/>
    <x v="0"/>
    <s v="Medio"/>
    <s v="Etiquetas Actisan Binder"/>
    <x v="1"/>
    <s v="Caja grande"/>
    <x v="0"/>
    <d v="2014-05-08T00:00:00"/>
    <n v="245"/>
    <n v="389"/>
    <n v="144"/>
    <n v="30"/>
    <n v="11670"/>
    <n v="0.09"/>
    <n v="1050.3"/>
    <n v="10619.7"/>
    <n v="701"/>
    <n v="7568"/>
    <n v="6"/>
    <n v="5"/>
    <x v="0"/>
    <s v="NO"/>
    <x v="0"/>
    <s v="Venta Mala"/>
  </r>
  <r>
    <n v="1307236"/>
    <x v="220"/>
    <s v="Tracy Blumstein"/>
    <s v="Hoyts Entertainment Quarter 122 Lang Road,Moore Park"/>
    <s v="Sydney"/>
    <s v="NSW"/>
    <x v="0"/>
    <x v="0"/>
    <s v="Alto"/>
    <s v="Alfileres de empuje de colores variados"/>
    <x v="0"/>
    <s v="Caja pequeña"/>
    <x v="0"/>
    <d v="2014-05-08T00:00:00"/>
    <n v="87"/>
    <n v="181"/>
    <n v="94"/>
    <n v="10"/>
    <n v="1810"/>
    <n v="0.06"/>
    <n v="108.6"/>
    <n v="1701.4"/>
    <n v="75"/>
    <n v="7568"/>
    <n v="6"/>
    <n v="5"/>
    <x v="0"/>
    <s v="NO"/>
    <x v="0"/>
    <s v="Venta Mala"/>
  </r>
  <r>
    <n v="1307570"/>
    <x v="496"/>
    <s v="Jeremy Lonsdale"/>
    <s v="163 Concord Road,North Strathfield"/>
    <s v="Sydney"/>
    <s v="NSW"/>
    <x v="1"/>
    <x v="13"/>
    <s v="Alto"/>
    <s v="Carpetas colgantes artesanales"/>
    <x v="0"/>
    <s v="Paquete pequeño"/>
    <x v="1"/>
    <d v="2013-11-03T00:00:00"/>
    <n v="365"/>
    <n v="598"/>
    <n v="233"/>
    <n v="11"/>
    <n v="6578"/>
    <n v="0.03"/>
    <n v="197.34"/>
    <n v="6380.66"/>
    <n v="149"/>
    <n v="6148"/>
    <n v="3"/>
    <n v="11"/>
    <x v="2"/>
    <s v="NO"/>
    <x v="1"/>
    <s v="Venta Mala"/>
  </r>
  <r>
    <n v="1307570"/>
    <x v="497"/>
    <s v="Lisa DeCherney"/>
    <s v="523 King St,Newtown"/>
    <s v="Sydney"/>
    <s v="NSW"/>
    <x v="2"/>
    <x v="6"/>
    <s v="No especificado"/>
    <s v="Fotocopiadora HFX LaserJet 3310"/>
    <x v="0"/>
    <s v="Bolsa de envoltura"/>
    <x v="0"/>
    <d v="2016-10-25T00:00:00"/>
    <n v="37799"/>
    <n v="59999"/>
    <n v="22200"/>
    <n v="32"/>
    <n v="1919968"/>
    <n v="0.01"/>
    <n v="19199.68"/>
    <n v="1900768.32"/>
    <n v="2449"/>
    <n v="275622"/>
    <n v="14"/>
    <n v="10"/>
    <x v="3"/>
    <s v="SI"/>
    <x v="1"/>
    <s v="Venta Mala"/>
  </r>
  <r>
    <n v="1307570"/>
    <x v="498"/>
    <s v="Raymond Book"/>
    <s v="Shop 1, 186-190 Church Street,Parramatta;46a Macleay Street,Potts Point"/>
    <s v="Sydney"/>
    <s v="NSW"/>
    <x v="3"/>
    <x v="4"/>
    <s v="Medio"/>
    <s v="Postes de encuadernación"/>
    <x v="1"/>
    <s v="Caja pequeña"/>
    <x v="0"/>
    <d v="2014-07-14T00:00:00"/>
    <n v="350"/>
    <n v="574"/>
    <n v="224"/>
    <n v="27"/>
    <n v="15498"/>
    <n v="0.05"/>
    <n v="774.90000000000009"/>
    <n v="14723.1"/>
    <n v="501"/>
    <n v="26331"/>
    <n v="12"/>
    <n v="7"/>
    <x v="0"/>
    <s v="NO"/>
    <x v="0"/>
    <s v="Venta Mala"/>
  </r>
  <r>
    <n v="1307570"/>
    <x v="499"/>
    <s v="Patrick ODonnell"/>
    <s v="21 Wentworth St,Parramatta"/>
    <s v="Sydney"/>
    <s v="NSW"/>
    <x v="0"/>
    <x v="6"/>
    <s v="Medio"/>
    <s v="Teclado programable Adesso de 142 teclas"/>
    <x v="0"/>
    <s v="Caja pequeña"/>
    <x v="0"/>
    <d v="2016-01-29T00:00:00"/>
    <n v="3202"/>
    <n v="15248"/>
    <n v="12046"/>
    <n v="16"/>
    <n v="243968"/>
    <n v="0"/>
    <n v="0"/>
    <n v="243968"/>
    <n v="400"/>
    <n v="221931"/>
    <n v="28"/>
    <n v="1"/>
    <x v="3"/>
    <s v="SI"/>
    <x v="0"/>
    <s v="Buena Venta"/>
  </r>
  <r>
    <n v="1307570"/>
    <x v="500"/>
    <s v="Perel Freme"/>
    <s v="531 King St,Newtown"/>
    <s v="Sydney"/>
    <s v="NSW"/>
    <x v="1"/>
    <x v="4"/>
    <s v="No especificado"/>
    <s v="Postes de encuadernación"/>
    <x v="2"/>
    <s v="Paquete pequeño"/>
    <x v="0"/>
    <d v="2014-03-26T00:00:00"/>
    <n v="350"/>
    <n v="574"/>
    <n v="224"/>
    <n v="7"/>
    <n v="4018"/>
    <n v="0.01"/>
    <n v="40.18"/>
    <n v="3977.82"/>
    <n v="501"/>
    <n v="26331"/>
    <n v="25"/>
    <n v="3"/>
    <x v="0"/>
    <s v="NO"/>
    <x v="1"/>
    <s v="Venta Mala"/>
  </r>
  <r>
    <n v="1307936"/>
    <x v="8"/>
    <s v="John Lee"/>
    <s v="180 High Street,Windsor"/>
    <s v="Melbourne"/>
    <s v="VIC"/>
    <x v="0"/>
    <x v="2"/>
    <s v="No especificado"/>
    <s v="Teclado TechSavi Internet Navigator"/>
    <x v="0"/>
    <s v="Bolsa de envoltura"/>
    <x v="1"/>
    <d v="2014-06-10T00:00:00"/>
    <n v="651"/>
    <n v="3098"/>
    <n v="2447"/>
    <n v="31"/>
    <n v="96038"/>
    <n v="0.01"/>
    <n v="960.38"/>
    <n v="95077.62"/>
    <n v="650"/>
    <n v="83787"/>
    <n v="8"/>
    <n v="6"/>
    <x v="0"/>
    <s v="NO"/>
    <x v="0"/>
    <s v="Buena Venta"/>
  </r>
  <r>
    <n v="1307936"/>
    <x v="312"/>
    <s v="Jamie Kunitz"/>
    <s v="Sydney Fish Market, Bank Street, Sydney"/>
    <s v="Sydney"/>
    <s v="NSW"/>
    <x v="1"/>
    <x v="3"/>
    <s v="No especificado"/>
    <s v="Sobres de entreoficina de colores Smiths"/>
    <x v="0"/>
    <s v="Bolsa de envoltura"/>
    <x v="0"/>
    <d v="2014-11-20T00:00:00"/>
    <n v="1983"/>
    <n v="3098"/>
    <n v="1115"/>
    <n v="18"/>
    <n v="55764"/>
    <n v="0.04"/>
    <n v="2230.56"/>
    <n v="53533.440000000002"/>
    <n v="1951"/>
    <n v="48576"/>
    <n v="18"/>
    <n v="11"/>
    <x v="0"/>
    <s v="NO"/>
    <x v="0"/>
    <s v="Venta Mala"/>
  </r>
  <r>
    <n v="1307936"/>
    <x v="62"/>
    <s v="John Lucas"/>
    <s v="188 Pitt Street,Sydney"/>
    <s v="Sydney"/>
    <s v="NSW"/>
    <x v="0"/>
    <x v="0"/>
    <s v="Bajo"/>
    <s v="Etiquetas Artisan 474"/>
    <x v="0"/>
    <s v="Bolsa de envoltura"/>
    <x v="0"/>
    <d v="2014-08-09T00:00:00"/>
    <n v="184"/>
    <n v="288"/>
    <n v="104"/>
    <n v="47"/>
    <n v="13536"/>
    <n v="7.0000000000000007E-2"/>
    <n v="947.5200000000001"/>
    <n v="12588.48"/>
    <n v="99"/>
    <n v="8834"/>
    <n v="7"/>
    <n v="8"/>
    <x v="0"/>
    <s v="NO"/>
    <x v="0"/>
    <s v="Venta Mala"/>
  </r>
  <r>
    <n v="1307936"/>
    <x v="25"/>
    <s v="Gary Hwang"/>
    <s v="60 York St,Sydney"/>
    <s v="Sydney"/>
    <s v="NSW"/>
    <x v="3"/>
    <x v="13"/>
    <s v="Medio"/>
    <s v="Postes de encuadernación"/>
    <x v="1"/>
    <s v="Caja pequeña"/>
    <x v="0"/>
    <d v="2014-02-27T00:00:00"/>
    <n v="350"/>
    <n v="574"/>
    <n v="224"/>
    <n v="33"/>
    <n v="18942"/>
    <n v="0.01"/>
    <n v="189.42000000000002"/>
    <n v="18752.580000000002"/>
    <n v="501"/>
    <n v="21433"/>
    <n v="25"/>
    <n v="2"/>
    <x v="0"/>
    <s v="NO"/>
    <x v="0"/>
    <s v="Venta Mala"/>
  </r>
  <r>
    <n v="1307936"/>
    <x v="287"/>
    <s v="Tom Ashbrook"/>
    <s v="Westfield Sydney,Sydney"/>
    <s v="Sydney"/>
    <s v="NSW"/>
    <x v="0"/>
    <x v="1"/>
    <s v="Alto"/>
    <s v="Alto Perma 2700 Cajones de almacenamiento apilables"/>
    <x v="1"/>
    <s v="Caja pequeña"/>
    <x v="1"/>
    <d v="2015-03-23T00:00:00"/>
    <n v="892"/>
    <n v="2974"/>
    <n v="2082"/>
    <n v="29"/>
    <n v="86246"/>
    <n v="0.03"/>
    <n v="2587.38"/>
    <n v="83658.62"/>
    <n v="664"/>
    <n v="23169"/>
    <n v="22"/>
    <n v="3"/>
    <x v="1"/>
    <s v="NO"/>
    <x v="0"/>
    <s v="Venta Mala"/>
  </r>
  <r>
    <n v="1309031"/>
    <x v="468"/>
    <s v="Lena Radford"/>
    <s v="4A Lyons St,Strathfield"/>
    <s v="Sydney"/>
    <s v="NSW"/>
    <x v="3"/>
    <x v="0"/>
    <s v="Bajo"/>
    <s v="Alto Perma 2700 Cajones de almacenamiento apilables"/>
    <x v="0"/>
    <s v="Caja pequeña"/>
    <x v="0"/>
    <d v="2014-03-01T00:00:00"/>
    <n v="892"/>
    <n v="2974"/>
    <n v="2082"/>
    <n v="50"/>
    <n v="148700"/>
    <n v="0.09"/>
    <n v="13383"/>
    <n v="135317"/>
    <n v="664"/>
    <n v="50000"/>
    <n v="28"/>
    <n v="2"/>
    <x v="0"/>
    <s v="SI"/>
    <x v="1"/>
    <s v="Venta Mala"/>
  </r>
  <r>
    <n v="1309397"/>
    <x v="266"/>
    <s v="Justin Ellison"/>
    <s v="163 Concord Road,North Strathfield"/>
    <s v="Sydney"/>
    <s v="NSW"/>
    <x v="3"/>
    <x v="13"/>
    <s v="Bajo"/>
    <s v="Carpetas económicas"/>
    <x v="0"/>
    <s v="Caja pequeña"/>
    <x v="0"/>
    <d v="2014-03-26T00:00:00"/>
    <n v="133"/>
    <n v="208"/>
    <n v="75"/>
    <n v="12"/>
    <n v="2496"/>
    <n v="0.04"/>
    <n v="99.84"/>
    <n v="2396.16"/>
    <n v="149"/>
    <n v="8469"/>
    <n v="12"/>
    <n v="3"/>
    <x v="0"/>
    <s v="NO"/>
    <x v="0"/>
    <s v="Venta Mala"/>
  </r>
  <r>
    <n v="1309397"/>
    <x v="114"/>
    <s v="Eric Barreto"/>
    <s v="359 Crown Street,Surry Hills"/>
    <s v="Sydney"/>
    <s v="NSW"/>
    <x v="0"/>
    <x v="3"/>
    <s v="Crítico"/>
    <s v="Alto Perma 3000 Cajones de almacenamiento apilables"/>
    <x v="0"/>
    <s v="Bolsa de envoltura"/>
    <x v="0"/>
    <d v="2013-10-04T00:00:00"/>
    <n v="892"/>
    <n v="2974"/>
    <n v="2082"/>
    <n v="17"/>
    <n v="50558"/>
    <n v="0.02"/>
    <n v="1011.16"/>
    <n v="49546.84"/>
    <n v="664"/>
    <n v="82168"/>
    <n v="4"/>
    <n v="10"/>
    <x v="2"/>
    <s v="NO"/>
    <x v="0"/>
    <s v="Buena Venta"/>
  </r>
  <r>
    <n v="1309397"/>
    <x v="242"/>
    <s v="Paul Prost"/>
    <s v="120 Hardware St,Melbourne"/>
    <s v="Melbourne"/>
    <s v="VIC"/>
    <x v="1"/>
    <x v="8"/>
    <s v="Crítico"/>
    <s v="Libro de registro de mensajes de voz por cable"/>
    <x v="0"/>
    <s v="Bolsa de envoltura"/>
    <x v="0"/>
    <d v="2013-10-29T00:00:00"/>
    <n v="290"/>
    <n v="476"/>
    <n v="186"/>
    <n v="36"/>
    <n v="17136"/>
    <n v="0"/>
    <n v="0"/>
    <n v="17136"/>
    <n v="88"/>
    <n v="7362"/>
    <n v="28"/>
    <n v="10"/>
    <x v="2"/>
    <s v="NO"/>
    <x v="1"/>
    <s v="Venta Mala"/>
  </r>
  <r>
    <n v="1309397"/>
    <x v="106"/>
    <s v="Yana Sorensen"/>
    <s v="53-55 Liverpool St,Sydney"/>
    <s v="Sydney"/>
    <s v="NSW"/>
    <x v="1"/>
    <x v="0"/>
    <s v="Bajo"/>
    <s v="Carpetas económicas"/>
    <x v="0"/>
    <s v="Bolsa de envoltura"/>
    <x v="0"/>
    <d v="2014-02-20T00:00:00"/>
    <n v="133"/>
    <n v="208"/>
    <n v="75"/>
    <n v="4"/>
    <n v="832"/>
    <n v="0.09"/>
    <n v="74.88"/>
    <n v="757.12"/>
    <n v="149"/>
    <n v="8469"/>
    <n v="15"/>
    <n v="2"/>
    <x v="0"/>
    <s v="NO"/>
    <x v="1"/>
    <s v="Venta Mala"/>
  </r>
  <r>
    <n v="1309397"/>
    <x v="198"/>
    <s v="Pester Thompr"/>
    <s v="60 Commercial Rd,Prahran"/>
    <s v="Melbourne"/>
    <s v="VIC"/>
    <x v="1"/>
    <x v="8"/>
    <s v="No especificado"/>
    <s v="Papel Pergamino Alto, Colores Surtidos"/>
    <x v="0"/>
    <s v="Bolsa de envoltura"/>
    <x v="1"/>
    <d v="2014-06-07T00:00:00"/>
    <n v="459"/>
    <n v="728"/>
    <n v="269"/>
    <n v="11"/>
    <n v="8008"/>
    <n v="0"/>
    <n v="0"/>
    <n v="8008"/>
    <n v="1115"/>
    <n v="52969"/>
    <n v="5"/>
    <n v="6"/>
    <x v="0"/>
    <s v="NO"/>
    <x v="0"/>
    <s v="Venta Mala"/>
  </r>
  <r>
    <n v="1309762"/>
    <x v="19"/>
    <s v="Toby Swindell"/>
    <s v="61 York St,Sydney"/>
    <s v="Sydney"/>
    <s v="NSW"/>
    <x v="3"/>
    <x v="9"/>
    <s v="Alto"/>
    <s v="Carpeta Artisan Legal de 4 Anillas"/>
    <x v="1"/>
    <s v="Tambor Jumbo"/>
    <x v="2"/>
    <d v="2013-02-23T00:00:00"/>
    <n v="1364"/>
    <n v="2098"/>
    <n v="734"/>
    <n v="6"/>
    <n v="12588"/>
    <n v="0.08"/>
    <n v="1007.0400000000001"/>
    <n v="11580.96"/>
    <n v="149"/>
    <n v="66337"/>
    <n v="22"/>
    <n v="2"/>
    <x v="2"/>
    <s v="NO"/>
    <x v="1"/>
    <s v="Venta Mala"/>
  </r>
  <r>
    <n v="1310127"/>
    <x v="91"/>
    <s v="Chad McGuire"/>
    <s v="81 MacLeay St,Potts Point"/>
    <s v="Sydney"/>
    <s v="NSW"/>
    <x v="0"/>
    <x v="7"/>
    <s v="No especificado"/>
    <s v="Lengüetas de plástico reposicionables imprimibles artesanalmente"/>
    <x v="0"/>
    <s v="Caja pequeña"/>
    <x v="0"/>
    <d v="2014-02-25T00:00:00"/>
    <n v="533"/>
    <n v="860"/>
    <n v="327"/>
    <n v="36"/>
    <n v="30960"/>
    <n v="0.01"/>
    <n v="309.60000000000002"/>
    <n v="30650.400000000001"/>
    <n v="619"/>
    <n v="4334"/>
    <n v="24"/>
    <n v="2"/>
    <x v="0"/>
    <s v="NO"/>
    <x v="1"/>
    <s v="Venta Mala"/>
  </r>
  <r>
    <n v="1310127"/>
    <x v="501"/>
    <s v="Philip Brown"/>
    <s v="499-501 Lygon Street,Carlton North"/>
    <s v="Melbourne"/>
    <s v="VIC"/>
    <x v="1"/>
    <x v="8"/>
    <s v="Crítico"/>
    <s v="Clips de carpeta de OIC"/>
    <x v="0"/>
    <s v="Caja pequeña"/>
    <x v="0"/>
    <d v="2014-07-29T00:00:00"/>
    <n v="93"/>
    <n v="148"/>
    <n v="55"/>
    <n v="36"/>
    <n v="5328"/>
    <n v="0.05"/>
    <n v="266.40000000000003"/>
    <n v="5061.6000000000004"/>
    <n v="70"/>
    <n v="4048"/>
    <n v="27"/>
    <n v="7"/>
    <x v="0"/>
    <s v="NO"/>
    <x v="1"/>
    <s v="Venta Mala"/>
  </r>
  <r>
    <n v="1311223"/>
    <x v="173"/>
    <s v="Paul Lucas"/>
    <s v="8 Quay Street,Haymarket"/>
    <s v="Sydney"/>
    <s v="NSW"/>
    <x v="1"/>
    <x v="9"/>
    <s v="Crítico"/>
    <s v="Sobres estándar de Smiths"/>
    <x v="0"/>
    <s v="Paquete pequeño"/>
    <x v="0"/>
    <d v="2013-06-25T00:00:00"/>
    <n v="352"/>
    <n v="568"/>
    <n v="216"/>
    <n v="35"/>
    <n v="19880"/>
    <n v="0.02"/>
    <n v="397.6"/>
    <n v="19482.400000000001"/>
    <n v="139"/>
    <n v="13063"/>
    <n v="24"/>
    <n v="6"/>
    <x v="2"/>
    <s v="NO"/>
    <x v="1"/>
    <s v="Venta Mala"/>
  </r>
  <r>
    <n v="1311223"/>
    <x v="75"/>
    <s v="Eugene Moren"/>
    <s v="85-113 Dunning Ave,Rosebery"/>
    <s v="Sydney"/>
    <s v="NSW"/>
    <x v="3"/>
    <x v="4"/>
    <s v="Crítico"/>
    <s v="Fotocopiadora HFX LaserJet 3310"/>
    <x v="0"/>
    <s v="Caja pequeña"/>
    <x v="1"/>
    <d v="2013-05-29T00:00:00"/>
    <n v="37799"/>
    <n v="59999"/>
    <n v="22200"/>
    <n v="43"/>
    <n v="2579957"/>
    <n v="0.03"/>
    <n v="77398.709999999992"/>
    <n v="2502558.29"/>
    <n v="2449"/>
    <n v="285375"/>
    <n v="29"/>
    <n v="5"/>
    <x v="2"/>
    <s v="SI"/>
    <x v="1"/>
    <s v="Venta Mala"/>
  </r>
  <r>
    <n v="1311588"/>
    <x v="322"/>
    <s v="Trudy Brown"/>
    <s v="180 High Street,Windsor"/>
    <s v="Melbourne"/>
    <s v="VIC"/>
    <x v="1"/>
    <x v="2"/>
    <s v="Alto"/>
    <s v="Tijeras rectas Apex"/>
    <x v="0"/>
    <s v="Caja pequeña"/>
    <x v="0"/>
    <d v="2013-12-07T00:00:00"/>
    <n v="519"/>
    <n v="1298"/>
    <n v="779"/>
    <n v="24"/>
    <n v="31152"/>
    <n v="7.0000000000000007E-2"/>
    <n v="2180.6400000000003"/>
    <n v="28971.360000000001"/>
    <n v="314"/>
    <n v="29424"/>
    <n v="5"/>
    <n v="12"/>
    <x v="2"/>
    <s v="NO"/>
    <x v="0"/>
    <s v="Venta Mala"/>
  </r>
  <r>
    <n v="1311588"/>
    <x v="303"/>
    <s v="Jasper Cacioppo"/>
    <s v="260 Marrickville Rd,Marrickville"/>
    <s v="Sydney"/>
    <s v="NSW"/>
    <x v="1"/>
    <x v="5"/>
    <s v="Crítico"/>
    <s v="Tijeras rectas Apex"/>
    <x v="0"/>
    <s v="Caja pequeña"/>
    <x v="0"/>
    <d v="2013-09-17T00:00:00"/>
    <n v="519"/>
    <n v="1298"/>
    <n v="779"/>
    <n v="30"/>
    <n v="38940"/>
    <n v="0.08"/>
    <n v="3115.2000000000003"/>
    <n v="35824.800000000003"/>
    <n v="314"/>
    <n v="32619"/>
    <n v="14"/>
    <n v="9"/>
    <x v="2"/>
    <s v="NO"/>
    <x v="0"/>
    <s v="Venta Mala"/>
  </r>
  <r>
    <n v="1311588"/>
    <x v="9"/>
    <s v="Ritsa Hightower"/>
    <s v="1/160 Anzac Parade,Kensington"/>
    <s v="Sydney"/>
    <s v="NSW"/>
    <x v="2"/>
    <x v="1"/>
    <s v="Medio"/>
    <s v="Teclado de acceso TechSavi"/>
    <x v="0"/>
    <s v="Caja pequeña"/>
    <x v="1"/>
    <d v="2014-10-04T00:00:00"/>
    <n v="1007"/>
    <n v="1598"/>
    <n v="591"/>
    <n v="43"/>
    <n v="68714"/>
    <n v="0.01"/>
    <n v="687.14"/>
    <n v="68026.86"/>
    <n v="400"/>
    <n v="59334"/>
    <n v="2"/>
    <n v="10"/>
    <x v="0"/>
    <s v="NO"/>
    <x v="0"/>
    <s v="Venta Mala"/>
  </r>
  <r>
    <n v="1311588"/>
    <x v="288"/>
    <s v="Steve Nguyen"/>
    <s v="61 York St,Sydney"/>
    <s v="Sydney"/>
    <s v="NSW"/>
    <x v="0"/>
    <x v="9"/>
    <s v="No especificado"/>
    <s v="Etiquetas Artisan 487"/>
    <x v="1"/>
    <s v="Caja pequeña"/>
    <x v="1"/>
    <d v="2014-02-13T00:00:00"/>
    <n v="229"/>
    <n v="369"/>
    <n v="140"/>
    <n v="38"/>
    <n v="14022"/>
    <n v="0"/>
    <n v="0"/>
    <n v="14022"/>
    <n v="50"/>
    <n v="11609"/>
    <n v="13"/>
    <n v="2"/>
    <x v="0"/>
    <s v="NO"/>
    <x v="0"/>
    <s v="Venta Mala"/>
  </r>
  <r>
    <n v="1311588"/>
    <x v="502"/>
    <s v="Jennifer Patt"/>
    <s v="523 King St,Newtown"/>
    <s v="Sydney"/>
    <s v="NSW"/>
    <x v="2"/>
    <x v="6"/>
    <s v="Alto"/>
    <s v="Punzón alto de 3 agujeros"/>
    <x v="0"/>
    <s v="Bolsa de envoltura"/>
    <x v="0"/>
    <d v="2014-05-14T00:00:00"/>
    <n v="276"/>
    <n v="438"/>
    <n v="162"/>
    <n v="43"/>
    <n v="18834"/>
    <n v="0.03"/>
    <n v="565.02"/>
    <n v="18268.98"/>
    <n v="621"/>
    <n v="12307"/>
    <n v="13"/>
    <n v="5"/>
    <x v="0"/>
    <s v="NO"/>
    <x v="1"/>
    <s v="Venta Mala"/>
  </r>
  <r>
    <n v="1311588"/>
    <x v="503"/>
    <s v="Mike Kennedy"/>
    <s v="99 Lygon Street,East Brunswick"/>
    <s v="Melbourne"/>
    <s v="VIC"/>
    <x v="3"/>
    <x v="2"/>
    <s v="Bajo"/>
    <s v="Carpetas colgantes artesanales"/>
    <x v="1"/>
    <s v="Caja pequeña"/>
    <x v="0"/>
    <d v="2015-04-01T00:00:00"/>
    <n v="365"/>
    <n v="598"/>
    <n v="233"/>
    <n v="31"/>
    <n v="18538"/>
    <n v="0"/>
    <n v="0"/>
    <n v="18538"/>
    <n v="149"/>
    <n v="12207"/>
    <n v="29"/>
    <n v="3"/>
    <x v="1"/>
    <s v="NO"/>
    <x v="1"/>
    <s v="Venta Mala"/>
  </r>
  <r>
    <n v="1311588"/>
    <x v="48"/>
    <s v="Henry Goldwyn"/>
    <s v="541 Church St,Richmond"/>
    <s v="Melbourne"/>
    <s v="VIC"/>
    <x v="3"/>
    <x v="8"/>
    <s v="Alto"/>
    <s v="Tijeras de acero inoxidable preferidas de Apex"/>
    <x v="0"/>
    <s v="Bolsa de envoltura"/>
    <x v="0"/>
    <d v="2013-12-19T00:00:00"/>
    <n v="250"/>
    <n v="568"/>
    <n v="318"/>
    <n v="16"/>
    <n v="9088"/>
    <n v="0.01"/>
    <n v="90.88"/>
    <n v="8997.1200000000008"/>
    <n v="360"/>
    <n v="12673"/>
    <n v="16"/>
    <n v="12"/>
    <x v="2"/>
    <s v="NO"/>
    <x v="0"/>
    <s v="Venta Mala"/>
  </r>
  <r>
    <n v="1311588"/>
    <x v="266"/>
    <s v="Matt Collister"/>
    <s v="99 Glebe Point Rd,Glebe"/>
    <s v="Sydney"/>
    <s v="NSW"/>
    <x v="3"/>
    <x v="1"/>
    <s v="Crítico"/>
    <s v="Carpetas colgantes artesanales"/>
    <x v="0"/>
    <s v="Bolsa de envoltura"/>
    <x v="0"/>
    <d v="2014-03-13T00:00:00"/>
    <n v="365"/>
    <n v="598"/>
    <n v="233"/>
    <n v="33"/>
    <n v="19734"/>
    <n v="0.03"/>
    <n v="592.02"/>
    <n v="19141.98"/>
    <n v="149"/>
    <n v="12307"/>
    <n v="12"/>
    <n v="3"/>
    <x v="0"/>
    <s v="NO"/>
    <x v="0"/>
    <s v="Venta Mala"/>
  </r>
  <r>
    <n v="1311953"/>
    <x v="317"/>
    <s v="Steve Chapman"/>
    <s v="1/50-58 Hunter St,Sydney"/>
    <s v="Sydney"/>
    <s v="NSW"/>
    <x v="2"/>
    <x v="11"/>
    <s v="Bajo"/>
    <s v="Etiquetas Artisan 487"/>
    <x v="1"/>
    <s v="Tambor Jumbo"/>
    <x v="2"/>
    <d v="2014-04-11T00:00:00"/>
    <n v="229"/>
    <n v="369"/>
    <n v="140"/>
    <n v="34"/>
    <n v="12546"/>
    <n v="0.02"/>
    <n v="250.92000000000002"/>
    <n v="12295.08"/>
    <n v="50"/>
    <n v="4324"/>
    <n v="6"/>
    <n v="4"/>
    <x v="0"/>
    <s v="NO"/>
    <x v="0"/>
    <s v="Venta Mala"/>
  </r>
  <r>
    <n v="1312319"/>
    <x v="184"/>
    <s v="Mike Gockenbach"/>
    <s v="180 High Street,Windsor"/>
    <s v="Melbourne"/>
    <s v="VIC"/>
    <x v="3"/>
    <x v="2"/>
    <s v="Bajo"/>
    <s v="Teclado de acceso TechSavi"/>
    <x v="1"/>
    <s v="Caja pequeña"/>
    <x v="1"/>
    <d v="2014-07-06T00:00:00"/>
    <n v="1007"/>
    <n v="1598"/>
    <n v="591"/>
    <n v="46"/>
    <n v="73508"/>
    <n v="0.01"/>
    <n v="735.08"/>
    <n v="72772.92"/>
    <n v="400"/>
    <n v="21533"/>
    <n v="4"/>
    <n v="7"/>
    <x v="0"/>
    <s v="NO"/>
    <x v="0"/>
    <s v="Venta Mala"/>
  </r>
  <r>
    <n v="1312319"/>
    <x v="25"/>
    <s v="Gary Hwang"/>
    <s v="60 York St,Sydney"/>
    <s v="Sydney"/>
    <s v="NSW"/>
    <x v="1"/>
    <x v="13"/>
    <s v="Crítico"/>
    <s v="Resaltadores de acento principales constantes"/>
    <x v="0"/>
    <s v="Caja pequeña"/>
    <x v="0"/>
    <d v="2014-02-27T00:00:00"/>
    <n v="375"/>
    <n v="708"/>
    <n v="333"/>
    <n v="31"/>
    <n v="21948"/>
    <n v="0.09"/>
    <n v="1975.32"/>
    <n v="19972.68"/>
    <n v="235"/>
    <n v="21533"/>
    <n v="25"/>
    <n v="2"/>
    <x v="0"/>
    <s v="NO"/>
    <x v="0"/>
    <s v="Venta Mala"/>
  </r>
  <r>
    <n v="1312319"/>
    <x v="47"/>
    <s v="Roy Skaria"/>
    <s v="2/797 Botany Rd,Rosebery"/>
    <s v="Sydney"/>
    <s v="NSW"/>
    <x v="0"/>
    <x v="7"/>
    <s v="Alto"/>
    <s v="Marco de documentos de aluminio"/>
    <x v="0"/>
    <s v="Bolsa de envoltura"/>
    <x v="0"/>
    <d v="2013-05-21T00:00:00"/>
    <n v="550"/>
    <n v="1222"/>
    <n v="672"/>
    <n v="34"/>
    <n v="41548"/>
    <n v="0.08"/>
    <n v="3323.84"/>
    <n v="38224.160000000003"/>
    <n v="285"/>
    <n v="43058"/>
    <n v="20"/>
    <n v="5"/>
    <x v="2"/>
    <s v="NO"/>
    <x v="0"/>
    <s v="Venta Mala"/>
  </r>
  <r>
    <n v="1312684"/>
    <x v="35"/>
    <s v="Rick Duston"/>
    <s v="260 Marrickville Rd,Marrickville"/>
    <s v="Sydney"/>
    <s v="NSW"/>
    <x v="1"/>
    <x v="5"/>
    <s v="No especificado"/>
    <s v="Teclado Beekin de 105 teclas negro"/>
    <x v="0"/>
    <s v="Bolsa de envoltura"/>
    <x v="0"/>
    <d v="2013-05-31T00:00:00"/>
    <n v="639"/>
    <n v="1998"/>
    <n v="1359"/>
    <n v="8"/>
    <n v="15984"/>
    <n v="0.01"/>
    <n v="159.84"/>
    <n v="15824.16"/>
    <n v="400"/>
    <n v="26857"/>
    <n v="31"/>
    <n v="5"/>
    <x v="2"/>
    <s v="NO"/>
    <x v="1"/>
    <s v="Venta Mala"/>
  </r>
  <r>
    <n v="1312684"/>
    <x v="115"/>
    <s v="Mike Vittorini"/>
    <s v="211/25-29 Dixon St,Haymarket"/>
    <s v="Sydney"/>
    <s v="NSW"/>
    <x v="0"/>
    <x v="11"/>
    <s v="Medio"/>
    <s v="Alto Perma 2700 Cajones de almacenamiento apilables"/>
    <x v="0"/>
    <s v="Bolsa de envoltura"/>
    <x v="0"/>
    <d v="2015-07-20T00:00:00"/>
    <n v="892"/>
    <n v="2974"/>
    <n v="2082"/>
    <n v="22"/>
    <n v="65428"/>
    <n v="0.09"/>
    <n v="5888.5199999999995"/>
    <n v="59539.48"/>
    <n v="664"/>
    <n v="23168"/>
    <n v="18"/>
    <n v="7"/>
    <x v="1"/>
    <s v="NO"/>
    <x v="1"/>
    <s v="Venta Mala"/>
  </r>
  <r>
    <n v="1313049"/>
    <x v="383"/>
    <s v="Christopher Schild"/>
    <s v="4A Lyons St,Strathfield"/>
    <s v="Sydney"/>
    <s v="NSW"/>
    <x v="0"/>
    <x v="0"/>
    <s v="Alto"/>
    <s v="Archivo Smiths Caddy"/>
    <x v="0"/>
    <s v="Caja pequeña"/>
    <x v="0"/>
    <d v="2013-05-26T00:00:00"/>
    <n v="403"/>
    <n v="938"/>
    <n v="535"/>
    <n v="28"/>
    <n v="26264"/>
    <n v="0.01"/>
    <n v="262.64"/>
    <n v="26001.360000000001"/>
    <n v="728"/>
    <n v="23496"/>
    <n v="24"/>
    <n v="5"/>
    <x v="2"/>
    <s v="NO"/>
    <x v="0"/>
    <s v="Venta Mala"/>
  </r>
  <r>
    <n v="1313049"/>
    <x v="504"/>
    <s v="Neil French"/>
    <s v="523 King St,Newtown"/>
    <s v="Sydney"/>
    <s v="NSW"/>
    <x v="0"/>
    <x v="6"/>
    <s v="Bajo"/>
    <s v="Alto Perma 2700 Cajones de almacenamiento apilables"/>
    <x v="1"/>
    <s v="Caja pequeña"/>
    <x v="0"/>
    <d v="2013-09-29T00:00:00"/>
    <n v="892"/>
    <n v="2974"/>
    <n v="2082"/>
    <n v="47"/>
    <n v="139778"/>
    <n v="0.04"/>
    <n v="5591.12"/>
    <n v="134186.88"/>
    <n v="664"/>
    <n v="81564"/>
    <n v="28"/>
    <n v="8"/>
    <x v="2"/>
    <s v="SI"/>
    <x v="0"/>
    <s v="Buena Venta"/>
  </r>
  <r>
    <n v="1313414"/>
    <x v="237"/>
    <s v="Alex Grayson"/>
    <s v="644 George St,Sydney"/>
    <s v="Sydney"/>
    <s v="NSW"/>
    <x v="0"/>
    <x v="10"/>
    <s v="Medio"/>
    <s v="Papel Pergamino Alto, Colores Surtidos"/>
    <x v="0"/>
    <s v="Caja pequeña"/>
    <x v="0"/>
    <d v="2013-08-02T00:00:00"/>
    <n v="459"/>
    <n v="728"/>
    <n v="269"/>
    <n v="27"/>
    <n v="19656"/>
    <n v="0.01"/>
    <n v="196.56"/>
    <n v="19459.439999999999"/>
    <n v="1115"/>
    <n v="8032"/>
    <n v="31"/>
    <n v="7"/>
    <x v="2"/>
    <s v="NO"/>
    <x v="0"/>
    <s v="Venta Mala"/>
  </r>
  <r>
    <n v="1313414"/>
    <x v="192"/>
    <s v="Mitch Gastineau"/>
    <s v="85-113 Dunning Ave,Rosebery"/>
    <s v="Sydney"/>
    <s v="NSW"/>
    <x v="1"/>
    <x v="4"/>
    <s v="Medio"/>
    <s v="Marco de documentos de aluminio"/>
    <x v="0"/>
    <s v="Caja pequeña"/>
    <x v="0"/>
    <d v="2013-07-04T00:00:00"/>
    <n v="550"/>
    <n v="1222"/>
    <n v="672"/>
    <n v="21"/>
    <n v="25662"/>
    <n v="0.02"/>
    <n v="513.24"/>
    <n v="25148.76"/>
    <n v="285"/>
    <n v="32391"/>
    <n v="30"/>
    <n v="6"/>
    <x v="2"/>
    <s v="NO"/>
    <x v="0"/>
    <s v="Venta Mala"/>
  </r>
  <r>
    <n v="1313414"/>
    <x v="460"/>
    <s v="Mike Kennedy"/>
    <s v="99 Lygon Street,East Brunswick"/>
    <s v="Melbourne"/>
    <s v="VIC"/>
    <x v="0"/>
    <x v="2"/>
    <s v="Bajo"/>
    <s v="Sobres reciclados kraft marrón"/>
    <x v="0"/>
    <s v="Bolsa de envoltura"/>
    <x v="0"/>
    <d v="2014-04-09T00:00:00"/>
    <n v="1104"/>
    <n v="1698"/>
    <n v="594"/>
    <n v="26"/>
    <n v="44148"/>
    <n v="0.09"/>
    <n v="3973.3199999999997"/>
    <n v="40174.68"/>
    <n v="1239"/>
    <n v="72437"/>
    <n v="17"/>
    <n v="4"/>
    <x v="0"/>
    <s v="NO"/>
    <x v="0"/>
    <s v="Venta Mala"/>
  </r>
  <r>
    <n v="1313780"/>
    <x v="496"/>
    <s v="Tom Prescott"/>
    <s v="8 Rankins Lane ,Melbourne"/>
    <s v="Melbourne"/>
    <s v="VIC"/>
    <x v="1"/>
    <x v="2"/>
    <s v="Medio"/>
    <s v="Lápices de colores Pizazz"/>
    <x v="1"/>
    <s v="Caja grande"/>
    <x v="0"/>
    <d v="2013-11-04T00:00:00"/>
    <n v="176"/>
    <n v="294"/>
    <n v="118"/>
    <n v="41"/>
    <n v="12054"/>
    <n v="7.0000000000000007E-2"/>
    <n v="843.78000000000009"/>
    <n v="11210.22"/>
    <n v="81"/>
    <n v="4304"/>
    <n v="3"/>
    <n v="11"/>
    <x v="2"/>
    <s v="NO"/>
    <x v="1"/>
    <s v="Venta Mala"/>
  </r>
  <r>
    <n v="1313780"/>
    <x v="29"/>
    <s v="Magdelene Morse"/>
    <s v="53 Riley Street,Woolloomooloo"/>
    <s v="Sydney"/>
    <s v="NSW"/>
    <x v="3"/>
    <x v="0"/>
    <s v="Medio"/>
    <s v="Tijeras rectas Apex"/>
    <x v="0"/>
    <s v="Bolsa de envoltura"/>
    <x v="0"/>
    <d v="2015-07-30T00:00:00"/>
    <n v="519"/>
    <n v="1298"/>
    <n v="779"/>
    <n v="6"/>
    <n v="7788"/>
    <n v="0.05"/>
    <n v="389.40000000000003"/>
    <n v="7398.6"/>
    <n v="314"/>
    <n v="50354"/>
    <n v="23"/>
    <n v="7"/>
    <x v="1"/>
    <s v="NO"/>
    <x v="1"/>
    <s v="Venta Mala"/>
  </r>
  <r>
    <n v="1313780"/>
    <x v="130"/>
    <s v="Karl Brown"/>
    <s v="470 Anzac Parade,Kingsford"/>
    <s v="Sydney"/>
    <s v="NSW"/>
    <x v="3"/>
    <x v="0"/>
    <s v="Alto"/>
    <s v="Etiquetas Artisan 478"/>
    <x v="0"/>
    <s v="Caja pequeña"/>
    <x v="0"/>
    <d v="2013-07-26T00:00:00"/>
    <n v="314"/>
    <n v="491"/>
    <n v="177"/>
    <n v="26"/>
    <n v="12766"/>
    <n v="0.01"/>
    <n v="127.66"/>
    <n v="12638.34"/>
    <n v="50"/>
    <n v="5396"/>
    <n v="24"/>
    <n v="7"/>
    <x v="2"/>
    <s v="NO"/>
    <x v="0"/>
    <s v="Venta Mala"/>
  </r>
  <r>
    <n v="1313780"/>
    <x v="187"/>
    <s v="Christy Brittain"/>
    <s v="Shop 1, 186-190 Church Street,Parramatta;46a Macleay Street,Potts Point"/>
    <s v="Sydney"/>
    <s v="NSW"/>
    <x v="3"/>
    <x v="4"/>
    <s v="Crítico"/>
    <s v="Iluminador fluorescente Artisan Hi-Liter Comfort Grip, tinta amarilla"/>
    <x v="0"/>
    <s v="Caja pequeña"/>
    <x v="0"/>
    <d v="2013-07-16T00:00:00"/>
    <n v="105"/>
    <n v="195"/>
    <n v="90"/>
    <n v="32"/>
    <n v="6240"/>
    <n v="0.04"/>
    <n v="249.6"/>
    <n v="5990.4"/>
    <n v="163"/>
    <n v="5269"/>
    <n v="15"/>
    <n v="7"/>
    <x v="2"/>
    <s v="NO"/>
    <x v="0"/>
    <s v="Venta Mala"/>
  </r>
  <r>
    <n v="1313780"/>
    <x v="44"/>
    <s v="Giulietta Weimer"/>
    <s v="485 Crown St,Surry Hills"/>
    <s v="Sydney"/>
    <s v="NSW"/>
    <x v="3"/>
    <x v="9"/>
    <s v="No especificado"/>
    <s v="Etiquetas Artisan 487"/>
    <x v="2"/>
    <s v="Caja grande"/>
    <x v="0"/>
    <d v="2013-02-23T00:00:00"/>
    <n v="229"/>
    <n v="369"/>
    <n v="140"/>
    <n v="7"/>
    <n v="2583"/>
    <n v="0.02"/>
    <n v="51.660000000000004"/>
    <n v="2531.34"/>
    <n v="50"/>
    <n v="4380"/>
    <n v="23"/>
    <n v="2"/>
    <x v="2"/>
    <s v="NO"/>
    <x v="1"/>
    <s v="Venta Mala"/>
  </r>
  <r>
    <n v="1314145"/>
    <x v="449"/>
    <s v="Toby Swindell"/>
    <s v="273 George Street,Sydney"/>
    <s v="Sydney"/>
    <s v="NSW"/>
    <x v="3"/>
    <x v="9"/>
    <s v="Medio"/>
    <s v="Marco de documentos de aluminio"/>
    <x v="0"/>
    <s v="Paquete pequeño"/>
    <x v="0"/>
    <d v="2014-03-15T00:00:00"/>
    <n v="550"/>
    <n v="1222"/>
    <n v="672"/>
    <n v="10"/>
    <n v="12220"/>
    <n v="0.05"/>
    <n v="611"/>
    <n v="11609"/>
    <n v="285"/>
    <n v="50028"/>
    <n v="15"/>
    <n v="3"/>
    <x v="0"/>
    <s v="NO"/>
    <x v="1"/>
    <s v="Venta Mala"/>
  </r>
  <r>
    <n v="1314145"/>
    <x v="505"/>
    <s v="Pamela Coakley"/>
    <s v="120 Hardware St,Melbourne"/>
    <s v="Melbourne"/>
    <s v="VIC"/>
    <x v="0"/>
    <x v="8"/>
    <s v="Crítico"/>
    <s v="Fotocopiadora Cando PC940"/>
    <x v="0"/>
    <s v="Caja pequeña"/>
    <x v="0"/>
    <d v="2014-05-28T00:00:00"/>
    <n v="21600"/>
    <n v="44999"/>
    <n v="23399"/>
    <n v="8"/>
    <n v="359992"/>
    <n v="0.02"/>
    <n v="7199.84"/>
    <n v="352792.16"/>
    <n v="2449"/>
    <n v="1908358"/>
    <n v="25"/>
    <n v="5"/>
    <x v="0"/>
    <s v="SI"/>
    <x v="1"/>
    <s v="Venta Mala"/>
  </r>
  <r>
    <n v="1314145"/>
    <x v="505"/>
    <s v="Clytie Kelty"/>
    <s v="7 Khartoum Rd,Macquarie Park"/>
    <s v="Sydney"/>
    <s v="NSW"/>
    <x v="3"/>
    <x v="11"/>
    <s v="Bajo"/>
    <s v="Fotocopiadora Cando PC940"/>
    <x v="0"/>
    <s v="Caja pequeña"/>
    <x v="0"/>
    <d v="2014-05-29T00:00:00"/>
    <n v="21600"/>
    <n v="44999"/>
    <n v="23399"/>
    <n v="40"/>
    <n v="1799960"/>
    <n v="0.08"/>
    <n v="143996.80000000002"/>
    <n v="1655963.2"/>
    <n v="2449"/>
    <n v="1908358"/>
    <n v="25"/>
    <n v="5"/>
    <x v="0"/>
    <s v="SI"/>
    <x v="0"/>
    <s v="Buena Venta"/>
  </r>
  <r>
    <n v="1314145"/>
    <x v="505"/>
    <s v="Clytie Kelty"/>
    <s v="7 Khartoum Rd,Macquarie Park"/>
    <s v="Sydney"/>
    <s v="NSW"/>
    <x v="1"/>
    <x v="11"/>
    <s v="No especificado"/>
    <s v="Fotocopiadora Cando PC940"/>
    <x v="0"/>
    <s v="Caja pequeña"/>
    <x v="0"/>
    <d v="2014-05-29T00:00:00"/>
    <n v="21600"/>
    <n v="44999"/>
    <n v="23399"/>
    <n v="8"/>
    <n v="359992"/>
    <n v="0.06"/>
    <n v="21599.52"/>
    <n v="338392.48"/>
    <n v="2449"/>
    <n v="1908358"/>
    <n v="25"/>
    <n v="5"/>
    <x v="0"/>
    <s v="SI"/>
    <x v="0"/>
    <s v="Buena Venta"/>
  </r>
  <r>
    <n v="1314145"/>
    <x v="505"/>
    <s v="Clytie Kelty"/>
    <s v="7 Khartoum Rd,Macquarie Park"/>
    <s v="Sydney"/>
    <s v="NSW"/>
    <x v="1"/>
    <x v="11"/>
    <s v="Crítico"/>
    <s v="Fotocopiadora Cando PC940"/>
    <x v="0"/>
    <s v="Caja pequeña"/>
    <x v="1"/>
    <d v="2014-05-29T00:00:00"/>
    <n v="27899"/>
    <n v="44999"/>
    <n v="17100"/>
    <n v="23"/>
    <n v="1034977"/>
    <n v="0.02"/>
    <n v="20699.54"/>
    <n v="1014277.46"/>
    <n v="4900"/>
    <n v="1908358"/>
    <n v="25"/>
    <n v="5"/>
    <x v="0"/>
    <s v="SI"/>
    <x v="0"/>
    <s v="Buena Venta"/>
  </r>
  <r>
    <n v="1314510"/>
    <x v="53"/>
    <s v="Thea Hudgings"/>
    <s v="224A Gertrude St,Fitzroy"/>
    <s v="Melbourne"/>
    <s v="VIC"/>
    <x v="3"/>
    <x v="2"/>
    <s v="Crítico"/>
    <s v="Libro de registro de mensajes de voz por cable"/>
    <x v="0"/>
    <s v="Bolsa de envoltura"/>
    <x v="0"/>
    <d v="2013-05-11T00:00:00"/>
    <n v="290"/>
    <n v="476"/>
    <n v="186"/>
    <n v="41"/>
    <n v="19516"/>
    <n v="0.01"/>
    <n v="195.16"/>
    <n v="19320.84"/>
    <n v="88"/>
    <n v="13969"/>
    <n v="9"/>
    <n v="5"/>
    <x v="2"/>
    <s v="NO"/>
    <x v="0"/>
    <s v="Venta Mala"/>
  </r>
  <r>
    <n v="1314510"/>
    <x v="167"/>
    <s v="Christopher Schild"/>
    <s v="4A Lyons St,Strathfield"/>
    <s v="Sydney"/>
    <s v="NSW"/>
    <x v="0"/>
    <x v="0"/>
    <s v="Medio"/>
    <s v="Tijeras rectas Apex"/>
    <x v="0"/>
    <s v="Bolsa de envoltura"/>
    <x v="0"/>
    <d v="2013-05-06T00:00:00"/>
    <n v="519"/>
    <n v="1298"/>
    <n v="779"/>
    <n v="29"/>
    <n v="37642"/>
    <n v="7.0000000000000007E-2"/>
    <n v="2634.94"/>
    <n v="35007.06"/>
    <n v="314"/>
    <n v="52009"/>
    <n v="4"/>
    <n v="5"/>
    <x v="2"/>
    <s v="NO"/>
    <x v="0"/>
    <s v="Venta Mala"/>
  </r>
  <r>
    <n v="1314875"/>
    <x v="447"/>
    <s v="Valerie Takahito"/>
    <s v="Crown Complex,Southbank"/>
    <s v="Melbourne"/>
    <s v="VIC"/>
    <x v="3"/>
    <x v="2"/>
    <s v="Bajo"/>
    <s v="Rotafolio Artesanal Carpeta de Caballete, Negro"/>
    <x v="1"/>
    <s v="Caja pequeña"/>
    <x v="1"/>
    <d v="2014-05-29T00:00:00"/>
    <n v="1388"/>
    <n v="2238"/>
    <n v="850"/>
    <n v="46"/>
    <n v="102948"/>
    <n v="0.01"/>
    <n v="1029.48"/>
    <n v="101918.52"/>
    <n v="1510"/>
    <n v="55625"/>
    <n v="29"/>
    <n v="5"/>
    <x v="0"/>
    <s v="SI"/>
    <x v="1"/>
    <s v="Venta Mala"/>
  </r>
  <r>
    <n v="1315240"/>
    <x v="318"/>
    <s v="Nancy Lomonaco"/>
    <s v="523 King St,Newtown"/>
    <s v="Sydney"/>
    <s v="NSW"/>
    <x v="0"/>
    <x v="6"/>
    <s v="Bajo"/>
    <s v="Resaltadores de acento Steady Pocket"/>
    <x v="1"/>
    <s v="Caja pequeña"/>
    <x v="0"/>
    <d v="2013-09-03T00:00:00"/>
    <n v="93"/>
    <n v="160"/>
    <n v="67"/>
    <n v="26"/>
    <n v="4160"/>
    <n v="0.03"/>
    <n v="124.8"/>
    <n v="4035.2"/>
    <n v="129"/>
    <n v="3893"/>
    <n v="29"/>
    <n v="8"/>
    <x v="2"/>
    <s v="NO"/>
    <x v="0"/>
    <s v="Venta Mala"/>
  </r>
  <r>
    <n v="1315605"/>
    <x v="177"/>
    <s v="George Zrebassa"/>
    <s v="73 MacLeay St,Potts Point"/>
    <s v="Sydney"/>
    <s v="NSW"/>
    <x v="1"/>
    <x v="1"/>
    <s v="Medio"/>
    <s v="Tijeras Apex Box Cutter"/>
    <x v="0"/>
    <s v="Caja pequeña"/>
    <x v="0"/>
    <d v="2013-07-17T00:00:00"/>
    <n v="419"/>
    <n v="1023"/>
    <n v="604"/>
    <n v="50"/>
    <n v="51150"/>
    <n v="0.02"/>
    <n v="1023"/>
    <n v="50127"/>
    <n v="468"/>
    <n v="16393"/>
    <n v="16"/>
    <n v="7"/>
    <x v="2"/>
    <s v="NO"/>
    <x v="1"/>
    <s v="Venta Mala"/>
  </r>
  <r>
    <n v="1315605"/>
    <x v="230"/>
    <s v="Bart Watters"/>
    <s v="Westfield 1 Anderson St,Chatswood"/>
    <s v="Sydney"/>
    <s v="NSW"/>
    <x v="1"/>
    <x v="5"/>
    <s v="Alto"/>
    <s v="Resaltadores de acento Steady Pocket"/>
    <x v="2"/>
    <s v="Paquete pequeño"/>
    <x v="0"/>
    <d v="2014-03-18T00:00:00"/>
    <n v="93"/>
    <n v="160"/>
    <n v="65"/>
    <n v="35"/>
    <n v="5600"/>
    <n v="0"/>
    <n v="0"/>
    <n v="5600"/>
    <n v="129"/>
    <n v="4893"/>
    <n v="17"/>
    <n v="3"/>
    <x v="0"/>
    <s v="NO"/>
    <x v="1"/>
    <s v="Venta Mala"/>
  </r>
  <r>
    <n v="1316001"/>
    <x v="506"/>
    <s v="Anne Pryor"/>
    <s v="1-2/299 Sussex St,Sydney"/>
    <s v="Sydney"/>
    <s v="NSW"/>
    <x v="0"/>
    <x v="6"/>
    <s v="Crítico"/>
    <s v="Resaltadores estilo tanque Steady Liquid Accent"/>
    <x v="0"/>
    <s v="Bolsa de envoltura"/>
    <x v="0"/>
    <d v="2014-04-01T00:00:00"/>
    <n v="131"/>
    <n v="284"/>
    <n v="153"/>
    <n v="16"/>
    <n v="4544"/>
    <n v="0.01"/>
    <n v="45.44"/>
    <n v="4498.5600000000004"/>
    <n v="93"/>
    <n v="15238"/>
    <n v="28"/>
    <n v="4"/>
    <x v="0"/>
    <s v="NO"/>
    <x v="1"/>
    <s v="Venta Mala"/>
  </r>
  <r>
    <n v="1316701"/>
    <x v="45"/>
    <s v="Arthur Gainer"/>
    <s v="180 High Street,Windsor"/>
    <s v="Melbourne"/>
    <s v="VIC"/>
    <x v="3"/>
    <x v="2"/>
    <s v="No especificado"/>
    <s v="Contestador automático digital 1726"/>
    <x v="0"/>
    <s v="Bolsa de envoltura"/>
    <x v="0"/>
    <d v="2014-06-04T00:00:00"/>
    <n v="882"/>
    <n v="2099"/>
    <n v="1217"/>
    <n v="34"/>
    <n v="71366"/>
    <n v="0.02"/>
    <n v="1427.32"/>
    <n v="69938.679999999993"/>
    <n v="481"/>
    <n v="21471"/>
    <n v="2"/>
    <n v="6"/>
    <x v="0"/>
    <s v="NO"/>
    <x v="0"/>
    <s v="Venta Mala"/>
  </r>
  <r>
    <n v="1316701"/>
    <x v="45"/>
    <s v="Arthur Gainer"/>
    <s v="180 High Street,Windsor"/>
    <s v="Melbourne"/>
    <s v="VIC"/>
    <x v="1"/>
    <x v="2"/>
    <s v="Medio"/>
    <s v="Contestador automático digital 1726"/>
    <x v="0"/>
    <s v="Caja pequeña"/>
    <x v="1"/>
    <d v="2014-06-04T00:00:00"/>
    <n v="882"/>
    <n v="2099"/>
    <n v="1217"/>
    <n v="50"/>
    <n v="104950"/>
    <n v="0.08"/>
    <n v="8396"/>
    <n v="96554"/>
    <n v="481"/>
    <n v="21471"/>
    <n v="2"/>
    <n v="6"/>
    <x v="0"/>
    <s v="NO"/>
    <x v="0"/>
    <s v="Venta Mala"/>
  </r>
  <r>
    <n v="1316701"/>
    <x v="45"/>
    <s v="Arthur Gainer"/>
    <s v="180 High Street,Windsor"/>
    <s v="Melbourne"/>
    <s v="VIC"/>
    <x v="1"/>
    <x v="2"/>
    <s v="Alto"/>
    <s v="Contestador automático digital 1726"/>
    <x v="1"/>
    <s v="Caja pequeña"/>
    <x v="1"/>
    <d v="2014-06-04T00:00:00"/>
    <n v="882"/>
    <n v="2099"/>
    <n v="1217"/>
    <n v="36"/>
    <n v="75564"/>
    <n v="0"/>
    <n v="0"/>
    <n v="75564"/>
    <n v="481"/>
    <n v="21471"/>
    <n v="2"/>
    <n v="6"/>
    <x v="0"/>
    <s v="NO"/>
    <x v="0"/>
    <s v="Venta Mala"/>
  </r>
  <r>
    <n v="1317066"/>
    <x v="226"/>
    <s v="Charles Sheldon"/>
    <s v="180 High Street,Windsor"/>
    <s v="Melbourne"/>
    <s v="VIC"/>
    <x v="2"/>
    <x v="2"/>
    <s v="Bajo"/>
    <s v="Contestador automático digital 1726"/>
    <x v="0"/>
    <s v="Bolsa de envoltura"/>
    <x v="0"/>
    <d v="2013-07-28T00:00:00"/>
    <n v="882"/>
    <n v="2099"/>
    <n v="1217"/>
    <n v="45"/>
    <n v="94455"/>
    <n v="7.0000000000000007E-2"/>
    <n v="6611.85"/>
    <n v="87843.15"/>
    <n v="481"/>
    <n v="33898"/>
    <n v="26"/>
    <n v="7"/>
    <x v="2"/>
    <s v="NO"/>
    <x v="0"/>
    <s v="Venta Mala"/>
  </r>
  <r>
    <n v="1317066"/>
    <x v="315"/>
    <s v="Ashley Jarboe"/>
    <s v="180 High Street,Windsor"/>
    <s v="Melbourne"/>
    <s v="VIC"/>
    <x v="0"/>
    <x v="2"/>
    <s v="Crítico"/>
    <s v="Juego fluorescente artesanal de seis colores estilo bolígrafo de alto litro"/>
    <x v="0"/>
    <s v="Caja pequeña"/>
    <x v="0"/>
    <d v="2014-01-18T00:00:00"/>
    <n v="216"/>
    <n v="385"/>
    <n v="169"/>
    <n v="39"/>
    <n v="15015"/>
    <n v="0"/>
    <n v="0"/>
    <n v="15015"/>
    <n v="70"/>
    <n v="11646"/>
    <n v="15"/>
    <n v="1"/>
    <x v="0"/>
    <s v="NO"/>
    <x v="0"/>
    <s v="Venta Mala"/>
  </r>
  <r>
    <n v="1317066"/>
    <x v="432"/>
    <s v="Joy Smith"/>
    <s v="221 Barkly St,St Kilda"/>
    <s v="Melbourne"/>
    <s v="VIC"/>
    <x v="1"/>
    <x v="8"/>
    <s v="Alto"/>
    <s v="Fotocopiadora Cando PC940"/>
    <x v="1"/>
    <s v="Paquete pequeño"/>
    <x v="0"/>
    <d v="2015-01-10T00:00:00"/>
    <n v="27899"/>
    <n v="44999"/>
    <n v="17100"/>
    <n v="37"/>
    <n v="1664963"/>
    <n v="0.09"/>
    <n v="149846.66999999998"/>
    <n v="1515116.33"/>
    <n v="4900"/>
    <n v="224944"/>
    <n v="10"/>
    <n v="1"/>
    <x v="1"/>
    <s v="SI"/>
    <x v="0"/>
    <s v="Buena Venta"/>
  </r>
  <r>
    <n v="1317097"/>
    <x v="290"/>
    <s v="George Ashbrook"/>
    <s v="506 Swan Street,Richmond"/>
    <s v="Melbourne"/>
    <s v="VIC"/>
    <x v="1"/>
    <x v="2"/>
    <s v="Medio"/>
    <s v="Bagred Suard Easer Clips"/>
    <x v="0"/>
    <s v="Caja pequeña"/>
    <x v="0"/>
    <d v="2014-09-22T00:00:00"/>
    <n v="160"/>
    <n v="262"/>
    <n v="102"/>
    <n v="50"/>
    <n v="13100"/>
    <n v="0.01"/>
    <n v="131"/>
    <n v="12969"/>
    <n v="80"/>
    <n v="5397"/>
    <n v="21"/>
    <n v="9"/>
    <x v="0"/>
    <s v="NO"/>
    <x v="1"/>
    <s v="Venta Mala"/>
  </r>
  <r>
    <n v="1317431"/>
    <x v="482"/>
    <s v="Jamie Kunitz"/>
    <s v="Sydney Fish Market, Bank Street, Sydney"/>
    <s v="Sydney"/>
    <s v="NSW"/>
    <x v="1"/>
    <x v="3"/>
    <s v="Crítico"/>
    <s v="Sacapuntas Smiths SlimLine"/>
    <x v="0"/>
    <s v="Caja pequeña"/>
    <x v="0"/>
    <d v="2014-10-02T00:00:00"/>
    <n v="479"/>
    <n v="1197"/>
    <n v="718"/>
    <n v="27"/>
    <n v="32319"/>
    <n v="0.06"/>
    <n v="1939.1399999999999"/>
    <n v="30379.86"/>
    <n v="581"/>
    <n v="33293"/>
    <n v="1"/>
    <n v="10"/>
    <x v="0"/>
    <s v="NO"/>
    <x v="1"/>
    <s v="Venta Mala"/>
  </r>
  <r>
    <n v="1317431"/>
    <x v="113"/>
    <s v="Grant Carroll"/>
    <s v="10 O'Connell St,Sydney"/>
    <s v="Sydney"/>
    <s v="NSW"/>
    <x v="3"/>
    <x v="6"/>
    <s v="Crítico"/>
    <s v="Discos DVD-RAM láser"/>
    <x v="0"/>
    <s v="Caja pequeña"/>
    <x v="1"/>
    <d v="2013-05-09T00:00:00"/>
    <n v="2018"/>
    <n v="3541"/>
    <n v="1523"/>
    <n v="41"/>
    <n v="145181"/>
    <n v="0.04"/>
    <n v="5807.24"/>
    <n v="139373.76000000001"/>
    <n v="199"/>
    <n v="73416"/>
    <n v="7"/>
    <n v="5"/>
    <x v="2"/>
    <s v="SI"/>
    <x v="1"/>
    <s v="Venta Mala"/>
  </r>
  <r>
    <n v="1317431"/>
    <x v="198"/>
    <s v="Pete Armstrong"/>
    <s v="506 Swan Street,Richmond"/>
    <s v="Melbourne"/>
    <s v="VIC"/>
    <x v="1"/>
    <x v="2"/>
    <s v="Crítico"/>
    <s v="Resaltadores de acento principales constantes"/>
    <x v="0"/>
    <s v="Bolsa de envoltura"/>
    <x v="0"/>
    <d v="2014-06-07T00:00:00"/>
    <n v="375"/>
    <n v="708"/>
    <n v="333"/>
    <n v="35"/>
    <n v="24780"/>
    <n v="0.09"/>
    <n v="2230.1999999999998"/>
    <n v="22549.8"/>
    <n v="235"/>
    <n v="30183"/>
    <n v="5"/>
    <n v="6"/>
    <x v="0"/>
    <s v="NO"/>
    <x v="0"/>
    <s v="Venta Mala"/>
  </r>
  <r>
    <n v="1317431"/>
    <x v="507"/>
    <s v="Mike Kennedy"/>
    <s v="99 Lygon Street,East Brunswick"/>
    <s v="Melbourne"/>
    <s v="VIC"/>
    <x v="2"/>
    <x v="2"/>
    <s v="Bajo"/>
    <s v="Contestador automático digital 1726"/>
    <x v="1"/>
    <s v="Caja pequeña"/>
    <x v="0"/>
    <d v="2016-10-05T00:00:00"/>
    <n v="882"/>
    <n v="2099"/>
    <n v="1217"/>
    <n v="37"/>
    <n v="77663"/>
    <n v="0.03"/>
    <n v="2329.89"/>
    <n v="75333.11"/>
    <n v="481"/>
    <n v="64814"/>
    <n v="26"/>
    <n v="9"/>
    <x v="3"/>
    <s v="NO"/>
    <x v="0"/>
    <s v="Venta Mala"/>
  </r>
  <r>
    <n v="1317796"/>
    <x v="218"/>
    <s v="Katrina Edelman"/>
    <s v="Westfield Miranda, 600 Kingsway,Miranda"/>
    <s v="Sydney"/>
    <s v="NSW"/>
    <x v="1"/>
    <x v="11"/>
    <s v="No especificado"/>
    <s v="TechSavi Navegador Inalámbrico Dúo"/>
    <x v="0"/>
    <s v="Caja pequeña"/>
    <x v="0"/>
    <d v="2015-04-11T00:00:00"/>
    <n v="4211"/>
    <n v="8098"/>
    <n v="3887"/>
    <n v="30"/>
    <n v="242940"/>
    <n v="0.08"/>
    <n v="19435.2"/>
    <n v="223504.8"/>
    <n v="718"/>
    <n v="61334"/>
    <n v="10"/>
    <n v="4"/>
    <x v="1"/>
    <s v="SI"/>
    <x v="1"/>
    <s v="Venta Mala"/>
  </r>
  <r>
    <n v="1317796"/>
    <x v="118"/>
    <s v="Juliana Krohn"/>
    <s v="2/797 Botany Rd,Rosebery"/>
    <s v="Sydney"/>
    <s v="NSW"/>
    <x v="2"/>
    <x v="7"/>
    <s v="Bajo"/>
    <s v="Iluminador fluorescente Artisan Hi-Liter Comfort Grip, tinta amarilla"/>
    <x v="1"/>
    <s v="Caja pequeña"/>
    <x v="0"/>
    <d v="2014-05-24T00:00:00"/>
    <n v="105"/>
    <n v="195"/>
    <n v="90"/>
    <n v="35"/>
    <n v="6825"/>
    <n v="0.05"/>
    <n v="341.25"/>
    <n v="6483.75"/>
    <n v="163"/>
    <n v="21440"/>
    <n v="19"/>
    <n v="5"/>
    <x v="0"/>
    <s v="NO"/>
    <x v="1"/>
    <s v="Venta Mala"/>
  </r>
  <r>
    <n v="1317796"/>
    <x v="127"/>
    <s v="Brad Thomas"/>
    <s v="152 Bunnerong Road,Eastgardens"/>
    <s v="Sydney"/>
    <s v="NSW"/>
    <x v="3"/>
    <x v="0"/>
    <s v="Alto"/>
    <s v="TipoDerecha Sobres Pelables y Transparentes de Apertura Superior, Gris"/>
    <x v="0"/>
    <s v="Caja pequeña"/>
    <x v="0"/>
    <d v="2015-02-06T00:00:00"/>
    <n v="2156"/>
    <n v="3594"/>
    <n v="1438"/>
    <n v="18"/>
    <n v="64692"/>
    <n v="0.04"/>
    <n v="2587.6799999999998"/>
    <n v="62104.32"/>
    <n v="666"/>
    <n v="126848"/>
    <n v="4"/>
    <n v="2"/>
    <x v="1"/>
    <s v="NO"/>
    <x v="0"/>
    <s v="Buena Venta"/>
  </r>
  <r>
    <n v="1317796"/>
    <x v="53"/>
    <s v="Liz Pelletier"/>
    <s v="79 Elliott St,Balmain"/>
    <s v="Sydney"/>
    <s v="NSW"/>
    <x v="1"/>
    <x v="6"/>
    <s v="Alto"/>
    <s v="Xit Papel de computadora en blanco"/>
    <x v="0"/>
    <s v="Caja pequeña"/>
    <x v="1"/>
    <d v="2013-05-10T00:00:00"/>
    <n v="1239"/>
    <n v="1998"/>
    <n v="759"/>
    <n v="7"/>
    <n v="13986"/>
    <n v="0.01"/>
    <n v="139.86000000000001"/>
    <n v="13846.14"/>
    <n v="577"/>
    <n v="82999"/>
    <n v="9"/>
    <n v="5"/>
    <x v="2"/>
    <s v="NO"/>
    <x v="0"/>
    <s v="Buena Venta"/>
  </r>
  <r>
    <n v="1318162"/>
    <x v="158"/>
    <s v="Nora Paige"/>
    <s v="85-113 Dunning Ave,Roseberry"/>
    <s v="Sydney"/>
    <s v="NSW"/>
    <x v="2"/>
    <x v="4"/>
    <s v="No especificado"/>
    <s v="Cubos de Memo Alto"/>
    <x v="2"/>
    <s v="Paquete pequeño"/>
    <x v="0"/>
    <d v="2013-06-12T00:00:00"/>
    <n v="332"/>
    <n v="518"/>
    <n v="186"/>
    <n v="21"/>
    <n v="10878"/>
    <n v="0.01"/>
    <n v="108.78"/>
    <n v="10769.22"/>
    <n v="204"/>
    <n v="14857"/>
    <n v="10"/>
    <n v="6"/>
    <x v="2"/>
    <s v="NO"/>
    <x v="0"/>
    <s v="Venta Mala"/>
  </r>
  <r>
    <n v="1318162"/>
    <x v="212"/>
    <s v="Bradley Drucker"/>
    <s v="1 John St,Waterloo"/>
    <s v="Sydney"/>
    <s v="NSW"/>
    <x v="2"/>
    <x v="13"/>
    <s v="Bajo"/>
    <s v="Archivo Smiths Caddy"/>
    <x v="0"/>
    <s v="Caja pequeña"/>
    <x v="0"/>
    <d v="2013-08-24T00:00:00"/>
    <n v="403"/>
    <n v="938"/>
    <n v="535"/>
    <n v="8"/>
    <n v="7504"/>
    <n v="0.09"/>
    <n v="675.36"/>
    <n v="6828.64"/>
    <n v="728"/>
    <n v="27359"/>
    <n v="22"/>
    <n v="8"/>
    <x v="2"/>
    <s v="NO"/>
    <x v="0"/>
    <s v="Venta Mala"/>
  </r>
  <r>
    <n v="1318162"/>
    <x v="134"/>
    <s v="Gary Zandusky"/>
    <s v="Shop 1, 186-190 Church Street,Parramatta;46a Macleay Street,Potts Point"/>
    <s v="Sydney"/>
    <s v="NSW"/>
    <x v="1"/>
    <x v="4"/>
    <s v="Crítico"/>
    <s v="Etiquetas Artisan 474"/>
    <x v="0"/>
    <s v="Caja pequeña"/>
    <x v="0"/>
    <d v="2013-05-31T00:00:00"/>
    <n v="184"/>
    <n v="288"/>
    <n v="104"/>
    <n v="9"/>
    <n v="2592"/>
    <n v="0.08"/>
    <n v="207.36"/>
    <n v="2384.64"/>
    <n v="99"/>
    <n v="15970"/>
    <n v="22"/>
    <n v="5"/>
    <x v="2"/>
    <s v="NO"/>
    <x v="0"/>
    <s v="Venta Mala"/>
  </r>
  <r>
    <n v="1318527"/>
    <x v="195"/>
    <s v="Cynthia Arntzen"/>
    <s v="Hoyts Entertainment Quarter 122 Lang Road,Moore Park"/>
    <s v="Sydney"/>
    <s v="NSW"/>
    <x v="3"/>
    <x v="0"/>
    <s v="No especificado"/>
    <s v="Calculadora científica HFX 6S"/>
    <x v="0"/>
    <s v="Caja pequeña"/>
    <x v="0"/>
    <d v="2013-08-22T00:00:00"/>
    <n v="792"/>
    <n v="1299"/>
    <n v="507"/>
    <n v="38"/>
    <n v="49362"/>
    <n v="0.09"/>
    <n v="4442.58"/>
    <n v="44919.42"/>
    <n v="944"/>
    <n v="33196"/>
    <n v="20"/>
    <n v="8"/>
    <x v="2"/>
    <s v="NO"/>
    <x v="0"/>
    <s v="Venta Mala"/>
  </r>
  <r>
    <n v="1318892"/>
    <x v="288"/>
    <s v="Steve Nguyen"/>
    <s v="61 York St,Sydney"/>
    <s v="Sydney"/>
    <s v="NSW"/>
    <x v="3"/>
    <x v="9"/>
    <s v="Alto"/>
    <s v="Artisan Hi-Liter GlideStik Iluminador Fluorescente, Tinta Amarilla"/>
    <x v="0"/>
    <s v="Caja pequeña"/>
    <x v="0"/>
    <d v="2014-02-13T00:00:00"/>
    <n v="105"/>
    <n v="195"/>
    <n v="90"/>
    <n v="30"/>
    <n v="5850"/>
    <n v="0.09"/>
    <n v="526.5"/>
    <n v="5323.5"/>
    <n v="163"/>
    <n v="10931"/>
    <n v="13"/>
    <n v="2"/>
    <x v="0"/>
    <s v="NO"/>
    <x v="1"/>
    <s v="Venta Mala"/>
  </r>
  <r>
    <n v="1318892"/>
    <x v="288"/>
    <s v="Steve Nguyen"/>
    <s v="61 York St,Sydney"/>
    <s v="Sydney"/>
    <s v="NSW"/>
    <x v="2"/>
    <x v="9"/>
    <s v="No especificado"/>
    <s v="Juego fluorescente artesanal de seis colores estilo bolígrafo de alto litro"/>
    <x v="0"/>
    <s v="Bolsa de envoltura"/>
    <x v="0"/>
    <d v="2014-02-13T00:00:00"/>
    <n v="216"/>
    <n v="385"/>
    <n v="169"/>
    <n v="47"/>
    <n v="18095"/>
    <n v="0.04"/>
    <n v="723.80000000000007"/>
    <n v="17371.2"/>
    <n v="70"/>
    <n v="10931"/>
    <n v="13"/>
    <n v="2"/>
    <x v="0"/>
    <s v="NO"/>
    <x v="1"/>
    <s v="Venta Mala"/>
  </r>
  <r>
    <n v="1318892"/>
    <x v="78"/>
    <s v="Corinna Mitchell"/>
    <s v="27 Greenfield Parade,Bankstown"/>
    <s v="Sydney"/>
    <s v="NSW"/>
    <x v="1"/>
    <x v="5"/>
    <s v="No especificado"/>
    <s v="Papel Pergamino Alto, Colores Surtidos"/>
    <x v="0"/>
    <s v="Caja pequeña"/>
    <x v="0"/>
    <d v="2013-07-31T00:00:00"/>
    <n v="459"/>
    <n v="728"/>
    <n v="269"/>
    <n v="1"/>
    <n v="728"/>
    <n v="0.08"/>
    <n v="58.24"/>
    <n v="669.76"/>
    <n v="1115"/>
    <n v="19092"/>
    <n v="30"/>
    <n v="7"/>
    <x v="2"/>
    <s v="NO"/>
    <x v="1"/>
    <s v="Venta Mala"/>
  </r>
  <r>
    <n v="1318892"/>
    <x v="83"/>
    <s v="Rick Hansen"/>
    <s v="Macquarie Centre Cnr Herring Road &amp; Waterloo Road,Macquarie Park"/>
    <s v="Sydney"/>
    <s v="NSW"/>
    <x v="1"/>
    <x v="5"/>
    <s v="Crítico"/>
    <s v="Smiths Elerid Suite"/>
    <x v="0"/>
    <s v="Bolsa de envoltura"/>
    <x v="0"/>
    <d v="2014-02-26T00:00:00"/>
    <n v="15650"/>
    <n v="30097"/>
    <n v="14447"/>
    <n v="16"/>
    <n v="481552"/>
    <n v="0.09"/>
    <n v="43339.68"/>
    <n v="438212.32"/>
    <n v="718"/>
    <n v="30093"/>
    <n v="23"/>
    <n v="2"/>
    <x v="0"/>
    <s v="SI"/>
    <x v="1"/>
    <s v="Venta Mala"/>
  </r>
  <r>
    <n v="1318892"/>
    <x v="47"/>
    <s v="Brad Eason"/>
    <s v="1737 Botany Rd,Banksmeadow"/>
    <s v="Sydney"/>
    <s v="NSW"/>
    <x v="1"/>
    <x v="5"/>
    <s v="Crítico"/>
    <s v="Iluminadores fluorescentes Artisan Hi-Liter EverBold Pen Style, 4/Paquete"/>
    <x v="0"/>
    <s v="Caja pequeña"/>
    <x v="0"/>
    <d v="2013-05-22T00:00:00"/>
    <n v="448"/>
    <n v="814"/>
    <n v="366"/>
    <n v="27"/>
    <n v="21978"/>
    <n v="0.06"/>
    <n v="1318.68"/>
    <n v="20659.32"/>
    <n v="312"/>
    <n v="18331"/>
    <n v="20"/>
    <n v="5"/>
    <x v="2"/>
    <s v="NO"/>
    <x v="0"/>
    <s v="Venta Mala"/>
  </r>
  <r>
    <n v="1318892"/>
    <x v="361"/>
    <s v="Dave Poirier"/>
    <s v="402 Argyle St,Moss Vale"/>
    <s v="Sydney"/>
    <s v="NSW"/>
    <x v="3"/>
    <x v="1"/>
    <s v="No especificado"/>
    <s v="Teclado programable Adesso de 142 teclas"/>
    <x v="0"/>
    <s v="Caja pequeña"/>
    <x v="0"/>
    <d v="2013-08-14T00:00:00"/>
    <n v="3202"/>
    <n v="15248"/>
    <n v="12046"/>
    <n v="11"/>
    <n v="167728"/>
    <n v="7.0000000000000007E-2"/>
    <n v="11740.960000000001"/>
    <n v="155987.04"/>
    <n v="400"/>
    <n v="588789"/>
    <n v="12"/>
    <n v="8"/>
    <x v="2"/>
    <s v="SI"/>
    <x v="0"/>
    <s v="Buena Venta"/>
  </r>
  <r>
    <n v="1319623"/>
    <x v="347"/>
    <s v="Ashley Jarboe"/>
    <s v="180 High Street,Windsor"/>
    <s v="Melbourne"/>
    <s v="VIC"/>
    <x v="1"/>
    <x v="2"/>
    <s v="No especificado"/>
    <s v="Clips de carpeta de metal Smiths"/>
    <x v="0"/>
    <s v="Paquete pequeño"/>
    <x v="0"/>
    <d v="2013-11-18T00:00:00"/>
    <n v="160"/>
    <n v="262"/>
    <n v="102"/>
    <n v="2"/>
    <n v="524"/>
    <n v="0.01"/>
    <n v="5.24"/>
    <n v="518.76"/>
    <n v="80"/>
    <n v="6278"/>
    <n v="16"/>
    <n v="11"/>
    <x v="2"/>
    <s v="NO"/>
    <x v="0"/>
    <s v="Venta Mala"/>
  </r>
  <r>
    <n v="1319623"/>
    <x v="47"/>
    <s v="Roy Skaria"/>
    <s v="85-113 Dunning Ave,Roseberry"/>
    <s v="Sydney"/>
    <s v="NSW"/>
    <x v="0"/>
    <x v="4"/>
    <s v="Alto"/>
    <s v="TypeRight Sobres Pelables y Transparentes de Apertura Superior, Blanco Liso"/>
    <x v="0"/>
    <s v="Bolsa de envoltura"/>
    <x v="0"/>
    <d v="2013-05-21T00:00:00"/>
    <n v="1685"/>
    <n v="2718"/>
    <n v="1033"/>
    <n v="41"/>
    <n v="111438"/>
    <n v="0.02"/>
    <n v="2228.7600000000002"/>
    <n v="109209.24"/>
    <n v="823"/>
    <n v="32696"/>
    <n v="20"/>
    <n v="5"/>
    <x v="2"/>
    <s v="SI"/>
    <x v="0"/>
    <s v="Venta Mala"/>
  </r>
  <r>
    <n v="1319988"/>
    <x v="80"/>
    <s v="Delfina Latchford"/>
    <s v="8 Rankins Lane ,Melbourne"/>
    <s v="Melbourne"/>
    <s v="VIC"/>
    <x v="1"/>
    <x v="2"/>
    <s v="Medio"/>
    <s v="Aglutinantes de polietileno duraderos artesanales"/>
    <x v="0"/>
    <s v="Caja pequeña"/>
    <x v="0"/>
    <d v="2014-03-07T00:00:00"/>
    <n v="337"/>
    <n v="553"/>
    <n v="216"/>
    <n v="21"/>
    <n v="11613"/>
    <n v="0.02"/>
    <n v="232.26"/>
    <n v="11380.74"/>
    <n v="698"/>
    <n v="15354"/>
    <n v="6"/>
    <n v="3"/>
    <x v="0"/>
    <s v="NO"/>
    <x v="1"/>
    <s v="Venta Mala"/>
  </r>
  <r>
    <n v="1319988"/>
    <x v="8"/>
    <s v="John Lee"/>
    <s v="180 High Street,Windsor"/>
    <s v="Melbourne"/>
    <s v="VIC"/>
    <x v="3"/>
    <x v="2"/>
    <s v="No especificado"/>
    <s v="Aglutinantes de polietileno duraderos artesanales"/>
    <x v="0"/>
    <s v="Caja pequeña"/>
    <x v="0"/>
    <d v="2014-06-10T00:00:00"/>
    <n v="337"/>
    <n v="553"/>
    <n v="216"/>
    <n v="42"/>
    <n v="23226"/>
    <n v="0"/>
    <n v="0"/>
    <n v="23226"/>
    <n v="698"/>
    <n v="15354"/>
    <n v="8"/>
    <n v="6"/>
    <x v="0"/>
    <s v="NO"/>
    <x v="1"/>
    <s v="Venta Mala"/>
  </r>
  <r>
    <n v="1319988"/>
    <x v="294"/>
    <s v="Nathan Mautz"/>
    <s v="412 Brunswick St,Fitzroy"/>
    <s v="Melbourne"/>
    <s v="VIC"/>
    <x v="1"/>
    <x v="2"/>
    <s v="Medio"/>
    <s v="Etiquetas de encuadernación artesanal"/>
    <x v="0"/>
    <s v="Caja pequeña"/>
    <x v="0"/>
    <d v="2014-06-05T00:00:00"/>
    <n v="245"/>
    <n v="389"/>
    <n v="144"/>
    <n v="24"/>
    <n v="9336"/>
    <n v="0.05"/>
    <n v="466.8"/>
    <n v="8869.2000000000007"/>
    <n v="701"/>
    <n v="18964"/>
    <n v="3"/>
    <n v="6"/>
    <x v="0"/>
    <s v="NO"/>
    <x v="0"/>
    <s v="Venta Mala"/>
  </r>
  <r>
    <n v="1319988"/>
    <x v="322"/>
    <s v="Trudy Brown"/>
    <s v="180 High Street,Windsor"/>
    <s v="Melbourne"/>
    <s v="VIC"/>
    <x v="3"/>
    <x v="2"/>
    <s v="Alto"/>
    <s v="Etiquetas Artisan 481"/>
    <x v="0"/>
    <s v="Bolsa de envoltura"/>
    <x v="0"/>
    <d v="2013-12-07T00:00:00"/>
    <n v="194"/>
    <n v="308"/>
    <n v="114"/>
    <n v="21"/>
    <n v="6468"/>
    <n v="0.03"/>
    <n v="194.04"/>
    <n v="6273.96"/>
    <n v="99"/>
    <n v="2272"/>
    <n v="5"/>
    <n v="12"/>
    <x v="2"/>
    <s v="NO"/>
    <x v="0"/>
    <s v="Venta Mala"/>
  </r>
  <r>
    <n v="1320718"/>
    <x v="229"/>
    <s v="Patrick Ryan"/>
    <s v="Cnr Williams Road &amp; Lechlade Ave,South Yarra"/>
    <s v="Melbourne"/>
    <s v="VIC"/>
    <x v="1"/>
    <x v="8"/>
    <s v="Bajo"/>
    <s v="Suministros de la máquina de encuadernación"/>
    <x v="0"/>
    <s v="Bolsa de envoltura"/>
    <x v="0"/>
    <d v="2015-07-05T00:00:00"/>
    <n v="1838"/>
    <n v="2917"/>
    <n v="1079"/>
    <n v="42"/>
    <n v="122514"/>
    <n v="0.08"/>
    <n v="9801.1200000000008"/>
    <n v="112712.88"/>
    <n v="627"/>
    <n v="16793"/>
    <n v="4"/>
    <n v="7"/>
    <x v="1"/>
    <s v="SI"/>
    <x v="1"/>
    <s v="Venta Mala"/>
  </r>
  <r>
    <n v="1320718"/>
    <x v="508"/>
    <s v="Bruce Stewart"/>
    <s v="Westfield Sydney,Sydney"/>
    <s v="Sydney"/>
    <s v="NSW"/>
    <x v="2"/>
    <x v="1"/>
    <s v="Bajo"/>
    <s v="Archivo de bloqueo plegable de lujo con cajón"/>
    <x v="0"/>
    <s v="Bolsa de envoltura"/>
    <x v="0"/>
    <d v="2016-08-06T00:00:00"/>
    <n v="17883"/>
    <n v="41588"/>
    <n v="23705"/>
    <n v="29"/>
    <n v="1206052"/>
    <n v="7.0000000000000007E-2"/>
    <n v="84423.640000000014"/>
    <n v="1121628.3599999999"/>
    <n v="1137"/>
    <n v="138849"/>
    <n v="4"/>
    <n v="8"/>
    <x v="3"/>
    <s v="SI"/>
    <x v="1"/>
    <s v="Venta Mala"/>
  </r>
  <r>
    <n v="1320718"/>
    <x v="148"/>
    <s v="Mike Kennedy"/>
    <s v="99 Lygon Street,East Brunswick"/>
    <s v="Melbourne"/>
    <s v="VIC"/>
    <x v="0"/>
    <x v="2"/>
    <s v="Bajo"/>
    <s v="Carpetas de 3 anillos de uso general de Smiths"/>
    <x v="0"/>
    <s v="Bolsa de envoltura"/>
    <x v="0"/>
    <d v="2015-05-23T00:00:00"/>
    <n v="118"/>
    <n v="188"/>
    <n v="70"/>
    <n v="40"/>
    <n v="7520"/>
    <n v="0.04"/>
    <n v="300.8"/>
    <n v="7219.2"/>
    <n v="149"/>
    <n v="3739"/>
    <n v="20"/>
    <n v="5"/>
    <x v="1"/>
    <s v="NO"/>
    <x v="0"/>
    <s v="Venta Mala"/>
  </r>
  <r>
    <n v="1320718"/>
    <x v="165"/>
    <s v="Anthony Rawles"/>
    <s v="Shop 1, 186-190 Church Street,Parramatta;46a Macleay Street,Potts Point"/>
    <s v="Sydney"/>
    <s v="NSW"/>
    <x v="2"/>
    <x v="4"/>
    <s v="No especificado"/>
    <s v="Manguitos de filtro de luz polarizada 3Max"/>
    <x v="0"/>
    <s v="Caja pequeña"/>
    <x v="0"/>
    <d v="2014-06-09T00:00:00"/>
    <n v="1138"/>
    <n v="1865"/>
    <n v="727"/>
    <n v="37"/>
    <n v="69005"/>
    <n v="0.03"/>
    <n v="2070.15"/>
    <n v="66934.850000000006"/>
    <n v="377"/>
    <n v="30590"/>
    <n v="9"/>
    <n v="6"/>
    <x v="0"/>
    <s v="NO"/>
    <x v="0"/>
    <s v="Venta Mala"/>
  </r>
  <r>
    <n v="1320718"/>
    <x v="165"/>
    <s v="Anthony Rawles"/>
    <s v="4A Lyons St,Strathfield"/>
    <s v="Sydney"/>
    <s v="NSW"/>
    <x v="0"/>
    <x v="0"/>
    <s v="Alto"/>
    <s v="Lámpara de trabajo polarizada 3Max con brazo de sujeción, gris claro"/>
    <x v="0"/>
    <s v="Caja pequeña"/>
    <x v="0"/>
    <d v="2014-06-09T00:00:00"/>
    <n v="5616"/>
    <n v="13698"/>
    <n v="8082"/>
    <n v="18"/>
    <n v="246564"/>
    <n v="0.03"/>
    <n v="7396.92"/>
    <n v="239167.08"/>
    <n v="2449"/>
    <n v="30590"/>
    <n v="9"/>
    <n v="6"/>
    <x v="0"/>
    <s v="SI"/>
    <x v="1"/>
    <s v="Venta Mala"/>
  </r>
  <r>
    <n v="1321084"/>
    <x v="197"/>
    <s v="Arthur Gainer"/>
    <s v="180 High Street,Windsor"/>
    <s v="Melbourne"/>
    <s v="VIC"/>
    <x v="3"/>
    <x v="2"/>
    <s v="No especificado"/>
    <s v="Lápices de colores DrawIt, juego de 48 colores"/>
    <x v="0"/>
    <s v="Caja pequeña"/>
    <x v="0"/>
    <d v="2014-12-29T00:00:00"/>
    <n v="2156"/>
    <n v="3655"/>
    <n v="1499"/>
    <n v="33"/>
    <n v="120615"/>
    <n v="0.09"/>
    <n v="10855.35"/>
    <n v="109759.65"/>
    <n v="1389"/>
    <n v="10040"/>
    <n v="26"/>
    <n v="12"/>
    <x v="0"/>
    <s v="SI"/>
    <x v="0"/>
    <s v="Venta Mala"/>
  </r>
  <r>
    <n v="1321449"/>
    <x v="305"/>
    <s v="Darrin Sayre"/>
    <s v="Sydney Fish Market, Bank Street, Sydney"/>
    <s v="Sydney"/>
    <s v="NSW"/>
    <x v="2"/>
    <x v="3"/>
    <s v="Alto"/>
    <s v="Sobres de entreoficina de colores Smiths"/>
    <x v="1"/>
    <s v="Caja pequeña"/>
    <x v="0"/>
    <d v="2013-10-23T00:00:00"/>
    <n v="1983"/>
    <n v="3098"/>
    <n v="1115"/>
    <n v="7"/>
    <n v="21686"/>
    <n v="0.04"/>
    <n v="867.44"/>
    <n v="20818.560000000001"/>
    <n v="1951"/>
    <n v="138759"/>
    <n v="21"/>
    <n v="10"/>
    <x v="2"/>
    <s v="NO"/>
    <x v="0"/>
    <s v="Buena Venta"/>
  </r>
  <r>
    <n v="1321449"/>
    <x v="62"/>
    <s v="John Lucas"/>
    <s v="188 Pitt Street,Sydney"/>
    <s v="Sydney"/>
    <s v="NSW"/>
    <x v="1"/>
    <x v="0"/>
    <s v="Alto"/>
    <s v="Cubos de Memo Alto"/>
    <x v="0"/>
    <s v="Caja pequeña"/>
    <x v="0"/>
    <d v="2014-08-09T00:00:00"/>
    <n v="332"/>
    <n v="518"/>
    <n v="186"/>
    <n v="18"/>
    <n v="9324"/>
    <n v="0.05"/>
    <n v="466.20000000000005"/>
    <n v="8857.7999999999993"/>
    <n v="204"/>
    <n v="8834"/>
    <n v="7"/>
    <n v="8"/>
    <x v="0"/>
    <s v="NO"/>
    <x v="0"/>
    <s v="Venta Mala"/>
  </r>
  <r>
    <n v="1322179"/>
    <x v="75"/>
    <s v="Brad Thomas"/>
    <s v="152 Bunnerong Road,Eastgardens"/>
    <s v="Sydney"/>
    <s v="NSW"/>
    <x v="0"/>
    <x v="0"/>
    <s v="Medio"/>
    <s v="Refuerzos de agujeros artesanales"/>
    <x v="1"/>
    <s v="Caja pequeña"/>
    <x v="0"/>
    <d v="2013-05-29T00:00:00"/>
    <n v="399"/>
    <n v="623"/>
    <n v="224"/>
    <n v="28"/>
    <n v="17444"/>
    <n v="0.01"/>
    <n v="174.44"/>
    <n v="17269.560000000001"/>
    <n v="697"/>
    <n v="15692"/>
    <n v="29"/>
    <n v="5"/>
    <x v="2"/>
    <s v="NO"/>
    <x v="1"/>
    <s v="Venta Mala"/>
  </r>
  <r>
    <n v="1322179"/>
    <x v="20"/>
    <s v="Olvera Toch"/>
    <s v="3 Carrington Road ,Box Hill"/>
    <s v="Melbourne"/>
    <s v="VIC"/>
    <x v="1"/>
    <x v="8"/>
    <s v="Alto"/>
    <s v="Smiths Bulldog Clip"/>
    <x v="0"/>
    <s v="Caja pequeña"/>
    <x v="0"/>
    <d v="2013-02-22T00:00:00"/>
    <n v="231"/>
    <n v="378"/>
    <n v="147"/>
    <n v="13"/>
    <n v="4914"/>
    <n v="0.03"/>
    <n v="147.41999999999999"/>
    <n v="4766.58"/>
    <n v="71"/>
    <n v="15767"/>
    <n v="17"/>
    <n v="2"/>
    <x v="2"/>
    <s v="NO"/>
    <x v="1"/>
    <s v="Venta Mala"/>
  </r>
  <r>
    <n v="1322179"/>
    <x v="509"/>
    <s v="Julie Prescott"/>
    <s v="Macquarie Centre Cnr Herring Road &amp; Waterloo Road,Macquarie Park"/>
    <s v="Sydney"/>
    <s v="NSW"/>
    <x v="1"/>
    <x v="5"/>
    <s v="Crítico"/>
    <s v="Sobres estándar de Smiths"/>
    <x v="0"/>
    <s v="Bolsa de envoltura"/>
    <x v="0"/>
    <d v="2014-06-21T00:00:00"/>
    <n v="352"/>
    <n v="568"/>
    <n v="216"/>
    <n v="42"/>
    <n v="23856"/>
    <n v="7.0000000000000007E-2"/>
    <n v="1669.92"/>
    <n v="22186.080000000002"/>
    <n v="139"/>
    <n v="16497"/>
    <n v="16"/>
    <n v="6"/>
    <x v="0"/>
    <s v="NO"/>
    <x v="0"/>
    <s v="Venta Mala"/>
  </r>
  <r>
    <n v="1322179"/>
    <x v="419"/>
    <s v="Duane Huffman"/>
    <s v="98 Holdsworth Street,Woollahra"/>
    <s v="Sydney"/>
    <s v="NSW"/>
    <x v="3"/>
    <x v="1"/>
    <s v="Crítico"/>
    <s v="Smiths Bulldog Clip"/>
    <x v="0"/>
    <s v="Bolsa de envoltura"/>
    <x v="0"/>
    <d v="2013-12-31T00:00:00"/>
    <n v="231"/>
    <n v="378"/>
    <n v="147"/>
    <n v="15"/>
    <n v="5670"/>
    <n v="0.03"/>
    <n v="170.1"/>
    <n v="5499.9"/>
    <n v="71"/>
    <n v="16859"/>
    <n v="30"/>
    <n v="12"/>
    <x v="2"/>
    <s v="NO"/>
    <x v="0"/>
    <s v="Venta Mala"/>
  </r>
  <r>
    <n v="1322179"/>
    <x v="21"/>
    <s v="Dianna Wilson"/>
    <s v="310 Wattle St,Ultimo"/>
    <s v="Sydney"/>
    <s v="NSW"/>
    <x v="0"/>
    <x v="6"/>
    <s v="Bajo"/>
    <s v="Conjunto óptico ultra inalámbrico UGen"/>
    <x v="0"/>
    <s v="Caja pequeña"/>
    <x v="0"/>
    <d v="2014-06-05T00:00:00"/>
    <n v="5452"/>
    <n v="10097"/>
    <n v="4645"/>
    <n v="10"/>
    <n v="100970"/>
    <n v="0.01"/>
    <n v="1009.7"/>
    <n v="99960.3"/>
    <n v="718"/>
    <n v="174077"/>
    <n v="4"/>
    <n v="6"/>
    <x v="0"/>
    <s v="NO"/>
    <x v="1"/>
    <s v="Venta Mala"/>
  </r>
  <r>
    <n v="1322545"/>
    <x v="347"/>
    <s v="Pamela Stobb"/>
    <s v="273 George Street,Sydney"/>
    <s v="Sydney"/>
    <s v="NSW"/>
    <x v="2"/>
    <x v="9"/>
    <s v="Bajo"/>
    <s v="Carpetas de 3 anillos de uso general de Smiths"/>
    <x v="0"/>
    <s v="Caja pequeña"/>
    <x v="0"/>
    <d v="2013-11-16T00:00:00"/>
    <n v="118"/>
    <n v="188"/>
    <n v="70"/>
    <n v="9"/>
    <n v="1692"/>
    <n v="0.05"/>
    <n v="84.600000000000009"/>
    <n v="1607.4"/>
    <n v="149"/>
    <n v="3471"/>
    <n v="16"/>
    <n v="11"/>
    <x v="2"/>
    <s v="NO"/>
    <x v="1"/>
    <s v="Venta Mala"/>
  </r>
  <r>
    <n v="1322545"/>
    <x v="175"/>
    <s v="Edward Becker"/>
    <s v="501 George St,Sydney"/>
    <s v="Sydney"/>
    <s v="NSW"/>
    <x v="3"/>
    <x v="7"/>
    <s v="No especificado"/>
    <s v="Clips de oro Smiths"/>
    <x v="0"/>
    <s v="Caja pequeña"/>
    <x v="0"/>
    <d v="2014-06-18T00:00:00"/>
    <n v="182"/>
    <n v="298"/>
    <n v="116"/>
    <n v="29"/>
    <n v="8642"/>
    <n v="0.08"/>
    <n v="691.36"/>
    <n v="7950.64"/>
    <n v="158"/>
    <n v="3471"/>
    <n v="17"/>
    <n v="6"/>
    <x v="0"/>
    <s v="NO"/>
    <x v="1"/>
    <s v="Venta Mala"/>
  </r>
  <r>
    <n v="1322545"/>
    <x v="109"/>
    <s v="Amy Cox"/>
    <s v="523 King St,Newtown"/>
    <s v="Sydney"/>
    <s v="NSW"/>
    <x v="3"/>
    <x v="6"/>
    <s v="Bajo"/>
    <s v="Bandas elásticas embolsadas"/>
    <x v="0"/>
    <s v="Caja pequeña"/>
    <x v="0"/>
    <d v="2013-10-12T00:00:00"/>
    <n v="24"/>
    <n v="126"/>
    <n v="102"/>
    <n v="13"/>
    <n v="1638"/>
    <n v="0.09"/>
    <n v="147.41999999999999"/>
    <n v="1490.58"/>
    <n v="70"/>
    <n v="7848"/>
    <n v="11"/>
    <n v="10"/>
    <x v="2"/>
    <s v="NO"/>
    <x v="1"/>
    <s v="Venta Mala"/>
  </r>
  <r>
    <n v="1322545"/>
    <x v="140"/>
    <s v="Aaron Bergman"/>
    <s v="Westfield Sydney,Sydney"/>
    <s v="Sydney"/>
    <s v="NSW"/>
    <x v="0"/>
    <x v="1"/>
    <s v="No especificado"/>
    <s v="Artisan 48 Etiquetas"/>
    <x v="1"/>
    <s v="Caja pequeña"/>
    <x v="0"/>
    <d v="2014-09-05T00:00:00"/>
    <n v="384"/>
    <n v="630"/>
    <n v="246"/>
    <n v="33"/>
    <n v="20790"/>
    <n v="0.08"/>
    <n v="1663.2"/>
    <n v="19126.8"/>
    <n v="50"/>
    <n v="1214"/>
    <n v="4"/>
    <n v="9"/>
    <x v="0"/>
    <s v="NO"/>
    <x v="1"/>
    <s v="Venta Mala"/>
  </r>
  <r>
    <n v="1322910"/>
    <x v="29"/>
    <s v="Sheri Gordon"/>
    <s v="152 Bunnerong Road,Eastgardens"/>
    <s v="Sydney"/>
    <s v="NSW"/>
    <x v="0"/>
    <x v="0"/>
    <s v="Crítico"/>
    <s v="Chinchetas Smiths"/>
    <x v="0"/>
    <s v="Caja pequeña"/>
    <x v="0"/>
    <d v="2015-07-24T00:00:00"/>
    <n v="94"/>
    <n v="188"/>
    <n v="94"/>
    <n v="39"/>
    <n v="7332"/>
    <n v="0"/>
    <n v="0"/>
    <n v="7332"/>
    <n v="79"/>
    <n v="7341"/>
    <n v="23"/>
    <n v="7"/>
    <x v="1"/>
    <s v="NO"/>
    <x v="1"/>
    <s v="Venta Mala"/>
  </r>
  <r>
    <n v="1323275"/>
    <x v="510"/>
    <s v="Toby Swindell"/>
    <s v="53-55 Liverpool Street,Sydney"/>
    <s v="Sydney"/>
    <s v="NSW"/>
    <x v="2"/>
    <x v="0"/>
    <s v="Alto"/>
    <s v="Libro de mensajes, un formulario por página"/>
    <x v="1"/>
    <s v="Caja pequeña"/>
    <x v="0"/>
    <d v="2014-06-18T00:00:00"/>
    <n v="241"/>
    <n v="371"/>
    <n v="130"/>
    <n v="7"/>
    <n v="2597"/>
    <n v="0.04"/>
    <n v="103.88"/>
    <n v="2493.12"/>
    <n v="193"/>
    <n v="13794"/>
    <n v="18"/>
    <n v="6"/>
    <x v="0"/>
    <s v="NO"/>
    <x v="1"/>
    <s v="Venta Mala"/>
  </r>
  <r>
    <n v="1323275"/>
    <x v="228"/>
    <s v="Kather Buire"/>
    <s v="18 Whistler St,Sydney"/>
    <s v="Sydney"/>
    <s v="NSW"/>
    <x v="3"/>
    <x v="5"/>
    <s v="Medio"/>
    <s v="Carro de archivos personal multiuso y juego de ruedas, tres compartimentos apilables"/>
    <x v="0"/>
    <s v="Caja pequeña"/>
    <x v="0"/>
    <d v="2013-07-24T00:00:00"/>
    <n v="1495"/>
    <n v="3476"/>
    <n v="1981"/>
    <n v="44"/>
    <n v="152944"/>
    <n v="0.04"/>
    <n v="6117.76"/>
    <n v="146826.23999999999"/>
    <n v="822"/>
    <n v="43281"/>
    <n v="23"/>
    <n v="7"/>
    <x v="2"/>
    <s v="SI"/>
    <x v="1"/>
    <s v="Venta Mala"/>
  </r>
  <r>
    <n v="1323275"/>
    <x v="510"/>
    <s v="Toby Swindell"/>
    <s v="273 George Street,Sydney"/>
    <s v="Sydney"/>
    <s v="NSW"/>
    <x v="0"/>
    <x v="9"/>
    <s v="Medio"/>
    <s v="Libro de mensajes, un formulario por página"/>
    <x v="1"/>
    <s v="Paquete pequeño"/>
    <x v="0"/>
    <d v="2014-06-18T00:00:00"/>
    <n v="241"/>
    <n v="371"/>
    <n v="130"/>
    <n v="2"/>
    <n v="742"/>
    <n v="0.03"/>
    <n v="22.259999999999998"/>
    <n v="719.74"/>
    <n v="193"/>
    <n v="13794"/>
    <n v="18"/>
    <n v="6"/>
    <x v="0"/>
    <s v="NO"/>
    <x v="1"/>
    <s v="Venta Mala"/>
  </r>
  <r>
    <n v="1323640"/>
    <x v="35"/>
    <s v="Hoy Smith"/>
    <s v="221 Barkly St,St Kilda"/>
    <s v="Melbourne"/>
    <s v="VIC"/>
    <x v="2"/>
    <x v="8"/>
    <s v="Medio"/>
    <s v="Sacapuntas Smiths SlimLine"/>
    <x v="0"/>
    <s v="Caja pequeña"/>
    <x v="0"/>
    <d v="2013-06-04T00:00:00"/>
    <n v="479"/>
    <n v="1197"/>
    <n v="718"/>
    <n v="41"/>
    <n v="49077"/>
    <n v="0.01"/>
    <n v="490.77"/>
    <n v="48586.23"/>
    <n v="581"/>
    <n v="62659"/>
    <n v="31"/>
    <n v="5"/>
    <x v="2"/>
    <s v="NO"/>
    <x v="0"/>
    <s v="Venta Mala"/>
  </r>
  <r>
    <n v="1323640"/>
    <x v="475"/>
    <s v="Michelle Moray"/>
    <s v="310 Wattle St,Ultimo"/>
    <s v="Sydney"/>
    <s v="NSW"/>
    <x v="3"/>
    <x v="6"/>
    <s v="Alto"/>
    <s v="Alto Perma 2700 Cajones de almacenamiento apilables"/>
    <x v="0"/>
    <s v="Bolsa de envoltura"/>
    <x v="0"/>
    <d v="2014-05-12T00:00:00"/>
    <n v="892"/>
    <n v="2974"/>
    <n v="2082"/>
    <n v="50"/>
    <n v="148700"/>
    <n v="0.09"/>
    <n v="13383"/>
    <n v="135317"/>
    <n v="664"/>
    <n v="62531"/>
    <n v="8"/>
    <n v="5"/>
    <x v="0"/>
    <s v="SI"/>
    <x v="0"/>
    <s v="Venta Mala"/>
  </r>
  <r>
    <n v="1324006"/>
    <x v="91"/>
    <s v="Pauline Chand"/>
    <s v="501 George St,Sydney"/>
    <s v="Sydney"/>
    <s v="NSW"/>
    <x v="2"/>
    <x v="7"/>
    <s v="No especificado"/>
    <s v="Discos DVD-RAM láser"/>
    <x v="0"/>
    <s v="Caja pequeña"/>
    <x v="0"/>
    <d v="2014-02-26T00:00:00"/>
    <n v="2018"/>
    <n v="3541"/>
    <n v="1523"/>
    <n v="45"/>
    <n v="159345"/>
    <n v="0.04"/>
    <n v="6373.8"/>
    <n v="152971.20000000001"/>
    <n v="199"/>
    <n v="3399"/>
    <n v="24"/>
    <n v="2"/>
    <x v="0"/>
    <s v="SI"/>
    <x v="0"/>
    <s v="Venta Mala"/>
  </r>
  <r>
    <n v="1324006"/>
    <x v="420"/>
    <s v="Saphhira Shifley"/>
    <s v="Westfield Miranda, 600 Kingsway,Miranda"/>
    <s v="Sydney"/>
    <s v="NSW"/>
    <x v="0"/>
    <x v="11"/>
    <s v="Bajo"/>
    <s v="Tijeras de acero inoxidable preferidas de Apex"/>
    <x v="0"/>
    <s v="Bolsa de envoltura"/>
    <x v="0"/>
    <d v="2014-01-06T00:00:00"/>
    <n v="250"/>
    <n v="568"/>
    <n v="318"/>
    <n v="40"/>
    <n v="22720"/>
    <n v="0.04"/>
    <n v="908.80000000000007"/>
    <n v="21811.200000000001"/>
    <n v="360"/>
    <n v="13794"/>
    <n v="4"/>
    <n v="1"/>
    <x v="0"/>
    <s v="NO"/>
    <x v="0"/>
    <s v="Venta Mala"/>
  </r>
  <r>
    <n v="1324006"/>
    <x v="511"/>
    <s v="Charles Sheldon"/>
    <s v="180 High Street,Windsor"/>
    <s v="Melbourne"/>
    <s v="VIC"/>
    <x v="2"/>
    <x v="2"/>
    <s v="Crítico"/>
    <s v="Palitos de tiza sin polvo Pizazz"/>
    <x v="0"/>
    <s v="Bolsa de envoltura"/>
    <x v="0"/>
    <d v="2013-11-08T00:00:00"/>
    <n v="109"/>
    <n v="168"/>
    <n v="59"/>
    <n v="50"/>
    <n v="8400"/>
    <n v="0.09"/>
    <n v="756"/>
    <n v="7644"/>
    <n v="100"/>
    <n v="3314"/>
    <n v="6"/>
    <n v="11"/>
    <x v="2"/>
    <s v="NO"/>
    <x v="0"/>
    <s v="Venta Mala"/>
  </r>
  <r>
    <n v="1324006"/>
    <x v="512"/>
    <s v="Sara Luxemburg"/>
    <s v="180 High Street,Windsor"/>
    <s v="Melbourne"/>
    <s v="VIC"/>
    <x v="0"/>
    <x v="2"/>
    <s v="Medio"/>
    <s v="Etiquetas Artisan 487"/>
    <x v="1"/>
    <s v="Caja pequeña"/>
    <x v="0"/>
    <d v="2014-08-25T00:00:00"/>
    <n v="229"/>
    <n v="369"/>
    <n v="140"/>
    <n v="22"/>
    <n v="8118"/>
    <n v="7.0000000000000007E-2"/>
    <n v="568.2600000000001"/>
    <n v="7549.74"/>
    <n v="50"/>
    <n v="11615"/>
    <n v="23"/>
    <n v="8"/>
    <x v="0"/>
    <s v="NO"/>
    <x v="0"/>
    <s v="Venta Mala"/>
  </r>
  <r>
    <n v="1324006"/>
    <x v="8"/>
    <s v="Larry Green"/>
    <s v="61 York St,Sydney"/>
    <s v="Sydney"/>
    <s v="NSW"/>
    <x v="0"/>
    <x v="9"/>
    <s v="Medio"/>
    <s v="Teléfono 200 Trimline, Blanco"/>
    <x v="0"/>
    <s v="Caja pequeña"/>
    <x v="0"/>
    <d v="2014-06-08T00:00:00"/>
    <n v="991"/>
    <n v="1599"/>
    <n v="608"/>
    <n v="24"/>
    <n v="38376"/>
    <n v="0.06"/>
    <n v="2302.56"/>
    <n v="36073.440000000002"/>
    <n v="1128"/>
    <n v="136644"/>
    <n v="8"/>
    <n v="6"/>
    <x v="0"/>
    <s v="NO"/>
    <x v="0"/>
    <s v="Buena Venta"/>
  </r>
  <r>
    <n v="1324371"/>
    <x v="212"/>
    <s v="Bradley Drucker"/>
    <s v="1 John St,Waterloo"/>
    <s v="Sydney"/>
    <s v="NSW"/>
    <x v="1"/>
    <x v="13"/>
    <s v="Crítico"/>
    <s v="Archivos Rollaway Económicos"/>
    <x v="0"/>
    <s v="Bolsa de envoltura"/>
    <x v="1"/>
    <d v="2013-08-24T00:00:00"/>
    <n v="6773"/>
    <n v="16520"/>
    <n v="9747"/>
    <n v="47"/>
    <n v="776440"/>
    <n v="7.0000000000000007E-2"/>
    <n v="54350.8"/>
    <n v="722089.2"/>
    <n v="1999"/>
    <n v="353362"/>
    <n v="22"/>
    <n v="8"/>
    <x v="2"/>
    <s v="SI"/>
    <x v="0"/>
    <s v="Buena Venta"/>
  </r>
  <r>
    <n v="1324371"/>
    <x v="119"/>
    <s v="Fred Wasserman"/>
    <s v="61 York St,Sydney"/>
    <s v="Sydney"/>
    <s v="NSW"/>
    <x v="1"/>
    <x v="9"/>
    <s v="Medio"/>
    <s v="Carpeta Artisan Legal de 4 Anillas"/>
    <x v="0"/>
    <s v="Bolsa de envoltura"/>
    <x v="1"/>
    <d v="2014-01-17T00:00:00"/>
    <n v="1364"/>
    <n v="2098"/>
    <n v="734"/>
    <n v="20"/>
    <n v="41960"/>
    <n v="0.06"/>
    <n v="2517.6"/>
    <n v="39442.400000000001"/>
    <n v="149"/>
    <n v="137048"/>
    <n v="14"/>
    <n v="1"/>
    <x v="0"/>
    <s v="NO"/>
    <x v="0"/>
    <s v="Buena Venta"/>
  </r>
  <r>
    <n v="1324371"/>
    <x v="214"/>
    <s v="Ruben Ausman"/>
    <s v="Crown Complex,Southbank"/>
    <s v="Melbourne"/>
    <s v="VIC"/>
    <x v="2"/>
    <x v="2"/>
    <s v="Crítico"/>
    <s v="Carro de archivos personal multiuso y juego de ruedas, tres compartimentos apilables"/>
    <x v="0"/>
    <s v="Bolsa de envoltura"/>
    <x v="0"/>
    <d v="2014-08-29T00:00:00"/>
    <n v="1495"/>
    <n v="3476"/>
    <n v="1981"/>
    <n v="18"/>
    <n v="62568"/>
    <n v="0.06"/>
    <n v="3754.08"/>
    <n v="58813.919999999998"/>
    <n v="822"/>
    <n v="114868"/>
    <n v="28"/>
    <n v="8"/>
    <x v="0"/>
    <s v="NO"/>
    <x v="0"/>
    <s v="Buena Venta"/>
  </r>
  <r>
    <n v="1324371"/>
    <x v="467"/>
    <s v="Eric Barreto"/>
    <s v="359 Crown Street,Surry Hills"/>
    <s v="Sydney"/>
    <s v="NSW"/>
    <x v="2"/>
    <x v="3"/>
    <s v="Alto"/>
    <s v="Sobres reciclados kraft marrón"/>
    <x v="0"/>
    <s v="Bolsa de envoltura"/>
    <x v="0"/>
    <d v="2014-05-16T00:00:00"/>
    <n v="1104"/>
    <n v="1698"/>
    <n v="594"/>
    <n v="43"/>
    <n v="73014"/>
    <n v="0.03"/>
    <n v="2190.42"/>
    <n v="70823.58"/>
    <n v="1239"/>
    <n v="5371"/>
    <n v="15"/>
    <n v="5"/>
    <x v="0"/>
    <s v="NO"/>
    <x v="1"/>
    <s v="Venta Mala"/>
  </r>
  <r>
    <n v="1324371"/>
    <x v="513"/>
    <s v="Dorris Love"/>
    <s v="359 Crown Street,Surry Hills"/>
    <s v="Sydney"/>
    <s v="NSW"/>
    <x v="3"/>
    <x v="3"/>
    <s v="Alto"/>
    <s v="Papel Pergamino Alto, Colores Surtidos"/>
    <x v="0"/>
    <s v="Bolsa de envoltura"/>
    <x v="1"/>
    <d v="2015-02-13T00:00:00"/>
    <n v="459"/>
    <n v="728"/>
    <n v="269"/>
    <n v="34"/>
    <n v="24752"/>
    <n v="0.03"/>
    <n v="742.56"/>
    <n v="24009.439999999999"/>
    <n v="1115"/>
    <n v="13293"/>
    <n v="12"/>
    <n v="2"/>
    <x v="1"/>
    <s v="NO"/>
    <x v="1"/>
    <s v="Venta Mala"/>
  </r>
  <r>
    <n v="1324736"/>
    <x v="514"/>
    <s v="Jim Mitchum"/>
    <s v="85-113 Dunning Ave,Rosebery"/>
    <s v="Sydney"/>
    <s v="NSW"/>
    <x v="1"/>
    <x v="4"/>
    <s v="No especificado"/>
    <s v="Discos DVD-RAM láser"/>
    <x v="0"/>
    <s v="Bolsa de envoltura"/>
    <x v="0"/>
    <d v="2014-06-21T00:00:00"/>
    <n v="2018"/>
    <n v="3541"/>
    <n v="1523"/>
    <n v="34"/>
    <n v="120394"/>
    <n v="0"/>
    <n v="0"/>
    <n v="120394"/>
    <n v="199"/>
    <n v="73816"/>
    <n v="19"/>
    <n v="6"/>
    <x v="0"/>
    <s v="SI"/>
    <x v="0"/>
    <s v="Venta Mala"/>
  </r>
  <r>
    <n v="1324736"/>
    <x v="514"/>
    <s v="Jim Mitchum"/>
    <s v="85-113 Dunning Ave,Rosebery"/>
    <s v="Sydney"/>
    <s v="NSW"/>
    <x v="1"/>
    <x v="4"/>
    <s v="Crítico"/>
    <s v="Discos DVD-RAM láser"/>
    <x v="1"/>
    <s v="Tambor Jumbo"/>
    <x v="2"/>
    <d v="2014-06-21T00:00:00"/>
    <n v="2018"/>
    <n v="3541"/>
    <n v="1523"/>
    <n v="43"/>
    <n v="152263"/>
    <n v="0.06"/>
    <n v="9135.7799999999988"/>
    <n v="143127.22"/>
    <n v="199"/>
    <n v="73816"/>
    <n v="19"/>
    <n v="6"/>
    <x v="0"/>
    <s v="SI"/>
    <x v="0"/>
    <s v="Venta Mala"/>
  </r>
  <r>
    <n v="1324736"/>
    <x v="514"/>
    <s v="Michael Paige"/>
    <s v="506 Swan Street,Richmond"/>
    <s v="Melbourne"/>
    <s v="VIC"/>
    <x v="3"/>
    <x v="2"/>
    <s v="Crítico"/>
    <s v="Discos DVD-RAM láser"/>
    <x v="0"/>
    <s v="Caja pequeña"/>
    <x v="0"/>
    <d v="2014-06-21T00:00:00"/>
    <n v="2018"/>
    <n v="3541"/>
    <n v="1523"/>
    <n v="50"/>
    <n v="177050"/>
    <n v="0.09"/>
    <n v="15934.5"/>
    <n v="161115.5"/>
    <n v="199"/>
    <n v="73816"/>
    <n v="19"/>
    <n v="6"/>
    <x v="0"/>
    <s v="SI"/>
    <x v="0"/>
    <s v="Venta Mala"/>
  </r>
  <r>
    <n v="1324736"/>
    <x v="322"/>
    <s v="Trudy Brown"/>
    <s v="180 High Street,Windsor"/>
    <s v="Melbourne"/>
    <s v="VIC"/>
    <x v="2"/>
    <x v="2"/>
    <s v="Alto"/>
    <s v="Sobres multimedia"/>
    <x v="0"/>
    <s v="Bolsa de envoltura"/>
    <x v="0"/>
    <d v="2013-12-07T00:00:00"/>
    <n v="9939"/>
    <n v="16293"/>
    <n v="6354"/>
    <n v="24"/>
    <n v="391032"/>
    <n v="0.04"/>
    <n v="15641.28"/>
    <n v="375390.71999999997"/>
    <n v="1999"/>
    <n v="557221"/>
    <n v="5"/>
    <n v="12"/>
    <x v="2"/>
    <s v="SI"/>
    <x v="0"/>
    <s v="Buena Venta"/>
  </r>
  <r>
    <n v="1325467"/>
    <x v="253"/>
    <s v="Ed Braxton"/>
    <s v="499-501 Lygon Street,Carlton North"/>
    <s v="Melbourne"/>
    <s v="VIC"/>
    <x v="1"/>
    <x v="8"/>
    <s v="Crítico"/>
    <s v="Sobres de colores"/>
    <x v="0"/>
    <s v="Caja pequeña"/>
    <x v="0"/>
    <d v="2015-03-27T00:00:00"/>
    <n v="225"/>
    <n v="369"/>
    <n v="144"/>
    <n v="36"/>
    <n v="13284"/>
    <n v="0.05"/>
    <n v="664.2"/>
    <n v="12619.8"/>
    <n v="250"/>
    <n v="9640"/>
    <n v="25"/>
    <n v="3"/>
    <x v="1"/>
    <s v="NO"/>
    <x v="0"/>
    <s v="Venta Mala"/>
  </r>
  <r>
    <n v="1325467"/>
    <x v="95"/>
    <s v="Jesus Ocampo"/>
    <s v="60 Commercial Rd,Prahran"/>
    <s v="Melbourne"/>
    <s v="VIC"/>
    <x v="0"/>
    <x v="8"/>
    <s v="Bajo"/>
    <s v="Alto Perma 2700 Cajones de almacenamiento apilables"/>
    <x v="1"/>
    <s v="Caja pequeña"/>
    <x v="0"/>
    <d v="2014-04-05T00:00:00"/>
    <n v="892"/>
    <n v="2974"/>
    <n v="2082"/>
    <n v="46"/>
    <n v="136804"/>
    <n v="0.09"/>
    <n v="12312.359999999999"/>
    <n v="124491.64"/>
    <n v="664"/>
    <n v="56622"/>
    <n v="4"/>
    <n v="4"/>
    <x v="0"/>
    <s v="SI"/>
    <x v="0"/>
    <s v="Venta Mala"/>
  </r>
  <r>
    <n v="1325467"/>
    <x v="85"/>
    <s v="Noah Childs"/>
    <s v="78 Stanley St,Darlinghurst"/>
    <s v="Sydney"/>
    <s v="NSW"/>
    <x v="3"/>
    <x v="3"/>
    <s v="Medio"/>
    <s v="Impresora de inyección de tinta a color Emerson Stylus 1520"/>
    <x v="0"/>
    <s v="Bolsa de envoltura"/>
    <x v="0"/>
    <d v="2013-04-28T00:00:00"/>
    <n v="31561"/>
    <n v="50097"/>
    <n v="18536"/>
    <n v="43"/>
    <n v="2154171"/>
    <n v="0.03"/>
    <n v="64625.13"/>
    <n v="2089545.87"/>
    <n v="6930"/>
    <n v="37252"/>
    <n v="27"/>
    <n v="4"/>
    <x v="2"/>
    <s v="SI"/>
    <x v="1"/>
    <s v="Venta Mala"/>
  </r>
  <r>
    <n v="1325467"/>
    <x v="119"/>
    <s v="Fred Wasserman"/>
    <s v="61 York St,Sydney"/>
    <s v="Sydney"/>
    <s v="NSW"/>
    <x v="1"/>
    <x v="9"/>
    <s v="Alto"/>
    <s v="Clips de carpeta de metal Smiths"/>
    <x v="0"/>
    <s v="Bolsa de envoltura"/>
    <x v="1"/>
    <d v="2014-01-17T00:00:00"/>
    <n v="160"/>
    <n v="262"/>
    <n v="102"/>
    <n v="44"/>
    <n v="11528"/>
    <n v="7.0000000000000007E-2"/>
    <n v="806.96"/>
    <n v="10721.04"/>
    <n v="80"/>
    <n v="12975"/>
    <n v="14"/>
    <n v="1"/>
    <x v="0"/>
    <s v="NO"/>
    <x v="1"/>
    <s v="Venta Mala"/>
  </r>
  <r>
    <n v="1325832"/>
    <x v="80"/>
    <s v="Delfina Latchford"/>
    <s v="8 Rankins Lane ,Melbourne"/>
    <s v="Melbourne"/>
    <s v="VIC"/>
    <x v="0"/>
    <x v="2"/>
    <s v="No especificado"/>
    <s v="Archivo de bloqueo plegable de lujo con cajón"/>
    <x v="0"/>
    <s v="Caja pequeña"/>
    <x v="0"/>
    <d v="2014-03-07T00:00:00"/>
    <n v="17883"/>
    <n v="41588"/>
    <n v="23705"/>
    <n v="27"/>
    <n v="1122876"/>
    <n v="0.03"/>
    <n v="33686.28"/>
    <n v="1089189.72"/>
    <n v="1137"/>
    <n v="107859"/>
    <n v="6"/>
    <n v="3"/>
    <x v="0"/>
    <s v="SI"/>
    <x v="1"/>
    <s v="Venta Mala"/>
  </r>
  <r>
    <n v="1326197"/>
    <x v="498"/>
    <s v="Raymond Book"/>
    <s v="Shop 1, 186-190 Church Street,Parramatta;46a Macleay Street,Potts Point"/>
    <s v="Sydney"/>
    <s v="NSW"/>
    <x v="1"/>
    <x v="4"/>
    <s v="No especificado"/>
    <s v="Lámpara de trabajo polarizada 3Max con brazo de sujeción, gris claro"/>
    <x v="1"/>
    <s v="Caja pequeña"/>
    <x v="0"/>
    <d v="2014-07-14T00:00:00"/>
    <n v="5616"/>
    <n v="13698"/>
    <n v="8082"/>
    <n v="1"/>
    <n v="13698"/>
    <n v="0.08"/>
    <n v="1095.8399999999999"/>
    <n v="12602.16"/>
    <n v="2449"/>
    <n v="235315"/>
    <n v="12"/>
    <n v="7"/>
    <x v="0"/>
    <s v="NO"/>
    <x v="0"/>
    <s v="Buena Venta"/>
  </r>
  <r>
    <n v="1326197"/>
    <x v="453"/>
    <s v="Dennis Pardue"/>
    <s v="412 Brunswick St,Fitzroy"/>
    <s v="Melbourne"/>
    <s v="VIC"/>
    <x v="0"/>
    <x v="2"/>
    <s v="Crítico"/>
    <s v="Lengüetas de plástico reposicionables imprimibles artesanalmente"/>
    <x v="0"/>
    <s v="Caja pequeña"/>
    <x v="0"/>
    <d v="2014-02-11T00:00:00"/>
    <n v="533"/>
    <n v="860"/>
    <n v="327"/>
    <n v="23"/>
    <n v="19780"/>
    <n v="0.02"/>
    <n v="395.6"/>
    <n v="19384.400000000001"/>
    <n v="619"/>
    <n v="14632"/>
    <n v="10"/>
    <n v="2"/>
    <x v="0"/>
    <s v="NO"/>
    <x v="0"/>
    <s v="Venta Mala"/>
  </r>
  <r>
    <n v="1326562"/>
    <x v="140"/>
    <s v="Odella Nelson"/>
    <s v="523 King St,Newtown"/>
    <s v="Sydney"/>
    <s v="NSW"/>
    <x v="0"/>
    <x v="6"/>
    <s v="Alto"/>
    <s v="Tijeras de acero inoxidable preferidas de Apex"/>
    <x v="0"/>
    <s v="Caja pequeña"/>
    <x v="1"/>
    <d v="2014-09-05T00:00:00"/>
    <n v="250"/>
    <n v="568"/>
    <n v="318"/>
    <n v="31"/>
    <n v="17608"/>
    <n v="0.03"/>
    <n v="528.24"/>
    <n v="17079.759999999998"/>
    <n v="360"/>
    <n v="17833"/>
    <n v="4"/>
    <n v="9"/>
    <x v="0"/>
    <s v="NO"/>
    <x v="1"/>
    <s v="Venta Mala"/>
  </r>
  <r>
    <n v="1326562"/>
    <x v="36"/>
    <s v="Nick Zandusky"/>
    <s v="224A Gertrude St,Fitzroy"/>
    <s v="Melbourne"/>
    <s v="VIC"/>
    <x v="0"/>
    <x v="2"/>
    <s v="Alto"/>
    <s v="Cubos de Memo Alto"/>
    <x v="1"/>
    <s v="Caja pequeña"/>
    <x v="0"/>
    <d v="2013-07-30T00:00:00"/>
    <n v="332"/>
    <n v="518"/>
    <n v="186"/>
    <n v="18"/>
    <n v="9324"/>
    <n v="0.01"/>
    <n v="93.24"/>
    <n v="9230.76"/>
    <n v="204"/>
    <n v="4392"/>
    <n v="29"/>
    <n v="7"/>
    <x v="2"/>
    <s v="NO"/>
    <x v="1"/>
    <s v="Venta Mala"/>
  </r>
  <r>
    <n v="1326562"/>
    <x v="399"/>
    <s v="Carlos Daly"/>
    <s v="5/63-71 Enmore Rd,Newtown"/>
    <s v="Sydney"/>
    <s v="NSW"/>
    <x v="1"/>
    <x v="13"/>
    <s v="No especificado"/>
    <s v="Etiquetas de encuadernación artesanal"/>
    <x v="0"/>
    <s v="Bolsa de envoltura"/>
    <x v="0"/>
    <d v="2014-04-07T00:00:00"/>
    <n v="245"/>
    <n v="389"/>
    <n v="144"/>
    <n v="10"/>
    <n v="3890"/>
    <n v="0.01"/>
    <n v="38.9"/>
    <n v="3851.1"/>
    <n v="701"/>
    <n v="17983"/>
    <n v="7"/>
    <n v="4"/>
    <x v="0"/>
    <s v="NO"/>
    <x v="1"/>
    <s v="Venta Mala"/>
  </r>
  <r>
    <n v="1326928"/>
    <x v="325"/>
    <s v="Nora Paige"/>
    <s v="2/797 Botany Rd,Rosebery"/>
    <s v="Sydney"/>
    <s v="NSW"/>
    <x v="0"/>
    <x v="7"/>
    <s v="Alto"/>
    <s v="Etiquetas Artisan 487"/>
    <x v="0"/>
    <s v="Caja pequeña"/>
    <x v="0"/>
    <d v="2014-06-25T00:00:00"/>
    <n v="229"/>
    <n v="369"/>
    <n v="140"/>
    <n v="30"/>
    <n v="11070"/>
    <n v="0.03"/>
    <n v="332.09999999999997"/>
    <n v="10737.9"/>
    <n v="50"/>
    <n v="11716"/>
    <n v="25"/>
    <n v="6"/>
    <x v="0"/>
    <s v="NO"/>
    <x v="1"/>
    <s v="Venta Mala"/>
  </r>
  <r>
    <n v="1326928"/>
    <x v="98"/>
    <s v="Barry Weirich"/>
    <s v="105 Pitt St,Sydney"/>
    <s v="Sydney"/>
    <s v="NSW"/>
    <x v="1"/>
    <x v="13"/>
    <s v="Crítico"/>
    <s v="Etiquetas Artisan 487"/>
    <x v="0"/>
    <s v="Caja pequeña"/>
    <x v="0"/>
    <d v="2013-04-28T00:00:00"/>
    <n v="229"/>
    <n v="369"/>
    <n v="140"/>
    <n v="19"/>
    <n v="7011"/>
    <n v="0.04"/>
    <n v="280.44"/>
    <n v="6730.56"/>
    <n v="50"/>
    <n v="11716"/>
    <n v="28"/>
    <n v="4"/>
    <x v="2"/>
    <s v="NO"/>
    <x v="1"/>
    <s v="Venta Mala"/>
  </r>
  <r>
    <n v="1327293"/>
    <x v="354"/>
    <s v="Amy Cox"/>
    <s v="523 King St,Newtown"/>
    <s v="Sydney"/>
    <s v="NSW"/>
    <x v="1"/>
    <x v="6"/>
    <s v="Medio"/>
    <s v="Cubos de Memo Alto"/>
    <x v="0"/>
    <s v="Bolsa de envoltura"/>
    <x v="0"/>
    <d v="2014-02-23T00:00:00"/>
    <n v="332"/>
    <n v="518"/>
    <n v="186"/>
    <n v="20"/>
    <n v="10360"/>
    <n v="0.06"/>
    <n v="621.6"/>
    <n v="9738.4"/>
    <n v="204"/>
    <n v="41532"/>
    <n v="22"/>
    <n v="2"/>
    <x v="0"/>
    <s v="NO"/>
    <x v="1"/>
    <s v="Venta Mala"/>
  </r>
  <r>
    <n v="1327293"/>
    <x v="4"/>
    <s v="Christina Vanderzanden"/>
    <s v="188 Pitt Street,Sydney"/>
    <s v="Sydney"/>
    <s v="NSW"/>
    <x v="1"/>
    <x v="0"/>
    <s v="Alto"/>
    <s v="Papel Pergamino Alto, Colores Surtidos"/>
    <x v="1"/>
    <s v="Tambor Jumbo"/>
    <x v="2"/>
    <d v="2014-09-17T00:00:00"/>
    <n v="459"/>
    <n v="728"/>
    <n v="269"/>
    <n v="8"/>
    <n v="5824"/>
    <n v="0.09"/>
    <n v="524.16"/>
    <n v="5299.84"/>
    <n v="1115"/>
    <n v="17693"/>
    <n v="13"/>
    <n v="9"/>
    <x v="0"/>
    <s v="NO"/>
    <x v="1"/>
    <s v="Venta Mala"/>
  </r>
  <r>
    <n v="1327658"/>
    <x v="20"/>
    <s v="Olvera Toch"/>
    <s v="3 Carrington Road ,Box Hill"/>
    <s v="Melbourne"/>
    <s v="VIC"/>
    <x v="1"/>
    <x v="8"/>
    <s v="Bajo"/>
    <s v="Alto Perma 3000 Cajones de almacenamiento apilables"/>
    <x v="0"/>
    <s v="Caja pequeña"/>
    <x v="0"/>
    <d v="2013-02-22T00:00:00"/>
    <n v="892"/>
    <n v="2974"/>
    <n v="2082"/>
    <n v="20"/>
    <n v="59480"/>
    <n v="0.01"/>
    <n v="594.80000000000007"/>
    <n v="58885.2"/>
    <n v="664"/>
    <n v="16683"/>
    <n v="17"/>
    <n v="2"/>
    <x v="2"/>
    <s v="NO"/>
    <x v="0"/>
    <s v="Venta Mala"/>
  </r>
  <r>
    <n v="1328023"/>
    <x v="325"/>
    <s v="Liz MacKendrick"/>
    <s v="224A Gertrude St,Fitzroy"/>
    <s v="Melbourne"/>
    <s v="VIC"/>
    <x v="1"/>
    <x v="2"/>
    <s v="Alto"/>
    <s v="Steady 52201 APSCO Sacapuntas Eléctrico"/>
    <x v="0"/>
    <s v="Caja pequeña"/>
    <x v="0"/>
    <d v="2014-06-26T00:00:00"/>
    <n v="1680"/>
    <n v="4097"/>
    <n v="2417"/>
    <n v="5"/>
    <n v="20485"/>
    <n v="0.08"/>
    <n v="1638.8"/>
    <n v="18846.2"/>
    <n v="899"/>
    <n v="181904"/>
    <n v="25"/>
    <n v="6"/>
    <x v="0"/>
    <s v="NO"/>
    <x v="1"/>
    <s v="Venta Mala"/>
  </r>
  <r>
    <n v="1328389"/>
    <x v="515"/>
    <s v="Enpleneima"/>
    <s v="Macquarie Centre Cnr Herring Road &amp; Waterloo Road,Macquarie Park"/>
    <s v="Sydney"/>
    <s v="NSW"/>
    <x v="3"/>
    <x v="5"/>
    <s v="Medio"/>
    <s v="Afilador de barriles"/>
    <x v="1"/>
    <s v="Caja pequeña"/>
    <x v="0"/>
    <d v="2014-06-29T00:00:00"/>
    <n v="146"/>
    <n v="357"/>
    <n v="211"/>
    <n v="27"/>
    <n v="9639"/>
    <n v="0.02"/>
    <n v="192.78"/>
    <n v="9446.2199999999993"/>
    <n v="417"/>
    <n v="16675"/>
    <n v="27"/>
    <n v="6"/>
    <x v="0"/>
    <s v="NO"/>
    <x v="0"/>
    <s v="Venta Mala"/>
  </r>
  <r>
    <n v="1328389"/>
    <x v="177"/>
    <s v="George Zrebassa"/>
    <s v="93 MacLeay St,Potts Point"/>
    <s v="Sydney"/>
    <s v="NSW"/>
    <x v="3"/>
    <x v="1"/>
    <s v="No especificado"/>
    <s v="Afilador de barriles"/>
    <x v="0"/>
    <s v="Caja pequeña"/>
    <x v="0"/>
    <d v="2013-07-17T00:00:00"/>
    <n v="146"/>
    <n v="357"/>
    <n v="211"/>
    <n v="11"/>
    <n v="3927"/>
    <n v="7.0000000000000007E-2"/>
    <n v="274.89000000000004"/>
    <n v="3652.11"/>
    <n v="417"/>
    <n v="16675"/>
    <n v="16"/>
    <n v="7"/>
    <x v="2"/>
    <s v="NO"/>
    <x v="0"/>
    <s v="Venta Mala"/>
  </r>
  <r>
    <n v="1328389"/>
    <x v="515"/>
    <s v="Alejandro Ballentine"/>
    <s v="412 Brunswick St,Fitzroy"/>
    <s v="Melbourne"/>
    <s v="VIC"/>
    <x v="2"/>
    <x v="2"/>
    <s v="No especificado"/>
    <s v="Afilador de barriles"/>
    <x v="0"/>
    <s v="Caja pequeña"/>
    <x v="0"/>
    <d v="2014-06-28T00:00:00"/>
    <n v="146"/>
    <n v="357"/>
    <n v="211"/>
    <n v="6"/>
    <n v="2142"/>
    <n v="0.09"/>
    <n v="192.78"/>
    <n v="1949.22"/>
    <n v="417"/>
    <n v="16675"/>
    <n v="27"/>
    <n v="6"/>
    <x v="0"/>
    <s v="NO"/>
    <x v="1"/>
    <s v="Venta Mala"/>
  </r>
  <r>
    <n v="1328754"/>
    <x v="262"/>
    <s v="Dionis Lloyd"/>
    <s v="85-113 Dunning Ave,Rosebery"/>
    <s v="Sydney"/>
    <s v="NSW"/>
    <x v="2"/>
    <x v="4"/>
    <s v="Alto"/>
    <s v="Refuerzos artesanales para páginas perforadas"/>
    <x v="0"/>
    <s v="Caja pequeña"/>
    <x v="1"/>
    <d v="2014-01-15T00:00:00"/>
    <n v="119"/>
    <n v="198"/>
    <n v="79"/>
    <n v="50"/>
    <n v="9900"/>
    <n v="7.0000000000000007E-2"/>
    <n v="693.00000000000011"/>
    <n v="9207"/>
    <n v="477"/>
    <n v="4264"/>
    <n v="8"/>
    <n v="1"/>
    <x v="0"/>
    <s v="NO"/>
    <x v="0"/>
    <s v="Venta Mala"/>
  </r>
  <r>
    <n v="1329119"/>
    <x v="133"/>
    <s v="Nancy Lomonaco"/>
    <s v="304 King Street,Newtown"/>
    <s v="Melbourne"/>
    <s v="VIC"/>
    <x v="3"/>
    <x v="2"/>
    <s v="Medio"/>
    <s v="Libro de registro de mensajes de voz por cable"/>
    <x v="0"/>
    <s v="Bolsa de envoltura"/>
    <x v="0"/>
    <d v="2013-09-01T00:00:00"/>
    <n v="290"/>
    <n v="476"/>
    <n v="186"/>
    <n v="43"/>
    <n v="20468"/>
    <n v="0.03"/>
    <n v="614.04"/>
    <n v="19853.96"/>
    <n v="88"/>
    <n v="12698"/>
    <n v="30"/>
    <n v="8"/>
    <x v="2"/>
    <s v="NO"/>
    <x v="0"/>
    <s v="Venta Mala"/>
  </r>
  <r>
    <n v="1329150"/>
    <x v="141"/>
    <s v="Daniel Byrd"/>
    <s v="96 Liverpool St,Sydney"/>
    <s v="Sydney"/>
    <s v="NSW"/>
    <x v="1"/>
    <x v="7"/>
    <s v="Medio"/>
    <s v="Sobres de colores"/>
    <x v="0"/>
    <s v="Caja pequeña"/>
    <x v="0"/>
    <d v="2014-06-30T00:00:00"/>
    <n v="225"/>
    <n v="369"/>
    <n v="144"/>
    <n v="3"/>
    <n v="1107"/>
    <n v="0"/>
    <n v="0"/>
    <n v="1107"/>
    <n v="250"/>
    <n v="10511"/>
    <n v="29"/>
    <n v="6"/>
    <x v="0"/>
    <s v="NO"/>
    <x v="1"/>
    <s v="Venta Mala"/>
  </r>
  <r>
    <n v="1329150"/>
    <x v="141"/>
    <s v="Daniel Byrd"/>
    <s v="96 Liverpool St,Sydney"/>
    <s v="Sydney"/>
    <s v="NSW"/>
    <x v="3"/>
    <x v="7"/>
    <s v="Medio"/>
    <s v="Smiths Paper Clips"/>
    <x v="1"/>
    <s v="Caja pequeña"/>
    <x v="1"/>
    <d v="2014-06-30T00:00:00"/>
    <n v="153"/>
    <n v="247"/>
    <n v="94"/>
    <n v="24"/>
    <n v="5928"/>
    <n v="0.08"/>
    <n v="474.24"/>
    <n v="5453.76"/>
    <n v="102"/>
    <n v="10511"/>
    <n v="29"/>
    <n v="6"/>
    <x v="0"/>
    <s v="NO"/>
    <x v="1"/>
    <s v="Venta Mala"/>
  </r>
  <r>
    <n v="1329484"/>
    <x v="15"/>
    <s v="Bill Stewart"/>
    <s v="188 Pitt Street,Sydney"/>
    <s v="Sydney"/>
    <s v="NSW"/>
    <x v="2"/>
    <x v="0"/>
    <s v="No especificado"/>
    <s v="Cubos de Memo Alto"/>
    <x v="0"/>
    <s v="Caja pequeña"/>
    <x v="0"/>
    <d v="2015-05-13T00:00:00"/>
    <n v="332"/>
    <n v="518"/>
    <n v="186"/>
    <n v="18"/>
    <n v="9324"/>
    <n v="0.05"/>
    <n v="466.20000000000005"/>
    <n v="8857.7999999999993"/>
    <n v="204"/>
    <n v="4888"/>
    <n v="11"/>
    <n v="5"/>
    <x v="1"/>
    <s v="NO"/>
    <x v="0"/>
    <s v="Venta Mala"/>
  </r>
  <r>
    <n v="1329850"/>
    <x v="288"/>
    <s v="Steve Nguyen"/>
    <s v="61 York St,Sydney"/>
    <s v="Sydney"/>
    <s v="NSW"/>
    <x v="1"/>
    <x v="9"/>
    <s v="Crítico"/>
    <s v="Etiquetas Artisan 479"/>
    <x v="0"/>
    <s v="Paquete pequeño"/>
    <x v="0"/>
    <d v="2014-02-13T00:00:00"/>
    <n v="159"/>
    <n v="261"/>
    <n v="102"/>
    <n v="36"/>
    <n v="9396"/>
    <n v="0.08"/>
    <n v="751.68000000000006"/>
    <n v="8644.32"/>
    <n v="50"/>
    <n v="10500"/>
    <n v="13"/>
    <n v="2"/>
    <x v="0"/>
    <s v="NO"/>
    <x v="1"/>
    <s v="Venta Mala"/>
  </r>
  <r>
    <n v="1329850"/>
    <x v="516"/>
    <s v="Marina Lichtensneick"/>
    <s v="1-2/299 Sussex St,Sydney"/>
    <s v="Sydney"/>
    <s v="NSW"/>
    <x v="2"/>
    <x v="6"/>
    <s v="Medio"/>
    <s v="Etiquetas Artisan 474"/>
    <x v="0"/>
    <s v="Bolsa de envoltura"/>
    <x v="0"/>
    <d v="2014-03-26T00:00:00"/>
    <n v="184"/>
    <n v="288"/>
    <n v="104"/>
    <n v="33"/>
    <n v="9504"/>
    <n v="0.06"/>
    <n v="570.24"/>
    <n v="8933.76"/>
    <n v="99"/>
    <n v="10500"/>
    <n v="24"/>
    <n v="3"/>
    <x v="0"/>
    <s v="NO"/>
    <x v="1"/>
    <s v="Venta Mala"/>
  </r>
  <r>
    <n v="1329850"/>
    <x v="288"/>
    <s v="Steve Nguyen"/>
    <s v="73 York St,Sydney"/>
    <s v="Sydney"/>
    <s v="NSW"/>
    <x v="3"/>
    <x v="0"/>
    <s v="Bajo"/>
    <s v="Etiquetas Artisan 479"/>
    <x v="0"/>
    <s v="Caja pequeña"/>
    <x v="0"/>
    <d v="2014-02-13T00:00:00"/>
    <n v="159"/>
    <n v="261"/>
    <n v="102"/>
    <n v="1"/>
    <n v="261"/>
    <n v="0.03"/>
    <n v="7.83"/>
    <n v="253.17"/>
    <n v="50"/>
    <n v="10500"/>
    <n v="13"/>
    <n v="2"/>
    <x v="0"/>
    <s v="NO"/>
    <x v="0"/>
    <s v="Venta Mala"/>
  </r>
  <r>
    <n v="1329850"/>
    <x v="141"/>
    <s v="Christopher Martinez"/>
    <s v="188 Pitt Street,Sydney"/>
    <s v="Sydney"/>
    <s v="NSW"/>
    <x v="1"/>
    <x v="0"/>
    <s v="No especificado"/>
    <s v="Etiquetas Artisan 474"/>
    <x v="0"/>
    <s v="Caja pequeña"/>
    <x v="0"/>
    <d v="2014-06-29T00:00:00"/>
    <n v="184"/>
    <n v="288"/>
    <n v="104"/>
    <n v="42"/>
    <n v="12096"/>
    <n v="0.04"/>
    <n v="483.84000000000003"/>
    <n v="11612.16"/>
    <n v="99"/>
    <n v="10500"/>
    <n v="29"/>
    <n v="6"/>
    <x v="0"/>
    <s v="NO"/>
    <x v="1"/>
    <s v="Venta Mala"/>
  </r>
  <r>
    <n v="1329850"/>
    <x v="288"/>
    <s v="Steve Nguyen"/>
    <s v="61 York St,Sydney"/>
    <s v="Sydney"/>
    <s v="NSW"/>
    <x v="2"/>
    <x v="9"/>
    <s v="Medio"/>
    <s v="12 lápices cortos de colores"/>
    <x v="0"/>
    <s v="Paquete pequeño"/>
    <x v="0"/>
    <d v="2014-02-13T00:00:00"/>
    <n v="109"/>
    <n v="260"/>
    <n v="151"/>
    <n v="48"/>
    <n v="12480"/>
    <n v="0.01"/>
    <n v="124.8"/>
    <n v="12355.2"/>
    <n v="240"/>
    <n v="10604"/>
    <n v="13"/>
    <n v="2"/>
    <x v="0"/>
    <s v="NO"/>
    <x v="1"/>
    <s v="Venta Mala"/>
  </r>
  <r>
    <n v="1329850"/>
    <x v="288"/>
    <s v="Steve Nguyen"/>
    <s v="61 York St,Sydney"/>
    <s v="Sydney"/>
    <s v="NSW"/>
    <x v="0"/>
    <x v="9"/>
    <s v="Medio"/>
    <s v="Etiquetas Artisan 474"/>
    <x v="0"/>
    <s v="Caja pequeña"/>
    <x v="0"/>
    <d v="2014-02-13T00:00:00"/>
    <n v="184"/>
    <n v="288"/>
    <n v="104"/>
    <n v="1"/>
    <n v="288"/>
    <n v="0"/>
    <n v="0"/>
    <n v="288"/>
    <n v="99"/>
    <n v="10500"/>
    <n v="13"/>
    <n v="2"/>
    <x v="0"/>
    <s v="NO"/>
    <x v="1"/>
    <s v="Venta Mala"/>
  </r>
  <r>
    <n v="1329850"/>
    <x v="325"/>
    <s v="Nora Paige"/>
    <s v="85-113 Dunning Ave,Roseberry"/>
    <s v="Sydney"/>
    <s v="NSW"/>
    <x v="2"/>
    <x v="4"/>
    <s v="Medio"/>
    <s v="Etiquetas Artisan 474"/>
    <x v="0"/>
    <s v="Bolsa de envoltura"/>
    <x v="0"/>
    <d v="2014-06-25T00:00:00"/>
    <n v="184"/>
    <n v="288"/>
    <n v="104"/>
    <n v="48"/>
    <n v="13824"/>
    <n v="0.03"/>
    <n v="414.71999999999997"/>
    <n v="13409.28"/>
    <n v="99"/>
    <n v="10500"/>
    <n v="25"/>
    <n v="6"/>
    <x v="0"/>
    <s v="NO"/>
    <x v="1"/>
    <s v="Venta Mala"/>
  </r>
  <r>
    <n v="1329850"/>
    <x v="141"/>
    <s v="Christine Abelman"/>
    <s v="Sydney Fish Market, Bank Street, Sydney"/>
    <s v="Sydney"/>
    <s v="NSW"/>
    <x v="1"/>
    <x v="3"/>
    <s v="Medio"/>
    <s v="Etiquetas Artisan 479"/>
    <x v="1"/>
    <s v="Caja mediana"/>
    <x v="1"/>
    <d v="2014-06-29T00:00:00"/>
    <n v="159"/>
    <n v="261"/>
    <n v="102"/>
    <n v="33"/>
    <n v="8613"/>
    <n v="0.01"/>
    <n v="86.13"/>
    <n v="8526.8700000000008"/>
    <n v="50"/>
    <n v="10500"/>
    <n v="29"/>
    <n v="6"/>
    <x v="0"/>
    <s v="NO"/>
    <x v="1"/>
    <s v="Venta Mala"/>
  </r>
  <r>
    <n v="1330215"/>
    <x v="288"/>
    <s v="Steve Nguyen"/>
    <s v="61 York St,Sydney"/>
    <s v="Sydney"/>
    <s v="NSW"/>
    <x v="1"/>
    <x v="9"/>
    <s v="No especificado"/>
    <s v="Iluminadores artesanales de alto litro a prueba de manchas"/>
    <x v="0"/>
    <s v="Caja pequeña"/>
    <x v="0"/>
    <d v="2014-02-13T00:00:00"/>
    <n v="298"/>
    <n v="584"/>
    <n v="286"/>
    <n v="8"/>
    <n v="4672"/>
    <n v="0.06"/>
    <n v="280.32"/>
    <n v="4391.68"/>
    <n v="83"/>
    <n v="10004"/>
    <n v="13"/>
    <n v="2"/>
    <x v="0"/>
    <s v="NO"/>
    <x v="1"/>
    <s v="Venta Mala"/>
  </r>
  <r>
    <n v="1330945"/>
    <x v="13"/>
    <s v="Phillip Flathmann"/>
    <s v="Macquarie Centre Cnr Herring Road &amp; Waterloo Road,Macquarie Park"/>
    <s v="Sydney"/>
    <s v="NSW"/>
    <x v="2"/>
    <x v="5"/>
    <s v="Alto"/>
    <s v="Libro de mensajes, un formulario por página"/>
    <x v="2"/>
    <s v="Paquete pequeño"/>
    <x v="0"/>
    <d v="2013-11-20T00:00:00"/>
    <n v="241"/>
    <n v="371"/>
    <n v="130"/>
    <n v="10"/>
    <n v="3710"/>
    <n v="0.01"/>
    <n v="37.1"/>
    <n v="3672.9"/>
    <n v="193"/>
    <n v="62652"/>
    <n v="18"/>
    <n v="11"/>
    <x v="2"/>
    <s v="NO"/>
    <x v="0"/>
    <s v="Venta Mala"/>
  </r>
  <r>
    <n v="1330945"/>
    <x v="126"/>
    <s v="Philip Brown"/>
    <s v="499-501 Lygon Street,Carlton North"/>
    <s v="Melbourne"/>
    <s v="VIC"/>
    <x v="2"/>
    <x v="8"/>
    <s v="Medio"/>
    <s v="Disquetes de formato láser neón para Mac, 10/paquete"/>
    <x v="0"/>
    <s v="Bolsa de envoltura"/>
    <x v="0"/>
    <d v="2014-07-26T00:00:00"/>
    <n v="187"/>
    <n v="812"/>
    <n v="625"/>
    <n v="37"/>
    <n v="30044"/>
    <n v="0.09"/>
    <n v="2703.96"/>
    <n v="27340.04"/>
    <n v="283"/>
    <n v="13090"/>
    <n v="25"/>
    <n v="7"/>
    <x v="0"/>
    <s v="NO"/>
    <x v="0"/>
    <s v="Venta Mala"/>
  </r>
  <r>
    <n v="1330945"/>
    <x v="501"/>
    <s v="Philip Brown"/>
    <s v="499-501 Lygon Street,Carlton North"/>
    <s v="Melbourne"/>
    <s v="VIC"/>
    <x v="2"/>
    <x v="8"/>
    <s v="Crítico"/>
    <s v="Disquetes de formato láser neón para Mac, 10/paquete"/>
    <x v="1"/>
    <s v="Caja pequeña"/>
    <x v="0"/>
    <d v="2014-07-29T00:00:00"/>
    <n v="187"/>
    <n v="812"/>
    <n v="625"/>
    <n v="42"/>
    <n v="34104"/>
    <n v="0.02"/>
    <n v="682.08"/>
    <n v="33421.919999999998"/>
    <n v="283"/>
    <n v="13090"/>
    <n v="27"/>
    <n v="7"/>
    <x v="0"/>
    <s v="NO"/>
    <x v="1"/>
    <s v="Venta Mala"/>
  </r>
  <r>
    <n v="1331311"/>
    <x v="517"/>
    <s v="Christopher Schild"/>
    <s v="4A Lyons St,Strathfield"/>
    <s v="Sydney"/>
    <s v="NSW"/>
    <x v="3"/>
    <x v="0"/>
    <s v="Crítico"/>
    <s v="Etiquetas Artisan 474"/>
    <x v="0"/>
    <s v="Caja pequeña"/>
    <x v="0"/>
    <d v="2014-05-24T00:00:00"/>
    <n v="184"/>
    <n v="288"/>
    <n v="104"/>
    <n v="18"/>
    <n v="5184"/>
    <n v="0.04"/>
    <n v="207.36"/>
    <n v="4976.6400000000003"/>
    <n v="99"/>
    <n v="10500"/>
    <n v="24"/>
    <n v="5"/>
    <x v="0"/>
    <s v="NO"/>
    <x v="1"/>
    <s v="Venta Mala"/>
  </r>
  <r>
    <n v="1331676"/>
    <x v="518"/>
    <s v="Sara Luxemburg"/>
    <s v="180 High Street,Windsor"/>
    <s v="Melbourne"/>
    <s v="VIC"/>
    <x v="2"/>
    <x v="2"/>
    <s v="Crítico"/>
    <s v="Alto Perma 2700 Cajones de almacenamiento apilables"/>
    <x v="0"/>
    <s v="Bolsa de envoltura"/>
    <x v="0"/>
    <d v="2014-08-15T00:00:00"/>
    <n v="892"/>
    <n v="2974"/>
    <n v="2082"/>
    <n v="18"/>
    <n v="53532"/>
    <n v="0.06"/>
    <n v="3211.92"/>
    <n v="50320.08"/>
    <n v="664"/>
    <n v="11965"/>
    <n v="13"/>
    <n v="6"/>
    <x v="0"/>
    <s v="NO"/>
    <x v="0"/>
    <s v="Venta Mala"/>
  </r>
  <r>
    <n v="1331676"/>
    <x v="379"/>
    <s v="Justin Knight"/>
    <s v="Macquarie Centre Cnr Herring Road &amp; Waterloo Road,Macquarie Park"/>
    <s v="Sydney"/>
    <s v="NSW"/>
    <x v="2"/>
    <x v="5"/>
    <s v="Alto"/>
    <s v="Alto Perma 2700 Cajones de almacenamiento apilables"/>
    <x v="0"/>
    <s v="Caja pequeña"/>
    <x v="0"/>
    <d v="2013-08-23T00:00:00"/>
    <n v="892"/>
    <n v="2974"/>
    <n v="2082"/>
    <n v="7"/>
    <n v="20818"/>
    <n v="0.09"/>
    <n v="1873.62"/>
    <n v="18944.38"/>
    <n v="664"/>
    <n v="11965"/>
    <n v="14"/>
    <n v="8"/>
    <x v="2"/>
    <s v="NO"/>
    <x v="0"/>
    <s v="Venta Mala"/>
  </r>
  <r>
    <n v="1331676"/>
    <x v="165"/>
    <s v="Anthony Rawles"/>
    <s v="Shop 1, 186-190 Church Street,Parramatta;46a Macleay Street,Potts Point"/>
    <s v="Sydney"/>
    <s v="NSW"/>
    <x v="2"/>
    <x v="4"/>
    <s v="Alto"/>
    <s v="Alto Perma 2700 Cajones de almacenamiento apilables"/>
    <x v="0"/>
    <s v="Bolsa de envoltura"/>
    <x v="0"/>
    <d v="2014-06-09T00:00:00"/>
    <n v="713"/>
    <n v="2098"/>
    <n v="1385"/>
    <n v="27"/>
    <n v="56646"/>
    <n v="7.0000000000000007E-2"/>
    <n v="3965.2200000000003"/>
    <n v="52680.78"/>
    <n v="542"/>
    <n v="21961"/>
    <n v="9"/>
    <n v="6"/>
    <x v="0"/>
    <s v="NO"/>
    <x v="0"/>
    <s v="Venta Mala"/>
  </r>
  <r>
    <n v="1331676"/>
    <x v="289"/>
    <s v="Monica Federle"/>
    <s v="834 Bourke St,Waterloo"/>
    <s v="Sydney"/>
    <s v="NSW"/>
    <x v="1"/>
    <x v="13"/>
    <s v="No especificado"/>
    <s v="Alto Perma 2700 Cajones de almacenamiento apilables"/>
    <x v="0"/>
    <s v="Bolsa de envoltura"/>
    <x v="0"/>
    <d v="2014-07-03T00:00:00"/>
    <n v="892"/>
    <n v="2974"/>
    <n v="2082"/>
    <n v="45"/>
    <n v="133830"/>
    <n v="0.01"/>
    <n v="1338.3"/>
    <n v="132491.70000000001"/>
    <n v="664"/>
    <n v="11965"/>
    <n v="30"/>
    <n v="6"/>
    <x v="0"/>
    <s v="SI"/>
    <x v="1"/>
    <s v="Venta Mala"/>
  </r>
  <r>
    <n v="1331676"/>
    <x v="132"/>
    <s v="Tara Carroll"/>
    <s v="1737 Botany Rd,Banksmeadow"/>
    <s v="Sydney"/>
    <s v="NSW"/>
    <x v="2"/>
    <x v="5"/>
    <s v="No especificado"/>
    <s v="Alto Perma 2700 Cajones de almacenamiento apilables"/>
    <x v="2"/>
    <s v="Paquete pequeño"/>
    <x v="0"/>
    <d v="2013-05-20T00:00:00"/>
    <n v="892"/>
    <n v="2974"/>
    <n v="2082"/>
    <n v="27"/>
    <n v="80298"/>
    <n v="7.0000000000000007E-2"/>
    <n v="5620.8600000000006"/>
    <n v="74677.14"/>
    <n v="664"/>
    <n v="11965"/>
    <n v="19"/>
    <n v="5"/>
    <x v="2"/>
    <s v="NO"/>
    <x v="0"/>
    <s v="Venta Mala"/>
  </r>
  <r>
    <n v="1331676"/>
    <x v="197"/>
    <s v="Arthur Gainer"/>
    <s v="180 High Street,Windsor"/>
    <s v="Melbourne"/>
    <s v="VIC"/>
    <x v="2"/>
    <x v="2"/>
    <s v="No especificado"/>
    <s v="Clips de carpeta de metal Smiths"/>
    <x v="0"/>
    <s v="Caja pequeña"/>
    <x v="0"/>
    <d v="2014-12-29T00:00:00"/>
    <n v="160"/>
    <n v="262"/>
    <n v="102"/>
    <n v="9"/>
    <n v="2358"/>
    <n v="0"/>
    <n v="0"/>
    <n v="2358"/>
    <n v="80"/>
    <n v="3960"/>
    <n v="26"/>
    <n v="12"/>
    <x v="0"/>
    <s v="NO"/>
    <x v="1"/>
    <s v="Venta Mala"/>
  </r>
  <r>
    <n v="1331676"/>
    <x v="289"/>
    <s v="Monica Federle"/>
    <s v="834 Bourke St,Waterloo"/>
    <s v="Sydney"/>
    <s v="NSW"/>
    <x v="3"/>
    <x v="13"/>
    <s v="Alto"/>
    <s v="Carpetas Angle-D con anillos de bloqueo, portaetiquetas"/>
    <x v="1"/>
    <s v="Caja grande"/>
    <x v="0"/>
    <d v="2014-07-03T00:00:00"/>
    <n v="453"/>
    <n v="730"/>
    <n v="277"/>
    <n v="20"/>
    <n v="14600"/>
    <n v="7.0000000000000007E-2"/>
    <n v="1022.0000000000001"/>
    <n v="13578"/>
    <n v="772"/>
    <n v="11965"/>
    <n v="30"/>
    <n v="6"/>
    <x v="0"/>
    <s v="NO"/>
    <x v="0"/>
    <s v="Venta Mala"/>
  </r>
  <r>
    <n v="1332041"/>
    <x v="184"/>
    <s v="Mike Gockenbach"/>
    <s v="180 High Street,Windsor"/>
    <s v="Melbourne"/>
    <s v="VIC"/>
    <x v="3"/>
    <x v="2"/>
    <s v="No especificado"/>
    <s v="Cubos de Memo Alto"/>
    <x v="0"/>
    <s v="Caja pequeña"/>
    <x v="0"/>
    <d v="2014-07-06T00:00:00"/>
    <n v="332"/>
    <n v="518"/>
    <n v="186"/>
    <n v="23"/>
    <n v="11914"/>
    <n v="0.08"/>
    <n v="953.12"/>
    <n v="10960.88"/>
    <n v="204"/>
    <n v="21810"/>
    <n v="4"/>
    <n v="7"/>
    <x v="0"/>
    <s v="NO"/>
    <x v="0"/>
    <s v="Venta Mala"/>
  </r>
  <r>
    <n v="1332041"/>
    <x v="25"/>
    <s v="Gary Hwang"/>
    <s v="60 York St,Sydney"/>
    <s v="Sydney"/>
    <s v="NSW"/>
    <x v="0"/>
    <x v="13"/>
    <s v="No especificado"/>
    <s v="Cubos de Memo Alto"/>
    <x v="0"/>
    <s v="Caja pequeña"/>
    <x v="1"/>
    <d v="2014-02-27T00:00:00"/>
    <n v="332"/>
    <n v="518"/>
    <n v="186"/>
    <n v="18"/>
    <n v="9324"/>
    <n v="0.01"/>
    <n v="93.24"/>
    <n v="9230.76"/>
    <n v="204"/>
    <n v="21810"/>
    <n v="25"/>
    <n v="2"/>
    <x v="0"/>
    <s v="NO"/>
    <x v="0"/>
    <s v="Venta Mala"/>
  </r>
  <r>
    <n v="1332041"/>
    <x v="290"/>
    <s v="George Ashbrook"/>
    <s v="506 Swan Street,Richmond"/>
    <s v="Melbourne"/>
    <s v="VIC"/>
    <x v="1"/>
    <x v="2"/>
    <s v="No especificado"/>
    <s v="Rotafolio Artesanal Carpeta de Caballete, Negro"/>
    <x v="2"/>
    <s v="Paquete pequeño"/>
    <x v="0"/>
    <d v="2014-09-22T00:00:00"/>
    <n v="1388"/>
    <n v="2238"/>
    <n v="850"/>
    <n v="44"/>
    <n v="98472"/>
    <n v="0.03"/>
    <n v="2954.16"/>
    <n v="95517.84"/>
    <n v="1510"/>
    <n v="34505"/>
    <n v="21"/>
    <n v="9"/>
    <x v="0"/>
    <s v="NO"/>
    <x v="0"/>
    <s v="Venta Mala"/>
  </r>
  <r>
    <n v="1332406"/>
    <x v="463"/>
    <s v="Pete Armstrong"/>
    <s v="506 Swan Street,Richmond"/>
    <s v="Melbourne"/>
    <s v="VIC"/>
    <x v="2"/>
    <x v="2"/>
    <s v="Bajo"/>
    <s v="Teclado TechSavi Internet Navigator"/>
    <x v="0"/>
    <s v="Bolsa de envoltura"/>
    <x v="0"/>
    <d v="2014-11-07T00:00:00"/>
    <n v="651"/>
    <n v="3098"/>
    <n v="2447"/>
    <n v="49"/>
    <n v="151802"/>
    <n v="0"/>
    <n v="0"/>
    <n v="151802"/>
    <n v="650"/>
    <n v="35136"/>
    <n v="3"/>
    <n v="11"/>
    <x v="0"/>
    <s v="SI"/>
    <x v="0"/>
    <s v="Venta Mala"/>
  </r>
  <r>
    <n v="1332406"/>
    <x v="257"/>
    <s v="Kelly Collister"/>
    <s v="499-501 Lygon Street,Carlton North"/>
    <s v="Melbourne"/>
    <s v="VIC"/>
    <x v="3"/>
    <x v="8"/>
    <s v="Crítico"/>
    <s v="Juego de lápices de dibujo Pizazz"/>
    <x v="0"/>
    <s v="Caja pequeña"/>
    <x v="1"/>
    <d v="2014-10-23T00:00:00"/>
    <n v="153"/>
    <n v="278"/>
    <n v="125"/>
    <n v="9"/>
    <n v="2502"/>
    <n v="0.09"/>
    <n v="225.17999999999998"/>
    <n v="2276.8200000000002"/>
    <n v="134"/>
    <n v="11971"/>
    <n v="22"/>
    <n v="10"/>
    <x v="0"/>
    <s v="NO"/>
    <x v="0"/>
    <s v="Venta Mala"/>
  </r>
  <r>
    <n v="1332406"/>
    <x v="242"/>
    <s v="Paul Prost"/>
    <s v="120 Hardware St,Melbourne"/>
    <s v="Melbourne"/>
    <s v="VIC"/>
    <x v="0"/>
    <x v="2"/>
    <s v="No especificado"/>
    <s v="Cubos de Memo Alto"/>
    <x v="2"/>
    <s v="Caja grande"/>
    <x v="0"/>
    <d v="2013-10-29T00:00:00"/>
    <n v="332"/>
    <n v="518"/>
    <n v="186"/>
    <n v="31"/>
    <n v="16058"/>
    <n v="0.01"/>
    <n v="160.58000000000001"/>
    <n v="15897.42"/>
    <n v="204"/>
    <n v="12804"/>
    <n v="28"/>
    <n v="10"/>
    <x v="2"/>
    <s v="NO"/>
    <x v="1"/>
    <s v="Venta Mala"/>
  </r>
  <r>
    <n v="1332406"/>
    <x v="242"/>
    <s v="Paul Prost"/>
    <s v="120 Hardware St,Melbourne"/>
    <s v="Melbourne"/>
    <s v="VIC"/>
    <x v="1"/>
    <x v="2"/>
    <s v="Crítico"/>
    <s v="Sobres estándar de Smiths"/>
    <x v="0"/>
    <s v="Caja pequeña"/>
    <x v="0"/>
    <d v="2013-10-29T00:00:00"/>
    <n v="352"/>
    <n v="568"/>
    <n v="216"/>
    <n v="24"/>
    <n v="13632"/>
    <n v="0.02"/>
    <n v="272.64"/>
    <n v="13359.36"/>
    <n v="139"/>
    <n v="11000"/>
    <n v="28"/>
    <n v="10"/>
    <x v="2"/>
    <s v="NO"/>
    <x v="1"/>
    <s v="Venta Mala"/>
  </r>
  <r>
    <n v="1332406"/>
    <x v="480"/>
    <s v="Tamara Dahlen"/>
    <s v="61 York St,Sydney"/>
    <s v="Sydney"/>
    <s v="NSW"/>
    <x v="1"/>
    <x v="9"/>
    <s v="Medio"/>
    <s v="Rotuladores fluorescentes artesanales de estilo de escritorio de alto litro"/>
    <x v="0"/>
    <s v="Caja pequeña"/>
    <x v="0"/>
    <d v="2015-06-30T00:00:00"/>
    <n v="176"/>
    <n v="338"/>
    <n v="162"/>
    <n v="7"/>
    <n v="2366"/>
    <n v="0.04"/>
    <n v="94.64"/>
    <n v="2271.36"/>
    <n v="85"/>
    <n v="12951"/>
    <n v="29"/>
    <n v="6"/>
    <x v="1"/>
    <s v="NO"/>
    <x v="1"/>
    <s v="Venta Mala"/>
  </r>
  <r>
    <n v="1332772"/>
    <x v="64"/>
    <s v="Cindy Chapman"/>
    <s v="53-55 Liverpool St,Sydney"/>
    <s v="Sydney"/>
    <s v="NSW"/>
    <x v="3"/>
    <x v="0"/>
    <s v="Bajo"/>
    <s v="Carpetas colgantes artesanales"/>
    <x v="0"/>
    <s v="Bolsa de envoltura"/>
    <x v="0"/>
    <d v="2013-06-27T00:00:00"/>
    <n v="365"/>
    <n v="598"/>
    <n v="233"/>
    <n v="39"/>
    <n v="23322"/>
    <n v="0.01"/>
    <n v="233.22"/>
    <n v="23088.78"/>
    <n v="149"/>
    <n v="9500"/>
    <n v="25"/>
    <n v="6"/>
    <x v="2"/>
    <s v="NO"/>
    <x v="0"/>
    <s v="Venta Mala"/>
  </r>
  <r>
    <n v="1333137"/>
    <x v="181"/>
    <s v="Kean Takahito"/>
    <s v="21 Wentworth St,Parramatta"/>
    <s v="Sydney"/>
    <s v="NSW"/>
    <x v="0"/>
    <x v="6"/>
    <s v="No especificado"/>
    <s v="Cubos de Memo Alto"/>
    <x v="0"/>
    <s v="Caja pequeña"/>
    <x v="0"/>
    <d v="2013-08-10T00:00:00"/>
    <n v="332"/>
    <n v="518"/>
    <n v="186"/>
    <n v="33"/>
    <n v="17094"/>
    <n v="0.08"/>
    <n v="1367.52"/>
    <n v="15726.48"/>
    <n v="204"/>
    <n v="2953"/>
    <n v="9"/>
    <n v="8"/>
    <x v="2"/>
    <s v="NO"/>
    <x v="1"/>
    <s v="Venta Mala"/>
  </r>
  <r>
    <n v="1333502"/>
    <x v="266"/>
    <s v="Matt Collister"/>
    <s v="99 Glebe Point Rd,Glebe"/>
    <s v="Sydney"/>
    <s v="NSW"/>
    <x v="2"/>
    <x v="1"/>
    <s v="Alto"/>
    <s v="Encuadernadores de polietileno de anillo redondo artesanal"/>
    <x v="0"/>
    <s v="Caja pequeña"/>
    <x v="0"/>
    <d v="2014-03-13T00:00:00"/>
    <n v="182"/>
    <n v="284"/>
    <n v="102"/>
    <n v="42"/>
    <n v="11928"/>
    <n v="0"/>
    <n v="0"/>
    <n v="11928"/>
    <n v="544"/>
    <n v="5940"/>
    <n v="12"/>
    <n v="3"/>
    <x v="0"/>
    <s v="NO"/>
    <x v="1"/>
    <s v="Venta Mala"/>
  </r>
  <r>
    <n v="1333502"/>
    <x v="351"/>
    <s v="Max Jones"/>
    <s v="240-242 Johnston Street,Fitzroy"/>
    <s v="Melbourne"/>
    <s v="VIC"/>
    <x v="1"/>
    <x v="2"/>
    <s v="Alto"/>
    <s v="Lápices Reciclados Steady EarthWrite, Medio Suave, #2"/>
    <x v="1"/>
    <s v="Caja pequeña"/>
    <x v="0"/>
    <d v="2015-01-15T00:00:00"/>
    <n v="90"/>
    <n v="210"/>
    <n v="120"/>
    <n v="20"/>
    <n v="4200"/>
    <n v="0.04"/>
    <n v="168"/>
    <n v="4032"/>
    <n v="70"/>
    <n v="7066"/>
    <n v="13"/>
    <n v="1"/>
    <x v="1"/>
    <s v="NO"/>
    <x v="1"/>
    <s v="Venta Mala"/>
  </r>
  <r>
    <n v="1333502"/>
    <x v="519"/>
    <s v="Maria Zettner"/>
    <s v="523 King St,Newtown"/>
    <s v="Sydney"/>
    <s v="NSW"/>
    <x v="0"/>
    <x v="6"/>
    <s v="Medio"/>
    <s v="Cubos de Memo Alto"/>
    <x v="0"/>
    <s v="Caja pequeña"/>
    <x v="0"/>
    <d v="2014-07-30T00:00:00"/>
    <n v="332"/>
    <n v="518"/>
    <n v="186"/>
    <n v="34"/>
    <n v="17612"/>
    <n v="7.0000000000000007E-2"/>
    <n v="1232.8400000000001"/>
    <n v="16379.16"/>
    <n v="204"/>
    <n v="5364"/>
    <n v="28"/>
    <n v="7"/>
    <x v="0"/>
    <s v="NO"/>
    <x v="0"/>
    <s v="Venta Mala"/>
  </r>
  <r>
    <n v="1333502"/>
    <x v="114"/>
    <s v="Carlos Daly"/>
    <s v="5/63-71 Enmore Rd,Newtown"/>
    <s v="Sydney"/>
    <s v="NSW"/>
    <x v="1"/>
    <x v="13"/>
    <s v="Alto"/>
    <s v="Palo Nuun de colores"/>
    <x v="0"/>
    <s v="Bolsa de envoltura"/>
    <x v="0"/>
    <d v="2013-10-05T00:00:00"/>
    <n v="529"/>
    <n v="1598"/>
    <n v="704"/>
    <n v="47"/>
    <n v="75106"/>
    <n v="0"/>
    <n v="0"/>
    <n v="75106"/>
    <n v="460"/>
    <n v="28864"/>
    <n v="4"/>
    <n v="10"/>
    <x v="2"/>
    <s v="NO"/>
    <x v="0"/>
    <s v="Venta Mala"/>
  </r>
  <r>
    <n v="1333502"/>
    <x v="498"/>
    <s v="Raymond Book"/>
    <s v="Shop 1, 186-190 Church Street,Parramatta;46a Macleay Street,Potts Point"/>
    <s v="Sydney"/>
    <s v="NSW"/>
    <x v="3"/>
    <x v="4"/>
    <s v="Crítico"/>
    <s v="Encuadernadores de polietileno de anillo redondo artesanal"/>
    <x v="1"/>
    <s v="Caja pequeña"/>
    <x v="0"/>
    <d v="2014-07-14T00:00:00"/>
    <n v="182"/>
    <n v="284"/>
    <n v="102"/>
    <n v="22"/>
    <n v="6248"/>
    <n v="0.01"/>
    <n v="62.480000000000004"/>
    <n v="6185.52"/>
    <n v="544"/>
    <n v="5940"/>
    <n v="12"/>
    <n v="7"/>
    <x v="0"/>
    <s v="NO"/>
    <x v="1"/>
    <s v="Venta Mala"/>
  </r>
  <r>
    <n v="1333502"/>
    <x v="498"/>
    <s v="Raymond Book"/>
    <s v="Shop 1, 186-190 Church Street,Parramatta;46a Macleay Street,Potts Point"/>
    <s v="Sydney"/>
    <s v="NSW"/>
    <x v="1"/>
    <x v="4"/>
    <s v="Medio"/>
    <s v="Refuerzos artesanales para páginas perforadas"/>
    <x v="1"/>
    <s v="Caja pequeña"/>
    <x v="0"/>
    <d v="2014-07-14T00:00:00"/>
    <n v="119"/>
    <n v="198"/>
    <n v="79"/>
    <n v="46"/>
    <n v="9108"/>
    <n v="0.02"/>
    <n v="182.16"/>
    <n v="8925.84"/>
    <n v="477"/>
    <n v="5940"/>
    <n v="12"/>
    <n v="7"/>
    <x v="0"/>
    <s v="NO"/>
    <x v="0"/>
    <s v="Venta Mala"/>
  </r>
  <r>
    <n v="1333867"/>
    <x v="520"/>
    <s v="Michael Grace"/>
    <s v="402 Argyle St,Moss Vale"/>
    <s v="Sydney"/>
    <s v="NSW"/>
    <x v="3"/>
    <x v="1"/>
    <s v="Alto"/>
    <s v="Disquetes de formato láser neón para Mac, 10/paquete"/>
    <x v="0"/>
    <s v="Bolsa de envoltura"/>
    <x v="0"/>
    <d v="2013-10-02T00:00:00"/>
    <n v="187"/>
    <n v="812"/>
    <n v="625"/>
    <n v="50"/>
    <n v="40600"/>
    <n v="0.09"/>
    <n v="3654"/>
    <n v="36946"/>
    <n v="283"/>
    <n v="3304"/>
    <n v="27"/>
    <n v="9"/>
    <x v="2"/>
    <s v="NO"/>
    <x v="0"/>
    <s v="Venta Mala"/>
  </r>
  <r>
    <n v="1333867"/>
    <x v="521"/>
    <s v="Ceren Mitchum"/>
    <s v="1/173-179 Bronte Rd,Waverley"/>
    <s v="Sydney"/>
    <s v="NSW"/>
    <x v="2"/>
    <x v="9"/>
    <s v="Medio"/>
    <s v="Etiquetas Artisan 474"/>
    <x v="0"/>
    <s v="Bolsa de envoltura"/>
    <x v="0"/>
    <d v="2014-09-02T00:00:00"/>
    <n v="184"/>
    <n v="288"/>
    <n v="104"/>
    <n v="38"/>
    <n v="10944"/>
    <n v="0.03"/>
    <n v="328.32"/>
    <n v="10615.68"/>
    <n v="99"/>
    <n v="13704"/>
    <n v="1"/>
    <n v="8"/>
    <x v="0"/>
    <s v="NO"/>
    <x v="0"/>
    <s v="Venta Mala"/>
  </r>
  <r>
    <n v="1333867"/>
    <x v="288"/>
    <s v="Steve Nguyen"/>
    <s v="61 York St,Sydney"/>
    <s v="Sydney"/>
    <s v="NSW"/>
    <x v="3"/>
    <x v="9"/>
    <s v="No especificado"/>
    <s v="Juego de lápices de colores PostelOcean"/>
    <x v="1"/>
    <s v="Tambor Jumbo"/>
    <x v="2"/>
    <d v="2014-02-13T00:00:00"/>
    <n v="1111"/>
    <n v="1984"/>
    <n v="873"/>
    <n v="31"/>
    <n v="61504"/>
    <n v="0.06"/>
    <n v="3690.24"/>
    <n v="57813.760000000002"/>
    <n v="410"/>
    <n v="33995"/>
    <n v="13"/>
    <n v="2"/>
    <x v="0"/>
    <s v="NO"/>
    <x v="0"/>
    <s v="Venta Mala"/>
  </r>
  <r>
    <n v="1333867"/>
    <x v="25"/>
    <s v="Gey Krith"/>
    <s v="531 King St,Newtown"/>
    <s v="Sydney"/>
    <s v="NSW"/>
    <x v="3"/>
    <x v="4"/>
    <s v="Bajo"/>
    <s v="Clips de carpeta de metal Smiths"/>
    <x v="0"/>
    <s v="Bolsa de envoltura"/>
    <x v="0"/>
    <d v="2014-02-25T00:00:00"/>
    <n v="160"/>
    <n v="262"/>
    <n v="102"/>
    <n v="47"/>
    <n v="12314"/>
    <n v="0.01"/>
    <n v="123.14"/>
    <n v="12190.86"/>
    <n v="80"/>
    <n v="5961"/>
    <n v="25"/>
    <n v="2"/>
    <x v="0"/>
    <s v="NO"/>
    <x v="1"/>
    <s v="Venta Mala"/>
  </r>
  <r>
    <n v="1333867"/>
    <x v="522"/>
    <s v="Cyra Reiten"/>
    <s v="Westfield 1 Anderson St,Chatswood"/>
    <s v="Sydney"/>
    <s v="NSW"/>
    <x v="1"/>
    <x v="5"/>
    <s v="Bajo"/>
    <s v="Cubos de Memo Alto"/>
    <x v="0"/>
    <s v="Bolsa de envoltura"/>
    <x v="0"/>
    <d v="2015-09-11T00:00:00"/>
    <n v="332"/>
    <n v="518"/>
    <n v="186"/>
    <n v="33"/>
    <n v="17094"/>
    <n v="7.0000000000000007E-2"/>
    <n v="1196.5800000000002"/>
    <n v="15897.42"/>
    <n v="204"/>
    <n v="16893"/>
    <n v="11"/>
    <n v="9"/>
    <x v="1"/>
    <s v="NO"/>
    <x v="1"/>
    <s v="Venta Mala"/>
  </r>
  <r>
    <n v="1335359"/>
    <x v="7"/>
    <s v="Phillip Flathmann"/>
    <s v="Macquarie Centre Cnr Herring Road &amp; Waterloo Road,Macquarie Park"/>
    <s v="Sydney"/>
    <s v="NSW"/>
    <x v="3"/>
    <x v="5"/>
    <s v="Alto"/>
    <s v="Sobres de colores"/>
    <x v="1"/>
    <s v="Caja grande"/>
    <x v="0"/>
    <d v="2015-01-29T00:00:00"/>
    <n v="225"/>
    <n v="369"/>
    <n v="144"/>
    <n v="5"/>
    <n v="1845"/>
    <n v="0.02"/>
    <n v="36.9"/>
    <n v="1808.1"/>
    <n v="250"/>
    <n v="1682"/>
    <n v="28"/>
    <n v="1"/>
    <x v="1"/>
    <s v="NO"/>
    <x v="1"/>
    <s v="Venta Mala"/>
  </r>
  <r>
    <n v="1335694"/>
    <x v="523"/>
    <s v="Adam Hart"/>
    <s v="2a/285A Crown St,Surry Hills"/>
    <s v="Sydney"/>
    <s v="NSW"/>
    <x v="3"/>
    <x v="3"/>
    <s v="Crítico"/>
    <s v="Iluminadores artesanales de alto litro a prueba de manchas"/>
    <x v="0"/>
    <s v="Bolsa de envoltura"/>
    <x v="0"/>
    <d v="2014-03-11T00:00:00"/>
    <n v="298"/>
    <n v="584"/>
    <n v="286"/>
    <n v="10"/>
    <n v="5840"/>
    <n v="0.01"/>
    <n v="58.4"/>
    <n v="5781.6"/>
    <n v="83"/>
    <n v="14743"/>
    <n v="10"/>
    <n v="3"/>
    <x v="0"/>
    <s v="NO"/>
    <x v="1"/>
    <s v="Venta Mala"/>
  </r>
  <r>
    <n v="1336090"/>
    <x v="485"/>
    <s v="Julia Dunbar"/>
    <s v="Qantas Domestic Terminal,Mascot"/>
    <s v="Sydney"/>
    <s v="NSW"/>
    <x v="0"/>
    <x v="3"/>
    <s v="Medio"/>
    <s v="Lápices de colores Steady Colorific, 12/caja"/>
    <x v="0"/>
    <s v="Caja pequeña"/>
    <x v="0"/>
    <d v="2014-07-25T00:00:00"/>
    <n v="130"/>
    <n v="288"/>
    <n v="158"/>
    <n v="24"/>
    <n v="6912"/>
    <n v="0.06"/>
    <n v="414.71999999999997"/>
    <n v="6497.28"/>
    <n v="101"/>
    <n v="12971"/>
    <n v="18"/>
    <n v="7"/>
    <x v="0"/>
    <s v="NO"/>
    <x v="0"/>
    <s v="Venta Mala"/>
  </r>
  <r>
    <n v="1336090"/>
    <x v="485"/>
    <s v="Julia Dunbar"/>
    <s v="Qantas Domestic Terminal,Mascot"/>
    <s v="Sydney"/>
    <s v="NSW"/>
    <x v="3"/>
    <x v="3"/>
    <s v="Medio"/>
    <s v="Lápices de colores Steady Colorific, 12/caja"/>
    <x v="0"/>
    <s v="Bolsa de envoltura"/>
    <x v="0"/>
    <d v="2014-07-25T00:00:00"/>
    <n v="130"/>
    <n v="288"/>
    <n v="158"/>
    <n v="19"/>
    <n v="5472"/>
    <n v="0.03"/>
    <n v="164.16"/>
    <n v="5307.84"/>
    <n v="101"/>
    <n v="12971"/>
    <n v="18"/>
    <n v="7"/>
    <x v="0"/>
    <s v="NO"/>
    <x v="0"/>
    <s v="Venta Mala"/>
  </r>
  <r>
    <n v="1336090"/>
    <x v="485"/>
    <s v="Julia Dunbar"/>
    <s v="Qantas Domestic Terminal,Mascot"/>
    <s v="Sydney"/>
    <s v="NSW"/>
    <x v="0"/>
    <x v="3"/>
    <s v="No especificado"/>
    <s v="Lápices de colores Steady Colorific, 12/caja"/>
    <x v="1"/>
    <s v="Caja pequeña"/>
    <x v="0"/>
    <d v="2014-07-25T00:00:00"/>
    <n v="130"/>
    <n v="288"/>
    <n v="158"/>
    <n v="49"/>
    <n v="14112"/>
    <n v="7.0000000000000007E-2"/>
    <n v="987.84000000000015"/>
    <n v="13124.16"/>
    <n v="101"/>
    <n v="12971"/>
    <n v="18"/>
    <n v="7"/>
    <x v="0"/>
    <s v="NO"/>
    <x v="0"/>
    <s v="Venta Mala"/>
  </r>
  <r>
    <n v="1336090"/>
    <x v="485"/>
    <s v="Julia Dunbar"/>
    <s v="Qantas Domestic Terminal,Mascot"/>
    <s v="Sydney"/>
    <s v="NSW"/>
    <x v="1"/>
    <x v="3"/>
    <s v="Crítico"/>
    <s v="Lápices de colores Steady Colorific, 12/caja"/>
    <x v="1"/>
    <s v="Caja pequeña"/>
    <x v="1"/>
    <d v="2014-07-25T00:00:00"/>
    <n v="130"/>
    <n v="288"/>
    <n v="158"/>
    <n v="44"/>
    <n v="12672"/>
    <n v="0.03"/>
    <n v="380.15999999999997"/>
    <n v="12291.84"/>
    <n v="101"/>
    <n v="12971"/>
    <n v="18"/>
    <n v="7"/>
    <x v="0"/>
    <s v="NO"/>
    <x v="0"/>
    <s v="Venta Mala"/>
  </r>
  <r>
    <n v="1336090"/>
    <x v="485"/>
    <s v="Julia Dunbar"/>
    <s v="Qantas Domestic Terminal,Mascot"/>
    <s v="Sydney"/>
    <s v="NSW"/>
    <x v="1"/>
    <x v="3"/>
    <s v="Alto"/>
    <s v="Lápices de colores borrables Steady Colorific, 12 unidades"/>
    <x v="0"/>
    <s v="Caja pequeña"/>
    <x v="0"/>
    <d v="2014-07-25T00:00:00"/>
    <n v="190"/>
    <n v="328"/>
    <n v="138"/>
    <n v="10"/>
    <n v="3280"/>
    <n v="0.04"/>
    <n v="131.19999999999999"/>
    <n v="3148.8"/>
    <n v="195"/>
    <n v="12971"/>
    <n v="18"/>
    <n v="7"/>
    <x v="0"/>
    <s v="NO"/>
    <x v="0"/>
    <s v="Venta Mala"/>
  </r>
  <r>
    <n v="1336090"/>
    <x v="485"/>
    <s v="Julia Dunbar"/>
    <s v="Qantas Domestic Terminal,Mascot"/>
    <s v="Sydney"/>
    <s v="NSW"/>
    <x v="1"/>
    <x v="3"/>
    <s v="Alto"/>
    <s v="Lápices de colores Steady Colorific, 12/caja"/>
    <x v="0"/>
    <s v="Caja pequeña"/>
    <x v="0"/>
    <d v="2014-07-25T00:00:00"/>
    <n v="130"/>
    <n v="288"/>
    <n v="158"/>
    <n v="26"/>
    <n v="7488"/>
    <n v="7.0000000000000007E-2"/>
    <n v="524.16000000000008"/>
    <n v="6963.84"/>
    <n v="101"/>
    <n v="12971"/>
    <n v="18"/>
    <n v="7"/>
    <x v="0"/>
    <s v="NO"/>
    <x v="0"/>
    <s v="Venta Mala"/>
  </r>
  <r>
    <n v="1336090"/>
    <x v="485"/>
    <s v="Julia Dunbar"/>
    <s v="Qantas Domestic Terminal,Mascot"/>
    <s v="Sydney"/>
    <s v="NSW"/>
    <x v="0"/>
    <x v="3"/>
    <s v="Alto"/>
    <s v="Lápices de colores Steady Colorific, 12/caja"/>
    <x v="0"/>
    <s v="Caja pequeña"/>
    <x v="0"/>
    <d v="2014-07-25T00:00:00"/>
    <n v="130"/>
    <n v="288"/>
    <n v="158"/>
    <n v="47"/>
    <n v="13536"/>
    <n v="0"/>
    <n v="0"/>
    <n v="13536"/>
    <n v="101"/>
    <n v="12971"/>
    <n v="18"/>
    <n v="7"/>
    <x v="0"/>
    <s v="NO"/>
    <x v="0"/>
    <s v="Venta Mala"/>
  </r>
  <r>
    <n v="1336090"/>
    <x v="485"/>
    <s v="Julia Dunbar"/>
    <s v="Qantas Domestic Terminal,Mascot"/>
    <s v="Sydney"/>
    <s v="NSW"/>
    <x v="3"/>
    <x v="3"/>
    <s v="Medio"/>
    <s v="Lápices de colores Steady Colorific, 12/caja"/>
    <x v="0"/>
    <s v="Caja pequeña"/>
    <x v="0"/>
    <d v="2014-07-25T00:00:00"/>
    <n v="130"/>
    <n v="288"/>
    <n v="158"/>
    <n v="6"/>
    <n v="1728"/>
    <n v="0.06"/>
    <n v="103.67999999999999"/>
    <n v="1624.32"/>
    <n v="101"/>
    <n v="12971"/>
    <n v="18"/>
    <n v="7"/>
    <x v="0"/>
    <s v="NO"/>
    <x v="0"/>
    <s v="Venta Mala"/>
  </r>
  <r>
    <n v="1336090"/>
    <x v="485"/>
    <s v="Jere Hund"/>
    <s v="224A Gertrude St,Fitzroy"/>
    <s v="Melbourne"/>
    <s v="VIC"/>
    <x v="0"/>
    <x v="2"/>
    <s v="No especificado"/>
    <s v="Resaltadores estilo tanque Steady Liquid Accent"/>
    <x v="0"/>
    <s v="Caja pequeña"/>
    <x v="0"/>
    <d v="2014-07-21T00:00:00"/>
    <n v="131"/>
    <n v="284"/>
    <n v="153"/>
    <n v="18"/>
    <n v="5112"/>
    <n v="0.01"/>
    <n v="51.120000000000005"/>
    <n v="5060.88"/>
    <n v="93"/>
    <n v="12971"/>
    <n v="18"/>
    <n v="7"/>
    <x v="0"/>
    <s v="NO"/>
    <x v="0"/>
    <s v="Venta Mala"/>
  </r>
  <r>
    <n v="1336090"/>
    <x v="362"/>
    <s v="Ed Ludwig"/>
    <s v="221 Barkly St,St Kilda"/>
    <s v="Melbourne"/>
    <s v="VIC"/>
    <x v="0"/>
    <x v="8"/>
    <s v="Bajo"/>
    <s v="Lápices de colores Steady Colorific, 12/caja"/>
    <x v="0"/>
    <s v="Bolsa de envoltura"/>
    <x v="0"/>
    <d v="2014-08-07T00:00:00"/>
    <n v="130"/>
    <n v="288"/>
    <n v="158"/>
    <n v="48"/>
    <n v="13824"/>
    <n v="7.0000000000000007E-2"/>
    <n v="967.68000000000006"/>
    <n v="12856.32"/>
    <n v="101"/>
    <n v="12971"/>
    <n v="5"/>
    <n v="8"/>
    <x v="0"/>
    <s v="NO"/>
    <x v="0"/>
    <s v="Venta Mala"/>
  </r>
  <r>
    <n v="1336090"/>
    <x v="485"/>
    <s v="Julia Dunbar"/>
    <s v="Qantas Domestic Terminal,Mascot"/>
    <s v="Sydney"/>
    <s v="NSW"/>
    <x v="1"/>
    <x v="3"/>
    <s v="No especificado"/>
    <s v="Lengüetas de plástico reposicionables Steady Colorific Eriasable"/>
    <x v="0"/>
    <s v="Bolsa de envoltura"/>
    <x v="0"/>
    <d v="2014-07-25T00:00:00"/>
    <n v="533"/>
    <n v="860"/>
    <n v="327"/>
    <n v="40"/>
    <n v="34400"/>
    <n v="0.03"/>
    <n v="1032"/>
    <n v="33368"/>
    <n v="619"/>
    <n v="12971"/>
    <n v="18"/>
    <n v="7"/>
    <x v="0"/>
    <s v="NO"/>
    <x v="0"/>
    <s v="Venta Mala"/>
  </r>
  <r>
    <n v="1336090"/>
    <x v="514"/>
    <s v="Barry Pond"/>
    <s v="99 Lygon Street,East Brunswick"/>
    <s v="Melbourne"/>
    <s v="VIC"/>
    <x v="1"/>
    <x v="2"/>
    <s v="No especificado"/>
    <s v="Lápices de colores Steady Colorific, 12/caja"/>
    <x v="0"/>
    <s v="Caja pequeña"/>
    <x v="0"/>
    <d v="2014-06-21T00:00:00"/>
    <n v="130"/>
    <n v="288"/>
    <n v="158"/>
    <n v="21"/>
    <n v="6048"/>
    <n v="0.03"/>
    <n v="181.44"/>
    <n v="5866.56"/>
    <n v="101"/>
    <n v="12971"/>
    <n v="19"/>
    <n v="6"/>
    <x v="0"/>
    <s v="NO"/>
    <x v="0"/>
    <s v="Venta Mala"/>
  </r>
  <r>
    <n v="1336090"/>
    <x v="420"/>
    <s v="Saphhira Shifley"/>
    <s v="Westfield Miranda, 600 Kingsway,Miranda"/>
    <s v="Sydney"/>
    <s v="NSW"/>
    <x v="0"/>
    <x v="11"/>
    <s v="Bajo"/>
    <s v="Archivo caliente de escritorio de 3 bolsillos"/>
    <x v="0"/>
    <s v="Paquete pequeño"/>
    <x v="0"/>
    <d v="2014-01-05T00:00:00"/>
    <n v="2218"/>
    <n v="5410"/>
    <n v="3192"/>
    <n v="47"/>
    <n v="254270"/>
    <n v="0.04"/>
    <n v="10170.800000000001"/>
    <n v="244099.20000000001"/>
    <n v="1999"/>
    <n v="224675"/>
    <n v="4"/>
    <n v="1"/>
    <x v="0"/>
    <s v="SI"/>
    <x v="0"/>
    <s v="Buena Venta"/>
  </r>
  <r>
    <n v="1336424"/>
    <x v="336"/>
    <s v="Emily Grady"/>
    <s v="359 Crown Street,Surry Hills"/>
    <s v="Sydney"/>
    <s v="NSW"/>
    <x v="0"/>
    <x v="3"/>
    <s v="Crítico"/>
    <s v="Cubos de Memo Alto"/>
    <x v="0"/>
    <s v="Bolsa de envoltura"/>
    <x v="0"/>
    <d v="2015-12-10T00:00:00"/>
    <n v="332"/>
    <n v="518"/>
    <n v="186"/>
    <n v="8"/>
    <n v="4144"/>
    <n v="0.01"/>
    <n v="41.44"/>
    <n v="4102.5600000000004"/>
    <n v="204"/>
    <n v="55682"/>
    <n v="9"/>
    <n v="12"/>
    <x v="1"/>
    <s v="NO"/>
    <x v="1"/>
    <s v="Venta Mala"/>
  </r>
  <r>
    <n v="1336424"/>
    <x v="12"/>
    <s v="Christy Brittain"/>
    <s v="Shop 1, 186-190 Church Street,Parramatta;46a Macleay Street,Potts Point"/>
    <s v="Sydney"/>
    <s v="NSW"/>
    <x v="3"/>
    <x v="4"/>
    <s v="Bajo"/>
    <s v="Sobres estándar de Smiths"/>
    <x v="0"/>
    <s v="Caja pequeña"/>
    <x v="0"/>
    <d v="2013-12-30T00:00:00"/>
    <n v="352"/>
    <n v="568"/>
    <n v="216"/>
    <n v="50"/>
    <n v="28400"/>
    <n v="0.09"/>
    <n v="2556"/>
    <n v="25844"/>
    <n v="139"/>
    <n v="15868"/>
    <n v="29"/>
    <n v="12"/>
    <x v="2"/>
    <s v="NO"/>
    <x v="1"/>
    <s v="Venta Mala"/>
  </r>
  <r>
    <n v="1336424"/>
    <x v="141"/>
    <s v="Xylona Price"/>
    <s v="98-104 Parramatta Rd,Camperdown"/>
    <s v="Sydney"/>
    <s v="NSW"/>
    <x v="1"/>
    <x v="3"/>
    <s v="Crítico"/>
    <s v="Etiquetas Artisan 481"/>
    <x v="1"/>
    <s v="Caja pequeña"/>
    <x v="0"/>
    <d v="2014-06-29T00:00:00"/>
    <n v="194"/>
    <n v="308"/>
    <n v="114"/>
    <n v="44"/>
    <n v="13552"/>
    <n v="0.09"/>
    <n v="1219.68"/>
    <n v="12332.32"/>
    <n v="99"/>
    <n v="11315"/>
    <n v="29"/>
    <n v="6"/>
    <x v="0"/>
    <s v="NO"/>
    <x v="1"/>
    <s v="Venta Mala"/>
  </r>
  <r>
    <n v="1336424"/>
    <x v="91"/>
    <s v="Sandra Glassco"/>
    <s v="224A Gertrude St,Fitzroy"/>
    <s v="Melbourne"/>
    <s v="VIC"/>
    <x v="1"/>
    <x v="2"/>
    <s v="Medio"/>
    <s v="Alto Perma 2700 Cajones de almacenamiento apilables"/>
    <x v="0"/>
    <s v="Bolsa de envoltura"/>
    <x v="1"/>
    <d v="2014-02-26T00:00:00"/>
    <n v="892"/>
    <n v="2974"/>
    <n v="2082"/>
    <n v="48"/>
    <n v="142752"/>
    <n v="0.01"/>
    <n v="1427.52"/>
    <n v="141324.48000000001"/>
    <n v="664"/>
    <n v="38552"/>
    <n v="24"/>
    <n v="2"/>
    <x v="0"/>
    <s v="SI"/>
    <x v="1"/>
    <s v="Venta Mala"/>
  </r>
  <r>
    <n v="1336455"/>
    <x v="485"/>
    <s v="Julia Dunbar"/>
    <s v="Qantas Domestic Terminal,Mascot"/>
    <s v="Sydney"/>
    <s v="NSW"/>
    <x v="2"/>
    <x v="3"/>
    <s v="No especificado"/>
    <s v="Resaltadores estilo tanque Steady Liquid Accent"/>
    <x v="1"/>
    <s v="Caja pequeña"/>
    <x v="0"/>
    <d v="2014-07-25T00:00:00"/>
    <n v="131"/>
    <n v="284"/>
    <n v="153"/>
    <n v="39"/>
    <n v="11076"/>
    <n v="0.09"/>
    <n v="996.83999999999992"/>
    <n v="10079.16"/>
    <n v="93"/>
    <n v="12971"/>
    <n v="18"/>
    <n v="7"/>
    <x v="0"/>
    <s v="NO"/>
    <x v="0"/>
    <s v="Venta Mala"/>
  </r>
  <r>
    <n v="1336789"/>
    <x v="284"/>
    <s v="Christopher Schild"/>
    <s v="4A Lyons St,Strathfield"/>
    <s v="Sydney"/>
    <s v="NSW"/>
    <x v="2"/>
    <x v="0"/>
    <s v="Bajo"/>
    <s v="Iluminadores artesanales de alto litro a prueba de manchas"/>
    <x v="0"/>
    <s v="Bolsa de envoltura"/>
    <x v="0"/>
    <d v="2014-10-10T00:00:00"/>
    <n v="298"/>
    <n v="584"/>
    <n v="286"/>
    <n v="49"/>
    <n v="28616"/>
    <n v="0"/>
    <n v="0"/>
    <n v="28616"/>
    <n v="83"/>
    <n v="4043"/>
    <n v="8"/>
    <n v="10"/>
    <x v="0"/>
    <s v="NO"/>
    <x v="0"/>
    <s v="Venta Mala"/>
  </r>
  <r>
    <n v="1336789"/>
    <x v="524"/>
    <s v="Gene Hale"/>
    <s v="1/173-179 Bronte Rd,Waverley"/>
    <s v="Sydney"/>
    <s v="NSW"/>
    <x v="3"/>
    <x v="9"/>
    <s v="Bajo"/>
    <s v="Carpetas económicas"/>
    <x v="1"/>
    <s v="Caja pequeña"/>
    <x v="0"/>
    <d v="2014-07-24T00:00:00"/>
    <n v="133"/>
    <n v="208"/>
    <n v="75"/>
    <n v="31"/>
    <n v="6448"/>
    <n v="0"/>
    <n v="0"/>
    <n v="6448"/>
    <n v="149"/>
    <n v="4143"/>
    <n v="22"/>
    <n v="7"/>
    <x v="0"/>
    <s v="NO"/>
    <x v="0"/>
    <s v="Venta Mala"/>
  </r>
  <r>
    <n v="1336789"/>
    <x v="524"/>
    <s v="Gene Hale"/>
    <s v="1/173-179 Bronte Rd,Waverley"/>
    <s v="Sydney"/>
    <s v="NSW"/>
    <x v="3"/>
    <x v="9"/>
    <s v="Alto"/>
    <s v="Carpetas económicas"/>
    <x v="1"/>
    <s v="Caja mediana"/>
    <x v="0"/>
    <d v="2014-07-24T00:00:00"/>
    <n v="133"/>
    <n v="208"/>
    <n v="75"/>
    <n v="7"/>
    <n v="1456"/>
    <n v="0.03"/>
    <n v="43.68"/>
    <n v="1412.32"/>
    <n v="149"/>
    <n v="4143"/>
    <n v="22"/>
    <n v="7"/>
    <x v="0"/>
    <s v="NO"/>
    <x v="0"/>
    <s v="Venta Mala"/>
  </r>
  <r>
    <n v="1336789"/>
    <x v="501"/>
    <s v="Molie Backet"/>
    <s v="8 Rankins Lane ,Melbourne"/>
    <s v="Melbourne"/>
    <s v="VIC"/>
    <x v="3"/>
    <x v="2"/>
    <s v="Alto"/>
    <s v="Carpetas económicas"/>
    <x v="2"/>
    <s v="Caja grande"/>
    <x v="0"/>
    <d v="2014-07-29T00:00:00"/>
    <n v="133"/>
    <n v="208"/>
    <n v="75"/>
    <n v="30"/>
    <n v="6240"/>
    <n v="0.03"/>
    <n v="187.2"/>
    <n v="6052.8"/>
    <n v="149"/>
    <n v="4143"/>
    <n v="27"/>
    <n v="7"/>
    <x v="0"/>
    <s v="NO"/>
    <x v="0"/>
    <s v="Venta Mala"/>
  </r>
  <r>
    <n v="1336789"/>
    <x v="525"/>
    <s v="Kean Thornton"/>
    <s v="Westfield Sydney,Sydney"/>
    <s v="Sydney"/>
    <s v="NSW"/>
    <x v="0"/>
    <x v="1"/>
    <s v="Medio"/>
    <s v="Carpetas económicas"/>
    <x v="1"/>
    <s v="Tambor Jumbo"/>
    <x v="2"/>
    <d v="2014-09-10T00:00:00"/>
    <n v="133"/>
    <n v="208"/>
    <n v="75"/>
    <n v="39"/>
    <n v="8112"/>
    <n v="0.08"/>
    <n v="648.96"/>
    <n v="7463.04"/>
    <n v="149"/>
    <n v="4143"/>
    <n v="3"/>
    <n v="9"/>
    <x v="0"/>
    <s v="NO"/>
    <x v="0"/>
    <s v="Venta Mala"/>
  </r>
  <r>
    <n v="1336789"/>
    <x v="479"/>
    <s v="Alex Grayson"/>
    <s v="644 George St,Sydney"/>
    <s v="Sydney"/>
    <s v="NSW"/>
    <x v="0"/>
    <x v="10"/>
    <s v="Crítico"/>
    <s v="Carpetas económicas"/>
    <x v="0"/>
    <s v="Bolsa de envoltura"/>
    <x v="0"/>
    <d v="2014-04-05T00:00:00"/>
    <n v="133"/>
    <n v="208"/>
    <n v="75"/>
    <n v="31"/>
    <n v="6448"/>
    <n v="0.01"/>
    <n v="64.48"/>
    <n v="6383.52"/>
    <n v="149"/>
    <n v="4143"/>
    <n v="3"/>
    <n v="4"/>
    <x v="0"/>
    <s v="NO"/>
    <x v="0"/>
    <s v="Venta Mala"/>
  </r>
  <r>
    <n v="1336789"/>
    <x v="524"/>
    <s v="Gene Hale"/>
    <s v="1/173-179 Bronte Rd,Waverley"/>
    <s v="Sydney"/>
    <s v="NSW"/>
    <x v="0"/>
    <x v="9"/>
    <s v="Bajo"/>
    <s v="Carpetas económicas"/>
    <x v="0"/>
    <s v="Bolsa de envoltura"/>
    <x v="0"/>
    <d v="2014-07-24T00:00:00"/>
    <n v="133"/>
    <n v="208"/>
    <n v="75"/>
    <n v="22"/>
    <n v="4576"/>
    <n v="0.01"/>
    <n v="45.76"/>
    <n v="4530.24"/>
    <n v="149"/>
    <n v="4143"/>
    <n v="22"/>
    <n v="7"/>
    <x v="0"/>
    <s v="NO"/>
    <x v="0"/>
    <s v="Venta Mala"/>
  </r>
  <r>
    <n v="1336789"/>
    <x v="526"/>
    <s v="Toby Knight"/>
    <s v="Crown Complex,Southbank"/>
    <s v="Melbourne"/>
    <s v="VIC"/>
    <x v="3"/>
    <x v="8"/>
    <s v="Bajo"/>
    <s v="Carpetas económicas"/>
    <x v="1"/>
    <s v="Caja pequeña"/>
    <x v="0"/>
    <d v="2013-11-28T00:00:00"/>
    <n v="133"/>
    <n v="208"/>
    <n v="75"/>
    <n v="5"/>
    <n v="1040"/>
    <n v="0.06"/>
    <n v="62.4"/>
    <n v="977.6"/>
    <n v="149"/>
    <n v="4143"/>
    <n v="26"/>
    <n v="11"/>
    <x v="2"/>
    <s v="NO"/>
    <x v="0"/>
    <s v="Venta Mala"/>
  </r>
  <r>
    <n v="1336789"/>
    <x v="290"/>
    <s v="George Ashbrook"/>
    <s v="506 Swan Street,Richmond"/>
    <s v="Melbourne"/>
    <s v="VIC"/>
    <x v="1"/>
    <x v="2"/>
    <s v="No especificado"/>
    <s v="Etiquetas Artisan 474"/>
    <x v="0"/>
    <s v="Paquete pequeño"/>
    <x v="0"/>
    <d v="2014-09-22T00:00:00"/>
    <n v="184"/>
    <n v="288"/>
    <n v="104"/>
    <n v="44"/>
    <n v="12672"/>
    <n v="0.06"/>
    <n v="760.31999999999994"/>
    <n v="11911.68"/>
    <n v="99"/>
    <n v="3685"/>
    <n v="21"/>
    <n v="9"/>
    <x v="0"/>
    <s v="NO"/>
    <x v="0"/>
    <s v="Venta Mala"/>
  </r>
  <r>
    <n v="1336789"/>
    <x v="524"/>
    <s v="Gene Hale"/>
    <s v="1/173-179 Bronte Rd,Waverley"/>
    <s v="Sydney"/>
    <s v="NSW"/>
    <x v="1"/>
    <x v="9"/>
    <s v="Medio"/>
    <s v="Carpetas económicas"/>
    <x v="0"/>
    <s v="Caja pequeña"/>
    <x v="0"/>
    <d v="2014-07-24T00:00:00"/>
    <n v="133"/>
    <n v="208"/>
    <n v="75"/>
    <n v="50"/>
    <n v="10400"/>
    <n v="0.08"/>
    <n v="832"/>
    <n v="9568"/>
    <n v="149"/>
    <n v="4143"/>
    <n v="22"/>
    <n v="7"/>
    <x v="0"/>
    <s v="NO"/>
    <x v="1"/>
    <s v="Venta Mala"/>
  </r>
  <r>
    <n v="1336789"/>
    <x v="524"/>
    <s v="Gene Hale"/>
    <s v="1/173-179 Bronte Rd,Waverley"/>
    <s v="Sydney"/>
    <s v="NSW"/>
    <x v="1"/>
    <x v="9"/>
    <s v="No especificado"/>
    <s v="Carpetas económicas"/>
    <x v="0"/>
    <s v="Caja pequeña"/>
    <x v="0"/>
    <d v="2014-07-24T00:00:00"/>
    <n v="133"/>
    <n v="208"/>
    <n v="75"/>
    <n v="42"/>
    <n v="8736"/>
    <n v="0.04"/>
    <n v="349.44"/>
    <n v="8386.56"/>
    <n v="149"/>
    <n v="4143"/>
    <n v="22"/>
    <n v="7"/>
    <x v="0"/>
    <s v="NO"/>
    <x v="0"/>
    <s v="Venta Mala"/>
  </r>
  <r>
    <n v="1336820"/>
    <x v="524"/>
    <s v="Gene Hale"/>
    <s v="1/173-179 Bronte Rd,Waverley"/>
    <s v="Sydney"/>
    <s v="NSW"/>
    <x v="1"/>
    <x v="9"/>
    <s v="Crítico"/>
    <s v="Hojas de notas de EcoTones"/>
    <x v="2"/>
    <s v="Caja grande"/>
    <x v="0"/>
    <d v="2014-07-24T00:00:00"/>
    <n v="252"/>
    <n v="400"/>
    <n v="148"/>
    <n v="44"/>
    <n v="17600"/>
    <n v="0.08"/>
    <n v="1408"/>
    <n v="16192"/>
    <n v="130"/>
    <n v="4143"/>
    <n v="22"/>
    <n v="7"/>
    <x v="0"/>
    <s v="NO"/>
    <x v="0"/>
    <s v="Venta Mala"/>
  </r>
  <r>
    <n v="1337155"/>
    <x v="39"/>
    <s v="Becky Castell"/>
    <s v="Macquarie Centre Cnr Herring Road &amp; Waterloo Road,Macquarie Park"/>
    <s v="Sydney"/>
    <s v="NSW"/>
    <x v="0"/>
    <x v="5"/>
    <s v="Bajo"/>
    <s v="Aglutinantes artesanales de Lamy"/>
    <x v="0"/>
    <s v="Caja pequeña"/>
    <x v="0"/>
    <d v="2013-10-15T00:00:00"/>
    <n v="337"/>
    <n v="553"/>
    <n v="216"/>
    <n v="41"/>
    <n v="22673"/>
    <n v="0.04"/>
    <n v="906.92000000000007"/>
    <n v="21766.080000000002"/>
    <n v="698"/>
    <n v="53602"/>
    <n v="13"/>
    <n v="10"/>
    <x v="2"/>
    <s v="NO"/>
    <x v="0"/>
    <s v="Venta Mala"/>
  </r>
  <r>
    <n v="1337155"/>
    <x v="527"/>
    <s v="Stuart Van"/>
    <s v="Westfield Sydney,Sydney"/>
    <s v="Sydney"/>
    <s v="NSW"/>
    <x v="1"/>
    <x v="1"/>
    <s v="Crítico"/>
    <s v="Tijeras rectas Apex"/>
    <x v="0"/>
    <s v="Caja pequeña"/>
    <x v="0"/>
    <d v="2016-04-27T00:00:00"/>
    <n v="519"/>
    <n v="1298"/>
    <n v="779"/>
    <n v="8"/>
    <n v="10384"/>
    <n v="0.04"/>
    <n v="415.36"/>
    <n v="9968.64"/>
    <n v="314"/>
    <n v="38843"/>
    <n v="25"/>
    <n v="4"/>
    <x v="3"/>
    <s v="NO"/>
    <x v="0"/>
    <s v="Venta Mala"/>
  </r>
  <r>
    <n v="1337520"/>
    <x v="182"/>
    <s v="Sonia Sunley"/>
    <s v="1/50-58 Hunter St,Sydney"/>
    <s v="Sydney"/>
    <s v="NSW"/>
    <x v="1"/>
    <x v="11"/>
    <s v="Bajo"/>
    <s v="Clips de carpeta de metal Smiths"/>
    <x v="0"/>
    <s v="Paquete pequeño"/>
    <x v="0"/>
    <d v="2014-07-26T00:00:00"/>
    <n v="160"/>
    <n v="262"/>
    <n v="102"/>
    <n v="35"/>
    <n v="9170"/>
    <n v="0.01"/>
    <n v="91.7"/>
    <n v="9078.2999999999993"/>
    <n v="80"/>
    <n v="6041"/>
    <n v="24"/>
    <n v="7"/>
    <x v="0"/>
    <s v="NO"/>
    <x v="0"/>
    <s v="Venta Mala"/>
  </r>
  <r>
    <n v="1337520"/>
    <x v="182"/>
    <s v="Sonia Sunley"/>
    <s v="1/50-58 Hunter St,Sydney"/>
    <s v="Sydney"/>
    <s v="NSW"/>
    <x v="0"/>
    <x v="11"/>
    <s v="No especificado"/>
    <s v="Clips de carpeta de metal Smiths"/>
    <x v="0"/>
    <s v="Caja pequeña"/>
    <x v="0"/>
    <d v="2014-07-26T00:00:00"/>
    <n v="160"/>
    <n v="262"/>
    <n v="102"/>
    <n v="27"/>
    <n v="7074"/>
    <n v="0.03"/>
    <n v="212.22"/>
    <n v="6861.78"/>
    <n v="80"/>
    <n v="6041"/>
    <n v="24"/>
    <n v="7"/>
    <x v="0"/>
    <s v="NO"/>
    <x v="0"/>
    <s v="Venta Mala"/>
  </r>
  <r>
    <n v="1337520"/>
    <x v="259"/>
    <s v="Katrina Willman"/>
    <s v="120 Hardware St,Melbourne"/>
    <s v="Melbourne"/>
    <s v="VIC"/>
    <x v="3"/>
    <x v="8"/>
    <s v="Bajo"/>
    <s v="Clips de carpeta de metal Smiths"/>
    <x v="1"/>
    <s v="Paquete pequeño"/>
    <x v="1"/>
    <d v="2015-01-11T00:00:00"/>
    <n v="160"/>
    <n v="262"/>
    <n v="102"/>
    <n v="5"/>
    <n v="1310"/>
    <n v="0"/>
    <n v="0"/>
    <n v="1310"/>
    <n v="80"/>
    <n v="6041"/>
    <n v="9"/>
    <n v="1"/>
    <x v="1"/>
    <s v="NO"/>
    <x v="0"/>
    <s v="Venta Mala"/>
  </r>
  <r>
    <n v="1337520"/>
    <x v="421"/>
    <s v="Philip Brown"/>
    <s v="499-501 Lygon Street,Carlton North"/>
    <s v="Melbourne"/>
    <s v="VIC"/>
    <x v="3"/>
    <x v="8"/>
    <s v="Alto"/>
    <s v="Clips de carpeta de metal Smiths"/>
    <x v="0"/>
    <s v="Caja pequeña"/>
    <x v="0"/>
    <d v="2014-09-13T00:00:00"/>
    <n v="160"/>
    <n v="262"/>
    <n v="102"/>
    <n v="23"/>
    <n v="6026"/>
    <n v="0.01"/>
    <n v="60.26"/>
    <n v="5965.74"/>
    <n v="80"/>
    <n v="6041"/>
    <n v="11"/>
    <n v="9"/>
    <x v="0"/>
    <s v="NO"/>
    <x v="0"/>
    <s v="Venta Mala"/>
  </r>
  <r>
    <n v="1337520"/>
    <x v="32"/>
    <s v="Gary Hansen"/>
    <s v="273 George Street,Sydney"/>
    <s v="Sydney"/>
    <s v="NSW"/>
    <x v="1"/>
    <x v="9"/>
    <s v="Alto"/>
    <s v="Clips de carpeta de metal Smiths"/>
    <x v="0"/>
    <s v="Caja pequeña"/>
    <x v="0"/>
    <d v="2014-09-19T00:00:00"/>
    <n v="160"/>
    <n v="262"/>
    <n v="102"/>
    <n v="43"/>
    <n v="11266"/>
    <n v="0.09"/>
    <n v="1013.9399999999999"/>
    <n v="10252.06"/>
    <n v="80"/>
    <n v="6041"/>
    <n v="12"/>
    <n v="9"/>
    <x v="0"/>
    <s v="NO"/>
    <x v="0"/>
    <s v="Venta Mala"/>
  </r>
  <r>
    <n v="1337520"/>
    <x v="486"/>
    <s v="Deborah Brumfield"/>
    <s v="501 George St,Sydney"/>
    <s v="Sydney"/>
    <s v="NSW"/>
    <x v="2"/>
    <x v="7"/>
    <s v="Alto"/>
    <s v="Tijeras de acero inoxidable preferidas de Apex"/>
    <x v="0"/>
    <s v="Caja pequeña"/>
    <x v="0"/>
    <d v="2015-04-23T00:00:00"/>
    <n v="250"/>
    <n v="568"/>
    <n v="318"/>
    <n v="7"/>
    <n v="3976"/>
    <n v="0.09"/>
    <n v="357.84"/>
    <n v="3618.16"/>
    <n v="360"/>
    <n v="16792"/>
    <n v="23"/>
    <n v="4"/>
    <x v="1"/>
    <s v="NO"/>
    <x v="0"/>
    <s v="Venta Mala"/>
  </r>
  <r>
    <n v="1337520"/>
    <x v="182"/>
    <s v="Sonia Sunley"/>
    <s v="1/50-58 Hunter St,Sydney"/>
    <s v="Sydney"/>
    <s v="NSW"/>
    <x v="3"/>
    <x v="11"/>
    <s v="No especificado"/>
    <s v="Clips de carpeta de metal Smiths"/>
    <x v="0"/>
    <s v="Bolsa de envoltura"/>
    <x v="0"/>
    <d v="2014-07-26T00:00:00"/>
    <n v="160"/>
    <n v="262"/>
    <n v="102"/>
    <n v="27"/>
    <n v="7074"/>
    <n v="0"/>
    <n v="0"/>
    <n v="7074"/>
    <n v="80"/>
    <n v="6041"/>
    <n v="24"/>
    <n v="7"/>
    <x v="0"/>
    <s v="NO"/>
    <x v="1"/>
    <s v="Venta Mala"/>
  </r>
  <r>
    <n v="1337520"/>
    <x v="322"/>
    <s v="Trudy Brown"/>
    <s v="180 High Street,Windsor"/>
    <s v="Melbourne"/>
    <s v="VIC"/>
    <x v="1"/>
    <x v="2"/>
    <s v="Bajo"/>
    <s v="Carpeta Artisan Legal de 4 Anillas"/>
    <x v="0"/>
    <s v="Caja pequeña"/>
    <x v="0"/>
    <d v="2013-12-07T00:00:00"/>
    <n v="1364"/>
    <n v="2098"/>
    <n v="734"/>
    <n v="10"/>
    <n v="20980"/>
    <n v="0.09"/>
    <n v="1888.1999999999998"/>
    <n v="19091.8"/>
    <n v="149"/>
    <n v="66588"/>
    <n v="5"/>
    <n v="12"/>
    <x v="2"/>
    <s v="NO"/>
    <x v="0"/>
    <s v="Venta Mala"/>
  </r>
  <r>
    <n v="1337520"/>
    <x v="289"/>
    <s v="Monica Federle"/>
    <s v="834 Bourke St,Waterloo"/>
    <s v="Sydney"/>
    <s v="NSW"/>
    <x v="0"/>
    <x v="13"/>
    <s v="Medio"/>
    <s v="Clips de carpeta de metal Smiths"/>
    <x v="1"/>
    <s v="Caja pequeña"/>
    <x v="0"/>
    <d v="2014-07-03T00:00:00"/>
    <n v="160"/>
    <n v="262"/>
    <n v="102"/>
    <n v="22"/>
    <n v="5764"/>
    <n v="7.0000000000000007E-2"/>
    <n v="403.48"/>
    <n v="5360.52"/>
    <n v="80"/>
    <n v="6041"/>
    <n v="30"/>
    <n v="6"/>
    <x v="0"/>
    <s v="NO"/>
    <x v="0"/>
    <s v="Venta Mala"/>
  </r>
  <r>
    <n v="1337520"/>
    <x v="321"/>
    <s v="Sean ODonnell"/>
    <s v="541 Church St ,Richmond"/>
    <s v="Melbourne"/>
    <s v="VIC"/>
    <x v="3"/>
    <x v="8"/>
    <s v="Alto"/>
    <s v="Clips de carpeta de metal Smiths"/>
    <x v="0"/>
    <s v="Bolsa de envoltura"/>
    <x v="0"/>
    <d v="2015-06-18T00:00:00"/>
    <n v="160"/>
    <n v="262"/>
    <n v="102"/>
    <n v="16"/>
    <n v="4192"/>
    <n v="0.02"/>
    <n v="83.84"/>
    <n v="4108.16"/>
    <n v="80"/>
    <n v="6141"/>
    <n v="18"/>
    <n v="6"/>
    <x v="1"/>
    <s v="NO"/>
    <x v="0"/>
    <s v="Venta Mala"/>
  </r>
  <r>
    <n v="1337520"/>
    <x v="182"/>
    <s v="Sonia Sunley"/>
    <s v="1/50-58 Hunter St,Sydney"/>
    <s v="Sydney"/>
    <s v="NSW"/>
    <x v="3"/>
    <x v="11"/>
    <s v="Medio"/>
    <s v="Clips de carpeta de metal Smiths"/>
    <x v="0"/>
    <s v="Caja pequeña"/>
    <x v="0"/>
    <d v="2014-07-26T00:00:00"/>
    <n v="160"/>
    <n v="262"/>
    <n v="102"/>
    <n v="44"/>
    <n v="11528"/>
    <n v="0.04"/>
    <n v="461.12"/>
    <n v="11066.88"/>
    <n v="80"/>
    <n v="6041"/>
    <n v="24"/>
    <n v="7"/>
    <x v="0"/>
    <s v="NO"/>
    <x v="1"/>
    <s v="Venta Mala"/>
  </r>
  <r>
    <n v="1337520"/>
    <x v="528"/>
    <s v="Sandra Flanagan"/>
    <s v="359 Crown Street,Surry Hills"/>
    <s v="Sydney"/>
    <s v="NSW"/>
    <x v="1"/>
    <x v="3"/>
    <s v="Alto"/>
    <s v="Teclado programable Adesso de 142 teclas"/>
    <x v="1"/>
    <s v="Caja pequeña"/>
    <x v="0"/>
    <d v="2016-03-28T00:00:00"/>
    <n v="3202"/>
    <n v="15248"/>
    <n v="12046"/>
    <n v="20"/>
    <n v="304960"/>
    <n v="0.04"/>
    <n v="12198.4"/>
    <n v="292761.59999999998"/>
    <n v="400"/>
    <n v="126944"/>
    <n v="26"/>
    <n v="3"/>
    <x v="3"/>
    <s v="SI"/>
    <x v="0"/>
    <s v="Buena Venta"/>
  </r>
  <r>
    <n v="1338250"/>
    <x v="126"/>
    <s v="Philip Brown"/>
    <s v="499-501 Lygon Street,Carlton North"/>
    <s v="Melbourne"/>
    <s v="VIC"/>
    <x v="1"/>
    <x v="8"/>
    <s v="Medio"/>
    <s v="Etiquetas autoadhesivas para encuadernación con anillas"/>
    <x v="0"/>
    <s v="Caja pequeña"/>
    <x v="1"/>
    <d v="2014-07-29T00:00:00"/>
    <n v="218"/>
    <n v="352"/>
    <n v="134"/>
    <n v="21"/>
    <n v="7392"/>
    <n v="0.02"/>
    <n v="147.84"/>
    <n v="7244.16"/>
    <n v="683"/>
    <n v="13090"/>
    <n v="25"/>
    <n v="7"/>
    <x v="0"/>
    <s v="NO"/>
    <x v="0"/>
    <s v="Venta Mala"/>
  </r>
  <r>
    <n v="1338250"/>
    <x v="126"/>
    <s v="Philip Brown"/>
    <s v="499-501 Lygon Street,Carlton North"/>
    <s v="Melbourne"/>
    <s v="VIC"/>
    <x v="1"/>
    <x v="8"/>
    <s v="Crítico"/>
    <s v="Sobres tintados de seguridad"/>
    <x v="0"/>
    <s v="Caja pequeña"/>
    <x v="0"/>
    <d v="2014-07-27T00:00:00"/>
    <n v="489"/>
    <n v="764"/>
    <n v="275"/>
    <n v="8"/>
    <n v="6112"/>
    <n v="0.04"/>
    <n v="244.48000000000002"/>
    <n v="5867.52"/>
    <n v="139"/>
    <n v="13090"/>
    <n v="25"/>
    <n v="7"/>
    <x v="0"/>
    <s v="NO"/>
    <x v="0"/>
    <s v="Venta Mala"/>
  </r>
  <r>
    <n v="1338250"/>
    <x v="126"/>
    <s v="Philip Brown"/>
    <s v="499-501 Lygon Street,Carlton North"/>
    <s v="Melbourne"/>
    <s v="VIC"/>
    <x v="1"/>
    <x v="8"/>
    <s v="Alto"/>
    <s v="Etiquetas autoadhesivas removibles"/>
    <x v="1"/>
    <s v="Caja pequeña"/>
    <x v="0"/>
    <d v="2014-07-26T00:00:00"/>
    <n v="198"/>
    <n v="315"/>
    <n v="117"/>
    <n v="36"/>
    <n v="11340"/>
    <n v="0"/>
    <n v="0"/>
    <n v="11340"/>
    <n v="49"/>
    <n v="13090"/>
    <n v="25"/>
    <n v="7"/>
    <x v="0"/>
    <s v="NO"/>
    <x v="0"/>
    <s v="Venta Mala"/>
  </r>
  <r>
    <n v="1338250"/>
    <x v="126"/>
    <s v="Philip Brown"/>
    <s v="499-501 Lygon Street,Carlton North"/>
    <s v="Melbourne"/>
    <s v="VIC"/>
    <x v="3"/>
    <x v="8"/>
    <s v="No especificado"/>
    <s v="Etiquetas autoadhesivas removibles"/>
    <x v="0"/>
    <s v="Bolsa de envoltura"/>
    <x v="0"/>
    <d v="2014-07-27T00:00:00"/>
    <n v="198"/>
    <n v="315"/>
    <n v="117"/>
    <n v="39"/>
    <n v="12285"/>
    <n v="0.08"/>
    <n v="982.80000000000007"/>
    <n v="11302.2"/>
    <n v="49"/>
    <n v="13090"/>
    <n v="25"/>
    <n v="7"/>
    <x v="0"/>
    <s v="NO"/>
    <x v="1"/>
    <s v="Venta Mala"/>
  </r>
  <r>
    <n v="1338250"/>
    <x v="501"/>
    <s v="Philip Brown"/>
    <s v="499-501 Lygon Street,Carlton North"/>
    <s v="Melbourne"/>
    <s v="VIC"/>
    <x v="0"/>
    <x v="8"/>
    <s v="Medio"/>
    <s v="Teclado de acceso TechSavi"/>
    <x v="0"/>
    <s v="Caja pequeña"/>
    <x v="0"/>
    <d v="2014-07-29T00:00:00"/>
    <n v="831"/>
    <n v="1598"/>
    <n v="767"/>
    <n v="4"/>
    <n v="6392"/>
    <n v="0.01"/>
    <n v="63.92"/>
    <n v="6328.08"/>
    <n v="650"/>
    <n v="13090"/>
    <n v="27"/>
    <n v="7"/>
    <x v="0"/>
    <s v="NO"/>
    <x v="0"/>
    <s v="Venta Mala"/>
  </r>
  <r>
    <n v="1338616"/>
    <x v="31"/>
    <s v="Eric Barreto"/>
    <s v="359 Crown Street,Surry Hills"/>
    <s v="Sydney"/>
    <s v="NSW"/>
    <x v="0"/>
    <x v="3"/>
    <s v="Crítico"/>
    <s v="Contestador automático digital 1726"/>
    <x v="0"/>
    <s v="Bolsa de envoltura"/>
    <x v="0"/>
    <d v="2013-10-04T00:00:00"/>
    <n v="882"/>
    <n v="2099"/>
    <n v="1217"/>
    <n v="35"/>
    <n v="73465"/>
    <n v="0.01"/>
    <n v="734.65"/>
    <n v="72730.350000000006"/>
    <n v="481"/>
    <n v="50352"/>
    <n v="3"/>
    <n v="10"/>
    <x v="2"/>
    <s v="NO"/>
    <x v="1"/>
    <s v="Venta Mala"/>
  </r>
  <r>
    <n v="1338616"/>
    <x v="529"/>
    <s v="Erica Smith"/>
    <s v="38/133-145 Castlereagh St,Sydney"/>
    <s v="Sydney"/>
    <s v="NSW"/>
    <x v="3"/>
    <x v="1"/>
    <s v="Bajo"/>
    <s v="Chinchetas OIC"/>
    <x v="1"/>
    <s v="Caja pequeña"/>
    <x v="0"/>
    <d v="2013-03-17T00:00:00"/>
    <n v="71"/>
    <n v="114"/>
    <n v="43"/>
    <n v="6"/>
    <n v="684"/>
    <n v="0.01"/>
    <n v="6.84"/>
    <n v="677.16"/>
    <n v="70"/>
    <n v="4312"/>
    <n v="17"/>
    <n v="3"/>
    <x v="2"/>
    <s v="NO"/>
    <x v="1"/>
    <s v="Venta Mala"/>
  </r>
  <r>
    <n v="1338981"/>
    <x v="335"/>
    <s v="Justin Ellison"/>
    <s v="163 Concord Road,North Strathfield"/>
    <s v="Sydney"/>
    <s v="NSW"/>
    <x v="0"/>
    <x v="13"/>
    <s v="Crítico"/>
    <s v="Aglutinantes antiadherentes artesanales"/>
    <x v="0"/>
    <s v="Caja pequeña"/>
    <x v="0"/>
    <d v="2014-03-26T00:00:00"/>
    <n v="274"/>
    <n v="449"/>
    <n v="175"/>
    <n v="46"/>
    <n v="20654"/>
    <n v="0.06"/>
    <n v="1239.24"/>
    <n v="19414.759999999998"/>
    <n v="149"/>
    <n v="1340"/>
    <n v="21"/>
    <n v="3"/>
    <x v="0"/>
    <s v="NO"/>
    <x v="0"/>
    <s v="Venta Mala"/>
  </r>
  <r>
    <n v="1339012"/>
    <x v="310"/>
    <s v="Victoria Wilson"/>
    <s v="1/160 Anzac Parade,Kensington"/>
    <s v="Sydney"/>
    <s v="NSW"/>
    <x v="2"/>
    <x v="1"/>
    <s v="No especificado"/>
    <s v="Clips de carpeta de metal Smiths"/>
    <x v="0"/>
    <s v="Caja pequeña"/>
    <x v="0"/>
    <d v="2014-08-02T00:00:00"/>
    <n v="160"/>
    <n v="262"/>
    <n v="102"/>
    <n v="47"/>
    <n v="12314"/>
    <n v="0.03"/>
    <n v="369.41999999999996"/>
    <n v="11944.58"/>
    <n v="80"/>
    <n v="2490"/>
    <n v="26"/>
    <n v="7"/>
    <x v="0"/>
    <s v="NO"/>
    <x v="0"/>
    <s v="Venta Mala"/>
  </r>
  <r>
    <n v="1339012"/>
    <x v="530"/>
    <s v="Laura Armstrong"/>
    <s v="240-242 Johnston Street,Fitzroy"/>
    <s v="Melbourne"/>
    <s v="VIC"/>
    <x v="2"/>
    <x v="2"/>
    <s v="Alto"/>
    <s v="Clips de carpeta de metal Smiths"/>
    <x v="0"/>
    <s v="Caja pequeña"/>
    <x v="0"/>
    <d v="2015-06-01T00:00:00"/>
    <n v="160"/>
    <n v="262"/>
    <n v="102"/>
    <n v="50"/>
    <n v="13100"/>
    <n v="7.0000000000000007E-2"/>
    <n v="917.00000000000011"/>
    <n v="12183"/>
    <n v="80"/>
    <n v="2490"/>
    <n v="31"/>
    <n v="5"/>
    <x v="1"/>
    <s v="NO"/>
    <x v="0"/>
    <s v="Venta Mala"/>
  </r>
  <r>
    <n v="1339346"/>
    <x v="296"/>
    <s v="Anne Pryor"/>
    <s v="1-2/299 Sussex St,Sydney"/>
    <s v="Sydney"/>
    <s v="NSW"/>
    <x v="3"/>
    <x v="6"/>
    <s v="Medio"/>
    <s v="Impresora 3wax"/>
    <x v="0"/>
    <s v="Caja pequeña"/>
    <x v="0"/>
    <d v="2014-01-10T00:00:00"/>
    <n v="21961"/>
    <n v="53564"/>
    <n v="31603"/>
    <n v="6"/>
    <n v="321384"/>
    <n v="0.06"/>
    <n v="19283.04"/>
    <n v="302100.96000000002"/>
    <n v="1470"/>
    <n v="5201"/>
    <n v="10"/>
    <n v="1"/>
    <x v="0"/>
    <s v="SI"/>
    <x v="1"/>
    <s v="Venta Mala"/>
  </r>
  <r>
    <n v="1339346"/>
    <x v="177"/>
    <s v="George Zrebassa"/>
    <s v="81 MacLeay St,Potts Point"/>
    <s v="Sydney"/>
    <s v="NSW"/>
    <x v="1"/>
    <x v="7"/>
    <s v="Medio"/>
    <s v="Tijeras de oficina de Apex"/>
    <x v="0"/>
    <s v="Caja pequeña"/>
    <x v="0"/>
    <d v="2013-07-17T00:00:00"/>
    <n v="94"/>
    <n v="208"/>
    <n v="114"/>
    <n v="46"/>
    <n v="9568"/>
    <n v="0.04"/>
    <n v="382.72"/>
    <n v="9185.2800000000007"/>
    <n v="256"/>
    <n v="8833"/>
    <n v="16"/>
    <n v="7"/>
    <x v="2"/>
    <s v="NO"/>
    <x v="1"/>
    <s v="Venta Mala"/>
  </r>
  <r>
    <n v="1340077"/>
    <x v="264"/>
    <s v="Darrin Martin"/>
    <s v="221 Barkly St,St Kilda"/>
    <s v="Melbourne"/>
    <s v="VIC"/>
    <x v="0"/>
    <x v="8"/>
    <s v="Medio"/>
    <s v="Impresora de inyección de tinta a color Emerson C82"/>
    <x v="0"/>
    <s v="Caja pequeña"/>
    <x v="0"/>
    <d v="2013-09-06T00:00:00"/>
    <n v="7679"/>
    <n v="11999"/>
    <n v="4320"/>
    <n v="45"/>
    <n v="539955"/>
    <n v="0"/>
    <n v="0"/>
    <n v="539955"/>
    <n v="1400"/>
    <n v="124939"/>
    <n v="4"/>
    <n v="9"/>
    <x v="2"/>
    <s v="SI"/>
    <x v="0"/>
    <s v="Buena Venta"/>
  </r>
  <r>
    <n v="1340077"/>
    <x v="237"/>
    <s v="Brand Markne"/>
    <s v="834 Bourke St,Waterloo"/>
    <s v="Sydney"/>
    <s v="NSW"/>
    <x v="3"/>
    <x v="13"/>
    <s v="No especificado"/>
    <s v="Carpetas Angle-D con anillos de bloqueo, portaetiquetas"/>
    <x v="0"/>
    <s v="Caja pequeña"/>
    <x v="0"/>
    <d v="2013-08-02T00:00:00"/>
    <n v="453"/>
    <n v="730"/>
    <n v="277"/>
    <n v="33"/>
    <n v="24090"/>
    <n v="0.09"/>
    <n v="2168.1"/>
    <n v="21921.9"/>
    <n v="772"/>
    <n v="27971"/>
    <n v="31"/>
    <n v="7"/>
    <x v="2"/>
    <s v="NO"/>
    <x v="0"/>
    <s v="Venta Mala"/>
  </r>
  <r>
    <n v="1340077"/>
    <x v="369"/>
    <s v="Bart Watters"/>
    <s v="Westfield 1 Anderson St,Chatswood"/>
    <s v="Sydney"/>
    <s v="NSW"/>
    <x v="2"/>
    <x v="5"/>
    <s v="Crítico"/>
    <s v="Postes de encuadernación"/>
    <x v="0"/>
    <s v="Bolsa de envoltura"/>
    <x v="0"/>
    <d v="2014-12-11T00:00:00"/>
    <n v="350"/>
    <n v="574"/>
    <n v="224"/>
    <n v="2"/>
    <n v="1148"/>
    <n v="0.03"/>
    <n v="34.44"/>
    <n v="1113.56"/>
    <n v="501"/>
    <n v="5570"/>
    <n v="10"/>
    <n v="12"/>
    <x v="0"/>
    <s v="NO"/>
    <x v="0"/>
    <s v="Venta Mala"/>
  </r>
  <r>
    <n v="1340442"/>
    <x v="35"/>
    <s v="Raymond Fair"/>
    <s v="61 York St,Sydney"/>
    <s v="Sydney"/>
    <s v="NSW"/>
    <x v="2"/>
    <x v="9"/>
    <s v="No especificado"/>
    <s v="Sobres de colores"/>
    <x v="1"/>
    <s v="Caja pequeña"/>
    <x v="0"/>
    <d v="2013-06-02T00:00:00"/>
    <n v="225"/>
    <n v="369"/>
    <n v="144"/>
    <n v="39"/>
    <n v="14391"/>
    <n v="0.09"/>
    <n v="1295.19"/>
    <n v="13095.81"/>
    <n v="250"/>
    <n v="15693"/>
    <n v="31"/>
    <n v="5"/>
    <x v="2"/>
    <s v="NO"/>
    <x v="0"/>
    <s v="Venta Mala"/>
  </r>
  <r>
    <n v="1340442"/>
    <x v="77"/>
    <s v="Craig Carroll"/>
    <s v="99 Lygon Street,East Brunswick"/>
    <s v="Melbourne"/>
    <s v="VIC"/>
    <x v="1"/>
    <x v="2"/>
    <s v="Bajo"/>
    <s v="Smiths Bulldog Clip"/>
    <x v="1"/>
    <s v="Tambor Jumbo"/>
    <x v="2"/>
    <d v="2013-04-20T00:00:00"/>
    <n v="231"/>
    <n v="378"/>
    <n v="147"/>
    <n v="35"/>
    <n v="13230"/>
    <n v="0.08"/>
    <n v="1058.4000000000001"/>
    <n v="12171.6"/>
    <n v="71"/>
    <n v="11837"/>
    <n v="19"/>
    <n v="4"/>
    <x v="2"/>
    <s v="NO"/>
    <x v="0"/>
    <s v="Venta Mala"/>
  </r>
  <r>
    <n v="1340442"/>
    <x v="333"/>
    <s v="Bryan Spruell"/>
    <s v="1 John Street,Waterloo"/>
    <s v="Sydney"/>
    <s v="NSW"/>
    <x v="0"/>
    <x v="13"/>
    <s v="No especificado"/>
    <s v="Sacapuntas Smiths SlimLine"/>
    <x v="0"/>
    <s v="Bolsa de envoltura"/>
    <x v="0"/>
    <d v="2015-08-27T00:00:00"/>
    <n v="479"/>
    <n v="1197"/>
    <n v="718"/>
    <n v="3"/>
    <n v="3591"/>
    <n v="0.04"/>
    <n v="143.64000000000001"/>
    <n v="3447.36"/>
    <n v="581"/>
    <n v="9519"/>
    <n v="22"/>
    <n v="8"/>
    <x v="1"/>
    <s v="NO"/>
    <x v="1"/>
    <s v="Venta Mala"/>
  </r>
  <r>
    <n v="1340442"/>
    <x v="432"/>
    <s v="Max Jones"/>
    <s v="240-242 Johnston Street,Fitzroy"/>
    <s v="Melbourne"/>
    <s v="VIC"/>
    <x v="1"/>
    <x v="2"/>
    <s v="Bajo"/>
    <s v="Tijeras rectas Apex"/>
    <x v="1"/>
    <s v="Caja pequeña"/>
    <x v="0"/>
    <d v="2015-01-12T00:00:00"/>
    <n v="519"/>
    <n v="1298"/>
    <n v="779"/>
    <n v="29"/>
    <n v="37642"/>
    <n v="0.03"/>
    <n v="1129.26"/>
    <n v="36512.74"/>
    <n v="314"/>
    <n v="82632"/>
    <n v="10"/>
    <n v="1"/>
    <x v="1"/>
    <s v="NO"/>
    <x v="0"/>
    <s v="Buena Venta"/>
  </r>
  <r>
    <n v="1340442"/>
    <x v="33"/>
    <s v="Keith Herrera"/>
    <s v="120 Hardware St,Melbourne"/>
    <s v="Melbourne"/>
    <s v="VIC"/>
    <x v="3"/>
    <x v="2"/>
    <s v="Bajo"/>
    <s v="Encuadernadores de polietileno de anillo redondo artesanal"/>
    <x v="0"/>
    <s v="Caja pequeña"/>
    <x v="0"/>
    <d v="2014-07-31T00:00:00"/>
    <n v="182"/>
    <n v="284"/>
    <n v="102"/>
    <n v="5"/>
    <n v="1420"/>
    <n v="0.06"/>
    <n v="85.2"/>
    <n v="1334.8"/>
    <n v="544"/>
    <n v="3638"/>
    <n v="30"/>
    <n v="7"/>
    <x v="0"/>
    <s v="NO"/>
    <x v="0"/>
    <s v="Venta Mala"/>
  </r>
  <r>
    <n v="1340807"/>
    <x v="245"/>
    <s v="Jim Kriz"/>
    <s v="85-113 Dunning Ave,Roseberry"/>
    <s v="Sydney"/>
    <s v="NSW"/>
    <x v="1"/>
    <x v="4"/>
    <s v="Alto"/>
    <s v="Sobres tintados de seguridad"/>
    <x v="0"/>
    <s v="Bolsa de envoltura"/>
    <x v="0"/>
    <d v="2013-06-10T00:00:00"/>
    <n v="489"/>
    <n v="764"/>
    <n v="275"/>
    <n v="47"/>
    <n v="35908"/>
    <n v="0"/>
    <n v="0"/>
    <n v="35908"/>
    <n v="139"/>
    <n v="12378"/>
    <n v="9"/>
    <n v="6"/>
    <x v="2"/>
    <s v="NO"/>
    <x v="1"/>
    <s v="Venta Mala"/>
  </r>
  <r>
    <n v="1340807"/>
    <x v="362"/>
    <s v="Pete Armstrong"/>
    <s v="506 Swan Street,Richmond"/>
    <s v="Melbourne"/>
    <s v="VIC"/>
    <x v="1"/>
    <x v="2"/>
    <s v="No especificado"/>
    <s v="12 lápices cortos de colores"/>
    <x v="0"/>
    <s v="Caja pequeña"/>
    <x v="0"/>
    <d v="2014-08-07T00:00:00"/>
    <n v="109"/>
    <n v="260"/>
    <n v="151"/>
    <n v="15"/>
    <n v="3900"/>
    <n v="0.01"/>
    <n v="39"/>
    <n v="3861"/>
    <n v="240"/>
    <n v="10749"/>
    <n v="5"/>
    <n v="8"/>
    <x v="0"/>
    <s v="NO"/>
    <x v="1"/>
    <s v="Venta Mala"/>
  </r>
  <r>
    <n v="1341172"/>
    <x v="97"/>
    <s v="Liz Willingham"/>
    <s v="60 Commercial Rd,Prahran"/>
    <s v="Melbourne"/>
    <s v="VIC"/>
    <x v="0"/>
    <x v="8"/>
    <s v="Medio"/>
    <s v="Tijeras Apex Box Cutter"/>
    <x v="0"/>
    <s v="Bolsa de envoltura"/>
    <x v="0"/>
    <d v="2014-05-07T00:00:00"/>
    <n v="419"/>
    <n v="1023"/>
    <n v="604"/>
    <n v="23"/>
    <n v="23529"/>
    <n v="0.01"/>
    <n v="235.29"/>
    <n v="23293.71"/>
    <n v="468"/>
    <n v="17671"/>
    <n v="3"/>
    <n v="5"/>
    <x v="0"/>
    <s v="NO"/>
    <x v="0"/>
    <s v="Venta Mala"/>
  </r>
  <r>
    <n v="1341172"/>
    <x v="18"/>
    <s v="Roy Skaria"/>
    <s v="2/797 Botany Rd,Rosebery"/>
    <s v="Sydney"/>
    <s v="NSW"/>
    <x v="0"/>
    <x v="7"/>
    <s v="No especificado"/>
    <s v="Cubos de Memo Alto"/>
    <x v="0"/>
    <s v="Bolsa de envoltura"/>
    <x v="0"/>
    <d v="2013-10-21T00:00:00"/>
    <n v="332"/>
    <n v="518"/>
    <n v="186"/>
    <n v="49"/>
    <n v="25382"/>
    <n v="0.09"/>
    <n v="2284.38"/>
    <n v="23097.62"/>
    <n v="204"/>
    <n v="9633"/>
    <n v="20"/>
    <n v="10"/>
    <x v="2"/>
    <s v="NO"/>
    <x v="0"/>
    <s v="Venta Mala"/>
  </r>
  <r>
    <n v="1341172"/>
    <x v="515"/>
    <s v="Alejandro Ballentine"/>
    <s v="412 Brunswick St,Fitzroy"/>
    <s v="Melbourne"/>
    <s v="VIC"/>
    <x v="1"/>
    <x v="2"/>
    <s v="Medio"/>
    <s v="Tijeras Apex Box Cutter"/>
    <x v="1"/>
    <s v="Caja pequeña"/>
    <x v="0"/>
    <d v="2014-06-28T00:00:00"/>
    <n v="419"/>
    <n v="1023"/>
    <n v="604"/>
    <n v="46"/>
    <n v="47058"/>
    <n v="0.02"/>
    <n v="941.16"/>
    <n v="46116.84"/>
    <n v="468"/>
    <n v="16252"/>
    <n v="27"/>
    <n v="6"/>
    <x v="0"/>
    <s v="NO"/>
    <x v="1"/>
    <s v="Venta Mala"/>
  </r>
  <r>
    <n v="1341903"/>
    <x v="33"/>
    <s v="Denny Joy"/>
    <s v="99 Lygon Street,East Brunswick"/>
    <s v="Melbourne"/>
    <s v="VIC"/>
    <x v="2"/>
    <x v="2"/>
    <s v="Alto"/>
    <s v="Sobres tintados de seguridad"/>
    <x v="0"/>
    <s v="Caja pequeña"/>
    <x v="0"/>
    <d v="2014-08-01T00:00:00"/>
    <n v="489"/>
    <n v="764"/>
    <n v="275"/>
    <n v="5"/>
    <n v="3820"/>
    <n v="0.08"/>
    <n v="305.60000000000002"/>
    <n v="3514.4"/>
    <n v="139"/>
    <n v="5166"/>
    <n v="30"/>
    <n v="7"/>
    <x v="0"/>
    <s v="NO"/>
    <x v="0"/>
    <s v="Venta Mala"/>
  </r>
  <r>
    <n v="1341903"/>
    <x v="531"/>
    <s v="Mike Kennedy"/>
    <s v="99 Lygon Street,East Brunswick"/>
    <s v="Melbourne"/>
    <s v="VIC"/>
    <x v="1"/>
    <x v="2"/>
    <s v="Medio"/>
    <s v="Archivo de bloqueo plegable de lujo con cajón"/>
    <x v="0"/>
    <s v="Caja pequeña"/>
    <x v="0"/>
    <d v="2015-04-01T00:00:00"/>
    <n v="17883"/>
    <n v="41588"/>
    <n v="23705"/>
    <n v="50"/>
    <n v="2079400"/>
    <n v="0.02"/>
    <n v="41588"/>
    <n v="2037812"/>
    <n v="1137"/>
    <n v="127393"/>
    <n v="30"/>
    <n v="3"/>
    <x v="1"/>
    <s v="SI"/>
    <x v="0"/>
    <s v="Buena Venta"/>
  </r>
  <r>
    <n v="1341903"/>
    <x v="0"/>
    <s v="Vivek Sundaresam"/>
    <s v="152 Bunnerong Road,Eastgardens"/>
    <s v="Sydney"/>
    <s v="NSW"/>
    <x v="1"/>
    <x v="0"/>
    <s v="Crítico"/>
    <s v="Teclado de acceso TechSavi"/>
    <x v="0"/>
    <s v="Caja pequeña"/>
    <x v="0"/>
    <d v="2014-09-04T00:00:00"/>
    <n v="1007"/>
    <n v="1598"/>
    <n v="591"/>
    <n v="39"/>
    <n v="62322"/>
    <n v="7.0000000000000007E-2"/>
    <n v="4362.54"/>
    <n v="57959.46"/>
    <n v="400"/>
    <n v="46529"/>
    <n v="2"/>
    <n v="9"/>
    <x v="0"/>
    <s v="NO"/>
    <x v="0"/>
    <s v="Venta Mala"/>
  </r>
  <r>
    <n v="1341903"/>
    <x v="532"/>
    <s v="Shui Tom"/>
    <s v="1 John Street,Waterloo"/>
    <s v="Sydney"/>
    <s v="NSW"/>
    <x v="1"/>
    <x v="13"/>
    <s v="Bajo"/>
    <s v="Rotafolio Artesanal Carpeta de Caballete, Negro"/>
    <x v="0"/>
    <s v="Bolsa de envoltura"/>
    <x v="0"/>
    <d v="2013-05-26T00:00:00"/>
    <n v="1388"/>
    <n v="2238"/>
    <n v="850"/>
    <n v="27"/>
    <n v="60426"/>
    <n v="0.06"/>
    <n v="3625.56"/>
    <n v="56800.44"/>
    <n v="1510"/>
    <n v="35845"/>
    <n v="25"/>
    <n v="5"/>
    <x v="2"/>
    <s v="NO"/>
    <x v="0"/>
    <s v="Venta Mala"/>
  </r>
  <r>
    <n v="1341903"/>
    <x v="197"/>
    <s v="Arthur Gainer"/>
    <s v="180 High Street,Windsor"/>
    <s v="Melbourne"/>
    <s v="VIC"/>
    <x v="2"/>
    <x v="2"/>
    <s v="Medio"/>
    <s v="Carpetas Angle-D con anillos de bloqueo, portaetiquetas"/>
    <x v="0"/>
    <s v="Caja pequeña"/>
    <x v="0"/>
    <d v="2014-12-29T00:00:00"/>
    <n v="453"/>
    <n v="730"/>
    <n v="277"/>
    <n v="32"/>
    <n v="23360"/>
    <n v="0.01"/>
    <n v="233.6"/>
    <n v="23126.400000000001"/>
    <n v="772"/>
    <n v="27354"/>
    <n v="26"/>
    <n v="12"/>
    <x v="0"/>
    <s v="NO"/>
    <x v="1"/>
    <s v="Venta Mala"/>
  </r>
  <r>
    <n v="1341903"/>
    <x v="290"/>
    <s v="George Ashbrook"/>
    <s v="506 Swan Street,Richmond"/>
    <s v="Melbourne"/>
    <s v="VIC"/>
    <x v="3"/>
    <x v="2"/>
    <s v="Crítico"/>
    <s v="Aglutinantes de polietileno duraderos artesanales"/>
    <x v="1"/>
    <s v="Caja pequeña"/>
    <x v="0"/>
    <d v="2014-09-22T00:00:00"/>
    <n v="337"/>
    <n v="553"/>
    <n v="216"/>
    <n v="12"/>
    <n v="6636"/>
    <n v="0.01"/>
    <n v="66.36"/>
    <n v="6569.64"/>
    <n v="698"/>
    <n v="5163"/>
    <n v="21"/>
    <n v="9"/>
    <x v="0"/>
    <s v="NO"/>
    <x v="0"/>
    <s v="Venta Mala"/>
  </r>
  <r>
    <n v="1342268"/>
    <x v="38"/>
    <s v="Dan Campbell"/>
    <s v="1/173-179 Bronte Rd,Waverley"/>
    <s v="Sydney"/>
    <s v="NSW"/>
    <x v="3"/>
    <x v="9"/>
    <s v="Bajo"/>
    <s v="Carpetas colgantes artesanales"/>
    <x v="1"/>
    <s v="Tambor Jumbo"/>
    <x v="2"/>
    <d v="2013-10-27T00:00:00"/>
    <n v="365"/>
    <n v="598"/>
    <n v="233"/>
    <n v="42"/>
    <n v="25116"/>
    <n v="0"/>
    <n v="0"/>
    <n v="25116"/>
    <n v="149"/>
    <n v="11799"/>
    <n v="25"/>
    <n v="10"/>
    <x v="2"/>
    <s v="NO"/>
    <x v="0"/>
    <s v="Venta Mala"/>
  </r>
  <r>
    <n v="1342633"/>
    <x v="177"/>
    <s v="George Zrebassa"/>
    <s v="93 MacLeay St,Potts Point"/>
    <s v="Sydney"/>
    <s v="NSW"/>
    <x v="0"/>
    <x v="1"/>
    <s v="Crítico"/>
    <s v="Afilador de barriles"/>
    <x v="0"/>
    <s v="Bolsa de envoltura"/>
    <x v="1"/>
    <d v="2013-07-17T00:00:00"/>
    <n v="146"/>
    <n v="357"/>
    <n v="211"/>
    <n v="32"/>
    <n v="11424"/>
    <n v="0.03"/>
    <n v="342.71999999999997"/>
    <n v="11081.28"/>
    <n v="417"/>
    <n v="3326"/>
    <n v="16"/>
    <n v="7"/>
    <x v="2"/>
    <s v="NO"/>
    <x v="1"/>
    <s v="Venta Mala"/>
  </r>
  <r>
    <n v="1342633"/>
    <x v="161"/>
    <s v="Callia Suhley"/>
    <s v="Crown Complex,Southbank"/>
    <s v="Melbourne"/>
    <s v="VIC"/>
    <x v="1"/>
    <x v="8"/>
    <s v="No especificado"/>
    <s v="Bandas elásticas embolsadas"/>
    <x v="1"/>
    <s v="Caja pequeña"/>
    <x v="0"/>
    <d v="2014-11-21T00:00:00"/>
    <n v="24"/>
    <n v="126"/>
    <n v="102"/>
    <n v="1"/>
    <n v="126"/>
    <n v="0"/>
    <n v="0"/>
    <n v="126"/>
    <n v="70"/>
    <n v="5366"/>
    <n v="19"/>
    <n v="11"/>
    <x v="0"/>
    <s v="NO"/>
    <x v="1"/>
    <s v="Venta Mala"/>
  </r>
  <r>
    <n v="1342633"/>
    <x v="533"/>
    <s v="Ben Peterman"/>
    <s v="2a/285A Crown St,Surry Hills"/>
    <s v="Sydney"/>
    <s v="NSW"/>
    <x v="0"/>
    <x v="3"/>
    <s v="Bajo"/>
    <s v="Serie 300 sin volteo"/>
    <x v="0"/>
    <s v="Bolsa de envoltura"/>
    <x v="0"/>
    <d v="2016-12-08T00:00:00"/>
    <n v="6240"/>
    <n v="15599"/>
    <n v="9359"/>
    <n v="47"/>
    <n v="733153"/>
    <n v="7.0000000000000007E-2"/>
    <n v="51320.710000000006"/>
    <n v="681832.29"/>
    <n v="808"/>
    <n v="694794"/>
    <n v="6"/>
    <n v="12"/>
    <x v="3"/>
    <s v="SI"/>
    <x v="0"/>
    <s v="Buena Venta"/>
  </r>
  <r>
    <n v="1342633"/>
    <x v="534"/>
    <s v="Stephanie Ulpright"/>
    <s v="541 Church St ,Richmond"/>
    <s v="Melbourne"/>
    <s v="VIC"/>
    <x v="3"/>
    <x v="8"/>
    <s v="Crítico"/>
    <s v="Postes de encuadernación"/>
    <x v="0"/>
    <s v="Caja pequeña"/>
    <x v="0"/>
    <d v="2014-08-04T00:00:00"/>
    <n v="350"/>
    <n v="574"/>
    <n v="224"/>
    <n v="9"/>
    <n v="5166"/>
    <n v="0.09"/>
    <n v="464.94"/>
    <n v="4701.0600000000004"/>
    <n v="501"/>
    <n v="4358"/>
    <n v="3"/>
    <n v="8"/>
    <x v="0"/>
    <s v="NO"/>
    <x v="0"/>
    <s v="Venta Mala"/>
  </r>
  <r>
    <n v="1342633"/>
    <x v="534"/>
    <s v="Frank Hawley"/>
    <s v="2/797 Botany Rd,Rosebery"/>
    <s v="Sydney"/>
    <s v="NSW"/>
    <x v="3"/>
    <x v="7"/>
    <s v="Medio"/>
    <s v="Postes de encuadernación"/>
    <x v="0"/>
    <s v="Caja pequeña"/>
    <x v="0"/>
    <d v="2014-08-03T00:00:00"/>
    <n v="350"/>
    <n v="574"/>
    <n v="224"/>
    <n v="8"/>
    <n v="4592"/>
    <n v="7.0000000000000007E-2"/>
    <n v="321.44000000000005"/>
    <n v="4270.5599999999995"/>
    <n v="501"/>
    <n v="4358"/>
    <n v="3"/>
    <n v="8"/>
    <x v="0"/>
    <s v="NO"/>
    <x v="1"/>
    <s v="Venta Mala"/>
  </r>
  <r>
    <n v="1343364"/>
    <x v="460"/>
    <s v="Dean Percer"/>
    <s v="221 Barkly St,St Kilda"/>
    <s v="Melbourne"/>
    <s v="VIC"/>
    <x v="1"/>
    <x v="8"/>
    <s v="Alto"/>
    <s v="Sobres de rayos X con borde de diamante verde de archivo de color Ames"/>
    <x v="2"/>
    <s v="Paquete pequeño"/>
    <x v="0"/>
    <d v="2014-04-18T00:00:00"/>
    <n v="5207"/>
    <n v="8398"/>
    <n v="3191"/>
    <n v="1"/>
    <n v="8398"/>
    <n v="0.01"/>
    <n v="83.98"/>
    <n v="8314.02"/>
    <n v="501"/>
    <n v="231869"/>
    <n v="17"/>
    <n v="4"/>
    <x v="0"/>
    <s v="NO"/>
    <x v="1"/>
    <s v="Venta Mala"/>
  </r>
  <r>
    <n v="1343364"/>
    <x v="362"/>
    <s v="Ed Ludwig"/>
    <s v="222 Barkly St,St Kilda"/>
    <s v="Melbourne"/>
    <s v="VIC"/>
    <x v="1"/>
    <x v="8"/>
    <s v="Crítico"/>
    <s v="12 lápices cortos de colores"/>
    <x v="0"/>
    <s v="Caja pequeña"/>
    <x v="0"/>
    <d v="2014-08-07T00:00:00"/>
    <n v="109"/>
    <n v="260"/>
    <n v="151"/>
    <n v="36"/>
    <n v="9360"/>
    <n v="0.05"/>
    <n v="468"/>
    <n v="8892"/>
    <n v="240"/>
    <n v="10749"/>
    <n v="5"/>
    <n v="8"/>
    <x v="0"/>
    <s v="NO"/>
    <x v="1"/>
    <s v="Venta Mala"/>
  </r>
  <r>
    <n v="1343364"/>
    <x v="64"/>
    <s v="Neil Knudson"/>
    <s v="4A Lyons St,Strathfield"/>
    <s v="Sydney"/>
    <s v="NSW"/>
    <x v="0"/>
    <x v="0"/>
    <s v="No especificado"/>
    <s v="Conjunto óptico ultra inalámbrico UGen"/>
    <x v="1"/>
    <s v="Caja pequeña"/>
    <x v="0"/>
    <d v="2013-06-27T00:00:00"/>
    <n v="5452"/>
    <n v="10097"/>
    <n v="4645"/>
    <n v="43"/>
    <n v="434171"/>
    <n v="0.05"/>
    <n v="21708.550000000003"/>
    <n v="412462.45"/>
    <n v="718"/>
    <n v="331009"/>
    <n v="25"/>
    <n v="6"/>
    <x v="2"/>
    <s v="SI"/>
    <x v="0"/>
    <s v="Buena Venta"/>
  </r>
  <r>
    <n v="1343364"/>
    <x v="362"/>
    <s v="Ed Ludwig"/>
    <s v="221 Barkly St,St Kilda"/>
    <s v="Melbourne"/>
    <s v="VIC"/>
    <x v="2"/>
    <x v="8"/>
    <s v="Medio"/>
    <s v="Contestador automático digital 1726"/>
    <x v="0"/>
    <s v="Caja pequeña"/>
    <x v="0"/>
    <d v="2014-08-07T00:00:00"/>
    <n v="882"/>
    <n v="2099"/>
    <n v="1217"/>
    <n v="48"/>
    <n v="100752"/>
    <n v="0.01"/>
    <n v="1007.52"/>
    <n v="99744.48"/>
    <n v="481"/>
    <n v="10749"/>
    <n v="5"/>
    <n v="8"/>
    <x v="0"/>
    <s v="NO"/>
    <x v="0"/>
    <s v="Venta Mala"/>
  </r>
  <r>
    <n v="1343364"/>
    <x v="362"/>
    <s v="Ed Ludwig"/>
    <s v="221 Barkly St,St Kilda"/>
    <s v="Melbourne"/>
    <s v="VIC"/>
    <x v="2"/>
    <x v="8"/>
    <s v="Alto"/>
    <s v="12 lápices cortos de colores"/>
    <x v="1"/>
    <s v="Caja grande"/>
    <x v="0"/>
    <d v="2014-08-07T00:00:00"/>
    <n v="109"/>
    <n v="260"/>
    <n v="151"/>
    <n v="46"/>
    <n v="11960"/>
    <n v="7.0000000000000007E-2"/>
    <n v="837.2"/>
    <n v="11122.8"/>
    <n v="240"/>
    <n v="10749"/>
    <n v="5"/>
    <n v="8"/>
    <x v="0"/>
    <s v="NO"/>
    <x v="0"/>
    <s v="Venta Mala"/>
  </r>
  <r>
    <n v="1343395"/>
    <x v="258"/>
    <s v="Randy Ferguson"/>
    <s v="438 Victoria Avenue,Chatswood"/>
    <s v="Sydney"/>
    <s v="NSW"/>
    <x v="1"/>
    <x v="1"/>
    <s v="Bajo"/>
    <s v="Chinchetas OIC"/>
    <x v="0"/>
    <s v="Bolsa de envoltura"/>
    <x v="0"/>
    <d v="2015-07-29T00:00:00"/>
    <n v="71"/>
    <n v="114"/>
    <n v="43"/>
    <n v="38"/>
    <n v="4332"/>
    <n v="0.02"/>
    <n v="86.64"/>
    <n v="4245.3599999999997"/>
    <n v="70"/>
    <n v="5369"/>
    <n v="27"/>
    <n v="7"/>
    <x v="1"/>
    <s v="NO"/>
    <x v="0"/>
    <s v="Venta Mala"/>
  </r>
  <r>
    <n v="1343729"/>
    <x v="535"/>
    <s v="Carol Adams"/>
    <s v="181 Enmore Rd,Enmore"/>
    <s v="Sydney"/>
    <s v="NSW"/>
    <x v="1"/>
    <x v="10"/>
    <s v="No especificado"/>
    <s v="Etiquetas Artisan 473"/>
    <x v="1"/>
    <s v="Paquete pequeño"/>
    <x v="0"/>
    <d v="2014-08-06T00:00:00"/>
    <n v="184"/>
    <n v="288"/>
    <n v="104"/>
    <n v="7"/>
    <n v="2016"/>
    <n v="0.01"/>
    <n v="20.16"/>
    <n v="1995.84"/>
    <n v="99"/>
    <n v="17371"/>
    <n v="6"/>
    <n v="8"/>
    <x v="0"/>
    <s v="NO"/>
    <x v="1"/>
    <s v="Venta Mala"/>
  </r>
  <r>
    <n v="1343729"/>
    <x v="202"/>
    <s v="Grant Carroll"/>
    <s v="10 O'Connell St,Sydney"/>
    <s v="Sydney"/>
    <s v="NSW"/>
    <x v="1"/>
    <x v="6"/>
    <s v="Bajo"/>
    <s v="Bolsillos de carpeta de poliéster artesanal"/>
    <x v="0"/>
    <s v="Bolsa de envoltura"/>
    <x v="1"/>
    <d v="2015-05-20T00:00:00"/>
    <n v="226"/>
    <n v="358"/>
    <n v="132"/>
    <n v="15"/>
    <n v="5370"/>
    <n v="0.03"/>
    <n v="161.1"/>
    <n v="5208.8999999999996"/>
    <n v="547"/>
    <n v="4359"/>
    <n v="19"/>
    <n v="5"/>
    <x v="1"/>
    <s v="NO"/>
    <x v="1"/>
    <s v="Venta Mala"/>
  </r>
  <r>
    <n v="1343729"/>
    <x v="117"/>
    <s v="Todd Boyes"/>
    <s v="Westfield Miranda, 600 Kingsway,Miranda"/>
    <s v="Sydney"/>
    <s v="NSW"/>
    <x v="1"/>
    <x v="11"/>
    <s v="Alto"/>
    <s v="Cubos de Memo Alto"/>
    <x v="0"/>
    <s v="Caja pequeña"/>
    <x v="0"/>
    <d v="2014-12-29T00:00:00"/>
    <n v="332"/>
    <n v="518"/>
    <n v="186"/>
    <n v="23"/>
    <n v="11914"/>
    <n v="0.02"/>
    <n v="238.28"/>
    <n v="11675.72"/>
    <n v="204"/>
    <n v="9571"/>
    <n v="27"/>
    <n v="12"/>
    <x v="0"/>
    <s v="NO"/>
    <x v="1"/>
    <s v="Venta Mala"/>
  </r>
  <r>
    <n v="1343760"/>
    <x v="180"/>
    <s v="Kristina Nunn"/>
    <s v="22 Civic Rd,Auburn"/>
    <s v="Sydney"/>
    <s v="NSW"/>
    <x v="1"/>
    <x v="4"/>
    <s v="Bajo"/>
    <s v="Carpetas colgantes artesanales"/>
    <x v="0"/>
    <s v="Bolsa de envoltura"/>
    <x v="1"/>
    <d v="2013-11-02T00:00:00"/>
    <n v="365"/>
    <n v="598"/>
    <n v="233"/>
    <n v="39"/>
    <n v="23322"/>
    <n v="0.05"/>
    <n v="1166.1000000000001"/>
    <n v="22155.9"/>
    <n v="149"/>
    <n v="15257"/>
    <n v="1"/>
    <n v="11"/>
    <x v="2"/>
    <s v="NO"/>
    <x v="1"/>
    <s v="Venta Mala"/>
  </r>
  <r>
    <n v="1344094"/>
    <x v="184"/>
    <s v="Mike Gockenbach"/>
    <s v="180 High Street,Windsor"/>
    <s v="Melbourne"/>
    <s v="VIC"/>
    <x v="2"/>
    <x v="2"/>
    <s v="Alto"/>
    <s v="Cubos de Memo Alto"/>
    <x v="0"/>
    <s v="Bolsa de envoltura"/>
    <x v="0"/>
    <d v="2014-07-06T00:00:00"/>
    <n v="332"/>
    <n v="518"/>
    <n v="186"/>
    <n v="1"/>
    <n v="518"/>
    <n v="0.02"/>
    <n v="10.36"/>
    <n v="507.64"/>
    <n v="204"/>
    <n v="4315"/>
    <n v="4"/>
    <n v="7"/>
    <x v="0"/>
    <s v="NO"/>
    <x v="0"/>
    <s v="Venta Mala"/>
  </r>
  <r>
    <n v="1344094"/>
    <x v="536"/>
    <s v="Olvera Toch"/>
    <s v="3 Carrington Road ,Box Hill"/>
    <s v="Melbourne"/>
    <s v="VIC"/>
    <x v="1"/>
    <x v="8"/>
    <s v="No especificado"/>
    <s v="Teléfono 210 Trimline, Blanco"/>
    <x v="1"/>
    <s v="Caja pequeña"/>
    <x v="0"/>
    <d v="2015-12-21T00:00:00"/>
    <n v="991"/>
    <n v="1599"/>
    <n v="608"/>
    <n v="29"/>
    <n v="46371"/>
    <n v="0.03"/>
    <n v="1391.1299999999999"/>
    <n v="44979.87"/>
    <n v="1128"/>
    <n v="70039"/>
    <n v="19"/>
    <n v="12"/>
    <x v="1"/>
    <s v="NO"/>
    <x v="0"/>
    <s v="Venta Mala"/>
  </r>
  <r>
    <n v="1344460"/>
    <x v="62"/>
    <s v="John Lucas"/>
    <s v="188 Pitt Street,Sydney"/>
    <s v="Sydney"/>
    <s v="NSW"/>
    <x v="0"/>
    <x v="0"/>
    <s v="Medio"/>
    <s v="Cubos de Memo Alto"/>
    <x v="0"/>
    <s v="Caja pequeña"/>
    <x v="0"/>
    <d v="2014-08-09T00:00:00"/>
    <n v="332"/>
    <n v="518"/>
    <n v="186"/>
    <n v="23"/>
    <n v="11914"/>
    <n v="0.06"/>
    <n v="714.83999999999992"/>
    <n v="11199.16"/>
    <n v="204"/>
    <n v="8834"/>
    <n v="7"/>
    <n v="8"/>
    <x v="0"/>
    <s v="NO"/>
    <x v="0"/>
    <s v="Venta Mala"/>
  </r>
  <r>
    <n v="1344460"/>
    <x v="62"/>
    <s v="John Lucas"/>
    <s v="188 Pitt Street,Sydney"/>
    <s v="Sydney"/>
    <s v="NSW"/>
    <x v="1"/>
    <x v="0"/>
    <s v="No especificado"/>
    <s v="Cubos de Memo Alto"/>
    <x v="0"/>
    <s v="Caja pequeña"/>
    <x v="0"/>
    <d v="2014-08-09T00:00:00"/>
    <n v="332"/>
    <n v="518"/>
    <n v="186"/>
    <n v="33"/>
    <n v="17094"/>
    <n v="0.08"/>
    <n v="1367.52"/>
    <n v="15726.48"/>
    <n v="204"/>
    <n v="8834"/>
    <n v="7"/>
    <n v="8"/>
    <x v="0"/>
    <s v="NO"/>
    <x v="0"/>
    <s v="Venta Mala"/>
  </r>
  <r>
    <n v="1344460"/>
    <x v="62"/>
    <s v="John Lucas"/>
    <s v="188 Pitt Street,Sydney"/>
    <s v="Sydney"/>
    <s v="NSW"/>
    <x v="2"/>
    <x v="0"/>
    <s v="Bajo"/>
    <s v="Cubos de Memo Alto"/>
    <x v="1"/>
    <s v="Caja mediana"/>
    <x v="0"/>
    <d v="2014-08-09T00:00:00"/>
    <n v="332"/>
    <n v="518"/>
    <n v="186"/>
    <n v="27"/>
    <n v="13986"/>
    <n v="0.01"/>
    <n v="139.86000000000001"/>
    <n v="13846.14"/>
    <n v="204"/>
    <n v="8834"/>
    <n v="7"/>
    <n v="8"/>
    <x v="0"/>
    <s v="NO"/>
    <x v="0"/>
    <s v="Venta Mala"/>
  </r>
  <r>
    <n v="1344460"/>
    <x v="62"/>
    <s v="John Lucas"/>
    <s v="188 Pitt Street,Sydney"/>
    <s v="Sydney"/>
    <s v="NSW"/>
    <x v="1"/>
    <x v="0"/>
    <s v="Medio"/>
    <s v="Cubos de Memo Alto"/>
    <x v="0"/>
    <s v="Bolsa de envoltura"/>
    <x v="0"/>
    <d v="2014-08-09T00:00:00"/>
    <n v="332"/>
    <n v="518"/>
    <n v="186"/>
    <n v="21"/>
    <n v="10878"/>
    <n v="0.06"/>
    <n v="652.67999999999995"/>
    <n v="10225.32"/>
    <n v="204"/>
    <n v="8834"/>
    <n v="7"/>
    <n v="8"/>
    <x v="0"/>
    <s v="NO"/>
    <x v="0"/>
    <s v="Venta Mala"/>
  </r>
  <r>
    <n v="1344460"/>
    <x v="266"/>
    <s v="Thomas Boland"/>
    <s v="3/219 Canley Vale Road,Canley Heights"/>
    <s v="Sydney"/>
    <s v="NSW"/>
    <x v="0"/>
    <x v="4"/>
    <s v="No especificado"/>
    <s v="Teclado de acceso TechSavi"/>
    <x v="0"/>
    <s v="Caja pequeña"/>
    <x v="0"/>
    <d v="2014-05-14T00:00:00"/>
    <n v="831"/>
    <n v="1598"/>
    <n v="767"/>
    <n v="19"/>
    <n v="30362"/>
    <n v="7.0000000000000007E-2"/>
    <n v="2125.34"/>
    <n v="28236.66"/>
    <n v="650"/>
    <n v="58854"/>
    <n v="12"/>
    <n v="3"/>
    <x v="0"/>
    <s v="NO"/>
    <x v="0"/>
    <s v="Venta Mala"/>
  </r>
  <r>
    <n v="1344460"/>
    <x v="62"/>
    <s v="John Lucas"/>
    <s v="188 Pitt Street,Sydney"/>
    <s v="Sydney"/>
    <s v="NSW"/>
    <x v="3"/>
    <x v="0"/>
    <s v="Medio"/>
    <s v="Cubos de Memo Alto"/>
    <x v="0"/>
    <s v="Bolsa de envoltura"/>
    <x v="0"/>
    <d v="2014-08-09T00:00:00"/>
    <n v="332"/>
    <n v="518"/>
    <n v="186"/>
    <n v="27"/>
    <n v="13986"/>
    <n v="0.09"/>
    <n v="1258.74"/>
    <n v="12727.26"/>
    <n v="204"/>
    <n v="8834"/>
    <n v="7"/>
    <n v="8"/>
    <x v="0"/>
    <s v="NO"/>
    <x v="0"/>
    <s v="Venta Mala"/>
  </r>
  <r>
    <n v="1344460"/>
    <x v="62"/>
    <s v="John Lucas"/>
    <s v="188 Pitt Street,Sydney"/>
    <s v="Sydney"/>
    <s v="NSW"/>
    <x v="2"/>
    <x v="0"/>
    <s v="No especificado"/>
    <s v="Cubos de Memo Alto"/>
    <x v="1"/>
    <s v="Paquete pequeño"/>
    <x v="0"/>
    <d v="2014-08-09T00:00:00"/>
    <n v="332"/>
    <n v="518"/>
    <n v="186"/>
    <n v="19"/>
    <n v="9842"/>
    <n v="7.0000000000000007E-2"/>
    <n v="688.94"/>
    <n v="9153.06"/>
    <n v="204"/>
    <n v="8834"/>
    <n v="7"/>
    <n v="8"/>
    <x v="0"/>
    <s v="NO"/>
    <x v="0"/>
    <s v="Venta Mala"/>
  </r>
  <r>
    <n v="1344460"/>
    <x v="525"/>
    <s v="Brean Thornton"/>
    <s v="188 Pitt Street,Sydney"/>
    <s v="Sydney"/>
    <s v="NSW"/>
    <x v="3"/>
    <x v="0"/>
    <s v="Medio"/>
    <s v="Cubos de Memo Alto"/>
    <x v="0"/>
    <s v="Bolsa de envoltura"/>
    <x v="1"/>
    <d v="2014-09-10T00:00:00"/>
    <n v="332"/>
    <n v="518"/>
    <n v="186"/>
    <n v="28"/>
    <n v="14504"/>
    <n v="0.05"/>
    <n v="725.2"/>
    <n v="13778.8"/>
    <n v="204"/>
    <n v="8834"/>
    <n v="3"/>
    <n v="9"/>
    <x v="0"/>
    <s v="NO"/>
    <x v="0"/>
    <s v="Venta Mala"/>
  </r>
  <r>
    <n v="1344825"/>
    <x v="537"/>
    <s v="Vicky Freymann"/>
    <s v="501 George St,Sydney"/>
    <s v="Sydney"/>
    <s v="NSW"/>
    <x v="1"/>
    <x v="7"/>
    <s v="Medio"/>
    <s v="Etiquetas Artisan 474"/>
    <x v="0"/>
    <s v="Caja pequeña"/>
    <x v="0"/>
    <d v="2014-10-19T00:00:00"/>
    <n v="184"/>
    <n v="288"/>
    <n v="104"/>
    <n v="16"/>
    <n v="4608"/>
    <n v="0.04"/>
    <n v="184.32"/>
    <n v="4423.68"/>
    <n v="99"/>
    <n v="4184"/>
    <n v="15"/>
    <n v="10"/>
    <x v="0"/>
    <s v="NO"/>
    <x v="0"/>
    <s v="Venta Mala"/>
  </r>
  <r>
    <n v="1345190"/>
    <x v="191"/>
    <s v="Benjamin Patterson"/>
    <s v="Westfield Sydney,Sydney"/>
    <s v="Sydney"/>
    <s v="NSW"/>
    <x v="3"/>
    <x v="1"/>
    <s v="Crítico"/>
    <s v="Bandas elásticas embolsadas"/>
    <x v="1"/>
    <s v="Caja pequeña"/>
    <x v="0"/>
    <d v="2014-08-12T00:00:00"/>
    <n v="24"/>
    <n v="126"/>
    <n v="102"/>
    <n v="12"/>
    <n v="1512"/>
    <n v="7.0000000000000007E-2"/>
    <n v="105.84"/>
    <n v="1406.16"/>
    <n v="70"/>
    <n v="307"/>
    <n v="11"/>
    <n v="8"/>
    <x v="0"/>
    <s v="NO"/>
    <x v="1"/>
    <s v="Venta Mala"/>
  </r>
  <r>
    <n v="1345555"/>
    <x v="453"/>
    <s v="Dennis Pardue"/>
    <s v="412 Brunswick St,Fitzroy"/>
    <s v="Melbourne"/>
    <s v="VIC"/>
    <x v="0"/>
    <x v="2"/>
    <s v="Bajo"/>
    <s v="Teclado programable Adesso de 142 teclas"/>
    <x v="0"/>
    <s v="Bolsa de envoltura"/>
    <x v="0"/>
    <d v="2014-02-11T00:00:00"/>
    <n v="3964"/>
    <n v="15248"/>
    <n v="11284"/>
    <n v="40"/>
    <n v="609920"/>
    <n v="0.04"/>
    <n v="24396.799999999999"/>
    <n v="585523.19999999995"/>
    <n v="650"/>
    <n v="776255"/>
    <n v="10"/>
    <n v="2"/>
    <x v="0"/>
    <s v="SI"/>
    <x v="1"/>
    <s v="Venta Mala"/>
  </r>
  <r>
    <n v="1345555"/>
    <x v="181"/>
    <s v="Aaron Bergman"/>
    <s v="Westfield Sydney,Sydney"/>
    <s v="Sydney"/>
    <s v="NSW"/>
    <x v="3"/>
    <x v="1"/>
    <s v="Bajo"/>
    <s v="Tijeras de acero inoxidable preferidas de Apex"/>
    <x v="0"/>
    <s v="Caja pequeña"/>
    <x v="0"/>
    <d v="2013-08-16T00:00:00"/>
    <n v="250"/>
    <n v="568"/>
    <n v="318"/>
    <n v="37"/>
    <n v="21016"/>
    <n v="0.04"/>
    <n v="840.64"/>
    <n v="20175.36"/>
    <n v="360"/>
    <n v="19904"/>
    <n v="9"/>
    <n v="8"/>
    <x v="2"/>
    <s v="NO"/>
    <x v="1"/>
    <s v="Venta Mala"/>
  </r>
  <r>
    <n v="1345555"/>
    <x v="191"/>
    <s v="Sara Luxemburg"/>
    <s v="180 High Street,Windsor"/>
    <s v="Melbourne"/>
    <s v="VIC"/>
    <x v="1"/>
    <x v="2"/>
    <s v="Bajo"/>
    <s v="Lápices de colores DrawIt, juego de 48 colores"/>
    <x v="1"/>
    <s v="Tambor Jumbo"/>
    <x v="2"/>
    <d v="2014-08-14T00:00:00"/>
    <n v="2156"/>
    <n v="3655"/>
    <n v="1499"/>
    <n v="35"/>
    <n v="127925"/>
    <n v="0.08"/>
    <n v="10234"/>
    <n v="117691"/>
    <n v="1389"/>
    <n v="82969"/>
    <n v="11"/>
    <n v="8"/>
    <x v="0"/>
    <s v="SI"/>
    <x v="0"/>
    <s v="Buena Venta"/>
  </r>
  <r>
    <n v="1345555"/>
    <x v="191"/>
    <s v="Sara Luxemburg"/>
    <s v="180 High Street,Windsor"/>
    <s v="Melbourne"/>
    <s v="VIC"/>
    <x v="2"/>
    <x v="2"/>
    <s v="Bajo"/>
    <s v="Lápices de colores DrawIt, juego de 48 colores"/>
    <x v="0"/>
    <s v="Bolsa de envoltura"/>
    <x v="0"/>
    <d v="2014-08-14T00:00:00"/>
    <n v="2156"/>
    <n v="3655"/>
    <n v="1499"/>
    <n v="11"/>
    <n v="40205"/>
    <n v="0"/>
    <n v="0"/>
    <n v="40205"/>
    <n v="1389"/>
    <n v="82969"/>
    <n v="11"/>
    <n v="8"/>
    <x v="0"/>
    <s v="NO"/>
    <x v="0"/>
    <s v="Buena Venta"/>
  </r>
  <r>
    <n v="1345555"/>
    <x v="206"/>
    <s v="Pamela Stobb"/>
    <s v="273 George Street,Sydney"/>
    <s v="Sydney"/>
    <s v="NSW"/>
    <x v="0"/>
    <x v="9"/>
    <s v="Alto"/>
    <s v="Lápices de colores DrawIt, juego de 48 colores"/>
    <x v="0"/>
    <s v="Caja pequeña"/>
    <x v="1"/>
    <d v="2014-10-22T00:00:00"/>
    <n v="2156"/>
    <n v="3655"/>
    <n v="1499"/>
    <n v="10"/>
    <n v="36550"/>
    <n v="0.06"/>
    <n v="2193"/>
    <n v="34357"/>
    <n v="1389"/>
    <n v="82969"/>
    <n v="20"/>
    <n v="10"/>
    <x v="0"/>
    <s v="NO"/>
    <x v="0"/>
    <s v="Buena Venta"/>
  </r>
  <r>
    <n v="1345952"/>
    <x v="75"/>
    <s v="Anthony Rawles"/>
    <s v="Shop 1, 186-190 Church Street,Parramatta;46a Macleay Street,Potts Point"/>
    <s v="Sydney"/>
    <s v="NSW"/>
    <x v="1"/>
    <x v="4"/>
    <s v="Bajo"/>
    <s v="Hojas de notas de EcoTones"/>
    <x v="0"/>
    <s v="Caja pequeña"/>
    <x v="0"/>
    <d v="2013-05-29T00:00:00"/>
    <n v="252"/>
    <n v="400"/>
    <n v="148"/>
    <n v="19"/>
    <n v="7600"/>
    <n v="0.01"/>
    <n v="76"/>
    <n v="7524"/>
    <n v="130"/>
    <n v="5864"/>
    <n v="29"/>
    <n v="5"/>
    <x v="2"/>
    <s v="NO"/>
    <x v="1"/>
    <s v="Venta Mala"/>
  </r>
  <r>
    <n v="1346286"/>
    <x v="181"/>
    <s v="Tony Sayre"/>
    <s v="499-501 Lygon Street,Carlton North"/>
    <s v="Melbourne"/>
    <s v="VIC"/>
    <x v="3"/>
    <x v="8"/>
    <s v="No especificado"/>
    <s v="Fotocopiadora HFX LaserJet 3310"/>
    <x v="0"/>
    <s v="Bolsa de envoltura"/>
    <x v="1"/>
    <d v="2013-08-13T00:00:00"/>
    <n v="37799"/>
    <n v="59999"/>
    <n v="22200"/>
    <n v="45"/>
    <n v="2699955"/>
    <n v="0.01"/>
    <n v="26999.55"/>
    <n v="2672955.4500000002"/>
    <n v="2449"/>
    <n v="307921"/>
    <n v="9"/>
    <n v="8"/>
    <x v="2"/>
    <s v="SI"/>
    <x v="0"/>
    <s v="Buena Venta"/>
  </r>
  <r>
    <n v="1346286"/>
    <x v="538"/>
    <s v="Justin Ellison"/>
    <s v="4A Lyons St,Strathfield"/>
    <s v="Sydney"/>
    <s v="NSW"/>
    <x v="1"/>
    <x v="0"/>
    <s v="Crítico"/>
    <s v="Carro de archivos personal multiuso y juego de ruedas, tres compartimentos apilables"/>
    <x v="0"/>
    <s v="Caja pequeña"/>
    <x v="0"/>
    <d v="2014-03-26T00:00:00"/>
    <n v="1495"/>
    <n v="3476"/>
    <n v="1981"/>
    <n v="39"/>
    <n v="135564"/>
    <n v="7.0000000000000007E-2"/>
    <n v="9489.4800000000014"/>
    <n v="126074.52"/>
    <n v="822"/>
    <n v="368159"/>
    <n v="22"/>
    <n v="3"/>
    <x v="0"/>
    <s v="SI"/>
    <x v="0"/>
    <s v="Buena Venta"/>
  </r>
  <r>
    <n v="1346286"/>
    <x v="0"/>
    <s v="Vivek Sundaresam"/>
    <s v="152 Bunnerong Road,Eastgardens"/>
    <s v="Sydney"/>
    <s v="NSW"/>
    <x v="3"/>
    <x v="0"/>
    <s v="No especificado"/>
    <s v="Etiquetas Artisan 474"/>
    <x v="0"/>
    <s v="Caja pequeña"/>
    <x v="0"/>
    <d v="2014-09-04T00:00:00"/>
    <n v="184"/>
    <n v="288"/>
    <n v="104"/>
    <n v="25"/>
    <n v="7200"/>
    <n v="0.02"/>
    <n v="144"/>
    <n v="7056"/>
    <n v="99"/>
    <n v="1740"/>
    <n v="2"/>
    <n v="9"/>
    <x v="0"/>
    <s v="NO"/>
    <x v="0"/>
    <s v="Venta Mala"/>
  </r>
  <r>
    <n v="1346286"/>
    <x v="537"/>
    <s v="Vicky Freymann"/>
    <s v="501 George St,Sydney"/>
    <s v="Sydney"/>
    <s v="NSW"/>
    <x v="3"/>
    <x v="7"/>
    <s v="Bajo"/>
    <s v="Impresora de inyección de tinta a color Emerson C82"/>
    <x v="0"/>
    <s v="Bolsa de envoltura"/>
    <x v="0"/>
    <d v="2014-10-19T00:00:00"/>
    <n v="7679"/>
    <n v="11999"/>
    <n v="4320"/>
    <n v="30"/>
    <n v="359970"/>
    <n v="0.01"/>
    <n v="3599.7000000000003"/>
    <n v="356370.3"/>
    <n v="1400"/>
    <n v="121848"/>
    <n v="15"/>
    <n v="10"/>
    <x v="0"/>
    <s v="SI"/>
    <x v="0"/>
    <s v="Buena Venta"/>
  </r>
  <r>
    <n v="1346286"/>
    <x v="366"/>
    <s v="Dennis Kane"/>
    <s v="96 Liverpool St,Sydney"/>
    <s v="Sydney"/>
    <s v="NSW"/>
    <x v="1"/>
    <x v="7"/>
    <s v="Medio"/>
    <s v="Clips de carpeta de metal Smiths"/>
    <x v="0"/>
    <s v="Bolsa de envoltura"/>
    <x v="0"/>
    <d v="2013-11-08T00:00:00"/>
    <n v="160"/>
    <n v="262"/>
    <n v="102"/>
    <n v="11"/>
    <n v="2882"/>
    <n v="0.09"/>
    <n v="259.38"/>
    <n v="2622.62"/>
    <n v="80"/>
    <n v="4328"/>
    <n v="7"/>
    <n v="11"/>
    <x v="2"/>
    <s v="NO"/>
    <x v="0"/>
    <s v="Venta Mala"/>
  </r>
  <r>
    <n v="1346286"/>
    <x v="148"/>
    <s v="Roy Skaria"/>
    <s v="2/797 Botany Rd,Rosebery"/>
    <s v="Sydney"/>
    <s v="NSW"/>
    <x v="3"/>
    <x v="7"/>
    <s v="Crítico"/>
    <s v="Artisan 48 Etiquetas"/>
    <x v="1"/>
    <s v="Caja mediana"/>
    <x v="0"/>
    <d v="2015-05-21T00:00:00"/>
    <n v="384"/>
    <n v="630"/>
    <n v="246"/>
    <n v="8"/>
    <n v="5040"/>
    <n v="0.09"/>
    <n v="453.59999999999997"/>
    <n v="4586.3999999999996"/>
    <n v="50"/>
    <n v="27130"/>
    <n v="20"/>
    <n v="5"/>
    <x v="1"/>
    <s v="NO"/>
    <x v="1"/>
    <s v="Venta Mala"/>
  </r>
  <r>
    <n v="1346651"/>
    <x v="59"/>
    <s v="Sara Luxemburg"/>
    <s v="180 High Street,Windsor"/>
    <s v="Melbourne"/>
    <s v="VIC"/>
    <x v="0"/>
    <x v="2"/>
    <s v="Bajo"/>
    <s v="Clips de carpeta de colores OIC, tamaños variados"/>
    <x v="1"/>
    <s v="Caja grande"/>
    <x v="0"/>
    <d v="2013-07-05T00:00:00"/>
    <n v="229"/>
    <n v="358"/>
    <n v="129"/>
    <n v="40"/>
    <n v="14320"/>
    <n v="0.04"/>
    <n v="572.80000000000007"/>
    <n v="13747.2"/>
    <n v="163"/>
    <n v="5263"/>
    <n v="4"/>
    <n v="7"/>
    <x v="2"/>
    <s v="NO"/>
    <x v="1"/>
    <s v="Venta Mala"/>
  </r>
  <r>
    <n v="1346651"/>
    <x v="359"/>
    <s v="Julie Prescott"/>
    <s v="438 Victoria Avenue,Chatswood"/>
    <s v="Sydney"/>
    <s v="NSW"/>
    <x v="2"/>
    <x v="1"/>
    <s v="Alto"/>
    <s v="Impresora de inyección de tinta a color Cando S750"/>
    <x v="0"/>
    <s v="Caja pequeña"/>
    <x v="0"/>
    <d v="2014-02-13T00:00:00"/>
    <n v="7500"/>
    <n v="12097"/>
    <n v="4597"/>
    <n v="50"/>
    <n v="604850"/>
    <n v="7.0000000000000007E-2"/>
    <n v="42339.500000000007"/>
    <n v="562510.5"/>
    <n v="2630"/>
    <n v="456043"/>
    <n v="12"/>
    <n v="2"/>
    <x v="0"/>
    <s v="SI"/>
    <x v="1"/>
    <s v="Venta Mala"/>
  </r>
  <r>
    <n v="1346682"/>
    <x v="382"/>
    <s v="Mark Van Huff"/>
    <s v="1 John Street,Waterloo"/>
    <s v="Sydney"/>
    <s v="NSW"/>
    <x v="0"/>
    <x v="13"/>
    <s v="Crítico"/>
    <s v="Tijeras de acero inoxidable preferidas de Apex"/>
    <x v="0"/>
    <s v="Bolsa de envoltura"/>
    <x v="0"/>
    <d v="2014-01-25T00:00:00"/>
    <n v="250"/>
    <n v="568"/>
    <n v="318"/>
    <n v="35"/>
    <n v="19880"/>
    <n v="0.01"/>
    <n v="198.8"/>
    <n v="19681.2"/>
    <n v="360"/>
    <n v="12673"/>
    <n v="23"/>
    <n v="1"/>
    <x v="0"/>
    <s v="NO"/>
    <x v="0"/>
    <s v="Venta Mala"/>
  </r>
  <r>
    <n v="1347016"/>
    <x v="24"/>
    <s v="Dan Campbell"/>
    <s v="1/173-179 Bronte Rd,Waverley"/>
    <s v="Sydney"/>
    <s v="NSW"/>
    <x v="1"/>
    <x v="9"/>
    <s v="Crítico"/>
    <s v="Fotocopiadora Cando PC940"/>
    <x v="0"/>
    <s v="Bolsa de envoltura"/>
    <x v="0"/>
    <d v="2013-12-09T00:00:00"/>
    <n v="21600"/>
    <n v="44999"/>
    <n v="23399"/>
    <n v="12"/>
    <n v="539988"/>
    <n v="0.06"/>
    <n v="32399.279999999999"/>
    <n v="507588.72"/>
    <n v="2449"/>
    <n v="224675"/>
    <n v="9"/>
    <n v="12"/>
    <x v="2"/>
    <s v="SI"/>
    <x v="1"/>
    <s v="Venta Mala"/>
  </r>
  <r>
    <n v="1347016"/>
    <x v="421"/>
    <s v="Katrina Edelman"/>
    <s v="Westfield Miranda, 600 Kingsway,Miranda"/>
    <s v="Sydney"/>
    <s v="NSW"/>
    <x v="1"/>
    <x v="11"/>
    <s v="Bajo"/>
    <s v="Libro de registro de mensajes de voz por cable"/>
    <x v="0"/>
    <s v="Bolsa de envoltura"/>
    <x v="0"/>
    <d v="2014-09-21T00:00:00"/>
    <n v="290"/>
    <n v="476"/>
    <n v="186"/>
    <n v="44"/>
    <n v="20944"/>
    <n v="0"/>
    <n v="0"/>
    <n v="20944"/>
    <n v="88"/>
    <n v="4905"/>
    <n v="11"/>
    <n v="9"/>
    <x v="0"/>
    <s v="NO"/>
    <x v="1"/>
    <s v="Venta Mala"/>
  </r>
  <r>
    <n v="1347016"/>
    <x v="60"/>
    <s v="Christina Vanderzanden"/>
    <s v="188 Pitt Street,Sydney"/>
    <s v="Sydney"/>
    <s v="NSW"/>
    <x v="1"/>
    <x v="0"/>
    <s v="Medio"/>
    <s v="Iluminador fluorescente Artisan Hi-Liter Comfort Grip, tinta amarilla"/>
    <x v="0"/>
    <s v="Caja pequeña"/>
    <x v="1"/>
    <d v="2013-03-20T00:00:00"/>
    <n v="105"/>
    <n v="195"/>
    <n v="90"/>
    <n v="4"/>
    <n v="780"/>
    <n v="0.03"/>
    <n v="23.4"/>
    <n v="756.6"/>
    <n v="163"/>
    <n v="12655"/>
    <n v="16"/>
    <n v="3"/>
    <x v="2"/>
    <s v="NO"/>
    <x v="0"/>
    <s v="Venta Mala"/>
  </r>
  <r>
    <n v="1347382"/>
    <x v="65"/>
    <s v="Aaron Smayling"/>
    <s v="1737 Botany Rd,Banksmeadow"/>
    <s v="Sydney"/>
    <s v="NSW"/>
    <x v="3"/>
    <x v="5"/>
    <s v="No especificado"/>
    <s v="Bandas elásticas embolsadas"/>
    <x v="0"/>
    <s v="Caja pequeña"/>
    <x v="1"/>
    <d v="2013-03-26T00:00:00"/>
    <n v="24"/>
    <n v="126"/>
    <n v="102"/>
    <n v="25"/>
    <n v="3150"/>
    <n v="0.01"/>
    <n v="31.5"/>
    <n v="3118.5"/>
    <n v="70"/>
    <n v="5324"/>
    <n v="23"/>
    <n v="3"/>
    <x v="2"/>
    <s v="NO"/>
    <x v="0"/>
    <s v="Venta Mala"/>
  </r>
  <r>
    <n v="1347382"/>
    <x v="539"/>
    <s v="Anne McFarland"/>
    <s v="834 Bourke St,Waterloo"/>
    <s v="Sydney"/>
    <s v="NSW"/>
    <x v="0"/>
    <x v="13"/>
    <s v="Medio"/>
    <s v="Etiquetas Artisan 479"/>
    <x v="0"/>
    <s v="Caja pequeña"/>
    <x v="0"/>
    <d v="2015-03-01T00:00:00"/>
    <n v="159"/>
    <n v="261"/>
    <n v="102"/>
    <n v="13"/>
    <n v="3393"/>
    <n v="0.06"/>
    <n v="203.57999999999998"/>
    <n v="3189.42"/>
    <n v="50"/>
    <n v="11609"/>
    <n v="1"/>
    <n v="3"/>
    <x v="1"/>
    <s v="NO"/>
    <x v="0"/>
    <s v="Venta Mala"/>
  </r>
  <r>
    <n v="1347382"/>
    <x v="540"/>
    <s v="Brad Thomas"/>
    <s v="152 Bunnerong Road,Eastgardens"/>
    <s v="Sydney"/>
    <s v="NSW"/>
    <x v="2"/>
    <x v="0"/>
    <s v="No especificado"/>
    <s v="Bandas elásticas embolsadas"/>
    <x v="0"/>
    <s v="Caja pequeña"/>
    <x v="0"/>
    <d v="2014-08-19T00:00:00"/>
    <n v="24"/>
    <n v="126"/>
    <n v="102"/>
    <n v="47"/>
    <n v="5922"/>
    <n v="0.03"/>
    <n v="177.66"/>
    <n v="5744.34"/>
    <n v="70"/>
    <n v="9491"/>
    <n v="12"/>
    <n v="8"/>
    <x v="0"/>
    <s v="NO"/>
    <x v="1"/>
    <s v="Venta Mala"/>
  </r>
  <r>
    <n v="1347747"/>
    <x v="210"/>
    <s v="Aaron Smayling"/>
    <s v="1737 Botany Rd,Banksmeadow"/>
    <s v="Sydney"/>
    <s v="NSW"/>
    <x v="1"/>
    <x v="5"/>
    <s v="Crítico"/>
    <s v="Teclado de acceso TechSavi"/>
    <x v="0"/>
    <s v="Bolsa de envoltura"/>
    <x v="0"/>
    <d v="2013-07-06T00:00:00"/>
    <n v="1007"/>
    <n v="1598"/>
    <n v="591"/>
    <n v="35"/>
    <n v="55930"/>
    <n v="0.09"/>
    <n v="5033.7"/>
    <n v="50896.3"/>
    <n v="400"/>
    <n v="12673"/>
    <n v="6"/>
    <n v="7"/>
    <x v="2"/>
    <s v="NO"/>
    <x v="1"/>
    <s v="Venta Mala"/>
  </r>
  <r>
    <n v="1347747"/>
    <x v="514"/>
    <s v="Barry Pond"/>
    <s v="99 Lygon Street,East Brunswick"/>
    <s v="Melbourne"/>
    <s v="VIC"/>
    <x v="0"/>
    <x v="2"/>
    <s v="Crítico"/>
    <s v="Marco de documentos de aluminio"/>
    <x v="0"/>
    <s v="Bolsa de envoltura"/>
    <x v="0"/>
    <d v="2014-06-21T00:00:00"/>
    <n v="550"/>
    <n v="1222"/>
    <n v="672"/>
    <n v="24"/>
    <n v="29328"/>
    <n v="7.0000000000000007E-2"/>
    <n v="2052.96"/>
    <n v="27275.040000000001"/>
    <n v="285"/>
    <n v="62639"/>
    <n v="19"/>
    <n v="6"/>
    <x v="0"/>
    <s v="NO"/>
    <x v="1"/>
    <s v="Venta Mala"/>
  </r>
  <r>
    <n v="1348112"/>
    <x v="541"/>
    <s v="Dorris Love"/>
    <s v="359 Crown Street,Surry Hills"/>
    <s v="Sydney"/>
    <s v="NSW"/>
    <x v="2"/>
    <x v="3"/>
    <s v="Alto"/>
    <s v="Archivo Smiths Caddy"/>
    <x v="0"/>
    <s v="Caja pequeña"/>
    <x v="0"/>
    <d v="2014-08-23T00:00:00"/>
    <n v="403"/>
    <n v="938"/>
    <n v="535"/>
    <n v="50"/>
    <n v="46900"/>
    <n v="0.01"/>
    <n v="469"/>
    <n v="46431"/>
    <n v="728"/>
    <n v="15239"/>
    <n v="22"/>
    <n v="8"/>
    <x v="0"/>
    <s v="NO"/>
    <x v="1"/>
    <s v="Venta Mala"/>
  </r>
  <r>
    <n v="1348477"/>
    <x v="104"/>
    <s v="Christopher Schild"/>
    <s v="4A Lyons St,Strathfield"/>
    <s v="Sydney"/>
    <s v="NSW"/>
    <x v="3"/>
    <x v="0"/>
    <s v="No especificado"/>
    <s v="Disquetes de formato láser neón para Mac, 10/paquete"/>
    <x v="0"/>
    <s v="Caja pequeña"/>
    <x v="0"/>
    <d v="2013-05-06T00:00:00"/>
    <n v="187"/>
    <n v="223"/>
    <n v="36"/>
    <n v="25"/>
    <n v="5575"/>
    <n v="0.02"/>
    <n v="111.5"/>
    <n v="5463.5"/>
    <n v="283"/>
    <n v="12673"/>
    <n v="5"/>
    <n v="5"/>
    <x v="2"/>
    <s v="NO"/>
    <x v="1"/>
    <s v="Venta Mala"/>
  </r>
  <r>
    <n v="1348477"/>
    <x v="187"/>
    <s v="Christy Brittain"/>
    <s v="Shop 1, 186-190 Church Street,Parramatta;46a Macleay Street,Potts Point"/>
    <s v="Sydney"/>
    <s v="NSW"/>
    <x v="0"/>
    <x v="4"/>
    <s v="Bajo"/>
    <s v="Cubos de Memo Alto"/>
    <x v="0"/>
    <s v="Caja pequeña"/>
    <x v="0"/>
    <d v="2013-07-16T00:00:00"/>
    <n v="332"/>
    <n v="518"/>
    <n v="186"/>
    <n v="23"/>
    <n v="11914"/>
    <n v="7.0000000000000007E-2"/>
    <n v="833.98000000000013"/>
    <n v="11080.02"/>
    <n v="204"/>
    <n v="5365"/>
    <n v="15"/>
    <n v="7"/>
    <x v="2"/>
    <s v="NO"/>
    <x v="1"/>
    <s v="Venta Mala"/>
  </r>
  <r>
    <n v="1348843"/>
    <x v="199"/>
    <s v="John Lee"/>
    <s v="180 High Street,Windsor"/>
    <s v="Melbourne"/>
    <s v="VIC"/>
    <x v="0"/>
    <x v="2"/>
    <s v="Medio"/>
    <s v="Marco de documentos de aluminio"/>
    <x v="0"/>
    <s v="Bolsa de envoltura"/>
    <x v="0"/>
    <d v="2014-08-27T00:00:00"/>
    <n v="550"/>
    <n v="1222"/>
    <n v="672"/>
    <n v="22"/>
    <n v="26884"/>
    <n v="7.0000000000000007E-2"/>
    <n v="1881.88"/>
    <n v="25002.12"/>
    <n v="285"/>
    <n v="41430"/>
    <n v="25"/>
    <n v="8"/>
    <x v="0"/>
    <s v="NO"/>
    <x v="0"/>
    <s v="Venta Mala"/>
  </r>
  <r>
    <n v="1349208"/>
    <x v="75"/>
    <s v="Eugene Moren"/>
    <s v="85-113 Dunning Ave,Rosebery"/>
    <s v="Sydney"/>
    <s v="NSW"/>
    <x v="3"/>
    <x v="4"/>
    <s v="No especificado"/>
    <s v="Papel Pergamino Alto, Colores Surtidos"/>
    <x v="0"/>
    <s v="Caja pequeña"/>
    <x v="0"/>
    <d v="2013-05-29T00:00:00"/>
    <n v="459"/>
    <n v="728"/>
    <n v="269"/>
    <n v="22"/>
    <n v="16016"/>
    <n v="0.09"/>
    <n v="1441.44"/>
    <n v="14574.56"/>
    <n v="1115"/>
    <n v="33090"/>
    <n v="29"/>
    <n v="5"/>
    <x v="2"/>
    <s v="NO"/>
    <x v="1"/>
    <s v="Venta Mala"/>
  </r>
  <r>
    <n v="1349208"/>
    <x v="37"/>
    <s v="Dave Hallsten"/>
    <s v="1 John St,Waterloo"/>
    <s v="Sydney"/>
    <s v="NSW"/>
    <x v="0"/>
    <x v="13"/>
    <s v="No especificado"/>
    <s v="Contestador automático digital 1726"/>
    <x v="1"/>
    <s v="Caja pequeña"/>
    <x v="0"/>
    <d v="2014-01-10T00:00:00"/>
    <n v="882"/>
    <n v="2099"/>
    <n v="1217"/>
    <n v="8"/>
    <n v="16792"/>
    <n v="7.0000000000000007E-2"/>
    <n v="1175.44"/>
    <n v="15616.56"/>
    <n v="481"/>
    <n v="53629"/>
    <n v="13"/>
    <n v="1"/>
    <x v="0"/>
    <s v="NO"/>
    <x v="1"/>
    <s v="Venta Mala"/>
  </r>
  <r>
    <n v="1349208"/>
    <x v="206"/>
    <s v="George Ashbrook"/>
    <s v="506 Swan Street,Richmond"/>
    <s v="Melbourne"/>
    <s v="VIC"/>
    <x v="0"/>
    <x v="2"/>
    <s v="Medio"/>
    <s v="Sacapuntas Smiths SlimLine"/>
    <x v="1"/>
    <s v="Caja pequeña"/>
    <x v="0"/>
    <d v="2014-10-22T00:00:00"/>
    <n v="479"/>
    <n v="1197"/>
    <n v="718"/>
    <n v="37"/>
    <n v="44289"/>
    <n v="0.01"/>
    <n v="442.89"/>
    <n v="43846.11"/>
    <n v="581"/>
    <n v="53829"/>
    <n v="20"/>
    <n v="10"/>
    <x v="0"/>
    <s v="NO"/>
    <x v="1"/>
    <s v="Venta Mala"/>
  </r>
  <r>
    <n v="1349208"/>
    <x v="71"/>
    <s v="Patrick OBrill"/>
    <s v="53 Riley Street,Woolloomooloo"/>
    <s v="Sydney"/>
    <s v="NSW"/>
    <x v="2"/>
    <x v="0"/>
    <s v="No especificado"/>
    <s v="Papel Pergamino Alto, Colores Surtidos"/>
    <x v="0"/>
    <s v="Caja pequeña"/>
    <x v="1"/>
    <d v="2014-10-06T00:00:00"/>
    <n v="459"/>
    <n v="728"/>
    <n v="269"/>
    <n v="47"/>
    <n v="34216"/>
    <n v="0.04"/>
    <n v="1368.64"/>
    <n v="32847.360000000001"/>
    <n v="1115"/>
    <n v="17343"/>
    <n v="4"/>
    <n v="10"/>
    <x v="0"/>
    <s v="NO"/>
    <x v="0"/>
    <s v="Venta Mala"/>
  </r>
  <r>
    <n v="1349208"/>
    <x v="387"/>
    <s v="Ken Lonsdale"/>
    <s v="99 Lygon Street,East Brunswick"/>
    <s v="Melbourne"/>
    <s v="VIC"/>
    <x v="3"/>
    <x v="2"/>
    <s v="Alto"/>
    <s v="Teclado Beekin de 105 teclas negro"/>
    <x v="1"/>
    <s v="Caja pequeña"/>
    <x v="0"/>
    <d v="2014-01-27T00:00:00"/>
    <n v="639"/>
    <n v="1998"/>
    <n v="1359"/>
    <n v="29"/>
    <n v="57942"/>
    <n v="0.06"/>
    <n v="3476.52"/>
    <n v="54465.48"/>
    <n v="400"/>
    <n v="5366"/>
    <n v="27"/>
    <n v="1"/>
    <x v="0"/>
    <s v="NO"/>
    <x v="0"/>
    <s v="Venta Mala"/>
  </r>
  <r>
    <n v="1349938"/>
    <x v="91"/>
    <s v="Pauline Chand"/>
    <s v="501 George St,Sydney"/>
    <s v="Sydney"/>
    <s v="NSW"/>
    <x v="1"/>
    <x v="7"/>
    <s v="No especificado"/>
    <s v="Fotocopiadora Cando PC940"/>
    <x v="0"/>
    <s v="Paquete pequeño"/>
    <x v="0"/>
    <d v="2014-02-26T00:00:00"/>
    <n v="21600"/>
    <n v="44999"/>
    <n v="23399"/>
    <n v="8"/>
    <n v="359992"/>
    <n v="0"/>
    <n v="0"/>
    <n v="359992"/>
    <n v="2449"/>
    <n v="52695"/>
    <n v="24"/>
    <n v="2"/>
    <x v="0"/>
    <s v="SI"/>
    <x v="0"/>
    <s v="Venta Mala"/>
  </r>
  <r>
    <n v="1349938"/>
    <x v="431"/>
    <s v="Dionis Lloyd"/>
    <s v="85-113 Dunning Ave,Rosebery"/>
    <s v="Sydney"/>
    <s v="NSW"/>
    <x v="1"/>
    <x v="4"/>
    <s v="Crítico"/>
    <s v="Teclado de acceso TechSavi"/>
    <x v="0"/>
    <s v="Paquete pequeño"/>
    <x v="0"/>
    <d v="2014-03-28T00:00:00"/>
    <n v="1007"/>
    <n v="1598"/>
    <n v="591"/>
    <n v="35"/>
    <n v="55930"/>
    <n v="0.02"/>
    <n v="1118.6000000000001"/>
    <n v="54811.4"/>
    <n v="400"/>
    <n v="72438"/>
    <n v="28"/>
    <n v="3"/>
    <x v="0"/>
    <s v="NO"/>
    <x v="0"/>
    <s v="Venta Mala"/>
  </r>
  <r>
    <n v="1349938"/>
    <x v="91"/>
    <s v="Pauline Chand"/>
    <s v="501 George St,Sydney"/>
    <s v="Sydney"/>
    <s v="NSW"/>
    <x v="3"/>
    <x v="7"/>
    <s v="Alto"/>
    <s v="Sistema de encuadernación artesanal Lengüeta oculta Conjuntos de índices de estilo ejecutivo"/>
    <x v="0"/>
    <s v="Caja pequeña"/>
    <x v="0"/>
    <d v="2014-02-26T00:00:00"/>
    <n v="375"/>
    <n v="577"/>
    <n v="202"/>
    <n v="12"/>
    <n v="6924"/>
    <n v="0.06"/>
    <n v="415.44"/>
    <n v="6508.56"/>
    <n v="497"/>
    <n v="22181"/>
    <n v="24"/>
    <n v="2"/>
    <x v="0"/>
    <s v="NO"/>
    <x v="1"/>
    <s v="Venta Mala"/>
  </r>
  <r>
    <n v="1349938"/>
    <x v="406"/>
    <s v="Annie Thurman"/>
    <s v="499-501 Lygon Street,Carlton North"/>
    <s v="Melbourne"/>
    <s v="VIC"/>
    <x v="2"/>
    <x v="8"/>
    <s v="Medio"/>
    <s v="Etiquetas Artisan 474"/>
    <x v="2"/>
    <s v="Paquete pequeño"/>
    <x v="0"/>
    <d v="2015-07-26T00:00:00"/>
    <n v="184"/>
    <n v="288"/>
    <n v="104"/>
    <n v="18"/>
    <n v="5184"/>
    <n v="0.04"/>
    <n v="207.36"/>
    <n v="4976.6400000000003"/>
    <n v="99"/>
    <n v="15984"/>
    <n v="25"/>
    <n v="7"/>
    <x v="1"/>
    <s v="NO"/>
    <x v="0"/>
    <s v="Venta Mala"/>
  </r>
  <r>
    <n v="1349938"/>
    <x v="542"/>
    <s v="Lona Radford"/>
    <s v="4A Lyons St,Strathfield"/>
    <s v="Sydney"/>
    <s v="NSW"/>
    <x v="2"/>
    <x v="0"/>
    <s v="Alto"/>
    <s v="Teclado de acceso TechSavi"/>
    <x v="1"/>
    <s v="Caja pequeña"/>
    <x v="1"/>
    <d v="2014-03-11T00:00:00"/>
    <n v="1007"/>
    <n v="1598"/>
    <n v="591"/>
    <n v="7"/>
    <n v="11186"/>
    <n v="0.04"/>
    <n v="447.44"/>
    <n v="10738.56"/>
    <n v="400"/>
    <n v="72438"/>
    <n v="18"/>
    <n v="3"/>
    <x v="0"/>
    <s v="NO"/>
    <x v="1"/>
    <s v="Venta Mala"/>
  </r>
  <r>
    <n v="1349938"/>
    <x v="543"/>
    <s v="Michael Oakman"/>
    <s v="8 Rankins Lane ,Melbourne"/>
    <s v="Melbourne"/>
    <s v="VIC"/>
    <x v="2"/>
    <x v="2"/>
    <s v="Alto"/>
    <s v="Tijeras rectas Apex"/>
    <x v="0"/>
    <s v="Bolsa de envoltura"/>
    <x v="0"/>
    <d v="2013-07-21T00:00:00"/>
    <n v="519"/>
    <n v="1298"/>
    <n v="779"/>
    <n v="34"/>
    <n v="44132"/>
    <n v="0.01"/>
    <n v="441.32"/>
    <n v="43690.68"/>
    <n v="314"/>
    <n v="52629"/>
    <n v="11"/>
    <n v="7"/>
    <x v="2"/>
    <s v="NO"/>
    <x v="1"/>
    <s v="Venta Mala"/>
  </r>
  <r>
    <n v="1349938"/>
    <x v="544"/>
    <s v="Thais Sissman"/>
    <s v="53-55 Liverpool St,Sydney"/>
    <s v="Sydney"/>
    <s v="NSW"/>
    <x v="3"/>
    <x v="0"/>
    <s v="Medio"/>
    <s v="Sobres de colores"/>
    <x v="0"/>
    <s v="Paquete pequeño"/>
    <x v="0"/>
    <d v="2013-03-28T00:00:00"/>
    <n v="225"/>
    <n v="369"/>
    <n v="144"/>
    <n v="22"/>
    <n v="8118"/>
    <n v="7.0000000000000007E-2"/>
    <n v="568.2600000000001"/>
    <n v="7549.74"/>
    <n v="250"/>
    <n v="7040"/>
    <n v="21"/>
    <n v="3"/>
    <x v="2"/>
    <s v="NO"/>
    <x v="0"/>
    <s v="Venta Mala"/>
  </r>
  <r>
    <n v="1349938"/>
    <x v="359"/>
    <s v="Julie Prescott"/>
    <s v="438 Victoria Avenue,Chatswood"/>
    <s v="Sydney"/>
    <s v="NSW"/>
    <x v="3"/>
    <x v="1"/>
    <s v="Medio"/>
    <s v="Sobres de colores"/>
    <x v="0"/>
    <s v="Bolsa de envoltura"/>
    <x v="0"/>
    <d v="2014-02-13T00:00:00"/>
    <n v="225"/>
    <n v="369"/>
    <n v="144"/>
    <n v="2"/>
    <n v="738"/>
    <n v="0.03"/>
    <n v="22.14"/>
    <n v="715.86"/>
    <n v="250"/>
    <n v="7040"/>
    <n v="12"/>
    <n v="2"/>
    <x v="0"/>
    <s v="NO"/>
    <x v="0"/>
    <s v="Venta Mala"/>
  </r>
  <r>
    <n v="1349938"/>
    <x v="288"/>
    <s v="Steve Nguyen"/>
    <s v="61 York St,Sydney"/>
    <s v="Sydney"/>
    <s v="NSW"/>
    <x v="0"/>
    <x v="9"/>
    <s v="Alto"/>
    <s v="Sobres estándar de Smiths"/>
    <x v="1"/>
    <s v="Paquete pequeño"/>
    <x v="0"/>
    <d v="2014-02-13T00:00:00"/>
    <n v="352"/>
    <n v="568"/>
    <n v="216"/>
    <n v="43"/>
    <n v="24424"/>
    <n v="0"/>
    <n v="0"/>
    <n v="24424"/>
    <n v="139"/>
    <n v="11859"/>
    <n v="13"/>
    <n v="2"/>
    <x v="0"/>
    <s v="NO"/>
    <x v="1"/>
    <s v="Venta Mala"/>
  </r>
  <r>
    <n v="1349938"/>
    <x v="104"/>
    <s v="Christopher Schild"/>
    <s v="4A Lyons St,Strathfield"/>
    <s v="Sydney"/>
    <s v="NSW"/>
    <x v="3"/>
    <x v="0"/>
    <s v="Bajo"/>
    <s v="Beekin 6 Outlet Tira de Sobretensión Metálica"/>
    <x v="0"/>
    <s v="Bolsa de envoltura"/>
    <x v="0"/>
    <d v="2013-05-06T00:00:00"/>
    <n v="446"/>
    <n v="1089"/>
    <n v="643"/>
    <n v="10"/>
    <n v="10890"/>
    <n v="0.08"/>
    <n v="871.2"/>
    <n v="10018.799999999999"/>
    <n v="450"/>
    <n v="3336"/>
    <n v="5"/>
    <n v="5"/>
    <x v="2"/>
    <s v="NO"/>
    <x v="1"/>
    <s v="Venta Mala"/>
  </r>
  <r>
    <n v="1349938"/>
    <x v="272"/>
    <s v="Allen Armold"/>
    <s v="224A Gertrude St,Fitzroy"/>
    <s v="Melbourne"/>
    <s v="VIC"/>
    <x v="1"/>
    <x v="2"/>
    <s v="Alto"/>
    <s v="Tijeras rectas Apex"/>
    <x v="0"/>
    <s v="Bolsa de envoltura"/>
    <x v="1"/>
    <d v="2013-11-18T00:00:00"/>
    <n v="519"/>
    <n v="1298"/>
    <n v="779"/>
    <n v="33"/>
    <n v="42834"/>
    <n v="0.05"/>
    <n v="2141.7000000000003"/>
    <n v="40692.300000000003"/>
    <n v="314"/>
    <n v="33129"/>
    <n v="17"/>
    <n v="11"/>
    <x v="2"/>
    <s v="NO"/>
    <x v="1"/>
    <s v="Venta Mala"/>
  </r>
  <r>
    <n v="1350304"/>
    <x v="545"/>
    <s v="Jim Epp"/>
    <s v="Macquarie Centre Cnr Herring Road &amp; Waterloo Road,Macquarie Park"/>
    <s v="Sydney"/>
    <s v="NSW"/>
    <x v="1"/>
    <x v="5"/>
    <s v="No especificado"/>
    <s v="Carpeta Artisan Legal de 4 Anillas"/>
    <x v="0"/>
    <s v="Caja pequeña"/>
    <x v="0"/>
    <d v="2013-06-04T00:00:00"/>
    <n v="1364"/>
    <n v="2098"/>
    <n v="734"/>
    <n v="30"/>
    <n v="62940"/>
    <n v="0.08"/>
    <n v="5035.2"/>
    <n v="57904.800000000003"/>
    <n v="149"/>
    <n v="51708"/>
    <n v="2"/>
    <n v="6"/>
    <x v="2"/>
    <s v="NO"/>
    <x v="0"/>
    <s v="Venta Mala"/>
  </r>
  <r>
    <n v="1350304"/>
    <x v="485"/>
    <s v="Philip Brown"/>
    <s v="499-501 Lygon Street,Carlton North"/>
    <s v="Melbourne"/>
    <s v="VIC"/>
    <x v="3"/>
    <x v="8"/>
    <s v="Medio"/>
    <s v="Clips de carpeta de metal Smiths"/>
    <x v="0"/>
    <s v="Bolsa de envoltura"/>
    <x v="1"/>
    <d v="2014-07-20T00:00:00"/>
    <n v="160"/>
    <n v="262"/>
    <n v="102"/>
    <n v="34"/>
    <n v="8908"/>
    <n v="0.03"/>
    <n v="267.24"/>
    <n v="8640.76"/>
    <n v="80"/>
    <n v="11752"/>
    <n v="18"/>
    <n v="7"/>
    <x v="0"/>
    <s v="NO"/>
    <x v="0"/>
    <s v="Venta Mala"/>
  </r>
  <r>
    <n v="1350669"/>
    <x v="25"/>
    <s v="Gary Hwang"/>
    <s v="60 York St,Sydney"/>
    <s v="Sydney"/>
    <s v="NSW"/>
    <x v="3"/>
    <x v="13"/>
    <s v="No especificado"/>
    <s v="Papel Pergamino Alto, Colores Surtidos"/>
    <x v="0"/>
    <s v="Bolsa de envoltura"/>
    <x v="0"/>
    <d v="2014-02-27T00:00:00"/>
    <n v="459"/>
    <n v="728"/>
    <n v="269"/>
    <n v="17"/>
    <n v="12376"/>
    <n v="0.09"/>
    <n v="1113.8399999999999"/>
    <n v="11262.16"/>
    <n v="1115"/>
    <n v="12672"/>
    <n v="25"/>
    <n v="2"/>
    <x v="0"/>
    <s v="NO"/>
    <x v="0"/>
    <s v="Venta Mala"/>
  </r>
  <r>
    <n v="1350669"/>
    <x v="74"/>
    <s v="Steve Nguyen"/>
    <s v="61 York St,Sydney"/>
    <s v="Sydney"/>
    <s v="NSW"/>
    <x v="1"/>
    <x v="9"/>
    <s v="No especificado"/>
    <s v="Carpetas colgantes artesanales"/>
    <x v="0"/>
    <s v="Bolsa de envoltura"/>
    <x v="0"/>
    <d v="2013-06-17T00:00:00"/>
    <n v="365"/>
    <n v="598"/>
    <n v="233"/>
    <n v="31"/>
    <n v="18538"/>
    <n v="0.08"/>
    <n v="1483.04"/>
    <n v="17054.96"/>
    <n v="149"/>
    <n v="12671"/>
    <n v="15"/>
    <n v="6"/>
    <x v="2"/>
    <s v="NO"/>
    <x v="0"/>
    <s v="Venta Mala"/>
  </r>
  <r>
    <n v="1351034"/>
    <x v="25"/>
    <s v="Sandra Gilles"/>
    <s v="105 Pitt St,Sydney"/>
    <s v="Sydney"/>
    <s v="NSW"/>
    <x v="1"/>
    <x v="13"/>
    <s v="Medio"/>
    <s v="Sobres estándar de Smiths"/>
    <x v="0"/>
    <s v="Caja pequeña"/>
    <x v="1"/>
    <d v="2014-02-27T00:00:00"/>
    <n v="352"/>
    <n v="568"/>
    <n v="216"/>
    <n v="4"/>
    <n v="2272"/>
    <n v="7.0000000000000007E-2"/>
    <n v="159.04000000000002"/>
    <n v="2112.96"/>
    <n v="139"/>
    <n v="6629"/>
    <n v="25"/>
    <n v="2"/>
    <x v="0"/>
    <s v="NO"/>
    <x v="0"/>
    <s v="Venta Mala"/>
  </r>
  <r>
    <n v="1351034"/>
    <x v="147"/>
    <s v="Nara Price"/>
    <s v="180 High Street,Windsor"/>
    <s v="Melbourne"/>
    <s v="VIC"/>
    <x v="2"/>
    <x v="2"/>
    <s v="Bajo"/>
    <s v="Teclado de acceso TechSavi"/>
    <x v="0"/>
    <s v="Bolsa de envoltura"/>
    <x v="0"/>
    <d v="2013-11-03T00:00:00"/>
    <n v="1007"/>
    <n v="1598"/>
    <n v="591"/>
    <n v="45"/>
    <n v="71910"/>
    <n v="7.0000000000000007E-2"/>
    <n v="5033.7000000000007"/>
    <n v="66876.3"/>
    <n v="400"/>
    <n v="62532"/>
    <n v="2"/>
    <n v="11"/>
    <x v="2"/>
    <s v="NO"/>
    <x v="0"/>
    <s v="Venta Mala"/>
  </r>
  <r>
    <n v="1351034"/>
    <x v="206"/>
    <s v="George Ashbrook"/>
    <s v="506 Swan Street,Richmond"/>
    <s v="Melbourne"/>
    <s v="VIC"/>
    <x v="3"/>
    <x v="2"/>
    <s v="No especificado"/>
    <s v="Fotocopiadora Cando PC940"/>
    <x v="0"/>
    <s v="Caja pequeña"/>
    <x v="0"/>
    <d v="2014-10-22T00:00:00"/>
    <n v="27899"/>
    <n v="44999"/>
    <n v="17100"/>
    <n v="42"/>
    <n v="1889958"/>
    <n v="0"/>
    <n v="0"/>
    <n v="1889958"/>
    <n v="4900"/>
    <n v="650785"/>
    <n v="20"/>
    <n v="10"/>
    <x v="0"/>
    <s v="SI"/>
    <x v="1"/>
    <s v="Venta Mala"/>
  </r>
  <r>
    <n v="1351034"/>
    <x v="520"/>
    <s v="Mitch Webber"/>
    <s v="Hoyts Entertainment Quarter 122 Lang Road,Moore Park"/>
    <s v="Sydney"/>
    <s v="NSW"/>
    <x v="2"/>
    <x v="0"/>
    <s v="Medio"/>
    <s v="Fotocopiadora Cando PC940"/>
    <x v="0"/>
    <s v="Bolsa de envoltura"/>
    <x v="0"/>
    <d v="2013-09-29T00:00:00"/>
    <n v="27899"/>
    <n v="44999"/>
    <n v="17100"/>
    <n v="46"/>
    <n v="2069954"/>
    <n v="0.01"/>
    <n v="20699.54"/>
    <n v="2049254.46"/>
    <n v="4900"/>
    <n v="652786"/>
    <n v="27"/>
    <n v="9"/>
    <x v="2"/>
    <s v="SI"/>
    <x v="0"/>
    <s v="Buena Venta"/>
  </r>
  <r>
    <n v="1351034"/>
    <x v="214"/>
    <s v="Ruben Ausman"/>
    <s v="Crown Complex,Southbank"/>
    <s v="Melbourne"/>
    <s v="VIC"/>
    <x v="2"/>
    <x v="2"/>
    <s v="No especificado"/>
    <s v="Lápices de colores DrawIt, juego de 48 colores"/>
    <x v="0"/>
    <s v="Bolsa de envoltura"/>
    <x v="0"/>
    <d v="2014-08-29T00:00:00"/>
    <n v="2156"/>
    <n v="3655"/>
    <n v="1499"/>
    <n v="14"/>
    <n v="51170"/>
    <n v="0.09"/>
    <n v="4605.3"/>
    <n v="46564.7"/>
    <n v="1389"/>
    <n v="52629"/>
    <n v="28"/>
    <n v="8"/>
    <x v="0"/>
    <s v="NO"/>
    <x v="0"/>
    <s v="Venta Mala"/>
  </r>
  <r>
    <n v="1351065"/>
    <x v="214"/>
    <s v="Ruben Ausman"/>
    <s v="Crown Complex,Southbank"/>
    <s v="Melbourne"/>
    <s v="VIC"/>
    <x v="3"/>
    <x v="8"/>
    <s v="Alto"/>
    <s v="Hojas de notas de EcoTones"/>
    <x v="0"/>
    <s v="Bolsa de envoltura"/>
    <x v="0"/>
    <d v="2014-08-29T00:00:00"/>
    <n v="252"/>
    <n v="400"/>
    <n v="148"/>
    <n v="21"/>
    <n v="8400"/>
    <n v="0.03"/>
    <n v="252"/>
    <n v="8148"/>
    <n v="130"/>
    <n v="5394"/>
    <n v="28"/>
    <n v="8"/>
    <x v="0"/>
    <s v="NO"/>
    <x v="1"/>
    <s v="Venta Mala"/>
  </r>
  <r>
    <n v="1351765"/>
    <x v="176"/>
    <s v="Patrick Jones"/>
    <s v="221 Barkly St,St Kilda"/>
    <s v="Melbourne"/>
    <s v="VIC"/>
    <x v="1"/>
    <x v="8"/>
    <s v="No especificado"/>
    <s v="Cubos de Memo Alto"/>
    <x v="0"/>
    <s v="Caja pequeña"/>
    <x v="0"/>
    <d v="2013-12-13T00:00:00"/>
    <n v="332"/>
    <n v="518"/>
    <n v="186"/>
    <n v="1"/>
    <n v="518"/>
    <n v="0"/>
    <n v="0"/>
    <n v="518"/>
    <n v="204"/>
    <n v="14239"/>
    <n v="11"/>
    <n v="12"/>
    <x v="2"/>
    <s v="NO"/>
    <x v="0"/>
    <s v="Venta Mala"/>
  </r>
  <r>
    <n v="1351765"/>
    <x v="546"/>
    <s v="Karl Brofe"/>
    <s v="470 Anzac Parade,Kingsford"/>
    <s v="Sydney"/>
    <s v="NSW"/>
    <x v="1"/>
    <x v="0"/>
    <s v="No especificado"/>
    <s v="Cubos de Memo Alto"/>
    <x v="0"/>
    <s v="Paquete pequeño"/>
    <x v="0"/>
    <d v="2014-05-24T00:00:00"/>
    <n v="332"/>
    <n v="518"/>
    <n v="186"/>
    <n v="44"/>
    <n v="22792"/>
    <n v="0.06"/>
    <n v="1367.52"/>
    <n v="21424.48"/>
    <n v="204"/>
    <n v="14258"/>
    <n v="23"/>
    <n v="5"/>
    <x v="0"/>
    <s v="NO"/>
    <x v="0"/>
    <s v="Venta Mala"/>
  </r>
  <r>
    <n v="1352130"/>
    <x v="148"/>
    <s v="Alan Shonely"/>
    <s v="Macquarie Centre Cnr Herring Road &amp; Waterloo Road,Macquarie Park"/>
    <s v="Sydney"/>
    <s v="NSW"/>
    <x v="1"/>
    <x v="5"/>
    <s v="Bajo"/>
    <s v="Iluminadores fluorescentes Artisan Hi-Liter EverBold Pen Style, 4/Paquete"/>
    <x v="0"/>
    <s v="Bolsa de envoltura"/>
    <x v="0"/>
    <d v="2015-05-21T00:00:00"/>
    <n v="448"/>
    <n v="814"/>
    <n v="366"/>
    <n v="50"/>
    <n v="40700"/>
    <n v="0.08"/>
    <n v="3256"/>
    <n v="37444"/>
    <n v="312"/>
    <n v="15938"/>
    <n v="20"/>
    <n v="5"/>
    <x v="1"/>
    <s v="NO"/>
    <x v="1"/>
    <s v="Venta Mala"/>
  </r>
  <r>
    <n v="1352130"/>
    <x v="153"/>
    <s v="Bart Watters"/>
    <s v="Westfield 1 Anderson St,Chatswood"/>
    <s v="Sydney"/>
    <s v="NSW"/>
    <x v="1"/>
    <x v="5"/>
    <s v="No especificado"/>
    <s v="Sobres tintados de seguridad"/>
    <x v="0"/>
    <s v="Bolsa de envoltura"/>
    <x v="0"/>
    <d v="2014-09-18T00:00:00"/>
    <n v="489"/>
    <n v="764"/>
    <n v="275"/>
    <n v="30"/>
    <n v="22920"/>
    <n v="0.01"/>
    <n v="229.20000000000002"/>
    <n v="22690.799999999999"/>
    <n v="139"/>
    <n v="19332"/>
    <n v="17"/>
    <n v="9"/>
    <x v="0"/>
    <s v="NO"/>
    <x v="1"/>
    <s v="Venta Mala"/>
  </r>
  <r>
    <n v="1352495"/>
    <x v="547"/>
    <s v="Kean Takahito"/>
    <s v="21 Wentworth St,Parramatta"/>
    <s v="Sydney"/>
    <s v="NSW"/>
    <x v="3"/>
    <x v="6"/>
    <s v="Medio"/>
    <s v="Teclado TechSavi Internet Navigator"/>
    <x v="0"/>
    <s v="Caja pequeña"/>
    <x v="0"/>
    <d v="2013-08-10T00:00:00"/>
    <n v="651"/>
    <n v="3098"/>
    <n v="2447"/>
    <n v="8"/>
    <n v="24784"/>
    <n v="7.0000000000000007E-2"/>
    <n v="1734.88"/>
    <n v="23049.119999999999"/>
    <n v="650"/>
    <n v="111837"/>
    <n v="9"/>
    <n v="8"/>
    <x v="0"/>
    <s v="NO"/>
    <x v="1"/>
    <s v="Venta Mala"/>
  </r>
  <r>
    <n v="1352495"/>
    <x v="347"/>
    <s v="Peter Fuller"/>
    <s v="Westfield Miranda, 600 Kingsway,Miranda"/>
    <s v="Sydney"/>
    <s v="NSW"/>
    <x v="1"/>
    <x v="11"/>
    <s v="Alto"/>
    <s v="Libro de registro de mensajes de voz por cable"/>
    <x v="0"/>
    <s v="Caja pequeña"/>
    <x v="0"/>
    <d v="2013-11-17T00:00:00"/>
    <n v="290"/>
    <n v="476"/>
    <n v="186"/>
    <n v="20"/>
    <n v="9520"/>
    <n v="0.04"/>
    <n v="380.8"/>
    <n v="9139.2000000000007"/>
    <n v="88"/>
    <n v="4662"/>
    <n v="16"/>
    <n v="11"/>
    <x v="2"/>
    <s v="NO"/>
    <x v="1"/>
    <s v="Venta Mala"/>
  </r>
  <r>
    <n v="1352495"/>
    <x v="234"/>
    <s v="Patrick Jones"/>
    <s v="506 Swan Street,Richmond"/>
    <s v="Melbourne"/>
    <s v="VIC"/>
    <x v="0"/>
    <x v="2"/>
    <s v="Medio"/>
    <s v="Iluminadores artesanales de alto litro a prueba de manchas"/>
    <x v="0"/>
    <s v="Paquete pequeño"/>
    <x v="0"/>
    <d v="2014-10-17T00:00:00"/>
    <n v="298"/>
    <n v="584"/>
    <n v="286"/>
    <n v="24"/>
    <n v="14016"/>
    <n v="0.06"/>
    <n v="840.95999999999992"/>
    <n v="13175.04"/>
    <n v="83"/>
    <n v="14386"/>
    <n v="16"/>
    <n v="10"/>
    <x v="0"/>
    <s v="NO"/>
    <x v="1"/>
    <s v="Venta Mala"/>
  </r>
  <r>
    <n v="1352526"/>
    <x v="6"/>
    <s v="Eugene Moren"/>
    <s v="85-113 Dunning Ave,Rosebery"/>
    <s v="Sydney"/>
    <s v="NSW"/>
    <x v="1"/>
    <x v="4"/>
    <s v="Crítico"/>
    <s v="Teclado Beekin de 105 teclas negro"/>
    <x v="0"/>
    <s v="Bolsa de envoltura"/>
    <x v="0"/>
    <d v="2014-09-09T00:00:00"/>
    <n v="639"/>
    <n v="1998"/>
    <n v="1359"/>
    <n v="16"/>
    <n v="31968"/>
    <n v="0.09"/>
    <n v="2877.12"/>
    <n v="29090.880000000001"/>
    <n v="400"/>
    <n v="10283"/>
    <n v="7"/>
    <n v="9"/>
    <x v="0"/>
    <s v="NO"/>
    <x v="0"/>
    <s v="Venta Mala"/>
  </r>
  <r>
    <n v="1352860"/>
    <x v="100"/>
    <s v="Larry Tron"/>
    <s v="4A Lyons St,Strathfield"/>
    <s v="Sydney"/>
    <s v="NSW"/>
    <x v="1"/>
    <x v="0"/>
    <s v="Crítico"/>
    <s v="Iluminadores artesanales de alto litro a prueba de manchas"/>
    <x v="0"/>
    <s v="Bolsa de envoltura"/>
    <x v="0"/>
    <d v="2013-12-08T00:00:00"/>
    <n v="298"/>
    <n v="584"/>
    <n v="286"/>
    <n v="47"/>
    <n v="27448"/>
    <n v="7.0000000000000007E-2"/>
    <n v="1921.3600000000001"/>
    <n v="25526.639999999999"/>
    <n v="83"/>
    <n v="9651"/>
    <n v="8"/>
    <n v="12"/>
    <x v="2"/>
    <s v="NO"/>
    <x v="1"/>
    <s v="Venta Mala"/>
  </r>
  <r>
    <n v="1352860"/>
    <x v="400"/>
    <s v="Greg Tran"/>
    <s v="Crown Complex,Southbank"/>
    <s v="Melbourne"/>
    <s v="VIC"/>
    <x v="1"/>
    <x v="8"/>
    <s v="No especificado"/>
    <s v="Iluminador fluorescente Artisan Hi-Liter Comfort Grip, tinta amarilla"/>
    <x v="0"/>
    <s v="Caja pequeña"/>
    <x v="1"/>
    <d v="2015-04-28T00:00:00"/>
    <n v="105"/>
    <n v="195"/>
    <n v="90"/>
    <n v="21"/>
    <n v="4095"/>
    <n v="0.05"/>
    <n v="204.75"/>
    <n v="3890.25"/>
    <n v="163"/>
    <n v="4666"/>
    <n v="26"/>
    <n v="4"/>
    <x v="1"/>
    <s v="NO"/>
    <x v="1"/>
    <s v="Venta Mala"/>
  </r>
  <r>
    <n v="1352860"/>
    <x v="548"/>
    <s v="Tamara Willingham"/>
    <s v="Sydney Fish Market, Bank Street, Sydney"/>
    <s v="Sydney"/>
    <s v="NSW"/>
    <x v="3"/>
    <x v="3"/>
    <s v="Bajo"/>
    <s v="Tijeras de acero inoxidable preferidas de Apex"/>
    <x v="0"/>
    <s v="Caja pequeña"/>
    <x v="0"/>
    <d v="2013-09-19T00:00:00"/>
    <n v="250"/>
    <n v="568"/>
    <n v="318"/>
    <n v="37"/>
    <n v="21016"/>
    <n v="0.09"/>
    <n v="1891.4399999999998"/>
    <n v="19124.560000000001"/>
    <n v="360"/>
    <n v="13299"/>
    <n v="17"/>
    <n v="9"/>
    <x v="2"/>
    <s v="NO"/>
    <x v="0"/>
    <s v="Venta Mala"/>
  </r>
  <r>
    <n v="1352860"/>
    <x v="49"/>
    <s v="Katherine Ducich"/>
    <s v="61A Bay Road,Wollstonecraft"/>
    <s v="Sydney"/>
    <s v="NSW"/>
    <x v="1"/>
    <x v="7"/>
    <s v="Alto"/>
    <s v="Lengüetas de plástico reposicionables imprimibles artesanalmente"/>
    <x v="0"/>
    <s v="Bolsa de envoltura"/>
    <x v="0"/>
    <d v="2013-02-27T00:00:00"/>
    <n v="533"/>
    <n v="860"/>
    <n v="327"/>
    <n v="14"/>
    <n v="12040"/>
    <n v="0.08"/>
    <n v="963.2"/>
    <n v="11076.8"/>
    <n v="619"/>
    <n v="21339"/>
    <n v="25"/>
    <n v="2"/>
    <x v="2"/>
    <s v="NO"/>
    <x v="0"/>
    <s v="Venta Mala"/>
  </r>
  <r>
    <n v="1352860"/>
    <x v="0"/>
    <s v="Vivek Sundaresam"/>
    <s v="152 Bunnerong Road,Eastgardens"/>
    <s v="Sydney"/>
    <s v="NSW"/>
    <x v="1"/>
    <x v="0"/>
    <s v="Alto"/>
    <s v="Teclado de acceso TechSavi"/>
    <x v="2"/>
    <s v="Paquete pequeño"/>
    <x v="0"/>
    <d v="2014-09-04T00:00:00"/>
    <n v="1007"/>
    <n v="1598"/>
    <n v="591"/>
    <n v="35"/>
    <n v="55930"/>
    <n v="0"/>
    <n v="0"/>
    <n v="55930"/>
    <n v="400"/>
    <n v="44888"/>
    <n v="2"/>
    <n v="9"/>
    <x v="0"/>
    <s v="NO"/>
    <x v="0"/>
    <s v="Venta Mala"/>
  </r>
  <r>
    <n v="1353226"/>
    <x v="525"/>
    <s v="Odella Nelson"/>
    <s v="523 King St,Newtown"/>
    <s v="Sydney"/>
    <s v="NSW"/>
    <x v="3"/>
    <x v="6"/>
    <s v="No especificado"/>
    <s v="Iluminador fluorescente Artisan Hi-Liter Comfort Grip, tinta amarilla"/>
    <x v="1"/>
    <s v="Tambor Jumbo"/>
    <x v="2"/>
    <d v="2014-09-05T00:00:00"/>
    <n v="192"/>
    <n v="326"/>
    <n v="134"/>
    <n v="3"/>
    <n v="978"/>
    <n v="0.06"/>
    <n v="58.68"/>
    <n v="919.32"/>
    <n v="186"/>
    <n v="10292"/>
    <n v="3"/>
    <n v="9"/>
    <x v="0"/>
    <s v="NO"/>
    <x v="0"/>
    <s v="Venta Mala"/>
  </r>
  <r>
    <n v="1353226"/>
    <x v="525"/>
    <s v="Odella Nelson"/>
    <s v="523 King St,Newtown"/>
    <s v="Sydney"/>
    <s v="NSW"/>
    <x v="1"/>
    <x v="6"/>
    <s v="No especificado"/>
    <s v="Iluminadores fluorescentes Artisan Hi-Liter EverBold Pen Style, 4/Paquete"/>
    <x v="2"/>
    <s v="Paquete pequeño"/>
    <x v="0"/>
    <d v="2014-09-05T00:00:00"/>
    <n v="448"/>
    <n v="814"/>
    <n v="366"/>
    <n v="8"/>
    <n v="6512"/>
    <n v="0.01"/>
    <n v="65.12"/>
    <n v="6446.88"/>
    <n v="312"/>
    <n v="10292"/>
    <n v="3"/>
    <n v="9"/>
    <x v="0"/>
    <s v="NO"/>
    <x v="0"/>
    <s v="Venta Mala"/>
  </r>
  <r>
    <n v="1353226"/>
    <x v="234"/>
    <s v="Sylvia Foulston"/>
    <s v="152 Bunnerong Road,Eastgardens"/>
    <s v="Sydney"/>
    <s v="NSW"/>
    <x v="1"/>
    <x v="0"/>
    <s v="Alto"/>
    <s v="Refuerzos de agujeros artesanales"/>
    <x v="0"/>
    <s v="Caja pequeña"/>
    <x v="1"/>
    <d v="2014-10-18T00:00:00"/>
    <n v="399"/>
    <n v="623"/>
    <n v="224"/>
    <n v="10"/>
    <n v="6230"/>
    <n v="0.04"/>
    <n v="249.20000000000002"/>
    <n v="5980.8"/>
    <n v="697"/>
    <n v="4588"/>
    <n v="16"/>
    <n v="10"/>
    <x v="0"/>
    <s v="NO"/>
    <x v="0"/>
    <s v="Venta Mala"/>
  </r>
  <r>
    <n v="1353226"/>
    <x v="525"/>
    <s v="Odella Nelson"/>
    <s v="523 King St,Newtown"/>
    <s v="Sydney"/>
    <s v="NSW"/>
    <x v="1"/>
    <x v="6"/>
    <s v="No especificado"/>
    <s v="Iluminadores artesanales de alto litro a prueba de manchas"/>
    <x v="1"/>
    <s v="Caja pequeña"/>
    <x v="0"/>
    <d v="2014-09-05T00:00:00"/>
    <n v="298"/>
    <n v="584"/>
    <n v="286"/>
    <n v="1"/>
    <n v="584"/>
    <n v="0.08"/>
    <n v="46.72"/>
    <n v="537.28"/>
    <n v="83"/>
    <n v="10292"/>
    <n v="3"/>
    <n v="9"/>
    <x v="0"/>
    <s v="NO"/>
    <x v="0"/>
    <s v="Venta Mala"/>
  </r>
  <r>
    <n v="1353226"/>
    <x v="525"/>
    <s v="Benjamin Patterson"/>
    <s v="188 Pitt Street,Sydney"/>
    <s v="Sydney"/>
    <s v="NSW"/>
    <x v="0"/>
    <x v="0"/>
    <s v="Crítico"/>
    <s v="Sobres de colores"/>
    <x v="0"/>
    <s v="Caja pequeña"/>
    <x v="0"/>
    <d v="2014-09-04T00:00:00"/>
    <n v="225"/>
    <n v="369"/>
    <n v="144"/>
    <n v="1"/>
    <n v="369"/>
    <n v="0.09"/>
    <n v="33.21"/>
    <n v="335.79"/>
    <n v="250"/>
    <n v="20370"/>
    <n v="3"/>
    <n v="9"/>
    <x v="0"/>
    <s v="NO"/>
    <x v="0"/>
    <s v="Venta Mala"/>
  </r>
  <r>
    <n v="1353226"/>
    <x v="454"/>
    <s v="Barry Franz"/>
    <s v="499-501 Lygon Street,Carlton North"/>
    <s v="Melbourne"/>
    <s v="VIC"/>
    <x v="2"/>
    <x v="8"/>
    <s v="Bajo"/>
    <s v="Etiquetas Artisan 474"/>
    <x v="0"/>
    <s v="Bolsa de envoltura"/>
    <x v="0"/>
    <d v="2014-10-20T00:00:00"/>
    <n v="184"/>
    <n v="288"/>
    <n v="104"/>
    <n v="44"/>
    <n v="12672"/>
    <n v="0.01"/>
    <n v="126.72"/>
    <n v="12545.28"/>
    <n v="99"/>
    <n v="4568"/>
    <n v="19"/>
    <n v="10"/>
    <x v="0"/>
    <s v="NO"/>
    <x v="1"/>
    <s v="Venta Mala"/>
  </r>
  <r>
    <n v="1353591"/>
    <x v="62"/>
    <s v="John Lucas"/>
    <s v="188 Pitt Street,Sydney"/>
    <s v="Sydney"/>
    <s v="NSW"/>
    <x v="1"/>
    <x v="0"/>
    <s v="Medio"/>
    <s v="Iluminadores artesanales de alto litro a prueba de manchas"/>
    <x v="0"/>
    <s v="Bolsa de envoltura"/>
    <x v="0"/>
    <d v="2014-08-09T00:00:00"/>
    <n v="298"/>
    <n v="584"/>
    <n v="286"/>
    <n v="41"/>
    <n v="23944"/>
    <n v="0.03"/>
    <n v="718.31999999999994"/>
    <n v="23225.68"/>
    <n v="83"/>
    <n v="11293"/>
    <n v="7"/>
    <n v="8"/>
    <x v="0"/>
    <s v="NO"/>
    <x v="0"/>
    <s v="Venta Mala"/>
  </r>
  <r>
    <n v="1353591"/>
    <x v="315"/>
    <s v="Aleksandra Gannaway"/>
    <s v="Hoyts Entertainment Quarter 122 Lang Road,Moore Park"/>
    <s v="Sydney"/>
    <s v="NSW"/>
    <x v="3"/>
    <x v="0"/>
    <s v="Crítico"/>
    <s v="Sobres de colores"/>
    <x v="0"/>
    <s v="Paquete pequeño"/>
    <x v="0"/>
    <d v="2014-01-17T00:00:00"/>
    <n v="225"/>
    <n v="369"/>
    <n v="144"/>
    <n v="50"/>
    <n v="18450"/>
    <n v="0.08"/>
    <n v="1476"/>
    <n v="16974"/>
    <n v="250"/>
    <n v="11663"/>
    <n v="15"/>
    <n v="1"/>
    <x v="0"/>
    <s v="NO"/>
    <x v="0"/>
    <s v="Venta Mala"/>
  </r>
  <r>
    <n v="1353591"/>
    <x v="112"/>
    <s v="Brendan Murry"/>
    <s v="797 Botany Rd,Rosebery"/>
    <s v="Sydney"/>
    <s v="NSW"/>
    <x v="2"/>
    <x v="3"/>
    <s v="Crítico"/>
    <s v="Carpetas Angle-D con anillos de bloqueo, portaetiquetas"/>
    <x v="1"/>
    <s v="Paquete pequeño"/>
    <x v="0"/>
    <d v="2014-10-31T00:00:00"/>
    <n v="453"/>
    <n v="730"/>
    <n v="277"/>
    <n v="16"/>
    <n v="11680"/>
    <n v="0.03"/>
    <n v="350.4"/>
    <n v="11329.6"/>
    <n v="772"/>
    <n v="26297"/>
    <n v="29"/>
    <n v="10"/>
    <x v="0"/>
    <s v="NO"/>
    <x v="0"/>
    <s v="Venta Mala"/>
  </r>
  <r>
    <n v="1353591"/>
    <x v="482"/>
    <s v="Marc Crier"/>
    <s v="Westfield Sydney,Sydney"/>
    <s v="Sydney"/>
    <s v="NSW"/>
    <x v="1"/>
    <x v="1"/>
    <s v="Crítico"/>
    <s v="Xit Papel de computadora en blanco"/>
    <x v="0"/>
    <s v="Bolsa de envoltura"/>
    <x v="0"/>
    <d v="2014-10-02T00:00:00"/>
    <n v="1239"/>
    <n v="1998"/>
    <n v="759"/>
    <n v="6"/>
    <n v="11988"/>
    <n v="0.01"/>
    <n v="119.88"/>
    <n v="11868.12"/>
    <n v="577"/>
    <n v="30830"/>
    <n v="1"/>
    <n v="10"/>
    <x v="0"/>
    <s v="NO"/>
    <x v="0"/>
    <s v="Venta Mala"/>
  </r>
  <r>
    <n v="1353591"/>
    <x v="197"/>
    <s v="Arthur Gainer"/>
    <s v="180 High Street,Windsor"/>
    <s v="Melbourne"/>
    <s v="VIC"/>
    <x v="1"/>
    <x v="2"/>
    <s v="Medio"/>
    <s v="Creator Aglutinantes de polietileno húmedo"/>
    <x v="0"/>
    <s v="Caja pequeña"/>
    <x v="0"/>
    <d v="2014-12-29T00:00:00"/>
    <n v="337"/>
    <n v="553"/>
    <n v="216"/>
    <n v="7"/>
    <n v="3871"/>
    <n v="0.06"/>
    <n v="232.26"/>
    <n v="3638.74"/>
    <n v="698"/>
    <n v="6370"/>
    <n v="26"/>
    <n v="12"/>
    <x v="0"/>
    <s v="NO"/>
    <x v="1"/>
    <s v="Venta Mala"/>
  </r>
  <r>
    <n v="1353956"/>
    <x v="318"/>
    <s v="Nancy Lomonaco"/>
    <s v="523 King St,Newtown"/>
    <s v="Sydney"/>
    <s v="NSW"/>
    <x v="0"/>
    <x v="6"/>
    <s v="Bajo"/>
    <s v="Sobres de colores"/>
    <x v="0"/>
    <s v="Caja pequeña"/>
    <x v="1"/>
    <d v="2013-09-03T00:00:00"/>
    <n v="225"/>
    <n v="369"/>
    <n v="144"/>
    <n v="23"/>
    <n v="8487"/>
    <n v="7.0000000000000007E-2"/>
    <n v="594.09"/>
    <n v="7892.91"/>
    <n v="250"/>
    <n v="13373"/>
    <n v="29"/>
    <n v="8"/>
    <x v="2"/>
    <s v="NO"/>
    <x v="0"/>
    <s v="Venta Mala"/>
  </r>
  <r>
    <n v="1353956"/>
    <x v="139"/>
    <s v="Neil Knudson"/>
    <s v="4A Lyons St,Strathfield"/>
    <s v="Sydney"/>
    <s v="NSW"/>
    <x v="1"/>
    <x v="0"/>
    <s v="Medio"/>
    <s v="Tiras organizadoras 3Max"/>
    <x v="0"/>
    <s v="Paquete pequeño"/>
    <x v="0"/>
    <d v="2013-10-07T00:00:00"/>
    <n v="340"/>
    <n v="540"/>
    <n v="200"/>
    <n v="8"/>
    <n v="4320"/>
    <n v="0.03"/>
    <n v="129.6"/>
    <n v="4190.3999999999996"/>
    <n v="778"/>
    <n v="2400"/>
    <n v="5"/>
    <n v="10"/>
    <x v="2"/>
    <s v="NO"/>
    <x v="0"/>
    <s v="Venta Mala"/>
  </r>
  <r>
    <n v="1353956"/>
    <x v="242"/>
    <s v="Toby Knight"/>
    <s v="Crown Complex,Southbank"/>
    <s v="Melbourne"/>
    <s v="VIC"/>
    <x v="3"/>
    <x v="8"/>
    <s v="Alto"/>
    <s v="Clips de carpeta de metal Smiths"/>
    <x v="2"/>
    <s v="Caja grande"/>
    <x v="0"/>
    <d v="2013-10-29T00:00:00"/>
    <n v="160"/>
    <n v="262"/>
    <n v="102"/>
    <n v="41"/>
    <n v="10742"/>
    <n v="0.04"/>
    <n v="429.68"/>
    <n v="10312.32"/>
    <n v="80"/>
    <n v="7545"/>
    <n v="28"/>
    <n v="10"/>
    <x v="2"/>
    <s v="NO"/>
    <x v="0"/>
    <s v="Venta Mala"/>
  </r>
  <r>
    <n v="1353956"/>
    <x v="140"/>
    <s v="Tamara Willingham"/>
    <s v="Sydney Fish Market, Bank Street, Sydney"/>
    <s v="Sydney"/>
    <s v="NSW"/>
    <x v="1"/>
    <x v="3"/>
    <s v="No especificado"/>
    <s v="Tijeras de acero inoxidable preferidas de Apex"/>
    <x v="0"/>
    <s v="Caja pequeña"/>
    <x v="1"/>
    <d v="2014-09-06T00:00:00"/>
    <n v="250"/>
    <n v="568"/>
    <n v="318"/>
    <n v="21"/>
    <n v="11928"/>
    <n v="0.05"/>
    <n v="596.4"/>
    <n v="11331.6"/>
    <n v="360"/>
    <n v="13293"/>
    <n v="4"/>
    <n v="9"/>
    <x v="0"/>
    <s v="NO"/>
    <x v="1"/>
    <s v="Venta Mala"/>
  </r>
  <r>
    <n v="1353956"/>
    <x v="55"/>
    <s v="Pamela Stobb"/>
    <s v="273 George Street,Sydney"/>
    <s v="Sydney"/>
    <s v="NSW"/>
    <x v="2"/>
    <x v="9"/>
    <s v="Bajo"/>
    <s v="Impresora de inyección de tinta a color Cando S750"/>
    <x v="0"/>
    <s v="Caja pequeña"/>
    <x v="0"/>
    <d v="2013-05-02T00:00:00"/>
    <n v="7500"/>
    <n v="12097"/>
    <n v="4597"/>
    <n v="22"/>
    <n v="266134"/>
    <n v="0.03"/>
    <n v="7984.0199999999995"/>
    <n v="258149.98"/>
    <n v="2630"/>
    <n v="199995"/>
    <n v="30"/>
    <n v="4"/>
    <x v="2"/>
    <s v="SI"/>
    <x v="0"/>
    <s v="Buena Venta"/>
  </r>
  <r>
    <n v="1353956"/>
    <x v="525"/>
    <s v="Kean Thornton"/>
    <s v="Westfield Sydney,Sydney"/>
    <s v="Sydney"/>
    <s v="NSW"/>
    <x v="1"/>
    <x v="1"/>
    <s v="Crítico"/>
    <s v="Tijeras de acero inoxidable preferidas de Apex"/>
    <x v="1"/>
    <s v="Tambor Jumbo"/>
    <x v="2"/>
    <d v="2014-09-10T00:00:00"/>
    <n v="250"/>
    <n v="568"/>
    <n v="318"/>
    <n v="16"/>
    <n v="9088"/>
    <n v="0.09"/>
    <n v="817.92"/>
    <n v="8270.08"/>
    <n v="360"/>
    <n v="13293"/>
    <n v="3"/>
    <n v="9"/>
    <x v="0"/>
    <s v="NO"/>
    <x v="0"/>
    <s v="Venta Mala"/>
  </r>
  <r>
    <n v="1353956"/>
    <x v="441"/>
    <s v="Bill Eplett"/>
    <s v="188 Pitt Street,Sydney"/>
    <s v="Sydney"/>
    <s v="NSW"/>
    <x v="1"/>
    <x v="0"/>
    <s v="Crítico"/>
    <s v="Refuerzos de agujeros artesanales"/>
    <x v="2"/>
    <s v="Caja grande"/>
    <x v="0"/>
    <d v="2014-01-27T00:00:00"/>
    <n v="399"/>
    <n v="623"/>
    <n v="224"/>
    <n v="44"/>
    <n v="27412"/>
    <n v="0.08"/>
    <n v="2192.96"/>
    <n v="25219.040000000001"/>
    <n v="697"/>
    <n v="11283"/>
    <n v="26"/>
    <n v="1"/>
    <x v="0"/>
    <s v="NO"/>
    <x v="0"/>
    <s v="Venta Mala"/>
  </r>
  <r>
    <n v="1353956"/>
    <x v="140"/>
    <s v="Aaron Bergman"/>
    <s v="Westfield Sydney,Sydney"/>
    <s v="Sydney"/>
    <s v="NSW"/>
    <x v="1"/>
    <x v="1"/>
    <s v="Alto"/>
    <s v="Tijeras de acero inoxidable preferidas de Apex"/>
    <x v="0"/>
    <s v="Caja pequeña"/>
    <x v="0"/>
    <d v="2014-09-05T00:00:00"/>
    <n v="250"/>
    <n v="568"/>
    <n v="318"/>
    <n v="26"/>
    <n v="14768"/>
    <n v="7.0000000000000007E-2"/>
    <n v="1033.76"/>
    <n v="13734.24"/>
    <n v="360"/>
    <n v="13293"/>
    <n v="4"/>
    <n v="9"/>
    <x v="0"/>
    <s v="NO"/>
    <x v="1"/>
    <s v="Venta Mala"/>
  </r>
  <r>
    <n v="1354687"/>
    <x v="6"/>
    <s v="Eugene Moren"/>
    <s v="85-113 Dunning Ave,Rosebery"/>
    <s v="Sydney"/>
    <s v="NSW"/>
    <x v="1"/>
    <x v="4"/>
    <s v="No especificado"/>
    <s v="Carpetas de 3 anillos de uso general de Smiths"/>
    <x v="0"/>
    <s v="Caja pequeña"/>
    <x v="0"/>
    <d v="2014-09-09T00:00:00"/>
    <n v="118"/>
    <n v="188"/>
    <n v="70"/>
    <n v="24"/>
    <n v="4512"/>
    <n v="0.04"/>
    <n v="180.48"/>
    <n v="4331.5200000000004"/>
    <n v="149"/>
    <n v="8455"/>
    <n v="7"/>
    <n v="9"/>
    <x v="0"/>
    <s v="NO"/>
    <x v="0"/>
    <s v="Venta Mala"/>
  </r>
  <r>
    <n v="1354687"/>
    <x v="6"/>
    <s v="Eugene Moren"/>
    <s v="85-113 Dunning Ave,Rosebery"/>
    <s v="Sydney"/>
    <s v="NSW"/>
    <x v="1"/>
    <x v="4"/>
    <s v="Alto"/>
    <s v="Carpetas de 3 anillos de uso general de Smiths"/>
    <x v="0"/>
    <s v="Bolsa de envoltura"/>
    <x v="0"/>
    <d v="2014-09-07T00:00:00"/>
    <n v="118"/>
    <n v="188"/>
    <n v="70"/>
    <n v="12"/>
    <n v="2256"/>
    <n v="0.02"/>
    <n v="45.12"/>
    <n v="2210.88"/>
    <n v="149"/>
    <n v="8455"/>
    <n v="7"/>
    <n v="9"/>
    <x v="0"/>
    <s v="NO"/>
    <x v="0"/>
    <s v="Venta Mala"/>
  </r>
  <r>
    <n v="1354687"/>
    <x v="349"/>
    <s v="Victoria Pisteka"/>
    <s v="Westfield Sydney,Sydney"/>
    <s v="Sydney"/>
    <s v="NSW"/>
    <x v="3"/>
    <x v="1"/>
    <s v="Medio"/>
    <s v="Bandas elásticas embolsadas"/>
    <x v="0"/>
    <s v="Caja pequeña"/>
    <x v="0"/>
    <d v="2013-09-12T00:00:00"/>
    <n v="24"/>
    <n v="126"/>
    <n v="102"/>
    <n v="19"/>
    <n v="2394"/>
    <n v="7.0000000000000007E-2"/>
    <n v="167.58"/>
    <n v="2226.42"/>
    <n v="70"/>
    <n v="8495"/>
    <n v="10"/>
    <n v="9"/>
    <x v="2"/>
    <s v="NO"/>
    <x v="1"/>
    <s v="Venta Mala"/>
  </r>
  <r>
    <n v="1354687"/>
    <x v="146"/>
    <s v="Giulietta Baptist"/>
    <s v="Hoyts Entertainment Quarter 122 Lang Road,Moore Park"/>
    <s v="Sydney"/>
    <s v="NSW"/>
    <x v="1"/>
    <x v="0"/>
    <s v="No especificado"/>
    <s v="Creator Lápices de colores"/>
    <x v="0"/>
    <s v="Bolsa de envoltura"/>
    <x v="0"/>
    <d v="2014-09-29T00:00:00"/>
    <n v="157"/>
    <n v="328"/>
    <n v="171"/>
    <n v="45"/>
    <n v="14760"/>
    <n v="0.01"/>
    <n v="147.6"/>
    <n v="14612.4"/>
    <n v="98"/>
    <n v="7148"/>
    <n v="28"/>
    <n v="9"/>
    <x v="0"/>
    <s v="NO"/>
    <x v="0"/>
    <s v="Venta Mala"/>
  </r>
  <r>
    <n v="1354687"/>
    <x v="6"/>
    <s v="Eugene Moren"/>
    <s v="2/797 Botany Rd,Rosebery"/>
    <s v="Sydney"/>
    <s v="NSW"/>
    <x v="2"/>
    <x v="7"/>
    <s v="Alto"/>
    <s v="Carpetas de 3 anillos de uso general de Smiths"/>
    <x v="0"/>
    <s v="Bolsa de envoltura"/>
    <x v="0"/>
    <d v="2014-09-07T00:00:00"/>
    <n v="118"/>
    <n v="188"/>
    <n v="70"/>
    <n v="11"/>
    <n v="2068"/>
    <n v="0.08"/>
    <n v="165.44"/>
    <n v="1902.56"/>
    <n v="149"/>
    <n v="8455"/>
    <n v="7"/>
    <n v="9"/>
    <x v="0"/>
    <s v="NO"/>
    <x v="1"/>
    <s v="Venta Mala"/>
  </r>
  <r>
    <n v="1354687"/>
    <x v="79"/>
    <s v="Barry Weirich"/>
    <s v="105 Pitt St,Sydney"/>
    <s v="Sydney"/>
    <s v="NSW"/>
    <x v="3"/>
    <x v="13"/>
    <s v="Bajo"/>
    <s v="Tijeras de acero inoxidable preferidas de Apex"/>
    <x v="1"/>
    <s v="Caja mediana"/>
    <x v="0"/>
    <d v="2013-03-28T00:00:00"/>
    <n v="250"/>
    <n v="568"/>
    <n v="318"/>
    <n v="2"/>
    <n v="1136"/>
    <n v="0.01"/>
    <n v="11.36"/>
    <n v="1124.6400000000001"/>
    <n v="360"/>
    <n v="13293"/>
    <n v="27"/>
    <n v="3"/>
    <x v="2"/>
    <s v="NO"/>
    <x v="1"/>
    <s v="Venta Mala"/>
  </r>
  <r>
    <n v="1354687"/>
    <x v="6"/>
    <s v="Eugene Moren"/>
    <s v="85-113 Dunning Ave,Rosebery"/>
    <s v="Sydney"/>
    <s v="NSW"/>
    <x v="1"/>
    <x v="4"/>
    <s v="Alto"/>
    <s v="Carpetas de 3 anillos de uso general de Smiths"/>
    <x v="0"/>
    <s v="Caja pequeña"/>
    <x v="0"/>
    <d v="2014-09-07T00:00:00"/>
    <n v="118"/>
    <n v="188"/>
    <n v="70"/>
    <n v="27"/>
    <n v="5076"/>
    <n v="7.0000000000000007E-2"/>
    <n v="355.32000000000005"/>
    <n v="4720.68"/>
    <n v="149"/>
    <n v="8453"/>
    <n v="7"/>
    <n v="9"/>
    <x v="0"/>
    <s v="NO"/>
    <x v="1"/>
    <s v="Venta Mala"/>
  </r>
  <r>
    <n v="1354687"/>
    <x v="136"/>
    <s v="Bill Donatelli"/>
    <s v="1/57 Crown Street,Surry Hills"/>
    <s v="Sydney"/>
    <s v="NSW"/>
    <x v="0"/>
    <x v="5"/>
    <s v="Alto"/>
    <s v="Aglutinantes antiadherentes artesanales"/>
    <x v="1"/>
    <s v="Caja pequeña"/>
    <x v="0"/>
    <d v="2015-01-23T00:00:00"/>
    <n v="274"/>
    <n v="449"/>
    <n v="175"/>
    <n v="18"/>
    <n v="8082"/>
    <n v="0.01"/>
    <n v="80.820000000000007"/>
    <n v="8001.18"/>
    <n v="149"/>
    <n v="6525"/>
    <n v="22"/>
    <n v="1"/>
    <x v="1"/>
    <s v="NO"/>
    <x v="1"/>
    <s v="Venta Mala"/>
  </r>
  <r>
    <n v="1354718"/>
    <x v="6"/>
    <s v="Bart Watters"/>
    <s v="Westfield 1 Anderson St,Chatswood"/>
    <s v="Sydney"/>
    <s v="NSW"/>
    <x v="0"/>
    <x v="5"/>
    <s v="Alto"/>
    <s v="Resaltadores estilo tanque Steady Liquid Accent"/>
    <x v="0"/>
    <s v="Caja pequeña"/>
    <x v="0"/>
    <d v="2014-09-10T00:00:00"/>
    <n v="131"/>
    <n v="284"/>
    <n v="153"/>
    <n v="2"/>
    <n v="568"/>
    <n v="0.05"/>
    <n v="28.400000000000002"/>
    <n v="539.6"/>
    <n v="93"/>
    <n v="10283"/>
    <n v="7"/>
    <n v="9"/>
    <x v="0"/>
    <s v="NO"/>
    <x v="0"/>
    <s v="Venta Mala"/>
  </r>
  <r>
    <n v="1354718"/>
    <x v="6"/>
    <s v="Raymond Fair"/>
    <s v="188 Pitt Street,Sydney"/>
    <s v="Sydney"/>
    <s v="NSW"/>
    <x v="1"/>
    <x v="0"/>
    <s v="No especificado"/>
    <s v="Resaltadores estilo tanque Steady Liquid Accent"/>
    <x v="0"/>
    <s v="Bolsa de envoltura"/>
    <x v="0"/>
    <d v="2014-09-09T00:00:00"/>
    <n v="131"/>
    <n v="284"/>
    <n v="153"/>
    <n v="31"/>
    <n v="8804"/>
    <n v="0.08"/>
    <n v="704.32"/>
    <n v="8099.68"/>
    <n v="93"/>
    <n v="10283"/>
    <n v="7"/>
    <n v="9"/>
    <x v="0"/>
    <s v="NO"/>
    <x v="0"/>
    <s v="Venta Mala"/>
  </r>
  <r>
    <n v="1354718"/>
    <x v="6"/>
    <s v="Eugene Moren"/>
    <s v="85-113 Dunning Ave,Rosebery"/>
    <s v="Sydney"/>
    <s v="NSW"/>
    <x v="1"/>
    <x v="4"/>
    <s v="Alto"/>
    <s v="Resaltadores estilo tanque Steady Liquid Accent"/>
    <x v="2"/>
    <s v="Paquete pequeño"/>
    <x v="0"/>
    <d v="2014-09-09T00:00:00"/>
    <n v="131"/>
    <n v="284"/>
    <n v="153"/>
    <n v="37"/>
    <n v="10508"/>
    <n v="0"/>
    <n v="0"/>
    <n v="10508"/>
    <n v="93"/>
    <n v="10283"/>
    <n v="7"/>
    <n v="9"/>
    <x v="0"/>
    <s v="NO"/>
    <x v="0"/>
    <s v="Venta Mala"/>
  </r>
  <r>
    <n v="1354718"/>
    <x v="6"/>
    <s v="Eugene Moren"/>
    <s v="85-113 Dunning Ave,Rosebery"/>
    <s v="Sydney"/>
    <s v="NSW"/>
    <x v="3"/>
    <x v="4"/>
    <s v="Medio"/>
    <s v="Resaltadores estilo tanque Steady Liquid Accent"/>
    <x v="0"/>
    <s v="Paquete pequeño"/>
    <x v="0"/>
    <d v="2014-09-09T00:00:00"/>
    <n v="131"/>
    <n v="284"/>
    <n v="153"/>
    <n v="22"/>
    <n v="6248"/>
    <n v="7.0000000000000007E-2"/>
    <n v="437.36"/>
    <n v="5810.64"/>
    <n v="93"/>
    <n v="10283"/>
    <n v="7"/>
    <n v="9"/>
    <x v="0"/>
    <s v="NO"/>
    <x v="0"/>
    <s v="Venta Mala"/>
  </r>
  <r>
    <n v="1354718"/>
    <x v="6"/>
    <s v="Eugene Moren"/>
    <s v="85-113 Dunning Ave,Rosebery"/>
    <s v="Sydney"/>
    <s v="NSW"/>
    <x v="2"/>
    <x v="4"/>
    <s v="No especificado"/>
    <s v="Resaltadores estilo tanque Steady Liquid Accent"/>
    <x v="0"/>
    <s v="Bolsa de envoltura"/>
    <x v="0"/>
    <d v="2014-09-09T00:00:00"/>
    <n v="131"/>
    <n v="284"/>
    <n v="153"/>
    <n v="42"/>
    <n v="11928"/>
    <n v="0.06"/>
    <n v="715.68"/>
    <n v="11212.32"/>
    <n v="93"/>
    <n v="10283"/>
    <n v="7"/>
    <n v="9"/>
    <x v="0"/>
    <s v="NO"/>
    <x v="0"/>
    <s v="Venta Mala"/>
  </r>
  <r>
    <n v="1355052"/>
    <x v="537"/>
    <s v="Vicky Freymann"/>
    <s v="501 George St,Sydney"/>
    <s v="Sydney"/>
    <s v="NSW"/>
    <x v="1"/>
    <x v="7"/>
    <s v="No especificado"/>
    <s v="Lámpara de trabajo polarizada 3Max con brazo de sujeción, gris claro"/>
    <x v="1"/>
    <s v="Caja mediana"/>
    <x v="0"/>
    <d v="2014-10-19T00:00:00"/>
    <n v="5616"/>
    <n v="13698"/>
    <n v="8082"/>
    <n v="18"/>
    <n v="246564"/>
    <n v="0"/>
    <n v="0"/>
    <n v="246564"/>
    <n v="2449"/>
    <n v="140769"/>
    <n v="15"/>
    <n v="10"/>
    <x v="0"/>
    <s v="SI"/>
    <x v="0"/>
    <s v="Buena Venta"/>
  </r>
  <r>
    <n v="1355417"/>
    <x v="384"/>
    <s v="Mike Gockenbach"/>
    <s v="180 High Street,Windsor"/>
    <s v="Melbourne"/>
    <s v="VIC"/>
    <x v="2"/>
    <x v="2"/>
    <s v="Medio"/>
    <s v="Clips de carpeta de OIC"/>
    <x v="0"/>
    <s v="Caja pequeña"/>
    <x v="0"/>
    <d v="2014-10-31T00:00:00"/>
    <n v="93"/>
    <n v="148"/>
    <n v="55"/>
    <n v="2"/>
    <n v="296"/>
    <n v="0.01"/>
    <n v="2.96"/>
    <n v="293.04000000000002"/>
    <n v="70"/>
    <n v="3689"/>
    <n v="27"/>
    <n v="10"/>
    <x v="0"/>
    <s v="NO"/>
    <x v="0"/>
    <s v="Venta Mala"/>
  </r>
  <r>
    <n v="1355782"/>
    <x v="225"/>
    <s v="Victoria Pisteka"/>
    <s v="Westfield Sydney,Sydney"/>
    <s v="Sydney"/>
    <s v="NSW"/>
    <x v="0"/>
    <x v="1"/>
    <s v="Crítico"/>
    <s v="Lámpara de trabajo polarizada 3Max con brazo de sujeción, gris claro"/>
    <x v="0"/>
    <s v="Caja pequeña"/>
    <x v="0"/>
    <d v="2014-09-12T00:00:00"/>
    <n v="5616"/>
    <n v="13698"/>
    <n v="8082"/>
    <n v="37"/>
    <n v="506826"/>
    <n v="0.01"/>
    <n v="5068.26"/>
    <n v="501757.74"/>
    <n v="2449"/>
    <n v="13301"/>
    <n v="10"/>
    <n v="9"/>
    <x v="0"/>
    <s v="SI"/>
    <x v="0"/>
    <s v="Venta Mala"/>
  </r>
  <r>
    <n v="1356148"/>
    <x v="148"/>
    <s v="Allen Armold"/>
    <s v="224A Gertrude St,Fitzroy"/>
    <s v="Melbourne"/>
    <s v="VIC"/>
    <x v="3"/>
    <x v="2"/>
    <s v="No especificado"/>
    <s v="Tiras organizadoras 3Max"/>
    <x v="0"/>
    <s v="Caja pequeña"/>
    <x v="0"/>
    <d v="2015-05-22T00:00:00"/>
    <n v="340"/>
    <n v="540"/>
    <n v="200"/>
    <n v="8"/>
    <n v="4320"/>
    <n v="0.02"/>
    <n v="86.4"/>
    <n v="4233.6000000000004"/>
    <n v="778"/>
    <n v="3647"/>
    <n v="20"/>
    <n v="5"/>
    <x v="1"/>
    <s v="NO"/>
    <x v="0"/>
    <s v="Venta Mala"/>
  </r>
  <r>
    <n v="1356513"/>
    <x v="153"/>
    <s v="Bart Watters"/>
    <s v="Westfield 1 Anderson St,Chatswood"/>
    <s v="Sydney"/>
    <s v="NSW"/>
    <x v="3"/>
    <x v="5"/>
    <s v="No especificado"/>
    <s v="Contestador automático digital 1726"/>
    <x v="0"/>
    <s v="Bolsa de envoltura"/>
    <x v="1"/>
    <d v="2014-09-18T00:00:00"/>
    <n v="882"/>
    <n v="2099"/>
    <n v="1217"/>
    <n v="29"/>
    <n v="60871"/>
    <n v="0.04"/>
    <n v="2434.84"/>
    <n v="58436.160000000003"/>
    <n v="481"/>
    <n v="7249"/>
    <n v="17"/>
    <n v="9"/>
    <x v="0"/>
    <s v="NO"/>
    <x v="1"/>
    <s v="Venta Mala"/>
  </r>
  <r>
    <n v="1356513"/>
    <x v="197"/>
    <s v="Arthur Gainer"/>
    <s v="180 High Street,Windsor"/>
    <s v="Melbourne"/>
    <s v="VIC"/>
    <x v="2"/>
    <x v="2"/>
    <s v="Alto"/>
    <s v="Aglutinantes antiadherentes artesanales"/>
    <x v="0"/>
    <s v="Paquete pequeño"/>
    <x v="1"/>
    <d v="2014-12-29T00:00:00"/>
    <n v="274"/>
    <n v="449"/>
    <n v="175"/>
    <n v="26"/>
    <n v="11674"/>
    <n v="0.08"/>
    <n v="933.92000000000007"/>
    <n v="10740.08"/>
    <n v="149"/>
    <n v="2762"/>
    <n v="26"/>
    <n v="12"/>
    <x v="0"/>
    <s v="NO"/>
    <x v="1"/>
    <s v="Venta Mala"/>
  </r>
  <r>
    <n v="1356513"/>
    <x v="549"/>
    <s v="Scot Coram"/>
    <s v="2-4 College Street, Darlinghurst"/>
    <s v="Sydney"/>
    <s v="NSW"/>
    <x v="1"/>
    <x v="5"/>
    <s v="Crítico"/>
    <s v="Carpetas de 3 anillos de uso general de Smiths"/>
    <x v="0"/>
    <s v="Paquete pequeño"/>
    <x v="0"/>
    <d v="2015-02-27T00:00:00"/>
    <n v="118"/>
    <n v="188"/>
    <n v="70"/>
    <n v="40"/>
    <n v="7520"/>
    <n v="0.05"/>
    <n v="376"/>
    <n v="7144"/>
    <n v="149"/>
    <n v="3669"/>
    <n v="25"/>
    <n v="2"/>
    <x v="1"/>
    <s v="NO"/>
    <x v="0"/>
    <s v="Venta Mala"/>
  </r>
  <r>
    <n v="1356513"/>
    <x v="550"/>
    <s v="Vivek Gonzalez"/>
    <s v="53 Riley Street,Woolloomooloo"/>
    <s v="Sydney"/>
    <s v="NSW"/>
    <x v="1"/>
    <x v="0"/>
    <s v="Crítico"/>
    <s v="Postes de encuadernación"/>
    <x v="0"/>
    <s v="Bolsa de envoltura"/>
    <x v="1"/>
    <d v="2014-12-08T00:00:00"/>
    <n v="350"/>
    <n v="574"/>
    <n v="224"/>
    <n v="2"/>
    <n v="1148"/>
    <n v="0.06"/>
    <n v="68.88"/>
    <n v="1079.1199999999999"/>
    <n v="501"/>
    <n v="2223"/>
    <n v="6"/>
    <n v="12"/>
    <x v="0"/>
    <s v="NO"/>
    <x v="0"/>
    <s v="Venta Mala"/>
  </r>
  <r>
    <n v="1356878"/>
    <x v="30"/>
    <s v="Valerie Dominguez"/>
    <s v="152 Bunnerong Road,Eastgardens"/>
    <s v="Sydney"/>
    <s v="NSW"/>
    <x v="1"/>
    <x v="0"/>
    <s v="No especificado"/>
    <s v="Carpetas económicas"/>
    <x v="0"/>
    <s v="Paquete pequeño"/>
    <x v="0"/>
    <d v="2013-08-17T00:00:00"/>
    <n v="133"/>
    <n v="208"/>
    <n v="75"/>
    <n v="7"/>
    <n v="1456"/>
    <n v="0.05"/>
    <n v="72.8"/>
    <n v="1383.2"/>
    <n v="149"/>
    <n v="7475"/>
    <n v="17"/>
    <n v="8"/>
    <x v="2"/>
    <s v="NO"/>
    <x v="1"/>
    <s v="Venta Mala"/>
  </r>
  <r>
    <n v="1357243"/>
    <x v="6"/>
    <s v="Eugene Moren"/>
    <s v="85-113 Dunning Ave,Rosebery"/>
    <s v="Sydney"/>
    <s v="NSW"/>
    <x v="0"/>
    <x v="4"/>
    <s v="No especificado"/>
    <s v="Lápices de colores DrawIt"/>
    <x v="0"/>
    <s v="Caja pequeña"/>
    <x v="0"/>
    <d v="2014-09-09T00:00:00"/>
    <n v="437"/>
    <n v="911"/>
    <n v="474"/>
    <n v="31"/>
    <n v="28241"/>
    <n v="0.08"/>
    <n v="2259.2800000000002"/>
    <n v="25981.72"/>
    <n v="225"/>
    <n v="26390"/>
    <n v="7"/>
    <n v="9"/>
    <x v="0"/>
    <s v="NO"/>
    <x v="0"/>
    <s v="Venta Mala"/>
  </r>
  <r>
    <n v="1357243"/>
    <x v="32"/>
    <s v="Gary Hansen"/>
    <s v="273 George Street,Sydney"/>
    <s v="Sydney"/>
    <s v="NSW"/>
    <x v="0"/>
    <x v="9"/>
    <s v="Alto"/>
    <s v="Carro de archivos personal multiuso y juego de ruedas, tres compartimentos apilables"/>
    <x v="1"/>
    <s v="Caja pequeña"/>
    <x v="0"/>
    <d v="2014-09-19T00:00:00"/>
    <n v="1495"/>
    <n v="3476"/>
    <n v="1981"/>
    <n v="27"/>
    <n v="93852"/>
    <n v="0"/>
    <n v="0"/>
    <n v="93852"/>
    <n v="822"/>
    <n v="115460"/>
    <n v="12"/>
    <n v="9"/>
    <x v="0"/>
    <s v="NO"/>
    <x v="0"/>
    <s v="Buena Venta"/>
  </r>
  <r>
    <n v="1357243"/>
    <x v="551"/>
    <s v="Dennis Kane"/>
    <s v="148 Pitt Street,Sydney"/>
    <s v="Sydney"/>
    <s v="NSW"/>
    <x v="0"/>
    <x v="0"/>
    <s v="Crítico"/>
    <s v="Chinchetas Smiths"/>
    <x v="0"/>
    <s v="Paquete pequeño"/>
    <x v="0"/>
    <d v="2013-02-26T00:00:00"/>
    <n v="94"/>
    <n v="188"/>
    <n v="94"/>
    <n v="28"/>
    <n v="5264"/>
    <n v="0.04"/>
    <n v="210.56"/>
    <n v="5053.4399999999996"/>
    <n v="79"/>
    <n v="7285"/>
    <n v="24"/>
    <n v="2"/>
    <x v="2"/>
    <s v="NO"/>
    <x v="0"/>
    <s v="Venta Mala"/>
  </r>
  <r>
    <n v="1358339"/>
    <x v="53"/>
    <s v="Thea Hudgings"/>
    <s v="240-242 Johnston Street,Fitzroy"/>
    <s v="Melbourne"/>
    <s v="VIC"/>
    <x v="1"/>
    <x v="2"/>
    <s v="Medio"/>
    <s v="Iluminador fluorescente Artisan Hi-Liter Comfort Grip, tinta amarilla"/>
    <x v="0"/>
    <s v="Caja pequeña"/>
    <x v="0"/>
    <d v="2013-05-11T00:00:00"/>
    <n v="105"/>
    <n v="195"/>
    <n v="90"/>
    <n v="23"/>
    <n v="4485"/>
    <n v="0.01"/>
    <n v="44.85"/>
    <n v="4440.1499999999996"/>
    <n v="163"/>
    <n v="8653"/>
    <n v="9"/>
    <n v="5"/>
    <x v="2"/>
    <s v="NO"/>
    <x v="0"/>
    <s v="Venta Mala"/>
  </r>
  <r>
    <n v="1358704"/>
    <x v="552"/>
    <s v="Steve Carroll"/>
    <s v="Macquarie Centre Cnr Herring Road &amp; Waterloo Road,Macquarie Park"/>
    <s v="Sydney"/>
    <s v="NSW"/>
    <x v="2"/>
    <x v="5"/>
    <s v="Alto"/>
    <s v="Cubos de Memo Alto"/>
    <x v="0"/>
    <s v="Caja pequeña"/>
    <x v="0"/>
    <d v="2015-08-12T00:00:00"/>
    <n v="332"/>
    <n v="518"/>
    <n v="186"/>
    <n v="50"/>
    <n v="25900"/>
    <n v="0.01"/>
    <n v="259"/>
    <n v="25641"/>
    <n v="204"/>
    <n v="13743"/>
    <n v="11"/>
    <n v="8"/>
    <x v="1"/>
    <s v="NO"/>
    <x v="1"/>
    <s v="Venta Mala"/>
  </r>
  <r>
    <n v="1359070"/>
    <x v="217"/>
    <s v="Aleksandra Gannaway"/>
    <s v="Hoyts Entertainment Quarter 122 Lang Road,Moore Park"/>
    <s v="Sydney"/>
    <s v="NSW"/>
    <x v="2"/>
    <x v="0"/>
    <s v="Medio"/>
    <s v="Sobres de colores"/>
    <x v="0"/>
    <s v="Bolsa de envoltura"/>
    <x v="0"/>
    <d v="2013-09-28T00:00:00"/>
    <n v="225"/>
    <n v="369"/>
    <n v="144"/>
    <n v="38"/>
    <n v="14022"/>
    <n v="0.03"/>
    <n v="420.65999999999997"/>
    <n v="13601.34"/>
    <n v="250"/>
    <n v="11619"/>
    <n v="26"/>
    <n v="9"/>
    <x v="2"/>
    <s v="NO"/>
    <x v="0"/>
    <s v="Venta Mala"/>
  </r>
  <r>
    <n v="1359101"/>
    <x v="485"/>
    <s v="Art Miller"/>
    <s v="8 Quay Street,Haymarket"/>
    <s v="Sydney"/>
    <s v="NSW"/>
    <x v="2"/>
    <x v="9"/>
    <s v="No especificado"/>
    <s v="Clips de carpeta de OIC"/>
    <x v="0"/>
    <s v="Caja pequeña"/>
    <x v="0"/>
    <d v="2014-07-19T00:00:00"/>
    <n v="93"/>
    <n v="148"/>
    <n v="55"/>
    <n v="6"/>
    <n v="888"/>
    <n v="0.09"/>
    <n v="79.92"/>
    <n v="808.08"/>
    <n v="70"/>
    <n v="4661"/>
    <n v="18"/>
    <n v="7"/>
    <x v="0"/>
    <s v="NO"/>
    <x v="1"/>
    <s v="Venta Mala"/>
  </r>
  <r>
    <n v="1359101"/>
    <x v="290"/>
    <s v="George Ashbrook"/>
    <s v="506 Swan Street,Richmond"/>
    <s v="Melbourne"/>
    <s v="VIC"/>
    <x v="3"/>
    <x v="2"/>
    <s v="Crítico"/>
    <s v="Clips de carpeta de OIC"/>
    <x v="0"/>
    <s v="Caja pequeña"/>
    <x v="0"/>
    <d v="2014-09-22T00:00:00"/>
    <n v="93"/>
    <n v="148"/>
    <n v="55"/>
    <n v="46"/>
    <n v="6808"/>
    <n v="0.03"/>
    <n v="204.23999999999998"/>
    <n v="6603.76"/>
    <n v="70"/>
    <n v="4661"/>
    <n v="21"/>
    <n v="9"/>
    <x v="0"/>
    <s v="NO"/>
    <x v="1"/>
    <s v="Venta Mala"/>
  </r>
  <r>
    <n v="1359101"/>
    <x v="146"/>
    <s v="Giulietta Baptist"/>
    <s v="Hoyts Entertainment Quarter 122 Lang Road,Moore Park"/>
    <s v="Sydney"/>
    <s v="NSW"/>
    <x v="2"/>
    <x v="0"/>
    <s v="Alto"/>
    <s v="Clips de carpeta de OIC"/>
    <x v="2"/>
    <s v="Paquete pequeño"/>
    <x v="0"/>
    <d v="2014-09-29T00:00:00"/>
    <n v="93"/>
    <n v="148"/>
    <n v="55"/>
    <n v="32"/>
    <n v="4736"/>
    <n v="0.08"/>
    <n v="378.88"/>
    <n v="4357.12"/>
    <n v="70"/>
    <n v="4661"/>
    <n v="28"/>
    <n v="9"/>
    <x v="0"/>
    <s v="NO"/>
    <x v="1"/>
    <s v="Venta Mala"/>
  </r>
  <r>
    <n v="1359435"/>
    <x v="374"/>
    <s v="Denise Monton"/>
    <s v="96 Liverpool St,Sydney"/>
    <s v="Sydney"/>
    <s v="NSW"/>
    <x v="1"/>
    <x v="7"/>
    <s v="Crítico"/>
    <s v="Tijeras de acero inoxidable preferidas de Apex"/>
    <x v="1"/>
    <s v="Caja pequeña"/>
    <x v="0"/>
    <d v="2015-05-25T00:00:00"/>
    <n v="250"/>
    <n v="568"/>
    <n v="318"/>
    <n v="8"/>
    <n v="4544"/>
    <n v="0.04"/>
    <n v="181.76"/>
    <n v="4362.24"/>
    <n v="360"/>
    <n v="11339"/>
    <n v="24"/>
    <n v="5"/>
    <x v="1"/>
    <s v="NO"/>
    <x v="1"/>
    <s v="Venta Mala"/>
  </r>
  <r>
    <n v="1359435"/>
    <x v="100"/>
    <s v="Gary Hwang"/>
    <s v="60 York St,Sydney"/>
    <s v="Sydney"/>
    <s v="NSW"/>
    <x v="3"/>
    <x v="13"/>
    <s v="Bajo"/>
    <s v="Postes de encuadernación"/>
    <x v="1"/>
    <s v="Caja pequeña"/>
    <x v="0"/>
    <d v="2013-12-15T00:00:00"/>
    <n v="350"/>
    <n v="574"/>
    <n v="224"/>
    <n v="31"/>
    <n v="17794"/>
    <n v="0.01"/>
    <n v="177.94"/>
    <n v="17616.060000000001"/>
    <n v="501"/>
    <n v="11332"/>
    <n v="8"/>
    <n v="12"/>
    <x v="2"/>
    <s v="NO"/>
    <x v="1"/>
    <s v="Venta Mala"/>
  </r>
  <r>
    <n v="1359435"/>
    <x v="420"/>
    <s v="Clay Ludtke"/>
    <s v="7 Khartoum Rd,Macquarie Park"/>
    <s v="Sydney"/>
    <s v="NSW"/>
    <x v="2"/>
    <x v="11"/>
    <s v="Medio"/>
    <s v="Etiquetas Artisan 478"/>
    <x v="1"/>
    <s v="Caja pequeña"/>
    <x v="0"/>
    <d v="2014-02-12T00:00:00"/>
    <n v="314"/>
    <n v="491"/>
    <n v="177"/>
    <n v="23"/>
    <n v="11293"/>
    <n v="0.01"/>
    <n v="112.93"/>
    <n v="11180.07"/>
    <n v="50"/>
    <n v="11759"/>
    <n v="4"/>
    <n v="1"/>
    <x v="0"/>
    <s v="NO"/>
    <x v="0"/>
    <s v="Venta Mala"/>
  </r>
  <r>
    <n v="1359800"/>
    <x v="357"/>
    <s v="Sung Shariari"/>
    <s v="6/15 Cross Street,Double Bay"/>
    <s v="Sydney"/>
    <s v="NSW"/>
    <x v="1"/>
    <x v="9"/>
    <s v="Bajo"/>
    <s v="Tijeras de acero inoxidable preferidas de Apex"/>
    <x v="0"/>
    <s v="Caja pequeña"/>
    <x v="0"/>
    <d v="2013-10-31T00:00:00"/>
    <n v="250"/>
    <n v="568"/>
    <n v="318"/>
    <n v="44"/>
    <n v="24992"/>
    <n v="0.01"/>
    <n v="249.92000000000002"/>
    <n v="24742.080000000002"/>
    <n v="360"/>
    <n v="11330"/>
    <n v="29"/>
    <n v="10"/>
    <x v="2"/>
    <s v="NO"/>
    <x v="0"/>
    <s v="Venta Mala"/>
  </r>
  <r>
    <n v="1359800"/>
    <x v="53"/>
    <s v="Liz Pelletier"/>
    <s v="79 Elliott St,Balmain"/>
    <s v="Sydney"/>
    <s v="NSW"/>
    <x v="1"/>
    <x v="6"/>
    <s v="Crítico"/>
    <s v="Etiquetas autoadhesivas para encuadernación con anillas"/>
    <x v="0"/>
    <s v="Bolsa de envoltura"/>
    <x v="0"/>
    <d v="2013-05-10T00:00:00"/>
    <n v="218"/>
    <n v="352"/>
    <n v="134"/>
    <n v="22"/>
    <n v="7744"/>
    <n v="0.09"/>
    <n v="696.95999999999992"/>
    <n v="7047.04"/>
    <n v="683"/>
    <n v="16361"/>
    <n v="9"/>
    <n v="5"/>
    <x v="2"/>
    <s v="NO"/>
    <x v="0"/>
    <s v="Venta Mala"/>
  </r>
  <r>
    <n v="1360165"/>
    <x v="475"/>
    <s v="Ritsa Hightower"/>
    <s v="1/160 Anzac Parade,Kensington"/>
    <s v="Sydney"/>
    <s v="NSW"/>
    <x v="3"/>
    <x v="1"/>
    <s v="Alto"/>
    <s v="Etiquetas Artisan 474"/>
    <x v="0"/>
    <s v="Bolsa de envoltura"/>
    <x v="1"/>
    <d v="2014-05-13T00:00:00"/>
    <n v="184"/>
    <n v="288"/>
    <n v="104"/>
    <n v="12"/>
    <n v="3456"/>
    <n v="0.01"/>
    <n v="34.56"/>
    <n v="3421.44"/>
    <n v="99"/>
    <n v="4611"/>
    <n v="8"/>
    <n v="5"/>
    <x v="0"/>
    <s v="NO"/>
    <x v="0"/>
    <s v="Venta Mala"/>
  </r>
  <r>
    <n v="1360531"/>
    <x v="18"/>
    <s v="Paul MacIntyre"/>
    <s v="60 Commercial Rd,Prahran"/>
    <s v="Melbourne"/>
    <s v="VIC"/>
    <x v="1"/>
    <x v="8"/>
    <s v="Alto"/>
    <s v="Lápices de colores DrawIt"/>
    <x v="0"/>
    <s v="Caja pequeña"/>
    <x v="0"/>
    <d v="2013-10-22T00:00:00"/>
    <n v="437"/>
    <n v="911"/>
    <n v="474"/>
    <n v="10"/>
    <n v="9110"/>
    <n v="0.04"/>
    <n v="364.40000000000003"/>
    <n v="8745.6"/>
    <n v="225"/>
    <n v="92483"/>
    <n v="20"/>
    <n v="10"/>
    <x v="2"/>
    <s v="NO"/>
    <x v="0"/>
    <s v="Buena Venta"/>
  </r>
  <r>
    <n v="1360531"/>
    <x v="191"/>
    <s v="Benjamin Patterson"/>
    <s v="1-2/299 Sussex St,Sydney"/>
    <s v="Sydney"/>
    <s v="NSW"/>
    <x v="0"/>
    <x v="6"/>
    <s v="Medio"/>
    <s v="Tijeras de oficina de Apex"/>
    <x v="0"/>
    <s v="Caja pequeña"/>
    <x v="0"/>
    <d v="2014-08-12T00:00:00"/>
    <n v="94"/>
    <n v="208"/>
    <n v="114"/>
    <n v="16"/>
    <n v="3328"/>
    <n v="0"/>
    <n v="0"/>
    <n v="3328"/>
    <n v="256"/>
    <n v="7669"/>
    <n v="11"/>
    <n v="8"/>
    <x v="0"/>
    <s v="NO"/>
    <x v="0"/>
    <s v="Venta Mala"/>
  </r>
  <r>
    <n v="1360531"/>
    <x v="52"/>
    <s v="Nathan Mautz"/>
    <s v="412 Brunswick St,Fitzroy"/>
    <s v="Melbourne"/>
    <s v="VIC"/>
    <x v="1"/>
    <x v="2"/>
    <s v="Crítico"/>
    <s v="Lápices de colores DrawIt, juego de 48 colores"/>
    <x v="0"/>
    <s v="Caja pequeña"/>
    <x v="0"/>
    <d v="2014-09-25T00:00:00"/>
    <n v="2156"/>
    <n v="3655"/>
    <n v="1499"/>
    <n v="13"/>
    <n v="47515"/>
    <n v="0.08"/>
    <n v="3801.2000000000003"/>
    <n v="43713.8"/>
    <n v="1389"/>
    <n v="41329"/>
    <n v="23"/>
    <n v="9"/>
    <x v="0"/>
    <s v="NO"/>
    <x v="1"/>
    <s v="Venta Mala"/>
  </r>
  <r>
    <n v="1360531"/>
    <x v="78"/>
    <s v="Corinna Mitchell"/>
    <s v="27 Greenfield Parade,Bankstown"/>
    <s v="Sydney"/>
    <s v="NSW"/>
    <x v="0"/>
    <x v="5"/>
    <s v="Crítico"/>
    <s v="Rotuladores fluorescentes artesanales de estilo de escritorio de alto litro"/>
    <x v="0"/>
    <s v="Caja pequeña"/>
    <x v="0"/>
    <d v="2013-07-31T00:00:00"/>
    <n v="176"/>
    <n v="338"/>
    <n v="162"/>
    <n v="11"/>
    <n v="3718"/>
    <n v="0.03"/>
    <n v="111.53999999999999"/>
    <n v="3606.46"/>
    <n v="85"/>
    <n v="9631"/>
    <n v="30"/>
    <n v="7"/>
    <x v="2"/>
    <s v="NO"/>
    <x v="0"/>
    <s v="Venta Mala"/>
  </r>
  <r>
    <n v="1360531"/>
    <x v="283"/>
    <s v="Cindy Chapman"/>
    <s v="53-55 Liverpool St,Sydney"/>
    <s v="Sydney"/>
    <s v="NSW"/>
    <x v="2"/>
    <x v="0"/>
    <s v="Medio"/>
    <s v="Sobres de colores"/>
    <x v="2"/>
    <s v="Paquete pequeño"/>
    <x v="0"/>
    <d v="2014-10-02T00:00:00"/>
    <n v="225"/>
    <n v="369"/>
    <n v="144"/>
    <n v="18"/>
    <n v="6642"/>
    <n v="0.04"/>
    <n v="265.68"/>
    <n v="6376.32"/>
    <n v="250"/>
    <n v="8355"/>
    <n v="27"/>
    <n v="9"/>
    <x v="0"/>
    <s v="NO"/>
    <x v="1"/>
    <s v="Venta Mala"/>
  </r>
  <r>
    <n v="1360531"/>
    <x v="146"/>
    <s v="Giulietta Baptist"/>
    <s v="Hoyts Entertainment Quarter 122 Lang Road,Moore Park"/>
    <s v="Sydney"/>
    <s v="NSW"/>
    <x v="1"/>
    <x v="0"/>
    <s v="Medio"/>
    <s v="Lápices de colores DrawIt, juego de 48 colores"/>
    <x v="0"/>
    <s v="Bolsa de envoltura"/>
    <x v="0"/>
    <d v="2014-09-29T00:00:00"/>
    <n v="2156"/>
    <n v="3655"/>
    <n v="1499"/>
    <n v="21"/>
    <n v="76755"/>
    <n v="0.06"/>
    <n v="4605.3"/>
    <n v="72149.7"/>
    <n v="1389"/>
    <n v="41329"/>
    <n v="28"/>
    <n v="9"/>
    <x v="0"/>
    <s v="NO"/>
    <x v="0"/>
    <s v="Venta Mala"/>
  </r>
  <r>
    <n v="1360531"/>
    <x v="283"/>
    <s v="Cindy Chapman"/>
    <s v="53-55 Liverpool St,Sydney"/>
    <s v="Sydney"/>
    <s v="NSW"/>
    <x v="2"/>
    <x v="0"/>
    <s v="Medio"/>
    <s v="Tijeras de oficina de Apex"/>
    <x v="1"/>
    <s v="Caja grande"/>
    <x v="1"/>
    <d v="2014-10-02T00:00:00"/>
    <n v="94"/>
    <n v="208"/>
    <n v="114"/>
    <n v="10"/>
    <n v="2080"/>
    <n v="0.01"/>
    <n v="20.8"/>
    <n v="2059.1999999999998"/>
    <n v="256"/>
    <n v="7669"/>
    <n v="27"/>
    <n v="9"/>
    <x v="0"/>
    <s v="NO"/>
    <x v="1"/>
    <s v="Venta Mala"/>
  </r>
  <r>
    <n v="1360531"/>
    <x v="117"/>
    <s v="Matthew Grinstein"/>
    <s v="105 Pitt St,Sydney"/>
    <s v="Sydney"/>
    <s v="NSW"/>
    <x v="2"/>
    <x v="13"/>
    <s v="Alto"/>
    <s v="Creator Tiza Antipolvo, 12/Paquete"/>
    <x v="0"/>
    <s v="Caja pequeña"/>
    <x v="0"/>
    <d v="2014-12-28T00:00:00"/>
    <n v="109"/>
    <n v="182"/>
    <n v="73"/>
    <n v="9"/>
    <n v="1638"/>
    <n v="0.04"/>
    <n v="65.52"/>
    <n v="1572.48"/>
    <n v="100"/>
    <n v="8160"/>
    <n v="27"/>
    <n v="12"/>
    <x v="0"/>
    <s v="NO"/>
    <x v="0"/>
    <s v="Venta Mala"/>
  </r>
  <r>
    <n v="1360896"/>
    <x v="283"/>
    <s v="Cindy Chapman"/>
    <s v="53-55 Liverpool St,Sydney"/>
    <s v="Sydney"/>
    <s v="NSW"/>
    <x v="1"/>
    <x v="0"/>
    <s v="No especificado"/>
    <s v="Tijeras de oficina de Apex"/>
    <x v="0"/>
    <s v="Bolsa de envoltura"/>
    <x v="0"/>
    <d v="2014-10-02T00:00:00"/>
    <n v="94"/>
    <n v="208"/>
    <n v="114"/>
    <n v="41"/>
    <n v="8528"/>
    <n v="0.02"/>
    <n v="170.56"/>
    <n v="8357.44"/>
    <n v="256"/>
    <n v="7669"/>
    <n v="27"/>
    <n v="9"/>
    <x v="0"/>
    <s v="NO"/>
    <x v="0"/>
    <s v="Venta Mala"/>
  </r>
  <r>
    <n v="1361261"/>
    <x v="339"/>
    <s v="Ritsa Hightower"/>
    <s v="1/160 Anzac Parade,Kensington"/>
    <s v="Sydney"/>
    <s v="NSW"/>
    <x v="3"/>
    <x v="1"/>
    <s v="Medio"/>
    <s v="PastelOceen Roud &amp; Seel Sobres Expansivos"/>
    <x v="1"/>
    <s v="Caja pequeña"/>
    <x v="0"/>
    <d v="2014-10-07T00:00:00"/>
    <n v="5429"/>
    <n v="9048"/>
    <n v="3619"/>
    <n v="24"/>
    <n v="217152"/>
    <n v="0.08"/>
    <n v="17372.16"/>
    <n v="199779.84"/>
    <n v="1999"/>
    <n v="8669"/>
    <n v="6"/>
    <n v="10"/>
    <x v="0"/>
    <s v="SI"/>
    <x v="1"/>
    <s v="Venta Mala"/>
  </r>
  <r>
    <n v="1361261"/>
    <x v="283"/>
    <s v="Cindy Chapman"/>
    <s v="53-55 Liverpool St,Sydney"/>
    <s v="Sydney"/>
    <s v="NSW"/>
    <x v="3"/>
    <x v="0"/>
    <s v="Bajo"/>
    <s v="Tijeras de oficina de Apex"/>
    <x v="0"/>
    <s v="Caja pequeña"/>
    <x v="0"/>
    <d v="2014-10-02T00:00:00"/>
    <n v="94"/>
    <n v="208"/>
    <n v="114"/>
    <n v="5"/>
    <n v="1040"/>
    <n v="0.06"/>
    <n v="62.4"/>
    <n v="977.6"/>
    <n v="256"/>
    <n v="7669"/>
    <n v="27"/>
    <n v="9"/>
    <x v="0"/>
    <s v="NO"/>
    <x v="1"/>
    <s v="Venta Mala"/>
  </r>
  <r>
    <n v="1361261"/>
    <x v="283"/>
    <s v="Cindy Chapman"/>
    <s v="53-55 Liverpool St,Sydney"/>
    <s v="Sydney"/>
    <s v="NSW"/>
    <x v="1"/>
    <x v="0"/>
    <s v="No especificado"/>
    <s v="Lápices Reciclados Steady EarthWrite, Medio Suave, #2"/>
    <x v="0"/>
    <s v="Caja pequeña"/>
    <x v="0"/>
    <d v="2014-10-02T00:00:00"/>
    <n v="90"/>
    <n v="210"/>
    <n v="120"/>
    <n v="24"/>
    <n v="5040"/>
    <n v="0.04"/>
    <n v="201.6"/>
    <n v="4838.3999999999996"/>
    <n v="70"/>
    <n v="7669"/>
    <n v="27"/>
    <n v="9"/>
    <x v="0"/>
    <s v="NO"/>
    <x v="0"/>
    <s v="Venta Mala"/>
  </r>
  <r>
    <n v="1361261"/>
    <x v="283"/>
    <s v="Cindy Chapman"/>
    <s v="53-55 Liverpool St,Sydney"/>
    <s v="Sydney"/>
    <s v="NSW"/>
    <x v="1"/>
    <x v="0"/>
    <s v="Medio"/>
    <s v="Tijeras de oficina de Apex"/>
    <x v="0"/>
    <s v="Caja pequeña"/>
    <x v="0"/>
    <d v="2014-10-02T00:00:00"/>
    <n v="94"/>
    <n v="208"/>
    <n v="114"/>
    <n v="14"/>
    <n v="2912"/>
    <n v="0.02"/>
    <n v="58.24"/>
    <n v="2853.76"/>
    <n v="256"/>
    <n v="7669"/>
    <n v="27"/>
    <n v="9"/>
    <x v="0"/>
    <s v="NO"/>
    <x v="0"/>
    <s v="Venta Mala"/>
  </r>
  <r>
    <n v="1361261"/>
    <x v="218"/>
    <s v="Katrina Edelman"/>
    <s v="Westfield Miranda, 600 Kingsway,Miranda"/>
    <s v="Sydney"/>
    <s v="NSW"/>
    <x v="2"/>
    <x v="11"/>
    <s v="No especificado"/>
    <s v="Clips de carpeta de metal Smiths Bulk Pack"/>
    <x v="2"/>
    <s v="Paquete pequeño"/>
    <x v="0"/>
    <d v="2015-04-11T00:00:00"/>
    <n v="395"/>
    <n v="608"/>
    <n v="213"/>
    <n v="27"/>
    <n v="16416"/>
    <n v="7.0000000000000007E-2"/>
    <n v="1149.1200000000001"/>
    <n v="15266.88"/>
    <n v="182"/>
    <n v="41563"/>
    <n v="10"/>
    <n v="4"/>
    <x v="1"/>
    <s v="NO"/>
    <x v="0"/>
    <s v="Venta Mala"/>
  </r>
  <r>
    <n v="1361626"/>
    <x v="475"/>
    <s v="Murichelle Moray"/>
    <s v="6 Mary St,Newtown"/>
    <s v="Sydney"/>
    <s v="NSW"/>
    <x v="3"/>
    <x v="7"/>
    <s v="Medio"/>
    <s v="Lápices de colores DrawIt"/>
    <x v="0"/>
    <s v="Caja pequeña"/>
    <x v="0"/>
    <d v="2014-05-12T00:00:00"/>
    <n v="437"/>
    <n v="911"/>
    <n v="474"/>
    <n v="6"/>
    <n v="5466"/>
    <n v="0.06"/>
    <n v="327.96"/>
    <n v="5138.04"/>
    <n v="225"/>
    <n v="92520"/>
    <n v="8"/>
    <n v="5"/>
    <x v="0"/>
    <s v="NO"/>
    <x v="0"/>
    <s v="Buena Venta"/>
  </r>
  <r>
    <n v="1361992"/>
    <x v="421"/>
    <s v="Philip Brown"/>
    <s v="499-501 Lygon Street,Carlton North"/>
    <s v="Melbourne"/>
    <s v="VIC"/>
    <x v="2"/>
    <x v="8"/>
    <s v="No especificado"/>
    <s v="Carpetas de 3 anillos de uso general de Smiths"/>
    <x v="0"/>
    <s v="Caja pequeña"/>
    <x v="0"/>
    <d v="2014-09-13T00:00:00"/>
    <n v="118"/>
    <n v="188"/>
    <n v="70"/>
    <n v="28"/>
    <n v="5264"/>
    <n v="0.05"/>
    <n v="263.2"/>
    <n v="5000.8"/>
    <n v="149"/>
    <n v="7688"/>
    <n v="11"/>
    <n v="9"/>
    <x v="0"/>
    <s v="NO"/>
    <x v="0"/>
    <s v="Venta Mala"/>
  </r>
  <r>
    <n v="1361992"/>
    <x v="214"/>
    <s v="Jim Kriz"/>
    <s v="85-113 Dunning Ave,Roseberry"/>
    <s v="Sydney"/>
    <s v="NSW"/>
    <x v="3"/>
    <x v="4"/>
    <s v="Alto"/>
    <s v="Smiths Pen Style Liquid Stix; Surtido (amarillo, rosa, verde, azul, naranja), 5/Paquete"/>
    <x v="0"/>
    <s v="Bolsa de envoltura"/>
    <x v="0"/>
    <d v="2014-08-01T00:00:00"/>
    <n v="388"/>
    <n v="647"/>
    <n v="259"/>
    <n v="23"/>
    <n v="14881"/>
    <n v="0.06"/>
    <n v="892.86"/>
    <n v="13988.14"/>
    <n v="122"/>
    <n v="11842"/>
    <n v="28"/>
    <n v="8"/>
    <x v="0"/>
    <s v="NO"/>
    <x v="0"/>
    <s v="Venta Mala"/>
  </r>
  <r>
    <n v="1361992"/>
    <x v="53"/>
    <s v="Thea Hudgings"/>
    <s v="240-242 Johnston Street,Fitzroy"/>
    <s v="Melbourne"/>
    <s v="VIC"/>
    <x v="1"/>
    <x v="2"/>
    <s v="Medio"/>
    <s v="Smiths Paper Clips"/>
    <x v="0"/>
    <s v="Caja pequeña"/>
    <x v="0"/>
    <d v="2013-05-11T00:00:00"/>
    <n v="153"/>
    <n v="247"/>
    <n v="94"/>
    <n v="16"/>
    <n v="3952"/>
    <n v="0.01"/>
    <n v="39.520000000000003"/>
    <n v="3912.48"/>
    <n v="102"/>
    <n v="11842"/>
    <n v="9"/>
    <n v="5"/>
    <x v="2"/>
    <s v="NO"/>
    <x v="1"/>
    <s v="Venta Mala"/>
  </r>
  <r>
    <n v="1362357"/>
    <x v="146"/>
    <s v="Giulietta Baptist"/>
    <s v="Hoyts Entertainment Quarter 122 Lang Road,Moore Park"/>
    <s v="Sydney"/>
    <s v="NSW"/>
    <x v="0"/>
    <x v="0"/>
    <s v="Alto"/>
    <s v="Resaltadores estilo tanque Steady Liquid Accent"/>
    <x v="1"/>
    <s v="Paquete pequeño"/>
    <x v="0"/>
    <d v="2014-09-29T00:00:00"/>
    <n v="131"/>
    <n v="284"/>
    <n v="153"/>
    <n v="18"/>
    <n v="5112"/>
    <n v="0.03"/>
    <n v="153.35999999999999"/>
    <n v="4958.6400000000003"/>
    <n v="93"/>
    <n v="9769"/>
    <n v="28"/>
    <n v="9"/>
    <x v="0"/>
    <s v="NO"/>
    <x v="1"/>
    <s v="Venta Mala"/>
  </r>
  <r>
    <n v="1362357"/>
    <x v="146"/>
    <s v="Giulietta Baptist"/>
    <s v="Hoyts Entertainment Quarter 122 Lang Road,Moore Park"/>
    <s v="Sydney"/>
    <s v="NSW"/>
    <x v="0"/>
    <x v="0"/>
    <s v="Bajo"/>
    <s v="Resaltadores estilo tanque Steady Liquid Accent"/>
    <x v="0"/>
    <s v="Bolsa de envoltura"/>
    <x v="0"/>
    <d v="2014-09-29T00:00:00"/>
    <n v="131"/>
    <n v="284"/>
    <n v="153"/>
    <n v="5"/>
    <n v="1420"/>
    <n v="0.09"/>
    <n v="127.8"/>
    <n v="1292.2"/>
    <n v="93"/>
    <n v="9769"/>
    <n v="28"/>
    <n v="9"/>
    <x v="0"/>
    <s v="NO"/>
    <x v="1"/>
    <s v="Venta Mala"/>
  </r>
  <r>
    <n v="1362722"/>
    <x v="343"/>
    <s v="Christopher Martinez"/>
    <s v="188 Pitt Street,Sydney"/>
    <s v="Sydney"/>
    <s v="NSW"/>
    <x v="1"/>
    <x v="0"/>
    <s v="Crítico"/>
    <s v="Chinchetas OIC"/>
    <x v="0"/>
    <s v="Bolsa de envoltura"/>
    <x v="0"/>
    <d v="2014-09-29T00:00:00"/>
    <n v="71"/>
    <n v="114"/>
    <n v="43"/>
    <n v="23"/>
    <n v="2622"/>
    <n v="7.0000000000000007E-2"/>
    <n v="183.54000000000002"/>
    <n v="2438.46"/>
    <n v="70"/>
    <n v="982"/>
    <n v="29"/>
    <n v="9"/>
    <x v="0"/>
    <s v="NO"/>
    <x v="1"/>
    <s v="Venta Mala"/>
  </r>
  <r>
    <n v="1362722"/>
    <x v="26"/>
    <s v="Sandra Glassco"/>
    <s v="224A Gertrude St,Fitzroy"/>
    <s v="Melbourne"/>
    <s v="VIC"/>
    <x v="0"/>
    <x v="2"/>
    <s v="Crítico"/>
    <s v="Chinchetas Smiths"/>
    <x v="0"/>
    <s v="Bolsa de envoltura"/>
    <x v="1"/>
    <d v="2015-02-21T00:00:00"/>
    <n v="94"/>
    <n v="188"/>
    <n v="94"/>
    <n v="8"/>
    <n v="1504"/>
    <n v="0.01"/>
    <n v="15.040000000000001"/>
    <n v="1488.96"/>
    <n v="79"/>
    <n v="6654"/>
    <n v="18"/>
    <n v="2"/>
    <x v="1"/>
    <s v="NO"/>
    <x v="1"/>
    <s v="Venta Mala"/>
  </r>
  <r>
    <n v="1362722"/>
    <x v="343"/>
    <s v="Christopher Martinez"/>
    <s v="188 Pitt Street,Sydney"/>
    <s v="Sydney"/>
    <s v="NSW"/>
    <x v="2"/>
    <x v="0"/>
    <s v="Crítico"/>
    <s v="Chinchetas OIC"/>
    <x v="0"/>
    <s v="Bolsa de envoltura"/>
    <x v="0"/>
    <d v="2014-09-29T00:00:00"/>
    <n v="71"/>
    <n v="114"/>
    <n v="43"/>
    <n v="2"/>
    <n v="228"/>
    <n v="0.03"/>
    <n v="6.84"/>
    <n v="221.16"/>
    <n v="70"/>
    <n v="982"/>
    <n v="29"/>
    <n v="9"/>
    <x v="0"/>
    <s v="NO"/>
    <x v="0"/>
    <s v="Venta Mala"/>
  </r>
  <r>
    <n v="1362722"/>
    <x v="239"/>
    <s v="Ritsa Hightower"/>
    <s v="1/160 Anzac Parade,Kensington"/>
    <s v="Sydney"/>
    <s v="NSW"/>
    <x v="1"/>
    <x v="1"/>
    <s v="Crítico"/>
    <s v="Resaltadores estilo tanque Steady Liquid Accent"/>
    <x v="2"/>
    <s v="Paquete pequeño"/>
    <x v="1"/>
    <d v="2014-12-05T00:00:00"/>
    <n v="131"/>
    <n v="284"/>
    <n v="153"/>
    <n v="10"/>
    <n v="2840"/>
    <n v="0.01"/>
    <n v="28.400000000000002"/>
    <n v="2811.6"/>
    <n v="93"/>
    <n v="6859"/>
    <n v="1"/>
    <n v="12"/>
    <x v="0"/>
    <s v="NO"/>
    <x v="1"/>
    <s v="Venta Mala"/>
  </r>
  <r>
    <n v="1362722"/>
    <x v="343"/>
    <s v="Christopher Martinez"/>
    <s v="188 Pitt Street,Sydney"/>
    <s v="Sydney"/>
    <s v="NSW"/>
    <x v="1"/>
    <x v="0"/>
    <s v="Bajo"/>
    <s v="Chinchetas OIC"/>
    <x v="2"/>
    <s v="Paquete pequeño"/>
    <x v="0"/>
    <d v="2014-09-29T00:00:00"/>
    <n v="71"/>
    <n v="114"/>
    <n v="43"/>
    <n v="11"/>
    <n v="1254"/>
    <n v="0.06"/>
    <n v="75.239999999999995"/>
    <n v="1178.76"/>
    <n v="70"/>
    <n v="982"/>
    <n v="29"/>
    <n v="9"/>
    <x v="0"/>
    <s v="NO"/>
    <x v="0"/>
    <s v="Venta Mala"/>
  </r>
  <r>
    <n v="1363087"/>
    <x v="304"/>
    <s v="Laurel Elliston"/>
    <s v="1 John St,Waterloo"/>
    <s v="Sydney"/>
    <s v="NSW"/>
    <x v="1"/>
    <x v="13"/>
    <s v="Crítico"/>
    <s v="Clips de carpeta de OIC"/>
    <x v="0"/>
    <s v="Bolsa de envoltura"/>
    <x v="0"/>
    <d v="2016-11-28T00:00:00"/>
    <n v="93"/>
    <n v="148"/>
    <n v="55"/>
    <n v="2"/>
    <n v="296"/>
    <n v="0.06"/>
    <n v="17.759999999999998"/>
    <n v="278.24"/>
    <n v="70"/>
    <n v="982"/>
    <n v="26"/>
    <n v="11"/>
    <x v="3"/>
    <s v="NO"/>
    <x v="0"/>
    <s v="Venta Mala"/>
  </r>
  <r>
    <n v="1363087"/>
    <x v="44"/>
    <s v="Sylvia Foulston"/>
    <s v="152 Bunnerong Road,Eastgardens"/>
    <s v="Sydney"/>
    <s v="NSW"/>
    <x v="1"/>
    <x v="0"/>
    <s v="Crítico"/>
    <s v="Teclado programable Adesso de 142 teclas"/>
    <x v="1"/>
    <s v="Caja pequeña"/>
    <x v="0"/>
    <d v="2013-02-23T00:00:00"/>
    <n v="3202"/>
    <n v="15248"/>
    <n v="12046"/>
    <n v="8"/>
    <n v="121984"/>
    <n v="0.05"/>
    <n v="6099.2000000000007"/>
    <n v="115884.8"/>
    <n v="400"/>
    <n v="372101"/>
    <n v="23"/>
    <n v="2"/>
    <x v="2"/>
    <s v="SI"/>
    <x v="0"/>
    <s v="Buena Venta"/>
  </r>
  <r>
    <n v="1363453"/>
    <x v="276"/>
    <s v="Patrick OBrill"/>
    <s v="53 Riley Street,Woolloomooloo"/>
    <s v="Sydney"/>
    <s v="NSW"/>
    <x v="1"/>
    <x v="0"/>
    <s v="Medio"/>
    <s v="Tijeras Apex Box Cutter"/>
    <x v="0"/>
    <s v="Bolsa de envoltura"/>
    <x v="0"/>
    <d v="2014-01-19T00:00:00"/>
    <n v="419"/>
    <n v="1023"/>
    <n v="604"/>
    <n v="3"/>
    <n v="3069"/>
    <n v="0.01"/>
    <n v="30.69"/>
    <n v="3038.31"/>
    <n v="468"/>
    <n v="19302"/>
    <n v="17"/>
    <n v="1"/>
    <x v="0"/>
    <s v="NO"/>
    <x v="0"/>
    <s v="Venta Mala"/>
  </r>
  <r>
    <n v="1363818"/>
    <x v="71"/>
    <s v="Patrick OBrill"/>
    <s v="53 Riley Street,Woolloomooloo"/>
    <s v="Sydney"/>
    <s v="NSW"/>
    <x v="0"/>
    <x v="0"/>
    <s v="Crítico"/>
    <s v="Discos DVD-RAM láser"/>
    <x v="0"/>
    <s v="Bolsa de envoltura"/>
    <x v="0"/>
    <d v="2014-10-06T00:00:00"/>
    <n v="2018"/>
    <n v="3541"/>
    <n v="1523"/>
    <n v="18"/>
    <n v="63738"/>
    <n v="0.01"/>
    <n v="637.38"/>
    <n v="63100.62"/>
    <n v="199"/>
    <n v="17904"/>
    <n v="4"/>
    <n v="10"/>
    <x v="0"/>
    <s v="NO"/>
    <x v="0"/>
    <s v="Venta Mala"/>
  </r>
  <r>
    <n v="1364183"/>
    <x v="102"/>
    <s v="Tom Stivers"/>
    <s v="21 Wentworth St,Parramatta"/>
    <s v="Sydney"/>
    <s v="NSW"/>
    <x v="0"/>
    <x v="6"/>
    <s v="No especificado"/>
    <s v="Papel Pergamino Alto, Colores Surtidos"/>
    <x v="0"/>
    <s v="Bolsa de envoltura"/>
    <x v="0"/>
    <d v="2015-03-02T00:00:00"/>
    <n v="459"/>
    <n v="728"/>
    <n v="269"/>
    <n v="49"/>
    <n v="35672"/>
    <n v="0.04"/>
    <n v="1426.88"/>
    <n v="34245.120000000003"/>
    <n v="1115"/>
    <n v="30370"/>
    <n v="3"/>
    <n v="2"/>
    <x v="1"/>
    <s v="NO"/>
    <x v="0"/>
    <s v="Venta Mala"/>
  </r>
  <r>
    <n v="1364183"/>
    <x v="283"/>
    <s v="Cindy Chapman"/>
    <s v="53-55 Liverpool St,Sydney"/>
    <s v="Sydney"/>
    <s v="NSW"/>
    <x v="2"/>
    <x v="0"/>
    <s v="Crítico"/>
    <s v="Artisan 48 Etiquetas"/>
    <x v="0"/>
    <s v="Paquete pequeño"/>
    <x v="0"/>
    <d v="2014-10-02T00:00:00"/>
    <n v="384"/>
    <n v="630"/>
    <n v="246"/>
    <n v="33"/>
    <n v="20790"/>
    <n v="0.05"/>
    <n v="1039.5"/>
    <n v="19750.5"/>
    <n v="50"/>
    <n v="30970"/>
    <n v="27"/>
    <n v="9"/>
    <x v="0"/>
    <s v="NO"/>
    <x v="0"/>
    <s v="Venta Mala"/>
  </r>
  <r>
    <n v="1364183"/>
    <x v="553"/>
    <s v="Nathan Mautz"/>
    <s v="412 Brunswick St,Fitzroy"/>
    <s v="Melbourne"/>
    <s v="VIC"/>
    <x v="3"/>
    <x v="2"/>
    <s v="Crítico"/>
    <s v="Juego de lápices de color PastelOcean"/>
    <x v="0"/>
    <s v="Bolsa de envoltura"/>
    <x v="0"/>
    <d v="2014-10-05T00:00:00"/>
    <n v="1111"/>
    <n v="1984"/>
    <n v="873"/>
    <n v="43"/>
    <n v="85312"/>
    <n v="0.01"/>
    <n v="853.12"/>
    <n v="84458.880000000005"/>
    <n v="410"/>
    <n v="30170"/>
    <n v="3"/>
    <n v="10"/>
    <x v="0"/>
    <s v="NO"/>
    <x v="0"/>
    <s v="Venta Mala"/>
  </r>
  <r>
    <n v="1364548"/>
    <x v="233"/>
    <s v="Thomas Thornton"/>
    <s v="222 Barkly St,St Kilda"/>
    <s v="Melbourne"/>
    <s v="VIC"/>
    <x v="0"/>
    <x v="8"/>
    <s v="No especificado"/>
    <s v="Carpetas de 3 anillos de uso general de Smiths"/>
    <x v="0"/>
    <s v="Caja pequeña"/>
    <x v="1"/>
    <d v="2016-04-24T00:00:00"/>
    <n v="118"/>
    <n v="188"/>
    <n v="70"/>
    <n v="46"/>
    <n v="8648"/>
    <n v="0.08"/>
    <n v="691.84"/>
    <n v="7956.16"/>
    <n v="149"/>
    <n v="1192"/>
    <n v="23"/>
    <n v="4"/>
    <x v="3"/>
    <s v="NO"/>
    <x v="1"/>
    <s v="Venta Mala"/>
  </r>
  <r>
    <n v="1364914"/>
    <x v="399"/>
    <s v="Carlos Daly"/>
    <s v="6-8 O'Connell Street,Newtown"/>
    <s v="Sydney"/>
    <s v="NSW"/>
    <x v="2"/>
    <x v="5"/>
    <s v="Medio"/>
    <s v="Etiquetas Artisan 487"/>
    <x v="0"/>
    <s v="Bolsa de envoltura"/>
    <x v="1"/>
    <d v="2014-04-07T00:00:00"/>
    <n v="229"/>
    <n v="369"/>
    <n v="140"/>
    <n v="30"/>
    <n v="11070"/>
    <n v="0.05"/>
    <n v="553.5"/>
    <n v="10516.5"/>
    <n v="50"/>
    <n v="10124"/>
    <n v="7"/>
    <n v="4"/>
    <x v="0"/>
    <s v="NO"/>
    <x v="1"/>
    <s v="Venta Mala"/>
  </r>
  <r>
    <n v="1364914"/>
    <x v="9"/>
    <s v="Carl Jackson"/>
    <s v="6 Mary St,Newtown"/>
    <s v="Sydney"/>
    <s v="NSW"/>
    <x v="3"/>
    <x v="7"/>
    <s v="Medio"/>
    <s v="Etiquetas Artisan 478"/>
    <x v="0"/>
    <s v="Caja pequeña"/>
    <x v="0"/>
    <d v="2014-10-04T00:00:00"/>
    <n v="314"/>
    <n v="491"/>
    <n v="177"/>
    <n v="45"/>
    <n v="22095"/>
    <n v="0.04"/>
    <n v="883.80000000000007"/>
    <n v="21211.200000000001"/>
    <n v="50"/>
    <n v="10124"/>
    <n v="2"/>
    <n v="10"/>
    <x v="0"/>
    <s v="NO"/>
    <x v="1"/>
    <s v="Venta Mala"/>
  </r>
  <r>
    <n v="1365279"/>
    <x v="256"/>
    <s v="Nicole Hansen"/>
    <s v="438 Victoria Avenue,Chatswood"/>
    <s v="Sydney"/>
    <s v="NSW"/>
    <x v="1"/>
    <x v="1"/>
    <s v="Crítico"/>
    <s v="Teclado programable Adesso de 142 teclas"/>
    <x v="2"/>
    <s v="Caja grande"/>
    <x v="0"/>
    <d v="2014-11-26T00:00:00"/>
    <n v="3964"/>
    <n v="15248"/>
    <n v="11284"/>
    <n v="44"/>
    <n v="670912"/>
    <n v="0.08"/>
    <n v="53672.959999999999"/>
    <n v="617239.04000000004"/>
    <n v="650"/>
    <n v="108274"/>
    <n v="23"/>
    <n v="11"/>
    <x v="0"/>
    <s v="SI"/>
    <x v="0"/>
    <s v="Buena Venta"/>
  </r>
  <r>
    <n v="1365644"/>
    <x v="214"/>
    <s v="Jim Kriz"/>
    <s v="85-113 Dunning Ave,Roseberry"/>
    <s v="Sydney"/>
    <s v="NSW"/>
    <x v="3"/>
    <x v="4"/>
    <s v="Bajo"/>
    <s v="Juego de lápices de color PastelOcean"/>
    <x v="0"/>
    <s v="Caja pequeña"/>
    <x v="0"/>
    <d v="2014-09-01T00:00:00"/>
    <n v="1111"/>
    <n v="1984"/>
    <n v="873"/>
    <n v="37"/>
    <n v="73408"/>
    <n v="0.09"/>
    <n v="6606.7199999999993"/>
    <n v="66801.279999999999"/>
    <n v="410"/>
    <n v="11336"/>
    <n v="28"/>
    <n v="8"/>
    <x v="0"/>
    <s v="NO"/>
    <x v="0"/>
    <s v="Venta Mala"/>
  </r>
  <r>
    <n v="1365644"/>
    <x v="256"/>
    <s v="Giulietta Dortch"/>
    <s v="180 High Street,Windsor"/>
    <s v="Melbourne"/>
    <s v="VIC"/>
    <x v="3"/>
    <x v="2"/>
    <s v="Alto"/>
    <s v="Fotocopiadora Cando PC940"/>
    <x v="0"/>
    <s v="Caja pequeña"/>
    <x v="0"/>
    <d v="2014-11-27T00:00:00"/>
    <n v="21600"/>
    <n v="44999"/>
    <n v="23399"/>
    <n v="40"/>
    <n v="1799960"/>
    <n v="0.04"/>
    <n v="71998.400000000009"/>
    <n v="1727961.6"/>
    <n v="2449"/>
    <n v="1504267"/>
    <n v="23"/>
    <n v="11"/>
    <x v="0"/>
    <s v="SI"/>
    <x v="0"/>
    <s v="Buena Venta"/>
  </r>
  <r>
    <n v="1365644"/>
    <x v="554"/>
    <s v="Jeremy Pistek"/>
    <s v="85-113 Dunning Ave,Roseberry"/>
    <s v="Sydney"/>
    <s v="NSW"/>
    <x v="2"/>
    <x v="4"/>
    <s v="Crítico"/>
    <s v="Postes de encuadernación"/>
    <x v="0"/>
    <s v="Caja pequeña"/>
    <x v="0"/>
    <d v="2013-12-05T00:00:00"/>
    <n v="350"/>
    <n v="574"/>
    <n v="224"/>
    <n v="43"/>
    <n v="24682"/>
    <n v="0.05"/>
    <n v="1234.1000000000001"/>
    <n v="23447.9"/>
    <n v="501"/>
    <n v="15436"/>
    <n v="3"/>
    <n v="12"/>
    <x v="2"/>
    <s v="NO"/>
    <x v="0"/>
    <s v="Venta Mala"/>
  </r>
  <r>
    <n v="1365644"/>
    <x v="9"/>
    <s v="Ritsa Hightower"/>
    <s v="1/160 Anzac Parade,Kensington"/>
    <s v="Sydney"/>
    <s v="NSW"/>
    <x v="1"/>
    <x v="1"/>
    <s v="Crítico"/>
    <s v="Sobres de entreoficina de colores Smiths"/>
    <x v="0"/>
    <s v="Caja pequeña"/>
    <x v="0"/>
    <d v="2014-10-04T00:00:00"/>
    <n v="1983"/>
    <n v="3098"/>
    <n v="1115"/>
    <n v="8"/>
    <n v="24784"/>
    <n v="0.04"/>
    <n v="991.36"/>
    <n v="23792.639999999999"/>
    <n v="1951"/>
    <n v="100185"/>
    <n v="2"/>
    <n v="10"/>
    <x v="0"/>
    <s v="NO"/>
    <x v="0"/>
    <s v="Buena Venta"/>
  </r>
  <r>
    <n v="1365644"/>
    <x v="135"/>
    <s v="Justin Knight"/>
    <s v="Macquarie Centre Cnr Herring Road &amp; Waterloo Road,Macquarie Park"/>
    <s v="Sydney"/>
    <s v="NSW"/>
    <x v="0"/>
    <x v="5"/>
    <s v="Crítico"/>
    <s v="Bandas elásticas embolsadas"/>
    <x v="0"/>
    <s v="Caja pequeña"/>
    <x v="0"/>
    <d v="2013-03-31T00:00:00"/>
    <n v="24"/>
    <n v="126"/>
    <n v="102"/>
    <n v="20"/>
    <n v="2520"/>
    <n v="7.0000000000000007E-2"/>
    <n v="176.4"/>
    <n v="2343.6"/>
    <n v="70"/>
    <n v="5563"/>
    <n v="30"/>
    <n v="3"/>
    <x v="2"/>
    <s v="NO"/>
    <x v="0"/>
    <s v="Venta Mala"/>
  </r>
  <r>
    <n v="1365644"/>
    <x v="325"/>
    <s v="Nora Paige"/>
    <s v="85-113 Dunning Ave,Roseberry"/>
    <s v="Sydney"/>
    <s v="NSW"/>
    <x v="3"/>
    <x v="4"/>
    <s v="No especificado"/>
    <s v="Steady 52201 APSCO Sacapuntas Eléctrico"/>
    <x v="0"/>
    <s v="Paquete pequeño"/>
    <x v="0"/>
    <d v="2014-06-25T00:00:00"/>
    <n v="1680"/>
    <n v="4097"/>
    <n v="2417"/>
    <n v="36"/>
    <n v="147492"/>
    <n v="0.01"/>
    <n v="1474.92"/>
    <n v="146017.07999999999"/>
    <n v="899"/>
    <n v="181904"/>
    <n v="25"/>
    <n v="6"/>
    <x v="0"/>
    <s v="SI"/>
    <x v="1"/>
    <s v="Venta Mala"/>
  </r>
  <r>
    <n v="1365644"/>
    <x v="168"/>
    <s v="Pauline Webber"/>
    <s v="499-501 Lygon Street,Carlton North"/>
    <s v="Melbourne"/>
    <s v="VIC"/>
    <x v="1"/>
    <x v="8"/>
    <s v="Crítico"/>
    <s v="Impresora matricial Emerson LQ-870"/>
    <x v="1"/>
    <s v="Tambor Jumbo"/>
    <x v="2"/>
    <d v="2013-07-17T00:00:00"/>
    <n v="21961"/>
    <n v="53564"/>
    <n v="31603"/>
    <n v="43"/>
    <n v="2303252"/>
    <n v="0.06"/>
    <n v="138195.12"/>
    <n v="2165056.88"/>
    <n v="1470"/>
    <n v="26796"/>
    <n v="17"/>
    <n v="7"/>
    <x v="2"/>
    <s v="SI"/>
    <x v="1"/>
    <s v="Venta Mala"/>
  </r>
  <r>
    <n v="1365644"/>
    <x v="9"/>
    <s v="Ritsa Hightower"/>
    <s v="1/160 Anzac Parade,Kensington"/>
    <s v="Sydney"/>
    <s v="NSW"/>
    <x v="0"/>
    <x v="1"/>
    <s v="Medio"/>
    <s v="Papel de computadora de barra de color Smiths"/>
    <x v="0"/>
    <s v="Caja pequeña"/>
    <x v="0"/>
    <d v="2014-10-04T00:00:00"/>
    <n v="2197"/>
    <n v="3544"/>
    <n v="1347"/>
    <n v="48"/>
    <n v="170112"/>
    <n v="0.08"/>
    <n v="13608.960000000001"/>
    <n v="156503.04000000001"/>
    <n v="492"/>
    <n v="100185"/>
    <n v="2"/>
    <n v="10"/>
    <x v="0"/>
    <s v="SI"/>
    <x v="1"/>
    <s v="Venta Mala"/>
  </r>
  <r>
    <n v="1365644"/>
    <x v="32"/>
    <s v="Gary Hansen"/>
    <s v="273 George Street,Sydney"/>
    <s v="Sydney"/>
    <s v="NSW"/>
    <x v="2"/>
    <x v="9"/>
    <s v="No especificado"/>
    <s v="TechSavi Dúo Inalámbrico Elite"/>
    <x v="0"/>
    <s v="Caja pequeña"/>
    <x v="0"/>
    <d v="2014-09-19T00:00:00"/>
    <n v="6059"/>
    <n v="10098"/>
    <n v="4039"/>
    <n v="44"/>
    <n v="444312"/>
    <n v="7.0000000000000007E-2"/>
    <n v="31101.840000000004"/>
    <n v="413210.16"/>
    <n v="718"/>
    <n v="110275"/>
    <n v="12"/>
    <n v="9"/>
    <x v="0"/>
    <s v="SI"/>
    <x v="0"/>
    <s v="Buena Venta"/>
  </r>
  <r>
    <n v="1366375"/>
    <x v="97"/>
    <s v="Liz Willingham"/>
    <s v="60 Commercial Rd,Prahran"/>
    <s v="Melbourne"/>
    <s v="VIC"/>
    <x v="1"/>
    <x v="8"/>
    <s v="Bajo"/>
    <s v="Artisan 48 Etiquetas"/>
    <x v="0"/>
    <s v="Caja pequeña"/>
    <x v="0"/>
    <d v="2014-05-07T00:00:00"/>
    <n v="384"/>
    <n v="630"/>
    <n v="246"/>
    <n v="32"/>
    <n v="20160"/>
    <n v="0.01"/>
    <n v="201.6"/>
    <n v="19958.400000000001"/>
    <n v="50"/>
    <n v="12942"/>
    <n v="3"/>
    <n v="5"/>
    <x v="0"/>
    <s v="NO"/>
    <x v="0"/>
    <s v="Venta Mala"/>
  </r>
  <r>
    <n v="1366740"/>
    <x v="51"/>
    <s v="Nora Price"/>
    <s v="7 Khartoum Rd,Macquarie Park"/>
    <s v="Sydney"/>
    <s v="NSW"/>
    <x v="0"/>
    <x v="11"/>
    <s v="Bajo"/>
    <s v="Lengüetas de plástico reposicionables imprimibles artesanalmente"/>
    <x v="0"/>
    <s v="Caja pequeña"/>
    <x v="0"/>
    <d v="2015-08-13T00:00:00"/>
    <n v="533"/>
    <n v="860"/>
    <n v="327"/>
    <n v="23"/>
    <n v="19780"/>
    <n v="0.03"/>
    <n v="593.4"/>
    <n v="19186.599999999999"/>
    <n v="619"/>
    <n v="29002"/>
    <n v="10"/>
    <n v="8"/>
    <x v="1"/>
    <s v="NO"/>
    <x v="0"/>
    <s v="Venta Mala"/>
  </r>
  <r>
    <n v="1366740"/>
    <x v="18"/>
    <s v="Joni Wasserman"/>
    <s v="Westfield Sydney,Sydney"/>
    <s v="Sydney"/>
    <s v="NSW"/>
    <x v="3"/>
    <x v="1"/>
    <s v="No especificado"/>
    <s v="Lápices de colores DrawIt"/>
    <x v="0"/>
    <s v="Caja pequeña"/>
    <x v="0"/>
    <d v="2013-10-22T00:00:00"/>
    <n v="437"/>
    <n v="911"/>
    <n v="474"/>
    <n v="4"/>
    <n v="3644"/>
    <n v="0.04"/>
    <n v="145.76"/>
    <n v="3498.24"/>
    <n v="225"/>
    <n v="14765"/>
    <n v="20"/>
    <n v="10"/>
    <x v="2"/>
    <s v="NO"/>
    <x v="0"/>
    <s v="Venta Mala"/>
  </r>
  <r>
    <n v="1366740"/>
    <x v="71"/>
    <s v="Liz Price"/>
    <s v="Sydney Fish Market, Bank Street, Sydney"/>
    <s v="Sydney"/>
    <s v="NSW"/>
    <x v="0"/>
    <x v="3"/>
    <s v="Medio"/>
    <s v="Aglutinantes antiadherentes artesanales"/>
    <x v="0"/>
    <s v="Caja pequeña"/>
    <x v="0"/>
    <d v="2014-10-11T00:00:00"/>
    <n v="274"/>
    <n v="449"/>
    <n v="175"/>
    <n v="41"/>
    <n v="18409"/>
    <n v="0.08"/>
    <n v="1472.72"/>
    <n v="16936.28"/>
    <n v="149"/>
    <n v="19312"/>
    <n v="4"/>
    <n v="10"/>
    <x v="0"/>
    <s v="NO"/>
    <x v="0"/>
    <s v="Venta Mala"/>
  </r>
  <r>
    <n v="1366740"/>
    <x v="226"/>
    <s v="Charles Sheldon"/>
    <s v="180 High Street,Windsor"/>
    <s v="Melbourne"/>
    <s v="VIC"/>
    <x v="3"/>
    <x v="2"/>
    <s v="No especificado"/>
    <s v="Teclado Beekin de 105 teclas negro"/>
    <x v="0"/>
    <s v="Caja pequeña"/>
    <x v="0"/>
    <d v="2013-07-28T00:00:00"/>
    <n v="639"/>
    <n v="1998"/>
    <n v="1359"/>
    <n v="50"/>
    <n v="99900"/>
    <n v="0.02"/>
    <n v="1998"/>
    <n v="97902"/>
    <n v="400"/>
    <n v="33919"/>
    <n v="26"/>
    <n v="7"/>
    <x v="2"/>
    <s v="NO"/>
    <x v="0"/>
    <s v="Venta Mala"/>
  </r>
  <r>
    <n v="1367105"/>
    <x v="481"/>
    <s v="Pete Armstrong"/>
    <s v="506 Swan Street,Richmond"/>
    <s v="Melbourne"/>
    <s v="VIC"/>
    <x v="1"/>
    <x v="2"/>
    <s v="Crítico"/>
    <s v="Bandas elásticas embolsadas"/>
    <x v="0"/>
    <s v="Caja pequeña"/>
    <x v="0"/>
    <d v="2015-12-06T00:00:00"/>
    <n v="24"/>
    <n v="126"/>
    <n v="102"/>
    <n v="25"/>
    <n v="3150"/>
    <n v="0.04"/>
    <n v="126"/>
    <n v="3024"/>
    <n v="70"/>
    <n v="3653"/>
    <n v="6"/>
    <n v="12"/>
    <x v="1"/>
    <s v="NO"/>
    <x v="1"/>
    <s v="Venta Mala"/>
  </r>
  <r>
    <n v="1367105"/>
    <x v="71"/>
    <s v="Liz Price"/>
    <s v="Sydney Fish Market, Bank Street, Sydney"/>
    <s v="Sydney"/>
    <s v="NSW"/>
    <x v="3"/>
    <x v="3"/>
    <s v="Medio"/>
    <s v="Refuerzos de agujeros artesanales"/>
    <x v="0"/>
    <s v="Paquete pequeño"/>
    <x v="0"/>
    <d v="2014-10-11T00:00:00"/>
    <n v="399"/>
    <n v="623"/>
    <n v="224"/>
    <n v="22"/>
    <n v="13706"/>
    <n v="0.02"/>
    <n v="274.12"/>
    <n v="13431.88"/>
    <n v="697"/>
    <n v="19312"/>
    <n v="4"/>
    <n v="10"/>
    <x v="0"/>
    <s v="NO"/>
    <x v="1"/>
    <s v="Venta Mala"/>
  </r>
  <r>
    <n v="1367105"/>
    <x v="71"/>
    <s v="Liz Price"/>
    <s v="85-113 Dunning Ave,Rosebery"/>
    <s v="Sydney"/>
    <s v="NSW"/>
    <x v="3"/>
    <x v="4"/>
    <s v="Alto"/>
    <s v="Refuerzos de agujeros artesanales"/>
    <x v="0"/>
    <s v="Bolsa de envoltura"/>
    <x v="0"/>
    <d v="2014-10-11T00:00:00"/>
    <n v="399"/>
    <n v="623"/>
    <n v="224"/>
    <n v="21"/>
    <n v="13083"/>
    <n v="0.03"/>
    <n v="392.49"/>
    <n v="12690.51"/>
    <n v="697"/>
    <n v="19312"/>
    <n v="4"/>
    <n v="10"/>
    <x v="0"/>
    <s v="NO"/>
    <x v="0"/>
    <s v="Venta Mala"/>
  </r>
  <r>
    <n v="1367470"/>
    <x v="327"/>
    <s v="Tony Molinari"/>
    <s v="85-113 Dunning Ave,Rosebery"/>
    <s v="Sydney"/>
    <s v="NSW"/>
    <x v="3"/>
    <x v="4"/>
    <s v="Medio"/>
    <s v="Teclado de acceso TechSavi"/>
    <x v="0"/>
    <s v="Bolsa de envoltura"/>
    <x v="0"/>
    <d v="2015-09-09T00:00:00"/>
    <n v="1007"/>
    <n v="1598"/>
    <n v="591"/>
    <n v="6"/>
    <n v="9588"/>
    <n v="0.05"/>
    <n v="479.40000000000003"/>
    <n v="9108.6"/>
    <n v="400"/>
    <n v="61563"/>
    <n v="4"/>
    <n v="9"/>
    <x v="1"/>
    <s v="NO"/>
    <x v="0"/>
    <s v="Venta Mala"/>
  </r>
  <r>
    <n v="1367470"/>
    <x v="354"/>
    <s v="Grant Thornton"/>
    <s v="98 Holdsworth Street,Woollahra"/>
    <s v="Sydney"/>
    <s v="NSW"/>
    <x v="0"/>
    <x v="1"/>
    <s v="Alto"/>
    <s v="Lámpara de trabajo polarizada 3Max con brazo de sujeción, gris claro"/>
    <x v="1"/>
    <s v="Caja pequeña"/>
    <x v="0"/>
    <d v="2014-02-23T00:00:00"/>
    <n v="5616"/>
    <n v="13698"/>
    <n v="8082"/>
    <n v="31"/>
    <n v="424638"/>
    <n v="0.03"/>
    <n v="12739.14"/>
    <n v="411898.86"/>
    <n v="2449"/>
    <n v="45100"/>
    <n v="22"/>
    <n v="2"/>
    <x v="0"/>
    <s v="SI"/>
    <x v="0"/>
    <s v="Venta Mala"/>
  </r>
  <r>
    <n v="1367470"/>
    <x v="279"/>
    <s v="Greg Hansen"/>
    <s v="221 Barkly St,St Kilda"/>
    <s v="Melbourne"/>
    <s v="VIC"/>
    <x v="1"/>
    <x v="8"/>
    <s v="Bajo"/>
    <s v="Discos DVD-RAM láser"/>
    <x v="0"/>
    <s v="Caja pequeña"/>
    <x v="0"/>
    <d v="2013-10-03T00:00:00"/>
    <n v="2018"/>
    <n v="3541"/>
    <n v="1523"/>
    <n v="10"/>
    <n v="35410"/>
    <n v="0.09"/>
    <n v="3186.9"/>
    <n v="32223.1"/>
    <n v="199"/>
    <n v="17904"/>
    <n v="2"/>
    <n v="10"/>
    <x v="2"/>
    <s v="NO"/>
    <x v="1"/>
    <s v="Venta Mala"/>
  </r>
  <r>
    <n v="1367836"/>
    <x v="339"/>
    <s v="Sanjit Jacobs"/>
    <s v="541 Church St,Richmond"/>
    <s v="Melbourne"/>
    <s v="VIC"/>
    <x v="3"/>
    <x v="8"/>
    <s v="Bajo"/>
    <s v="Etiquetas Artisan 481"/>
    <x v="1"/>
    <s v="Caja pequeña"/>
    <x v="0"/>
    <d v="2014-10-07T00:00:00"/>
    <n v="194"/>
    <n v="308"/>
    <n v="114"/>
    <n v="44"/>
    <n v="13552"/>
    <n v="0.03"/>
    <n v="406.56"/>
    <n v="13145.44"/>
    <n v="99"/>
    <n v="13700"/>
    <n v="6"/>
    <n v="10"/>
    <x v="0"/>
    <s v="NO"/>
    <x v="1"/>
    <s v="Venta Mala"/>
  </r>
  <r>
    <n v="1367836"/>
    <x v="339"/>
    <s v="Ritsa Hightower"/>
    <s v="1/160 Anzac Parade,Kensington"/>
    <s v="Sydney"/>
    <s v="NSW"/>
    <x v="1"/>
    <x v="1"/>
    <s v="Bajo"/>
    <s v="Etiquetas Artisan 481"/>
    <x v="0"/>
    <s v="Caja pequeña"/>
    <x v="0"/>
    <d v="2014-10-07T00:00:00"/>
    <n v="194"/>
    <n v="308"/>
    <n v="114"/>
    <n v="8"/>
    <n v="2464"/>
    <n v="0.05"/>
    <n v="123.2"/>
    <n v="2340.8000000000002"/>
    <n v="99"/>
    <n v="13700"/>
    <n v="6"/>
    <n v="10"/>
    <x v="0"/>
    <s v="NO"/>
    <x v="1"/>
    <s v="Venta Mala"/>
  </r>
  <r>
    <n v="1367836"/>
    <x v="339"/>
    <s v="Otrick Jones"/>
    <s v="221 Barkly St,St Kilda"/>
    <s v="Melbourne"/>
    <s v="VIC"/>
    <x v="1"/>
    <x v="8"/>
    <s v="Medio"/>
    <s v="Etiquetas Artisan 481"/>
    <x v="1"/>
    <s v="Caja pequeña"/>
    <x v="0"/>
    <d v="2014-10-07T00:00:00"/>
    <n v="194"/>
    <n v="308"/>
    <n v="114"/>
    <n v="34"/>
    <n v="10472"/>
    <n v="7.0000000000000007E-2"/>
    <n v="733.04000000000008"/>
    <n v="9738.9599999999991"/>
    <n v="99"/>
    <n v="13700"/>
    <n v="6"/>
    <n v="10"/>
    <x v="0"/>
    <s v="NO"/>
    <x v="1"/>
    <s v="Venta Mala"/>
  </r>
  <r>
    <n v="1367836"/>
    <x v="257"/>
    <s v="Roger Demir"/>
    <s v="5/153 Ermore Rd,Enmore"/>
    <s v="Sydney"/>
    <s v="NSW"/>
    <x v="1"/>
    <x v="9"/>
    <s v="Alto"/>
    <s v="Etiquetas Artisan 481"/>
    <x v="1"/>
    <s v="Tambor Jumbo"/>
    <x v="2"/>
    <d v="2014-10-22T00:00:00"/>
    <n v="194"/>
    <n v="308"/>
    <n v="114"/>
    <n v="13"/>
    <n v="4004"/>
    <n v="0.04"/>
    <n v="160.16"/>
    <n v="3843.84"/>
    <n v="99"/>
    <n v="13700"/>
    <n v="22"/>
    <n v="10"/>
    <x v="0"/>
    <s v="NO"/>
    <x v="1"/>
    <s v="Venta Mala"/>
  </r>
  <r>
    <n v="1367836"/>
    <x v="426"/>
    <s v="Danine Chand"/>
    <s v="127 Liverpool St,Sydney"/>
    <s v="Sydney"/>
    <s v="NSW"/>
    <x v="2"/>
    <x v="7"/>
    <s v="Alto"/>
    <s v="Etiquetas Artisan 481"/>
    <x v="0"/>
    <s v="Paquete pequeño"/>
    <x v="0"/>
    <d v="2014-10-21T00:00:00"/>
    <n v="194"/>
    <n v="308"/>
    <n v="114"/>
    <n v="37"/>
    <n v="11396"/>
    <n v="0.08"/>
    <n v="911.68000000000006"/>
    <n v="10484.32"/>
    <n v="99"/>
    <n v="13700"/>
    <n v="18"/>
    <n v="10"/>
    <x v="0"/>
    <s v="NO"/>
    <x v="1"/>
    <s v="Venta Mala"/>
  </r>
  <r>
    <n v="1367836"/>
    <x v="429"/>
    <s v="Harold Dahlen"/>
    <s v="53-55 Liverpool St,Sydney"/>
    <s v="Sydney"/>
    <s v="NSW"/>
    <x v="0"/>
    <x v="0"/>
    <s v="Bajo"/>
    <s v="Etiquetas Artisan 481"/>
    <x v="0"/>
    <s v="Caja pequeña"/>
    <x v="0"/>
    <d v="2014-12-17T00:00:00"/>
    <n v="194"/>
    <n v="308"/>
    <n v="114"/>
    <n v="47"/>
    <n v="14476"/>
    <n v="0.04"/>
    <n v="579.04"/>
    <n v="13896.96"/>
    <n v="99"/>
    <n v="13700"/>
    <n v="10"/>
    <n v="10"/>
    <x v="0"/>
    <s v="NO"/>
    <x v="0"/>
    <s v="Venta Mala"/>
  </r>
  <r>
    <n v="1367836"/>
    <x v="71"/>
    <s v="Patrick OBrill"/>
    <s v="438 Victoria Avenue,Chatswood"/>
    <s v="Sydney"/>
    <s v="NSW"/>
    <x v="1"/>
    <x v="1"/>
    <s v="Crítico"/>
    <s v="Rotafolio Artesanal Carpeta de Caballete, Negro"/>
    <x v="1"/>
    <s v="Caja mediana"/>
    <x v="0"/>
    <d v="2014-10-06T00:00:00"/>
    <n v="1388"/>
    <n v="2238"/>
    <n v="850"/>
    <n v="42"/>
    <n v="93996"/>
    <n v="7.0000000000000007E-2"/>
    <n v="6579.72"/>
    <n v="87416.28"/>
    <n v="1510"/>
    <n v="38266"/>
    <n v="4"/>
    <n v="10"/>
    <x v="0"/>
    <s v="NO"/>
    <x v="0"/>
    <s v="Venta Mala"/>
  </r>
  <r>
    <n v="1367836"/>
    <x v="283"/>
    <s v="Cindy Chapman"/>
    <s v="53-55 Liverpool St,Sydney"/>
    <s v="Sydney"/>
    <s v="NSW"/>
    <x v="1"/>
    <x v="0"/>
    <s v="Crítico"/>
    <s v="Etiquetas Artisan 474"/>
    <x v="0"/>
    <s v="Bolsa de envoltura"/>
    <x v="0"/>
    <d v="2014-10-02T00:00:00"/>
    <n v="184"/>
    <n v="288"/>
    <n v="104"/>
    <n v="35"/>
    <n v="10080"/>
    <n v="0.09"/>
    <n v="907.19999999999993"/>
    <n v="9172.7999999999993"/>
    <n v="99"/>
    <n v="7663"/>
    <n v="27"/>
    <n v="9"/>
    <x v="0"/>
    <s v="NO"/>
    <x v="0"/>
    <s v="Venta Mala"/>
  </r>
  <r>
    <n v="1367836"/>
    <x v="9"/>
    <s v="Patrick Jones"/>
    <s v="222 Barkly St,St Kilda"/>
    <s v="Melbourne"/>
    <s v="VIC"/>
    <x v="2"/>
    <x v="8"/>
    <s v="Medio"/>
    <s v="Etiquetas Artisan 481"/>
    <x v="0"/>
    <s v="Caja pequeña"/>
    <x v="0"/>
    <d v="2014-10-03T00:00:00"/>
    <n v="194"/>
    <n v="308"/>
    <n v="114"/>
    <n v="32"/>
    <n v="9856"/>
    <n v="0.02"/>
    <n v="197.12"/>
    <n v="9658.8799999999992"/>
    <n v="99"/>
    <n v="13700"/>
    <n v="2"/>
    <n v="10"/>
    <x v="0"/>
    <s v="NO"/>
    <x v="0"/>
    <s v="Venta Mala"/>
  </r>
  <r>
    <n v="1367836"/>
    <x v="363"/>
    <s v="Carl Ludwig"/>
    <s v="221 Barkly St,St Kilda"/>
    <s v="Melbourne"/>
    <s v="VIC"/>
    <x v="3"/>
    <x v="8"/>
    <s v="Alto"/>
    <s v="Etiquetas de encuadernación artesanal"/>
    <x v="0"/>
    <s v="Caja pequeña"/>
    <x v="0"/>
    <d v="2015-04-02T00:00:00"/>
    <n v="245"/>
    <n v="389"/>
    <n v="144"/>
    <n v="18"/>
    <n v="7002"/>
    <n v="0.04"/>
    <n v="280.08"/>
    <n v="6721.92"/>
    <n v="701"/>
    <n v="19521"/>
    <n v="31"/>
    <n v="3"/>
    <x v="1"/>
    <s v="NO"/>
    <x v="1"/>
    <s v="Venta Mala"/>
  </r>
  <r>
    <n v="1367836"/>
    <x v="339"/>
    <s v="Sanjit Jacobs"/>
    <s v="541 Church St,Richmond"/>
    <s v="Melbourne"/>
    <s v="VIC"/>
    <x v="2"/>
    <x v="8"/>
    <s v="No especificado"/>
    <s v="Etiquetas Artisan 481"/>
    <x v="0"/>
    <s v="Bolsa de envoltura"/>
    <x v="0"/>
    <d v="2014-10-07T00:00:00"/>
    <n v="194"/>
    <n v="308"/>
    <n v="114"/>
    <n v="32"/>
    <n v="9856"/>
    <n v="0.01"/>
    <n v="98.56"/>
    <n v="9757.44"/>
    <n v="99"/>
    <n v="13700"/>
    <n v="6"/>
    <n v="10"/>
    <x v="0"/>
    <s v="NO"/>
    <x v="0"/>
    <s v="Venta Mala"/>
  </r>
  <r>
    <n v="1367836"/>
    <x v="203"/>
    <s v="Maurice Satty"/>
    <s v="188 Pitt Street,Sydney"/>
    <s v="Melbourne"/>
    <s v="VIC"/>
    <x v="3"/>
    <x v="0"/>
    <s v="Medio"/>
    <s v="Etiquetas Artisan 479"/>
    <x v="0"/>
    <s v="Caja pequeña"/>
    <x v="1"/>
    <d v="2014-11-28T00:00:00"/>
    <n v="159"/>
    <n v="261"/>
    <n v="102"/>
    <n v="24"/>
    <n v="6264"/>
    <n v="0.08"/>
    <n v="501.12"/>
    <n v="5762.88"/>
    <n v="50"/>
    <n v="8001"/>
    <n v="26"/>
    <n v="11"/>
    <x v="0"/>
    <s v="NO"/>
    <x v="1"/>
    <s v="Venta Mala"/>
  </r>
  <r>
    <n v="1368201"/>
    <x v="181"/>
    <s v="Aaron Bergman"/>
    <s v="Westfield Sydney,Sydney"/>
    <s v="Sydney"/>
    <s v="NSW"/>
    <x v="0"/>
    <x v="1"/>
    <s v="No especificado"/>
    <s v="Tiras organizadoras 3Max"/>
    <x v="0"/>
    <s v="Caja pequeña"/>
    <x v="0"/>
    <d v="2013-08-16T00:00:00"/>
    <n v="340"/>
    <n v="540"/>
    <n v="200"/>
    <n v="27"/>
    <n v="14580"/>
    <n v="0.03"/>
    <n v="437.4"/>
    <n v="14142.6"/>
    <n v="778"/>
    <n v="17820"/>
    <n v="9"/>
    <n v="8"/>
    <x v="2"/>
    <s v="NO"/>
    <x v="0"/>
    <s v="Venta Mala"/>
  </r>
  <r>
    <n v="1368201"/>
    <x v="378"/>
    <s v="Renkel Kennedy"/>
    <s v="Sydney Fish Market, Bank Street, Sydney"/>
    <s v="Sydney"/>
    <s v="NSW"/>
    <x v="0"/>
    <x v="3"/>
    <s v="No especificado"/>
    <s v="Sobres de colores"/>
    <x v="1"/>
    <s v="Caja pequeña"/>
    <x v="0"/>
    <d v="2015-07-04T00:00:00"/>
    <n v="225"/>
    <n v="369"/>
    <n v="144"/>
    <n v="21"/>
    <n v="7749"/>
    <n v="0"/>
    <n v="0"/>
    <n v="7749"/>
    <n v="250"/>
    <n v="1055"/>
    <n v="24"/>
    <n v="7"/>
    <x v="1"/>
    <s v="NO"/>
    <x v="0"/>
    <s v="Venta Mala"/>
  </r>
  <r>
    <n v="1368201"/>
    <x v="102"/>
    <s v="Tom Stivers"/>
    <s v="21 Wentworth St,Parramatta"/>
    <s v="Sydney"/>
    <s v="NSW"/>
    <x v="3"/>
    <x v="6"/>
    <s v="Medio"/>
    <s v="Etiquetas Artisan 481"/>
    <x v="0"/>
    <s v="Caja pequeña"/>
    <x v="0"/>
    <d v="2015-03-02T00:00:00"/>
    <n v="194"/>
    <n v="308"/>
    <n v="114"/>
    <n v="41"/>
    <n v="12628"/>
    <n v="0.01"/>
    <n v="126.28"/>
    <n v="12501.72"/>
    <n v="99"/>
    <n v="11640"/>
    <n v="3"/>
    <n v="2"/>
    <x v="1"/>
    <s v="NO"/>
    <x v="1"/>
    <s v="Venta Mala"/>
  </r>
  <r>
    <n v="1368201"/>
    <x v="525"/>
    <s v="Odella Nelson"/>
    <s v="523 King St,Newtown"/>
    <s v="Sydney"/>
    <s v="NSW"/>
    <x v="1"/>
    <x v="6"/>
    <s v="No especificado"/>
    <s v="Lápices Col-Erase con gomas de borrar"/>
    <x v="2"/>
    <s v="Paquete pequeño"/>
    <x v="0"/>
    <d v="2014-09-05T00:00:00"/>
    <n v="268"/>
    <n v="608"/>
    <n v="340"/>
    <n v="44"/>
    <n v="26752"/>
    <n v="0.03"/>
    <n v="802.56"/>
    <n v="25949.439999999999"/>
    <n v="117"/>
    <n v="17310"/>
    <n v="3"/>
    <n v="9"/>
    <x v="0"/>
    <s v="NO"/>
    <x v="0"/>
    <s v="Venta Mala"/>
  </r>
  <r>
    <n v="1368566"/>
    <x v="171"/>
    <s v="Sarah Bern"/>
    <s v="61 York St,Sydney"/>
    <s v="Sydney"/>
    <s v="NSW"/>
    <x v="1"/>
    <x v="9"/>
    <s v="No especificado"/>
    <s v="Etiquetas de encuadernación artesanal"/>
    <x v="1"/>
    <s v="Caja pequeña"/>
    <x v="0"/>
    <d v="2015-03-03T00:00:00"/>
    <n v="245"/>
    <n v="389"/>
    <n v="144"/>
    <n v="2"/>
    <n v="778"/>
    <n v="7.0000000000000007E-2"/>
    <n v="54.460000000000008"/>
    <n v="723.54"/>
    <n v="701"/>
    <n v="24190"/>
    <n v="2"/>
    <n v="3"/>
    <x v="1"/>
    <s v="NO"/>
    <x v="1"/>
    <s v="Venta Mala"/>
  </r>
  <r>
    <n v="1368566"/>
    <x v="189"/>
    <s v="Tanja Norvell"/>
    <s v="541 Church St,Richmond"/>
    <s v="Melbourne"/>
    <s v="VIC"/>
    <x v="0"/>
    <x v="8"/>
    <s v="Alto"/>
    <s v="Tijeras Apex Box Cutter"/>
    <x v="0"/>
    <s v="Caja pequeña"/>
    <x v="1"/>
    <d v="2014-10-09T00:00:00"/>
    <n v="419"/>
    <n v="1023"/>
    <n v="604"/>
    <n v="30"/>
    <n v="30690"/>
    <n v="0.03"/>
    <n v="920.69999999999993"/>
    <n v="29769.3"/>
    <n v="468"/>
    <n v="35291"/>
    <n v="9"/>
    <n v="10"/>
    <x v="0"/>
    <s v="NO"/>
    <x v="1"/>
    <s v="Venta Mala"/>
  </r>
  <r>
    <n v="1368931"/>
    <x v="429"/>
    <s v="Harold Dahlen"/>
    <s v="53-55 Liverpool St,Sydney"/>
    <s v="Sydney"/>
    <s v="NSW"/>
    <x v="0"/>
    <x v="0"/>
    <s v="No especificado"/>
    <s v="Refuerzos artesanales para páginas perforadas"/>
    <x v="0"/>
    <s v="Paquete pequeño"/>
    <x v="0"/>
    <d v="2014-10-17T00:00:00"/>
    <n v="119"/>
    <n v="198"/>
    <n v="79"/>
    <n v="49"/>
    <n v="9702"/>
    <n v="0.08"/>
    <n v="776.16"/>
    <n v="8925.84"/>
    <n v="477"/>
    <n v="7625"/>
    <n v="10"/>
    <n v="10"/>
    <x v="0"/>
    <s v="NO"/>
    <x v="0"/>
    <s v="Venta Mala"/>
  </r>
  <r>
    <n v="1368931"/>
    <x v="429"/>
    <s v="Harold Dahlen"/>
    <s v="127 Liverpool St,Sydney"/>
    <s v="Sydney"/>
    <s v="NSW"/>
    <x v="0"/>
    <x v="7"/>
    <s v="No especificado"/>
    <s v="Refuerzos artesanales para páginas perforadas"/>
    <x v="0"/>
    <s v="Caja pequeña"/>
    <x v="0"/>
    <d v="2014-10-17T00:00:00"/>
    <n v="119"/>
    <n v="198"/>
    <n v="79"/>
    <n v="27"/>
    <n v="5346"/>
    <n v="0.03"/>
    <n v="160.38"/>
    <n v="5185.62"/>
    <n v="477"/>
    <n v="7625"/>
    <n v="10"/>
    <n v="10"/>
    <x v="0"/>
    <s v="NO"/>
    <x v="0"/>
    <s v="Venta Mala"/>
  </r>
  <r>
    <n v="1369297"/>
    <x v="64"/>
    <s v="Cindy Chapman"/>
    <s v="53-55 Liverpool St,Sydney"/>
    <s v="Sydney"/>
    <s v="NSW"/>
    <x v="3"/>
    <x v="0"/>
    <s v="No especificado"/>
    <s v="Carpetas de 3 anillos de uso general de Smiths"/>
    <x v="0"/>
    <s v="Caja pequeña"/>
    <x v="0"/>
    <d v="2013-06-27T00:00:00"/>
    <n v="118"/>
    <n v="188"/>
    <n v="70"/>
    <n v="8"/>
    <n v="1504"/>
    <n v="0.01"/>
    <n v="15.040000000000001"/>
    <n v="1488.96"/>
    <n v="149"/>
    <n v="1075"/>
    <n v="25"/>
    <n v="6"/>
    <x v="2"/>
    <s v="NO"/>
    <x v="0"/>
    <s v="Venta Mala"/>
  </r>
  <r>
    <n v="1369297"/>
    <x v="203"/>
    <s v="Maurice Satty"/>
    <s v="188 Pitt Street,Sydney"/>
    <s v="Sydney"/>
    <s v="NSW"/>
    <x v="1"/>
    <x v="0"/>
    <s v="Crítico"/>
    <s v="Lápices de colores DrawIt, juego de 48 colores"/>
    <x v="0"/>
    <s v="Caja pequeña"/>
    <x v="0"/>
    <d v="2014-11-28T00:00:00"/>
    <n v="2156"/>
    <n v="3655"/>
    <n v="1499"/>
    <n v="36"/>
    <n v="131580"/>
    <n v="0.05"/>
    <n v="6579"/>
    <n v="125001"/>
    <n v="1389"/>
    <n v="8001"/>
    <n v="26"/>
    <n v="11"/>
    <x v="0"/>
    <s v="SI"/>
    <x v="0"/>
    <s v="Venta Mala"/>
  </r>
  <r>
    <n v="1369662"/>
    <x v="477"/>
    <s v="Maya Herman"/>
    <s v="273 George Street,Sydney"/>
    <s v="Sydney"/>
    <s v="NSW"/>
    <x v="1"/>
    <x v="9"/>
    <s v="Alto"/>
    <s v="Lápices de colores DrawIt, juego de 48 colores"/>
    <x v="0"/>
    <s v="Bolsa de envoltura"/>
    <x v="0"/>
    <d v="2015-01-15T00:00:00"/>
    <n v="2156"/>
    <n v="3655"/>
    <n v="1499"/>
    <n v="12"/>
    <n v="43860"/>
    <n v="0.02"/>
    <n v="877.2"/>
    <n v="42982.8"/>
    <n v="1389"/>
    <n v="83963"/>
    <n v="14"/>
    <n v="1"/>
    <x v="1"/>
    <s v="NO"/>
    <x v="1"/>
    <s v="Venta Mala"/>
  </r>
  <r>
    <n v="1369693"/>
    <x v="326"/>
    <s v="Pamela Stobb"/>
    <s v="273 George Street,Sydney"/>
    <s v="Sydney"/>
    <s v="NSW"/>
    <x v="1"/>
    <x v="9"/>
    <s v="Medio"/>
    <s v="Etiquetas de encuadernación artesanal"/>
    <x v="1"/>
    <s v="Caja mediana"/>
    <x v="0"/>
    <d v="2015-03-06T00:00:00"/>
    <n v="245"/>
    <n v="389"/>
    <n v="144"/>
    <n v="33"/>
    <n v="12837"/>
    <n v="0.01"/>
    <n v="128.37"/>
    <n v="12708.63"/>
    <n v="701"/>
    <n v="1264"/>
    <n v="6"/>
    <n v="3"/>
    <x v="1"/>
    <s v="NO"/>
    <x v="1"/>
    <s v="Venta Mala"/>
  </r>
  <r>
    <n v="1370027"/>
    <x v="537"/>
    <s v="Vicky Freymann"/>
    <s v="501 George St,Sydney"/>
    <s v="Sydney"/>
    <s v="NSW"/>
    <x v="2"/>
    <x v="7"/>
    <s v="Crítico"/>
    <s v="Sobres de rayos X con borde de diamante verde de archivo de color Ames"/>
    <x v="0"/>
    <s v="Caja pequeña"/>
    <x v="0"/>
    <d v="2014-10-19T00:00:00"/>
    <n v="5207"/>
    <n v="8398"/>
    <n v="3191"/>
    <n v="43"/>
    <n v="361114"/>
    <n v="0.05"/>
    <n v="18055.7"/>
    <n v="343058.3"/>
    <n v="501"/>
    <n v="268901"/>
    <n v="15"/>
    <n v="10"/>
    <x v="0"/>
    <s v="SI"/>
    <x v="0"/>
    <s v="Buena Venta"/>
  </r>
  <r>
    <n v="1370392"/>
    <x v="555"/>
    <s v="Chad McGuire"/>
    <s v="73 MacLeay St,Potts Point"/>
    <s v="Sydney"/>
    <s v="NSW"/>
    <x v="0"/>
    <x v="1"/>
    <s v="Alto"/>
    <s v="Carpetas de 3 anillos de uso general de Smiths"/>
    <x v="0"/>
    <s v="Caja pequeña"/>
    <x v="0"/>
    <d v="2015-05-15T00:00:00"/>
    <n v="118"/>
    <n v="188"/>
    <n v="70"/>
    <n v="18"/>
    <n v="3384"/>
    <n v="0.01"/>
    <n v="33.840000000000003"/>
    <n v="3350.16"/>
    <n v="149"/>
    <n v="3780"/>
    <n v="14"/>
    <n v="5"/>
    <x v="1"/>
    <s v="NO"/>
    <x v="1"/>
    <s v="Venta Mala"/>
  </r>
  <r>
    <n v="1370392"/>
    <x v="36"/>
    <s v="Nick Zandusky"/>
    <s v="240-242 Johnston Street,Fitzroy"/>
    <s v="Melbourne"/>
    <s v="VIC"/>
    <x v="3"/>
    <x v="2"/>
    <s v="Medio"/>
    <s v="Suministros de la máquina de encuadernación"/>
    <x v="0"/>
    <s v="Caja pequeña"/>
    <x v="0"/>
    <d v="2013-07-30T00:00:00"/>
    <n v="1838"/>
    <n v="2917"/>
    <n v="1079"/>
    <n v="22"/>
    <n v="64174"/>
    <n v="0.02"/>
    <n v="1283.48"/>
    <n v="62890.52"/>
    <n v="627"/>
    <n v="33525"/>
    <n v="29"/>
    <n v="7"/>
    <x v="2"/>
    <s v="NO"/>
    <x v="1"/>
    <s v="Venta Mala"/>
  </r>
  <r>
    <n v="1370392"/>
    <x v="556"/>
    <s v="Darrin Sayre"/>
    <s v="Sydney Fish Market, Bank Street, Sydney"/>
    <s v="Sydney"/>
    <s v="NSW"/>
    <x v="2"/>
    <x v="3"/>
    <s v="Bajo"/>
    <s v="Etiquetas Artisan 479"/>
    <x v="0"/>
    <s v="Bolsa de envoltura"/>
    <x v="0"/>
    <d v="2015-01-28T00:00:00"/>
    <n v="159"/>
    <n v="261"/>
    <n v="102"/>
    <n v="23"/>
    <n v="6003"/>
    <n v="0.09"/>
    <n v="540.27"/>
    <n v="5462.73"/>
    <n v="50"/>
    <n v="8261"/>
    <n v="26"/>
    <n v="1"/>
    <x v="1"/>
    <s v="NO"/>
    <x v="1"/>
    <s v="Venta Mala"/>
  </r>
  <r>
    <n v="1370392"/>
    <x v="514"/>
    <s v="Barry Pond"/>
    <s v="99 Lygon Street,East Brunswick"/>
    <s v="Melbourne"/>
    <s v="VIC"/>
    <x v="2"/>
    <x v="2"/>
    <s v="Bajo"/>
    <s v="Carpetas Angle-D con anillos de bloqueo, portaetiquetas"/>
    <x v="0"/>
    <s v="Caja pequeña"/>
    <x v="0"/>
    <d v="2014-06-21T00:00:00"/>
    <n v="453"/>
    <n v="730"/>
    <n v="277"/>
    <n v="8"/>
    <n v="5840"/>
    <n v="0.09"/>
    <n v="525.6"/>
    <n v="5314.4"/>
    <n v="772"/>
    <n v="13400"/>
    <n v="19"/>
    <n v="6"/>
    <x v="0"/>
    <s v="NO"/>
    <x v="0"/>
    <s v="Venta Mala"/>
  </r>
  <r>
    <n v="1370758"/>
    <x v="463"/>
    <s v="Pete Armstrong"/>
    <s v="506 Swan Street,Richmond"/>
    <s v="Melbourne"/>
    <s v="VIC"/>
    <x v="3"/>
    <x v="2"/>
    <s v="Medio"/>
    <s v="Refuerzos de agujeros artesanales"/>
    <x v="0"/>
    <s v="Caja pequeña"/>
    <x v="0"/>
    <d v="2014-11-07T00:00:00"/>
    <n v="399"/>
    <n v="623"/>
    <n v="224"/>
    <n v="50"/>
    <n v="31150"/>
    <n v="7.0000000000000007E-2"/>
    <n v="2180.5"/>
    <n v="28969.5"/>
    <n v="697"/>
    <n v="37756"/>
    <n v="3"/>
    <n v="11"/>
    <x v="0"/>
    <s v="NO"/>
    <x v="0"/>
    <s v="Venta Mala"/>
  </r>
  <r>
    <n v="1370758"/>
    <x v="234"/>
    <s v="Patrick Jones"/>
    <s v="221 Barkly St,St Kilda"/>
    <s v="Melbourne"/>
    <s v="VIC"/>
    <x v="3"/>
    <x v="8"/>
    <s v="Crítico"/>
    <s v="Hojas de notas de EcoTones"/>
    <x v="0"/>
    <s v="Bolsa de envoltura"/>
    <x v="0"/>
    <d v="2014-10-17T00:00:00"/>
    <n v="252"/>
    <n v="400"/>
    <n v="148"/>
    <n v="10"/>
    <n v="4000"/>
    <n v="0.01"/>
    <n v="40"/>
    <n v="3960"/>
    <n v="130"/>
    <n v="14386"/>
    <n v="16"/>
    <n v="10"/>
    <x v="0"/>
    <s v="NO"/>
    <x v="0"/>
    <s v="Venta Mala"/>
  </r>
  <r>
    <n v="1370758"/>
    <x v="234"/>
    <s v="Odella Nelson"/>
    <s v="523 King St,Newtown"/>
    <s v="Sydney"/>
    <s v="NSW"/>
    <x v="1"/>
    <x v="6"/>
    <s v="Bajo"/>
    <s v="Hojas de notas de EcoTones"/>
    <x v="0"/>
    <s v="Bolsa de envoltura"/>
    <x v="1"/>
    <d v="2014-10-18T00:00:00"/>
    <n v="252"/>
    <n v="400"/>
    <n v="148"/>
    <n v="34"/>
    <n v="13600"/>
    <n v="0.03"/>
    <n v="408"/>
    <n v="13192"/>
    <n v="130"/>
    <n v="14386"/>
    <n v="16"/>
    <n v="10"/>
    <x v="0"/>
    <s v="NO"/>
    <x v="1"/>
    <s v="Venta Mala"/>
  </r>
  <r>
    <n v="1370758"/>
    <x v="557"/>
    <s v="Eugene Moren"/>
    <s v="85-113 Dunning Ave,Rosebery"/>
    <s v="Sydney"/>
    <s v="NSW"/>
    <x v="2"/>
    <x v="4"/>
    <s v="Bajo"/>
    <s v="Discos DVD-RAM láser"/>
    <x v="0"/>
    <s v="Caja pequeña"/>
    <x v="0"/>
    <d v="2014-10-29T00:00:00"/>
    <n v="2018"/>
    <n v="3541"/>
    <n v="1523"/>
    <n v="44"/>
    <n v="155804"/>
    <n v="0.03"/>
    <n v="4674.12"/>
    <n v="151129.88"/>
    <n v="199"/>
    <n v="168746"/>
    <n v="28"/>
    <n v="10"/>
    <x v="0"/>
    <s v="SI"/>
    <x v="0"/>
    <s v="Buena Venta"/>
  </r>
  <r>
    <n v="1370758"/>
    <x v="558"/>
    <s v="Dirly Steele"/>
    <s v="180 High Street,Windsor"/>
    <s v="Melbourne"/>
    <s v="VIC"/>
    <x v="3"/>
    <x v="2"/>
    <s v="Crítico"/>
    <s v="Resaltadores de acento Steady Pocket"/>
    <x v="1"/>
    <s v="Caja pequeña"/>
    <x v="0"/>
    <d v="2013-12-03T00:00:00"/>
    <n v="93"/>
    <n v="160"/>
    <n v="67"/>
    <n v="12"/>
    <n v="1920"/>
    <n v="0.01"/>
    <n v="19.2"/>
    <n v="1900.8"/>
    <n v="129"/>
    <n v="6368"/>
    <n v="2"/>
    <n v="12"/>
    <x v="2"/>
    <s v="NO"/>
    <x v="1"/>
    <s v="Venta Mala"/>
  </r>
  <r>
    <n v="1370758"/>
    <x v="234"/>
    <s v="Patrick Jones"/>
    <s v="Westfield Miranda, 600 Kingsway,Miranda"/>
    <s v="Sydney"/>
    <s v="NSW"/>
    <x v="3"/>
    <x v="11"/>
    <s v="Alto"/>
    <s v="Lápices de colores Drown"/>
    <x v="0"/>
    <s v="Bolsa de envoltura"/>
    <x v="0"/>
    <d v="2014-10-17T00:00:00"/>
    <n v="437"/>
    <n v="911"/>
    <n v="474"/>
    <n v="50"/>
    <n v="45550"/>
    <n v="0.09"/>
    <n v="4099.5"/>
    <n v="41450.5"/>
    <n v="225"/>
    <n v="14386"/>
    <n v="16"/>
    <n v="10"/>
    <x v="0"/>
    <s v="NO"/>
    <x v="1"/>
    <s v="Venta Mala"/>
  </r>
  <r>
    <n v="1370758"/>
    <x v="234"/>
    <s v="Patrick Jones"/>
    <s v="221 Barkly St,St Kilda"/>
    <s v="Melbourne"/>
    <s v="VIC"/>
    <x v="2"/>
    <x v="8"/>
    <s v="No especificado"/>
    <s v="Hojas de notas de EcoTones"/>
    <x v="0"/>
    <s v="Caja pequeña"/>
    <x v="0"/>
    <d v="2014-10-17T00:00:00"/>
    <n v="252"/>
    <n v="400"/>
    <n v="148"/>
    <n v="37"/>
    <n v="14800"/>
    <n v="0.03"/>
    <n v="444"/>
    <n v="14356"/>
    <n v="130"/>
    <n v="14386"/>
    <n v="16"/>
    <n v="10"/>
    <x v="0"/>
    <s v="NO"/>
    <x v="1"/>
    <s v="Venta Mala"/>
  </r>
  <r>
    <n v="1371123"/>
    <x v="526"/>
    <s v="Tanja Norvell"/>
    <s v="541 Church St,Richmond"/>
    <s v="Melbourne"/>
    <s v="VIC"/>
    <x v="0"/>
    <x v="8"/>
    <s v="Alto"/>
    <s v="Lápices de colores DrawIt, juego de 48 colores"/>
    <x v="0"/>
    <s v="Caja pequeña"/>
    <x v="1"/>
    <d v="2013-11-27T00:00:00"/>
    <n v="2156"/>
    <n v="3655"/>
    <n v="1499"/>
    <n v="47"/>
    <n v="171785"/>
    <n v="0"/>
    <n v="0"/>
    <n v="171785"/>
    <n v="1389"/>
    <n v="63386"/>
    <n v="26"/>
    <n v="11"/>
    <x v="2"/>
    <s v="SI"/>
    <x v="1"/>
    <s v="Venta Mala"/>
  </r>
  <r>
    <n v="1371123"/>
    <x v="195"/>
    <s v="Resan Morkmat"/>
    <s v="523 King St,Newtown"/>
    <s v="Sydney"/>
    <s v="NSW"/>
    <x v="0"/>
    <x v="6"/>
    <s v="Medio"/>
    <s v="Carpetas Angle-D con anillos de bloqueo, portaetiquetas"/>
    <x v="0"/>
    <s v="Bolsa de envoltura"/>
    <x v="0"/>
    <d v="2013-08-21T00:00:00"/>
    <n v="453"/>
    <n v="730"/>
    <n v="277"/>
    <n v="2"/>
    <n v="1460"/>
    <n v="0.03"/>
    <n v="43.8"/>
    <n v="1416.2"/>
    <n v="772"/>
    <n v="19523"/>
    <n v="20"/>
    <n v="8"/>
    <x v="2"/>
    <s v="NO"/>
    <x v="1"/>
    <s v="Venta Mala"/>
  </r>
  <r>
    <n v="1371123"/>
    <x v="559"/>
    <s v="Guy Armstrong"/>
    <s v="5/63-71 Enmore Rd,Newtown"/>
    <s v="Sydney"/>
    <s v="NSW"/>
    <x v="3"/>
    <x v="13"/>
    <s v="Alto"/>
    <s v="Disquetes de formato láser neón para Mac, 10/paquete"/>
    <x v="0"/>
    <s v="Caja pequeña"/>
    <x v="0"/>
    <d v="2015-09-10T00:00:00"/>
    <n v="187"/>
    <n v="812"/>
    <n v="625"/>
    <n v="35"/>
    <n v="28420"/>
    <n v="0.03"/>
    <n v="852.6"/>
    <n v="27567.4"/>
    <n v="283"/>
    <n v="13700"/>
    <n v="8"/>
    <n v="9"/>
    <x v="1"/>
    <s v="NO"/>
    <x v="1"/>
    <s v="Venta Mala"/>
  </r>
  <r>
    <n v="1371123"/>
    <x v="139"/>
    <s v="Neil Knudson"/>
    <s v="4A Lyons St,Strathfield"/>
    <s v="Sydney"/>
    <s v="NSW"/>
    <x v="3"/>
    <x v="0"/>
    <s v="Alto"/>
    <s v="Juego de lápices de dibujo Pizazz"/>
    <x v="0"/>
    <s v="Caja pequeña"/>
    <x v="0"/>
    <d v="2013-10-07T00:00:00"/>
    <n v="153"/>
    <n v="278"/>
    <n v="125"/>
    <n v="15"/>
    <n v="4170"/>
    <n v="0.09"/>
    <n v="375.3"/>
    <n v="3794.7"/>
    <n v="134"/>
    <n v="13603"/>
    <n v="5"/>
    <n v="10"/>
    <x v="2"/>
    <s v="NO"/>
    <x v="0"/>
    <s v="Venta Mala"/>
  </r>
  <r>
    <n v="1371123"/>
    <x v="290"/>
    <s v="George Ashbrook"/>
    <s v="506 Swan Street,Richmond"/>
    <s v="Melbourne"/>
    <s v="VIC"/>
    <x v="1"/>
    <x v="2"/>
    <s v="No especificado"/>
    <s v="Etiquetas autoadhesivas removibles"/>
    <x v="2"/>
    <s v="Paquete pequeño"/>
    <x v="0"/>
    <d v="2014-09-22T00:00:00"/>
    <n v="198"/>
    <n v="315"/>
    <n v="117"/>
    <n v="7"/>
    <n v="2205"/>
    <n v="0.01"/>
    <n v="22.05"/>
    <n v="2182.9499999999998"/>
    <n v="49"/>
    <n v="5663"/>
    <n v="21"/>
    <n v="9"/>
    <x v="0"/>
    <s v="NO"/>
    <x v="0"/>
    <s v="Venta Mala"/>
  </r>
  <r>
    <n v="1371488"/>
    <x v="339"/>
    <s v="Sanjit Jacobs"/>
    <s v="541 Church St,Richmond"/>
    <s v="Melbourne"/>
    <s v="VIC"/>
    <x v="1"/>
    <x v="8"/>
    <s v="Crítico"/>
    <s v="Etiquetas Artisan 481"/>
    <x v="0"/>
    <s v="Bolsa de envoltura"/>
    <x v="1"/>
    <d v="2014-10-07T00:00:00"/>
    <n v="194"/>
    <n v="308"/>
    <n v="114"/>
    <n v="16"/>
    <n v="4928"/>
    <n v="0.09"/>
    <n v="443.52"/>
    <n v="4484.4799999999996"/>
    <n v="99"/>
    <n v="13702"/>
    <n v="6"/>
    <n v="10"/>
    <x v="0"/>
    <s v="NO"/>
    <x v="1"/>
    <s v="Venta Mala"/>
  </r>
  <r>
    <n v="1371488"/>
    <x v="47"/>
    <s v="Brad Eason"/>
    <s v="1737 Botany Rd,Banksmeadow"/>
    <s v="Sydney"/>
    <s v="NSW"/>
    <x v="0"/>
    <x v="5"/>
    <s v="Bajo"/>
    <s v="Etiquetas Artisan 479"/>
    <x v="1"/>
    <s v="Tambor Jumbo"/>
    <x v="2"/>
    <d v="2013-05-22T00:00:00"/>
    <n v="159"/>
    <n v="261"/>
    <n v="102"/>
    <n v="18"/>
    <n v="4698"/>
    <n v="0.09"/>
    <n v="422.82"/>
    <n v="4275.18"/>
    <n v="50"/>
    <n v="9511"/>
    <n v="20"/>
    <n v="5"/>
    <x v="2"/>
    <s v="NO"/>
    <x v="1"/>
    <s v="Venta Mala"/>
  </r>
  <r>
    <n v="1371488"/>
    <x v="234"/>
    <s v="Patrick Jones"/>
    <s v="221 Barkly St,St Kilda"/>
    <s v="Melbourne"/>
    <s v="VIC"/>
    <x v="1"/>
    <x v="8"/>
    <s v="No especificado"/>
    <s v="Rotuladores fluorescentes artesanales de estilo de escritorio de alto litro"/>
    <x v="0"/>
    <s v="Bolsa de envoltura"/>
    <x v="0"/>
    <d v="2014-10-17T00:00:00"/>
    <n v="176"/>
    <n v="338"/>
    <n v="162"/>
    <n v="45"/>
    <n v="15210"/>
    <n v="0.01"/>
    <n v="152.1"/>
    <n v="15057.9"/>
    <n v="85"/>
    <n v="14386"/>
    <n v="16"/>
    <n v="10"/>
    <x v="0"/>
    <s v="NO"/>
    <x v="0"/>
    <s v="Venta Mala"/>
  </r>
  <r>
    <n v="1371488"/>
    <x v="129"/>
    <s v="Giulietta Dortch"/>
    <s v="523 King St,Newtown"/>
    <s v="Sydney"/>
    <s v="NSW"/>
    <x v="3"/>
    <x v="6"/>
    <s v="Alto"/>
    <s v="Hojas de notas de EcoTones"/>
    <x v="1"/>
    <s v="Paquete pequeño"/>
    <x v="0"/>
    <d v="2013-06-23T00:00:00"/>
    <n v="252"/>
    <n v="400"/>
    <n v="148"/>
    <n v="30"/>
    <n v="12000"/>
    <n v="0.08"/>
    <n v="960"/>
    <n v="11040"/>
    <n v="130"/>
    <n v="14386"/>
    <n v="21"/>
    <n v="6"/>
    <x v="2"/>
    <s v="NO"/>
    <x v="1"/>
    <s v="Venta Mala"/>
  </r>
  <r>
    <n v="1371488"/>
    <x v="560"/>
    <s v="Berenike Kampe"/>
    <s v="180 High Street,Windsor"/>
    <s v="Melbourne"/>
    <s v="VIC"/>
    <x v="1"/>
    <x v="2"/>
    <s v="Medio"/>
    <s v="Tijeras de acero inoxidable preferidas de Apex"/>
    <x v="0"/>
    <s v="Bolsa de envoltura"/>
    <x v="0"/>
    <d v="2014-04-11T00:00:00"/>
    <n v="250"/>
    <n v="568"/>
    <n v="318"/>
    <n v="20"/>
    <n v="11360"/>
    <n v="0.05"/>
    <n v="568"/>
    <n v="10792"/>
    <n v="360"/>
    <n v="12703"/>
    <n v="13"/>
    <n v="4"/>
    <x v="0"/>
    <s v="NO"/>
    <x v="0"/>
    <s v="Venta Mala"/>
  </r>
  <r>
    <n v="1371488"/>
    <x v="561"/>
    <s v="Linda Southworth"/>
    <s v="2a/285A Crown St,Surry Hills"/>
    <s v="Sydney"/>
    <s v="NSW"/>
    <x v="3"/>
    <x v="3"/>
    <s v="Crítico"/>
    <s v="Lápices Reciclados Steady EarthWrite, Medio Suave, #2"/>
    <x v="0"/>
    <s v="Caja pequeña"/>
    <x v="0"/>
    <d v="2015-10-14T00:00:00"/>
    <n v="90"/>
    <n v="210"/>
    <n v="120"/>
    <n v="10"/>
    <n v="2100"/>
    <n v="0.09"/>
    <n v="189"/>
    <n v="1911"/>
    <n v="70"/>
    <n v="7148"/>
    <n v="1"/>
    <n v="10"/>
    <x v="1"/>
    <s v="NO"/>
    <x v="1"/>
    <s v="Venta Mala"/>
  </r>
  <r>
    <n v="1371519"/>
    <x v="454"/>
    <s v="Barry Franz"/>
    <s v="499-501 Lygon Street,Carlton North"/>
    <s v="Melbourne"/>
    <s v="VIC"/>
    <x v="0"/>
    <x v="8"/>
    <s v="Bajo"/>
    <s v="Hojas de notas de EcoTones"/>
    <x v="0"/>
    <s v="Caja pequeña"/>
    <x v="0"/>
    <d v="2014-10-20T00:00:00"/>
    <n v="252"/>
    <n v="400"/>
    <n v="148"/>
    <n v="40"/>
    <n v="16000"/>
    <n v="0.05"/>
    <n v="800"/>
    <n v="15200"/>
    <n v="130"/>
    <n v="7654"/>
    <n v="19"/>
    <n v="10"/>
    <x v="0"/>
    <s v="NO"/>
    <x v="1"/>
    <s v="Venta Mala"/>
  </r>
  <r>
    <n v="1371519"/>
    <x v="63"/>
    <s v="Eva Jacobs"/>
    <s v="Westfield 1 Anderson St,Chatswood"/>
    <s v="Sydney"/>
    <s v="NSW"/>
    <x v="1"/>
    <x v="5"/>
    <s v="Bajo"/>
    <s v="Hojas de notas de EcoTones"/>
    <x v="0"/>
    <s v="Caja pequeña"/>
    <x v="0"/>
    <d v="2015-10-24T00:00:00"/>
    <n v="252"/>
    <n v="400"/>
    <n v="148"/>
    <n v="18"/>
    <n v="7200"/>
    <n v="0.02"/>
    <n v="144"/>
    <n v="7056"/>
    <n v="130"/>
    <n v="7654"/>
    <n v="20"/>
    <n v="10"/>
    <x v="1"/>
    <s v="NO"/>
    <x v="1"/>
    <s v="Venta Mala"/>
  </r>
  <r>
    <n v="1371519"/>
    <x v="142"/>
    <s v="Sam Craven"/>
    <s v="8 Rankins Lane ,Melbourne"/>
    <s v="Melbourne"/>
    <s v="VIC"/>
    <x v="1"/>
    <x v="2"/>
    <s v="No especificado"/>
    <s v="Hojas de notas de EcoTomes"/>
    <x v="0"/>
    <s v="Bolsa de envoltura"/>
    <x v="0"/>
    <d v="2014-10-19T00:00:00"/>
    <n v="252"/>
    <n v="400"/>
    <n v="148"/>
    <n v="28"/>
    <n v="11200"/>
    <n v="0"/>
    <n v="0"/>
    <n v="11200"/>
    <n v="130"/>
    <n v="7654"/>
    <n v="17"/>
    <n v="10"/>
    <x v="0"/>
    <s v="NO"/>
    <x v="0"/>
    <s v="Venta Mala"/>
  </r>
  <r>
    <n v="1371519"/>
    <x v="483"/>
    <s v="Mike Gockenbach"/>
    <s v="180 High Street,Windsor"/>
    <s v="Melbourne"/>
    <s v="VIC"/>
    <x v="0"/>
    <x v="2"/>
    <s v="Crítico"/>
    <s v="Hojas de notas de EcoTones"/>
    <x v="0"/>
    <s v="Caja pequeña"/>
    <x v="0"/>
    <d v="2014-07-08T00:00:00"/>
    <n v="252"/>
    <n v="400"/>
    <n v="148"/>
    <n v="12"/>
    <n v="4800"/>
    <n v="0.02"/>
    <n v="96"/>
    <n v="4704"/>
    <n v="130"/>
    <n v="7654"/>
    <n v="7"/>
    <n v="7"/>
    <x v="0"/>
    <s v="NO"/>
    <x v="0"/>
    <s v="Venta Mala"/>
  </r>
  <r>
    <n v="1371519"/>
    <x v="62"/>
    <s v="Bryan Spruell"/>
    <s v="1 John Street,Waterloo"/>
    <s v="Sydney"/>
    <s v="NSW"/>
    <x v="3"/>
    <x v="13"/>
    <s v="Bajo"/>
    <s v="Hojas de notas de EcoTones"/>
    <x v="0"/>
    <s v="Caja pequeña"/>
    <x v="0"/>
    <d v="2014-08-07T00:00:00"/>
    <n v="252"/>
    <n v="400"/>
    <n v="148"/>
    <n v="4"/>
    <n v="1600"/>
    <n v="0.08"/>
    <n v="128"/>
    <n v="1472"/>
    <n v="130"/>
    <n v="7653"/>
    <n v="7"/>
    <n v="8"/>
    <x v="0"/>
    <s v="NO"/>
    <x v="1"/>
    <s v="Venta Mala"/>
  </r>
  <r>
    <n v="1372219"/>
    <x v="562"/>
    <s v="Lena Creighton"/>
    <s v="127 Liverpool St,Sydney"/>
    <s v="Sydney"/>
    <s v="NSW"/>
    <x v="1"/>
    <x v="7"/>
    <s v="Medio"/>
    <s v="Tijeras de acero inoxidable preferidas de Apex"/>
    <x v="0"/>
    <s v="Bolsa de envoltura"/>
    <x v="0"/>
    <d v="2016-09-11T00:00:00"/>
    <n v="250"/>
    <n v="568"/>
    <n v="318"/>
    <n v="21"/>
    <n v="11928"/>
    <n v="0.06"/>
    <n v="715.68"/>
    <n v="11212.32"/>
    <n v="360"/>
    <n v="13450"/>
    <n v="11"/>
    <n v="9"/>
    <x v="3"/>
    <s v="NO"/>
    <x v="1"/>
    <s v="Venta Mala"/>
  </r>
  <r>
    <n v="1372219"/>
    <x v="563"/>
    <s v="Cindy Schnelling"/>
    <s v="240-242 Johnston Street,Fitzroy"/>
    <s v="Melbourne"/>
    <s v="VIC"/>
    <x v="1"/>
    <x v="2"/>
    <s v="Alto"/>
    <s v="Lámpara de trabajo polarizada 3Max con brazo de sujeción, gris claro"/>
    <x v="0"/>
    <s v="Caja pequeña"/>
    <x v="0"/>
    <d v="2015-05-02T00:00:00"/>
    <n v="5616"/>
    <n v="13698"/>
    <n v="8082"/>
    <n v="23"/>
    <n v="315054"/>
    <n v="0.02"/>
    <n v="6301.08"/>
    <n v="308752.92"/>
    <n v="2449"/>
    <n v="45601"/>
    <n v="2"/>
    <n v="5"/>
    <x v="1"/>
    <s v="SI"/>
    <x v="1"/>
    <s v="Venta Mala"/>
  </r>
  <r>
    <n v="1372219"/>
    <x v="429"/>
    <s v="Patrick Jones"/>
    <s v="222 Barkly St,St Kilda"/>
    <s v="Melbourne"/>
    <s v="VIC"/>
    <x v="3"/>
    <x v="8"/>
    <s v="Crítico"/>
    <s v="Etiquetas Artisan 479"/>
    <x v="0"/>
    <s v="Caja pequeña"/>
    <x v="0"/>
    <d v="2014-10-10T00:00:00"/>
    <n v="159"/>
    <n v="261"/>
    <n v="102"/>
    <n v="43"/>
    <n v="11223"/>
    <n v="0.03"/>
    <n v="336.69"/>
    <n v="10886.31"/>
    <n v="50"/>
    <n v="1382"/>
    <n v="10"/>
    <n v="10"/>
    <x v="0"/>
    <s v="NO"/>
    <x v="1"/>
    <s v="Venta Mala"/>
  </r>
  <r>
    <n v="1372219"/>
    <x v="510"/>
    <s v="Toby Swindell"/>
    <s v="273 George Street,Sydney"/>
    <s v="Sydney"/>
    <s v="NSW"/>
    <x v="0"/>
    <x v="9"/>
    <s v="Alto"/>
    <s v="Tijeras de acero inoxidable preferidas de Apex"/>
    <x v="0"/>
    <s v="Caja pequeña"/>
    <x v="0"/>
    <d v="2014-06-18T00:00:00"/>
    <n v="250"/>
    <n v="568"/>
    <n v="318"/>
    <n v="2"/>
    <n v="1136"/>
    <n v="0.05"/>
    <n v="56.800000000000004"/>
    <n v="1079.2"/>
    <n v="360"/>
    <n v="13293"/>
    <n v="18"/>
    <n v="6"/>
    <x v="0"/>
    <s v="NO"/>
    <x v="1"/>
    <s v="Venta Mala"/>
  </r>
  <r>
    <n v="1372584"/>
    <x v="426"/>
    <s v="Patrick Jones"/>
    <s v="221 Barkly St,St Kilda"/>
    <s v="Melbourne"/>
    <s v="VIC"/>
    <x v="3"/>
    <x v="8"/>
    <s v="No especificado"/>
    <s v="Artisan 48 Etiquetas"/>
    <x v="0"/>
    <s v="Bolsa de envoltura"/>
    <x v="0"/>
    <d v="2014-10-20T00:00:00"/>
    <n v="384"/>
    <n v="630"/>
    <n v="246"/>
    <n v="39"/>
    <n v="24570"/>
    <n v="0.08"/>
    <n v="1965.6000000000001"/>
    <n v="22604.400000000001"/>
    <n v="50"/>
    <n v="5040"/>
    <n v="18"/>
    <n v="10"/>
    <x v="0"/>
    <s v="NO"/>
    <x v="0"/>
    <s v="Venta Mala"/>
  </r>
  <r>
    <n v="1372584"/>
    <x v="426"/>
    <s v="Patrick Jones"/>
    <s v="222 Barkly St,St Kilda"/>
    <s v="Melbourne"/>
    <s v="VIC"/>
    <x v="3"/>
    <x v="8"/>
    <s v="No especificado"/>
    <s v="Artisan 48 Etiquetas"/>
    <x v="0"/>
    <s v="Bolsa de envoltura"/>
    <x v="0"/>
    <d v="2014-10-20T00:00:00"/>
    <n v="384"/>
    <n v="630"/>
    <n v="246"/>
    <n v="1"/>
    <n v="630"/>
    <n v="0.09"/>
    <n v="56.699999999999996"/>
    <n v="573.29999999999995"/>
    <n v="50"/>
    <n v="5040"/>
    <n v="18"/>
    <n v="10"/>
    <x v="0"/>
    <s v="NO"/>
    <x v="0"/>
    <s v="Venta Mala"/>
  </r>
  <r>
    <n v="1372584"/>
    <x v="426"/>
    <s v="Patrick Jones"/>
    <s v="221 Barkly St,St Kilda"/>
    <s v="Melbourne"/>
    <s v="VIC"/>
    <x v="1"/>
    <x v="8"/>
    <s v="Alto"/>
    <s v="Etiquetas Artisan 479"/>
    <x v="0"/>
    <s v="Bolsa de envoltura"/>
    <x v="0"/>
    <d v="2014-10-20T00:00:00"/>
    <n v="159"/>
    <n v="261"/>
    <n v="102"/>
    <n v="13"/>
    <n v="3393"/>
    <n v="7.0000000000000007E-2"/>
    <n v="237.51000000000002"/>
    <n v="3155.49"/>
    <n v="50"/>
    <n v="5040"/>
    <n v="18"/>
    <n v="10"/>
    <x v="0"/>
    <s v="NO"/>
    <x v="0"/>
    <s v="Venta Mala"/>
  </r>
  <r>
    <n v="1372584"/>
    <x v="384"/>
    <s v="Sam Craven"/>
    <s v="8 Rankins Lane ,Melbourne"/>
    <s v="Melbourne"/>
    <s v="VIC"/>
    <x v="2"/>
    <x v="2"/>
    <s v="Alto"/>
    <s v="Etiquetas Artisan 474"/>
    <x v="0"/>
    <s v="Caja pequeña"/>
    <x v="0"/>
    <d v="2014-10-29T00:00:00"/>
    <n v="184"/>
    <n v="288"/>
    <n v="104"/>
    <n v="22"/>
    <n v="6336"/>
    <n v="0.01"/>
    <n v="63.36"/>
    <n v="6272.64"/>
    <n v="99"/>
    <n v="5040"/>
    <n v="27"/>
    <n v="10"/>
    <x v="0"/>
    <s v="NO"/>
    <x v="0"/>
    <s v="Venta Mala"/>
  </r>
  <r>
    <n v="1372584"/>
    <x v="564"/>
    <s v="Brian DeCherney"/>
    <s v="531 King St,Newtown"/>
    <s v="Sydney"/>
    <s v="NSW"/>
    <x v="1"/>
    <x v="4"/>
    <s v="Alto"/>
    <s v="Etiquetas Artisan 479"/>
    <x v="1"/>
    <s v="Caja pequeña"/>
    <x v="1"/>
    <d v="2015-05-29T00:00:00"/>
    <n v="159"/>
    <n v="261"/>
    <n v="102"/>
    <n v="47"/>
    <n v="12267"/>
    <n v="0"/>
    <n v="0"/>
    <n v="12267"/>
    <n v="50"/>
    <n v="5340"/>
    <n v="27"/>
    <n v="5"/>
    <x v="1"/>
    <s v="NO"/>
    <x v="0"/>
    <s v="Venta Mala"/>
  </r>
  <r>
    <n v="1372584"/>
    <x v="426"/>
    <s v="Patrick Jones"/>
    <s v="221 Barkly St,St Kilda"/>
    <s v="Melbourne"/>
    <s v="VIC"/>
    <x v="1"/>
    <x v="8"/>
    <s v="Alto"/>
    <s v="Etiquetas Artisan 479"/>
    <x v="1"/>
    <s v="Caja pequeña"/>
    <x v="0"/>
    <d v="2014-10-20T00:00:00"/>
    <n v="159"/>
    <n v="261"/>
    <n v="102"/>
    <n v="7"/>
    <n v="1827"/>
    <n v="7.0000000000000007E-2"/>
    <n v="127.89000000000001"/>
    <n v="1699.11"/>
    <n v="50"/>
    <n v="5040"/>
    <n v="18"/>
    <n v="10"/>
    <x v="0"/>
    <s v="NO"/>
    <x v="0"/>
    <s v="Venta Mala"/>
  </r>
  <r>
    <n v="1372584"/>
    <x v="426"/>
    <s v="Patrick Jones"/>
    <s v="221 Barkly St,St Kilda"/>
    <s v="Melbourne"/>
    <s v="VIC"/>
    <x v="2"/>
    <x v="8"/>
    <s v="Medio"/>
    <s v="Etiquetas Artisan 479"/>
    <x v="0"/>
    <s v="Bolsa de envoltura"/>
    <x v="0"/>
    <d v="2014-10-20T00:00:00"/>
    <n v="159"/>
    <n v="261"/>
    <n v="102"/>
    <n v="20"/>
    <n v="5220"/>
    <n v="0.03"/>
    <n v="156.6"/>
    <n v="5063.3999999999996"/>
    <n v="50"/>
    <n v="5040"/>
    <n v="18"/>
    <n v="10"/>
    <x v="0"/>
    <s v="NO"/>
    <x v="0"/>
    <s v="Venta Mala"/>
  </r>
  <r>
    <n v="1372615"/>
    <x v="485"/>
    <s v="Art Miller"/>
    <s v="8 Quay Street,Haymarket"/>
    <s v="Sydney"/>
    <s v="NSW"/>
    <x v="1"/>
    <x v="9"/>
    <s v="Alto"/>
    <s v="Refuerzos artesanales para páginas perforadas"/>
    <x v="0"/>
    <s v="Bolsa de envoltura"/>
    <x v="0"/>
    <d v="2014-07-19T00:00:00"/>
    <n v="119"/>
    <n v="198"/>
    <n v="79"/>
    <n v="12"/>
    <n v="2376"/>
    <n v="0.02"/>
    <n v="47.52"/>
    <n v="2328.48"/>
    <n v="477"/>
    <n v="5040"/>
    <n v="18"/>
    <n v="7"/>
    <x v="0"/>
    <s v="NO"/>
    <x v="1"/>
    <s v="Venta Mala"/>
  </r>
  <r>
    <n v="1372949"/>
    <x v="52"/>
    <s v="Nathan Mautz"/>
    <s v="412 Brunswick St,Fitzroy"/>
    <s v="Melbourne"/>
    <s v="VIC"/>
    <x v="1"/>
    <x v="2"/>
    <s v="Medio"/>
    <s v="Aglutinantes duraderos artesanales"/>
    <x v="0"/>
    <s v="Bolsa de envoltura"/>
    <x v="0"/>
    <d v="2014-09-25T00:00:00"/>
    <n v="184"/>
    <n v="288"/>
    <n v="104"/>
    <n v="6"/>
    <n v="1728"/>
    <n v="0.01"/>
    <n v="17.28"/>
    <n v="1710.72"/>
    <n v="149"/>
    <n v="7458"/>
    <n v="23"/>
    <n v="9"/>
    <x v="0"/>
    <s v="NO"/>
    <x v="0"/>
    <s v="Venta Mala"/>
  </r>
  <r>
    <n v="1372949"/>
    <x v="565"/>
    <s v="Sara Luxemburg"/>
    <s v="180 High Street,Windsor"/>
    <s v="Melbourne"/>
    <s v="VIC"/>
    <x v="1"/>
    <x v="2"/>
    <s v="No especificado"/>
    <s v="Fotocopiadora Cando PC940"/>
    <x v="0"/>
    <s v="Caja pequeña"/>
    <x v="1"/>
    <d v="2014-08-15T00:00:00"/>
    <n v="27899"/>
    <n v="44999"/>
    <n v="17100"/>
    <n v="1"/>
    <n v="44999"/>
    <n v="0"/>
    <n v="0"/>
    <n v="44999"/>
    <n v="4900"/>
    <n v="102945"/>
    <n v="13"/>
    <n v="8"/>
    <x v="0"/>
    <s v="NO"/>
    <x v="0"/>
    <s v="Buena Venta"/>
  </r>
  <r>
    <n v="1372949"/>
    <x v="535"/>
    <s v="Carol Adams"/>
    <s v="181 Enmore Rd,Enmore"/>
    <s v="Sydney"/>
    <s v="NSW"/>
    <x v="2"/>
    <x v="10"/>
    <s v="Alto"/>
    <s v="Etiquetas de encuadernación artesanal"/>
    <x v="0"/>
    <s v="Caja pequeña"/>
    <x v="0"/>
    <d v="2014-08-06T00:00:00"/>
    <n v="245"/>
    <n v="389"/>
    <n v="144"/>
    <n v="42"/>
    <n v="16338"/>
    <n v="0.01"/>
    <n v="163.38"/>
    <n v="16174.62"/>
    <n v="701"/>
    <n v="17371"/>
    <n v="6"/>
    <n v="8"/>
    <x v="0"/>
    <s v="NO"/>
    <x v="0"/>
    <s v="Venta Mala"/>
  </r>
  <r>
    <n v="1373680"/>
    <x v="206"/>
    <s v="George Ashbrook"/>
    <s v="506 Swan Street,Richmond"/>
    <s v="Melbourne"/>
    <s v="VIC"/>
    <x v="2"/>
    <x v="2"/>
    <s v="Crítico"/>
    <s v="Teclado de acceso TechSavi"/>
    <x v="0"/>
    <s v="Bolsa de envoltura"/>
    <x v="0"/>
    <d v="2014-10-22T00:00:00"/>
    <n v="1007"/>
    <n v="1598"/>
    <n v="591"/>
    <n v="50"/>
    <n v="79900"/>
    <n v="0.09"/>
    <n v="7191"/>
    <n v="72709"/>
    <n v="400"/>
    <n v="55302"/>
    <n v="20"/>
    <n v="10"/>
    <x v="0"/>
    <s v="NO"/>
    <x v="0"/>
    <s v="Venta Mala"/>
  </r>
  <r>
    <n v="1373680"/>
    <x v="257"/>
    <s v="George Ashbrook"/>
    <s v="506 Swan Street,Richmond"/>
    <s v="Melbourne"/>
    <s v="VIC"/>
    <x v="0"/>
    <x v="2"/>
    <s v="Alto"/>
    <s v="Teclado de acceso TechSavi"/>
    <x v="1"/>
    <s v="Caja pequeña"/>
    <x v="0"/>
    <d v="2014-10-23T00:00:00"/>
    <n v="831"/>
    <n v="1598"/>
    <n v="767"/>
    <n v="23"/>
    <n v="36754"/>
    <n v="0.01"/>
    <n v="367.54"/>
    <n v="36386.46"/>
    <n v="650"/>
    <n v="55302"/>
    <n v="22"/>
    <n v="10"/>
    <x v="0"/>
    <s v="NO"/>
    <x v="0"/>
    <s v="Venta Mala"/>
  </r>
  <r>
    <n v="1373680"/>
    <x v="384"/>
    <s v="Mike Gockenbach"/>
    <s v="180 High Street,Windsor"/>
    <s v="Melbourne"/>
    <s v="VIC"/>
    <x v="1"/>
    <x v="2"/>
    <s v="Medio"/>
    <s v="Juego fluorescente artesanal de seis colores estilo bolígrafo de alto litro"/>
    <x v="0"/>
    <s v="Caja pequeña"/>
    <x v="0"/>
    <d v="2014-10-31T00:00:00"/>
    <n v="216"/>
    <n v="385"/>
    <n v="169"/>
    <n v="21"/>
    <n v="8085"/>
    <n v="0.02"/>
    <n v="161.70000000000002"/>
    <n v="7923.3"/>
    <n v="70"/>
    <n v="3689"/>
    <n v="27"/>
    <n v="10"/>
    <x v="0"/>
    <s v="NO"/>
    <x v="1"/>
    <s v="Venta Mala"/>
  </r>
  <r>
    <n v="1373680"/>
    <x v="39"/>
    <s v="Sheri Gordon"/>
    <s v="152 Bunnerong Road,Eastgardens"/>
    <s v="Sydney"/>
    <s v="NSW"/>
    <x v="1"/>
    <x v="0"/>
    <s v="Crítico"/>
    <s v="Clips de carpeta de metal Smiths"/>
    <x v="0"/>
    <s v="Bolsa de envoltura"/>
    <x v="0"/>
    <d v="2013-10-14T00:00:00"/>
    <n v="160"/>
    <n v="262"/>
    <n v="102"/>
    <n v="40"/>
    <n v="10480"/>
    <n v="0.09"/>
    <n v="943.19999999999993"/>
    <n v="9536.7999999999993"/>
    <n v="80"/>
    <n v="3782"/>
    <n v="13"/>
    <n v="10"/>
    <x v="2"/>
    <s v="NO"/>
    <x v="0"/>
    <s v="Venta Mala"/>
  </r>
  <r>
    <n v="1374045"/>
    <x v="140"/>
    <s v="Aaron Bergman"/>
    <s v="Westfield Sydney,Sydney"/>
    <s v="Sydney"/>
    <s v="NSW"/>
    <x v="3"/>
    <x v="1"/>
    <s v="No especificado"/>
    <s v="Suministros de la máquina de encuadernación"/>
    <x v="0"/>
    <s v="Caja pequeña"/>
    <x v="0"/>
    <d v="2014-09-05T00:00:00"/>
    <n v="1838"/>
    <n v="2917"/>
    <n v="1079"/>
    <n v="33"/>
    <n v="96261"/>
    <n v="0.09"/>
    <n v="8663.49"/>
    <n v="87597.51"/>
    <n v="627"/>
    <n v="14346"/>
    <n v="4"/>
    <n v="9"/>
    <x v="0"/>
    <s v="NO"/>
    <x v="1"/>
    <s v="Venta Mala"/>
  </r>
  <r>
    <n v="1374045"/>
    <x v="499"/>
    <s v="Sean ODonnell"/>
    <s v="541 Church St ,Richmond"/>
    <s v="Melbourne"/>
    <s v="VIC"/>
    <x v="1"/>
    <x v="8"/>
    <s v="Crítico"/>
    <s v="Juego de lápices de color PastelOcean"/>
    <x v="1"/>
    <s v="Caja pequeña"/>
    <x v="0"/>
    <d v="2016-01-29T00:00:00"/>
    <n v="1111"/>
    <n v="1984"/>
    <n v="873"/>
    <n v="44"/>
    <n v="87296"/>
    <n v="0.03"/>
    <n v="2618.88"/>
    <n v="84677.119999999995"/>
    <n v="410"/>
    <n v="65474"/>
    <n v="28"/>
    <n v="1"/>
    <x v="3"/>
    <s v="NO"/>
    <x v="1"/>
    <s v="Venta Mala"/>
  </r>
  <r>
    <n v="1374410"/>
    <x v="313"/>
    <s v="Philip Brown"/>
    <s v="499-501 Lygon Street,Carlton North"/>
    <s v="Melbourne"/>
    <s v="VIC"/>
    <x v="0"/>
    <x v="8"/>
    <s v="Alto"/>
    <s v="Iluminadores artesanales de alto litro a prueba de manchas"/>
    <x v="0"/>
    <s v="Caja pequeña"/>
    <x v="1"/>
    <d v="2014-10-21T00:00:00"/>
    <n v="298"/>
    <n v="584"/>
    <n v="286"/>
    <n v="18"/>
    <n v="10512"/>
    <n v="0.03"/>
    <n v="315.36"/>
    <n v="10196.64"/>
    <n v="83"/>
    <n v="37756"/>
    <n v="21"/>
    <n v="10"/>
    <x v="0"/>
    <s v="NO"/>
    <x v="1"/>
    <s v="Venta Mala"/>
  </r>
  <r>
    <n v="1374410"/>
    <x v="313"/>
    <s v="Lindsay Shagiari"/>
    <s v="5/250 Old Northern Road ,Castle Hill"/>
    <s v="Sydney"/>
    <s v="NSW"/>
    <x v="3"/>
    <x v="5"/>
    <s v="Alto"/>
    <s v="Rotuladores fluorescentes artesanales de estilo de escritorio de alto litro"/>
    <x v="0"/>
    <s v="Caja pequeña"/>
    <x v="0"/>
    <d v="2014-10-22T00:00:00"/>
    <n v="176"/>
    <n v="338"/>
    <n v="162"/>
    <n v="30"/>
    <n v="10140"/>
    <n v="0.09"/>
    <n v="912.6"/>
    <n v="9227.4"/>
    <n v="85"/>
    <n v="37756"/>
    <n v="21"/>
    <n v="10"/>
    <x v="0"/>
    <s v="NO"/>
    <x v="1"/>
    <s v="Venta Mala"/>
  </r>
  <r>
    <n v="1374410"/>
    <x v="313"/>
    <s v="Roger Demir"/>
    <s v="181 Enmore Rd,Enmore"/>
    <s v="Sydney"/>
    <s v="NSW"/>
    <x v="2"/>
    <x v="10"/>
    <s v="Alto"/>
    <s v="Iluminadores fluorescentes Artisan Hi-Liter EverBold Pen Style, 4/Paquete"/>
    <x v="0"/>
    <s v="Bolsa de envoltura"/>
    <x v="0"/>
    <d v="2014-10-22T00:00:00"/>
    <n v="448"/>
    <n v="814"/>
    <n v="366"/>
    <n v="43"/>
    <n v="35002"/>
    <n v="0.06"/>
    <n v="2100.12"/>
    <n v="32901.879999999997"/>
    <n v="312"/>
    <n v="37756"/>
    <n v="21"/>
    <n v="10"/>
    <x v="0"/>
    <s v="NO"/>
    <x v="1"/>
    <s v="Venta Mala"/>
  </r>
  <r>
    <n v="1374410"/>
    <x v="313"/>
    <s v="Philip Brown"/>
    <s v="499-501 Lygon Street,Carlton North"/>
    <s v="Melbourne"/>
    <s v="VIC"/>
    <x v="3"/>
    <x v="8"/>
    <s v="Bajo"/>
    <s v="Carpetas colgantes artesanales"/>
    <x v="0"/>
    <s v="Bolsa de envoltura"/>
    <x v="0"/>
    <d v="2014-10-21T00:00:00"/>
    <n v="365"/>
    <n v="598"/>
    <n v="233"/>
    <n v="48"/>
    <n v="28704"/>
    <n v="0.01"/>
    <n v="287.04000000000002"/>
    <n v="28416.959999999999"/>
    <n v="149"/>
    <n v="37756"/>
    <n v="21"/>
    <n v="10"/>
    <x v="0"/>
    <s v="NO"/>
    <x v="1"/>
    <s v="Venta Mala"/>
  </r>
  <r>
    <n v="1374410"/>
    <x v="463"/>
    <s v="Robert Barroso"/>
    <s v="163 Concord Road,North Strathfield"/>
    <s v="Sydney"/>
    <s v="NSW"/>
    <x v="0"/>
    <x v="13"/>
    <s v="Crítico"/>
    <s v="Carpeta EZD artesanal de alta resistencia con anillos de bloqueo"/>
    <x v="0"/>
    <s v="Caja pequeña"/>
    <x v="0"/>
    <d v="2014-11-04T00:00:00"/>
    <n v="352"/>
    <n v="558"/>
    <n v="206"/>
    <n v="42"/>
    <n v="23436"/>
    <n v="7.0000000000000007E-2"/>
    <n v="1640.5200000000002"/>
    <n v="21795.48"/>
    <n v="299"/>
    <n v="37756"/>
    <n v="3"/>
    <n v="11"/>
    <x v="0"/>
    <s v="NO"/>
    <x v="1"/>
    <s v="Venta Mala"/>
  </r>
  <r>
    <n v="1374410"/>
    <x v="463"/>
    <s v="Pete Armstrong"/>
    <s v="506 Swan Street,Richmond"/>
    <s v="Melbourne"/>
    <s v="VIC"/>
    <x v="0"/>
    <x v="2"/>
    <s v="Medio"/>
    <s v="Refuerzos de agujeros artesanales"/>
    <x v="0"/>
    <s v="Bolsa de envoltura"/>
    <x v="0"/>
    <d v="2014-11-07T00:00:00"/>
    <n v="399"/>
    <n v="623"/>
    <n v="224"/>
    <n v="31"/>
    <n v="19313"/>
    <n v="0"/>
    <n v="0"/>
    <n v="19313"/>
    <n v="697"/>
    <n v="37756"/>
    <n v="3"/>
    <n v="11"/>
    <x v="0"/>
    <s v="NO"/>
    <x v="1"/>
    <s v="Venta Mala"/>
  </r>
  <r>
    <n v="1375141"/>
    <x v="424"/>
    <s v="Laura Armstrong"/>
    <s v="240-242 Johnston Street,Fitzroy"/>
    <s v="Melbourne"/>
    <s v="VIC"/>
    <x v="1"/>
    <x v="2"/>
    <s v="Bajo"/>
    <s v="Iluminadores artesanales de alto litro a prueba de manchas"/>
    <x v="0"/>
    <s v="Bolsa de envoltura"/>
    <x v="1"/>
    <d v="2015-07-20T00:00:00"/>
    <n v="298"/>
    <n v="584"/>
    <n v="286"/>
    <n v="42"/>
    <n v="24528"/>
    <n v="0.08"/>
    <n v="1962.24"/>
    <n v="22565.759999999998"/>
    <n v="83"/>
    <n v="10292"/>
    <n v="19"/>
    <n v="7"/>
    <x v="1"/>
    <s v="NO"/>
    <x v="1"/>
    <s v="Venta Mala"/>
  </r>
  <r>
    <n v="1375141"/>
    <x v="284"/>
    <s v="Christopher Schild"/>
    <s v="4A Lyons St,Strathfield"/>
    <s v="Sydney"/>
    <s v="NSW"/>
    <x v="1"/>
    <x v="0"/>
    <s v="Crítico"/>
    <s v="Iluminadores fluorescentes Artisan Hi-Liter EverBold Pen Style, 4/Paquete"/>
    <x v="0"/>
    <s v="Caja pequeña"/>
    <x v="0"/>
    <d v="2014-10-10T00:00:00"/>
    <n v="448"/>
    <n v="814"/>
    <n v="366"/>
    <n v="28"/>
    <n v="22792"/>
    <n v="0.08"/>
    <n v="1823.3600000000001"/>
    <n v="20968.64"/>
    <n v="312"/>
    <n v="4671"/>
    <n v="8"/>
    <n v="10"/>
    <x v="0"/>
    <s v="NO"/>
    <x v="1"/>
    <s v="Venta Mala"/>
  </r>
  <r>
    <n v="1375506"/>
    <x v="376"/>
    <s v="John Murray"/>
    <s v="Sydney Fish Market, Bank Street, Sydney"/>
    <s v="Sydney"/>
    <s v="NSW"/>
    <x v="0"/>
    <x v="3"/>
    <s v="No especificado"/>
    <s v="Sobres de rayos X con borde de diamante verde de archivo de color Ames"/>
    <x v="1"/>
    <s v="Caja pequeña"/>
    <x v="0"/>
    <d v="2014-11-03T00:00:00"/>
    <n v="5207"/>
    <n v="8398"/>
    <n v="3191"/>
    <n v="33"/>
    <n v="277134"/>
    <n v="0.08"/>
    <n v="22170.720000000001"/>
    <n v="254963.28"/>
    <n v="501"/>
    <n v="191975"/>
    <n v="1"/>
    <n v="11"/>
    <x v="0"/>
    <s v="SI"/>
    <x v="0"/>
    <s v="Buena Venta"/>
  </r>
  <r>
    <n v="1375871"/>
    <x v="329"/>
    <s v="Sean ODonnell"/>
    <s v="541 Church St ,Richmond"/>
    <s v="Melbourne"/>
    <s v="VIC"/>
    <x v="1"/>
    <x v="8"/>
    <s v="No especificado"/>
    <s v="Carpetas colgantes artesanales"/>
    <x v="0"/>
    <s v="Caja pequeña"/>
    <x v="1"/>
    <d v="2015-05-14T00:00:00"/>
    <n v="365"/>
    <n v="598"/>
    <n v="233"/>
    <n v="8"/>
    <n v="4784"/>
    <n v="0.05"/>
    <n v="239.20000000000002"/>
    <n v="4544.8"/>
    <n v="149"/>
    <n v="17724"/>
    <n v="12"/>
    <n v="5"/>
    <x v="1"/>
    <s v="NO"/>
    <x v="0"/>
    <s v="Venta Mala"/>
  </r>
  <r>
    <n v="1376967"/>
    <x v="566"/>
    <s v="Catherine Glotzbach"/>
    <s v="127 Liverpool St,Sydney"/>
    <s v="Sydney"/>
    <s v="NSW"/>
    <x v="0"/>
    <x v="7"/>
    <s v="Medio"/>
    <s v="Carpetas colgantes artesanales"/>
    <x v="0"/>
    <s v="Bolsa de envoltura"/>
    <x v="0"/>
    <d v="2014-10-27T00:00:00"/>
    <n v="365"/>
    <n v="598"/>
    <n v="233"/>
    <n v="10"/>
    <n v="5980"/>
    <n v="0.05"/>
    <n v="299"/>
    <n v="5681"/>
    <n v="149"/>
    <n v="11397"/>
    <n v="26"/>
    <n v="10"/>
    <x v="0"/>
    <s v="NO"/>
    <x v="1"/>
    <s v="Venta Mala"/>
  </r>
  <r>
    <n v="1376967"/>
    <x v="224"/>
    <s v="Edward Becker"/>
    <s v="501 George St,Sydney"/>
    <s v="Sydney"/>
    <s v="NSW"/>
    <x v="0"/>
    <x v="7"/>
    <s v="Bajo"/>
    <s v="Carpetas colgantes artesanales"/>
    <x v="1"/>
    <s v="Tambor Jumbo"/>
    <x v="2"/>
    <d v="2015-08-27T00:00:00"/>
    <n v="365"/>
    <n v="598"/>
    <n v="233"/>
    <n v="18"/>
    <n v="10764"/>
    <n v="0.09"/>
    <n v="968.76"/>
    <n v="9795.24"/>
    <n v="149"/>
    <n v="11397"/>
    <n v="26"/>
    <n v="8"/>
    <x v="1"/>
    <s v="NO"/>
    <x v="1"/>
    <s v="Venta Mala"/>
  </r>
  <r>
    <n v="1376967"/>
    <x v="567"/>
    <s v="Philip Brown"/>
    <s v="499-501 Lygon Street,Carlton North"/>
    <s v="Melbourne"/>
    <s v="VIC"/>
    <x v="2"/>
    <x v="8"/>
    <s v="Bajo"/>
    <s v="Juego fluorescente artesanal de seis colores estilo bolígrafo de alto litro"/>
    <x v="0"/>
    <s v="Bolsa de envoltura"/>
    <x v="0"/>
    <d v="2014-07-24T00:00:00"/>
    <n v="216"/>
    <n v="385"/>
    <n v="169"/>
    <n v="41"/>
    <n v="15785"/>
    <n v="0.05"/>
    <n v="789.25"/>
    <n v="14995.75"/>
    <n v="70"/>
    <n v="11397"/>
    <n v="23"/>
    <n v="7"/>
    <x v="0"/>
    <s v="NO"/>
    <x v="1"/>
    <s v="Venta Mala"/>
  </r>
  <r>
    <n v="1377332"/>
    <x v="557"/>
    <s v="Eugene Moren"/>
    <s v="2/797 Botany Rd,Rosebery"/>
    <s v="Sydney"/>
    <s v="NSW"/>
    <x v="1"/>
    <x v="7"/>
    <s v="Crítico"/>
    <s v="TypeRight Sobres Pelables y Transparentes de Apertura Superior, Blanco Liso"/>
    <x v="0"/>
    <s v="Caja pequeña"/>
    <x v="0"/>
    <d v="2014-10-29T00:00:00"/>
    <n v="1685"/>
    <n v="2718"/>
    <n v="1033"/>
    <n v="39"/>
    <n v="106002"/>
    <n v="7.0000000000000007E-2"/>
    <n v="7420.14"/>
    <n v="98581.86"/>
    <n v="823"/>
    <n v="92889"/>
    <n v="28"/>
    <n v="10"/>
    <x v="0"/>
    <s v="NO"/>
    <x v="1"/>
    <s v="Venta Mala"/>
  </r>
  <r>
    <n v="1377332"/>
    <x v="384"/>
    <s v="Mike Gockenbach"/>
    <s v="180 High Street,Windsor"/>
    <s v="Melbourne"/>
    <s v="VIC"/>
    <x v="0"/>
    <x v="2"/>
    <s v="Medio"/>
    <s v="Resaltadores estilo tanque Steady Liquid Accent"/>
    <x v="0"/>
    <s v="Caja pequeña"/>
    <x v="0"/>
    <d v="2014-10-31T00:00:00"/>
    <n v="131"/>
    <n v="284"/>
    <n v="153"/>
    <n v="23"/>
    <n v="6532"/>
    <n v="0.06"/>
    <n v="391.91999999999996"/>
    <n v="6140.08"/>
    <n v="93"/>
    <n v="3683"/>
    <n v="27"/>
    <n v="10"/>
    <x v="0"/>
    <s v="NO"/>
    <x v="1"/>
    <s v="Venta Mala"/>
  </r>
  <r>
    <n v="1377697"/>
    <x v="206"/>
    <s v="Marc Crier"/>
    <s v="Westfield Sydney,Sydney"/>
    <s v="Sydney"/>
    <s v="NSW"/>
    <x v="0"/>
    <x v="1"/>
    <s v="Bajo"/>
    <s v="TypeRight Sobres Pelables y Transparentes de Apertura Superior, Blanco Liso"/>
    <x v="0"/>
    <s v="Caja pequeña"/>
    <x v="0"/>
    <d v="2014-10-22T00:00:00"/>
    <n v="1685"/>
    <n v="2718"/>
    <n v="1033"/>
    <n v="21"/>
    <n v="57078"/>
    <n v="0.04"/>
    <n v="2283.12"/>
    <n v="54794.879999999997"/>
    <n v="823"/>
    <n v="92889"/>
    <n v="20"/>
    <n v="10"/>
    <x v="0"/>
    <s v="NO"/>
    <x v="0"/>
    <s v="Buena Venta"/>
  </r>
  <r>
    <n v="1377697"/>
    <x v="505"/>
    <s v="Clytie Kelty"/>
    <s v="7 Khartoum Rd,Macquarie Park"/>
    <s v="Sydney"/>
    <s v="NSW"/>
    <x v="1"/>
    <x v="11"/>
    <s v="No especificado"/>
    <s v="Fotocopiadora HFX LaserJet 3310"/>
    <x v="0"/>
    <s v="Caja pequeña"/>
    <x v="0"/>
    <d v="2014-05-29T00:00:00"/>
    <n v="37799"/>
    <n v="59999"/>
    <n v="22200"/>
    <n v="8"/>
    <n v="479992"/>
    <n v="0.05"/>
    <n v="23999.600000000002"/>
    <n v="455992.4"/>
    <n v="2449"/>
    <n v="1111897"/>
    <n v="25"/>
    <n v="5"/>
    <x v="0"/>
    <s v="SI"/>
    <x v="0"/>
    <s v="Buena Venta"/>
  </r>
  <r>
    <n v="1378428"/>
    <x v="283"/>
    <s v="Naresj Patel"/>
    <s v="106 Ebley Street,Bondi Junction"/>
    <s v="Sydney"/>
    <s v="NSW"/>
    <x v="1"/>
    <x v="9"/>
    <s v="Alto"/>
    <s v="Sacapuntas Smiths SlimLine"/>
    <x v="0"/>
    <s v="Caja pequeña"/>
    <x v="0"/>
    <d v="2014-09-27T00:00:00"/>
    <n v="479"/>
    <n v="1197"/>
    <n v="718"/>
    <n v="3"/>
    <n v="3591"/>
    <n v="0.08"/>
    <n v="287.28000000000003"/>
    <n v="3303.72"/>
    <n v="581"/>
    <n v="27837"/>
    <n v="27"/>
    <n v="9"/>
    <x v="0"/>
    <s v="NO"/>
    <x v="1"/>
    <s v="Venta Mala"/>
  </r>
  <r>
    <n v="1378428"/>
    <x v="112"/>
    <s v="Brendan Murry"/>
    <s v="2/797 Botany Rd,Rosebery"/>
    <s v="Sydney"/>
    <s v="NSW"/>
    <x v="1"/>
    <x v="7"/>
    <s v="Crítico"/>
    <s v="Sacapuntas Smiths SlimLine"/>
    <x v="0"/>
    <s v="Caja pequeña"/>
    <x v="0"/>
    <d v="2014-10-31T00:00:00"/>
    <n v="479"/>
    <n v="1197"/>
    <n v="718"/>
    <n v="11"/>
    <n v="13167"/>
    <n v="0.08"/>
    <n v="1053.3600000000001"/>
    <n v="12113.64"/>
    <n v="581"/>
    <n v="27837"/>
    <n v="29"/>
    <n v="10"/>
    <x v="0"/>
    <s v="NO"/>
    <x v="1"/>
    <s v="Venta Mala"/>
  </r>
  <r>
    <n v="1378428"/>
    <x v="298"/>
    <s v="Frank Merwin"/>
    <s v="24 Addison Rd,Marrickville"/>
    <s v="Sydney"/>
    <s v="NSW"/>
    <x v="0"/>
    <x v="10"/>
    <s v="Alto"/>
    <s v="Disquetes de formato láser neón para Mac, 10/paquete"/>
    <x v="0"/>
    <s v="Caja pequeña"/>
    <x v="0"/>
    <d v="2014-09-26T00:00:00"/>
    <n v="187"/>
    <n v="812"/>
    <n v="625"/>
    <n v="30"/>
    <n v="24360"/>
    <n v="0.03"/>
    <n v="730.8"/>
    <n v="23629.200000000001"/>
    <n v="283"/>
    <n v="3673"/>
    <n v="25"/>
    <n v="9"/>
    <x v="0"/>
    <s v="NO"/>
    <x v="0"/>
    <s v="Venta Mala"/>
  </r>
  <r>
    <n v="1378428"/>
    <x v="112"/>
    <s v="Brendan Murry"/>
    <s v="2/797 Botany Rd,Rosebery"/>
    <s v="Sydney"/>
    <s v="NSW"/>
    <x v="2"/>
    <x v="7"/>
    <s v="No especificado"/>
    <s v="Sacapuntas Smiths SlimLine"/>
    <x v="0"/>
    <s v="Caja pequeña"/>
    <x v="0"/>
    <d v="2014-10-31T00:00:00"/>
    <n v="479"/>
    <n v="1197"/>
    <n v="718"/>
    <n v="37"/>
    <n v="44289"/>
    <n v="0.03"/>
    <n v="1328.6699999999998"/>
    <n v="42960.33"/>
    <n v="581"/>
    <n v="27837"/>
    <n v="29"/>
    <n v="10"/>
    <x v="0"/>
    <s v="NO"/>
    <x v="1"/>
    <s v="Venta Mala"/>
  </r>
  <r>
    <n v="1378793"/>
    <x v="58"/>
    <s v="Cyma Kinney"/>
    <s v="Sydney Fish Market, Bank Street, Sydney"/>
    <s v="Sydney"/>
    <s v="NSW"/>
    <x v="0"/>
    <x v="3"/>
    <s v="Crítico"/>
    <s v="Tijeras de acero inoxidable preferidas de Apex"/>
    <x v="0"/>
    <s v="Paquete pequeño"/>
    <x v="0"/>
    <d v="2013-06-09T00:00:00"/>
    <n v="250"/>
    <n v="568"/>
    <n v="318"/>
    <n v="16"/>
    <n v="9088"/>
    <n v="0.04"/>
    <n v="363.52"/>
    <n v="8724.48"/>
    <n v="360"/>
    <n v="55232"/>
    <n v="29"/>
    <n v="6"/>
    <x v="2"/>
    <s v="NO"/>
    <x v="1"/>
    <s v="Venta Mala"/>
  </r>
  <r>
    <n v="1379158"/>
    <x v="530"/>
    <s v="Lauren Leatherbury"/>
    <s v="Westfield 1 Anderson St,Chatswood"/>
    <s v="Sydney"/>
    <s v="NSW"/>
    <x v="1"/>
    <x v="5"/>
    <s v="Bajo"/>
    <s v="Sobres de colores"/>
    <x v="1"/>
    <s v="Caja pequeña"/>
    <x v="0"/>
    <d v="2015-06-05T00:00:00"/>
    <n v="225"/>
    <n v="369"/>
    <n v="144"/>
    <n v="50"/>
    <n v="18450"/>
    <n v="0"/>
    <n v="0"/>
    <n v="18450"/>
    <n v="250"/>
    <n v="4609"/>
    <n v="31"/>
    <n v="5"/>
    <x v="1"/>
    <s v="NO"/>
    <x v="0"/>
    <s v="Venta Mala"/>
  </r>
  <r>
    <n v="1379158"/>
    <x v="376"/>
    <s v="John Murray"/>
    <s v="Sydney Fish Market, Bank Street, Sydney"/>
    <s v="Sydney"/>
    <s v="NSW"/>
    <x v="1"/>
    <x v="3"/>
    <s v="Medio"/>
    <s v="Sobres de rayos X con borde de diamante verde de archivo de color Ames"/>
    <x v="0"/>
    <s v="Caja pequeña"/>
    <x v="0"/>
    <d v="2014-11-03T00:00:00"/>
    <n v="5207"/>
    <n v="8398"/>
    <n v="3191"/>
    <n v="42"/>
    <n v="352716"/>
    <n v="0.06"/>
    <n v="21162.959999999999"/>
    <n v="331553.03999999998"/>
    <n v="501"/>
    <n v="191975"/>
    <n v="1"/>
    <n v="11"/>
    <x v="0"/>
    <s v="SI"/>
    <x v="0"/>
    <s v="Buena Venta"/>
  </r>
  <r>
    <n v="1379158"/>
    <x v="376"/>
    <s v="John Murray"/>
    <s v="Sydney Fish Market, Bank Street, Sydney"/>
    <s v="Sydney"/>
    <s v="NSW"/>
    <x v="2"/>
    <x v="3"/>
    <s v="Crítico"/>
    <s v="Sobres de rayos X con borde de diamante verde de archivo de color Ames"/>
    <x v="0"/>
    <s v="Paquete pequeño"/>
    <x v="0"/>
    <d v="2014-11-03T00:00:00"/>
    <n v="5207"/>
    <n v="8398"/>
    <n v="3191"/>
    <n v="33"/>
    <n v="277134"/>
    <n v="0.05"/>
    <n v="13856.7"/>
    <n v="263277.3"/>
    <n v="501"/>
    <n v="191975"/>
    <n v="1"/>
    <n v="11"/>
    <x v="0"/>
    <s v="SI"/>
    <x v="0"/>
    <s v="Buena Venta"/>
  </r>
  <r>
    <n v="1379158"/>
    <x v="284"/>
    <s v="Christopher Schild"/>
    <s v="4A Lyons St,Strathfield"/>
    <s v="Sydney"/>
    <s v="NSW"/>
    <x v="3"/>
    <x v="0"/>
    <s v="Medio"/>
    <s v="Etiquetas de encuadernación artesanal"/>
    <x v="0"/>
    <s v="Caja pequeña"/>
    <x v="0"/>
    <d v="2014-10-10T00:00:00"/>
    <n v="245"/>
    <n v="389"/>
    <n v="144"/>
    <n v="8"/>
    <n v="3112"/>
    <n v="7.0000000000000007E-2"/>
    <n v="217.84000000000003"/>
    <n v="2894.16"/>
    <n v="701"/>
    <n v="1375"/>
    <n v="8"/>
    <n v="10"/>
    <x v="0"/>
    <s v="NO"/>
    <x v="0"/>
    <s v="Venta Mala"/>
  </r>
  <r>
    <n v="1379158"/>
    <x v="244"/>
    <s v="Chuck Magee"/>
    <s v="1-2/299 Sussex St,Sydney"/>
    <s v="Sydney"/>
    <s v="NSW"/>
    <x v="1"/>
    <x v="6"/>
    <s v="Crítico"/>
    <s v="Carpetas Angle-D con anillos de bloqueo, portaetiquetas"/>
    <x v="0"/>
    <s v="Bolsa de envoltura"/>
    <x v="1"/>
    <d v="2013-08-04T00:00:00"/>
    <n v="453"/>
    <n v="730"/>
    <n v="277"/>
    <n v="1"/>
    <n v="730"/>
    <n v="0.01"/>
    <n v="7.3"/>
    <n v="722.7"/>
    <n v="772"/>
    <n v="23090"/>
    <n v="2"/>
    <n v="8"/>
    <x v="2"/>
    <s v="NO"/>
    <x v="0"/>
    <s v="Venta Mala"/>
  </r>
  <r>
    <n v="1379524"/>
    <x v="358"/>
    <s v="Lindsay Shagiari"/>
    <s v="5/250 Old Northern Road,Castle Hill"/>
    <s v="Sydney"/>
    <s v="NSW"/>
    <x v="1"/>
    <x v="5"/>
    <s v="Bajo"/>
    <s v="Sobres tintados de seguridad"/>
    <x v="1"/>
    <s v="Caja pequeña"/>
    <x v="0"/>
    <d v="2014-11-04T00:00:00"/>
    <n v="489"/>
    <n v="764"/>
    <n v="275"/>
    <n v="34"/>
    <n v="25976"/>
    <n v="0.01"/>
    <n v="259.76"/>
    <n v="25716.240000000002"/>
    <n v="139"/>
    <n v="9124"/>
    <n v="2"/>
    <n v="11"/>
    <x v="0"/>
    <s v="NO"/>
    <x v="0"/>
    <s v="Venta Mala"/>
  </r>
  <r>
    <n v="1380254"/>
    <x v="141"/>
    <s v="Christine Abelman"/>
    <s v="Sydney Fish Market, Bank Street, Sydney"/>
    <s v="Sydney"/>
    <s v="NSW"/>
    <x v="1"/>
    <x v="3"/>
    <s v="Medio"/>
    <s v="Hojas de notas de EcoTones"/>
    <x v="0"/>
    <s v="Paquete pequeño"/>
    <x v="0"/>
    <d v="2014-06-29T00:00:00"/>
    <n v="252"/>
    <n v="400"/>
    <n v="148"/>
    <n v="8"/>
    <n v="3200"/>
    <n v="0.03"/>
    <n v="96"/>
    <n v="3104"/>
    <n v="130"/>
    <n v="11778"/>
    <n v="29"/>
    <n v="6"/>
    <x v="0"/>
    <s v="NO"/>
    <x v="1"/>
    <s v="Venta Mala"/>
  </r>
  <r>
    <n v="1380619"/>
    <x v="463"/>
    <s v="Lindsay Shagiari"/>
    <s v="5/250 Old Northern Road ,Castle Hill"/>
    <s v="Sydney"/>
    <s v="NSW"/>
    <x v="1"/>
    <x v="5"/>
    <s v="Bajo"/>
    <s v="Teclado TechSavi Internet Navigator"/>
    <x v="0"/>
    <s v="Caja pequeña"/>
    <x v="0"/>
    <d v="2014-11-05T00:00:00"/>
    <n v="651"/>
    <n v="3098"/>
    <n v="2447"/>
    <n v="44"/>
    <n v="136312"/>
    <n v="0.01"/>
    <n v="1363.1200000000001"/>
    <n v="134948.88"/>
    <n v="650"/>
    <n v="37826"/>
    <n v="3"/>
    <n v="11"/>
    <x v="0"/>
    <s v="SI"/>
    <x v="0"/>
    <s v="Venta Mala"/>
  </r>
  <r>
    <n v="1380619"/>
    <x v="568"/>
    <s v="Yana Moren"/>
    <s v="53-55 Liverpool St,Sydney"/>
    <s v="Sydney"/>
    <s v="NSW"/>
    <x v="2"/>
    <x v="0"/>
    <s v="Medio"/>
    <s v="Archivos Rollaway Económicos"/>
    <x v="0"/>
    <s v="Caja pequeña"/>
    <x v="0"/>
    <d v="2014-05-09T00:00:00"/>
    <n v="6773"/>
    <n v="16520"/>
    <n v="9747"/>
    <n v="19"/>
    <n v="313880"/>
    <n v="0"/>
    <n v="0"/>
    <n v="313880"/>
    <n v="1999"/>
    <n v="771902"/>
    <n v="9"/>
    <n v="5"/>
    <x v="0"/>
    <s v="SI"/>
    <x v="0"/>
    <s v="Buena Venta"/>
  </r>
  <r>
    <n v="1380619"/>
    <x v="389"/>
    <s v="Helen Andreada"/>
    <s v="470 Anzac Parade,Kingsford"/>
    <s v="Sydney"/>
    <s v="NSW"/>
    <x v="1"/>
    <x v="0"/>
    <s v="Medio"/>
    <s v="Impresora de inyección de tinta a color Cando S750"/>
    <x v="0"/>
    <s v="Caja pequeña"/>
    <x v="0"/>
    <d v="2014-01-26T00:00:00"/>
    <n v="7500"/>
    <n v="12097"/>
    <n v="4597"/>
    <n v="24"/>
    <n v="290328"/>
    <n v="0.05"/>
    <n v="14516.400000000001"/>
    <n v="275811.59999999998"/>
    <n v="2630"/>
    <n v="402797"/>
    <n v="24"/>
    <n v="1"/>
    <x v="0"/>
    <s v="SI"/>
    <x v="1"/>
    <s v="Venta Mala"/>
  </r>
  <r>
    <n v="1380985"/>
    <x v="569"/>
    <s v="Ritsa Hightower"/>
    <s v="1/160 Anzac Parade,Kensington"/>
    <s v="Sydney"/>
    <s v="NSW"/>
    <x v="2"/>
    <x v="1"/>
    <s v="Medio"/>
    <s v="Lápices de colores HFX LaserJet 331"/>
    <x v="1"/>
    <s v="Caja pequeña"/>
    <x v="0"/>
    <d v="2014-11-09T00:00:00"/>
    <n v="437"/>
    <n v="911"/>
    <n v="474"/>
    <n v="23"/>
    <n v="20953"/>
    <n v="0.01"/>
    <n v="209.53"/>
    <n v="20743.47"/>
    <n v="225"/>
    <n v="2290211"/>
    <n v="7"/>
    <n v="11"/>
    <x v="0"/>
    <s v="NO"/>
    <x v="0"/>
    <s v="Buena Venta"/>
  </r>
  <r>
    <n v="1380985"/>
    <x v="569"/>
    <s v="Ritsa Hightower"/>
    <s v="1/160 Anzac Parade,Kensington"/>
    <s v="Sydney"/>
    <s v="NSW"/>
    <x v="1"/>
    <x v="1"/>
    <s v="No especificado"/>
    <s v="Fotocopiadora HFX LaserJet 3310"/>
    <x v="1"/>
    <s v="Caja pequeña"/>
    <x v="0"/>
    <d v="2014-11-09T00:00:00"/>
    <n v="37799"/>
    <n v="59999"/>
    <n v="22200"/>
    <n v="44"/>
    <n v="2639956"/>
    <n v="0.06"/>
    <n v="158397.35999999999"/>
    <n v="2481558.64"/>
    <n v="2449"/>
    <n v="2290211"/>
    <n v="7"/>
    <n v="11"/>
    <x v="0"/>
    <s v="SI"/>
    <x v="0"/>
    <s v="Buena Venta"/>
  </r>
  <r>
    <n v="1380985"/>
    <x v="139"/>
    <s v="Neil Knudson"/>
    <s v="4A Lyons St,Strathfield"/>
    <s v="Sydney"/>
    <s v="NSW"/>
    <x v="2"/>
    <x v="0"/>
    <s v="Alto"/>
    <s v="Sacapuntas Smiths SlimLine"/>
    <x v="0"/>
    <s v="Bolsa de envoltura"/>
    <x v="0"/>
    <d v="2013-10-07T00:00:00"/>
    <n v="479"/>
    <n v="1197"/>
    <n v="718"/>
    <n v="43"/>
    <n v="51471"/>
    <n v="0.03"/>
    <n v="1544.1299999999999"/>
    <n v="49926.87"/>
    <n v="581"/>
    <n v="22603"/>
    <n v="5"/>
    <n v="10"/>
    <x v="2"/>
    <s v="NO"/>
    <x v="0"/>
    <s v="Venta Mala"/>
  </r>
  <r>
    <n v="1381350"/>
    <x v="316"/>
    <s v="Toby Carlisle"/>
    <s v="6/15 Cross Street,Double Bay"/>
    <s v="Sydney"/>
    <s v="NSW"/>
    <x v="3"/>
    <x v="9"/>
    <s v="Bajo"/>
    <s v="Fotocopiadora HFX LaserJet 3310"/>
    <x v="1"/>
    <s v="Caja pequeña"/>
    <x v="0"/>
    <d v="2014-11-12T00:00:00"/>
    <n v="37799"/>
    <n v="59999"/>
    <n v="22200"/>
    <n v="30"/>
    <n v="1799970"/>
    <n v="0.08"/>
    <n v="143997.6"/>
    <n v="1655972.4"/>
    <n v="2449"/>
    <n v="1118430"/>
    <n v="10"/>
    <n v="11"/>
    <x v="0"/>
    <s v="SI"/>
    <x v="0"/>
    <s v="Buena Venta"/>
  </r>
  <r>
    <n v="1381350"/>
    <x v="135"/>
    <s v="Justin Knight"/>
    <s v="Macquarie Centre Cnr Herring Road &amp; Waterloo Road,Macquarie Park"/>
    <s v="Sydney"/>
    <s v="NSW"/>
    <x v="1"/>
    <x v="5"/>
    <s v="Alto"/>
    <s v="Creator Tiza Antipolvo, 12/Paquete"/>
    <x v="0"/>
    <s v="Caja pequeña"/>
    <x v="0"/>
    <d v="2013-03-31T00:00:00"/>
    <n v="109"/>
    <n v="182"/>
    <n v="73"/>
    <n v="2"/>
    <n v="364"/>
    <n v="0.08"/>
    <n v="29.12"/>
    <n v="334.88"/>
    <n v="100"/>
    <n v="467"/>
    <n v="30"/>
    <n v="3"/>
    <x v="2"/>
    <s v="NO"/>
    <x v="0"/>
    <s v="Venta Mala"/>
  </r>
  <r>
    <n v="1381350"/>
    <x v="163"/>
    <s v="Janet Lee"/>
    <s v="Hoyts Entertainment Quarter 122 Lang Road,Moore Park"/>
    <s v="Sydney"/>
    <s v="NSW"/>
    <x v="1"/>
    <x v="0"/>
    <s v="Medio"/>
    <s v="Teclado programable Adesso de 142 teclas"/>
    <x v="1"/>
    <s v="Caja grande"/>
    <x v="1"/>
    <d v="2015-10-11T00:00:00"/>
    <n v="3202"/>
    <n v="15248"/>
    <n v="12046"/>
    <n v="41"/>
    <n v="625168"/>
    <n v="7.0000000000000007E-2"/>
    <n v="43761.760000000002"/>
    <n v="581406.24"/>
    <n v="400"/>
    <n v="104231"/>
    <n v="9"/>
    <n v="10"/>
    <x v="1"/>
    <s v="SI"/>
    <x v="1"/>
    <s v="Venta Mala"/>
  </r>
  <r>
    <n v="1382080"/>
    <x v="570"/>
    <s v="Liz Carlisle"/>
    <s v="2/797 Botany Rd,Rosebery"/>
    <s v="Sydney"/>
    <s v="NSW"/>
    <x v="3"/>
    <x v="7"/>
    <s v="Crítico"/>
    <s v="Chinchetas Smiths"/>
    <x v="1"/>
    <s v="Caja mediana"/>
    <x v="0"/>
    <d v="2014-11-12T00:00:00"/>
    <n v="94"/>
    <n v="188"/>
    <n v="94"/>
    <n v="8"/>
    <n v="1504"/>
    <n v="0.09"/>
    <n v="135.35999999999999"/>
    <n v="1368.64"/>
    <n v="79"/>
    <n v="6170"/>
    <n v="11"/>
    <n v="11"/>
    <x v="0"/>
    <s v="NO"/>
    <x v="1"/>
    <s v="Venta Mala"/>
  </r>
  <r>
    <n v="1382080"/>
    <x v="570"/>
    <s v="Greg Hansen"/>
    <s v="221 Barkly St,St Kilda"/>
    <s v="Melbourne"/>
    <s v="VIC"/>
    <x v="0"/>
    <x v="8"/>
    <s v="No especificado"/>
    <s v="Carpetas de 3 anillos de uso general de Smiths"/>
    <x v="1"/>
    <s v="Tambor Jumbo"/>
    <x v="2"/>
    <d v="2014-11-12T00:00:00"/>
    <n v="118"/>
    <n v="188"/>
    <n v="70"/>
    <n v="6"/>
    <n v="1128"/>
    <n v="7.0000000000000007E-2"/>
    <n v="78.960000000000008"/>
    <n v="1049.04"/>
    <n v="149"/>
    <n v="6170"/>
    <n v="11"/>
    <n v="11"/>
    <x v="0"/>
    <s v="NO"/>
    <x v="1"/>
    <s v="Venta Mala"/>
  </r>
  <r>
    <n v="1382080"/>
    <x v="570"/>
    <s v="Greg Hansen"/>
    <s v="221 Barkly St,St Kilda"/>
    <s v="Melbourne"/>
    <s v="VIC"/>
    <x v="2"/>
    <x v="8"/>
    <s v="Medio"/>
    <s v="Bandas elásticas embolsadas"/>
    <x v="1"/>
    <s v="Caja pequeña"/>
    <x v="0"/>
    <d v="2014-11-12T00:00:00"/>
    <n v="24"/>
    <n v="126"/>
    <n v="102"/>
    <n v="12"/>
    <n v="1512"/>
    <n v="0"/>
    <n v="0"/>
    <n v="1512"/>
    <n v="70"/>
    <n v="6170"/>
    <n v="11"/>
    <n v="11"/>
    <x v="0"/>
    <s v="NO"/>
    <x v="1"/>
    <s v="Venta Mala"/>
  </r>
  <r>
    <n v="1382811"/>
    <x v="266"/>
    <s v="Matt Collister"/>
    <s v="99 Glebe Point Rd,Glebe"/>
    <s v="Sydney"/>
    <s v="NSW"/>
    <x v="0"/>
    <x v="1"/>
    <s v="Alto"/>
    <s v="TypeRight Sobres Pelables y Transparentes de Apertura Superior, Blanco Liso"/>
    <x v="0"/>
    <s v="Caja pequeña"/>
    <x v="0"/>
    <d v="2014-03-13T00:00:00"/>
    <n v="1685"/>
    <n v="2718"/>
    <n v="1033"/>
    <n v="2"/>
    <n v="5436"/>
    <n v="0.05"/>
    <n v="271.8"/>
    <n v="5164.2"/>
    <n v="823"/>
    <n v="119450"/>
    <n v="12"/>
    <n v="3"/>
    <x v="0"/>
    <s v="NO"/>
    <x v="1"/>
    <s v="Venta Mala"/>
  </r>
  <r>
    <n v="1382811"/>
    <x v="376"/>
    <s v="John Murray"/>
    <s v="Sydney Fish Market, Bank Street, Sydney"/>
    <s v="Sydney"/>
    <s v="NSW"/>
    <x v="1"/>
    <x v="3"/>
    <s v="Medio"/>
    <s v="Teclado programable Adesso de 142 teclas"/>
    <x v="0"/>
    <s v="Caja pequeña"/>
    <x v="0"/>
    <d v="2014-11-03T00:00:00"/>
    <n v="3202"/>
    <n v="15248"/>
    <n v="12046"/>
    <n v="13"/>
    <n v="198224"/>
    <n v="0.01"/>
    <n v="1982.24"/>
    <n v="196241.76"/>
    <n v="400"/>
    <n v="191171"/>
    <n v="1"/>
    <n v="11"/>
    <x v="0"/>
    <s v="SI"/>
    <x v="1"/>
    <s v="Venta Mala"/>
  </r>
  <r>
    <n v="1383176"/>
    <x v="571"/>
    <s v="Jim Kriz"/>
    <s v="85-113 Dunning Ave,Roseberry"/>
    <s v="Sydney"/>
    <s v="NSW"/>
    <x v="3"/>
    <x v="4"/>
    <s v="Alto"/>
    <s v="Carpetas de anillos de arco artesanales"/>
    <x v="0"/>
    <s v="Bolsa de envoltura"/>
    <x v="0"/>
    <d v="2013-05-24T00:00:00"/>
    <n v="3602"/>
    <n v="5810"/>
    <n v="2208"/>
    <n v="6"/>
    <n v="34860"/>
    <n v="0.03"/>
    <n v="1045.8"/>
    <n v="33814.199999999997"/>
    <n v="149"/>
    <n v="40020"/>
    <n v="23"/>
    <n v="5"/>
    <x v="2"/>
    <s v="NO"/>
    <x v="1"/>
    <s v="Venta Mala"/>
  </r>
  <r>
    <n v="1383176"/>
    <x v="524"/>
    <s v="Gene Hale"/>
    <s v="1/173-179 Bronte Rd,Waverley"/>
    <s v="Sydney"/>
    <s v="NSW"/>
    <x v="1"/>
    <x v="9"/>
    <s v="Bajo"/>
    <s v="Clips de carpeta de OIC"/>
    <x v="0"/>
    <s v="Paquete pequeño"/>
    <x v="0"/>
    <d v="2014-07-24T00:00:00"/>
    <n v="93"/>
    <n v="148"/>
    <n v="55"/>
    <n v="50"/>
    <n v="7400"/>
    <n v="0.08"/>
    <n v="592"/>
    <n v="6808"/>
    <n v="70"/>
    <n v="4048"/>
    <n v="22"/>
    <n v="7"/>
    <x v="0"/>
    <s v="NO"/>
    <x v="1"/>
    <s v="Venta Mala"/>
  </r>
  <r>
    <n v="1383176"/>
    <x v="572"/>
    <s v="Giulietta Weimer"/>
    <s v="48 Albion St,Surry Hills"/>
    <s v="Sydney"/>
    <s v="NSW"/>
    <x v="1"/>
    <x v="1"/>
    <s v="No especificado"/>
    <s v="Clips de carpeta de OIC"/>
    <x v="0"/>
    <s v="Caja pequeña"/>
    <x v="0"/>
    <d v="2014-11-19T00:00:00"/>
    <n v="93"/>
    <n v="148"/>
    <n v="55"/>
    <n v="1"/>
    <n v="148"/>
    <n v="0.08"/>
    <n v="11.84"/>
    <n v="136.16"/>
    <n v="70"/>
    <n v="4048"/>
    <n v="17"/>
    <n v="11"/>
    <x v="0"/>
    <s v="NO"/>
    <x v="0"/>
    <s v="Venta Mala"/>
  </r>
  <r>
    <n v="1383541"/>
    <x v="117"/>
    <s v="Todd Boyes"/>
    <s v="Westfield Miranda, 600 Kingsway,Miranda"/>
    <s v="Sydney"/>
    <s v="NSW"/>
    <x v="3"/>
    <x v="11"/>
    <s v="Alto"/>
    <s v="Alto Perma 2700 Cajones de almacenamiento apilables"/>
    <x v="0"/>
    <s v="Caja pequeña"/>
    <x v="0"/>
    <d v="2014-12-29T00:00:00"/>
    <n v="892"/>
    <n v="2974"/>
    <n v="2082"/>
    <n v="3"/>
    <n v="8922"/>
    <n v="0"/>
    <n v="0"/>
    <n v="8922"/>
    <n v="664"/>
    <n v="91624"/>
    <n v="27"/>
    <n v="12"/>
    <x v="0"/>
    <s v="NO"/>
    <x v="0"/>
    <s v="Buena Venta"/>
  </r>
  <r>
    <n v="1383907"/>
    <x v="206"/>
    <s v="George Ashbrook"/>
    <s v="506 Swan Street,Richmond"/>
    <s v="Melbourne"/>
    <s v="VIC"/>
    <x v="0"/>
    <x v="2"/>
    <s v="Crítico"/>
    <s v="Alto Perma 2700 Cajones de almacenamiento apilables"/>
    <x v="0"/>
    <s v="Caja pequeña"/>
    <x v="0"/>
    <d v="2014-10-22T00:00:00"/>
    <n v="892"/>
    <n v="2974"/>
    <n v="2082"/>
    <n v="8"/>
    <n v="23792"/>
    <n v="0"/>
    <n v="0"/>
    <n v="23792"/>
    <n v="664"/>
    <n v="51512"/>
    <n v="20"/>
    <n v="10"/>
    <x v="0"/>
    <s v="NO"/>
    <x v="0"/>
    <s v="Venta Mala"/>
  </r>
  <r>
    <n v="1384272"/>
    <x v="181"/>
    <s v="Tony Sayre"/>
    <s v="499-501 Lygon Street,Carlton North"/>
    <s v="Melbourne"/>
    <s v="VIC"/>
    <x v="2"/>
    <x v="8"/>
    <s v="Medio"/>
    <s v="Archivos Rollaway Económicos"/>
    <x v="0"/>
    <s v="Bolsa de envoltura"/>
    <x v="0"/>
    <d v="2013-08-13T00:00:00"/>
    <n v="6773"/>
    <n v="16520"/>
    <n v="9747"/>
    <n v="35"/>
    <n v="578200"/>
    <n v="7.0000000000000007E-2"/>
    <n v="40474.000000000007"/>
    <n v="537726"/>
    <n v="1999"/>
    <n v="746721"/>
    <n v="9"/>
    <n v="8"/>
    <x v="2"/>
    <s v="SI"/>
    <x v="0"/>
    <s v="Buena Venta"/>
  </r>
  <r>
    <n v="1384272"/>
    <x v="161"/>
    <s v="Brendan Murry"/>
    <s v="797 Botany Rd,Rosebery"/>
    <s v="Sydney"/>
    <s v="NSW"/>
    <x v="0"/>
    <x v="3"/>
    <s v="Alto"/>
    <s v="Archivos Rollaway Económicos"/>
    <x v="0"/>
    <s v="Caja pequeña"/>
    <x v="0"/>
    <d v="2014-11-21T00:00:00"/>
    <n v="6773"/>
    <n v="16520"/>
    <n v="9747"/>
    <n v="10"/>
    <n v="165200"/>
    <n v="0.06"/>
    <n v="9912"/>
    <n v="155288"/>
    <n v="1999"/>
    <n v="746721"/>
    <n v="19"/>
    <n v="11"/>
    <x v="0"/>
    <s v="SI"/>
    <x v="0"/>
    <s v="Buena Venta"/>
  </r>
  <r>
    <n v="1384637"/>
    <x v="70"/>
    <s v="Harold Pawlan"/>
    <s v="180 High Street,Windsor"/>
    <s v="Melbourne"/>
    <s v="VIC"/>
    <x v="2"/>
    <x v="2"/>
    <s v="Crítico"/>
    <s v="Tijeras de acero forjado Apex con mangos de esmalte negro"/>
    <x v="0"/>
    <s v="Caja pequeña"/>
    <x v="0"/>
    <d v="2015-03-16T00:00:00"/>
    <n v="410"/>
    <n v="931"/>
    <n v="521"/>
    <n v="34"/>
    <n v="31654"/>
    <n v="0.03"/>
    <n v="949.62"/>
    <n v="30704.38"/>
    <n v="398"/>
    <n v="26673"/>
    <n v="16"/>
    <n v="3"/>
    <x v="1"/>
    <s v="NO"/>
    <x v="1"/>
    <s v="Venta Mala"/>
  </r>
  <r>
    <n v="1384637"/>
    <x v="57"/>
    <s v="Art Foster"/>
    <s v="Westfield Parramatta,Parramatta"/>
    <s v="Sydney"/>
    <s v="NSW"/>
    <x v="1"/>
    <x v="12"/>
    <s v="Alto"/>
    <s v="Teclado de acceso TechSavi"/>
    <x v="0"/>
    <s v="Caja pequeña"/>
    <x v="0"/>
    <d v="2013-03-13T00:00:00"/>
    <n v="831"/>
    <n v="1598"/>
    <n v="767"/>
    <n v="43"/>
    <n v="68714"/>
    <n v="0.08"/>
    <n v="5497.12"/>
    <n v="63216.88"/>
    <n v="650"/>
    <n v="12673"/>
    <n v="11"/>
    <n v="3"/>
    <x v="2"/>
    <s v="NO"/>
    <x v="1"/>
    <s v="Venta Mala"/>
  </r>
  <r>
    <n v="1384637"/>
    <x v="148"/>
    <s v="Allen Armold"/>
    <s v="224A Gertrude St,Fitzroy"/>
    <s v="Melbourne"/>
    <s v="VIC"/>
    <x v="0"/>
    <x v="2"/>
    <s v="Bajo"/>
    <s v="Aglutinantes duraderos artesanales"/>
    <x v="0"/>
    <s v="Bolsa de envoltura"/>
    <x v="1"/>
    <d v="2015-05-22T00:00:00"/>
    <n v="184"/>
    <n v="288"/>
    <n v="104"/>
    <n v="5"/>
    <n v="1440"/>
    <n v="0.09"/>
    <n v="129.6"/>
    <n v="1310.4000000000001"/>
    <n v="149"/>
    <n v="8828"/>
    <n v="20"/>
    <n v="5"/>
    <x v="1"/>
    <s v="NO"/>
    <x v="0"/>
    <s v="Venta Mala"/>
  </r>
  <r>
    <n v="1385368"/>
    <x v="430"/>
    <s v="Julia Barnett"/>
    <s v="2a/285A Crown St,Surry Hills"/>
    <s v="Sydney"/>
    <s v="NSW"/>
    <x v="1"/>
    <x v="3"/>
    <s v="Bajo"/>
    <s v="Rotafolio Artesanal Carpeta de Caballete, Negro"/>
    <x v="0"/>
    <s v="Bolsa de envoltura"/>
    <x v="0"/>
    <d v="2014-11-22T00:00:00"/>
    <n v="1388"/>
    <n v="2238"/>
    <n v="850"/>
    <n v="39"/>
    <n v="87282"/>
    <n v="0.05"/>
    <n v="4364.1000000000004"/>
    <n v="82917.899999999994"/>
    <n v="1510"/>
    <n v="23666"/>
    <n v="22"/>
    <n v="11"/>
    <x v="0"/>
    <s v="NO"/>
    <x v="1"/>
    <s v="Venta Mala"/>
  </r>
  <r>
    <n v="1385368"/>
    <x v="430"/>
    <s v="Julia Barnett"/>
    <s v="2a/285A Crown St,Surry Hills"/>
    <s v="Sydney"/>
    <s v="NSW"/>
    <x v="3"/>
    <x v="3"/>
    <s v="Alto"/>
    <s v="Rotafolio Artesanal Carpeta de Caballete, Negro"/>
    <x v="0"/>
    <s v="Paquete pequeño"/>
    <x v="0"/>
    <d v="2014-11-22T00:00:00"/>
    <n v="1388"/>
    <n v="2238"/>
    <n v="850"/>
    <n v="23"/>
    <n v="51474"/>
    <n v="0.09"/>
    <n v="4632.66"/>
    <n v="46841.34"/>
    <n v="1510"/>
    <n v="23666"/>
    <n v="22"/>
    <n v="11"/>
    <x v="0"/>
    <s v="NO"/>
    <x v="1"/>
    <s v="Venta Mala"/>
  </r>
  <r>
    <n v="1385368"/>
    <x v="471"/>
    <s v="Diza Ken Reitt"/>
    <s v="412 Brunswick St,Fitzroy"/>
    <s v="Melbourne"/>
    <s v="VIC"/>
    <x v="0"/>
    <x v="2"/>
    <s v="Medio"/>
    <s v="Carpetas de anillos de arco artesanales"/>
    <x v="0"/>
    <s v="Caja pequeña"/>
    <x v="0"/>
    <d v="2013-08-04T00:00:00"/>
    <n v="3602"/>
    <n v="5810"/>
    <n v="2208"/>
    <n v="34"/>
    <n v="197540"/>
    <n v="7.0000000000000007E-2"/>
    <n v="13827.800000000001"/>
    <n v="183712.2"/>
    <n v="149"/>
    <n v="23666"/>
    <n v="3"/>
    <n v="8"/>
    <x v="2"/>
    <s v="SI"/>
    <x v="1"/>
    <s v="Venta Mala"/>
  </r>
  <r>
    <n v="1385368"/>
    <x v="430"/>
    <s v="Julia Barnett"/>
    <s v="2a/285A Crown St,Surry Hills"/>
    <s v="Sydney"/>
    <s v="NSW"/>
    <x v="3"/>
    <x v="3"/>
    <s v="Alto"/>
    <s v="Rotafolio Artesanal Carpeta de Caballete, Negro"/>
    <x v="1"/>
    <s v="Caja pequeña"/>
    <x v="0"/>
    <d v="2014-11-22T00:00:00"/>
    <n v="1388"/>
    <n v="2238"/>
    <n v="850"/>
    <n v="29"/>
    <n v="64902"/>
    <n v="0.06"/>
    <n v="3894.12"/>
    <n v="61007.88"/>
    <n v="1510"/>
    <n v="23666"/>
    <n v="22"/>
    <n v="11"/>
    <x v="0"/>
    <s v="NO"/>
    <x v="1"/>
    <s v="Venta Mala"/>
  </r>
  <r>
    <n v="1385368"/>
    <x v="430"/>
    <s v="Julia Barnett"/>
    <s v="2a/285A Crown St,Surry Hills"/>
    <s v="Sydney"/>
    <s v="NSW"/>
    <x v="3"/>
    <x v="3"/>
    <s v="Alto"/>
    <s v="Rotafolio Artesanal Carpeta de Caballete, Negro"/>
    <x v="1"/>
    <s v="Caja mediana"/>
    <x v="0"/>
    <d v="2014-11-22T00:00:00"/>
    <n v="1388"/>
    <n v="2238"/>
    <n v="850"/>
    <n v="7"/>
    <n v="15666"/>
    <n v="0.03"/>
    <n v="469.97999999999996"/>
    <n v="15196.02"/>
    <n v="1510"/>
    <n v="23666"/>
    <n v="22"/>
    <n v="11"/>
    <x v="0"/>
    <s v="NO"/>
    <x v="1"/>
    <s v="Venta Mala"/>
  </r>
  <r>
    <n v="1385368"/>
    <x v="525"/>
    <s v="Charlotte Melson"/>
    <s v="211/25-29 Dixon St,Haymarket"/>
    <s v="Sydney"/>
    <s v="NSW"/>
    <x v="0"/>
    <x v="11"/>
    <s v="Medio"/>
    <s v="Smiths Bulldog Clip"/>
    <x v="0"/>
    <s v="Paquete pequeño"/>
    <x v="0"/>
    <d v="2014-09-05T00:00:00"/>
    <n v="231"/>
    <n v="378"/>
    <n v="147"/>
    <n v="22"/>
    <n v="8316"/>
    <n v="7.0000000000000007E-2"/>
    <n v="582.12"/>
    <n v="7733.88"/>
    <n v="71"/>
    <n v="11130"/>
    <n v="3"/>
    <n v="9"/>
    <x v="0"/>
    <s v="NO"/>
    <x v="1"/>
    <s v="Venta Mala"/>
  </r>
  <r>
    <n v="1385368"/>
    <x v="430"/>
    <s v="Julia Barnett"/>
    <s v="485 Crown St,Surry Hills"/>
    <s v="Sydney"/>
    <s v="NSW"/>
    <x v="1"/>
    <x v="9"/>
    <s v="No especificado"/>
    <s v="Rotafolio Artesanal Carpeta de Caballete, Negro"/>
    <x v="0"/>
    <s v="Caja pequeña"/>
    <x v="0"/>
    <d v="2014-11-22T00:00:00"/>
    <n v="1388"/>
    <n v="2238"/>
    <n v="850"/>
    <n v="41"/>
    <n v="91758"/>
    <n v="0.02"/>
    <n v="1835.16"/>
    <n v="89922.84"/>
    <n v="1510"/>
    <n v="23666"/>
    <n v="22"/>
    <n v="11"/>
    <x v="0"/>
    <s v="NO"/>
    <x v="0"/>
    <s v="Venta Mala"/>
  </r>
  <r>
    <n v="1385368"/>
    <x v="229"/>
    <s v="Patrick Ryan"/>
    <s v="Cnr Williams Road &amp; Lechlade Ave,South Yarra"/>
    <s v="Melbourne"/>
    <s v="VIC"/>
    <x v="2"/>
    <x v="8"/>
    <s v="Alto"/>
    <s v="Tijeras rectas Apex"/>
    <x v="0"/>
    <s v="Bolsa de envoltura"/>
    <x v="1"/>
    <d v="2015-07-05T00:00:00"/>
    <n v="519"/>
    <n v="1298"/>
    <n v="779"/>
    <n v="46"/>
    <n v="59708"/>
    <n v="0"/>
    <n v="0"/>
    <n v="59708"/>
    <n v="314"/>
    <n v="27681"/>
    <n v="4"/>
    <n v="7"/>
    <x v="1"/>
    <s v="NO"/>
    <x v="1"/>
    <s v="Venta Mala"/>
  </r>
  <r>
    <n v="1385368"/>
    <x v="430"/>
    <s v="Julia Barnett"/>
    <s v="2a/285A Crown St,Surry Hills"/>
    <s v="Sydney"/>
    <s v="NSW"/>
    <x v="1"/>
    <x v="3"/>
    <s v="No especificado"/>
    <s v="Rotafolio Artesanal Carpeta de Caballete, Negro"/>
    <x v="0"/>
    <s v="Caja pequeña"/>
    <x v="0"/>
    <d v="2014-11-22T00:00:00"/>
    <n v="1388"/>
    <n v="2238"/>
    <n v="850"/>
    <n v="18"/>
    <n v="40284"/>
    <n v="0.04"/>
    <n v="1611.3600000000001"/>
    <n v="38672.639999999999"/>
    <n v="1510"/>
    <n v="23666"/>
    <n v="22"/>
    <n v="11"/>
    <x v="0"/>
    <s v="NO"/>
    <x v="1"/>
    <s v="Venta Mala"/>
  </r>
  <r>
    <n v="1385368"/>
    <x v="430"/>
    <s v="Becky Pak"/>
    <s v="79 Elliott St,Balmain"/>
    <s v="Sydney"/>
    <s v="NSW"/>
    <x v="2"/>
    <x v="6"/>
    <s v="Alto"/>
    <s v="Rotafolio Artesanal Carpeta de Caballete, Negro"/>
    <x v="0"/>
    <s v="Caja pequeña"/>
    <x v="0"/>
    <d v="2014-11-27T00:00:00"/>
    <n v="1388"/>
    <n v="2238"/>
    <n v="850"/>
    <n v="42"/>
    <n v="93996"/>
    <n v="0.01"/>
    <n v="939.96"/>
    <n v="93056.04"/>
    <n v="1510"/>
    <n v="23666"/>
    <n v="22"/>
    <n v="11"/>
    <x v="0"/>
    <s v="NO"/>
    <x v="1"/>
    <s v="Venta Mala"/>
  </r>
  <r>
    <n v="1385368"/>
    <x v="430"/>
    <s v="Julia Barnett"/>
    <s v="2a/285A Crown St,Surry Hills"/>
    <s v="Sydney"/>
    <s v="NSW"/>
    <x v="1"/>
    <x v="3"/>
    <s v="Medio"/>
    <s v="Rotafolio Artesanal Carpeta de Caballete, Negro"/>
    <x v="0"/>
    <s v="Caja pequeña"/>
    <x v="0"/>
    <d v="2014-11-22T00:00:00"/>
    <n v="1388"/>
    <n v="2238"/>
    <n v="850"/>
    <n v="50"/>
    <n v="111900"/>
    <n v="0.02"/>
    <n v="2238"/>
    <n v="109662"/>
    <n v="1510"/>
    <n v="23666"/>
    <n v="22"/>
    <n v="11"/>
    <x v="0"/>
    <s v="SI"/>
    <x v="0"/>
    <s v="Venta Mala"/>
  </r>
  <r>
    <n v="1385368"/>
    <x v="430"/>
    <s v="Julia Barnett"/>
    <s v="2a/285A Crown St,Surry Hills"/>
    <s v="Sydney"/>
    <s v="NSW"/>
    <x v="2"/>
    <x v="3"/>
    <s v="No especificado"/>
    <s v="Rotafolio Artesanal Carpeta de Caballete, Negro"/>
    <x v="0"/>
    <s v="Caja pequeña"/>
    <x v="1"/>
    <d v="2014-11-22T00:00:00"/>
    <n v="1388"/>
    <n v="2238"/>
    <n v="850"/>
    <n v="37"/>
    <n v="82806"/>
    <n v="0"/>
    <n v="0"/>
    <n v="82806"/>
    <n v="1510"/>
    <n v="23666"/>
    <n v="22"/>
    <n v="11"/>
    <x v="0"/>
    <s v="NO"/>
    <x v="1"/>
    <s v="Venta Mala"/>
  </r>
  <r>
    <n v="1385368"/>
    <x v="430"/>
    <s v="Julia Barnett"/>
    <s v="485 Crown St,Surry Hills"/>
    <s v="Sydney"/>
    <s v="NSW"/>
    <x v="1"/>
    <x v="9"/>
    <s v="Alto"/>
    <s v="Rotafolio Artesanal Carpeta de Caballete, Negro"/>
    <x v="0"/>
    <s v="Bolsa de envoltura"/>
    <x v="0"/>
    <d v="2014-11-22T00:00:00"/>
    <n v="1388"/>
    <n v="2238"/>
    <n v="850"/>
    <n v="37"/>
    <n v="82806"/>
    <n v="0"/>
    <n v="0"/>
    <n v="82806"/>
    <n v="1510"/>
    <n v="23666"/>
    <n v="22"/>
    <n v="11"/>
    <x v="0"/>
    <s v="NO"/>
    <x v="1"/>
    <s v="Venta Mala"/>
  </r>
  <r>
    <n v="1385733"/>
    <x v="52"/>
    <s v="Nathan Mautz"/>
    <s v="412 Brunswick St,Fitzroy"/>
    <s v="Melbourne"/>
    <s v="VIC"/>
    <x v="2"/>
    <x v="2"/>
    <s v="Alto"/>
    <s v="Lápices de colores DrawIt, juego de 48 colores"/>
    <x v="0"/>
    <s v="Bolsa de envoltura"/>
    <x v="0"/>
    <d v="2014-09-25T00:00:00"/>
    <n v="2156"/>
    <n v="3655"/>
    <n v="1499"/>
    <n v="27"/>
    <n v="98685"/>
    <n v="7.0000000000000007E-2"/>
    <n v="6907.9500000000007"/>
    <n v="91777.05"/>
    <n v="1389"/>
    <n v="41539"/>
    <n v="23"/>
    <n v="9"/>
    <x v="0"/>
    <s v="NO"/>
    <x v="0"/>
    <s v="Venta Mala"/>
  </r>
  <r>
    <n v="1386098"/>
    <x v="185"/>
    <s v="Roy Collins"/>
    <s v="Westfield Sydney,Sydney"/>
    <s v="Sydney"/>
    <s v="NSW"/>
    <x v="0"/>
    <x v="1"/>
    <s v="No especificado"/>
    <s v="Juego de lápices de color PastelOcean"/>
    <x v="0"/>
    <s v="Caja pequeña"/>
    <x v="0"/>
    <d v="2013-06-27T00:00:00"/>
    <n v="1111"/>
    <n v="1984"/>
    <n v="873"/>
    <n v="30"/>
    <n v="59520"/>
    <n v="0.03"/>
    <n v="1785.6"/>
    <n v="57734.400000000001"/>
    <n v="410"/>
    <n v="9465"/>
    <n v="26"/>
    <n v="6"/>
    <x v="2"/>
    <s v="NO"/>
    <x v="1"/>
    <s v="Venta Mala"/>
  </r>
  <r>
    <n v="1386098"/>
    <x v="430"/>
    <s v="Joseph Airdo"/>
    <s v="Westfield Sydney,Sydney"/>
    <s v="Sydney"/>
    <s v="NSW"/>
    <x v="0"/>
    <x v="1"/>
    <s v="Bajo"/>
    <s v="Resaltadores estilo tanque Steady Liquid Accent"/>
    <x v="0"/>
    <s v="Bolsa de envoltura"/>
    <x v="0"/>
    <d v="2014-11-24T00:00:00"/>
    <n v="131"/>
    <n v="284"/>
    <n v="153"/>
    <n v="48"/>
    <n v="13632"/>
    <n v="7.0000000000000007E-2"/>
    <n v="954.24000000000012"/>
    <n v="12677.76"/>
    <n v="93"/>
    <n v="10615"/>
    <n v="22"/>
    <n v="11"/>
    <x v="0"/>
    <s v="NO"/>
    <x v="1"/>
    <s v="Venta Mala"/>
  </r>
  <r>
    <n v="1386098"/>
    <x v="430"/>
    <s v="Julia Barnett"/>
    <s v="485 Crown St,Surry Hills"/>
    <s v="Sydney"/>
    <s v="NSW"/>
    <x v="1"/>
    <x v="9"/>
    <s v="Crítico"/>
    <s v="Resaltadores estilo tanque Steady Liquid Accent"/>
    <x v="0"/>
    <s v="Paquete pequeño"/>
    <x v="0"/>
    <d v="2014-11-22T00:00:00"/>
    <n v="131"/>
    <n v="284"/>
    <n v="153"/>
    <n v="49"/>
    <n v="13916"/>
    <n v="0.09"/>
    <n v="1252.44"/>
    <n v="12663.56"/>
    <n v="93"/>
    <n v="10615"/>
    <n v="22"/>
    <n v="11"/>
    <x v="0"/>
    <s v="NO"/>
    <x v="0"/>
    <s v="Venta Mala"/>
  </r>
  <r>
    <n v="1386098"/>
    <x v="211"/>
    <s v="Julie Kriz"/>
    <s v="Macquarie Centre Cnr Herring Road &amp; Waterloo Road,Macquarie Park"/>
    <s v="Sydney"/>
    <s v="NSW"/>
    <x v="0"/>
    <x v="5"/>
    <s v="Bajo"/>
    <s v="Smiths Bulldog Clip"/>
    <x v="0"/>
    <s v="Bolsa de envoltura"/>
    <x v="0"/>
    <d v="2013-07-10T00:00:00"/>
    <n v="231"/>
    <n v="378"/>
    <n v="147"/>
    <n v="48"/>
    <n v="18144"/>
    <n v="0.05"/>
    <n v="907.2"/>
    <n v="17236.8"/>
    <n v="71"/>
    <n v="5536"/>
    <n v="10"/>
    <n v="7"/>
    <x v="2"/>
    <s v="NO"/>
    <x v="1"/>
    <s v="Venta Mala"/>
  </r>
  <r>
    <n v="1386098"/>
    <x v="407"/>
    <s v="Naresj Patel"/>
    <s v="106 Ebley Street,Bondi Junction"/>
    <s v="Sydney"/>
    <s v="NSW"/>
    <x v="3"/>
    <x v="9"/>
    <s v="Alto"/>
    <s v="Cubos de Memo Alto"/>
    <x v="0"/>
    <s v="Caja pequeña"/>
    <x v="0"/>
    <d v="2015-09-17T00:00:00"/>
    <n v="332"/>
    <n v="518"/>
    <n v="186"/>
    <n v="48"/>
    <n v="24864"/>
    <n v="0.01"/>
    <n v="248.64000000000001"/>
    <n v="24615.360000000001"/>
    <n v="204"/>
    <n v="5560"/>
    <n v="17"/>
    <n v="9"/>
    <x v="1"/>
    <s v="NO"/>
    <x v="1"/>
    <s v="Venta Mala"/>
  </r>
  <r>
    <n v="1386098"/>
    <x v="256"/>
    <s v="Joseph Airdo"/>
    <s v="Westfield Sydney,Sydney"/>
    <s v="Sydney"/>
    <s v="NSW"/>
    <x v="3"/>
    <x v="1"/>
    <s v="No especificado"/>
    <s v="Resaltadores de acento líquidos constantes"/>
    <x v="0"/>
    <s v="Caja pequeña"/>
    <x v="1"/>
    <d v="2014-11-24T00:00:00"/>
    <n v="347"/>
    <n v="668"/>
    <n v="321"/>
    <n v="34"/>
    <n v="22712"/>
    <n v="7.0000000000000007E-2"/>
    <n v="1589.8400000000001"/>
    <n v="21122.16"/>
    <n v="150"/>
    <n v="10615"/>
    <n v="23"/>
    <n v="11"/>
    <x v="0"/>
    <s v="NO"/>
    <x v="1"/>
    <s v="Venta Mala"/>
  </r>
  <r>
    <n v="1386098"/>
    <x v="16"/>
    <s v="Brian DeCherney"/>
    <s v="523 King St,Newtown"/>
    <s v="Sydney"/>
    <s v="NSW"/>
    <x v="0"/>
    <x v="6"/>
    <s v="Crítico"/>
    <s v="Contestador automático digital 1726"/>
    <x v="0"/>
    <s v="Bolsa de envoltura"/>
    <x v="0"/>
    <d v="2015-05-21T00:00:00"/>
    <n v="882"/>
    <n v="2099"/>
    <n v="1217"/>
    <n v="16"/>
    <n v="33584"/>
    <n v="0.04"/>
    <n v="1343.3600000000001"/>
    <n v="32240.639999999999"/>
    <n v="481"/>
    <n v="92530"/>
    <n v="18"/>
    <n v="5"/>
    <x v="1"/>
    <s v="NO"/>
    <x v="1"/>
    <s v="Venta Mala"/>
  </r>
  <r>
    <n v="1386098"/>
    <x v="294"/>
    <s v="Jeremy Lonsdale"/>
    <s v="163 Concord Road,North Strathfield"/>
    <s v="Sydney"/>
    <s v="NSW"/>
    <x v="2"/>
    <x v="13"/>
    <s v="No especificado"/>
    <s v="Carpeta Artisan Legal de 4 Anillas"/>
    <x v="0"/>
    <s v="Caja pequeña"/>
    <x v="0"/>
    <d v="2014-06-04T00:00:00"/>
    <n v="1364"/>
    <n v="2098"/>
    <n v="734"/>
    <n v="47"/>
    <n v="98606"/>
    <n v="0.03"/>
    <n v="2958.18"/>
    <n v="95647.82"/>
    <n v="149"/>
    <n v="23666"/>
    <n v="3"/>
    <n v="6"/>
    <x v="0"/>
    <s v="NO"/>
    <x v="0"/>
    <s v="Venta Mala"/>
  </r>
  <r>
    <n v="1386463"/>
    <x v="553"/>
    <s v="Todd Boyes"/>
    <s v="Westfield Miranda, 600 Kingsway,Miranda"/>
    <s v="Sydney"/>
    <s v="NSW"/>
    <x v="0"/>
    <x v="11"/>
    <s v="Bajo"/>
    <s v="Alto Perma 2700 Cajones de almacenamiento apilables"/>
    <x v="1"/>
    <s v="Tambor Jumbo"/>
    <x v="2"/>
    <d v="2014-10-04T00:00:00"/>
    <n v="892"/>
    <n v="2974"/>
    <n v="2082"/>
    <n v="47"/>
    <n v="139778"/>
    <n v="0.01"/>
    <n v="1397.78"/>
    <n v="138380.22"/>
    <n v="664"/>
    <n v="24060"/>
    <n v="3"/>
    <n v="10"/>
    <x v="0"/>
    <s v="SI"/>
    <x v="1"/>
    <s v="Venta Mala"/>
  </r>
  <r>
    <n v="1386463"/>
    <x v="205"/>
    <s v="Berenike Kampe"/>
    <s v="180 High Street,Windsor"/>
    <s v="Melbourne"/>
    <s v="VIC"/>
    <x v="3"/>
    <x v="2"/>
    <s v="No especificado"/>
    <s v="Bolsillos de carpeta de poliéster artesanal"/>
    <x v="0"/>
    <s v="Paquete pequeño"/>
    <x v="0"/>
    <d v="2013-07-07T00:00:00"/>
    <n v="226"/>
    <n v="358"/>
    <n v="132"/>
    <n v="38"/>
    <n v="13604"/>
    <n v="0"/>
    <n v="0"/>
    <n v="13604"/>
    <n v="547"/>
    <n v="11759"/>
    <n v="5"/>
    <n v="7"/>
    <x v="2"/>
    <s v="NO"/>
    <x v="1"/>
    <s v="Venta Mala"/>
  </r>
  <r>
    <n v="1386463"/>
    <x v="65"/>
    <s v="Aaron Smayling"/>
    <s v="1737 Botany Rd,Banksmeadow"/>
    <s v="Sydney"/>
    <s v="NSW"/>
    <x v="1"/>
    <x v="5"/>
    <s v="Crítico"/>
    <s v="Carpetas Angle-D con anillos de bloqueo, portaetiquetas"/>
    <x v="0"/>
    <s v="Bolsa de envoltura"/>
    <x v="1"/>
    <d v="2013-03-26T00:00:00"/>
    <n v="453"/>
    <n v="730"/>
    <n v="277"/>
    <n v="12"/>
    <n v="8760"/>
    <n v="0.01"/>
    <n v="87.600000000000009"/>
    <n v="8672.4"/>
    <n v="772"/>
    <n v="26858"/>
    <n v="23"/>
    <n v="3"/>
    <x v="2"/>
    <s v="NO"/>
    <x v="0"/>
    <s v="Venta Mala"/>
  </r>
  <r>
    <n v="1386463"/>
    <x v="60"/>
    <s v="Christina Vanderzanden"/>
    <s v="188 Pitt Street,Sydney"/>
    <s v="Sydney"/>
    <s v="NSW"/>
    <x v="3"/>
    <x v="0"/>
    <s v="Bajo"/>
    <s v="Beekin 6 Outlet Tira de Sobretensión Metálica"/>
    <x v="0"/>
    <s v="Caja pequeña"/>
    <x v="1"/>
    <d v="2013-03-20T00:00:00"/>
    <n v="446"/>
    <n v="1089"/>
    <n v="643"/>
    <n v="1"/>
    <n v="1089"/>
    <n v="0.03"/>
    <n v="32.67"/>
    <n v="1056.33"/>
    <n v="450"/>
    <n v="12685"/>
    <n v="16"/>
    <n v="3"/>
    <x v="2"/>
    <s v="NO"/>
    <x v="0"/>
    <s v="Venta Mala"/>
  </r>
  <r>
    <n v="1386463"/>
    <x v="227"/>
    <s v="Lycoris Saunders"/>
    <s v="501 George St,Sydney"/>
    <s v="Sydney"/>
    <s v="NSW"/>
    <x v="1"/>
    <x v="7"/>
    <s v="Bajo"/>
    <s v="Bandas elásticas embolsadas"/>
    <x v="1"/>
    <s v="Caja pequeña"/>
    <x v="0"/>
    <d v="2015-07-31T00:00:00"/>
    <n v="24"/>
    <n v="126"/>
    <n v="102"/>
    <n v="29"/>
    <n v="3654"/>
    <n v="0.03"/>
    <n v="109.61999999999999"/>
    <n v="3544.38"/>
    <n v="70"/>
    <n v="5367"/>
    <n v="30"/>
    <n v="7"/>
    <x v="1"/>
    <s v="NO"/>
    <x v="0"/>
    <s v="Venta Mala"/>
  </r>
  <r>
    <n v="1387194"/>
    <x v="256"/>
    <s v="Giulietta Dortch"/>
    <s v="180 High Street,Windsor"/>
    <s v="Melbourne"/>
    <s v="VIC"/>
    <x v="1"/>
    <x v="2"/>
    <s v="Bajo"/>
    <s v="Fotocopiadora Cando PC940"/>
    <x v="1"/>
    <s v="Caja pequeña"/>
    <x v="0"/>
    <d v="2014-11-27T00:00:00"/>
    <n v="21600"/>
    <n v="44999"/>
    <n v="23399"/>
    <n v="8"/>
    <n v="359992"/>
    <n v="0.01"/>
    <n v="3599.92"/>
    <n v="356392.08"/>
    <n v="2449"/>
    <n v="1504267"/>
    <n v="23"/>
    <n v="11"/>
    <x v="0"/>
    <s v="SI"/>
    <x v="0"/>
    <s v="Buena Venta"/>
  </r>
  <r>
    <n v="1387194"/>
    <x v="256"/>
    <s v="Giulietta Dortch"/>
    <s v="180 High Street,Windsor"/>
    <s v="Melbourne"/>
    <s v="VIC"/>
    <x v="1"/>
    <x v="2"/>
    <s v="Crítico"/>
    <s v="Fotocopiadora Cando PC940"/>
    <x v="0"/>
    <s v="Caja pequeña"/>
    <x v="1"/>
    <d v="2014-11-27T00:00:00"/>
    <n v="27899"/>
    <n v="44999"/>
    <n v="17100"/>
    <n v="39"/>
    <n v="1754961"/>
    <n v="7.0000000000000007E-2"/>
    <n v="122847.27000000002"/>
    <n v="1632113.73"/>
    <n v="4900"/>
    <n v="1504261"/>
    <n v="23"/>
    <n v="11"/>
    <x v="0"/>
    <s v="SI"/>
    <x v="0"/>
    <s v="Buena Venta"/>
  </r>
  <r>
    <n v="1387559"/>
    <x v="102"/>
    <s v="Thurra Ners"/>
    <s v="Macquarie Centre Cnr Herring Road &amp; Waterloo Road,Macquarie Park"/>
    <s v="Sydney"/>
    <s v="NSW"/>
    <x v="1"/>
    <x v="5"/>
    <s v="Bajo"/>
    <s v="Sacapuntas Smiths SlimLine"/>
    <x v="0"/>
    <s v="Bolsa de envoltura"/>
    <x v="1"/>
    <d v="2015-02-03T00:00:00"/>
    <n v="479"/>
    <n v="1197"/>
    <n v="718"/>
    <n v="38"/>
    <n v="45486"/>
    <n v="0.02"/>
    <n v="909.72"/>
    <n v="44576.28"/>
    <n v="581"/>
    <n v="26891"/>
    <n v="3"/>
    <n v="2"/>
    <x v="1"/>
    <s v="NO"/>
    <x v="1"/>
    <s v="Venta Mala"/>
  </r>
  <r>
    <n v="1387559"/>
    <x v="203"/>
    <s v="Maurice Satty"/>
    <s v="188 Pitt Street,Sydney"/>
    <s v="Sydney"/>
    <s v="NSW"/>
    <x v="2"/>
    <x v="0"/>
    <s v="Alto"/>
    <s v="Teclado de acceso TechSavi"/>
    <x v="0"/>
    <s v="Bolsa de envoltura"/>
    <x v="0"/>
    <d v="2014-11-28T00:00:00"/>
    <n v="1007"/>
    <n v="1598"/>
    <n v="591"/>
    <n v="1"/>
    <n v="1598"/>
    <n v="0.02"/>
    <n v="31.96"/>
    <n v="1566.04"/>
    <n v="400"/>
    <n v="8001"/>
    <n v="26"/>
    <n v="11"/>
    <x v="0"/>
    <s v="NO"/>
    <x v="1"/>
    <s v="Venta Mala"/>
  </r>
  <r>
    <n v="1387559"/>
    <x v="384"/>
    <s v="Mike Gockenbach"/>
    <s v="180 High Street,Windsor"/>
    <s v="Melbourne"/>
    <s v="VIC"/>
    <x v="1"/>
    <x v="2"/>
    <s v="Medio"/>
    <s v="Juego de lápices de dibujo Pizazz"/>
    <x v="0"/>
    <s v="Bolsa de envoltura"/>
    <x v="0"/>
    <d v="2014-10-31T00:00:00"/>
    <n v="153"/>
    <n v="278"/>
    <n v="125"/>
    <n v="10"/>
    <n v="2780"/>
    <n v="0.05"/>
    <n v="139"/>
    <n v="2641"/>
    <n v="134"/>
    <n v="9401"/>
    <n v="27"/>
    <n v="10"/>
    <x v="0"/>
    <s v="NO"/>
    <x v="0"/>
    <s v="Venta Mala"/>
  </r>
  <r>
    <n v="1387559"/>
    <x v="206"/>
    <s v="George Ashbrook"/>
    <s v="506 Swan Street,Richmond"/>
    <s v="Melbourne"/>
    <s v="VIC"/>
    <x v="1"/>
    <x v="2"/>
    <s v="Bajo"/>
    <s v="Marco de documentos de aluminio"/>
    <x v="0"/>
    <s v="Bolsa de envoltura"/>
    <x v="1"/>
    <d v="2014-10-22T00:00:00"/>
    <n v="550"/>
    <n v="1222"/>
    <n v="672"/>
    <n v="19"/>
    <n v="23218"/>
    <n v="0.09"/>
    <n v="2089.62"/>
    <n v="21128.38"/>
    <n v="285"/>
    <n v="51519"/>
    <n v="20"/>
    <n v="10"/>
    <x v="0"/>
    <s v="NO"/>
    <x v="0"/>
    <s v="Venta Mala"/>
  </r>
  <r>
    <n v="1388289"/>
    <x v="359"/>
    <s v="Julie Prescott"/>
    <s v="438 Victoria Avenue,Chatswood"/>
    <s v="Sydney"/>
    <s v="NSW"/>
    <x v="1"/>
    <x v="1"/>
    <s v="Medio"/>
    <s v="Cubos de Memo Alto"/>
    <x v="0"/>
    <s v="Caja pequeña"/>
    <x v="1"/>
    <d v="2014-02-13T00:00:00"/>
    <n v="332"/>
    <n v="518"/>
    <n v="186"/>
    <n v="50"/>
    <n v="25900"/>
    <n v="0.08"/>
    <n v="2072"/>
    <n v="23828"/>
    <n v="204"/>
    <n v="4446"/>
    <n v="12"/>
    <n v="2"/>
    <x v="0"/>
    <s v="NO"/>
    <x v="1"/>
    <s v="Venta Mala"/>
  </r>
  <r>
    <n v="1388289"/>
    <x v="364"/>
    <s v="Lena Creighton"/>
    <s v="127 Liverpool St,Sydney"/>
    <s v="Sydney"/>
    <s v="NSW"/>
    <x v="1"/>
    <x v="7"/>
    <s v="Alto"/>
    <s v="Cubos de Memo Alto"/>
    <x v="0"/>
    <s v="Caja pequeña"/>
    <x v="0"/>
    <d v="2014-12-02T00:00:00"/>
    <n v="332"/>
    <n v="518"/>
    <n v="186"/>
    <n v="6"/>
    <n v="3108"/>
    <n v="7.0000000000000007E-2"/>
    <n v="217.56000000000003"/>
    <n v="2890.44"/>
    <n v="204"/>
    <n v="4446"/>
    <n v="30"/>
    <n v="11"/>
    <x v="0"/>
    <s v="NO"/>
    <x v="1"/>
    <s v="Venta Mala"/>
  </r>
  <r>
    <n v="1388289"/>
    <x v="364"/>
    <s v="Lena Creighton"/>
    <s v="127 Liverpool St,Sydney"/>
    <s v="Sydney"/>
    <s v="NSW"/>
    <x v="0"/>
    <x v="7"/>
    <s v="Alto"/>
    <s v="Cubos de Memo Alto"/>
    <x v="0"/>
    <s v="Bolsa de envoltura"/>
    <x v="1"/>
    <d v="2014-12-02T00:00:00"/>
    <n v="332"/>
    <n v="518"/>
    <n v="186"/>
    <n v="5"/>
    <n v="2590"/>
    <n v="0.01"/>
    <n v="25.900000000000002"/>
    <n v="2564.1"/>
    <n v="204"/>
    <n v="4446"/>
    <n v="30"/>
    <n v="11"/>
    <x v="0"/>
    <s v="NO"/>
    <x v="0"/>
    <s v="Venta Mala"/>
  </r>
  <r>
    <n v="1388654"/>
    <x v="230"/>
    <s v="Bart Watters"/>
    <s v="Westfield 1 Anderson St,Chatswood"/>
    <s v="Sydney"/>
    <s v="NSW"/>
    <x v="3"/>
    <x v="5"/>
    <s v="Bajo"/>
    <s v="Aglutinantes de polietileno duraderos artesanales"/>
    <x v="0"/>
    <s v="Bolsa de envoltura"/>
    <x v="0"/>
    <d v="2014-03-19T00:00:00"/>
    <n v="337"/>
    <n v="553"/>
    <n v="216"/>
    <n v="47"/>
    <n v="25991"/>
    <n v="0.01"/>
    <n v="259.91000000000003"/>
    <n v="25731.09"/>
    <n v="698"/>
    <n v="6051"/>
    <n v="17"/>
    <n v="3"/>
    <x v="0"/>
    <s v="NO"/>
    <x v="0"/>
    <s v="Venta Mala"/>
  </r>
  <r>
    <n v="1389019"/>
    <x v="369"/>
    <s v="Marc Crier"/>
    <s v="Westfield Sydney,Sydney"/>
    <s v="Sydney"/>
    <s v="NSW"/>
    <x v="1"/>
    <x v="1"/>
    <s v="Alto"/>
    <s v="Disquetes de formato láser neón para Mac, 10/paquete"/>
    <x v="0"/>
    <s v="Caja pequeña"/>
    <x v="0"/>
    <d v="2014-12-12T00:00:00"/>
    <n v="187"/>
    <n v="812"/>
    <n v="625"/>
    <n v="7"/>
    <n v="5684"/>
    <n v="7.0000000000000007E-2"/>
    <n v="397.88000000000005"/>
    <n v="5286.12"/>
    <n v="283"/>
    <n v="8679"/>
    <n v="10"/>
    <n v="12"/>
    <x v="0"/>
    <s v="NO"/>
    <x v="0"/>
    <s v="Venta Mala"/>
  </r>
  <r>
    <n v="1389019"/>
    <x v="331"/>
    <s v="Penelope Sewall"/>
    <s v="96 Liverpool St,Sydney"/>
    <s v="Sydney"/>
    <s v="NSW"/>
    <x v="3"/>
    <x v="7"/>
    <s v="No especificado"/>
    <s v="Tijeras de acero inoxidable preferidas de Apex"/>
    <x v="0"/>
    <s v="Caja pequeña"/>
    <x v="1"/>
    <d v="2015-05-17T00:00:00"/>
    <n v="250"/>
    <n v="568"/>
    <n v="318"/>
    <n v="36"/>
    <n v="20448"/>
    <n v="0.02"/>
    <n v="408.96000000000004"/>
    <n v="20039.04"/>
    <n v="360"/>
    <n v="23279"/>
    <n v="15"/>
    <n v="5"/>
    <x v="1"/>
    <s v="NO"/>
    <x v="0"/>
    <s v="Venta Mala"/>
  </r>
  <r>
    <n v="1389019"/>
    <x v="9"/>
    <s v="Jennifer Jackson"/>
    <s v="523 King St,Newtown"/>
    <s v="Sydney"/>
    <s v="NSW"/>
    <x v="2"/>
    <x v="6"/>
    <s v="No especificado"/>
    <s v="Suite óptica inalámbrica UGen Ultra Professional"/>
    <x v="1"/>
    <s v="Paquete pequeño"/>
    <x v="0"/>
    <d v="2014-10-04T00:00:00"/>
    <n v="15650"/>
    <n v="30097"/>
    <n v="14447"/>
    <n v="21"/>
    <n v="632037"/>
    <n v="0.09"/>
    <n v="56883.329999999994"/>
    <n v="575153.67000000004"/>
    <n v="718"/>
    <n v="88843"/>
    <n v="2"/>
    <n v="10"/>
    <x v="0"/>
    <s v="SI"/>
    <x v="0"/>
    <s v="Buena Venta"/>
  </r>
  <r>
    <n v="1389019"/>
    <x v="550"/>
    <s v="Vivek Gonzalez"/>
    <s v="53 Riley Street,Woolloomooloo"/>
    <s v="Sydney"/>
    <s v="NSW"/>
    <x v="3"/>
    <x v="0"/>
    <s v="Crítico"/>
    <s v="Encuadernadores de polietileno de anillo redondo artesanal"/>
    <x v="0"/>
    <s v="Paquete pequeño"/>
    <x v="0"/>
    <d v="2014-12-08T00:00:00"/>
    <n v="182"/>
    <n v="284"/>
    <n v="102"/>
    <n v="21"/>
    <n v="5964"/>
    <n v="0.03"/>
    <n v="178.92"/>
    <n v="5785.08"/>
    <n v="544"/>
    <n v="6448"/>
    <n v="6"/>
    <n v="12"/>
    <x v="0"/>
    <s v="NO"/>
    <x v="0"/>
    <s v="Venta Mala"/>
  </r>
  <r>
    <n v="1389384"/>
    <x v="573"/>
    <s v="Sung Shariari"/>
    <s v="6/15 Cross Street,Double Bay"/>
    <s v="Sydney"/>
    <s v="NSW"/>
    <x v="1"/>
    <x v="9"/>
    <s v="No especificado"/>
    <s v="Etiquetas Artisan 4877"/>
    <x v="0"/>
    <s v="Bolsa de envoltura"/>
    <x v="0"/>
    <d v="2015-10-23T00:00:00"/>
    <n v="229"/>
    <n v="369"/>
    <n v="140"/>
    <n v="39"/>
    <n v="14391"/>
    <n v="0.01"/>
    <n v="143.91"/>
    <n v="14247.09"/>
    <n v="50"/>
    <n v="1576"/>
    <n v="21"/>
    <n v="10"/>
    <x v="1"/>
    <s v="NO"/>
    <x v="0"/>
    <s v="Venta Mala"/>
  </r>
  <r>
    <n v="1389384"/>
    <x v="26"/>
    <s v="Sandra Glassco"/>
    <s v="224A Gertrude St,Fitzroy"/>
    <s v="Melbourne"/>
    <s v="VIC"/>
    <x v="1"/>
    <x v="2"/>
    <s v="Crítico"/>
    <s v="Rotuladores fluorescentes artesanales de estilo de escritorio de alto litro"/>
    <x v="0"/>
    <s v="Paquete pequeño"/>
    <x v="0"/>
    <d v="2015-02-21T00:00:00"/>
    <n v="176"/>
    <n v="338"/>
    <n v="162"/>
    <n v="40"/>
    <n v="13520"/>
    <n v="0.05"/>
    <n v="676"/>
    <n v="12844"/>
    <n v="85"/>
    <n v="6936"/>
    <n v="18"/>
    <n v="2"/>
    <x v="1"/>
    <s v="NO"/>
    <x v="0"/>
    <s v="Venta Mala"/>
  </r>
  <r>
    <n v="1389750"/>
    <x v="313"/>
    <s v="Greg Hansen"/>
    <s v="221 Barkly St,St Kilda"/>
    <s v="Melbourne"/>
    <s v="VIC"/>
    <x v="3"/>
    <x v="8"/>
    <s v="Medio"/>
    <s v="Juego fluorescente artesanal de seis colores estilo bolígrafo de alto litro"/>
    <x v="0"/>
    <s v="Bolsa de envoltura"/>
    <x v="0"/>
    <d v="2014-10-22T00:00:00"/>
    <n v="216"/>
    <n v="385"/>
    <n v="169"/>
    <n v="19"/>
    <n v="7315"/>
    <n v="0.01"/>
    <n v="73.150000000000006"/>
    <n v="7241.85"/>
    <n v="70"/>
    <n v="7488"/>
    <n v="21"/>
    <n v="10"/>
    <x v="0"/>
    <s v="NO"/>
    <x v="1"/>
    <s v="Venta Mala"/>
  </r>
  <r>
    <n v="1390115"/>
    <x v="239"/>
    <s v="Ed Braxton"/>
    <s v="499-501 Lygon Street,Carlton North"/>
    <s v="Melbourne"/>
    <s v="VIC"/>
    <x v="2"/>
    <x v="8"/>
    <s v="Alto"/>
    <s v="Sobres de colores"/>
    <x v="0"/>
    <s v="Paquete pequeño"/>
    <x v="0"/>
    <d v="2014-12-05T00:00:00"/>
    <n v="225"/>
    <n v="369"/>
    <n v="144"/>
    <n v="24"/>
    <n v="8856"/>
    <n v="0.01"/>
    <n v="88.56"/>
    <n v="8767.44"/>
    <n v="250"/>
    <n v="14169"/>
    <n v="1"/>
    <n v="12"/>
    <x v="0"/>
    <s v="NO"/>
    <x v="0"/>
    <s v="Venta Mala"/>
  </r>
  <r>
    <n v="1390115"/>
    <x v="398"/>
    <s v="Janet Martin"/>
    <s v="260 Marrickville Rd,Marrickville"/>
    <s v="Sydney"/>
    <s v="NSW"/>
    <x v="1"/>
    <x v="5"/>
    <s v="No especificado"/>
    <s v="Sobres de colores"/>
    <x v="0"/>
    <s v="Caja pequeña"/>
    <x v="0"/>
    <d v="2014-12-06T00:00:00"/>
    <n v="225"/>
    <n v="369"/>
    <n v="144"/>
    <n v="8"/>
    <n v="2952"/>
    <n v="0.05"/>
    <n v="147.6"/>
    <n v="2804.4"/>
    <n v="250"/>
    <n v="14169"/>
    <n v="5"/>
    <n v="12"/>
    <x v="0"/>
    <s v="NO"/>
    <x v="0"/>
    <s v="Venta Mala"/>
  </r>
  <r>
    <n v="1390845"/>
    <x v="550"/>
    <s v="Vivek Gonzalez"/>
    <s v="53 Riley Street,Woolloomooloo"/>
    <s v="Sydney"/>
    <s v="NSW"/>
    <x v="3"/>
    <x v="0"/>
    <s v="Bajo"/>
    <s v="Encuadernadores de polietileno de anillo redondo artesanal"/>
    <x v="0"/>
    <s v="Bolsa de envoltura"/>
    <x v="0"/>
    <d v="2014-12-08T00:00:00"/>
    <n v="182"/>
    <n v="284"/>
    <n v="102"/>
    <n v="30"/>
    <n v="8520"/>
    <n v="0.01"/>
    <n v="85.2"/>
    <n v="8434.7999999999993"/>
    <n v="544"/>
    <n v="6448"/>
    <n v="6"/>
    <n v="12"/>
    <x v="0"/>
    <s v="NO"/>
    <x v="0"/>
    <s v="Venta Mala"/>
  </r>
  <r>
    <n v="1390845"/>
    <x v="550"/>
    <s v="Janet Martin"/>
    <s v="24 Addison Rd,Marrickville"/>
    <s v="Sydney"/>
    <s v="NSW"/>
    <x v="1"/>
    <x v="10"/>
    <s v="Alto"/>
    <s v="Refuerzos artesanales para páginas perforadas"/>
    <x v="0"/>
    <s v="Caja pequeña"/>
    <x v="1"/>
    <d v="2014-12-08T00:00:00"/>
    <n v="119"/>
    <n v="198"/>
    <n v="79"/>
    <n v="12"/>
    <n v="2376"/>
    <n v="0.03"/>
    <n v="71.28"/>
    <n v="2304.7199999999998"/>
    <n v="477"/>
    <n v="6448"/>
    <n v="6"/>
    <n v="12"/>
    <x v="0"/>
    <s v="NO"/>
    <x v="0"/>
    <s v="Venta Mala"/>
  </r>
  <r>
    <n v="1390845"/>
    <x v="550"/>
    <s v="Vivek Gonzalez"/>
    <s v="53 Riley Street,Woolloomooloo"/>
    <s v="Sydney"/>
    <s v="NSW"/>
    <x v="1"/>
    <x v="0"/>
    <s v="Medio"/>
    <s v="Refuerzos artesanales para páginas perforadas"/>
    <x v="0"/>
    <s v="Caja pequeña"/>
    <x v="0"/>
    <d v="2014-12-08T00:00:00"/>
    <n v="119"/>
    <n v="198"/>
    <n v="79"/>
    <n v="10"/>
    <n v="1980"/>
    <n v="0.01"/>
    <n v="19.8"/>
    <n v="1960.2"/>
    <n v="477"/>
    <n v="6448"/>
    <n v="6"/>
    <n v="12"/>
    <x v="0"/>
    <s v="NO"/>
    <x v="0"/>
    <s v="Venta Mala"/>
  </r>
  <r>
    <n v="1390845"/>
    <x v="550"/>
    <s v="Thea Hendricks"/>
    <s v="412 Brunswick St,Fitzroy"/>
    <s v="Melbourne"/>
    <s v="VIC"/>
    <x v="0"/>
    <x v="2"/>
    <s v="No especificado"/>
    <s v="Encuadernadores de polietileno de anillo redondo artesanal"/>
    <x v="0"/>
    <s v="Bolsa de envoltura"/>
    <x v="0"/>
    <d v="2014-12-08T00:00:00"/>
    <n v="182"/>
    <n v="284"/>
    <n v="102"/>
    <n v="37"/>
    <n v="10508"/>
    <n v="7.0000000000000007E-2"/>
    <n v="735.56000000000006"/>
    <n v="9772.44"/>
    <n v="544"/>
    <n v="6448"/>
    <n v="6"/>
    <n v="12"/>
    <x v="0"/>
    <s v="NO"/>
    <x v="0"/>
    <s v="Venta Mala"/>
  </r>
  <r>
    <n v="1391211"/>
    <x v="126"/>
    <s v="Philip Brown"/>
    <s v="499-501 Lygon Street,Carlton North"/>
    <s v="Melbourne"/>
    <s v="VIC"/>
    <x v="3"/>
    <x v="8"/>
    <s v="Crítico"/>
    <s v="Carpetas Angle-D con anillos de bloqueo, portaetiquetas"/>
    <x v="1"/>
    <s v="Caja mediana"/>
    <x v="0"/>
    <d v="2014-07-26T00:00:00"/>
    <n v="453"/>
    <n v="730"/>
    <n v="277"/>
    <n v="8"/>
    <n v="5840"/>
    <n v="0.09"/>
    <n v="525.6"/>
    <n v="5314.4"/>
    <n v="772"/>
    <n v="25664"/>
    <n v="25"/>
    <n v="7"/>
    <x v="0"/>
    <s v="NO"/>
    <x v="1"/>
    <s v="Venta Mala"/>
  </r>
  <r>
    <n v="1391211"/>
    <x v="574"/>
    <s v="Susan MacKendrick"/>
    <s v="53 Riley Street,Woolloomooloo"/>
    <s v="Sydney"/>
    <s v="NSW"/>
    <x v="1"/>
    <x v="0"/>
    <s v="No especificado"/>
    <s v="Tijeras de oficina de Apex"/>
    <x v="0"/>
    <s v="Paquete pequeño"/>
    <x v="0"/>
    <d v="2014-02-13T00:00:00"/>
    <n v="94"/>
    <n v="208"/>
    <n v="114"/>
    <n v="2"/>
    <n v="416"/>
    <n v="0.01"/>
    <n v="4.16"/>
    <n v="411.84"/>
    <n v="256"/>
    <n v="6671"/>
    <n v="9"/>
    <n v="2"/>
    <x v="0"/>
    <s v="NO"/>
    <x v="1"/>
    <s v="Venta Mala"/>
  </r>
  <r>
    <n v="1391576"/>
    <x v="55"/>
    <s v="Pamela Stobb"/>
    <s v="273 George Street,Sydney"/>
    <s v="Sydney"/>
    <s v="NSW"/>
    <x v="0"/>
    <x v="9"/>
    <s v="No especificado"/>
    <s v="Tijeras dobladas de acero inoxidable Apex Design"/>
    <x v="1"/>
    <s v="Caja pequeña"/>
    <x v="0"/>
    <d v="2013-05-02T00:00:00"/>
    <n v="287"/>
    <n v="684"/>
    <n v="397"/>
    <n v="34"/>
    <n v="23256"/>
    <n v="7.0000000000000007E-2"/>
    <n v="1627.92"/>
    <n v="21628.080000000002"/>
    <n v="442"/>
    <n v="27683"/>
    <n v="30"/>
    <n v="4"/>
    <x v="2"/>
    <s v="NO"/>
    <x v="0"/>
    <s v="Venta Mala"/>
  </r>
  <r>
    <n v="1391576"/>
    <x v="575"/>
    <s v="Robert Barroso"/>
    <s v="163 Concord Road,North Strathfield"/>
    <s v="Sydney"/>
    <s v="NSW"/>
    <x v="0"/>
    <x v="13"/>
    <s v="Crítico"/>
    <s v="Archivo de bloqueo plegable de lujo con cajón"/>
    <x v="0"/>
    <s v="Caja pequeña"/>
    <x v="0"/>
    <d v="2014-12-10T00:00:00"/>
    <n v="17883"/>
    <n v="41588"/>
    <n v="23705"/>
    <n v="23"/>
    <n v="956524"/>
    <n v="0.02"/>
    <n v="19130.48"/>
    <n v="937393.52"/>
    <n v="1137"/>
    <n v="162498"/>
    <n v="8"/>
    <n v="12"/>
    <x v="0"/>
    <s v="SI"/>
    <x v="0"/>
    <s v="Buena Venta"/>
  </r>
  <r>
    <n v="1391576"/>
    <x v="191"/>
    <s v="Adrian Hane"/>
    <s v="70 High Street,Windsor"/>
    <s v="Melbourne"/>
    <s v="VIC"/>
    <x v="3"/>
    <x v="2"/>
    <s v="Medio"/>
    <s v="Archivo de bloqueo plegable de lujo con cajón"/>
    <x v="0"/>
    <s v="Paquete pequeño"/>
    <x v="0"/>
    <d v="2014-08-13T00:00:00"/>
    <n v="17883"/>
    <n v="41588"/>
    <n v="23705"/>
    <n v="10"/>
    <n v="415880"/>
    <n v="0.05"/>
    <n v="20794"/>
    <n v="395086"/>
    <n v="1137"/>
    <n v="162498"/>
    <n v="11"/>
    <n v="8"/>
    <x v="0"/>
    <s v="SI"/>
    <x v="0"/>
    <s v="Buena Venta"/>
  </r>
  <r>
    <n v="1391576"/>
    <x v="156"/>
    <s v="Linda Southworth"/>
    <s v="359 Crown Street,Surry Hills"/>
    <s v="Sydney"/>
    <s v="NSW"/>
    <x v="2"/>
    <x v="3"/>
    <s v="Bajo"/>
    <s v="Archivo de bloqueo plegable de lujo con cajón"/>
    <x v="0"/>
    <s v="Bolsa de envoltura"/>
    <x v="0"/>
    <d v="2014-12-11T00:00:00"/>
    <n v="17883"/>
    <n v="41588"/>
    <n v="23705"/>
    <n v="41"/>
    <n v="1705108"/>
    <n v="0.05"/>
    <n v="85255.400000000009"/>
    <n v="1619852.6"/>
    <n v="1137"/>
    <n v="162498"/>
    <n v="9"/>
    <n v="12"/>
    <x v="0"/>
    <s v="SI"/>
    <x v="0"/>
    <s v="Buena Venta"/>
  </r>
  <r>
    <n v="1391941"/>
    <x v="87"/>
    <s v="Thomas Boland"/>
    <s v="180 High Street,Windsor"/>
    <s v="Melbourne"/>
    <s v="VIC"/>
    <x v="1"/>
    <x v="2"/>
    <s v="No especificado"/>
    <s v="Resaltadores estilo tanque Steady Liquid Accent"/>
    <x v="0"/>
    <s v="Bolsa de envoltura"/>
    <x v="0"/>
    <d v="2013-04-26T00:00:00"/>
    <n v="131"/>
    <n v="284"/>
    <n v="153"/>
    <n v="40"/>
    <n v="11360"/>
    <n v="0.03"/>
    <n v="340.8"/>
    <n v="11019.2"/>
    <n v="93"/>
    <n v="3749"/>
    <n v="26"/>
    <n v="4"/>
    <x v="2"/>
    <s v="NO"/>
    <x v="1"/>
    <s v="Venta Mala"/>
  </r>
  <r>
    <n v="1391941"/>
    <x v="156"/>
    <s v="Linda Southworth"/>
    <s v="359 Crown Street,Surry Hills"/>
    <s v="Sydney"/>
    <s v="NSW"/>
    <x v="3"/>
    <x v="3"/>
    <s v="Alto"/>
    <s v="Xit Papel de computadora en blanco"/>
    <x v="0"/>
    <s v="Caja pequeña"/>
    <x v="0"/>
    <d v="2014-12-11T00:00:00"/>
    <n v="1239"/>
    <n v="1998"/>
    <n v="759"/>
    <n v="34"/>
    <n v="67932"/>
    <n v="7.0000000000000007E-2"/>
    <n v="4755.2400000000007"/>
    <n v="63176.76"/>
    <n v="577"/>
    <n v="95522"/>
    <n v="9"/>
    <n v="12"/>
    <x v="0"/>
    <s v="NO"/>
    <x v="1"/>
    <s v="Venta Mala"/>
  </r>
  <r>
    <n v="1391941"/>
    <x v="466"/>
    <s v="Brian Stugart"/>
    <s v="88 Oxford St,Woollahra"/>
    <s v="Sydney"/>
    <s v="NSW"/>
    <x v="0"/>
    <x v="13"/>
    <s v="No especificado"/>
    <s v="Xit Papel de computadora en blanco"/>
    <x v="1"/>
    <s v="Caja pequeña"/>
    <x v="0"/>
    <d v="2014-12-27T00:00:00"/>
    <n v="1239"/>
    <n v="1998"/>
    <n v="759"/>
    <n v="8"/>
    <n v="15984"/>
    <n v="7.0000000000000007E-2"/>
    <n v="1118.8800000000001"/>
    <n v="14865.119999999999"/>
    <n v="577"/>
    <n v="95522"/>
    <n v="25"/>
    <n v="12"/>
    <x v="0"/>
    <s v="NO"/>
    <x v="0"/>
    <s v="Buena Venta"/>
  </r>
  <r>
    <n v="1392306"/>
    <x v="576"/>
    <s v="Paul MacIntyre"/>
    <s v="60 Commercial Rd,Prahran"/>
    <s v="Melbourne"/>
    <s v="VIC"/>
    <x v="2"/>
    <x v="8"/>
    <s v="Medio"/>
    <s v="Etiquetas Artisan 474"/>
    <x v="0"/>
    <s v="Bolsa de envoltura"/>
    <x v="0"/>
    <d v="2015-12-01T00:00:00"/>
    <n v="184"/>
    <n v="288"/>
    <n v="104"/>
    <n v="30"/>
    <n v="8640"/>
    <n v="0.05"/>
    <n v="432"/>
    <n v="8208"/>
    <n v="99"/>
    <n v="8896"/>
    <n v="30"/>
    <n v="11"/>
    <x v="1"/>
    <s v="NO"/>
    <x v="1"/>
    <s v="Venta Mala"/>
  </r>
  <r>
    <n v="1392306"/>
    <x v="47"/>
    <s v="Steve Carroll"/>
    <s v="Macquarie Centre Cnr Herring Road &amp; Waterloo Road,Macquarie Park"/>
    <s v="Sydney"/>
    <s v="NSW"/>
    <x v="0"/>
    <x v="5"/>
    <s v="No especificado"/>
    <s v="Xit Papel de computadora en blanco"/>
    <x v="0"/>
    <s v="Caja pequeña"/>
    <x v="0"/>
    <d v="2013-05-22T00:00:00"/>
    <n v="1239"/>
    <n v="1998"/>
    <n v="759"/>
    <n v="16"/>
    <n v="31968"/>
    <n v="7.0000000000000007E-2"/>
    <n v="2237.7600000000002"/>
    <n v="29730.239999999998"/>
    <n v="577"/>
    <n v="17773"/>
    <n v="20"/>
    <n v="5"/>
    <x v="2"/>
    <s v="NO"/>
    <x v="1"/>
    <s v="Venta Mala"/>
  </r>
  <r>
    <n v="1392306"/>
    <x v="14"/>
    <s v="Susan Vittorini"/>
    <s v="3 Carrington Road ,Box Hill"/>
    <s v="Melbourne"/>
    <s v="VIC"/>
    <x v="2"/>
    <x v="8"/>
    <s v="Alto"/>
    <s v="Tijeras rectas Apex"/>
    <x v="0"/>
    <s v="Bolsa de envoltura"/>
    <x v="1"/>
    <d v="2013-02-15T00:00:00"/>
    <n v="519"/>
    <n v="1298"/>
    <n v="779"/>
    <n v="43"/>
    <n v="55814"/>
    <n v="7.0000000000000007E-2"/>
    <n v="3906.9800000000005"/>
    <n v="51907.02"/>
    <n v="314"/>
    <n v="63652"/>
    <n v="13"/>
    <n v="2"/>
    <x v="2"/>
    <s v="NO"/>
    <x v="0"/>
    <s v="Venta Mala"/>
  </r>
  <r>
    <n v="1392672"/>
    <x v="369"/>
    <s v="Flank Prite"/>
    <s v="224A Gertrude St,Fitzroy"/>
    <s v="Melbourne"/>
    <s v="VIC"/>
    <x v="3"/>
    <x v="2"/>
    <s v="Crítico"/>
    <s v="Disquetes de formato láser neón para Mac, 10/paquete"/>
    <x v="0"/>
    <s v="Bolsa de envoltura"/>
    <x v="1"/>
    <d v="2014-12-12T00:00:00"/>
    <n v="187"/>
    <n v="812"/>
    <n v="625"/>
    <n v="33"/>
    <n v="26796"/>
    <n v="0.03"/>
    <n v="803.88"/>
    <n v="25992.12"/>
    <n v="283"/>
    <n v="8679"/>
    <n v="10"/>
    <n v="12"/>
    <x v="0"/>
    <s v="NO"/>
    <x v="0"/>
    <s v="Venta Mala"/>
  </r>
  <r>
    <n v="1393037"/>
    <x v="466"/>
    <s v="Brian Stugart"/>
    <s v="88 Oxford St,Woollahra"/>
    <s v="Sydney"/>
    <s v="NSW"/>
    <x v="3"/>
    <x v="13"/>
    <s v="Bajo"/>
    <s v="Sobres multimedia"/>
    <x v="0"/>
    <s v="Caja pequeña"/>
    <x v="0"/>
    <d v="2014-12-27T00:00:00"/>
    <n v="9939"/>
    <n v="16293"/>
    <n v="6354"/>
    <n v="43"/>
    <n v="700599"/>
    <n v="0.08"/>
    <n v="56047.92"/>
    <n v="644551.07999999996"/>
    <n v="1999"/>
    <n v="445499"/>
    <n v="25"/>
    <n v="12"/>
    <x v="0"/>
    <s v="SI"/>
    <x v="0"/>
    <s v="Buena Venta"/>
  </r>
  <r>
    <n v="1393402"/>
    <x v="577"/>
    <s v="Ellis Ballard"/>
    <s v="53-55 Liverpool St,Sydney"/>
    <s v="Sydney"/>
    <s v="NSW"/>
    <x v="0"/>
    <x v="0"/>
    <s v="Alto"/>
    <s v="Iluminadores fluorescentes Artisan Hi-Liter EverBold Pen Style, 4/Paquete"/>
    <x v="0"/>
    <s v="Caja pequeña"/>
    <x v="0"/>
    <d v="2015-11-23T00:00:00"/>
    <n v="448"/>
    <n v="814"/>
    <n v="366"/>
    <n v="5"/>
    <n v="4070"/>
    <n v="0.03"/>
    <n v="122.1"/>
    <n v="3947.9"/>
    <n v="312"/>
    <n v="7881"/>
    <n v="22"/>
    <n v="11"/>
    <x v="1"/>
    <s v="NO"/>
    <x v="1"/>
    <s v="Venta Mala"/>
  </r>
  <r>
    <n v="1393402"/>
    <x v="178"/>
    <s v="Ed Braxton"/>
    <s v="499-501 Lygon Street,Carlton North"/>
    <s v="Melbourne"/>
    <s v="VIC"/>
    <x v="1"/>
    <x v="8"/>
    <s v="Medio"/>
    <s v="Tijeras rectas Apex"/>
    <x v="0"/>
    <s v="Caja pequeña"/>
    <x v="0"/>
    <d v="2014-12-05T00:00:00"/>
    <n v="519"/>
    <n v="1298"/>
    <n v="779"/>
    <n v="23"/>
    <n v="29854"/>
    <n v="7.0000000000000007E-2"/>
    <n v="2089.7800000000002"/>
    <n v="27764.22"/>
    <n v="314"/>
    <n v="26683"/>
    <n v="4"/>
    <n v="12"/>
    <x v="0"/>
    <s v="NO"/>
    <x v="1"/>
    <s v="Venta Mala"/>
  </r>
  <r>
    <n v="1393402"/>
    <x v="264"/>
    <s v="Darrin Martin"/>
    <s v="221 Barkly St,St Kilda"/>
    <s v="Melbourne"/>
    <s v="VIC"/>
    <x v="0"/>
    <x v="8"/>
    <s v="Bajo"/>
    <s v="Tijeras de acero inoxidable preferidas de Apex"/>
    <x v="0"/>
    <s v="Bolsa de envoltura"/>
    <x v="0"/>
    <d v="2013-09-06T00:00:00"/>
    <n v="250"/>
    <n v="568"/>
    <n v="318"/>
    <n v="40"/>
    <n v="22720"/>
    <n v="0.04"/>
    <n v="908.80000000000007"/>
    <n v="21811.200000000001"/>
    <n v="360"/>
    <n v="18677"/>
    <n v="4"/>
    <n v="9"/>
    <x v="2"/>
    <s v="NO"/>
    <x v="1"/>
    <s v="Venta Mala"/>
  </r>
  <r>
    <n v="1393402"/>
    <x v="278"/>
    <s v="Stepha Foles"/>
    <s v="Hoyts Entertainment Quarter 122 Lang Road,Moore Park"/>
    <s v="Sydney"/>
    <s v="NSW"/>
    <x v="0"/>
    <x v="0"/>
    <s v="Alto"/>
    <s v="Juego fluorescente artesanal de seis colores estilo bolígrafo de alto litro"/>
    <x v="0"/>
    <s v="Caja pequeña"/>
    <x v="0"/>
    <d v="2015-10-14T00:00:00"/>
    <n v="216"/>
    <n v="385"/>
    <n v="169"/>
    <n v="46"/>
    <n v="17710"/>
    <n v="0.01"/>
    <n v="177.1"/>
    <n v="17532.900000000001"/>
    <n v="70"/>
    <n v="4627"/>
    <n v="13"/>
    <n v="10"/>
    <x v="1"/>
    <s v="NO"/>
    <x v="0"/>
    <s v="Venta Mala"/>
  </r>
  <r>
    <n v="1393767"/>
    <x v="397"/>
    <s v="Barry Franz"/>
    <s v="499-501 Lygon Street,Carlton North"/>
    <s v="Melbourne"/>
    <s v="VIC"/>
    <x v="3"/>
    <x v="8"/>
    <s v="Crítico"/>
    <s v="Tijeras de acero inoxidable Apex Elite"/>
    <x v="0"/>
    <s v="Paquete pequeño"/>
    <x v="0"/>
    <d v="2015-01-09T00:00:00"/>
    <n v="342"/>
    <n v="834"/>
    <n v="492"/>
    <n v="49"/>
    <n v="40866"/>
    <n v="7.0000000000000007E-2"/>
    <n v="2860.6200000000003"/>
    <n v="38005.379999999997"/>
    <n v="264"/>
    <n v="41073"/>
    <n v="7"/>
    <n v="1"/>
    <x v="1"/>
    <s v="NO"/>
    <x v="0"/>
    <s v="Venta Mala"/>
  </r>
  <r>
    <n v="1394133"/>
    <x v="151"/>
    <s v="Garry Greene"/>
    <s v="152 Bunnerong Road,Eastgardens"/>
    <s v="Sydney"/>
    <s v="NSW"/>
    <x v="1"/>
    <x v="0"/>
    <s v="Crítico"/>
    <s v="Etiquetas autoadhesivas removibles"/>
    <x v="2"/>
    <s v="Paquete pequeño"/>
    <x v="0"/>
    <d v="2014-12-18T00:00:00"/>
    <n v="198"/>
    <n v="315"/>
    <n v="117"/>
    <n v="10"/>
    <n v="3150"/>
    <n v="0.01"/>
    <n v="31.5"/>
    <n v="3118.5"/>
    <n v="49"/>
    <n v="8212"/>
    <n v="16"/>
    <n v="12"/>
    <x v="0"/>
    <s v="NO"/>
    <x v="0"/>
    <s v="Venta Mala"/>
  </r>
  <r>
    <n v="1394133"/>
    <x v="149"/>
    <s v="Theone Pippenger"/>
    <s v="188 Pitt Street,Sydney"/>
    <s v="Sydney"/>
    <s v="NSW"/>
    <x v="1"/>
    <x v="0"/>
    <s v="Crítico"/>
    <s v="Sobres de colores"/>
    <x v="0"/>
    <s v="Bolsa de envoltura"/>
    <x v="0"/>
    <d v="2014-12-23T00:00:00"/>
    <n v="225"/>
    <n v="369"/>
    <n v="144"/>
    <n v="23"/>
    <n v="8487"/>
    <n v="7.0000000000000007E-2"/>
    <n v="594.09"/>
    <n v="7892.91"/>
    <n v="250"/>
    <n v="7975"/>
    <n v="22"/>
    <n v="12"/>
    <x v="0"/>
    <s v="NO"/>
    <x v="0"/>
    <s v="Venta Mala"/>
  </r>
  <r>
    <n v="1394133"/>
    <x v="62"/>
    <s v="John Lucas"/>
    <s v="53-55 Liverpool Street,Sydney"/>
    <s v="Sydney"/>
    <s v="NSW"/>
    <x v="1"/>
    <x v="0"/>
    <s v="No especificado"/>
    <s v="Refuerzos artesanales para páginas perforadas"/>
    <x v="0"/>
    <s v="Caja pequeña"/>
    <x v="0"/>
    <d v="2014-08-09T00:00:00"/>
    <n v="119"/>
    <n v="198"/>
    <n v="79"/>
    <n v="8"/>
    <n v="1584"/>
    <n v="0"/>
    <n v="0"/>
    <n v="1584"/>
    <n v="477"/>
    <n v="8674"/>
    <n v="7"/>
    <n v="8"/>
    <x v="0"/>
    <s v="NO"/>
    <x v="1"/>
    <s v="Venta Mala"/>
  </r>
  <r>
    <n v="1394133"/>
    <x v="151"/>
    <s v="Harry Greene"/>
    <s v="470 Anzac Parade,Kingsford"/>
    <s v="Sydney"/>
    <s v="NSW"/>
    <x v="3"/>
    <x v="0"/>
    <s v="No especificado"/>
    <s v="Etiquetas autoadhesivas para encuadernación con anillas"/>
    <x v="0"/>
    <s v="Bolsa de envoltura"/>
    <x v="0"/>
    <d v="2014-12-18T00:00:00"/>
    <n v="218"/>
    <n v="352"/>
    <n v="134"/>
    <n v="25"/>
    <n v="8800"/>
    <n v="0.01"/>
    <n v="88"/>
    <n v="8712"/>
    <n v="683"/>
    <n v="8212"/>
    <n v="16"/>
    <n v="12"/>
    <x v="0"/>
    <s v="NO"/>
    <x v="0"/>
    <s v="Venta Mala"/>
  </r>
  <r>
    <n v="1394498"/>
    <x v="149"/>
    <s v="Theone Pippenger"/>
    <s v="188 Pitt Street,Sydney"/>
    <s v="Sydney"/>
    <s v="NSW"/>
    <x v="3"/>
    <x v="0"/>
    <s v="Bajo"/>
    <s v="Sobres de colores"/>
    <x v="0"/>
    <s v="Caja pequeña"/>
    <x v="0"/>
    <d v="2014-12-23T00:00:00"/>
    <n v="225"/>
    <n v="369"/>
    <n v="144"/>
    <n v="43"/>
    <n v="15867"/>
    <n v="0.08"/>
    <n v="1269.3600000000001"/>
    <n v="14597.64"/>
    <n v="250"/>
    <n v="7975"/>
    <n v="22"/>
    <n v="12"/>
    <x v="0"/>
    <s v="NO"/>
    <x v="1"/>
    <s v="Venta Mala"/>
  </r>
  <r>
    <n v="1394498"/>
    <x v="466"/>
    <s v="Janet Martin"/>
    <s v="Crown Complex,Southbank"/>
    <s v="Melbourne"/>
    <s v="VIC"/>
    <x v="1"/>
    <x v="8"/>
    <s v="Bajo"/>
    <s v="Pasadores de colores"/>
    <x v="1"/>
    <s v="Caja pequeña"/>
    <x v="1"/>
    <d v="2014-12-25T00:00:00"/>
    <n v="92"/>
    <n v="181"/>
    <n v="89"/>
    <n v="8"/>
    <n v="1448"/>
    <n v="0.01"/>
    <n v="14.48"/>
    <n v="1433.52"/>
    <n v="156"/>
    <n v="7975"/>
    <n v="25"/>
    <n v="12"/>
    <x v="0"/>
    <s v="NO"/>
    <x v="1"/>
    <s v="Venta Mala"/>
  </r>
  <r>
    <n v="1394498"/>
    <x v="149"/>
    <s v="Julia Barnett"/>
    <s v="485 Crown St,Surry Hills"/>
    <s v="Sydney"/>
    <s v="NSW"/>
    <x v="1"/>
    <x v="9"/>
    <s v="Alto"/>
    <s v="Pasadores de colores"/>
    <x v="2"/>
    <s v="Paquete pequeño"/>
    <x v="0"/>
    <d v="2014-12-22T00:00:00"/>
    <n v="92"/>
    <n v="181"/>
    <n v="89"/>
    <n v="37"/>
    <n v="6697"/>
    <n v="0"/>
    <n v="0"/>
    <n v="6697"/>
    <n v="156"/>
    <n v="7975"/>
    <n v="22"/>
    <n v="12"/>
    <x v="0"/>
    <s v="NO"/>
    <x v="1"/>
    <s v="Venta Mala"/>
  </r>
  <r>
    <n v="1394498"/>
    <x v="149"/>
    <s v="Theone Pippenger"/>
    <s v="188 Pitt Street,Sydney"/>
    <s v="Sydney"/>
    <s v="NSW"/>
    <x v="1"/>
    <x v="0"/>
    <s v="Crítico"/>
    <s v="Sobres de color"/>
    <x v="0"/>
    <s v="Bolsa de envoltura"/>
    <x v="0"/>
    <d v="2014-12-23T00:00:00"/>
    <n v="225"/>
    <n v="369"/>
    <n v="144"/>
    <n v="12"/>
    <n v="4428"/>
    <n v="0.01"/>
    <n v="44.28"/>
    <n v="4383.72"/>
    <n v="250"/>
    <n v="7975"/>
    <n v="22"/>
    <n v="12"/>
    <x v="0"/>
    <s v="NO"/>
    <x v="1"/>
    <s v="Venta Mala"/>
  </r>
  <r>
    <n v="1394498"/>
    <x v="149"/>
    <s v="Theone Pippenger"/>
    <s v="188 Pitt Street,Sydney"/>
    <s v="Sydney"/>
    <s v="NSW"/>
    <x v="1"/>
    <x v="0"/>
    <s v="No especificado"/>
    <s v="Sobres de colores"/>
    <x v="2"/>
    <s v="Caja grande"/>
    <x v="0"/>
    <d v="2014-12-23T00:00:00"/>
    <n v="225"/>
    <n v="369"/>
    <n v="144"/>
    <n v="17"/>
    <n v="6273"/>
    <n v="0"/>
    <n v="0"/>
    <n v="6273"/>
    <n v="250"/>
    <n v="7975"/>
    <n v="22"/>
    <n v="12"/>
    <x v="0"/>
    <s v="NO"/>
    <x v="1"/>
    <s v="Venta Mala"/>
  </r>
  <r>
    <n v="1394863"/>
    <x v="466"/>
    <s v="Brian Stugart"/>
    <s v="88 Oxford St,Woollahra"/>
    <s v="Sydney"/>
    <s v="NSW"/>
    <x v="3"/>
    <x v="13"/>
    <s v="Alto"/>
    <s v="Fotocopiadora Cando PC940"/>
    <x v="0"/>
    <s v="Bolsa de envoltura"/>
    <x v="0"/>
    <d v="2014-12-27T00:00:00"/>
    <n v="27899"/>
    <n v="44999"/>
    <n v="17100"/>
    <n v="41"/>
    <n v="1844959"/>
    <n v="0.05"/>
    <n v="92247.950000000012"/>
    <n v="1752711.05"/>
    <n v="4900"/>
    <n v="447939"/>
    <n v="25"/>
    <n v="12"/>
    <x v="0"/>
    <s v="SI"/>
    <x v="0"/>
    <s v="Buena Venta"/>
  </r>
  <r>
    <n v="1394863"/>
    <x v="466"/>
    <s v="Brian Stugart"/>
    <s v="88 Oxford St,Woollahra"/>
    <s v="Sydney"/>
    <s v="NSW"/>
    <x v="3"/>
    <x v="13"/>
    <s v="Alto"/>
    <s v="Fotocopiadora Cando PC940"/>
    <x v="0"/>
    <s v="Bolsa de envoltura"/>
    <x v="0"/>
    <d v="2014-12-27T00:00:00"/>
    <n v="21600"/>
    <n v="44999"/>
    <n v="23399"/>
    <n v="41"/>
    <n v="1844959"/>
    <n v="0.05"/>
    <n v="92247.950000000012"/>
    <n v="1752711.05"/>
    <n v="2449"/>
    <n v="447939"/>
    <n v="25"/>
    <n v="12"/>
    <x v="0"/>
    <s v="SI"/>
    <x v="0"/>
    <s v="Buena Venta"/>
  </r>
  <r>
    <n v="1395228"/>
    <x v="578"/>
    <s v="Art Ferguson"/>
    <s v="85-113 Dunning Ave,Roseberry"/>
    <s v="Sydney"/>
    <s v="NSW"/>
    <x v="2"/>
    <x v="4"/>
    <s v="Alto"/>
    <s v="Chinchetas Smiths"/>
    <x v="0"/>
    <s v="Bolsa de envoltura"/>
    <x v="0"/>
    <d v="2014-04-22T00:00:00"/>
    <n v="94"/>
    <n v="188"/>
    <n v="94"/>
    <n v="34"/>
    <n v="6392"/>
    <n v="0.01"/>
    <n v="63.92"/>
    <n v="6328.08"/>
    <n v="79"/>
    <n v="1657"/>
    <n v="21"/>
    <n v="4"/>
    <x v="0"/>
    <s v="NO"/>
    <x v="1"/>
    <s v="Venta Mala"/>
  </r>
  <r>
    <n v="1395228"/>
    <x v="369"/>
    <s v="Marc Crier"/>
    <s v="Westfield Sydney,Sydney"/>
    <s v="Sydney"/>
    <s v="NSW"/>
    <x v="3"/>
    <x v="1"/>
    <s v="Bajo"/>
    <s v="Disquetes de formato láser neón para Mac, 10/paquete"/>
    <x v="0"/>
    <s v="Bolsa de envoltura"/>
    <x v="0"/>
    <d v="2014-12-12T00:00:00"/>
    <n v="187"/>
    <n v="812"/>
    <n v="625"/>
    <n v="43"/>
    <n v="34916"/>
    <n v="0.01"/>
    <n v="349.16"/>
    <n v="34566.839999999997"/>
    <n v="283"/>
    <n v="8679"/>
    <n v="10"/>
    <n v="12"/>
    <x v="0"/>
    <s v="NO"/>
    <x v="1"/>
    <s v="Venta Mala"/>
  </r>
  <r>
    <n v="1395228"/>
    <x v="299"/>
    <s v="Harold Ryan"/>
    <s v="263 Concord Road,North Strathfield"/>
    <s v="Sydney"/>
    <s v="NSW"/>
    <x v="1"/>
    <x v="13"/>
    <s v="Bajo"/>
    <s v="Etiquetas Smiths Meta Binder"/>
    <x v="0"/>
    <s v="Bolsa de envoltura"/>
    <x v="0"/>
    <d v="2013-10-02T00:00:00"/>
    <n v="218"/>
    <n v="352"/>
    <n v="134"/>
    <n v="38"/>
    <n v="13376"/>
    <n v="0.06"/>
    <n v="802.56"/>
    <n v="12573.44"/>
    <n v="683"/>
    <n v="9678"/>
    <n v="1"/>
    <n v="10"/>
    <x v="2"/>
    <s v="NO"/>
    <x v="0"/>
    <s v="Venta Mala"/>
  </r>
  <r>
    <n v="1395228"/>
    <x v="275"/>
    <s v="Harold Dahlen"/>
    <s v="53-55 Liverpool St,Sydney"/>
    <s v="Sydney"/>
    <s v="NSW"/>
    <x v="1"/>
    <x v="0"/>
    <s v="Medio"/>
    <s v="Etiquetas autoadhesivas removibles"/>
    <x v="0"/>
    <s v="Paquete pequeño"/>
    <x v="1"/>
    <d v="2016-06-20T00:00:00"/>
    <n v="198"/>
    <n v="315"/>
    <n v="117"/>
    <n v="8"/>
    <n v="2520"/>
    <n v="0.03"/>
    <n v="75.599999999999994"/>
    <n v="2444.4"/>
    <n v="49"/>
    <n v="16802"/>
    <n v="20"/>
    <n v="6"/>
    <x v="3"/>
    <s v="NO"/>
    <x v="1"/>
    <s v="Venta Mala"/>
  </r>
  <r>
    <n v="1395228"/>
    <x v="369"/>
    <s v="Marc Crier"/>
    <s v="Westfield Sydney,Sydney"/>
    <s v="Sydney"/>
    <s v="NSW"/>
    <x v="2"/>
    <x v="1"/>
    <s v="Alto"/>
    <s v="Resaltadores estilo tanque Steady Liquid Accent"/>
    <x v="0"/>
    <s v="Caja pequeña"/>
    <x v="0"/>
    <d v="2014-12-12T00:00:00"/>
    <n v="131"/>
    <n v="284"/>
    <n v="153"/>
    <n v="49"/>
    <n v="13916"/>
    <n v="0.08"/>
    <n v="1113.28"/>
    <n v="12802.72"/>
    <n v="93"/>
    <n v="8679"/>
    <n v="10"/>
    <n v="12"/>
    <x v="0"/>
    <s v="NO"/>
    <x v="1"/>
    <s v="Venta Mala"/>
  </r>
  <r>
    <n v="1395228"/>
    <x v="369"/>
    <s v="Marc Crier"/>
    <s v="Westfield Sydney,Sydney"/>
    <s v="Sydney"/>
    <s v="NSW"/>
    <x v="3"/>
    <x v="1"/>
    <s v="Crítico"/>
    <s v="Clips de carpeta de metal Smiths"/>
    <x v="0"/>
    <s v="Bolsa de envoltura"/>
    <x v="0"/>
    <d v="2014-12-12T00:00:00"/>
    <n v="160"/>
    <n v="262"/>
    <n v="102"/>
    <n v="10"/>
    <n v="2620"/>
    <n v="0.01"/>
    <n v="26.2"/>
    <n v="2593.8000000000002"/>
    <n v="80"/>
    <n v="8677"/>
    <n v="10"/>
    <n v="12"/>
    <x v="0"/>
    <s v="NO"/>
    <x v="0"/>
    <s v="Venta Mala"/>
  </r>
  <r>
    <n v="1395228"/>
    <x v="197"/>
    <s v="Arthur Gainer"/>
    <s v="180 High Street,Windsor"/>
    <s v="Melbourne"/>
    <s v="VIC"/>
    <x v="3"/>
    <x v="2"/>
    <s v="Medio"/>
    <s v="Clips de carpeta de metal Smiths"/>
    <x v="0"/>
    <s v="Bolsa de envoltura"/>
    <x v="0"/>
    <d v="2014-12-29T00:00:00"/>
    <n v="160"/>
    <n v="262"/>
    <n v="102"/>
    <n v="47"/>
    <n v="12314"/>
    <n v="0.02"/>
    <n v="246.28"/>
    <n v="12067.72"/>
    <n v="80"/>
    <n v="9677"/>
    <n v="26"/>
    <n v="12"/>
    <x v="0"/>
    <s v="NO"/>
    <x v="0"/>
    <s v="Venta Mala"/>
  </r>
  <r>
    <n v="1395594"/>
    <x v="579"/>
    <s v="Todd Boyes"/>
    <s v="Westfield Miranda, 600 Kingsway,Miranda"/>
    <s v="Sydney"/>
    <s v="NSW"/>
    <x v="1"/>
    <x v="11"/>
    <s v="Alto"/>
    <s v="Sobres estándar de Smiths"/>
    <x v="0"/>
    <s v="Bolsa de envoltura"/>
    <x v="1"/>
    <d v="2014-12-26T00:00:00"/>
    <n v="352"/>
    <n v="568"/>
    <n v="216"/>
    <n v="33"/>
    <n v="18744"/>
    <n v="0.05"/>
    <n v="937.2"/>
    <n v="17806.8"/>
    <n v="139"/>
    <n v="22802"/>
    <n v="23"/>
    <n v="12"/>
    <x v="0"/>
    <s v="NO"/>
    <x v="0"/>
    <s v="Venta Mala"/>
  </r>
  <r>
    <n v="1395594"/>
    <x v="453"/>
    <s v="Dennis Pardue"/>
    <s v="412 Brunswick St,Fitzroy"/>
    <s v="Melbourne"/>
    <s v="VIC"/>
    <x v="1"/>
    <x v="2"/>
    <s v="Medio"/>
    <s v="Sobres Bolored"/>
    <x v="0"/>
    <s v="Caja pequeña"/>
    <x v="0"/>
    <d v="2014-02-11T00:00:00"/>
    <n v="225"/>
    <n v="369"/>
    <n v="144"/>
    <n v="23"/>
    <n v="8487"/>
    <n v="0.01"/>
    <n v="84.87"/>
    <n v="8402.1299999999992"/>
    <n v="250"/>
    <n v="14769"/>
    <n v="10"/>
    <n v="2"/>
    <x v="0"/>
    <s v="NO"/>
    <x v="0"/>
    <s v="Venta Mala"/>
  </r>
  <r>
    <n v="1395594"/>
    <x v="197"/>
    <s v="Greg Guthrie"/>
    <s v="523 King St,Newtown"/>
    <s v="Sydney"/>
    <s v="NSW"/>
    <x v="1"/>
    <x v="6"/>
    <s v="Alto"/>
    <s v="Sobres estándar de Smiths"/>
    <x v="0"/>
    <s v="Caja pequeña"/>
    <x v="0"/>
    <d v="2014-12-29T00:00:00"/>
    <n v="352"/>
    <n v="568"/>
    <n v="216"/>
    <n v="27"/>
    <n v="15336"/>
    <n v="7.0000000000000007E-2"/>
    <n v="1073.5200000000002"/>
    <n v="14262.48"/>
    <n v="139"/>
    <n v="22802"/>
    <n v="26"/>
    <n v="12"/>
    <x v="0"/>
    <s v="NO"/>
    <x v="1"/>
    <s v="Venta Mala"/>
  </r>
  <r>
    <n v="1395594"/>
    <x v="203"/>
    <s v="Maurice Satty"/>
    <s v="188 Pitt Street,Sydney"/>
    <s v="Sydney"/>
    <s v="NSW"/>
    <x v="1"/>
    <x v="0"/>
    <s v="Medio"/>
    <s v="Clips de carpeta de metal Smiths"/>
    <x v="1"/>
    <s v="Caja grande"/>
    <x v="0"/>
    <d v="2014-11-28T00:00:00"/>
    <n v="160"/>
    <n v="262"/>
    <n v="102"/>
    <n v="9"/>
    <n v="2358"/>
    <n v="0.08"/>
    <n v="188.64000000000001"/>
    <n v="2169.36"/>
    <n v="80"/>
    <n v="7647"/>
    <n v="26"/>
    <n v="11"/>
    <x v="0"/>
    <s v="NO"/>
    <x v="0"/>
    <s v="Venta Mala"/>
  </r>
  <r>
    <n v="1395959"/>
    <x v="414"/>
    <s v="Monica Federle"/>
    <s v="834 Bourke St,Waterloo"/>
    <s v="Sydney"/>
    <s v="NSW"/>
    <x v="1"/>
    <x v="13"/>
    <s v="Crítico"/>
    <s v="Resaltadores de acento líquidos constantes"/>
    <x v="0"/>
    <s v="Caja pequeña"/>
    <x v="1"/>
    <d v="2014-07-04T00:00:00"/>
    <n v="347"/>
    <n v="668"/>
    <n v="321"/>
    <n v="19"/>
    <n v="12692"/>
    <n v="0.04"/>
    <n v="507.68"/>
    <n v="12184.32"/>
    <n v="150"/>
    <n v="6067"/>
    <n v="3"/>
    <n v="7"/>
    <x v="0"/>
    <s v="NO"/>
    <x v="1"/>
    <s v="Venta Mala"/>
  </r>
  <r>
    <n v="1395959"/>
    <x v="262"/>
    <s v="Dionis Lloyd"/>
    <s v="85-113 Dunning Ave,Rosebery"/>
    <s v="Sydney"/>
    <s v="NSW"/>
    <x v="1"/>
    <x v="4"/>
    <s v="Bajo"/>
    <s v="Rotafolio Artesanal Carpeta de Caballete, Negro"/>
    <x v="0"/>
    <s v="Bolsa de envoltura"/>
    <x v="0"/>
    <d v="2014-01-15T00:00:00"/>
    <n v="1388"/>
    <n v="2238"/>
    <n v="850"/>
    <n v="40"/>
    <n v="89520"/>
    <n v="0.01"/>
    <n v="895.2"/>
    <n v="88624.8"/>
    <n v="1510"/>
    <n v="77651"/>
    <n v="8"/>
    <n v="1"/>
    <x v="0"/>
    <s v="NO"/>
    <x v="1"/>
    <s v="Venta Mala"/>
  </r>
  <r>
    <n v="1395959"/>
    <x v="117"/>
    <s v="Todd Boyes"/>
    <s v="Westfield Miranda, 600 Kingsway,Miranda"/>
    <s v="Sydney"/>
    <s v="NSW"/>
    <x v="3"/>
    <x v="11"/>
    <s v="No especificado"/>
    <s v="Etiquetas Artisan 474"/>
    <x v="0"/>
    <s v="Bolsa de envoltura"/>
    <x v="0"/>
    <d v="2014-12-27T00:00:00"/>
    <n v="184"/>
    <n v="288"/>
    <n v="104"/>
    <n v="17"/>
    <n v="4896"/>
    <n v="0.09"/>
    <n v="440.64"/>
    <n v="4455.3599999999997"/>
    <n v="99"/>
    <n v="8838"/>
    <n v="27"/>
    <n v="12"/>
    <x v="0"/>
    <s v="NO"/>
    <x v="0"/>
    <s v="Venta Mala"/>
  </r>
  <r>
    <n v="1395959"/>
    <x v="117"/>
    <s v="Shahid Shariari"/>
    <s v="3/219 Canley Vale Road,Canley Heights"/>
    <s v="Sydney"/>
    <s v="NSW"/>
    <x v="1"/>
    <x v="4"/>
    <s v="Bajo"/>
    <s v="Etiquetas Artisan 479"/>
    <x v="0"/>
    <s v="Bolsa de envoltura"/>
    <x v="0"/>
    <d v="2014-12-29T00:00:00"/>
    <n v="159"/>
    <n v="261"/>
    <n v="102"/>
    <n v="4"/>
    <n v="1044"/>
    <n v="0.09"/>
    <n v="93.96"/>
    <n v="950.04"/>
    <n v="50"/>
    <n v="8838"/>
    <n v="27"/>
    <n v="12"/>
    <x v="0"/>
    <s v="NO"/>
    <x v="1"/>
    <s v="Venta Mala"/>
  </r>
  <r>
    <n v="1395959"/>
    <x v="206"/>
    <s v="George Ashbrook"/>
    <s v="506 Swan Street,Richmond"/>
    <s v="Melbourne"/>
    <s v="VIC"/>
    <x v="1"/>
    <x v="2"/>
    <s v="Crítico"/>
    <s v="Resaltadores de acento principales constantes"/>
    <x v="0"/>
    <s v="Caja pequeña"/>
    <x v="0"/>
    <d v="2014-10-22T00:00:00"/>
    <n v="375"/>
    <n v="708"/>
    <n v="333"/>
    <n v="23"/>
    <n v="16284"/>
    <n v="0.02"/>
    <n v="325.68"/>
    <n v="15958.32"/>
    <n v="235"/>
    <n v="16775"/>
    <n v="20"/>
    <n v="10"/>
    <x v="0"/>
    <s v="NO"/>
    <x v="0"/>
    <s v="Venta Mala"/>
  </r>
  <r>
    <n v="1395959"/>
    <x v="369"/>
    <s v="Bart Watters"/>
    <s v="Westfield 1 Anderson St,Chatswood"/>
    <s v="Sydney"/>
    <s v="NSW"/>
    <x v="1"/>
    <x v="5"/>
    <s v="Bajo"/>
    <s v="Tijeras Apex Box Cutter"/>
    <x v="0"/>
    <s v="Bolsa de envoltura"/>
    <x v="1"/>
    <d v="2014-12-11T00:00:00"/>
    <n v="419"/>
    <n v="1023"/>
    <n v="604"/>
    <n v="39"/>
    <n v="39897"/>
    <n v="0.05"/>
    <n v="1994.8500000000001"/>
    <n v="37902.15"/>
    <n v="468"/>
    <n v="47055"/>
    <n v="10"/>
    <n v="12"/>
    <x v="0"/>
    <s v="NO"/>
    <x v="0"/>
    <s v="Venta Mala"/>
  </r>
  <r>
    <n v="1395959"/>
    <x v="312"/>
    <s v="Jamie Kunitz"/>
    <s v="Sydney Fish Market, Bank Street, Sydney"/>
    <s v="Sydney"/>
    <s v="NSW"/>
    <x v="1"/>
    <x v="3"/>
    <s v="Bajo"/>
    <s v="Etiquetas Artisan 479"/>
    <x v="0"/>
    <s v="Bolsa de envoltura"/>
    <x v="0"/>
    <d v="2014-11-20T00:00:00"/>
    <n v="159"/>
    <n v="261"/>
    <n v="102"/>
    <n v="19"/>
    <n v="4959"/>
    <n v="0.09"/>
    <n v="446.31"/>
    <n v="4512.6899999999996"/>
    <n v="50"/>
    <n v="8838"/>
    <n v="18"/>
    <n v="11"/>
    <x v="0"/>
    <s v="NO"/>
    <x v="1"/>
    <s v="Venta Mala"/>
  </r>
  <r>
    <n v="1395959"/>
    <x v="377"/>
    <s v="Brian Dahlen"/>
    <s v="1-2/299 Sussex St,Sydney"/>
    <s v="Sydney"/>
    <s v="NSW"/>
    <x v="1"/>
    <x v="6"/>
    <s v="Alto"/>
    <s v="Archivo de bloqueo plegable de lujo con cajón"/>
    <x v="0"/>
    <s v="Bolsa de envoltura"/>
    <x v="0"/>
    <d v="2013-12-25T00:00:00"/>
    <n v="17883"/>
    <n v="41588"/>
    <n v="23705"/>
    <n v="42"/>
    <n v="1746696"/>
    <n v="0.01"/>
    <n v="17466.96"/>
    <n v="1729229.04"/>
    <n v="1137"/>
    <n v="98846"/>
    <n v="23"/>
    <n v="12"/>
    <x v="2"/>
    <s v="SI"/>
    <x v="0"/>
    <s v="Buena Venta"/>
  </r>
  <r>
    <n v="1395959"/>
    <x v="127"/>
    <s v="David Smith"/>
    <s v="85-113 Dunning Ave,Roseberry"/>
    <s v="Sydney"/>
    <s v="NSW"/>
    <x v="3"/>
    <x v="4"/>
    <s v="Alto"/>
    <s v="Tijeras dobladas de acero inoxidable Apex Design"/>
    <x v="1"/>
    <s v="Paquete pequeño"/>
    <x v="0"/>
    <d v="2015-02-06T00:00:00"/>
    <n v="287"/>
    <n v="684"/>
    <n v="397"/>
    <n v="30"/>
    <n v="20520"/>
    <n v="0.08"/>
    <n v="1641.6000000000001"/>
    <n v="18878.400000000001"/>
    <n v="442"/>
    <n v="16626"/>
    <n v="4"/>
    <n v="2"/>
    <x v="1"/>
    <s v="NO"/>
    <x v="0"/>
    <s v="Venta Mala"/>
  </r>
  <r>
    <n v="1395959"/>
    <x v="369"/>
    <s v="Bart Watters"/>
    <s v="Westfield 1 Anderson St,Chatswood"/>
    <s v="Sydney"/>
    <s v="NSW"/>
    <x v="3"/>
    <x v="5"/>
    <s v="Alto"/>
    <s v="Tijeras dobladas de acero inoxidable Apex Design"/>
    <x v="0"/>
    <s v="Caja pequeña"/>
    <x v="0"/>
    <d v="2014-12-11T00:00:00"/>
    <n v="287"/>
    <n v="684"/>
    <n v="397"/>
    <n v="13"/>
    <n v="8892"/>
    <n v="0"/>
    <n v="0"/>
    <n v="8892"/>
    <n v="442"/>
    <n v="47055"/>
    <n v="10"/>
    <n v="12"/>
    <x v="0"/>
    <s v="NO"/>
    <x v="0"/>
    <s v="Venta Mala"/>
  </r>
  <r>
    <n v="1395959"/>
    <x v="463"/>
    <s v="Pete Armstrong"/>
    <s v="506 Swan Street,Richmond"/>
    <s v="Melbourne"/>
    <s v="VIC"/>
    <x v="3"/>
    <x v="2"/>
    <s v="Medio"/>
    <s v="Smiths Pen Style Liquid Stix; Surtido (amarillo, rosa, verde, azul, naranja), 5/Paquete"/>
    <x v="0"/>
    <s v="Bolsa de envoltura"/>
    <x v="0"/>
    <d v="2014-11-07T00:00:00"/>
    <n v="388"/>
    <n v="647"/>
    <n v="259"/>
    <n v="27"/>
    <n v="17469"/>
    <n v="0.09"/>
    <n v="1572.21"/>
    <n v="15896.79"/>
    <n v="122"/>
    <n v="12778"/>
    <n v="3"/>
    <n v="11"/>
    <x v="0"/>
    <s v="NO"/>
    <x v="1"/>
    <s v="Venta Mala"/>
  </r>
  <r>
    <n v="1395959"/>
    <x v="32"/>
    <s v="Gary Hansen"/>
    <s v="273 George Street,Sydney"/>
    <s v="Sydney"/>
    <s v="NSW"/>
    <x v="1"/>
    <x v="9"/>
    <s v="Bajo"/>
    <s v="Etiquetas Artisan 474"/>
    <x v="1"/>
    <s v="Caja pequeña"/>
    <x v="0"/>
    <d v="2014-09-19T00:00:00"/>
    <n v="184"/>
    <n v="288"/>
    <n v="104"/>
    <n v="50"/>
    <n v="14400"/>
    <n v="0"/>
    <n v="0"/>
    <n v="14400"/>
    <n v="99"/>
    <n v="8838"/>
    <n v="12"/>
    <n v="9"/>
    <x v="0"/>
    <s v="NO"/>
    <x v="0"/>
    <s v="Venta Mala"/>
  </r>
  <r>
    <n v="1395959"/>
    <x v="580"/>
    <s v="Jim Kriz"/>
    <s v="85-113 Dunning Ave,Roseberry"/>
    <s v="Sydney"/>
    <s v="NSW"/>
    <x v="1"/>
    <x v="4"/>
    <s v="Crítico"/>
    <s v="Clips de carpeta de OIC"/>
    <x v="0"/>
    <s v="Bolsa de envoltura"/>
    <x v="1"/>
    <d v="2015-08-17T00:00:00"/>
    <n v="93"/>
    <n v="148"/>
    <n v="55"/>
    <n v="43"/>
    <n v="6364"/>
    <n v="0.06"/>
    <n v="381.84"/>
    <n v="5982.16"/>
    <n v="70"/>
    <n v="8838"/>
    <n v="15"/>
    <n v="8"/>
    <x v="1"/>
    <s v="NO"/>
    <x v="0"/>
    <s v="Venta Mala"/>
  </r>
  <r>
    <n v="1395959"/>
    <x v="127"/>
    <s v="David Smith"/>
    <s v="85-113 Dunning Ave,Roseberry"/>
    <s v="Sydney"/>
    <s v="NSW"/>
    <x v="0"/>
    <x v="4"/>
    <s v="No especificado"/>
    <s v="Clips de carpeta de metal Smiths"/>
    <x v="0"/>
    <s v="Bolsa de envoltura"/>
    <x v="0"/>
    <d v="2015-02-06T00:00:00"/>
    <n v="160"/>
    <n v="262"/>
    <n v="102"/>
    <n v="18"/>
    <n v="4716"/>
    <n v="0.02"/>
    <n v="94.320000000000007"/>
    <n v="4621.68"/>
    <n v="80"/>
    <n v="6957"/>
    <n v="4"/>
    <n v="2"/>
    <x v="1"/>
    <s v="NO"/>
    <x v="0"/>
    <s v="Venta Mala"/>
  </r>
  <r>
    <n v="1395959"/>
    <x v="353"/>
    <s v="Matt Collister"/>
    <s v="99 Glebe Point Rd,Glebe"/>
    <s v="Sydney"/>
    <s v="NSW"/>
    <x v="0"/>
    <x v="1"/>
    <s v="Crítico"/>
    <s v="Carpetas de 3 anillos de uso general de Smiths"/>
    <x v="1"/>
    <s v="Caja mediana"/>
    <x v="0"/>
    <d v="2016-01-01T00:00:00"/>
    <n v="118"/>
    <n v="188"/>
    <n v="70"/>
    <n v="42"/>
    <n v="7896"/>
    <n v="7.0000000000000007E-2"/>
    <n v="552.72"/>
    <n v="7343.28"/>
    <n v="149"/>
    <n v="6069"/>
    <n v="31"/>
    <n v="12"/>
    <x v="1"/>
    <s v="NO"/>
    <x v="0"/>
    <s v="Venta Mala"/>
  </r>
  <r>
    <n v="1395959"/>
    <x v="540"/>
    <s v="Dave Hallsten"/>
    <s v="1 John St,Waterloo"/>
    <s v="Sydney"/>
    <s v="NSW"/>
    <x v="1"/>
    <x v="13"/>
    <s v="No especificado"/>
    <s v="Etiquetas Artisan 474"/>
    <x v="1"/>
    <s v="Caja pequeña"/>
    <x v="1"/>
    <d v="2014-08-10T00:00:00"/>
    <n v="184"/>
    <n v="288"/>
    <n v="104"/>
    <n v="8"/>
    <n v="2304"/>
    <n v="0"/>
    <n v="0"/>
    <n v="2304"/>
    <n v="99"/>
    <n v="8838"/>
    <n v="12"/>
    <n v="8"/>
    <x v="0"/>
    <s v="NO"/>
    <x v="1"/>
    <s v="Venta Mala"/>
  </r>
  <r>
    <n v="1396324"/>
    <x v="369"/>
    <s v="Marc Crier"/>
    <s v="Westfield Sydney,Sydney"/>
    <s v="Sydney"/>
    <s v="NSW"/>
    <x v="1"/>
    <x v="1"/>
    <s v="Medio"/>
    <s v="Disquetes de formato láser neón para Mac, 10/paquete"/>
    <x v="1"/>
    <s v="Caja pequeña"/>
    <x v="0"/>
    <d v="2014-12-12T00:00:00"/>
    <n v="187"/>
    <n v="812"/>
    <n v="625"/>
    <n v="39"/>
    <n v="31668"/>
    <n v="0.05"/>
    <n v="1583.4"/>
    <n v="30084.6"/>
    <n v="283"/>
    <n v="8679"/>
    <n v="10"/>
    <n v="12"/>
    <x v="0"/>
    <s v="NO"/>
    <x v="0"/>
    <s v="Venta Mala"/>
  </r>
  <r>
    <n v="1396324"/>
    <x v="369"/>
    <s v="Marc Crier"/>
    <s v="Westfield Sydney,Sydney"/>
    <s v="Sydney"/>
    <s v="NSW"/>
    <x v="1"/>
    <x v="1"/>
    <s v="No especificado"/>
    <s v="Disquetes de formato láser neón para Mac, 10/paquete"/>
    <x v="1"/>
    <s v="Tambor Jumbo"/>
    <x v="2"/>
    <d v="2014-12-12T00:00:00"/>
    <n v="187"/>
    <n v="812"/>
    <n v="625"/>
    <n v="24"/>
    <n v="19488"/>
    <n v="0.02"/>
    <n v="389.76"/>
    <n v="19098.240000000002"/>
    <n v="283"/>
    <n v="8679"/>
    <n v="10"/>
    <n v="12"/>
    <x v="0"/>
    <s v="NO"/>
    <x v="0"/>
    <s v="Venta Mala"/>
  </r>
  <r>
    <n v="1396324"/>
    <x v="369"/>
    <s v="Marc Crier"/>
    <s v="Westfield Sydney,Sydney"/>
    <s v="Sydney"/>
    <s v="NSW"/>
    <x v="1"/>
    <x v="1"/>
    <s v="Bajo"/>
    <s v="Disquetes de formato láser neón para Mac, 10/paquete"/>
    <x v="0"/>
    <s v="Bolsa de envoltura"/>
    <x v="0"/>
    <d v="2014-12-12T00:00:00"/>
    <n v="187"/>
    <n v="812"/>
    <n v="625"/>
    <n v="22"/>
    <n v="17864"/>
    <n v="0.01"/>
    <n v="178.64000000000001"/>
    <n v="17685.36"/>
    <n v="283"/>
    <n v="8679"/>
    <n v="10"/>
    <n v="12"/>
    <x v="0"/>
    <s v="NO"/>
    <x v="0"/>
    <s v="Venta Mala"/>
  </r>
  <r>
    <n v="1396324"/>
    <x v="369"/>
    <s v="Marc Crier"/>
    <s v="Westfield Sydney,Sydney"/>
    <s v="Sydney"/>
    <s v="NSW"/>
    <x v="2"/>
    <x v="1"/>
    <s v="No especificado"/>
    <s v="Disquetes de formato láser neón para Mac, 10/paquete"/>
    <x v="0"/>
    <s v="Bolsa de envoltura"/>
    <x v="0"/>
    <d v="2014-12-12T00:00:00"/>
    <n v="187"/>
    <n v="812"/>
    <n v="625"/>
    <n v="27"/>
    <n v="21924"/>
    <n v="0.04"/>
    <n v="876.96"/>
    <n v="21047.040000000001"/>
    <n v="283"/>
    <n v="8679"/>
    <n v="10"/>
    <n v="12"/>
    <x v="0"/>
    <s v="NO"/>
    <x v="0"/>
    <s v="Venta Mala"/>
  </r>
  <r>
    <n v="1396324"/>
    <x v="581"/>
    <s v="Joni Sundaresam"/>
    <s v="8 Rankins Lane ,Melbourne"/>
    <s v="Melbourne"/>
    <s v="VIC"/>
    <x v="1"/>
    <x v="2"/>
    <s v="No especificado"/>
    <s v="Disquetes de formato láser neón para Mac, 10/paquete"/>
    <x v="0"/>
    <s v="Bolsa de envoltura"/>
    <x v="0"/>
    <d v="2014-12-31T00:00:00"/>
    <n v="187"/>
    <n v="812"/>
    <n v="625"/>
    <n v="11"/>
    <n v="8932"/>
    <n v="0.01"/>
    <n v="89.320000000000007"/>
    <n v="8842.68"/>
    <n v="283"/>
    <n v="8679"/>
    <n v="30"/>
    <n v="12"/>
    <x v="0"/>
    <s v="NO"/>
    <x v="0"/>
    <s v="Venta Mala"/>
  </r>
  <r>
    <n v="1396689"/>
    <x v="544"/>
    <s v="Thais Sissman"/>
    <s v="53-55 Liverpool St,Sydney"/>
    <s v="Sydney"/>
    <s v="NSW"/>
    <x v="1"/>
    <x v="0"/>
    <s v="Medio"/>
    <s v="Etiquetas Artisan 474"/>
    <x v="1"/>
    <s v="Caja mediana"/>
    <x v="0"/>
    <d v="2013-03-28T00:00:00"/>
    <n v="184"/>
    <n v="288"/>
    <n v="104"/>
    <n v="25"/>
    <n v="7200"/>
    <n v="0.05"/>
    <n v="360"/>
    <n v="6840"/>
    <n v="99"/>
    <n v="2219"/>
    <n v="21"/>
    <n v="3"/>
    <x v="2"/>
    <s v="NO"/>
    <x v="0"/>
    <s v="Venta Mala"/>
  </r>
  <r>
    <n v="1396689"/>
    <x v="582"/>
    <s v="Emily Grady"/>
    <s v="359 Crown Street,Surry Hills"/>
    <s v="Sydney"/>
    <s v="NSW"/>
    <x v="1"/>
    <x v="3"/>
    <s v="Medio"/>
    <s v="Impresora de inyección de tinta a color Emerson Stylus 1520"/>
    <x v="0"/>
    <s v="Caja pequeña"/>
    <x v="0"/>
    <d v="2016-05-30T00:00:00"/>
    <n v="31561"/>
    <n v="50097"/>
    <n v="18536"/>
    <n v="25"/>
    <n v="1252425"/>
    <n v="0.04"/>
    <n v="50097"/>
    <n v="1202328"/>
    <n v="6930"/>
    <n v="161103"/>
    <n v="30"/>
    <n v="5"/>
    <x v="3"/>
    <s v="SI"/>
    <x v="0"/>
    <s v="Buena Venta"/>
  </r>
  <r>
    <n v="1396689"/>
    <x v="583"/>
    <s v="Mike Kennedy"/>
    <s v="99 Lygon Street,East Brunswick"/>
    <s v="Melbourne"/>
    <s v="VIC"/>
    <x v="2"/>
    <x v="2"/>
    <s v="Medio"/>
    <s v="Carpetas de 3 anillos de uso general de Smiths"/>
    <x v="0"/>
    <s v="Caja pequeña"/>
    <x v="0"/>
    <d v="2015-07-20T00:00:00"/>
    <n v="118"/>
    <n v="188"/>
    <n v="70"/>
    <n v="19"/>
    <n v="3572"/>
    <n v="0"/>
    <n v="0"/>
    <n v="3572"/>
    <n v="149"/>
    <n v="3759"/>
    <n v="16"/>
    <n v="7"/>
    <x v="1"/>
    <s v="NO"/>
    <x v="1"/>
    <s v="Venta Mala"/>
  </r>
  <r>
    <n v="1396689"/>
    <x v="584"/>
    <s v="Luke Weiss"/>
    <s v="98 Holdsworth Street,Woollahra"/>
    <s v="Sydney"/>
    <s v="NSW"/>
    <x v="0"/>
    <x v="1"/>
    <s v="Bajo"/>
    <s v="Postes de encuadernación"/>
    <x v="0"/>
    <s v="Bolsa de envoltura"/>
    <x v="0"/>
    <d v="2015-09-11T00:00:00"/>
    <n v="350"/>
    <n v="574"/>
    <n v="224"/>
    <n v="17"/>
    <n v="9758"/>
    <n v="0.09"/>
    <n v="878.21999999999991"/>
    <n v="8879.7800000000007"/>
    <n v="501"/>
    <n v="15237"/>
    <n v="10"/>
    <n v="9"/>
    <x v="1"/>
    <s v="NO"/>
    <x v="0"/>
    <s v="Venta Mala"/>
  </r>
  <r>
    <n v="1396720"/>
    <x v="117"/>
    <s v="Todd Boyes"/>
    <s v="Westfield Miranda, 600 Kingsway,Miranda"/>
    <s v="Sydney"/>
    <s v="NSW"/>
    <x v="3"/>
    <x v="11"/>
    <s v="Medio"/>
    <s v="Smiths Bulldog Clip"/>
    <x v="0"/>
    <s v="Caja pequeña"/>
    <x v="0"/>
    <d v="2014-12-29T00:00:00"/>
    <n v="231"/>
    <n v="378"/>
    <n v="147"/>
    <n v="48"/>
    <n v="18144"/>
    <n v="0.04"/>
    <n v="725.76"/>
    <n v="17418.240000000002"/>
    <n v="71"/>
    <n v="15259"/>
    <n v="27"/>
    <n v="12"/>
    <x v="0"/>
    <s v="NO"/>
    <x v="0"/>
    <s v="Venta Mala"/>
  </r>
  <r>
    <n v="1397055"/>
    <x v="585"/>
    <s v="Lena Creighton"/>
    <s v="96 Liverpool St,Sydney"/>
    <s v="Sydney"/>
    <s v="NSW"/>
    <x v="1"/>
    <x v="7"/>
    <s v="Crítico"/>
    <s v="Etiquetas Artisan 474"/>
    <x v="1"/>
    <s v="Tambor Jumbo"/>
    <x v="2"/>
    <d v="2014-01-11T00:00:00"/>
    <n v="184"/>
    <n v="288"/>
    <n v="104"/>
    <n v="43"/>
    <n v="12384"/>
    <n v="0.06"/>
    <n v="743.04"/>
    <n v="11640.96"/>
    <n v="99"/>
    <n v="4229"/>
    <n v="9"/>
    <n v="1"/>
    <x v="0"/>
    <s v="NO"/>
    <x v="0"/>
    <s v="Venta Mala"/>
  </r>
  <r>
    <n v="1397055"/>
    <x v="353"/>
    <s v="Matt Collister"/>
    <s v="99 Glebe Point Rd,Glebe"/>
    <s v="Sydney"/>
    <s v="NSW"/>
    <x v="1"/>
    <x v="1"/>
    <s v="Medio"/>
    <s v="Recortadoras de acero inoxidable de la serie ejecutiva de Apex Office"/>
    <x v="0"/>
    <s v="Paquete pequeño"/>
    <x v="0"/>
    <d v="2016-01-01T00:00:00"/>
    <n v="351"/>
    <n v="857"/>
    <n v="506"/>
    <n v="30"/>
    <n v="25710"/>
    <n v="0.08"/>
    <n v="2056.8000000000002"/>
    <n v="23653.200000000001"/>
    <n v="614"/>
    <n v="17683"/>
    <n v="31"/>
    <n v="12"/>
    <x v="1"/>
    <s v="NO"/>
    <x v="0"/>
    <s v="Venta Mala"/>
  </r>
  <r>
    <n v="1397055"/>
    <x v="119"/>
    <s v="Ashley Jarboe"/>
    <s v="180 High Street,Windsor"/>
    <s v="Melbourne"/>
    <s v="VIC"/>
    <x v="0"/>
    <x v="2"/>
    <s v="Alto"/>
    <s v="Alto Perma 2700 Cajones de almacenamiento apilables"/>
    <x v="0"/>
    <s v="Caja pequeña"/>
    <x v="0"/>
    <d v="2014-01-18T00:00:00"/>
    <n v="892"/>
    <n v="2974"/>
    <n v="2082"/>
    <n v="27"/>
    <n v="80298"/>
    <n v="0"/>
    <n v="0"/>
    <n v="80298"/>
    <n v="664"/>
    <n v="19651"/>
    <n v="14"/>
    <n v="1"/>
    <x v="0"/>
    <s v="NO"/>
    <x v="1"/>
    <s v="Venta Mala"/>
  </r>
  <r>
    <n v="1397055"/>
    <x v="240"/>
    <s v="Mitch Webber"/>
    <s v="Hoyts Entertainment Quarter 122 Lang Road,Moore Park"/>
    <s v="Sydney"/>
    <s v="NSW"/>
    <x v="1"/>
    <x v="0"/>
    <s v="Crítico"/>
    <s v="Xit Papel de computadora en blanco"/>
    <x v="0"/>
    <s v="Caja pequeña"/>
    <x v="0"/>
    <d v="2013-07-25T00:00:00"/>
    <n v="1239"/>
    <n v="1998"/>
    <n v="759"/>
    <n v="25"/>
    <n v="49950"/>
    <n v="0.04"/>
    <n v="1998"/>
    <n v="47952"/>
    <n v="577"/>
    <n v="85653"/>
    <n v="3"/>
    <n v="7"/>
    <x v="2"/>
    <s v="NO"/>
    <x v="0"/>
    <s v="Buena Venta"/>
  </r>
  <r>
    <n v="1397055"/>
    <x v="241"/>
    <s v="Shahid Shariari"/>
    <s v="3/219 Canley Vale Road,Canley Heights"/>
    <s v="Sydney"/>
    <s v="NSW"/>
    <x v="3"/>
    <x v="4"/>
    <s v="No especificado"/>
    <s v="Xit Papel de computadora en blanco"/>
    <x v="0"/>
    <s v="Caja pequeña"/>
    <x v="0"/>
    <d v="2013-10-28T00:00:00"/>
    <n v="1239"/>
    <n v="1998"/>
    <n v="759"/>
    <n v="8"/>
    <n v="15984"/>
    <n v="0.01"/>
    <n v="159.84"/>
    <n v="15824.16"/>
    <n v="577"/>
    <n v="80333"/>
    <n v="26"/>
    <n v="10"/>
    <x v="2"/>
    <s v="NO"/>
    <x v="0"/>
    <s v="Buena Venta"/>
  </r>
  <r>
    <n v="1397420"/>
    <x v="586"/>
    <s v="Amy Hunt"/>
    <s v="60 Commercial Rd,Prahran"/>
    <s v="Melbourne"/>
    <s v="VIC"/>
    <x v="3"/>
    <x v="8"/>
    <s v="Medio"/>
    <s v="Sobres tintados de seguridad"/>
    <x v="1"/>
    <s v="Caja pequeña"/>
    <x v="0"/>
    <d v="2013-08-20T00:00:00"/>
    <n v="489"/>
    <n v="764"/>
    <n v="275"/>
    <n v="24"/>
    <n v="18336"/>
    <n v="0.08"/>
    <n v="1466.88"/>
    <n v="16869.12"/>
    <n v="139"/>
    <n v="18657"/>
    <n v="18"/>
    <n v="8"/>
    <x v="2"/>
    <s v="NO"/>
    <x v="0"/>
    <s v="Venta Mala"/>
  </r>
  <r>
    <n v="1397785"/>
    <x v="119"/>
    <s v="Fred Wasserman"/>
    <s v="61 York St,Sydney"/>
    <s v="Sydney"/>
    <s v="NSW"/>
    <x v="2"/>
    <x v="9"/>
    <s v="No especificado"/>
    <s v="Iluminadores fluorescentes de DrawIt"/>
    <x v="0"/>
    <s v="Bolsa de envoltura"/>
    <x v="0"/>
    <d v="2014-01-17T00:00:00"/>
    <n v="195"/>
    <n v="398"/>
    <n v="203"/>
    <n v="32"/>
    <n v="12736"/>
    <n v="0.01"/>
    <n v="127.36"/>
    <n v="12608.64"/>
    <n v="83"/>
    <n v="15259"/>
    <n v="14"/>
    <n v="1"/>
    <x v="0"/>
    <s v="NO"/>
    <x v="0"/>
    <s v="Venta Mala"/>
  </r>
  <r>
    <n v="1398150"/>
    <x v="352"/>
    <s v="Tim Taslimi"/>
    <s v="188 Pitt Street,Sydney"/>
    <s v="Sydney"/>
    <s v="NSW"/>
    <x v="0"/>
    <x v="0"/>
    <s v="No especificado"/>
    <s v="Alto Perma 3000 Cajones de almacenamiento apilables"/>
    <x v="0"/>
    <s v="Caja pequeña"/>
    <x v="0"/>
    <d v="2014-12-28T00:00:00"/>
    <n v="892"/>
    <n v="2974"/>
    <n v="2082"/>
    <n v="20"/>
    <n v="59480"/>
    <n v="0.05"/>
    <n v="2974"/>
    <n v="56506"/>
    <n v="664"/>
    <n v="98162"/>
    <n v="28"/>
    <n v="12"/>
    <x v="0"/>
    <s v="NO"/>
    <x v="1"/>
    <s v="Venta Mala"/>
  </r>
  <r>
    <n v="1398150"/>
    <x v="436"/>
    <s v="Roy Collins"/>
    <s v="Westfield Sydney,Sydney"/>
    <s v="Sydney"/>
    <s v="NSW"/>
    <x v="0"/>
    <x v="1"/>
    <s v="Alto"/>
    <s v="Xit Papel de computadora en blanco"/>
    <x v="0"/>
    <s v="Bolsa de envoltura"/>
    <x v="0"/>
    <d v="2015-09-07T00:00:00"/>
    <n v="1239"/>
    <n v="1998"/>
    <n v="759"/>
    <n v="2"/>
    <n v="3996"/>
    <n v="0.04"/>
    <n v="159.84"/>
    <n v="3836.16"/>
    <n v="577"/>
    <n v="97195"/>
    <n v="6"/>
    <n v="9"/>
    <x v="1"/>
    <s v="NO"/>
    <x v="1"/>
    <s v="Venta Mala"/>
  </r>
  <r>
    <n v="1398516"/>
    <x v="329"/>
    <s v="Sand Connell"/>
    <s v="99 Lygon Street,East Brunswick"/>
    <s v="Melbourne"/>
    <s v="VIC"/>
    <x v="3"/>
    <x v="2"/>
    <s v="No especificado"/>
    <s v="Lápices de colores DrawIt, juego de 48 colores"/>
    <x v="0"/>
    <s v="Bolsa de envoltura"/>
    <x v="0"/>
    <d v="2015-05-14T00:00:00"/>
    <n v="2156"/>
    <n v="3655"/>
    <n v="1499"/>
    <n v="37"/>
    <n v="135235"/>
    <n v="0.08"/>
    <n v="10818.800000000001"/>
    <n v="124416.2"/>
    <n v="1389"/>
    <n v="4507"/>
    <n v="12"/>
    <n v="5"/>
    <x v="1"/>
    <s v="SI"/>
    <x v="0"/>
    <s v="Venta Mala"/>
  </r>
  <r>
    <n v="1398516"/>
    <x v="143"/>
    <s v="Jasper Cacioppo"/>
    <s v="24 Addison Rd,Marrickville"/>
    <s v="Sydney"/>
    <s v="NSW"/>
    <x v="0"/>
    <x v="10"/>
    <s v="Medio"/>
    <s v="Teclado de acceso TechSavi"/>
    <x v="0"/>
    <s v="Caja pequeña"/>
    <x v="0"/>
    <d v="2013-02-16T00:00:00"/>
    <n v="1007"/>
    <n v="1598"/>
    <n v="591"/>
    <n v="39"/>
    <n v="62322"/>
    <n v="0.03"/>
    <n v="1869.6599999999999"/>
    <n v="60452.34"/>
    <n v="400"/>
    <n v="66316"/>
    <n v="15"/>
    <n v="2"/>
    <x v="2"/>
    <s v="NO"/>
    <x v="0"/>
    <s v="Venta Mala"/>
  </r>
  <r>
    <n v="1398881"/>
    <x v="39"/>
    <s v="Sylvia Foulston"/>
    <s v="152 Bunnerong Road,Eastgardens"/>
    <s v="Sydney"/>
    <s v="NSW"/>
    <x v="1"/>
    <x v="0"/>
    <s v="Bajo"/>
    <s v="Sacapuntas Smiths SlimLine"/>
    <x v="0"/>
    <s v="Caja pequeña"/>
    <x v="1"/>
    <d v="2013-10-14T00:00:00"/>
    <n v="479"/>
    <n v="1197"/>
    <n v="718"/>
    <n v="8"/>
    <n v="9576"/>
    <n v="0.05"/>
    <n v="478.8"/>
    <n v="9097.2000000000007"/>
    <n v="581"/>
    <n v="40533"/>
    <n v="13"/>
    <n v="10"/>
    <x v="2"/>
    <s v="NO"/>
    <x v="1"/>
    <s v="Venta Mala"/>
  </r>
  <r>
    <n v="1399246"/>
    <x v="117"/>
    <s v="Todd Boyes"/>
    <s v="Westfield Miranda, 600 Kingsway,Miranda"/>
    <s v="Sydney"/>
    <s v="NSW"/>
    <x v="1"/>
    <x v="11"/>
    <s v="Medio"/>
    <s v="Artisan Hi-Liter GlideStik Iluminador Fluorescente, Tinta Amarilla"/>
    <x v="0"/>
    <s v="Caja pequeña"/>
    <x v="0"/>
    <d v="2014-12-29T00:00:00"/>
    <n v="105"/>
    <n v="195"/>
    <n v="90"/>
    <n v="10"/>
    <n v="1950"/>
    <n v="0.01"/>
    <n v="19.5"/>
    <n v="1930.5"/>
    <n v="163"/>
    <n v="8935"/>
    <n v="27"/>
    <n v="12"/>
    <x v="0"/>
    <s v="NO"/>
    <x v="0"/>
    <s v="Venta Mala"/>
  </r>
  <r>
    <n v="1399611"/>
    <x v="79"/>
    <s v="Erica Smith"/>
    <s v="53-55 Liverpool Street,Sydney"/>
    <s v="Sydney"/>
    <s v="NSW"/>
    <x v="2"/>
    <x v="0"/>
    <s v="No especificado"/>
    <s v="Rotafolio Artesanal Carpeta de Caballete, Negro"/>
    <x v="0"/>
    <s v="Caja pequeña"/>
    <x v="0"/>
    <d v="2013-03-27T00:00:00"/>
    <n v="1388"/>
    <n v="2238"/>
    <n v="850"/>
    <n v="39"/>
    <n v="87282"/>
    <n v="0.06"/>
    <n v="5236.92"/>
    <n v="82045.08"/>
    <n v="1510"/>
    <n v="27802"/>
    <n v="27"/>
    <n v="3"/>
    <x v="2"/>
    <s v="NO"/>
    <x v="1"/>
    <s v="Venta Mala"/>
  </r>
  <r>
    <n v="1399611"/>
    <x v="172"/>
    <s v="Michael Oakman"/>
    <s v="8 Rankins Lane ,Melbourne"/>
    <s v="Melbourne"/>
    <s v="VIC"/>
    <x v="2"/>
    <x v="2"/>
    <s v="Crítico"/>
    <s v="Tijeras dobladas de acero inoxidable Apex Design"/>
    <x v="0"/>
    <s v="Bolsa de envoltura"/>
    <x v="0"/>
    <d v="2015-01-03T00:00:00"/>
    <n v="287"/>
    <n v="684"/>
    <n v="397"/>
    <n v="2"/>
    <n v="1368"/>
    <n v="0.03"/>
    <n v="41.04"/>
    <n v="1326.96"/>
    <n v="442"/>
    <n v="24143"/>
    <n v="1"/>
    <n v="1"/>
    <x v="1"/>
    <s v="NO"/>
    <x v="1"/>
    <s v="Venta Mala"/>
  </r>
  <r>
    <n v="1399611"/>
    <x v="350"/>
    <s v="Tracy Blumstein"/>
    <s v="Hoyts Entertainment Quarter 122 Lang Road,Moore Park"/>
    <s v="Sydney"/>
    <s v="NSW"/>
    <x v="0"/>
    <x v="0"/>
    <s v="Crítico"/>
    <s v="Tijeras dobladas de acero inoxidable Apex Design"/>
    <x v="0"/>
    <s v="Caja pequeña"/>
    <x v="0"/>
    <d v="2015-07-17T00:00:00"/>
    <n v="287"/>
    <n v="684"/>
    <n v="397"/>
    <n v="32"/>
    <n v="21888"/>
    <n v="0.01"/>
    <n v="218.88"/>
    <n v="21669.119999999999"/>
    <n v="442"/>
    <n v="24143"/>
    <n v="17"/>
    <n v="7"/>
    <x v="1"/>
    <s v="NO"/>
    <x v="0"/>
    <s v="Venta Mala"/>
  </r>
  <r>
    <n v="1399611"/>
    <x v="587"/>
    <s v="Ellis Ballard"/>
    <s v="127 Liverpool St,Sydney"/>
    <s v="Sydney"/>
    <s v="NSW"/>
    <x v="1"/>
    <x v="7"/>
    <s v="Medio"/>
    <s v="Tijeras dobladas de acero inoxidable Apex Design"/>
    <x v="0"/>
    <s v="Bolsa de envoltura"/>
    <x v="0"/>
    <d v="2015-01-04T00:00:00"/>
    <n v="287"/>
    <n v="684"/>
    <n v="397"/>
    <n v="11"/>
    <n v="7524"/>
    <n v="0.09"/>
    <n v="677.16"/>
    <n v="6846.84"/>
    <n v="442"/>
    <n v="24143"/>
    <n v="2"/>
    <n v="1"/>
    <x v="1"/>
    <s v="NO"/>
    <x v="1"/>
    <s v="Venta Mala"/>
  </r>
  <r>
    <n v="1399611"/>
    <x v="172"/>
    <s v="Michael Oakman"/>
    <s v="8 Rankins Lane ,Melbourne"/>
    <s v="Melbourne"/>
    <s v="VIC"/>
    <x v="1"/>
    <x v="2"/>
    <s v="Crítico"/>
    <s v="Tijeras dobladas de acero inoxidable Apex Design"/>
    <x v="0"/>
    <s v="Bolsa de envoltura"/>
    <x v="0"/>
    <d v="2015-01-03T00:00:00"/>
    <n v="287"/>
    <n v="684"/>
    <n v="397"/>
    <n v="9"/>
    <n v="6156"/>
    <n v="0.08"/>
    <n v="492.48"/>
    <n v="5663.52"/>
    <n v="442"/>
    <n v="24143"/>
    <n v="1"/>
    <n v="1"/>
    <x v="1"/>
    <s v="NO"/>
    <x v="0"/>
    <s v="Venta Mala"/>
  </r>
  <r>
    <n v="1399611"/>
    <x v="218"/>
    <s v="Katrina Edelman"/>
    <s v="Westfield Miranda, 600 Kingsway,Miranda"/>
    <s v="Sydney"/>
    <s v="NSW"/>
    <x v="0"/>
    <x v="11"/>
    <s v="Crítico"/>
    <s v="Cubos de Memo Alto"/>
    <x v="0"/>
    <s v="Caja pequeña"/>
    <x v="1"/>
    <d v="2015-04-11T00:00:00"/>
    <n v="332"/>
    <n v="518"/>
    <n v="186"/>
    <n v="15"/>
    <n v="7770"/>
    <n v="0.08"/>
    <n v="621.6"/>
    <n v="7148.4"/>
    <n v="204"/>
    <n v="4043"/>
    <n v="10"/>
    <n v="4"/>
    <x v="1"/>
    <s v="NO"/>
    <x v="0"/>
    <s v="Venta Mala"/>
  </r>
  <r>
    <n v="1399611"/>
    <x v="96"/>
    <s v="Cindy Schnelling"/>
    <s v="240-242 Johnston Street,Fitzroy"/>
    <s v="Melbourne"/>
    <s v="VIC"/>
    <x v="0"/>
    <x v="2"/>
    <s v="Alto"/>
    <s v="Etiquetas de encuadernación artesanal"/>
    <x v="0"/>
    <s v="Bolsa de envoltura"/>
    <x v="0"/>
    <d v="2015-05-31T00:00:00"/>
    <n v="245"/>
    <n v="389"/>
    <n v="144"/>
    <n v="13"/>
    <n v="5057"/>
    <n v="0.06"/>
    <n v="303.42"/>
    <n v="4753.58"/>
    <n v="701"/>
    <n v="7963"/>
    <n v="29"/>
    <n v="5"/>
    <x v="1"/>
    <s v="NO"/>
    <x v="1"/>
    <s v="Venta Mala"/>
  </r>
  <r>
    <n v="1399611"/>
    <x v="504"/>
    <s v="Neil French"/>
    <s v="523 King St,Newtown"/>
    <s v="Sydney"/>
    <s v="NSW"/>
    <x v="2"/>
    <x v="6"/>
    <s v="No especificado"/>
    <s v="Tijeras dobladas de acero inoxidable Apex Design"/>
    <x v="1"/>
    <s v="Paquete pequeño"/>
    <x v="1"/>
    <d v="2013-08-29T00:00:00"/>
    <n v="287"/>
    <n v="684"/>
    <n v="397"/>
    <n v="21"/>
    <n v="14364"/>
    <n v="0.09"/>
    <n v="1292.76"/>
    <n v="13071.24"/>
    <n v="442"/>
    <n v="24143"/>
    <n v="28"/>
    <n v="8"/>
    <x v="2"/>
    <s v="NO"/>
    <x v="0"/>
    <s v="Venta Mala"/>
  </r>
  <r>
    <n v="1399611"/>
    <x v="172"/>
    <s v="Michael Oakman"/>
    <s v="8 Rankins Lane ,Melbourne"/>
    <s v="Melbourne"/>
    <s v="VIC"/>
    <x v="0"/>
    <x v="2"/>
    <s v="Crítico"/>
    <s v="Tijeras dobladas de acero inoxidable Apex Design"/>
    <x v="1"/>
    <s v="Caja pequeña"/>
    <x v="0"/>
    <d v="2015-01-03T00:00:00"/>
    <n v="287"/>
    <n v="684"/>
    <n v="397"/>
    <n v="39"/>
    <n v="26676"/>
    <n v="0"/>
    <n v="0"/>
    <n v="26676"/>
    <n v="442"/>
    <n v="24143"/>
    <n v="1"/>
    <n v="1"/>
    <x v="1"/>
    <s v="NO"/>
    <x v="1"/>
    <s v="Venta Mala"/>
  </r>
  <r>
    <n v="1399611"/>
    <x v="172"/>
    <s v="Michael Oakman"/>
    <s v="8 Rankins Lane ,Melbourne"/>
    <s v="Melbourne"/>
    <s v="VIC"/>
    <x v="0"/>
    <x v="2"/>
    <s v="Alto"/>
    <s v="Tijeras dobladas de acero inoxidable Apex Design"/>
    <x v="0"/>
    <s v="Caja pequeña"/>
    <x v="0"/>
    <d v="2015-01-03T00:00:00"/>
    <n v="287"/>
    <n v="684"/>
    <n v="397"/>
    <n v="29"/>
    <n v="19836"/>
    <n v="0.03"/>
    <n v="595.07999999999993"/>
    <n v="19240.919999999998"/>
    <n v="442"/>
    <n v="24143"/>
    <n v="1"/>
    <n v="1"/>
    <x v="1"/>
    <s v="NO"/>
    <x v="0"/>
    <s v="Venta Mala"/>
  </r>
  <r>
    <n v="1399611"/>
    <x v="172"/>
    <s v="Michael Oakman"/>
    <s v="8 Rankins Lane ,Melbourne"/>
    <s v="Melbourne"/>
    <s v="VIC"/>
    <x v="1"/>
    <x v="2"/>
    <s v="Medio"/>
    <s v="Tijeras de acero inoxidable Apex Elite"/>
    <x v="0"/>
    <s v="Paquete pequeño"/>
    <x v="0"/>
    <d v="2015-01-03T00:00:00"/>
    <n v="342"/>
    <n v="834"/>
    <n v="492"/>
    <n v="30"/>
    <n v="25020"/>
    <n v="0.08"/>
    <n v="2001.6000000000001"/>
    <n v="23018.400000000001"/>
    <n v="264"/>
    <n v="24143"/>
    <n v="1"/>
    <n v="1"/>
    <x v="1"/>
    <s v="NO"/>
    <x v="0"/>
    <s v="Venta Mala"/>
  </r>
  <r>
    <n v="1399611"/>
    <x v="250"/>
    <s v="Liz Willingham"/>
    <s v="60 Commercial Rd,Prahran"/>
    <s v="Melbourne"/>
    <s v="VIC"/>
    <x v="1"/>
    <x v="8"/>
    <s v="Alto"/>
    <s v="Tijeras de acero inoxidable Apex Elite"/>
    <x v="0"/>
    <s v="Caja pequeña"/>
    <x v="0"/>
    <d v="2013-08-13T00:00:00"/>
    <n v="342"/>
    <n v="834"/>
    <n v="492"/>
    <n v="7"/>
    <n v="5838"/>
    <n v="0.01"/>
    <n v="58.38"/>
    <n v="5779.62"/>
    <n v="264"/>
    <n v="24143"/>
    <n v="11"/>
    <n v="8"/>
    <x v="2"/>
    <s v="NO"/>
    <x v="0"/>
    <s v="Venta Mala"/>
  </r>
  <r>
    <n v="1399611"/>
    <x v="105"/>
    <s v="Tracy Poddar"/>
    <s v="834 Bourke St,Waterloo"/>
    <s v="Sydney"/>
    <s v="NSW"/>
    <x v="3"/>
    <x v="13"/>
    <s v="No especificado"/>
    <s v="Tijeras dobladas de acero inoxidable Apex Design"/>
    <x v="1"/>
    <s v="Caja grande"/>
    <x v="0"/>
    <d v="2015-03-06T00:00:00"/>
    <n v="287"/>
    <n v="644"/>
    <n v="397"/>
    <n v="29"/>
    <n v="18676"/>
    <n v="0"/>
    <n v="0"/>
    <n v="18676"/>
    <n v="492"/>
    <n v="24143"/>
    <n v="4"/>
    <n v="3"/>
    <x v="1"/>
    <s v="NO"/>
    <x v="0"/>
    <s v="Venta Mala"/>
  </r>
  <r>
    <n v="1399611"/>
    <x v="172"/>
    <s v="Michael Oakman"/>
    <s v="8 Rankins Lane ,Melbourne"/>
    <s v="Melbourne"/>
    <s v="VIC"/>
    <x v="0"/>
    <x v="2"/>
    <s v="Crítico"/>
    <s v="Tijeras dobladas de acero inoxidable Apex Design"/>
    <x v="0"/>
    <s v="Paquete pequeño"/>
    <x v="0"/>
    <d v="2015-01-03T00:00:00"/>
    <n v="287"/>
    <n v="684"/>
    <n v="397"/>
    <n v="16"/>
    <n v="10944"/>
    <n v="0.02"/>
    <n v="218.88"/>
    <n v="10725.12"/>
    <n v="442"/>
    <n v="24143"/>
    <n v="1"/>
    <n v="1"/>
    <x v="1"/>
    <s v="NO"/>
    <x v="0"/>
    <s v="Venta Mala"/>
  </r>
  <r>
    <n v="1399611"/>
    <x v="148"/>
    <s v="Allen Armold"/>
    <s v="224A Gertrude St,Fitzroy"/>
    <s v="Melbourne"/>
    <s v="VIC"/>
    <x v="2"/>
    <x v="2"/>
    <s v="Crítico"/>
    <s v="Resaltadores de acento principales constantes"/>
    <x v="0"/>
    <s v="Paquete pequeño"/>
    <x v="0"/>
    <d v="2015-05-22T00:00:00"/>
    <n v="375"/>
    <n v="708"/>
    <n v="333"/>
    <n v="26"/>
    <n v="18408"/>
    <n v="0.06"/>
    <n v="1104.48"/>
    <n v="17303.52"/>
    <n v="235"/>
    <n v="12643"/>
    <n v="20"/>
    <n v="5"/>
    <x v="1"/>
    <s v="NO"/>
    <x v="0"/>
    <s v="Venta Mala"/>
  </r>
  <r>
    <n v="1399977"/>
    <x v="588"/>
    <s v="Brad Thomas"/>
    <s v="152 Bunnerong Road,Eastgardens"/>
    <s v="Sydney"/>
    <s v="NSW"/>
    <x v="0"/>
    <x v="0"/>
    <s v="Bajo"/>
    <s v="TipoApertura lateral derecha Sobres expansivos de pelar y seel"/>
    <x v="0"/>
    <s v="Bolsa de envoltura"/>
    <x v="1"/>
    <d v="2014-08-18T00:00:00"/>
    <n v="5429"/>
    <n v="9048"/>
    <n v="3619"/>
    <n v="48"/>
    <n v="434304"/>
    <n v="7.0000000000000007E-2"/>
    <n v="30401.280000000002"/>
    <n v="403902.71999999997"/>
    <n v="1999"/>
    <n v="410394"/>
    <n v="15"/>
    <n v="8"/>
    <x v="0"/>
    <s v="SI"/>
    <x v="0"/>
    <s v="Buena Venta"/>
  </r>
  <r>
    <n v="1400342"/>
    <x v="169"/>
    <s v="Liz MacKendrick"/>
    <s v="224A Gertrude St,Fitzroy"/>
    <s v="Melbourne"/>
    <s v="VIC"/>
    <x v="1"/>
    <x v="2"/>
    <s v="Medio"/>
    <s v="Archivo de bloqueo plegable de lujo con cajón"/>
    <x v="0"/>
    <s v="Caja pequeña"/>
    <x v="1"/>
    <d v="2013-06-16T00:00:00"/>
    <n v="17883"/>
    <n v="41588"/>
    <n v="23705"/>
    <n v="3"/>
    <n v="124764"/>
    <n v="0.03"/>
    <n v="3742.92"/>
    <n v="121021.08"/>
    <n v="1137"/>
    <n v="29069"/>
    <n v="16"/>
    <n v="6"/>
    <x v="2"/>
    <s v="SI"/>
    <x v="1"/>
    <s v="Venta Mala"/>
  </r>
  <r>
    <n v="1400342"/>
    <x v="587"/>
    <s v="Ellis Ballard"/>
    <s v="127 Liverpool St,Sydney"/>
    <s v="Sydney"/>
    <s v="NSW"/>
    <x v="1"/>
    <x v="7"/>
    <s v="Medio"/>
    <s v="Serie 600 sin volteo"/>
    <x v="0"/>
    <s v="Paquete pequeño"/>
    <x v="0"/>
    <d v="2015-01-04T00:00:00"/>
    <n v="1978"/>
    <n v="4599"/>
    <n v="2621"/>
    <n v="8"/>
    <n v="36792"/>
    <n v="0.03"/>
    <n v="1103.76"/>
    <n v="35688.239999999998"/>
    <n v="499"/>
    <n v="230449"/>
    <n v="2"/>
    <n v="1"/>
    <x v="1"/>
    <s v="NO"/>
    <x v="1"/>
    <s v="Venta Mala"/>
  </r>
  <r>
    <n v="1400342"/>
    <x v="105"/>
    <s v="Tracy Poldan"/>
    <s v="1 John St,Waterloo"/>
    <s v="Sydney"/>
    <s v="NSW"/>
    <x v="1"/>
    <x v="13"/>
    <s v="Medio"/>
    <s v="Tijeras dobladas de acero inoxidable Apex Design"/>
    <x v="0"/>
    <s v="Caja pequeña"/>
    <x v="0"/>
    <d v="2015-03-06T00:00:00"/>
    <n v="287"/>
    <n v="684"/>
    <n v="397"/>
    <n v="30"/>
    <n v="20520"/>
    <n v="0.01"/>
    <n v="205.20000000000002"/>
    <n v="20314.8"/>
    <n v="442"/>
    <n v="24143"/>
    <n v="4"/>
    <n v="3"/>
    <x v="1"/>
    <s v="NO"/>
    <x v="0"/>
    <s v="Venta Mala"/>
  </r>
  <r>
    <n v="1400707"/>
    <x v="301"/>
    <s v="Maya Herman"/>
    <s v="273 George Street,Sydney"/>
    <s v="Sydney"/>
    <s v="NSW"/>
    <x v="3"/>
    <x v="9"/>
    <s v="Bajo"/>
    <s v="Contestador automático digital 1726"/>
    <x v="0"/>
    <s v="Bolsa de envoltura"/>
    <x v="0"/>
    <d v="2014-01-07T00:00:00"/>
    <n v="882"/>
    <n v="2099"/>
    <n v="1217"/>
    <n v="47"/>
    <n v="98653"/>
    <n v="0.01"/>
    <n v="986.53"/>
    <n v="97666.47"/>
    <n v="481"/>
    <n v="41533"/>
    <n v="7"/>
    <n v="1"/>
    <x v="0"/>
    <s v="NO"/>
    <x v="1"/>
    <s v="Venta Mala"/>
  </r>
  <r>
    <n v="1400707"/>
    <x v="477"/>
    <s v="Maya Herman"/>
    <s v="273 George Street,Sydney"/>
    <s v="Sydney"/>
    <s v="NSW"/>
    <x v="0"/>
    <x v="9"/>
    <s v="Alto"/>
    <s v="Teclado en una caja Alto"/>
    <x v="0"/>
    <s v="Caja pequeña"/>
    <x v="0"/>
    <d v="2015-01-15T00:00:00"/>
    <n v="640"/>
    <n v="2910"/>
    <n v="2270"/>
    <n v="50"/>
    <n v="145500"/>
    <n v="0.01"/>
    <n v="1455"/>
    <n v="144045"/>
    <n v="400"/>
    <n v="82682"/>
    <n v="14"/>
    <n v="1"/>
    <x v="1"/>
    <s v="SI"/>
    <x v="1"/>
    <s v="Venta Mala"/>
  </r>
  <r>
    <n v="1400707"/>
    <x v="91"/>
    <s v="Pauline Chand"/>
    <s v="501 George St,Sydney"/>
    <s v="Sydney"/>
    <s v="NSW"/>
    <x v="0"/>
    <x v="7"/>
    <s v="Alto"/>
    <s v="Tijeras de acero forjado Apex con mangos de esmalte negro"/>
    <x v="0"/>
    <s v="Bolsa de envoltura"/>
    <x v="0"/>
    <d v="2014-02-26T00:00:00"/>
    <n v="410"/>
    <n v="931"/>
    <n v="521"/>
    <n v="38"/>
    <n v="35378"/>
    <n v="0.02"/>
    <n v="707.56000000000006"/>
    <n v="34670.44"/>
    <n v="398"/>
    <n v="16603"/>
    <n v="24"/>
    <n v="2"/>
    <x v="0"/>
    <s v="NO"/>
    <x v="1"/>
    <s v="Venta Mala"/>
  </r>
  <r>
    <n v="1401072"/>
    <x v="104"/>
    <s v="Christopher Schild"/>
    <s v="4A Lyons St,Strathfield"/>
    <s v="Sydney"/>
    <s v="NSW"/>
    <x v="3"/>
    <x v="0"/>
    <s v="Medio"/>
    <s v="Sobres de colores"/>
    <x v="0"/>
    <s v="Paquete pequeño"/>
    <x v="0"/>
    <d v="2013-05-06T00:00:00"/>
    <n v="225"/>
    <n v="369"/>
    <n v="144"/>
    <n v="22"/>
    <n v="8118"/>
    <n v="0.02"/>
    <n v="162.36000000000001"/>
    <n v="7955.64"/>
    <n v="250"/>
    <n v="9456"/>
    <n v="5"/>
    <n v="5"/>
    <x v="2"/>
    <s v="NO"/>
    <x v="1"/>
    <s v="Venta Mala"/>
  </r>
  <r>
    <n v="1401072"/>
    <x v="223"/>
    <s v="Carlos Soltero"/>
    <s v="1/41B Elizabeth Bay Rd,Elizabeth Bay"/>
    <s v="Sydney"/>
    <s v="NSW"/>
    <x v="2"/>
    <x v="13"/>
    <s v="Crítico"/>
    <s v="Etiquetas Artisan 474"/>
    <x v="0"/>
    <s v="Bolsa de envoltura"/>
    <x v="0"/>
    <d v="2015-02-15T00:00:00"/>
    <n v="184"/>
    <n v="288"/>
    <n v="104"/>
    <n v="50"/>
    <n v="14400"/>
    <n v="0.09"/>
    <n v="1296"/>
    <n v="13104"/>
    <n v="99"/>
    <n v="4025"/>
    <n v="9"/>
    <n v="2"/>
    <x v="1"/>
    <s v="NO"/>
    <x v="1"/>
    <s v="Venta Mala"/>
  </r>
  <r>
    <n v="1401438"/>
    <x v="397"/>
    <s v="Barry Franz"/>
    <s v="499-501 Lygon Street,Carlton North"/>
    <s v="Melbourne"/>
    <s v="VIC"/>
    <x v="3"/>
    <x v="8"/>
    <s v="No especificado"/>
    <s v="Lengüetas de plástico reposicionables imprimibles artesanalmente"/>
    <x v="0"/>
    <s v="Bolsa de envoltura"/>
    <x v="0"/>
    <d v="2015-01-09T00:00:00"/>
    <n v="533"/>
    <n v="860"/>
    <n v="327"/>
    <n v="17"/>
    <n v="14620"/>
    <n v="0.09"/>
    <n v="1315.8"/>
    <n v="13304.2"/>
    <n v="619"/>
    <n v="41073"/>
    <n v="7"/>
    <n v="1"/>
    <x v="1"/>
    <s v="NO"/>
    <x v="0"/>
    <s v="Venta Mala"/>
  </r>
  <r>
    <n v="1401803"/>
    <x v="589"/>
    <s v="Saphhira Shifley"/>
    <s v="Westfield Miranda, 600 Kingsway,Miranda"/>
    <s v="Sydney"/>
    <s v="NSW"/>
    <x v="0"/>
    <x v="11"/>
    <s v="No especificado"/>
    <s v="Rotafolio Artesanal Carpeta de Caballete, Negro"/>
    <x v="0"/>
    <s v="Caja pequeña"/>
    <x v="0"/>
    <d v="2014-01-03T00:00:00"/>
    <n v="1388"/>
    <n v="2238"/>
    <n v="850"/>
    <n v="33"/>
    <n v="73854"/>
    <n v="0.08"/>
    <n v="5908.32"/>
    <n v="67945.679999999993"/>
    <n v="1510"/>
    <n v="40043"/>
    <n v="3"/>
    <n v="1"/>
    <x v="0"/>
    <s v="NO"/>
    <x v="1"/>
    <s v="Venta Mala"/>
  </r>
  <r>
    <n v="1402168"/>
    <x v="175"/>
    <s v="Edward Becker"/>
    <s v="501 George St,Sydney"/>
    <s v="Sydney"/>
    <s v="NSW"/>
    <x v="1"/>
    <x v="7"/>
    <s v="Bajo"/>
    <s v="Refuerzos de agujeros artesanales"/>
    <x v="0"/>
    <s v="Bolsa de envoltura"/>
    <x v="0"/>
    <d v="2014-06-18T00:00:00"/>
    <n v="399"/>
    <n v="623"/>
    <n v="224"/>
    <n v="19"/>
    <n v="11837"/>
    <n v="0"/>
    <n v="0"/>
    <n v="11837"/>
    <n v="697"/>
    <n v="3185"/>
    <n v="17"/>
    <n v="6"/>
    <x v="0"/>
    <s v="NO"/>
    <x v="1"/>
    <s v="Venta Mala"/>
  </r>
  <r>
    <n v="1402168"/>
    <x v="230"/>
    <s v="Bart Watters"/>
    <s v="Westfield 1 Anderson St,Chatswood"/>
    <s v="Sydney"/>
    <s v="NSW"/>
    <x v="3"/>
    <x v="5"/>
    <s v="Medio"/>
    <s v="Bolsillos de carpeta de poliéster artesanal"/>
    <x v="0"/>
    <s v="Caja pequeña"/>
    <x v="0"/>
    <d v="2014-03-18T00:00:00"/>
    <n v="226"/>
    <n v="358"/>
    <n v="132"/>
    <n v="8"/>
    <n v="2864"/>
    <n v="7.0000000000000007E-2"/>
    <n v="200.48000000000002"/>
    <n v="2663.52"/>
    <n v="547"/>
    <n v="25037"/>
    <n v="17"/>
    <n v="3"/>
    <x v="0"/>
    <s v="NO"/>
    <x v="1"/>
    <s v="Venta Mala"/>
  </r>
  <r>
    <n v="1402533"/>
    <x v="590"/>
    <s v="Ken Lonsdale"/>
    <s v="99 Lygon Street,East Brunswick"/>
    <s v="Melbourne"/>
    <s v="VIC"/>
    <x v="0"/>
    <x v="2"/>
    <s v="Bajo"/>
    <s v="Alfileres de empuje de colores variados"/>
    <x v="1"/>
    <s v="Caja pequeña"/>
    <x v="0"/>
    <d v="2016-12-14T00:00:00"/>
    <n v="87"/>
    <n v="181"/>
    <n v="94"/>
    <n v="8"/>
    <n v="1448"/>
    <n v="0"/>
    <n v="0"/>
    <n v="1448"/>
    <n v="75"/>
    <n v="1557"/>
    <n v="10"/>
    <n v="12"/>
    <x v="1"/>
    <s v="NO"/>
    <x v="0"/>
    <s v="Venta Mala"/>
  </r>
  <r>
    <n v="1402533"/>
    <x v="259"/>
    <s v="Katrina Willman"/>
    <s v="120 Hardware St,Melbourne"/>
    <s v="Melbourne"/>
    <s v="VIC"/>
    <x v="1"/>
    <x v="2"/>
    <s v="No especificado"/>
    <s v="Alfileres de empuje de colores variados"/>
    <x v="0"/>
    <s v="Caja pequeña"/>
    <x v="0"/>
    <d v="2015-01-11T00:00:00"/>
    <n v="87"/>
    <n v="181"/>
    <n v="94"/>
    <n v="24"/>
    <n v="4344"/>
    <n v="0.04"/>
    <n v="173.76"/>
    <n v="4170.24"/>
    <n v="75"/>
    <n v="1557"/>
    <n v="9"/>
    <n v="1"/>
    <x v="1"/>
    <s v="NO"/>
    <x v="0"/>
    <s v="Venta Mala"/>
  </r>
  <r>
    <n v="1402899"/>
    <x v="173"/>
    <s v="Paul Lucas"/>
    <s v="8 Quay Street,Haymarket"/>
    <s v="Sydney"/>
    <s v="NSW"/>
    <x v="0"/>
    <x v="9"/>
    <s v="Crítico"/>
    <s v="Postes de encuadernación"/>
    <x v="0"/>
    <s v="Bolsa de envoltura"/>
    <x v="1"/>
    <d v="2013-06-25T00:00:00"/>
    <n v="350"/>
    <n v="574"/>
    <n v="224"/>
    <n v="35"/>
    <n v="20090"/>
    <n v="0.01"/>
    <n v="200.9"/>
    <n v="19889.099999999999"/>
    <n v="501"/>
    <n v="13063"/>
    <n v="24"/>
    <n v="6"/>
    <x v="2"/>
    <s v="NO"/>
    <x v="1"/>
    <s v="Venta Mala"/>
  </r>
  <r>
    <n v="1402899"/>
    <x v="535"/>
    <s v="Vivian Mathis"/>
    <s v="Crown Complex,Southbank"/>
    <s v="Melbourne"/>
    <s v="VIC"/>
    <x v="1"/>
    <x v="2"/>
    <s v="Bajo"/>
    <s v="Tijeras de acero inoxidable Apex Elite"/>
    <x v="0"/>
    <s v="Bolsa de envoltura"/>
    <x v="1"/>
    <d v="2014-08-06T00:00:00"/>
    <n v="342"/>
    <n v="834"/>
    <n v="492"/>
    <n v="22"/>
    <n v="18348"/>
    <n v="0.01"/>
    <n v="183.48"/>
    <n v="18164.52"/>
    <n v="264"/>
    <n v="12773"/>
    <n v="6"/>
    <n v="8"/>
    <x v="0"/>
    <s v="NO"/>
    <x v="1"/>
    <s v="Venta Mala"/>
  </r>
  <r>
    <n v="1402899"/>
    <x v="384"/>
    <s v="Mike Gockenbach"/>
    <s v="180 High Street,Windsor"/>
    <s v="Melbourne"/>
    <s v="VIC"/>
    <x v="1"/>
    <x v="2"/>
    <s v="No especificado"/>
    <s v="Libro de registro de mensajes de voz por cable"/>
    <x v="0"/>
    <s v="Bolsa de envoltura"/>
    <x v="0"/>
    <d v="2014-10-31T00:00:00"/>
    <n v="290"/>
    <n v="476"/>
    <n v="186"/>
    <n v="45"/>
    <n v="21420"/>
    <n v="0.01"/>
    <n v="214.20000000000002"/>
    <n v="21205.8"/>
    <n v="88"/>
    <n v="3780"/>
    <n v="27"/>
    <n v="10"/>
    <x v="0"/>
    <s v="NO"/>
    <x v="1"/>
    <s v="Venta Mala"/>
  </r>
  <r>
    <n v="1403264"/>
    <x v="71"/>
    <s v="Patrick OBrill"/>
    <s v="53 Riley Street,Woolloomooloo"/>
    <s v="Sydney"/>
    <s v="NSW"/>
    <x v="1"/>
    <x v="0"/>
    <s v="No especificado"/>
    <s v="Resaltadores estilo tanque Steady Liquid Accent"/>
    <x v="0"/>
    <s v="Caja pequeña"/>
    <x v="0"/>
    <d v="2014-10-06T00:00:00"/>
    <n v="131"/>
    <n v="284"/>
    <n v="153"/>
    <n v="39"/>
    <n v="11076"/>
    <n v="0.03"/>
    <n v="332.28"/>
    <n v="10743.72"/>
    <n v="93"/>
    <n v="6057"/>
    <n v="4"/>
    <n v="10"/>
    <x v="0"/>
    <s v="NO"/>
    <x v="0"/>
    <s v="Venta Mala"/>
  </r>
  <r>
    <n v="1403264"/>
    <x v="291"/>
    <s v="Ashley Jarboe"/>
    <s v="180 High Street,Windsor"/>
    <s v="Melbourne"/>
    <s v="VIC"/>
    <x v="1"/>
    <x v="2"/>
    <s v="Bajo"/>
    <s v="Etiquetas Artisan 474"/>
    <x v="0"/>
    <s v="Caja pequeña"/>
    <x v="0"/>
    <d v="2013-09-20T00:00:00"/>
    <n v="184"/>
    <n v="288"/>
    <n v="104"/>
    <n v="38"/>
    <n v="10944"/>
    <n v="0.01"/>
    <n v="109.44"/>
    <n v="10834.56"/>
    <n v="99"/>
    <n v="7657"/>
    <n v="20"/>
    <n v="9"/>
    <x v="2"/>
    <s v="NO"/>
    <x v="0"/>
    <s v="Venta Mala"/>
  </r>
  <r>
    <n v="1403264"/>
    <x v="65"/>
    <s v="Aaron Smayling"/>
    <s v="1737 Botany Rd,Banksmeadow"/>
    <s v="Sydney"/>
    <s v="NSW"/>
    <x v="0"/>
    <x v="5"/>
    <s v="Crítico"/>
    <s v="Tijeras de acero inoxidable preferidas de Apex"/>
    <x v="0"/>
    <s v="Caja pequeña"/>
    <x v="0"/>
    <d v="2013-03-26T00:00:00"/>
    <n v="250"/>
    <n v="568"/>
    <n v="318"/>
    <n v="45"/>
    <n v="25560"/>
    <n v="0.08"/>
    <n v="2044.8"/>
    <n v="23515.200000000001"/>
    <n v="360"/>
    <n v="24755"/>
    <n v="23"/>
    <n v="3"/>
    <x v="2"/>
    <s v="NO"/>
    <x v="1"/>
    <s v="Venta Mala"/>
  </r>
  <r>
    <n v="1403264"/>
    <x v="15"/>
    <s v="Bill Stewart"/>
    <s v="188 Pitt Street,Sydney"/>
    <s v="Sydney"/>
    <s v="NSW"/>
    <x v="1"/>
    <x v="0"/>
    <s v="Alto"/>
    <s v="Setffiddawer"/>
    <x v="1"/>
    <s v="Caja mediana"/>
    <x v="0"/>
    <d v="2015-05-13T00:00:00"/>
    <n v="150"/>
    <n v="212"/>
    <n v="122"/>
    <n v="24"/>
    <n v="5088"/>
    <n v="0.01"/>
    <n v="50.88"/>
    <n v="5037.12"/>
    <n v="70"/>
    <n v="4728"/>
    <n v="11"/>
    <n v="5"/>
    <x v="1"/>
    <s v="NO"/>
    <x v="0"/>
    <s v="Venta Mala"/>
  </r>
  <r>
    <n v="1403264"/>
    <x v="347"/>
    <s v="Valerie Dominguez"/>
    <s v="152 Bunnerong Road,Eastgardens"/>
    <s v="Sydney"/>
    <s v="NSW"/>
    <x v="3"/>
    <x v="0"/>
    <s v="Medio"/>
    <s v="Resaltadores estilo tanque Steady Liquid Accent"/>
    <x v="0"/>
    <s v="Caja pequeña"/>
    <x v="0"/>
    <d v="2013-11-17T00:00:00"/>
    <n v="131"/>
    <n v="284"/>
    <n v="153"/>
    <n v="19"/>
    <n v="5396"/>
    <n v="7.0000000000000007E-2"/>
    <n v="377.72"/>
    <n v="5018.28"/>
    <n v="93"/>
    <n v="6057"/>
    <n v="16"/>
    <n v="11"/>
    <x v="2"/>
    <s v="NO"/>
    <x v="0"/>
    <s v="Venta Mala"/>
  </r>
  <r>
    <n v="1403629"/>
    <x v="591"/>
    <s v="Jenna Caffey"/>
    <s v="470 Anzac Parade,Kingsford"/>
    <s v="Sydney"/>
    <s v="NSW"/>
    <x v="2"/>
    <x v="0"/>
    <s v="Bajo"/>
    <s v="Discos DVD-RAM láser"/>
    <x v="0"/>
    <s v="Bolsa de envoltura"/>
    <x v="0"/>
    <d v="2015-01-17T00:00:00"/>
    <n v="2018"/>
    <n v="3541"/>
    <n v="1523"/>
    <n v="45"/>
    <n v="159345"/>
    <n v="7.0000000000000007E-2"/>
    <n v="11154.150000000001"/>
    <n v="148190.85"/>
    <n v="199"/>
    <n v="3740"/>
    <n v="16"/>
    <n v="1"/>
    <x v="1"/>
    <s v="SI"/>
    <x v="1"/>
    <s v="Venta Mala"/>
  </r>
  <r>
    <n v="1403629"/>
    <x v="67"/>
    <s v="Katherine Nockton"/>
    <s v="Crown Complex,Southbank"/>
    <s v="Melbourne"/>
    <s v="VIC"/>
    <x v="0"/>
    <x v="2"/>
    <s v="Bajo"/>
    <s v="Discos DVD-RAM láser"/>
    <x v="0"/>
    <s v="Caja pequeña"/>
    <x v="0"/>
    <d v="2015-01-12T00:00:00"/>
    <n v="2018"/>
    <n v="3541"/>
    <n v="1523"/>
    <n v="31"/>
    <n v="109771"/>
    <n v="7.0000000000000007E-2"/>
    <n v="7683.9700000000012"/>
    <n v="102087.03"/>
    <n v="199"/>
    <n v="3740"/>
    <n v="11"/>
    <n v="1"/>
    <x v="1"/>
    <s v="SI"/>
    <x v="1"/>
    <s v="Venta Mala"/>
  </r>
  <r>
    <n v="1403994"/>
    <x v="230"/>
    <s v="Troy Blackwell"/>
    <s v="3/219 Canley Vale Road,Canley Heights"/>
    <s v="Sydney"/>
    <s v="NSW"/>
    <x v="1"/>
    <x v="4"/>
    <s v="No especificado"/>
    <s v="Libro de registro de mensajes de voz por cable"/>
    <x v="0"/>
    <s v="Bolsa de envoltura"/>
    <x v="0"/>
    <d v="2014-03-18T00:00:00"/>
    <n v="290"/>
    <n v="476"/>
    <n v="186"/>
    <n v="15"/>
    <n v="7140"/>
    <n v="0.03"/>
    <n v="214.2"/>
    <n v="6925.8"/>
    <n v="88"/>
    <n v="25969"/>
    <n v="17"/>
    <n v="3"/>
    <x v="0"/>
    <s v="NO"/>
    <x v="1"/>
    <s v="Venta Mala"/>
  </r>
  <r>
    <n v="1404360"/>
    <x v="29"/>
    <s v="Magdelene Morse"/>
    <s v="53 Riley Street,Woolloomooloo"/>
    <s v="Sydney"/>
    <s v="NSW"/>
    <x v="3"/>
    <x v="0"/>
    <s v="Medio"/>
    <s v="Lápices Reciclados Steady EarthWrite, Medio Suave, #2"/>
    <x v="0"/>
    <s v="Caja pequeña"/>
    <x v="0"/>
    <d v="2015-07-30T00:00:00"/>
    <n v="90"/>
    <n v="210"/>
    <n v="120"/>
    <n v="22"/>
    <n v="4620"/>
    <n v="0.02"/>
    <n v="92.4"/>
    <n v="4527.6000000000004"/>
    <n v="70"/>
    <n v="4610"/>
    <n v="23"/>
    <n v="7"/>
    <x v="1"/>
    <s v="NO"/>
    <x v="0"/>
    <s v="Venta Mala"/>
  </r>
  <r>
    <n v="1404360"/>
    <x v="15"/>
    <s v="Bill Stewart"/>
    <s v="53-55 Liverpool St,Sydney"/>
    <s v="Sydney"/>
    <s v="NSW"/>
    <x v="1"/>
    <x v="0"/>
    <s v="No especificado"/>
    <s v="Etiquetas Artisan 474"/>
    <x v="0"/>
    <s v="Caja pequeña"/>
    <x v="0"/>
    <d v="2015-05-13T00:00:00"/>
    <n v="184"/>
    <n v="288"/>
    <n v="104"/>
    <n v="24"/>
    <n v="6912"/>
    <n v="0.04"/>
    <n v="276.48"/>
    <n v="6635.52"/>
    <n v="99"/>
    <n v="4505"/>
    <n v="11"/>
    <n v="5"/>
    <x v="1"/>
    <s v="NO"/>
    <x v="0"/>
    <s v="Venta Mala"/>
  </r>
  <r>
    <n v="1404360"/>
    <x v="592"/>
    <s v="Adrian Shami"/>
    <s v="Sydney Fish Market, Bank Street, Sydney"/>
    <s v="Sydney"/>
    <s v="NSW"/>
    <x v="3"/>
    <x v="3"/>
    <s v="Crítico"/>
    <s v="Artisan 48 Etiquetas"/>
    <x v="0"/>
    <s v="Caja pequeña"/>
    <x v="0"/>
    <d v="2016-04-11T00:00:00"/>
    <n v="384"/>
    <n v="630"/>
    <n v="246"/>
    <n v="50"/>
    <n v="31500"/>
    <n v="0.09"/>
    <n v="2835"/>
    <n v="28665"/>
    <n v="50"/>
    <n v="37613"/>
    <n v="5"/>
    <n v="4"/>
    <x v="3"/>
    <s v="NO"/>
    <x v="0"/>
    <s v="Venta Mala"/>
  </r>
  <r>
    <n v="1404360"/>
    <x v="288"/>
    <s v="Steve Nguyen"/>
    <s v="61 York St,Sydney"/>
    <s v="Sydney"/>
    <s v="NSW"/>
    <x v="1"/>
    <x v="9"/>
    <s v="Crítico"/>
    <s v="Etiquetas Artisan 487"/>
    <x v="0"/>
    <s v="Bolsa de envoltura"/>
    <x v="0"/>
    <d v="2014-02-13T00:00:00"/>
    <n v="229"/>
    <n v="369"/>
    <n v="140"/>
    <n v="1"/>
    <n v="369"/>
    <n v="0.01"/>
    <n v="3.69"/>
    <n v="365.31"/>
    <n v="50"/>
    <n v="14609"/>
    <n v="13"/>
    <n v="2"/>
    <x v="0"/>
    <s v="NO"/>
    <x v="0"/>
    <s v="Venta Mala"/>
  </r>
  <r>
    <n v="1404360"/>
    <x v="177"/>
    <s v="George Zrebassa"/>
    <s v="73 MacLeay St,Potts Point"/>
    <s v="Sydney"/>
    <s v="NSW"/>
    <x v="0"/>
    <x v="1"/>
    <s v="No especificado"/>
    <s v="Artisan Hi-Liter GlideStik Iluminador Fluorescente, Tinta Amarilla"/>
    <x v="0"/>
    <s v="Caja pequeña"/>
    <x v="0"/>
    <d v="2013-07-17T00:00:00"/>
    <n v="192"/>
    <n v="326"/>
    <n v="134"/>
    <n v="8"/>
    <n v="2608"/>
    <n v="7.0000000000000007E-2"/>
    <n v="182.56000000000003"/>
    <n v="2425.44"/>
    <n v="186"/>
    <n v="7512"/>
    <n v="16"/>
    <n v="7"/>
    <x v="2"/>
    <s v="NO"/>
    <x v="1"/>
    <s v="Venta Mala"/>
  </r>
  <r>
    <n v="1405090"/>
    <x v="183"/>
    <s v="Patrick OBrill"/>
    <s v="53 Riley Street,Woolloomooloo"/>
    <s v="Sydney"/>
    <s v="NSW"/>
    <x v="1"/>
    <x v="0"/>
    <s v="Bajo"/>
    <s v="Carpetas de anillos de arco artesanales"/>
    <x v="0"/>
    <s v="Caja pequeña"/>
    <x v="0"/>
    <d v="2015-12-18T00:00:00"/>
    <n v="3602"/>
    <n v="5810"/>
    <n v="2208"/>
    <n v="38"/>
    <n v="220780"/>
    <n v="0.05"/>
    <n v="11039"/>
    <n v="209741"/>
    <n v="149"/>
    <n v="4500"/>
    <n v="16"/>
    <n v="12"/>
    <x v="1"/>
    <s v="SI"/>
    <x v="0"/>
    <s v="Venta Mala"/>
  </r>
  <r>
    <n v="1405090"/>
    <x v="265"/>
    <s v="Jim Sink"/>
    <s v="Westfield Miranda, 600 Kingsway,Miranda"/>
    <s v="Sydney"/>
    <s v="NSW"/>
    <x v="1"/>
    <x v="11"/>
    <s v="Crítico"/>
    <s v="Sacapuntas Smiths SlimLine"/>
    <x v="0"/>
    <s v="Bolsa de envoltura"/>
    <x v="0"/>
    <d v="2015-01-14T00:00:00"/>
    <n v="479"/>
    <n v="1197"/>
    <n v="718"/>
    <n v="16"/>
    <n v="19152"/>
    <n v="0.09"/>
    <n v="1723.6799999999998"/>
    <n v="17428.32"/>
    <n v="581"/>
    <n v="9750"/>
    <n v="12"/>
    <n v="1"/>
    <x v="1"/>
    <s v="NO"/>
    <x v="0"/>
    <s v="Venta Mala"/>
  </r>
  <r>
    <n v="1405821"/>
    <x v="365"/>
    <s v="Astrea Jones"/>
    <s v="2a/285A Crown St,Surry Hills"/>
    <s v="Sydney"/>
    <s v="NSW"/>
    <x v="1"/>
    <x v="3"/>
    <s v="Crítico"/>
    <s v="Libro de registro de mensajes de voz por cable"/>
    <x v="0"/>
    <s v="Caja pequeña"/>
    <x v="0"/>
    <d v="2015-03-26T00:00:00"/>
    <n v="290"/>
    <n v="476"/>
    <n v="186"/>
    <n v="39"/>
    <n v="18564"/>
    <n v="7.0000000000000007E-2"/>
    <n v="1299.48"/>
    <n v="17264.52"/>
    <n v="88"/>
    <n v="18681"/>
    <n v="24"/>
    <n v="3"/>
    <x v="1"/>
    <s v="NO"/>
    <x v="0"/>
    <s v="Venta Mala"/>
  </r>
  <r>
    <n v="1405821"/>
    <x v="242"/>
    <s v="Toby Knight"/>
    <s v="Crown Complex,Southbank"/>
    <s v="Melbourne"/>
    <s v="VIC"/>
    <x v="1"/>
    <x v="2"/>
    <s v="Bajo"/>
    <s v="Sobres de colores"/>
    <x v="1"/>
    <s v="Caja grande"/>
    <x v="0"/>
    <d v="2013-10-29T00:00:00"/>
    <n v="225"/>
    <n v="369"/>
    <n v="144"/>
    <n v="48"/>
    <n v="17712"/>
    <n v="0.08"/>
    <n v="1416.96"/>
    <n v="16295.04"/>
    <n v="250"/>
    <n v="26685"/>
    <n v="28"/>
    <n v="10"/>
    <x v="2"/>
    <s v="NO"/>
    <x v="0"/>
    <s v="Venta Mala"/>
  </r>
  <r>
    <n v="1405821"/>
    <x v="119"/>
    <s v="Nat Gilpin"/>
    <s v="3/219 Canley Vale Road,Canley Heights"/>
    <s v="Sydney"/>
    <s v="NSW"/>
    <x v="3"/>
    <x v="4"/>
    <s v="Medio"/>
    <s v="Tijeras rectas Apex"/>
    <x v="0"/>
    <s v="Bolsa de envoltura"/>
    <x v="0"/>
    <d v="2014-01-16T00:00:00"/>
    <n v="519"/>
    <n v="1298"/>
    <n v="779"/>
    <n v="4"/>
    <n v="5192"/>
    <n v="0.09"/>
    <n v="467.28"/>
    <n v="4724.72"/>
    <n v="314"/>
    <n v="26583"/>
    <n v="14"/>
    <n v="1"/>
    <x v="0"/>
    <s v="NO"/>
    <x v="1"/>
    <s v="Venta Mala"/>
  </r>
  <r>
    <n v="1406186"/>
    <x v="351"/>
    <s v="Max Jones"/>
    <s v="240-242 Johnston Street,Fitzroy"/>
    <s v="Melbourne"/>
    <s v="VIC"/>
    <x v="1"/>
    <x v="2"/>
    <s v="Alto"/>
    <s v="Tijeras dobladas de acero inoxidable Apex Design"/>
    <x v="0"/>
    <s v="Caja pequeña"/>
    <x v="0"/>
    <d v="2015-01-15T00:00:00"/>
    <n v="287"/>
    <n v="684"/>
    <n v="397"/>
    <n v="13"/>
    <n v="8892"/>
    <n v="0.03"/>
    <n v="266.76"/>
    <n v="8625.24"/>
    <n v="442"/>
    <n v="16803"/>
    <n v="13"/>
    <n v="1"/>
    <x v="1"/>
    <s v="NO"/>
    <x v="0"/>
    <s v="Venta Mala"/>
  </r>
  <r>
    <n v="1406186"/>
    <x v="226"/>
    <s v="George Zrebassa"/>
    <s v="81 MacLeay St,Potts Point"/>
    <s v="Sydney"/>
    <s v="NSW"/>
    <x v="2"/>
    <x v="7"/>
    <s v="No especificado"/>
    <s v="Sacapuntas Smiths SlimLine"/>
    <x v="0"/>
    <s v="Caja pequeña"/>
    <x v="0"/>
    <d v="2013-07-27T00:00:00"/>
    <n v="479"/>
    <n v="1197"/>
    <n v="718"/>
    <n v="9"/>
    <n v="10773"/>
    <n v="0.04"/>
    <n v="430.92"/>
    <n v="10342.08"/>
    <n v="581"/>
    <n v="16893"/>
    <n v="26"/>
    <n v="7"/>
    <x v="2"/>
    <s v="NO"/>
    <x v="0"/>
    <s v="Venta Mala"/>
  </r>
  <r>
    <n v="1406551"/>
    <x v="167"/>
    <s v="Lynn Smith"/>
    <s v="61A Bay Road,Wollstonecraft"/>
    <s v="Sydney"/>
    <s v="NSW"/>
    <x v="1"/>
    <x v="7"/>
    <s v="Alto"/>
    <s v="Archivo Smiths Caddy"/>
    <x v="0"/>
    <s v="Paquete pequeño"/>
    <x v="1"/>
    <d v="2013-05-06T00:00:00"/>
    <n v="403"/>
    <n v="938"/>
    <n v="535"/>
    <n v="11"/>
    <n v="10318"/>
    <n v="0.03"/>
    <n v="309.53999999999996"/>
    <n v="10008.459999999999"/>
    <n v="728"/>
    <n v="27683"/>
    <n v="4"/>
    <n v="5"/>
    <x v="2"/>
    <s v="NO"/>
    <x v="0"/>
    <s v="Venta Mala"/>
  </r>
  <r>
    <n v="1406551"/>
    <x v="99"/>
    <s v="Stefania Perrino"/>
    <s v="180 High Street,Windsor"/>
    <s v="Melbourne"/>
    <s v="VIC"/>
    <x v="0"/>
    <x v="2"/>
    <s v="Crítico"/>
    <s v="Clips de carpeta de OIC"/>
    <x v="0"/>
    <s v="Caja pequeña"/>
    <x v="1"/>
    <d v="2015-06-29T00:00:00"/>
    <n v="93"/>
    <n v="148"/>
    <n v="55"/>
    <n v="37"/>
    <n v="5476"/>
    <n v="0.09"/>
    <n v="492.84"/>
    <n v="4983.16"/>
    <n v="70"/>
    <n v="7648"/>
    <n v="27"/>
    <n v="6"/>
    <x v="1"/>
    <s v="NO"/>
    <x v="0"/>
    <s v="Venta Mala"/>
  </r>
  <r>
    <n v="1406916"/>
    <x v="96"/>
    <s v="Cindy Schnelling"/>
    <s v="240-242 Johnston Street,Fitzroy"/>
    <s v="Melbourne"/>
    <s v="VIC"/>
    <x v="2"/>
    <x v="2"/>
    <s v="No especificado"/>
    <s v="Libro de registro de mensajes de voz por cable"/>
    <x v="0"/>
    <s v="Bolsa de envoltura"/>
    <x v="0"/>
    <d v="2015-05-31T00:00:00"/>
    <n v="290"/>
    <n v="476"/>
    <n v="186"/>
    <n v="23"/>
    <n v="10948"/>
    <n v="7.0000000000000007E-2"/>
    <n v="766.36000000000013"/>
    <n v="10181.64"/>
    <n v="88"/>
    <n v="5864"/>
    <n v="29"/>
    <n v="5"/>
    <x v="1"/>
    <s v="NO"/>
    <x v="0"/>
    <s v="Venta Mala"/>
  </r>
  <r>
    <n v="1406916"/>
    <x v="253"/>
    <s v="Dan Lawera"/>
    <s v="Macquarie Centre Cnr Herring Road &amp; Waterloo Road,Macquarie Park"/>
    <s v="Sydney"/>
    <s v="NSW"/>
    <x v="3"/>
    <x v="5"/>
    <s v="Bajo"/>
    <s v="Clips de carpeta de metal Smiths"/>
    <x v="0"/>
    <s v="Caja pequeña"/>
    <x v="0"/>
    <d v="2015-03-27T00:00:00"/>
    <n v="160"/>
    <n v="262"/>
    <n v="102"/>
    <n v="47"/>
    <n v="12314"/>
    <n v="0"/>
    <n v="0"/>
    <n v="12314"/>
    <n v="80"/>
    <n v="9548"/>
    <n v="25"/>
    <n v="3"/>
    <x v="1"/>
    <s v="NO"/>
    <x v="0"/>
    <s v="Venta Mala"/>
  </r>
  <r>
    <n v="1406916"/>
    <x v="593"/>
    <s v="Ean McVeigh"/>
    <s v="1/173-179 Bronte Rd,Waverley"/>
    <s v="Sydney"/>
    <s v="NSW"/>
    <x v="1"/>
    <x v="9"/>
    <s v="Crítico"/>
    <s v="Recortadoras de acero inoxidable de la serie ejecutiva de Apex Office"/>
    <x v="0"/>
    <s v="Caja pequeña"/>
    <x v="1"/>
    <d v="2015-01-17T00:00:00"/>
    <n v="351"/>
    <n v="857"/>
    <n v="506"/>
    <n v="30"/>
    <n v="25710"/>
    <n v="0.08"/>
    <n v="2056.8000000000002"/>
    <n v="23653.200000000001"/>
    <n v="614"/>
    <n v="13774"/>
    <n v="17"/>
    <n v="1"/>
    <x v="1"/>
    <s v="NO"/>
    <x v="0"/>
    <s v="Venta Mala"/>
  </r>
  <r>
    <n v="1406916"/>
    <x v="594"/>
    <s v="Katrina Edelman"/>
    <s v="Westfield Miranda, 600 Kingsway,Miranda"/>
    <s v="Sydney"/>
    <s v="NSW"/>
    <x v="1"/>
    <x v="11"/>
    <s v="Crítico"/>
    <s v="Lápices Reciclados Steady EarthWrite, Medio Suave, #2"/>
    <x v="2"/>
    <s v="Caja grande"/>
    <x v="0"/>
    <d v="2015-01-21T00:00:00"/>
    <n v="90"/>
    <n v="210"/>
    <n v="120"/>
    <n v="44"/>
    <n v="9240"/>
    <n v="0.08"/>
    <n v="739.2"/>
    <n v="8500.7999999999993"/>
    <n v="70"/>
    <n v="7067"/>
    <n v="19"/>
    <n v="1"/>
    <x v="1"/>
    <s v="NO"/>
    <x v="1"/>
    <s v="Venta Mala"/>
  </r>
  <r>
    <n v="1406916"/>
    <x v="451"/>
    <s v="Michael Granlund"/>
    <s v="359 Crown Street,Surry Hills"/>
    <s v="Sydney"/>
    <s v="NSW"/>
    <x v="0"/>
    <x v="3"/>
    <s v="Bajo"/>
    <s v="Resaltadores estilo tanque Steady Liquid Accent"/>
    <x v="0"/>
    <s v="Bolsa de envoltura"/>
    <x v="0"/>
    <d v="2013-09-14T00:00:00"/>
    <n v="131"/>
    <n v="284"/>
    <n v="153"/>
    <n v="18"/>
    <n v="5112"/>
    <n v="0.09"/>
    <n v="460.08"/>
    <n v="4651.92"/>
    <n v="93"/>
    <n v="5863"/>
    <n v="12"/>
    <n v="9"/>
    <x v="2"/>
    <s v="NO"/>
    <x v="0"/>
    <s v="Venta Mala"/>
  </r>
  <r>
    <n v="1407282"/>
    <x v="11"/>
    <s v="Thomas Boland"/>
    <s v="3/219 Canley Vale Road,Canley Heights"/>
    <s v="Sydney"/>
    <s v="NSW"/>
    <x v="1"/>
    <x v="4"/>
    <s v="Alto"/>
    <s v="Aglutinantes duraderos artesanales"/>
    <x v="0"/>
    <s v="Paquete pequeño"/>
    <x v="0"/>
    <d v="2013-02-13T00:00:00"/>
    <n v="184"/>
    <n v="288"/>
    <n v="104"/>
    <n v="10"/>
    <n v="2880"/>
    <n v="0.01"/>
    <n v="28.8"/>
    <n v="2851.2"/>
    <n v="149"/>
    <n v="6864"/>
    <n v="11"/>
    <n v="2"/>
    <x v="2"/>
    <s v="NO"/>
    <x v="0"/>
    <s v="Venta Mala"/>
  </r>
  <r>
    <n v="1407647"/>
    <x v="148"/>
    <s v="Allen Armold"/>
    <s v="224A Gertrude St,Fitzroy"/>
    <s v="Melbourne"/>
    <s v="VIC"/>
    <x v="2"/>
    <x v="2"/>
    <s v="Bajo"/>
    <s v="Rotafolio Artesanal Carpeta de Caballete, Negro"/>
    <x v="0"/>
    <s v="Paquete pequeño"/>
    <x v="1"/>
    <d v="2015-05-22T00:00:00"/>
    <n v="1388"/>
    <n v="2238"/>
    <n v="850"/>
    <n v="22"/>
    <n v="49236"/>
    <n v="0.01"/>
    <n v="492.36"/>
    <n v="48743.64"/>
    <n v="1510"/>
    <n v="34539"/>
    <n v="20"/>
    <n v="5"/>
    <x v="1"/>
    <s v="NO"/>
    <x v="0"/>
    <s v="Venta Mala"/>
  </r>
  <r>
    <n v="1408012"/>
    <x v="130"/>
    <s v="Karl Brown"/>
    <s v="470 Anzac Parade,Kingsford"/>
    <s v="Sydney"/>
    <s v="NSW"/>
    <x v="3"/>
    <x v="0"/>
    <s v="No especificado"/>
    <s v="Etiquetas Artisan 474"/>
    <x v="0"/>
    <s v="Bolsa de envoltura"/>
    <x v="1"/>
    <d v="2013-07-26T00:00:00"/>
    <n v="184"/>
    <n v="288"/>
    <n v="104"/>
    <n v="4"/>
    <n v="1152"/>
    <n v="0.09"/>
    <n v="103.67999999999999"/>
    <n v="1048.32"/>
    <n v="99"/>
    <n v="9655"/>
    <n v="24"/>
    <n v="7"/>
    <x v="2"/>
    <s v="NO"/>
    <x v="0"/>
    <s v="Venta Mala"/>
  </r>
  <r>
    <n v="1408012"/>
    <x v="117"/>
    <s v="Todd Boyes"/>
    <s v="Westfield Miranda, 600 Kingsway,Miranda"/>
    <s v="Sydney"/>
    <s v="NSW"/>
    <x v="2"/>
    <x v="11"/>
    <s v="Medio"/>
    <s v="Hojas de notas de EcoTones"/>
    <x v="0"/>
    <s v="Bolsa de envoltura"/>
    <x v="0"/>
    <d v="2014-12-29T00:00:00"/>
    <n v="252"/>
    <n v="400"/>
    <n v="148"/>
    <n v="47"/>
    <n v="18800"/>
    <n v="0.01"/>
    <n v="188"/>
    <n v="18612"/>
    <n v="130"/>
    <n v="741984"/>
    <n v="27"/>
    <n v="12"/>
    <x v="0"/>
    <s v="NO"/>
    <x v="0"/>
    <s v="Buena Venta"/>
  </r>
  <r>
    <n v="1408012"/>
    <x v="341"/>
    <s v="Muhammed Yedwab"/>
    <s v="18 Whistler St,Sydney"/>
    <s v="Sydney"/>
    <s v="NSW"/>
    <x v="3"/>
    <x v="5"/>
    <s v="No especificado"/>
    <s v="Artisan Hubbe Reidy-Dton Flip"/>
    <x v="0"/>
    <s v="Bolsa de envoltura"/>
    <x v="0"/>
    <d v="2013-02-15T00:00:00"/>
    <n v="4128"/>
    <n v="9599"/>
    <n v="5471"/>
    <n v="38"/>
    <n v="364762"/>
    <n v="0"/>
    <n v="0"/>
    <n v="364762"/>
    <n v="899"/>
    <n v="14154"/>
    <n v="14"/>
    <n v="2"/>
    <x v="2"/>
    <s v="SI"/>
    <x v="0"/>
    <s v="Venta Mala"/>
  </r>
  <r>
    <n v="1408743"/>
    <x v="591"/>
    <s v="Lizard Blumshen"/>
    <s v="180 High Street,Windsor"/>
    <s v="Melbourne"/>
    <s v="VIC"/>
    <x v="1"/>
    <x v="2"/>
    <s v="Medio"/>
    <s v="Impresora de inyección de tinta a color Emerson Stylus 1520"/>
    <x v="0"/>
    <s v="Caja pequeña"/>
    <x v="0"/>
    <d v="2015-01-17T00:00:00"/>
    <n v="31561"/>
    <n v="50097"/>
    <n v="18536"/>
    <n v="17"/>
    <n v="851649"/>
    <n v="0.02"/>
    <n v="17032.98"/>
    <n v="834616.02"/>
    <n v="6930"/>
    <n v="1860519"/>
    <n v="16"/>
    <n v="1"/>
    <x v="1"/>
    <s v="SI"/>
    <x v="1"/>
    <s v="Venta Mala"/>
  </r>
  <r>
    <n v="1409108"/>
    <x v="181"/>
    <s v="Tony Sayre"/>
    <s v="499-501 Lygon Street,Carlton North"/>
    <s v="Melbourne"/>
    <s v="VIC"/>
    <x v="1"/>
    <x v="8"/>
    <s v="No especificado"/>
    <s v="Rotafolio Artesanal Carpeta de Caballete, Negro"/>
    <x v="0"/>
    <s v="Caja pequeña"/>
    <x v="0"/>
    <d v="2013-08-13T00:00:00"/>
    <n v="1388"/>
    <n v="2238"/>
    <n v="850"/>
    <n v="39"/>
    <n v="87282"/>
    <n v="0.03"/>
    <n v="2618.46"/>
    <n v="84663.54"/>
    <n v="1510"/>
    <n v="27094"/>
    <n v="9"/>
    <n v="8"/>
    <x v="2"/>
    <s v="NO"/>
    <x v="0"/>
    <s v="Venta Mala"/>
  </r>
  <r>
    <n v="1409108"/>
    <x v="12"/>
    <s v="Jeremy Pistek"/>
    <s v="85-113 Dunning Ave,Roseberry"/>
    <s v="Sydney"/>
    <s v="NSW"/>
    <x v="2"/>
    <x v="4"/>
    <s v="No especificado"/>
    <s v="Aglutinantes antiadherentes artesanales"/>
    <x v="1"/>
    <s v="Caja pequeña"/>
    <x v="0"/>
    <d v="2013-12-21T00:00:00"/>
    <n v="274"/>
    <n v="449"/>
    <n v="175"/>
    <n v="44"/>
    <n v="19756"/>
    <n v="0.01"/>
    <n v="197.56"/>
    <n v="19558.439999999999"/>
    <n v="149"/>
    <n v="1642"/>
    <n v="29"/>
    <n v="12"/>
    <x v="2"/>
    <s v="NO"/>
    <x v="0"/>
    <s v="Venta Mala"/>
  </r>
  <r>
    <n v="1409473"/>
    <x v="458"/>
    <s v="Larry Tron"/>
    <s v="4A Lyons St,Strathfield"/>
    <s v="Sydney"/>
    <s v="NSW"/>
    <x v="0"/>
    <x v="0"/>
    <s v="No especificado"/>
    <s v="Alto Perma 2700 Cajones de almacenamiento apilables"/>
    <x v="0"/>
    <s v="Bolsa de envoltura"/>
    <x v="0"/>
    <d v="2015-07-07T00:00:00"/>
    <n v="892"/>
    <n v="2974"/>
    <n v="2082"/>
    <n v="24"/>
    <n v="71376"/>
    <n v="0.05"/>
    <n v="3568.8"/>
    <n v="67807.199999999997"/>
    <n v="664"/>
    <n v="97092"/>
    <n v="5"/>
    <n v="7"/>
    <x v="1"/>
    <s v="NO"/>
    <x v="0"/>
    <s v="Buena Venta"/>
  </r>
  <r>
    <n v="1409473"/>
    <x v="168"/>
    <s v="Pauline Webber"/>
    <s v="499-501 Lygon Street,Carlton North"/>
    <s v="Melbourne"/>
    <s v="VIC"/>
    <x v="2"/>
    <x v="8"/>
    <s v="Bajo"/>
    <s v="Bolsillos de carpeta de poliéster artesanal"/>
    <x v="0"/>
    <s v="Bolsa de envoltura"/>
    <x v="0"/>
    <d v="2013-07-17T00:00:00"/>
    <n v="226"/>
    <n v="358"/>
    <n v="132"/>
    <n v="19"/>
    <n v="6802"/>
    <n v="0.01"/>
    <n v="68.02"/>
    <n v="6733.98"/>
    <n v="547"/>
    <n v="31863"/>
    <n v="17"/>
    <n v="7"/>
    <x v="2"/>
    <s v="NO"/>
    <x v="0"/>
    <s v="Venta Mala"/>
  </r>
  <r>
    <n v="1409838"/>
    <x v="92"/>
    <s v="Thomas Boland"/>
    <s v="3/219 Canley Vale Road,Canley Heights"/>
    <s v="Sydney"/>
    <s v="NSW"/>
    <x v="2"/>
    <x v="4"/>
    <s v="Bajo"/>
    <s v="Chinchetas OIC"/>
    <x v="0"/>
    <s v="Bolsa de envoltura"/>
    <x v="0"/>
    <d v="2013-04-22T00:00:00"/>
    <n v="71"/>
    <n v="114"/>
    <n v="43"/>
    <n v="49"/>
    <n v="5586"/>
    <n v="0"/>
    <n v="0"/>
    <n v="5586"/>
    <n v="70"/>
    <n v="1645"/>
    <n v="20"/>
    <n v="4"/>
    <x v="2"/>
    <s v="NO"/>
    <x v="0"/>
    <s v="Venta Mala"/>
  </r>
  <r>
    <n v="1410204"/>
    <x v="595"/>
    <s v="Lycoris Saunders"/>
    <s v="501 George St,Sydney"/>
    <s v="Sydney"/>
    <s v="NSW"/>
    <x v="1"/>
    <x v="7"/>
    <s v="Crítico"/>
    <s v="Rotuladores fluorescentes artesanales de estilo de escritorio de alto litro"/>
    <x v="1"/>
    <s v="Caja pequeña"/>
    <x v="0"/>
    <d v="2015-08-28T00:00:00"/>
    <n v="176"/>
    <n v="338"/>
    <n v="162"/>
    <n v="8"/>
    <n v="2704"/>
    <n v="0.05"/>
    <n v="135.20000000000002"/>
    <n v="2568.8000000000002"/>
    <n v="85"/>
    <n v="17783"/>
    <n v="27"/>
    <n v="8"/>
    <x v="1"/>
    <s v="NO"/>
    <x v="1"/>
    <s v="Venta Mala"/>
  </r>
  <r>
    <n v="1410204"/>
    <x v="281"/>
    <s v="Bruce Degenhardt"/>
    <s v="501 George St,Sydney"/>
    <s v="Sydney"/>
    <s v="NSW"/>
    <x v="3"/>
    <x v="7"/>
    <s v="Alto"/>
    <s v="Sobres de colores"/>
    <x v="0"/>
    <s v="Caja pequeña"/>
    <x v="0"/>
    <d v="2013-08-26T00:00:00"/>
    <n v="225"/>
    <n v="369"/>
    <n v="144"/>
    <n v="29"/>
    <n v="10701"/>
    <n v="0"/>
    <n v="0"/>
    <n v="10701"/>
    <n v="250"/>
    <n v="8396"/>
    <n v="25"/>
    <n v="8"/>
    <x v="2"/>
    <s v="NO"/>
    <x v="1"/>
    <s v="Venta Mala"/>
  </r>
  <r>
    <n v="1410569"/>
    <x v="103"/>
    <s v="Saphhira Shifley"/>
    <s v="Westfield Miranda, 600 Kingsway,Miranda"/>
    <s v="Sydney"/>
    <s v="NSW"/>
    <x v="1"/>
    <x v="11"/>
    <s v="Crítico"/>
    <s v="Iluminadores fluorescentes Artisan Hi-Liter EverBold Pen Style, 4/Paquete"/>
    <x v="1"/>
    <s v="Caja mediana"/>
    <x v="0"/>
    <d v="2015-01-21T00:00:00"/>
    <n v="448"/>
    <n v="814"/>
    <n v="366"/>
    <n v="3"/>
    <n v="2442"/>
    <n v="0.01"/>
    <n v="24.42"/>
    <n v="2417.58"/>
    <n v="312"/>
    <n v="17723"/>
    <n v="20"/>
    <n v="1"/>
    <x v="1"/>
    <s v="NO"/>
    <x v="1"/>
    <s v="Venta Mala"/>
  </r>
  <r>
    <n v="1410569"/>
    <x v="336"/>
    <s v="Craig Carroll"/>
    <s v="99 Lygon Street,East Brunswick"/>
    <s v="Melbourne"/>
    <s v="VIC"/>
    <x v="2"/>
    <x v="2"/>
    <s v="No especificado"/>
    <s v="Etiquetas de encuadernación artesanal"/>
    <x v="0"/>
    <s v="Caja pequeña"/>
    <x v="0"/>
    <d v="2015-12-09T00:00:00"/>
    <n v="245"/>
    <n v="389"/>
    <n v="144"/>
    <n v="30"/>
    <n v="11670"/>
    <n v="0.01"/>
    <n v="116.7"/>
    <n v="11553.3"/>
    <n v="701"/>
    <n v="1649"/>
    <n v="9"/>
    <n v="12"/>
    <x v="1"/>
    <s v="NO"/>
    <x v="1"/>
    <s v="Venta Mala"/>
  </r>
  <r>
    <n v="1410569"/>
    <x v="103"/>
    <s v="Saphhira Shifley"/>
    <s v="Westfield Miranda, 600 Kingsway,Miranda"/>
    <s v="Sydney"/>
    <s v="NSW"/>
    <x v="1"/>
    <x v="11"/>
    <s v="Medio"/>
    <s v="Carpetas de 3 anillos de uso general de Smiths"/>
    <x v="0"/>
    <s v="Bolsa de envoltura"/>
    <x v="0"/>
    <d v="2015-01-21T00:00:00"/>
    <n v="118"/>
    <n v="188"/>
    <n v="70"/>
    <n v="34"/>
    <n v="6392"/>
    <n v="0"/>
    <n v="0"/>
    <n v="6392"/>
    <n v="149"/>
    <n v="6043"/>
    <n v="20"/>
    <n v="1"/>
    <x v="1"/>
    <s v="NO"/>
    <x v="1"/>
    <s v="Venta Mala"/>
  </r>
  <r>
    <n v="1410569"/>
    <x v="596"/>
    <s v="Sibella Parks"/>
    <s v="180 High Street,Windsor"/>
    <s v="Melbourne"/>
    <s v="VIC"/>
    <x v="3"/>
    <x v="2"/>
    <s v="Medio"/>
    <s v="Carpeta Artisan Legal de 4 Anillas"/>
    <x v="0"/>
    <s v="Paquete pequeño"/>
    <x v="0"/>
    <d v="2015-03-21T00:00:00"/>
    <n v="1364"/>
    <n v="2098"/>
    <n v="734"/>
    <n v="11"/>
    <n v="23078"/>
    <n v="0.08"/>
    <n v="1846.24"/>
    <n v="21231.759999999998"/>
    <n v="149"/>
    <n v="27852"/>
    <n v="20"/>
    <n v="3"/>
    <x v="1"/>
    <s v="NO"/>
    <x v="1"/>
    <s v="Venta Mala"/>
  </r>
  <r>
    <n v="1410569"/>
    <x v="103"/>
    <s v="Saphhira Shifley"/>
    <s v="Westfield Miranda, 600 Kingsway,Miranda"/>
    <s v="Sydney"/>
    <s v="NSW"/>
    <x v="2"/>
    <x v="11"/>
    <s v="No especificado"/>
    <s v="Rotuladores fluorescentes artesanales de estilo de escritorio de alto litro"/>
    <x v="0"/>
    <s v="Caja pequeña"/>
    <x v="0"/>
    <d v="2015-01-21T00:00:00"/>
    <n v="176"/>
    <n v="338"/>
    <n v="162"/>
    <n v="34"/>
    <n v="11492"/>
    <n v="0"/>
    <n v="0"/>
    <n v="11492"/>
    <n v="85"/>
    <n v="17723"/>
    <n v="20"/>
    <n v="1"/>
    <x v="1"/>
    <s v="NO"/>
    <x v="1"/>
    <s v="Venta Mala"/>
  </r>
  <r>
    <n v="1410569"/>
    <x v="103"/>
    <s v="Art Miller"/>
    <s v="8 Quay Street,Haymarket"/>
    <s v="Sydney"/>
    <s v="NSW"/>
    <x v="1"/>
    <x v="9"/>
    <s v="Alto"/>
    <s v="Etiquetas de encuadernación artesanal"/>
    <x v="0"/>
    <s v="Paquete pequeño"/>
    <x v="0"/>
    <d v="2015-01-21T00:00:00"/>
    <n v="245"/>
    <n v="389"/>
    <n v="144"/>
    <n v="19"/>
    <n v="7391"/>
    <n v="0.08"/>
    <n v="591.28"/>
    <n v="6799.72"/>
    <n v="701"/>
    <n v="17723"/>
    <n v="20"/>
    <n v="1"/>
    <x v="1"/>
    <s v="NO"/>
    <x v="1"/>
    <s v="Venta Mala"/>
  </r>
  <r>
    <n v="1410569"/>
    <x v="587"/>
    <s v="Dave Hallsten"/>
    <s v="1 John St,Waterloo"/>
    <s v="Sydney"/>
    <s v="NSW"/>
    <x v="1"/>
    <x v="13"/>
    <s v="Crítico"/>
    <s v="Clips de carpeta de metal Smiths"/>
    <x v="0"/>
    <s v="Caja pequeña"/>
    <x v="0"/>
    <d v="2015-01-04T00:00:00"/>
    <n v="160"/>
    <n v="262"/>
    <n v="102"/>
    <n v="19"/>
    <n v="4978"/>
    <n v="0"/>
    <n v="0"/>
    <n v="4978"/>
    <n v="80"/>
    <n v="6047"/>
    <n v="2"/>
    <n v="1"/>
    <x v="1"/>
    <s v="NO"/>
    <x v="1"/>
    <s v="Venta Mala"/>
  </r>
  <r>
    <n v="1410600"/>
    <x v="4"/>
    <s v="Christina Vanderzanden"/>
    <s v="188 Pitt Street,Sydney"/>
    <s v="Sydney"/>
    <s v="NSW"/>
    <x v="0"/>
    <x v="0"/>
    <s v="Alto"/>
    <s v="Carpetas de 3 anillos de uso general de Smiths"/>
    <x v="0"/>
    <s v="Bolsa de envoltura"/>
    <x v="0"/>
    <d v="2014-09-17T00:00:00"/>
    <n v="118"/>
    <n v="188"/>
    <n v="70"/>
    <n v="31"/>
    <n v="5828"/>
    <n v="0.06"/>
    <n v="349.68"/>
    <n v="5478.32"/>
    <n v="149"/>
    <n v="6043"/>
    <n v="13"/>
    <n v="9"/>
    <x v="0"/>
    <s v="NO"/>
    <x v="0"/>
    <s v="Venta Mala"/>
  </r>
  <r>
    <n v="1411299"/>
    <x v="477"/>
    <s v="Maya Herman"/>
    <s v="273 George Street,Sydney"/>
    <s v="Sydney"/>
    <s v="NSW"/>
    <x v="2"/>
    <x v="9"/>
    <s v="Crítico"/>
    <s v="Rotafolio Artesanal Carpeta de Caballete, Negro"/>
    <x v="0"/>
    <s v="Bolsa de envoltura"/>
    <x v="1"/>
    <d v="2015-01-15T00:00:00"/>
    <n v="1388"/>
    <n v="2238"/>
    <n v="850"/>
    <n v="42"/>
    <n v="93996"/>
    <n v="7.0000000000000007E-2"/>
    <n v="6579.72"/>
    <n v="87416.28"/>
    <n v="1510"/>
    <n v="82682"/>
    <n v="14"/>
    <n v="1"/>
    <x v="1"/>
    <s v="NO"/>
    <x v="1"/>
    <s v="Venta Mala"/>
  </r>
  <r>
    <n v="1411665"/>
    <x v="369"/>
    <s v="Marc Crier"/>
    <s v="Westfield Sydney,Sydney"/>
    <s v="Sydney"/>
    <s v="NSW"/>
    <x v="1"/>
    <x v="1"/>
    <s v="Crítico"/>
    <s v="Sobres de colores"/>
    <x v="1"/>
    <s v="Caja mediana"/>
    <x v="0"/>
    <d v="2014-12-12T00:00:00"/>
    <n v="225"/>
    <n v="369"/>
    <n v="144"/>
    <n v="10"/>
    <n v="3690"/>
    <n v="0.01"/>
    <n v="36.9"/>
    <n v="3653.1"/>
    <n v="250"/>
    <n v="8676"/>
    <n v="10"/>
    <n v="12"/>
    <x v="0"/>
    <s v="NO"/>
    <x v="0"/>
    <s v="Venta Mala"/>
  </r>
  <r>
    <n v="1412030"/>
    <x v="301"/>
    <s v="Charlotte Melton"/>
    <s v="211/25-29 Dixon St,Haymarket"/>
    <s v="Sydney"/>
    <s v="NSW"/>
    <x v="3"/>
    <x v="11"/>
    <s v="Crítico"/>
    <s v="Sobres de colores"/>
    <x v="0"/>
    <s v="Caja pequeña"/>
    <x v="0"/>
    <d v="2014-01-08T00:00:00"/>
    <n v="225"/>
    <n v="369"/>
    <n v="144"/>
    <n v="9"/>
    <n v="3321"/>
    <n v="0.09"/>
    <n v="298.89"/>
    <n v="3022.11"/>
    <n v="250"/>
    <n v="4807"/>
    <n v="7"/>
    <n v="1"/>
    <x v="0"/>
    <s v="NO"/>
    <x v="1"/>
    <s v="Venta Mala"/>
  </r>
  <r>
    <n v="1412030"/>
    <x v="202"/>
    <s v="Carlos Meador"/>
    <s v="152 Bunnerong Road,Eastgardens"/>
    <s v="Sydney"/>
    <s v="NSW"/>
    <x v="2"/>
    <x v="0"/>
    <s v="Crítico"/>
    <s v="Sobres de colores"/>
    <x v="0"/>
    <s v="Bolsa de envoltura"/>
    <x v="0"/>
    <d v="2015-05-20T00:00:00"/>
    <n v="225"/>
    <n v="369"/>
    <n v="144"/>
    <n v="18"/>
    <n v="6642"/>
    <n v="0.06"/>
    <n v="398.52"/>
    <n v="6243.48"/>
    <n v="250"/>
    <n v="4807"/>
    <n v="19"/>
    <n v="5"/>
    <x v="1"/>
    <s v="NO"/>
    <x v="1"/>
    <s v="Venta Mala"/>
  </r>
  <r>
    <n v="1412030"/>
    <x v="597"/>
    <s v="Jennifer Braxton"/>
    <s v="523 King St,Newtown"/>
    <s v="Sydney"/>
    <s v="NSW"/>
    <x v="1"/>
    <x v="6"/>
    <s v="No especificado"/>
    <s v="Sobres de colores"/>
    <x v="0"/>
    <s v="Caja pequeña"/>
    <x v="0"/>
    <d v="2015-01-23T00:00:00"/>
    <n v="225"/>
    <n v="369"/>
    <n v="144"/>
    <n v="14"/>
    <n v="5166"/>
    <n v="0.01"/>
    <n v="51.660000000000004"/>
    <n v="5114.34"/>
    <n v="250"/>
    <n v="4807"/>
    <n v="21"/>
    <n v="1"/>
    <x v="1"/>
    <s v="NO"/>
    <x v="1"/>
    <s v="Venta Mala"/>
  </r>
  <r>
    <n v="1412395"/>
    <x v="176"/>
    <s v="Bill Stewart"/>
    <s v="188 Pitt Street,Sydney"/>
    <s v="Sydney"/>
    <s v="NSW"/>
    <x v="3"/>
    <x v="0"/>
    <s v="Alto"/>
    <s v="Aglutinantes antiadherentes artesanales"/>
    <x v="1"/>
    <s v="Caja grande"/>
    <x v="0"/>
    <d v="2013-12-15T00:00:00"/>
    <n v="274"/>
    <n v="449"/>
    <n v="175"/>
    <n v="5"/>
    <n v="2245"/>
    <n v="0.02"/>
    <n v="44.9"/>
    <n v="2200.1"/>
    <n v="149"/>
    <n v="4705"/>
    <n v="11"/>
    <n v="12"/>
    <x v="2"/>
    <s v="NO"/>
    <x v="0"/>
    <s v="Venta Mala"/>
  </r>
  <r>
    <n v="1412791"/>
    <x v="136"/>
    <s v="Bill Donatelli"/>
    <s v="359 Crown Street,Surry Hills"/>
    <s v="Sydney"/>
    <s v="NSW"/>
    <x v="0"/>
    <x v="3"/>
    <s v="Bajo"/>
    <s v="Rotafolio Artesanal Carpeta de Caballete, Negro"/>
    <x v="0"/>
    <s v="Bolsa de envoltura"/>
    <x v="1"/>
    <d v="2015-01-22T00:00:00"/>
    <n v="1388"/>
    <n v="2238"/>
    <n v="850"/>
    <n v="48"/>
    <n v="107424"/>
    <n v="7.0000000000000007E-2"/>
    <n v="7519.68"/>
    <n v="99904.320000000007"/>
    <n v="1510"/>
    <n v="88926"/>
    <n v="22"/>
    <n v="1"/>
    <x v="1"/>
    <s v="NO"/>
    <x v="1"/>
    <s v="Venta Mala"/>
  </r>
  <r>
    <n v="1412791"/>
    <x v="136"/>
    <s v="Bill Donatelli"/>
    <s v="359 Crown Street,Surry Hills"/>
    <s v="Sydney"/>
    <s v="NSW"/>
    <x v="1"/>
    <x v="3"/>
    <s v="Alto"/>
    <s v="Rotafolio Artesanal Carpeta de Caballete, Negro"/>
    <x v="0"/>
    <s v="Caja pequeña"/>
    <x v="0"/>
    <d v="2015-01-22T00:00:00"/>
    <n v="1388"/>
    <n v="2238"/>
    <n v="850"/>
    <n v="41"/>
    <n v="91758"/>
    <n v="0.03"/>
    <n v="2752.74"/>
    <n v="89005.26"/>
    <n v="1510"/>
    <n v="88926"/>
    <n v="22"/>
    <n v="1"/>
    <x v="1"/>
    <s v="NO"/>
    <x v="1"/>
    <s v="Venta Mala"/>
  </r>
  <r>
    <n v="1412791"/>
    <x v="135"/>
    <s v="Justin Knight"/>
    <s v="Macquarie Centre Cnr Herring Road &amp; Waterloo Road,Macquarie Park"/>
    <s v="Sydney"/>
    <s v="NSW"/>
    <x v="0"/>
    <x v="5"/>
    <s v="No especificado"/>
    <s v="Clips de carpeta de OIC"/>
    <x v="0"/>
    <s v="Caja pequeña"/>
    <x v="0"/>
    <d v="2013-03-31T00:00:00"/>
    <n v="93"/>
    <n v="148"/>
    <n v="55"/>
    <n v="38"/>
    <n v="5624"/>
    <n v="0.04"/>
    <n v="224.96"/>
    <n v="5399.04"/>
    <n v="70"/>
    <n v="6447"/>
    <n v="30"/>
    <n v="3"/>
    <x v="2"/>
    <s v="NO"/>
    <x v="1"/>
    <s v="Venta Mala"/>
  </r>
  <r>
    <n v="1412791"/>
    <x v="29"/>
    <s v="Magdelene Morse"/>
    <s v="53 Riley Street,Woolloomooloo"/>
    <s v="Sydney"/>
    <s v="NSW"/>
    <x v="0"/>
    <x v="0"/>
    <s v="Bajo"/>
    <s v="Rotafolio Artesanal Carpeta de Caballete, Negro"/>
    <x v="0"/>
    <s v="Caja pequeña"/>
    <x v="0"/>
    <d v="2015-07-30T00:00:00"/>
    <n v="1388"/>
    <n v="2238"/>
    <n v="850"/>
    <n v="46"/>
    <n v="102948"/>
    <n v="0.09"/>
    <n v="9265.32"/>
    <n v="93682.68"/>
    <n v="1510"/>
    <n v="88926"/>
    <n v="23"/>
    <n v="7"/>
    <x v="1"/>
    <s v="NO"/>
    <x v="1"/>
    <s v="Venta Mala"/>
  </r>
  <r>
    <n v="1412791"/>
    <x v="487"/>
    <s v="Caroline Jumper"/>
    <s v="145 Ramsay St,Haberfield"/>
    <s v="Sydney"/>
    <s v="NSW"/>
    <x v="1"/>
    <x v="3"/>
    <s v="No especificado"/>
    <s v="Teclado Beekin de 105 teclas negro"/>
    <x v="1"/>
    <s v="Caja pequeña"/>
    <x v="0"/>
    <d v="2014-10-25T00:00:00"/>
    <n v="639"/>
    <n v="1998"/>
    <n v="1359"/>
    <n v="36"/>
    <n v="71928"/>
    <n v="0.06"/>
    <n v="4315.68"/>
    <n v="67612.320000000007"/>
    <n v="400"/>
    <n v="73815"/>
    <n v="23"/>
    <n v="10"/>
    <x v="0"/>
    <s v="NO"/>
    <x v="0"/>
    <s v="Venta Mala"/>
  </r>
  <r>
    <n v="1412791"/>
    <x v="136"/>
    <s v="Bill Donatelli"/>
    <s v="359 Crown Street,Surry Hills"/>
    <s v="Sydney"/>
    <s v="NSW"/>
    <x v="2"/>
    <x v="3"/>
    <s v="Crítico"/>
    <s v="Artias Flip-Chart Caballete Carpeta, Negro"/>
    <x v="0"/>
    <s v="Caja pequeña"/>
    <x v="1"/>
    <d v="2015-01-22T00:00:00"/>
    <n v="1388"/>
    <n v="2238"/>
    <n v="850"/>
    <n v="8"/>
    <n v="17904"/>
    <n v="0.05"/>
    <n v="895.2"/>
    <n v="17008.8"/>
    <n v="1510"/>
    <n v="88926"/>
    <n v="22"/>
    <n v="1"/>
    <x v="1"/>
    <s v="NO"/>
    <x v="0"/>
    <s v="Buena Venta"/>
  </r>
  <r>
    <n v="1412791"/>
    <x v="136"/>
    <s v="Bill Donatelli"/>
    <s v="359 Crown Street,Surry Hills"/>
    <s v="Sydney"/>
    <s v="NSW"/>
    <x v="2"/>
    <x v="3"/>
    <s v="No especificado"/>
    <s v="Teclado Beekin de 105 teclas negro"/>
    <x v="0"/>
    <s v="Bolsa de envoltura"/>
    <x v="0"/>
    <d v="2015-01-24T00:00:00"/>
    <n v="639"/>
    <n v="1998"/>
    <n v="1359"/>
    <n v="47"/>
    <n v="93906"/>
    <n v="0.04"/>
    <n v="3756.2400000000002"/>
    <n v="90149.759999999995"/>
    <n v="400"/>
    <n v="84915"/>
    <n v="22"/>
    <n v="1"/>
    <x v="1"/>
    <s v="NO"/>
    <x v="1"/>
    <s v="Venta Mala"/>
  </r>
  <r>
    <n v="1413126"/>
    <x v="598"/>
    <s v="Pauline Webber"/>
    <s v="499-501 Lygon Street,Carlton North"/>
    <s v="Melbourne"/>
    <s v="VIC"/>
    <x v="1"/>
    <x v="8"/>
    <s v="Medio"/>
    <s v="Sobres de colores"/>
    <x v="1"/>
    <s v="Caja mediana"/>
    <x v="0"/>
    <d v="2015-05-02T00:00:00"/>
    <n v="225"/>
    <n v="369"/>
    <n v="144"/>
    <n v="9"/>
    <n v="3321"/>
    <n v="0.08"/>
    <n v="265.68"/>
    <n v="3055.32"/>
    <n v="250"/>
    <n v="3780"/>
    <n v="30"/>
    <n v="4"/>
    <x v="1"/>
    <s v="NO"/>
    <x v="0"/>
    <s v="Venta Mala"/>
  </r>
  <r>
    <n v="1413126"/>
    <x v="95"/>
    <s v="Jesus Ocampo"/>
    <s v="60 Commercial Rd,Prahran"/>
    <s v="Melbourne"/>
    <s v="VIC"/>
    <x v="3"/>
    <x v="8"/>
    <s v="No especificado"/>
    <s v="Etiquetas Artisan 487"/>
    <x v="0"/>
    <s v="Bolsa de envoltura"/>
    <x v="0"/>
    <d v="2014-04-05T00:00:00"/>
    <n v="229"/>
    <n v="369"/>
    <n v="140"/>
    <n v="39"/>
    <n v="14391"/>
    <n v="0.08"/>
    <n v="1151.28"/>
    <n v="13239.72"/>
    <n v="50"/>
    <n v="1455"/>
    <n v="4"/>
    <n v="4"/>
    <x v="0"/>
    <s v="NO"/>
    <x v="0"/>
    <s v="Venta Mala"/>
  </r>
  <r>
    <n v="1414221"/>
    <x v="406"/>
    <s v="Beth Paige"/>
    <s v="506 Swan Street,Richmond"/>
    <s v="Melbourne"/>
    <s v="VIC"/>
    <x v="1"/>
    <x v="2"/>
    <s v="Bajo"/>
    <s v="Libro de mensajes encuadernado con cable, 4 por página"/>
    <x v="0"/>
    <s v="Bolsa de envoltura"/>
    <x v="0"/>
    <d v="2015-07-26T00:00:00"/>
    <n v="348"/>
    <n v="543"/>
    <n v="195"/>
    <n v="19"/>
    <n v="10317"/>
    <n v="0"/>
    <n v="0"/>
    <n v="10317"/>
    <n v="95"/>
    <n v="1745"/>
    <n v="25"/>
    <n v="7"/>
    <x v="1"/>
    <s v="NO"/>
    <x v="1"/>
    <s v="Venta Mala"/>
  </r>
  <r>
    <n v="1414221"/>
    <x v="329"/>
    <s v="Sean ODonnell"/>
    <s v="541 Church St ,Richmond"/>
    <s v="Melbourne"/>
    <s v="VIC"/>
    <x v="1"/>
    <x v="8"/>
    <s v="Crítico"/>
    <s v="Carpetas colgantes artesanales"/>
    <x v="0"/>
    <s v="Bolsa de envoltura"/>
    <x v="0"/>
    <d v="2015-05-14T00:00:00"/>
    <n v="365"/>
    <n v="598"/>
    <n v="233"/>
    <n v="9"/>
    <n v="5382"/>
    <n v="0.08"/>
    <n v="430.56"/>
    <n v="4951.4399999999996"/>
    <n v="149"/>
    <n v="17722"/>
    <n v="12"/>
    <n v="5"/>
    <x v="1"/>
    <s v="NO"/>
    <x v="1"/>
    <s v="Venta Mala"/>
  </r>
  <r>
    <n v="1415317"/>
    <x v="556"/>
    <s v="Darrin Sayre"/>
    <s v="Sydney Fish Market, Bank Street, Sydney"/>
    <s v="Sydney"/>
    <s v="NSW"/>
    <x v="1"/>
    <x v="3"/>
    <s v="No especificado"/>
    <s v="Chinchetas OIC"/>
    <x v="0"/>
    <s v="Bolsa de envoltura"/>
    <x v="0"/>
    <d v="2015-01-28T00:00:00"/>
    <n v="71"/>
    <n v="114"/>
    <n v="43"/>
    <n v="40"/>
    <n v="4560"/>
    <n v="0.03"/>
    <n v="136.79999999999998"/>
    <n v="4423.2"/>
    <n v="70"/>
    <n v="4571"/>
    <n v="26"/>
    <n v="1"/>
    <x v="1"/>
    <s v="NO"/>
    <x v="0"/>
    <s v="Venta Mala"/>
  </r>
  <r>
    <n v="1416048"/>
    <x v="7"/>
    <s v="Phillip Flathmann"/>
    <s v="Macquarie Centre Cnr Herring Road &amp; Waterloo Road,Macquarie Park"/>
    <s v="Sydney"/>
    <s v="NSW"/>
    <x v="1"/>
    <x v="5"/>
    <s v="No especificado"/>
    <s v="Etiquetas Artisan 487"/>
    <x v="0"/>
    <s v="Bolsa de envoltura"/>
    <x v="0"/>
    <d v="2015-01-29T00:00:00"/>
    <n v="229"/>
    <n v="369"/>
    <n v="140"/>
    <n v="45"/>
    <n v="16605"/>
    <n v="0.01"/>
    <n v="166.05"/>
    <n v="16438.95"/>
    <n v="50"/>
    <n v="1511"/>
    <n v="28"/>
    <n v="1"/>
    <x v="1"/>
    <s v="NO"/>
    <x v="1"/>
    <s v="Venta Mala"/>
  </r>
  <r>
    <n v="1416048"/>
    <x v="7"/>
    <s v="Phillip Flathmann"/>
    <s v="Macquarie Centre Cnr Herring Road &amp; Waterloo Road,Macquarie Park"/>
    <s v="Sydney"/>
    <s v="NSW"/>
    <x v="1"/>
    <x v="5"/>
    <s v="No especificado"/>
    <s v="Etiquetas Artisan 487"/>
    <x v="0"/>
    <s v="Caja pequeña"/>
    <x v="0"/>
    <d v="2015-01-29T00:00:00"/>
    <n v="229"/>
    <n v="369"/>
    <n v="140"/>
    <n v="34"/>
    <n v="12546"/>
    <n v="0.01"/>
    <n v="125.46000000000001"/>
    <n v="12420.54"/>
    <n v="50"/>
    <n v="1511"/>
    <n v="28"/>
    <n v="1"/>
    <x v="1"/>
    <s v="NO"/>
    <x v="1"/>
    <s v="Venta Mala"/>
  </r>
  <r>
    <n v="1416048"/>
    <x v="7"/>
    <s v="Phillip Flathmann"/>
    <s v="Macquarie Centre Cnr Herring Road &amp; Waterloo Road,Macquarie Park"/>
    <s v="Sydney"/>
    <s v="NSW"/>
    <x v="2"/>
    <x v="5"/>
    <s v="Bajo"/>
    <s v="Etiquetas Artisan 479"/>
    <x v="0"/>
    <s v="Caja pequeña"/>
    <x v="0"/>
    <d v="2015-01-29T00:00:00"/>
    <n v="159"/>
    <n v="261"/>
    <n v="102"/>
    <n v="32"/>
    <n v="8352"/>
    <n v="0.01"/>
    <n v="83.52"/>
    <n v="8268.48"/>
    <n v="50"/>
    <n v="1511"/>
    <n v="28"/>
    <n v="1"/>
    <x v="1"/>
    <s v="NO"/>
    <x v="1"/>
    <s v="Venta Mala"/>
  </r>
  <r>
    <n v="1416413"/>
    <x v="27"/>
    <s v="Jack OBriant"/>
    <s v="85-113 Dunning Ave,Rosebery"/>
    <s v="Sydney"/>
    <s v="NSW"/>
    <x v="3"/>
    <x v="4"/>
    <s v="Bajo"/>
    <s v="Teclado programable Adesso de 142 teclas"/>
    <x v="1"/>
    <s v="Caja grande"/>
    <x v="0"/>
    <d v="2015-06-09T00:00:00"/>
    <n v="3202"/>
    <n v="15248"/>
    <n v="12046"/>
    <n v="16"/>
    <n v="243968"/>
    <n v="0"/>
    <n v="0"/>
    <n v="243968"/>
    <n v="400"/>
    <n v="311002"/>
    <n v="8"/>
    <n v="6"/>
    <x v="1"/>
    <s v="SI"/>
    <x v="1"/>
    <s v="Venta Mala"/>
  </r>
  <r>
    <n v="1416413"/>
    <x v="599"/>
    <s v="Henry Goldwyn"/>
    <s v="541 Church St,Richmond"/>
    <s v="Melbourne"/>
    <s v="VIC"/>
    <x v="3"/>
    <x v="8"/>
    <s v="Alto"/>
    <s v="Refuerzos de agujeros artesanales"/>
    <x v="0"/>
    <s v="Caja pequeña"/>
    <x v="1"/>
    <d v="2015-11-24T00:00:00"/>
    <n v="399"/>
    <n v="623"/>
    <n v="224"/>
    <n v="30"/>
    <n v="18690"/>
    <n v="0.09"/>
    <n v="1682.1"/>
    <n v="17007.900000000001"/>
    <n v="697"/>
    <n v="11175"/>
    <n v="24"/>
    <n v="11"/>
    <x v="1"/>
    <s v="NO"/>
    <x v="1"/>
    <s v="Venta Mala"/>
  </r>
  <r>
    <n v="1416778"/>
    <x v="600"/>
    <s v="Denise Monton"/>
    <s v="2/797 Botany Rd,Rosebery"/>
    <s v="Sydney"/>
    <s v="NSW"/>
    <x v="0"/>
    <x v="7"/>
    <s v="Alto"/>
    <s v="Suite óptica inalámbrica UGen Ultra Professional"/>
    <x v="1"/>
    <s v="Caja grande"/>
    <x v="1"/>
    <d v="2016-07-07T00:00:00"/>
    <n v="15650"/>
    <n v="30097"/>
    <n v="14447"/>
    <n v="50"/>
    <n v="1504850"/>
    <n v="0.09"/>
    <n v="135436.5"/>
    <n v="1369413.5"/>
    <n v="718"/>
    <n v="226725"/>
    <n v="5"/>
    <n v="7"/>
    <x v="3"/>
    <s v="SI"/>
    <x v="0"/>
    <s v="Buena Venta"/>
  </r>
  <r>
    <n v="1416778"/>
    <x v="124"/>
    <s v="Michelle Lonsdale"/>
    <s v="180 High Street,Windsor"/>
    <s v="Melbourne"/>
    <s v="VIC"/>
    <x v="2"/>
    <x v="2"/>
    <s v="Bajo"/>
    <s v="Fotocopiadora Cando PC940"/>
    <x v="0"/>
    <s v="Caja pequeña"/>
    <x v="0"/>
    <d v="2015-05-08T00:00:00"/>
    <n v="27899"/>
    <n v="44999"/>
    <n v="17100"/>
    <n v="8"/>
    <n v="359992"/>
    <n v="0.09"/>
    <n v="32399.279999999999"/>
    <n v="327592.71999999997"/>
    <n v="4900"/>
    <n v="126745"/>
    <n v="6"/>
    <n v="5"/>
    <x v="1"/>
    <s v="SI"/>
    <x v="0"/>
    <s v="Buena Venta"/>
  </r>
  <r>
    <n v="1416778"/>
    <x v="253"/>
    <s v="Ed Braxton"/>
    <s v="499-501 Lygon Street,Carlton North"/>
    <s v="Melbourne"/>
    <s v="VIC"/>
    <x v="2"/>
    <x v="8"/>
    <s v="Medio"/>
    <s v="Carpetas colgantes artesanales"/>
    <x v="0"/>
    <s v="Bolsa de envoltura"/>
    <x v="0"/>
    <d v="2015-03-27T00:00:00"/>
    <n v="365"/>
    <n v="598"/>
    <n v="233"/>
    <n v="46"/>
    <n v="27508"/>
    <n v="0.01"/>
    <n v="275.08"/>
    <n v="27232.92"/>
    <n v="149"/>
    <n v="8340"/>
    <n v="25"/>
    <n v="3"/>
    <x v="1"/>
    <s v="NO"/>
    <x v="0"/>
    <s v="Venta Mala"/>
  </r>
  <r>
    <n v="1416778"/>
    <x v="403"/>
    <s v="Liz Price"/>
    <s v="Crown Complex,Southbank"/>
    <s v="Melbourne"/>
    <s v="VIC"/>
    <x v="1"/>
    <x v="8"/>
    <s v="No especificado"/>
    <s v="Etiquetas Artisan 474"/>
    <x v="0"/>
    <s v="Caja pequeña"/>
    <x v="0"/>
    <d v="2013-09-10T00:00:00"/>
    <n v="184"/>
    <n v="288"/>
    <n v="104"/>
    <n v="39"/>
    <n v="11232"/>
    <n v="0.03"/>
    <n v="336.96"/>
    <n v="10895.04"/>
    <n v="99"/>
    <n v="4591"/>
    <n v="9"/>
    <n v="9"/>
    <x v="2"/>
    <s v="NO"/>
    <x v="0"/>
    <s v="Venta Mala"/>
  </r>
  <r>
    <n v="1417509"/>
    <x v="48"/>
    <s v="Patrick OBrill"/>
    <s v="53 Riley Street,Woolloomooloo"/>
    <s v="Sydney"/>
    <s v="NSW"/>
    <x v="3"/>
    <x v="0"/>
    <s v="Alto"/>
    <s v="Aglutinantes antiadherentes artesanales"/>
    <x v="0"/>
    <s v="Caja pequeña"/>
    <x v="0"/>
    <d v="2013-12-18T00:00:00"/>
    <n v="274"/>
    <n v="449"/>
    <n v="175"/>
    <n v="30"/>
    <n v="13470"/>
    <n v="0.09"/>
    <n v="1212.3"/>
    <n v="12257.7"/>
    <n v="149"/>
    <n v="22353"/>
    <n v="16"/>
    <n v="12"/>
    <x v="2"/>
    <s v="NO"/>
    <x v="0"/>
    <s v="Venta Mala"/>
  </r>
  <r>
    <n v="1417509"/>
    <x v="102"/>
    <s v="Tom Stivers"/>
    <s v="21 Wentworth St,Parramatta"/>
    <s v="Sydney"/>
    <s v="NSW"/>
    <x v="1"/>
    <x v="6"/>
    <s v="Crítico"/>
    <s v="Lápices de colores DrawIt, juego de 48 colores"/>
    <x v="0"/>
    <s v="Caja pequeña"/>
    <x v="0"/>
    <d v="2015-03-02T00:00:00"/>
    <n v="2156"/>
    <n v="3655"/>
    <n v="1499"/>
    <n v="42"/>
    <n v="153510"/>
    <n v="7.0000000000000007E-2"/>
    <n v="10745.7"/>
    <n v="142764.29999999999"/>
    <n v="1389"/>
    <n v="119786"/>
    <n v="3"/>
    <n v="2"/>
    <x v="1"/>
    <s v="SI"/>
    <x v="0"/>
    <s v="Buena Venta"/>
  </r>
  <r>
    <n v="1417874"/>
    <x v="26"/>
    <s v="Sandra Glassco"/>
    <s v="224A Gertrude St,Fitzroy"/>
    <s v="Melbourne"/>
    <s v="VIC"/>
    <x v="3"/>
    <x v="2"/>
    <s v="No especificado"/>
    <s v="Aglutinantes duraderos artesanales"/>
    <x v="0"/>
    <s v="Bolsa de envoltura"/>
    <x v="0"/>
    <d v="2015-02-19T00:00:00"/>
    <n v="184"/>
    <n v="288"/>
    <n v="104"/>
    <n v="39"/>
    <n v="11232"/>
    <n v="0.08"/>
    <n v="898.56000000000006"/>
    <n v="10333.44"/>
    <n v="149"/>
    <n v="4893"/>
    <n v="18"/>
    <n v="2"/>
    <x v="1"/>
    <s v="NO"/>
    <x v="1"/>
    <s v="Venta Mala"/>
  </r>
  <r>
    <n v="1417874"/>
    <x v="445"/>
    <s v="Darren Powers"/>
    <s v="120 Hardware St,Melbourne"/>
    <s v="Melbourne"/>
    <s v="VIC"/>
    <x v="3"/>
    <x v="2"/>
    <s v="Crítico"/>
    <s v="Etiquetas Artisan 487"/>
    <x v="0"/>
    <s v="Paquete pequeño"/>
    <x v="0"/>
    <d v="2013-03-13T00:00:00"/>
    <n v="229"/>
    <n v="369"/>
    <n v="140"/>
    <n v="6"/>
    <n v="2214"/>
    <n v="0"/>
    <n v="0"/>
    <n v="2214"/>
    <n v="50"/>
    <n v="6040"/>
    <n v="13"/>
    <n v="3"/>
    <x v="2"/>
    <s v="NO"/>
    <x v="1"/>
    <s v="Venta Mala"/>
  </r>
  <r>
    <n v="1417874"/>
    <x v="169"/>
    <s v="Liz MacKendrick"/>
    <s v="224A Gertrude St,Fitzroy"/>
    <s v="Melbourne"/>
    <s v="VIC"/>
    <x v="0"/>
    <x v="2"/>
    <s v="Crítico"/>
    <s v="Discos DVD-RAM láser"/>
    <x v="0"/>
    <s v="Caja pequeña"/>
    <x v="0"/>
    <d v="2013-06-16T00:00:00"/>
    <n v="2018"/>
    <n v="3541"/>
    <n v="1523"/>
    <n v="45"/>
    <n v="159345"/>
    <n v="0"/>
    <n v="0"/>
    <n v="159345"/>
    <n v="199"/>
    <n v="29097"/>
    <n v="16"/>
    <n v="6"/>
    <x v="2"/>
    <s v="SI"/>
    <x v="1"/>
    <s v="Venta Mala"/>
  </r>
  <r>
    <n v="1417874"/>
    <x v="139"/>
    <s v="Neil Knudson"/>
    <s v="4A Lyons St,Strathfield"/>
    <s v="Sydney"/>
    <s v="NSW"/>
    <x v="2"/>
    <x v="0"/>
    <s v="No especificado"/>
    <s v="Juego de lápices de dibujo Pizazz"/>
    <x v="0"/>
    <s v="Bolsa de envoltura"/>
    <x v="0"/>
    <d v="2013-10-07T00:00:00"/>
    <n v="153"/>
    <n v="278"/>
    <n v="125"/>
    <n v="47"/>
    <n v="13066"/>
    <n v="0.04"/>
    <n v="522.64"/>
    <n v="12543.36"/>
    <n v="134"/>
    <n v="6046"/>
    <n v="5"/>
    <n v="10"/>
    <x v="2"/>
    <s v="NO"/>
    <x v="1"/>
    <s v="Venta Mala"/>
  </r>
  <r>
    <n v="1417874"/>
    <x v="212"/>
    <s v="Bradley Drucker"/>
    <s v="1 John St,Waterloo"/>
    <s v="Sydney"/>
    <s v="NSW"/>
    <x v="2"/>
    <x v="13"/>
    <s v="Alto"/>
    <s v="Archivo caliente de escritorio de 3 bolsillos"/>
    <x v="0"/>
    <s v="Bolsa de envoltura"/>
    <x v="0"/>
    <d v="2013-08-24T00:00:00"/>
    <n v="2218"/>
    <n v="5410"/>
    <n v="3192"/>
    <n v="46"/>
    <n v="248860"/>
    <n v="0"/>
    <n v="0"/>
    <n v="248860"/>
    <n v="1999"/>
    <n v="27852"/>
    <n v="22"/>
    <n v="8"/>
    <x v="2"/>
    <s v="SI"/>
    <x v="0"/>
    <s v="Venta Mala"/>
  </r>
  <r>
    <n v="1417874"/>
    <x v="197"/>
    <s v="Arthur Gainer"/>
    <s v="180 High Street,Windsor"/>
    <s v="Melbourne"/>
    <s v="VIC"/>
    <x v="0"/>
    <x v="2"/>
    <s v="No especificado"/>
    <s v="Carpeta EZD artesanal de alta resistencia con anillos de bloqueo"/>
    <x v="0"/>
    <s v="Caja pequeña"/>
    <x v="1"/>
    <d v="2014-12-29T00:00:00"/>
    <n v="352"/>
    <n v="558"/>
    <n v="206"/>
    <n v="44"/>
    <n v="24552"/>
    <n v="7.0000000000000007E-2"/>
    <n v="1718.64"/>
    <n v="22833.360000000001"/>
    <n v="299"/>
    <n v="22652"/>
    <n v="26"/>
    <n v="12"/>
    <x v="0"/>
    <s v="NO"/>
    <x v="0"/>
    <s v="Venta Mala"/>
  </r>
  <r>
    <n v="1417905"/>
    <x v="601"/>
    <s v="Erica Melson"/>
    <s v="38/133-145 Castlereagh St,Sydney"/>
    <s v="Sydney"/>
    <s v="NSW"/>
    <x v="1"/>
    <x v="1"/>
    <s v="Bajo"/>
    <s v="Resaltadores estilo tanque Steady Liquid Accent"/>
    <x v="2"/>
    <s v="Caja grande"/>
    <x v="0"/>
    <d v="2015-05-19T00:00:00"/>
    <n v="131"/>
    <n v="284"/>
    <n v="153"/>
    <n v="3"/>
    <n v="852"/>
    <n v="0.01"/>
    <n v="8.52"/>
    <n v="843.48"/>
    <n v="93"/>
    <n v="6057"/>
    <n v="17"/>
    <n v="5"/>
    <x v="1"/>
    <s v="NO"/>
    <x v="0"/>
    <s v="Venta Mala"/>
  </r>
  <r>
    <n v="1418239"/>
    <x v="459"/>
    <s v="Paul Knutson"/>
    <s v="1/173-179 Bronte Rd,Waverley"/>
    <s v="Sydney"/>
    <s v="NSW"/>
    <x v="1"/>
    <x v="9"/>
    <s v="Bajo"/>
    <s v="Fotocopiadora Cando PC940"/>
    <x v="0"/>
    <s v="Bolsa de envoltura"/>
    <x v="0"/>
    <d v="2015-02-03T00:00:00"/>
    <n v="27899"/>
    <n v="44999"/>
    <n v="17100"/>
    <n v="19"/>
    <n v="854981"/>
    <n v="0.09"/>
    <n v="76948.289999999994"/>
    <n v="778032.71"/>
    <n v="4900"/>
    <n v="660085"/>
    <n v="2"/>
    <n v="2"/>
    <x v="1"/>
    <s v="SI"/>
    <x v="1"/>
    <s v="Venta Mala"/>
  </r>
  <r>
    <n v="1418239"/>
    <x v="459"/>
    <s v="Michael Oakman"/>
    <s v="8 Rankins Lane ,Melbourne"/>
    <s v="Melbourne"/>
    <s v="VIC"/>
    <x v="1"/>
    <x v="2"/>
    <s v="Alto"/>
    <s v="Fotocopiadora Cando PC940"/>
    <x v="0"/>
    <s v="Paquete pequeño"/>
    <x v="0"/>
    <d v="2015-02-03T00:00:00"/>
    <n v="21600"/>
    <n v="44999"/>
    <n v="23399"/>
    <n v="42"/>
    <n v="1889958"/>
    <n v="0.05"/>
    <n v="94497.900000000009"/>
    <n v="1795460.1"/>
    <n v="2449"/>
    <n v="660085"/>
    <n v="2"/>
    <n v="2"/>
    <x v="1"/>
    <s v="SI"/>
    <x v="1"/>
    <s v="Venta Mala"/>
  </r>
  <r>
    <n v="1418239"/>
    <x v="248"/>
    <s v="Harold Ryan"/>
    <s v="4A Lyons St,Strathfield"/>
    <s v="Sydney"/>
    <s v="NSW"/>
    <x v="1"/>
    <x v="0"/>
    <s v="Bajo"/>
    <s v="Fotocopiadora Cando PC940"/>
    <x v="0"/>
    <s v="Caja pequeña"/>
    <x v="0"/>
    <d v="2013-08-09T00:00:00"/>
    <n v="27899"/>
    <n v="44999"/>
    <n v="17100"/>
    <n v="12"/>
    <n v="539988"/>
    <n v="0.04"/>
    <n v="21599.52"/>
    <n v="518388.47999999998"/>
    <n v="4900"/>
    <n v="660781"/>
    <n v="8"/>
    <n v="8"/>
    <x v="2"/>
    <s v="SI"/>
    <x v="1"/>
    <s v="Venta Mala"/>
  </r>
  <r>
    <n v="1418239"/>
    <x v="174"/>
    <s v="Julie Dunbar"/>
    <s v="79 Elliott St,Balmain"/>
    <s v="Sydney"/>
    <s v="NSW"/>
    <x v="1"/>
    <x v="6"/>
    <s v="Crítico"/>
    <s v="Fotocopiadora Cando PC940"/>
    <x v="0"/>
    <s v="Bolsa de envoltura"/>
    <x v="0"/>
    <d v="2015-02-03T00:00:00"/>
    <n v="27899"/>
    <n v="44999"/>
    <n v="17100"/>
    <n v="11"/>
    <n v="494989"/>
    <n v="7.0000000000000007E-2"/>
    <n v="34649.230000000003"/>
    <n v="460339.77"/>
    <n v="4900"/>
    <n v="660085"/>
    <n v="1"/>
    <n v="2"/>
    <x v="1"/>
    <s v="SI"/>
    <x v="1"/>
    <s v="Venta Mala"/>
  </r>
  <r>
    <n v="1418604"/>
    <x v="299"/>
    <s v="John Dryer"/>
    <s v="8 Rankins Lane ,Melbourne"/>
    <s v="Melbourne"/>
    <s v="VIC"/>
    <x v="1"/>
    <x v="2"/>
    <s v="No especificado"/>
    <s v="Lengüetas de plástico reposicionables imprimibles artesanalmente"/>
    <x v="0"/>
    <s v="Paquete pequeño"/>
    <x v="1"/>
    <d v="2013-10-02T00:00:00"/>
    <n v="533"/>
    <n v="860"/>
    <n v="327"/>
    <n v="23"/>
    <n v="19780"/>
    <n v="0.01"/>
    <n v="197.8"/>
    <n v="19582.2"/>
    <n v="619"/>
    <n v="15874"/>
    <n v="1"/>
    <n v="10"/>
    <x v="2"/>
    <s v="NO"/>
    <x v="1"/>
    <s v="Venta Mala"/>
  </r>
  <r>
    <n v="1419335"/>
    <x v="602"/>
    <s v="Arthur Gainer"/>
    <s v="180 High Street,Windsor"/>
    <s v="Melbourne"/>
    <s v="VIC"/>
    <x v="1"/>
    <x v="2"/>
    <s v="Bajo"/>
    <s v="370 Lápices Cortos de Colores"/>
    <x v="0"/>
    <s v="Caja pequeña"/>
    <x v="0"/>
    <d v="2014-06-09T00:00:00"/>
    <n v="109"/>
    <n v="260"/>
    <n v="151"/>
    <n v="38"/>
    <n v="9880"/>
    <n v="0.09"/>
    <n v="889.19999999999993"/>
    <n v="8990.7999999999993"/>
    <n v="240"/>
    <n v="82478"/>
    <n v="7"/>
    <n v="6"/>
    <x v="0"/>
    <s v="NO"/>
    <x v="0"/>
    <s v="Buena Venta"/>
  </r>
  <r>
    <n v="1419335"/>
    <x v="152"/>
    <s v="Tamara Chand"/>
    <s v="96 Liverpool St,Sydney"/>
    <s v="Sydney"/>
    <s v="NSW"/>
    <x v="3"/>
    <x v="7"/>
    <s v="No especificado"/>
    <s v="Iluminadores fluorescentes Artisan Hi-Liter EverBold Pen Style, 4/Paquete"/>
    <x v="0"/>
    <s v="Bolsa de envoltura"/>
    <x v="0"/>
    <d v="2015-06-11T00:00:00"/>
    <n v="448"/>
    <n v="814"/>
    <n v="366"/>
    <n v="25"/>
    <n v="20350"/>
    <n v="0.01"/>
    <n v="203.5"/>
    <n v="20146.5"/>
    <n v="312"/>
    <n v="1640"/>
    <n v="11"/>
    <n v="6"/>
    <x v="1"/>
    <s v="NO"/>
    <x v="0"/>
    <s v="Venta Mala"/>
  </r>
  <r>
    <n v="1420796"/>
    <x v="127"/>
    <s v="David Smith"/>
    <s v="85-113 Dunning Ave,Roseberry"/>
    <s v="Sydney"/>
    <s v="NSW"/>
    <x v="2"/>
    <x v="4"/>
    <s v="No especificado"/>
    <s v="Smiths Bulldog Clip"/>
    <x v="0"/>
    <s v="Caja pequeña"/>
    <x v="0"/>
    <d v="2015-02-06T00:00:00"/>
    <n v="231"/>
    <n v="378"/>
    <n v="147"/>
    <n v="47"/>
    <n v="17766"/>
    <n v="0.03"/>
    <n v="532.98"/>
    <n v="17233.02"/>
    <n v="71"/>
    <n v="12537"/>
    <n v="4"/>
    <n v="2"/>
    <x v="1"/>
    <s v="NO"/>
    <x v="0"/>
    <s v="Venta Mala"/>
  </r>
  <r>
    <n v="1421526"/>
    <x v="290"/>
    <s v="Victoria Pisteka"/>
    <s v="Westfield Sydney,Sydney"/>
    <s v="Sydney"/>
    <s v="NSW"/>
    <x v="1"/>
    <x v="1"/>
    <s v="Crítico"/>
    <s v="Etiquetas Artisan 481"/>
    <x v="0"/>
    <s v="Caja pequeña"/>
    <x v="0"/>
    <d v="2014-09-22T00:00:00"/>
    <n v="194"/>
    <n v="308"/>
    <n v="114"/>
    <n v="42"/>
    <n v="12936"/>
    <n v="0.04"/>
    <n v="517.44000000000005"/>
    <n v="12418.56"/>
    <n v="99"/>
    <n v="10324"/>
    <n v="21"/>
    <n v="9"/>
    <x v="0"/>
    <s v="NO"/>
    <x v="1"/>
    <s v="Venta Mala"/>
  </r>
  <r>
    <n v="1422622"/>
    <x v="211"/>
    <s v="Julie Kriz"/>
    <s v="Macquarie Centre Cnr Herring Road &amp; Waterloo Road,Macquarie Park"/>
    <s v="Sydney"/>
    <s v="NSW"/>
    <x v="1"/>
    <x v="5"/>
    <s v="Crítico"/>
    <s v="Cubos de Memo Alto"/>
    <x v="0"/>
    <s v="Caja pequeña"/>
    <x v="0"/>
    <d v="2013-07-10T00:00:00"/>
    <n v="332"/>
    <n v="518"/>
    <n v="186"/>
    <n v="36"/>
    <n v="18648"/>
    <n v="0.09"/>
    <n v="1678.32"/>
    <n v="16969.68"/>
    <n v="204"/>
    <n v="5560"/>
    <n v="10"/>
    <n v="7"/>
    <x v="2"/>
    <s v="NO"/>
    <x v="1"/>
    <s v="Venta Mala"/>
  </r>
  <r>
    <n v="1422987"/>
    <x v="369"/>
    <s v="Marc Crier"/>
    <s v="Westfield Sydney,Sydney"/>
    <s v="Sydney"/>
    <s v="NSW"/>
    <x v="3"/>
    <x v="1"/>
    <s v="No especificado"/>
    <s v="Sobres de colores"/>
    <x v="0"/>
    <s v="Bolsa de envoltura"/>
    <x v="1"/>
    <d v="2014-12-12T00:00:00"/>
    <n v="225"/>
    <n v="369"/>
    <n v="144"/>
    <n v="27"/>
    <n v="9963"/>
    <n v="0"/>
    <n v="0"/>
    <n v="9963"/>
    <n v="250"/>
    <n v="8670"/>
    <n v="10"/>
    <n v="12"/>
    <x v="0"/>
    <s v="NO"/>
    <x v="0"/>
    <s v="Venta Mala"/>
  </r>
  <r>
    <n v="1423353"/>
    <x v="603"/>
    <s v="Jack OBriant"/>
    <s v="85-113 Dunning Ave,Rosebery"/>
    <s v="Sydney"/>
    <s v="NSW"/>
    <x v="3"/>
    <x v="4"/>
    <s v="Alto"/>
    <s v="Sobres estándar de Smiths"/>
    <x v="0"/>
    <s v="Bolsa de envoltura"/>
    <x v="0"/>
    <d v="2015-07-27T00:00:00"/>
    <n v="352"/>
    <n v="568"/>
    <n v="216"/>
    <n v="34"/>
    <n v="19312"/>
    <n v="0.03"/>
    <n v="579.36"/>
    <n v="18732.64"/>
    <n v="139"/>
    <n v="4520"/>
    <n v="26"/>
    <n v="7"/>
    <x v="1"/>
    <s v="NO"/>
    <x v="1"/>
    <s v="Venta Mala"/>
  </r>
  <r>
    <n v="1423353"/>
    <x v="550"/>
    <s v="Roy Phan"/>
    <s v="506 Swan Street,Richmond"/>
    <s v="Melbourne"/>
    <s v="VIC"/>
    <x v="1"/>
    <x v="2"/>
    <s v="No especificado"/>
    <s v="Tijeras rectas Apex"/>
    <x v="0"/>
    <s v="Bolsa de envoltura"/>
    <x v="0"/>
    <d v="2014-11-07T00:00:00"/>
    <n v="519"/>
    <n v="1298"/>
    <n v="779"/>
    <n v="27"/>
    <n v="35046"/>
    <n v="0.08"/>
    <n v="2803.68"/>
    <n v="32242.32"/>
    <n v="314"/>
    <n v="60022"/>
    <n v="6"/>
    <n v="12"/>
    <x v="0"/>
    <s v="NO"/>
    <x v="1"/>
    <s v="Venta Mala"/>
  </r>
  <r>
    <n v="1423718"/>
    <x v="172"/>
    <s v="Michael Oakman"/>
    <s v="8 Rankins Lane ,Melbourne"/>
    <s v="Melbourne"/>
    <s v="VIC"/>
    <x v="2"/>
    <x v="2"/>
    <s v="No especificado"/>
    <s v="Lápices de colores Pizazz"/>
    <x v="0"/>
    <s v="Caja pequeña"/>
    <x v="0"/>
    <d v="2015-01-03T00:00:00"/>
    <n v="176"/>
    <n v="294"/>
    <n v="118"/>
    <n v="47"/>
    <n v="13818"/>
    <n v="0.04"/>
    <n v="552.72"/>
    <n v="13265.28"/>
    <n v="81"/>
    <n v="15239"/>
    <n v="1"/>
    <n v="1"/>
    <x v="1"/>
    <s v="NO"/>
    <x v="0"/>
    <s v="Venta Mala"/>
  </r>
  <r>
    <n v="1424083"/>
    <x v="113"/>
    <s v="Grant Carroll"/>
    <s v="10 O'Connell St,Sydney"/>
    <s v="Sydney"/>
    <s v="NSW"/>
    <x v="1"/>
    <x v="6"/>
    <s v="Crítico"/>
    <s v="Fotocopiadora Cando PC940"/>
    <x v="0"/>
    <s v="Bolsa de envoltura"/>
    <x v="1"/>
    <d v="2013-05-09T00:00:00"/>
    <n v="27899"/>
    <n v="44999"/>
    <n v="17100"/>
    <n v="29"/>
    <n v="1304971"/>
    <n v="7.0000000000000007E-2"/>
    <n v="91347.970000000016"/>
    <n v="1213623.03"/>
    <n v="4900"/>
    <n v="1119625"/>
    <n v="7"/>
    <n v="5"/>
    <x v="2"/>
    <s v="SI"/>
    <x v="0"/>
    <s v="Buena Venta"/>
  </r>
  <r>
    <n v="1424083"/>
    <x v="340"/>
    <s v="Brad Eason"/>
    <s v="1737 Botany Rd,Banksmeadow"/>
    <s v="Sydney"/>
    <s v="NSW"/>
    <x v="1"/>
    <x v="5"/>
    <s v="No especificado"/>
    <s v="Suite óptica inalámbrica UGen Ultra Professional"/>
    <x v="0"/>
    <s v="Caja pequeña"/>
    <x v="1"/>
    <d v="2016-01-19T00:00:00"/>
    <n v="15650"/>
    <n v="30097"/>
    <n v="14447"/>
    <n v="42"/>
    <n v="1264074"/>
    <n v="0.04"/>
    <n v="50562.96"/>
    <n v="1213511.04"/>
    <n v="718"/>
    <n v="1111297"/>
    <n v="17"/>
    <n v="1"/>
    <x v="3"/>
    <s v="SI"/>
    <x v="0"/>
    <s v="Buena Venta"/>
  </r>
  <r>
    <n v="1424083"/>
    <x v="27"/>
    <s v="Jock OBriant"/>
    <s v="8 Rankins Lane ,Melbourne"/>
    <s v="Melbourne"/>
    <s v="VIC"/>
    <x v="3"/>
    <x v="2"/>
    <s v="Alto"/>
    <s v="Suite óptica inalámbrica UGen Ultra Professional"/>
    <x v="0"/>
    <s v="Caja pequeña"/>
    <x v="0"/>
    <d v="2015-06-09T00:00:00"/>
    <n v="15650"/>
    <n v="30097"/>
    <n v="14447"/>
    <n v="21"/>
    <n v="632037"/>
    <n v="0.09"/>
    <n v="56883.329999999994"/>
    <n v="575153.67000000004"/>
    <n v="718"/>
    <n v="1111297"/>
    <n v="8"/>
    <n v="6"/>
    <x v="1"/>
    <s v="SI"/>
    <x v="0"/>
    <s v="Buena Venta"/>
  </r>
  <r>
    <n v="1424083"/>
    <x v="510"/>
    <s v="Toby Swindell"/>
    <s v="273 George Street,Sydney"/>
    <s v="Sydney"/>
    <s v="NSW"/>
    <x v="1"/>
    <x v="9"/>
    <s v="Alto"/>
    <s v="Tijeras rectas Apex"/>
    <x v="0"/>
    <s v="Bolsa de envoltura"/>
    <x v="0"/>
    <d v="2014-06-18T00:00:00"/>
    <n v="519"/>
    <n v="1298"/>
    <n v="779"/>
    <n v="20"/>
    <n v="25960"/>
    <n v="0.06"/>
    <n v="1557.6"/>
    <n v="24402.400000000001"/>
    <n v="314"/>
    <n v="26655"/>
    <n v="18"/>
    <n v="6"/>
    <x v="0"/>
    <s v="NO"/>
    <x v="1"/>
    <s v="Venta Mala"/>
  </r>
  <r>
    <n v="1424083"/>
    <x v="399"/>
    <s v="Carlos Daly"/>
    <s v="5/63-71 Enmore Rd,Newtown"/>
    <s v="Sydney"/>
    <s v="NSW"/>
    <x v="1"/>
    <x v="13"/>
    <s v="Crítico"/>
    <s v="Suite óptica inalámbrica UGen Ultra Professional"/>
    <x v="0"/>
    <s v="Bolsa de envoltura"/>
    <x v="0"/>
    <d v="2014-04-07T00:00:00"/>
    <n v="15650"/>
    <n v="30097"/>
    <n v="14447"/>
    <n v="9"/>
    <n v="270873"/>
    <n v="0.08"/>
    <n v="21669.84"/>
    <n v="249203.16"/>
    <n v="718"/>
    <n v="1111297"/>
    <n v="7"/>
    <n v="4"/>
    <x v="0"/>
    <s v="SI"/>
    <x v="1"/>
    <s v="Venta Mala"/>
  </r>
  <r>
    <n v="1424813"/>
    <x v="4"/>
    <s v="Christina Vanderzanden"/>
    <s v="188 Pitt Street,Sydney"/>
    <s v="Sydney"/>
    <s v="NSW"/>
    <x v="2"/>
    <x v="0"/>
    <s v="Crítico"/>
    <s v="Beekin 6 Outlet Tira de Sobretensión Metálica"/>
    <x v="0"/>
    <s v="Caja pequeña"/>
    <x v="0"/>
    <d v="2014-09-17T00:00:00"/>
    <n v="446"/>
    <n v="1089"/>
    <n v="643"/>
    <n v="46"/>
    <n v="50094"/>
    <n v="0.04"/>
    <n v="2003.76"/>
    <n v="48090.239999999998"/>
    <n v="450"/>
    <n v="7978"/>
    <n v="13"/>
    <n v="9"/>
    <x v="0"/>
    <s v="NO"/>
    <x v="0"/>
    <s v="Venta Mala"/>
  </r>
  <r>
    <n v="1424813"/>
    <x v="457"/>
    <s v="Shahid Shariari"/>
    <s v="3/219 Canley Vale Road,Canley Heights"/>
    <s v="Sydney"/>
    <s v="NSW"/>
    <x v="0"/>
    <x v="4"/>
    <s v="Medio"/>
    <s v="Sacapuntas Smiths SlimLine"/>
    <x v="0"/>
    <s v="Bolsa de envoltura"/>
    <x v="0"/>
    <d v="2015-02-19T00:00:00"/>
    <n v="479"/>
    <n v="1197"/>
    <n v="718"/>
    <n v="35"/>
    <n v="41895"/>
    <n v="0.04"/>
    <n v="1675.8"/>
    <n v="40219.199999999997"/>
    <n v="581"/>
    <n v="33618"/>
    <n v="17"/>
    <n v="2"/>
    <x v="1"/>
    <s v="NO"/>
    <x v="0"/>
    <s v="Venta Mala"/>
  </r>
  <r>
    <n v="1425178"/>
    <x v="180"/>
    <s v="Kristina Nunn"/>
    <s v="25 Civic Rd,Auburn"/>
    <s v="Sydney"/>
    <s v="NSW"/>
    <x v="0"/>
    <x v="4"/>
    <s v="Medio"/>
    <s v="Palitos de tiza sin polvo Pizazz"/>
    <x v="1"/>
    <s v="Caja pequeña"/>
    <x v="0"/>
    <d v="2013-11-02T00:00:00"/>
    <n v="109"/>
    <n v="168"/>
    <n v="59"/>
    <n v="9"/>
    <n v="1512"/>
    <n v="0.06"/>
    <n v="90.72"/>
    <n v="1421.28"/>
    <n v="100"/>
    <n v="3394"/>
    <n v="1"/>
    <n v="11"/>
    <x v="2"/>
    <s v="NO"/>
    <x v="1"/>
    <s v="Venta Mala"/>
  </r>
  <r>
    <n v="1425178"/>
    <x v="604"/>
    <s v="Carlos Soltero"/>
    <s v="1/41B Elizabeth Bay Rd,Elizabeth Bay"/>
    <s v="Sydney"/>
    <s v="NSW"/>
    <x v="1"/>
    <x v="13"/>
    <s v="Medio"/>
    <s v="Bandas elásticas embolsadas"/>
    <x v="0"/>
    <s v="Bolsa de envoltura"/>
    <x v="0"/>
    <d v="2015-03-18T00:00:00"/>
    <n v="24"/>
    <n v="126"/>
    <n v="102"/>
    <n v="8"/>
    <n v="1008"/>
    <n v="0.06"/>
    <n v="60.48"/>
    <n v="947.52"/>
    <n v="70"/>
    <n v="2399"/>
    <n v="7"/>
    <n v="3"/>
    <x v="1"/>
    <s v="NO"/>
    <x v="1"/>
    <s v="Venta Mala"/>
  </r>
  <r>
    <n v="1425178"/>
    <x v="605"/>
    <s v="Berenike Kampe"/>
    <s v="180 High Street,Windsor"/>
    <s v="Melbourne"/>
    <s v="VIC"/>
    <x v="0"/>
    <x v="2"/>
    <s v="Bajo"/>
    <s v="Teclado de acceso TechSavi"/>
    <x v="1"/>
    <s v="Caja pequeña"/>
    <x v="0"/>
    <d v="2016-04-11T00:00:00"/>
    <n v="831"/>
    <n v="1598"/>
    <n v="767"/>
    <n v="41"/>
    <n v="65518"/>
    <n v="0.06"/>
    <n v="3931.08"/>
    <n v="61586.92"/>
    <n v="650"/>
    <n v="62336"/>
    <n v="11"/>
    <n v="4"/>
    <x v="3"/>
    <s v="NO"/>
    <x v="0"/>
    <s v="Venta Mala"/>
  </r>
  <r>
    <n v="1425178"/>
    <x v="525"/>
    <s v="Kean Thornton"/>
    <s v="Westfield Sydney,Sydney"/>
    <s v="Sydney"/>
    <s v="NSW"/>
    <x v="3"/>
    <x v="1"/>
    <s v="Crítico"/>
    <s v="Papel Pergamino Alto, Colores Surtidos"/>
    <x v="0"/>
    <s v="Bolsa de envoltura"/>
    <x v="0"/>
    <d v="2014-09-10T00:00:00"/>
    <n v="459"/>
    <n v="728"/>
    <n v="269"/>
    <n v="10"/>
    <n v="7280"/>
    <n v="0.01"/>
    <n v="72.8"/>
    <n v="7207.2"/>
    <n v="1115"/>
    <n v="1193"/>
    <n v="3"/>
    <n v="9"/>
    <x v="0"/>
    <s v="NO"/>
    <x v="1"/>
    <s v="Venta Mala"/>
  </r>
  <r>
    <n v="1425209"/>
    <x v="606"/>
    <s v="Nora Price"/>
    <s v="7 Khartoum Rd,Macquarie Park"/>
    <s v="Sydney"/>
    <s v="NSW"/>
    <x v="0"/>
    <x v="11"/>
    <s v="Medio"/>
    <s v="Clips de carpeta de OIC"/>
    <x v="0"/>
    <s v="Bolsa de envoltura"/>
    <x v="0"/>
    <d v="2015-11-13T00:00:00"/>
    <n v="93"/>
    <n v="148"/>
    <n v="55"/>
    <n v="21"/>
    <n v="3108"/>
    <n v="0.04"/>
    <n v="124.32000000000001"/>
    <n v="2983.68"/>
    <n v="70"/>
    <n v="4372"/>
    <n v="11"/>
    <n v="11"/>
    <x v="1"/>
    <s v="NO"/>
    <x v="0"/>
    <s v="Venta Mala"/>
  </r>
  <r>
    <n v="1425543"/>
    <x v="26"/>
    <s v="Sandra Glassco"/>
    <s v="224A Gertrude St,Fitzroy"/>
    <s v="Melbourne"/>
    <s v="VIC"/>
    <x v="1"/>
    <x v="2"/>
    <s v="No especificado"/>
    <s v="Postes de encuadernación"/>
    <x v="0"/>
    <s v="Bolsa de envoltura"/>
    <x v="0"/>
    <d v="2015-02-21T00:00:00"/>
    <n v="350"/>
    <n v="574"/>
    <n v="224"/>
    <n v="40"/>
    <n v="22960"/>
    <n v="0.03"/>
    <n v="688.8"/>
    <n v="22271.200000000001"/>
    <n v="501"/>
    <n v="6936"/>
    <n v="18"/>
    <n v="2"/>
    <x v="1"/>
    <s v="NO"/>
    <x v="0"/>
    <s v="Venta Mala"/>
  </r>
  <r>
    <n v="1425543"/>
    <x v="26"/>
    <s v="Sandra Glassco"/>
    <s v="224A Gertrude St,Fitzroy"/>
    <s v="Melbourne"/>
    <s v="VIC"/>
    <x v="0"/>
    <x v="2"/>
    <s v="Bajo"/>
    <s v="Cubos de Memo Alto"/>
    <x v="0"/>
    <s v="Bolsa de envoltura"/>
    <x v="0"/>
    <d v="2015-02-21T00:00:00"/>
    <n v="332"/>
    <n v="518"/>
    <n v="186"/>
    <n v="22"/>
    <n v="11396"/>
    <n v="0.01"/>
    <n v="113.96000000000001"/>
    <n v="11282.04"/>
    <n v="204"/>
    <n v="6936"/>
    <n v="18"/>
    <n v="2"/>
    <x v="1"/>
    <s v="NO"/>
    <x v="0"/>
    <s v="Venta Mala"/>
  </r>
  <r>
    <n v="1425543"/>
    <x v="26"/>
    <s v="Sandra Glassco"/>
    <s v="224A Gertrude St,Fitzroy"/>
    <s v="Melbourne"/>
    <s v="VIC"/>
    <x v="3"/>
    <x v="2"/>
    <s v="Crítico"/>
    <s v="Cubos de Memo Alto"/>
    <x v="0"/>
    <s v="Caja pequeña"/>
    <x v="0"/>
    <d v="2015-02-21T00:00:00"/>
    <n v="332"/>
    <n v="518"/>
    <n v="186"/>
    <n v="43"/>
    <n v="22274"/>
    <n v="0.03"/>
    <n v="668.22"/>
    <n v="21605.78"/>
    <n v="204"/>
    <n v="6936"/>
    <n v="18"/>
    <n v="2"/>
    <x v="1"/>
    <s v="NO"/>
    <x v="0"/>
    <s v="Venta Mala"/>
  </r>
  <r>
    <n v="1425543"/>
    <x v="221"/>
    <s v="Barry Gonzalez"/>
    <s v="2/797 Botany Rd,Rosebery"/>
    <s v="Sydney"/>
    <s v="NSW"/>
    <x v="3"/>
    <x v="7"/>
    <s v="Bajo"/>
    <s v="Bolsillos de carpeta de poliéster artesanal"/>
    <x v="0"/>
    <s v="Caja pequeña"/>
    <x v="0"/>
    <d v="2015-07-19T00:00:00"/>
    <n v="226"/>
    <n v="358"/>
    <n v="132"/>
    <n v="43"/>
    <n v="15394"/>
    <n v="0.08"/>
    <n v="1231.52"/>
    <n v="14162.48"/>
    <n v="547"/>
    <n v="2278"/>
    <n v="15"/>
    <n v="7"/>
    <x v="1"/>
    <s v="NO"/>
    <x v="0"/>
    <s v="Venta Mala"/>
  </r>
  <r>
    <n v="1425543"/>
    <x v="26"/>
    <s v="Sandra Glassco"/>
    <s v="224A Gertrude St,Fitzroy"/>
    <s v="Melbourne"/>
    <s v="VIC"/>
    <x v="0"/>
    <x v="2"/>
    <s v="Crítico"/>
    <s v="Aglutinantes de polietileno duraderos artesanales"/>
    <x v="0"/>
    <s v="Caja pequeña"/>
    <x v="0"/>
    <d v="2015-02-21T00:00:00"/>
    <n v="337"/>
    <n v="553"/>
    <n v="216"/>
    <n v="6"/>
    <n v="3318"/>
    <n v="0.03"/>
    <n v="99.539999999999992"/>
    <n v="3218.46"/>
    <n v="698"/>
    <n v="6936"/>
    <n v="18"/>
    <n v="2"/>
    <x v="1"/>
    <s v="NO"/>
    <x v="0"/>
    <s v="Venta Mala"/>
  </r>
  <r>
    <n v="1425908"/>
    <x v="607"/>
    <s v="Lycoris Saunders"/>
    <s v="501 George St,Sydney"/>
    <s v="Sydney"/>
    <s v="NSW"/>
    <x v="1"/>
    <x v="7"/>
    <s v="No especificado"/>
    <s v="Teclado de acceso TechSavi"/>
    <x v="0"/>
    <s v="Bolsa de envoltura"/>
    <x v="0"/>
    <d v="2015-11-21T00:00:00"/>
    <n v="1007"/>
    <n v="1598"/>
    <n v="591"/>
    <n v="40"/>
    <n v="63920"/>
    <n v="0.03"/>
    <n v="1917.6"/>
    <n v="62002.400000000001"/>
    <n v="400"/>
    <n v="15999"/>
    <n v="20"/>
    <n v="11"/>
    <x v="1"/>
    <s v="NO"/>
    <x v="1"/>
    <s v="Venta Mala"/>
  </r>
  <r>
    <n v="1425908"/>
    <x v="26"/>
    <s v="Sandra Glassco"/>
    <s v="224A Gertrude St,Fitzroy"/>
    <s v="Melbourne"/>
    <s v="VIC"/>
    <x v="0"/>
    <x v="2"/>
    <s v="Medio"/>
    <s v="Aglutinantes duraderos artesanales"/>
    <x v="0"/>
    <s v="Caja pequeña"/>
    <x v="0"/>
    <d v="2015-02-21T00:00:00"/>
    <n v="184"/>
    <n v="288"/>
    <n v="104"/>
    <n v="38"/>
    <n v="10944"/>
    <n v="0.03"/>
    <n v="328.32"/>
    <n v="10615.68"/>
    <n v="149"/>
    <n v="6936"/>
    <n v="18"/>
    <n v="2"/>
    <x v="1"/>
    <s v="NO"/>
    <x v="1"/>
    <s v="Venta Mala"/>
  </r>
  <r>
    <n v="1425908"/>
    <x v="202"/>
    <s v="Carlos Meador"/>
    <s v="152 Bunnerong Road,Eastgardens"/>
    <s v="Sydney"/>
    <s v="NSW"/>
    <x v="0"/>
    <x v="0"/>
    <s v="Alto"/>
    <s v="Iluminador fluorescente Artisan Hi-Liter Comfort Grip, tinta amarilla"/>
    <x v="1"/>
    <s v="Tambor Jumbo"/>
    <x v="2"/>
    <d v="2015-05-20T00:00:00"/>
    <n v="105"/>
    <n v="195"/>
    <n v="90"/>
    <n v="44"/>
    <n v="8580"/>
    <n v="0.03"/>
    <n v="257.39999999999998"/>
    <n v="8322.6"/>
    <n v="163"/>
    <n v="4338"/>
    <n v="19"/>
    <n v="5"/>
    <x v="1"/>
    <s v="NO"/>
    <x v="0"/>
    <s v="Venta Mala"/>
  </r>
  <r>
    <n v="1425939"/>
    <x v="26"/>
    <s v="Sandra Glassco"/>
    <s v="224A Gertrude St,Fitzroy"/>
    <s v="Melbourne"/>
    <s v="VIC"/>
    <x v="0"/>
    <x v="2"/>
    <s v="Bajo"/>
    <s v="Iluminador fluorescente Artisan Hi-Liter Comfort Grip, tinta amarilla"/>
    <x v="0"/>
    <s v="Bolsa de envoltura"/>
    <x v="1"/>
    <d v="2015-02-19T00:00:00"/>
    <n v="105"/>
    <n v="195"/>
    <n v="90"/>
    <n v="40"/>
    <n v="7800"/>
    <n v="0.04"/>
    <n v="312"/>
    <n v="7488"/>
    <n v="163"/>
    <n v="4228"/>
    <n v="18"/>
    <n v="2"/>
    <x v="1"/>
    <s v="NO"/>
    <x v="1"/>
    <s v="Venta Mala"/>
  </r>
  <r>
    <n v="1425939"/>
    <x v="26"/>
    <s v="Sandra Glassco"/>
    <s v="224A Gertrude St,Fitzroy"/>
    <s v="Melbourne"/>
    <s v="VIC"/>
    <x v="1"/>
    <x v="2"/>
    <s v="Alto"/>
    <s v="Iluminadores fluorescentes Artisan Hi-Liter EverBold Pen Style, 4/Paquete"/>
    <x v="0"/>
    <s v="Caja pequeña"/>
    <x v="0"/>
    <d v="2015-02-19T00:00:00"/>
    <n v="448"/>
    <n v="814"/>
    <n v="366"/>
    <n v="18"/>
    <n v="14652"/>
    <n v="0.05"/>
    <n v="732.6"/>
    <n v="13919.4"/>
    <n v="312"/>
    <n v="4228"/>
    <n v="18"/>
    <n v="2"/>
    <x v="1"/>
    <s v="NO"/>
    <x v="1"/>
    <s v="Venta Mala"/>
  </r>
  <r>
    <n v="1425939"/>
    <x v="26"/>
    <s v="Sandra Glassco"/>
    <s v="224A Gertrude St,Fitzroy"/>
    <s v="Melbourne"/>
    <s v="VIC"/>
    <x v="1"/>
    <x v="2"/>
    <s v="Medio"/>
    <s v="Iluminadores artesanales de alto litro a prueba de manchas"/>
    <x v="0"/>
    <s v="Bolsa de envoltura"/>
    <x v="0"/>
    <d v="2015-02-19T00:00:00"/>
    <n v="298"/>
    <n v="584"/>
    <n v="286"/>
    <n v="35"/>
    <n v="20440"/>
    <n v="0.06"/>
    <n v="1226.3999999999999"/>
    <n v="19213.599999999999"/>
    <n v="83"/>
    <n v="4228"/>
    <n v="18"/>
    <n v="2"/>
    <x v="1"/>
    <s v="NO"/>
    <x v="1"/>
    <s v="Venta Mala"/>
  </r>
  <r>
    <n v="1426274"/>
    <x v="457"/>
    <s v="Jeremy Pistek"/>
    <s v="85-113 Dunning Ave,Roseberry"/>
    <s v="Sydney"/>
    <s v="NSW"/>
    <x v="2"/>
    <x v="4"/>
    <s v="No especificado"/>
    <s v="Papel Pergamino Alto, Colores Surtidos"/>
    <x v="0"/>
    <s v="Caja pequeña"/>
    <x v="1"/>
    <d v="2015-02-20T00:00:00"/>
    <n v="459"/>
    <n v="728"/>
    <n v="269"/>
    <n v="26"/>
    <n v="18928"/>
    <n v="0.01"/>
    <n v="189.28"/>
    <n v="18738.72"/>
    <n v="1115"/>
    <n v="23120"/>
    <n v="17"/>
    <n v="2"/>
    <x v="1"/>
    <s v="NO"/>
    <x v="0"/>
    <s v="Venta Mala"/>
  </r>
  <r>
    <n v="1426274"/>
    <x v="148"/>
    <s v="Alan Shonely"/>
    <s v="Macquarie Centre Cnr Herring Road &amp; Waterloo Road,Macquarie Park"/>
    <s v="Sydney"/>
    <s v="NSW"/>
    <x v="2"/>
    <x v="5"/>
    <s v="Medio"/>
    <s v="Aglutinantes duraderos artesanales"/>
    <x v="1"/>
    <s v="Caja grande"/>
    <x v="0"/>
    <d v="2015-05-21T00:00:00"/>
    <n v="184"/>
    <n v="288"/>
    <n v="104"/>
    <n v="10"/>
    <n v="2880"/>
    <n v="0.01"/>
    <n v="28.8"/>
    <n v="2851.2"/>
    <n v="149"/>
    <n v="5571"/>
    <n v="20"/>
    <n v="5"/>
    <x v="1"/>
    <s v="NO"/>
    <x v="0"/>
    <s v="Venta Mala"/>
  </r>
  <r>
    <n v="1426639"/>
    <x v="150"/>
    <s v="Brian Thompson"/>
    <s v="154 Castlereagh St,Sydney"/>
    <s v="Sydney"/>
    <s v="NSW"/>
    <x v="3"/>
    <x v="7"/>
    <s v="Medio"/>
    <s v="Sobres tintados de seguridad"/>
    <x v="0"/>
    <s v="Paquete pequeño"/>
    <x v="0"/>
    <d v="2015-02-26T00:00:00"/>
    <n v="489"/>
    <n v="764"/>
    <n v="275"/>
    <n v="22"/>
    <n v="16808"/>
    <n v="0.02"/>
    <n v="336.16"/>
    <n v="16471.84"/>
    <n v="139"/>
    <n v="23120"/>
    <n v="23"/>
    <n v="2"/>
    <x v="1"/>
    <s v="NO"/>
    <x v="0"/>
    <s v="Venta Mala"/>
  </r>
  <r>
    <n v="1426639"/>
    <x v="150"/>
    <s v="Brian Thompson"/>
    <s v="154 Castlereagh St,Sydney"/>
    <s v="Sydney"/>
    <s v="NSW"/>
    <x v="0"/>
    <x v="7"/>
    <s v="Alto"/>
    <s v="Sobres tintados de seguridad"/>
    <x v="0"/>
    <s v="Paquete pequeño"/>
    <x v="0"/>
    <d v="2015-02-26T00:00:00"/>
    <n v="489"/>
    <n v="764"/>
    <n v="275"/>
    <n v="23"/>
    <n v="17572"/>
    <n v="0.01"/>
    <n v="175.72"/>
    <n v="17396.28"/>
    <n v="139"/>
    <n v="23120"/>
    <n v="23"/>
    <n v="2"/>
    <x v="1"/>
    <s v="NO"/>
    <x v="0"/>
    <s v="Venta Mala"/>
  </r>
  <r>
    <n v="1426639"/>
    <x v="24"/>
    <s v="Dan Campbell"/>
    <s v="1/173-179 Bronte Rd,Waverley"/>
    <s v="Sydney"/>
    <s v="NSW"/>
    <x v="3"/>
    <x v="9"/>
    <s v="Alto"/>
    <s v="Refuerzos artesanales para páginas perforadas"/>
    <x v="0"/>
    <s v="Paquete pequeño"/>
    <x v="0"/>
    <d v="2013-12-09T00:00:00"/>
    <n v="119"/>
    <n v="198"/>
    <n v="79"/>
    <n v="46"/>
    <n v="9108"/>
    <n v="0.06"/>
    <n v="546.48"/>
    <n v="8561.52"/>
    <n v="477"/>
    <n v="4528"/>
    <n v="9"/>
    <n v="12"/>
    <x v="2"/>
    <s v="NO"/>
    <x v="0"/>
    <s v="Venta Mala"/>
  </r>
  <r>
    <n v="1426639"/>
    <x v="13"/>
    <s v="Phillip Flathmann"/>
    <s v="Macquarie Centre Cnr Herring Road &amp; Waterloo Road,Macquarie Park"/>
    <s v="Sydney"/>
    <s v="NSW"/>
    <x v="3"/>
    <x v="5"/>
    <s v="Medio"/>
    <s v="Etiquetas Artisan 474"/>
    <x v="0"/>
    <s v="Caja pequeña"/>
    <x v="0"/>
    <d v="2013-11-20T00:00:00"/>
    <n v="184"/>
    <n v="288"/>
    <n v="104"/>
    <n v="50"/>
    <n v="14400"/>
    <n v="7.0000000000000007E-2"/>
    <n v="1008.0000000000001"/>
    <n v="13392"/>
    <n v="99"/>
    <n v="6370"/>
    <n v="18"/>
    <n v="11"/>
    <x v="2"/>
    <s v="NO"/>
    <x v="1"/>
    <s v="Venta Mala"/>
  </r>
  <r>
    <n v="1426639"/>
    <x v="150"/>
    <s v="Brian Thompson"/>
    <s v="154 Castlereagh St,Sydney"/>
    <s v="Sydney"/>
    <s v="NSW"/>
    <x v="1"/>
    <x v="7"/>
    <s v="Medio"/>
    <s v="Sobres tintados de seguridad"/>
    <x v="0"/>
    <s v="Caja pequeña"/>
    <x v="1"/>
    <d v="2015-02-26T00:00:00"/>
    <n v="489"/>
    <n v="764"/>
    <n v="275"/>
    <n v="27"/>
    <n v="20628"/>
    <n v="0.08"/>
    <n v="1650.24"/>
    <n v="18977.759999999998"/>
    <n v="139"/>
    <n v="23120"/>
    <n v="23"/>
    <n v="2"/>
    <x v="1"/>
    <s v="NO"/>
    <x v="0"/>
    <s v="Venta Mala"/>
  </r>
  <r>
    <n v="1426639"/>
    <x v="551"/>
    <s v="Sylvia Foulston"/>
    <s v="152 Bunnerong Road,Eastgardens"/>
    <s v="Sydney"/>
    <s v="NSW"/>
    <x v="2"/>
    <x v="0"/>
    <s v="Alto"/>
    <s v="Carpetas Angle-D con anillos de bloqueo, portaetiquetas"/>
    <x v="1"/>
    <s v="Caja pequeña"/>
    <x v="0"/>
    <d v="2013-02-25T00:00:00"/>
    <n v="453"/>
    <n v="730"/>
    <n v="277"/>
    <n v="40"/>
    <n v="29200"/>
    <n v="0.03"/>
    <n v="876"/>
    <n v="28324"/>
    <n v="772"/>
    <n v="7488"/>
    <n v="24"/>
    <n v="2"/>
    <x v="2"/>
    <s v="NO"/>
    <x v="0"/>
    <s v="Venta Mala"/>
  </r>
  <r>
    <n v="1426670"/>
    <x v="504"/>
    <s v="Katrina Edelman"/>
    <s v="Westfield Miranda, 600 Kingsway,Miranda"/>
    <s v="Sydney"/>
    <s v="NSW"/>
    <x v="3"/>
    <x v="11"/>
    <s v="No especificado"/>
    <s v="Bandas elásticas embolsadas"/>
    <x v="0"/>
    <s v="Caja pequeña"/>
    <x v="0"/>
    <d v="2013-08-01T00:00:00"/>
    <n v="24"/>
    <n v="126"/>
    <n v="102"/>
    <n v="38"/>
    <n v="4788"/>
    <n v="0.09"/>
    <n v="430.91999999999996"/>
    <n v="4357.08"/>
    <n v="70"/>
    <n v="1399"/>
    <n v="28"/>
    <n v="8"/>
    <x v="2"/>
    <s v="NO"/>
    <x v="1"/>
    <s v="Venta Mala"/>
  </r>
  <r>
    <n v="1427004"/>
    <x v="608"/>
    <s v="Ann Blume"/>
    <s v="180 High Street,Windsor"/>
    <s v="Melbourne"/>
    <s v="VIC"/>
    <x v="3"/>
    <x v="2"/>
    <s v="No especificado"/>
    <s v="Etiquetas Artisan 478"/>
    <x v="0"/>
    <s v="Paquete pequeño"/>
    <x v="0"/>
    <d v="2015-02-24T00:00:00"/>
    <n v="314"/>
    <n v="491"/>
    <n v="177"/>
    <n v="34"/>
    <n v="16694"/>
    <n v="0"/>
    <n v="0"/>
    <n v="16694"/>
    <n v="50"/>
    <n v="4389"/>
    <n v="24"/>
    <n v="2"/>
    <x v="1"/>
    <s v="NO"/>
    <x v="1"/>
    <s v="Venta Mala"/>
  </r>
  <r>
    <n v="1427369"/>
    <x v="593"/>
    <s v="Staviel Brown"/>
    <s v="53-55 Liverpool St,Sydney"/>
    <s v="Sydney"/>
    <s v="NSW"/>
    <x v="2"/>
    <x v="0"/>
    <s v="No especificado"/>
    <s v="Etiquetas Artisan 478"/>
    <x v="0"/>
    <s v="Bolsa de envoltura"/>
    <x v="0"/>
    <d v="2015-01-19T00:00:00"/>
    <n v="314"/>
    <n v="491"/>
    <n v="177"/>
    <n v="42"/>
    <n v="20622"/>
    <n v="0.06"/>
    <n v="1237.32"/>
    <n v="19384.68"/>
    <n v="50"/>
    <n v="4389"/>
    <n v="17"/>
    <n v="1"/>
    <x v="1"/>
    <s v="NO"/>
    <x v="0"/>
    <s v="Venta Mala"/>
  </r>
  <r>
    <n v="1427735"/>
    <x v="208"/>
    <s v="Beth Thompson"/>
    <s v="85-113 Dunning Ave,Roseberry"/>
    <s v="Sydney"/>
    <s v="NSW"/>
    <x v="2"/>
    <x v="4"/>
    <s v="Bajo"/>
    <s v="Etiquetas Artisan 479"/>
    <x v="0"/>
    <s v="Bolsa de envoltura"/>
    <x v="0"/>
    <d v="2016-08-06T00:00:00"/>
    <n v="159"/>
    <n v="261"/>
    <n v="102"/>
    <n v="21"/>
    <n v="5481"/>
    <n v="0"/>
    <n v="0"/>
    <n v="5481"/>
    <n v="50"/>
    <n v="17253"/>
    <n v="5"/>
    <n v="8"/>
    <x v="3"/>
    <s v="NO"/>
    <x v="1"/>
    <s v="Venta Mala"/>
  </r>
  <r>
    <n v="1427735"/>
    <x v="573"/>
    <s v="Kelly Lampkin"/>
    <s v="310 Wattle St,Ultimo"/>
    <s v="Sydney"/>
    <s v="NSW"/>
    <x v="0"/>
    <x v="6"/>
    <s v="Alto"/>
    <s v="Etiquetas Artisan 474"/>
    <x v="1"/>
    <s v="Caja pequeña"/>
    <x v="0"/>
    <d v="2015-10-23T00:00:00"/>
    <n v="184"/>
    <n v="288"/>
    <n v="104"/>
    <n v="31"/>
    <n v="8928"/>
    <n v="0.03"/>
    <n v="267.83999999999997"/>
    <n v="8660.16"/>
    <n v="99"/>
    <n v="2691"/>
    <n v="21"/>
    <n v="10"/>
    <x v="1"/>
    <s v="NO"/>
    <x v="1"/>
    <s v="Venta Mala"/>
  </r>
  <r>
    <n v="1427735"/>
    <x v="172"/>
    <s v="Michael Oakman"/>
    <s v="8 Rankins Lane ,Melbourne"/>
    <s v="Melbourne"/>
    <s v="VIC"/>
    <x v="2"/>
    <x v="2"/>
    <s v="No especificado"/>
    <s v="Bolsillos de carpeta de poliéster artesanal"/>
    <x v="0"/>
    <s v="Caja pequeña"/>
    <x v="0"/>
    <d v="2015-01-03T00:00:00"/>
    <n v="226"/>
    <n v="358"/>
    <n v="132"/>
    <n v="6"/>
    <n v="2148"/>
    <n v="0.09"/>
    <n v="193.32"/>
    <n v="1954.68"/>
    <n v="547"/>
    <n v="2399"/>
    <n v="1"/>
    <n v="1"/>
    <x v="1"/>
    <s v="NO"/>
    <x v="0"/>
    <s v="Venta Mala"/>
  </r>
  <r>
    <n v="1427735"/>
    <x v="579"/>
    <s v="Peter Fuller"/>
    <s v="8 Quay Street,Haymarket"/>
    <s v="Sydney"/>
    <s v="NSW"/>
    <x v="2"/>
    <x v="9"/>
    <s v="Crítico"/>
    <s v="Bolsillos de carpeta de poliéster artesanal"/>
    <x v="0"/>
    <s v="Bolsa de envoltura"/>
    <x v="0"/>
    <d v="2014-12-23T00:00:00"/>
    <n v="226"/>
    <n v="358"/>
    <n v="132"/>
    <n v="32"/>
    <n v="11456"/>
    <n v="0.06"/>
    <n v="687.36"/>
    <n v="10768.64"/>
    <n v="547"/>
    <n v="2693"/>
    <n v="23"/>
    <n v="12"/>
    <x v="0"/>
    <s v="NO"/>
    <x v="0"/>
    <s v="Venta Mala"/>
  </r>
  <r>
    <n v="1428465"/>
    <x v="587"/>
    <s v="Dave Hallsten"/>
    <s v="1 John St,Waterloo"/>
    <s v="Sydney"/>
    <s v="NSW"/>
    <x v="1"/>
    <x v="13"/>
    <s v="Bajo"/>
    <s v="Papel Pergamino Alto, Colores Surtidos"/>
    <x v="1"/>
    <s v="Caja pequeña"/>
    <x v="0"/>
    <d v="2015-01-04T00:00:00"/>
    <n v="459"/>
    <n v="728"/>
    <n v="269"/>
    <n v="8"/>
    <n v="5824"/>
    <n v="0.01"/>
    <n v="58.24"/>
    <n v="5765.76"/>
    <n v="1115"/>
    <n v="19471"/>
    <n v="2"/>
    <n v="1"/>
    <x v="1"/>
    <s v="NO"/>
    <x v="0"/>
    <s v="Venta Mala"/>
  </r>
  <r>
    <n v="1428465"/>
    <x v="539"/>
    <s v="Anne McFarland"/>
    <s v="834 Bourke St,Waterloo"/>
    <s v="Sydney"/>
    <s v="NSW"/>
    <x v="1"/>
    <x v="13"/>
    <s v="No especificado"/>
    <s v="Teclado de acceso TechSavi"/>
    <x v="0"/>
    <s v="Caja pequeña"/>
    <x v="1"/>
    <d v="2015-03-01T00:00:00"/>
    <n v="1007"/>
    <n v="1598"/>
    <n v="591"/>
    <n v="36"/>
    <n v="57528"/>
    <n v="0.06"/>
    <n v="3451.68"/>
    <n v="54076.32"/>
    <n v="400"/>
    <n v="41533"/>
    <n v="1"/>
    <n v="3"/>
    <x v="1"/>
    <s v="NO"/>
    <x v="0"/>
    <s v="Venta Mala"/>
  </r>
  <r>
    <n v="1428465"/>
    <x v="370"/>
    <s v="Jonathan Howell"/>
    <s v="180 High Street,Windsor"/>
    <s v="Melbourne"/>
    <s v="VIC"/>
    <x v="0"/>
    <x v="2"/>
    <s v="Alto"/>
    <s v="Teclado de acceso TechSavi"/>
    <x v="0"/>
    <s v="Caja pequeña"/>
    <x v="0"/>
    <d v="2015-03-17T00:00:00"/>
    <n v="1007"/>
    <n v="1598"/>
    <n v="591"/>
    <n v="47"/>
    <n v="75106"/>
    <n v="0"/>
    <n v="0"/>
    <n v="75106"/>
    <n v="400"/>
    <n v="41533"/>
    <n v="17"/>
    <n v="3"/>
    <x v="1"/>
    <s v="NO"/>
    <x v="1"/>
    <s v="Venta Mala"/>
  </r>
  <r>
    <n v="1428465"/>
    <x v="139"/>
    <s v="Neil Knudson"/>
    <s v="4A Lyons St,Strathfield"/>
    <s v="Sydney"/>
    <s v="NSW"/>
    <x v="0"/>
    <x v="0"/>
    <s v="Bajo"/>
    <s v="Carpetas colgantes artesanales"/>
    <x v="0"/>
    <s v="Caja pequeña"/>
    <x v="0"/>
    <d v="2013-10-07T00:00:00"/>
    <n v="365"/>
    <n v="598"/>
    <n v="233"/>
    <n v="23"/>
    <n v="13754"/>
    <n v="7.0000000000000007E-2"/>
    <n v="962.78000000000009"/>
    <n v="12791.22"/>
    <n v="149"/>
    <n v="19971"/>
    <n v="5"/>
    <n v="10"/>
    <x v="2"/>
    <s v="NO"/>
    <x v="1"/>
    <s v="Venta Mala"/>
  </r>
  <r>
    <n v="1428465"/>
    <x v="609"/>
    <s v="Odella Nelson"/>
    <s v="531 King St,Newtown"/>
    <s v="Sydney"/>
    <s v="NSW"/>
    <x v="0"/>
    <x v="4"/>
    <s v="Crítico"/>
    <s v="Postes de encuadernación"/>
    <x v="1"/>
    <s v="Caja pequeña"/>
    <x v="0"/>
    <d v="2016-09-25T00:00:00"/>
    <n v="350"/>
    <n v="574"/>
    <n v="224"/>
    <n v="8"/>
    <n v="4592"/>
    <n v="0.02"/>
    <n v="91.84"/>
    <n v="4500.16"/>
    <n v="501"/>
    <n v="12527"/>
    <n v="23"/>
    <n v="9"/>
    <x v="3"/>
    <s v="NO"/>
    <x v="0"/>
    <s v="Venta Mala"/>
  </r>
  <r>
    <n v="1428465"/>
    <x v="428"/>
    <s v="Jasper Cacioppo"/>
    <s v="24 Addison Rd,Marrickville"/>
    <s v="Sydney"/>
    <s v="NSW"/>
    <x v="2"/>
    <x v="10"/>
    <s v="Bajo"/>
    <s v="Papel Pergamino Alto, Colores Surtidos"/>
    <x v="0"/>
    <s v="Caja pequeña"/>
    <x v="0"/>
    <d v="2016-09-02T00:00:00"/>
    <n v="459"/>
    <n v="728"/>
    <n v="269"/>
    <n v="8"/>
    <n v="5824"/>
    <n v="0.09"/>
    <n v="524.16"/>
    <n v="5299.84"/>
    <n v="1115"/>
    <n v="15279"/>
    <n v="24"/>
    <n v="8"/>
    <x v="3"/>
    <s v="NO"/>
    <x v="0"/>
    <s v="Venta Mala"/>
  </r>
  <r>
    <n v="1428830"/>
    <x v="135"/>
    <s v="Justin Knight"/>
    <s v="Macquarie Centre Cnr Herring Road &amp; Waterloo Road,Macquarie Park"/>
    <s v="Sydney"/>
    <s v="NSW"/>
    <x v="0"/>
    <x v="5"/>
    <s v="Bajo"/>
    <s v="Hojas de notas de EcoTones"/>
    <x v="0"/>
    <s v="Caja pequeña"/>
    <x v="1"/>
    <d v="2013-03-31T00:00:00"/>
    <n v="252"/>
    <n v="400"/>
    <n v="148"/>
    <n v="49"/>
    <n v="19600"/>
    <n v="0.05"/>
    <n v="980"/>
    <n v="18620"/>
    <n v="130"/>
    <n v="2743"/>
    <n v="30"/>
    <n v="3"/>
    <x v="2"/>
    <s v="NO"/>
    <x v="1"/>
    <s v="Venta Mala"/>
  </r>
  <r>
    <n v="1428830"/>
    <x v="177"/>
    <s v="Rob Haberlin"/>
    <s v="8 Rankins Lane ,Melbourne"/>
    <s v="Melbourne"/>
    <s v="VIC"/>
    <x v="0"/>
    <x v="2"/>
    <s v="Alto"/>
    <s v="Teclado de acceso TechSavi"/>
    <x v="0"/>
    <s v="Bolsa de envoltura"/>
    <x v="0"/>
    <d v="2013-07-16T00:00:00"/>
    <n v="831"/>
    <n v="1598"/>
    <n v="767"/>
    <n v="38"/>
    <n v="60724"/>
    <n v="0.02"/>
    <n v="1214.48"/>
    <n v="59509.52"/>
    <n v="650"/>
    <n v="5963"/>
    <n v="16"/>
    <n v="7"/>
    <x v="2"/>
    <s v="NO"/>
    <x v="1"/>
    <s v="Venta Mala"/>
  </r>
  <r>
    <n v="1428830"/>
    <x v="119"/>
    <s v="Chuck Clark"/>
    <s v="53-55 Liverpool St,Sydney"/>
    <s v="Sydney"/>
    <s v="NSW"/>
    <x v="1"/>
    <x v="0"/>
    <s v="Bajo"/>
    <s v="Juego fluorescente artesanal de seis colores estilo bolígrafo de alto litro"/>
    <x v="2"/>
    <s v="Caja grande"/>
    <x v="0"/>
    <d v="2014-01-16T00:00:00"/>
    <n v="216"/>
    <n v="385"/>
    <n v="169"/>
    <n v="3"/>
    <n v="1155"/>
    <n v="0.01"/>
    <n v="11.55"/>
    <n v="1143.45"/>
    <n v="70"/>
    <n v="15127"/>
    <n v="14"/>
    <n v="1"/>
    <x v="0"/>
    <s v="NO"/>
    <x v="1"/>
    <s v="Venta Mala"/>
  </r>
  <r>
    <n v="1429196"/>
    <x v="51"/>
    <s v="Nora Price"/>
    <s v="7 Khartoum Rd,Macquarie Park"/>
    <s v="Sydney"/>
    <s v="NSW"/>
    <x v="0"/>
    <x v="11"/>
    <s v="Medio"/>
    <s v="Libro de registro de mensajes de voz por cable"/>
    <x v="0"/>
    <s v="Bolsa de envoltura"/>
    <x v="0"/>
    <d v="2015-08-13T00:00:00"/>
    <n v="290"/>
    <n v="476"/>
    <n v="186"/>
    <n v="2"/>
    <n v="952"/>
    <n v="0.03"/>
    <n v="28.56"/>
    <n v="923.44"/>
    <n v="88"/>
    <n v="2940"/>
    <n v="10"/>
    <n v="8"/>
    <x v="1"/>
    <s v="NO"/>
    <x v="0"/>
    <s v="Venta Mala"/>
  </r>
  <r>
    <n v="1429196"/>
    <x v="15"/>
    <s v="Bill Stewart"/>
    <s v="188 Pitt Street,Sydney"/>
    <s v="Sydney"/>
    <s v="NSW"/>
    <x v="1"/>
    <x v="0"/>
    <s v="No especificado"/>
    <s v="Iluminadores artesanales de alto litro a prueba de manchas"/>
    <x v="1"/>
    <s v="Caja mediana"/>
    <x v="1"/>
    <d v="2015-05-13T00:00:00"/>
    <n v="298"/>
    <n v="584"/>
    <n v="286"/>
    <n v="18"/>
    <n v="10512"/>
    <n v="0"/>
    <n v="0"/>
    <n v="10512"/>
    <n v="83"/>
    <n v="2742"/>
    <n v="11"/>
    <n v="5"/>
    <x v="1"/>
    <s v="NO"/>
    <x v="0"/>
    <s v="Venta Mala"/>
  </r>
  <r>
    <n v="1429196"/>
    <x v="406"/>
    <s v="Tom Brown"/>
    <s v="85-113 Dunning Ave,Roseberry"/>
    <s v="Sydney"/>
    <s v="NSW"/>
    <x v="1"/>
    <x v="4"/>
    <s v="Bajo"/>
    <s v="Clips de carpeta de OIC"/>
    <x v="0"/>
    <s v="Bolsa de envoltura"/>
    <x v="0"/>
    <d v="2015-07-27T00:00:00"/>
    <n v="93"/>
    <n v="148"/>
    <n v="55"/>
    <n v="41"/>
    <n v="6068"/>
    <n v="0.03"/>
    <n v="182.04"/>
    <n v="5885.96"/>
    <n v="70"/>
    <n v="2253"/>
    <n v="25"/>
    <n v="7"/>
    <x v="1"/>
    <s v="NO"/>
    <x v="0"/>
    <s v="Venta Mala"/>
  </r>
  <r>
    <n v="1429561"/>
    <x v="424"/>
    <s v="Haura Armstrong"/>
    <s v="1 John Street,Waterloo"/>
    <s v="Sydney"/>
    <s v="NSW"/>
    <x v="1"/>
    <x v="13"/>
    <s v="Alto"/>
    <s v="Etiquetas de encuadernación artesanal"/>
    <x v="1"/>
    <s v="Caja pequeña"/>
    <x v="0"/>
    <d v="2015-07-20T00:00:00"/>
    <n v="245"/>
    <n v="389"/>
    <n v="144"/>
    <n v="36"/>
    <n v="14004"/>
    <n v="0"/>
    <n v="0"/>
    <n v="14004"/>
    <n v="701"/>
    <n v="23927"/>
    <n v="19"/>
    <n v="7"/>
    <x v="1"/>
    <s v="NO"/>
    <x v="1"/>
    <s v="Venta Mala"/>
  </r>
  <r>
    <n v="1429561"/>
    <x v="33"/>
    <s v="Denny Joy"/>
    <s v="99 Lygon Street,East Brunswick"/>
    <s v="Melbourne"/>
    <s v="VIC"/>
    <x v="1"/>
    <x v="2"/>
    <s v="Alto"/>
    <s v="Contestador automático digital 1726"/>
    <x v="0"/>
    <s v="Caja pequeña"/>
    <x v="0"/>
    <d v="2014-08-01T00:00:00"/>
    <n v="882"/>
    <n v="2099"/>
    <n v="1217"/>
    <n v="10"/>
    <n v="20990"/>
    <n v="0.04"/>
    <n v="839.6"/>
    <n v="20150.400000000001"/>
    <n v="481"/>
    <n v="4139"/>
    <n v="30"/>
    <n v="7"/>
    <x v="0"/>
    <s v="NO"/>
    <x v="1"/>
    <s v="Venta Mala"/>
  </r>
  <r>
    <n v="1429561"/>
    <x v="288"/>
    <s v="Steve Nguyen"/>
    <s v="61 York St,Sydney"/>
    <s v="Sydney"/>
    <s v="NSW"/>
    <x v="3"/>
    <x v="9"/>
    <s v="Bajo"/>
    <s v="Carpetas colgantes artesanales"/>
    <x v="0"/>
    <s v="Caja pequeña"/>
    <x v="0"/>
    <d v="2014-02-13T00:00:00"/>
    <n v="365"/>
    <n v="598"/>
    <n v="233"/>
    <n v="43"/>
    <n v="25714"/>
    <n v="0.08"/>
    <n v="2057.12"/>
    <n v="23656.880000000001"/>
    <n v="149"/>
    <n v="12647"/>
    <n v="13"/>
    <n v="2"/>
    <x v="0"/>
    <s v="NO"/>
    <x v="0"/>
    <s v="Venta Mala"/>
  </r>
  <r>
    <n v="1429561"/>
    <x v="351"/>
    <s v="Max Jones"/>
    <s v="240-242 Johnston Street,Fitzroy"/>
    <s v="Melbourne"/>
    <s v="VIC"/>
    <x v="1"/>
    <x v="2"/>
    <s v="No especificado"/>
    <s v="Etiquetas Artisan 481"/>
    <x v="0"/>
    <s v="Bolsa de envoltura"/>
    <x v="0"/>
    <d v="2015-01-15T00:00:00"/>
    <n v="194"/>
    <n v="308"/>
    <n v="114"/>
    <n v="5"/>
    <n v="1540"/>
    <n v="0.09"/>
    <n v="138.6"/>
    <n v="1401.4"/>
    <n v="99"/>
    <n v="1247"/>
    <n v="13"/>
    <n v="1"/>
    <x v="1"/>
    <s v="NO"/>
    <x v="1"/>
    <s v="Venta Mala"/>
  </r>
  <r>
    <n v="1429561"/>
    <x v="478"/>
    <s v="Sally Knutson"/>
    <s v="Shop 1, 186-190 Church Street,Parramatta;46a Macleay Street,Potts Point"/>
    <s v="Sydney"/>
    <s v="NSW"/>
    <x v="1"/>
    <x v="4"/>
    <s v="Bajo"/>
    <s v="Aglutinantes de polietileno duraderos artesanales"/>
    <x v="0"/>
    <s v="Bolsa de envoltura"/>
    <x v="1"/>
    <d v="2016-01-04T00:00:00"/>
    <n v="337"/>
    <n v="553"/>
    <n v="216"/>
    <n v="39"/>
    <n v="21567"/>
    <n v="0.05"/>
    <n v="1078.3500000000001"/>
    <n v="20488.650000000001"/>
    <n v="698"/>
    <n v="24759"/>
    <n v="28"/>
    <n v="12"/>
    <x v="1"/>
    <s v="NO"/>
    <x v="0"/>
    <s v="Venta Mala"/>
  </r>
  <r>
    <n v="1429926"/>
    <x v="362"/>
    <s v="Ed Ludwig"/>
    <s v="221 Barkly St,St Kilda"/>
    <s v="Melbourne"/>
    <s v="VIC"/>
    <x v="0"/>
    <x v="8"/>
    <s v="Crítico"/>
    <s v="Carpetas de 3 anillos de uso general de Smiths"/>
    <x v="0"/>
    <s v="Caja pequeña"/>
    <x v="0"/>
    <d v="2014-08-07T00:00:00"/>
    <n v="118"/>
    <n v="188"/>
    <n v="70"/>
    <n v="8"/>
    <n v="1504"/>
    <n v="0.02"/>
    <n v="30.080000000000002"/>
    <n v="1473.92"/>
    <n v="149"/>
    <n v="7090"/>
    <n v="5"/>
    <n v="8"/>
    <x v="0"/>
    <s v="NO"/>
    <x v="0"/>
    <s v="Venta Mala"/>
  </r>
  <r>
    <n v="1429926"/>
    <x v="610"/>
    <s v="Nicole Brennan"/>
    <s v="180 High Street,Windsor"/>
    <s v="Melbourne"/>
    <s v="VIC"/>
    <x v="1"/>
    <x v="2"/>
    <s v="Medio"/>
    <s v="Lápices de colores Lumi"/>
    <x v="1"/>
    <s v="Caja mediana"/>
    <x v="0"/>
    <d v="2016-07-30T00:00:00"/>
    <n v="522"/>
    <n v="985"/>
    <n v="463"/>
    <n v="9"/>
    <n v="8865"/>
    <n v="0.08"/>
    <n v="709.2"/>
    <n v="8155.8"/>
    <n v="482"/>
    <n v="38848"/>
    <n v="28"/>
    <n v="7"/>
    <x v="3"/>
    <s v="NO"/>
    <x v="0"/>
    <s v="Venta Mala"/>
  </r>
  <r>
    <n v="1429926"/>
    <x v="70"/>
    <s v="Harold Pawlan"/>
    <s v="180 High Street,Windsor"/>
    <s v="Melbourne"/>
    <s v="VIC"/>
    <x v="1"/>
    <x v="2"/>
    <s v="Alto"/>
    <s v="Lápices de colores Lumi"/>
    <x v="1"/>
    <s v="Caja pequeña"/>
    <x v="0"/>
    <d v="2015-03-16T00:00:00"/>
    <n v="522"/>
    <n v="985"/>
    <n v="463"/>
    <n v="5"/>
    <n v="4925"/>
    <n v="0.08"/>
    <n v="394"/>
    <n v="4531"/>
    <n v="482"/>
    <n v="38848"/>
    <n v="16"/>
    <n v="3"/>
    <x v="1"/>
    <s v="NO"/>
    <x v="0"/>
    <s v="Venta Mala"/>
  </r>
  <r>
    <n v="1429926"/>
    <x v="262"/>
    <s v="Dionis Lloyd"/>
    <s v="85-113 Dunning Ave,Rosebery"/>
    <s v="Sydney"/>
    <s v="NSW"/>
    <x v="1"/>
    <x v="4"/>
    <s v="Alto"/>
    <s v="Lápices de colores DrawIt, juego de 48 colores"/>
    <x v="0"/>
    <s v="Caja pequeña"/>
    <x v="0"/>
    <d v="2014-01-15T00:00:00"/>
    <n v="2156"/>
    <n v="3655"/>
    <n v="1499"/>
    <n v="20"/>
    <n v="73100"/>
    <n v="0.04"/>
    <n v="2924"/>
    <n v="70176"/>
    <n v="1389"/>
    <n v="41459"/>
    <n v="8"/>
    <n v="1"/>
    <x v="0"/>
    <s v="NO"/>
    <x v="1"/>
    <s v="Venta Mala"/>
  </r>
  <r>
    <n v="1430291"/>
    <x v="411"/>
    <s v="Toby Grace"/>
    <s v="1/173-179 Bronte Rd,Waverley"/>
    <s v="Sydney"/>
    <s v="NSW"/>
    <x v="0"/>
    <x v="9"/>
    <s v="Alto"/>
    <s v="Etiquetas de encuadernación artesanal"/>
    <x v="1"/>
    <s v="Caja pequeña"/>
    <x v="0"/>
    <d v="2015-07-30T00:00:00"/>
    <n v="245"/>
    <n v="389"/>
    <n v="144"/>
    <n v="34"/>
    <n v="13226"/>
    <n v="0.01"/>
    <n v="132.26"/>
    <n v="13093.74"/>
    <n v="701"/>
    <n v="23977"/>
    <n v="29"/>
    <n v="7"/>
    <x v="1"/>
    <s v="NO"/>
    <x v="1"/>
    <s v="Venta Mala"/>
  </r>
  <r>
    <n v="1430291"/>
    <x v="389"/>
    <s v="Helen Andreada"/>
    <s v="470 Anzac Parade,Kingsford"/>
    <s v="Sydney"/>
    <s v="NSW"/>
    <x v="3"/>
    <x v="0"/>
    <s v="Alto"/>
    <s v="Archivo de bloqueo plegable de lujo con cajón"/>
    <x v="0"/>
    <s v="Bolsa de envoltura"/>
    <x v="0"/>
    <d v="2014-01-26T00:00:00"/>
    <n v="17883"/>
    <n v="41588"/>
    <n v="23705"/>
    <n v="26"/>
    <n v="1081288"/>
    <n v="0.03"/>
    <n v="32438.639999999999"/>
    <n v="1048849.3600000001"/>
    <n v="1137"/>
    <n v="150192"/>
    <n v="24"/>
    <n v="1"/>
    <x v="0"/>
    <s v="SI"/>
    <x v="1"/>
    <s v="Venta Mala"/>
  </r>
  <r>
    <n v="1430291"/>
    <x v="365"/>
    <s v="Astrea Jones"/>
    <s v="2a/285A Crown St,Surry Hills"/>
    <s v="Sydney"/>
    <s v="NSW"/>
    <x v="1"/>
    <x v="3"/>
    <s v="Medio"/>
    <s v="Iluminadores fluorescentes Artisan Hi-Liter EverBold Pen Style, 4/Paquete"/>
    <x v="0"/>
    <s v="Bolsa de envoltura"/>
    <x v="0"/>
    <d v="2015-03-26T00:00:00"/>
    <n v="448"/>
    <n v="814"/>
    <n v="366"/>
    <n v="20"/>
    <n v="16280"/>
    <n v="0.06"/>
    <n v="976.8"/>
    <n v="15303.2"/>
    <n v="312"/>
    <n v="1471"/>
    <n v="24"/>
    <n v="3"/>
    <x v="1"/>
    <s v="NO"/>
    <x v="0"/>
    <s v="Venta Mala"/>
  </r>
  <r>
    <n v="1430291"/>
    <x v="62"/>
    <s v="John Lucas"/>
    <s v="188 Pitt Street,Sydney"/>
    <s v="Sydney"/>
    <s v="NSW"/>
    <x v="1"/>
    <x v="0"/>
    <s v="No especificado"/>
    <s v="Juego fluorescente artesanal de seis colores estilo bolígrafo de alto litro"/>
    <x v="2"/>
    <s v="Caja grande"/>
    <x v="0"/>
    <d v="2014-08-09T00:00:00"/>
    <n v="216"/>
    <n v="385"/>
    <n v="169"/>
    <n v="27"/>
    <n v="10395"/>
    <n v="0.09"/>
    <n v="935.55"/>
    <n v="9459.4500000000007"/>
    <n v="70"/>
    <n v="1471"/>
    <n v="7"/>
    <n v="8"/>
    <x v="0"/>
    <s v="NO"/>
    <x v="0"/>
    <s v="Venta Mala"/>
  </r>
  <r>
    <n v="1430291"/>
    <x v="109"/>
    <s v="Beul Khright"/>
    <s v="501 George St,Sydney"/>
    <s v="Sydney"/>
    <s v="NSW"/>
    <x v="0"/>
    <x v="7"/>
    <s v="Alto"/>
    <s v="Sacapuntas Smiths SlimLine"/>
    <x v="1"/>
    <s v="Caja pequeña"/>
    <x v="1"/>
    <d v="2013-10-13T00:00:00"/>
    <n v="479"/>
    <n v="1197"/>
    <n v="718"/>
    <n v="29"/>
    <n v="34713"/>
    <n v="0.03"/>
    <n v="1041.3899999999999"/>
    <n v="33671.61"/>
    <n v="581"/>
    <n v="6457"/>
    <n v="11"/>
    <n v="10"/>
    <x v="2"/>
    <s v="NO"/>
    <x v="0"/>
    <s v="Venta Mala"/>
  </r>
  <r>
    <n v="1430291"/>
    <x v="463"/>
    <s v="Joseph Ardolo"/>
    <s v="188 Pitt Street,Sydney"/>
    <s v="Sydney"/>
    <s v="NSW"/>
    <x v="2"/>
    <x v="0"/>
    <s v="Medio"/>
    <s v="Papel Pergamino Alto, Colores Surtidos"/>
    <x v="1"/>
    <s v="Caja pequeña"/>
    <x v="0"/>
    <d v="2014-11-04T00:00:00"/>
    <n v="459"/>
    <n v="728"/>
    <n v="269"/>
    <n v="12"/>
    <n v="8736"/>
    <n v="0"/>
    <n v="0"/>
    <n v="8736"/>
    <n v="1115"/>
    <n v="37842"/>
    <n v="3"/>
    <n v="11"/>
    <x v="0"/>
    <s v="NO"/>
    <x v="0"/>
    <s v="Venta Mala"/>
  </r>
  <r>
    <n v="1430291"/>
    <x v="19"/>
    <s v="Toby Swindell"/>
    <s v="273 George Street,Sydney"/>
    <s v="Sydney"/>
    <s v="NSW"/>
    <x v="0"/>
    <x v="9"/>
    <s v="Crítico"/>
    <s v="Tijeras rectas Apex"/>
    <x v="0"/>
    <s v="Bolsa de envoltura"/>
    <x v="0"/>
    <d v="2013-02-23T00:00:00"/>
    <n v="519"/>
    <n v="1298"/>
    <n v="779"/>
    <n v="35"/>
    <n v="45430"/>
    <n v="0.01"/>
    <n v="454.3"/>
    <n v="44975.7"/>
    <n v="314"/>
    <n v="53104"/>
    <n v="22"/>
    <n v="2"/>
    <x v="2"/>
    <s v="NO"/>
    <x v="1"/>
    <s v="Venta Mala"/>
  </r>
  <r>
    <n v="1430291"/>
    <x v="130"/>
    <s v="Karl Brown"/>
    <s v="470 Anzac Parade,Kingsford"/>
    <s v="Sydney"/>
    <s v="NSW"/>
    <x v="0"/>
    <x v="0"/>
    <s v="Crítico"/>
    <s v="Creator Tiza Antipolvo, 12/Paquete"/>
    <x v="0"/>
    <s v="Caja pequeña"/>
    <x v="0"/>
    <d v="2013-07-26T00:00:00"/>
    <n v="109"/>
    <n v="182"/>
    <n v="73"/>
    <n v="32"/>
    <n v="5824"/>
    <n v="0.01"/>
    <n v="58.24"/>
    <n v="5765.76"/>
    <n v="100"/>
    <n v="5057"/>
    <n v="24"/>
    <n v="7"/>
    <x v="2"/>
    <s v="NO"/>
    <x v="1"/>
    <s v="Venta Mala"/>
  </r>
  <r>
    <n v="1431022"/>
    <x v="74"/>
    <s v="Steve Nguyen"/>
    <s v="61 York St,Sydney"/>
    <s v="Sydney"/>
    <s v="NSW"/>
    <x v="1"/>
    <x v="9"/>
    <s v="Crítico"/>
    <s v="Artisan 48 Etiquetas"/>
    <x v="0"/>
    <s v="Bolsa de envoltura"/>
    <x v="0"/>
    <d v="2013-06-17T00:00:00"/>
    <n v="384"/>
    <n v="630"/>
    <n v="246"/>
    <n v="16"/>
    <n v="10080"/>
    <n v="0.09"/>
    <n v="907.19999999999993"/>
    <n v="9172.7999999999993"/>
    <n v="50"/>
    <n v="6267"/>
    <n v="15"/>
    <n v="6"/>
    <x v="2"/>
    <s v="NO"/>
    <x v="0"/>
    <s v="Venta Mala"/>
  </r>
  <r>
    <n v="1431387"/>
    <x v="611"/>
    <s v="Charles McCrossin"/>
    <s v="73 MacLeay St,Potts Point"/>
    <s v="Sydney"/>
    <s v="NSW"/>
    <x v="1"/>
    <x v="1"/>
    <s v="Crítico"/>
    <s v="Lápices de colores DrawIt, juego de 48 colores"/>
    <x v="1"/>
    <s v="Caja pequeña"/>
    <x v="0"/>
    <d v="2014-09-28T00:00:00"/>
    <n v="2156"/>
    <n v="3655"/>
    <n v="1499"/>
    <n v="42"/>
    <n v="153510"/>
    <n v="0.02"/>
    <n v="3070.2000000000003"/>
    <n v="150439.79999999999"/>
    <n v="1389"/>
    <n v="57376"/>
    <n v="26"/>
    <n v="9"/>
    <x v="0"/>
    <s v="SI"/>
    <x v="0"/>
    <s v="Venta Mala"/>
  </r>
  <r>
    <n v="1431387"/>
    <x v="366"/>
    <s v="Dennis Kane"/>
    <s v="33/4 Barangaroo Avenue,Sydney"/>
    <s v="Sydney"/>
    <s v="NSW"/>
    <x v="1"/>
    <x v="1"/>
    <s v="Alto"/>
    <s v="Tijeras Apex Box Cutter"/>
    <x v="0"/>
    <s v="Bolsa de envoltura"/>
    <x v="0"/>
    <d v="2013-11-08T00:00:00"/>
    <n v="419"/>
    <n v="1023"/>
    <n v="604"/>
    <n v="50"/>
    <n v="51150"/>
    <n v="0"/>
    <n v="0"/>
    <n v="51150"/>
    <n v="468"/>
    <n v="19045"/>
    <n v="7"/>
    <n v="11"/>
    <x v="2"/>
    <s v="NO"/>
    <x v="0"/>
    <s v="Venta Mala"/>
  </r>
  <r>
    <n v="1431387"/>
    <x v="37"/>
    <s v="Anne Pryor"/>
    <s v="154 Castlereagh St,Sydney"/>
    <s v="Sydney"/>
    <s v="NSW"/>
    <x v="1"/>
    <x v="7"/>
    <s v="No especificado"/>
    <s v="Carpetas Angle-D con anillos de bloqueo, portaetiquetas"/>
    <x v="0"/>
    <s v="Caja pequeña"/>
    <x v="0"/>
    <d v="2014-01-10T00:00:00"/>
    <n v="453"/>
    <n v="730"/>
    <n v="277"/>
    <n v="21"/>
    <n v="15330"/>
    <n v="0.05"/>
    <n v="766.5"/>
    <n v="14563.5"/>
    <n v="772"/>
    <n v="23156"/>
    <n v="13"/>
    <n v="1"/>
    <x v="0"/>
    <s v="NO"/>
    <x v="1"/>
    <s v="Venta Mala"/>
  </r>
  <r>
    <n v="1431752"/>
    <x v="612"/>
    <s v="David Smith"/>
    <s v="85-113 Dunning Ave,Roseberry"/>
    <s v="Sydney"/>
    <s v="NSW"/>
    <x v="1"/>
    <x v="4"/>
    <s v="No especificado"/>
    <s v="Cubos de Memo Alto"/>
    <x v="0"/>
    <s v="Paquete pequeño"/>
    <x v="0"/>
    <d v="2013-09-26T00:00:00"/>
    <n v="332"/>
    <n v="518"/>
    <n v="186"/>
    <n v="6"/>
    <n v="3108"/>
    <n v="0.01"/>
    <n v="31.080000000000002"/>
    <n v="3076.92"/>
    <n v="204"/>
    <n v="8647"/>
    <n v="24"/>
    <n v="9"/>
    <x v="2"/>
    <s v="NO"/>
    <x v="0"/>
    <s v="Venta Mala"/>
  </r>
  <r>
    <n v="1432118"/>
    <x v="462"/>
    <s v="Susan Pistek"/>
    <s v="5/250 Old Northern Road ,Castle Hills"/>
    <s v="Sydney"/>
    <s v="NSW"/>
    <x v="3"/>
    <x v="5"/>
    <s v="Bajo"/>
    <s v="Etiquetas Artisan 481"/>
    <x v="0"/>
    <s v="Caja pequeña"/>
    <x v="0"/>
    <d v="2015-03-13T00:00:00"/>
    <n v="194"/>
    <n v="308"/>
    <n v="114"/>
    <n v="4"/>
    <n v="1232"/>
    <n v="0.08"/>
    <n v="98.56"/>
    <n v="1133.44"/>
    <n v="99"/>
    <n v="1294"/>
    <n v="12"/>
    <n v="3"/>
    <x v="1"/>
    <s v="NO"/>
    <x v="1"/>
    <s v="Venta Mala"/>
  </r>
  <r>
    <n v="1432118"/>
    <x v="462"/>
    <s v="Susan Pistek"/>
    <s v="2a/285A Crown St,Surry Hills"/>
    <s v="Sydney"/>
    <s v="NSW"/>
    <x v="0"/>
    <x v="3"/>
    <s v="Alto"/>
    <s v="Etiquetas Artisan 481"/>
    <x v="0"/>
    <s v="Caja pequeña"/>
    <x v="0"/>
    <d v="2015-03-13T00:00:00"/>
    <n v="194"/>
    <n v="308"/>
    <n v="114"/>
    <n v="27"/>
    <n v="8316"/>
    <n v="0"/>
    <n v="0"/>
    <n v="8316"/>
    <n v="99"/>
    <n v="1294"/>
    <n v="12"/>
    <n v="3"/>
    <x v="1"/>
    <s v="NO"/>
    <x v="1"/>
    <s v="Venta Mala"/>
  </r>
  <r>
    <n v="1432118"/>
    <x v="462"/>
    <s v="Susan Pistek"/>
    <s v="2a/285A Crown St,Surry Hills"/>
    <s v="Sydney"/>
    <s v="NSW"/>
    <x v="1"/>
    <x v="3"/>
    <s v="No especificado"/>
    <s v="Etiquetas Artisan 481"/>
    <x v="2"/>
    <s v="Paquete pequeño"/>
    <x v="0"/>
    <d v="2015-03-13T00:00:00"/>
    <n v="194"/>
    <n v="308"/>
    <n v="114"/>
    <n v="8"/>
    <n v="2464"/>
    <n v="0.01"/>
    <n v="24.64"/>
    <n v="2439.36"/>
    <n v="99"/>
    <n v="1294"/>
    <n v="12"/>
    <n v="3"/>
    <x v="1"/>
    <s v="NO"/>
    <x v="1"/>
    <s v="Venta Mala"/>
  </r>
  <r>
    <n v="1432118"/>
    <x v="106"/>
    <s v="Sanjit Engle"/>
    <s v="12 Princess Hwy,Sylvania"/>
    <s v="Sydney"/>
    <s v="NSW"/>
    <x v="0"/>
    <x v="5"/>
    <s v="Alto"/>
    <s v="Tijeras de acero inoxidable Apex Elite"/>
    <x v="0"/>
    <s v="Bolsa de envoltura"/>
    <x v="0"/>
    <d v="2014-01-17T00:00:00"/>
    <n v="342"/>
    <n v="834"/>
    <n v="492"/>
    <n v="39"/>
    <n v="32526"/>
    <n v="0.04"/>
    <n v="1301.04"/>
    <n v="31224.959999999999"/>
    <n v="264"/>
    <n v="11249"/>
    <n v="15"/>
    <n v="2"/>
    <x v="0"/>
    <s v="NO"/>
    <x v="1"/>
    <s v="Venta Mala"/>
  </r>
  <r>
    <n v="1432118"/>
    <x v="462"/>
    <s v="Susan Pistek"/>
    <s v="2a/285A Crown St,Surry Hills"/>
    <s v="Sydney"/>
    <s v="NSW"/>
    <x v="0"/>
    <x v="3"/>
    <s v="Crítico"/>
    <s v="Etiquetas Artisan 481"/>
    <x v="0"/>
    <s v="Bolsa de envoltura"/>
    <x v="0"/>
    <d v="2015-03-13T00:00:00"/>
    <n v="194"/>
    <n v="308"/>
    <n v="114"/>
    <n v="8"/>
    <n v="2464"/>
    <n v="0.01"/>
    <n v="24.64"/>
    <n v="2439.36"/>
    <n v="99"/>
    <n v="1294"/>
    <n v="12"/>
    <n v="3"/>
    <x v="1"/>
    <s v="NO"/>
    <x v="1"/>
    <s v="Venta Mala"/>
  </r>
  <r>
    <n v="1432118"/>
    <x v="462"/>
    <s v="Susan Pistek"/>
    <s v="485 Crown St,Surry Hills"/>
    <s v="Sydney"/>
    <s v="NSW"/>
    <x v="0"/>
    <x v="9"/>
    <s v="Alto"/>
    <s v="Etiquetas Artisan 481"/>
    <x v="0"/>
    <s v="Bolsa de envoltura"/>
    <x v="1"/>
    <d v="2015-03-13T00:00:00"/>
    <n v="194"/>
    <n v="308"/>
    <n v="114"/>
    <n v="22"/>
    <n v="6776"/>
    <n v="0.04"/>
    <n v="271.04000000000002"/>
    <n v="6504.96"/>
    <n v="99"/>
    <n v="1294"/>
    <n v="12"/>
    <n v="3"/>
    <x v="1"/>
    <s v="NO"/>
    <x v="1"/>
    <s v="Venta Mala"/>
  </r>
  <r>
    <n v="1432483"/>
    <x v="139"/>
    <s v="Joni Wasserman"/>
    <s v="Westfield Sydney,Sydney"/>
    <s v="Sydney"/>
    <s v="NSW"/>
    <x v="1"/>
    <x v="1"/>
    <s v="Alto"/>
    <s v="Smiths Bulldog Clip"/>
    <x v="0"/>
    <s v="Caja pequeña"/>
    <x v="0"/>
    <d v="2013-10-12T00:00:00"/>
    <n v="231"/>
    <n v="378"/>
    <n v="147"/>
    <n v="29"/>
    <n v="10962"/>
    <n v="0.03"/>
    <n v="328.86"/>
    <n v="10633.14"/>
    <n v="71"/>
    <n v="15725"/>
    <n v="5"/>
    <n v="10"/>
    <x v="2"/>
    <s v="NO"/>
    <x v="0"/>
    <s v="Venta Mala"/>
  </r>
  <r>
    <n v="1432483"/>
    <x v="48"/>
    <s v="Henry Goldwyn"/>
    <s v="541 Church St,Richmond"/>
    <s v="Melbourne"/>
    <s v="VIC"/>
    <x v="1"/>
    <x v="8"/>
    <s v="No especificado"/>
    <s v="Clips de carpeta de OIC"/>
    <x v="0"/>
    <s v="Bolsa de envoltura"/>
    <x v="0"/>
    <d v="2013-12-19T00:00:00"/>
    <n v="93"/>
    <n v="148"/>
    <n v="55"/>
    <n v="44"/>
    <n v="6512"/>
    <n v="0.09"/>
    <n v="586.07999999999993"/>
    <n v="5925.92"/>
    <n v="70"/>
    <n v="1243"/>
    <n v="16"/>
    <n v="12"/>
    <x v="2"/>
    <s v="NO"/>
    <x v="0"/>
    <s v="Venta Mala"/>
  </r>
  <r>
    <n v="1432483"/>
    <x v="185"/>
    <s v="Roy Collins"/>
    <s v="Westfield Sydney,Sydney"/>
    <s v="Sydney"/>
    <s v="NSW"/>
    <x v="2"/>
    <x v="1"/>
    <s v="Alto"/>
    <s v="Clips de carpeta de OIC"/>
    <x v="0"/>
    <s v="Paquete pequeño"/>
    <x v="0"/>
    <d v="2013-06-27T00:00:00"/>
    <n v="93"/>
    <n v="148"/>
    <n v="55"/>
    <n v="24"/>
    <n v="3552"/>
    <n v="0.01"/>
    <n v="35.520000000000003"/>
    <n v="3516.48"/>
    <n v="70"/>
    <n v="1245"/>
    <n v="26"/>
    <n v="6"/>
    <x v="2"/>
    <s v="NO"/>
    <x v="0"/>
    <s v="Venta Mala"/>
  </r>
  <r>
    <n v="1432483"/>
    <x v="451"/>
    <s v="Victoria Brennan"/>
    <s v="Westfield 1 Anderson St,Chatswood"/>
    <s v="Sydney"/>
    <s v="NSW"/>
    <x v="1"/>
    <x v="5"/>
    <s v="Alto"/>
    <s v="Clips de carpeta de metal Smiths"/>
    <x v="0"/>
    <s v="Caja pequeña"/>
    <x v="0"/>
    <d v="2013-09-14T00:00:00"/>
    <n v="160"/>
    <n v="262"/>
    <n v="102"/>
    <n v="50"/>
    <n v="13100"/>
    <n v="0.05"/>
    <n v="655"/>
    <n v="12445"/>
    <n v="80"/>
    <n v="6031"/>
    <n v="12"/>
    <n v="9"/>
    <x v="2"/>
    <s v="NO"/>
    <x v="1"/>
    <s v="Venta Mala"/>
  </r>
  <r>
    <n v="1432483"/>
    <x v="297"/>
    <s v="Victoria Pisteka"/>
    <s v="Westfield Sydney,Sydney"/>
    <s v="Sydney"/>
    <s v="NSW"/>
    <x v="3"/>
    <x v="1"/>
    <s v="No especificado"/>
    <s v="Tijeras rectas Apex"/>
    <x v="0"/>
    <s v="Caja pequeña"/>
    <x v="1"/>
    <d v="2013-11-07T00:00:00"/>
    <n v="519"/>
    <n v="1298"/>
    <n v="779"/>
    <n v="50"/>
    <n v="64900"/>
    <n v="0.02"/>
    <n v="1298"/>
    <n v="63602"/>
    <n v="314"/>
    <n v="63816"/>
    <n v="5"/>
    <n v="11"/>
    <x v="2"/>
    <s v="NO"/>
    <x v="0"/>
    <s v="Venta Mala"/>
  </r>
  <r>
    <n v="1432848"/>
    <x v="525"/>
    <s v="Kean Thornton"/>
    <s v="Westfield Sydney,Sydney"/>
    <s v="Sydney"/>
    <s v="NSW"/>
    <x v="1"/>
    <x v="1"/>
    <s v="Alto"/>
    <s v="Sobres tintados de seguridad"/>
    <x v="0"/>
    <s v="Caja pequeña"/>
    <x v="0"/>
    <d v="2014-09-10T00:00:00"/>
    <n v="489"/>
    <n v="764"/>
    <n v="275"/>
    <n v="47"/>
    <n v="35908"/>
    <n v="0"/>
    <n v="0"/>
    <n v="35908"/>
    <n v="139"/>
    <n v="12240"/>
    <n v="3"/>
    <n v="9"/>
    <x v="0"/>
    <s v="NO"/>
    <x v="0"/>
    <s v="Venta Mala"/>
  </r>
  <r>
    <n v="1432848"/>
    <x v="388"/>
    <s v="Sean ODonnell"/>
    <s v="541 Church St ,Richmond"/>
    <s v="Melbourne"/>
    <s v="VIC"/>
    <x v="1"/>
    <x v="8"/>
    <s v="Bajo"/>
    <s v="Postes de encuadernación"/>
    <x v="2"/>
    <s v="Caja grande"/>
    <x v="0"/>
    <d v="2013-05-13T00:00:00"/>
    <n v="350"/>
    <n v="574"/>
    <n v="224"/>
    <n v="3"/>
    <n v="1722"/>
    <n v="0.01"/>
    <n v="17.22"/>
    <n v="1704.78"/>
    <n v="501"/>
    <n v="2245"/>
    <n v="12"/>
    <n v="5"/>
    <x v="2"/>
    <s v="NO"/>
    <x v="0"/>
    <s v="Venta Mala"/>
  </r>
  <r>
    <n v="1433213"/>
    <x v="336"/>
    <s v="Craig Carroll"/>
    <s v="99 Lygon Street,East Brunswick"/>
    <s v="Melbourne"/>
    <s v="VIC"/>
    <x v="3"/>
    <x v="2"/>
    <s v="No especificado"/>
    <s v="Etiquetas Artisan 487"/>
    <x v="0"/>
    <s v="Caja pequeña"/>
    <x v="0"/>
    <d v="2015-12-09T00:00:00"/>
    <n v="229"/>
    <n v="369"/>
    <n v="140"/>
    <n v="38"/>
    <n v="14022"/>
    <n v="0.09"/>
    <n v="1261.98"/>
    <n v="12760.02"/>
    <n v="50"/>
    <n v="12245"/>
    <n v="9"/>
    <n v="12"/>
    <x v="1"/>
    <s v="NO"/>
    <x v="1"/>
    <s v="Venta Mala"/>
  </r>
  <r>
    <n v="1433213"/>
    <x v="105"/>
    <s v="Ellis Dallentan"/>
    <s v="644 George St,Sydney"/>
    <s v="Sydney"/>
    <s v="NSW"/>
    <x v="1"/>
    <x v="10"/>
    <s v="Alto"/>
    <s v="Smiths Premium Papel de computadora brillante de 1 parte en blanco"/>
    <x v="0"/>
    <s v="Bolsa de envoltura"/>
    <x v="0"/>
    <d v="2015-03-06T00:00:00"/>
    <n v="761"/>
    <n v="899"/>
    <n v="4097"/>
    <n v="50"/>
    <n v="44950"/>
    <n v="0"/>
    <n v="0"/>
    <n v="44950"/>
    <n v="501"/>
    <n v="21930"/>
    <n v="4"/>
    <n v="3"/>
    <x v="1"/>
    <s v="NO"/>
    <x v="1"/>
    <s v="Venta Mala"/>
  </r>
  <r>
    <n v="1433213"/>
    <x v="361"/>
    <s v="Valerie Dominguez"/>
    <s v="152 Bunnerong Road,Eastgardens"/>
    <s v="Sydney"/>
    <s v="NSW"/>
    <x v="3"/>
    <x v="0"/>
    <s v="Medio"/>
    <s v="Smiths Bulldog Clip"/>
    <x v="1"/>
    <s v="Caja pequeña"/>
    <x v="0"/>
    <d v="2013-08-16T00:00:00"/>
    <n v="231"/>
    <n v="378"/>
    <n v="147"/>
    <n v="29"/>
    <n v="10962"/>
    <n v="0.09"/>
    <n v="986.57999999999993"/>
    <n v="9975.42"/>
    <n v="71"/>
    <n v="15259"/>
    <n v="12"/>
    <n v="8"/>
    <x v="2"/>
    <s v="NO"/>
    <x v="0"/>
    <s v="Venta Mala"/>
  </r>
  <r>
    <n v="1433213"/>
    <x v="91"/>
    <s v="Pauline Chand"/>
    <s v="501 George St,Sydney"/>
    <s v="Sydney"/>
    <s v="NSW"/>
    <x v="1"/>
    <x v="7"/>
    <s v="Crítico"/>
    <s v="Bolsillos de carpeta de poliéster artesanal"/>
    <x v="0"/>
    <s v="Bolsa de envoltura"/>
    <x v="0"/>
    <d v="2014-02-26T00:00:00"/>
    <n v="226"/>
    <n v="358"/>
    <n v="132"/>
    <n v="9"/>
    <n v="3222"/>
    <n v="0.06"/>
    <n v="193.32"/>
    <n v="3028.68"/>
    <n v="547"/>
    <n v="2621"/>
    <n v="24"/>
    <n v="2"/>
    <x v="0"/>
    <s v="NO"/>
    <x v="0"/>
    <s v="Venta Mala"/>
  </r>
  <r>
    <n v="1433579"/>
    <x v="43"/>
    <s v="Frank Merwin"/>
    <s v="24 Addison Rd,Marrickville"/>
    <s v="Sydney"/>
    <s v="NSW"/>
    <x v="2"/>
    <x v="10"/>
    <s v="Crítico"/>
    <s v="Juego fluorescente artesanal de seis colores estilo bolígrafo de alto litro"/>
    <x v="0"/>
    <s v="Paquete pequeño"/>
    <x v="0"/>
    <d v="2013-10-11T00:00:00"/>
    <n v="216"/>
    <n v="385"/>
    <n v="169"/>
    <n v="41"/>
    <n v="15785"/>
    <n v="0.03"/>
    <n v="473.54999999999995"/>
    <n v="15311.45"/>
    <n v="70"/>
    <n v="2742"/>
    <n v="9"/>
    <n v="10"/>
    <x v="2"/>
    <s v="NO"/>
    <x v="0"/>
    <s v="Venta Mala"/>
  </r>
  <r>
    <n v="1433579"/>
    <x v="230"/>
    <s v="Bart Watters"/>
    <s v="Westfield 1 Anderson St,Chatswood"/>
    <s v="Sydney"/>
    <s v="NSW"/>
    <x v="0"/>
    <x v="5"/>
    <s v="Alto"/>
    <s v="Fotocopiadora Cando PC940"/>
    <x v="0"/>
    <s v="Bolsa de envoltura"/>
    <x v="0"/>
    <d v="2014-03-18T00:00:00"/>
    <n v="27899"/>
    <n v="44999"/>
    <n v="17100"/>
    <n v="38"/>
    <n v="1709962"/>
    <n v="0.02"/>
    <n v="34199.24"/>
    <n v="1675762.76"/>
    <n v="4900"/>
    <n v="136405"/>
    <n v="17"/>
    <n v="3"/>
    <x v="0"/>
    <s v="SI"/>
    <x v="0"/>
    <s v="Buena Venta"/>
  </r>
  <r>
    <n v="1433579"/>
    <x v="4"/>
    <s v="Christina Vanderzanden"/>
    <s v="188 Pitt Street,Sydney"/>
    <s v="Sydney"/>
    <s v="NSW"/>
    <x v="1"/>
    <x v="0"/>
    <s v="No especificado"/>
    <s v="Artisan 48 Etiquetas"/>
    <x v="2"/>
    <s v="Paquete pequeño"/>
    <x v="0"/>
    <d v="2014-09-17T00:00:00"/>
    <n v="384"/>
    <n v="630"/>
    <n v="246"/>
    <n v="7"/>
    <n v="4410"/>
    <n v="0.01"/>
    <n v="44.1"/>
    <n v="4365.8999999999996"/>
    <n v="50"/>
    <n v="43029"/>
    <n v="13"/>
    <n v="9"/>
    <x v="0"/>
    <s v="NO"/>
    <x v="1"/>
    <s v="Venta Mala"/>
  </r>
  <r>
    <n v="1433579"/>
    <x v="515"/>
    <s v="Edward Becker"/>
    <s v="38/133-145 Castlereagh St,Sydney"/>
    <s v="Sydney"/>
    <s v="NSW"/>
    <x v="0"/>
    <x v="1"/>
    <s v="No especificado"/>
    <s v="Etiquetas Artisan 479"/>
    <x v="0"/>
    <s v="Paquete pequeño"/>
    <x v="0"/>
    <d v="2014-06-28T00:00:00"/>
    <n v="159"/>
    <n v="261"/>
    <n v="102"/>
    <n v="49"/>
    <n v="12789"/>
    <n v="0.09"/>
    <n v="1151.01"/>
    <n v="11637.99"/>
    <n v="50"/>
    <n v="2213"/>
    <n v="27"/>
    <n v="6"/>
    <x v="0"/>
    <s v="NO"/>
    <x v="0"/>
    <s v="Venta Mala"/>
  </r>
  <r>
    <n v="1433579"/>
    <x v="334"/>
    <s v="Annelle Norvell"/>
    <s v="499-501 Lygon Street,Carlton North"/>
    <s v="Melbourne"/>
    <s v="VIC"/>
    <x v="3"/>
    <x v="8"/>
    <s v="No especificado"/>
    <s v="Discos DVD-RAM láser"/>
    <x v="1"/>
    <s v="Caja pequeña"/>
    <x v="0"/>
    <d v="2015-06-09T00:00:00"/>
    <n v="2018"/>
    <n v="3541"/>
    <n v="1523"/>
    <n v="18"/>
    <n v="63738"/>
    <n v="0.01"/>
    <n v="637.38"/>
    <n v="63100.62"/>
    <n v="199"/>
    <n v="16970"/>
    <n v="2"/>
    <n v="6"/>
    <x v="1"/>
    <s v="NO"/>
    <x v="1"/>
    <s v="Venta Mala"/>
  </r>
  <r>
    <n v="1433944"/>
    <x v="274"/>
    <s v="Sashan Harsten"/>
    <s v="53 Riley Street,Woolloomooloo"/>
    <s v="Sydney"/>
    <s v="NSW"/>
    <x v="1"/>
    <x v="0"/>
    <s v="No especificado"/>
    <s v="Lámpara de trabajo polarizada 3Max con brazo de sujeción, gris claro"/>
    <x v="0"/>
    <s v="Caja pequeña"/>
    <x v="0"/>
    <d v="2013-03-16T00:00:00"/>
    <n v="5616"/>
    <n v="13698"/>
    <n v="8082"/>
    <n v="20"/>
    <n v="273960"/>
    <n v="7.0000000000000007E-2"/>
    <n v="19177.2"/>
    <n v="254782.8"/>
    <n v="2449"/>
    <n v="24857"/>
    <n v="14"/>
    <n v="3"/>
    <x v="2"/>
    <s v="SI"/>
    <x v="0"/>
    <s v="Venta Mala"/>
  </r>
  <r>
    <n v="1433944"/>
    <x v="70"/>
    <s v="Harold Pawlan"/>
    <s v="180 High Street,Windsor"/>
    <s v="Melbourne"/>
    <s v="VIC"/>
    <x v="2"/>
    <x v="2"/>
    <s v="Medio"/>
    <s v="Carro de archivos personal multiuso y juego de ruedas, tres compartimentos apilables"/>
    <x v="1"/>
    <s v="Caja grande"/>
    <x v="0"/>
    <d v="2015-03-16T00:00:00"/>
    <n v="1495"/>
    <n v="3476"/>
    <n v="1981"/>
    <n v="10"/>
    <n v="34760"/>
    <n v="0.01"/>
    <n v="347.6"/>
    <n v="34412.400000000001"/>
    <n v="822"/>
    <n v="150290"/>
    <n v="16"/>
    <n v="3"/>
    <x v="1"/>
    <s v="NO"/>
    <x v="0"/>
    <s v="Buena Venta"/>
  </r>
  <r>
    <n v="1433944"/>
    <x v="239"/>
    <s v="Ritsa Hightower"/>
    <s v="1/160 Anzac Parade,Kensington"/>
    <s v="Sydney"/>
    <s v="NSW"/>
    <x v="1"/>
    <x v="1"/>
    <s v="Medio"/>
    <s v="Iluminador fluorescente Artisan Hi-Liter Comfort Grip, tinta amarilla"/>
    <x v="0"/>
    <s v="Caja pequeña"/>
    <x v="0"/>
    <d v="2014-12-05T00:00:00"/>
    <n v="192"/>
    <n v="326"/>
    <n v="134"/>
    <n v="50"/>
    <n v="16300"/>
    <n v="0.02"/>
    <n v="326"/>
    <n v="15974"/>
    <n v="186"/>
    <n v="1471"/>
    <n v="1"/>
    <n v="12"/>
    <x v="0"/>
    <s v="NO"/>
    <x v="1"/>
    <s v="Venta Mala"/>
  </r>
  <r>
    <n v="1433944"/>
    <x v="150"/>
    <s v="Brian Thompson"/>
    <s v="154 Castlereagh St,Sydney"/>
    <s v="Sydney"/>
    <s v="NSW"/>
    <x v="0"/>
    <x v="7"/>
    <s v="No especificado"/>
    <s v="Carro de archivos personal multiuso y juego de ruedas, tres compartimentos apilables"/>
    <x v="0"/>
    <s v="Caja pequeña"/>
    <x v="0"/>
    <d v="2015-02-26T00:00:00"/>
    <n v="1495"/>
    <n v="3476"/>
    <n v="1981"/>
    <n v="33"/>
    <n v="114708"/>
    <n v="0.08"/>
    <n v="9176.64"/>
    <n v="105531.36"/>
    <n v="822"/>
    <n v="150290"/>
    <n v="23"/>
    <n v="2"/>
    <x v="1"/>
    <s v="SI"/>
    <x v="0"/>
    <s v="Buena Venta"/>
  </r>
  <r>
    <n v="1433944"/>
    <x v="153"/>
    <s v="Bart Watters"/>
    <s v="Westfield 1 Anderson St,Chatswood"/>
    <s v="Sydney"/>
    <s v="NSW"/>
    <x v="3"/>
    <x v="5"/>
    <s v="Alto"/>
    <s v="Fotocopiadora Cando PC940"/>
    <x v="1"/>
    <s v="Tambor Jumbo"/>
    <x v="2"/>
    <d v="2014-09-18T00:00:00"/>
    <n v="27899"/>
    <n v="44999"/>
    <n v="17100"/>
    <n v="6"/>
    <n v="269994"/>
    <n v="0.08"/>
    <n v="21599.52"/>
    <n v="248394.48"/>
    <n v="4900"/>
    <n v="104270"/>
    <n v="17"/>
    <n v="9"/>
    <x v="0"/>
    <s v="SI"/>
    <x v="0"/>
    <s v="Buena Venta"/>
  </r>
  <r>
    <n v="1433944"/>
    <x v="381"/>
    <s v="Chuck Magee"/>
    <s v="96 Liverpool St,Sydney"/>
    <s v="Sydney"/>
    <s v="NSW"/>
    <x v="3"/>
    <x v="7"/>
    <s v="Medio"/>
    <s v="Etiquetas Artisan 474"/>
    <x v="0"/>
    <s v="Caja pequeña"/>
    <x v="0"/>
    <d v="2013-11-21T00:00:00"/>
    <n v="184"/>
    <n v="288"/>
    <n v="104"/>
    <n v="38"/>
    <n v="10944"/>
    <n v="0.03"/>
    <n v="328.32"/>
    <n v="10615.68"/>
    <n v="99"/>
    <n v="2295"/>
    <n v="19"/>
    <n v="11"/>
    <x v="2"/>
    <s v="NO"/>
    <x v="1"/>
    <s v="Venta Mala"/>
  </r>
  <r>
    <n v="1433944"/>
    <x v="389"/>
    <s v="Helen Andreada"/>
    <s v="470 Anzac Parade,Kingsford"/>
    <s v="Sydney"/>
    <s v="NSW"/>
    <x v="3"/>
    <x v="0"/>
    <s v="Crítico"/>
    <s v="Carro de archivos personal multiuso y juego de ruedas, tres compartimentos apilables"/>
    <x v="0"/>
    <s v="Bolsa de envoltura"/>
    <x v="0"/>
    <d v="2014-01-26T00:00:00"/>
    <n v="1495"/>
    <n v="3476"/>
    <n v="1981"/>
    <n v="33"/>
    <n v="114708"/>
    <n v="0.03"/>
    <n v="3441.24"/>
    <n v="111266.76"/>
    <n v="822"/>
    <n v="150290"/>
    <n v="24"/>
    <n v="1"/>
    <x v="0"/>
    <s v="SI"/>
    <x v="0"/>
    <s v="Buena Venta"/>
  </r>
  <r>
    <n v="1433944"/>
    <x v="70"/>
    <s v="Harold Pawlan"/>
    <s v="180 High Street,Windsor"/>
    <s v="Melbourne"/>
    <s v="VIC"/>
    <x v="2"/>
    <x v="2"/>
    <s v="Medio"/>
    <s v="Carro de archivos personal multiuso y juego de ruedas, tres compartimentos apilables"/>
    <x v="0"/>
    <s v="Caja pequeña"/>
    <x v="1"/>
    <d v="2015-03-16T00:00:00"/>
    <n v="1495"/>
    <n v="3476"/>
    <n v="1981"/>
    <n v="48"/>
    <n v="166848"/>
    <n v="0.01"/>
    <n v="1668.48"/>
    <n v="165179.51999999999"/>
    <n v="822"/>
    <n v="150290"/>
    <n v="16"/>
    <n v="3"/>
    <x v="1"/>
    <s v="SI"/>
    <x v="0"/>
    <s v="Buena Venta"/>
  </r>
  <r>
    <n v="1433944"/>
    <x v="400"/>
    <s v="Greg Tran"/>
    <s v="Crown Complex,Southbank"/>
    <s v="Melbourne"/>
    <s v="VIC"/>
    <x v="1"/>
    <x v="2"/>
    <s v="Crítico"/>
    <s v="Carro de archivos personal multiuso y juego de ruedas, tres compartimentos apilables"/>
    <x v="1"/>
    <s v="Tambor Jumbo"/>
    <x v="2"/>
    <d v="2015-04-28T00:00:00"/>
    <n v="1495"/>
    <n v="3476"/>
    <n v="1981"/>
    <n v="43"/>
    <n v="149468"/>
    <n v="0.06"/>
    <n v="8968.08"/>
    <n v="140499.92000000001"/>
    <n v="822"/>
    <n v="150290"/>
    <n v="26"/>
    <n v="4"/>
    <x v="1"/>
    <s v="SI"/>
    <x v="1"/>
    <s v="Venta Mala"/>
  </r>
  <r>
    <n v="1434674"/>
    <x v="119"/>
    <s v="Fred Wasserman"/>
    <s v="61 York St,Sydney"/>
    <s v="Sydney"/>
    <s v="NSW"/>
    <x v="0"/>
    <x v="9"/>
    <s v="Bajo"/>
    <s v="Lápices de colores borrables Steady Colorific, 12 unidades"/>
    <x v="0"/>
    <s v="Caja pequeña"/>
    <x v="0"/>
    <d v="2014-01-17T00:00:00"/>
    <n v="190"/>
    <n v="328"/>
    <n v="138"/>
    <n v="8"/>
    <n v="2624"/>
    <n v="0"/>
    <n v="0"/>
    <n v="2624"/>
    <n v="195"/>
    <n v="12147"/>
    <n v="14"/>
    <n v="1"/>
    <x v="0"/>
    <s v="NO"/>
    <x v="0"/>
    <s v="Venta Mala"/>
  </r>
  <r>
    <n v="1435040"/>
    <x v="370"/>
    <s v="Jonathan Howell"/>
    <s v="180 High Street,Windsor"/>
    <s v="Melbourne"/>
    <s v="VIC"/>
    <x v="0"/>
    <x v="2"/>
    <s v="Crítico"/>
    <s v="Xit Papel de computadora en blanco"/>
    <x v="0"/>
    <s v="Caja pequeña"/>
    <x v="1"/>
    <d v="2015-03-17T00:00:00"/>
    <n v="1239"/>
    <n v="1998"/>
    <n v="759"/>
    <n v="11"/>
    <n v="21978"/>
    <n v="0.03"/>
    <n v="659.34"/>
    <n v="21318.66"/>
    <n v="577"/>
    <n v="61316"/>
    <n v="17"/>
    <n v="3"/>
    <x v="1"/>
    <s v="NO"/>
    <x v="1"/>
    <s v="Venta Mala"/>
  </r>
  <r>
    <n v="1435040"/>
    <x v="370"/>
    <s v="Sibella Parks"/>
    <s v="180 High Street,Windsor"/>
    <s v="Melbourne"/>
    <s v="VIC"/>
    <x v="0"/>
    <x v="2"/>
    <s v="Crítico"/>
    <s v="Xit Papel de computadora en blanco"/>
    <x v="0"/>
    <s v="Bolsa de envoltura"/>
    <x v="0"/>
    <d v="2015-03-18T00:00:00"/>
    <n v="1239"/>
    <n v="1998"/>
    <n v="759"/>
    <n v="48"/>
    <n v="95904"/>
    <n v="0.09"/>
    <n v="8631.36"/>
    <n v="87272.639999999999"/>
    <n v="577"/>
    <n v="61316"/>
    <n v="17"/>
    <n v="3"/>
    <x v="1"/>
    <s v="NO"/>
    <x v="1"/>
    <s v="Venta Mala"/>
  </r>
  <r>
    <n v="1435040"/>
    <x v="290"/>
    <s v="George Ashbrook"/>
    <s v="506 Swan Street,Richmond"/>
    <s v="Melbourne"/>
    <s v="VIC"/>
    <x v="1"/>
    <x v="2"/>
    <s v="Alto"/>
    <s v="Fotocopiadora Cando PC940"/>
    <x v="0"/>
    <s v="Caja pequeña"/>
    <x v="0"/>
    <d v="2014-09-22T00:00:00"/>
    <n v="21600"/>
    <n v="44999"/>
    <n v="23399"/>
    <n v="2"/>
    <n v="89998"/>
    <n v="0.08"/>
    <n v="7199.84"/>
    <n v="82798.16"/>
    <n v="2449"/>
    <n v="42620"/>
    <n v="21"/>
    <n v="9"/>
    <x v="0"/>
    <s v="NO"/>
    <x v="1"/>
    <s v="Venta Mala"/>
  </r>
  <r>
    <n v="1435040"/>
    <x v="458"/>
    <s v="Larry Tron"/>
    <s v="4A Lyons St,Strathfield"/>
    <s v="Sydney"/>
    <s v="NSW"/>
    <x v="3"/>
    <x v="0"/>
    <s v="Alto"/>
    <s v="Lápices de colores DrawIt, juego de 48 colores"/>
    <x v="0"/>
    <s v="Caja pequeña"/>
    <x v="0"/>
    <d v="2015-07-07T00:00:00"/>
    <n v="2156"/>
    <n v="3655"/>
    <n v="1499"/>
    <n v="18"/>
    <n v="65790"/>
    <n v="0.03"/>
    <n v="1973.6999999999998"/>
    <n v="63816.3"/>
    <n v="1389"/>
    <n v="112400"/>
    <n v="5"/>
    <n v="7"/>
    <x v="1"/>
    <s v="NO"/>
    <x v="1"/>
    <s v="Venta Mala"/>
  </r>
  <r>
    <n v="1435770"/>
    <x v="340"/>
    <s v="Maria Bertelson"/>
    <s v="1/50-58 Hunter St,Sydney"/>
    <s v="Sydney"/>
    <s v="NSW"/>
    <x v="2"/>
    <x v="11"/>
    <s v="Medio"/>
    <s v="Tijeras de acero inoxidable Apex Desige"/>
    <x v="1"/>
    <s v="Caja grande"/>
    <x v="0"/>
    <d v="2016-01-19T00:00:00"/>
    <n v="342"/>
    <n v="834"/>
    <n v="492"/>
    <n v="10"/>
    <n v="8340"/>
    <n v="0.01"/>
    <n v="83.4"/>
    <n v="8256.6"/>
    <n v="264"/>
    <n v="23971"/>
    <n v="17"/>
    <n v="1"/>
    <x v="3"/>
    <s v="NO"/>
    <x v="0"/>
    <s v="Venta Mala"/>
  </r>
  <r>
    <n v="1435770"/>
    <x v="408"/>
    <s v="Janet Martin"/>
    <s v="24 Addison Rd,Marrickville"/>
    <s v="Sydney"/>
    <s v="NSW"/>
    <x v="1"/>
    <x v="10"/>
    <s v="Crítico"/>
    <s v="Tijeras dobladas de acero inoxidable Apex Design"/>
    <x v="0"/>
    <s v="Bolsa de envoltura"/>
    <x v="0"/>
    <d v="2013-06-08T00:00:00"/>
    <n v="287"/>
    <n v="684"/>
    <n v="397"/>
    <n v="27"/>
    <n v="18468"/>
    <n v="0.01"/>
    <n v="184.68"/>
    <n v="18283.32"/>
    <n v="442"/>
    <n v="23903"/>
    <n v="7"/>
    <n v="6"/>
    <x v="2"/>
    <s v="NO"/>
    <x v="0"/>
    <s v="Venta Mala"/>
  </r>
  <r>
    <n v="1435770"/>
    <x v="336"/>
    <s v="Craig Carroll"/>
    <s v="99 Lygon Street,East Brunswick"/>
    <s v="Melbourne"/>
    <s v="VIC"/>
    <x v="2"/>
    <x v="2"/>
    <s v="Alto"/>
    <s v="Teclado TechSavi Internet Navigator"/>
    <x v="0"/>
    <s v="Bolsa de envoltura"/>
    <x v="0"/>
    <d v="2015-12-09T00:00:00"/>
    <n v="651"/>
    <n v="3098"/>
    <n v="2447"/>
    <n v="24"/>
    <n v="74352"/>
    <n v="0.04"/>
    <n v="2974.08"/>
    <n v="71377.919999999998"/>
    <n v="650"/>
    <n v="21779"/>
    <n v="9"/>
    <n v="12"/>
    <x v="1"/>
    <s v="NO"/>
    <x v="1"/>
    <s v="Venta Mala"/>
  </r>
  <r>
    <n v="1436135"/>
    <x v="596"/>
    <s v="Sibella Parks"/>
    <s v="180 High Street,Windsor"/>
    <s v="Melbourne"/>
    <s v="VIC"/>
    <x v="2"/>
    <x v="2"/>
    <s v="Bajo"/>
    <s v="Teclado en una caja Alto"/>
    <x v="0"/>
    <s v="Bolsa de envoltura"/>
    <x v="1"/>
    <d v="2015-03-21T00:00:00"/>
    <n v="640"/>
    <n v="2910"/>
    <n v="2270"/>
    <n v="11"/>
    <n v="32010"/>
    <n v="0.06"/>
    <n v="1920.6"/>
    <n v="30089.4"/>
    <n v="400"/>
    <n v="132805"/>
    <n v="20"/>
    <n v="3"/>
    <x v="1"/>
    <s v="NO"/>
    <x v="1"/>
    <s v="Venta Mala"/>
  </r>
  <r>
    <n v="1436135"/>
    <x v="324"/>
    <s v="John Lucas"/>
    <s v="188 Pitt Street,Sydney"/>
    <s v="Sydney"/>
    <s v="NSW"/>
    <x v="1"/>
    <x v="0"/>
    <s v="No especificado"/>
    <s v="Teclado en una caja Alto"/>
    <x v="0"/>
    <s v="Caja pequeña"/>
    <x v="0"/>
    <d v="2016-05-22T00:00:00"/>
    <n v="640"/>
    <n v="2910"/>
    <n v="2270"/>
    <n v="8"/>
    <n v="23280"/>
    <n v="0.06"/>
    <n v="1396.8"/>
    <n v="21883.200000000001"/>
    <n v="400"/>
    <n v="132805"/>
    <n v="21"/>
    <n v="5"/>
    <x v="3"/>
    <s v="NO"/>
    <x v="1"/>
    <s v="Venta Mala"/>
  </r>
  <r>
    <n v="1436135"/>
    <x v="613"/>
    <s v="Nathan Mautz"/>
    <s v="412 Brunswick St,Fitzroy"/>
    <s v="Melbourne"/>
    <s v="VIC"/>
    <x v="0"/>
    <x v="2"/>
    <s v="Alto"/>
    <s v="Carpetas colgantes artesanales"/>
    <x v="0"/>
    <s v="Caja pequeña"/>
    <x v="0"/>
    <d v="2015-06-06T00:00:00"/>
    <n v="365"/>
    <n v="598"/>
    <n v="233"/>
    <n v="11"/>
    <n v="6578"/>
    <n v="0.02"/>
    <n v="131.56"/>
    <n v="6446.44"/>
    <n v="149"/>
    <n v="15982"/>
    <n v="1"/>
    <n v="6"/>
    <x v="1"/>
    <s v="NO"/>
    <x v="1"/>
    <s v="Venta Mala"/>
  </r>
  <r>
    <n v="1436135"/>
    <x v="492"/>
    <s v="Andrew Allen"/>
    <s v="797 Botany Rd,Rosebery"/>
    <s v="Sydney"/>
    <s v="NSW"/>
    <x v="1"/>
    <x v="3"/>
    <s v="Crítico"/>
    <s v="Carpetas colgantes artesanales"/>
    <x v="0"/>
    <s v="Caja pequeña"/>
    <x v="0"/>
    <d v="2013-09-03T00:00:00"/>
    <n v="365"/>
    <n v="598"/>
    <n v="233"/>
    <n v="42"/>
    <n v="25116"/>
    <n v="0.04"/>
    <n v="1004.64"/>
    <n v="24111.360000000001"/>
    <n v="149"/>
    <n v="8471"/>
    <n v="2"/>
    <n v="9"/>
    <x v="2"/>
    <s v="NO"/>
    <x v="0"/>
    <s v="Venta Mala"/>
  </r>
  <r>
    <n v="1436501"/>
    <x v="365"/>
    <s v="Astrea Jones"/>
    <s v="485 Crown St,Surry Hills"/>
    <s v="Sydney"/>
    <s v="NSW"/>
    <x v="1"/>
    <x v="9"/>
    <s v="Bajo"/>
    <s v="Resaltadores de acento principales constantes"/>
    <x v="0"/>
    <s v="Caja pequeña"/>
    <x v="0"/>
    <d v="2015-03-26T00:00:00"/>
    <n v="375"/>
    <n v="708"/>
    <n v="333"/>
    <n v="40"/>
    <n v="28320"/>
    <n v="0"/>
    <n v="0"/>
    <n v="28320"/>
    <n v="235"/>
    <n v="27836"/>
    <n v="24"/>
    <n v="3"/>
    <x v="1"/>
    <s v="NO"/>
    <x v="0"/>
    <s v="Venta Mala"/>
  </r>
  <r>
    <n v="1436866"/>
    <x v="103"/>
    <s v="Saphhira Shifley"/>
    <s v="Westfield Miranda, 600 Kingsway,Miranda"/>
    <s v="Sydney"/>
    <s v="NSW"/>
    <x v="3"/>
    <x v="11"/>
    <s v="Medio"/>
    <s v="Tijeras de acero inoxidable preferidas de Apex"/>
    <x v="0"/>
    <s v="Paquete pequeño"/>
    <x v="0"/>
    <d v="2015-01-21T00:00:00"/>
    <n v="250"/>
    <n v="568"/>
    <n v="318"/>
    <n v="22"/>
    <n v="12496"/>
    <n v="0.02"/>
    <n v="249.92000000000002"/>
    <n v="12246.08"/>
    <n v="360"/>
    <n v="27329"/>
    <n v="20"/>
    <n v="1"/>
    <x v="1"/>
    <s v="NO"/>
    <x v="1"/>
    <s v="Venta Mala"/>
  </r>
  <r>
    <n v="1436866"/>
    <x v="349"/>
    <s v="Grant Thornton"/>
    <s v="98 Holdsworth Street,Woollahra"/>
    <s v="Sydney"/>
    <s v="NSW"/>
    <x v="0"/>
    <x v="1"/>
    <s v="No especificado"/>
    <s v="Contestador automático digital 1726"/>
    <x v="0"/>
    <s v="Caja pequeña"/>
    <x v="0"/>
    <d v="2013-09-12T00:00:00"/>
    <n v="882"/>
    <n v="2099"/>
    <n v="1217"/>
    <n v="27"/>
    <n v="56673"/>
    <n v="0.03"/>
    <n v="1700.1899999999998"/>
    <n v="54972.81"/>
    <n v="481"/>
    <n v="41004"/>
    <n v="10"/>
    <n v="9"/>
    <x v="2"/>
    <s v="NO"/>
    <x v="1"/>
    <s v="Venta Mala"/>
  </r>
  <r>
    <n v="1436866"/>
    <x v="30"/>
    <s v="Valerie Dominguez"/>
    <s v="152 Bunnerong Road,Eastgardens"/>
    <s v="Sydney"/>
    <s v="NSW"/>
    <x v="0"/>
    <x v="0"/>
    <s v="No especificado"/>
    <s v="Carpetas colgantes artesanales"/>
    <x v="0"/>
    <s v="Caja pequeña"/>
    <x v="0"/>
    <d v="2013-08-17T00:00:00"/>
    <n v="365"/>
    <n v="598"/>
    <n v="233"/>
    <n v="27"/>
    <n v="16146"/>
    <n v="0.03"/>
    <n v="484.38"/>
    <n v="15661.62"/>
    <n v="149"/>
    <n v="16008"/>
    <n v="17"/>
    <n v="8"/>
    <x v="2"/>
    <s v="NO"/>
    <x v="0"/>
    <s v="Venta Mala"/>
  </r>
  <r>
    <n v="1437231"/>
    <x v="614"/>
    <s v="Emily Grady"/>
    <s v="359 Crown Street,Surry Hills"/>
    <s v="Sydney"/>
    <s v="NSW"/>
    <x v="1"/>
    <x v="3"/>
    <s v="Bajo"/>
    <s v="Fotocopiadora HFX LaserJet 3310"/>
    <x v="1"/>
    <s v="Caja pequeña"/>
    <x v="0"/>
    <d v="2015-11-06T00:00:00"/>
    <n v="37799"/>
    <n v="59999"/>
    <n v="22200"/>
    <n v="8"/>
    <n v="479992"/>
    <n v="0.01"/>
    <n v="4799.92"/>
    <n v="475192.08"/>
    <n v="2449"/>
    <n v="270541"/>
    <n v="6"/>
    <n v="11"/>
    <x v="1"/>
    <s v="SI"/>
    <x v="1"/>
    <s v="Venta Mala"/>
  </r>
  <r>
    <n v="1437231"/>
    <x v="16"/>
    <s v="Brian DeCherney"/>
    <s v="523 King St,Newtown"/>
    <s v="Sydney"/>
    <s v="NSW"/>
    <x v="1"/>
    <x v="6"/>
    <s v="Medio"/>
    <s v="Papel Pergamino Alto, Colores Surtidos"/>
    <x v="0"/>
    <s v="Caja pequeña"/>
    <x v="0"/>
    <d v="2015-05-25T00:00:00"/>
    <n v="459"/>
    <n v="728"/>
    <n v="269"/>
    <n v="42"/>
    <n v="30576"/>
    <n v="0.06"/>
    <n v="1834.56"/>
    <n v="28741.439999999999"/>
    <n v="1115"/>
    <n v="29841"/>
    <n v="18"/>
    <n v="5"/>
    <x v="1"/>
    <s v="NO"/>
    <x v="1"/>
    <s v="Venta Mala"/>
  </r>
  <r>
    <n v="1437231"/>
    <x v="94"/>
    <s v="Mick Brown"/>
    <s v="523 King St,Newtown"/>
    <s v="Sydney"/>
    <s v="NSW"/>
    <x v="0"/>
    <x v="6"/>
    <s v="Crítico"/>
    <s v="Aglutinantes de polietileno duraderos artesanales"/>
    <x v="0"/>
    <s v="Caja pequeña"/>
    <x v="0"/>
    <d v="2013-03-28T00:00:00"/>
    <n v="337"/>
    <n v="553"/>
    <n v="216"/>
    <n v="16"/>
    <n v="8848"/>
    <n v="0.04"/>
    <n v="353.92"/>
    <n v="8494.08"/>
    <n v="698"/>
    <n v="4040"/>
    <n v="26"/>
    <n v="3"/>
    <x v="2"/>
    <s v="NO"/>
    <x v="0"/>
    <s v="Venta Mala"/>
  </r>
  <r>
    <n v="1437262"/>
    <x v="368"/>
    <s v="Greg Tran"/>
    <s v="Crown Complex,Southbank"/>
    <s v="Melbourne"/>
    <s v="VIC"/>
    <x v="1"/>
    <x v="2"/>
    <s v="Bajo"/>
    <s v="Hojas de notas de EcoTones"/>
    <x v="1"/>
    <s v="Caja grande"/>
    <x v="0"/>
    <d v="2015-04-28T00:00:00"/>
    <n v="252"/>
    <n v="400"/>
    <n v="148"/>
    <n v="48"/>
    <n v="19200"/>
    <n v="0.08"/>
    <n v="1536"/>
    <n v="17664"/>
    <n v="130"/>
    <n v="13252"/>
    <n v="27"/>
    <n v="4"/>
    <x v="1"/>
    <s v="NO"/>
    <x v="1"/>
    <s v="Venta Mala"/>
  </r>
  <r>
    <n v="1437962"/>
    <x v="222"/>
    <s v="Kean Thornton"/>
    <s v="Westfield Sydney,Sydney"/>
    <s v="Sydney"/>
    <s v="NSW"/>
    <x v="3"/>
    <x v="1"/>
    <s v="Alto"/>
    <s v="Bandas elásticas embolsadas"/>
    <x v="0"/>
    <s v="Bolsa de envoltura"/>
    <x v="0"/>
    <d v="2016-07-18T00:00:00"/>
    <n v="24"/>
    <n v="126"/>
    <n v="102"/>
    <n v="26"/>
    <n v="3276"/>
    <n v="7.0000000000000007E-2"/>
    <n v="229.32000000000002"/>
    <n v="3046.68"/>
    <n v="70"/>
    <n v="41439"/>
    <n v="17"/>
    <n v="7"/>
    <x v="3"/>
    <s v="NO"/>
    <x v="1"/>
    <s v="Venta Mala"/>
  </r>
  <r>
    <n v="1437962"/>
    <x v="106"/>
    <s v="Sandra Glassco"/>
    <s v="224A Gertrude St,Fitzroy"/>
    <s v="Melbourne"/>
    <s v="VIC"/>
    <x v="3"/>
    <x v="2"/>
    <s v="Crítico"/>
    <s v="Bolsillos de carpeta de poliéster artesanal"/>
    <x v="0"/>
    <s v="Paquete pequeño"/>
    <x v="0"/>
    <d v="2014-02-16T00:00:00"/>
    <n v="226"/>
    <n v="358"/>
    <n v="132"/>
    <n v="16"/>
    <n v="5728"/>
    <n v="0.03"/>
    <n v="171.84"/>
    <n v="5556.16"/>
    <n v="547"/>
    <n v="4049"/>
    <n v="15"/>
    <n v="2"/>
    <x v="0"/>
    <s v="NO"/>
    <x v="1"/>
    <s v="Venta Mala"/>
  </r>
  <r>
    <n v="1438327"/>
    <x v="25"/>
    <s v="Grant Thornton"/>
    <s v="88 Oxford St,Woollahra"/>
    <s v="Sydney"/>
    <s v="NSW"/>
    <x v="3"/>
    <x v="13"/>
    <s v="No especificado"/>
    <s v="Etiquetas de encuadernación artesanal"/>
    <x v="0"/>
    <s v="Caja pequeña"/>
    <x v="0"/>
    <d v="2014-02-27T00:00:00"/>
    <n v="245"/>
    <n v="389"/>
    <n v="144"/>
    <n v="10"/>
    <n v="3890"/>
    <n v="0.06"/>
    <n v="233.39999999999998"/>
    <n v="3656.6"/>
    <n v="701"/>
    <n v="10144"/>
    <n v="25"/>
    <n v="2"/>
    <x v="0"/>
    <s v="NO"/>
    <x v="0"/>
    <s v="Venta Mala"/>
  </r>
  <r>
    <n v="1438327"/>
    <x v="365"/>
    <s v="Brad Norvell"/>
    <s v="120 Hardware St,Melbourne"/>
    <s v="Melbourne"/>
    <s v="VIC"/>
    <x v="3"/>
    <x v="2"/>
    <s v="Medio"/>
    <s v="Sacapuntas Smiths SlimLine"/>
    <x v="0"/>
    <s v="Caja pequeña"/>
    <x v="0"/>
    <d v="2015-03-25T00:00:00"/>
    <n v="479"/>
    <n v="1197"/>
    <n v="718"/>
    <n v="32"/>
    <n v="38304"/>
    <n v="0.09"/>
    <n v="3447.3599999999997"/>
    <n v="34856.639999999999"/>
    <n v="581"/>
    <n v="4592"/>
    <n v="24"/>
    <n v="3"/>
    <x v="1"/>
    <s v="NO"/>
    <x v="0"/>
    <s v="Venta Mala"/>
  </r>
  <r>
    <n v="1438692"/>
    <x v="22"/>
    <s v="Thomas Boland"/>
    <s v="3/219 Canley Vale Road,Canley Heights"/>
    <s v="Sydney"/>
    <s v="NSW"/>
    <x v="1"/>
    <x v="4"/>
    <s v="Medio"/>
    <s v="Bolsillos de carpeta de poliéster artesanal"/>
    <x v="0"/>
    <s v="Caja pequeña"/>
    <x v="0"/>
    <d v="2015-05-24T00:00:00"/>
    <n v="226"/>
    <n v="358"/>
    <n v="132"/>
    <n v="7"/>
    <n v="2506"/>
    <n v="0.06"/>
    <n v="150.35999999999999"/>
    <n v="2355.64"/>
    <n v="547"/>
    <n v="2542"/>
    <n v="22"/>
    <n v="5"/>
    <x v="1"/>
    <s v="NO"/>
    <x v="0"/>
    <s v="Venta Mala"/>
  </r>
  <r>
    <n v="1438692"/>
    <x v="401"/>
    <s v="Christina Vanderzanden"/>
    <s v="188 Pitt Street,Sydney"/>
    <s v="Sydney"/>
    <s v="NSW"/>
    <x v="3"/>
    <x v="0"/>
    <s v="Alto"/>
    <s v="Papel Pergamino Alto, Colores Surtidos"/>
    <x v="1"/>
    <s v="Paquete pequeño"/>
    <x v="0"/>
    <d v="2016-09-20T00:00:00"/>
    <n v="459"/>
    <n v="728"/>
    <n v="269"/>
    <n v="30"/>
    <n v="21840"/>
    <n v="0.08"/>
    <n v="1747.2"/>
    <n v="20092.8"/>
    <n v="1115"/>
    <n v="50050"/>
    <n v="13"/>
    <n v="9"/>
    <x v="3"/>
    <s v="NO"/>
    <x v="0"/>
    <s v="Venta Mala"/>
  </r>
  <r>
    <n v="1439423"/>
    <x v="130"/>
    <s v="Karl Brown"/>
    <s v="470 Anzac Parade,Kingsford"/>
    <s v="Sydney"/>
    <s v="NSW"/>
    <x v="2"/>
    <x v="0"/>
    <s v="Medio"/>
    <s v="Impresora matricial Emerson LQ-870"/>
    <x v="0"/>
    <s v="Caja pequeña"/>
    <x v="0"/>
    <d v="2013-07-26T00:00:00"/>
    <n v="21961"/>
    <n v="53564"/>
    <n v="31603"/>
    <n v="32"/>
    <n v="1714048"/>
    <n v="0.05"/>
    <n v="85702.400000000009"/>
    <n v="1628345.6"/>
    <n v="1470"/>
    <n v="11246"/>
    <n v="24"/>
    <n v="7"/>
    <x v="2"/>
    <s v="SI"/>
    <x v="0"/>
    <s v="Venta Mala"/>
  </r>
  <r>
    <n v="1439423"/>
    <x v="477"/>
    <s v="Maya Herman"/>
    <s v="273 George Street,Sydney"/>
    <s v="Sydney"/>
    <s v="NSW"/>
    <x v="1"/>
    <x v="9"/>
    <s v="Alto"/>
    <s v="Artisan 48 Etiquetas"/>
    <x v="0"/>
    <s v="Caja pequeña"/>
    <x v="0"/>
    <d v="2015-01-15T00:00:00"/>
    <n v="384"/>
    <n v="630"/>
    <n v="246"/>
    <n v="43"/>
    <n v="27090"/>
    <n v="0.08"/>
    <n v="2167.1999999999998"/>
    <n v="24922.799999999999"/>
    <n v="50"/>
    <n v="19199"/>
    <n v="14"/>
    <n v="1"/>
    <x v="1"/>
    <s v="NO"/>
    <x v="0"/>
    <s v="Venta Mala"/>
  </r>
  <r>
    <n v="1439423"/>
    <x v="421"/>
    <s v="Philip Brown"/>
    <s v="499-501 Lygon Street,Carlton North"/>
    <s v="Melbourne"/>
    <s v="VIC"/>
    <x v="3"/>
    <x v="8"/>
    <s v="Crítico"/>
    <s v="Aglutinantes de polietileno duraderos artesanales"/>
    <x v="1"/>
    <s v="Caja mediana"/>
    <x v="0"/>
    <d v="2014-09-13T00:00:00"/>
    <n v="337"/>
    <n v="553"/>
    <n v="216"/>
    <n v="8"/>
    <n v="4424"/>
    <n v="0.09"/>
    <n v="398.15999999999997"/>
    <n v="4025.84"/>
    <n v="698"/>
    <n v="15259"/>
    <n v="11"/>
    <n v="9"/>
    <x v="0"/>
    <s v="NO"/>
    <x v="1"/>
    <s v="Venta Mala"/>
  </r>
  <r>
    <n v="1439423"/>
    <x v="253"/>
    <s v="Erin Creighton"/>
    <s v="523 King St,Newtown"/>
    <s v="Sydney"/>
    <s v="NSW"/>
    <x v="2"/>
    <x v="6"/>
    <s v="Medio"/>
    <s v="Juego de lápices de dibujo Pizazz"/>
    <x v="0"/>
    <s v="Bolsa de envoltura"/>
    <x v="0"/>
    <d v="2015-03-27T00:00:00"/>
    <n v="153"/>
    <n v="278"/>
    <n v="125"/>
    <n v="47"/>
    <n v="13066"/>
    <n v="0.01"/>
    <n v="130.66"/>
    <n v="12935.34"/>
    <n v="134"/>
    <n v="9586"/>
    <n v="25"/>
    <n v="3"/>
    <x v="1"/>
    <s v="NO"/>
    <x v="0"/>
    <s v="Venta Mala"/>
  </r>
  <r>
    <n v="1439788"/>
    <x v="615"/>
    <s v="Annie Cyprus"/>
    <s v="180 High Street,Windsor"/>
    <s v="Melbourne"/>
    <s v="VIC"/>
    <x v="1"/>
    <x v="2"/>
    <s v="Crítico"/>
    <s v="Juego de lápices de dibujo Pizazz"/>
    <x v="1"/>
    <s v="Caja pequeña"/>
    <x v="0"/>
    <d v="2015-04-19T00:00:00"/>
    <n v="153"/>
    <n v="278"/>
    <n v="125"/>
    <n v="44"/>
    <n v="12232"/>
    <n v="0.09"/>
    <n v="1100.8799999999999"/>
    <n v="11131.12"/>
    <n v="134"/>
    <n v="3187"/>
    <n v="17"/>
    <n v="4"/>
    <x v="1"/>
    <s v="NO"/>
    <x v="0"/>
    <s v="Venta Mala"/>
  </r>
  <r>
    <n v="1440153"/>
    <x v="215"/>
    <s v="Valerie Mitchum"/>
    <s v="Westfield Sydney,Sydney"/>
    <s v="Sydney"/>
    <s v="NSW"/>
    <x v="2"/>
    <x v="1"/>
    <s v="Bajo"/>
    <s v="Impresora de inyección de tinta a color Cando S750"/>
    <x v="0"/>
    <s v="Caja pequeña"/>
    <x v="0"/>
    <d v="2015-04-05T00:00:00"/>
    <n v="7500"/>
    <n v="12097"/>
    <n v="4597"/>
    <n v="32"/>
    <n v="387104"/>
    <n v="0.01"/>
    <n v="3871.04"/>
    <n v="383232.96"/>
    <n v="2630"/>
    <n v="420944"/>
    <n v="4"/>
    <n v="4"/>
    <x v="1"/>
    <s v="SI"/>
    <x v="1"/>
    <s v="Venta Mala"/>
  </r>
  <r>
    <n v="1440153"/>
    <x v="437"/>
    <s v="Denise Monton"/>
    <s v="Shop 1 797 Botany Rd,Rosebery"/>
    <s v="Sydney"/>
    <s v="NSW"/>
    <x v="1"/>
    <x v="3"/>
    <s v="Crítico"/>
    <s v="Impresora de inyección de tinta a color Cando S750"/>
    <x v="0"/>
    <s v="Paquete pequeño"/>
    <x v="0"/>
    <d v="2015-06-27T00:00:00"/>
    <n v="7500"/>
    <n v="12097"/>
    <n v="4597"/>
    <n v="35"/>
    <n v="423395"/>
    <n v="0.02"/>
    <n v="8467.9"/>
    <n v="414927.1"/>
    <n v="2630"/>
    <n v="270543"/>
    <n v="25"/>
    <n v="6"/>
    <x v="1"/>
    <s v="SI"/>
    <x v="1"/>
    <s v="Venta Mala"/>
  </r>
  <r>
    <n v="1440153"/>
    <x v="162"/>
    <s v="Dave Hallsten"/>
    <s v="1 John St,Waterloo"/>
    <s v="Sydney"/>
    <s v="NSW"/>
    <x v="1"/>
    <x v="13"/>
    <s v="Bajo"/>
    <s v="Carpetas colgantes artesanales"/>
    <x v="0"/>
    <s v="Bolsa de envoltura"/>
    <x v="0"/>
    <d v="2015-08-08T00:00:00"/>
    <n v="365"/>
    <n v="598"/>
    <n v="233"/>
    <n v="41"/>
    <n v="24518"/>
    <n v="0.03"/>
    <n v="735.54"/>
    <n v="23782.46"/>
    <n v="149"/>
    <n v="12619"/>
    <n v="3"/>
    <n v="8"/>
    <x v="1"/>
    <s v="NO"/>
    <x v="0"/>
    <s v="Venta Mala"/>
  </r>
  <r>
    <n v="1440518"/>
    <x v="104"/>
    <s v="Christopher Schild"/>
    <s v="4A Lyons St,Strathfield"/>
    <s v="Sydney"/>
    <s v="NSW"/>
    <x v="1"/>
    <x v="0"/>
    <s v="Crítico"/>
    <s v="Cubos de Memo Alto"/>
    <x v="0"/>
    <s v="Caja pequeña"/>
    <x v="0"/>
    <d v="2013-05-06T00:00:00"/>
    <n v="332"/>
    <n v="518"/>
    <n v="186"/>
    <n v="1"/>
    <n v="518"/>
    <n v="0.05"/>
    <n v="25.900000000000002"/>
    <n v="492.1"/>
    <n v="204"/>
    <n v="60540"/>
    <n v="5"/>
    <n v="5"/>
    <x v="2"/>
    <s v="NO"/>
    <x v="1"/>
    <s v="Venta Mala"/>
  </r>
  <r>
    <n v="1440518"/>
    <x v="616"/>
    <s v="Barry Dennamed"/>
    <s v="1737 Botany Rd,Banksmeadow"/>
    <s v="Sydney"/>
    <s v="NSW"/>
    <x v="0"/>
    <x v="5"/>
    <s v="Alto"/>
    <s v="Lápices de colores Lumi"/>
    <x v="1"/>
    <s v="Caja pequeña"/>
    <x v="0"/>
    <d v="2016-02-14T00:00:00"/>
    <n v="522"/>
    <n v="985"/>
    <n v="463"/>
    <n v="27"/>
    <n v="26595"/>
    <n v="0"/>
    <n v="0"/>
    <n v="26595"/>
    <n v="482"/>
    <n v="51829"/>
    <n v="12"/>
    <n v="2"/>
    <x v="3"/>
    <s v="NO"/>
    <x v="1"/>
    <s v="Venta Mala"/>
  </r>
  <r>
    <n v="1440518"/>
    <x v="253"/>
    <s v="Ed Braxton"/>
    <s v="499-501 Lygon Street,Carlton North"/>
    <s v="Melbourne"/>
    <s v="VIC"/>
    <x v="1"/>
    <x v="8"/>
    <s v="Bajo"/>
    <s v="Teclado Beekin de 105 teclas negro"/>
    <x v="0"/>
    <s v="Caja pequeña"/>
    <x v="0"/>
    <d v="2015-03-27T00:00:00"/>
    <n v="639"/>
    <n v="1998"/>
    <n v="1359"/>
    <n v="8"/>
    <n v="15984"/>
    <n v="0.05"/>
    <n v="799.2"/>
    <n v="15184.8"/>
    <n v="400"/>
    <n v="92102"/>
    <n v="25"/>
    <n v="3"/>
    <x v="1"/>
    <s v="NO"/>
    <x v="0"/>
    <s v="Buena Venta"/>
  </r>
  <r>
    <n v="1440884"/>
    <x v="59"/>
    <s v="Raymond Fair"/>
    <s v="188 Pitt Street,Sydney"/>
    <s v="Sydney"/>
    <s v="NSW"/>
    <x v="3"/>
    <x v="0"/>
    <s v="Alto"/>
    <s v="Cubos de Memo Alto"/>
    <x v="0"/>
    <s v="Paquete pequeño"/>
    <x v="0"/>
    <d v="2013-07-05T00:00:00"/>
    <n v="332"/>
    <n v="518"/>
    <n v="186"/>
    <n v="19"/>
    <n v="9842"/>
    <n v="0.08"/>
    <n v="787.36"/>
    <n v="9054.64"/>
    <n v="204"/>
    <n v="12871"/>
    <n v="4"/>
    <n v="7"/>
    <x v="2"/>
    <s v="NO"/>
    <x v="1"/>
    <s v="Venta Mala"/>
  </r>
  <r>
    <n v="1440884"/>
    <x v="15"/>
    <s v="Bill Stewart"/>
    <s v="188 Pitt Street,Sydney"/>
    <s v="Sydney"/>
    <s v="NSW"/>
    <x v="1"/>
    <x v="0"/>
    <s v="Crítico"/>
    <s v="Etiquetas Artisan 474"/>
    <x v="1"/>
    <s v="Caja mediana"/>
    <x v="0"/>
    <d v="2015-05-13T00:00:00"/>
    <n v="184"/>
    <n v="288"/>
    <n v="104"/>
    <n v="10"/>
    <n v="2880"/>
    <n v="0"/>
    <n v="0"/>
    <n v="2880"/>
    <n v="99"/>
    <n v="7051"/>
    <n v="11"/>
    <n v="5"/>
    <x v="1"/>
    <s v="NO"/>
    <x v="1"/>
    <s v="Venta Mala"/>
  </r>
  <r>
    <n v="1440884"/>
    <x v="407"/>
    <s v="Naresj Patel"/>
    <s v="106 Ebley Street,Bondi Junction"/>
    <s v="Sydney"/>
    <s v="NSW"/>
    <x v="3"/>
    <x v="9"/>
    <s v="No especificado"/>
    <s v="Hojas de notas sin acolchado"/>
    <x v="0"/>
    <s v="Bolsa de envoltura"/>
    <x v="0"/>
    <d v="2015-09-17T00:00:00"/>
    <n v="259"/>
    <n v="398"/>
    <n v="139"/>
    <n v="17"/>
    <n v="6766"/>
    <n v="0.09"/>
    <n v="608.93999999999994"/>
    <n v="6157.06"/>
    <n v="297"/>
    <n v="1061"/>
    <n v="17"/>
    <n v="9"/>
    <x v="1"/>
    <s v="NO"/>
    <x v="0"/>
    <s v="Venta Mala"/>
  </r>
  <r>
    <n v="1441249"/>
    <x v="117"/>
    <s v="Todd Boyes"/>
    <s v="Wskield Miranda, 600 Kingsway,Miranda"/>
    <s v="Sydney"/>
    <s v="NSW"/>
    <x v="3"/>
    <x v="1"/>
    <s v="Bajo"/>
    <s v="Rotafolio Artesanal Carpeta de Caballete, Negro"/>
    <x v="0"/>
    <s v="Bolsa de envoltura"/>
    <x v="0"/>
    <d v="2014-12-29T00:00:00"/>
    <n v="1388"/>
    <n v="2238"/>
    <n v="850"/>
    <n v="47"/>
    <n v="105186"/>
    <n v="0.01"/>
    <n v="1051.8600000000001"/>
    <n v="104134.14"/>
    <n v="1510"/>
    <n v="95171"/>
    <n v="27"/>
    <n v="12"/>
    <x v="0"/>
    <s v="SI"/>
    <x v="0"/>
    <s v="Buena Venta"/>
  </r>
  <r>
    <n v="1441614"/>
    <x v="93"/>
    <s v="Carol Triggs"/>
    <s v="105 Pitt St,Sydney"/>
    <s v="Sydney"/>
    <s v="NSW"/>
    <x v="3"/>
    <x v="13"/>
    <s v="No especificado"/>
    <s v="Aglutinantes de polietileno duraderos artesanales"/>
    <x v="0"/>
    <s v="Bolsa de envoltura"/>
    <x v="0"/>
    <d v="2015-04-09T00:00:00"/>
    <n v="337"/>
    <n v="553"/>
    <n v="216"/>
    <n v="14"/>
    <n v="7742"/>
    <n v="0"/>
    <n v="0"/>
    <n v="7742"/>
    <n v="698"/>
    <n v="5227"/>
    <n v="8"/>
    <n v="4"/>
    <x v="1"/>
    <s v="NO"/>
    <x v="1"/>
    <s v="Venta Mala"/>
  </r>
  <r>
    <n v="1441614"/>
    <x v="15"/>
    <s v="Bill Stewart"/>
    <s v="188 Pitt Street,Sydney"/>
    <s v="Sydney"/>
    <s v="NSW"/>
    <x v="3"/>
    <x v="0"/>
    <s v="Medio"/>
    <s v="Aglutinantes de polietileno duraderos artesanales"/>
    <x v="0"/>
    <s v="Bolsa de envoltura"/>
    <x v="0"/>
    <d v="2015-05-13T00:00:00"/>
    <n v="337"/>
    <n v="553"/>
    <n v="216"/>
    <n v="36"/>
    <n v="19908"/>
    <n v="0.04"/>
    <n v="796.32"/>
    <n v="19111.68"/>
    <n v="698"/>
    <n v="45147"/>
    <n v="11"/>
    <n v="5"/>
    <x v="1"/>
    <s v="NO"/>
    <x v="1"/>
    <s v="Venta Mala"/>
  </r>
  <r>
    <n v="1441614"/>
    <x v="617"/>
    <s v="Michael Oakman"/>
    <s v="8 Rankins Lane ,Melbourne"/>
    <s v="Melbourne"/>
    <s v="VIC"/>
    <x v="0"/>
    <x v="2"/>
    <s v="Crítico"/>
    <s v="Artisan 48 Etiquetas"/>
    <x v="1"/>
    <s v="Caja pequeña"/>
    <x v="0"/>
    <d v="2015-08-01T00:00:00"/>
    <n v="384"/>
    <n v="630"/>
    <n v="246"/>
    <n v="23"/>
    <n v="14490"/>
    <n v="0.02"/>
    <n v="289.8"/>
    <n v="14200.2"/>
    <n v="50"/>
    <n v="14050"/>
    <n v="21"/>
    <n v="8"/>
    <x v="1"/>
    <s v="NO"/>
    <x v="0"/>
    <s v="Venta Mala"/>
  </r>
  <r>
    <n v="1441614"/>
    <x v="618"/>
    <s v="Erin Creighton"/>
    <s v="523 King St,Newtown"/>
    <s v="Sydney"/>
    <s v="NSW"/>
    <x v="1"/>
    <x v="6"/>
    <s v="Crítico"/>
    <s v="Carpetas colgantes artesanales"/>
    <x v="0"/>
    <s v="Bolsa de envoltura"/>
    <x v="0"/>
    <d v="2015-03-21T00:00:00"/>
    <n v="365"/>
    <n v="598"/>
    <n v="233"/>
    <n v="35"/>
    <n v="20930"/>
    <n v="0.09"/>
    <n v="1883.6999999999998"/>
    <n v="19046.3"/>
    <n v="149"/>
    <n v="11410"/>
    <n v="19"/>
    <n v="3"/>
    <x v="1"/>
    <s v="NO"/>
    <x v="1"/>
    <s v="Venta Mala"/>
  </r>
  <r>
    <n v="1441614"/>
    <x v="11"/>
    <s v="Alex Russell"/>
    <s v="99 Lygon Street,East Brunswick"/>
    <s v="Melbourne"/>
    <s v="VIC"/>
    <x v="1"/>
    <x v="2"/>
    <s v="Alto"/>
    <s v="Etiquetas Artisan 478"/>
    <x v="0"/>
    <s v="Bolsa de envoltura"/>
    <x v="0"/>
    <d v="2013-02-12T00:00:00"/>
    <n v="314"/>
    <n v="491"/>
    <n v="177"/>
    <n v="14"/>
    <n v="6874"/>
    <n v="0.08"/>
    <n v="549.91999999999996"/>
    <n v="6324.08"/>
    <n v="50"/>
    <n v="5157"/>
    <n v="11"/>
    <n v="2"/>
    <x v="2"/>
    <s v="NO"/>
    <x v="0"/>
    <s v="Venta Mala"/>
  </r>
  <r>
    <n v="1441614"/>
    <x v="93"/>
    <s v="Becky Dak"/>
    <s v="79 Elliott St,Balmain"/>
    <s v="Sydney"/>
    <s v="NSW"/>
    <x v="0"/>
    <x v="6"/>
    <s v="Crítico"/>
    <s v="Aglutinantes de polietileno duraderos artesanales"/>
    <x v="0"/>
    <s v="Caja pequeña"/>
    <x v="0"/>
    <d v="2015-04-09T00:00:00"/>
    <n v="337"/>
    <n v="553"/>
    <n v="216"/>
    <n v="37"/>
    <n v="20461"/>
    <n v="0.09"/>
    <n v="1841.49"/>
    <n v="18619.509999999998"/>
    <n v="698"/>
    <n v="5227"/>
    <n v="8"/>
    <n v="4"/>
    <x v="1"/>
    <s v="NO"/>
    <x v="1"/>
    <s v="Venta Mala"/>
  </r>
  <r>
    <n v="1441614"/>
    <x v="93"/>
    <s v="Carol Triggs"/>
    <s v="644 George St,Sydney"/>
    <s v="Sydney"/>
    <s v="NSW"/>
    <x v="0"/>
    <x v="10"/>
    <s v="Medio"/>
    <s v="Aglutinantes de polietileno duraderos artesanales"/>
    <x v="0"/>
    <s v="Paquete pequeño"/>
    <x v="0"/>
    <d v="2015-04-09T00:00:00"/>
    <n v="337"/>
    <n v="553"/>
    <n v="216"/>
    <n v="34"/>
    <n v="18802"/>
    <n v="7.0000000000000007E-2"/>
    <n v="1316.14"/>
    <n v="17485.86"/>
    <n v="698"/>
    <n v="5227"/>
    <n v="8"/>
    <n v="4"/>
    <x v="1"/>
    <s v="NO"/>
    <x v="1"/>
    <s v="Venta Mala"/>
  </r>
  <r>
    <n v="1441614"/>
    <x v="257"/>
    <s v="Kelly Collister"/>
    <s v="499-501 Lygon Street,Carlton North"/>
    <s v="Melbourne"/>
    <s v="VIC"/>
    <x v="3"/>
    <x v="8"/>
    <s v="Alto"/>
    <s v="Encuadernadores de polietileno de anillo redondo artesanal"/>
    <x v="0"/>
    <s v="Caja pequeña"/>
    <x v="0"/>
    <d v="2014-10-23T00:00:00"/>
    <n v="182"/>
    <n v="284"/>
    <n v="102"/>
    <n v="18"/>
    <n v="5112"/>
    <n v="0.04"/>
    <n v="204.48000000000002"/>
    <n v="4907.5200000000004"/>
    <n v="544"/>
    <n v="4590"/>
    <n v="22"/>
    <n v="10"/>
    <x v="0"/>
    <s v="NO"/>
    <x v="1"/>
    <s v="Venta Mala"/>
  </r>
  <r>
    <n v="1441979"/>
    <x v="93"/>
    <s v="Craig Molinari"/>
    <s v="2/797 Botany Rd,Rosebery"/>
    <s v="Sydney"/>
    <s v="NSW"/>
    <x v="0"/>
    <x v="7"/>
    <s v="Bajo"/>
    <s v="Libro de mensajes encuadernado con cable, 4 por página"/>
    <x v="0"/>
    <s v="Caja pequeña"/>
    <x v="1"/>
    <d v="2015-04-09T00:00:00"/>
    <n v="348"/>
    <n v="543"/>
    <n v="195"/>
    <n v="23"/>
    <n v="12489"/>
    <n v="7.0000000000000007E-2"/>
    <n v="874.23000000000013"/>
    <n v="11614.77"/>
    <n v="95"/>
    <n v="7013"/>
    <n v="8"/>
    <n v="4"/>
    <x v="1"/>
    <s v="NO"/>
    <x v="1"/>
    <s v="Venta Mala"/>
  </r>
  <r>
    <n v="1442345"/>
    <x v="539"/>
    <s v="Anne McFarland"/>
    <s v="834 Bourke St,Waterloo"/>
    <s v="Sydney"/>
    <s v="NSW"/>
    <x v="0"/>
    <x v="13"/>
    <s v="Crítico"/>
    <s v="Aglutinantes duraderos artesanales"/>
    <x v="0"/>
    <s v="Caja pequeña"/>
    <x v="0"/>
    <d v="2015-03-01T00:00:00"/>
    <n v="184"/>
    <n v="288"/>
    <n v="104"/>
    <n v="37"/>
    <n v="10656"/>
    <n v="0.01"/>
    <n v="106.56"/>
    <n v="10549.44"/>
    <n v="149"/>
    <n v="5370"/>
    <n v="1"/>
    <n v="3"/>
    <x v="1"/>
    <s v="NO"/>
    <x v="1"/>
    <s v="Venta Mala"/>
  </r>
  <r>
    <n v="1442710"/>
    <x v="218"/>
    <s v="Chuck Clark"/>
    <s v="53-55 Liverpool St,Sydney"/>
    <s v="Sydney"/>
    <s v="NSW"/>
    <x v="1"/>
    <x v="0"/>
    <s v="Bajo"/>
    <s v="Regleta de seis tomacorrientes Alto, 4 cables de longitud"/>
    <x v="2"/>
    <s v="Paquete pequeño"/>
    <x v="0"/>
    <d v="2015-04-11T00:00:00"/>
    <n v="353"/>
    <n v="862"/>
    <n v="509"/>
    <n v="17"/>
    <n v="14654"/>
    <n v="0.01"/>
    <n v="146.54"/>
    <n v="14507.46"/>
    <n v="450"/>
    <n v="40533"/>
    <n v="10"/>
    <n v="4"/>
    <x v="1"/>
    <s v="NO"/>
    <x v="1"/>
    <s v="Venta Mala"/>
  </r>
  <r>
    <n v="1442710"/>
    <x v="218"/>
    <s v="Eelia Bern"/>
    <s v="127 Liverpool St,Sydney"/>
    <s v="Sydney"/>
    <s v="NSW"/>
    <x v="2"/>
    <x v="7"/>
    <s v="No especificado"/>
    <s v="Regleta de seis tomacorrientes Alto, 4 cables de longitud"/>
    <x v="2"/>
    <s v="Paquete pequeño"/>
    <x v="0"/>
    <d v="2015-04-13T00:00:00"/>
    <n v="353"/>
    <n v="862"/>
    <n v="509"/>
    <n v="27"/>
    <n v="23274"/>
    <n v="7.0000000000000007E-2"/>
    <n v="1629.18"/>
    <n v="21644.82"/>
    <n v="450"/>
    <n v="40533"/>
    <n v="10"/>
    <n v="4"/>
    <x v="1"/>
    <s v="NO"/>
    <x v="1"/>
    <s v="Venta Mala"/>
  </r>
  <r>
    <n v="1443075"/>
    <x v="4"/>
    <s v="Christina Vanderzanden"/>
    <s v="188 Pitt Street,Sydney"/>
    <s v="Sydney"/>
    <s v="NSW"/>
    <x v="3"/>
    <x v="0"/>
    <s v="Alto"/>
    <s v="Teclado Beekin de 105 teclas negro"/>
    <x v="0"/>
    <s v="Bolsa de envoltura"/>
    <x v="0"/>
    <d v="2014-09-17T00:00:00"/>
    <n v="639"/>
    <n v="1998"/>
    <n v="1359"/>
    <n v="29"/>
    <n v="57942"/>
    <n v="0.03"/>
    <n v="1738.26"/>
    <n v="56203.74"/>
    <n v="400"/>
    <n v="63337"/>
    <n v="13"/>
    <n v="9"/>
    <x v="0"/>
    <s v="NO"/>
    <x v="0"/>
    <s v="Venta Mala"/>
  </r>
  <r>
    <n v="1443075"/>
    <x v="218"/>
    <s v="Tom Stivers"/>
    <s v="21 Wentworth St,Parramatta"/>
    <s v="Sydney"/>
    <s v="NSW"/>
    <x v="1"/>
    <x v="6"/>
    <s v="No especificado"/>
    <s v="Teclado Beekin de 105 teclas negro"/>
    <x v="0"/>
    <s v="Bolsa de envoltura"/>
    <x v="0"/>
    <d v="2015-04-12T00:00:00"/>
    <n v="639"/>
    <n v="1998"/>
    <n v="1359"/>
    <n v="15"/>
    <n v="29970"/>
    <n v="0.03"/>
    <n v="899.1"/>
    <n v="29070.9"/>
    <n v="400"/>
    <n v="63337"/>
    <n v="10"/>
    <n v="4"/>
    <x v="1"/>
    <s v="NO"/>
    <x v="0"/>
    <s v="Venta Mala"/>
  </r>
  <r>
    <n v="1443075"/>
    <x v="66"/>
    <s v="Aumen Metsoner"/>
    <s v="18 Whistler St,Sydney"/>
    <s v="Sydney"/>
    <s v="NSW"/>
    <x v="2"/>
    <x v="5"/>
    <s v="Medio"/>
    <s v="Carpetas colgantes artesanales"/>
    <x v="0"/>
    <s v="Paquete pequeño"/>
    <x v="0"/>
    <d v="2015-04-19T00:00:00"/>
    <n v="365"/>
    <n v="598"/>
    <n v="233"/>
    <n v="27"/>
    <n v="16146"/>
    <n v="0.03"/>
    <n v="484.38"/>
    <n v="15661.62"/>
    <n v="149"/>
    <n v="17122"/>
    <n v="18"/>
    <n v="4"/>
    <x v="1"/>
    <s v="NO"/>
    <x v="0"/>
    <s v="Venta Mala"/>
  </r>
  <r>
    <n v="1443075"/>
    <x v="66"/>
    <s v="Philip Brown"/>
    <s v="499-501 Lygon Street,Carlton North"/>
    <s v="Melbourne"/>
    <s v="VIC"/>
    <x v="0"/>
    <x v="8"/>
    <s v="Medio"/>
    <s v="Carpetas colgantes artesanales"/>
    <x v="1"/>
    <s v="Tambor Jumbo"/>
    <x v="2"/>
    <d v="2015-04-19T00:00:00"/>
    <n v="365"/>
    <n v="598"/>
    <n v="233"/>
    <n v="39"/>
    <n v="23322"/>
    <n v="0.08"/>
    <n v="1865.76"/>
    <n v="21456.240000000002"/>
    <n v="149"/>
    <n v="17122"/>
    <n v="18"/>
    <n v="4"/>
    <x v="1"/>
    <s v="NO"/>
    <x v="1"/>
    <s v="Venta Mala"/>
  </r>
  <r>
    <n v="1443075"/>
    <x v="255"/>
    <s v="Dianna Arnett"/>
    <s v="99 Lygon Street,East Brunswick"/>
    <s v="Melbourne"/>
    <s v="VIC"/>
    <x v="2"/>
    <x v="2"/>
    <s v="Medio"/>
    <s v="Carpetas Angle-D con anillos de bloqueo, portaetiquetas"/>
    <x v="0"/>
    <s v="Paquete pequeño"/>
    <x v="0"/>
    <d v="2015-04-30T00:00:00"/>
    <n v="453"/>
    <n v="730"/>
    <n v="277"/>
    <n v="27"/>
    <n v="19710"/>
    <n v="0.03"/>
    <n v="591.29999999999995"/>
    <n v="19118.7"/>
    <n v="772"/>
    <n v="17122"/>
    <n v="28"/>
    <n v="4"/>
    <x v="1"/>
    <s v="NO"/>
    <x v="1"/>
    <s v="Venta Mala"/>
  </r>
  <r>
    <n v="1443075"/>
    <x v="218"/>
    <s v="Tom Stivers"/>
    <s v="21 Wentworth St,Parramatta"/>
    <s v="Sydney"/>
    <s v="NSW"/>
    <x v="2"/>
    <x v="6"/>
    <s v="Alto"/>
    <s v="Teclado Beekin de 105 teclas negro"/>
    <x v="0"/>
    <s v="Paquete pequeño"/>
    <x v="0"/>
    <d v="2015-04-12T00:00:00"/>
    <n v="639"/>
    <n v="1998"/>
    <n v="1359"/>
    <n v="24"/>
    <n v="47952"/>
    <n v="0.01"/>
    <n v="479.52"/>
    <n v="47472.480000000003"/>
    <n v="400"/>
    <n v="63337"/>
    <n v="10"/>
    <n v="4"/>
    <x v="1"/>
    <s v="NO"/>
    <x v="0"/>
    <s v="Venta Mala"/>
  </r>
  <r>
    <n v="1443075"/>
    <x v="263"/>
    <s v="Jeremy Pistek"/>
    <s v="85-113 Dunning Ave,Roseberry"/>
    <s v="Sydney"/>
    <s v="NSW"/>
    <x v="3"/>
    <x v="4"/>
    <s v="No especificado"/>
    <s v="Carpetas colgantes artesanales"/>
    <x v="0"/>
    <s v="Bolsa de envoltura"/>
    <x v="0"/>
    <d v="2015-12-01T00:00:00"/>
    <n v="365"/>
    <n v="598"/>
    <n v="233"/>
    <n v="45"/>
    <n v="26910"/>
    <n v="0.01"/>
    <n v="269.10000000000002"/>
    <n v="26640.9"/>
    <n v="149"/>
    <n v="14242"/>
    <n v="28"/>
    <n v="11"/>
    <x v="1"/>
    <s v="NO"/>
    <x v="0"/>
    <s v="Venta Mala"/>
  </r>
  <r>
    <n v="1443075"/>
    <x v="477"/>
    <s v="Maya Herman"/>
    <s v="273 George Street,Sydney"/>
    <s v="Sydney"/>
    <s v="NSW"/>
    <x v="0"/>
    <x v="9"/>
    <s v="Medio"/>
    <s v="Teclado Beekin de 105 teclas negro"/>
    <x v="0"/>
    <s v="Bolsa de envoltura"/>
    <x v="0"/>
    <d v="2015-01-15T00:00:00"/>
    <n v="639"/>
    <n v="1998"/>
    <n v="1359"/>
    <n v="22"/>
    <n v="43956"/>
    <n v="7.0000000000000007E-2"/>
    <n v="3076.92"/>
    <n v="40879.08"/>
    <n v="400"/>
    <n v="63337"/>
    <n v="14"/>
    <n v="1"/>
    <x v="1"/>
    <s v="NO"/>
    <x v="0"/>
    <s v="Venta Mala"/>
  </r>
  <r>
    <n v="1443075"/>
    <x v="218"/>
    <s v="Tom Stivers"/>
    <s v="21 Wentworth St,Parramatta"/>
    <s v="Sydney"/>
    <s v="NSW"/>
    <x v="0"/>
    <x v="6"/>
    <s v="Medio"/>
    <s v="Teclado Beekin de 105 teclas negro"/>
    <x v="1"/>
    <s v="Caja pequeña"/>
    <x v="0"/>
    <d v="2015-04-12T00:00:00"/>
    <n v="639"/>
    <n v="1998"/>
    <n v="1359"/>
    <n v="13"/>
    <n v="25974"/>
    <n v="0.04"/>
    <n v="1038.96"/>
    <n v="24935.040000000001"/>
    <n v="400"/>
    <n v="63337"/>
    <n v="10"/>
    <n v="4"/>
    <x v="1"/>
    <s v="NO"/>
    <x v="1"/>
    <s v="Venta Mala"/>
  </r>
  <r>
    <n v="1443075"/>
    <x v="218"/>
    <s v="Tom Stivers"/>
    <s v="21 Wentworth St,Parramatta"/>
    <s v="Sydney"/>
    <s v="NSW"/>
    <x v="3"/>
    <x v="6"/>
    <s v="Alto"/>
    <s v="Teclado Beekin de 105 teclas negro"/>
    <x v="0"/>
    <s v="Caja pequeña"/>
    <x v="0"/>
    <d v="2015-04-12T00:00:00"/>
    <n v="639"/>
    <n v="1998"/>
    <n v="1359"/>
    <n v="11"/>
    <n v="21978"/>
    <n v="0.09"/>
    <n v="1978.02"/>
    <n v="19999.98"/>
    <n v="400"/>
    <n v="63337"/>
    <n v="10"/>
    <n v="4"/>
    <x v="1"/>
    <s v="NO"/>
    <x v="0"/>
    <s v="Venta Mala"/>
  </r>
  <r>
    <n v="1443075"/>
    <x v="218"/>
    <s v="Tom Stivers"/>
    <s v="21 Wentworth St,Parramatta"/>
    <s v="Sydney"/>
    <s v="NSW"/>
    <x v="1"/>
    <x v="6"/>
    <s v="No especificado"/>
    <s v="Teclado Beekin de 105 teclas negro"/>
    <x v="0"/>
    <s v="Bolsa de envoltura"/>
    <x v="0"/>
    <d v="2015-04-12T00:00:00"/>
    <n v="639"/>
    <n v="1998"/>
    <n v="1359"/>
    <n v="30"/>
    <n v="59940"/>
    <n v="0.03"/>
    <n v="1798.2"/>
    <n v="58141.8"/>
    <n v="400"/>
    <n v="63337"/>
    <n v="10"/>
    <n v="4"/>
    <x v="1"/>
    <s v="NO"/>
    <x v="0"/>
    <s v="Venta Mala"/>
  </r>
  <r>
    <n v="1443075"/>
    <x v="218"/>
    <s v="Tom Stivers"/>
    <s v="21 Wentworth St,Parramatta"/>
    <s v="Sydney"/>
    <s v="NSW"/>
    <x v="1"/>
    <x v="6"/>
    <s v="Medio"/>
    <s v="Teclado Beekin de 105 teclas negro"/>
    <x v="0"/>
    <s v="Caja pequeña"/>
    <x v="0"/>
    <d v="2015-04-12T00:00:00"/>
    <n v="639"/>
    <n v="1998"/>
    <n v="1359"/>
    <n v="3"/>
    <n v="5994"/>
    <n v="0.01"/>
    <n v="59.94"/>
    <n v="5934.06"/>
    <n v="400"/>
    <n v="63337"/>
    <n v="10"/>
    <n v="4"/>
    <x v="1"/>
    <s v="NO"/>
    <x v="0"/>
    <s v="Venta Mala"/>
  </r>
  <r>
    <n v="1443075"/>
    <x v="218"/>
    <s v="Tom Stivers"/>
    <s v="21 Wentworth St,Parramatta"/>
    <s v="Sydney"/>
    <s v="NSW"/>
    <x v="1"/>
    <x v="6"/>
    <s v="Medio"/>
    <s v="Teclado Beekin de 105 teclas negro"/>
    <x v="0"/>
    <s v="Caja pequeña"/>
    <x v="0"/>
    <d v="2015-04-12T00:00:00"/>
    <n v="639"/>
    <n v="1998"/>
    <n v="1359"/>
    <n v="50"/>
    <n v="99900"/>
    <n v="0.08"/>
    <n v="7992"/>
    <n v="91908"/>
    <n v="400"/>
    <n v="63337"/>
    <n v="10"/>
    <n v="4"/>
    <x v="1"/>
    <s v="NO"/>
    <x v="0"/>
    <s v="Venta Mala"/>
  </r>
  <r>
    <n v="1443075"/>
    <x v="218"/>
    <s v="Tom Stivers"/>
    <s v="21 Wentworth St,Parramatta"/>
    <s v="Sydney"/>
    <s v="NSW"/>
    <x v="1"/>
    <x v="6"/>
    <s v="Alto"/>
    <s v="Teclado Beekin de 105 teclas negro"/>
    <x v="0"/>
    <s v="Bolsa de envoltura"/>
    <x v="0"/>
    <d v="2015-04-12T00:00:00"/>
    <n v="639"/>
    <n v="1998"/>
    <n v="1359"/>
    <n v="33"/>
    <n v="65934"/>
    <n v="0.05"/>
    <n v="3296.7000000000003"/>
    <n v="62637.3"/>
    <n v="400"/>
    <n v="63337"/>
    <n v="10"/>
    <n v="4"/>
    <x v="1"/>
    <s v="NO"/>
    <x v="0"/>
    <s v="Venta Mala"/>
  </r>
  <r>
    <n v="1443440"/>
    <x v="262"/>
    <s v="Dionis Lloyd"/>
    <s v="85-113 Dunning Ave,Rosebery"/>
    <s v="Sydney"/>
    <s v="NSW"/>
    <x v="0"/>
    <x v="4"/>
    <s v="Crítico"/>
    <s v="Juego fluorescente artesanal de seis colores estilo bolígrafo de alto litro"/>
    <x v="0"/>
    <s v="Caja pequeña"/>
    <x v="0"/>
    <d v="2014-01-15T00:00:00"/>
    <n v="216"/>
    <n v="385"/>
    <n v="169"/>
    <n v="39"/>
    <n v="15015"/>
    <n v="0"/>
    <n v="0"/>
    <n v="15015"/>
    <n v="70"/>
    <n v="12911"/>
    <n v="8"/>
    <n v="1"/>
    <x v="0"/>
    <s v="NO"/>
    <x v="0"/>
    <s v="Venta Mala"/>
  </r>
  <r>
    <n v="1443440"/>
    <x v="127"/>
    <s v="Brad Thomas"/>
    <s v="152 Bunnerong Road,Eastgardens"/>
    <s v="Sydney"/>
    <s v="NSW"/>
    <x v="2"/>
    <x v="0"/>
    <s v="Medio"/>
    <s v="Lápices de colores DrawIt, juego de 48 colores"/>
    <x v="2"/>
    <s v="Paquete pequeño"/>
    <x v="0"/>
    <d v="2015-02-06T00:00:00"/>
    <n v="2156"/>
    <n v="3655"/>
    <n v="1499"/>
    <n v="18"/>
    <n v="65790"/>
    <n v="0.04"/>
    <n v="2631.6"/>
    <n v="63158.400000000001"/>
    <n v="1389"/>
    <n v="124143"/>
    <n v="4"/>
    <n v="2"/>
    <x v="1"/>
    <s v="NO"/>
    <x v="0"/>
    <s v="Buena Venta"/>
  </r>
  <r>
    <n v="1443440"/>
    <x v="326"/>
    <s v="Trudy Brown"/>
    <s v="180 High Street,Windsor"/>
    <s v="Melbourne"/>
    <s v="VIC"/>
    <x v="1"/>
    <x v="2"/>
    <s v="Medio"/>
    <s v="Etiquetas Artisan 479"/>
    <x v="0"/>
    <s v="Bolsa de envoltura"/>
    <x v="0"/>
    <d v="2015-03-07T00:00:00"/>
    <n v="159"/>
    <n v="261"/>
    <n v="102"/>
    <n v="11"/>
    <n v="2871"/>
    <n v="0.09"/>
    <n v="258.39"/>
    <n v="2612.61"/>
    <n v="50"/>
    <n v="1524"/>
    <n v="6"/>
    <n v="3"/>
    <x v="1"/>
    <s v="NO"/>
    <x v="0"/>
    <s v="Venta Mala"/>
  </r>
  <r>
    <n v="1443440"/>
    <x v="93"/>
    <s v="Tony Molinari"/>
    <s v="85-113 Dunning Ave,Rosebery"/>
    <s v="Sydney"/>
    <s v="NSW"/>
    <x v="3"/>
    <x v="4"/>
    <s v="Medio"/>
    <s v="Tijeras de acero inoxidable Apex Elite"/>
    <x v="0"/>
    <s v="Caja pequeña"/>
    <x v="0"/>
    <d v="2015-04-09T00:00:00"/>
    <n v="342"/>
    <n v="834"/>
    <n v="492"/>
    <n v="8"/>
    <n v="6672"/>
    <n v="7.0000000000000007E-2"/>
    <n v="467.04"/>
    <n v="6204.96"/>
    <n v="264"/>
    <n v="13933"/>
    <n v="8"/>
    <n v="4"/>
    <x v="1"/>
    <s v="NO"/>
    <x v="1"/>
    <s v="Venta Mala"/>
  </r>
  <r>
    <n v="1443440"/>
    <x v="400"/>
    <s v="Greg Tran"/>
    <s v="Crown Complex,Southbank"/>
    <s v="Melbourne"/>
    <s v="VIC"/>
    <x v="0"/>
    <x v="8"/>
    <s v="No especificado"/>
    <s v="Carpeta EZD artesanal de alta resistencia con anillos de bloqueo"/>
    <x v="1"/>
    <s v="Caja mediana"/>
    <x v="0"/>
    <d v="2015-04-28T00:00:00"/>
    <n v="352"/>
    <n v="558"/>
    <n v="206"/>
    <n v="3"/>
    <n v="1674"/>
    <n v="0.01"/>
    <n v="16.740000000000002"/>
    <n v="1657.26"/>
    <n v="299"/>
    <n v="14613"/>
    <n v="26"/>
    <n v="4"/>
    <x v="1"/>
    <s v="NO"/>
    <x v="1"/>
    <s v="Venta Mala"/>
  </r>
  <r>
    <n v="1443440"/>
    <x v="228"/>
    <s v="Mitch Webber"/>
    <s v="Hoyts Entertainment Quarter 122 Lang Road,Moore Park"/>
    <s v="Sydney"/>
    <s v="NSW"/>
    <x v="0"/>
    <x v="0"/>
    <s v="Alto"/>
    <s v="Juego fluorescente artesanal de seis colores estilo bolígrafo de alto litro"/>
    <x v="0"/>
    <s v="Caja pequeña"/>
    <x v="0"/>
    <d v="2013-07-25T00:00:00"/>
    <n v="216"/>
    <n v="385"/>
    <n v="169"/>
    <n v="37"/>
    <n v="14245"/>
    <n v="0.04"/>
    <n v="569.80000000000007"/>
    <n v="13675.2"/>
    <n v="70"/>
    <n v="1445"/>
    <n v="23"/>
    <n v="7"/>
    <x v="2"/>
    <s v="NO"/>
    <x v="0"/>
    <s v="Venta Mala"/>
  </r>
  <r>
    <n v="1444171"/>
    <x v="124"/>
    <s v="Michelle Lonsdale"/>
    <s v="85-113 Dunning Ave,Roseberry"/>
    <s v="Sydney"/>
    <s v="NSW"/>
    <x v="3"/>
    <x v="4"/>
    <s v="Bajo"/>
    <s v="Teclado Beekin de 105 teclas negro"/>
    <x v="1"/>
    <s v="Caja mediana"/>
    <x v="1"/>
    <d v="2015-05-08T00:00:00"/>
    <n v="639"/>
    <n v="1998"/>
    <n v="1359"/>
    <n v="2"/>
    <n v="3996"/>
    <n v="0.01"/>
    <n v="39.96"/>
    <n v="3956.04"/>
    <n v="400"/>
    <n v="63567"/>
    <n v="6"/>
    <n v="5"/>
    <x v="1"/>
    <s v="NO"/>
    <x v="0"/>
    <s v="Venta Mala"/>
  </r>
  <r>
    <n v="1444171"/>
    <x v="619"/>
    <s v="Anthony Rawles"/>
    <s v="Shop 1, 186-190 Church Street,Parramatta;46a Macleay Street,Potts Point"/>
    <s v="Sydney"/>
    <s v="NSW"/>
    <x v="1"/>
    <x v="4"/>
    <s v="No especificado"/>
    <s v="Teclado de acceso TechSavi"/>
    <x v="1"/>
    <s v="Caja pequeña"/>
    <x v="0"/>
    <d v="2015-04-12T00:00:00"/>
    <n v="1007"/>
    <n v="1598"/>
    <n v="591"/>
    <n v="20"/>
    <n v="31960"/>
    <n v="0"/>
    <n v="0"/>
    <n v="31960"/>
    <n v="400"/>
    <n v="63681"/>
    <n v="11"/>
    <n v="4"/>
    <x v="1"/>
    <s v="NO"/>
    <x v="0"/>
    <s v="Venta Mala"/>
  </r>
  <r>
    <n v="1444171"/>
    <x v="423"/>
    <s v="Christopher Conant"/>
    <s v="120 Hardware St,Melbourne"/>
    <s v="Melbourne"/>
    <s v="VIC"/>
    <x v="1"/>
    <x v="8"/>
    <s v="Medio"/>
    <s v="Tijeras rectas Apex"/>
    <x v="0"/>
    <s v="Caja pequeña"/>
    <x v="0"/>
    <d v="2015-06-06T00:00:00"/>
    <n v="519"/>
    <n v="1298"/>
    <n v="779"/>
    <n v="14"/>
    <n v="18172"/>
    <n v="0.02"/>
    <n v="363.44"/>
    <n v="17808.560000000001"/>
    <n v="314"/>
    <n v="53872"/>
    <n v="5"/>
    <n v="6"/>
    <x v="1"/>
    <s v="NO"/>
    <x v="1"/>
    <s v="Venta Mala"/>
  </r>
  <r>
    <n v="1444171"/>
    <x v="218"/>
    <s v="Carl Ludwig"/>
    <s v="1/41B Elizabeth Boy Rd,Elizabeth Bay"/>
    <s v="Sydney"/>
    <s v="NSW"/>
    <x v="1"/>
    <x v="13"/>
    <s v="No especificado"/>
    <s v="Teclado de acceso TechSavi"/>
    <x v="0"/>
    <s v="Caja pequeña"/>
    <x v="0"/>
    <d v="2015-04-12T00:00:00"/>
    <n v="1007"/>
    <n v="1598"/>
    <n v="591"/>
    <n v="30"/>
    <n v="47940"/>
    <n v="0.08"/>
    <n v="3835.2000000000003"/>
    <n v="44104.800000000003"/>
    <n v="400"/>
    <n v="63681"/>
    <n v="10"/>
    <n v="4"/>
    <x v="1"/>
    <s v="NO"/>
    <x v="1"/>
    <s v="Venta Mala"/>
  </r>
  <r>
    <n v="1444171"/>
    <x v="619"/>
    <s v="Berenike Kampe"/>
    <s v="180 High Street,Windsor"/>
    <s v="Melbourne"/>
    <s v="VIC"/>
    <x v="3"/>
    <x v="2"/>
    <s v="Bajo"/>
    <s v="Teclado de acceso TechSavi"/>
    <x v="0"/>
    <s v="Bolsa de envoltura"/>
    <x v="0"/>
    <d v="2015-04-11T00:00:00"/>
    <n v="831"/>
    <n v="1598"/>
    <n v="767"/>
    <n v="47"/>
    <n v="75106"/>
    <n v="0.01"/>
    <n v="751.06000000000006"/>
    <n v="74354.94"/>
    <n v="650"/>
    <n v="63681"/>
    <n v="11"/>
    <n v="4"/>
    <x v="1"/>
    <s v="NO"/>
    <x v="0"/>
    <s v="Venta Mala"/>
  </r>
  <r>
    <n v="1444536"/>
    <x v="620"/>
    <s v="Roger Demir"/>
    <s v="2/86 Enmore Rd,Enmore"/>
    <s v="Sydney"/>
    <s v="NSW"/>
    <x v="0"/>
    <x v="7"/>
    <s v="Bajo"/>
    <s v="Carpetas colgantes artesanales"/>
    <x v="1"/>
    <s v="Caja pequeña"/>
    <x v="0"/>
    <d v="2015-12-22T00:00:00"/>
    <n v="365"/>
    <n v="598"/>
    <n v="233"/>
    <n v="19"/>
    <n v="11362"/>
    <n v="0.08"/>
    <n v="908.96"/>
    <n v="10453.040000000001"/>
    <n v="149"/>
    <n v="12246"/>
    <n v="21"/>
    <n v="12"/>
    <x v="1"/>
    <s v="NO"/>
    <x v="1"/>
    <s v="Venta Mala"/>
  </r>
  <r>
    <n v="1444536"/>
    <x v="251"/>
    <s v="Aaron Bergman"/>
    <s v="Westfield Sydney,Sydney"/>
    <s v="Sydney"/>
    <s v="NSW"/>
    <x v="0"/>
    <x v="1"/>
    <s v="Crítico"/>
    <s v="Tijeras Apex Pright"/>
    <x v="0"/>
    <s v="Caja pequeña"/>
    <x v="0"/>
    <d v="2013-08-16T00:00:00"/>
    <n v="519"/>
    <n v="1298"/>
    <n v="779"/>
    <n v="6"/>
    <n v="7788"/>
    <n v="0.03"/>
    <n v="233.64"/>
    <n v="7554.36"/>
    <n v="314"/>
    <n v="23034"/>
    <n v="15"/>
    <n v="8"/>
    <x v="2"/>
    <s v="NO"/>
    <x v="1"/>
    <s v="Venta Mala"/>
  </r>
  <r>
    <n v="1445267"/>
    <x v="242"/>
    <s v="Toby Knight"/>
    <s v="Crown Complex,Southbank"/>
    <s v="Melbourne"/>
    <s v="VIC"/>
    <x v="3"/>
    <x v="2"/>
    <s v="Crítico"/>
    <s v="Rotafolio Artesanal Carpeta de Caballete, Negro"/>
    <x v="0"/>
    <s v="Paquete pequeño"/>
    <x v="1"/>
    <d v="2013-10-29T00:00:00"/>
    <n v="1388"/>
    <n v="2238"/>
    <n v="850"/>
    <n v="24"/>
    <n v="53712"/>
    <n v="0.06"/>
    <n v="3222.72"/>
    <n v="50489.279999999999"/>
    <n v="1510"/>
    <n v="30003"/>
    <n v="28"/>
    <n v="10"/>
    <x v="2"/>
    <s v="NO"/>
    <x v="1"/>
    <s v="Venta Mala"/>
  </r>
  <r>
    <n v="1445267"/>
    <x v="66"/>
    <s v="Philip Brown"/>
    <s v="499-501 Lygon Street,Carlton North"/>
    <s v="Melbourne"/>
    <s v="VIC"/>
    <x v="0"/>
    <x v="8"/>
    <s v="Medio"/>
    <s v="Tijeras Apex Box Cutter"/>
    <x v="0"/>
    <s v="Caja pequeña"/>
    <x v="0"/>
    <d v="2015-04-19T00:00:00"/>
    <n v="419"/>
    <n v="1023"/>
    <n v="604"/>
    <n v="2"/>
    <n v="2046"/>
    <n v="0.03"/>
    <n v="61.379999999999995"/>
    <n v="1984.62"/>
    <n v="468"/>
    <n v="17122"/>
    <n v="18"/>
    <n v="4"/>
    <x v="1"/>
    <s v="NO"/>
    <x v="1"/>
    <s v="Venta Mala"/>
  </r>
  <r>
    <n v="1445267"/>
    <x v="325"/>
    <s v="Greg Tran"/>
    <s v="Crown Complex,Southbank"/>
    <s v="Melbourne"/>
    <s v="VIC"/>
    <x v="1"/>
    <x v="2"/>
    <s v="Crítico"/>
    <s v="Aglutinantes de polietileno duraderos artesanales"/>
    <x v="0"/>
    <s v="Bolsa de envoltura"/>
    <x v="0"/>
    <d v="2014-06-28T00:00:00"/>
    <n v="337"/>
    <n v="553"/>
    <n v="216"/>
    <n v="9"/>
    <n v="4977"/>
    <n v="0.08"/>
    <n v="398.16"/>
    <n v="4578.84"/>
    <n v="698"/>
    <n v="14402"/>
    <n v="25"/>
    <n v="6"/>
    <x v="0"/>
    <s v="NO"/>
    <x v="1"/>
    <s v="Venta Mala"/>
  </r>
  <r>
    <n v="1445267"/>
    <x v="334"/>
    <s v="Tracy Envelons"/>
    <s v="99 Lygon Street,East Brunswick"/>
    <s v="Melbourne"/>
    <s v="VIC"/>
    <x v="1"/>
    <x v="2"/>
    <s v="Medio"/>
    <s v="Chinchetas Smiths"/>
    <x v="0"/>
    <s v="Caja pequeña"/>
    <x v="0"/>
    <d v="2015-06-04T00:00:00"/>
    <n v="94"/>
    <n v="188"/>
    <n v="94"/>
    <n v="7"/>
    <n v="1316"/>
    <n v="0.04"/>
    <n v="52.64"/>
    <n v="1263.3599999999999"/>
    <n v="79"/>
    <n v="5309"/>
    <n v="2"/>
    <n v="6"/>
    <x v="1"/>
    <s v="NO"/>
    <x v="0"/>
    <s v="Venta Mala"/>
  </r>
  <r>
    <n v="1445632"/>
    <x v="66"/>
    <s v="Philip Brown"/>
    <s v="499-501 Lygon Street,Carlton North"/>
    <s v="Melbourne"/>
    <s v="VIC"/>
    <x v="1"/>
    <x v="8"/>
    <s v="No especificado"/>
    <s v="Carpetas colgantes artesanales"/>
    <x v="0"/>
    <s v="Caja pequeña"/>
    <x v="0"/>
    <d v="2015-04-19T00:00:00"/>
    <n v="365"/>
    <n v="598"/>
    <n v="233"/>
    <n v="47"/>
    <n v="28106"/>
    <n v="0.05"/>
    <n v="1405.3000000000002"/>
    <n v="26700.7"/>
    <n v="149"/>
    <n v="17122"/>
    <n v="18"/>
    <n v="4"/>
    <x v="1"/>
    <s v="NO"/>
    <x v="1"/>
    <s v="Venta Mala"/>
  </r>
  <r>
    <n v="1445997"/>
    <x v="66"/>
    <s v="Philip Brown"/>
    <s v="499-501 Lygon Street,Carlton North"/>
    <s v="Melbourne"/>
    <s v="VIC"/>
    <x v="3"/>
    <x v="8"/>
    <s v="Bajo"/>
    <s v="Aglutinantes duraderos artesanales"/>
    <x v="1"/>
    <s v="Tambor Jumbo"/>
    <x v="2"/>
    <d v="2015-04-19T00:00:00"/>
    <n v="184"/>
    <n v="288"/>
    <n v="104"/>
    <n v="42"/>
    <n v="12096"/>
    <n v="0"/>
    <n v="0"/>
    <n v="12096"/>
    <n v="149"/>
    <n v="15032"/>
    <n v="18"/>
    <n v="4"/>
    <x v="1"/>
    <s v="NO"/>
    <x v="1"/>
    <s v="Venta Mala"/>
  </r>
  <r>
    <n v="1445997"/>
    <x v="299"/>
    <s v="Vivek Grady"/>
    <s v="99 Lygon Street,East Brunswick"/>
    <s v="Melbourne"/>
    <s v="VIC"/>
    <x v="0"/>
    <x v="2"/>
    <s v="Alto"/>
    <s v="Carpetas colgantes artesanales"/>
    <x v="0"/>
    <s v="Caja pequeña"/>
    <x v="0"/>
    <d v="2013-10-02T00:00:00"/>
    <n v="365"/>
    <n v="598"/>
    <n v="233"/>
    <n v="30"/>
    <n v="17940"/>
    <n v="0.03"/>
    <n v="538.19999999999993"/>
    <n v="17401.8"/>
    <n v="149"/>
    <n v="24730"/>
    <n v="1"/>
    <n v="10"/>
    <x v="2"/>
    <s v="NO"/>
    <x v="1"/>
    <s v="Venta Mala"/>
  </r>
  <r>
    <n v="1445997"/>
    <x v="66"/>
    <s v="Arthur Gainer"/>
    <s v="180 High Street,Windsor"/>
    <s v="Melbourne"/>
    <s v="VIC"/>
    <x v="1"/>
    <x v="2"/>
    <s v="Bajo"/>
    <s v="Aglutinantes de polietileno duraderos artesanales"/>
    <x v="0"/>
    <s v="Paquete pequeño"/>
    <x v="0"/>
    <d v="2015-04-19T00:00:00"/>
    <n v="337"/>
    <n v="553"/>
    <n v="216"/>
    <n v="17"/>
    <n v="9401"/>
    <n v="0.03"/>
    <n v="282.02999999999997"/>
    <n v="9118.9699999999993"/>
    <n v="698"/>
    <n v="15032"/>
    <n v="18"/>
    <n v="4"/>
    <x v="1"/>
    <s v="NO"/>
    <x v="1"/>
    <s v="Venta Mala"/>
  </r>
  <r>
    <n v="1445997"/>
    <x v="301"/>
    <s v="Saphhira Shifley"/>
    <s v="Westfield Miranda, 600 Kingsway,Miranda"/>
    <s v="Sydney"/>
    <s v="NSW"/>
    <x v="1"/>
    <x v="11"/>
    <s v="Crítico"/>
    <s v="Aglutinantes duraderos artesanales"/>
    <x v="0"/>
    <s v="Caja pequeña"/>
    <x v="0"/>
    <d v="2014-01-09T00:00:00"/>
    <n v="184"/>
    <n v="288"/>
    <n v="104"/>
    <n v="23"/>
    <n v="6624"/>
    <n v="0.02"/>
    <n v="132.47999999999999"/>
    <n v="6491.52"/>
    <n v="149"/>
    <n v="15032"/>
    <n v="7"/>
    <n v="1"/>
    <x v="0"/>
    <s v="NO"/>
    <x v="1"/>
    <s v="Venta Mala"/>
  </r>
  <r>
    <n v="1445997"/>
    <x v="66"/>
    <s v="Philip Brown"/>
    <s v="499-501 Lygon Street,Carlton North"/>
    <s v="Melbourne"/>
    <s v="VIC"/>
    <x v="2"/>
    <x v="8"/>
    <s v="No especificado"/>
    <s v="Carpetas colgantes artesanales"/>
    <x v="0"/>
    <s v="Caja pequeña"/>
    <x v="0"/>
    <d v="2015-04-19T00:00:00"/>
    <n v="365"/>
    <n v="598"/>
    <n v="233"/>
    <n v="37"/>
    <n v="22126"/>
    <n v="0.03"/>
    <n v="663.78"/>
    <n v="21462.22"/>
    <n v="149"/>
    <n v="15259"/>
    <n v="18"/>
    <n v="4"/>
    <x v="1"/>
    <s v="NO"/>
    <x v="0"/>
    <s v="Venta Mala"/>
  </r>
  <r>
    <n v="1445997"/>
    <x v="478"/>
    <s v="Yary McGarr"/>
    <s v="120 Hardware St,Melbourne"/>
    <s v="Melbourne"/>
    <s v="VIC"/>
    <x v="1"/>
    <x v="2"/>
    <s v="Alto"/>
    <s v="Alto Perma 2700 Cajones de almacenamiento apilables"/>
    <x v="0"/>
    <s v="Caja pequeña"/>
    <x v="0"/>
    <d v="2015-12-29T00:00:00"/>
    <n v="892"/>
    <n v="2974"/>
    <n v="2082"/>
    <n v="7"/>
    <n v="20818"/>
    <n v="0.01"/>
    <n v="208.18"/>
    <n v="20609.82"/>
    <n v="664"/>
    <n v="63561"/>
    <n v="28"/>
    <n v="12"/>
    <x v="1"/>
    <s v="NO"/>
    <x v="1"/>
    <s v="Venta Mala"/>
  </r>
  <r>
    <n v="1445997"/>
    <x v="66"/>
    <s v="Philip Brown"/>
    <s v="499-501 Lygon Street,Carlton North"/>
    <s v="Melbourne"/>
    <s v="VIC"/>
    <x v="1"/>
    <x v="8"/>
    <s v="Crítico"/>
    <s v="Aglutinantes de polietileno duraderos artesanales"/>
    <x v="0"/>
    <s v="Bolsa de envoltura"/>
    <x v="0"/>
    <d v="2015-04-19T00:00:00"/>
    <n v="337"/>
    <n v="553"/>
    <n v="216"/>
    <n v="8"/>
    <n v="4424"/>
    <n v="0.04"/>
    <n v="176.96"/>
    <n v="4247.04"/>
    <n v="698"/>
    <n v="15032"/>
    <n v="18"/>
    <n v="4"/>
    <x v="1"/>
    <s v="NO"/>
    <x v="1"/>
    <s v="Venta Mala"/>
  </r>
  <r>
    <n v="1445997"/>
    <x v="60"/>
    <s v="Christina Vanderzanden"/>
    <s v="188 Pitt Street,Sydney"/>
    <s v="Sydney"/>
    <s v="NSW"/>
    <x v="2"/>
    <x v="0"/>
    <s v="Alto"/>
    <s v="Aglutinantes de polietileno duraderos artesanales"/>
    <x v="0"/>
    <s v="Caja pequeña"/>
    <x v="1"/>
    <d v="2013-03-20T00:00:00"/>
    <n v="337"/>
    <n v="553"/>
    <n v="216"/>
    <n v="50"/>
    <n v="27650"/>
    <n v="7.0000000000000007E-2"/>
    <n v="1935.5000000000002"/>
    <n v="25714.5"/>
    <n v="698"/>
    <n v="12941"/>
    <n v="16"/>
    <n v="3"/>
    <x v="2"/>
    <s v="NO"/>
    <x v="1"/>
    <s v="Venta Mala"/>
  </r>
  <r>
    <n v="1446728"/>
    <x v="66"/>
    <s v="Philip Brown"/>
    <s v="38/133-145 Castlereay Street,Carlton North"/>
    <s v="Sydney"/>
    <s v="NSW"/>
    <x v="2"/>
    <x v="1"/>
    <s v="Alto"/>
    <s v="Postes de encuadernación"/>
    <x v="0"/>
    <s v="Caja pequeña"/>
    <x v="0"/>
    <d v="2015-04-19T00:00:00"/>
    <n v="350"/>
    <n v="574"/>
    <n v="224"/>
    <n v="4"/>
    <n v="2296"/>
    <n v="0.04"/>
    <n v="91.84"/>
    <n v="2204.16"/>
    <n v="501"/>
    <n v="12911"/>
    <n v="18"/>
    <n v="4"/>
    <x v="1"/>
    <s v="NO"/>
    <x v="1"/>
    <s v="Venta Mala"/>
  </r>
  <r>
    <n v="1446728"/>
    <x v="263"/>
    <s v="Dennis Bolton"/>
    <s v="8 Quay Street,Haymarket"/>
    <s v="Sydney"/>
    <s v="NSW"/>
    <x v="3"/>
    <x v="9"/>
    <s v="Medio"/>
    <s v="Rotuladores fluorescentes artesanales de estilo de escritorio de alto litro"/>
    <x v="0"/>
    <s v="Caja pequeña"/>
    <x v="0"/>
    <d v="2015-11-30T00:00:00"/>
    <n v="176"/>
    <n v="338"/>
    <n v="162"/>
    <n v="14"/>
    <n v="4732"/>
    <n v="0.01"/>
    <n v="47.32"/>
    <n v="4684.68"/>
    <n v="85"/>
    <n v="14729"/>
    <n v="28"/>
    <n v="11"/>
    <x v="1"/>
    <s v="NO"/>
    <x v="1"/>
    <s v="Venta Mala"/>
  </r>
  <r>
    <n v="1446728"/>
    <x v="104"/>
    <s v="Dave Kipp"/>
    <s v="221 Barkly St,St Kilda"/>
    <s v="Melbourne"/>
    <s v="VIC"/>
    <x v="3"/>
    <x v="8"/>
    <s v="Alto"/>
    <s v="Clips de carpeta de metal Smiths"/>
    <x v="0"/>
    <s v="Caja pequeña"/>
    <x v="0"/>
    <d v="2013-05-10T00:00:00"/>
    <n v="160"/>
    <n v="262"/>
    <n v="102"/>
    <n v="30"/>
    <n v="7860"/>
    <n v="0.09"/>
    <n v="707.4"/>
    <n v="7152.6"/>
    <n v="80"/>
    <n v="5047"/>
    <n v="5"/>
    <n v="5"/>
    <x v="2"/>
    <s v="NO"/>
    <x v="0"/>
    <s v="Venta Mala"/>
  </r>
  <r>
    <n v="1447093"/>
    <x v="389"/>
    <s v="Patrick ODonnell"/>
    <s v="21 Wentworth St,Parramatta"/>
    <s v="Sydney"/>
    <s v="NSW"/>
    <x v="0"/>
    <x v="6"/>
    <s v="Bajo"/>
    <s v="Lápices de colores DrawIt"/>
    <x v="1"/>
    <s v="Tambor Jumbo"/>
    <x v="2"/>
    <d v="2014-01-25T00:00:00"/>
    <n v="437"/>
    <n v="911"/>
    <n v="474"/>
    <n v="47"/>
    <n v="42817"/>
    <n v="0.02"/>
    <n v="856.34"/>
    <n v="41960.66"/>
    <n v="225"/>
    <n v="4164"/>
    <n v="24"/>
    <n v="1"/>
    <x v="0"/>
    <s v="NO"/>
    <x v="1"/>
    <s v="Venta Mala"/>
  </r>
  <r>
    <n v="1447458"/>
    <x v="158"/>
    <s v="Nora Paige"/>
    <s v="85-113 Dunning Ave,Roseberry"/>
    <s v="Sydney"/>
    <s v="NSW"/>
    <x v="3"/>
    <x v="4"/>
    <s v="Crítico"/>
    <s v="Teclado Beekin de 105 teclas negro"/>
    <x v="0"/>
    <s v="Caja pequeña"/>
    <x v="0"/>
    <d v="2013-06-12T00:00:00"/>
    <n v="639"/>
    <n v="1998"/>
    <n v="1359"/>
    <n v="12"/>
    <n v="23976"/>
    <n v="7.0000000000000007E-2"/>
    <n v="1678.3200000000002"/>
    <n v="22297.68"/>
    <n v="400"/>
    <n v="6951"/>
    <n v="10"/>
    <n v="6"/>
    <x v="2"/>
    <s v="NO"/>
    <x v="0"/>
    <s v="Venta Mala"/>
  </r>
  <r>
    <n v="1447458"/>
    <x v="68"/>
    <s v="Thais Sissman"/>
    <s v="53-55 Liverpool St,Sydney"/>
    <s v="Sydney"/>
    <s v="NSW"/>
    <x v="1"/>
    <x v="0"/>
    <s v="Bajo"/>
    <s v="Teclado Beekin de 105 teclas negro"/>
    <x v="0"/>
    <s v="Bolsa de envoltura"/>
    <x v="1"/>
    <d v="2015-04-19T00:00:00"/>
    <n v="639"/>
    <n v="1998"/>
    <n v="1359"/>
    <n v="20"/>
    <n v="39960"/>
    <n v="0.09"/>
    <n v="3596.4"/>
    <n v="36363.599999999999"/>
    <n v="400"/>
    <n v="11429"/>
    <n v="19"/>
    <n v="4"/>
    <x v="1"/>
    <s v="NO"/>
    <x v="0"/>
    <s v="Venta Mala"/>
  </r>
  <r>
    <n v="1447458"/>
    <x v="148"/>
    <s v="Alan Shonely"/>
    <s v="Macquarie Centre Cnr Herring Road &amp; Waterloo Road,Macquarie Park"/>
    <s v="Sydney"/>
    <s v="NSW"/>
    <x v="1"/>
    <x v="5"/>
    <s v="Medio"/>
    <s v="Serie 300 sin volteo"/>
    <x v="2"/>
    <s v="Caja grande"/>
    <x v="0"/>
    <d v="2015-05-21T00:00:00"/>
    <n v="6240"/>
    <n v="15599"/>
    <n v="9359"/>
    <n v="20"/>
    <n v="311980"/>
    <n v="0.05"/>
    <n v="15599"/>
    <n v="296381"/>
    <n v="808"/>
    <n v="420144"/>
    <n v="20"/>
    <n v="5"/>
    <x v="1"/>
    <s v="SI"/>
    <x v="1"/>
    <s v="Venta Mala"/>
  </r>
  <r>
    <n v="1447823"/>
    <x v="136"/>
    <s v="Bill Donatelli"/>
    <s v="359 Crown Street,Surry Hills"/>
    <s v="Sydney"/>
    <s v="NSW"/>
    <x v="3"/>
    <x v="3"/>
    <s v="Crítico"/>
    <s v="Rotafolio Artesanal Carpeta de Caballete, Negro"/>
    <x v="1"/>
    <s v="Caja mediana"/>
    <x v="0"/>
    <d v="2015-01-23T00:00:00"/>
    <n v="1388"/>
    <n v="2238"/>
    <n v="850"/>
    <n v="8"/>
    <n v="17904"/>
    <n v="0.09"/>
    <n v="1611.36"/>
    <n v="16292.64"/>
    <n v="1510"/>
    <n v="63681"/>
    <n v="22"/>
    <n v="1"/>
    <x v="1"/>
    <s v="NO"/>
    <x v="1"/>
    <s v="Venta Mala"/>
  </r>
  <r>
    <n v="1448189"/>
    <x v="68"/>
    <s v="Thais Sissman"/>
    <s v="53-55 Liverpool St,Sydney"/>
    <s v="Sydney"/>
    <s v="NSW"/>
    <x v="0"/>
    <x v="0"/>
    <s v="No especificado"/>
    <s v="Tijeras rectas Apex"/>
    <x v="0"/>
    <s v="Bolsa de envoltura"/>
    <x v="0"/>
    <d v="2015-04-19T00:00:00"/>
    <n v="519"/>
    <n v="1298"/>
    <n v="779"/>
    <n v="3"/>
    <n v="3894"/>
    <n v="0.01"/>
    <n v="38.94"/>
    <n v="3855.06"/>
    <n v="314"/>
    <n v="11429"/>
    <n v="19"/>
    <n v="4"/>
    <x v="1"/>
    <s v="NO"/>
    <x v="1"/>
    <s v="Venta Mala"/>
  </r>
  <r>
    <n v="1448189"/>
    <x v="531"/>
    <s v="Mike Kennedy"/>
    <s v="99 Lygon Street,East Brunswick"/>
    <s v="Melbourne"/>
    <s v="VIC"/>
    <x v="1"/>
    <x v="2"/>
    <s v="Crítico"/>
    <s v="Alto Perma 3000 Cajones de almacenamiento apilables"/>
    <x v="0"/>
    <s v="Caja pequeña"/>
    <x v="0"/>
    <d v="2015-04-01T00:00:00"/>
    <n v="892"/>
    <n v="2974"/>
    <n v="2082"/>
    <n v="25"/>
    <n v="74350"/>
    <n v="7.0000000000000007E-2"/>
    <n v="5204.5000000000009"/>
    <n v="69145.5"/>
    <n v="664"/>
    <n v="83027"/>
    <n v="30"/>
    <n v="3"/>
    <x v="1"/>
    <s v="NO"/>
    <x v="1"/>
    <s v="Venta Mala"/>
  </r>
  <r>
    <n v="1448189"/>
    <x v="621"/>
    <s v="Cyra Reiten"/>
    <s v="Westfield 1 Anderson St,Chatswood"/>
    <s v="Sydney"/>
    <s v="NSW"/>
    <x v="3"/>
    <x v="5"/>
    <s v="Bajo"/>
    <s v="Refuerzos de agujeros artesanales"/>
    <x v="1"/>
    <s v="Caja pequeña"/>
    <x v="0"/>
    <d v="2015-09-13T00:00:00"/>
    <n v="399"/>
    <n v="623"/>
    <n v="224"/>
    <n v="30"/>
    <n v="18690"/>
    <n v="0.08"/>
    <n v="1495.2"/>
    <n v="17194.8"/>
    <n v="697"/>
    <n v="6951"/>
    <n v="12"/>
    <n v="9"/>
    <x v="1"/>
    <s v="NO"/>
    <x v="0"/>
    <s v="Venta Mala"/>
  </r>
  <r>
    <n v="1448189"/>
    <x v="622"/>
    <s v="Art Ferguson"/>
    <s v="85-113 Dunning Ave,Roseberry"/>
    <s v="Sydney"/>
    <s v="NSW"/>
    <x v="1"/>
    <x v="4"/>
    <s v="Medio"/>
    <s v="Iluminadores fluorescentes Artisan Hi-Liter EverBold Pen Style, 4/Paquete"/>
    <x v="0"/>
    <s v="Caja pequeña"/>
    <x v="0"/>
    <d v="2015-04-22T00:00:00"/>
    <n v="448"/>
    <n v="814"/>
    <n v="366"/>
    <n v="16"/>
    <n v="13024"/>
    <n v="0.04"/>
    <n v="520.96"/>
    <n v="12503.04"/>
    <n v="312"/>
    <n v="6951"/>
    <n v="20"/>
    <n v="4"/>
    <x v="1"/>
    <s v="NO"/>
    <x v="1"/>
    <s v="Venta Mala"/>
  </r>
  <r>
    <n v="1448189"/>
    <x v="458"/>
    <s v="Larry Tron"/>
    <s v="4A Lyons St,Strathfield"/>
    <s v="Sydney"/>
    <s v="NSW"/>
    <x v="1"/>
    <x v="0"/>
    <s v="No especificado"/>
    <s v="Contestador automático digital 1726"/>
    <x v="0"/>
    <s v="Caja pequeña"/>
    <x v="0"/>
    <d v="2015-07-07T00:00:00"/>
    <n v="882"/>
    <n v="2099"/>
    <n v="1217"/>
    <n v="39"/>
    <n v="81861"/>
    <n v="0.03"/>
    <n v="2455.83"/>
    <n v="79405.17"/>
    <n v="481"/>
    <n v="97162"/>
    <n v="5"/>
    <n v="7"/>
    <x v="1"/>
    <s v="NO"/>
    <x v="0"/>
    <s v="Buena Venta"/>
  </r>
  <r>
    <n v="1448189"/>
    <x v="380"/>
    <s v="Max Jonel"/>
    <s v="127 Liverpool St,Sydney"/>
    <s v="Sydney"/>
    <s v="NSW"/>
    <x v="2"/>
    <x v="7"/>
    <s v="No especificado"/>
    <s v="Sobres estándar de Smiths"/>
    <x v="0"/>
    <s v="Caja pequeña"/>
    <x v="0"/>
    <d v="2013-08-09T00:00:00"/>
    <n v="352"/>
    <n v="568"/>
    <n v="216"/>
    <n v="6"/>
    <n v="3408"/>
    <n v="0.02"/>
    <n v="68.16"/>
    <n v="3339.84"/>
    <n v="139"/>
    <n v="6951"/>
    <n v="6"/>
    <n v="8"/>
    <x v="2"/>
    <s v="NO"/>
    <x v="0"/>
    <s v="Venta Mala"/>
  </r>
  <r>
    <n v="1448189"/>
    <x v="458"/>
    <s v="Larry Tron"/>
    <s v="4A Lyons St,Strathfield"/>
    <s v="Sydney"/>
    <s v="NSW"/>
    <x v="3"/>
    <x v="0"/>
    <s v="No especificado"/>
    <s v="Contestador automático digital 1726"/>
    <x v="0"/>
    <s v="Paquete pequeño"/>
    <x v="0"/>
    <d v="2015-07-07T00:00:00"/>
    <n v="882"/>
    <n v="2099"/>
    <n v="1217"/>
    <n v="26"/>
    <n v="54574"/>
    <n v="0.06"/>
    <n v="3274.44"/>
    <n v="51299.56"/>
    <n v="481"/>
    <n v="97165"/>
    <n v="5"/>
    <n v="7"/>
    <x v="1"/>
    <s v="NO"/>
    <x v="0"/>
    <s v="Buena Venta"/>
  </r>
  <r>
    <n v="1448919"/>
    <x v="422"/>
    <s v="Edward Hooks"/>
    <s v="224A Gertrude St,Fitzroy"/>
    <s v="Melbourne"/>
    <s v="VIC"/>
    <x v="1"/>
    <x v="2"/>
    <s v="No especificado"/>
    <s v="Iluminadores fluorescentes Artisan Hi-Liter EverBold Pen Style, 4/Paquete"/>
    <x v="2"/>
    <s v="Paquete pequeño"/>
    <x v="1"/>
    <d v="2013-08-12T00:00:00"/>
    <n v="448"/>
    <n v="814"/>
    <n v="366"/>
    <n v="8"/>
    <n v="6512"/>
    <n v="0.01"/>
    <n v="65.12"/>
    <n v="6446.88"/>
    <n v="312"/>
    <n v="4827"/>
    <n v="10"/>
    <n v="8"/>
    <x v="2"/>
    <s v="NO"/>
    <x v="0"/>
    <s v="Venta Mala"/>
  </r>
  <r>
    <n v="1449284"/>
    <x v="623"/>
    <s v="Christopher Schild"/>
    <s v="4A Lyons St,Strathfield"/>
    <s v="Sydney"/>
    <s v="NSW"/>
    <x v="3"/>
    <x v="0"/>
    <s v="Alto"/>
    <s v="Iluminadores fluorescentes Artisan Hi-Liter EverBold Pen Style, 4/Paquete"/>
    <x v="0"/>
    <s v="Caja pequeña"/>
    <x v="0"/>
    <d v="2015-04-24T00:00:00"/>
    <n v="448"/>
    <n v="814"/>
    <n v="366"/>
    <n v="10"/>
    <n v="8140"/>
    <n v="0.01"/>
    <n v="81.400000000000006"/>
    <n v="8058.6"/>
    <n v="312"/>
    <n v="10144"/>
    <n v="24"/>
    <n v="4"/>
    <x v="1"/>
    <s v="NO"/>
    <x v="1"/>
    <s v="Venta Mala"/>
  </r>
  <r>
    <n v="1449650"/>
    <x v="117"/>
    <s v="Todd Boyes"/>
    <s v="Westfield Miranda, 600 Kingsway,Miranda"/>
    <s v="Sydney"/>
    <s v="NSW"/>
    <x v="1"/>
    <x v="11"/>
    <s v="No especificado"/>
    <s v="Postes de encuadernación"/>
    <x v="1"/>
    <s v="Caja pequeña"/>
    <x v="0"/>
    <d v="2014-12-29T00:00:00"/>
    <n v="350"/>
    <n v="574"/>
    <n v="224"/>
    <n v="26"/>
    <n v="14924"/>
    <n v="0.05"/>
    <n v="746.2"/>
    <n v="14177.8"/>
    <n v="501"/>
    <n v="1470"/>
    <n v="27"/>
    <n v="12"/>
    <x v="0"/>
    <s v="NO"/>
    <x v="0"/>
    <s v="Venta Mala"/>
  </r>
  <r>
    <n v="1449650"/>
    <x v="120"/>
    <s v="Frank Carlisle"/>
    <s v="8 Rankins Lane ,Melbourne"/>
    <s v="Melbourne"/>
    <s v="VIC"/>
    <x v="1"/>
    <x v="2"/>
    <s v="No especificado"/>
    <s v="Carpetas de 3 anillos de uso general de Smiths"/>
    <x v="0"/>
    <s v="Bolsa de envoltura"/>
    <x v="0"/>
    <d v="2013-05-16T00:00:00"/>
    <n v="118"/>
    <n v="188"/>
    <n v="70"/>
    <n v="41"/>
    <n v="7708"/>
    <n v="0.02"/>
    <n v="154.16"/>
    <n v="7553.84"/>
    <n v="149"/>
    <n v="5099"/>
    <n v="14"/>
    <n v="5"/>
    <x v="2"/>
    <s v="NO"/>
    <x v="0"/>
    <s v="Venta Mala"/>
  </r>
  <r>
    <n v="1449650"/>
    <x v="253"/>
    <s v="Ed Braxton"/>
    <s v="181 High Street,Windsor"/>
    <s v="Sydney"/>
    <s v="NSW"/>
    <x v="3"/>
    <x v="1"/>
    <s v="Alto"/>
    <s v="Postes de encuadernación"/>
    <x v="0"/>
    <s v="Caja pequeña"/>
    <x v="0"/>
    <d v="2015-03-27T00:00:00"/>
    <n v="350"/>
    <n v="574"/>
    <n v="224"/>
    <n v="40"/>
    <n v="22960"/>
    <n v="0.04"/>
    <n v="918.4"/>
    <n v="22041.599999999999"/>
    <n v="501"/>
    <n v="4039"/>
    <n v="25"/>
    <n v="3"/>
    <x v="1"/>
    <s v="NO"/>
    <x v="0"/>
    <s v="Venta Mala"/>
  </r>
  <r>
    <n v="1449681"/>
    <x v="200"/>
    <s v="Peter McVee"/>
    <s v="8 Rankins Lane ,Melbourne"/>
    <s v="Melbourne"/>
    <s v="VIC"/>
    <x v="0"/>
    <x v="2"/>
    <s v="No especificado"/>
    <s v="DrawIt Pizazz Juego de lápices de acuarela"/>
    <x v="1"/>
    <s v="Caja pequeña"/>
    <x v="0"/>
    <d v="2015-04-27T00:00:00"/>
    <n v="1111"/>
    <n v="1984"/>
    <n v="873"/>
    <n v="34"/>
    <n v="67456"/>
    <n v="0"/>
    <n v="0"/>
    <n v="67456"/>
    <n v="410"/>
    <n v="3187"/>
    <n v="25"/>
    <n v="4"/>
    <x v="1"/>
    <s v="NO"/>
    <x v="0"/>
    <s v="Venta Mala"/>
  </r>
  <r>
    <n v="1449681"/>
    <x v="200"/>
    <s v="Peter McVee"/>
    <s v="8 Rankins Lane ,Melbourne"/>
    <s v="Melbourne"/>
    <s v="VIC"/>
    <x v="0"/>
    <x v="2"/>
    <s v="Alto"/>
    <s v="Lápices de acuarela DrawIt Pizazz, juego de 10 colores con pincel"/>
    <x v="0"/>
    <s v="Caja pequeña"/>
    <x v="0"/>
    <d v="2015-04-26T00:00:00"/>
    <n v="239"/>
    <n v="426"/>
    <n v="187"/>
    <n v="13"/>
    <n v="5538"/>
    <n v="0.05"/>
    <n v="276.90000000000003"/>
    <n v="5261.1"/>
    <n v="120"/>
    <n v="3187"/>
    <n v="25"/>
    <n v="4"/>
    <x v="1"/>
    <s v="NO"/>
    <x v="0"/>
    <s v="Venta Mala"/>
  </r>
  <r>
    <n v="1449681"/>
    <x v="115"/>
    <s v="Sean ODonnell"/>
    <s v="541 Church St ,Richmond"/>
    <s v="Melbourne"/>
    <s v="VIC"/>
    <x v="0"/>
    <x v="8"/>
    <s v="Bajo"/>
    <s v="Lápices de acuarela DrawIt Pizazz, juego de 10 colores con pincel"/>
    <x v="0"/>
    <s v="Bolsa de envoltura"/>
    <x v="0"/>
    <d v="2015-06-18T00:00:00"/>
    <n v="239"/>
    <n v="426"/>
    <n v="187"/>
    <n v="9"/>
    <n v="3834"/>
    <n v="0.04"/>
    <n v="153.36000000000001"/>
    <n v="3680.64"/>
    <n v="120"/>
    <n v="3187"/>
    <n v="18"/>
    <n v="7"/>
    <x v="1"/>
    <s v="NO"/>
    <x v="1"/>
    <s v="Venta Mala"/>
  </r>
  <r>
    <n v="1450015"/>
    <x v="200"/>
    <s v="Peter McVee"/>
    <s v="8 Rankins Lane ,Melbourne"/>
    <s v="Melbourne"/>
    <s v="VIC"/>
    <x v="3"/>
    <x v="2"/>
    <s v="Alto"/>
    <s v="Fotocopiadora Cando PC940"/>
    <x v="0"/>
    <s v="Bolsa de envoltura"/>
    <x v="0"/>
    <d v="2015-04-26T00:00:00"/>
    <n v="27899"/>
    <n v="44999"/>
    <n v="17100"/>
    <n v="34"/>
    <n v="1529966"/>
    <n v="0.03"/>
    <n v="45898.979999999996"/>
    <n v="1484067.02"/>
    <n v="4900"/>
    <n v="85247"/>
    <n v="25"/>
    <n v="4"/>
    <x v="1"/>
    <s v="SI"/>
    <x v="1"/>
    <s v="Venta Mala"/>
  </r>
  <r>
    <n v="1450015"/>
    <x v="203"/>
    <s v="Maurice Satty"/>
    <s v="152 Bunnerong Road,Eastgardens"/>
    <s v="Sydney"/>
    <s v="NSW"/>
    <x v="3"/>
    <x v="0"/>
    <s v="Crítico"/>
    <s v="Resaltadores estilo tanque Steady Liquid Accent"/>
    <x v="0"/>
    <s v="Paquete pequeño"/>
    <x v="1"/>
    <d v="2014-11-28T00:00:00"/>
    <n v="131"/>
    <n v="284"/>
    <n v="153"/>
    <n v="49"/>
    <n v="13916"/>
    <n v="7.0000000000000007E-2"/>
    <n v="974.12000000000012"/>
    <n v="12941.88"/>
    <n v="93"/>
    <n v="8378"/>
    <n v="26"/>
    <n v="11"/>
    <x v="0"/>
    <s v="NO"/>
    <x v="1"/>
    <s v="Venta Mala"/>
  </r>
  <r>
    <n v="1450015"/>
    <x v="555"/>
    <s v="Xylona Price"/>
    <s v="98-104 Parramatta Rd,Camperdown"/>
    <s v="Sydney"/>
    <s v="NSW"/>
    <x v="2"/>
    <x v="3"/>
    <s v="Medio"/>
    <s v="Punzón alto de 3 agujeros"/>
    <x v="1"/>
    <s v="Caja pequeña"/>
    <x v="0"/>
    <d v="2015-05-14T00:00:00"/>
    <n v="276"/>
    <n v="438"/>
    <n v="162"/>
    <n v="32"/>
    <n v="14016"/>
    <n v="0.01"/>
    <n v="140.16"/>
    <n v="13875.84"/>
    <n v="621"/>
    <n v="4573"/>
    <n v="14"/>
    <n v="5"/>
    <x v="1"/>
    <s v="NO"/>
    <x v="0"/>
    <s v="Venta Mala"/>
  </r>
  <r>
    <n v="1450015"/>
    <x v="200"/>
    <s v="Peter McVee"/>
    <s v="8 Rankins Lane ,Melbourne"/>
    <s v="Melbourne"/>
    <s v="VIC"/>
    <x v="1"/>
    <x v="2"/>
    <s v="Crítico"/>
    <s v="Lápices de colores Lumi"/>
    <x v="1"/>
    <s v="Caja pequeña"/>
    <x v="1"/>
    <d v="2015-04-27T00:00:00"/>
    <n v="522"/>
    <n v="985"/>
    <n v="463"/>
    <n v="42"/>
    <n v="41370"/>
    <n v="0.02"/>
    <n v="827.4"/>
    <n v="40542.6"/>
    <n v="482"/>
    <n v="87747"/>
    <n v="25"/>
    <n v="4"/>
    <x v="1"/>
    <s v="NO"/>
    <x v="1"/>
    <s v="Venta Mala"/>
  </r>
  <r>
    <n v="1450015"/>
    <x v="200"/>
    <s v="Peter McVee"/>
    <s v="8 Rankins Lane ,Melbourne"/>
    <s v="Melbourne"/>
    <s v="VIC"/>
    <x v="1"/>
    <x v="2"/>
    <s v="Crítico"/>
    <s v="Fotocopiadora Cando PC940"/>
    <x v="0"/>
    <s v="Caja pequeña"/>
    <x v="0"/>
    <d v="2015-04-26T00:00:00"/>
    <n v="27899"/>
    <n v="44999"/>
    <n v="17100"/>
    <n v="28"/>
    <n v="1259972"/>
    <n v="0.08"/>
    <n v="100797.76000000001"/>
    <n v="1159174.24"/>
    <n v="4900"/>
    <n v="85247"/>
    <n v="25"/>
    <n v="4"/>
    <x v="1"/>
    <s v="SI"/>
    <x v="0"/>
    <s v="Buena Venta"/>
  </r>
  <r>
    <n v="1450015"/>
    <x v="200"/>
    <s v="Peter McVee"/>
    <s v="8 Rankins Lane ,Melbourne"/>
    <s v="Melbourne"/>
    <s v="VIC"/>
    <x v="1"/>
    <x v="2"/>
    <s v="Medio"/>
    <s v="Fotocopiadora Cando PC940"/>
    <x v="0"/>
    <s v="Caja pequeña"/>
    <x v="0"/>
    <d v="2015-04-26T00:00:00"/>
    <n v="27899"/>
    <n v="44999"/>
    <n v="17100"/>
    <n v="50"/>
    <n v="2249950"/>
    <n v="0.01"/>
    <n v="22499.5"/>
    <n v="2227450.5"/>
    <n v="4900"/>
    <n v="85247"/>
    <n v="25"/>
    <n v="4"/>
    <x v="1"/>
    <s v="SI"/>
    <x v="1"/>
    <s v="Venta Mala"/>
  </r>
  <r>
    <n v="1450380"/>
    <x v="106"/>
    <s v="Yana Sorensen"/>
    <s v="53-55 Liverpool St,Sydney"/>
    <s v="Sydney"/>
    <s v="NSW"/>
    <x v="3"/>
    <x v="0"/>
    <s v="Alto"/>
    <s v="Carpetas colgantes artesanales"/>
    <x v="0"/>
    <s v="Bolsa de envoltura"/>
    <x v="0"/>
    <d v="2014-02-21T00:00:00"/>
    <n v="365"/>
    <n v="598"/>
    <n v="233"/>
    <n v="28"/>
    <n v="16744"/>
    <n v="0.06"/>
    <n v="1004.64"/>
    <n v="15739.36"/>
    <n v="149"/>
    <n v="15139"/>
    <n v="15"/>
    <n v="2"/>
    <x v="0"/>
    <s v="NO"/>
    <x v="0"/>
    <s v="Venta Mala"/>
  </r>
  <r>
    <n v="1450380"/>
    <x v="101"/>
    <s v="Fren Wabre"/>
    <s v="1-2/299 Sussex St,Sydney"/>
    <s v="Sydney"/>
    <s v="NSW"/>
    <x v="2"/>
    <x v="6"/>
    <s v="Alto"/>
    <s v="Aglutinantes de polietileno duraderos artesanales"/>
    <x v="0"/>
    <s v="Bolsa de envoltura"/>
    <x v="0"/>
    <d v="2015-06-24T00:00:00"/>
    <n v="337"/>
    <n v="553"/>
    <n v="216"/>
    <n v="33"/>
    <n v="18249"/>
    <n v="0.06"/>
    <n v="1094.94"/>
    <n v="17154.060000000001"/>
    <n v="698"/>
    <n v="2375"/>
    <n v="24"/>
    <n v="6"/>
    <x v="1"/>
    <s v="NO"/>
    <x v="0"/>
    <s v="Venta Mala"/>
  </r>
  <r>
    <n v="1450380"/>
    <x v="103"/>
    <s v="Saphhira Shifley"/>
    <s v="Westfield Miranda, 600 Kingsway,Miranda"/>
    <s v="Sydney"/>
    <s v="NSW"/>
    <x v="1"/>
    <x v="11"/>
    <s v="Medio"/>
    <s v="Tijeras rectas Apex"/>
    <x v="0"/>
    <s v="Caja pequeña"/>
    <x v="0"/>
    <d v="2015-01-21T00:00:00"/>
    <n v="519"/>
    <n v="1298"/>
    <n v="779"/>
    <n v="44"/>
    <n v="57112"/>
    <n v="0.03"/>
    <n v="1713.36"/>
    <n v="55398.64"/>
    <n v="314"/>
    <n v="17243"/>
    <n v="20"/>
    <n v="1"/>
    <x v="1"/>
    <s v="NO"/>
    <x v="1"/>
    <s v="Venta Mala"/>
  </r>
  <r>
    <n v="1450745"/>
    <x v="70"/>
    <s v="Harold Pawlan"/>
    <s v="180 High Street,Windsor"/>
    <s v="Melbourne"/>
    <s v="VIC"/>
    <x v="1"/>
    <x v="2"/>
    <s v="Medio"/>
    <s v="Rotafolio Artesanal Carpeta de Caballete, Negro"/>
    <x v="2"/>
    <s v="Caja grande"/>
    <x v="0"/>
    <d v="2015-03-16T00:00:00"/>
    <n v="1388"/>
    <n v="2238"/>
    <n v="850"/>
    <n v="14"/>
    <n v="31332"/>
    <n v="0"/>
    <n v="0"/>
    <n v="31332"/>
    <n v="1510"/>
    <n v="14938"/>
    <n v="16"/>
    <n v="3"/>
    <x v="1"/>
    <s v="NO"/>
    <x v="1"/>
    <s v="Venta Mala"/>
  </r>
  <r>
    <n v="1451111"/>
    <x v="315"/>
    <s v="Aleksandra Gannaway"/>
    <s v="Hoyts Entertainment Quarter 122 Lang Road,Moore Park"/>
    <s v="Sydney"/>
    <s v="NSW"/>
    <x v="1"/>
    <x v="0"/>
    <s v="No especificado"/>
    <s v="Sobres de colores"/>
    <x v="0"/>
    <s v="Caja pequeña"/>
    <x v="0"/>
    <d v="2014-01-17T00:00:00"/>
    <n v="225"/>
    <n v="369"/>
    <n v="144"/>
    <n v="24"/>
    <n v="8856"/>
    <n v="0.01"/>
    <n v="88.56"/>
    <n v="8767.44"/>
    <n v="250"/>
    <n v="43579"/>
    <n v="15"/>
    <n v="1"/>
    <x v="0"/>
    <s v="NO"/>
    <x v="0"/>
    <s v="Venta Mala"/>
  </r>
  <r>
    <n v="1451841"/>
    <x v="359"/>
    <s v="Julie Prescott"/>
    <s v="438 Victoria Avenue,Chatswood"/>
    <s v="Sydney"/>
    <s v="NSW"/>
    <x v="1"/>
    <x v="1"/>
    <s v="Crítico"/>
    <s v="Tijeras de acero inoxidable preferidas de Apex"/>
    <x v="0"/>
    <s v="Caja pequeña"/>
    <x v="0"/>
    <d v="2014-02-13T00:00:00"/>
    <n v="250"/>
    <n v="568"/>
    <n v="318"/>
    <n v="39"/>
    <n v="22152"/>
    <n v="7.0000000000000007E-2"/>
    <n v="1550.64"/>
    <n v="20601.36"/>
    <n v="360"/>
    <n v="22294"/>
    <n v="12"/>
    <n v="2"/>
    <x v="0"/>
    <s v="NO"/>
    <x v="1"/>
    <s v="Venta Mala"/>
  </r>
  <r>
    <n v="1452206"/>
    <x v="395"/>
    <s v="Thomas Boland"/>
    <s v="3/219 Canley Vale Road,Canley Heights"/>
    <s v="Sydney"/>
    <s v="NSW"/>
    <x v="0"/>
    <x v="4"/>
    <s v="Crítico"/>
    <s v="Iluminadores artesanales de alto litro a prueba de manchas"/>
    <x v="0"/>
    <s v="Bolsa de envoltura"/>
    <x v="0"/>
    <d v="2015-05-27T00:00:00"/>
    <n v="298"/>
    <n v="584"/>
    <n v="286"/>
    <n v="32"/>
    <n v="18688"/>
    <n v="0.03"/>
    <n v="560.64"/>
    <n v="18127.36"/>
    <n v="83"/>
    <n v="2375"/>
    <n v="26"/>
    <n v="5"/>
    <x v="1"/>
    <s v="NO"/>
    <x v="1"/>
    <s v="Venta Mala"/>
  </r>
  <r>
    <n v="1452206"/>
    <x v="284"/>
    <s v="Christopher Schild"/>
    <s v="4A Lyons St,Strathfield"/>
    <s v="Sydney"/>
    <s v="NSW"/>
    <x v="1"/>
    <x v="0"/>
    <s v="Medio"/>
    <s v="Bandas elásticas embolsadas"/>
    <x v="0"/>
    <s v="Caja pequeña"/>
    <x v="1"/>
    <d v="2014-10-10T00:00:00"/>
    <n v="24"/>
    <n v="126"/>
    <n v="102"/>
    <n v="3"/>
    <n v="378"/>
    <n v="0"/>
    <n v="0"/>
    <n v="378"/>
    <n v="70"/>
    <n v="4599"/>
    <n v="8"/>
    <n v="10"/>
    <x v="0"/>
    <s v="NO"/>
    <x v="1"/>
    <s v="Venta Mala"/>
  </r>
  <r>
    <n v="1452206"/>
    <x v="258"/>
    <s v="Michael Oakman"/>
    <s v="8 Rankins Lane ,Melbourne"/>
    <s v="Melbourne"/>
    <s v="VIC"/>
    <x v="1"/>
    <x v="2"/>
    <s v="Crítico"/>
    <s v="Carpetas de limas Artisan Hing"/>
    <x v="0"/>
    <s v="Bolsa de envoltura"/>
    <x v="0"/>
    <d v="2015-07-31T00:00:00"/>
    <n v="365"/>
    <n v="598"/>
    <n v="233"/>
    <n v="36"/>
    <n v="21528"/>
    <n v="0"/>
    <n v="0"/>
    <n v="21528"/>
    <n v="149"/>
    <n v="4273"/>
    <n v="27"/>
    <n v="7"/>
    <x v="1"/>
    <s v="NO"/>
    <x v="0"/>
    <s v="Venta Mala"/>
  </r>
  <r>
    <n v="1452572"/>
    <x v="181"/>
    <s v="Aaron Bergman"/>
    <s v="Westfield Sydney,Sydney"/>
    <s v="Sydney"/>
    <s v="NSW"/>
    <x v="1"/>
    <x v="1"/>
    <s v="Bajo"/>
    <s v="Etiquetas Artisan 479"/>
    <x v="0"/>
    <s v="Paquete pequeño"/>
    <x v="0"/>
    <d v="2013-08-16T00:00:00"/>
    <n v="159"/>
    <n v="261"/>
    <n v="102"/>
    <n v="49"/>
    <n v="12789"/>
    <n v="0.01"/>
    <n v="127.89"/>
    <n v="12661.11"/>
    <n v="50"/>
    <n v="8200"/>
    <n v="9"/>
    <n v="8"/>
    <x v="2"/>
    <s v="NO"/>
    <x v="0"/>
    <s v="Venta Mala"/>
  </r>
  <r>
    <n v="1452572"/>
    <x v="593"/>
    <s v="Art Foster"/>
    <s v="Westfield Parramatta,Parramatta"/>
    <s v="Sydney"/>
    <s v="NSW"/>
    <x v="3"/>
    <x v="12"/>
    <s v="Crítico"/>
    <s v="Libro de mensajes encuadernado con cable, 4 por página"/>
    <x v="0"/>
    <s v="Bolsa de envoltura"/>
    <x v="0"/>
    <d v="2015-01-18T00:00:00"/>
    <n v="348"/>
    <n v="543"/>
    <n v="195"/>
    <n v="36"/>
    <n v="19548"/>
    <n v="0.01"/>
    <n v="195.48000000000002"/>
    <n v="19352.52"/>
    <n v="95"/>
    <n v="5252"/>
    <n v="17"/>
    <n v="1"/>
    <x v="1"/>
    <s v="NO"/>
    <x v="0"/>
    <s v="Venta Mala"/>
  </r>
  <r>
    <n v="1452572"/>
    <x v="358"/>
    <s v="Lindsay Shagiari"/>
    <s v="5/250 Old Northern Road ,Castle Hill"/>
    <s v="Sydney"/>
    <s v="NSW"/>
    <x v="3"/>
    <x v="5"/>
    <s v="No especificado"/>
    <s v="Sobres estándar de Smiths"/>
    <x v="0"/>
    <s v="Paquete pequeño"/>
    <x v="0"/>
    <d v="2014-11-04T00:00:00"/>
    <n v="352"/>
    <n v="568"/>
    <n v="216"/>
    <n v="46"/>
    <n v="26128"/>
    <n v="0.04"/>
    <n v="1045.1200000000001"/>
    <n v="25082.880000000001"/>
    <n v="139"/>
    <n v="4592"/>
    <n v="2"/>
    <n v="11"/>
    <x v="0"/>
    <s v="NO"/>
    <x v="1"/>
    <s v="Venta Mala"/>
  </r>
  <r>
    <n v="1452572"/>
    <x v="293"/>
    <s v="Joseph Airdo"/>
    <s v="Westfield Sydney,Sydney"/>
    <s v="Sydney"/>
    <s v="NSW"/>
    <x v="0"/>
    <x v="1"/>
    <s v="Crítico"/>
    <s v="Smiths Bulldog Clip"/>
    <x v="1"/>
    <s v="Caja pequeña"/>
    <x v="0"/>
    <d v="2015-06-30T00:00:00"/>
    <n v="231"/>
    <n v="378"/>
    <n v="147"/>
    <n v="50"/>
    <n v="18900"/>
    <n v="0.09"/>
    <n v="1701"/>
    <n v="17199"/>
    <n v="71"/>
    <n v="2756"/>
    <n v="28"/>
    <n v="6"/>
    <x v="1"/>
    <s v="NO"/>
    <x v="0"/>
    <s v="Venta Mala"/>
  </r>
  <r>
    <n v="1452572"/>
    <x v="486"/>
    <s v="Deborah Brumfield"/>
    <s v="402 George St,Sydney"/>
    <s v="Sydney"/>
    <s v="NSW"/>
    <x v="1"/>
    <x v="7"/>
    <s v="No especificado"/>
    <s v="Etiquetas Artisan 479"/>
    <x v="0"/>
    <s v="Caja pequeña"/>
    <x v="0"/>
    <d v="2015-04-23T00:00:00"/>
    <n v="159"/>
    <n v="261"/>
    <n v="102"/>
    <n v="24"/>
    <n v="6264"/>
    <n v="0.04"/>
    <n v="250.56"/>
    <n v="6013.44"/>
    <n v="50"/>
    <n v="8200"/>
    <n v="23"/>
    <n v="4"/>
    <x v="1"/>
    <s v="NO"/>
    <x v="0"/>
    <s v="Venta Mala"/>
  </r>
  <r>
    <n v="1453302"/>
    <x v="16"/>
    <s v="Brian DeCherney"/>
    <s v="523 King St,Newtown"/>
    <s v="Sydney"/>
    <s v="NSW"/>
    <x v="1"/>
    <x v="6"/>
    <s v="Bajo"/>
    <s v="Tijeras Apex Box Cutter"/>
    <x v="0"/>
    <s v="Caja pequeña"/>
    <x v="0"/>
    <d v="2015-05-25T00:00:00"/>
    <n v="419"/>
    <n v="1023"/>
    <n v="604"/>
    <n v="44"/>
    <n v="45012"/>
    <n v="0.01"/>
    <n v="450.12"/>
    <n v="44561.88"/>
    <n v="468"/>
    <n v="41438"/>
    <n v="18"/>
    <n v="5"/>
    <x v="1"/>
    <s v="NO"/>
    <x v="0"/>
    <s v="Venta Mala"/>
  </r>
  <r>
    <n v="1453302"/>
    <x v="603"/>
    <s v="Jack OBriant"/>
    <s v="85-113 Dunning Ave,Rosebery"/>
    <s v="Sydney"/>
    <s v="NSW"/>
    <x v="1"/>
    <x v="4"/>
    <s v="Alto"/>
    <s v="Etiquetas de encuadernación artesanal"/>
    <x v="0"/>
    <s v="Bolsa de envoltura"/>
    <x v="0"/>
    <d v="2015-07-27T00:00:00"/>
    <n v="245"/>
    <n v="389"/>
    <n v="144"/>
    <n v="32"/>
    <n v="12448"/>
    <n v="0.09"/>
    <n v="1120.32"/>
    <n v="11327.68"/>
    <n v="701"/>
    <n v="1675"/>
    <n v="26"/>
    <n v="7"/>
    <x v="1"/>
    <s v="NO"/>
    <x v="0"/>
    <s v="Venta Mala"/>
  </r>
  <r>
    <n v="1453302"/>
    <x v="486"/>
    <s v="Deborah Brumfield"/>
    <s v="124 Barrel St,Sydney"/>
    <s v="Sydney"/>
    <s v="NSW"/>
    <x v="1"/>
    <x v="13"/>
    <s v="Crítico"/>
    <s v="Bolsillos de carpeta de poliéster artesanal"/>
    <x v="1"/>
    <s v="Caja pequeña"/>
    <x v="0"/>
    <d v="2015-04-23T00:00:00"/>
    <n v="226"/>
    <n v="358"/>
    <n v="132"/>
    <n v="8"/>
    <n v="2864"/>
    <n v="0.05"/>
    <n v="143.20000000000002"/>
    <n v="2720.8"/>
    <n v="547"/>
    <n v="2827"/>
    <n v="23"/>
    <n v="4"/>
    <x v="1"/>
    <s v="NO"/>
    <x v="1"/>
    <s v="Venta Mala"/>
  </r>
  <r>
    <n v="1454033"/>
    <x v="69"/>
    <s v="Chad McGuire"/>
    <s v="81 MacLeay St,Potts Point"/>
    <s v="Sydney"/>
    <s v="NSW"/>
    <x v="2"/>
    <x v="7"/>
    <s v="Crítico"/>
    <s v="Bolsillos de carpeta de poliéster artesanal"/>
    <x v="0"/>
    <s v="Caja pequeña"/>
    <x v="0"/>
    <d v="2015-05-02T00:00:00"/>
    <n v="226"/>
    <n v="358"/>
    <n v="132"/>
    <n v="46"/>
    <n v="16468"/>
    <n v="0.04"/>
    <n v="658.72"/>
    <n v="15809.28"/>
    <n v="547"/>
    <n v="23153"/>
    <n v="1"/>
    <n v="5"/>
    <x v="1"/>
    <s v="NO"/>
    <x v="1"/>
    <s v="Venta Mala"/>
  </r>
  <r>
    <n v="1454033"/>
    <x v="255"/>
    <s v="Cindy Schnelling"/>
    <s v="240-242 Johnston Street,Fitzroy"/>
    <s v="Melbourne"/>
    <s v="VIC"/>
    <x v="3"/>
    <x v="2"/>
    <s v="Crítico"/>
    <s v="Sobres estándar de Smiths"/>
    <x v="0"/>
    <s v="Caja pequeña"/>
    <x v="1"/>
    <d v="2015-05-01T00:00:00"/>
    <n v="352"/>
    <n v="568"/>
    <n v="216"/>
    <n v="12"/>
    <n v="6816"/>
    <n v="7.0000000000000007E-2"/>
    <n v="477.12000000000006"/>
    <n v="6338.88"/>
    <n v="139"/>
    <n v="22443"/>
    <n v="28"/>
    <n v="4"/>
    <x v="1"/>
    <s v="NO"/>
    <x v="1"/>
    <s v="Venta Mala"/>
  </r>
  <r>
    <n v="1454033"/>
    <x v="15"/>
    <s v="Bill Stewart"/>
    <s v="188 Pitt Street,Sydney"/>
    <s v="Sydney"/>
    <s v="NSW"/>
    <x v="1"/>
    <x v="0"/>
    <s v="No especificado"/>
    <s v="Tijeras Apex Box Cutter"/>
    <x v="0"/>
    <s v="Caja pequeña"/>
    <x v="0"/>
    <d v="2015-05-13T00:00:00"/>
    <n v="419"/>
    <n v="1023"/>
    <n v="604"/>
    <n v="2"/>
    <n v="2046"/>
    <n v="7.0000000000000007E-2"/>
    <n v="143.22000000000003"/>
    <n v="1902.78"/>
    <n v="468"/>
    <n v="2374"/>
    <n v="11"/>
    <n v="5"/>
    <x v="1"/>
    <s v="NO"/>
    <x v="0"/>
    <s v="Venta Mala"/>
  </r>
  <r>
    <n v="1454033"/>
    <x v="212"/>
    <s v="Bradley Drucker"/>
    <s v="1 John St,Waterloo"/>
    <s v="Sydney"/>
    <s v="NSW"/>
    <x v="1"/>
    <x v="13"/>
    <s v="Alto"/>
    <s v="Archivo Smiths Caddy"/>
    <x v="0"/>
    <s v="Caja pequeña"/>
    <x v="0"/>
    <d v="2013-08-24T00:00:00"/>
    <n v="403"/>
    <n v="938"/>
    <n v="535"/>
    <n v="43"/>
    <n v="40334"/>
    <n v="0.08"/>
    <n v="3226.7200000000003"/>
    <n v="37107.279999999999"/>
    <n v="728"/>
    <n v="27353"/>
    <n v="22"/>
    <n v="8"/>
    <x v="2"/>
    <s v="NO"/>
    <x v="0"/>
    <s v="Venta Mala"/>
  </r>
  <r>
    <n v="1454033"/>
    <x v="69"/>
    <s v="Chad McGuire"/>
    <s v="73 MacLeay St,Potts Point"/>
    <s v="Sydney"/>
    <s v="NSW"/>
    <x v="3"/>
    <x v="1"/>
    <s v="Medio"/>
    <s v="Teclado de acceso TechSavi"/>
    <x v="0"/>
    <s v="Bolsa de envoltura"/>
    <x v="0"/>
    <d v="2015-05-02T00:00:00"/>
    <n v="1007"/>
    <n v="1598"/>
    <n v="591"/>
    <n v="19"/>
    <n v="30362"/>
    <n v="0.09"/>
    <n v="2732.58"/>
    <n v="27629.42"/>
    <n v="400"/>
    <n v="44134"/>
    <n v="1"/>
    <n v="5"/>
    <x v="1"/>
    <s v="NO"/>
    <x v="0"/>
    <s v="Venta Mala"/>
  </r>
  <r>
    <n v="1455128"/>
    <x v="439"/>
    <s v="Patrick Ryan"/>
    <s v="Cnr Williams Road &amp; Lechlade Ave,South Yarra"/>
    <s v="Melbourne"/>
    <s v="VIC"/>
    <x v="2"/>
    <x v="8"/>
    <s v="Medio"/>
    <s v="Teclado de acceso TechSavi"/>
    <x v="0"/>
    <s v="Caja pequeña"/>
    <x v="0"/>
    <d v="2015-05-05T00:00:00"/>
    <n v="1007"/>
    <n v="1598"/>
    <n v="591"/>
    <n v="19"/>
    <n v="30362"/>
    <n v="0"/>
    <n v="0"/>
    <n v="30362"/>
    <n v="400"/>
    <n v="40702"/>
    <n v="3"/>
    <n v="5"/>
    <x v="1"/>
    <s v="NO"/>
    <x v="0"/>
    <s v="Venta Mala"/>
  </r>
  <r>
    <n v="1455128"/>
    <x v="105"/>
    <s v="Harold Pawlan"/>
    <s v="180 High Street,Windsor"/>
    <s v="Melbourne"/>
    <s v="VIC"/>
    <x v="1"/>
    <x v="2"/>
    <s v="No especificado"/>
    <s v="Archivo caliente de escritorio de 3 bolsillos"/>
    <x v="0"/>
    <s v="Bolsa de envoltura"/>
    <x v="0"/>
    <d v="2015-03-06T00:00:00"/>
    <n v="2218"/>
    <n v="5410"/>
    <n v="3192"/>
    <n v="41"/>
    <n v="221810"/>
    <n v="0.02"/>
    <n v="4436.2"/>
    <n v="217373.8"/>
    <n v="1999"/>
    <n v="21419"/>
    <n v="4"/>
    <n v="3"/>
    <x v="1"/>
    <s v="SI"/>
    <x v="0"/>
    <s v="Venta Mala"/>
  </r>
  <r>
    <n v="1455159"/>
    <x v="185"/>
    <s v="Roy Collins"/>
    <s v="Westfield Sydney,Sydney"/>
    <s v="Sydney"/>
    <s v="NSW"/>
    <x v="3"/>
    <x v="1"/>
    <s v="No especificado"/>
    <s v="Afilador de barriles"/>
    <x v="0"/>
    <s v="Bolsa de envoltura"/>
    <x v="0"/>
    <d v="2013-06-27T00:00:00"/>
    <n v="146"/>
    <n v="357"/>
    <n v="211"/>
    <n v="23"/>
    <n v="8211"/>
    <n v="0.06"/>
    <n v="492.65999999999997"/>
    <n v="7718.34"/>
    <n v="417"/>
    <n v="12643"/>
    <n v="26"/>
    <n v="6"/>
    <x v="2"/>
    <s v="NO"/>
    <x v="1"/>
    <s v="Venta Mala"/>
  </r>
  <r>
    <n v="1455494"/>
    <x v="624"/>
    <s v="Cindy Stewart"/>
    <s v="1/173-179 Bronte Rd,Waverley"/>
    <s v="Sydney"/>
    <s v="NSW"/>
    <x v="1"/>
    <x v="9"/>
    <s v="Alto"/>
    <s v="Lápices de colores DrawIt, juego de 48 colores"/>
    <x v="0"/>
    <s v="Paquete pequeño"/>
    <x v="1"/>
    <d v="2016-05-11T00:00:00"/>
    <n v="2156"/>
    <n v="3655"/>
    <n v="1499"/>
    <n v="10"/>
    <n v="36550"/>
    <n v="0.01"/>
    <n v="365.5"/>
    <n v="36184.5"/>
    <n v="1389"/>
    <n v="82468"/>
    <n v="9"/>
    <n v="5"/>
    <x v="3"/>
    <s v="NO"/>
    <x v="0"/>
    <s v="Buena Venta"/>
  </r>
  <r>
    <n v="1455494"/>
    <x v="232"/>
    <s v="Guy Armstrong"/>
    <s v="6 Mary St,Newtown"/>
    <s v="Sydney"/>
    <s v="NSW"/>
    <x v="1"/>
    <x v="7"/>
    <s v="Alto"/>
    <s v="Lápices de colores DrawIt, juego de 48 colores"/>
    <x v="0"/>
    <s v="Bolsa de envoltura"/>
    <x v="0"/>
    <d v="2015-05-05T00:00:00"/>
    <n v="2156"/>
    <n v="3655"/>
    <n v="1499"/>
    <n v="44"/>
    <n v="160820"/>
    <n v="7.0000000000000007E-2"/>
    <n v="11257.400000000001"/>
    <n v="149562.6"/>
    <n v="1389"/>
    <n v="361040"/>
    <n v="4"/>
    <n v="5"/>
    <x v="1"/>
    <s v="SI"/>
    <x v="1"/>
    <s v="Venta Mala"/>
  </r>
  <r>
    <n v="1455859"/>
    <x v="325"/>
    <s v="Nora Paige"/>
    <s v="85-113 Dunning Ave,Roseberry"/>
    <s v="Sydney"/>
    <s v="NSW"/>
    <x v="1"/>
    <x v="4"/>
    <s v="Alto"/>
    <s v="TechSavi Dúo Inalámbrico Elite"/>
    <x v="0"/>
    <s v="Bolsa de envoltura"/>
    <x v="0"/>
    <d v="2014-06-25T00:00:00"/>
    <n v="6059"/>
    <n v="10098"/>
    <n v="4039"/>
    <n v="35"/>
    <n v="353430"/>
    <n v="0.09"/>
    <n v="31808.699999999997"/>
    <n v="321621.3"/>
    <n v="718"/>
    <n v="122140"/>
    <n v="25"/>
    <n v="6"/>
    <x v="0"/>
    <s v="SI"/>
    <x v="1"/>
    <s v="Venta Mala"/>
  </r>
  <r>
    <n v="1455859"/>
    <x v="339"/>
    <s v="Sanjit Jacobs"/>
    <s v="541 Church St,Richmond"/>
    <s v="Melbourne"/>
    <s v="VIC"/>
    <x v="3"/>
    <x v="8"/>
    <s v="No especificado"/>
    <s v="Teclado Beekin de 105 teclas negro"/>
    <x v="0"/>
    <s v="Bolsa de envoltura"/>
    <x v="0"/>
    <d v="2014-10-07T00:00:00"/>
    <n v="639"/>
    <n v="1998"/>
    <n v="1359"/>
    <n v="45"/>
    <n v="89910"/>
    <n v="0.08"/>
    <n v="7192.8"/>
    <n v="82717.2"/>
    <n v="400"/>
    <n v="82467"/>
    <n v="6"/>
    <n v="10"/>
    <x v="0"/>
    <s v="NO"/>
    <x v="1"/>
    <s v="Venta Mala"/>
  </r>
  <r>
    <n v="1456224"/>
    <x v="15"/>
    <s v="Bill Stewart"/>
    <s v="188 Pitt Street,Sydney"/>
    <s v="Sydney"/>
    <s v="NSW"/>
    <x v="3"/>
    <x v="0"/>
    <s v="No especificado"/>
    <s v="Tijeras dobladas de acero inoxidable Apex Design"/>
    <x v="0"/>
    <s v="Caja pequeña"/>
    <x v="0"/>
    <d v="2015-05-13T00:00:00"/>
    <n v="287"/>
    <n v="684"/>
    <n v="397"/>
    <n v="38"/>
    <n v="25992"/>
    <n v="0.09"/>
    <n v="2339.2799999999997"/>
    <n v="23652.720000000001"/>
    <n v="442"/>
    <n v="45173"/>
    <n v="11"/>
    <n v="5"/>
    <x v="1"/>
    <s v="NO"/>
    <x v="0"/>
    <s v="Venta Mala"/>
  </r>
  <r>
    <n v="1456224"/>
    <x v="127"/>
    <s v="Brad Thomas"/>
    <s v="152 Bunnerong Road,Eastgardens"/>
    <s v="Sydney"/>
    <s v="NSW"/>
    <x v="2"/>
    <x v="0"/>
    <s v="Bajo"/>
    <s v="Lápices de colores DrawIt, juego de 48 colores"/>
    <x v="2"/>
    <s v="Paquete pequeño"/>
    <x v="0"/>
    <d v="2015-02-06T00:00:00"/>
    <n v="2156"/>
    <n v="3655"/>
    <n v="1499"/>
    <n v="19"/>
    <n v="69445"/>
    <n v="0.09"/>
    <n v="6250.05"/>
    <n v="63194.95"/>
    <n v="1389"/>
    <n v="136064"/>
    <n v="4"/>
    <n v="2"/>
    <x v="1"/>
    <s v="NO"/>
    <x v="0"/>
    <s v="Buena Venta"/>
  </r>
  <r>
    <n v="1456224"/>
    <x v="489"/>
    <s v="Gary Zandusky"/>
    <s v="Shop 1, 186-190 Church Street,Parramatta;46a Macleay Street,Potts Point"/>
    <s v="Sydney"/>
    <s v="NSW"/>
    <x v="3"/>
    <x v="4"/>
    <s v="Crítico"/>
    <s v="Carpetas colgantes artesanales"/>
    <x v="0"/>
    <s v="Paquete pequeño"/>
    <x v="0"/>
    <d v="2015-10-31T00:00:00"/>
    <n v="365"/>
    <n v="598"/>
    <n v="233"/>
    <n v="49"/>
    <n v="29302"/>
    <n v="0.02"/>
    <n v="586.04"/>
    <n v="28715.96"/>
    <n v="149"/>
    <n v="17123"/>
    <n v="31"/>
    <n v="10"/>
    <x v="1"/>
    <s v="NO"/>
    <x v="0"/>
    <s v="Venta Mala"/>
  </r>
  <r>
    <n v="1456224"/>
    <x v="601"/>
    <s v="Frank Hawley"/>
    <s v="2/797 Botany Rd,Rosebery"/>
    <s v="Sydney"/>
    <s v="NSW"/>
    <x v="3"/>
    <x v="7"/>
    <s v="Medio"/>
    <s v="Sobres de entreoficina de colores Smiths"/>
    <x v="0"/>
    <s v="Caja pequeña"/>
    <x v="0"/>
    <d v="2015-05-20T00:00:00"/>
    <n v="1983"/>
    <n v="3098"/>
    <n v="1115"/>
    <n v="33"/>
    <n v="102234"/>
    <n v="0.01"/>
    <n v="1022.34"/>
    <n v="101211.66"/>
    <n v="1951"/>
    <n v="60070"/>
    <n v="17"/>
    <n v="5"/>
    <x v="1"/>
    <s v="SI"/>
    <x v="1"/>
    <s v="Venta Mala"/>
  </r>
  <r>
    <n v="1456255"/>
    <x v="15"/>
    <s v="Bill Stewart"/>
    <s v="188 Pitt Street,Sydney"/>
    <s v="Sydney"/>
    <s v="NSW"/>
    <x v="0"/>
    <x v="0"/>
    <s v="Crítico"/>
    <s v="Bolsillos de carpeta de poliéster artesanal"/>
    <x v="0"/>
    <s v="Bolsa de envoltura"/>
    <x v="0"/>
    <d v="2015-05-13T00:00:00"/>
    <n v="226"/>
    <n v="358"/>
    <n v="132"/>
    <n v="16"/>
    <n v="5728"/>
    <n v="0.01"/>
    <n v="57.28"/>
    <n v="5670.72"/>
    <n v="547"/>
    <n v="2374"/>
    <n v="11"/>
    <n v="5"/>
    <x v="1"/>
    <s v="NO"/>
    <x v="0"/>
    <s v="Venta Mala"/>
  </r>
  <r>
    <n v="1456255"/>
    <x v="15"/>
    <s v="Bill Stewart"/>
    <s v="188 Pitt Street,Sydney"/>
    <s v="Sydney"/>
    <s v="NSW"/>
    <x v="2"/>
    <x v="0"/>
    <s v="Bajo"/>
    <s v="Carpetas colgantes artesanales"/>
    <x v="0"/>
    <s v="Bolsa de envoltura"/>
    <x v="0"/>
    <d v="2015-05-13T00:00:00"/>
    <n v="365"/>
    <n v="598"/>
    <n v="233"/>
    <n v="44"/>
    <n v="26312"/>
    <n v="0.01"/>
    <n v="263.12"/>
    <n v="26048.880000000001"/>
    <n v="149"/>
    <n v="2374"/>
    <n v="11"/>
    <n v="5"/>
    <x v="1"/>
    <s v="NO"/>
    <x v="0"/>
    <s v="Venta Mala"/>
  </r>
  <r>
    <n v="1456255"/>
    <x v="15"/>
    <s v="Bill Stewart"/>
    <s v="188 Pitt Street,Sydney"/>
    <s v="Sydney"/>
    <s v="NSW"/>
    <x v="2"/>
    <x v="0"/>
    <s v="Bajo"/>
    <s v="Carpetas colgantes artesanales"/>
    <x v="0"/>
    <s v="Caja pequeña"/>
    <x v="0"/>
    <d v="2015-05-13T00:00:00"/>
    <n v="365"/>
    <n v="598"/>
    <n v="233"/>
    <n v="31"/>
    <n v="18538"/>
    <n v="0"/>
    <n v="0"/>
    <n v="18538"/>
    <n v="149"/>
    <n v="2374"/>
    <n v="11"/>
    <n v="5"/>
    <x v="1"/>
    <s v="NO"/>
    <x v="0"/>
    <s v="Venta Mala"/>
  </r>
  <r>
    <n v="1456955"/>
    <x v="58"/>
    <s v="Adam Bellavance"/>
    <s v="106 Ebley Street,Bondi Junction"/>
    <s v="Sydney"/>
    <s v="NSW"/>
    <x v="0"/>
    <x v="9"/>
    <s v="No especificado"/>
    <s v="Teclado programable Adesso de 142 teclas"/>
    <x v="0"/>
    <s v="Caja pequeña"/>
    <x v="0"/>
    <d v="2013-07-01T00:00:00"/>
    <n v="3202"/>
    <n v="15248"/>
    <n v="12046"/>
    <n v="1"/>
    <n v="15248"/>
    <n v="0.01"/>
    <n v="152.47999999999999"/>
    <n v="15095.52"/>
    <n v="400"/>
    <n v="440290"/>
    <n v="29"/>
    <n v="6"/>
    <x v="2"/>
    <s v="NO"/>
    <x v="0"/>
    <s v="Buena Venta"/>
  </r>
  <r>
    <n v="1457685"/>
    <x v="16"/>
    <s v="Sibella Parks"/>
    <s v="180 High Street,Windsor"/>
    <s v="Melbourne"/>
    <s v="VIC"/>
    <x v="3"/>
    <x v="2"/>
    <s v="Medio"/>
    <s v="Tijeras rectas Apex"/>
    <x v="1"/>
    <s v="Caja pequeña"/>
    <x v="0"/>
    <d v="2015-05-18T00:00:00"/>
    <n v="519"/>
    <n v="1298"/>
    <n v="779"/>
    <n v="9"/>
    <n v="11682"/>
    <n v="0.01"/>
    <n v="116.82000000000001"/>
    <n v="11565.18"/>
    <n v="314"/>
    <n v="55825"/>
    <n v="18"/>
    <n v="5"/>
    <x v="1"/>
    <s v="NO"/>
    <x v="1"/>
    <s v="Venta Mala"/>
  </r>
  <r>
    <n v="1458050"/>
    <x v="625"/>
    <s v="Anthony Garwer"/>
    <s v="152 Bunnerong Road,Eastgardens"/>
    <s v="Sydney"/>
    <s v="NSW"/>
    <x v="1"/>
    <x v="0"/>
    <s v="Bajo"/>
    <s v="Etiquetas de encuadernación artesanal"/>
    <x v="0"/>
    <s v="Bolsa de envoltura"/>
    <x v="0"/>
    <d v="2015-03-17T00:00:00"/>
    <n v="245"/>
    <n v="389"/>
    <n v="144"/>
    <n v="27"/>
    <n v="10503"/>
    <n v="0.06"/>
    <n v="630.17999999999995"/>
    <n v="9872.82"/>
    <n v="701"/>
    <n v="2193"/>
    <n v="15"/>
    <n v="3"/>
    <x v="1"/>
    <s v="NO"/>
    <x v="0"/>
    <s v="Venta Mala"/>
  </r>
  <r>
    <n v="1458416"/>
    <x v="15"/>
    <s v="Bill Stewart"/>
    <s v="188 Pitt Street,Sydney"/>
    <s v="Sydney"/>
    <s v="NSW"/>
    <x v="1"/>
    <x v="0"/>
    <s v="Medio"/>
    <s v="Bandas elásticas embolsadas"/>
    <x v="0"/>
    <s v="Caja pequeña"/>
    <x v="0"/>
    <d v="2015-05-13T00:00:00"/>
    <n v="24"/>
    <n v="126"/>
    <n v="102"/>
    <n v="14"/>
    <n v="1764"/>
    <n v="0.02"/>
    <n v="35.28"/>
    <n v="1728.72"/>
    <n v="70"/>
    <n v="4215"/>
    <n v="11"/>
    <n v="5"/>
    <x v="1"/>
    <s v="NO"/>
    <x v="0"/>
    <s v="Venta Mala"/>
  </r>
  <r>
    <n v="1459511"/>
    <x v="211"/>
    <s v="Craig Carroll"/>
    <s v="99 Lygon Street,East Brunswick"/>
    <s v="Melbourne"/>
    <s v="VIC"/>
    <x v="0"/>
    <x v="2"/>
    <s v="Medio"/>
    <s v="Punzón alto de 3 agujeros"/>
    <x v="0"/>
    <s v="Bolsa de envoltura"/>
    <x v="1"/>
    <d v="2013-07-13T00:00:00"/>
    <n v="276"/>
    <n v="438"/>
    <n v="162"/>
    <n v="22"/>
    <n v="9636"/>
    <n v="0.09"/>
    <n v="867.24"/>
    <n v="8768.76"/>
    <n v="621"/>
    <n v="5872"/>
    <n v="10"/>
    <n v="7"/>
    <x v="2"/>
    <s v="NO"/>
    <x v="0"/>
    <s v="Venta Mala"/>
  </r>
  <r>
    <n v="1459511"/>
    <x v="56"/>
    <s v="Sean ODonnell"/>
    <s v="541 Church St ,Richmond"/>
    <s v="Melbourne"/>
    <s v="VIC"/>
    <x v="3"/>
    <x v="8"/>
    <s v="No especificado"/>
    <s v="Bandas elásticas embolsadas"/>
    <x v="0"/>
    <s v="Caja pequeña"/>
    <x v="0"/>
    <d v="2013-03-10T00:00:00"/>
    <n v="24"/>
    <n v="126"/>
    <n v="102"/>
    <n v="19"/>
    <n v="2394"/>
    <n v="7.0000000000000007E-2"/>
    <n v="167.58"/>
    <n v="2226.42"/>
    <n v="70"/>
    <n v="4628"/>
    <n v="7"/>
    <n v="3"/>
    <x v="2"/>
    <s v="NO"/>
    <x v="0"/>
    <s v="Venta Mala"/>
  </r>
  <r>
    <n v="1459511"/>
    <x v="412"/>
    <s v="Tony Molinari"/>
    <s v="85-113 Dunning Ave,Roseberry"/>
    <s v="Sydney"/>
    <s v="NSW"/>
    <x v="2"/>
    <x v="4"/>
    <s v="Bajo"/>
    <s v="Alto Perma 3000 Cajones de almacenamiento apilables"/>
    <x v="0"/>
    <s v="Bolsa de envoltura"/>
    <x v="0"/>
    <d v="2013-12-29T00:00:00"/>
    <n v="892"/>
    <n v="2974"/>
    <n v="2082"/>
    <n v="41"/>
    <n v="121934"/>
    <n v="0.05"/>
    <n v="6096.7000000000007"/>
    <n v="115837.3"/>
    <n v="664"/>
    <n v="98545"/>
    <n v="27"/>
    <n v="12"/>
    <x v="2"/>
    <s v="SI"/>
    <x v="0"/>
    <s v="Buena Venta"/>
  </r>
  <r>
    <n v="1459877"/>
    <x v="626"/>
    <s v="Xylona Price"/>
    <s v="98-104 Parramatta Rd,Camperdown"/>
    <s v="Sydney"/>
    <s v="NSW"/>
    <x v="3"/>
    <x v="3"/>
    <s v="Medio"/>
    <s v="Artisan 48 Etiquetas"/>
    <x v="0"/>
    <s v="Caja pequeña"/>
    <x v="0"/>
    <d v="2014-04-16T00:00:00"/>
    <n v="384"/>
    <n v="630"/>
    <n v="246"/>
    <n v="41"/>
    <n v="25830"/>
    <n v="0.01"/>
    <n v="258.3"/>
    <n v="25571.7"/>
    <n v="50"/>
    <n v="8200"/>
    <n v="15"/>
    <n v="4"/>
    <x v="0"/>
    <s v="NO"/>
    <x v="1"/>
    <s v="Venta Mala"/>
  </r>
  <r>
    <n v="1459877"/>
    <x v="627"/>
    <s v="Sarah Bern"/>
    <s v="1-2/299 Sussex St,Sydney"/>
    <s v="Sydney"/>
    <s v="NSW"/>
    <x v="3"/>
    <x v="6"/>
    <s v="Medio"/>
    <s v="Clips de carpeta de OIC"/>
    <x v="0"/>
    <s v="Bolsa de envoltura"/>
    <x v="0"/>
    <d v="2015-09-10T00:00:00"/>
    <n v="93"/>
    <n v="148"/>
    <n v="55"/>
    <n v="19"/>
    <n v="2812"/>
    <n v="0.09"/>
    <n v="253.07999999999998"/>
    <n v="2558.92"/>
    <n v="70"/>
    <n v="4320"/>
    <n v="9"/>
    <n v="9"/>
    <x v="1"/>
    <s v="NO"/>
    <x v="1"/>
    <s v="Venta Mala"/>
  </r>
  <r>
    <n v="1459877"/>
    <x v="30"/>
    <s v="Valerie Dominguez"/>
    <s v="152 Bunnerong Road,Eastgardens"/>
    <s v="Sydney"/>
    <s v="NSW"/>
    <x v="1"/>
    <x v="0"/>
    <s v="No especificado"/>
    <s v="Artisan Hi-Liter GlideStik Lámpara de trabajo fluorescente con brazo de abrazadera, gris claro"/>
    <x v="1"/>
    <s v="Caja pequeña"/>
    <x v="0"/>
    <d v="2013-08-17T00:00:00"/>
    <n v="5616"/>
    <n v="13698"/>
    <n v="8082"/>
    <n v="29"/>
    <n v="397242"/>
    <n v="0.03"/>
    <n v="11917.26"/>
    <n v="385324.74"/>
    <n v="2449"/>
    <n v="4183"/>
    <n v="17"/>
    <n v="8"/>
    <x v="2"/>
    <s v="SI"/>
    <x v="1"/>
    <s v="Venta Mala"/>
  </r>
  <r>
    <n v="1459877"/>
    <x v="628"/>
    <s v="Senliston"/>
    <s v="181 Enmore Rd,Enmore"/>
    <s v="Sydney"/>
    <s v="NSW"/>
    <x v="3"/>
    <x v="10"/>
    <s v="Bajo"/>
    <s v="Smiths Bulldog Clip"/>
    <x v="0"/>
    <s v="Caja pequeña"/>
    <x v="0"/>
    <d v="2015-02-01T00:00:00"/>
    <n v="231"/>
    <n v="378"/>
    <n v="147"/>
    <n v="50"/>
    <n v="18900"/>
    <n v="0.09"/>
    <n v="1701"/>
    <n v="17199"/>
    <n v="71"/>
    <n v="15720"/>
    <n v="31"/>
    <n v="1"/>
    <x v="1"/>
    <s v="NO"/>
    <x v="1"/>
    <s v="Venta Mala"/>
  </r>
  <r>
    <n v="1459877"/>
    <x v="377"/>
    <s v="Brian Dahlen"/>
    <s v="1-2/299 Sussex St,Sydney"/>
    <s v="Sydney"/>
    <s v="NSW"/>
    <x v="3"/>
    <x v="6"/>
    <s v="Medio"/>
    <s v="Tijeras Apex Box Cutter"/>
    <x v="1"/>
    <s v="Tambor Jumbo"/>
    <x v="2"/>
    <d v="2013-12-25T00:00:00"/>
    <n v="419"/>
    <n v="1023"/>
    <n v="604"/>
    <n v="38"/>
    <n v="38874"/>
    <n v="0.09"/>
    <n v="3498.66"/>
    <n v="35375.339999999997"/>
    <n v="468"/>
    <n v="43455"/>
    <n v="23"/>
    <n v="12"/>
    <x v="2"/>
    <s v="NO"/>
    <x v="1"/>
    <s v="Venta Mala"/>
  </r>
  <r>
    <n v="1459877"/>
    <x v="249"/>
    <s v="Erin Creighton"/>
    <s v="523 King St,Newtown"/>
    <s v="Sydney"/>
    <s v="NSW"/>
    <x v="1"/>
    <x v="6"/>
    <s v="Alto"/>
    <s v="Artisan Hi-Liter GlideStik Iluminador Fluorescente, Tinta Amarilla"/>
    <x v="0"/>
    <s v="Paquete pequeño"/>
    <x v="0"/>
    <d v="2015-03-21T00:00:00"/>
    <n v="105"/>
    <n v="195"/>
    <n v="90"/>
    <n v="9"/>
    <n v="1755"/>
    <n v="0.03"/>
    <n v="52.65"/>
    <n v="1702.35"/>
    <n v="163"/>
    <n v="4095"/>
    <n v="18"/>
    <n v="3"/>
    <x v="1"/>
    <s v="NO"/>
    <x v="0"/>
    <s v="Venta Mala"/>
  </r>
  <r>
    <n v="1460972"/>
    <x v="16"/>
    <s v="Sibella Parks"/>
    <s v="180 High Street,Windsor"/>
    <s v="Melbourne"/>
    <s v="VIC"/>
    <x v="1"/>
    <x v="2"/>
    <s v="Crítico"/>
    <s v="Etiquetas Artisan 479"/>
    <x v="0"/>
    <s v="Caja pequeña"/>
    <x v="0"/>
    <d v="2015-05-18T00:00:00"/>
    <n v="159"/>
    <n v="261"/>
    <n v="102"/>
    <n v="42"/>
    <n v="10962"/>
    <n v="0.04"/>
    <n v="438.48"/>
    <n v="10523.52"/>
    <n v="50"/>
    <n v="5702"/>
    <n v="18"/>
    <n v="5"/>
    <x v="1"/>
    <s v="NO"/>
    <x v="1"/>
    <s v="Venta Mala"/>
  </r>
  <r>
    <n v="1460972"/>
    <x v="16"/>
    <s v="Sibella Parks"/>
    <s v="180 High Street,Windsor"/>
    <s v="Melbourne"/>
    <s v="VIC"/>
    <x v="0"/>
    <x v="2"/>
    <s v="Alto"/>
    <s v="Etiquetas Artisan 479"/>
    <x v="0"/>
    <s v="Bolsa de envoltura"/>
    <x v="0"/>
    <d v="2015-05-18T00:00:00"/>
    <n v="159"/>
    <n v="261"/>
    <n v="102"/>
    <n v="41"/>
    <n v="10701"/>
    <n v="0.02"/>
    <n v="214.02"/>
    <n v="10486.98"/>
    <n v="50"/>
    <n v="5702"/>
    <n v="18"/>
    <n v="5"/>
    <x v="1"/>
    <s v="NO"/>
    <x v="1"/>
    <s v="Venta Mala"/>
  </r>
  <r>
    <n v="1460972"/>
    <x v="16"/>
    <s v="Sibella Parks"/>
    <s v="180 High Street,Windsor"/>
    <s v="Melbourne"/>
    <s v="VIC"/>
    <x v="1"/>
    <x v="2"/>
    <s v="Bajo"/>
    <s v="Refuerzos artesanales para páginas perforadas"/>
    <x v="0"/>
    <s v="Caja pequeña"/>
    <x v="0"/>
    <d v="2015-05-18T00:00:00"/>
    <n v="119"/>
    <n v="198"/>
    <n v="79"/>
    <n v="16"/>
    <n v="3168"/>
    <n v="0.09"/>
    <n v="285.12"/>
    <n v="2882.88"/>
    <n v="477"/>
    <n v="5702"/>
    <n v="18"/>
    <n v="5"/>
    <x v="1"/>
    <s v="NO"/>
    <x v="1"/>
    <s v="Venta Mala"/>
  </r>
  <r>
    <n v="1460972"/>
    <x v="629"/>
    <s v="Cindy Schnelling"/>
    <s v="240-242 Johnston Street,Fitzroy"/>
    <s v="Melbourne"/>
    <s v="VIC"/>
    <x v="1"/>
    <x v="2"/>
    <s v="Crítico"/>
    <s v="Clips de carpeta de OIC"/>
    <x v="0"/>
    <s v="Caja pequeña"/>
    <x v="0"/>
    <d v="2015-05-01T00:00:00"/>
    <n v="93"/>
    <n v="148"/>
    <n v="55"/>
    <n v="8"/>
    <n v="1184"/>
    <n v="0.02"/>
    <n v="23.68"/>
    <n v="1160.32"/>
    <n v="70"/>
    <n v="15959"/>
    <n v="29"/>
    <n v="4"/>
    <x v="1"/>
    <s v="NO"/>
    <x v="1"/>
    <s v="Venta Mala"/>
  </r>
  <r>
    <n v="1461337"/>
    <x v="66"/>
    <s v="Philip Brown"/>
    <s v="499-501 Lygon Street,Carlton North"/>
    <s v="Melbourne"/>
    <s v="VIC"/>
    <x v="1"/>
    <x v="8"/>
    <s v="Medio"/>
    <s v="Etiquetas Artisan 487"/>
    <x v="0"/>
    <s v="Caja pequeña"/>
    <x v="1"/>
    <d v="2015-04-19T00:00:00"/>
    <n v="229"/>
    <n v="369"/>
    <n v="140"/>
    <n v="9"/>
    <n v="3321"/>
    <n v="0.06"/>
    <n v="199.26"/>
    <n v="3121.74"/>
    <n v="50"/>
    <n v="14536"/>
    <n v="18"/>
    <n v="4"/>
    <x v="1"/>
    <s v="NO"/>
    <x v="1"/>
    <s v="Venta Mala"/>
  </r>
  <r>
    <n v="1462067"/>
    <x v="630"/>
    <s v="Rose OBrian"/>
    <s v="157 Norton St,Leichhardt"/>
    <s v="Sydney"/>
    <s v="NSW"/>
    <x v="1"/>
    <x v="12"/>
    <s v="Medio"/>
    <s v="Resaltadores estilo tanque Steady Liquid Accent"/>
    <x v="1"/>
    <s v="Caja pequeña"/>
    <x v="0"/>
    <d v="2016-05-20T00:00:00"/>
    <n v="131"/>
    <n v="284"/>
    <n v="153"/>
    <n v="14"/>
    <n v="3976"/>
    <n v="0.05"/>
    <n v="198.8"/>
    <n v="3777.2"/>
    <n v="93"/>
    <n v="7038"/>
    <n v="19"/>
    <n v="5"/>
    <x v="3"/>
    <s v="NO"/>
    <x v="1"/>
    <s v="Venta Mala"/>
  </r>
  <r>
    <n v="1462067"/>
    <x v="293"/>
    <s v="Brian Dahlen"/>
    <s v="1-2/299 Sussex St,Sydney"/>
    <s v="Sydney"/>
    <s v="NSW"/>
    <x v="0"/>
    <x v="6"/>
    <s v="Crítico"/>
    <s v="Cubos de Memo Alto"/>
    <x v="0"/>
    <s v="Caja pequeña"/>
    <x v="0"/>
    <d v="2015-06-30T00:00:00"/>
    <n v="332"/>
    <n v="518"/>
    <n v="186"/>
    <n v="6"/>
    <n v="3108"/>
    <n v="0.03"/>
    <n v="93.24"/>
    <n v="3014.76"/>
    <n v="204"/>
    <n v="8238"/>
    <n v="28"/>
    <n v="6"/>
    <x v="1"/>
    <s v="NO"/>
    <x v="1"/>
    <s v="Venta Mala"/>
  </r>
  <r>
    <n v="1462432"/>
    <x v="303"/>
    <s v="Jasper Cacioppo"/>
    <s v="24 Addison Rd,Marrickville"/>
    <s v="Sydney"/>
    <s v="NSW"/>
    <x v="1"/>
    <x v="10"/>
    <s v="Alto"/>
    <s v="Encuadernadores de polietileno de anillo redondo artesanal"/>
    <x v="0"/>
    <s v="Bolsa de envoltura"/>
    <x v="0"/>
    <d v="2013-09-18T00:00:00"/>
    <n v="182"/>
    <n v="284"/>
    <n v="102"/>
    <n v="39"/>
    <n v="11076"/>
    <n v="0.06"/>
    <n v="664.56"/>
    <n v="10411.44"/>
    <n v="544"/>
    <n v="3168"/>
    <n v="14"/>
    <n v="9"/>
    <x v="2"/>
    <s v="NO"/>
    <x v="0"/>
    <s v="Venta Mala"/>
  </r>
  <r>
    <n v="1462798"/>
    <x v="3"/>
    <s v="Sean Wendt"/>
    <s v="145 Ramsay St,Haberfield"/>
    <s v="Sydney"/>
    <s v="NSW"/>
    <x v="0"/>
    <x v="3"/>
    <s v="Alto"/>
    <s v="Resaltadores de acento Steady Pocket"/>
    <x v="0"/>
    <s v="Caja pequeña"/>
    <x v="0"/>
    <d v="2013-02-20T00:00:00"/>
    <n v="93"/>
    <n v="160"/>
    <n v="67"/>
    <n v="34"/>
    <n v="5440"/>
    <n v="0.04"/>
    <n v="217.6"/>
    <n v="5222.3999999999996"/>
    <n v="129"/>
    <n v="7138"/>
    <n v="18"/>
    <n v="2"/>
    <x v="2"/>
    <s v="NO"/>
    <x v="0"/>
    <s v="Venta Mala"/>
  </r>
  <r>
    <n v="1463163"/>
    <x v="148"/>
    <s v="Mike Kennedy"/>
    <s v="99 Lygon Street,East Brunswick"/>
    <s v="Melbourne"/>
    <s v="VIC"/>
    <x v="1"/>
    <x v="2"/>
    <s v="No especificado"/>
    <s v="Artisan Hi-Liter EverBold Pen Style Resaltador fluorescente, tinta amarilla"/>
    <x v="1"/>
    <s v="Caja pequeña"/>
    <x v="1"/>
    <d v="2015-05-23T00:00:00"/>
    <n v="192"/>
    <n v="326"/>
    <n v="134"/>
    <n v="21"/>
    <n v="6846"/>
    <n v="0.03"/>
    <n v="205.38"/>
    <n v="6640.62"/>
    <n v="186"/>
    <n v="7038"/>
    <n v="20"/>
    <n v="5"/>
    <x v="1"/>
    <s v="NO"/>
    <x v="0"/>
    <s v="Venta Mala"/>
  </r>
  <r>
    <n v="1463163"/>
    <x v="148"/>
    <s v="Mike Kennedy"/>
    <s v="99 Lygon Street,East Brunswick"/>
    <s v="Melbourne"/>
    <s v="VIC"/>
    <x v="1"/>
    <x v="2"/>
    <s v="Medio"/>
    <s v="Aglutinantes duraderos artesanales"/>
    <x v="0"/>
    <s v="Bolsa de envoltura"/>
    <x v="1"/>
    <d v="2015-05-23T00:00:00"/>
    <n v="184"/>
    <n v="288"/>
    <n v="104"/>
    <n v="21"/>
    <n v="6048"/>
    <n v="0.06"/>
    <n v="362.88"/>
    <n v="5685.12"/>
    <n v="149"/>
    <n v="7038"/>
    <n v="20"/>
    <n v="5"/>
    <x v="1"/>
    <s v="NO"/>
    <x v="0"/>
    <s v="Venta Mala"/>
  </r>
  <r>
    <n v="1463163"/>
    <x v="544"/>
    <s v="Thaas Sissman"/>
    <s v="38/133-145 Castlereagh St,Sydney"/>
    <s v="Sydney"/>
    <s v="NSW"/>
    <x v="1"/>
    <x v="1"/>
    <s v="Alto"/>
    <s v="Etiquetas de encuadernación artesanal"/>
    <x v="0"/>
    <s v="Caja pequeña"/>
    <x v="0"/>
    <d v="2013-03-28T00:00:00"/>
    <n v="245"/>
    <n v="389"/>
    <n v="144"/>
    <n v="2"/>
    <n v="778"/>
    <n v="0.08"/>
    <n v="62.24"/>
    <n v="715.76"/>
    <n v="701"/>
    <n v="6339"/>
    <n v="21"/>
    <n v="3"/>
    <x v="2"/>
    <s v="NO"/>
    <x v="0"/>
    <s v="Venta Mala"/>
  </r>
  <r>
    <n v="1463528"/>
    <x v="325"/>
    <s v="Valerie Dominguez"/>
    <s v="152 Bunnerong Road,Eastgardens"/>
    <s v="Sydney"/>
    <s v="NSW"/>
    <x v="2"/>
    <x v="0"/>
    <s v="No especificado"/>
    <s v="Tijeras Apex Box Cutter"/>
    <x v="0"/>
    <s v="Caja pequeña"/>
    <x v="0"/>
    <d v="2014-06-26T00:00:00"/>
    <n v="419"/>
    <n v="1023"/>
    <n v="604"/>
    <n v="21"/>
    <n v="21483"/>
    <n v="0.09"/>
    <n v="1933.47"/>
    <n v="19549.53"/>
    <n v="468"/>
    <n v="24472"/>
    <n v="25"/>
    <n v="6"/>
    <x v="0"/>
    <s v="NO"/>
    <x v="1"/>
    <s v="Venta Mala"/>
  </r>
  <r>
    <n v="1463528"/>
    <x v="522"/>
    <s v="Katherine Ducich"/>
    <s v="61A Bay Road,Wollstonecraft"/>
    <s v="Sydney"/>
    <s v="NSW"/>
    <x v="3"/>
    <x v="7"/>
    <s v="Medio"/>
    <s v="Lápices de colores Pizazz"/>
    <x v="1"/>
    <s v="Tambor Jumbo"/>
    <x v="2"/>
    <d v="2015-09-02T00:00:00"/>
    <n v="176"/>
    <n v="294"/>
    <n v="118"/>
    <n v="1"/>
    <n v="294"/>
    <n v="0.05"/>
    <n v="14.700000000000001"/>
    <n v="279.3"/>
    <n v="81"/>
    <n v="6236"/>
    <n v="11"/>
    <n v="9"/>
    <x v="1"/>
    <s v="NO"/>
    <x v="1"/>
    <s v="Venta Mala"/>
  </r>
  <r>
    <n v="1463528"/>
    <x v="22"/>
    <s v="Thomas Boland"/>
    <s v="3/219 Canley Vale Road,Canley Heights"/>
    <s v="Sydney"/>
    <s v="NSW"/>
    <x v="0"/>
    <x v="4"/>
    <s v="Bajo"/>
    <s v="Smiths Pen Style Liquid Stix; Surtido (amarillo, rosa, verde, azul, naranja), 5/Paquete"/>
    <x v="0"/>
    <s v="Bolsa de envoltura"/>
    <x v="0"/>
    <d v="2015-05-24T00:00:00"/>
    <n v="388"/>
    <n v="647"/>
    <n v="259"/>
    <n v="48"/>
    <n v="31056"/>
    <n v="0.05"/>
    <n v="1552.8000000000002"/>
    <n v="29503.200000000001"/>
    <n v="122"/>
    <n v="7038"/>
    <n v="22"/>
    <n v="5"/>
    <x v="1"/>
    <s v="NO"/>
    <x v="1"/>
    <s v="Venta Mala"/>
  </r>
  <r>
    <n v="1463528"/>
    <x v="148"/>
    <s v="Allen Armold"/>
    <s v="224A Gertrude St,Fitzroy"/>
    <s v="Melbourne"/>
    <s v="VIC"/>
    <x v="0"/>
    <x v="2"/>
    <s v="Crítico"/>
    <s v="Lápices de colores Lumi"/>
    <x v="0"/>
    <s v="Caja pequeña"/>
    <x v="0"/>
    <d v="2015-05-22T00:00:00"/>
    <n v="522"/>
    <n v="985"/>
    <n v="463"/>
    <n v="11"/>
    <n v="10835"/>
    <n v="0.03"/>
    <n v="325.05"/>
    <n v="10509.95"/>
    <n v="482"/>
    <n v="170238"/>
    <n v="20"/>
    <n v="5"/>
    <x v="1"/>
    <s v="NO"/>
    <x v="0"/>
    <s v="Buena Venta"/>
  </r>
  <r>
    <n v="1463528"/>
    <x v="39"/>
    <s v="Sylvia Foulston"/>
    <s v="122 Bunnerong Road,Eastgardens"/>
    <s v="Sydney"/>
    <s v="NSW"/>
    <x v="1"/>
    <x v="0"/>
    <s v="Alto"/>
    <s v="Etiquetas Artisan 479"/>
    <x v="0"/>
    <s v="Caja pequeña"/>
    <x v="0"/>
    <d v="2013-10-13T00:00:00"/>
    <n v="159"/>
    <n v="261"/>
    <n v="102"/>
    <n v="29"/>
    <n v="7569"/>
    <n v="0.01"/>
    <n v="75.69"/>
    <n v="7493.31"/>
    <n v="50"/>
    <n v="4545"/>
    <n v="13"/>
    <n v="10"/>
    <x v="2"/>
    <s v="NO"/>
    <x v="0"/>
    <s v="Venta Mala"/>
  </r>
  <r>
    <n v="1463893"/>
    <x v="148"/>
    <s v="Alan Shonely"/>
    <s v="Macquarie Centre Cnr Herring Road &amp; Waterloo Road,Macquarie Park"/>
    <s v="Sydney"/>
    <s v="NSW"/>
    <x v="1"/>
    <x v="5"/>
    <s v="Crítico"/>
    <s v="Teclado UGen RF"/>
    <x v="0"/>
    <s v="Caja pequeña"/>
    <x v="0"/>
    <d v="2015-05-21T00:00:00"/>
    <n v="8159"/>
    <n v="15999"/>
    <n v="7840"/>
    <n v="39"/>
    <n v="623961"/>
    <n v="7.0000000000000007E-2"/>
    <n v="43677.270000000004"/>
    <n v="580283.73"/>
    <n v="550"/>
    <n v="274133"/>
    <n v="20"/>
    <n v="5"/>
    <x v="1"/>
    <s v="SI"/>
    <x v="1"/>
    <s v="Venta Mala"/>
  </r>
  <r>
    <n v="1464259"/>
    <x v="22"/>
    <s v="Thomas Boland"/>
    <s v="3/219 Canley Vale Road,Canley Heights"/>
    <s v="Sydney"/>
    <s v="NSW"/>
    <x v="3"/>
    <x v="4"/>
    <s v="Medio"/>
    <s v="Smiths Bulldog Clip"/>
    <x v="0"/>
    <s v="Caja pequeña"/>
    <x v="0"/>
    <d v="2015-05-24T00:00:00"/>
    <n v="231"/>
    <n v="378"/>
    <n v="147"/>
    <n v="8"/>
    <n v="3024"/>
    <n v="7.0000000000000007E-2"/>
    <n v="211.68"/>
    <n v="2812.32"/>
    <n v="71"/>
    <n v="7038"/>
    <n v="22"/>
    <n v="5"/>
    <x v="1"/>
    <s v="NO"/>
    <x v="0"/>
    <s v="Venta Mala"/>
  </r>
  <r>
    <n v="1464259"/>
    <x v="22"/>
    <s v="Thomas Boland"/>
    <s v="3/219 Canley Vale Road,Canley Heights"/>
    <s v="Sydney"/>
    <s v="NSW"/>
    <x v="3"/>
    <x v="4"/>
    <s v="Medio"/>
    <s v="Smiths Bulldog Clip"/>
    <x v="0"/>
    <s v="Caja pequeña"/>
    <x v="1"/>
    <d v="2015-05-24T00:00:00"/>
    <n v="231"/>
    <n v="378"/>
    <n v="147"/>
    <n v="18"/>
    <n v="6804"/>
    <n v="0.05"/>
    <n v="340.20000000000005"/>
    <n v="6463.8"/>
    <n v="71"/>
    <n v="7038"/>
    <n v="22"/>
    <n v="5"/>
    <x v="1"/>
    <s v="NO"/>
    <x v="0"/>
    <s v="Venta Mala"/>
  </r>
  <r>
    <n v="1464259"/>
    <x v="22"/>
    <s v="Thomas Boland"/>
    <s v="3/219 Canley Vale Road,Canley Heights"/>
    <s v="Sydney"/>
    <s v="NSW"/>
    <x v="0"/>
    <x v="4"/>
    <s v="Alto"/>
    <s v="Smiths Bulldog Clip"/>
    <x v="0"/>
    <s v="Caja pequeña"/>
    <x v="0"/>
    <d v="2015-05-24T00:00:00"/>
    <n v="231"/>
    <n v="378"/>
    <n v="147"/>
    <n v="47"/>
    <n v="17766"/>
    <n v="0"/>
    <n v="0"/>
    <n v="17766"/>
    <n v="71"/>
    <n v="7038"/>
    <n v="22"/>
    <n v="5"/>
    <x v="1"/>
    <s v="NO"/>
    <x v="0"/>
    <s v="Venta Mala"/>
  </r>
  <r>
    <n v="1464259"/>
    <x v="22"/>
    <s v="Thomas Boland"/>
    <s v="3/219 Canley Vale Road,Canley Heights"/>
    <s v="Sydney"/>
    <s v="NSW"/>
    <x v="1"/>
    <x v="4"/>
    <s v="Medio"/>
    <s v="Smiths Bulldog Clip"/>
    <x v="0"/>
    <s v="Bolsa de envoltura"/>
    <x v="0"/>
    <d v="2015-05-24T00:00:00"/>
    <n v="231"/>
    <n v="378"/>
    <n v="147"/>
    <n v="41"/>
    <n v="15498"/>
    <n v="0.03"/>
    <n v="464.94"/>
    <n v="15033.06"/>
    <n v="71"/>
    <n v="7038"/>
    <n v="22"/>
    <n v="5"/>
    <x v="1"/>
    <s v="NO"/>
    <x v="0"/>
    <s v="Venta Mala"/>
  </r>
  <r>
    <n v="1464259"/>
    <x v="22"/>
    <s v="Thomas Boland"/>
    <s v="3/219 Canley Vale Road,Canley Heights"/>
    <s v="Sydney"/>
    <s v="NSW"/>
    <x v="0"/>
    <x v="4"/>
    <s v="Bajo"/>
    <s v="Smiths Bulldog Clip"/>
    <x v="0"/>
    <s v="Bolsa de envoltura"/>
    <x v="0"/>
    <d v="2015-05-24T00:00:00"/>
    <n v="231"/>
    <n v="378"/>
    <n v="147"/>
    <n v="40"/>
    <n v="15120"/>
    <n v="0.04"/>
    <n v="604.80000000000007"/>
    <n v="14515.2"/>
    <n v="71"/>
    <n v="7038"/>
    <n v="22"/>
    <n v="5"/>
    <x v="1"/>
    <s v="NO"/>
    <x v="0"/>
    <s v="Venta Mala"/>
  </r>
  <r>
    <n v="1464259"/>
    <x v="22"/>
    <s v="Thomas Boland"/>
    <s v="3/219 Canley Vale Road,Canley Heights"/>
    <s v="Sydney"/>
    <s v="NSW"/>
    <x v="0"/>
    <x v="4"/>
    <s v="Crítico"/>
    <s v="Smiths Bulldog Clip"/>
    <x v="0"/>
    <s v="Caja pequeña"/>
    <x v="1"/>
    <d v="2015-05-24T00:00:00"/>
    <n v="231"/>
    <n v="378"/>
    <n v="147"/>
    <n v="41"/>
    <n v="15498"/>
    <n v="7.0000000000000007E-2"/>
    <n v="1084.8600000000001"/>
    <n v="14413.14"/>
    <n v="71"/>
    <n v="7038"/>
    <n v="22"/>
    <n v="5"/>
    <x v="1"/>
    <s v="NO"/>
    <x v="0"/>
    <s v="Venta Mala"/>
  </r>
  <r>
    <n v="1464989"/>
    <x v="631"/>
    <s v="Karl Brown"/>
    <s v="470 Anzac Parade,Kingsford"/>
    <s v="Sydney"/>
    <s v="NSW"/>
    <x v="3"/>
    <x v="0"/>
    <s v="Alto"/>
    <s v="Resaltadores estilo tanque Steady Liquid Accent"/>
    <x v="1"/>
    <s v="Caja pequeña"/>
    <x v="0"/>
    <d v="2013-09-07T00:00:00"/>
    <n v="131"/>
    <n v="284"/>
    <n v="153"/>
    <n v="48"/>
    <n v="13632"/>
    <n v="0.04"/>
    <n v="545.28"/>
    <n v="13086.72"/>
    <n v="93"/>
    <n v="7246"/>
    <n v="5"/>
    <n v="9"/>
    <x v="2"/>
    <s v="NO"/>
    <x v="0"/>
    <s v="Venta Mala"/>
  </r>
  <r>
    <n v="1464989"/>
    <x v="53"/>
    <s v="Liz Pelletier"/>
    <s v="79 Elliott St,Balmain"/>
    <s v="Sydney"/>
    <s v="NSW"/>
    <x v="2"/>
    <x v="6"/>
    <s v="Alto"/>
    <s v="Lápices Reciclados Steady EarthWrite, Medio Suave, #2"/>
    <x v="0"/>
    <s v="Bolsa de envoltura"/>
    <x v="0"/>
    <d v="2013-05-10T00:00:00"/>
    <n v="90"/>
    <n v="210"/>
    <n v="120"/>
    <n v="27"/>
    <n v="5670"/>
    <n v="7.0000000000000007E-2"/>
    <n v="396.90000000000003"/>
    <n v="5273.1"/>
    <n v="70"/>
    <n v="3319"/>
    <n v="9"/>
    <n v="5"/>
    <x v="2"/>
    <s v="NO"/>
    <x v="0"/>
    <s v="Venta Mala"/>
  </r>
  <r>
    <n v="1464989"/>
    <x v="422"/>
    <s v="Valerie Dominguez"/>
    <s v="152 Bunnerong Road,Eastgardens"/>
    <s v="Sydney"/>
    <s v="NSW"/>
    <x v="3"/>
    <x v="0"/>
    <s v="Alto"/>
    <s v="Teclado programable Adesso de 142 teclas"/>
    <x v="0"/>
    <s v="Caja pequeña"/>
    <x v="1"/>
    <d v="2013-08-15T00:00:00"/>
    <n v="3964"/>
    <n v="15248"/>
    <n v="11284"/>
    <n v="40"/>
    <n v="609920"/>
    <n v="0.03"/>
    <n v="18297.599999999999"/>
    <n v="591622.40000000002"/>
    <n v="650"/>
    <n v="535458"/>
    <n v="10"/>
    <n v="8"/>
    <x v="2"/>
    <s v="SI"/>
    <x v="1"/>
    <s v="Venta Mala"/>
  </r>
  <r>
    <n v="1464989"/>
    <x v="374"/>
    <s v="Maurice Satty"/>
    <s v="188 Pitt Street,Sydney"/>
    <s v="Sydney"/>
    <s v="NSW"/>
    <x v="1"/>
    <x v="0"/>
    <s v="Medio"/>
    <s v="Resaltadores de acento Steady Pocket"/>
    <x v="0"/>
    <s v="Caja pequeña"/>
    <x v="1"/>
    <d v="2015-05-25T00:00:00"/>
    <n v="93"/>
    <n v="160"/>
    <n v="67"/>
    <n v="23"/>
    <n v="3680"/>
    <n v="0.01"/>
    <n v="36.800000000000004"/>
    <n v="3643.2"/>
    <n v="129"/>
    <n v="3319"/>
    <n v="24"/>
    <n v="5"/>
    <x v="1"/>
    <s v="NO"/>
    <x v="0"/>
    <s v="Venta Mala"/>
  </r>
  <r>
    <n v="1464989"/>
    <x v="430"/>
    <s v="Ale Hulle"/>
    <s v="211/25-29 Dixon St,Haymarket"/>
    <s v="Sydney"/>
    <s v="NSW"/>
    <x v="0"/>
    <x v="11"/>
    <s v="Crítico"/>
    <s v="Resaltadores de acento Steady Pocket"/>
    <x v="0"/>
    <s v="Caja pequeña"/>
    <x v="0"/>
    <d v="2014-11-23T00:00:00"/>
    <n v="93"/>
    <n v="160"/>
    <n v="67"/>
    <n v="42"/>
    <n v="6720"/>
    <n v="7.0000000000000007E-2"/>
    <n v="470.40000000000003"/>
    <n v="6249.6"/>
    <n v="129"/>
    <n v="3645"/>
    <n v="22"/>
    <n v="11"/>
    <x v="0"/>
    <s v="NO"/>
    <x v="1"/>
    <s v="Venta Mala"/>
  </r>
  <r>
    <n v="1464989"/>
    <x v="374"/>
    <s v="Maurice Satty"/>
    <s v="188 Pitt Street,Sydney"/>
    <s v="Sydney"/>
    <s v="NSW"/>
    <x v="0"/>
    <x v="0"/>
    <s v="Alto"/>
    <s v="Lápices Reciclados Steady EarthWrite, Medio Suave, #2"/>
    <x v="0"/>
    <s v="Caja pequeña"/>
    <x v="0"/>
    <d v="2015-05-25T00:00:00"/>
    <n v="90"/>
    <n v="210"/>
    <n v="120"/>
    <n v="27"/>
    <n v="5670"/>
    <n v="0"/>
    <n v="0"/>
    <n v="5670"/>
    <n v="70"/>
    <n v="3319"/>
    <n v="24"/>
    <n v="5"/>
    <x v="1"/>
    <s v="NO"/>
    <x v="1"/>
    <s v="Venta Mala"/>
  </r>
  <r>
    <n v="1464989"/>
    <x v="632"/>
    <s v="Rick Hansen"/>
    <s v="Macquarie Centre Cnr Herring Road &amp; Waterloo Road,Macquarie Park"/>
    <s v="Sydney"/>
    <s v="NSW"/>
    <x v="0"/>
    <x v="5"/>
    <s v="Medio"/>
    <s v="Teclado de acceso TechSavi"/>
    <x v="0"/>
    <s v="Bolsa de envoltura"/>
    <x v="1"/>
    <d v="2015-06-16T00:00:00"/>
    <n v="831"/>
    <n v="1598"/>
    <n v="767"/>
    <n v="22"/>
    <n v="35156"/>
    <n v="0.09"/>
    <n v="3164.04"/>
    <n v="31991.96"/>
    <n v="650"/>
    <n v="9699"/>
    <n v="13"/>
    <n v="6"/>
    <x v="1"/>
    <s v="NO"/>
    <x v="1"/>
    <s v="Venta Mala"/>
  </r>
  <r>
    <n v="1464989"/>
    <x v="132"/>
    <s v="Nara Carroll"/>
    <s v="1-2/299 Sussex St,Sydney"/>
    <s v="Sydney"/>
    <s v="NSW"/>
    <x v="1"/>
    <x v="6"/>
    <s v="No especificado"/>
    <s v="Refuerzos de agujeros artesanales para páginas perforadas"/>
    <x v="1"/>
    <s v="Caja pequeña"/>
    <x v="0"/>
    <d v="2013-05-20T00:00:00"/>
    <n v="119"/>
    <n v="198"/>
    <n v="79"/>
    <n v="8"/>
    <n v="1584"/>
    <n v="0.06"/>
    <n v="95.039999999999992"/>
    <n v="1488.96"/>
    <n v="477"/>
    <n v="19721"/>
    <n v="19"/>
    <n v="5"/>
    <x v="2"/>
    <s v="NO"/>
    <x v="0"/>
    <s v="Venta Mala"/>
  </r>
  <r>
    <n v="1465354"/>
    <x v="273"/>
    <s v="Adam Shillingsburg"/>
    <s v="Westfield Parramatta,Parramatta"/>
    <s v="Sydney"/>
    <s v="NSW"/>
    <x v="1"/>
    <x v="12"/>
    <s v="Alto"/>
    <s v="Clips de carpeta de metal Smiths"/>
    <x v="0"/>
    <s v="Caja pequeña"/>
    <x v="0"/>
    <d v="2013-07-23T00:00:00"/>
    <n v="160"/>
    <n v="262"/>
    <n v="102"/>
    <n v="7"/>
    <n v="1834"/>
    <n v="0"/>
    <n v="0"/>
    <n v="1834"/>
    <n v="80"/>
    <n v="3375"/>
    <n v="21"/>
    <n v="7"/>
    <x v="2"/>
    <s v="NO"/>
    <x v="0"/>
    <s v="Venta Mala"/>
  </r>
  <r>
    <n v="1465720"/>
    <x v="633"/>
    <s v="Cindy Chapman"/>
    <s v="53-55 Liverpool St,Sydney"/>
    <s v="Sydney"/>
    <s v="NSW"/>
    <x v="3"/>
    <x v="0"/>
    <s v="Medio"/>
    <s v="Etiquetas Artisan 481"/>
    <x v="1"/>
    <s v="Caja pequeña"/>
    <x v="0"/>
    <d v="2014-10-02T00:00:00"/>
    <n v="194"/>
    <n v="308"/>
    <n v="114"/>
    <n v="24"/>
    <n v="7392"/>
    <n v="0.08"/>
    <n v="591.36"/>
    <n v="6800.64"/>
    <n v="99"/>
    <n v="2229"/>
    <n v="27"/>
    <n v="8"/>
    <x v="0"/>
    <s v="NO"/>
    <x v="0"/>
    <s v="Venta Mala"/>
  </r>
  <r>
    <n v="1465720"/>
    <x v="625"/>
    <s v="Carlos Soltero"/>
    <s v="1/41B Elizabeth Bay Rd,Elizabeth Bay"/>
    <s v="Sydney"/>
    <s v="NSW"/>
    <x v="2"/>
    <x v="13"/>
    <s v="Alto"/>
    <s v="Resaltadores de acento principales constantes"/>
    <x v="0"/>
    <s v="Bolsa de envoltura"/>
    <x v="0"/>
    <d v="2015-03-17T00:00:00"/>
    <n v="375"/>
    <n v="708"/>
    <n v="333"/>
    <n v="46"/>
    <n v="32568"/>
    <n v="0"/>
    <n v="0"/>
    <n v="32568"/>
    <n v="235"/>
    <n v="12677"/>
    <n v="15"/>
    <n v="3"/>
    <x v="1"/>
    <s v="NO"/>
    <x v="0"/>
    <s v="Venta Mala"/>
  </r>
  <r>
    <n v="1465720"/>
    <x v="410"/>
    <s v="Bobby Odegard"/>
    <s v="240-242 Johnston Street,Fitzroy"/>
    <s v="Melbourne"/>
    <s v="VIC"/>
    <x v="1"/>
    <x v="2"/>
    <s v="Alto"/>
    <s v="Lápices Reciclados Steady EarthWrite, Medio Suave, #2"/>
    <x v="0"/>
    <s v="Bolsa de envoltura"/>
    <x v="1"/>
    <d v="2014-07-17T00:00:00"/>
    <n v="90"/>
    <n v="210"/>
    <n v="120"/>
    <n v="47"/>
    <n v="9870"/>
    <n v="0"/>
    <n v="0"/>
    <n v="9870"/>
    <n v="70"/>
    <n v="3673"/>
    <n v="15"/>
    <n v="7"/>
    <x v="0"/>
    <s v="NO"/>
    <x v="0"/>
    <s v="Venta Mala"/>
  </r>
  <r>
    <n v="1465720"/>
    <x v="374"/>
    <s v="Mike Gockenbach"/>
    <s v="180 High Street,Windsor"/>
    <s v="Melbourne"/>
    <s v="VIC"/>
    <x v="1"/>
    <x v="2"/>
    <s v="Alto"/>
    <s v="Libro de mensajes, un formulario por página"/>
    <x v="0"/>
    <s v="Caja pequeña"/>
    <x v="0"/>
    <d v="2015-05-28T00:00:00"/>
    <n v="241"/>
    <n v="371"/>
    <n v="130"/>
    <n v="23"/>
    <n v="8533"/>
    <n v="0.06"/>
    <n v="511.97999999999996"/>
    <n v="8021.02"/>
    <n v="193"/>
    <n v="34967"/>
    <n v="24"/>
    <n v="5"/>
    <x v="1"/>
    <s v="NO"/>
    <x v="0"/>
    <s v="Venta Mala"/>
  </r>
  <r>
    <n v="1465720"/>
    <x v="374"/>
    <s v="Mike Gockenbach"/>
    <s v="180 High Street,Windsor"/>
    <s v="Melbourne"/>
    <s v="VIC"/>
    <x v="1"/>
    <x v="2"/>
    <s v="Bajo"/>
    <s v="Resaltadores de acento principales constantes"/>
    <x v="0"/>
    <s v="Caja pequeña"/>
    <x v="0"/>
    <d v="2015-05-26T00:00:00"/>
    <n v="375"/>
    <n v="708"/>
    <n v="333"/>
    <n v="32"/>
    <n v="22656"/>
    <n v="0.01"/>
    <n v="226.56"/>
    <n v="22429.439999999999"/>
    <n v="235"/>
    <n v="34927"/>
    <n v="24"/>
    <n v="5"/>
    <x v="1"/>
    <s v="NO"/>
    <x v="0"/>
    <s v="Venta Mala"/>
  </r>
  <r>
    <n v="1466085"/>
    <x v="361"/>
    <s v="Dave Poirier"/>
    <s v="402 Argyle St,Moss Vale"/>
    <s v="Sydney"/>
    <s v="NSW"/>
    <x v="3"/>
    <x v="1"/>
    <s v="Alto"/>
    <s v="Sobres multimedia"/>
    <x v="0"/>
    <s v="Caja pequeña"/>
    <x v="0"/>
    <d v="2013-08-14T00:00:00"/>
    <n v="9939"/>
    <n v="16293"/>
    <n v="6354"/>
    <n v="40"/>
    <n v="651720"/>
    <n v="0.04"/>
    <n v="26068.799999999999"/>
    <n v="625651.19999999995"/>
    <n v="1999"/>
    <n v="536717"/>
    <n v="12"/>
    <n v="8"/>
    <x v="2"/>
    <s v="SI"/>
    <x v="0"/>
    <s v="Buena Venta"/>
  </r>
  <r>
    <n v="1466085"/>
    <x v="3"/>
    <s v="Sean Wendt"/>
    <s v="150 Ksan St,Haberfield"/>
    <s v="Sydney"/>
    <s v="NSW"/>
    <x v="3"/>
    <x v="6"/>
    <s v="Bajo"/>
    <s v="Tiras organizadoras 3Max"/>
    <x v="0"/>
    <s v="Caja pequeña"/>
    <x v="0"/>
    <d v="2013-02-20T00:00:00"/>
    <n v="340"/>
    <n v="540"/>
    <n v="200"/>
    <n v="43"/>
    <n v="23220"/>
    <n v="0.08"/>
    <n v="1857.6000000000001"/>
    <n v="21362.400000000001"/>
    <n v="778"/>
    <n v="6247"/>
    <n v="18"/>
    <n v="2"/>
    <x v="2"/>
    <s v="NO"/>
    <x v="0"/>
    <s v="Venta Mala"/>
  </r>
  <r>
    <n v="1466085"/>
    <x v="96"/>
    <s v="Cindy Schnelling"/>
    <s v="240-242 Johnston Street,Fitzroy"/>
    <s v="Melbourne"/>
    <s v="VIC"/>
    <x v="3"/>
    <x v="2"/>
    <s v="Medio"/>
    <s v="12 lápices cortos de colores"/>
    <x v="0"/>
    <s v="Caja pequeña"/>
    <x v="0"/>
    <d v="2015-05-31T00:00:00"/>
    <n v="109"/>
    <n v="260"/>
    <n v="151"/>
    <n v="3"/>
    <n v="780"/>
    <n v="0.05"/>
    <n v="39"/>
    <n v="741"/>
    <n v="240"/>
    <n v="6357"/>
    <n v="29"/>
    <n v="5"/>
    <x v="1"/>
    <s v="NO"/>
    <x v="0"/>
    <s v="Venta Mala"/>
  </r>
  <r>
    <n v="1466085"/>
    <x v="104"/>
    <s v="Christopher Schild"/>
    <s v="4A Lyons St,Strathfield"/>
    <s v="Sydney"/>
    <s v="NSW"/>
    <x v="2"/>
    <x v="0"/>
    <s v="Bajo"/>
    <s v="12 lápices cortos de colores"/>
    <x v="0"/>
    <s v="Paquete pequeño"/>
    <x v="0"/>
    <d v="2013-05-06T00:00:00"/>
    <n v="109"/>
    <n v="260"/>
    <n v="151"/>
    <n v="22"/>
    <n v="5720"/>
    <n v="0.01"/>
    <n v="57.2"/>
    <n v="5662.8"/>
    <n v="240"/>
    <n v="6347"/>
    <n v="5"/>
    <n v="5"/>
    <x v="2"/>
    <s v="NO"/>
    <x v="0"/>
    <s v="Venta Mala"/>
  </r>
  <r>
    <n v="1466815"/>
    <x v="215"/>
    <s v="Carol Triggs"/>
    <s v="85-113 Dunning Ave,Roseberry"/>
    <s v="Sydney"/>
    <s v="NSW"/>
    <x v="3"/>
    <x v="4"/>
    <s v="Medio"/>
    <s v="Smiths Bulldog Clip"/>
    <x v="1"/>
    <s v="Tambor Jumbo"/>
    <x v="2"/>
    <d v="2015-04-05T00:00:00"/>
    <n v="231"/>
    <n v="378"/>
    <n v="147"/>
    <n v="38"/>
    <n v="14364"/>
    <n v="0.09"/>
    <n v="1292.76"/>
    <n v="13071.24"/>
    <n v="71"/>
    <n v="6379"/>
    <n v="4"/>
    <n v="4"/>
    <x v="1"/>
    <s v="NO"/>
    <x v="1"/>
    <s v="Venta Mala"/>
  </r>
  <r>
    <n v="1466815"/>
    <x v="331"/>
    <s v="Penelope Sewall"/>
    <s v="96 Liverpool St,Sydney"/>
    <s v="Sydney"/>
    <s v="NSW"/>
    <x v="3"/>
    <x v="7"/>
    <s v="Bajo"/>
    <s v="Hojas de Memorándum de Coronel"/>
    <x v="0"/>
    <s v="Caja pequeña"/>
    <x v="0"/>
    <d v="2015-05-17T00:00:00"/>
    <n v="252"/>
    <n v="400"/>
    <n v="148"/>
    <n v="1"/>
    <n v="400"/>
    <n v="0.03"/>
    <n v="12"/>
    <n v="388"/>
    <n v="130"/>
    <n v="22852"/>
    <n v="15"/>
    <n v="5"/>
    <x v="1"/>
    <s v="NO"/>
    <x v="1"/>
    <s v="Venta Mala"/>
  </r>
  <r>
    <n v="1466815"/>
    <x v="11"/>
    <s v="Claire Good"/>
    <s v="7/370-374 Victoria Ave,Chatswood"/>
    <s v="Sydney"/>
    <s v="NSW"/>
    <x v="1"/>
    <x v="12"/>
    <s v="Crítico"/>
    <s v="Tijeras de acero inoxidable preferidas de Apex"/>
    <x v="0"/>
    <s v="Caja pequeña"/>
    <x v="0"/>
    <d v="2013-02-12T00:00:00"/>
    <n v="250"/>
    <n v="568"/>
    <n v="318"/>
    <n v="13"/>
    <n v="7384"/>
    <n v="0.08"/>
    <n v="590.72"/>
    <n v="6793.28"/>
    <n v="360"/>
    <n v="6377"/>
    <n v="11"/>
    <n v="2"/>
    <x v="2"/>
    <s v="NO"/>
    <x v="0"/>
    <s v="Venta Mala"/>
  </r>
  <r>
    <n v="1466815"/>
    <x v="634"/>
    <s v="Thomas Boland"/>
    <s v="3/219 Canley Vale Road,Canley Heights"/>
    <s v="Sydney"/>
    <s v="NSW"/>
    <x v="2"/>
    <x v="4"/>
    <s v="Crítico"/>
    <s v="Lengüetas de plástico reposicionables imprimibles artesanalmente"/>
    <x v="0"/>
    <s v="Bolsa de envoltura"/>
    <x v="0"/>
    <d v="2014-05-21T00:00:00"/>
    <n v="533"/>
    <n v="860"/>
    <n v="327"/>
    <n v="17"/>
    <n v="14620"/>
    <n v="0.03"/>
    <n v="438.59999999999997"/>
    <n v="14181.4"/>
    <n v="619"/>
    <n v="24457"/>
    <n v="20"/>
    <n v="5"/>
    <x v="0"/>
    <s v="NO"/>
    <x v="1"/>
    <s v="Venta Mala"/>
  </r>
  <r>
    <n v="1466815"/>
    <x v="62"/>
    <s v="John Lucas"/>
    <s v="188 Pitt Street,Sydney"/>
    <s v="Sydney"/>
    <s v="NSW"/>
    <x v="1"/>
    <x v="0"/>
    <s v="Crítico"/>
    <s v="Etiquetas Artisan 481"/>
    <x v="1"/>
    <s v="Caja mediana"/>
    <x v="0"/>
    <d v="2014-08-09T00:00:00"/>
    <n v="194"/>
    <n v="308"/>
    <n v="114"/>
    <n v="19"/>
    <n v="5852"/>
    <n v="0.01"/>
    <n v="58.52"/>
    <n v="5793.48"/>
    <n v="99"/>
    <n v="9279"/>
    <n v="7"/>
    <n v="8"/>
    <x v="0"/>
    <s v="NO"/>
    <x v="1"/>
    <s v="Venta Mala"/>
  </r>
  <r>
    <n v="1467181"/>
    <x v="351"/>
    <s v="Max Jones"/>
    <s v="240-242 Johnston Street,Fitzroy"/>
    <s v="Melbourne"/>
    <s v="VIC"/>
    <x v="3"/>
    <x v="2"/>
    <s v="Bajo"/>
    <s v="Tijeras de acero inoxidable preferidas de Apex"/>
    <x v="1"/>
    <s v="Caja grande"/>
    <x v="0"/>
    <d v="2015-01-15T00:00:00"/>
    <n v="250"/>
    <n v="568"/>
    <n v="318"/>
    <n v="16"/>
    <n v="9088"/>
    <n v="0"/>
    <n v="0"/>
    <n v="9088"/>
    <n v="360"/>
    <n v="33694"/>
    <n v="13"/>
    <n v="1"/>
    <x v="1"/>
    <s v="NO"/>
    <x v="0"/>
    <s v="Venta Mala"/>
  </r>
  <r>
    <n v="1467181"/>
    <x v="635"/>
    <s v="Lynn Smith"/>
    <s v="61A Bay Road,Wollstonecraft"/>
    <s v="Sydney"/>
    <s v="NSW"/>
    <x v="3"/>
    <x v="7"/>
    <s v="Medio"/>
    <s v="12 lápices cortos de colores"/>
    <x v="0"/>
    <s v="Caja pequeña"/>
    <x v="0"/>
    <d v="2015-05-29T00:00:00"/>
    <n v="109"/>
    <n v="260"/>
    <n v="151"/>
    <n v="9"/>
    <n v="2340"/>
    <n v="0.09"/>
    <n v="210.6"/>
    <n v="2129.4"/>
    <n v="240"/>
    <n v="10614"/>
    <n v="28"/>
    <n v="5"/>
    <x v="1"/>
    <s v="NO"/>
    <x v="0"/>
    <s v="Venta Mala"/>
  </r>
  <r>
    <n v="1467546"/>
    <x v="191"/>
    <s v="Benjamin Patterson"/>
    <s v="1-2/299 Sussex St,Sydney"/>
    <s v="Sydney"/>
    <s v="NSW"/>
    <x v="1"/>
    <x v="6"/>
    <s v="Alto"/>
    <s v="Etiquetas de encuadernación artesanal"/>
    <x v="0"/>
    <s v="Caja pequeña"/>
    <x v="0"/>
    <d v="2014-08-12T00:00:00"/>
    <n v="245"/>
    <n v="389"/>
    <n v="144"/>
    <n v="23"/>
    <n v="8947"/>
    <n v="0.02"/>
    <n v="178.94"/>
    <n v="8768.06"/>
    <n v="701"/>
    <n v="1245"/>
    <n v="11"/>
    <n v="8"/>
    <x v="0"/>
    <s v="NO"/>
    <x v="1"/>
    <s v="Venta Mala"/>
  </r>
  <r>
    <n v="1467546"/>
    <x v="265"/>
    <s v="Jenna Caffey"/>
    <s v="6 Mary St,Newtownnt,Kingsford"/>
    <s v="Sydney"/>
    <s v="NSW"/>
    <x v="3"/>
    <x v="7"/>
    <s v="No especificado"/>
    <s v="Libro de mensajes encuadernado con cable, 4 por página"/>
    <x v="1"/>
    <s v="Caja grande"/>
    <x v="0"/>
    <d v="2015-01-13T00:00:00"/>
    <n v="348"/>
    <n v="543"/>
    <n v="195"/>
    <n v="41"/>
    <n v="22263"/>
    <n v="0.09"/>
    <n v="2003.6699999999998"/>
    <n v="20259.330000000002"/>
    <n v="95"/>
    <n v="7042"/>
    <n v="12"/>
    <n v="1"/>
    <x v="1"/>
    <s v="NO"/>
    <x v="1"/>
    <s v="Venta Mala"/>
  </r>
  <r>
    <n v="1467911"/>
    <x v="399"/>
    <s v="Mike Kennedy"/>
    <s v="99 Lygon Street,East Brunswick"/>
    <s v="Melbourne"/>
    <s v="VIC"/>
    <x v="2"/>
    <x v="2"/>
    <s v="Crítico"/>
    <s v="Smiths Pen Style Liquid Stix; Surtido (amarillo, rosa, verde, azul, naranja), 5/Paquete"/>
    <x v="0"/>
    <s v="Bolsa de envoltura"/>
    <x v="0"/>
    <d v="2014-04-07T00:00:00"/>
    <n v="388"/>
    <n v="647"/>
    <n v="259"/>
    <n v="50"/>
    <n v="32350"/>
    <n v="0.09"/>
    <n v="2911.5"/>
    <n v="29438.5"/>
    <n v="122"/>
    <n v="3537"/>
    <n v="7"/>
    <n v="4"/>
    <x v="0"/>
    <s v="NO"/>
    <x v="1"/>
    <s v="Venta Mala"/>
  </r>
  <r>
    <n v="1467911"/>
    <x v="580"/>
    <s v="Jim Kriz"/>
    <s v="85-113 Dunning Ave,Roseberry"/>
    <s v="Sydney"/>
    <s v="NSW"/>
    <x v="3"/>
    <x v="4"/>
    <s v="Crítico"/>
    <s v="Apiman Suite"/>
    <x v="0"/>
    <s v="Caja pequeña"/>
    <x v="0"/>
    <d v="2015-08-17T00:00:00"/>
    <n v="15650"/>
    <n v="30097"/>
    <n v="14447"/>
    <n v="22"/>
    <n v="662134"/>
    <n v="0.01"/>
    <n v="6621.34"/>
    <n v="655512.66"/>
    <n v="718"/>
    <n v="22852"/>
    <n v="15"/>
    <n v="8"/>
    <x v="1"/>
    <s v="SI"/>
    <x v="1"/>
    <s v="Venta Mala"/>
  </r>
  <r>
    <n v="1468276"/>
    <x v="293"/>
    <s v="Joseph Airdo"/>
    <s v="Westfield Sydney,Sydney"/>
    <s v="Sydney"/>
    <s v="NSW"/>
    <x v="0"/>
    <x v="1"/>
    <s v="No especificado"/>
    <s v="Bolsillos de carpeta de poliéster artesanal"/>
    <x v="0"/>
    <s v="Bolsa de envoltura"/>
    <x v="0"/>
    <d v="2015-06-30T00:00:00"/>
    <n v="226"/>
    <n v="358"/>
    <n v="132"/>
    <n v="49"/>
    <n v="17542"/>
    <n v="0.09"/>
    <n v="1578.78"/>
    <n v="15963.22"/>
    <n v="547"/>
    <n v="2571"/>
    <n v="28"/>
    <n v="6"/>
    <x v="1"/>
    <s v="NO"/>
    <x v="0"/>
    <s v="Venta Mala"/>
  </r>
  <r>
    <n v="1469007"/>
    <x v="636"/>
    <s v="Nathan Mautz"/>
    <s v="412 Brunswick St,Fitzroy"/>
    <s v="Melbourne"/>
    <s v="VIC"/>
    <x v="1"/>
    <x v="2"/>
    <s v="Bajo"/>
    <s v="TipoApertura lateral derecha Sobres expansivos de pelar y seel"/>
    <x v="0"/>
    <s v="Bolsa de envoltura"/>
    <x v="0"/>
    <d v="2013-06-05T00:00:00"/>
    <n v="5429"/>
    <n v="9048"/>
    <n v="3619"/>
    <n v="38"/>
    <n v="343824"/>
    <n v="0.06"/>
    <n v="20629.439999999999"/>
    <n v="323194.56"/>
    <n v="1999"/>
    <n v="121495"/>
    <n v="3"/>
    <n v="6"/>
    <x v="2"/>
    <s v="SI"/>
    <x v="0"/>
    <s v="Buena Venta"/>
  </r>
  <r>
    <n v="1469737"/>
    <x v="296"/>
    <s v="Anne Pryor"/>
    <s v="1-2/299 Sussex St,Sydney"/>
    <s v="Sydney"/>
    <s v="NSW"/>
    <x v="3"/>
    <x v="6"/>
    <s v="Alto"/>
    <s v="Sobres de colores"/>
    <x v="0"/>
    <s v="Bolsa de envoltura"/>
    <x v="0"/>
    <d v="2014-01-11T00:00:00"/>
    <n v="225"/>
    <n v="369"/>
    <n v="144"/>
    <n v="21"/>
    <n v="7749"/>
    <n v="0.03"/>
    <n v="232.47"/>
    <n v="7516.53"/>
    <n v="250"/>
    <n v="14604"/>
    <n v="10"/>
    <n v="1"/>
    <x v="0"/>
    <s v="NO"/>
    <x v="1"/>
    <s v="Venta Mala"/>
  </r>
  <r>
    <n v="1470103"/>
    <x v="530"/>
    <s v="Lauren Leatherbury"/>
    <s v="Westfield 1 Anderson St,Chatswood"/>
    <s v="Sydney"/>
    <s v="NSW"/>
    <x v="3"/>
    <x v="5"/>
    <s v="Medio"/>
    <s v="Sobres multimedia"/>
    <x v="0"/>
    <s v="Caja pequeña"/>
    <x v="1"/>
    <d v="2015-06-05T00:00:00"/>
    <n v="9939"/>
    <n v="16293"/>
    <n v="6354"/>
    <n v="3"/>
    <n v="48879"/>
    <n v="0.05"/>
    <n v="2443.9500000000003"/>
    <n v="46435.05"/>
    <n v="1999"/>
    <n v="138333"/>
    <n v="31"/>
    <n v="5"/>
    <x v="1"/>
    <s v="NO"/>
    <x v="0"/>
    <s v="Buena Venta"/>
  </r>
  <r>
    <n v="1470103"/>
    <x v="167"/>
    <s v="Lynn Smith"/>
    <s v="61A Bay Road,Wollstonecraft"/>
    <s v="Sydney"/>
    <s v="NSW"/>
    <x v="0"/>
    <x v="7"/>
    <s v="Medio"/>
    <s v="Artisan 48 Etiquetas"/>
    <x v="0"/>
    <s v="Bolsa de envoltura"/>
    <x v="0"/>
    <d v="2013-05-06T00:00:00"/>
    <n v="384"/>
    <n v="630"/>
    <n v="246"/>
    <n v="29"/>
    <n v="18270"/>
    <n v="7.0000000000000007E-2"/>
    <n v="1278.9000000000001"/>
    <n v="16991.099999999999"/>
    <n v="50"/>
    <n v="4329"/>
    <n v="4"/>
    <n v="5"/>
    <x v="2"/>
    <s v="NO"/>
    <x v="0"/>
    <s v="Venta Mala"/>
  </r>
  <r>
    <n v="1470103"/>
    <x v="530"/>
    <s v="Lauren Leatherbury"/>
    <s v="Westfield 1 Anderson St,Chatswood"/>
    <s v="Sydney"/>
    <s v="NSW"/>
    <x v="0"/>
    <x v="5"/>
    <s v="Crítico"/>
    <s v="Sobres multimedia"/>
    <x v="0"/>
    <s v="Bolsa de envoltura"/>
    <x v="0"/>
    <d v="2015-06-05T00:00:00"/>
    <n v="9939"/>
    <n v="16293"/>
    <n v="6354"/>
    <n v="24"/>
    <n v="391032"/>
    <n v="7.0000000000000007E-2"/>
    <n v="27372.240000000002"/>
    <n v="363659.76"/>
    <n v="1999"/>
    <n v="138333"/>
    <n v="31"/>
    <n v="5"/>
    <x v="1"/>
    <s v="SI"/>
    <x v="0"/>
    <s v="Buena Venta"/>
  </r>
  <r>
    <n v="1470103"/>
    <x v="616"/>
    <s v="Alejandro Ballentine"/>
    <s v="412 Brunswick St,Fitzroy"/>
    <s v="Melbourne"/>
    <s v="VIC"/>
    <x v="1"/>
    <x v="2"/>
    <s v="No especificado"/>
    <s v="Disquetes de formato láser neón para Mac, 10/paquete"/>
    <x v="0"/>
    <s v="Caja pequeña"/>
    <x v="0"/>
    <d v="2016-02-13T00:00:00"/>
    <n v="187"/>
    <n v="812"/>
    <n v="625"/>
    <n v="42"/>
    <n v="34104"/>
    <n v="0.04"/>
    <n v="1364.16"/>
    <n v="32739.84"/>
    <n v="283"/>
    <n v="69315"/>
    <n v="12"/>
    <n v="2"/>
    <x v="3"/>
    <s v="NO"/>
    <x v="0"/>
    <s v="Venta Mala"/>
  </r>
  <r>
    <n v="1470103"/>
    <x v="287"/>
    <s v="Tom Ashbrook"/>
    <s v="Westfield Sydney,Sydney"/>
    <s v="Sydney"/>
    <s v="NSW"/>
    <x v="0"/>
    <x v="1"/>
    <s v="Alto"/>
    <s v="Hojas de notas de EcoTones"/>
    <x v="0"/>
    <s v="Caja pequeña"/>
    <x v="1"/>
    <d v="2015-03-23T00:00:00"/>
    <n v="252"/>
    <n v="400"/>
    <n v="148"/>
    <n v="48"/>
    <n v="19200"/>
    <n v="0.02"/>
    <n v="384"/>
    <n v="18816"/>
    <n v="130"/>
    <n v="11229"/>
    <n v="22"/>
    <n v="3"/>
    <x v="1"/>
    <s v="NO"/>
    <x v="1"/>
    <s v="Venta Mala"/>
  </r>
  <r>
    <n v="1470103"/>
    <x v="310"/>
    <s v="Victoria Wilson"/>
    <s v="180 High Street,Windsor"/>
    <s v="Melbourne"/>
    <s v="VIC"/>
    <x v="0"/>
    <x v="2"/>
    <s v="Bajo"/>
    <s v="Bandas elásticas embolsadas"/>
    <x v="0"/>
    <s v="Bolsa de envoltura"/>
    <x v="0"/>
    <d v="2014-08-02T00:00:00"/>
    <n v="24"/>
    <n v="126"/>
    <n v="102"/>
    <n v="4"/>
    <n v="504"/>
    <n v="0.09"/>
    <n v="45.36"/>
    <n v="458.64"/>
    <n v="70"/>
    <n v="4438"/>
    <n v="26"/>
    <n v="7"/>
    <x v="0"/>
    <s v="NO"/>
    <x v="1"/>
    <s v="Venta Mala"/>
  </r>
  <r>
    <n v="1470468"/>
    <x v="36"/>
    <s v="Nick Zandusky"/>
    <s v="240-242 Johnston Street,Fitzroy"/>
    <s v="Melbourne"/>
    <s v="VIC"/>
    <x v="0"/>
    <x v="2"/>
    <s v="No especificado"/>
    <s v="Etiquetas Artisan 479"/>
    <x v="0"/>
    <s v="Caja pequeña"/>
    <x v="0"/>
    <d v="2013-07-30T00:00:00"/>
    <n v="159"/>
    <n v="261"/>
    <n v="102"/>
    <n v="31"/>
    <n v="8091"/>
    <n v="0.08"/>
    <n v="647.28"/>
    <n v="7443.72"/>
    <n v="50"/>
    <n v="4853"/>
    <n v="29"/>
    <n v="7"/>
    <x v="2"/>
    <s v="NO"/>
    <x v="1"/>
    <s v="Venta Mala"/>
  </r>
  <r>
    <n v="1470468"/>
    <x v="139"/>
    <s v="Neil Knudson"/>
    <s v="4A Lyons St,Strathfield"/>
    <s v="Sydney"/>
    <s v="NSW"/>
    <x v="2"/>
    <x v="0"/>
    <s v="Bajo"/>
    <s v="Resaltadores estilo tanque Steady Liquid Accent"/>
    <x v="0"/>
    <s v="Caja pequeña"/>
    <x v="0"/>
    <d v="2013-10-07T00:00:00"/>
    <n v="131"/>
    <n v="284"/>
    <n v="153"/>
    <n v="13"/>
    <n v="3692"/>
    <n v="0.01"/>
    <n v="36.92"/>
    <n v="3655.08"/>
    <n v="93"/>
    <n v="6036"/>
    <n v="5"/>
    <n v="10"/>
    <x v="2"/>
    <s v="NO"/>
    <x v="1"/>
    <s v="Venta Mala"/>
  </r>
  <r>
    <n v="1470468"/>
    <x v="302"/>
    <s v="Nora Paige"/>
    <s v="85-113 Dunning Ave,Roseberry"/>
    <s v="Sydney"/>
    <s v="NSW"/>
    <x v="1"/>
    <x v="4"/>
    <s v="Bajo"/>
    <s v="Etiquetas de encuadernación artesanal"/>
    <x v="0"/>
    <s v="Caja pequeña"/>
    <x v="0"/>
    <d v="2015-06-05T00:00:00"/>
    <n v="245"/>
    <n v="389"/>
    <n v="144"/>
    <n v="32"/>
    <n v="12448"/>
    <n v="0.01"/>
    <n v="124.48"/>
    <n v="12323.52"/>
    <n v="701"/>
    <n v="2475"/>
    <n v="4"/>
    <n v="6"/>
    <x v="1"/>
    <s v="NO"/>
    <x v="0"/>
    <s v="Venta Mala"/>
  </r>
  <r>
    <n v="1470468"/>
    <x v="192"/>
    <s v="Mitch Gastineau"/>
    <s v="85-113 Dunning Ave,Rosebery"/>
    <s v="Sydney"/>
    <s v="NSW"/>
    <x v="2"/>
    <x v="4"/>
    <s v="Alto"/>
    <s v="Resaltadores estilo tanque Steady Liquid Accent"/>
    <x v="2"/>
    <s v="Paquete pequeño"/>
    <x v="0"/>
    <d v="2013-07-04T00:00:00"/>
    <n v="131"/>
    <n v="284"/>
    <n v="153"/>
    <n v="32"/>
    <n v="9088"/>
    <n v="0.08"/>
    <n v="727.04"/>
    <n v="8360.9599999999991"/>
    <n v="93"/>
    <n v="12378"/>
    <n v="30"/>
    <n v="6"/>
    <x v="2"/>
    <s v="NO"/>
    <x v="1"/>
    <s v="Venta Mala"/>
  </r>
  <r>
    <n v="1470468"/>
    <x v="399"/>
    <s v="Harold Dahlen"/>
    <s v="53-55 Liverpool St,Sydney"/>
    <s v="Sydney"/>
    <s v="NSW"/>
    <x v="0"/>
    <x v="0"/>
    <s v="Medio"/>
    <s v="Sobres de entreoficina de colores Smiths"/>
    <x v="0"/>
    <s v="Caja pequeña"/>
    <x v="0"/>
    <d v="2014-04-09T00:00:00"/>
    <n v="1983"/>
    <n v="3098"/>
    <n v="1115"/>
    <n v="16"/>
    <n v="49568"/>
    <n v="0"/>
    <n v="0"/>
    <n v="49568"/>
    <n v="1951"/>
    <n v="82467"/>
    <n v="7"/>
    <n v="4"/>
    <x v="0"/>
    <s v="NO"/>
    <x v="0"/>
    <s v="Buena Venta"/>
  </r>
  <r>
    <n v="1470833"/>
    <x v="403"/>
    <s v="Liz Price"/>
    <s v="Sydney Fish Market, Bank Street, Sydney"/>
    <s v="Sydney"/>
    <s v="NSW"/>
    <x v="0"/>
    <x v="3"/>
    <s v="No especificado"/>
    <s v="Clips de carpeta de metal Smiths"/>
    <x v="0"/>
    <s v="Caja pequeña"/>
    <x v="0"/>
    <d v="2013-09-10T00:00:00"/>
    <n v="160"/>
    <n v="262"/>
    <n v="102"/>
    <n v="30"/>
    <n v="7860"/>
    <n v="0.03"/>
    <n v="235.79999999999998"/>
    <n v="7624.2"/>
    <n v="80"/>
    <n v="10151"/>
    <n v="9"/>
    <n v="9"/>
    <x v="2"/>
    <s v="NO"/>
    <x v="1"/>
    <s v="Venta Mala"/>
  </r>
  <r>
    <n v="1470833"/>
    <x v="406"/>
    <s v="Annie Thurman"/>
    <s v="499-501 Lygon Street,Carlton North"/>
    <s v="Melbourne"/>
    <s v="VIC"/>
    <x v="3"/>
    <x v="8"/>
    <s v="Bajo"/>
    <s v="Sobres estándar de Smiths"/>
    <x v="1"/>
    <s v="Caja pequeña"/>
    <x v="0"/>
    <d v="2015-07-26T00:00:00"/>
    <n v="352"/>
    <n v="568"/>
    <n v="216"/>
    <n v="29"/>
    <n v="16472"/>
    <n v="0.04"/>
    <n v="658.88"/>
    <n v="15813.12"/>
    <n v="139"/>
    <n v="13146"/>
    <n v="25"/>
    <n v="7"/>
    <x v="1"/>
    <s v="NO"/>
    <x v="1"/>
    <s v="Venta Mala"/>
  </r>
  <r>
    <n v="1470833"/>
    <x v="613"/>
    <s v="Nathan Mautz"/>
    <s v="412 Brunswick St,Fitzroy"/>
    <s v="Melbourne"/>
    <s v="VIC"/>
    <x v="0"/>
    <x v="2"/>
    <s v="Bajo"/>
    <s v="Tijeras Apex Box Cutter"/>
    <x v="0"/>
    <s v="Caja pequeña"/>
    <x v="1"/>
    <d v="2015-06-06T00:00:00"/>
    <n v="419"/>
    <n v="1023"/>
    <n v="604"/>
    <n v="5"/>
    <n v="5115"/>
    <n v="0.04"/>
    <n v="204.6"/>
    <n v="4910.3999999999996"/>
    <n v="468"/>
    <n v="35915"/>
    <n v="1"/>
    <n v="6"/>
    <x v="1"/>
    <s v="NO"/>
    <x v="1"/>
    <s v="Venta Mala"/>
  </r>
  <r>
    <n v="1471198"/>
    <x v="244"/>
    <s v="Liz Pelletier"/>
    <s v="79 Elliott St,Balmain"/>
    <s v="Sydney"/>
    <s v="NSW"/>
    <x v="3"/>
    <x v="6"/>
    <s v="No especificado"/>
    <s v="Tijeras de acero inoxidable Apex Elite"/>
    <x v="1"/>
    <s v="Tambor Jumbo"/>
    <x v="2"/>
    <d v="2013-08-04T00:00:00"/>
    <n v="342"/>
    <n v="834"/>
    <n v="492"/>
    <n v="31"/>
    <n v="25854"/>
    <n v="0.06"/>
    <n v="1551.24"/>
    <n v="24302.76"/>
    <n v="264"/>
    <n v="9451"/>
    <n v="2"/>
    <n v="8"/>
    <x v="2"/>
    <s v="NO"/>
    <x v="0"/>
    <s v="Venta Mala"/>
  </r>
  <r>
    <n v="1471564"/>
    <x v="216"/>
    <s v="Bryan Spruell"/>
    <s v="1 John Street,Waterloo"/>
    <s v="Sydney"/>
    <s v="NSW"/>
    <x v="2"/>
    <x v="13"/>
    <s v="Crítico"/>
    <s v="Etiquetas Artisan 479"/>
    <x v="0"/>
    <s v="Bolsa de envoltura"/>
    <x v="0"/>
    <d v="2015-07-14T00:00:00"/>
    <n v="159"/>
    <n v="261"/>
    <n v="102"/>
    <n v="39"/>
    <n v="10179"/>
    <n v="0.05"/>
    <n v="508.95000000000005"/>
    <n v="9670.0499999999993"/>
    <n v="50"/>
    <n v="2886"/>
    <n v="12"/>
    <n v="7"/>
    <x v="1"/>
    <s v="NO"/>
    <x v="0"/>
    <s v="Venta Mala"/>
  </r>
  <r>
    <n v="1471564"/>
    <x v="60"/>
    <s v="Christina Vanderzanden"/>
    <s v="188 Pitt Street,Sydney"/>
    <s v="Sydney"/>
    <s v="NSW"/>
    <x v="0"/>
    <x v="0"/>
    <s v="Alto"/>
    <s v="Etiquetas Artisan 481"/>
    <x v="1"/>
    <s v="Caja pequeña"/>
    <x v="0"/>
    <d v="2013-03-20T00:00:00"/>
    <n v="194"/>
    <n v="308"/>
    <n v="114"/>
    <n v="47"/>
    <n v="14476"/>
    <n v="0"/>
    <n v="0"/>
    <n v="14476"/>
    <n v="99"/>
    <n v="12456"/>
    <n v="16"/>
    <n v="3"/>
    <x v="2"/>
    <s v="NO"/>
    <x v="0"/>
    <s v="Venta Mala"/>
  </r>
  <r>
    <n v="1471929"/>
    <x v="442"/>
    <s v="Michelle Moray"/>
    <s v="310 Wattle St,Ultimo"/>
    <s v="Sydney"/>
    <s v="NSW"/>
    <x v="2"/>
    <x v="6"/>
    <s v="Medio"/>
    <s v="Fotocopiadora HFX LaserJet 3310"/>
    <x v="0"/>
    <s v="Bolsa de envoltura"/>
    <x v="0"/>
    <d v="2015-05-12T00:00:00"/>
    <n v="37799"/>
    <n v="59999"/>
    <n v="22200"/>
    <n v="47"/>
    <n v="2819953"/>
    <n v="7.0000000000000007E-2"/>
    <n v="197396.71000000002"/>
    <n v="2622556.29"/>
    <n v="2449"/>
    <n v="2241012"/>
    <n v="8"/>
    <n v="5"/>
    <x v="1"/>
    <s v="SI"/>
    <x v="0"/>
    <s v="Buena Venta"/>
  </r>
  <r>
    <n v="1471929"/>
    <x v="27"/>
    <s v="Jack OBriant"/>
    <s v="85-113 Dunning Ave,Rosebery"/>
    <s v="Sydney"/>
    <s v="NSW"/>
    <x v="3"/>
    <x v="4"/>
    <s v="Alto"/>
    <s v="Fotocopiadora HFX LaserJet 3310"/>
    <x v="0"/>
    <s v="Caja pequeña"/>
    <x v="1"/>
    <d v="2015-06-09T00:00:00"/>
    <n v="37799"/>
    <n v="59999"/>
    <n v="22200"/>
    <n v="38"/>
    <n v="2279962"/>
    <n v="0.04"/>
    <n v="91198.48"/>
    <n v="2188763.52"/>
    <n v="2449"/>
    <n v="2241012"/>
    <n v="8"/>
    <n v="6"/>
    <x v="1"/>
    <s v="SI"/>
    <x v="0"/>
    <s v="Buena Venta"/>
  </r>
  <r>
    <n v="1471929"/>
    <x v="27"/>
    <s v="Jack OBriant"/>
    <s v="85-113 Dunning Ave,Rosebery"/>
    <s v="Sydney"/>
    <s v="NSW"/>
    <x v="1"/>
    <x v="4"/>
    <s v="Bajo"/>
    <s v="Fotocopiadora HFX LaserJet 3310"/>
    <x v="0"/>
    <s v="Paquete pequeño"/>
    <x v="0"/>
    <d v="2015-06-09T00:00:00"/>
    <n v="37799"/>
    <n v="59999"/>
    <n v="22200"/>
    <n v="25"/>
    <n v="1499975"/>
    <n v="0.01"/>
    <n v="14999.75"/>
    <n v="1484975.25"/>
    <n v="2449"/>
    <n v="2241012"/>
    <n v="8"/>
    <n v="6"/>
    <x v="1"/>
    <s v="SI"/>
    <x v="1"/>
    <s v="Venta Mala"/>
  </r>
  <r>
    <n v="1472294"/>
    <x v="207"/>
    <s v="Annie Cyprus"/>
    <s v="180 High Street,Windsor"/>
    <s v="Melbourne"/>
    <s v="VIC"/>
    <x v="0"/>
    <x v="2"/>
    <s v="Alto"/>
    <s v="Alfileres de empuje de colores variados"/>
    <x v="0"/>
    <s v="Bolsa de envoltura"/>
    <x v="0"/>
    <d v="2015-06-15T00:00:00"/>
    <n v="87"/>
    <n v="181"/>
    <n v="94"/>
    <n v="34"/>
    <n v="6154"/>
    <n v="0.08"/>
    <n v="492.32"/>
    <n v="5661.68"/>
    <n v="75"/>
    <n v="3373"/>
    <n v="14"/>
    <n v="6"/>
    <x v="1"/>
    <s v="NO"/>
    <x v="1"/>
    <s v="Venta Mala"/>
  </r>
  <r>
    <n v="1472294"/>
    <x v="97"/>
    <s v="Liz Willingham"/>
    <s v="60 Commercial Rd,Prahran"/>
    <s v="Melbourne"/>
    <s v="VIC"/>
    <x v="1"/>
    <x v="8"/>
    <s v="No especificado"/>
    <s v="Sobres de colores"/>
    <x v="0"/>
    <s v="Bolsa de envoltura"/>
    <x v="0"/>
    <d v="2014-05-07T00:00:00"/>
    <n v="225"/>
    <n v="369"/>
    <n v="144"/>
    <n v="40"/>
    <n v="14760"/>
    <n v="0.03"/>
    <n v="442.8"/>
    <n v="14317.2"/>
    <n v="250"/>
    <n v="17785"/>
    <n v="3"/>
    <n v="5"/>
    <x v="0"/>
    <s v="NO"/>
    <x v="1"/>
    <s v="Venta Mala"/>
  </r>
  <r>
    <n v="1472659"/>
    <x v="637"/>
    <s v="Liz MacKendrick"/>
    <s v="224A Gertrude St,Fitzroy"/>
    <s v="Melbourne"/>
    <s v="VIC"/>
    <x v="1"/>
    <x v="2"/>
    <s v="Medio"/>
    <s v="Sobres estándar de Smiths"/>
    <x v="0"/>
    <s v="Caja pequeña"/>
    <x v="0"/>
    <d v="2015-06-14T00:00:00"/>
    <n v="352"/>
    <n v="568"/>
    <n v="216"/>
    <n v="27"/>
    <n v="15336"/>
    <n v="0.08"/>
    <n v="1226.8800000000001"/>
    <n v="14109.119999999999"/>
    <n v="139"/>
    <n v="4456"/>
    <n v="10"/>
    <n v="6"/>
    <x v="1"/>
    <s v="NO"/>
    <x v="0"/>
    <s v="Venta Mala"/>
  </r>
  <r>
    <n v="1472659"/>
    <x v="548"/>
    <s v="Marina Lichtenstein"/>
    <s v="188 Pitt Street,Sydney"/>
    <s v="Sydney"/>
    <s v="NSW"/>
    <x v="0"/>
    <x v="0"/>
    <s v="Medio"/>
    <s v="Tijeras dobladas de acero inoxidable Apex Design"/>
    <x v="0"/>
    <s v="Caja pequeña"/>
    <x v="0"/>
    <d v="2013-09-19T00:00:00"/>
    <n v="287"/>
    <n v="684"/>
    <n v="397"/>
    <n v="48"/>
    <n v="32832"/>
    <n v="0.08"/>
    <n v="2626.56"/>
    <n v="30205.439999999999"/>
    <n v="442"/>
    <n v="17813"/>
    <n v="17"/>
    <n v="9"/>
    <x v="2"/>
    <s v="NO"/>
    <x v="0"/>
    <s v="Venta Mala"/>
  </r>
  <r>
    <n v="1472659"/>
    <x v="637"/>
    <s v="Liz MacKendrick"/>
    <s v="224A Gertrude St,Fitzroy"/>
    <s v="Melbourne"/>
    <s v="VIC"/>
    <x v="3"/>
    <x v="2"/>
    <s v="Crítico"/>
    <s v="Sobres estándar de Smiths"/>
    <x v="1"/>
    <s v="Caja mediana"/>
    <x v="0"/>
    <d v="2015-06-14T00:00:00"/>
    <n v="352"/>
    <n v="568"/>
    <n v="216"/>
    <n v="8"/>
    <n v="4544"/>
    <n v="0.09"/>
    <n v="408.96"/>
    <n v="4135.04"/>
    <n v="139"/>
    <n v="4456"/>
    <n v="10"/>
    <n v="6"/>
    <x v="1"/>
    <s v="NO"/>
    <x v="0"/>
    <s v="Venta Mala"/>
  </r>
  <r>
    <n v="1472659"/>
    <x v="96"/>
    <s v="Cindy Schnelling"/>
    <s v="240-242 Johnston Street,Fitzroy"/>
    <s v="Melbourne"/>
    <s v="VIC"/>
    <x v="0"/>
    <x v="2"/>
    <s v="No especificado"/>
    <s v="Rotuladores fluorescentes artesanales de estilo de escritorio de alto litro"/>
    <x v="0"/>
    <s v="Caja pequeña"/>
    <x v="0"/>
    <d v="2015-05-31T00:00:00"/>
    <n v="176"/>
    <n v="338"/>
    <n v="162"/>
    <n v="20"/>
    <n v="6760"/>
    <n v="0.04"/>
    <n v="270.39999999999998"/>
    <n v="6489.6"/>
    <n v="85"/>
    <n v="4303"/>
    <n v="29"/>
    <n v="5"/>
    <x v="1"/>
    <s v="NO"/>
    <x v="0"/>
    <s v="Venta Mala"/>
  </r>
  <r>
    <n v="1472659"/>
    <x v="637"/>
    <s v="Alan Schoenberger"/>
    <s v="260 Marrickville Rd,Marrickville"/>
    <s v="Sydney"/>
    <s v="NSW"/>
    <x v="1"/>
    <x v="5"/>
    <s v="Bajo"/>
    <s v="Sobres estándar de Smiths"/>
    <x v="2"/>
    <s v="Caja grande"/>
    <x v="0"/>
    <d v="2015-06-12T00:00:00"/>
    <n v="352"/>
    <n v="568"/>
    <n v="216"/>
    <n v="3"/>
    <n v="1704"/>
    <n v="0.01"/>
    <n v="17.04"/>
    <n v="1686.96"/>
    <n v="139"/>
    <n v="4456"/>
    <n v="10"/>
    <n v="6"/>
    <x v="1"/>
    <s v="NO"/>
    <x v="0"/>
    <s v="Venta Mala"/>
  </r>
  <r>
    <n v="1472659"/>
    <x v="27"/>
    <s v="Jack OBriant"/>
    <s v="85-113 Dunning Ave,Rosebery"/>
    <s v="Sydney"/>
    <s v="NSW"/>
    <x v="1"/>
    <x v="4"/>
    <s v="Medio"/>
    <s v="Fotocopiadora HFX LaserJet 3310"/>
    <x v="0"/>
    <s v="Caja pequeña"/>
    <x v="0"/>
    <d v="2015-06-09T00:00:00"/>
    <n v="37799"/>
    <n v="59999"/>
    <n v="22200"/>
    <n v="10"/>
    <n v="599990"/>
    <n v="0.01"/>
    <n v="5999.9000000000005"/>
    <n v="593990.1"/>
    <n v="2449"/>
    <n v="2241012"/>
    <n v="8"/>
    <n v="6"/>
    <x v="1"/>
    <s v="SI"/>
    <x v="0"/>
    <s v="Buena Venta"/>
  </r>
  <r>
    <n v="1472659"/>
    <x v="302"/>
    <s v="Nora Paige"/>
    <s v="85-113 Dunning Ave,Roseberry"/>
    <s v="Sydney"/>
    <s v="NSW"/>
    <x v="0"/>
    <x v="4"/>
    <s v="Crítico"/>
    <s v="Sacapuntas Smiths SlimLine"/>
    <x v="1"/>
    <s v="Caja pequeña"/>
    <x v="1"/>
    <d v="2015-06-05T00:00:00"/>
    <n v="479"/>
    <n v="1197"/>
    <n v="718"/>
    <n v="6"/>
    <n v="7182"/>
    <n v="0.03"/>
    <n v="215.45999999999998"/>
    <n v="6966.54"/>
    <n v="581"/>
    <n v="4456"/>
    <n v="4"/>
    <n v="6"/>
    <x v="1"/>
    <s v="NO"/>
    <x v="1"/>
    <s v="Venta Mala"/>
  </r>
  <r>
    <n v="1472659"/>
    <x v="181"/>
    <s v="Aaron Bergman"/>
    <s v="Westfield Sydney,Sydney"/>
    <s v="Sydney"/>
    <s v="NSW"/>
    <x v="1"/>
    <x v="1"/>
    <s v="No especificado"/>
    <s v="Resaltadores estilo tanque Steady Liquid Accent"/>
    <x v="2"/>
    <s v="Paquete pequeño"/>
    <x v="0"/>
    <d v="2013-08-16T00:00:00"/>
    <n v="131"/>
    <n v="284"/>
    <n v="153"/>
    <n v="44"/>
    <n v="12496"/>
    <n v="0.03"/>
    <n v="374.88"/>
    <n v="12121.12"/>
    <n v="93"/>
    <n v="4305"/>
    <n v="9"/>
    <n v="8"/>
    <x v="2"/>
    <s v="NO"/>
    <x v="1"/>
    <s v="Venta Mala"/>
  </r>
  <r>
    <n v="1472659"/>
    <x v="637"/>
    <s v="Liz MacKendrick"/>
    <s v="224A Gertrude St,Fitzroy"/>
    <s v="Melbourne"/>
    <s v="VIC"/>
    <x v="2"/>
    <x v="2"/>
    <s v="Bajo"/>
    <s v="Sobres estándar de Smiths"/>
    <x v="0"/>
    <s v="Bolsa de envoltura"/>
    <x v="0"/>
    <d v="2015-06-14T00:00:00"/>
    <n v="352"/>
    <n v="568"/>
    <n v="216"/>
    <n v="11"/>
    <n v="6248"/>
    <n v="0.06"/>
    <n v="374.88"/>
    <n v="5873.12"/>
    <n v="139"/>
    <n v="4456"/>
    <n v="10"/>
    <n v="6"/>
    <x v="1"/>
    <s v="NO"/>
    <x v="0"/>
    <s v="Venta Mala"/>
  </r>
  <r>
    <n v="1473025"/>
    <x v="152"/>
    <s v="Tamara Chand"/>
    <s v="127 Liverpool St,Sydney"/>
    <s v="Sydney"/>
    <s v="NSW"/>
    <x v="0"/>
    <x v="7"/>
    <s v="Medio"/>
    <s v="Recortadoras de acero inoxidable de la serie ejecutiva de Apex Office"/>
    <x v="0"/>
    <s v="Bolsa de envoltura"/>
    <x v="0"/>
    <d v="2015-06-11T00:00:00"/>
    <n v="351"/>
    <n v="857"/>
    <n v="506"/>
    <n v="31"/>
    <n v="26567"/>
    <n v="0"/>
    <n v="0"/>
    <n v="26567"/>
    <n v="614"/>
    <n v="17583"/>
    <n v="11"/>
    <n v="6"/>
    <x v="1"/>
    <s v="NO"/>
    <x v="1"/>
    <s v="Venta Mala"/>
  </r>
  <r>
    <n v="1473025"/>
    <x v="97"/>
    <s v="Liz Willingham"/>
    <s v="60 Commercial Rd,Prahran"/>
    <s v="Melbourne"/>
    <s v="VIC"/>
    <x v="3"/>
    <x v="8"/>
    <s v="Alto"/>
    <s v="Recortadoras de acero inoxidable de la serie ejecutiva de Apex Office"/>
    <x v="0"/>
    <s v="Bolsa de envoltura"/>
    <x v="0"/>
    <d v="2014-05-07T00:00:00"/>
    <n v="351"/>
    <n v="857"/>
    <n v="506"/>
    <n v="23"/>
    <n v="19711"/>
    <n v="0.06"/>
    <n v="1182.6599999999999"/>
    <n v="18528.34"/>
    <n v="614"/>
    <n v="17583"/>
    <n v="3"/>
    <n v="5"/>
    <x v="0"/>
    <s v="NO"/>
    <x v="1"/>
    <s v="Venta Mala"/>
  </r>
  <r>
    <n v="1473025"/>
    <x v="280"/>
    <s v="Arthur Prichep"/>
    <s v="Sydney Fish Market, Bank Street, Sydney"/>
    <s v="Sydney"/>
    <s v="NSW"/>
    <x v="2"/>
    <x v="3"/>
    <s v="Alto"/>
    <s v="Beekin 6 Outlet Tira de Sobretensión Metálica"/>
    <x v="0"/>
    <s v="Bolsa de envoltura"/>
    <x v="0"/>
    <d v="2014-10-11T00:00:00"/>
    <n v="446"/>
    <n v="1089"/>
    <n v="643"/>
    <n v="24"/>
    <n v="26136"/>
    <n v="0.04"/>
    <n v="1045.44"/>
    <n v="25090.560000000001"/>
    <n v="450"/>
    <n v="7466"/>
    <n v="11"/>
    <n v="10"/>
    <x v="0"/>
    <s v="NO"/>
    <x v="0"/>
    <s v="Venta Mala"/>
  </r>
  <r>
    <n v="1473025"/>
    <x v="638"/>
    <s v="Emily Grady"/>
    <s v="359 Crown Street,Surry Hills"/>
    <s v="Sydney"/>
    <s v="NSW"/>
    <x v="2"/>
    <x v="3"/>
    <s v="Alto"/>
    <s v="Resaltadores de acento principales constantes"/>
    <x v="0"/>
    <s v="Bolsa de envoltura"/>
    <x v="0"/>
    <d v="2016-05-30T00:00:00"/>
    <n v="375"/>
    <n v="708"/>
    <n v="333"/>
    <n v="27"/>
    <n v="19116"/>
    <n v="7.0000000000000007E-2"/>
    <n v="1338.1200000000001"/>
    <n v="17777.88"/>
    <n v="235"/>
    <n v="9095"/>
    <n v="30"/>
    <n v="5"/>
    <x v="1"/>
    <s v="NO"/>
    <x v="1"/>
    <s v="Venta Mala"/>
  </r>
  <r>
    <n v="1473390"/>
    <x v="177"/>
    <s v="Rob Haberlin"/>
    <s v="8 Rankins Lane ,Melbourne"/>
    <s v="Melbourne"/>
    <s v="VIC"/>
    <x v="3"/>
    <x v="2"/>
    <s v="No especificado"/>
    <s v="Cubos de Memo Alto"/>
    <x v="0"/>
    <s v="Bolsa de envoltura"/>
    <x v="0"/>
    <d v="2013-07-16T00:00:00"/>
    <n v="332"/>
    <n v="518"/>
    <n v="186"/>
    <n v="25"/>
    <n v="12950"/>
    <n v="0"/>
    <n v="0"/>
    <n v="12950"/>
    <n v="204"/>
    <n v="11216"/>
    <n v="16"/>
    <n v="7"/>
    <x v="2"/>
    <s v="NO"/>
    <x v="1"/>
    <s v="Venta Mala"/>
  </r>
  <r>
    <n v="1473390"/>
    <x v="102"/>
    <s v="Tom Stivers"/>
    <s v="21 Wentworth St,Parramatta"/>
    <s v="Sydney"/>
    <s v="NSW"/>
    <x v="3"/>
    <x v="6"/>
    <s v="No especificado"/>
    <s v="Cubos de Memo Alto"/>
    <x v="0"/>
    <s v="Caja pequeña"/>
    <x v="0"/>
    <d v="2015-03-02T00:00:00"/>
    <n v="332"/>
    <n v="518"/>
    <n v="186"/>
    <n v="34"/>
    <n v="17612"/>
    <n v="0"/>
    <n v="0"/>
    <n v="17612"/>
    <n v="204"/>
    <n v="4557"/>
    <n v="3"/>
    <n v="2"/>
    <x v="1"/>
    <s v="NO"/>
    <x v="1"/>
    <s v="Venta Mala"/>
  </r>
  <r>
    <n v="1473755"/>
    <x v="152"/>
    <s v="Charles Crestani"/>
    <s v="Sydney Fish Market, Bank Street, Sydney"/>
    <s v="Sydney"/>
    <s v="NSW"/>
    <x v="1"/>
    <x v="3"/>
    <s v="No especificado"/>
    <s v="Resaltadores de acento Steady Pocket"/>
    <x v="0"/>
    <s v="Bolsa de envoltura"/>
    <x v="0"/>
    <d v="2015-06-13T00:00:00"/>
    <n v="93"/>
    <n v="160"/>
    <n v="67"/>
    <n v="10"/>
    <n v="1600"/>
    <n v="0.01"/>
    <n v="16"/>
    <n v="1584"/>
    <n v="129"/>
    <n v="3815"/>
    <n v="11"/>
    <n v="6"/>
    <x v="1"/>
    <s v="NO"/>
    <x v="0"/>
    <s v="Venta Mala"/>
  </r>
  <r>
    <n v="1473755"/>
    <x v="59"/>
    <s v="Tracy Poddars"/>
    <s v="834 Bourke St,Waterloo"/>
    <s v="Sydney"/>
    <s v="NSW"/>
    <x v="3"/>
    <x v="13"/>
    <s v="Bajo"/>
    <s v="Carpetas de 3 anillos de uso general de Smiths"/>
    <x v="1"/>
    <s v="Caja mediana"/>
    <x v="0"/>
    <d v="2013-07-06T00:00:00"/>
    <n v="118"/>
    <n v="188"/>
    <n v="70"/>
    <n v="2"/>
    <n v="376"/>
    <n v="0.01"/>
    <n v="3.7600000000000002"/>
    <n v="372.24"/>
    <n v="149"/>
    <n v="8456"/>
    <n v="4"/>
    <n v="7"/>
    <x v="2"/>
    <s v="NO"/>
    <x v="0"/>
    <s v="Venta Mala"/>
  </r>
  <r>
    <n v="1473755"/>
    <x v="639"/>
    <s v="Toby Knight"/>
    <s v="Crown Complex,Southbank"/>
    <s v="Melbourne"/>
    <s v="VIC"/>
    <x v="3"/>
    <x v="8"/>
    <s v="No especificado"/>
    <s v="Cubos de Memo Alto"/>
    <x v="0"/>
    <s v="Paquete pequeño"/>
    <x v="0"/>
    <d v="2013-11-09T00:00:00"/>
    <n v="332"/>
    <n v="518"/>
    <n v="186"/>
    <n v="34"/>
    <n v="17612"/>
    <n v="0"/>
    <n v="0"/>
    <n v="17612"/>
    <n v="204"/>
    <n v="4456"/>
    <n v="9"/>
    <n v="11"/>
    <x v="2"/>
    <s v="NO"/>
    <x v="0"/>
    <s v="Venta Mala"/>
  </r>
  <r>
    <n v="1474120"/>
    <x v="135"/>
    <s v="Justin Knight"/>
    <s v="22 Civic Rd,Auburn"/>
    <s v="Sydney"/>
    <s v="NSW"/>
    <x v="2"/>
    <x v="4"/>
    <s v="Bajo"/>
    <s v="Carpetas de 3 anillos de uso general de Smiths"/>
    <x v="0"/>
    <s v="Caja pequeña"/>
    <x v="0"/>
    <d v="2013-03-31T00:00:00"/>
    <n v="118"/>
    <n v="188"/>
    <n v="70"/>
    <n v="20"/>
    <n v="3760"/>
    <n v="0.04"/>
    <n v="150.4"/>
    <n v="3609.6"/>
    <n v="149"/>
    <n v="6057"/>
    <n v="30"/>
    <n v="3"/>
    <x v="2"/>
    <s v="NO"/>
    <x v="1"/>
    <s v="Venta Mala"/>
  </r>
  <r>
    <n v="1474120"/>
    <x v="181"/>
    <s v="Tony Sayre"/>
    <s v="499-501 Lygon Street,Carlton North"/>
    <s v="Melbourne"/>
    <s v="VIC"/>
    <x v="0"/>
    <x v="8"/>
    <s v="Crítico"/>
    <s v="Papel Pergamino Alto, Colores Surtidos"/>
    <x v="0"/>
    <s v="Bolsa de envoltura"/>
    <x v="0"/>
    <d v="2013-08-13T00:00:00"/>
    <n v="459"/>
    <n v="728"/>
    <n v="269"/>
    <n v="25"/>
    <n v="18200"/>
    <n v="0.09"/>
    <n v="1638"/>
    <n v="16562"/>
    <n v="1115"/>
    <n v="16971"/>
    <n v="9"/>
    <n v="8"/>
    <x v="2"/>
    <s v="NO"/>
    <x v="1"/>
    <s v="Venta Mala"/>
  </r>
  <r>
    <n v="1474120"/>
    <x v="459"/>
    <s v="Allen Armold"/>
    <s v="224A Gertrude St,Fitzroy"/>
    <s v="Melbourne"/>
    <s v="VIC"/>
    <x v="2"/>
    <x v="2"/>
    <s v="Bajo"/>
    <s v="Sobres de entreoficina de colores Smiths"/>
    <x v="0"/>
    <s v="Caja pequeña"/>
    <x v="0"/>
    <d v="2015-02-12T00:00:00"/>
    <n v="1983"/>
    <n v="3098"/>
    <n v="1115"/>
    <n v="32"/>
    <n v="99136"/>
    <n v="0.01"/>
    <n v="991.36"/>
    <n v="98144.639999999999"/>
    <n v="1951"/>
    <n v="133036"/>
    <n v="2"/>
    <n v="2"/>
    <x v="1"/>
    <s v="NO"/>
    <x v="0"/>
    <s v="Buena Venta"/>
  </r>
  <r>
    <n v="1474120"/>
    <x v="263"/>
    <s v="Dennis Bolton"/>
    <s v="8 Quay Street,Haymarket"/>
    <s v="Sydney"/>
    <s v="NSW"/>
    <x v="2"/>
    <x v="9"/>
    <s v="Crítico"/>
    <s v="Resaltadores de acento principales constantes"/>
    <x v="0"/>
    <s v="Caja pequeña"/>
    <x v="1"/>
    <d v="2015-11-30T00:00:00"/>
    <n v="375"/>
    <n v="708"/>
    <n v="333"/>
    <n v="34"/>
    <n v="24072"/>
    <n v="0.03"/>
    <n v="722.16"/>
    <n v="23349.84"/>
    <n v="235"/>
    <n v="9949"/>
    <n v="28"/>
    <n v="11"/>
    <x v="1"/>
    <s v="NO"/>
    <x v="0"/>
    <s v="Venta Mala"/>
  </r>
  <r>
    <n v="1474120"/>
    <x v="353"/>
    <s v="Matt Collister"/>
    <s v="99 Glebe Point Rd,Glebe"/>
    <s v="Sydney"/>
    <s v="NSW"/>
    <x v="3"/>
    <x v="1"/>
    <s v="Medio"/>
    <s v="Teclado de acceso TechSavi"/>
    <x v="1"/>
    <s v="Caja pequeña"/>
    <x v="0"/>
    <d v="2016-01-01T00:00:00"/>
    <n v="1007"/>
    <n v="1598"/>
    <n v="591"/>
    <n v="29"/>
    <n v="46342"/>
    <n v="0.09"/>
    <n v="4170.78"/>
    <n v="42171.22"/>
    <n v="400"/>
    <n v="1119121"/>
    <n v="31"/>
    <n v="12"/>
    <x v="1"/>
    <s v="NO"/>
    <x v="0"/>
    <s v="Buena Venta"/>
  </r>
  <r>
    <n v="1474120"/>
    <x v="26"/>
    <s v="Jeremy Pistek"/>
    <s v="85-113 Dunning Ave,Roseberry"/>
    <s v="Sydney"/>
    <s v="NSW"/>
    <x v="1"/>
    <x v="4"/>
    <s v="Medio"/>
    <s v="Sobres estándar de Smiths"/>
    <x v="1"/>
    <s v="Caja grande"/>
    <x v="0"/>
    <d v="2015-02-20T00:00:00"/>
    <n v="352"/>
    <n v="568"/>
    <n v="216"/>
    <n v="30"/>
    <n v="17040"/>
    <n v="0.09"/>
    <n v="1533.6"/>
    <n v="15506.4"/>
    <n v="139"/>
    <n v="6248"/>
    <n v="18"/>
    <n v="2"/>
    <x v="1"/>
    <s v="NO"/>
    <x v="1"/>
    <s v="Venta Mala"/>
  </r>
  <r>
    <n v="1474486"/>
    <x v="167"/>
    <s v="Lynn Smith"/>
    <s v="61A Bay Road,Wollstonecraft"/>
    <s v="Sydney"/>
    <s v="NSW"/>
    <x v="3"/>
    <x v="7"/>
    <s v="No especificado"/>
    <s v="Tijeras Apex Box Cutter"/>
    <x v="0"/>
    <s v="Caja pequeña"/>
    <x v="0"/>
    <d v="2013-05-06T00:00:00"/>
    <n v="419"/>
    <n v="1023"/>
    <n v="604"/>
    <n v="24"/>
    <n v="24552"/>
    <n v="7.0000000000000007E-2"/>
    <n v="1718.64"/>
    <n v="22833.360000000001"/>
    <n v="468"/>
    <n v="41533"/>
    <n v="4"/>
    <n v="5"/>
    <x v="2"/>
    <s v="NO"/>
    <x v="0"/>
    <s v="Venta Mala"/>
  </r>
  <r>
    <n v="1474486"/>
    <x v="484"/>
    <s v="Michael Oakman"/>
    <s v="8 Rankins Lane ,Melbourne"/>
    <s v="Melbourne"/>
    <s v="VIC"/>
    <x v="3"/>
    <x v="2"/>
    <s v="Alto"/>
    <s v="Tijeras Apex Box Cutter"/>
    <x v="1"/>
    <s v="Caja pequeña"/>
    <x v="0"/>
    <d v="2015-11-01T00:00:00"/>
    <n v="419"/>
    <n v="1023"/>
    <n v="604"/>
    <n v="23"/>
    <n v="23529"/>
    <n v="0.01"/>
    <n v="235.29"/>
    <n v="23293.71"/>
    <n v="468"/>
    <n v="41074"/>
    <n v="1"/>
    <n v="11"/>
    <x v="1"/>
    <s v="NO"/>
    <x v="0"/>
    <s v="Venta Mala"/>
  </r>
  <r>
    <n v="1474486"/>
    <x v="632"/>
    <s v="Rick Hansen"/>
    <s v="Hoyts Entertainment Quarter 122 Lang Road,Moore Park"/>
    <s v="Sydney"/>
    <s v="NSW"/>
    <x v="1"/>
    <x v="0"/>
    <s v="No especificado"/>
    <s v="Marco de documentos de aluminio"/>
    <x v="0"/>
    <s v="Caja pequeña"/>
    <x v="0"/>
    <d v="2015-06-16T00:00:00"/>
    <n v="550"/>
    <n v="1222"/>
    <n v="672"/>
    <n v="48"/>
    <n v="58656"/>
    <n v="0"/>
    <n v="0"/>
    <n v="58656"/>
    <n v="285"/>
    <n v="9083"/>
    <n v="13"/>
    <n v="6"/>
    <x v="1"/>
    <s v="NO"/>
    <x v="1"/>
    <s v="Venta Mala"/>
  </r>
  <r>
    <n v="1474486"/>
    <x v="632"/>
    <s v="Rick Hansen"/>
    <s v="Macquarie Centre Cnr Herring Road &amp; Waterloo Road,Macquarie Park"/>
    <s v="Sydney"/>
    <s v="NSW"/>
    <x v="0"/>
    <x v="5"/>
    <s v="Alto"/>
    <s v="Marco de documentos de aluminio"/>
    <x v="0"/>
    <s v="Caja pequeña"/>
    <x v="0"/>
    <d v="2015-06-16T00:00:00"/>
    <n v="550"/>
    <n v="1222"/>
    <n v="672"/>
    <n v="2"/>
    <n v="2444"/>
    <n v="0.05"/>
    <n v="122.2"/>
    <n v="2321.8000000000002"/>
    <n v="285"/>
    <n v="9083"/>
    <n v="13"/>
    <n v="6"/>
    <x v="1"/>
    <s v="NO"/>
    <x v="0"/>
    <s v="Venta Mala"/>
  </r>
  <r>
    <n v="1474486"/>
    <x v="632"/>
    <s v="Rick Hansen"/>
    <s v="Macquarie Centre Cnr Herring Road &amp; Waterloo Road,Macquarie Park"/>
    <s v="Sydney"/>
    <s v="NSW"/>
    <x v="1"/>
    <x v="5"/>
    <s v="No especificado"/>
    <s v="Marco de documentos de aluminio"/>
    <x v="0"/>
    <s v="Caja pequeña"/>
    <x v="0"/>
    <d v="2015-06-16T00:00:00"/>
    <n v="550"/>
    <n v="1222"/>
    <n v="672"/>
    <n v="14"/>
    <n v="17108"/>
    <n v="0.01"/>
    <n v="171.08"/>
    <n v="16936.919999999998"/>
    <n v="285"/>
    <n v="9083"/>
    <n v="13"/>
    <n v="6"/>
    <x v="1"/>
    <s v="NO"/>
    <x v="0"/>
    <s v="Venta Mala"/>
  </r>
  <r>
    <n v="1474486"/>
    <x v="632"/>
    <s v="Rick Hansen"/>
    <s v="Macquarie Centre Cnr Herring Road &amp; Waterloo Road,Macquarie Park"/>
    <s v="Sydney"/>
    <s v="NSW"/>
    <x v="0"/>
    <x v="5"/>
    <s v="Medio"/>
    <s v="Marco de documentos de aluminio"/>
    <x v="0"/>
    <s v="Caja pequeña"/>
    <x v="0"/>
    <d v="2015-06-16T00:00:00"/>
    <n v="550"/>
    <n v="1222"/>
    <n v="672"/>
    <n v="22"/>
    <n v="26884"/>
    <n v="7.0000000000000007E-2"/>
    <n v="1881.88"/>
    <n v="25002.12"/>
    <n v="285"/>
    <n v="9083"/>
    <n v="13"/>
    <n v="6"/>
    <x v="1"/>
    <s v="NO"/>
    <x v="0"/>
    <s v="Venta Mala"/>
  </r>
  <r>
    <n v="1474486"/>
    <x v="632"/>
    <s v="Rick Hansen"/>
    <s v="Macquarie Centre Cnr Herring Road &amp; Waterloo Road,Macquarie Park"/>
    <s v="Sydney"/>
    <s v="NSW"/>
    <x v="1"/>
    <x v="5"/>
    <s v="Bajo"/>
    <s v="Marco de documentos de aluminio"/>
    <x v="0"/>
    <s v="Bolsa de envoltura"/>
    <x v="1"/>
    <d v="2015-06-16T00:00:00"/>
    <n v="550"/>
    <n v="1222"/>
    <n v="672"/>
    <n v="50"/>
    <n v="61100"/>
    <n v="0.08"/>
    <n v="4888"/>
    <n v="56212"/>
    <n v="285"/>
    <n v="9083"/>
    <n v="13"/>
    <n v="6"/>
    <x v="1"/>
    <s v="NO"/>
    <x v="0"/>
    <s v="Venta Mala"/>
  </r>
  <r>
    <n v="1474486"/>
    <x v="632"/>
    <s v="Rick Hansen"/>
    <s v="Macquarie Centre Cnr Herring Road &amp; Waterloo Road,Macquarie Park"/>
    <s v="Sydney"/>
    <s v="NSW"/>
    <x v="1"/>
    <x v="5"/>
    <s v="No especificado"/>
    <s v="Marco de documentos de aluminio"/>
    <x v="0"/>
    <s v="Bolsa de envoltura"/>
    <x v="0"/>
    <d v="2015-06-16T00:00:00"/>
    <n v="550"/>
    <n v="1222"/>
    <n v="672"/>
    <n v="15"/>
    <n v="18330"/>
    <n v="0.03"/>
    <n v="549.9"/>
    <n v="17780.099999999999"/>
    <n v="285"/>
    <n v="9083"/>
    <n v="13"/>
    <n v="6"/>
    <x v="1"/>
    <s v="NO"/>
    <x v="0"/>
    <s v="Venta Mala"/>
  </r>
  <r>
    <n v="1474486"/>
    <x v="632"/>
    <s v="Rick Hansen"/>
    <s v="Macquarie Centre Cnr Herring Road &amp; Waterloo Road,Macquarie Park"/>
    <s v="Sydney"/>
    <s v="NSW"/>
    <x v="1"/>
    <x v="5"/>
    <s v="Bajo"/>
    <s v="Marco de documentos de aluminio"/>
    <x v="0"/>
    <s v="Bolsa de envoltura"/>
    <x v="0"/>
    <d v="2015-06-16T00:00:00"/>
    <n v="550"/>
    <n v="1222"/>
    <n v="672"/>
    <n v="8"/>
    <n v="9776"/>
    <n v="0.09"/>
    <n v="879.83999999999992"/>
    <n v="8896.16"/>
    <n v="285"/>
    <n v="9083"/>
    <n v="13"/>
    <n v="6"/>
    <x v="1"/>
    <s v="NO"/>
    <x v="0"/>
    <s v="Venta Mala"/>
  </r>
  <r>
    <n v="1474851"/>
    <x v="374"/>
    <s v="Maurice Satty"/>
    <s v="188 Pitt Street,Sydney"/>
    <s v="Sydney"/>
    <s v="NSW"/>
    <x v="3"/>
    <x v="0"/>
    <s v="Alto"/>
    <s v="Resaltadores estilo tanque Steady Liquid Accent"/>
    <x v="0"/>
    <s v="Bolsa de envoltura"/>
    <x v="0"/>
    <d v="2015-05-25T00:00:00"/>
    <n v="131"/>
    <n v="284"/>
    <n v="153"/>
    <n v="29"/>
    <n v="8236"/>
    <n v="0.03"/>
    <n v="247.07999999999998"/>
    <n v="7988.92"/>
    <n v="93"/>
    <n v="6233"/>
    <n v="24"/>
    <n v="5"/>
    <x v="1"/>
    <s v="NO"/>
    <x v="1"/>
    <s v="Venta Mala"/>
  </r>
  <r>
    <n v="1474851"/>
    <x v="632"/>
    <s v="Rick Hansen"/>
    <s v="Macquarie Centre Cnr Herring Road &amp; Waterloo Road,Macquarie Park"/>
    <s v="Sydney"/>
    <s v="NSW"/>
    <x v="1"/>
    <x v="5"/>
    <s v="Medio"/>
    <s v="Marco de documentos de aluminio"/>
    <x v="0"/>
    <s v="Bolsa de envoltura"/>
    <x v="0"/>
    <d v="2015-06-16T00:00:00"/>
    <n v="550"/>
    <n v="1222"/>
    <n v="672"/>
    <n v="21"/>
    <n v="25662"/>
    <n v="0.06"/>
    <n v="1539.72"/>
    <n v="24122.28"/>
    <n v="285"/>
    <n v="9083"/>
    <n v="13"/>
    <n v="6"/>
    <x v="1"/>
    <s v="NO"/>
    <x v="1"/>
    <s v="Venta Mala"/>
  </r>
  <r>
    <n v="1474851"/>
    <x v="9"/>
    <s v="Sanjit Jacobs"/>
    <s v="541 Church St,Richmond"/>
    <s v="Melbourne"/>
    <s v="VIC"/>
    <x v="1"/>
    <x v="8"/>
    <s v="Medio"/>
    <s v="Conjunto óptico ultra inalámbrico UGen"/>
    <x v="0"/>
    <s v="Paquete pequeño"/>
    <x v="0"/>
    <d v="2014-10-03T00:00:00"/>
    <n v="5452"/>
    <n v="10097"/>
    <n v="4645"/>
    <n v="46"/>
    <n v="464462"/>
    <n v="7.0000000000000007E-2"/>
    <n v="32512.340000000004"/>
    <n v="431949.66"/>
    <n v="718"/>
    <n v="274153"/>
    <n v="2"/>
    <n v="10"/>
    <x v="0"/>
    <s v="SI"/>
    <x v="0"/>
    <s v="Buena Venta"/>
  </r>
  <r>
    <n v="1474851"/>
    <x v="207"/>
    <s v="Annie Cyprus"/>
    <s v="180 High Street,Windsor"/>
    <s v="Melbourne"/>
    <s v="VIC"/>
    <x v="3"/>
    <x v="2"/>
    <s v="Medio"/>
    <s v="Resaltadores estilo tanque Steady Liquid Accent"/>
    <x v="0"/>
    <s v="Caja pequeña"/>
    <x v="0"/>
    <d v="2015-06-15T00:00:00"/>
    <n v="131"/>
    <n v="284"/>
    <n v="153"/>
    <n v="12"/>
    <n v="3408"/>
    <n v="0.04"/>
    <n v="136.32"/>
    <n v="3271.68"/>
    <n v="93"/>
    <n v="6233"/>
    <n v="14"/>
    <n v="6"/>
    <x v="1"/>
    <s v="NO"/>
    <x v="1"/>
    <s v="Venta Mala"/>
  </r>
  <r>
    <n v="1474851"/>
    <x v="207"/>
    <s v="Annie Cyprus"/>
    <s v="180 High Street,Windsor"/>
    <s v="Melbourne"/>
    <s v="VIC"/>
    <x v="1"/>
    <x v="2"/>
    <s v="Medio"/>
    <s v="Resaltadores estilo tanque Steady Liquid Accent"/>
    <x v="1"/>
    <s v="Caja mediana"/>
    <x v="0"/>
    <d v="2015-06-15T00:00:00"/>
    <n v="131"/>
    <n v="284"/>
    <n v="153"/>
    <n v="33"/>
    <n v="9372"/>
    <n v="0.01"/>
    <n v="93.72"/>
    <n v="9278.2800000000007"/>
    <n v="93"/>
    <n v="6233"/>
    <n v="14"/>
    <n v="6"/>
    <x v="1"/>
    <s v="NO"/>
    <x v="1"/>
    <s v="Venta Mala"/>
  </r>
  <r>
    <n v="1474851"/>
    <x v="119"/>
    <s v="Nat Gilpin"/>
    <s v="274 Canley Vale Rd,Canley Heights"/>
    <s v="Sydney"/>
    <s v="NSW"/>
    <x v="0"/>
    <x v="9"/>
    <s v="Alto"/>
    <s v="Tijeras de acero inoxidable preferidas de Apex"/>
    <x v="0"/>
    <s v="Caja pequeña"/>
    <x v="0"/>
    <d v="2014-01-16T00:00:00"/>
    <n v="250"/>
    <n v="568"/>
    <n v="318"/>
    <n v="28"/>
    <n v="15904"/>
    <n v="0.01"/>
    <n v="159.04"/>
    <n v="15744.96"/>
    <n v="360"/>
    <n v="24755"/>
    <n v="14"/>
    <n v="1"/>
    <x v="0"/>
    <s v="NO"/>
    <x v="1"/>
    <s v="Venta Mala"/>
  </r>
  <r>
    <n v="1474851"/>
    <x v="127"/>
    <s v="Brad Thomas"/>
    <s v="152 Bunnerong Road,Eastgardens"/>
    <s v="Sydney"/>
    <s v="NSW"/>
    <x v="0"/>
    <x v="0"/>
    <s v="Crítico"/>
    <s v="Teclado programable Adesso de 142 teclas"/>
    <x v="0"/>
    <s v="Bolsa de envoltura"/>
    <x v="0"/>
    <d v="2015-02-06T00:00:00"/>
    <n v="3202"/>
    <n v="15248"/>
    <n v="12046"/>
    <n v="17"/>
    <n v="259216"/>
    <n v="0.02"/>
    <n v="5184.32"/>
    <n v="254031.68"/>
    <n v="400"/>
    <n v="4071"/>
    <n v="4"/>
    <n v="2"/>
    <x v="1"/>
    <s v="SI"/>
    <x v="0"/>
    <s v="Venta Mala"/>
  </r>
  <r>
    <n v="1475216"/>
    <x v="640"/>
    <s v="Richard Bierner"/>
    <s v="180 High Street,Windsor"/>
    <s v="Melbourne"/>
    <s v="VIC"/>
    <x v="3"/>
    <x v="2"/>
    <s v="Alto"/>
    <s v="Papel Pergamino Alto, Colores Surtidos"/>
    <x v="0"/>
    <s v="Caja pequeña"/>
    <x v="0"/>
    <d v="2015-06-22T00:00:00"/>
    <n v="459"/>
    <n v="728"/>
    <n v="269"/>
    <n v="26"/>
    <n v="18928"/>
    <n v="0.01"/>
    <n v="189.28"/>
    <n v="18738.72"/>
    <n v="1115"/>
    <n v="11948"/>
    <n v="20"/>
    <n v="6"/>
    <x v="1"/>
    <s v="NO"/>
    <x v="0"/>
    <s v="Venta Mala"/>
  </r>
  <r>
    <n v="1475216"/>
    <x v="459"/>
    <s v="Carlos Soltero"/>
    <s v="1/41B Elizabeth Bay Rd,Elizabeth Bay"/>
    <s v="Sydney"/>
    <s v="NSW"/>
    <x v="1"/>
    <x v="13"/>
    <s v="No especificado"/>
    <s v="Sobres multimedia"/>
    <x v="0"/>
    <s v="Caja pequeña"/>
    <x v="1"/>
    <d v="2015-02-13T00:00:00"/>
    <n v="9939"/>
    <n v="16293"/>
    <n v="6354"/>
    <n v="1"/>
    <n v="16293"/>
    <n v="0.06"/>
    <n v="977.57999999999993"/>
    <n v="15315.42"/>
    <n v="1999"/>
    <n v="536758"/>
    <n v="2"/>
    <n v="2"/>
    <x v="1"/>
    <s v="NO"/>
    <x v="0"/>
    <s v="Buena Venta"/>
  </r>
  <r>
    <n v="1475216"/>
    <x v="305"/>
    <s v="Amy Cox"/>
    <s v="523 King St,Newtown"/>
    <s v="Sydney"/>
    <s v="NSW"/>
    <x v="0"/>
    <x v="6"/>
    <s v="Medio"/>
    <s v="Etiquetas Artisan 474"/>
    <x v="0"/>
    <s v="Caja pequeña"/>
    <x v="0"/>
    <d v="2013-10-23T00:00:00"/>
    <n v="184"/>
    <n v="288"/>
    <n v="104"/>
    <n v="10"/>
    <n v="2880"/>
    <n v="0.05"/>
    <n v="144"/>
    <n v="2736"/>
    <n v="99"/>
    <n v="6347"/>
    <n v="21"/>
    <n v="10"/>
    <x v="2"/>
    <s v="NO"/>
    <x v="0"/>
    <s v="Venta Mala"/>
  </r>
  <r>
    <n v="1475216"/>
    <x v="640"/>
    <s v="Richard Bierner"/>
    <s v="180 High Street,Windsor"/>
    <s v="Melbourne"/>
    <s v="VIC"/>
    <x v="1"/>
    <x v="2"/>
    <s v="Medio"/>
    <s v="Punzón alto de 3 agujeros"/>
    <x v="0"/>
    <s v="Bolsa de envoltura"/>
    <x v="0"/>
    <d v="2015-06-22T00:00:00"/>
    <n v="276"/>
    <n v="438"/>
    <n v="162"/>
    <n v="11"/>
    <n v="4818"/>
    <n v="0.09"/>
    <n v="433.62"/>
    <n v="4384.38"/>
    <n v="621"/>
    <n v="11948"/>
    <n v="20"/>
    <n v="6"/>
    <x v="1"/>
    <s v="NO"/>
    <x v="0"/>
    <s v="Venta Mala"/>
  </r>
  <r>
    <n v="1475216"/>
    <x v="640"/>
    <s v="Richard Bierner"/>
    <s v="180 High Street,Windsor"/>
    <s v="Melbourne"/>
    <s v="VIC"/>
    <x v="0"/>
    <x v="2"/>
    <s v="Medio"/>
    <s v="Papel Pergamino Alto, Colores Surtidos"/>
    <x v="0"/>
    <s v="Bolsa de envoltura"/>
    <x v="0"/>
    <d v="2015-06-22T00:00:00"/>
    <n v="459"/>
    <n v="728"/>
    <n v="269"/>
    <n v="39"/>
    <n v="28392"/>
    <n v="0.08"/>
    <n v="2271.36"/>
    <n v="26120.639999999999"/>
    <n v="1115"/>
    <n v="11942"/>
    <n v="20"/>
    <n v="6"/>
    <x v="1"/>
    <s v="NO"/>
    <x v="0"/>
    <s v="Venta Mala"/>
  </r>
  <r>
    <n v="1475947"/>
    <x v="105"/>
    <s v="Tracy Poddar"/>
    <s v="834 Bourke St,Waterloo"/>
    <s v="Sydney"/>
    <s v="NSW"/>
    <x v="1"/>
    <x v="13"/>
    <s v="Bajo"/>
    <s v="Tijeras de acero inoxidable preferidas de Apex"/>
    <x v="0"/>
    <s v="Paquete pequeño"/>
    <x v="1"/>
    <d v="2015-03-06T00:00:00"/>
    <n v="250"/>
    <n v="568"/>
    <n v="318"/>
    <n v="45"/>
    <n v="25560"/>
    <n v="0.01"/>
    <n v="255.6"/>
    <n v="25304.400000000001"/>
    <n v="360"/>
    <n v="29823"/>
    <n v="4"/>
    <n v="3"/>
    <x v="1"/>
    <s v="NO"/>
    <x v="0"/>
    <s v="Venta Mala"/>
  </r>
  <r>
    <n v="1475947"/>
    <x v="152"/>
    <s v="Tamara Chand"/>
    <s v="127 Liverpool St,Sydney"/>
    <s v="Sydney"/>
    <s v="NSW"/>
    <x v="1"/>
    <x v="7"/>
    <s v="Alto"/>
    <s v="Artisan 48 Etiquetas"/>
    <x v="0"/>
    <s v="Paquete pequeño"/>
    <x v="0"/>
    <d v="2015-06-11T00:00:00"/>
    <n v="384"/>
    <n v="630"/>
    <n v="246"/>
    <n v="19"/>
    <n v="11970"/>
    <n v="0.08"/>
    <n v="957.6"/>
    <n v="11012.4"/>
    <n v="50"/>
    <n v="11307"/>
    <n v="11"/>
    <n v="6"/>
    <x v="1"/>
    <s v="NO"/>
    <x v="0"/>
    <s v="Venta Mala"/>
  </r>
  <r>
    <n v="1475947"/>
    <x v="135"/>
    <s v="Justin Knight"/>
    <s v="Macquarie Centre Cnr Herring Road &amp; Waterloo Road,Macquarie Park"/>
    <s v="Sydney"/>
    <s v="NSW"/>
    <x v="3"/>
    <x v="5"/>
    <s v="Medio"/>
    <s v="Etiquetas Artisan 474"/>
    <x v="0"/>
    <s v="Bolsa de envoltura"/>
    <x v="0"/>
    <d v="2013-03-31T00:00:00"/>
    <n v="184"/>
    <n v="288"/>
    <n v="104"/>
    <n v="31"/>
    <n v="8928"/>
    <n v="0.04"/>
    <n v="357.12"/>
    <n v="8570.8799999999992"/>
    <n v="99"/>
    <n v="1475"/>
    <n v="30"/>
    <n v="3"/>
    <x v="2"/>
    <s v="NO"/>
    <x v="1"/>
    <s v="Venta Mala"/>
  </r>
  <r>
    <n v="1475947"/>
    <x v="141"/>
    <s v="Daniel Byrd"/>
    <s v="127 Liverpool St,Sydney"/>
    <s v="Sydney"/>
    <s v="NSW"/>
    <x v="2"/>
    <x v="7"/>
    <s v="Crítico"/>
    <s v="Lápices Copacres"/>
    <x v="0"/>
    <s v="Paquete pequeño"/>
    <x v="1"/>
    <d v="2014-06-30T00:00:00"/>
    <n v="109"/>
    <n v="260"/>
    <n v="151"/>
    <n v="41"/>
    <n v="10660"/>
    <n v="0.03"/>
    <n v="319.8"/>
    <n v="10340.200000000001"/>
    <n v="240"/>
    <n v="24855"/>
    <n v="29"/>
    <n v="6"/>
    <x v="0"/>
    <s v="NO"/>
    <x v="1"/>
    <s v="Venta Mala"/>
  </r>
  <r>
    <n v="1476312"/>
    <x v="437"/>
    <s v="Denise Monton"/>
    <s v="2/797 Botany Rd,Rosebery"/>
    <s v="Sydney"/>
    <s v="NSW"/>
    <x v="1"/>
    <x v="7"/>
    <s v="No especificado"/>
    <s v="12 lápices cortos de colores"/>
    <x v="2"/>
    <s v="Caja grande"/>
    <x v="0"/>
    <d v="2015-06-25T00:00:00"/>
    <n v="109"/>
    <n v="260"/>
    <n v="151"/>
    <n v="17"/>
    <n v="4420"/>
    <n v="0"/>
    <n v="0"/>
    <n v="4420"/>
    <n v="240"/>
    <n v="6459"/>
    <n v="25"/>
    <n v="6"/>
    <x v="1"/>
    <s v="NO"/>
    <x v="1"/>
    <s v="Venta Mala"/>
  </r>
  <r>
    <n v="1476312"/>
    <x v="318"/>
    <s v="Nancy Lomonaco"/>
    <s v="523 King St,Newtown"/>
    <s v="Sydney"/>
    <s v="NSW"/>
    <x v="1"/>
    <x v="6"/>
    <s v="Alto"/>
    <s v="Recortadoras de acero inoxidable de la serie ejecutiva de Apex Office"/>
    <x v="2"/>
    <s v="Paquete pequeño"/>
    <x v="1"/>
    <d v="2013-09-03T00:00:00"/>
    <n v="351"/>
    <n v="857"/>
    <n v="506"/>
    <n v="1"/>
    <n v="857"/>
    <n v="0.01"/>
    <n v="8.57"/>
    <n v="848.43"/>
    <n v="614"/>
    <n v="4328"/>
    <n v="29"/>
    <n v="8"/>
    <x v="2"/>
    <s v="NO"/>
    <x v="1"/>
    <s v="Venta Mala"/>
  </r>
  <r>
    <n v="1476343"/>
    <x v="437"/>
    <s v="Pete Armstrong"/>
    <s v="506 Swan Street,Richmond"/>
    <s v="Melbourne"/>
    <s v="VIC"/>
    <x v="3"/>
    <x v="2"/>
    <s v="Bajo"/>
    <s v="TechSavi Dúo Inalámbrico Elite"/>
    <x v="1"/>
    <s v="Caja mediana"/>
    <x v="0"/>
    <d v="2015-06-27T00:00:00"/>
    <n v="6059"/>
    <n v="10098"/>
    <n v="4039"/>
    <n v="2"/>
    <n v="20196"/>
    <n v="0.01"/>
    <n v="201.96"/>
    <n v="19994.04"/>
    <n v="718"/>
    <n v="270543"/>
    <n v="25"/>
    <n v="6"/>
    <x v="1"/>
    <s v="NO"/>
    <x v="0"/>
    <s v="Buena Venta"/>
  </r>
  <r>
    <n v="1476677"/>
    <x v="437"/>
    <s v="Denise Monton"/>
    <s v="797 Botany Rd,Rosebery"/>
    <s v="Sydney"/>
    <s v="NSW"/>
    <x v="3"/>
    <x v="3"/>
    <s v="Crítico"/>
    <s v="12 lápices cortos de colores"/>
    <x v="0"/>
    <s v="Paquete pequeño"/>
    <x v="0"/>
    <d v="2015-06-27T00:00:00"/>
    <n v="109"/>
    <n v="260"/>
    <n v="151"/>
    <n v="50"/>
    <n v="13000"/>
    <n v="0.08"/>
    <n v="1040"/>
    <n v="11960"/>
    <n v="240"/>
    <n v="6459"/>
    <n v="25"/>
    <n v="6"/>
    <x v="1"/>
    <s v="NO"/>
    <x v="0"/>
    <s v="Venta Mala"/>
  </r>
  <r>
    <n v="1476677"/>
    <x v="641"/>
    <s v="Peter Buhler"/>
    <s v="2-4 College Street, Darlinghurst"/>
    <s v="Sydney"/>
    <s v="NSW"/>
    <x v="1"/>
    <x v="5"/>
    <s v="Crítico"/>
    <s v="Sobres multimedia"/>
    <x v="2"/>
    <s v="Caja grande"/>
    <x v="0"/>
    <d v="2016-05-30T00:00:00"/>
    <n v="9939"/>
    <n v="16293"/>
    <n v="6354"/>
    <n v="16"/>
    <n v="260688"/>
    <n v="0.09"/>
    <n v="23461.919999999998"/>
    <n v="237226.08000000002"/>
    <n v="1999"/>
    <n v="302334"/>
    <n v="29"/>
    <n v="5"/>
    <x v="3"/>
    <s v="SI"/>
    <x v="0"/>
    <s v="Buena Venta"/>
  </r>
  <r>
    <n v="1476677"/>
    <x v="226"/>
    <s v="Charles Sheldon"/>
    <s v="180 High Street,Windsor"/>
    <s v="Melbourne"/>
    <s v="VIC"/>
    <x v="3"/>
    <x v="2"/>
    <s v="Medio"/>
    <s v="Artisan 48 Etiquetas"/>
    <x v="1"/>
    <s v="Caja pequeña"/>
    <x v="0"/>
    <d v="2013-07-28T00:00:00"/>
    <n v="384"/>
    <n v="630"/>
    <n v="246"/>
    <n v="14"/>
    <n v="8820"/>
    <n v="0.01"/>
    <n v="88.2"/>
    <n v="8731.7999999999993"/>
    <n v="50"/>
    <n v="19059"/>
    <n v="26"/>
    <n v="7"/>
    <x v="2"/>
    <s v="NO"/>
    <x v="1"/>
    <s v="Venta Mala"/>
  </r>
  <r>
    <n v="1476677"/>
    <x v="15"/>
    <s v="Bill Stewart"/>
    <s v="188 Pitt Street,Sydney"/>
    <s v="Sydney"/>
    <s v="NSW"/>
    <x v="1"/>
    <x v="0"/>
    <s v="No especificado"/>
    <s v="Etiquetas Artisan 474"/>
    <x v="0"/>
    <s v="Bolsa de envoltura"/>
    <x v="0"/>
    <d v="2015-05-13T00:00:00"/>
    <n v="184"/>
    <n v="288"/>
    <n v="104"/>
    <n v="41"/>
    <n v="11808"/>
    <n v="0.02"/>
    <n v="236.16"/>
    <n v="11571.84"/>
    <n v="99"/>
    <n v="4828"/>
    <n v="11"/>
    <n v="5"/>
    <x v="1"/>
    <s v="NO"/>
    <x v="0"/>
    <s v="Venta Mala"/>
  </r>
  <r>
    <n v="1476677"/>
    <x v="437"/>
    <s v="Denise Monton"/>
    <s v="2/797 Botany Rd,Rosebery"/>
    <s v="Sydney"/>
    <s v="NSW"/>
    <x v="0"/>
    <x v="7"/>
    <s v="No especificado"/>
    <s v="12 lápices cortos de colores"/>
    <x v="0"/>
    <s v="Caja pequeña"/>
    <x v="0"/>
    <d v="2015-06-25T00:00:00"/>
    <n v="109"/>
    <n v="260"/>
    <n v="151"/>
    <n v="31"/>
    <n v="8060"/>
    <n v="0.08"/>
    <n v="644.80000000000007"/>
    <n v="7415.2"/>
    <n v="240"/>
    <n v="6459"/>
    <n v="25"/>
    <n v="6"/>
    <x v="1"/>
    <s v="NO"/>
    <x v="0"/>
    <s v="Venta Mala"/>
  </r>
  <r>
    <n v="1476677"/>
    <x v="99"/>
    <s v="Stefania Perrino"/>
    <s v="180 High Street,Windsor"/>
    <s v="Melbourne"/>
    <s v="VIC"/>
    <x v="1"/>
    <x v="2"/>
    <s v="No especificado"/>
    <s v="12 lápices cortos de colores"/>
    <x v="1"/>
    <s v="Caja pequeña"/>
    <x v="0"/>
    <d v="2015-06-29T00:00:00"/>
    <n v="109"/>
    <n v="260"/>
    <n v="151"/>
    <n v="29"/>
    <n v="7540"/>
    <n v="0.03"/>
    <n v="226.2"/>
    <n v="7313.8"/>
    <n v="240"/>
    <n v="6459"/>
    <n v="27"/>
    <n v="6"/>
    <x v="1"/>
    <s v="NO"/>
    <x v="1"/>
    <s v="Venta Mala"/>
  </r>
  <r>
    <n v="1476677"/>
    <x v="437"/>
    <s v="Denise Monton"/>
    <s v="2/797 Botany Rd,Rosebery"/>
    <s v="Sydney"/>
    <s v="NSW"/>
    <x v="0"/>
    <x v="7"/>
    <s v="Alto"/>
    <s v="12 lápices cortos de colores"/>
    <x v="1"/>
    <s v="Caja pequeña"/>
    <x v="0"/>
    <d v="2015-06-27T00:00:00"/>
    <n v="109"/>
    <n v="260"/>
    <n v="151"/>
    <n v="43"/>
    <n v="11180"/>
    <n v="0"/>
    <n v="0"/>
    <n v="11180"/>
    <n v="240"/>
    <n v="6459"/>
    <n v="25"/>
    <n v="6"/>
    <x v="1"/>
    <s v="NO"/>
    <x v="0"/>
    <s v="Venta Mala"/>
  </r>
  <r>
    <n v="1476677"/>
    <x v="99"/>
    <s v="Stefania Perrino"/>
    <s v="180 High Street,Windsor"/>
    <s v="Melbourne"/>
    <s v="VIC"/>
    <x v="3"/>
    <x v="2"/>
    <s v="No especificado"/>
    <s v="12 lápices cortos de colores"/>
    <x v="1"/>
    <s v="Caja mediana"/>
    <x v="1"/>
    <d v="2015-06-29T00:00:00"/>
    <n v="109"/>
    <n v="260"/>
    <n v="151"/>
    <n v="45"/>
    <n v="11700"/>
    <n v="0.03"/>
    <n v="351"/>
    <n v="11349"/>
    <n v="240"/>
    <n v="6459"/>
    <n v="27"/>
    <n v="6"/>
    <x v="1"/>
    <s v="NO"/>
    <x v="0"/>
    <s v="Venta Mala"/>
  </r>
  <r>
    <n v="1476677"/>
    <x v="300"/>
    <s v="Erica Bern"/>
    <s v="10 O'Connell St,Sydney"/>
    <s v="Sydney"/>
    <s v="NSW"/>
    <x v="1"/>
    <x v="6"/>
    <s v="No especificado"/>
    <s v="Sobres de colores"/>
    <x v="0"/>
    <s v="Caja pequeña"/>
    <x v="0"/>
    <d v="2015-06-23T00:00:00"/>
    <n v="225"/>
    <n v="369"/>
    <n v="144"/>
    <n v="24"/>
    <n v="8856"/>
    <n v="0.04"/>
    <n v="354.24"/>
    <n v="8501.76"/>
    <n v="250"/>
    <n v="14818"/>
    <n v="21"/>
    <n v="6"/>
    <x v="1"/>
    <s v="NO"/>
    <x v="0"/>
    <s v="Venta Mala"/>
  </r>
  <r>
    <n v="1476677"/>
    <x v="437"/>
    <s v="Denise Monton"/>
    <s v="2/797 Botany Rd,Rosebery"/>
    <s v="Sydney"/>
    <s v="NSW"/>
    <x v="3"/>
    <x v="7"/>
    <s v="No especificado"/>
    <s v="12 lápices cortos de colores"/>
    <x v="2"/>
    <s v="Caja grande"/>
    <x v="0"/>
    <d v="2015-06-27T00:00:00"/>
    <n v="109"/>
    <n v="260"/>
    <n v="151"/>
    <n v="1"/>
    <n v="260"/>
    <n v="0"/>
    <n v="0"/>
    <n v="260"/>
    <n v="240"/>
    <n v="6459"/>
    <n v="25"/>
    <n v="6"/>
    <x v="1"/>
    <s v="NO"/>
    <x v="0"/>
    <s v="Venta Mala"/>
  </r>
  <r>
    <n v="1476677"/>
    <x v="437"/>
    <s v="Denise Monton"/>
    <s v="2/797 Botany Rd,Rosebery"/>
    <s v="Sydney"/>
    <s v="NSW"/>
    <x v="0"/>
    <x v="7"/>
    <s v="No especificado"/>
    <s v="12 lápices cortos de colores"/>
    <x v="0"/>
    <s v="Caja pequeña"/>
    <x v="0"/>
    <d v="2015-06-27T00:00:00"/>
    <n v="109"/>
    <n v="260"/>
    <n v="151"/>
    <n v="3"/>
    <n v="780"/>
    <n v="0.01"/>
    <n v="7.8"/>
    <n v="772.2"/>
    <n v="240"/>
    <n v="6459"/>
    <n v="25"/>
    <n v="6"/>
    <x v="1"/>
    <s v="NO"/>
    <x v="0"/>
    <s v="Venta Mala"/>
  </r>
  <r>
    <n v="1476677"/>
    <x v="130"/>
    <s v="Karl Brown"/>
    <s v="470 Anzac Parade,Kingsford"/>
    <s v="Sydney"/>
    <s v="NSW"/>
    <x v="3"/>
    <x v="0"/>
    <s v="Crítico"/>
    <s v="Tijeras de acero inoxidable preferidas de Apex"/>
    <x v="1"/>
    <s v="Caja mediana"/>
    <x v="0"/>
    <d v="2013-07-26T00:00:00"/>
    <n v="250"/>
    <n v="568"/>
    <n v="318"/>
    <n v="49"/>
    <n v="27832"/>
    <n v="0.06"/>
    <n v="1669.9199999999998"/>
    <n v="26162.080000000002"/>
    <n v="360"/>
    <n v="13635"/>
    <n v="24"/>
    <n v="7"/>
    <x v="2"/>
    <s v="NO"/>
    <x v="0"/>
    <s v="Venta Mala"/>
  </r>
  <r>
    <n v="1476677"/>
    <x v="437"/>
    <s v="Denise Monton"/>
    <s v="2/797 Botany Rd,Rosebery"/>
    <s v="Sydney"/>
    <s v="NSW"/>
    <x v="3"/>
    <x v="7"/>
    <s v="Medio"/>
    <s v="12 lápices cortos de colores"/>
    <x v="0"/>
    <s v="Caja pequeña"/>
    <x v="0"/>
    <d v="2015-06-27T00:00:00"/>
    <n v="109"/>
    <n v="260"/>
    <n v="151"/>
    <n v="8"/>
    <n v="2080"/>
    <n v="7.0000000000000007E-2"/>
    <n v="145.60000000000002"/>
    <n v="1934.4"/>
    <n v="240"/>
    <n v="6459"/>
    <n v="25"/>
    <n v="6"/>
    <x v="1"/>
    <s v="NO"/>
    <x v="0"/>
    <s v="Venta Mala"/>
  </r>
  <r>
    <n v="1476677"/>
    <x v="437"/>
    <s v="Denise Monton"/>
    <s v="2/797 Botany Rd,Rosebery"/>
    <s v="Sydney"/>
    <s v="NSW"/>
    <x v="0"/>
    <x v="7"/>
    <s v="Alto"/>
    <s v="12 lápices cortos de colores"/>
    <x v="1"/>
    <s v="Caja pequeña"/>
    <x v="0"/>
    <d v="2015-06-25T00:00:00"/>
    <n v="109"/>
    <n v="260"/>
    <n v="151"/>
    <n v="31"/>
    <n v="8060"/>
    <n v="0.03"/>
    <n v="241.79999999999998"/>
    <n v="7818.2"/>
    <n v="240"/>
    <n v="6459"/>
    <n v="25"/>
    <n v="6"/>
    <x v="1"/>
    <s v="NO"/>
    <x v="0"/>
    <s v="Venta Mala"/>
  </r>
  <r>
    <n v="1476677"/>
    <x v="642"/>
    <s v="Aleksandra Gannaway"/>
    <s v="Hoyts Entertainment Quarter 122 Lang Road,Moore Park"/>
    <s v="Sydney"/>
    <s v="NSW"/>
    <x v="1"/>
    <x v="0"/>
    <s v="No especificado"/>
    <s v="12 lápices cortos de colores"/>
    <x v="0"/>
    <s v="Bolsa de envoltura"/>
    <x v="0"/>
    <d v="2015-06-29T00:00:00"/>
    <n v="109"/>
    <n v="260"/>
    <n v="151"/>
    <n v="7"/>
    <n v="1820"/>
    <n v="0.06"/>
    <n v="109.2"/>
    <n v="1710.8"/>
    <n v="240"/>
    <n v="6459"/>
    <n v="26"/>
    <n v="6"/>
    <x v="1"/>
    <s v="NO"/>
    <x v="1"/>
    <s v="Venta Mala"/>
  </r>
  <r>
    <n v="1476677"/>
    <x v="437"/>
    <s v="Denise Monton"/>
    <s v="2/797 Botany Rd,Rosebery"/>
    <s v="Sydney"/>
    <s v="NSW"/>
    <x v="1"/>
    <x v="7"/>
    <s v="Crítico"/>
    <s v="12 lápices cortos de colores"/>
    <x v="2"/>
    <s v="Caja grande"/>
    <x v="0"/>
    <d v="2015-06-27T00:00:00"/>
    <n v="109"/>
    <n v="260"/>
    <n v="151"/>
    <n v="44"/>
    <n v="11440"/>
    <n v="0.08"/>
    <n v="915.2"/>
    <n v="10524.8"/>
    <n v="240"/>
    <n v="6459"/>
    <n v="25"/>
    <n v="6"/>
    <x v="1"/>
    <s v="NO"/>
    <x v="0"/>
    <s v="Venta Mala"/>
  </r>
  <r>
    <n v="1476708"/>
    <x v="437"/>
    <s v="Denise Monton"/>
    <s v="797 Botany Rd,Rosebery"/>
    <s v="Sydney"/>
    <s v="NSW"/>
    <x v="3"/>
    <x v="3"/>
    <s v="No especificado"/>
    <s v="TechSavi Dúo Inalámbrico Elite"/>
    <x v="2"/>
    <s v="Caja grande"/>
    <x v="0"/>
    <d v="2015-06-27T00:00:00"/>
    <n v="6059"/>
    <n v="10098"/>
    <n v="4039"/>
    <n v="7"/>
    <n v="70686"/>
    <n v="0.02"/>
    <n v="1413.72"/>
    <n v="69272.28"/>
    <n v="718"/>
    <n v="270543"/>
    <n v="25"/>
    <n v="6"/>
    <x v="1"/>
    <s v="NO"/>
    <x v="0"/>
    <s v="Buena Venta"/>
  </r>
  <r>
    <n v="1476708"/>
    <x v="437"/>
    <s v="Denise Monton"/>
    <s v="2/797 Botany Rd,Rosebery"/>
    <s v="Sydney"/>
    <s v="NSW"/>
    <x v="2"/>
    <x v="7"/>
    <s v="Alto"/>
    <s v="Teclado de acceso inalámbrico TechSavi"/>
    <x v="0"/>
    <s v="Caja pequeña"/>
    <x v="0"/>
    <d v="2015-06-27T00:00:00"/>
    <n v="1470"/>
    <n v="2999"/>
    <n v="1529"/>
    <n v="32"/>
    <n v="95968"/>
    <n v="0.08"/>
    <n v="7677.4400000000005"/>
    <n v="88290.559999999998"/>
    <n v="550"/>
    <n v="270543"/>
    <n v="25"/>
    <n v="6"/>
    <x v="1"/>
    <s v="NO"/>
    <x v="0"/>
    <s v="Buena Venta"/>
  </r>
  <r>
    <n v="1476708"/>
    <x v="642"/>
    <s v="Denise Monton"/>
    <s v="2/797 Botany Rd,Rosebery"/>
    <s v="Sydney"/>
    <s v="NSW"/>
    <x v="2"/>
    <x v="7"/>
    <s v="Alto"/>
    <s v="Teclado de acceso inalámbrico TechSavi"/>
    <x v="0"/>
    <s v="Caja pequeña"/>
    <x v="0"/>
    <d v="2015-06-29T00:00:00"/>
    <n v="1470"/>
    <n v="2999"/>
    <n v="1529"/>
    <n v="47"/>
    <n v="140953"/>
    <n v="0.01"/>
    <n v="1409.53"/>
    <n v="139543.47"/>
    <n v="550"/>
    <n v="270543"/>
    <n v="26"/>
    <n v="6"/>
    <x v="1"/>
    <s v="SI"/>
    <x v="0"/>
    <s v="Buena Venta"/>
  </r>
  <r>
    <n v="1476708"/>
    <x v="437"/>
    <s v="Dennis Kenery"/>
    <s v="27 Greenfield Parade,Bankstown"/>
    <s v="Sydney"/>
    <s v="NSW"/>
    <x v="3"/>
    <x v="5"/>
    <s v="Medio"/>
    <s v="Teclado TechSavi Internet Navigator"/>
    <x v="0"/>
    <s v="Caja pequeña"/>
    <x v="0"/>
    <d v="2015-06-29T00:00:00"/>
    <n v="651"/>
    <n v="3098"/>
    <n v="2447"/>
    <n v="48"/>
    <n v="148704"/>
    <n v="0.04"/>
    <n v="5948.16"/>
    <n v="142755.84"/>
    <n v="650"/>
    <n v="270543"/>
    <n v="25"/>
    <n v="6"/>
    <x v="1"/>
    <s v="SI"/>
    <x v="0"/>
    <s v="Buena Venta"/>
  </r>
  <r>
    <n v="1476708"/>
    <x v="437"/>
    <s v="Denise Monton"/>
    <s v="2/797 Botany Rd,Rosebery"/>
    <s v="Sydney"/>
    <s v="NSW"/>
    <x v="0"/>
    <x v="7"/>
    <s v="No especificado"/>
    <s v="Teclado de acceso inalámbrico TechSavi"/>
    <x v="0"/>
    <s v="Caja pequeña"/>
    <x v="1"/>
    <d v="2015-06-27T00:00:00"/>
    <n v="1470"/>
    <n v="2999"/>
    <n v="1529"/>
    <n v="30"/>
    <n v="89970"/>
    <n v="0.03"/>
    <n v="2699.1"/>
    <n v="87270.9"/>
    <n v="550"/>
    <n v="270543"/>
    <n v="25"/>
    <n v="6"/>
    <x v="1"/>
    <s v="NO"/>
    <x v="0"/>
    <s v="Buena Venta"/>
  </r>
  <r>
    <n v="1476708"/>
    <x v="437"/>
    <s v="Denise Monton"/>
    <s v="85-113 Dunning Ave,Roseberry"/>
    <s v="Sydney"/>
    <s v="NSW"/>
    <x v="2"/>
    <x v="4"/>
    <s v="Alto"/>
    <s v="TechSavi Dúo Inalámbrico Elite"/>
    <x v="1"/>
    <s v="Caja grande"/>
    <x v="0"/>
    <d v="2015-06-27T00:00:00"/>
    <n v="6059"/>
    <n v="10098"/>
    <n v="4039"/>
    <n v="49"/>
    <n v="494802"/>
    <n v="0.06"/>
    <n v="29688.12"/>
    <n v="465113.88"/>
    <n v="718"/>
    <n v="270543"/>
    <n v="25"/>
    <n v="6"/>
    <x v="1"/>
    <s v="SI"/>
    <x v="0"/>
    <s v="Buena Venta"/>
  </r>
  <r>
    <n v="1477042"/>
    <x v="642"/>
    <s v="Dorgin Lygon"/>
    <s v="221 Barkly St,St Kilda"/>
    <s v="Melbourne"/>
    <s v="VIC"/>
    <x v="3"/>
    <x v="8"/>
    <s v="No especificado"/>
    <s v="Carpetas de 3 anillos de uso general de Smiths"/>
    <x v="1"/>
    <s v="Caja mediana"/>
    <x v="1"/>
    <d v="2015-06-27T00:00:00"/>
    <n v="118"/>
    <n v="188"/>
    <n v="70"/>
    <n v="45"/>
    <n v="8460"/>
    <n v="0.03"/>
    <n v="253.79999999999998"/>
    <n v="8206.2000000000007"/>
    <n v="149"/>
    <n v="1014"/>
    <n v="26"/>
    <n v="6"/>
    <x v="1"/>
    <s v="NO"/>
    <x v="1"/>
    <s v="Venta Mala"/>
  </r>
  <r>
    <n v="1477042"/>
    <x v="437"/>
    <s v="Beth Paige"/>
    <s v="61 York St,Sydney"/>
    <s v="Sydney"/>
    <s v="NSW"/>
    <x v="0"/>
    <x v="9"/>
    <s v="Alto"/>
    <s v="Carpetas de 3 anillos de uso general de Smiths"/>
    <x v="0"/>
    <s v="Caja pequeña"/>
    <x v="0"/>
    <d v="2015-06-26T00:00:00"/>
    <n v="118"/>
    <n v="188"/>
    <n v="70"/>
    <n v="41"/>
    <n v="7708"/>
    <n v="0.05"/>
    <n v="385.40000000000003"/>
    <n v="7322.6"/>
    <n v="149"/>
    <n v="1014"/>
    <n v="25"/>
    <n v="6"/>
    <x v="1"/>
    <s v="NO"/>
    <x v="1"/>
    <s v="Venta Mala"/>
  </r>
  <r>
    <n v="1477042"/>
    <x v="253"/>
    <s v="Ed Braxton"/>
    <s v="499-501 Lygon Street,Carlton North"/>
    <s v="Melbourne"/>
    <s v="VIC"/>
    <x v="3"/>
    <x v="8"/>
    <s v="Medio"/>
    <s v="Cubos de Memo Alto"/>
    <x v="0"/>
    <s v="Caja pequeña"/>
    <x v="0"/>
    <d v="2015-03-27T00:00:00"/>
    <n v="332"/>
    <n v="518"/>
    <n v="186"/>
    <n v="50"/>
    <n v="25900"/>
    <n v="7.0000000000000007E-2"/>
    <n v="1813.0000000000002"/>
    <n v="24087"/>
    <n v="204"/>
    <n v="9452"/>
    <n v="25"/>
    <n v="3"/>
    <x v="1"/>
    <s v="NO"/>
    <x v="1"/>
    <s v="Venta Mala"/>
  </r>
  <r>
    <n v="1477042"/>
    <x v="437"/>
    <s v="Denise Monton"/>
    <s v="2/797 Botany Rd,Rosebery"/>
    <s v="Sydney"/>
    <s v="NSW"/>
    <x v="3"/>
    <x v="7"/>
    <s v="Medio"/>
    <s v="186 Contestador automático digital"/>
    <x v="0"/>
    <s v="Bolsa de envoltura"/>
    <x v="0"/>
    <d v="2015-06-27T00:00:00"/>
    <n v="882"/>
    <n v="2099"/>
    <n v="1217"/>
    <n v="34"/>
    <n v="71366"/>
    <n v="0.03"/>
    <n v="2140.98"/>
    <n v="69225.02"/>
    <n v="481"/>
    <n v="6459"/>
    <n v="25"/>
    <n v="6"/>
    <x v="1"/>
    <s v="NO"/>
    <x v="0"/>
    <s v="Venta Mala"/>
  </r>
  <r>
    <n v="1477042"/>
    <x v="437"/>
    <s v="Beth Paige"/>
    <s v="501 George St,Sydney"/>
    <s v="Sydney"/>
    <s v="NSW"/>
    <x v="0"/>
    <x v="7"/>
    <s v="Alto"/>
    <s v="Carpetas de 3 anillos de uso general de Smiths"/>
    <x v="0"/>
    <s v="Bolsa de envoltura"/>
    <x v="1"/>
    <d v="2015-06-26T00:00:00"/>
    <n v="118"/>
    <n v="188"/>
    <n v="70"/>
    <n v="45"/>
    <n v="8460"/>
    <n v="0.06"/>
    <n v="507.59999999999997"/>
    <n v="7952.4"/>
    <n v="149"/>
    <n v="1014"/>
    <n v="25"/>
    <n v="6"/>
    <x v="1"/>
    <s v="NO"/>
    <x v="0"/>
    <s v="Venta Mala"/>
  </r>
  <r>
    <n v="1477042"/>
    <x v="437"/>
    <s v="Beth Paige"/>
    <s v="73 York St,Sydney"/>
    <s v="Sydney"/>
    <s v="NSW"/>
    <x v="3"/>
    <x v="0"/>
    <s v="Medio"/>
    <s v="Carpetas de 3 anillos de uso general de Smiths"/>
    <x v="0"/>
    <s v="Caja pequeña"/>
    <x v="0"/>
    <d v="2015-06-26T00:00:00"/>
    <n v="118"/>
    <n v="188"/>
    <n v="70"/>
    <n v="12"/>
    <n v="2256"/>
    <n v="0.04"/>
    <n v="90.24"/>
    <n v="2165.7600000000002"/>
    <n v="149"/>
    <n v="1014"/>
    <n v="25"/>
    <n v="6"/>
    <x v="1"/>
    <s v="NO"/>
    <x v="1"/>
    <s v="Venta Mala"/>
  </r>
  <r>
    <n v="1477042"/>
    <x v="437"/>
    <s v="Beth Paige"/>
    <s v="73 York St,Sydney"/>
    <s v="Sydney"/>
    <s v="NSW"/>
    <x v="1"/>
    <x v="0"/>
    <s v="Bajo"/>
    <s v="Carpetas de 3 anillos de uso general de Smiths"/>
    <x v="0"/>
    <s v="Bolsa de envoltura"/>
    <x v="0"/>
    <d v="2015-06-26T00:00:00"/>
    <n v="118"/>
    <n v="188"/>
    <n v="70"/>
    <n v="39"/>
    <n v="7332"/>
    <n v="0.05"/>
    <n v="366.6"/>
    <n v="6965.4"/>
    <n v="149"/>
    <n v="1014"/>
    <n v="25"/>
    <n v="6"/>
    <x v="1"/>
    <s v="NO"/>
    <x v="1"/>
    <s v="Venta Mala"/>
  </r>
  <r>
    <n v="1477042"/>
    <x v="229"/>
    <s v="Creian DeCherney"/>
    <s v="523 King St,Newtown"/>
    <s v="Sydney"/>
    <s v="NSW"/>
    <x v="3"/>
    <x v="6"/>
    <s v="No especificado"/>
    <s v="Etiquetas Artisan 474"/>
    <x v="0"/>
    <s v="Bolsa de envoltura"/>
    <x v="0"/>
    <d v="2015-07-05T00:00:00"/>
    <n v="184"/>
    <n v="288"/>
    <n v="104"/>
    <n v="45"/>
    <n v="12960"/>
    <n v="0.01"/>
    <n v="129.6"/>
    <n v="12830.4"/>
    <n v="99"/>
    <n v="6547"/>
    <n v="4"/>
    <n v="7"/>
    <x v="1"/>
    <s v="NO"/>
    <x v="1"/>
    <s v="Venta Mala"/>
  </r>
  <r>
    <n v="1477042"/>
    <x v="437"/>
    <s v="Beth Paige"/>
    <s v="73 York St,Sydney"/>
    <s v="Sydney"/>
    <s v="NSW"/>
    <x v="3"/>
    <x v="0"/>
    <s v="Alto"/>
    <s v="Carpetas de 3 anillos de uso general de Smiths"/>
    <x v="0"/>
    <s v="Bolsa de envoltura"/>
    <x v="0"/>
    <d v="2015-06-26T00:00:00"/>
    <n v="118"/>
    <n v="188"/>
    <n v="70"/>
    <n v="16"/>
    <n v="3008"/>
    <n v="0.01"/>
    <n v="30.080000000000002"/>
    <n v="2977.92"/>
    <n v="149"/>
    <n v="1014"/>
    <n v="25"/>
    <n v="6"/>
    <x v="1"/>
    <s v="NO"/>
    <x v="1"/>
    <s v="Venta Mala"/>
  </r>
  <r>
    <n v="1477042"/>
    <x v="130"/>
    <s v="Karl Brown"/>
    <s v="470 Anzac Parade,Kingsford"/>
    <s v="Sydney"/>
    <s v="NSW"/>
    <x v="2"/>
    <x v="0"/>
    <s v="Medio"/>
    <s v="Marco de documentos de aluminio"/>
    <x v="0"/>
    <s v="Bolsa de envoltura"/>
    <x v="0"/>
    <d v="2013-07-26T00:00:00"/>
    <n v="550"/>
    <n v="1222"/>
    <n v="672"/>
    <n v="10"/>
    <n v="12220"/>
    <n v="0.01"/>
    <n v="122.2"/>
    <n v="12097.8"/>
    <n v="285"/>
    <n v="7061"/>
    <n v="24"/>
    <n v="7"/>
    <x v="2"/>
    <s v="NO"/>
    <x v="1"/>
    <s v="Venta Mala"/>
  </r>
  <r>
    <n v="1477408"/>
    <x v="244"/>
    <s v="Chuck Magee"/>
    <s v="1-2/299 Sussex St,Sydney"/>
    <s v="Sydney"/>
    <s v="NSW"/>
    <x v="0"/>
    <x v="6"/>
    <s v="Alto"/>
    <s v="Carpeta Artisan Legal de 4 Anillas"/>
    <x v="0"/>
    <s v="Caja pequeña"/>
    <x v="0"/>
    <d v="2013-08-04T00:00:00"/>
    <n v="1364"/>
    <n v="2098"/>
    <n v="734"/>
    <n v="10"/>
    <n v="20980"/>
    <n v="0.06"/>
    <n v="1258.8"/>
    <n v="19721.2"/>
    <n v="149"/>
    <n v="79351"/>
    <n v="2"/>
    <n v="8"/>
    <x v="2"/>
    <s v="NO"/>
    <x v="0"/>
    <s v="Buena Venta"/>
  </r>
  <r>
    <n v="1477408"/>
    <x v="187"/>
    <s v="Karl Brown"/>
    <s v="470 Anzac Parade,Kingsford"/>
    <s v="Sydney"/>
    <s v="NSW"/>
    <x v="1"/>
    <x v="0"/>
    <s v="Alto"/>
    <s v="Papel Pergamino Alto, Colores Surtidos"/>
    <x v="1"/>
    <s v="Tambor Jumbo"/>
    <x v="2"/>
    <d v="2013-07-16T00:00:00"/>
    <n v="459"/>
    <n v="728"/>
    <n v="269"/>
    <n v="12"/>
    <n v="8736"/>
    <n v="0.06"/>
    <n v="524.16"/>
    <n v="8211.84"/>
    <n v="1115"/>
    <n v="73614"/>
    <n v="15"/>
    <n v="7"/>
    <x v="2"/>
    <s v="NO"/>
    <x v="0"/>
    <s v="Venta Mala"/>
  </r>
  <r>
    <n v="1477408"/>
    <x v="26"/>
    <s v="Sandra Glassco"/>
    <s v="224A Gertrude St,Fitzroy"/>
    <s v="Melbourne"/>
    <s v="VIC"/>
    <x v="1"/>
    <x v="2"/>
    <s v="Alto"/>
    <s v="Etiquetas Artisan 474"/>
    <x v="1"/>
    <s v="Caja pequeña"/>
    <x v="0"/>
    <d v="2015-02-19T00:00:00"/>
    <n v="184"/>
    <n v="288"/>
    <n v="104"/>
    <n v="47"/>
    <n v="13536"/>
    <n v="0"/>
    <n v="0"/>
    <n v="13536"/>
    <n v="99"/>
    <n v="4528"/>
    <n v="18"/>
    <n v="2"/>
    <x v="1"/>
    <s v="NO"/>
    <x v="1"/>
    <s v="Venta Mala"/>
  </r>
  <r>
    <n v="1477408"/>
    <x v="6"/>
    <s v="Eugene Moren"/>
    <s v="85-113 Dunning Ave,Rosebery"/>
    <s v="Sydney"/>
    <s v="NSW"/>
    <x v="3"/>
    <x v="4"/>
    <s v="Medio"/>
    <s v="Punzón alto de 3 agujeros"/>
    <x v="1"/>
    <s v="Caja grande"/>
    <x v="0"/>
    <d v="2014-09-09T00:00:00"/>
    <n v="276"/>
    <n v="438"/>
    <n v="162"/>
    <n v="21"/>
    <n v="9198"/>
    <n v="0.05"/>
    <n v="459.90000000000003"/>
    <n v="8738.1"/>
    <n v="621"/>
    <n v="10728"/>
    <n v="7"/>
    <n v="9"/>
    <x v="0"/>
    <s v="NO"/>
    <x v="1"/>
    <s v="Venta Mala"/>
  </r>
  <r>
    <n v="1477773"/>
    <x v="132"/>
    <s v="Grant Carroll"/>
    <s v="10 O'Connell St,Sydney"/>
    <s v="Sydney"/>
    <s v="NSW"/>
    <x v="3"/>
    <x v="6"/>
    <s v="Alto"/>
    <s v="Iluminadores fluorescentes Artisan Hi-Liter EverBold Pen Style, 4/Paquete"/>
    <x v="0"/>
    <s v="Caja pequeña"/>
    <x v="0"/>
    <d v="2013-05-20T00:00:00"/>
    <n v="448"/>
    <n v="814"/>
    <n v="366"/>
    <n v="38"/>
    <n v="30932"/>
    <n v="0.04"/>
    <n v="1237.28"/>
    <n v="29694.720000000001"/>
    <n v="312"/>
    <n v="14009"/>
    <n v="19"/>
    <n v="5"/>
    <x v="2"/>
    <s v="NO"/>
    <x v="1"/>
    <s v="Venta Mala"/>
  </r>
  <r>
    <n v="1477773"/>
    <x v="459"/>
    <s v="Paul Knutson"/>
    <s v="1/173-179 Bronte Rd,Waverley"/>
    <s v="Sydney"/>
    <s v="NSW"/>
    <x v="3"/>
    <x v="9"/>
    <s v="Alto"/>
    <s v="Teclado Beekin de 105 teclas negro"/>
    <x v="0"/>
    <s v="Caja pequeña"/>
    <x v="0"/>
    <d v="2015-02-03T00:00:00"/>
    <n v="639"/>
    <n v="1998"/>
    <n v="1359"/>
    <n v="29"/>
    <n v="57942"/>
    <n v="0.03"/>
    <n v="1738.26"/>
    <n v="56203.74"/>
    <n v="400"/>
    <n v="79525"/>
    <n v="2"/>
    <n v="2"/>
    <x v="1"/>
    <s v="NO"/>
    <x v="1"/>
    <s v="Venta Mala"/>
  </r>
  <r>
    <n v="1478138"/>
    <x v="491"/>
    <s v="Fred McMath"/>
    <s v="120 Hardware St,Melbourne"/>
    <s v="Melbourne"/>
    <s v="VIC"/>
    <x v="3"/>
    <x v="8"/>
    <s v="Crítico"/>
    <s v="Carpetas colgantes artesanales"/>
    <x v="1"/>
    <s v="Caja mediana"/>
    <x v="0"/>
    <d v="2015-08-30T00:00:00"/>
    <n v="365"/>
    <n v="598"/>
    <n v="233"/>
    <n v="49"/>
    <n v="29302"/>
    <n v="0.06"/>
    <n v="1758.12"/>
    <n v="27543.88"/>
    <n v="149"/>
    <n v="14918"/>
    <n v="23"/>
    <n v="8"/>
    <x v="1"/>
    <s v="NO"/>
    <x v="0"/>
    <s v="Venta Mala"/>
  </r>
  <r>
    <n v="1478138"/>
    <x v="99"/>
    <s v="Stefania Perrino"/>
    <s v="180 High Street,Windsor"/>
    <s v="Melbourne"/>
    <s v="VIC"/>
    <x v="0"/>
    <x v="2"/>
    <s v="Crítico"/>
    <s v="Carpetas colgantes artesanales"/>
    <x v="0"/>
    <s v="Bolsa de envoltura"/>
    <x v="1"/>
    <d v="2015-06-29T00:00:00"/>
    <n v="365"/>
    <n v="598"/>
    <n v="233"/>
    <n v="32"/>
    <n v="19136"/>
    <n v="0.03"/>
    <n v="574.07999999999993"/>
    <n v="18561.919999999998"/>
    <n v="149"/>
    <n v="29451"/>
    <n v="27"/>
    <n v="6"/>
    <x v="1"/>
    <s v="NO"/>
    <x v="0"/>
    <s v="Venta Mala"/>
  </r>
  <r>
    <n v="1478138"/>
    <x v="99"/>
    <s v="Stefania Perrino"/>
    <s v="180 High Street,Windsor"/>
    <s v="Melbourne"/>
    <s v="VIC"/>
    <x v="2"/>
    <x v="2"/>
    <s v="Bajo"/>
    <s v="Carpetas colgantes artesanales"/>
    <x v="0"/>
    <s v="Bolsa de envoltura"/>
    <x v="0"/>
    <d v="2015-06-29T00:00:00"/>
    <n v="365"/>
    <n v="598"/>
    <n v="233"/>
    <n v="35"/>
    <n v="20930"/>
    <n v="7.0000000000000007E-2"/>
    <n v="1465.1000000000001"/>
    <n v="19464.900000000001"/>
    <n v="149"/>
    <n v="29451"/>
    <n v="27"/>
    <n v="6"/>
    <x v="1"/>
    <s v="NO"/>
    <x v="0"/>
    <s v="Venta Mala"/>
  </r>
  <r>
    <n v="1478138"/>
    <x v="442"/>
    <s v="Michelle Moray"/>
    <s v="310 Wattle St,Ultimo"/>
    <s v="Sydney"/>
    <s v="NSW"/>
    <x v="2"/>
    <x v="6"/>
    <s v="Alto"/>
    <s v="Etiquetas Artisan 478"/>
    <x v="0"/>
    <s v="Paquete pequeño"/>
    <x v="1"/>
    <d v="2015-05-12T00:00:00"/>
    <n v="310"/>
    <n v="369"/>
    <n v="140"/>
    <n v="26"/>
    <n v="9594"/>
    <n v="0.08"/>
    <n v="767.52"/>
    <n v="8826.48"/>
    <n v="50"/>
    <n v="4538"/>
    <n v="8"/>
    <n v="5"/>
    <x v="1"/>
    <s v="NO"/>
    <x v="0"/>
    <s v="Venta Mala"/>
  </r>
  <r>
    <n v="1478138"/>
    <x v="326"/>
    <s v="Trudy Brown"/>
    <s v="180 High Street,Windsor"/>
    <s v="Melbourne"/>
    <s v="VIC"/>
    <x v="1"/>
    <x v="2"/>
    <s v="Bajo"/>
    <s v="Chinchetas OIC"/>
    <x v="0"/>
    <s v="Caja pequeña"/>
    <x v="0"/>
    <d v="2015-03-07T00:00:00"/>
    <n v="71"/>
    <n v="114"/>
    <n v="43"/>
    <n v="40"/>
    <n v="4560"/>
    <n v="0"/>
    <n v="0"/>
    <n v="4560"/>
    <n v="70"/>
    <n v="1195"/>
    <n v="6"/>
    <n v="3"/>
    <x v="1"/>
    <s v="NO"/>
    <x v="0"/>
    <s v="Venta Mala"/>
  </r>
  <r>
    <n v="1478138"/>
    <x v="66"/>
    <s v="Linda Southworth"/>
    <s v="359 Crown Street,Surry Hills"/>
    <s v="Sydney"/>
    <s v="NSW"/>
    <x v="0"/>
    <x v="3"/>
    <s v="Medio"/>
    <s v="Papel Pergamino Alto, Colores Surtidos"/>
    <x v="0"/>
    <s v="Caja pequeña"/>
    <x v="0"/>
    <d v="2015-04-19T00:00:00"/>
    <n v="459"/>
    <n v="728"/>
    <n v="269"/>
    <n v="1"/>
    <n v="728"/>
    <n v="0"/>
    <n v="0"/>
    <n v="728"/>
    <n v="1115"/>
    <n v="17051"/>
    <n v="18"/>
    <n v="4"/>
    <x v="1"/>
    <s v="NO"/>
    <x v="1"/>
    <s v="Venta Mala"/>
  </r>
  <r>
    <n v="1478138"/>
    <x v="258"/>
    <s v="Michael Oakman"/>
    <s v="8 Rankins Lane ,Melbourne"/>
    <s v="Melbourne"/>
    <s v="VIC"/>
    <x v="0"/>
    <x v="2"/>
    <s v="Crítico"/>
    <s v="Carpeta Artisan Legal de 4 Anillas"/>
    <x v="0"/>
    <s v="Bolsa de envoltura"/>
    <x v="0"/>
    <d v="2015-08-01T00:00:00"/>
    <n v="1364"/>
    <n v="2098"/>
    <n v="734"/>
    <n v="35"/>
    <n v="73430"/>
    <n v="0.01"/>
    <n v="734.30000000000007"/>
    <n v="72695.7"/>
    <n v="149"/>
    <n v="51518"/>
    <n v="27"/>
    <n v="7"/>
    <x v="1"/>
    <s v="NO"/>
    <x v="1"/>
    <s v="Venta Mala"/>
  </r>
  <r>
    <n v="1478503"/>
    <x v="104"/>
    <s v="Denny Ordway"/>
    <s v="523 King St,Newtown"/>
    <s v="Sydney"/>
    <s v="NSW"/>
    <x v="3"/>
    <x v="6"/>
    <s v="Alto"/>
    <s v="Encuadernadores de polietileno de anillo redondo artesanal"/>
    <x v="0"/>
    <s v="Caja pequeña"/>
    <x v="1"/>
    <d v="2013-05-16T00:00:00"/>
    <n v="182"/>
    <n v="284"/>
    <n v="102"/>
    <n v="8"/>
    <n v="2272"/>
    <n v="0.09"/>
    <n v="204.48"/>
    <n v="2067.52"/>
    <n v="544"/>
    <n v="7023"/>
    <n v="5"/>
    <n v="5"/>
    <x v="2"/>
    <s v="NO"/>
    <x v="0"/>
    <s v="Venta Mala"/>
  </r>
  <r>
    <n v="1478869"/>
    <x v="415"/>
    <s v="Anne McFarland"/>
    <s v="834 Bourke St,Waterloo"/>
    <s v="Sydney"/>
    <s v="NSW"/>
    <x v="1"/>
    <x v="13"/>
    <s v="No especificado"/>
    <s v="Etiquetas Artisan 487"/>
    <x v="0"/>
    <s v="Caja pequeña"/>
    <x v="0"/>
    <d v="2015-03-01T00:00:00"/>
    <n v="229"/>
    <n v="369"/>
    <n v="140"/>
    <n v="35"/>
    <n v="12915"/>
    <n v="0.03"/>
    <n v="387.45"/>
    <n v="12527.55"/>
    <n v="50"/>
    <n v="11510"/>
    <n v="3"/>
    <n v="3"/>
    <x v="1"/>
    <s v="NO"/>
    <x v="1"/>
    <s v="Venta Mala"/>
  </r>
  <r>
    <n v="1478869"/>
    <x v="487"/>
    <s v="Caroline Jumper"/>
    <s v="145 Ramsay St,Haberfield"/>
    <s v="Sydney"/>
    <s v="NSW"/>
    <x v="1"/>
    <x v="3"/>
    <s v="Crítico"/>
    <s v="Alto Perma 3000 Cajones de almacenamiento apilables"/>
    <x v="1"/>
    <s v="Caja pequeña"/>
    <x v="0"/>
    <d v="2014-10-25T00:00:00"/>
    <n v="892"/>
    <n v="2974"/>
    <n v="2082"/>
    <n v="26"/>
    <n v="77324"/>
    <n v="0.03"/>
    <n v="2319.7199999999998"/>
    <n v="75004.28"/>
    <n v="664"/>
    <n v="51508"/>
    <n v="23"/>
    <n v="10"/>
    <x v="0"/>
    <s v="NO"/>
    <x v="1"/>
    <s v="Venta Mala"/>
  </r>
  <r>
    <n v="1478869"/>
    <x v="548"/>
    <s v="Alex Busser"/>
    <s v="99 Lygon Street,East Brunswick"/>
    <s v="Melbourne"/>
    <s v="VIC"/>
    <x v="1"/>
    <x v="2"/>
    <s v="Alto"/>
    <s v="Etiquetas Artisan 474"/>
    <x v="1"/>
    <s v="Tambor Jumbo"/>
    <x v="2"/>
    <d v="2013-09-18T00:00:00"/>
    <n v="184"/>
    <n v="288"/>
    <n v="104"/>
    <n v="8"/>
    <n v="2304"/>
    <n v="0.09"/>
    <n v="207.35999999999999"/>
    <n v="2096.64"/>
    <n v="99"/>
    <n v="6247"/>
    <n v="17"/>
    <n v="9"/>
    <x v="2"/>
    <s v="NO"/>
    <x v="0"/>
    <s v="Venta Mala"/>
  </r>
  <r>
    <n v="1478869"/>
    <x v="99"/>
    <s v="Arianne Irving"/>
    <s v="8 Rankins Lane ,Melbourne"/>
    <s v="Melbourne"/>
    <s v="VIC"/>
    <x v="1"/>
    <x v="2"/>
    <s v="No especificado"/>
    <s v="Juego de lápices de dibujo Pizazz"/>
    <x v="2"/>
    <s v="Paquete pequeño"/>
    <x v="0"/>
    <d v="2015-06-27T00:00:00"/>
    <n v="153"/>
    <n v="278"/>
    <n v="125"/>
    <n v="7"/>
    <n v="1946"/>
    <n v="0.01"/>
    <n v="19.46"/>
    <n v="1926.54"/>
    <n v="134"/>
    <n v="11510"/>
    <n v="27"/>
    <n v="6"/>
    <x v="1"/>
    <s v="NO"/>
    <x v="1"/>
    <s v="Venta Mala"/>
  </r>
  <r>
    <n v="1479234"/>
    <x v="27"/>
    <s v="Jack OBriant"/>
    <s v="85-113 Dunning Ave,Rosebery"/>
    <s v="Sydney"/>
    <s v="NSW"/>
    <x v="2"/>
    <x v="4"/>
    <s v="No especificado"/>
    <s v="Fotocopiadora HFX LaserJet 3310"/>
    <x v="0"/>
    <s v="Caja pequeña"/>
    <x v="0"/>
    <d v="2015-06-09T00:00:00"/>
    <n v="37799"/>
    <n v="59999"/>
    <n v="22200"/>
    <n v="9"/>
    <n v="539991"/>
    <n v="0"/>
    <n v="0"/>
    <n v="539991"/>
    <n v="2449"/>
    <n v="2241012"/>
    <n v="8"/>
    <n v="6"/>
    <x v="1"/>
    <s v="SI"/>
    <x v="1"/>
    <s v="Venta Mala"/>
  </r>
  <r>
    <n v="1479234"/>
    <x v="399"/>
    <s v="Harold Dahlen"/>
    <s v="53-55 Liverpool St,Sydney"/>
    <s v="Sydney"/>
    <s v="NSW"/>
    <x v="1"/>
    <x v="0"/>
    <s v="Alto"/>
    <s v="Smiths Bulldog Clip"/>
    <x v="0"/>
    <s v="Caja pequeña"/>
    <x v="0"/>
    <d v="2014-04-09T00:00:00"/>
    <n v="231"/>
    <n v="378"/>
    <n v="147"/>
    <n v="27"/>
    <n v="10206"/>
    <n v="7.0000000000000007E-2"/>
    <n v="714.42000000000007"/>
    <n v="9491.58"/>
    <n v="71"/>
    <n v="15969"/>
    <n v="7"/>
    <n v="4"/>
    <x v="0"/>
    <s v="NO"/>
    <x v="1"/>
    <s v="Venta Mala"/>
  </r>
  <r>
    <n v="1479234"/>
    <x v="134"/>
    <s v="Thais Sissman"/>
    <s v="53-55 Liverpool St,Sydney"/>
    <s v="Sydney"/>
    <s v="NSW"/>
    <x v="0"/>
    <x v="0"/>
    <s v="Medio"/>
    <s v="Papel Pergamino Alto, Colores Surtidos"/>
    <x v="0"/>
    <s v="Bolsa de envoltura"/>
    <x v="0"/>
    <d v="2013-05-23T00:00:00"/>
    <n v="459"/>
    <n v="728"/>
    <n v="269"/>
    <n v="22"/>
    <n v="16016"/>
    <n v="7.0000000000000007E-2"/>
    <n v="1121.1200000000001"/>
    <n v="14894.88"/>
    <n v="1115"/>
    <n v="24355"/>
    <n v="22"/>
    <n v="5"/>
    <x v="2"/>
    <s v="NO"/>
    <x v="0"/>
    <s v="Venta Mala"/>
  </r>
  <r>
    <n v="1479599"/>
    <x v="643"/>
    <s v="Matthew Clasen"/>
    <s v="Macquarie Centre Cnr Herring Road &amp; Waterloo Road,Macquarie Park"/>
    <s v="Sydney"/>
    <s v="NSW"/>
    <x v="1"/>
    <x v="5"/>
    <s v="Medio"/>
    <s v="Resaltadores estilo tanque Steady Liquid Accent"/>
    <x v="0"/>
    <s v="Bolsa de envoltura"/>
    <x v="0"/>
    <d v="2016-09-20T00:00:00"/>
    <n v="131"/>
    <n v="284"/>
    <n v="153"/>
    <n v="17"/>
    <n v="4828"/>
    <n v="0.09"/>
    <n v="434.52"/>
    <n v="4393.4799999999996"/>
    <n v="93"/>
    <n v="6061"/>
    <n v="20"/>
    <n v="9"/>
    <x v="3"/>
    <s v="NO"/>
    <x v="1"/>
    <s v="Venta Mala"/>
  </r>
  <r>
    <n v="1479599"/>
    <x v="99"/>
    <s v="Lauren Leatherbury"/>
    <s v="Westfield 1 Anderson St,Chatswood"/>
    <s v="Sydney"/>
    <s v="NSW"/>
    <x v="3"/>
    <x v="5"/>
    <s v="Crítico"/>
    <s v="Etiquetas autoadhesivas para encuadernación con anillas"/>
    <x v="0"/>
    <s v="Paquete pequeño"/>
    <x v="0"/>
    <d v="2015-06-29T00:00:00"/>
    <n v="218"/>
    <n v="352"/>
    <n v="134"/>
    <n v="43"/>
    <n v="15136"/>
    <n v="0.03"/>
    <n v="454.08"/>
    <n v="14681.92"/>
    <n v="683"/>
    <n v="1021"/>
    <n v="27"/>
    <n v="6"/>
    <x v="1"/>
    <s v="NO"/>
    <x v="1"/>
    <s v="Venta Mala"/>
  </r>
  <r>
    <n v="1479599"/>
    <x v="215"/>
    <s v="Michael Paige"/>
    <s v="506 Swan Street,Richmond"/>
    <s v="Melbourne"/>
    <s v="VIC"/>
    <x v="3"/>
    <x v="2"/>
    <s v="Medio"/>
    <s v="Aglutinantes duraderos artesanales"/>
    <x v="0"/>
    <s v="Caja pequeña"/>
    <x v="0"/>
    <d v="2015-04-05T00:00:00"/>
    <n v="184"/>
    <n v="288"/>
    <n v="104"/>
    <n v="50"/>
    <n v="14400"/>
    <n v="7.0000000000000007E-2"/>
    <n v="1008.0000000000001"/>
    <n v="13392"/>
    <n v="149"/>
    <n v="7068"/>
    <n v="4"/>
    <n v="4"/>
    <x v="1"/>
    <s v="NO"/>
    <x v="0"/>
    <s v="Venta Mala"/>
  </r>
  <r>
    <n v="1479964"/>
    <x v="293"/>
    <s v="Max Engle"/>
    <s v="501 George St,Sydney"/>
    <s v="Sydney"/>
    <s v="NSW"/>
    <x v="0"/>
    <x v="7"/>
    <s v="Bajo"/>
    <s v="Carpetas colgantes artesanales"/>
    <x v="0"/>
    <s v="Caja pequeña"/>
    <x v="0"/>
    <d v="2015-06-29T00:00:00"/>
    <n v="365"/>
    <n v="598"/>
    <n v="233"/>
    <n v="21"/>
    <n v="12558"/>
    <n v="0.04"/>
    <n v="502.32"/>
    <n v="12055.68"/>
    <n v="149"/>
    <n v="11904"/>
    <n v="28"/>
    <n v="6"/>
    <x v="1"/>
    <s v="NO"/>
    <x v="1"/>
    <s v="Venta Mala"/>
  </r>
  <r>
    <n v="1479964"/>
    <x v="107"/>
    <s v="Nat Carroll"/>
    <s v="499-501 Lygon Street,Carlton North"/>
    <s v="Melbourne"/>
    <s v="VIC"/>
    <x v="1"/>
    <x v="8"/>
    <s v="Bajo"/>
    <s v="Carpetas de 3 anillos de uso general de Smiths"/>
    <x v="0"/>
    <s v="Bolsa de envoltura"/>
    <x v="0"/>
    <d v="2013-05-03T00:00:00"/>
    <n v="118"/>
    <n v="188"/>
    <n v="70"/>
    <n v="15"/>
    <n v="2820"/>
    <n v="0.03"/>
    <n v="84.6"/>
    <n v="2735.4"/>
    <n v="149"/>
    <n v="4908"/>
    <n v="2"/>
    <n v="5"/>
    <x v="2"/>
    <s v="NO"/>
    <x v="1"/>
    <s v="Venta Mala"/>
  </r>
  <r>
    <n v="1479964"/>
    <x v="520"/>
    <s v="Dan Campbell"/>
    <s v="1/173-179 Bronte Rd,Waverley"/>
    <s v="Sydney"/>
    <s v="NSW"/>
    <x v="1"/>
    <x v="9"/>
    <s v="Alto"/>
    <s v="Iluminador Artesano Hi-Liter Bluorescente, Tinta Amarilla"/>
    <x v="0"/>
    <s v="Caja pequeña"/>
    <x v="0"/>
    <d v="2013-10-29T00:00:00"/>
    <n v="105"/>
    <n v="195"/>
    <n v="90"/>
    <n v="16"/>
    <n v="3120"/>
    <n v="0.01"/>
    <n v="31.2"/>
    <n v="3088.8"/>
    <n v="163"/>
    <n v="11904"/>
    <n v="27"/>
    <n v="9"/>
    <x v="2"/>
    <s v="NO"/>
    <x v="1"/>
    <s v="Venta Mala"/>
  </r>
  <r>
    <n v="1479964"/>
    <x v="644"/>
    <s v="Valerie Dominguez"/>
    <s v="152 Bunnerong Road,Eastgardens"/>
    <s v="Sydney"/>
    <s v="NSW"/>
    <x v="1"/>
    <x v="0"/>
    <s v="Medio"/>
    <s v="Etiquetas de encuadernación artesanal"/>
    <x v="1"/>
    <s v="Caja pequeña"/>
    <x v="0"/>
    <d v="2014-08-26T00:00:00"/>
    <n v="245"/>
    <n v="389"/>
    <n v="144"/>
    <n v="7"/>
    <n v="2723"/>
    <n v="0.01"/>
    <n v="27.23"/>
    <n v="2695.77"/>
    <n v="701"/>
    <n v="11904"/>
    <n v="26"/>
    <n v="8"/>
    <x v="0"/>
    <s v="NO"/>
    <x v="0"/>
    <s v="Venta Mala"/>
  </r>
  <r>
    <n v="1480330"/>
    <x v="293"/>
    <s v="Joseph Airdo"/>
    <s v="Westfield Sydney,Sydney"/>
    <s v="Sydney"/>
    <s v="NSW"/>
    <x v="0"/>
    <x v="1"/>
    <s v="No especificado"/>
    <s v="Cubos de Memo Alto"/>
    <x v="1"/>
    <s v="Caja pequeña"/>
    <x v="0"/>
    <d v="2015-06-30T00:00:00"/>
    <n v="332"/>
    <n v="518"/>
    <n v="186"/>
    <n v="7"/>
    <n v="3626"/>
    <n v="0.09"/>
    <n v="326.33999999999997"/>
    <n v="3299.66"/>
    <n v="204"/>
    <n v="5961"/>
    <n v="28"/>
    <n v="6"/>
    <x v="1"/>
    <s v="NO"/>
    <x v="0"/>
    <s v="Venta Mala"/>
  </r>
  <r>
    <n v="1480330"/>
    <x v="26"/>
    <s v="Sandra Glassco"/>
    <s v="224A Gertrude St,Fitzroy"/>
    <s v="Melbourne"/>
    <s v="VIC"/>
    <x v="3"/>
    <x v="2"/>
    <s v="No especificado"/>
    <s v="Resaltadores de acento líquidos constantes"/>
    <x v="0"/>
    <s v="Caja pequeña"/>
    <x v="0"/>
    <d v="2015-02-19T00:00:00"/>
    <n v="347"/>
    <n v="668"/>
    <n v="321"/>
    <n v="10"/>
    <n v="6680"/>
    <n v="0.06"/>
    <n v="400.8"/>
    <n v="6279.2"/>
    <n v="150"/>
    <n v="6068"/>
    <n v="18"/>
    <n v="2"/>
    <x v="1"/>
    <s v="NO"/>
    <x v="0"/>
    <s v="Venta Mala"/>
  </r>
  <r>
    <n v="1480330"/>
    <x v="318"/>
    <s v="Nancy Lomonaco"/>
    <s v="523 King St,Newtown"/>
    <s v="Sydney"/>
    <s v="NSW"/>
    <x v="3"/>
    <x v="6"/>
    <s v="No especificado"/>
    <s v="Lápices de colores Lumi"/>
    <x v="0"/>
    <s v="Bolsa de envoltura"/>
    <x v="0"/>
    <d v="2013-09-03T00:00:00"/>
    <n v="522"/>
    <n v="985"/>
    <n v="463"/>
    <n v="45"/>
    <n v="44325"/>
    <n v="0.01"/>
    <n v="443.25"/>
    <n v="43881.75"/>
    <n v="482"/>
    <n v="19082"/>
    <n v="29"/>
    <n v="8"/>
    <x v="2"/>
    <s v="NO"/>
    <x v="1"/>
    <s v="Venta Mala"/>
  </r>
  <r>
    <n v="1480330"/>
    <x v="439"/>
    <s v="Suzanne McNair"/>
    <s v="Crown Complex,Southbank"/>
    <s v="Melbourne"/>
    <s v="VIC"/>
    <x v="1"/>
    <x v="8"/>
    <s v="No especificado"/>
    <s v="Clips de carpeta de metal Smiths"/>
    <x v="0"/>
    <s v="Paquete pequeño"/>
    <x v="0"/>
    <d v="2015-05-05T00:00:00"/>
    <n v="160"/>
    <n v="262"/>
    <n v="102"/>
    <n v="44"/>
    <n v="11528"/>
    <n v="0.03"/>
    <n v="345.84"/>
    <n v="11182.16"/>
    <n v="80"/>
    <n v="3535"/>
    <n v="3"/>
    <n v="5"/>
    <x v="1"/>
    <s v="NO"/>
    <x v="0"/>
    <s v="Venta Mala"/>
  </r>
  <r>
    <n v="1480330"/>
    <x v="61"/>
    <s v="Michael Grace"/>
    <s v="402 Argyle St,Moss Vale"/>
    <s v="Sydney"/>
    <s v="NSW"/>
    <x v="2"/>
    <x v="1"/>
    <s v="No especificado"/>
    <s v="Clips de papel Smiths Fold"/>
    <x v="0"/>
    <s v="Bolsa de envoltura"/>
    <x v="0"/>
    <d v="2013-03-16T00:00:00"/>
    <n v="160"/>
    <n v="262"/>
    <n v="102"/>
    <n v="47"/>
    <n v="12314"/>
    <n v="0.04"/>
    <n v="492.56"/>
    <n v="11821.44"/>
    <n v="80"/>
    <n v="9961"/>
    <n v="15"/>
    <n v="3"/>
    <x v="2"/>
    <s v="NO"/>
    <x v="0"/>
    <s v="Venta Mala"/>
  </r>
  <r>
    <n v="1480330"/>
    <x v="645"/>
    <s v="Aaron Bergman"/>
    <s v="Westfield Sydney,Sydney"/>
    <s v="Sydney"/>
    <s v="NSW"/>
    <x v="1"/>
    <x v="1"/>
    <s v="Bajo"/>
    <s v="Papel Pergamino Alto, Colores Surtidos"/>
    <x v="0"/>
    <s v="Caja pequeña"/>
    <x v="0"/>
    <d v="2013-08-16T00:00:00"/>
    <n v="459"/>
    <n v="728"/>
    <n v="269"/>
    <n v="18"/>
    <n v="13104"/>
    <n v="0.02"/>
    <n v="262.08"/>
    <n v="12841.92"/>
    <n v="1115"/>
    <n v="4225"/>
    <n v="5"/>
    <n v="8"/>
    <x v="2"/>
    <s v="NO"/>
    <x v="1"/>
    <s v="Venta Mala"/>
  </r>
  <r>
    <n v="1480695"/>
    <x v="66"/>
    <s v="Philip Brown"/>
    <s v="499-501 Lygon Street,Carlton North"/>
    <s v="Melbourne"/>
    <s v="VIC"/>
    <x v="3"/>
    <x v="8"/>
    <s v="Bajo"/>
    <s v="Cubos de Memo Alto"/>
    <x v="0"/>
    <s v="Caja pequeña"/>
    <x v="0"/>
    <d v="2015-04-19T00:00:00"/>
    <n v="332"/>
    <n v="518"/>
    <n v="186"/>
    <n v="37"/>
    <n v="19166"/>
    <n v="0.04"/>
    <n v="766.64"/>
    <n v="18399.36"/>
    <n v="204"/>
    <n v="17720"/>
    <n v="18"/>
    <n v="4"/>
    <x v="1"/>
    <s v="NO"/>
    <x v="1"/>
    <s v="Venta Mala"/>
  </r>
  <r>
    <n v="1481060"/>
    <x v="116"/>
    <s v="Jim Kriz"/>
    <s v="85-113 Dunning Ave,Roseberry"/>
    <s v="Sydney"/>
    <s v="NSW"/>
    <x v="0"/>
    <x v="4"/>
    <s v="No especificado"/>
    <s v="Tijeras rectas Apex"/>
    <x v="0"/>
    <s v="Bolsa de envoltura"/>
    <x v="0"/>
    <d v="2013-08-11T00:00:00"/>
    <n v="519"/>
    <n v="1298"/>
    <n v="779"/>
    <n v="18"/>
    <n v="23364"/>
    <n v="0.02"/>
    <n v="467.28000000000003"/>
    <n v="22896.720000000001"/>
    <n v="314"/>
    <n v="43069"/>
    <n v="1"/>
    <n v="8"/>
    <x v="2"/>
    <s v="NO"/>
    <x v="0"/>
    <s v="Venta Mala"/>
  </r>
  <r>
    <n v="1481060"/>
    <x v="544"/>
    <s v="Thais Sissman"/>
    <s v="53-55 Liverpool St,Sydney"/>
    <s v="Sydney"/>
    <s v="NSW"/>
    <x v="0"/>
    <x v="0"/>
    <s v="Medio"/>
    <s v="Cubos de Memo Alto"/>
    <x v="1"/>
    <s v="Caja pequeña"/>
    <x v="1"/>
    <d v="2013-03-28T00:00:00"/>
    <n v="332"/>
    <n v="518"/>
    <n v="186"/>
    <n v="40"/>
    <n v="20720"/>
    <n v="0.04"/>
    <n v="828.80000000000007"/>
    <n v="19891.2"/>
    <n v="204"/>
    <n v="5612"/>
    <n v="21"/>
    <n v="3"/>
    <x v="2"/>
    <s v="NO"/>
    <x v="0"/>
    <s v="Venta Mala"/>
  </r>
  <r>
    <n v="1481060"/>
    <x v="480"/>
    <s v="Michelle Huthwaite"/>
    <s v="155 Oxford Street,Darlinghurst"/>
    <s v="Sydney"/>
    <s v="NSW"/>
    <x v="3"/>
    <x v="7"/>
    <s v="No especificado"/>
    <s v="Etiquetas Artisan 479"/>
    <x v="0"/>
    <s v="Caja pequeña"/>
    <x v="0"/>
    <d v="2015-07-03T00:00:00"/>
    <n v="159"/>
    <n v="261"/>
    <n v="102"/>
    <n v="47"/>
    <n v="12267"/>
    <n v="0.06"/>
    <n v="736.02"/>
    <n v="11530.98"/>
    <n v="50"/>
    <n v="14070"/>
    <n v="29"/>
    <n v="6"/>
    <x v="1"/>
    <s v="NO"/>
    <x v="0"/>
    <s v="Venta Mala"/>
  </r>
  <r>
    <n v="1481791"/>
    <x v="280"/>
    <s v="Ritsa Hightower"/>
    <s v="1/160 Anzac Parade,Kensington"/>
    <s v="Sydney"/>
    <s v="NSW"/>
    <x v="1"/>
    <x v="1"/>
    <s v="No especificado"/>
    <s v="Lápices de colores DrawIt, juego de 48 colores"/>
    <x v="0"/>
    <s v="Caja pequeña"/>
    <x v="0"/>
    <d v="2014-10-15T00:00:00"/>
    <n v="2156"/>
    <n v="3655"/>
    <n v="1499"/>
    <n v="8"/>
    <n v="29240"/>
    <n v="0.06"/>
    <n v="1754.3999999999999"/>
    <n v="27485.599999999999"/>
    <n v="1389"/>
    <n v="928744"/>
    <n v="11"/>
    <n v="10"/>
    <x v="0"/>
    <s v="NO"/>
    <x v="0"/>
    <s v="Buena Venta"/>
  </r>
  <r>
    <n v="1481791"/>
    <x v="419"/>
    <s v="Duane Huffman"/>
    <s v="98 Holdsworth Street,Woollahra"/>
    <s v="Sydney"/>
    <s v="NSW"/>
    <x v="1"/>
    <x v="1"/>
    <s v="Alto"/>
    <s v="Marco de documentos de aluminio"/>
    <x v="0"/>
    <s v="Bolsa de envoltura"/>
    <x v="0"/>
    <d v="2013-12-31T00:00:00"/>
    <n v="550"/>
    <n v="1222"/>
    <n v="672"/>
    <n v="47"/>
    <n v="57434"/>
    <n v="0"/>
    <n v="0"/>
    <n v="57434"/>
    <n v="285"/>
    <n v="45955"/>
    <n v="30"/>
    <n v="12"/>
    <x v="2"/>
    <s v="NO"/>
    <x v="0"/>
    <s v="Venta Mala"/>
  </r>
  <r>
    <n v="1481791"/>
    <x v="26"/>
    <s v="Sandra Glassco"/>
    <s v="224A Gertrude St,Fitzroy"/>
    <s v="Melbourne"/>
    <s v="VIC"/>
    <x v="1"/>
    <x v="2"/>
    <s v="Bajo"/>
    <s v="Punzón alto de 3 agujeros"/>
    <x v="0"/>
    <s v="Paquete pequeño"/>
    <x v="0"/>
    <d v="2015-02-19T00:00:00"/>
    <n v="276"/>
    <n v="438"/>
    <n v="162"/>
    <n v="50"/>
    <n v="21900"/>
    <n v="0.08"/>
    <n v="1752"/>
    <n v="20148"/>
    <n v="621"/>
    <n v="4520"/>
    <n v="18"/>
    <n v="2"/>
    <x v="1"/>
    <s v="NO"/>
    <x v="1"/>
    <s v="Venta Mala"/>
  </r>
  <r>
    <n v="1481791"/>
    <x v="225"/>
    <s v="Victoria Pisteka"/>
    <s v="Westfield Sydney,Sydney"/>
    <s v="Sydney"/>
    <s v="NSW"/>
    <x v="3"/>
    <x v="1"/>
    <s v="Bajo"/>
    <s v="Smiths Bulldog Clip"/>
    <x v="0"/>
    <s v="Caja pequeña"/>
    <x v="0"/>
    <d v="2014-09-12T00:00:00"/>
    <n v="231"/>
    <n v="378"/>
    <n v="147"/>
    <n v="6"/>
    <n v="2268"/>
    <n v="0.04"/>
    <n v="90.72"/>
    <n v="2177.2800000000002"/>
    <n v="71"/>
    <n v="15969"/>
    <n v="10"/>
    <n v="9"/>
    <x v="0"/>
    <s v="NO"/>
    <x v="1"/>
    <s v="Venta Mala"/>
  </r>
  <r>
    <n v="1481791"/>
    <x v="225"/>
    <s v="Victoria Pisteka"/>
    <s v="Westfield Sydney,Sydney"/>
    <s v="Sydney"/>
    <s v="NSW"/>
    <x v="0"/>
    <x v="1"/>
    <s v="Alto"/>
    <s v="Smiths Bulldog Clip"/>
    <x v="0"/>
    <s v="Bolsa de envoltura"/>
    <x v="0"/>
    <d v="2014-09-12T00:00:00"/>
    <n v="231"/>
    <n v="378"/>
    <n v="147"/>
    <n v="2"/>
    <n v="756"/>
    <n v="0.04"/>
    <n v="30.240000000000002"/>
    <n v="725.76"/>
    <n v="71"/>
    <n v="15969"/>
    <n v="10"/>
    <n v="9"/>
    <x v="0"/>
    <s v="NO"/>
    <x v="0"/>
    <s v="Venta Mala"/>
  </r>
  <r>
    <n v="1481791"/>
    <x v="646"/>
    <s v="Alejandro Grove"/>
    <s v="155 Oxford Street,Darlinghurst"/>
    <s v="Sydney"/>
    <s v="NSW"/>
    <x v="1"/>
    <x v="7"/>
    <s v="No especificado"/>
    <s v="Smiths Bulldog Clip"/>
    <x v="0"/>
    <s v="Caja pequeña"/>
    <x v="0"/>
    <d v="2015-04-14T00:00:00"/>
    <n v="231"/>
    <n v="378"/>
    <n v="147"/>
    <n v="39"/>
    <n v="14742"/>
    <n v="0.03"/>
    <n v="442.26"/>
    <n v="14299.74"/>
    <n v="71"/>
    <n v="15969"/>
    <n v="13"/>
    <n v="4"/>
    <x v="1"/>
    <s v="NO"/>
    <x v="0"/>
    <s v="Venta Mala"/>
  </r>
  <r>
    <n v="1481791"/>
    <x v="189"/>
    <s v="Trudy Bell"/>
    <s v="Macquarie Centre Cnr Herring Road &amp; Waterloo Road,Macquarie Park"/>
    <s v="Sydney"/>
    <s v="NSW"/>
    <x v="3"/>
    <x v="5"/>
    <s v="No especificado"/>
    <s v="Tijeras Apex Box Cutter"/>
    <x v="0"/>
    <s v="Caja pequeña"/>
    <x v="0"/>
    <d v="2014-10-09T00:00:00"/>
    <n v="419"/>
    <n v="1023"/>
    <n v="604"/>
    <n v="42"/>
    <n v="42966"/>
    <n v="0"/>
    <n v="0"/>
    <n v="42966"/>
    <n v="468"/>
    <n v="35193"/>
    <n v="9"/>
    <n v="10"/>
    <x v="0"/>
    <s v="NO"/>
    <x v="1"/>
    <s v="Venta Mala"/>
  </r>
  <r>
    <n v="1481791"/>
    <x v="258"/>
    <s v="Michael Oakman"/>
    <s v="8 Rankins Lane ,Melbourne"/>
    <s v="Melbourne"/>
    <s v="VIC"/>
    <x v="2"/>
    <x v="2"/>
    <s v="Crítico"/>
    <s v="Juego de lápices de dibujo Pizazz"/>
    <x v="0"/>
    <s v="Paquete pequeño"/>
    <x v="0"/>
    <d v="2015-07-31T00:00:00"/>
    <n v="153"/>
    <n v="278"/>
    <n v="125"/>
    <n v="33"/>
    <n v="9174"/>
    <n v="0.05"/>
    <n v="458.70000000000005"/>
    <n v="8715.2999999999993"/>
    <n v="134"/>
    <n v="5320"/>
    <n v="27"/>
    <n v="7"/>
    <x v="1"/>
    <s v="NO"/>
    <x v="1"/>
    <s v="Venta Mala"/>
  </r>
  <r>
    <n v="1482156"/>
    <x v="295"/>
    <s v="Joy Smith"/>
    <s v="222 Barkly St,St Kilda"/>
    <s v="Melbourne"/>
    <s v="VIC"/>
    <x v="3"/>
    <x v="8"/>
    <s v="No especificado"/>
    <s v="Papel Pergamino Alto, Colores Surtidos"/>
    <x v="0"/>
    <s v="Caja pequeña"/>
    <x v="0"/>
    <d v="2013-12-21T00:00:00"/>
    <n v="459"/>
    <n v="728"/>
    <n v="269"/>
    <n v="29"/>
    <n v="21112"/>
    <n v="0.08"/>
    <n v="1688.96"/>
    <n v="19423.04"/>
    <n v="1115"/>
    <n v="95401"/>
    <n v="19"/>
    <n v="12"/>
    <x v="2"/>
    <s v="NO"/>
    <x v="0"/>
    <s v="Buena Venta"/>
  </r>
  <r>
    <n v="1482156"/>
    <x v="504"/>
    <s v="Jiel Smearn"/>
    <s v="224A Gertrude St,Fitzroy"/>
    <s v="Melbourne"/>
    <s v="VIC"/>
    <x v="1"/>
    <x v="2"/>
    <s v="Medio"/>
    <s v="Cubos de Memo Alto"/>
    <x v="0"/>
    <s v="Bolsa de envoltura"/>
    <x v="0"/>
    <d v="2013-08-01T00:00:00"/>
    <n v="332"/>
    <n v="518"/>
    <n v="186"/>
    <n v="2"/>
    <n v="1036"/>
    <n v="0.01"/>
    <n v="10.36"/>
    <n v="1025.6400000000001"/>
    <n v="204"/>
    <n v="10924"/>
    <n v="28"/>
    <n v="8"/>
    <x v="2"/>
    <s v="NO"/>
    <x v="0"/>
    <s v="Venta Mala"/>
  </r>
  <r>
    <n v="1482187"/>
    <x v="445"/>
    <s v="Miran Jacobs"/>
    <s v="224A Gertrude St,Fitzroy"/>
    <s v="Melbourne"/>
    <s v="VIC"/>
    <x v="1"/>
    <x v="2"/>
    <s v="Alto"/>
    <s v="Afilador de barriles"/>
    <x v="0"/>
    <s v="Caja pequeña"/>
    <x v="0"/>
    <d v="2013-03-13T00:00:00"/>
    <n v="146"/>
    <n v="357"/>
    <n v="211"/>
    <n v="24"/>
    <n v="8568"/>
    <n v="7.0000000000000007E-2"/>
    <n v="599.7600000000001"/>
    <n v="7968.24"/>
    <n v="417"/>
    <n v="6453"/>
    <n v="13"/>
    <n v="3"/>
    <x v="2"/>
    <s v="NO"/>
    <x v="1"/>
    <s v="Venta Mala"/>
  </r>
  <r>
    <n v="1482521"/>
    <x v="399"/>
    <s v="Harold Dahlen"/>
    <s v="53-55 Liverpool St,Sydney"/>
    <s v="Sydney"/>
    <s v="NSW"/>
    <x v="3"/>
    <x v="0"/>
    <s v="Alto"/>
    <s v="Etiquetas Artisan 478"/>
    <x v="0"/>
    <s v="Caja pequeña"/>
    <x v="0"/>
    <d v="2014-04-09T00:00:00"/>
    <n v="314"/>
    <n v="491"/>
    <n v="177"/>
    <n v="35"/>
    <n v="17185"/>
    <n v="0.03"/>
    <n v="515.54999999999995"/>
    <n v="16669.45"/>
    <n v="50"/>
    <n v="15693"/>
    <n v="7"/>
    <n v="4"/>
    <x v="0"/>
    <s v="NO"/>
    <x v="0"/>
    <s v="Venta Mala"/>
  </r>
  <r>
    <n v="1482521"/>
    <x v="603"/>
    <s v="Carl Jackson"/>
    <s v="6 Mary St,Newtown"/>
    <s v="Sydney"/>
    <s v="NSW"/>
    <x v="1"/>
    <x v="7"/>
    <s v="Crítico"/>
    <s v="Etiquetas Artisan 487"/>
    <x v="0"/>
    <s v="Bolsa de envoltura"/>
    <x v="0"/>
    <d v="2015-07-26T00:00:00"/>
    <n v="229"/>
    <n v="369"/>
    <n v="140"/>
    <n v="16"/>
    <n v="5904"/>
    <n v="0.09"/>
    <n v="531.36"/>
    <n v="5372.64"/>
    <n v="50"/>
    <n v="14219"/>
    <n v="26"/>
    <n v="7"/>
    <x v="1"/>
    <s v="NO"/>
    <x v="0"/>
    <s v="Venta Mala"/>
  </r>
  <r>
    <n v="1482521"/>
    <x v="293"/>
    <s v="Joseph Airdo"/>
    <s v="Westfield Sydney,Sydney"/>
    <s v="Sydney"/>
    <s v="NSW"/>
    <x v="0"/>
    <x v="1"/>
    <s v="Crítico"/>
    <s v="Etiquetas Artisan 488"/>
    <x v="0"/>
    <s v="Bolsa de envoltura"/>
    <x v="0"/>
    <d v="2015-06-30T00:00:00"/>
    <n v="229"/>
    <n v="369"/>
    <n v="140"/>
    <n v="17"/>
    <n v="6273"/>
    <n v="0.02"/>
    <n v="125.46000000000001"/>
    <n v="6147.54"/>
    <n v="50"/>
    <n v="13105"/>
    <n v="28"/>
    <n v="6"/>
    <x v="1"/>
    <s v="NO"/>
    <x v="1"/>
    <s v="Venta Mala"/>
  </r>
  <r>
    <n v="1482521"/>
    <x v="225"/>
    <s v="Victoria Pisteka"/>
    <s v="Westfield Sydney,Sydney"/>
    <s v="Sydney"/>
    <s v="NSW"/>
    <x v="1"/>
    <x v="1"/>
    <s v="Bajo"/>
    <s v="Etiquetas Artisan 487"/>
    <x v="0"/>
    <s v="Bolsa de envoltura"/>
    <x v="0"/>
    <d v="2014-09-12T00:00:00"/>
    <n v="229"/>
    <n v="369"/>
    <n v="140"/>
    <n v="31"/>
    <n v="11439"/>
    <n v="0.02"/>
    <n v="228.78"/>
    <n v="11210.22"/>
    <n v="50"/>
    <n v="15969"/>
    <n v="10"/>
    <n v="9"/>
    <x v="0"/>
    <s v="NO"/>
    <x v="0"/>
    <s v="Venta Mala"/>
  </r>
  <r>
    <n v="1482886"/>
    <x v="168"/>
    <s v="Pauline Webber"/>
    <s v="499-501 Lygon Street,Carlton North"/>
    <s v="Melbourne"/>
    <s v="VIC"/>
    <x v="2"/>
    <x v="8"/>
    <s v="No especificado"/>
    <s v="Carpetas económicas"/>
    <x v="0"/>
    <s v="Bolsa de envoltura"/>
    <x v="1"/>
    <d v="2013-07-17T00:00:00"/>
    <n v="133"/>
    <n v="208"/>
    <n v="75"/>
    <n v="47"/>
    <n v="9776"/>
    <n v="0.04"/>
    <n v="391.04"/>
    <n v="9384.9599999999991"/>
    <n v="149"/>
    <n v="16877"/>
    <n v="17"/>
    <n v="7"/>
    <x v="2"/>
    <s v="NO"/>
    <x v="1"/>
    <s v="Venta Mala"/>
  </r>
  <r>
    <n v="1482886"/>
    <x v="647"/>
    <s v="Karen Ferguson"/>
    <s v="1-2/299 Sussex St,Sydney"/>
    <s v="Sydney"/>
    <s v="NSW"/>
    <x v="3"/>
    <x v="6"/>
    <s v="Alto"/>
    <s v="Juego de lápices de color PastelOcean"/>
    <x v="0"/>
    <s v="Bolsa de envoltura"/>
    <x v="0"/>
    <d v="2015-07-04T00:00:00"/>
    <n v="1111"/>
    <n v="1984"/>
    <n v="873"/>
    <n v="23"/>
    <n v="45632"/>
    <n v="0.06"/>
    <n v="2737.92"/>
    <n v="42894.080000000002"/>
    <n v="410"/>
    <n v="2295"/>
    <n v="2"/>
    <n v="7"/>
    <x v="1"/>
    <s v="NO"/>
    <x v="1"/>
    <s v="Venta Mala"/>
  </r>
  <r>
    <n v="1482886"/>
    <x v="537"/>
    <s v="Vicky Freymann"/>
    <s v="501 George St,Sydney"/>
    <s v="Sydney"/>
    <s v="NSW"/>
    <x v="2"/>
    <x v="7"/>
    <s v="Alto"/>
    <s v="Sobres estándar de Smiths"/>
    <x v="0"/>
    <s v="Caja pequeña"/>
    <x v="0"/>
    <d v="2014-10-19T00:00:00"/>
    <n v="352"/>
    <n v="568"/>
    <n v="216"/>
    <n v="42"/>
    <n v="23856"/>
    <n v="0.01"/>
    <n v="238.56"/>
    <n v="23617.439999999999"/>
    <n v="139"/>
    <n v="4573"/>
    <n v="15"/>
    <n v="10"/>
    <x v="0"/>
    <s v="NO"/>
    <x v="0"/>
    <s v="Venta Mala"/>
  </r>
  <r>
    <n v="1483252"/>
    <x v="239"/>
    <s v="Ritsa Hightower"/>
    <s v="1/160 Anzac Parade,Kensington"/>
    <s v="Sydney"/>
    <s v="NSW"/>
    <x v="3"/>
    <x v="1"/>
    <s v="Bajo"/>
    <s v="Bandas elásticas embolsadas"/>
    <x v="0"/>
    <s v="Bolsa de envoltura"/>
    <x v="0"/>
    <d v="2014-12-05T00:00:00"/>
    <n v="24"/>
    <n v="126"/>
    <n v="102"/>
    <n v="48"/>
    <n v="6048"/>
    <n v="0.01"/>
    <n v="60.480000000000004"/>
    <n v="5987.52"/>
    <n v="70"/>
    <n v="3375"/>
    <n v="1"/>
    <n v="12"/>
    <x v="0"/>
    <s v="NO"/>
    <x v="0"/>
    <s v="Venta Mala"/>
  </r>
  <r>
    <n v="1483252"/>
    <x v="463"/>
    <s v="Pete Armstrong"/>
    <s v="506 Swan Street,Richmond"/>
    <s v="Melbourne"/>
    <s v="VIC"/>
    <x v="1"/>
    <x v="2"/>
    <s v="No especificado"/>
    <s v="Alto Perma 2700 Cajones de almacenamiento apilables"/>
    <x v="0"/>
    <s v="Caja pequeña"/>
    <x v="0"/>
    <d v="2014-11-07T00:00:00"/>
    <n v="892"/>
    <n v="2974"/>
    <n v="2082"/>
    <n v="15"/>
    <n v="44610"/>
    <n v="0.01"/>
    <n v="446.1"/>
    <n v="44163.9"/>
    <n v="664"/>
    <n v="33925"/>
    <n v="3"/>
    <n v="11"/>
    <x v="0"/>
    <s v="NO"/>
    <x v="0"/>
    <s v="Venta Mala"/>
  </r>
  <r>
    <n v="1483617"/>
    <x v="219"/>
    <s v="Bord Bath"/>
    <s v="120 Hardware St,Melbourne"/>
    <s v="Melbourne"/>
    <s v="VIC"/>
    <x v="1"/>
    <x v="2"/>
    <s v="Medio"/>
    <s v="Teclado Beekin de 105 teclas negro"/>
    <x v="1"/>
    <s v="Caja pequeña"/>
    <x v="0"/>
    <d v="2013-09-24T00:00:00"/>
    <n v="639"/>
    <n v="1998"/>
    <n v="1359"/>
    <n v="39"/>
    <n v="77922"/>
    <n v="0.05"/>
    <n v="3896.1000000000004"/>
    <n v="74025.899999999994"/>
    <n v="400"/>
    <n v="40507"/>
    <n v="23"/>
    <n v="9"/>
    <x v="2"/>
    <s v="NO"/>
    <x v="1"/>
    <s v="Venta Mala"/>
  </r>
  <r>
    <n v="1483617"/>
    <x v="249"/>
    <s v="Thais Sissman"/>
    <s v="53-55 Liverpool St,Sydney"/>
    <s v="Sydney"/>
    <s v="NSW"/>
    <x v="2"/>
    <x v="0"/>
    <s v="No especificado"/>
    <s v="Etiquetas de carpeta de archivos artesanales"/>
    <x v="0"/>
    <s v="Caja pequeña"/>
    <x v="0"/>
    <d v="2015-03-18T00:00:00"/>
    <n v="184"/>
    <n v="288"/>
    <n v="104"/>
    <n v="6"/>
    <n v="1728"/>
    <n v="0.02"/>
    <n v="34.56"/>
    <n v="1693.44"/>
    <n v="533"/>
    <n v="4043"/>
    <n v="18"/>
    <n v="3"/>
    <x v="1"/>
    <s v="NO"/>
    <x v="1"/>
    <s v="Venta Mala"/>
  </r>
  <r>
    <n v="1483982"/>
    <x v="442"/>
    <s v="Michelle Moray"/>
    <s v="310 Wattle St,Ultimo"/>
    <s v="Sydney"/>
    <s v="NSW"/>
    <x v="1"/>
    <x v="6"/>
    <s v="Crítico"/>
    <s v="Tijeras rectas Apex"/>
    <x v="0"/>
    <s v="Bolsa de envoltura"/>
    <x v="1"/>
    <d v="2015-05-12T00:00:00"/>
    <n v="519"/>
    <n v="1298"/>
    <n v="779"/>
    <n v="37"/>
    <n v="48026"/>
    <n v="0.03"/>
    <n v="1440.78"/>
    <n v="46585.22"/>
    <n v="314"/>
    <n v="26851"/>
    <n v="8"/>
    <n v="5"/>
    <x v="1"/>
    <s v="NO"/>
    <x v="0"/>
    <s v="Venta Mala"/>
  </r>
  <r>
    <n v="1483982"/>
    <x v="442"/>
    <s v="Michelle Moray"/>
    <s v="310 Wattle St,Ultimo"/>
    <s v="Sydney"/>
    <s v="NSW"/>
    <x v="0"/>
    <x v="6"/>
    <s v="Bajo"/>
    <s v="Libro de mensajes, un formulario por página"/>
    <x v="0"/>
    <s v="Bolsa de envoltura"/>
    <x v="0"/>
    <d v="2015-05-12T00:00:00"/>
    <n v="241"/>
    <n v="371"/>
    <n v="130"/>
    <n v="8"/>
    <n v="2968"/>
    <n v="0.06"/>
    <n v="178.07999999999998"/>
    <n v="2789.92"/>
    <n v="193"/>
    <n v="6548"/>
    <n v="8"/>
    <n v="5"/>
    <x v="1"/>
    <s v="NO"/>
    <x v="0"/>
    <s v="Venta Mala"/>
  </r>
  <r>
    <n v="1483982"/>
    <x v="242"/>
    <s v="Toby Knight"/>
    <s v="Crown Complex,Southbank"/>
    <s v="Melbourne"/>
    <s v="VIC"/>
    <x v="2"/>
    <x v="2"/>
    <s v="Medio"/>
    <s v="Carpeta Artisan Legal de 4 Anillas"/>
    <x v="0"/>
    <s v="Bolsa de envoltura"/>
    <x v="0"/>
    <d v="2013-10-29T00:00:00"/>
    <n v="1364"/>
    <n v="2098"/>
    <n v="734"/>
    <n v="48"/>
    <n v="100704"/>
    <n v="7.0000000000000007E-2"/>
    <n v="7049.2800000000007"/>
    <n v="93654.720000000001"/>
    <n v="149"/>
    <n v="38183"/>
    <n v="28"/>
    <n v="10"/>
    <x v="2"/>
    <s v="NO"/>
    <x v="0"/>
    <s v="Venta Mala"/>
  </r>
  <r>
    <n v="1483982"/>
    <x v="96"/>
    <s v="Cindy Schnelling"/>
    <s v="240-242 Johnston Street,Fitzroy"/>
    <s v="Melbourne"/>
    <s v="VIC"/>
    <x v="1"/>
    <x v="2"/>
    <s v="Medio"/>
    <s v="Carpetas de 3 anillos de uso general de Smiths"/>
    <x v="1"/>
    <s v="Caja pequeña"/>
    <x v="0"/>
    <d v="2015-05-31T00:00:00"/>
    <n v="118"/>
    <n v="188"/>
    <n v="70"/>
    <n v="7"/>
    <n v="1316"/>
    <n v="0.01"/>
    <n v="13.16"/>
    <n v="1302.8399999999999"/>
    <n v="149"/>
    <n v="5046"/>
    <n v="29"/>
    <n v="5"/>
    <x v="1"/>
    <s v="NO"/>
    <x v="1"/>
    <s v="Venta Mala"/>
  </r>
  <r>
    <n v="1484347"/>
    <x v="106"/>
    <s v="Yana Sorensen"/>
    <s v="53-55 Liverpool St,Sydney"/>
    <s v="Sydney"/>
    <s v="NSW"/>
    <x v="2"/>
    <x v="0"/>
    <s v="Alto"/>
    <s v="Tijeras rectas Apex"/>
    <x v="0"/>
    <s v="Bolsa de envoltura"/>
    <x v="1"/>
    <d v="2014-02-20T00:00:00"/>
    <n v="519"/>
    <n v="1298"/>
    <n v="779"/>
    <n v="46"/>
    <n v="59708"/>
    <n v="0"/>
    <n v="0"/>
    <n v="59708"/>
    <n v="314"/>
    <n v="24965"/>
    <n v="15"/>
    <n v="2"/>
    <x v="0"/>
    <s v="NO"/>
    <x v="0"/>
    <s v="Venta Mala"/>
  </r>
  <r>
    <n v="1484347"/>
    <x v="207"/>
    <s v="Sean ODonnell"/>
    <s v="541 Church St ,Richmond"/>
    <s v="Melbourne"/>
    <s v="VIC"/>
    <x v="3"/>
    <x v="8"/>
    <s v="Alto"/>
    <s v="Iluminadores artesanales Arcent"/>
    <x v="0"/>
    <s v="Caja pequeña"/>
    <x v="0"/>
    <d v="2015-06-15T00:00:00"/>
    <n v="375"/>
    <n v="708"/>
    <n v="333"/>
    <n v="3"/>
    <n v="2124"/>
    <n v="0"/>
    <n v="0"/>
    <n v="2124"/>
    <n v="235"/>
    <n v="6547"/>
    <n v="14"/>
    <n v="6"/>
    <x v="1"/>
    <s v="NO"/>
    <x v="0"/>
    <s v="Venta Mala"/>
  </r>
  <r>
    <n v="1484347"/>
    <x v="229"/>
    <s v="Patrick Ryan"/>
    <s v="Cnr Williams Road &amp; Lechlade Ave,South Yarra"/>
    <s v="Melbourne"/>
    <s v="VIC"/>
    <x v="1"/>
    <x v="8"/>
    <s v="Alto"/>
    <s v="Rotuladores fluorescentes artesanales de estilo de escritorio de alto litro"/>
    <x v="0"/>
    <s v="Caja pequeña"/>
    <x v="0"/>
    <d v="2015-07-05T00:00:00"/>
    <n v="175"/>
    <n v="338"/>
    <n v="162"/>
    <n v="25"/>
    <n v="8450"/>
    <n v="0.03"/>
    <n v="253.5"/>
    <n v="8196.5"/>
    <n v="75"/>
    <n v="6547"/>
    <n v="4"/>
    <n v="7"/>
    <x v="1"/>
    <s v="NO"/>
    <x v="1"/>
    <s v="Venta Mala"/>
  </r>
  <r>
    <n v="1484713"/>
    <x v="458"/>
    <s v="Larry Tron"/>
    <s v="4A Lyons St,Strathfield"/>
    <s v="Sydney"/>
    <s v="NSW"/>
    <x v="3"/>
    <x v="0"/>
    <s v="No especificado"/>
    <s v="Contestador automático digital 1726"/>
    <x v="0"/>
    <s v="Caja pequeña"/>
    <x v="0"/>
    <d v="2015-07-07T00:00:00"/>
    <n v="882"/>
    <n v="2099"/>
    <n v="1217"/>
    <n v="33"/>
    <n v="69267"/>
    <n v="0.09"/>
    <n v="6234.03"/>
    <n v="63032.97"/>
    <n v="481"/>
    <n v="97161"/>
    <n v="5"/>
    <n v="7"/>
    <x v="1"/>
    <s v="NO"/>
    <x v="0"/>
    <s v="Buena Venta"/>
  </r>
  <r>
    <n v="1484713"/>
    <x v="458"/>
    <s v="Larry Tron"/>
    <s v="4A Lyons St,Strathfield"/>
    <s v="Sydney"/>
    <s v="NSW"/>
    <x v="1"/>
    <x v="0"/>
    <s v="Medio"/>
    <s v="Contestador automático digital 1726"/>
    <x v="0"/>
    <s v="Caja pequeña"/>
    <x v="0"/>
    <d v="2015-07-07T00:00:00"/>
    <n v="882"/>
    <n v="2099"/>
    <n v="1217"/>
    <n v="27"/>
    <n v="56673"/>
    <n v="0.04"/>
    <n v="2266.92"/>
    <n v="54406.080000000002"/>
    <n v="481"/>
    <n v="97161"/>
    <n v="5"/>
    <n v="7"/>
    <x v="1"/>
    <s v="NO"/>
    <x v="0"/>
    <s v="Buena Venta"/>
  </r>
  <r>
    <n v="1484713"/>
    <x v="458"/>
    <s v="Larry Tron"/>
    <s v="4A Lyons St,Strathfield"/>
    <s v="Sydney"/>
    <s v="NSW"/>
    <x v="1"/>
    <x v="0"/>
    <s v="Medio"/>
    <s v="Contestador automático digital 1726"/>
    <x v="1"/>
    <s v="Caja pequeña"/>
    <x v="0"/>
    <d v="2015-07-07T00:00:00"/>
    <n v="882"/>
    <n v="2099"/>
    <n v="1217"/>
    <n v="14"/>
    <n v="29386"/>
    <n v="0.05"/>
    <n v="1469.3000000000002"/>
    <n v="27916.7"/>
    <n v="481"/>
    <n v="97161"/>
    <n v="5"/>
    <n v="7"/>
    <x v="1"/>
    <s v="NO"/>
    <x v="0"/>
    <s v="Buena Venta"/>
  </r>
  <r>
    <n v="1484713"/>
    <x v="36"/>
    <s v="Nick Zandusky"/>
    <s v="224A Gertrude St,Fitzroy"/>
    <s v="Melbourne"/>
    <s v="VIC"/>
    <x v="2"/>
    <x v="2"/>
    <s v="Medio"/>
    <s v="Sacapuntas Smiths SlimLine"/>
    <x v="0"/>
    <s v="Bolsa de envoltura"/>
    <x v="0"/>
    <d v="2013-07-30T00:00:00"/>
    <n v="479"/>
    <n v="1197"/>
    <n v="718"/>
    <n v="38"/>
    <n v="45486"/>
    <n v="0.03"/>
    <n v="1364.58"/>
    <n v="44121.42"/>
    <n v="581"/>
    <n v="10770"/>
    <n v="29"/>
    <n v="7"/>
    <x v="2"/>
    <s v="NO"/>
    <x v="0"/>
    <s v="Venta Mala"/>
  </r>
  <r>
    <n v="1484713"/>
    <x v="458"/>
    <s v="Larry Tron"/>
    <s v="4A Lyons St,Strathfield"/>
    <s v="Sydney"/>
    <s v="NSW"/>
    <x v="2"/>
    <x v="0"/>
    <s v="Alto"/>
    <s v="Contestador automático digital 1726"/>
    <x v="1"/>
    <s v="Paquete pequeño"/>
    <x v="0"/>
    <d v="2015-07-07T00:00:00"/>
    <n v="882"/>
    <n v="2099"/>
    <n v="1217"/>
    <n v="10"/>
    <n v="20990"/>
    <n v="0.01"/>
    <n v="209.9"/>
    <n v="20780.099999999999"/>
    <n v="481"/>
    <n v="97161"/>
    <n v="5"/>
    <n v="7"/>
    <x v="1"/>
    <s v="NO"/>
    <x v="1"/>
    <s v="Venta Mala"/>
  </r>
  <r>
    <n v="1484713"/>
    <x v="299"/>
    <s v="John Dryer"/>
    <s v="8 Rankins Lane ,Melbourne"/>
    <s v="Melbourne"/>
    <s v="VIC"/>
    <x v="1"/>
    <x v="2"/>
    <s v="Bajo"/>
    <s v="Iluminador fluorescente Artisan Hi-Liter Comfort Grip, tinta amarilla"/>
    <x v="0"/>
    <s v="Bolsa de envoltura"/>
    <x v="1"/>
    <d v="2013-10-02T00:00:00"/>
    <n v="192"/>
    <n v="326"/>
    <n v="134"/>
    <n v="19"/>
    <n v="6194"/>
    <n v="0"/>
    <n v="0"/>
    <n v="6194"/>
    <n v="186"/>
    <n v="7051"/>
    <n v="1"/>
    <n v="10"/>
    <x v="2"/>
    <s v="NO"/>
    <x v="0"/>
    <s v="Venta Mala"/>
  </r>
  <r>
    <n v="1484713"/>
    <x v="458"/>
    <s v="Larry Tron"/>
    <s v="4A Lyons St,Strathfield"/>
    <s v="Sydney"/>
    <s v="NSW"/>
    <x v="1"/>
    <x v="0"/>
    <s v="No especificado"/>
    <s v="Contestador automático digital 1726"/>
    <x v="0"/>
    <s v="Caja pequeña"/>
    <x v="0"/>
    <d v="2015-07-07T00:00:00"/>
    <n v="882"/>
    <n v="2099"/>
    <n v="1217"/>
    <n v="1"/>
    <n v="2099"/>
    <n v="0.04"/>
    <n v="83.960000000000008"/>
    <n v="2015.04"/>
    <n v="481"/>
    <n v="97161"/>
    <n v="5"/>
    <n v="7"/>
    <x v="1"/>
    <s v="NO"/>
    <x v="1"/>
    <s v="Venta Mala"/>
  </r>
  <r>
    <n v="1484713"/>
    <x v="458"/>
    <s v="Larry Tron"/>
    <s v="4A Lyons St,Strathfield"/>
    <s v="Sydney"/>
    <s v="NSW"/>
    <x v="3"/>
    <x v="0"/>
    <s v="Alto"/>
    <s v="Contestador automático digital 1726"/>
    <x v="1"/>
    <s v="Paquete pequeño"/>
    <x v="0"/>
    <d v="2015-07-07T00:00:00"/>
    <n v="882"/>
    <n v="2099"/>
    <n v="1217"/>
    <n v="47"/>
    <n v="98653"/>
    <n v="7.0000000000000007E-2"/>
    <n v="6905.7100000000009"/>
    <n v="91747.29"/>
    <n v="481"/>
    <n v="97161"/>
    <n v="5"/>
    <n v="7"/>
    <x v="1"/>
    <s v="NO"/>
    <x v="0"/>
    <s v="Buena Venta"/>
  </r>
  <r>
    <n v="1484713"/>
    <x v="352"/>
    <s v="Tim Taslimi"/>
    <s v="188 Pitt Street,Sydney"/>
    <s v="Sydney"/>
    <s v="NSW"/>
    <x v="1"/>
    <x v="0"/>
    <s v="Crítico"/>
    <s v="Contestador automático digital 1726"/>
    <x v="0"/>
    <s v="Bolsa de envoltura"/>
    <x v="0"/>
    <d v="2014-12-28T00:00:00"/>
    <n v="882"/>
    <n v="2099"/>
    <n v="1217"/>
    <n v="29"/>
    <n v="60871"/>
    <n v="7.0000000000000007E-2"/>
    <n v="4260.97"/>
    <n v="56610.03"/>
    <n v="481"/>
    <n v="97132"/>
    <n v="28"/>
    <n v="12"/>
    <x v="0"/>
    <s v="NO"/>
    <x v="0"/>
    <s v="Buena Venta"/>
  </r>
  <r>
    <n v="1484713"/>
    <x v="458"/>
    <s v="Larry Tron"/>
    <s v="4A Lyons St,Strathfield"/>
    <s v="Sydney"/>
    <s v="NSW"/>
    <x v="1"/>
    <x v="0"/>
    <s v="Bajo"/>
    <s v="Contestador automático digital 1726"/>
    <x v="0"/>
    <s v="Bolsa de envoltura"/>
    <x v="0"/>
    <d v="2015-07-07T00:00:00"/>
    <n v="882"/>
    <n v="2099"/>
    <n v="1217"/>
    <n v="15"/>
    <n v="31485"/>
    <n v="0.03"/>
    <n v="944.55"/>
    <n v="30540.45"/>
    <n v="481"/>
    <n v="97161"/>
    <n v="5"/>
    <n v="7"/>
    <x v="1"/>
    <s v="NO"/>
    <x v="1"/>
    <s v="Venta Mala"/>
  </r>
  <r>
    <n v="1484713"/>
    <x v="458"/>
    <s v="Larry Tron"/>
    <s v="4A Lyons St,Strathfield"/>
    <s v="Sydney"/>
    <s v="NSW"/>
    <x v="3"/>
    <x v="0"/>
    <s v="Medio"/>
    <s v="Contestador automático digital 1726"/>
    <x v="1"/>
    <s v="Caja pequeña"/>
    <x v="1"/>
    <d v="2015-07-07T00:00:00"/>
    <n v="882"/>
    <n v="2099"/>
    <n v="1217"/>
    <n v="28"/>
    <n v="58772"/>
    <n v="0.05"/>
    <n v="2938.6000000000004"/>
    <n v="55833.4"/>
    <n v="481"/>
    <n v="97165"/>
    <n v="5"/>
    <n v="7"/>
    <x v="1"/>
    <s v="NO"/>
    <x v="0"/>
    <s v="Buena Venta"/>
  </r>
  <r>
    <n v="1485443"/>
    <x v="648"/>
    <s v="Julia Dunbar"/>
    <s v="Qantas Domestic Terminal,Mascot"/>
    <s v="Sydney"/>
    <s v="NSW"/>
    <x v="3"/>
    <x v="3"/>
    <s v="Bajo"/>
    <s v="Bolsillos de carpeta de poliéster artesanal"/>
    <x v="0"/>
    <s v="Bolsa de envoltura"/>
    <x v="0"/>
    <d v="2014-02-15T00:00:00"/>
    <n v="226"/>
    <n v="358"/>
    <n v="132"/>
    <n v="30"/>
    <n v="10740"/>
    <n v="0.01"/>
    <n v="107.4"/>
    <n v="10632.6"/>
    <n v="547"/>
    <n v="14478"/>
    <n v="8"/>
    <n v="2"/>
    <x v="0"/>
    <s v="NO"/>
    <x v="0"/>
    <s v="Venta Mala"/>
  </r>
  <r>
    <n v="1485443"/>
    <x v="649"/>
    <s v="Keith Dawkins"/>
    <s v="402 Argyle St,Moss Vale"/>
    <s v="Sydney"/>
    <s v="NSW"/>
    <x v="0"/>
    <x v="1"/>
    <s v="No especificado"/>
    <s v="Lámpara de trabajo polarizada 3Max con brazo de sujeción, gris claro"/>
    <x v="0"/>
    <s v="Paquete pequeño"/>
    <x v="0"/>
    <d v="2015-07-10T00:00:00"/>
    <n v="5616"/>
    <n v="13698"/>
    <n v="8082"/>
    <n v="34"/>
    <n v="465732"/>
    <n v="0"/>
    <n v="0"/>
    <n v="465732"/>
    <n v="2449"/>
    <n v="96417"/>
    <n v="9"/>
    <n v="7"/>
    <x v="1"/>
    <s v="SI"/>
    <x v="0"/>
    <s v="Buena Venta"/>
  </r>
  <r>
    <n v="1485443"/>
    <x v="649"/>
    <s v="Keith Dawkins"/>
    <s v="402 Argyle St,Moss Vale"/>
    <s v="Sydney"/>
    <s v="NSW"/>
    <x v="2"/>
    <x v="1"/>
    <s v="No especificado"/>
    <s v="Lámpara de trabajo polarizada 3Max con brazo de sujeción, gris claro"/>
    <x v="0"/>
    <s v="Caja pequeña"/>
    <x v="0"/>
    <d v="2015-07-10T00:00:00"/>
    <n v="5616"/>
    <n v="13698"/>
    <n v="8082"/>
    <n v="30"/>
    <n v="410940"/>
    <n v="0.01"/>
    <n v="4109.3999999999996"/>
    <n v="406830.6"/>
    <n v="2449"/>
    <n v="96417"/>
    <n v="9"/>
    <n v="7"/>
    <x v="1"/>
    <s v="SI"/>
    <x v="1"/>
    <s v="Venta Mala"/>
  </r>
  <r>
    <n v="1485808"/>
    <x v="524"/>
    <s v="Gene Hale"/>
    <s v="1/173-179 Bronte Rd,Waverley"/>
    <s v="Sydney"/>
    <s v="NSW"/>
    <x v="1"/>
    <x v="9"/>
    <s v="Crítico"/>
    <s v="Carpetas de 3 anillos de uso general de Smiths"/>
    <x v="0"/>
    <s v="Bolsa de envoltura"/>
    <x v="0"/>
    <d v="2014-07-24T00:00:00"/>
    <n v="118"/>
    <n v="188"/>
    <n v="70"/>
    <n v="27"/>
    <n v="5076"/>
    <n v="0.01"/>
    <n v="50.76"/>
    <n v="5025.24"/>
    <n v="149"/>
    <n v="4393"/>
    <n v="22"/>
    <n v="7"/>
    <x v="0"/>
    <s v="NO"/>
    <x v="0"/>
    <s v="Venta Mala"/>
  </r>
  <r>
    <n v="1486174"/>
    <x v="216"/>
    <s v="Bryan Spruell"/>
    <s v="1 John Street,Waterloo"/>
    <s v="Sydney"/>
    <s v="NSW"/>
    <x v="3"/>
    <x v="13"/>
    <s v="Medio"/>
    <s v="Beekin 6 Outlet Tira de Sobretensión Metálica"/>
    <x v="0"/>
    <s v="Bolsa de envoltura"/>
    <x v="0"/>
    <d v="2015-07-14T00:00:00"/>
    <n v="446"/>
    <n v="1089"/>
    <n v="643"/>
    <n v="19"/>
    <n v="20691"/>
    <n v="0.01"/>
    <n v="206.91"/>
    <n v="20484.09"/>
    <n v="450"/>
    <n v="2886"/>
    <n v="12"/>
    <n v="7"/>
    <x v="1"/>
    <s v="NO"/>
    <x v="0"/>
    <s v="Venta Mala"/>
  </r>
  <r>
    <n v="1486174"/>
    <x v="216"/>
    <s v="Bryan Spruell"/>
    <s v="1 John Street,Waterloo"/>
    <s v="Sydney"/>
    <s v="NSW"/>
    <x v="3"/>
    <x v="13"/>
    <s v="Bajo"/>
    <s v="Sobres reciclados kraft marrón"/>
    <x v="0"/>
    <s v="Caja pequeña"/>
    <x v="0"/>
    <d v="2015-07-14T00:00:00"/>
    <n v="1104"/>
    <n v="1698"/>
    <n v="594"/>
    <n v="4"/>
    <n v="6792"/>
    <n v="0.08"/>
    <n v="543.36"/>
    <n v="6248.64"/>
    <n v="1239"/>
    <n v="2786"/>
    <n v="12"/>
    <n v="7"/>
    <x v="1"/>
    <s v="NO"/>
    <x v="0"/>
    <s v="Venta Mala"/>
  </r>
  <r>
    <n v="1486174"/>
    <x v="216"/>
    <s v="Bryan Spruell"/>
    <s v="1 John Street,Waterloo"/>
    <s v="Sydney"/>
    <s v="NSW"/>
    <x v="1"/>
    <x v="13"/>
    <s v="No especificado"/>
    <s v="Sobres reciclados kraft marrón"/>
    <x v="0"/>
    <s v="Paquete pequeño"/>
    <x v="0"/>
    <d v="2015-07-14T00:00:00"/>
    <n v="1104"/>
    <n v="1698"/>
    <n v="594"/>
    <n v="2"/>
    <n v="3396"/>
    <n v="0.01"/>
    <n v="33.96"/>
    <n v="3362.04"/>
    <n v="1239"/>
    <n v="2886"/>
    <n v="12"/>
    <n v="7"/>
    <x v="1"/>
    <s v="NO"/>
    <x v="0"/>
    <s v="Venta Mala"/>
  </r>
  <r>
    <n v="1486174"/>
    <x v="216"/>
    <s v="Bryan Spruell"/>
    <s v="1 John Street,Waterloo"/>
    <s v="Sydney"/>
    <s v="NSW"/>
    <x v="1"/>
    <x v="13"/>
    <s v="Medio"/>
    <s v="Sobres reciclados kraft marrón"/>
    <x v="0"/>
    <s v="Bolsa de envoltura"/>
    <x v="0"/>
    <d v="2015-07-14T00:00:00"/>
    <n v="1104"/>
    <n v="1698"/>
    <n v="594"/>
    <n v="35"/>
    <n v="59430"/>
    <n v="0.06"/>
    <n v="3565.7999999999997"/>
    <n v="55864.2"/>
    <n v="1239"/>
    <n v="2886"/>
    <n v="12"/>
    <n v="7"/>
    <x v="1"/>
    <s v="NO"/>
    <x v="0"/>
    <s v="Venta Mala"/>
  </r>
  <r>
    <n v="1486174"/>
    <x v="216"/>
    <s v="Bryan Spruell"/>
    <s v="1 John Street,Waterloo"/>
    <s v="Sydney"/>
    <s v="NSW"/>
    <x v="2"/>
    <x v="13"/>
    <s v="Alto"/>
    <s v="Sobres reciclados kraft marrón"/>
    <x v="0"/>
    <s v="Caja pequeña"/>
    <x v="0"/>
    <d v="2015-07-14T00:00:00"/>
    <n v="1104"/>
    <n v="1698"/>
    <n v="594"/>
    <n v="42"/>
    <n v="71316"/>
    <n v="0"/>
    <n v="0"/>
    <n v="71316"/>
    <n v="1239"/>
    <n v="2886"/>
    <n v="12"/>
    <n v="7"/>
    <x v="1"/>
    <s v="NO"/>
    <x v="0"/>
    <s v="Venta Mala"/>
  </r>
  <r>
    <n v="1486174"/>
    <x v="216"/>
    <s v="Bryan Spruell"/>
    <s v="1 John Street,Waterloo"/>
    <s v="Sydney"/>
    <s v="NSW"/>
    <x v="1"/>
    <x v="13"/>
    <s v="Medio"/>
    <s v="Sobres reciclados kraft marrón"/>
    <x v="0"/>
    <s v="Bolsa de envoltura"/>
    <x v="0"/>
    <d v="2015-07-14T00:00:00"/>
    <n v="1104"/>
    <n v="1698"/>
    <n v="594"/>
    <n v="41"/>
    <n v="69618"/>
    <n v="0.03"/>
    <n v="2088.54"/>
    <n v="67529.460000000006"/>
    <n v="1239"/>
    <n v="2886"/>
    <n v="12"/>
    <n v="7"/>
    <x v="1"/>
    <s v="NO"/>
    <x v="0"/>
    <s v="Venta Mala"/>
  </r>
  <r>
    <n v="1486174"/>
    <x v="216"/>
    <s v="Bryan Spruell"/>
    <s v="1 John Street,Waterloo"/>
    <s v="Sydney"/>
    <s v="NSW"/>
    <x v="0"/>
    <x v="13"/>
    <s v="Medio"/>
    <s v="Sobres reciclados kraft marrón"/>
    <x v="0"/>
    <s v="Caja pequeña"/>
    <x v="1"/>
    <d v="2015-07-14T00:00:00"/>
    <n v="1104"/>
    <n v="1698"/>
    <n v="594"/>
    <n v="27"/>
    <n v="45846"/>
    <n v="0.01"/>
    <n v="458.46000000000004"/>
    <n v="45387.54"/>
    <n v="1239"/>
    <n v="2886"/>
    <n v="12"/>
    <n v="7"/>
    <x v="1"/>
    <s v="NO"/>
    <x v="0"/>
    <s v="Venta Mala"/>
  </r>
  <r>
    <n v="1486174"/>
    <x v="216"/>
    <s v="Bryan Spruell"/>
    <s v="1 John Street,Waterloo"/>
    <s v="Sydney"/>
    <s v="NSW"/>
    <x v="2"/>
    <x v="13"/>
    <s v="No especificado"/>
    <s v="Sobres reciclados kraft marrón"/>
    <x v="0"/>
    <s v="Caja pequeña"/>
    <x v="0"/>
    <d v="2015-07-14T00:00:00"/>
    <n v="1104"/>
    <n v="1698"/>
    <n v="594"/>
    <n v="37"/>
    <n v="62826"/>
    <n v="0.03"/>
    <n v="1884.78"/>
    <n v="60941.22"/>
    <n v="1239"/>
    <n v="2886"/>
    <n v="12"/>
    <n v="7"/>
    <x v="1"/>
    <s v="NO"/>
    <x v="0"/>
    <s v="Venta Mala"/>
  </r>
  <r>
    <n v="1486174"/>
    <x v="117"/>
    <s v="Todd Boyes"/>
    <s v="Westfield Miranda, 600 Kingsway,Miranda"/>
    <s v="Sydney"/>
    <s v="NSW"/>
    <x v="1"/>
    <x v="11"/>
    <s v="Crítico"/>
    <s v="Alto Perma 2700 Cajones de almacenamiento apilables"/>
    <x v="0"/>
    <s v="Caja pequeña"/>
    <x v="0"/>
    <d v="2014-12-29T00:00:00"/>
    <n v="892"/>
    <n v="2974"/>
    <n v="2082"/>
    <n v="24"/>
    <n v="71376"/>
    <n v="0.02"/>
    <n v="1427.52"/>
    <n v="69948.479999999996"/>
    <n v="664"/>
    <n v="51589"/>
    <n v="27"/>
    <n v="12"/>
    <x v="0"/>
    <s v="NO"/>
    <x v="0"/>
    <s v="Venta Mala"/>
  </r>
  <r>
    <n v="1486904"/>
    <x v="374"/>
    <s v="Deborah Brumfield"/>
    <s v="501 George St,Sydney"/>
    <s v="Sydney"/>
    <s v="NSW"/>
    <x v="3"/>
    <x v="7"/>
    <s v="No especificado"/>
    <s v="Alfileres de empuje de colores variados"/>
    <x v="1"/>
    <s v="Caja pequeña"/>
    <x v="1"/>
    <d v="2015-05-23T00:00:00"/>
    <n v="87"/>
    <n v="181"/>
    <n v="94"/>
    <n v="18"/>
    <n v="3258"/>
    <n v="0.01"/>
    <n v="32.58"/>
    <n v="3225.42"/>
    <n v="75"/>
    <n v="3533"/>
    <n v="24"/>
    <n v="5"/>
    <x v="1"/>
    <s v="NO"/>
    <x v="1"/>
    <s v="Venta Mala"/>
  </r>
  <r>
    <n v="1486904"/>
    <x v="195"/>
    <s v="Jennifer Patt"/>
    <s v="523 King St,Newtown"/>
    <s v="Sydney"/>
    <s v="NSW"/>
    <x v="0"/>
    <x v="6"/>
    <s v="Alto"/>
    <s v="Libro de registro de mensajes de voz por cable"/>
    <x v="0"/>
    <s v="Bolsa de envoltura"/>
    <x v="0"/>
    <d v="2013-08-22T00:00:00"/>
    <n v="290"/>
    <n v="476"/>
    <n v="186"/>
    <n v="7"/>
    <n v="3332"/>
    <n v="0.02"/>
    <n v="66.64"/>
    <n v="3265.36"/>
    <n v="88"/>
    <n v="26855"/>
    <n v="20"/>
    <n v="8"/>
    <x v="2"/>
    <s v="NO"/>
    <x v="1"/>
    <s v="Venta Mala"/>
  </r>
  <r>
    <n v="1487269"/>
    <x v="650"/>
    <s v="Giulietta Weimer"/>
    <s v="48 Albion St,Surry Hills"/>
    <s v="Sydney"/>
    <s v="NSW"/>
    <x v="0"/>
    <x v="1"/>
    <s v="Bajo"/>
    <s v="Etiquetas Artisan 481"/>
    <x v="0"/>
    <s v="Bolsa de envoltura"/>
    <x v="1"/>
    <d v="2016-12-23T00:00:00"/>
    <n v="194"/>
    <n v="308"/>
    <n v="114"/>
    <n v="40"/>
    <n v="12320"/>
    <n v="0.04"/>
    <n v="492.8"/>
    <n v="11827.2"/>
    <n v="99"/>
    <n v="3539"/>
    <n v="23"/>
    <n v="12"/>
    <x v="3"/>
    <s v="NO"/>
    <x v="1"/>
    <s v="Venta Mala"/>
  </r>
  <r>
    <n v="1487269"/>
    <x v="148"/>
    <s v="Allen Armold"/>
    <s v="224A Gertrude St,Fitzroy"/>
    <s v="Melbourne"/>
    <s v="VIC"/>
    <x v="3"/>
    <x v="2"/>
    <s v="Alto"/>
    <s v="Aglutinantes duraderos artesanales"/>
    <x v="0"/>
    <s v="Bolsa de envoltura"/>
    <x v="0"/>
    <d v="2015-05-22T00:00:00"/>
    <n v="184"/>
    <n v="288"/>
    <n v="104"/>
    <n v="12"/>
    <n v="3456"/>
    <n v="0.01"/>
    <n v="34.56"/>
    <n v="3421.44"/>
    <n v="149"/>
    <n v="4833"/>
    <n v="20"/>
    <n v="5"/>
    <x v="1"/>
    <s v="NO"/>
    <x v="1"/>
    <s v="Venta Mala"/>
  </r>
  <r>
    <n v="1487635"/>
    <x v="221"/>
    <s v="Barry Gonzalez"/>
    <s v="797 Botany Rd,Rosebery"/>
    <s v="Sydney"/>
    <s v="NSW"/>
    <x v="2"/>
    <x v="3"/>
    <s v="Bajo"/>
    <s v="Lápices de colores Lumi"/>
    <x v="0"/>
    <s v="Caja pequeña"/>
    <x v="0"/>
    <d v="2015-07-19T00:00:00"/>
    <n v="522"/>
    <n v="985"/>
    <n v="463"/>
    <n v="34"/>
    <n v="33490"/>
    <n v="0.03"/>
    <n v="1004.6999999999999"/>
    <n v="32485.3"/>
    <n v="482"/>
    <n v="19099"/>
    <n v="15"/>
    <n v="7"/>
    <x v="1"/>
    <s v="NO"/>
    <x v="0"/>
    <s v="Venta Mala"/>
  </r>
  <r>
    <n v="1487635"/>
    <x v="221"/>
    <s v="Lindsay Shagiari"/>
    <s v="5/250 Old Northern Road ,Castle Hill"/>
    <s v="Sydney"/>
    <s v="NSW"/>
    <x v="0"/>
    <x v="5"/>
    <s v="Bajo"/>
    <s v="Lápices de colores Lumi"/>
    <x v="0"/>
    <s v="Bolsa de envoltura"/>
    <x v="0"/>
    <d v="2015-07-19T00:00:00"/>
    <n v="522"/>
    <n v="985"/>
    <n v="463"/>
    <n v="40"/>
    <n v="39400"/>
    <n v="0.04"/>
    <n v="1576"/>
    <n v="37824"/>
    <n v="482"/>
    <n v="19099"/>
    <n v="15"/>
    <n v="7"/>
    <x v="1"/>
    <s v="NO"/>
    <x v="0"/>
    <s v="Venta Mala"/>
  </r>
  <r>
    <n v="1487635"/>
    <x v="647"/>
    <s v="Karen Ferguson"/>
    <s v="1-2/299 Sussex St,Sydney"/>
    <s v="Sydney"/>
    <s v="NSW"/>
    <x v="0"/>
    <x v="6"/>
    <s v="Alto"/>
    <s v="Lápices de colores Lumi"/>
    <x v="0"/>
    <s v="Bolsa de envoltura"/>
    <x v="0"/>
    <d v="2015-07-04T00:00:00"/>
    <n v="522"/>
    <n v="985"/>
    <n v="463"/>
    <n v="41"/>
    <n v="40385"/>
    <n v="0.02"/>
    <n v="807.7"/>
    <n v="39577.300000000003"/>
    <n v="482"/>
    <n v="19099"/>
    <n v="2"/>
    <n v="7"/>
    <x v="1"/>
    <s v="NO"/>
    <x v="0"/>
    <s v="Venta Mala"/>
  </r>
  <r>
    <n v="1487635"/>
    <x v="181"/>
    <s v="Tony Sayre"/>
    <s v="499-501 Lygon Street,Carlton North"/>
    <s v="Melbourne"/>
    <s v="VIC"/>
    <x v="1"/>
    <x v="8"/>
    <s v="Crítico"/>
    <s v="Marco de documentos de aluminio"/>
    <x v="0"/>
    <s v="Bolsa de envoltura"/>
    <x v="0"/>
    <d v="2013-08-13T00:00:00"/>
    <n v="550"/>
    <n v="1222"/>
    <n v="672"/>
    <n v="42"/>
    <n v="51324"/>
    <n v="7.0000000000000007E-2"/>
    <n v="3592.6800000000003"/>
    <n v="47731.32"/>
    <n v="285"/>
    <n v="8268"/>
    <n v="9"/>
    <n v="8"/>
    <x v="2"/>
    <s v="NO"/>
    <x v="0"/>
    <s v="Venta Mala"/>
  </r>
  <r>
    <n v="1488730"/>
    <x v="185"/>
    <s v="Roy Collins"/>
    <s v="Westfield Sydney,Sydney"/>
    <s v="Sydney"/>
    <s v="NSW"/>
    <x v="3"/>
    <x v="1"/>
    <s v="Alto"/>
    <s v="Sobres de colores"/>
    <x v="0"/>
    <s v="Bolsa de envoltura"/>
    <x v="0"/>
    <d v="2013-06-27T00:00:00"/>
    <n v="225"/>
    <n v="369"/>
    <n v="144"/>
    <n v="21"/>
    <n v="7749"/>
    <n v="0.03"/>
    <n v="232.47"/>
    <n v="7516.53"/>
    <n v="250"/>
    <n v="9599"/>
    <n v="26"/>
    <n v="6"/>
    <x v="2"/>
    <s v="NO"/>
    <x v="1"/>
    <s v="Venta Mala"/>
  </r>
  <r>
    <n v="1488730"/>
    <x v="411"/>
    <s v="Jack Lebron"/>
    <s v="180 High Street,Windsor"/>
    <s v="Melbourne"/>
    <s v="VIC"/>
    <x v="1"/>
    <x v="2"/>
    <s v="Alto"/>
    <s v="Carpetas colgantes artesanales"/>
    <x v="1"/>
    <s v="Caja pequeña"/>
    <x v="0"/>
    <d v="2015-07-31T00:00:00"/>
    <n v="365"/>
    <n v="598"/>
    <n v="233"/>
    <n v="36"/>
    <n v="21528"/>
    <n v="0"/>
    <n v="0"/>
    <n v="21528"/>
    <n v="149"/>
    <n v="14037"/>
    <n v="29"/>
    <n v="7"/>
    <x v="1"/>
    <s v="NO"/>
    <x v="1"/>
    <s v="Venta Mala"/>
  </r>
  <r>
    <n v="1489096"/>
    <x v="115"/>
    <s v="Cynthia Delaney"/>
    <s v="1/160 Anzac Parade,Kensington"/>
    <s v="Sydney"/>
    <s v="NSW"/>
    <x v="0"/>
    <x v="1"/>
    <s v="Alto"/>
    <s v="Tijeras de acero inoxidable preferidas de Apex"/>
    <x v="1"/>
    <s v="Caja pequeña"/>
    <x v="0"/>
    <d v="2015-07-20T00:00:00"/>
    <n v="250"/>
    <n v="568"/>
    <n v="318"/>
    <n v="23"/>
    <n v="13064"/>
    <n v="0.01"/>
    <n v="130.64000000000001"/>
    <n v="12933.36"/>
    <n v="360"/>
    <n v="11453"/>
    <n v="18"/>
    <n v="7"/>
    <x v="1"/>
    <s v="NO"/>
    <x v="0"/>
    <s v="Venta Mala"/>
  </r>
  <r>
    <n v="1489096"/>
    <x v="113"/>
    <s v="Grant Carroll"/>
    <s v="10 O'Connell St,Sydney"/>
    <s v="Sydney"/>
    <s v="NSW"/>
    <x v="1"/>
    <x v="6"/>
    <s v="Alto"/>
    <s v="Tijeras rectas Apex"/>
    <x v="1"/>
    <s v="Tambor Jumbo"/>
    <x v="2"/>
    <d v="2013-05-09T00:00:00"/>
    <n v="519"/>
    <n v="1298"/>
    <n v="779"/>
    <n v="12"/>
    <n v="15576"/>
    <n v="0.06"/>
    <n v="934.56"/>
    <n v="14641.44"/>
    <n v="314"/>
    <n v="65936"/>
    <n v="7"/>
    <n v="5"/>
    <x v="2"/>
    <s v="NO"/>
    <x v="0"/>
    <s v="Venta Mala"/>
  </r>
  <r>
    <n v="1489096"/>
    <x v="115"/>
    <s v="Cynthia Delaney"/>
    <s v="1/160 Anzac Parade,Kensington"/>
    <s v="Sydney"/>
    <s v="NSW"/>
    <x v="1"/>
    <x v="1"/>
    <s v="Crítico"/>
    <s v="Tijeras de acero inoxidable preferidas de Apex"/>
    <x v="0"/>
    <s v="Paquete pequeño"/>
    <x v="0"/>
    <d v="2015-07-20T00:00:00"/>
    <n v="250"/>
    <n v="568"/>
    <n v="318"/>
    <n v="43"/>
    <n v="24424"/>
    <n v="0.05"/>
    <n v="1221.2"/>
    <n v="23202.799999999999"/>
    <n v="360"/>
    <n v="11453"/>
    <n v="18"/>
    <n v="7"/>
    <x v="1"/>
    <s v="NO"/>
    <x v="0"/>
    <s v="Venta Mala"/>
  </r>
  <r>
    <n v="1489096"/>
    <x v="115"/>
    <s v="Cynthia Delaney"/>
    <s v="1/160 Anzac Parade,Kensington"/>
    <s v="Sydney"/>
    <s v="NSW"/>
    <x v="0"/>
    <x v="1"/>
    <s v="Medio"/>
    <s v="Tijeras de acero inoxidable preferidas de Apex"/>
    <x v="0"/>
    <s v="Paquete pequeño"/>
    <x v="1"/>
    <d v="2015-07-20T00:00:00"/>
    <n v="250"/>
    <n v="568"/>
    <n v="318"/>
    <n v="22"/>
    <n v="12496"/>
    <n v="7.0000000000000007E-2"/>
    <n v="874.72"/>
    <n v="11621.28"/>
    <n v="360"/>
    <n v="11453"/>
    <n v="18"/>
    <n v="7"/>
    <x v="1"/>
    <s v="NO"/>
    <x v="0"/>
    <s v="Venta Mala"/>
  </r>
  <r>
    <n v="1489461"/>
    <x v="300"/>
    <s v="Erica Bern"/>
    <s v="10 O'Connell St,Sydney"/>
    <s v="Sydney"/>
    <s v="NSW"/>
    <x v="1"/>
    <x v="6"/>
    <s v="Medio"/>
    <s v="Sobres tintados de seguridad"/>
    <x v="0"/>
    <s v="Caja pequeña"/>
    <x v="0"/>
    <d v="2015-06-23T00:00:00"/>
    <n v="489"/>
    <n v="764"/>
    <n v="275"/>
    <n v="25"/>
    <n v="19100"/>
    <n v="0.06"/>
    <n v="1146"/>
    <n v="17954"/>
    <n v="139"/>
    <n v="12671"/>
    <n v="21"/>
    <n v="6"/>
    <x v="1"/>
    <s v="NO"/>
    <x v="0"/>
    <s v="Venta Mala"/>
  </r>
  <r>
    <n v="1489461"/>
    <x v="141"/>
    <s v="Daniel Byrd"/>
    <s v="127 Liverpool St,Sydney"/>
    <s v="Sydney"/>
    <s v="NSW"/>
    <x v="3"/>
    <x v="7"/>
    <s v="Alto"/>
    <s v="Recortadoras de acero inoxidable de la serie ejecutiva de Apex Office"/>
    <x v="0"/>
    <s v="Caja pequeña"/>
    <x v="0"/>
    <d v="2014-06-30T00:00:00"/>
    <n v="351"/>
    <n v="857"/>
    <n v="506"/>
    <n v="48"/>
    <n v="41136"/>
    <n v="0.01"/>
    <n v="411.36"/>
    <n v="40724.639999999999"/>
    <n v="614"/>
    <n v="11453"/>
    <n v="29"/>
    <n v="6"/>
    <x v="0"/>
    <s v="NO"/>
    <x v="0"/>
    <s v="Venta Mala"/>
  </r>
  <r>
    <n v="1489461"/>
    <x v="625"/>
    <s v="Carlos Soltero"/>
    <s v="2/41B Elizabeth Bay Rd,Elizabeth Bay"/>
    <s v="Sydney"/>
    <s v="NSW"/>
    <x v="1"/>
    <x v="13"/>
    <s v="Crítico"/>
    <s v="Carpetas Angle-D con anillos de bloqueo, portaetiquetas"/>
    <x v="0"/>
    <s v="Bolsa de envoltura"/>
    <x v="0"/>
    <d v="2015-03-17T00:00:00"/>
    <n v="453"/>
    <n v="730"/>
    <n v="277"/>
    <n v="8"/>
    <n v="5840"/>
    <n v="0.04"/>
    <n v="233.6"/>
    <n v="5606.4"/>
    <n v="772"/>
    <n v="24355"/>
    <n v="15"/>
    <n v="3"/>
    <x v="1"/>
    <s v="NO"/>
    <x v="1"/>
    <s v="Venta Mala"/>
  </r>
  <r>
    <n v="1489826"/>
    <x v="258"/>
    <s v="Michael Oakman"/>
    <s v="8 Rankins Lane ,Melbourne"/>
    <s v="Melbourne"/>
    <s v="VIC"/>
    <x v="1"/>
    <x v="2"/>
    <s v="No especificado"/>
    <s v="Bolsillos de carpeta de poliéster artesanal"/>
    <x v="0"/>
    <s v="Bolsa de envoltura"/>
    <x v="0"/>
    <d v="2015-07-31T00:00:00"/>
    <n v="226"/>
    <n v="358"/>
    <n v="132"/>
    <n v="11"/>
    <n v="3938"/>
    <n v="0"/>
    <n v="0"/>
    <n v="3938"/>
    <n v="547"/>
    <n v="5327"/>
    <n v="27"/>
    <n v="7"/>
    <x v="1"/>
    <s v="NO"/>
    <x v="0"/>
    <s v="Venta Mala"/>
  </r>
  <r>
    <n v="1490191"/>
    <x v="424"/>
    <s v="Laura Armstrong"/>
    <s v="240-242 Johnston Street,Fitzroy"/>
    <s v="Melbourne"/>
    <s v="VIC"/>
    <x v="0"/>
    <x v="2"/>
    <s v="Medio"/>
    <s v="Postes de encuadernación"/>
    <x v="0"/>
    <s v="Caja pequeña"/>
    <x v="1"/>
    <d v="2015-07-20T00:00:00"/>
    <n v="350"/>
    <n v="574"/>
    <n v="224"/>
    <n v="9"/>
    <n v="5166"/>
    <n v="0.06"/>
    <n v="309.95999999999998"/>
    <n v="4856.04"/>
    <n v="501"/>
    <n v="22152"/>
    <n v="19"/>
    <n v="7"/>
    <x v="1"/>
    <s v="NO"/>
    <x v="1"/>
    <s v="Venta Mala"/>
  </r>
  <r>
    <n v="1490191"/>
    <x v="246"/>
    <s v="Logan Haushalter"/>
    <s v="222 Barkly St,St Kilda"/>
    <s v="Melbourne"/>
    <s v="VIC"/>
    <x v="3"/>
    <x v="8"/>
    <s v="Bajo"/>
    <s v="Postes de encuadernación"/>
    <x v="0"/>
    <s v="Bolsa de envoltura"/>
    <x v="0"/>
    <d v="2014-02-16T00:00:00"/>
    <n v="350"/>
    <n v="574"/>
    <n v="224"/>
    <n v="31"/>
    <n v="17794"/>
    <n v="7.0000000000000007E-2"/>
    <n v="1245.5800000000002"/>
    <n v="16548.419999999998"/>
    <n v="501"/>
    <n v="22152"/>
    <n v="7"/>
    <n v="2"/>
    <x v="0"/>
    <s v="NO"/>
    <x v="1"/>
    <s v="Venta Mala"/>
  </r>
  <r>
    <n v="1490191"/>
    <x v="446"/>
    <s v="Eleni McCrary"/>
    <s v="79 Elliott St,Balmain"/>
    <s v="Sydney"/>
    <s v="NSW"/>
    <x v="2"/>
    <x v="6"/>
    <s v="Alto"/>
    <s v="Carpetas Angle-D con anillos de bloqueo, portaetiquetas"/>
    <x v="0"/>
    <s v="Bolsa de envoltura"/>
    <x v="0"/>
    <d v="2015-08-28T00:00:00"/>
    <n v="453"/>
    <n v="730"/>
    <n v="277"/>
    <n v="33"/>
    <n v="24090"/>
    <n v="0.06"/>
    <n v="1445.3999999999999"/>
    <n v="22644.6"/>
    <n v="772"/>
    <n v="29302"/>
    <n v="24"/>
    <n v="8"/>
    <x v="1"/>
    <s v="NO"/>
    <x v="0"/>
    <s v="Venta Mala"/>
  </r>
  <r>
    <n v="1490191"/>
    <x v="354"/>
    <s v="Dorris Love"/>
    <s v="359 Crown Street,Surry Hills"/>
    <s v="Sydney"/>
    <s v="NSW"/>
    <x v="3"/>
    <x v="3"/>
    <s v="Alto"/>
    <s v="Sacapuntas Smiths SlimLine"/>
    <x v="0"/>
    <s v="Caja pequeña"/>
    <x v="0"/>
    <d v="2014-02-03T00:00:00"/>
    <n v="479"/>
    <n v="1197"/>
    <n v="718"/>
    <n v="38"/>
    <n v="45486"/>
    <n v="0.05"/>
    <n v="2274.3000000000002"/>
    <n v="43211.7"/>
    <n v="581"/>
    <n v="5577"/>
    <n v="22"/>
    <n v="2"/>
    <x v="0"/>
    <s v="NO"/>
    <x v="0"/>
    <s v="Venta Mala"/>
  </r>
  <r>
    <n v="1490557"/>
    <x v="176"/>
    <s v="Patrick Jones"/>
    <s v="221 Barkly St,St Kilda"/>
    <s v="Melbourne"/>
    <s v="VIC"/>
    <x v="1"/>
    <x v="8"/>
    <s v="No especificado"/>
    <s v="Cubos de Memo Alto"/>
    <x v="0"/>
    <s v="Caja pequeña"/>
    <x v="0"/>
    <d v="2013-12-15T00:00:00"/>
    <n v="332"/>
    <n v="518"/>
    <n v="186"/>
    <n v="39"/>
    <n v="20202"/>
    <n v="0.03"/>
    <n v="606.05999999999995"/>
    <n v="19595.939999999999"/>
    <n v="204"/>
    <n v="722"/>
    <n v="11"/>
    <n v="12"/>
    <x v="2"/>
    <s v="NO"/>
    <x v="0"/>
    <s v="Venta Mala"/>
  </r>
  <r>
    <n v="1490557"/>
    <x v="64"/>
    <s v="Aleksandra Gannaway"/>
    <s v="Hoyts Entertainment Quarter 122 Lang Road,Moore Park"/>
    <s v="Sydney"/>
    <s v="NSW"/>
    <x v="2"/>
    <x v="0"/>
    <s v="Bajo"/>
    <s v="Lápices de colores Pizazz"/>
    <x v="0"/>
    <s v="Bolsa de envoltura"/>
    <x v="0"/>
    <d v="2013-06-26T00:00:00"/>
    <n v="176"/>
    <n v="294"/>
    <n v="118"/>
    <n v="28"/>
    <n v="8232"/>
    <n v="0.06"/>
    <n v="493.91999999999996"/>
    <n v="7738.08"/>
    <n v="81"/>
    <n v="9549"/>
    <n v="25"/>
    <n v="6"/>
    <x v="2"/>
    <s v="NO"/>
    <x v="0"/>
    <s v="Venta Mala"/>
  </r>
  <r>
    <n v="1490922"/>
    <x v="221"/>
    <s v="Brian DeCherney"/>
    <s v="523 King St,Newtown"/>
    <s v="Sydney"/>
    <s v="NSW"/>
    <x v="2"/>
    <x v="6"/>
    <s v="Crítico"/>
    <s v="Tijeras de acero inoxidable preferidas de Apex"/>
    <x v="1"/>
    <s v="Paquete pequeño"/>
    <x v="1"/>
    <d v="2015-07-27T00:00:00"/>
    <n v="250"/>
    <n v="568"/>
    <n v="318"/>
    <n v="16"/>
    <n v="9088"/>
    <n v="0.03"/>
    <n v="272.64"/>
    <n v="8815.36"/>
    <n v="360"/>
    <n v="23152"/>
    <n v="15"/>
    <n v="7"/>
    <x v="1"/>
    <s v="NO"/>
    <x v="0"/>
    <s v="Venta Mala"/>
  </r>
  <r>
    <n v="1490922"/>
    <x v="378"/>
    <s v="Christopher Conant"/>
    <s v="120 Hardware St,Melbourne"/>
    <s v="Melbourne"/>
    <s v="VIC"/>
    <x v="3"/>
    <x v="2"/>
    <s v="No especificado"/>
    <s v="Tijeras de acero forjado Apex con mangos de esmalte negro"/>
    <x v="0"/>
    <s v="Caja pequeña"/>
    <x v="1"/>
    <d v="2015-07-26T00:00:00"/>
    <n v="410"/>
    <n v="931"/>
    <n v="521"/>
    <n v="50"/>
    <n v="46550"/>
    <n v="0.02"/>
    <n v="931"/>
    <n v="45619"/>
    <n v="398"/>
    <n v="23152"/>
    <n v="24"/>
    <n v="7"/>
    <x v="1"/>
    <s v="NO"/>
    <x v="0"/>
    <s v="Venta Mala"/>
  </r>
  <r>
    <n v="1490922"/>
    <x v="305"/>
    <s v="Amy Cox"/>
    <s v="523 King St,Newtown"/>
    <s v="Sydney"/>
    <s v="NSW"/>
    <x v="1"/>
    <x v="6"/>
    <s v="No especificado"/>
    <s v="Carpetas Angle-D con anillos de bloqueo, portaetiquetas"/>
    <x v="0"/>
    <s v="Caja pequeña"/>
    <x v="0"/>
    <d v="2013-10-23T00:00:00"/>
    <n v="453"/>
    <n v="730"/>
    <n v="277"/>
    <n v="20"/>
    <n v="14600"/>
    <n v="7.0000000000000007E-2"/>
    <n v="1022.0000000000001"/>
    <n v="13578"/>
    <n v="772"/>
    <n v="22453"/>
    <n v="21"/>
    <n v="10"/>
    <x v="2"/>
    <s v="NO"/>
    <x v="0"/>
    <s v="Venta Mala"/>
  </r>
  <r>
    <n v="1490922"/>
    <x v="326"/>
    <s v="Trudy Brown"/>
    <s v="180 High Street,Windsor"/>
    <s v="Melbourne"/>
    <s v="VIC"/>
    <x v="3"/>
    <x v="2"/>
    <s v="Crítico"/>
    <s v="Fotocopiadora Cando PC940"/>
    <x v="0"/>
    <s v="Bolsa de envoltura"/>
    <x v="0"/>
    <d v="2015-03-07T00:00:00"/>
    <n v="27899"/>
    <n v="44999"/>
    <n v="17100"/>
    <n v="33"/>
    <n v="1484967"/>
    <n v="0.03"/>
    <n v="44549.009999999995"/>
    <n v="1440417.99"/>
    <n v="4900"/>
    <n v="119425"/>
    <n v="6"/>
    <n v="3"/>
    <x v="1"/>
    <s v="SI"/>
    <x v="0"/>
    <s v="Buena Venta"/>
  </r>
  <r>
    <n v="1490922"/>
    <x v="181"/>
    <s v="Aaron Bergman"/>
    <s v="Westfield Sydney,Sydney"/>
    <s v="Sydney"/>
    <s v="NSW"/>
    <x v="1"/>
    <x v="1"/>
    <s v="Crítico"/>
    <s v="Tijeras de acero inoxidable preferidas de Apex"/>
    <x v="0"/>
    <s v="Caja pequeña"/>
    <x v="0"/>
    <d v="2013-08-16T00:00:00"/>
    <n v="250"/>
    <n v="568"/>
    <n v="318"/>
    <n v="31"/>
    <n v="17608"/>
    <n v="0.09"/>
    <n v="1584.72"/>
    <n v="16023.28"/>
    <n v="360"/>
    <n v="23152"/>
    <n v="9"/>
    <n v="8"/>
    <x v="2"/>
    <s v="NO"/>
    <x v="1"/>
    <s v="Venta Mala"/>
  </r>
  <r>
    <n v="1490922"/>
    <x v="420"/>
    <s v="Saphhira Shifley"/>
    <s v="Westfield Miranda, 600 Kingsway,Miranda"/>
    <s v="Sydney"/>
    <s v="NSW"/>
    <x v="1"/>
    <x v="11"/>
    <s v="Bajo"/>
    <s v="Conjunto óptico ultra inalámbrico UGen"/>
    <x v="0"/>
    <s v="Bolsa de envoltura"/>
    <x v="0"/>
    <d v="2014-01-05T00:00:00"/>
    <n v="5452"/>
    <n v="10097"/>
    <n v="4645"/>
    <n v="38"/>
    <n v="383686"/>
    <n v="0.02"/>
    <n v="7673.72"/>
    <n v="376012.28"/>
    <n v="718"/>
    <n v="126015"/>
    <n v="4"/>
    <n v="1"/>
    <x v="0"/>
    <s v="SI"/>
    <x v="0"/>
    <s v="Buena Venta"/>
  </r>
  <r>
    <n v="1491287"/>
    <x v="79"/>
    <s v="Erica Smith"/>
    <s v="188 Pitt Street,Sydney"/>
    <s v="Sydney"/>
    <s v="NSW"/>
    <x v="0"/>
    <x v="0"/>
    <s v="Medio"/>
    <s v="Juego de lápices de color PastelOcean"/>
    <x v="2"/>
    <s v="Paquete pequeño"/>
    <x v="0"/>
    <d v="2013-03-27T00:00:00"/>
    <n v="1111"/>
    <n v="1984"/>
    <n v="873"/>
    <n v="10"/>
    <n v="19840"/>
    <n v="0.08"/>
    <n v="1587.2"/>
    <n v="18252.8"/>
    <n v="410"/>
    <n v="19069"/>
    <n v="27"/>
    <n v="3"/>
    <x v="2"/>
    <s v="NO"/>
    <x v="1"/>
    <s v="Venta Mala"/>
  </r>
  <r>
    <n v="1491287"/>
    <x v="396"/>
    <s v="Matthew Grinstein"/>
    <s v="105 Pitt St,Sydney"/>
    <s v="Sydney"/>
    <s v="NSW"/>
    <x v="2"/>
    <x v="13"/>
    <s v="No especificado"/>
    <s v="Rotuladores fluorescentes artesanales de estilo de escritorio de alto litro"/>
    <x v="0"/>
    <s v="Caja pequeña"/>
    <x v="1"/>
    <d v="2015-07-13T00:00:00"/>
    <n v="176"/>
    <n v="338"/>
    <n v="162"/>
    <n v="37"/>
    <n v="12506"/>
    <n v="0"/>
    <n v="0"/>
    <n v="12506"/>
    <n v="75"/>
    <n v="6068"/>
    <n v="11"/>
    <n v="7"/>
    <x v="1"/>
    <s v="NO"/>
    <x v="1"/>
    <s v="Venta Mala"/>
  </r>
  <r>
    <n v="1491652"/>
    <x v="29"/>
    <s v="Frank Atkinson"/>
    <s v="188 Pitt Street,Sydney"/>
    <s v="Sydney"/>
    <s v="NSW"/>
    <x v="0"/>
    <x v="0"/>
    <s v="No especificado"/>
    <s v="Cubos de Memo Alto"/>
    <x v="1"/>
    <s v="Caja pequeña"/>
    <x v="1"/>
    <d v="2015-07-24T00:00:00"/>
    <n v="332"/>
    <n v="518"/>
    <n v="186"/>
    <n v="34"/>
    <n v="17612"/>
    <n v="0"/>
    <n v="0"/>
    <n v="17612"/>
    <n v="204"/>
    <n v="722"/>
    <n v="23"/>
    <n v="7"/>
    <x v="1"/>
    <s v="NO"/>
    <x v="1"/>
    <s v="Venta Mala"/>
  </r>
  <r>
    <n v="1491652"/>
    <x v="304"/>
    <s v="Jack OBriant"/>
    <s v="85-113 Dunning Ave,Rosebery"/>
    <s v="Sydney"/>
    <s v="NSW"/>
    <x v="3"/>
    <x v="4"/>
    <s v="Medio"/>
    <s v="Cubos de Memo Alto"/>
    <x v="0"/>
    <s v="Bolsa de envoltura"/>
    <x v="0"/>
    <d v="2016-11-28T00:00:00"/>
    <n v="332"/>
    <n v="518"/>
    <n v="186"/>
    <n v="50"/>
    <n v="25900"/>
    <n v="0.08"/>
    <n v="2072"/>
    <n v="23828"/>
    <n v="204"/>
    <n v="722"/>
    <n v="26"/>
    <n v="11"/>
    <x v="3"/>
    <s v="NO"/>
    <x v="1"/>
    <s v="Venta Mala"/>
  </r>
  <r>
    <n v="1491652"/>
    <x v="358"/>
    <s v="Mone Answer"/>
    <s v="1/173-179 Bronte Rd,Waverley"/>
    <s v="Sydney"/>
    <s v="NSW"/>
    <x v="0"/>
    <x v="9"/>
    <s v="Alto"/>
    <s v="Disquetes de formato láser neón para Mac, 10/paquete"/>
    <x v="0"/>
    <s v="Caja pequeña"/>
    <x v="0"/>
    <d v="2014-11-03T00:00:00"/>
    <n v="187"/>
    <n v="812"/>
    <n v="625"/>
    <n v="27"/>
    <n v="21924"/>
    <n v="0"/>
    <n v="0"/>
    <n v="21924"/>
    <n v="283"/>
    <n v="22153"/>
    <n v="2"/>
    <n v="11"/>
    <x v="0"/>
    <s v="NO"/>
    <x v="0"/>
    <s v="Venta Mala"/>
  </r>
  <r>
    <n v="1492018"/>
    <x v="333"/>
    <s v="Michael Oakman"/>
    <s v="8 Rankins Lane ,Melbourne"/>
    <s v="Melbourne"/>
    <s v="VIC"/>
    <x v="1"/>
    <x v="2"/>
    <s v="Medio"/>
    <s v="Carpetas de 3 anillos de uso general de Smiths"/>
    <x v="0"/>
    <s v="Paquete pequeño"/>
    <x v="0"/>
    <d v="2015-08-01T00:00:00"/>
    <n v="118"/>
    <n v="188"/>
    <n v="70"/>
    <n v="36"/>
    <n v="6768"/>
    <n v="0.06"/>
    <n v="406.08"/>
    <n v="6361.92"/>
    <n v="149"/>
    <n v="1578"/>
    <n v="22"/>
    <n v="8"/>
    <x v="1"/>
    <s v="NO"/>
    <x v="1"/>
    <s v="Venta Mala"/>
  </r>
  <r>
    <n v="1492018"/>
    <x v="105"/>
    <s v="Tracy Poddar"/>
    <s v="834 Bourke St,Waterloo"/>
    <s v="Sydney"/>
    <s v="NSW"/>
    <x v="2"/>
    <x v="13"/>
    <s v="Alto"/>
    <s v="Clips de carpeta de metal Smiths"/>
    <x v="1"/>
    <s v="Caja pequeña"/>
    <x v="0"/>
    <d v="2015-03-06T00:00:00"/>
    <n v="160"/>
    <n v="262"/>
    <n v="102"/>
    <n v="42"/>
    <n v="11004"/>
    <n v="0.01"/>
    <n v="110.04"/>
    <n v="10893.96"/>
    <n v="80"/>
    <n v="4215"/>
    <n v="4"/>
    <n v="3"/>
    <x v="1"/>
    <s v="NO"/>
    <x v="1"/>
    <s v="Venta Mala"/>
  </r>
  <r>
    <n v="1492018"/>
    <x v="224"/>
    <s v="Kelly Williams"/>
    <s v="499-501 Lygon Street,Carlton North"/>
    <s v="Melbourne"/>
    <s v="VIC"/>
    <x v="0"/>
    <x v="8"/>
    <s v="Crítico"/>
    <s v="Carpetas de 3 anillos de uso general de Smiths"/>
    <x v="0"/>
    <s v="Caja pequeña"/>
    <x v="0"/>
    <d v="2015-08-28T00:00:00"/>
    <n v="118"/>
    <n v="188"/>
    <n v="70"/>
    <n v="18"/>
    <n v="3384"/>
    <n v="0.02"/>
    <n v="67.680000000000007"/>
    <n v="3316.32"/>
    <n v="149"/>
    <n v="1578"/>
    <n v="26"/>
    <n v="8"/>
    <x v="1"/>
    <s v="NO"/>
    <x v="0"/>
    <s v="Venta Mala"/>
  </r>
  <r>
    <n v="1492018"/>
    <x v="141"/>
    <s v="William Brown"/>
    <s v="3 Carrington Road ,Box Hill"/>
    <s v="Melbourne"/>
    <s v="VIC"/>
    <x v="1"/>
    <x v="8"/>
    <s v="Medio"/>
    <s v="Marco de documentos de aluminio"/>
    <x v="0"/>
    <s v="Caja pequeña"/>
    <x v="0"/>
    <d v="2014-06-30T00:00:00"/>
    <n v="550"/>
    <n v="1222"/>
    <n v="672"/>
    <n v="24"/>
    <n v="29328"/>
    <n v="0.05"/>
    <n v="1466.4"/>
    <n v="27861.599999999999"/>
    <n v="285"/>
    <n v="54815"/>
    <n v="29"/>
    <n v="6"/>
    <x v="0"/>
    <s v="NO"/>
    <x v="0"/>
    <s v="Venta Mala"/>
  </r>
  <r>
    <n v="1492018"/>
    <x v="205"/>
    <s v="Berenike Kampe"/>
    <s v="180 High Street,Windsor"/>
    <s v="Melbourne"/>
    <s v="VIC"/>
    <x v="1"/>
    <x v="2"/>
    <s v="Alto"/>
    <s v="Teclado Beekin de 105 teclas negro"/>
    <x v="0"/>
    <s v="Caja pequeña"/>
    <x v="0"/>
    <d v="2013-07-07T00:00:00"/>
    <n v="639"/>
    <n v="1998"/>
    <n v="1359"/>
    <n v="13"/>
    <n v="25974"/>
    <n v="0.03"/>
    <n v="779.22"/>
    <n v="25194.78"/>
    <n v="400"/>
    <n v="79357"/>
    <n v="5"/>
    <n v="7"/>
    <x v="2"/>
    <s v="NO"/>
    <x v="1"/>
    <s v="Venta Mala"/>
  </r>
  <r>
    <n v="1492018"/>
    <x v="136"/>
    <s v="Bill Donatelli"/>
    <s v="359 Crown Street,Surry Hills"/>
    <s v="Sydney"/>
    <s v="NSW"/>
    <x v="3"/>
    <x v="3"/>
    <s v="Medio"/>
    <s v="Carpetas de 3 anillos de uso general de Smiths"/>
    <x v="0"/>
    <s v="Paquete pequeño"/>
    <x v="0"/>
    <d v="2015-01-23T00:00:00"/>
    <n v="118"/>
    <n v="188"/>
    <n v="70"/>
    <n v="28"/>
    <n v="5264"/>
    <n v="0.03"/>
    <n v="157.91999999999999"/>
    <n v="5106.08"/>
    <n v="149"/>
    <n v="1578"/>
    <n v="22"/>
    <n v="1"/>
    <x v="1"/>
    <s v="NO"/>
    <x v="0"/>
    <s v="Venta Mala"/>
  </r>
  <r>
    <n v="1492018"/>
    <x v="2"/>
    <s v="Dennis Pardue"/>
    <s v="412 Brunswick St,Fitzroy"/>
    <s v="Melbourne"/>
    <s v="VIC"/>
    <x v="0"/>
    <x v="2"/>
    <s v="Crítico"/>
    <s v="Teclado de acceso inalámbrico TechSavi"/>
    <x v="0"/>
    <s v="Bolsa de envoltura"/>
    <x v="0"/>
    <d v="2014-03-13T00:00:00"/>
    <n v="1470"/>
    <n v="2999"/>
    <n v="1529"/>
    <n v="42"/>
    <n v="125958"/>
    <n v="7.0000000000000007E-2"/>
    <n v="8817.0600000000013"/>
    <n v="117140.94"/>
    <n v="550"/>
    <n v="136303"/>
    <n v="13"/>
    <n v="3"/>
    <x v="0"/>
    <s v="SI"/>
    <x v="1"/>
    <s v="Venta Mala"/>
  </r>
  <r>
    <n v="1492018"/>
    <x v="411"/>
    <s v="Jack Lebron"/>
    <s v="180 High Street,Windsor"/>
    <s v="Melbourne"/>
    <s v="VIC"/>
    <x v="2"/>
    <x v="2"/>
    <s v="Alto"/>
    <s v="Lámpara de trabajo polarizada 3Max con brazo de sujeción, gris claro"/>
    <x v="1"/>
    <s v="Caja grande"/>
    <x v="0"/>
    <d v="2015-07-31T00:00:00"/>
    <n v="5616"/>
    <n v="13698"/>
    <n v="8082"/>
    <n v="46"/>
    <n v="630108"/>
    <n v="7.0000000000000007E-2"/>
    <n v="44107.560000000005"/>
    <n v="586000.43999999994"/>
    <n v="2449"/>
    <n v="22052"/>
    <n v="29"/>
    <n v="7"/>
    <x v="1"/>
    <s v="SI"/>
    <x v="1"/>
    <s v="Venta Mala"/>
  </r>
  <r>
    <n v="1492018"/>
    <x v="458"/>
    <s v="Larry Tron"/>
    <s v="4A Lyons St,Strathfield"/>
    <s v="Sydney"/>
    <s v="NSW"/>
    <x v="3"/>
    <x v="0"/>
    <s v="Medio"/>
    <s v="Alto Perma 3000 Cajones de almacenamiento apilables"/>
    <x v="0"/>
    <s v="Bolsa de envoltura"/>
    <x v="0"/>
    <d v="2015-07-07T00:00:00"/>
    <n v="892"/>
    <n v="2974"/>
    <n v="2082"/>
    <n v="19"/>
    <n v="56506"/>
    <n v="0.09"/>
    <n v="5085.54"/>
    <n v="51420.46"/>
    <n v="664"/>
    <n v="97125"/>
    <n v="5"/>
    <n v="7"/>
    <x v="1"/>
    <s v="NO"/>
    <x v="0"/>
    <s v="Buena Venta"/>
  </r>
  <r>
    <n v="1492748"/>
    <x v="651"/>
    <s v="Liz Price"/>
    <s v="Sydney Fish Market, Bank Street, Sydney"/>
    <s v="Sydney"/>
    <s v="NSW"/>
    <x v="1"/>
    <x v="3"/>
    <s v="Alto"/>
    <s v="Juego de lápices de dibujo Pizazz"/>
    <x v="0"/>
    <s v="Bolsa de envoltura"/>
    <x v="0"/>
    <d v="2013-11-17T00:00:00"/>
    <n v="153"/>
    <n v="278"/>
    <n v="125"/>
    <n v="38"/>
    <n v="10564"/>
    <n v="0.01"/>
    <n v="105.64"/>
    <n v="10458.36"/>
    <n v="134"/>
    <n v="3829"/>
    <n v="15"/>
    <n v="11"/>
    <x v="2"/>
    <s v="NO"/>
    <x v="0"/>
    <s v="Venta Mala"/>
  </r>
  <r>
    <n v="1492748"/>
    <x v="130"/>
    <s v="Karl Brown"/>
    <s v="470 Anzac Parade,Kingsford"/>
    <s v="Sydney"/>
    <s v="NSW"/>
    <x v="3"/>
    <x v="0"/>
    <s v="No especificado"/>
    <s v="Rotuladores fluorescentes artesanales de estilo de escritorio de alto litro"/>
    <x v="0"/>
    <s v="Bolsa de envoltura"/>
    <x v="1"/>
    <d v="2013-07-26T00:00:00"/>
    <n v="176"/>
    <n v="338"/>
    <n v="162"/>
    <n v="34"/>
    <n v="11492"/>
    <n v="0.02"/>
    <n v="229.84"/>
    <n v="11262.16"/>
    <n v="85"/>
    <n v="8453"/>
    <n v="24"/>
    <n v="7"/>
    <x v="2"/>
    <s v="NO"/>
    <x v="0"/>
    <s v="Venta Mala"/>
  </r>
  <r>
    <n v="1492748"/>
    <x v="568"/>
    <s v="Cindy Stewart"/>
    <s v="1/173-179 Bronte Rd,Waverley"/>
    <s v="Sydney"/>
    <s v="NSW"/>
    <x v="0"/>
    <x v="9"/>
    <s v="Medio"/>
    <s v="Iluminadores artesanales de alto litro a prueba de manchas"/>
    <x v="0"/>
    <s v="Caja pequeña"/>
    <x v="0"/>
    <d v="2014-05-11T00:00:00"/>
    <n v="298"/>
    <n v="584"/>
    <n v="286"/>
    <n v="40"/>
    <n v="23360"/>
    <n v="0.01"/>
    <n v="233.6"/>
    <n v="23126.400000000001"/>
    <n v="83"/>
    <n v="4493"/>
    <n v="9"/>
    <n v="5"/>
    <x v="0"/>
    <s v="NO"/>
    <x v="0"/>
    <s v="Venta Mala"/>
  </r>
  <r>
    <n v="1492748"/>
    <x v="652"/>
    <s v="Jenna Caffey"/>
    <s v="470 Anzac Parade,Kingsford"/>
    <s v="Sydney"/>
    <s v="NSW"/>
    <x v="1"/>
    <x v="0"/>
    <s v="No especificado"/>
    <s v="Etiquetas Artisan 474"/>
    <x v="0"/>
    <s v="Caja pequeña"/>
    <x v="0"/>
    <d v="2015-11-16T00:00:00"/>
    <n v="184"/>
    <n v="288"/>
    <n v="104"/>
    <n v="14"/>
    <n v="4032"/>
    <n v="0.01"/>
    <n v="40.32"/>
    <n v="3991.68"/>
    <n v="99"/>
    <n v="4529"/>
    <n v="16"/>
    <n v="11"/>
    <x v="1"/>
    <s v="NO"/>
    <x v="0"/>
    <s v="Venta Mala"/>
  </r>
  <r>
    <n v="1493113"/>
    <x v="539"/>
    <s v="Anne McFarland"/>
    <s v="834 Bourke St,Waterloo"/>
    <s v="Sydney"/>
    <s v="NSW"/>
    <x v="3"/>
    <x v="13"/>
    <s v="Medio"/>
    <s v="Carpetas de 3 anillos de uso general de Smiths"/>
    <x v="0"/>
    <s v="Bolsa de envoltura"/>
    <x v="0"/>
    <d v="2015-03-01T00:00:00"/>
    <n v="118"/>
    <n v="188"/>
    <n v="70"/>
    <n v="34"/>
    <n v="6392"/>
    <n v="0.03"/>
    <n v="191.76"/>
    <n v="6200.24"/>
    <n v="149"/>
    <n v="5069"/>
    <n v="1"/>
    <n v="3"/>
    <x v="1"/>
    <s v="NO"/>
    <x v="1"/>
    <s v="Venta Mala"/>
  </r>
  <r>
    <n v="1493479"/>
    <x v="619"/>
    <s v="Katrina Edelman"/>
    <s v="Westfield Miranda, 600 Kingsway,Miranda"/>
    <s v="Sydney"/>
    <s v="NSW"/>
    <x v="1"/>
    <x v="11"/>
    <s v="No especificado"/>
    <s v="Postes de encuadernación"/>
    <x v="0"/>
    <s v="Caja pequeña"/>
    <x v="0"/>
    <d v="2015-04-11T00:00:00"/>
    <n v="350"/>
    <n v="574"/>
    <n v="224"/>
    <n v="7"/>
    <n v="4018"/>
    <n v="0.05"/>
    <n v="200.9"/>
    <n v="3817.1"/>
    <n v="501"/>
    <n v="14079"/>
    <n v="11"/>
    <n v="4"/>
    <x v="1"/>
    <s v="NO"/>
    <x v="1"/>
    <s v="Venta Mala"/>
  </r>
  <r>
    <n v="1493844"/>
    <x v="263"/>
    <s v="Jeremy Pistek"/>
    <s v="85-113 Dunning Ave,Roseberry"/>
    <s v="Sydney"/>
    <s v="NSW"/>
    <x v="1"/>
    <x v="4"/>
    <s v="Medio"/>
    <s v="Juego de lápices de dibujo Pizazz"/>
    <x v="0"/>
    <s v="Paquete pequeño"/>
    <x v="0"/>
    <d v="2015-12-01T00:00:00"/>
    <n v="153"/>
    <n v="278"/>
    <n v="125"/>
    <n v="8"/>
    <n v="2224"/>
    <n v="0.03"/>
    <n v="66.72"/>
    <n v="2157.2800000000002"/>
    <n v="134"/>
    <n v="5562"/>
    <n v="28"/>
    <n v="11"/>
    <x v="1"/>
    <s v="NO"/>
    <x v="0"/>
    <s v="Venta Mala"/>
  </r>
  <r>
    <n v="1493844"/>
    <x v="406"/>
    <s v="Annie Thurman"/>
    <s v="499-501 Lygon Street,Carlton North"/>
    <s v="Melbourne"/>
    <s v="VIC"/>
    <x v="3"/>
    <x v="8"/>
    <s v="No especificado"/>
    <s v="&quot;Adams &quot;&quot;Mientras estabas fuera&quot;&quot; Blocs de mensajes&quot;"/>
    <x v="0"/>
    <s v="Caja pequeña"/>
    <x v="0"/>
    <d v="2015-07-26T00:00:00"/>
    <n v="188"/>
    <n v="314"/>
    <n v="126"/>
    <n v="8"/>
    <n v="2512"/>
    <n v="0.01"/>
    <n v="25.12"/>
    <n v="2486.88"/>
    <n v="114"/>
    <n v="12671"/>
    <n v="25"/>
    <n v="7"/>
    <x v="1"/>
    <s v="NO"/>
    <x v="0"/>
    <s v="Venta Mala"/>
  </r>
  <r>
    <n v="1493844"/>
    <x v="205"/>
    <s v="Beremike Kampe"/>
    <s v="180 High Street,Windsor"/>
    <s v="Melbourne"/>
    <s v="VIC"/>
    <x v="0"/>
    <x v="2"/>
    <s v="Bajo"/>
    <s v="Carro de archivos personal de menos litros y juego de ruedas, tres compartimentos apilables"/>
    <x v="0"/>
    <s v="Bolsa de envoltura"/>
    <x v="0"/>
    <d v="2013-07-07T00:00:00"/>
    <n v="1495"/>
    <n v="3476"/>
    <n v="1981"/>
    <n v="40"/>
    <n v="139040"/>
    <n v="0.04"/>
    <n v="5561.6"/>
    <n v="133478.39999999999"/>
    <n v="822"/>
    <n v="5702"/>
    <n v="5"/>
    <n v="7"/>
    <x v="2"/>
    <s v="SI"/>
    <x v="1"/>
    <s v="Venta Mala"/>
  </r>
  <r>
    <n v="1493844"/>
    <x v="406"/>
    <s v="Annie Thurman"/>
    <s v="499-501 Lygon Street,Carlton North"/>
    <s v="Melbourne"/>
    <s v="VIC"/>
    <x v="2"/>
    <x v="8"/>
    <s v="Bajo"/>
    <s v="&quot;Adams &quot;&quot;Mientras estabas fuera&quot;&quot; Blocs de mensajes&quot;"/>
    <x v="0"/>
    <s v="Bolsa de envoltura"/>
    <x v="0"/>
    <d v="2015-07-26T00:00:00"/>
    <n v="188"/>
    <n v="314"/>
    <n v="126"/>
    <n v="8"/>
    <n v="2512"/>
    <n v="0.05"/>
    <n v="125.60000000000001"/>
    <n v="2386.4"/>
    <n v="114"/>
    <n v="12671"/>
    <n v="25"/>
    <n v="7"/>
    <x v="1"/>
    <s v="NO"/>
    <x v="0"/>
    <s v="Venta Mala"/>
  </r>
  <r>
    <n v="1493844"/>
    <x v="406"/>
    <s v="Annie Thurman"/>
    <s v="499-501 Lygon Street,Carlton North"/>
    <s v="Melbourne"/>
    <s v="VIC"/>
    <x v="0"/>
    <x v="8"/>
    <s v="Crítico"/>
    <s v="&quot;Adams &quot;&quot;Mientras estabas fuera&quot;&quot; Blocs de mensajes&quot;"/>
    <x v="0"/>
    <s v="Bolsa de envoltura"/>
    <x v="0"/>
    <d v="2015-07-26T00:00:00"/>
    <n v="188"/>
    <n v="314"/>
    <n v="126"/>
    <n v="35"/>
    <n v="10990"/>
    <n v="0.01"/>
    <n v="109.9"/>
    <n v="10880.1"/>
    <n v="114"/>
    <n v="12671"/>
    <n v="25"/>
    <n v="7"/>
    <x v="1"/>
    <s v="NO"/>
    <x v="1"/>
    <s v="Venta Mala"/>
  </r>
  <r>
    <n v="1493844"/>
    <x v="653"/>
    <s v="Roy Skaria"/>
    <s v="2/797 Botany Rd,Rosebery"/>
    <s v="Sydney"/>
    <s v="NSW"/>
    <x v="2"/>
    <x v="7"/>
    <s v="Alto"/>
    <s v="Suite óptica inalámbrica UGen Ultra Professional"/>
    <x v="0"/>
    <s v="Paquete pequeño"/>
    <x v="0"/>
    <d v="2013-10-07T00:00:00"/>
    <n v="15650"/>
    <n v="30097"/>
    <n v="14447"/>
    <n v="24"/>
    <n v="722328"/>
    <n v="0.01"/>
    <n v="7223.28"/>
    <n v="715104.72"/>
    <n v="718"/>
    <n v="330632"/>
    <n v="6"/>
    <n v="10"/>
    <x v="2"/>
    <s v="SI"/>
    <x v="1"/>
    <s v="Venta Mala"/>
  </r>
  <r>
    <n v="1493875"/>
    <x v="265"/>
    <s v="Katherine Nockton"/>
    <s v="Crown Complex,Southbank"/>
    <s v="Melbourne"/>
    <s v="VIC"/>
    <x v="0"/>
    <x v="2"/>
    <s v="Medio"/>
    <s v="Afilador de barriles"/>
    <x v="0"/>
    <s v="Bolsa de envoltura"/>
    <x v="0"/>
    <d v="2015-01-12T00:00:00"/>
    <n v="146"/>
    <n v="357"/>
    <n v="211"/>
    <n v="2"/>
    <n v="714"/>
    <n v="0.01"/>
    <n v="7.1400000000000006"/>
    <n v="706.86"/>
    <n v="417"/>
    <n v="6657"/>
    <n v="12"/>
    <n v="1"/>
    <x v="1"/>
    <s v="NO"/>
    <x v="1"/>
    <s v="Venta Mala"/>
  </r>
  <r>
    <n v="1493875"/>
    <x v="179"/>
    <s v="Grant Carroll"/>
    <s v="10 O'Connell St,Sydney"/>
    <s v="Sydney"/>
    <s v="NSW"/>
    <x v="1"/>
    <x v="6"/>
    <s v="Alto"/>
    <s v="Hojas de notas de EcoTones"/>
    <x v="0"/>
    <s v="Paquete pequeño"/>
    <x v="0"/>
    <d v="2015-08-15T00:00:00"/>
    <n v="252"/>
    <n v="400"/>
    <n v="148"/>
    <n v="23"/>
    <n v="9200"/>
    <n v="0.01"/>
    <n v="92"/>
    <n v="9108"/>
    <n v="130"/>
    <n v="6657"/>
    <n v="12"/>
    <n v="8"/>
    <x v="1"/>
    <s v="NO"/>
    <x v="1"/>
    <s v="Venta Mala"/>
  </r>
  <r>
    <n v="1493875"/>
    <x v="136"/>
    <s v="Christy Brittain"/>
    <s v="Shop 1, 186-190 Church Street,Parramatta;46a Macleay Street,Potts Point"/>
    <s v="Sydney"/>
    <s v="NSW"/>
    <x v="0"/>
    <x v="4"/>
    <s v="Crítico"/>
    <s v="Afilador de barriles"/>
    <x v="1"/>
    <s v="Caja pequeña"/>
    <x v="0"/>
    <d v="2015-01-23T00:00:00"/>
    <n v="146"/>
    <n v="357"/>
    <n v="211"/>
    <n v="8"/>
    <n v="2856"/>
    <n v="0.02"/>
    <n v="57.120000000000005"/>
    <n v="2798.88"/>
    <n v="417"/>
    <n v="6657"/>
    <n v="22"/>
    <n v="1"/>
    <x v="1"/>
    <s v="NO"/>
    <x v="0"/>
    <s v="Venta Mala"/>
  </r>
  <r>
    <n v="1494209"/>
    <x v="53"/>
    <s v="Thea Hudgings"/>
    <s v="240-242 Johnston Street,Fitzroy"/>
    <s v="Melbourne"/>
    <s v="VIC"/>
    <x v="3"/>
    <x v="2"/>
    <s v="Medio"/>
    <s v="Teclado de acceso TechSavi"/>
    <x v="0"/>
    <s v="Bolsa de envoltura"/>
    <x v="0"/>
    <d v="2013-05-11T00:00:00"/>
    <n v="1007"/>
    <n v="1598"/>
    <n v="591"/>
    <n v="19"/>
    <n v="30362"/>
    <n v="0.09"/>
    <n v="2732.58"/>
    <n v="27629.42"/>
    <n v="400"/>
    <n v="12673"/>
    <n v="9"/>
    <n v="5"/>
    <x v="2"/>
    <s v="NO"/>
    <x v="0"/>
    <s v="Venta Mala"/>
  </r>
  <r>
    <n v="1494209"/>
    <x v="71"/>
    <s v="Liz Price"/>
    <s v="Sydney Fish Market, Bank Street, Sydney"/>
    <s v="Sydney"/>
    <s v="NSW"/>
    <x v="0"/>
    <x v="3"/>
    <s v="No especificado"/>
    <s v="Cubos de Memo Alto"/>
    <x v="0"/>
    <s v="Caja pequeña"/>
    <x v="0"/>
    <d v="2014-10-11T00:00:00"/>
    <n v="332"/>
    <n v="518"/>
    <n v="186"/>
    <n v="33"/>
    <n v="17094"/>
    <n v="0.08"/>
    <n v="1367.52"/>
    <n v="15726.48"/>
    <n v="204"/>
    <n v="14705"/>
    <n v="4"/>
    <n v="10"/>
    <x v="0"/>
    <s v="NO"/>
    <x v="0"/>
    <s v="Venta Mala"/>
  </r>
  <r>
    <n v="1494209"/>
    <x v="211"/>
    <s v="Craig Carroll"/>
    <s v="99 Lygon Street,East Brunswick"/>
    <s v="Melbourne"/>
    <s v="VIC"/>
    <x v="1"/>
    <x v="2"/>
    <s v="Bajo"/>
    <s v="Sobres tintados de seguridad"/>
    <x v="0"/>
    <s v="Caja pequeña"/>
    <x v="0"/>
    <d v="2013-07-13T00:00:00"/>
    <n v="489"/>
    <n v="764"/>
    <n v="275"/>
    <n v="38"/>
    <n v="29032"/>
    <n v="0.05"/>
    <n v="1451.6000000000001"/>
    <n v="27580.400000000001"/>
    <n v="139"/>
    <n v="5327"/>
    <n v="10"/>
    <n v="7"/>
    <x v="2"/>
    <s v="NO"/>
    <x v="0"/>
    <s v="Venta Mala"/>
  </r>
  <r>
    <n v="1494209"/>
    <x v="120"/>
    <s v="Steve Nguyen"/>
    <s v="61 York St,Sydney"/>
    <s v="Sydney"/>
    <s v="NSW"/>
    <x v="0"/>
    <x v="9"/>
    <s v="Crítico"/>
    <s v="Papel Pergamino Alto, Colores Surtidos"/>
    <x v="0"/>
    <s v="Caja pequeña"/>
    <x v="0"/>
    <d v="2013-05-16T00:00:00"/>
    <n v="459"/>
    <n v="728"/>
    <n v="269"/>
    <n v="1"/>
    <n v="728"/>
    <n v="0.09"/>
    <n v="65.52"/>
    <n v="662.48"/>
    <n v="1115"/>
    <n v="22852"/>
    <n v="14"/>
    <n v="5"/>
    <x v="2"/>
    <s v="NO"/>
    <x v="0"/>
    <s v="Venta Mala"/>
  </r>
  <r>
    <n v="1494940"/>
    <x v="536"/>
    <s v="Lena Creighton"/>
    <s v="96 Liverpool St,Sydney"/>
    <s v="Sydney"/>
    <s v="NSW"/>
    <x v="1"/>
    <x v="7"/>
    <s v="Bajo"/>
    <s v="Tijeras de acero inoxidable preferidas de Apex"/>
    <x v="0"/>
    <s v="Bolsa de envoltura"/>
    <x v="1"/>
    <d v="2015-12-21T00:00:00"/>
    <n v="250"/>
    <n v="568"/>
    <n v="318"/>
    <n v="40"/>
    <n v="22720"/>
    <n v="0.01"/>
    <n v="227.20000000000002"/>
    <n v="22492.799999999999"/>
    <n v="360"/>
    <n v="14715"/>
    <n v="19"/>
    <n v="12"/>
    <x v="1"/>
    <s v="NO"/>
    <x v="0"/>
    <s v="Venta Mala"/>
  </r>
  <r>
    <n v="1494940"/>
    <x v="654"/>
    <s v="Deanra Eno"/>
    <s v="412 Brunswick St,Fitzroy"/>
    <s v="Melbourne"/>
    <s v="VIC"/>
    <x v="1"/>
    <x v="2"/>
    <s v="Alto"/>
    <s v="Cubos de Memo Alto"/>
    <x v="1"/>
    <s v="Caja pequeña"/>
    <x v="0"/>
    <d v="2016-03-22T00:00:00"/>
    <n v="332"/>
    <n v="518"/>
    <n v="186"/>
    <n v="23"/>
    <n v="11914"/>
    <n v="0.06"/>
    <n v="714.83999999999992"/>
    <n v="11199.16"/>
    <n v="204"/>
    <n v="4527"/>
    <n v="21"/>
    <n v="3"/>
    <x v="3"/>
    <s v="NO"/>
    <x v="0"/>
    <s v="Venta Mala"/>
  </r>
  <r>
    <n v="1494971"/>
    <x v="36"/>
    <s v="Nick Zandusky"/>
    <s v="224A Gertrude St,Fitzroy"/>
    <s v="Melbourne"/>
    <s v="VIC"/>
    <x v="3"/>
    <x v="2"/>
    <s v="Alto"/>
    <s v="Teclado de acceso inalámbrico TechSavi"/>
    <x v="1"/>
    <s v="Paquete pequeño"/>
    <x v="0"/>
    <d v="2013-07-30T00:00:00"/>
    <n v="1470"/>
    <n v="2999"/>
    <n v="1529"/>
    <n v="30"/>
    <n v="89970"/>
    <n v="0.08"/>
    <n v="7197.6"/>
    <n v="82772.399999999994"/>
    <n v="550"/>
    <n v="319623"/>
    <n v="29"/>
    <n v="7"/>
    <x v="2"/>
    <s v="NO"/>
    <x v="1"/>
    <s v="Venta Mala"/>
  </r>
  <r>
    <n v="1495670"/>
    <x v="452"/>
    <s v="Eric Barreto"/>
    <s v="359 Crown Street,Surry Hills"/>
    <s v="Sydney"/>
    <s v="NSW"/>
    <x v="1"/>
    <x v="3"/>
    <s v="No especificado"/>
    <s v="Cubos de Memo Alto"/>
    <x v="0"/>
    <s v="Bolsa de envoltura"/>
    <x v="0"/>
    <d v="2015-05-09T00:00:00"/>
    <n v="332"/>
    <n v="518"/>
    <n v="186"/>
    <n v="39"/>
    <n v="20202"/>
    <n v="0.01"/>
    <n v="202.02"/>
    <n v="19999.98"/>
    <n v="204"/>
    <n v="5560"/>
    <n v="9"/>
    <n v="5"/>
    <x v="1"/>
    <s v="NO"/>
    <x v="1"/>
    <s v="Venta Mala"/>
  </r>
  <r>
    <n v="1495701"/>
    <x v="318"/>
    <s v="John Castell"/>
    <s v="154 Castlereagh St,Sydney"/>
    <s v="Sydney"/>
    <s v="NSW"/>
    <x v="0"/>
    <x v="7"/>
    <s v="Medio"/>
    <s v="Tijeras rectas Apex"/>
    <x v="0"/>
    <s v="Caja pequeña"/>
    <x v="0"/>
    <d v="2013-08-30T00:00:00"/>
    <n v="519"/>
    <n v="1298"/>
    <n v="779"/>
    <n v="34"/>
    <n v="44132"/>
    <n v="7.0000000000000007E-2"/>
    <n v="3089.2400000000002"/>
    <n v="41042.76"/>
    <n v="314"/>
    <n v="5328"/>
    <n v="29"/>
    <n v="8"/>
    <x v="2"/>
    <s v="NO"/>
    <x v="1"/>
    <s v="Venta Mala"/>
  </r>
  <r>
    <n v="1496035"/>
    <x v="69"/>
    <s v="Chad McGuire"/>
    <s v="81 MacLeay St,Potts Point"/>
    <s v="Sydney"/>
    <s v="NSW"/>
    <x v="1"/>
    <x v="7"/>
    <s v="Medio"/>
    <s v="Tijeras de acero inoxidable preferidas de Apex"/>
    <x v="1"/>
    <s v="Caja pequeña"/>
    <x v="0"/>
    <d v="2015-05-02T00:00:00"/>
    <n v="250"/>
    <n v="568"/>
    <n v="318"/>
    <n v="33"/>
    <n v="18744"/>
    <n v="0.01"/>
    <n v="187.44"/>
    <n v="18556.560000000001"/>
    <n v="360"/>
    <n v="23407"/>
    <n v="1"/>
    <n v="5"/>
    <x v="1"/>
    <s v="NO"/>
    <x v="1"/>
    <s v="Venta Mala"/>
  </r>
  <r>
    <n v="1496035"/>
    <x v="635"/>
    <s v="Grant Carroll"/>
    <s v="10 O'Connell St,Sydney"/>
    <s v="Sydney"/>
    <s v="NSW"/>
    <x v="0"/>
    <x v="6"/>
    <s v="Crítico"/>
    <s v="Sobres de colores"/>
    <x v="0"/>
    <s v="Caja pequeña"/>
    <x v="0"/>
    <d v="2015-05-29T00:00:00"/>
    <n v="225"/>
    <n v="369"/>
    <n v="144"/>
    <n v="41"/>
    <n v="15129"/>
    <n v="7.0000000000000007E-2"/>
    <n v="1059.0300000000002"/>
    <n v="14069.97"/>
    <n v="250"/>
    <n v="6276"/>
    <n v="28"/>
    <n v="5"/>
    <x v="1"/>
    <s v="NO"/>
    <x v="1"/>
    <s v="Venta Mala"/>
  </r>
  <r>
    <n v="1496035"/>
    <x v="396"/>
    <s v="Matthew Grinstein"/>
    <s v="105 Pitt St,Sydney"/>
    <s v="Sydney"/>
    <s v="NSW"/>
    <x v="0"/>
    <x v="13"/>
    <s v="Crítico"/>
    <s v="Chinchetas Smiths"/>
    <x v="0"/>
    <s v="Caja pequeña"/>
    <x v="0"/>
    <d v="2015-07-13T00:00:00"/>
    <n v="94"/>
    <n v="188"/>
    <n v="94"/>
    <n v="12"/>
    <n v="2256"/>
    <n v="0.02"/>
    <n v="45.12"/>
    <n v="2210.88"/>
    <n v="79"/>
    <n v="5166"/>
    <n v="11"/>
    <n v="7"/>
    <x v="1"/>
    <s v="NO"/>
    <x v="1"/>
    <s v="Venta Mala"/>
  </r>
  <r>
    <n v="1496035"/>
    <x v="580"/>
    <s v="Jim Kriz"/>
    <s v="85-113 Dunning Ave,Roseberry"/>
    <s v="Sydney"/>
    <s v="NSW"/>
    <x v="3"/>
    <x v="4"/>
    <s v="No especificado"/>
    <s v="Lengüetas de plástico reposicionables imprimibles artesanalmente"/>
    <x v="0"/>
    <s v="Caja pequeña"/>
    <x v="0"/>
    <d v="2015-08-17T00:00:00"/>
    <n v="533"/>
    <n v="860"/>
    <n v="327"/>
    <n v="47"/>
    <n v="40420"/>
    <n v="0.06"/>
    <n v="2425.1999999999998"/>
    <n v="37994.800000000003"/>
    <n v="619"/>
    <n v="9269"/>
    <n v="15"/>
    <n v="8"/>
    <x v="1"/>
    <s v="NO"/>
    <x v="0"/>
    <s v="Venta Mala"/>
  </r>
  <r>
    <n v="1496401"/>
    <x v="408"/>
    <s v="Janet Martin"/>
    <s v="24 Addison Rd,Marrickville"/>
    <s v="Sydney"/>
    <s v="NSW"/>
    <x v="2"/>
    <x v="10"/>
    <s v="No especificado"/>
    <s v="Smiths Paper Clips"/>
    <x v="0"/>
    <s v="Bolsa de envoltura"/>
    <x v="0"/>
    <d v="2013-06-08T00:00:00"/>
    <n v="153"/>
    <n v="247"/>
    <n v="94"/>
    <n v="42"/>
    <n v="10374"/>
    <n v="0.06"/>
    <n v="622.43999999999994"/>
    <n v="9751.56"/>
    <n v="102"/>
    <n v="4300"/>
    <n v="7"/>
    <n v="6"/>
    <x v="2"/>
    <s v="NO"/>
    <x v="1"/>
    <s v="Venta Mala"/>
  </r>
  <r>
    <n v="1496401"/>
    <x v="26"/>
    <s v="Sandra Glassco"/>
    <s v="224A Gertrude St,Fitzroy"/>
    <s v="Melbourne"/>
    <s v="VIC"/>
    <x v="3"/>
    <x v="2"/>
    <s v="Bajo"/>
    <s v="Etiquetas Artisan 479"/>
    <x v="0"/>
    <s v="Caja pequeña"/>
    <x v="0"/>
    <d v="2015-02-21T00:00:00"/>
    <n v="159"/>
    <n v="261"/>
    <n v="102"/>
    <n v="32"/>
    <n v="8352"/>
    <n v="0.01"/>
    <n v="83.52"/>
    <n v="8268.48"/>
    <n v="50"/>
    <n v="5133"/>
    <n v="18"/>
    <n v="2"/>
    <x v="1"/>
    <s v="NO"/>
    <x v="1"/>
    <s v="Venta Mala"/>
  </r>
  <r>
    <n v="1496401"/>
    <x v="211"/>
    <s v="Craig Carroll"/>
    <s v="99 Lygon Street,East Brunswick"/>
    <s v="Melbourne"/>
    <s v="VIC"/>
    <x v="1"/>
    <x v="2"/>
    <s v="No especificado"/>
    <s v="Clips de carpeta de OIC"/>
    <x v="1"/>
    <s v="Caja pequeña"/>
    <x v="0"/>
    <d v="2013-07-13T00:00:00"/>
    <n v="93"/>
    <n v="148"/>
    <n v="55"/>
    <n v="1"/>
    <n v="148"/>
    <n v="0.08"/>
    <n v="11.84"/>
    <n v="136.16"/>
    <n v="70"/>
    <n v="5327"/>
    <n v="10"/>
    <n v="7"/>
    <x v="2"/>
    <s v="NO"/>
    <x v="0"/>
    <s v="Venta Mala"/>
  </r>
  <r>
    <n v="1496401"/>
    <x v="394"/>
    <s v="Neil French"/>
    <s v="523 King St,Newtown"/>
    <s v="Sydney"/>
    <s v="NSW"/>
    <x v="2"/>
    <x v="6"/>
    <s v="No especificado"/>
    <s v="Etiquetas Artisan 478"/>
    <x v="0"/>
    <s v="Caja pequeña"/>
    <x v="0"/>
    <d v="2015-07-23T00:00:00"/>
    <n v="314"/>
    <n v="491"/>
    <n v="177"/>
    <n v="26"/>
    <n v="12766"/>
    <n v="0"/>
    <n v="0"/>
    <n v="12766"/>
    <n v="50"/>
    <n v="4593"/>
    <n v="20"/>
    <n v="7"/>
    <x v="1"/>
    <s v="NO"/>
    <x v="0"/>
    <s v="Venta Mala"/>
  </r>
  <r>
    <n v="1496401"/>
    <x v="15"/>
    <s v="Bill Stewart"/>
    <s v="188 Pitt Street,Sydney"/>
    <s v="Sydney"/>
    <s v="NSW"/>
    <x v="3"/>
    <x v="0"/>
    <s v="No especificado"/>
    <s v="Etiquetas Artisan 478"/>
    <x v="0"/>
    <s v="Bolsa de envoltura"/>
    <x v="0"/>
    <d v="2015-05-13T00:00:00"/>
    <n v="314"/>
    <n v="491"/>
    <n v="177"/>
    <n v="34"/>
    <n v="16694"/>
    <n v="0.02"/>
    <n v="333.88"/>
    <n v="16360.12"/>
    <n v="50"/>
    <n v="4595"/>
    <n v="11"/>
    <n v="5"/>
    <x v="1"/>
    <s v="NO"/>
    <x v="0"/>
    <s v="Venta Mala"/>
  </r>
  <r>
    <n v="1496401"/>
    <x v="173"/>
    <s v="Paul Lucas"/>
    <s v="Macquarie Centre Cnr Herring Road &amp; Waterloo Road,Macquarie Park"/>
    <s v="Sydney"/>
    <s v="NSW"/>
    <x v="2"/>
    <x v="5"/>
    <s v="Alto"/>
    <s v="Bolsillos de carpeta de poliéster artesanal"/>
    <x v="0"/>
    <s v="Caja pequeña"/>
    <x v="0"/>
    <d v="2013-06-25T00:00:00"/>
    <n v="226"/>
    <n v="358"/>
    <n v="132"/>
    <n v="11"/>
    <n v="3938"/>
    <n v="7.0000000000000007E-2"/>
    <n v="275.66000000000003"/>
    <n v="3662.34"/>
    <n v="547"/>
    <n v="14529"/>
    <n v="24"/>
    <n v="6"/>
    <x v="2"/>
    <s v="NO"/>
    <x v="0"/>
    <s v="Venta Mala"/>
  </r>
  <r>
    <n v="1496401"/>
    <x v="378"/>
    <s v="Christopher Conant"/>
    <s v="120 Hardware St,Melbourne"/>
    <s v="Melbourne"/>
    <s v="VIC"/>
    <x v="1"/>
    <x v="8"/>
    <s v="Alto"/>
    <s v="Etiquetas Artisan 478"/>
    <x v="0"/>
    <s v="Caja pequeña"/>
    <x v="0"/>
    <d v="2015-07-26T00:00:00"/>
    <n v="314"/>
    <n v="491"/>
    <n v="177"/>
    <n v="41"/>
    <n v="20131"/>
    <n v="0.03"/>
    <n v="603.92999999999995"/>
    <n v="19527.07"/>
    <n v="50"/>
    <n v="4593"/>
    <n v="24"/>
    <n v="7"/>
    <x v="1"/>
    <s v="NO"/>
    <x v="1"/>
    <s v="Venta Mala"/>
  </r>
  <r>
    <n v="1496401"/>
    <x v="524"/>
    <s v="Marian Bern"/>
    <s v="188 Pitt Street,Sydney"/>
    <s v="Sydney"/>
    <s v="NSW"/>
    <x v="3"/>
    <x v="0"/>
    <s v="Medio"/>
    <s v="Etiquetas Artisan 479"/>
    <x v="0"/>
    <s v="Caja pequeña"/>
    <x v="0"/>
    <d v="2014-07-23T00:00:00"/>
    <n v="159"/>
    <n v="261"/>
    <n v="102"/>
    <n v="8"/>
    <n v="2088"/>
    <n v="7.0000000000000007E-2"/>
    <n v="146.16000000000003"/>
    <n v="1941.84"/>
    <n v="50"/>
    <n v="4569"/>
    <n v="22"/>
    <n v="7"/>
    <x v="0"/>
    <s v="NO"/>
    <x v="0"/>
    <s v="Venta Mala"/>
  </r>
  <r>
    <n v="1496401"/>
    <x v="91"/>
    <s v="Chad McGuire"/>
    <s v="73 MacLeay St,Potts Point"/>
    <s v="Sydney"/>
    <s v="NSW"/>
    <x v="3"/>
    <x v="1"/>
    <s v="Bajo"/>
    <s v="Clips de carpeta de colores OIC, tamaños variados"/>
    <x v="1"/>
    <s v="Caja pequeña"/>
    <x v="1"/>
    <d v="2014-02-25T00:00:00"/>
    <n v="229"/>
    <n v="358"/>
    <n v="129"/>
    <n v="6"/>
    <n v="2148"/>
    <n v="0.01"/>
    <n v="21.48"/>
    <n v="2126.52"/>
    <n v="163"/>
    <n v="4520"/>
    <n v="24"/>
    <n v="2"/>
    <x v="0"/>
    <s v="NO"/>
    <x v="1"/>
    <s v="Venta Mala"/>
  </r>
  <r>
    <n v="1496401"/>
    <x v="258"/>
    <s v="Michael Oakman"/>
    <s v="8 Rankins Lane ,Melbourne"/>
    <s v="Melbourne"/>
    <s v="VIC"/>
    <x v="2"/>
    <x v="2"/>
    <s v="Crítico"/>
    <s v="Sobres estándar de Smiths"/>
    <x v="0"/>
    <s v="Caja pequeña"/>
    <x v="0"/>
    <d v="2015-07-31T00:00:00"/>
    <n v="352"/>
    <n v="568"/>
    <n v="216"/>
    <n v="47"/>
    <n v="26696"/>
    <n v="0.03"/>
    <n v="800.88"/>
    <n v="25895.119999999999"/>
    <n v="139"/>
    <n v="5327"/>
    <n v="27"/>
    <n v="7"/>
    <x v="1"/>
    <s v="NO"/>
    <x v="1"/>
    <s v="Venta Mala"/>
  </r>
  <r>
    <n v="1496766"/>
    <x v="378"/>
    <s v="Christopher Conant"/>
    <s v="120 Hardware St,Melbourne"/>
    <s v="Melbourne"/>
    <s v="VIC"/>
    <x v="0"/>
    <x v="8"/>
    <s v="No especificado"/>
    <s v="Aglutinantes de polietileno duraderos artesanales"/>
    <x v="0"/>
    <s v="Caja pequeña"/>
    <x v="1"/>
    <d v="2015-07-26T00:00:00"/>
    <n v="337"/>
    <n v="553"/>
    <n v="216"/>
    <n v="21"/>
    <n v="11613"/>
    <n v="0"/>
    <n v="0"/>
    <n v="11613"/>
    <n v="698"/>
    <n v="4633"/>
    <n v="24"/>
    <n v="7"/>
    <x v="1"/>
    <s v="NO"/>
    <x v="0"/>
    <s v="Venta Mala"/>
  </r>
  <r>
    <n v="1496766"/>
    <x v="227"/>
    <s v="Charles Sheldon"/>
    <s v="180 High Street,Windsor"/>
    <s v="Melbourne"/>
    <s v="VIC"/>
    <x v="2"/>
    <x v="2"/>
    <s v="Crítico"/>
    <s v="Cubos de Memo Alto"/>
    <x v="0"/>
    <s v="Bolsa de envoltura"/>
    <x v="0"/>
    <d v="2015-07-31T00:00:00"/>
    <n v="332"/>
    <n v="518"/>
    <n v="186"/>
    <n v="2"/>
    <n v="1036"/>
    <n v="0.03"/>
    <n v="31.08"/>
    <n v="1004.92"/>
    <n v="204"/>
    <n v="19722"/>
    <n v="30"/>
    <n v="7"/>
    <x v="1"/>
    <s v="NO"/>
    <x v="0"/>
    <s v="Venta Mala"/>
  </r>
  <r>
    <n v="1497131"/>
    <x v="275"/>
    <s v="Harold Dahlen"/>
    <s v="53-55 Liverpool St,Sydney"/>
    <s v="Sydney"/>
    <s v="NSW"/>
    <x v="0"/>
    <x v="0"/>
    <s v="Medio"/>
    <s v="Bolsillos de carpeta de poliéster artesanal"/>
    <x v="0"/>
    <s v="Caja pequeña"/>
    <x v="1"/>
    <d v="2016-06-20T00:00:00"/>
    <n v="226"/>
    <n v="358"/>
    <n v="132"/>
    <n v="37"/>
    <n v="13246"/>
    <n v="0.01"/>
    <n v="132.46"/>
    <n v="13113.54"/>
    <n v="547"/>
    <n v="11519"/>
    <n v="20"/>
    <n v="6"/>
    <x v="3"/>
    <s v="NO"/>
    <x v="1"/>
    <s v="Venta Mala"/>
  </r>
  <r>
    <n v="1497131"/>
    <x v="432"/>
    <s v="Max Jones"/>
    <s v="240-242 Johnston Street,Fitzroy"/>
    <s v="Melbourne"/>
    <s v="VIC"/>
    <x v="1"/>
    <x v="2"/>
    <s v="Alto"/>
    <s v="Tijeras de acero inoxidable Apex Elite"/>
    <x v="0"/>
    <s v="Paquete pequeño"/>
    <x v="0"/>
    <d v="2015-01-12T00:00:00"/>
    <n v="342"/>
    <n v="834"/>
    <n v="492"/>
    <n v="10"/>
    <n v="8340"/>
    <n v="0.01"/>
    <n v="83.4"/>
    <n v="8256.6"/>
    <n v="264"/>
    <n v="12685"/>
    <n v="10"/>
    <n v="1"/>
    <x v="1"/>
    <s v="NO"/>
    <x v="1"/>
    <s v="Venta Mala"/>
  </r>
  <r>
    <n v="1497496"/>
    <x v="442"/>
    <s v="Michelle Moray"/>
    <s v="310 Wattle St,Ultimo"/>
    <s v="Sydney"/>
    <s v="NSW"/>
    <x v="1"/>
    <x v="6"/>
    <s v="Crítico"/>
    <s v="Etiquetas Artisan 481"/>
    <x v="0"/>
    <s v="Paquete pequeño"/>
    <x v="0"/>
    <d v="2015-05-12T00:00:00"/>
    <n v="194"/>
    <n v="308"/>
    <n v="114"/>
    <n v="35"/>
    <n v="10780"/>
    <n v="0.02"/>
    <n v="215.6"/>
    <n v="10564.4"/>
    <n v="99"/>
    <n v="6542"/>
    <n v="8"/>
    <n v="5"/>
    <x v="1"/>
    <s v="NO"/>
    <x v="0"/>
    <s v="Venta Mala"/>
  </r>
  <r>
    <n v="1497496"/>
    <x v="35"/>
    <s v="Rick Duston"/>
    <s v="333-339 Enmore Rd,Marrickville"/>
    <s v="Sydney"/>
    <s v="NSW"/>
    <x v="0"/>
    <x v="11"/>
    <s v="No especificado"/>
    <s v="TipoSobres despegables de apertura lateral derecha, gris"/>
    <x v="0"/>
    <s v="Bolsa de envoltura"/>
    <x v="0"/>
    <d v="2013-05-31T00:00:00"/>
    <n v="2156"/>
    <n v="3594"/>
    <n v="1438"/>
    <n v="6"/>
    <n v="21564"/>
    <n v="7.0000000000000007E-2"/>
    <n v="1509.4800000000002"/>
    <n v="20054.52"/>
    <n v="666"/>
    <n v="575222"/>
    <n v="31"/>
    <n v="5"/>
    <x v="2"/>
    <s v="NO"/>
    <x v="0"/>
    <s v="Buena Venta"/>
  </r>
  <r>
    <n v="1497862"/>
    <x v="655"/>
    <s v="Brad Thomas"/>
    <s v="152 Bunnerong Road,Eastgardens"/>
    <s v="Sydney"/>
    <s v="NSW"/>
    <x v="1"/>
    <x v="0"/>
    <s v="No especificado"/>
    <s v="TipoApertura lateral derecha Sobres expansivos de pelar y seel"/>
    <x v="0"/>
    <s v="Caja pequeña"/>
    <x v="0"/>
    <d v="2016-08-15T00:00:00"/>
    <n v="5429"/>
    <n v="9048"/>
    <n v="3619"/>
    <n v="36"/>
    <n v="325728"/>
    <n v="0.06"/>
    <n v="19543.68"/>
    <n v="306184.32000000001"/>
    <n v="1999"/>
    <n v="136362"/>
    <n v="12"/>
    <n v="8"/>
    <x v="3"/>
    <s v="SI"/>
    <x v="0"/>
    <s v="Buena Venta"/>
  </r>
  <r>
    <n v="1498592"/>
    <x v="227"/>
    <s v="Julie Prescott"/>
    <s v="438 Victoria Avenue,Chatswood"/>
    <s v="Sydney"/>
    <s v="NSW"/>
    <x v="1"/>
    <x v="1"/>
    <s v="Bajo"/>
    <s v="TechSavi Dúo Inalámbrico Elite"/>
    <x v="0"/>
    <s v="Caja pequeña"/>
    <x v="0"/>
    <d v="2015-07-31T00:00:00"/>
    <n v="6059"/>
    <n v="10098"/>
    <n v="4039"/>
    <n v="40"/>
    <n v="403920"/>
    <n v="0"/>
    <n v="0"/>
    <n v="403920"/>
    <n v="718"/>
    <n v="77474"/>
    <n v="30"/>
    <n v="7"/>
    <x v="1"/>
    <s v="SI"/>
    <x v="1"/>
    <s v="Venta Mala"/>
  </r>
  <r>
    <n v="1498592"/>
    <x v="91"/>
    <s v="Gene Hell"/>
    <s v="127 Liverpool St,Sydney"/>
    <s v="Sydney"/>
    <s v="NSW"/>
    <x v="3"/>
    <x v="7"/>
    <s v="Medio"/>
    <s v="Cubos de Memo Alto"/>
    <x v="0"/>
    <s v="Caja pequeña"/>
    <x v="0"/>
    <d v="2014-02-25T00:00:00"/>
    <n v="332"/>
    <n v="518"/>
    <n v="186"/>
    <n v="6"/>
    <n v="3108"/>
    <n v="0.06"/>
    <n v="186.48"/>
    <n v="2921.52"/>
    <n v="204"/>
    <n v="4893"/>
    <n v="24"/>
    <n v="2"/>
    <x v="0"/>
    <s v="NO"/>
    <x v="1"/>
    <s v="Venta Mala"/>
  </r>
  <r>
    <n v="1498592"/>
    <x v="411"/>
    <s v="Jack Lebron"/>
    <s v="180 High Street,Windsor"/>
    <s v="Melbourne"/>
    <s v="VIC"/>
    <x v="3"/>
    <x v="2"/>
    <s v="Crítico"/>
    <s v="Teclado inalámbrico TechSavi"/>
    <x v="1"/>
    <s v="Caja pequeña"/>
    <x v="0"/>
    <d v="2015-07-31T00:00:00"/>
    <n v="1784"/>
    <n v="3499"/>
    <n v="1715"/>
    <n v="12"/>
    <n v="41988"/>
    <n v="0.01"/>
    <n v="419.88"/>
    <n v="41568.120000000003"/>
    <n v="550"/>
    <n v="77474"/>
    <n v="29"/>
    <n v="7"/>
    <x v="1"/>
    <s v="NO"/>
    <x v="1"/>
    <s v="Venta Mala"/>
  </r>
  <r>
    <n v="1498592"/>
    <x v="227"/>
    <s v="Julie Prescott"/>
    <s v="438 Victoria Avenue,Chatswood"/>
    <s v="Sydney"/>
    <s v="NSW"/>
    <x v="1"/>
    <x v="1"/>
    <s v="Bajo"/>
    <s v="Teclado inalámbrico TechSavi"/>
    <x v="1"/>
    <s v="Caja pequeña"/>
    <x v="0"/>
    <d v="2015-07-31T00:00:00"/>
    <n v="1784"/>
    <n v="3499"/>
    <n v="1715"/>
    <n v="34"/>
    <n v="118966"/>
    <n v="0.01"/>
    <n v="1189.6600000000001"/>
    <n v="117776.34"/>
    <n v="550"/>
    <n v="77474"/>
    <n v="30"/>
    <n v="7"/>
    <x v="1"/>
    <s v="SI"/>
    <x v="0"/>
    <s v="Buena Venta"/>
  </r>
  <r>
    <n v="1498957"/>
    <x v="656"/>
    <s v="Darrin Martin"/>
    <s v="222 Barkly St,St Kilda"/>
    <s v="Melbourne"/>
    <s v="VIC"/>
    <x v="1"/>
    <x v="8"/>
    <s v="Bajo"/>
    <s v="Impresora de inyección de tinta a color Cando S750"/>
    <x v="0"/>
    <s v="Paquete pequeño"/>
    <x v="0"/>
    <d v="2016-02-05T00:00:00"/>
    <n v="7500"/>
    <n v="12097"/>
    <n v="4597"/>
    <n v="26"/>
    <n v="314522"/>
    <n v="0.04"/>
    <n v="12580.880000000001"/>
    <n v="301941.12"/>
    <n v="2630"/>
    <n v="375944"/>
    <n v="3"/>
    <n v="2"/>
    <x v="3"/>
    <s v="SI"/>
    <x v="0"/>
    <s v="Buena Venta"/>
  </r>
  <r>
    <n v="1499323"/>
    <x v="459"/>
    <s v="Paul Knutson"/>
    <s v="1/173-179 Bronte Rd,Waverley"/>
    <s v="Sydney"/>
    <s v="NSW"/>
    <x v="0"/>
    <x v="9"/>
    <s v="Bajo"/>
    <s v="Impresora de inyección de tinta a color Cando S750"/>
    <x v="0"/>
    <s v="Caja pequeña"/>
    <x v="0"/>
    <d v="2015-02-03T00:00:00"/>
    <n v="7500"/>
    <n v="12097"/>
    <n v="4597"/>
    <n v="19"/>
    <n v="229843"/>
    <n v="0.08"/>
    <n v="18387.439999999999"/>
    <n v="211455.56"/>
    <n v="2630"/>
    <n v="991964"/>
    <n v="2"/>
    <n v="2"/>
    <x v="1"/>
    <s v="SI"/>
    <x v="1"/>
    <s v="Venta Mala"/>
  </r>
  <r>
    <n v="1500053"/>
    <x v="75"/>
    <s v="Anthony Rawles"/>
    <s v="Shop 1, 186-190 Church Street,Parramatta;46a Macleay Street,Potts Point"/>
    <s v="Sydney"/>
    <s v="NSW"/>
    <x v="2"/>
    <x v="4"/>
    <s v="Alto"/>
    <s v="Sobres multimedia"/>
    <x v="0"/>
    <s v="Bolsa de envoltura"/>
    <x v="0"/>
    <d v="2013-05-29T00:00:00"/>
    <n v="9939"/>
    <n v="16293"/>
    <n v="6354"/>
    <n v="43"/>
    <n v="700599"/>
    <n v="0.04"/>
    <n v="28023.96"/>
    <n v="672575.04"/>
    <n v="1999"/>
    <n v="555039"/>
    <n v="29"/>
    <n v="5"/>
    <x v="2"/>
    <s v="SI"/>
    <x v="1"/>
    <s v="Venta Mala"/>
  </r>
  <r>
    <n v="1500053"/>
    <x v="340"/>
    <s v="Cyra Reiten"/>
    <s v="Westfield 1 Anderson St,Chatswood"/>
    <s v="Sydney"/>
    <s v="NSW"/>
    <x v="2"/>
    <x v="5"/>
    <s v="Alto"/>
    <s v="Xit Papel de computadora en blanco"/>
    <x v="1"/>
    <s v="Tambor Jumbo"/>
    <x v="2"/>
    <d v="2016-01-17T00:00:00"/>
    <n v="1239"/>
    <n v="1998"/>
    <n v="759"/>
    <n v="25"/>
    <n v="49950"/>
    <n v="0.02"/>
    <n v="999"/>
    <n v="48951"/>
    <n v="577"/>
    <n v="82335"/>
    <n v="17"/>
    <n v="1"/>
    <x v="3"/>
    <s v="NO"/>
    <x v="1"/>
    <s v="Venta Mala"/>
  </r>
  <r>
    <n v="1500053"/>
    <x v="1"/>
    <s v="Annie Thurman"/>
    <s v="499-501 Lygon Street,Carlton North"/>
    <s v="Melbourne"/>
    <s v="VIC"/>
    <x v="3"/>
    <x v="8"/>
    <s v="Medio"/>
    <s v="Xit Papel de computadora en blanco"/>
    <x v="0"/>
    <s v="Bolsa de envoltura"/>
    <x v="0"/>
    <d v="2015-10-26T00:00:00"/>
    <n v="1239"/>
    <n v="1998"/>
    <n v="759"/>
    <n v="2"/>
    <n v="3996"/>
    <n v="0.09"/>
    <n v="359.64"/>
    <n v="3636.36"/>
    <n v="577"/>
    <n v="82335"/>
    <n v="24"/>
    <n v="10"/>
    <x v="1"/>
    <s v="NO"/>
    <x v="1"/>
    <s v="Venta Mala"/>
  </r>
  <r>
    <n v="1500053"/>
    <x v="280"/>
    <s v="Arthur Prichep"/>
    <s v="Sydney Fish Market, Bank Street, Sydney"/>
    <s v="Sydney"/>
    <s v="NSW"/>
    <x v="3"/>
    <x v="3"/>
    <s v="Medio"/>
    <s v="Xit Papel de computadora en blanco"/>
    <x v="0"/>
    <s v="Bolsa de envoltura"/>
    <x v="0"/>
    <d v="2014-10-11T00:00:00"/>
    <n v="1239"/>
    <n v="1998"/>
    <n v="759"/>
    <n v="19"/>
    <n v="37962"/>
    <n v="0.09"/>
    <n v="3416.58"/>
    <n v="34545.42"/>
    <n v="577"/>
    <n v="82353"/>
    <n v="11"/>
    <n v="10"/>
    <x v="0"/>
    <s v="NO"/>
    <x v="0"/>
    <s v="Buena Venta"/>
  </r>
  <r>
    <n v="1500784"/>
    <x v="162"/>
    <s v="Dave Hallsten"/>
    <s v="1 John St,Waterloo"/>
    <s v="Sydney"/>
    <s v="NSW"/>
    <x v="2"/>
    <x v="13"/>
    <s v="Crítico"/>
    <s v="Carpetas económicas"/>
    <x v="1"/>
    <s v="Caja pequeña"/>
    <x v="1"/>
    <d v="2015-08-08T00:00:00"/>
    <n v="133"/>
    <n v="208"/>
    <n v="75"/>
    <n v="2"/>
    <n v="416"/>
    <n v="0.02"/>
    <n v="8.32"/>
    <n v="407.68"/>
    <n v="149"/>
    <n v="3893"/>
    <n v="3"/>
    <n v="8"/>
    <x v="1"/>
    <s v="NO"/>
    <x v="0"/>
    <s v="Venta Mala"/>
  </r>
  <r>
    <n v="1500784"/>
    <x v="318"/>
    <s v="Nancy Lomonaco"/>
    <s v="523 King St,Newtown"/>
    <s v="Sydney"/>
    <s v="NSW"/>
    <x v="1"/>
    <x v="6"/>
    <s v="Bajo"/>
    <s v="Etiquetas Artisan 474"/>
    <x v="0"/>
    <s v="Bolsa de envoltura"/>
    <x v="0"/>
    <d v="2013-09-03T00:00:00"/>
    <n v="184"/>
    <n v="288"/>
    <n v="104"/>
    <n v="38"/>
    <n v="10944"/>
    <n v="0.06"/>
    <n v="656.64"/>
    <n v="10287.36"/>
    <n v="99"/>
    <n v="3893"/>
    <n v="29"/>
    <n v="8"/>
    <x v="2"/>
    <s v="NO"/>
    <x v="0"/>
    <s v="Venta Mala"/>
  </r>
  <r>
    <n v="1500784"/>
    <x v="162"/>
    <s v="Dave Hallsten"/>
    <s v="1 John St,Waterloo"/>
    <s v="Sydney"/>
    <s v="NSW"/>
    <x v="1"/>
    <x v="13"/>
    <s v="Alto"/>
    <s v="Carpetas económicas"/>
    <x v="0"/>
    <s v="Bolsa de envoltura"/>
    <x v="1"/>
    <d v="2015-08-08T00:00:00"/>
    <n v="133"/>
    <n v="208"/>
    <n v="75"/>
    <n v="47"/>
    <n v="9776"/>
    <n v="0"/>
    <n v="0"/>
    <n v="9776"/>
    <n v="149"/>
    <n v="3893"/>
    <n v="3"/>
    <n v="8"/>
    <x v="1"/>
    <s v="NO"/>
    <x v="0"/>
    <s v="Venta Mala"/>
  </r>
  <r>
    <n v="1500784"/>
    <x v="162"/>
    <s v="Dave Hallsten"/>
    <s v="1 John St,Waterloo"/>
    <s v="Sydney"/>
    <s v="NSW"/>
    <x v="0"/>
    <x v="13"/>
    <s v="Medio"/>
    <s v="Carpetas económicas"/>
    <x v="0"/>
    <s v="Caja pequeña"/>
    <x v="0"/>
    <d v="2015-08-08T00:00:00"/>
    <n v="133"/>
    <n v="208"/>
    <n v="75"/>
    <n v="24"/>
    <n v="4992"/>
    <n v="0.06"/>
    <n v="299.52"/>
    <n v="4692.4799999999996"/>
    <n v="149"/>
    <n v="3893"/>
    <n v="3"/>
    <n v="8"/>
    <x v="1"/>
    <s v="NO"/>
    <x v="0"/>
    <s v="Venta Mala"/>
  </r>
  <r>
    <n v="1501514"/>
    <x v="657"/>
    <s v="Astrea Jones"/>
    <s v="2a/285A Crown St,Surry Hills"/>
    <s v="Sydney"/>
    <s v="NSW"/>
    <x v="1"/>
    <x v="3"/>
    <s v="Alto"/>
    <s v="Hojas de notas sin acolchado"/>
    <x v="0"/>
    <s v="Bolsa de envoltura"/>
    <x v="0"/>
    <d v="2015-08-08T00:00:00"/>
    <n v="259"/>
    <n v="398"/>
    <n v="139"/>
    <n v="12"/>
    <n v="4776"/>
    <n v="0.09"/>
    <n v="429.84"/>
    <n v="4346.16"/>
    <n v="297"/>
    <n v="6092"/>
    <n v="7"/>
    <n v="8"/>
    <x v="1"/>
    <s v="NO"/>
    <x v="1"/>
    <s v="Venta Mala"/>
  </r>
  <r>
    <n v="1501514"/>
    <x v="51"/>
    <s v="Nora Price"/>
    <s v="7 Khartoum Rd,Macquarie Park"/>
    <s v="Sydney"/>
    <s v="NSW"/>
    <x v="1"/>
    <x v="11"/>
    <s v="Medio"/>
    <s v="Iluminador fluorescente Artisan Hi-Liter Comfort Grip, tinta amarilla"/>
    <x v="0"/>
    <s v="Caja pequeña"/>
    <x v="0"/>
    <d v="2015-08-11T00:00:00"/>
    <n v="192"/>
    <n v="326"/>
    <n v="134"/>
    <n v="3"/>
    <n v="978"/>
    <n v="0"/>
    <n v="0"/>
    <n v="978"/>
    <n v="186"/>
    <n v="10923"/>
    <n v="10"/>
    <n v="8"/>
    <x v="1"/>
    <s v="NO"/>
    <x v="1"/>
    <s v="Venta Mala"/>
  </r>
  <r>
    <n v="1501514"/>
    <x v="657"/>
    <s v="Astrea Jones"/>
    <s v="2a/285A Crown St,Surry Hills"/>
    <s v="Sydney"/>
    <s v="NSW"/>
    <x v="2"/>
    <x v="3"/>
    <s v="Crítico"/>
    <s v="Hojas de notas sin acolchado"/>
    <x v="0"/>
    <s v="Bolsa de envoltura"/>
    <x v="1"/>
    <d v="2015-08-08T00:00:00"/>
    <n v="259"/>
    <n v="398"/>
    <n v="139"/>
    <n v="2"/>
    <n v="796"/>
    <n v="0.03"/>
    <n v="23.88"/>
    <n v="772.12"/>
    <n v="297"/>
    <n v="6092"/>
    <n v="7"/>
    <n v="8"/>
    <x v="1"/>
    <s v="NO"/>
    <x v="1"/>
    <s v="Venta Mala"/>
  </r>
  <r>
    <n v="1501514"/>
    <x v="657"/>
    <s v="Astrea Jones"/>
    <s v="2a/285A Crown St,Surry Hills"/>
    <s v="Sydney"/>
    <s v="NSW"/>
    <x v="3"/>
    <x v="3"/>
    <s v="Medio"/>
    <s v="Hojas de notas sin acolchado"/>
    <x v="0"/>
    <s v="Caja pequeña"/>
    <x v="0"/>
    <d v="2015-08-08T00:00:00"/>
    <n v="259"/>
    <n v="398"/>
    <n v="139"/>
    <n v="8"/>
    <n v="3184"/>
    <n v="7.0000000000000007E-2"/>
    <n v="222.88000000000002"/>
    <n v="2961.12"/>
    <n v="297"/>
    <n v="6092"/>
    <n v="7"/>
    <n v="8"/>
    <x v="1"/>
    <s v="NO"/>
    <x v="1"/>
    <s v="Venta Mala"/>
  </r>
  <r>
    <n v="1501879"/>
    <x v="105"/>
    <s v="Tracy Poddar"/>
    <s v="834 Bourke St,Waterloo"/>
    <s v="Sydney"/>
    <s v="NSW"/>
    <x v="0"/>
    <x v="13"/>
    <s v="No especificado"/>
    <s v="Carpetas de anillos de arco artesanales"/>
    <x v="0"/>
    <s v="Caja pequeña"/>
    <x v="0"/>
    <d v="2015-03-06T00:00:00"/>
    <n v="3602"/>
    <n v="5810"/>
    <n v="2208"/>
    <n v="33"/>
    <n v="191730"/>
    <n v="0.05"/>
    <n v="9586.5"/>
    <n v="182143.5"/>
    <n v="149"/>
    <n v="13004"/>
    <n v="4"/>
    <n v="3"/>
    <x v="1"/>
    <s v="SI"/>
    <x v="0"/>
    <s v="Venta Mala"/>
  </r>
  <r>
    <n v="1502245"/>
    <x v="35"/>
    <s v="Rick Duston"/>
    <s v="260 Marrickville Rd,Marrickville"/>
    <s v="Sydney"/>
    <s v="NSW"/>
    <x v="3"/>
    <x v="5"/>
    <s v="Bajo"/>
    <s v="Carro de archivos personal multiuso y juego de ruedas, tres compartimentos apilables"/>
    <x v="1"/>
    <s v="Caja pequeña"/>
    <x v="0"/>
    <d v="2013-05-31T00:00:00"/>
    <n v="1495"/>
    <n v="3476"/>
    <n v="1981"/>
    <n v="29"/>
    <n v="100804"/>
    <n v="0.04"/>
    <n v="4032.1600000000003"/>
    <n v="96771.839999999997"/>
    <n v="822"/>
    <n v="138969"/>
    <n v="31"/>
    <n v="5"/>
    <x v="2"/>
    <s v="NO"/>
    <x v="1"/>
    <s v="Venta Mala"/>
  </r>
  <r>
    <n v="1502610"/>
    <x v="51"/>
    <s v="Nora Price"/>
    <s v="4A Lyons St,Strathfield"/>
    <s v="Sydney"/>
    <s v="NSW"/>
    <x v="1"/>
    <x v="0"/>
    <s v="Medio"/>
    <s v="Punzón alto de 3 agujeros"/>
    <x v="0"/>
    <s v="Caja pequeña"/>
    <x v="0"/>
    <d v="2015-08-13T00:00:00"/>
    <n v="276"/>
    <n v="438"/>
    <n v="162"/>
    <n v="44"/>
    <n v="19272"/>
    <n v="0.09"/>
    <n v="1734.48"/>
    <n v="17537.52"/>
    <n v="621"/>
    <n v="10923"/>
    <n v="10"/>
    <n v="8"/>
    <x v="1"/>
    <s v="NO"/>
    <x v="0"/>
    <s v="Venta Mala"/>
  </r>
  <r>
    <n v="1502610"/>
    <x v="204"/>
    <s v="Tony Sayre"/>
    <s v="499-501 Lygon Street,Carlton North"/>
    <s v="Melbourne"/>
    <s v="VIC"/>
    <x v="2"/>
    <x v="8"/>
    <s v="Medio"/>
    <s v="Lápices de colores DrawIt"/>
    <x v="1"/>
    <s v="Caja pequeña"/>
    <x v="0"/>
    <d v="2015-03-22T00:00:00"/>
    <n v="437"/>
    <n v="911"/>
    <n v="474"/>
    <n v="12"/>
    <n v="10932"/>
    <n v="0"/>
    <n v="0"/>
    <n v="10932"/>
    <n v="225"/>
    <n v="21400"/>
    <n v="21"/>
    <n v="3"/>
    <x v="1"/>
    <s v="NO"/>
    <x v="0"/>
    <s v="Venta Mala"/>
  </r>
  <r>
    <n v="1502610"/>
    <x v="131"/>
    <s v="Roy Skariaili"/>
    <s v="2/797 Botany Rd,Rosebery"/>
    <s v="Sydney"/>
    <s v="NSW"/>
    <x v="0"/>
    <x v="7"/>
    <s v="Bajo"/>
    <s v="Archivo Smiths Caddy"/>
    <x v="0"/>
    <s v="Bolsa de envoltura"/>
    <x v="0"/>
    <d v="2014-05-19T00:00:00"/>
    <n v="403"/>
    <n v="938"/>
    <n v="535"/>
    <n v="48"/>
    <n v="45024"/>
    <n v="0.05"/>
    <n v="2251.2000000000003"/>
    <n v="42772.800000000003"/>
    <n v="728"/>
    <n v="24332"/>
    <n v="17"/>
    <n v="5"/>
    <x v="0"/>
    <s v="NO"/>
    <x v="1"/>
    <s v="Venta Mala"/>
  </r>
  <r>
    <n v="1502610"/>
    <x v="120"/>
    <s v="Eudokia Martin"/>
    <s v="412 Brunswick St,Fitzroy"/>
    <s v="Melbourne"/>
    <s v="VIC"/>
    <x v="0"/>
    <x v="2"/>
    <s v="Bajo"/>
    <s v="Carro de archivos personal multiuso y juego de ruedas, tres compartimentos apilables"/>
    <x v="1"/>
    <s v="Caja pequeña"/>
    <x v="1"/>
    <d v="2013-05-15T00:00:00"/>
    <n v="1495"/>
    <n v="3476"/>
    <n v="1981"/>
    <n v="26"/>
    <n v="90376"/>
    <n v="0.03"/>
    <n v="2711.2799999999997"/>
    <n v="87664.72"/>
    <n v="822"/>
    <n v="146058"/>
    <n v="14"/>
    <n v="5"/>
    <x v="2"/>
    <s v="NO"/>
    <x v="0"/>
    <s v="Buena Venta"/>
  </r>
  <r>
    <n v="1502641"/>
    <x v="51"/>
    <s v="Nora Price"/>
    <s v="7 Khartoum Rd,Macquarie Park"/>
    <s v="Sydney"/>
    <s v="NSW"/>
    <x v="2"/>
    <x v="11"/>
    <s v="Crítico"/>
    <s v="Tijeras de acero forjado Apex con mangos de esmalte negro"/>
    <x v="0"/>
    <s v="Paquete pequeño"/>
    <x v="0"/>
    <d v="2015-08-13T00:00:00"/>
    <n v="410"/>
    <n v="931"/>
    <n v="521"/>
    <n v="33"/>
    <n v="30723"/>
    <n v="0.05"/>
    <n v="1536.15"/>
    <n v="29186.85"/>
    <n v="398"/>
    <n v="27490"/>
    <n v="10"/>
    <n v="8"/>
    <x v="1"/>
    <s v="NO"/>
    <x v="0"/>
    <s v="Venta Mala"/>
  </r>
  <r>
    <n v="1502641"/>
    <x v="51"/>
    <s v="Nora Price"/>
    <s v="8 Khartoum Rd,Macquarie Park"/>
    <s v="Sydney"/>
    <s v="NSW"/>
    <x v="3"/>
    <x v="10"/>
    <s v="Alto"/>
    <s v="Acero forjado Apex"/>
    <x v="0"/>
    <s v="Caja pequeña"/>
    <x v="0"/>
    <d v="2015-08-13T00:00:00"/>
    <n v="450"/>
    <n v="1098"/>
    <n v="534"/>
    <n v="40"/>
    <n v="43920"/>
    <n v="0.04"/>
    <n v="1756.8"/>
    <n v="42163.199999999997"/>
    <n v="400"/>
    <n v="27490"/>
    <n v="10"/>
    <n v="8"/>
    <x v="1"/>
    <s v="NO"/>
    <x v="0"/>
    <s v="Venta Mala"/>
  </r>
  <r>
    <n v="1502641"/>
    <x v="51"/>
    <s v="Nora Price"/>
    <s v="7 Khartoum Rd,Macquarie Park"/>
    <s v="Sydney"/>
    <s v="NSW"/>
    <x v="0"/>
    <x v="11"/>
    <s v="Alto"/>
    <s v="Tijeras de acero forjado Apex con mangos de esmalte negro"/>
    <x v="1"/>
    <s v="Tambor Jumbo"/>
    <x v="2"/>
    <d v="2015-08-13T00:00:00"/>
    <n v="410"/>
    <n v="931"/>
    <n v="521"/>
    <n v="44"/>
    <n v="40964"/>
    <n v="0.03"/>
    <n v="1228.9199999999998"/>
    <n v="39735.08"/>
    <n v="398"/>
    <n v="27490"/>
    <n v="10"/>
    <n v="8"/>
    <x v="1"/>
    <s v="NO"/>
    <x v="0"/>
    <s v="Venta Mala"/>
  </r>
  <r>
    <n v="1502975"/>
    <x v="658"/>
    <s v="Deirdre Greer"/>
    <s v="33/4 Barangarool Avenue,Sydney"/>
    <s v="Sydney"/>
    <s v="NSW"/>
    <x v="3"/>
    <x v="1"/>
    <s v="No especificado"/>
    <s v="Artisan 48 Etiquetas"/>
    <x v="2"/>
    <s v="Caja grande"/>
    <x v="0"/>
    <d v="2016-04-03T00:00:00"/>
    <n v="384"/>
    <n v="630"/>
    <n v="246"/>
    <n v="7"/>
    <n v="4410"/>
    <n v="0.02"/>
    <n v="88.2"/>
    <n v="4321.8"/>
    <n v="50"/>
    <n v="19964"/>
    <n v="27"/>
    <n v="3"/>
    <x v="3"/>
    <s v="NO"/>
    <x v="0"/>
    <s v="Venta Mala"/>
  </r>
  <r>
    <n v="1503706"/>
    <x v="659"/>
    <s v="Kol Adams"/>
    <s v="120 Hardware St,Melbourne"/>
    <s v="Melbourne"/>
    <s v="VIC"/>
    <x v="2"/>
    <x v="8"/>
    <s v="Crítico"/>
    <s v="Fotocopiadora HFX LaserJet 3310"/>
    <x v="1"/>
    <s v="Paquete pequeño"/>
    <x v="0"/>
    <d v="2015-08-16T00:00:00"/>
    <n v="37799"/>
    <n v="59999"/>
    <n v="22200"/>
    <n v="16"/>
    <n v="959984"/>
    <n v="0.03"/>
    <n v="28799.52"/>
    <n v="931184.48"/>
    <n v="2449"/>
    <n v="2569206"/>
    <n v="18"/>
    <n v="8"/>
    <x v="1"/>
    <s v="SI"/>
    <x v="1"/>
    <s v="Venta Mala"/>
  </r>
  <r>
    <n v="1504436"/>
    <x v="51"/>
    <s v="Nora Price"/>
    <s v="7 Khartoum Rd,Macquaria Park"/>
    <s v="Sydney"/>
    <s v="NSW"/>
    <x v="0"/>
    <x v="11"/>
    <s v="Bajo"/>
    <s v="Archivo Smiths Caddy"/>
    <x v="0"/>
    <s v="Bolsa de envoltura"/>
    <x v="0"/>
    <d v="2015-08-13T00:00:00"/>
    <n v="403"/>
    <n v="938"/>
    <n v="535"/>
    <n v="37"/>
    <n v="34706"/>
    <n v="0.04"/>
    <n v="1388.24"/>
    <n v="33317.760000000002"/>
    <n v="728"/>
    <n v="27490"/>
    <n v="10"/>
    <n v="8"/>
    <x v="1"/>
    <s v="NO"/>
    <x v="0"/>
    <s v="Venta Mala"/>
  </r>
  <r>
    <n v="1504436"/>
    <x v="649"/>
    <s v="Keith Dawkins"/>
    <s v="402 Argyle St,Moss Vale"/>
    <s v="Sydney"/>
    <s v="NSW"/>
    <x v="3"/>
    <x v="1"/>
    <s v="Bajo"/>
    <s v="Carpeta EZD artesanal de alta resistencia con anillos de bloqueo"/>
    <x v="1"/>
    <s v="Caja mediana"/>
    <x v="0"/>
    <d v="2015-07-10T00:00:00"/>
    <n v="352"/>
    <n v="558"/>
    <n v="206"/>
    <n v="2"/>
    <n v="1116"/>
    <n v="0.01"/>
    <n v="11.16"/>
    <n v="1104.8399999999999"/>
    <n v="299"/>
    <n v="19672"/>
    <n v="9"/>
    <n v="7"/>
    <x v="1"/>
    <s v="NO"/>
    <x v="0"/>
    <s v="Venta Mala"/>
  </r>
  <r>
    <n v="1504436"/>
    <x v="552"/>
    <s v="Steve Carroll"/>
    <s v="Macquarie Centre Cnr Herring Road &amp; Waterloo Road,Macquarie Park"/>
    <s v="Sydney"/>
    <s v="NSW"/>
    <x v="3"/>
    <x v="5"/>
    <s v="Bajo"/>
    <s v="Juego de lápices de dibujo Pizazz"/>
    <x v="0"/>
    <s v="Caja pequeña"/>
    <x v="1"/>
    <d v="2015-08-12T00:00:00"/>
    <n v="153"/>
    <n v="278"/>
    <n v="125"/>
    <n v="30"/>
    <n v="8340"/>
    <n v="0.08"/>
    <n v="667.2"/>
    <n v="7672.8"/>
    <n v="134"/>
    <n v="11088"/>
    <n v="11"/>
    <n v="8"/>
    <x v="1"/>
    <s v="NO"/>
    <x v="1"/>
    <s v="Venta Mala"/>
  </r>
  <r>
    <n v="1504436"/>
    <x v="623"/>
    <s v="Christopher Schild"/>
    <s v="4A Lyons St,Strathfield"/>
    <s v="Sydney"/>
    <s v="NSW"/>
    <x v="3"/>
    <x v="0"/>
    <s v="Bajo"/>
    <s v="Lápices de colores Pizazz"/>
    <x v="0"/>
    <s v="Bolsa de envoltura"/>
    <x v="0"/>
    <d v="2015-04-24T00:00:00"/>
    <n v="176"/>
    <n v="294"/>
    <n v="118"/>
    <n v="40"/>
    <n v="11760"/>
    <n v="0.05"/>
    <n v="588"/>
    <n v="11172"/>
    <n v="81"/>
    <n v="11088"/>
    <n v="24"/>
    <n v="4"/>
    <x v="1"/>
    <s v="NO"/>
    <x v="1"/>
    <s v="Venta Mala"/>
  </r>
  <r>
    <n v="1504436"/>
    <x v="446"/>
    <s v="Dan Campbell"/>
    <s v="1/173-179 Bronte Rd,Waverley"/>
    <s v="Sydney"/>
    <s v="NSW"/>
    <x v="3"/>
    <x v="9"/>
    <s v="Alto"/>
    <s v="Lápices de colores Pizazz"/>
    <x v="0"/>
    <s v="Caja pequeña"/>
    <x v="0"/>
    <d v="2015-08-26T00:00:00"/>
    <n v="176"/>
    <n v="294"/>
    <n v="118"/>
    <n v="26"/>
    <n v="7644"/>
    <n v="0.01"/>
    <n v="76.44"/>
    <n v="7567.56"/>
    <n v="81"/>
    <n v="11078"/>
    <n v="24"/>
    <n v="8"/>
    <x v="1"/>
    <s v="NO"/>
    <x v="1"/>
    <s v="Venta Mala"/>
  </r>
  <r>
    <n v="1504436"/>
    <x v="269"/>
    <s v="Sally Knutson"/>
    <s v="Shop 1, 186-190 Church Street,Parramatta;46a Macleay Street,Potts Point"/>
    <s v="Sydney"/>
    <s v="NSW"/>
    <x v="3"/>
    <x v="4"/>
    <s v="Crítico"/>
    <s v="Juego de lápices de dibujo Pizazz"/>
    <x v="0"/>
    <s v="Caja pequeña"/>
    <x v="1"/>
    <d v="2015-08-31T00:00:00"/>
    <n v="153"/>
    <n v="278"/>
    <n v="125"/>
    <n v="6"/>
    <n v="1668"/>
    <n v="0"/>
    <n v="0"/>
    <n v="1668"/>
    <n v="134"/>
    <n v="11088"/>
    <n v="31"/>
    <n v="8"/>
    <x v="1"/>
    <s v="NO"/>
    <x v="0"/>
    <s v="Venta Mala"/>
  </r>
  <r>
    <n v="1504801"/>
    <x v="91"/>
    <s v="Chad McGuire"/>
    <s v="120 Hardware St,Melbourne"/>
    <s v="Melbourne"/>
    <s v="VIC"/>
    <x v="1"/>
    <x v="2"/>
    <s v="Crítico"/>
    <s v="Resaltadores de acento Steady Pocket"/>
    <x v="0"/>
    <s v="Bolsa de envoltura"/>
    <x v="0"/>
    <d v="2014-02-25T00:00:00"/>
    <n v="93"/>
    <n v="160"/>
    <n v="67"/>
    <n v="8"/>
    <n v="1280"/>
    <n v="0.04"/>
    <n v="51.2"/>
    <n v="1228.8"/>
    <n v="129"/>
    <n v="4893"/>
    <n v="24"/>
    <n v="2"/>
    <x v="0"/>
    <s v="NO"/>
    <x v="1"/>
    <s v="Venta Mala"/>
  </r>
  <r>
    <n v="1504801"/>
    <x v="660"/>
    <s v="Phillip Flathmann"/>
    <s v="Macquarie Centre Cnr Herring Road &amp; Waterloo Road,Macquarie Park"/>
    <s v="Sydney"/>
    <s v="NSW"/>
    <x v="0"/>
    <x v="5"/>
    <s v="Bajo"/>
    <s v="Lápices Reciclados Steady EarthWrite, Medio Suave, #2"/>
    <x v="0"/>
    <s v="Caja pequeña"/>
    <x v="0"/>
    <d v="2015-08-30T00:00:00"/>
    <n v="90"/>
    <n v="210"/>
    <n v="120"/>
    <n v="41"/>
    <n v="8610"/>
    <n v="0.06"/>
    <n v="516.6"/>
    <n v="8093.4"/>
    <n v="70"/>
    <n v="6346"/>
    <n v="28"/>
    <n v="8"/>
    <x v="1"/>
    <s v="NO"/>
    <x v="1"/>
    <s v="Venta Mala"/>
  </r>
  <r>
    <n v="1505167"/>
    <x v="179"/>
    <s v="Grant Carroll"/>
    <s v="10 O'Connell St,Sydney"/>
    <s v="Sydney"/>
    <s v="NSW"/>
    <x v="3"/>
    <x v="6"/>
    <s v="Bajo"/>
    <s v="Teclado de acceso TechSavi"/>
    <x v="1"/>
    <s v="Caja grande"/>
    <x v="0"/>
    <d v="2015-08-15T00:00:00"/>
    <n v="831"/>
    <n v="1598"/>
    <n v="767"/>
    <n v="16"/>
    <n v="25568"/>
    <n v="0"/>
    <n v="0"/>
    <n v="25568"/>
    <n v="650"/>
    <n v="11139"/>
    <n v="12"/>
    <n v="8"/>
    <x v="1"/>
    <s v="NO"/>
    <x v="0"/>
    <s v="Venta Mala"/>
  </r>
  <r>
    <n v="1505167"/>
    <x v="552"/>
    <s v="Nora Pelletier"/>
    <s v="5/250 Old Northern Road,Castle Hill"/>
    <s v="Sydney"/>
    <s v="NSW"/>
    <x v="2"/>
    <x v="5"/>
    <s v="Medio"/>
    <s v="Teclado de acceso TechSavi"/>
    <x v="0"/>
    <s v="Caja pequeña"/>
    <x v="0"/>
    <d v="2015-08-13T00:00:00"/>
    <n v="1007"/>
    <n v="1598"/>
    <n v="591"/>
    <n v="32"/>
    <n v="51136"/>
    <n v="0.05"/>
    <n v="2556.8000000000002"/>
    <n v="48579.199999999997"/>
    <n v="400"/>
    <n v="11139"/>
    <n v="11"/>
    <n v="8"/>
    <x v="1"/>
    <s v="NO"/>
    <x v="0"/>
    <s v="Venta Mala"/>
  </r>
  <r>
    <n v="1505167"/>
    <x v="179"/>
    <s v="Grant Carroll"/>
    <s v="10 O'Connell St,Sydney"/>
    <s v="Sydney"/>
    <s v="NSW"/>
    <x v="0"/>
    <x v="6"/>
    <s v="Crítico"/>
    <s v="Teclado de acceso TechSavi"/>
    <x v="0"/>
    <s v="Caja pequeña"/>
    <x v="0"/>
    <d v="2015-08-15T00:00:00"/>
    <n v="1007"/>
    <n v="1598"/>
    <n v="591"/>
    <n v="37"/>
    <n v="59126"/>
    <n v="0.01"/>
    <n v="591.26"/>
    <n v="58534.74"/>
    <n v="400"/>
    <n v="11139"/>
    <n v="12"/>
    <n v="8"/>
    <x v="1"/>
    <s v="NO"/>
    <x v="0"/>
    <s v="Venta Mala"/>
  </r>
  <r>
    <n v="1505167"/>
    <x v="179"/>
    <s v="Grant Carroll"/>
    <s v="10 O'Connell St,Sydney"/>
    <s v="Sydney"/>
    <s v="NSW"/>
    <x v="1"/>
    <x v="6"/>
    <s v="Crítico"/>
    <s v="Teclado de acceso TechSavi"/>
    <x v="1"/>
    <s v="Caja mediana"/>
    <x v="0"/>
    <d v="2015-08-15T00:00:00"/>
    <n v="1007"/>
    <n v="1598"/>
    <n v="591"/>
    <n v="10"/>
    <n v="15980"/>
    <n v="0"/>
    <n v="0"/>
    <n v="15980"/>
    <n v="400"/>
    <n v="11139"/>
    <n v="12"/>
    <n v="8"/>
    <x v="1"/>
    <s v="NO"/>
    <x v="0"/>
    <s v="Venta Mala"/>
  </r>
  <r>
    <n v="1505167"/>
    <x v="448"/>
    <s v="Grant Thornton"/>
    <s v="98 Holdsworth Street,Woollahra"/>
    <s v="Sydney"/>
    <s v="NSW"/>
    <x v="3"/>
    <x v="1"/>
    <s v="Alto"/>
    <s v="TipoApertura lateral derecha Sobres expansivos de pelar y seel"/>
    <x v="0"/>
    <s v="Bolsa de envoltura"/>
    <x v="0"/>
    <d v="2016-09-07T00:00:00"/>
    <n v="5429"/>
    <n v="9048"/>
    <n v="3619"/>
    <n v="34"/>
    <n v="307632"/>
    <n v="0.03"/>
    <n v="9228.9599999999991"/>
    <n v="298403.03999999998"/>
    <n v="1999"/>
    <n v="85476"/>
    <n v="3"/>
    <n v="9"/>
    <x v="3"/>
    <s v="SI"/>
    <x v="0"/>
    <s v="Buena Venta"/>
  </r>
  <r>
    <n v="1505167"/>
    <x v="552"/>
    <s v="Steve Carroll"/>
    <s v="Macquarie Centre Cnr Herring Road &amp; Waterloo Road,Macquarie Park"/>
    <s v="Sydney"/>
    <s v="NSW"/>
    <x v="3"/>
    <x v="5"/>
    <s v="Alto"/>
    <s v="Teclado de acceso TechSavi"/>
    <x v="0"/>
    <s v="Bolsa de envoltura"/>
    <x v="0"/>
    <d v="2015-08-12T00:00:00"/>
    <n v="831"/>
    <n v="1598"/>
    <n v="767"/>
    <n v="50"/>
    <n v="79900"/>
    <n v="0.09"/>
    <n v="7191"/>
    <n v="72709"/>
    <n v="650"/>
    <n v="11139"/>
    <n v="11"/>
    <n v="8"/>
    <x v="1"/>
    <s v="NO"/>
    <x v="0"/>
    <s v="Venta Mala"/>
  </r>
  <r>
    <n v="1505167"/>
    <x v="137"/>
    <s v="Julia Dunbar"/>
    <s v="Qantas Domestic Terminal,Mascot"/>
    <s v="Sydney"/>
    <s v="NSW"/>
    <x v="0"/>
    <x v="3"/>
    <s v="Medio"/>
    <s v="Teclado de acceso TechSavi"/>
    <x v="0"/>
    <s v="Caja pequeña"/>
    <x v="0"/>
    <d v="2014-11-18T00:00:00"/>
    <n v="1007"/>
    <n v="1598"/>
    <n v="591"/>
    <n v="32"/>
    <n v="51136"/>
    <n v="0.05"/>
    <n v="2556.8000000000002"/>
    <n v="48579.199999999997"/>
    <n v="400"/>
    <n v="97546"/>
    <n v="16"/>
    <n v="11"/>
    <x v="0"/>
    <s v="NO"/>
    <x v="1"/>
    <s v="Venta Mala"/>
  </r>
  <r>
    <n v="1505532"/>
    <x v="428"/>
    <s v="Quincy Jones"/>
    <s v="Shop 3/144 Waterloo Road,Greenacre"/>
    <s v="Sydney"/>
    <s v="NSW"/>
    <x v="3"/>
    <x v="7"/>
    <s v="Medio"/>
    <s v="Carro de archivos personal multiuso y juego de ruedas, tres compartimentos apilables"/>
    <x v="0"/>
    <s v="Caja pequeña"/>
    <x v="0"/>
    <d v="2016-08-24T00:00:00"/>
    <n v="1495"/>
    <n v="3476"/>
    <n v="1981"/>
    <n v="32"/>
    <n v="111232"/>
    <n v="0.09"/>
    <n v="10010.879999999999"/>
    <n v="101221.12"/>
    <n v="822"/>
    <n v="78467"/>
    <n v="24"/>
    <n v="8"/>
    <x v="3"/>
    <s v="SI"/>
    <x v="1"/>
    <s v="Venta Mala"/>
  </r>
  <r>
    <n v="1505897"/>
    <x v="162"/>
    <s v="Dave Hallsten"/>
    <s v="1 John St,Waterloo"/>
    <s v="Sydney"/>
    <s v="NSW"/>
    <x v="3"/>
    <x v="13"/>
    <s v="Crítico"/>
    <s v="Teclado de acceso TechSavi"/>
    <x v="0"/>
    <s v="Paquete pequeño"/>
    <x v="0"/>
    <d v="2015-08-08T00:00:00"/>
    <n v="1007"/>
    <n v="1598"/>
    <n v="591"/>
    <n v="43"/>
    <n v="68714"/>
    <n v="0.05"/>
    <n v="3435.7000000000003"/>
    <n v="65278.3"/>
    <n v="400"/>
    <n v="11139"/>
    <n v="3"/>
    <n v="8"/>
    <x v="1"/>
    <s v="NO"/>
    <x v="0"/>
    <s v="Venta Mala"/>
  </r>
  <r>
    <n v="1506993"/>
    <x v="661"/>
    <s v="Pauline Chring"/>
    <s v="501 George St,Sydney"/>
    <s v="Sydney"/>
    <s v="NSW"/>
    <x v="3"/>
    <x v="7"/>
    <s v="No especificado"/>
    <s v="Teclado de acceso inalámbrico TechSavi"/>
    <x v="0"/>
    <s v="Caja pequeña"/>
    <x v="0"/>
    <d v="2016-11-15T00:00:00"/>
    <n v="1470"/>
    <n v="2999"/>
    <n v="1529"/>
    <n v="8"/>
    <n v="23992"/>
    <n v="0.01"/>
    <n v="239.92000000000002"/>
    <n v="23752.080000000002"/>
    <n v="550"/>
    <n v="41899"/>
    <n v="12"/>
    <n v="11"/>
    <x v="3"/>
    <s v="NO"/>
    <x v="0"/>
    <s v="Venta Mala"/>
  </r>
  <r>
    <n v="1507358"/>
    <x v="105"/>
    <s v="Tracy Poddar"/>
    <s v="834 Bourke St,Waterloo"/>
    <s v="Sydney"/>
    <s v="NSW"/>
    <x v="1"/>
    <x v="13"/>
    <s v="Crítico"/>
    <s v="Postes de encuadernación"/>
    <x v="0"/>
    <s v="Caja pequeña"/>
    <x v="0"/>
    <d v="2015-03-06T00:00:00"/>
    <n v="350"/>
    <n v="574"/>
    <n v="224"/>
    <n v="47"/>
    <n v="26978"/>
    <n v="0.09"/>
    <n v="2428.02"/>
    <n v="24549.98"/>
    <n v="501"/>
    <n v="17400"/>
    <n v="4"/>
    <n v="3"/>
    <x v="1"/>
    <s v="NO"/>
    <x v="0"/>
    <s v="Venta Mala"/>
  </r>
  <r>
    <n v="1507358"/>
    <x v="351"/>
    <s v="Max Jones"/>
    <s v="240-242 Johnston Street,Fitzroy"/>
    <s v="Melbourne"/>
    <s v="VIC"/>
    <x v="2"/>
    <x v="2"/>
    <s v="Bajo"/>
    <s v="Postes de encuadernación"/>
    <x v="1"/>
    <s v="Caja pequeña"/>
    <x v="0"/>
    <d v="2015-01-15T00:00:00"/>
    <n v="350"/>
    <n v="574"/>
    <n v="224"/>
    <n v="37"/>
    <n v="21238"/>
    <n v="0.03"/>
    <n v="637.14"/>
    <n v="20600.86"/>
    <n v="501"/>
    <n v="17400"/>
    <n v="13"/>
    <n v="1"/>
    <x v="1"/>
    <s v="NO"/>
    <x v="0"/>
    <s v="Venta Mala"/>
  </r>
  <r>
    <n v="1507358"/>
    <x v="662"/>
    <s v="Yana Sorensen"/>
    <s v="53-55 Liverpool St,Sydney"/>
    <s v="Sydney"/>
    <s v="NSW"/>
    <x v="1"/>
    <x v="0"/>
    <s v="Bajo"/>
    <s v="Postes de encuadernación"/>
    <x v="0"/>
    <s v="Caja pequeña"/>
    <x v="0"/>
    <d v="2015-09-28T00:00:00"/>
    <n v="350"/>
    <n v="574"/>
    <n v="224"/>
    <n v="10"/>
    <n v="5740"/>
    <n v="0.09"/>
    <n v="516.6"/>
    <n v="5223.3999999999996"/>
    <n v="501"/>
    <n v="17400"/>
    <n v="26"/>
    <n v="9"/>
    <x v="1"/>
    <s v="NO"/>
    <x v="0"/>
    <s v="Venta Mala"/>
  </r>
  <r>
    <n v="1507358"/>
    <x v="102"/>
    <s v="Claire Good"/>
    <s v="7/370-374 Victoria Ave,Chatswood"/>
    <s v="Sydney"/>
    <s v="NSW"/>
    <x v="1"/>
    <x v="12"/>
    <s v="Crítico"/>
    <s v="Postes de encuadernación"/>
    <x v="0"/>
    <s v="Caja pequeña"/>
    <x v="0"/>
    <d v="2015-02-03T00:00:00"/>
    <n v="350"/>
    <n v="574"/>
    <n v="224"/>
    <n v="24"/>
    <n v="13776"/>
    <n v="0.02"/>
    <n v="275.52"/>
    <n v="13500.48"/>
    <n v="501"/>
    <n v="17400"/>
    <n v="3"/>
    <n v="2"/>
    <x v="1"/>
    <s v="NO"/>
    <x v="0"/>
    <s v="Venta Mala"/>
  </r>
  <r>
    <n v="1507358"/>
    <x v="59"/>
    <s v="Sara Luxemburg"/>
    <s v="180 High Street,Windsor"/>
    <s v="Melbourne"/>
    <s v="VIC"/>
    <x v="0"/>
    <x v="2"/>
    <s v="Alto"/>
    <s v="TipoApertura lateral derecha Sobres expansivos de pelar y seel"/>
    <x v="0"/>
    <s v="Caja pequeña"/>
    <x v="0"/>
    <d v="2013-07-05T00:00:00"/>
    <n v="5429"/>
    <n v="9048"/>
    <n v="3619"/>
    <n v="30"/>
    <n v="271440"/>
    <n v="0.03"/>
    <n v="8143.2"/>
    <n v="263296.8"/>
    <n v="1999"/>
    <n v="555261"/>
    <n v="4"/>
    <n v="7"/>
    <x v="2"/>
    <s v="SI"/>
    <x v="1"/>
    <s v="Venta Mala"/>
  </r>
  <r>
    <n v="1508089"/>
    <x v="224"/>
    <s v="Edward Becker"/>
    <s v="501 George St,Sydney"/>
    <s v="Sydney"/>
    <s v="NSW"/>
    <x v="3"/>
    <x v="7"/>
    <s v="Alto"/>
    <s v="Lápices de colores Lumi"/>
    <x v="0"/>
    <s v="Caja pequeña"/>
    <x v="0"/>
    <d v="2015-08-27T00:00:00"/>
    <n v="522"/>
    <n v="985"/>
    <n v="463"/>
    <n v="18"/>
    <n v="17730"/>
    <n v="0.03"/>
    <n v="531.9"/>
    <n v="17198.099999999999"/>
    <n v="482"/>
    <n v="11959"/>
    <n v="26"/>
    <n v="8"/>
    <x v="1"/>
    <s v="NO"/>
    <x v="1"/>
    <s v="Venta Mala"/>
  </r>
  <r>
    <n v="1508089"/>
    <x v="103"/>
    <s v="Saphhira Shifley"/>
    <s v="Westfield Miranda, 600 Kingsway,Miranda"/>
    <s v="Sydney"/>
    <s v="NSW"/>
    <x v="1"/>
    <x v="11"/>
    <s v="Bajo"/>
    <s v="Etiquetas Artisan 481"/>
    <x v="0"/>
    <s v="Paquete pequeño"/>
    <x v="0"/>
    <d v="2015-01-21T00:00:00"/>
    <n v="194"/>
    <n v="308"/>
    <n v="114"/>
    <n v="50"/>
    <n v="15400"/>
    <n v="0.08"/>
    <n v="1232"/>
    <n v="14168"/>
    <n v="99"/>
    <n v="12274"/>
    <n v="20"/>
    <n v="1"/>
    <x v="1"/>
    <s v="NO"/>
    <x v="1"/>
    <s v="Venta Mala"/>
  </r>
  <r>
    <n v="1508454"/>
    <x v="531"/>
    <s v="Mike Kennedy"/>
    <s v="99 Lygon Street,East Brunswick"/>
    <s v="Melbourne"/>
    <s v="VIC"/>
    <x v="0"/>
    <x v="2"/>
    <s v="Medio"/>
    <s v="Teclado de acceso TechSavi"/>
    <x v="0"/>
    <s v="Caja pequeña"/>
    <x v="0"/>
    <d v="2015-04-01T00:00:00"/>
    <n v="1007"/>
    <n v="1598"/>
    <n v="591"/>
    <n v="13"/>
    <n v="20774"/>
    <n v="0.06"/>
    <n v="1246.44"/>
    <n v="19527.560000000001"/>
    <n v="400"/>
    <n v="9029"/>
    <n v="30"/>
    <n v="3"/>
    <x v="1"/>
    <s v="NO"/>
    <x v="0"/>
    <s v="Venta Mala"/>
  </r>
  <r>
    <n v="1508454"/>
    <x v="333"/>
    <s v="Bryan Spruell"/>
    <s v="1 John Street,Waterloo"/>
    <s v="Sydney"/>
    <s v="NSW"/>
    <x v="3"/>
    <x v="13"/>
    <s v="No especificado"/>
    <s v="Teclado de acceso TechSavi"/>
    <x v="0"/>
    <s v="Paquete pequeño"/>
    <x v="0"/>
    <d v="2015-08-27T00:00:00"/>
    <n v="1007"/>
    <n v="1598"/>
    <n v="591"/>
    <n v="45"/>
    <n v="71910"/>
    <n v="0.02"/>
    <n v="1438.2"/>
    <n v="70471.8"/>
    <n v="400"/>
    <n v="9029"/>
    <n v="22"/>
    <n v="8"/>
    <x v="1"/>
    <s v="NO"/>
    <x v="0"/>
    <s v="Venta Mala"/>
  </r>
  <r>
    <n v="1508454"/>
    <x v="333"/>
    <s v="Bryan Spruell"/>
    <s v="1 John Street,Waterloo"/>
    <s v="Sydney"/>
    <s v="NSW"/>
    <x v="3"/>
    <x v="13"/>
    <s v="Bajo"/>
    <s v="Teclado de acceso TechSavi"/>
    <x v="0"/>
    <s v="Bolsa de envoltura"/>
    <x v="1"/>
    <d v="2015-08-27T00:00:00"/>
    <n v="1007"/>
    <n v="1598"/>
    <n v="591"/>
    <n v="40"/>
    <n v="63920"/>
    <n v="0.05"/>
    <n v="3196"/>
    <n v="60724"/>
    <n v="400"/>
    <n v="9029"/>
    <n v="22"/>
    <n v="8"/>
    <x v="1"/>
    <s v="NO"/>
    <x v="0"/>
    <s v="Venta Mala"/>
  </r>
  <r>
    <n v="1508454"/>
    <x v="406"/>
    <s v="Annie Thurman"/>
    <s v="499-501 Lygon Street,Carlton North"/>
    <s v="Melbourne"/>
    <s v="VIC"/>
    <x v="2"/>
    <x v="8"/>
    <s v="Crítico"/>
    <s v="Teclado de acceso TechSavi"/>
    <x v="1"/>
    <s v="Caja pequeña"/>
    <x v="0"/>
    <d v="2015-07-26T00:00:00"/>
    <n v="1007"/>
    <n v="1598"/>
    <n v="591"/>
    <n v="2"/>
    <n v="3196"/>
    <n v="0.02"/>
    <n v="63.92"/>
    <n v="3132.08"/>
    <n v="400"/>
    <n v="9029"/>
    <n v="25"/>
    <n v="7"/>
    <x v="1"/>
    <s v="NO"/>
    <x v="0"/>
    <s v="Venta Mala"/>
  </r>
  <r>
    <n v="1508454"/>
    <x v="333"/>
    <s v="Bryan Spruell"/>
    <s v="1 John Street,Waterloo"/>
    <s v="Sydney"/>
    <s v="NSW"/>
    <x v="3"/>
    <x v="13"/>
    <s v="Crítico"/>
    <s v="Teclado de acceso TechSavi"/>
    <x v="0"/>
    <s v="Paquete pequeño"/>
    <x v="0"/>
    <d v="2015-08-27T00:00:00"/>
    <n v="831"/>
    <n v="1598"/>
    <n v="767"/>
    <n v="15"/>
    <n v="23970"/>
    <n v="0"/>
    <n v="0"/>
    <n v="23970"/>
    <n v="650"/>
    <n v="9029"/>
    <n v="22"/>
    <n v="8"/>
    <x v="1"/>
    <s v="NO"/>
    <x v="1"/>
    <s v="Venta Mala"/>
  </r>
  <r>
    <n v="1509184"/>
    <x v="663"/>
    <s v="Patrick ODonnell"/>
    <s v="21 Wentworth St,Parramatta"/>
    <s v="Sydney"/>
    <s v="NSW"/>
    <x v="0"/>
    <x v="6"/>
    <s v="Alto"/>
    <s v="TechSavi Dúo Inalámbrico Elite"/>
    <x v="1"/>
    <s v="Paquete pequeño"/>
    <x v="1"/>
    <d v="2016-01-29T00:00:00"/>
    <n v="6059"/>
    <n v="10098"/>
    <n v="4039"/>
    <n v="18"/>
    <n v="181764"/>
    <n v="0.01"/>
    <n v="1817.64"/>
    <n v="179946.36"/>
    <n v="718"/>
    <n v="69063"/>
    <n v="27"/>
    <n v="1"/>
    <x v="3"/>
    <s v="SI"/>
    <x v="0"/>
    <s v="Venta Mala"/>
  </r>
  <r>
    <n v="1509184"/>
    <x v="664"/>
    <s v="Phillip Flathmann"/>
    <s v="Macquarie Centre Cnr Herring Road &amp; Waterloo Road,Macquarie Park"/>
    <s v="Sydney"/>
    <s v="NSW"/>
    <x v="2"/>
    <x v="5"/>
    <s v="Bajo"/>
    <s v="Marco de documentos de aluminio"/>
    <x v="0"/>
    <s v="Caja pequeña"/>
    <x v="0"/>
    <d v="2015-01-24T00:00:00"/>
    <n v="550"/>
    <n v="1222"/>
    <n v="672"/>
    <n v="44"/>
    <n v="53768"/>
    <n v="0.03"/>
    <n v="1613.04"/>
    <n v="52154.96"/>
    <n v="285"/>
    <n v="6068"/>
    <n v="23"/>
    <n v="1"/>
    <x v="1"/>
    <s v="NO"/>
    <x v="0"/>
    <s v="Venta Mala"/>
  </r>
  <r>
    <n v="1509184"/>
    <x v="665"/>
    <s v="Bradley Nguyen"/>
    <s v="Shop 1, 186-190 Church Street,Parramatta;46a Macleay Street,Potts Point"/>
    <s v="Sydney"/>
    <s v="NSW"/>
    <x v="1"/>
    <x v="4"/>
    <s v="Crítico"/>
    <s v="Regleta de seis tomacorrientes Alto, 4 cables de longitud"/>
    <x v="0"/>
    <s v="Bolsa de envoltura"/>
    <x v="0"/>
    <d v="2015-07-23T00:00:00"/>
    <n v="353"/>
    <n v="862"/>
    <n v="509"/>
    <n v="1"/>
    <n v="862"/>
    <n v="0.01"/>
    <n v="8.620000000000001"/>
    <n v="853.38"/>
    <n v="450"/>
    <n v="7346"/>
    <n v="22"/>
    <n v="7"/>
    <x v="1"/>
    <s v="NO"/>
    <x v="1"/>
    <s v="Venta Mala"/>
  </r>
  <r>
    <n v="1509184"/>
    <x v="46"/>
    <s v="Michael Oakman"/>
    <s v="8 Rankins Lane ,Melbourne"/>
    <s v="Melbourne"/>
    <s v="VIC"/>
    <x v="0"/>
    <x v="2"/>
    <s v="Alto"/>
    <s v="Cubos de Memo Alto"/>
    <x v="1"/>
    <s v="Caja grande"/>
    <x v="1"/>
    <d v="2015-11-14T00:00:00"/>
    <n v="332"/>
    <n v="518"/>
    <n v="186"/>
    <n v="23"/>
    <n v="11914"/>
    <n v="0.01"/>
    <n v="119.14"/>
    <n v="11794.86"/>
    <n v="204"/>
    <n v="5943"/>
    <n v="12"/>
    <n v="11"/>
    <x v="1"/>
    <s v="NO"/>
    <x v="1"/>
    <s v="Venta Mala"/>
  </r>
  <r>
    <n v="1510280"/>
    <x v="125"/>
    <s v="Roy Collins"/>
    <s v="Westfield Sydney,Sydney"/>
    <s v="Sydney"/>
    <s v="NSW"/>
    <x v="1"/>
    <x v="1"/>
    <s v="Crítico"/>
    <s v="Etiquetas autoadhesivas removibles"/>
    <x v="1"/>
    <s v="Caja pequeña"/>
    <x v="0"/>
    <d v="2016-05-12T00:00:00"/>
    <n v="198"/>
    <n v="315"/>
    <n v="117"/>
    <n v="48"/>
    <n v="15120"/>
    <n v="0.04"/>
    <n v="604.80000000000007"/>
    <n v="14515.2"/>
    <n v="49"/>
    <n v="13346"/>
    <n v="10"/>
    <n v="5"/>
    <x v="3"/>
    <s v="NO"/>
    <x v="0"/>
    <s v="Venta Mala"/>
  </r>
  <r>
    <n v="1510280"/>
    <x v="643"/>
    <s v="Ashley Jarboe"/>
    <s v="180 High Street,Windsor"/>
    <s v="Melbourne"/>
    <s v="VIC"/>
    <x v="3"/>
    <x v="2"/>
    <s v="Medio"/>
    <s v="Clips de carpeta de metal Smiths"/>
    <x v="0"/>
    <s v="Caja pequeña"/>
    <x v="0"/>
    <d v="2016-09-20T00:00:00"/>
    <n v="160"/>
    <n v="262"/>
    <n v="102"/>
    <n v="44"/>
    <n v="11528"/>
    <n v="0.04"/>
    <n v="461.12"/>
    <n v="11066.88"/>
    <n v="80"/>
    <n v="1999"/>
    <n v="20"/>
    <n v="9"/>
    <x v="3"/>
    <s v="NO"/>
    <x v="0"/>
    <s v="Venta Mala"/>
  </r>
  <r>
    <n v="1511376"/>
    <x v="195"/>
    <s v="Jennifer Patt"/>
    <s v="523 King St,Newtown"/>
    <s v="Sydney"/>
    <s v="NSW"/>
    <x v="3"/>
    <x v="6"/>
    <s v="Crítico"/>
    <s v="Teclado TechSavi Internet Navigator"/>
    <x v="0"/>
    <s v="Caja pequeña"/>
    <x v="0"/>
    <d v="2013-08-22T00:00:00"/>
    <n v="651"/>
    <n v="3098"/>
    <n v="2447"/>
    <n v="46"/>
    <n v="142508"/>
    <n v="0.06"/>
    <n v="8550.48"/>
    <n v="133957.51999999999"/>
    <n v="650"/>
    <n v="22636"/>
    <n v="20"/>
    <n v="8"/>
    <x v="2"/>
    <s v="SI"/>
    <x v="0"/>
    <s v="Venta Mala"/>
  </r>
  <r>
    <n v="1511741"/>
    <x v="224"/>
    <s v="Edward Becker"/>
    <s v="501 George St,Sydney"/>
    <s v="Sydney"/>
    <s v="NSW"/>
    <x v="3"/>
    <x v="7"/>
    <s v="Crítico"/>
    <s v="Etiquetas Artisan 477"/>
    <x v="0"/>
    <s v="Caja pequeña"/>
    <x v="0"/>
    <d v="2015-08-27T00:00:00"/>
    <n v="314"/>
    <n v="491"/>
    <n v="177"/>
    <n v="9"/>
    <n v="4419"/>
    <n v="0.09"/>
    <n v="397.71"/>
    <n v="4021.29"/>
    <n v="50"/>
    <n v="14009"/>
    <n v="26"/>
    <n v="8"/>
    <x v="1"/>
    <s v="NO"/>
    <x v="1"/>
    <s v="Venta Mala"/>
  </r>
  <r>
    <n v="1511741"/>
    <x v="666"/>
    <s v="Sung Shariari"/>
    <s v="6/15 Cross Street,Double Bay"/>
    <s v="Sydney"/>
    <s v="NSW"/>
    <x v="1"/>
    <x v="9"/>
    <s v="Alto"/>
    <s v="Etiquetas Artisan 488"/>
    <x v="0"/>
    <s v="Bolsa de envoltura"/>
    <x v="0"/>
    <d v="2016-08-13T00:00:00"/>
    <n v="229"/>
    <n v="369"/>
    <n v="140"/>
    <n v="20"/>
    <n v="7380"/>
    <n v="0.06"/>
    <n v="442.8"/>
    <n v="6937.2"/>
    <n v="50"/>
    <n v="14069"/>
    <n v="11"/>
    <n v="8"/>
    <x v="3"/>
    <s v="NO"/>
    <x v="1"/>
    <s v="Venta Mala"/>
  </r>
  <r>
    <n v="1511741"/>
    <x v="587"/>
    <s v="Dave Hallsten"/>
    <s v="1 John St,Waterloo"/>
    <s v="Sydney"/>
    <s v="NSW"/>
    <x v="3"/>
    <x v="13"/>
    <s v="Crítico"/>
    <s v="Marco de documentos de aluminio"/>
    <x v="0"/>
    <s v="Paquete pequeño"/>
    <x v="0"/>
    <d v="2015-01-04T00:00:00"/>
    <n v="550"/>
    <n v="1222"/>
    <n v="672"/>
    <n v="16"/>
    <n v="19552"/>
    <n v="0.03"/>
    <n v="586.55999999999995"/>
    <n v="18965.439999999999"/>
    <n v="285"/>
    <n v="23961"/>
    <n v="2"/>
    <n v="1"/>
    <x v="1"/>
    <s v="NO"/>
    <x v="0"/>
    <s v="Venta Mala"/>
  </r>
  <r>
    <n v="1512837"/>
    <x v="647"/>
    <s v="Joni Wasserman"/>
    <s v="Westfield Sydney,Sydney"/>
    <s v="Sydney"/>
    <s v="NSW"/>
    <x v="3"/>
    <x v="1"/>
    <s v="Medio"/>
    <s v="Etiquetas Artisan 479"/>
    <x v="0"/>
    <s v="Paquete pequeño"/>
    <x v="0"/>
    <d v="2015-07-04T00:00:00"/>
    <n v="159"/>
    <n v="261"/>
    <n v="102"/>
    <n v="14"/>
    <n v="3654"/>
    <n v="0"/>
    <n v="0"/>
    <n v="3654"/>
    <n v="50"/>
    <n v="1910"/>
    <n v="2"/>
    <n v="7"/>
    <x v="1"/>
    <s v="NO"/>
    <x v="0"/>
    <s v="Venta Mala"/>
  </r>
  <r>
    <n v="1512837"/>
    <x v="314"/>
    <s v="Lisa DeCherney"/>
    <s v="523 King St,Newtown"/>
    <s v="Sydney"/>
    <s v="NSW"/>
    <x v="2"/>
    <x v="6"/>
    <s v="Medio"/>
    <s v="Artisan 48 Etiquetas"/>
    <x v="0"/>
    <s v="Caja pequeña"/>
    <x v="0"/>
    <d v="2015-10-19T00:00:00"/>
    <n v="384"/>
    <n v="630"/>
    <n v="246"/>
    <n v="32"/>
    <n v="20160"/>
    <n v="0.02"/>
    <n v="403.2"/>
    <n v="19756.8"/>
    <n v="50"/>
    <n v="5092"/>
    <n v="15"/>
    <n v="10"/>
    <x v="1"/>
    <s v="NO"/>
    <x v="0"/>
    <s v="Venta Mala"/>
  </r>
  <r>
    <n v="1512837"/>
    <x v="138"/>
    <s v="Amy Hunt"/>
    <s v="60 Commercial Rd,Prahran"/>
    <s v="Melbourne"/>
    <s v="VIC"/>
    <x v="1"/>
    <x v="8"/>
    <s v="Crítico"/>
    <s v="Tijeras rectas Apex"/>
    <x v="0"/>
    <s v="Bolsa de envoltura"/>
    <x v="0"/>
    <d v="2016-12-10T00:00:00"/>
    <n v="519"/>
    <n v="1298"/>
    <n v="779"/>
    <n v="2"/>
    <n v="2596"/>
    <n v="0.06"/>
    <n v="155.76"/>
    <n v="2440.2399999999998"/>
    <n v="314"/>
    <n v="69861"/>
    <n v="8"/>
    <n v="12"/>
    <x v="3"/>
    <s v="NO"/>
    <x v="0"/>
    <s v="Venta Mala"/>
  </r>
  <r>
    <n v="1512837"/>
    <x v="172"/>
    <s v="Michael Oakman"/>
    <s v="8 Rankins Lane ,Melbourne"/>
    <s v="Melbourne"/>
    <s v="VIC"/>
    <x v="3"/>
    <x v="2"/>
    <s v="Crítico"/>
    <s v="Aglutinantes antiadherentes artesanales"/>
    <x v="0"/>
    <s v="Paquete pequeño"/>
    <x v="0"/>
    <d v="2015-01-03T00:00:00"/>
    <n v="274"/>
    <n v="449"/>
    <n v="175"/>
    <n v="43"/>
    <n v="19307"/>
    <n v="0.05"/>
    <n v="965.35"/>
    <n v="18341.650000000001"/>
    <n v="149"/>
    <n v="5962"/>
    <n v="1"/>
    <n v="1"/>
    <x v="1"/>
    <s v="NO"/>
    <x v="0"/>
    <s v="Venta Mala"/>
  </r>
  <r>
    <n v="1512837"/>
    <x v="660"/>
    <s v="Phillip Flathmann"/>
    <s v="Macquarie Centre Cnr Herring Road &amp; Waterloo Road,Macquarie Park"/>
    <s v="Sydney"/>
    <s v="NSW"/>
    <x v="1"/>
    <x v="5"/>
    <s v="Crítico"/>
    <s v="Etiquetas Artisan 481"/>
    <x v="0"/>
    <s v="Bolsa de envoltura"/>
    <x v="0"/>
    <d v="2015-08-30T00:00:00"/>
    <n v="194"/>
    <n v="308"/>
    <n v="114"/>
    <n v="36"/>
    <n v="11088"/>
    <n v="0"/>
    <n v="0"/>
    <n v="11088"/>
    <n v="99"/>
    <n v="1910"/>
    <n v="28"/>
    <n v="8"/>
    <x v="1"/>
    <s v="NO"/>
    <x v="0"/>
    <s v="Venta Mala"/>
  </r>
  <r>
    <n v="1513567"/>
    <x v="106"/>
    <s v="Yana Sorensen"/>
    <s v="53-55 Liverpool St,Sydney"/>
    <s v="Sydney"/>
    <s v="NSW"/>
    <x v="0"/>
    <x v="0"/>
    <s v="No especificado"/>
    <s v="Marco de documentos de aluminio"/>
    <x v="1"/>
    <s v="Caja pequeña"/>
    <x v="0"/>
    <d v="2014-02-20T00:00:00"/>
    <n v="550"/>
    <n v="1222"/>
    <n v="672"/>
    <n v="31"/>
    <n v="37882"/>
    <n v="0.08"/>
    <n v="3030.56"/>
    <n v="34851.440000000002"/>
    <n v="285"/>
    <n v="50000"/>
    <n v="15"/>
    <n v="2"/>
    <x v="0"/>
    <s v="NO"/>
    <x v="0"/>
    <s v="Venta Mala"/>
  </r>
  <r>
    <n v="1513567"/>
    <x v="224"/>
    <s v="Edward Becker"/>
    <s v="501 George St,Sydney"/>
    <s v="Sydney"/>
    <s v="NSW"/>
    <x v="3"/>
    <x v="7"/>
    <s v="No especificado"/>
    <s v="Serie 600 Flip"/>
    <x v="0"/>
    <s v="Bolsa de envoltura"/>
    <x v="0"/>
    <d v="2015-08-27T00:00:00"/>
    <n v="4128"/>
    <n v="9599"/>
    <n v="5471"/>
    <n v="25"/>
    <n v="239975"/>
    <n v="0.01"/>
    <n v="2399.75"/>
    <n v="237575.25"/>
    <n v="899"/>
    <n v="245482"/>
    <n v="26"/>
    <n v="8"/>
    <x v="1"/>
    <s v="SI"/>
    <x v="0"/>
    <s v="Buena Venta"/>
  </r>
  <r>
    <n v="1513567"/>
    <x v="667"/>
    <s v="Karl Brown"/>
    <s v="470 Anzac Parade,Kingsford"/>
    <s v="Sydney"/>
    <s v="NSW"/>
    <x v="0"/>
    <x v="0"/>
    <s v="No especificado"/>
    <s v="Rotuladores fluorescentes artesanales de estilo de escritorio de alto litro"/>
    <x v="0"/>
    <s v="Caja pequeña"/>
    <x v="0"/>
    <d v="2015-12-26T00:00:00"/>
    <n v="176"/>
    <n v="338"/>
    <n v="162"/>
    <n v="33"/>
    <n v="11154"/>
    <n v="0.08"/>
    <n v="892.32"/>
    <n v="10261.68"/>
    <n v="85"/>
    <n v="3964"/>
    <n v="25"/>
    <n v="12"/>
    <x v="1"/>
    <s v="NO"/>
    <x v="1"/>
    <s v="Venta Mala"/>
  </r>
  <r>
    <n v="1514298"/>
    <x v="668"/>
    <s v="Todd Boyes"/>
    <s v="Westfield Miranda, 600 Kingsway,Miranda"/>
    <s v="Sydney"/>
    <s v="NSW"/>
    <x v="0"/>
    <x v="11"/>
    <s v="No especificado"/>
    <s v="Carpetas de 3 anillos de uso general de Smiths"/>
    <x v="1"/>
    <s v="Caja pequeña"/>
    <x v="0"/>
    <d v="2016-10-25T00:00:00"/>
    <n v="118"/>
    <n v="188"/>
    <n v="70"/>
    <n v="8"/>
    <n v="1504"/>
    <n v="7.0000000000000007E-2"/>
    <n v="105.28000000000002"/>
    <n v="1398.72"/>
    <n v="149"/>
    <n v="972"/>
    <n v="23"/>
    <n v="10"/>
    <x v="3"/>
    <s v="NO"/>
    <x v="0"/>
    <s v="Venta Mala"/>
  </r>
  <r>
    <n v="1514298"/>
    <x v="269"/>
    <s v="Sally Knutson"/>
    <s v="Shop 1, 186-190 Church Street,Parramatta;46a Macleay Street,Potts Point"/>
    <s v="Sydney"/>
    <s v="NSW"/>
    <x v="2"/>
    <x v="4"/>
    <s v="Crítico"/>
    <s v="Tiras organizadoras 3Max"/>
    <x v="0"/>
    <s v="Caja pequeña"/>
    <x v="0"/>
    <d v="2015-08-31T00:00:00"/>
    <n v="340"/>
    <n v="540"/>
    <n v="200"/>
    <n v="47"/>
    <n v="25380"/>
    <n v="0.03"/>
    <n v="761.4"/>
    <n v="24618.6"/>
    <n v="778"/>
    <n v="8187"/>
    <n v="31"/>
    <n v="8"/>
    <x v="1"/>
    <s v="NO"/>
    <x v="0"/>
    <s v="Venta Mala"/>
  </r>
  <r>
    <n v="1514298"/>
    <x v="70"/>
    <s v="Keith Dawkins"/>
    <s v="402 Argyle St,Moss Vale"/>
    <s v="Sydney"/>
    <s v="NSW"/>
    <x v="2"/>
    <x v="1"/>
    <s v="Alto"/>
    <s v="Tijeras rectas Apex"/>
    <x v="2"/>
    <s v="Paquete pequeño"/>
    <x v="0"/>
    <d v="2015-03-17T00:00:00"/>
    <n v="519"/>
    <n v="1298"/>
    <n v="779"/>
    <n v="10"/>
    <n v="12980"/>
    <n v="0.01"/>
    <n v="129.80000000000001"/>
    <n v="12850.2"/>
    <n v="314"/>
    <n v="50000"/>
    <n v="16"/>
    <n v="3"/>
    <x v="1"/>
    <s v="NO"/>
    <x v="1"/>
    <s v="Venta Mala"/>
  </r>
  <r>
    <n v="1515028"/>
    <x v="3"/>
    <s v="Sean Wendt"/>
    <s v="145 Ramsay St,Haberfield"/>
    <s v="Sydney"/>
    <s v="NSW"/>
    <x v="3"/>
    <x v="3"/>
    <s v="No especificado"/>
    <s v="Tijeras de acero inoxidable preferidas de Apex"/>
    <x v="0"/>
    <s v="Bolsa de envoltura"/>
    <x v="0"/>
    <d v="2013-02-20T00:00:00"/>
    <n v="250"/>
    <n v="568"/>
    <n v="318"/>
    <n v="39"/>
    <n v="22152"/>
    <n v="0.08"/>
    <n v="1772.16"/>
    <n v="20379.84"/>
    <n v="360"/>
    <n v="14208"/>
    <n v="18"/>
    <n v="2"/>
    <x v="2"/>
    <s v="NO"/>
    <x v="0"/>
    <s v="Venta Mala"/>
  </r>
  <r>
    <n v="1515028"/>
    <x v="269"/>
    <s v="Larry Hughes"/>
    <s v="541 Church St,Richmond"/>
    <s v="Melbourne"/>
    <s v="VIC"/>
    <x v="1"/>
    <x v="8"/>
    <s v="Medio"/>
    <s v="Beekin 6 Outlet Tira de Sobretensión Metálica"/>
    <x v="0"/>
    <s v="Caja pequeña"/>
    <x v="0"/>
    <d v="2015-09-01T00:00:00"/>
    <n v="446"/>
    <n v="1089"/>
    <n v="643"/>
    <n v="7"/>
    <n v="7623"/>
    <n v="0.04"/>
    <n v="304.92"/>
    <n v="7318.08"/>
    <n v="450"/>
    <n v="50000"/>
    <n v="31"/>
    <n v="8"/>
    <x v="1"/>
    <s v="NO"/>
    <x v="0"/>
    <s v="Venta Mala"/>
  </r>
  <r>
    <n v="1515394"/>
    <x v="293"/>
    <s v="Phillip Flathmann"/>
    <s v="3 Khartoum Rd,Macquarie Park"/>
    <s v="Sydney"/>
    <s v="NSW"/>
    <x v="0"/>
    <x v="10"/>
    <s v="Alto"/>
    <s v="Lápices de colores DrawIt, juego de 48 colores"/>
    <x v="0"/>
    <s v="Caja pequeña"/>
    <x v="0"/>
    <d v="2015-06-30T00:00:00"/>
    <n v="2156"/>
    <n v="3655"/>
    <n v="1499"/>
    <n v="31"/>
    <n v="113305"/>
    <n v="0.03"/>
    <n v="3399.15"/>
    <n v="109905.85"/>
    <n v="1389"/>
    <n v="1070"/>
    <n v="28"/>
    <n v="6"/>
    <x v="1"/>
    <s v="SI"/>
    <x v="0"/>
    <s v="Venta Mala"/>
  </r>
  <r>
    <n v="1515759"/>
    <x v="669"/>
    <s v="Sarah Foster"/>
    <s v="Sydney Fish Market, Bank Street, Sydney"/>
    <s v="Sydney"/>
    <s v="NSW"/>
    <x v="1"/>
    <x v="3"/>
    <s v="Alto"/>
    <s v="Juego de lápices de dibujo Pizazz"/>
    <x v="0"/>
    <s v="Caja pequeña"/>
    <x v="0"/>
    <d v="2015-12-26T00:00:00"/>
    <n v="153"/>
    <n v="278"/>
    <n v="125"/>
    <n v="23"/>
    <n v="6394"/>
    <n v="0.02"/>
    <n v="127.88000000000001"/>
    <n v="6266.12"/>
    <n v="134"/>
    <n v="5962"/>
    <n v="24"/>
    <n v="12"/>
    <x v="1"/>
    <s v="NO"/>
    <x v="0"/>
    <s v="Venta Mala"/>
  </r>
  <r>
    <n v="1515759"/>
    <x v="243"/>
    <s v="Giulietta Baptist"/>
    <s v="Hoyts Entertainment Quarter 122 Lang Road,Moore Park"/>
    <s v="Sydney"/>
    <s v="NSW"/>
    <x v="1"/>
    <x v="0"/>
    <s v="Alto"/>
    <s v="TechSavi Dúo Inalámbrico Elite"/>
    <x v="0"/>
    <s v="Bolsa de envoltura"/>
    <x v="0"/>
    <d v="2015-09-05T00:00:00"/>
    <n v="6059"/>
    <n v="10098"/>
    <n v="4039"/>
    <n v="48"/>
    <n v="484704"/>
    <n v="0.06"/>
    <n v="29082.239999999998"/>
    <n v="455621.76"/>
    <n v="718"/>
    <n v="82512"/>
    <n v="2"/>
    <n v="9"/>
    <x v="1"/>
    <s v="SI"/>
    <x v="0"/>
    <s v="Buena Venta"/>
  </r>
  <r>
    <n v="1515759"/>
    <x v="243"/>
    <s v="Giulietta Baptist"/>
    <s v="Hoyts Entertainment Quarter 122 Lang Road,Moore Park"/>
    <s v="Sydney"/>
    <s v="NSW"/>
    <x v="2"/>
    <x v="0"/>
    <s v="Medio"/>
    <s v="TechSavi Dúo Inalámbrico Elite"/>
    <x v="0"/>
    <s v="Bolsa de envoltura"/>
    <x v="0"/>
    <d v="2015-09-05T00:00:00"/>
    <n v="6059"/>
    <n v="10098"/>
    <n v="4039"/>
    <n v="37"/>
    <n v="373626"/>
    <n v="0.01"/>
    <n v="3736.26"/>
    <n v="369889.74"/>
    <n v="718"/>
    <n v="82512"/>
    <n v="2"/>
    <n v="9"/>
    <x v="1"/>
    <s v="SI"/>
    <x v="0"/>
    <s v="Buena Venta"/>
  </r>
  <r>
    <n v="1516124"/>
    <x v="243"/>
    <s v="Cindy Stewart"/>
    <s v="1/173-179 Bronte Rd,Waverley"/>
    <s v="Sydney"/>
    <s v="NSW"/>
    <x v="3"/>
    <x v="9"/>
    <s v="Crítico"/>
    <s v="Cubos de Memo Alto"/>
    <x v="1"/>
    <s v="Caja mediana"/>
    <x v="0"/>
    <d v="2015-09-04T00:00:00"/>
    <n v="332"/>
    <n v="518"/>
    <n v="186"/>
    <n v="8"/>
    <n v="4144"/>
    <n v="0.09"/>
    <n v="372.96"/>
    <n v="3771.04"/>
    <n v="204"/>
    <n v="5494"/>
    <n v="2"/>
    <n v="9"/>
    <x v="1"/>
    <s v="NO"/>
    <x v="0"/>
    <s v="Venta Mala"/>
  </r>
  <r>
    <n v="1516489"/>
    <x v="670"/>
    <s v="John Huston"/>
    <s v="188 Pitt Street,Sydney"/>
    <s v="Sydney"/>
    <s v="NSW"/>
    <x v="3"/>
    <x v="0"/>
    <s v="Bajo"/>
    <s v="Juego de lápices de color PastelOcean"/>
    <x v="0"/>
    <s v="Caja pequeña"/>
    <x v="1"/>
    <d v="2016-06-20T00:00:00"/>
    <n v="1111"/>
    <n v="1984"/>
    <n v="873"/>
    <n v="37"/>
    <n v="73408"/>
    <n v="0.04"/>
    <n v="2936.32"/>
    <n v="70471.679999999993"/>
    <n v="410"/>
    <n v="13246"/>
    <n v="19"/>
    <n v="6"/>
    <x v="3"/>
    <s v="NO"/>
    <x v="1"/>
    <s v="Venta Mala"/>
  </r>
  <r>
    <n v="1516489"/>
    <x v="113"/>
    <s v="Grant Carroll"/>
    <s v="10 O'Connell St,Sydney"/>
    <s v="Sydney"/>
    <s v="NSW"/>
    <x v="1"/>
    <x v="6"/>
    <s v="No especificado"/>
    <s v="Teclado programable Adesso de 142 teclas"/>
    <x v="2"/>
    <s v="Caja grande"/>
    <x v="0"/>
    <d v="2013-05-09T00:00:00"/>
    <n v="3202"/>
    <n v="15248"/>
    <n v="12046"/>
    <n v="27"/>
    <n v="411696"/>
    <n v="0.09"/>
    <n v="37052.639999999999"/>
    <n v="374643.36"/>
    <n v="400"/>
    <n v="579051"/>
    <n v="7"/>
    <n v="5"/>
    <x v="2"/>
    <s v="SI"/>
    <x v="1"/>
    <s v="Venta Mala"/>
  </r>
  <r>
    <n v="1516489"/>
    <x v="671"/>
    <s v="Ray Carlisle"/>
    <s v="1/173-179 Bronte Rd,Waverley"/>
    <s v="Sydney"/>
    <s v="NSW"/>
    <x v="3"/>
    <x v="9"/>
    <s v="Medio"/>
    <s v="Lengüetas de plástico reposicionables imprimibles artesanalmente"/>
    <x v="0"/>
    <s v="Bolsa de envoltura"/>
    <x v="1"/>
    <d v="2016-05-27T00:00:00"/>
    <n v="533"/>
    <n v="860"/>
    <n v="327"/>
    <n v="23"/>
    <n v="19780"/>
    <n v="0.05"/>
    <n v="989"/>
    <n v="18791"/>
    <n v="619"/>
    <n v="12951"/>
    <n v="25"/>
    <n v="5"/>
    <x v="3"/>
    <s v="NO"/>
    <x v="0"/>
    <s v="Venta Mala"/>
  </r>
  <r>
    <n v="1516489"/>
    <x v="243"/>
    <s v="Cindy Stewart"/>
    <s v="1/173-179 Bronte Rd,Waverley"/>
    <s v="Sydney"/>
    <s v="NSW"/>
    <x v="3"/>
    <x v="9"/>
    <s v="Bajo"/>
    <s v="Suite óptica inalámbrica UGen Ultra Professional"/>
    <x v="0"/>
    <s v="Caja pequeña"/>
    <x v="1"/>
    <d v="2015-09-04T00:00:00"/>
    <n v="15650"/>
    <n v="30097"/>
    <n v="14447"/>
    <n v="5"/>
    <n v="150485"/>
    <n v="0.06"/>
    <n v="9029.1"/>
    <n v="141455.9"/>
    <n v="718"/>
    <n v="572561"/>
    <n v="2"/>
    <n v="9"/>
    <x v="1"/>
    <s v="SI"/>
    <x v="0"/>
    <s v="Buena Venta"/>
  </r>
  <r>
    <n v="1516489"/>
    <x v="672"/>
    <s v="Clay Rozendal"/>
    <s v="8 Rankins Lane ,Melbourne"/>
    <s v="Melbourne"/>
    <s v="VIC"/>
    <x v="3"/>
    <x v="2"/>
    <s v="Alto"/>
    <s v="Cubos de Memo Alto"/>
    <x v="2"/>
    <s v="Paquete pequeño"/>
    <x v="0"/>
    <d v="2015-01-17T00:00:00"/>
    <n v="332"/>
    <n v="518"/>
    <n v="186"/>
    <n v="46"/>
    <n v="23828"/>
    <n v="0.06"/>
    <n v="1429.6799999999998"/>
    <n v="22398.32"/>
    <n v="204"/>
    <n v="6368"/>
    <n v="15"/>
    <n v="1"/>
    <x v="1"/>
    <s v="NO"/>
    <x v="0"/>
    <s v="Venta Mala"/>
  </r>
  <r>
    <n v="1516489"/>
    <x v="243"/>
    <s v="Cindy Stewart"/>
    <s v="1/173-179 Bronte Rd,Waverley"/>
    <s v="Sydney"/>
    <s v="NSW"/>
    <x v="3"/>
    <x v="9"/>
    <s v="Medio"/>
    <s v="Suite óptica inalámbrica UGen Ultra Professional"/>
    <x v="0"/>
    <s v="Bolsa de envoltura"/>
    <x v="0"/>
    <d v="2015-09-04T00:00:00"/>
    <n v="15650"/>
    <n v="30097"/>
    <n v="14447"/>
    <n v="43"/>
    <n v="1294171"/>
    <n v="0.03"/>
    <n v="38825.129999999997"/>
    <n v="1255345.8700000001"/>
    <n v="718"/>
    <n v="572561"/>
    <n v="2"/>
    <n v="9"/>
    <x v="1"/>
    <s v="SI"/>
    <x v="0"/>
    <s v="Buena Venta"/>
  </r>
  <r>
    <n v="1516489"/>
    <x v="243"/>
    <s v="Cindy Stewart"/>
    <s v="1/173-179 Bronte Rd,Waverley"/>
    <s v="Sydney"/>
    <s v="NSW"/>
    <x v="2"/>
    <x v="9"/>
    <s v="Bajo"/>
    <s v="Suite óptica inalámbrica UGen Ultra Professional"/>
    <x v="0"/>
    <s v="Bolsa de envoltura"/>
    <x v="0"/>
    <d v="2015-09-04T00:00:00"/>
    <n v="15650"/>
    <n v="30097"/>
    <n v="14447"/>
    <n v="44"/>
    <n v="1324268"/>
    <n v="0.01"/>
    <n v="13242.68"/>
    <n v="1311025.32"/>
    <n v="718"/>
    <n v="572561"/>
    <n v="2"/>
    <n v="9"/>
    <x v="1"/>
    <s v="SI"/>
    <x v="0"/>
    <s v="Buena Venta"/>
  </r>
  <r>
    <n v="1516855"/>
    <x v="66"/>
    <s v="Eic Selver"/>
    <s v="1/173-179 Bronte Rd,Waverley"/>
    <s v="Sydney"/>
    <s v="NSW"/>
    <x v="1"/>
    <x v="9"/>
    <s v="Medio"/>
    <s v="Cubos de Memo Alto"/>
    <x v="0"/>
    <s v="Caja pequeña"/>
    <x v="1"/>
    <d v="2015-04-19T00:00:00"/>
    <n v="332"/>
    <n v="518"/>
    <n v="186"/>
    <n v="43"/>
    <n v="22274"/>
    <n v="0.03"/>
    <n v="668.22"/>
    <n v="21605.78"/>
    <n v="204"/>
    <n v="6245"/>
    <n v="18"/>
    <n v="4"/>
    <x v="1"/>
    <s v="NO"/>
    <x v="1"/>
    <s v="Venta Mala"/>
  </r>
  <r>
    <n v="1516855"/>
    <x v="673"/>
    <s v="Rick Hansen"/>
    <s v="Macquarie Centre Cnr Herring Road &amp; Waterloo Road,Macquarie Park"/>
    <s v="Sydney"/>
    <s v="NSW"/>
    <x v="1"/>
    <x v="5"/>
    <s v="Bajo"/>
    <s v="Suite óptica inalámbrica Peel Ultra Professional"/>
    <x v="0"/>
    <s v="Bolsa de envoltura"/>
    <x v="0"/>
    <d v="2016-03-08T00:00:00"/>
    <n v="15650"/>
    <n v="30097"/>
    <n v="14447"/>
    <n v="42"/>
    <n v="1264074"/>
    <n v="0.08"/>
    <n v="101125.92"/>
    <n v="1162948.08"/>
    <n v="718"/>
    <n v="518054"/>
    <n v="7"/>
    <n v="3"/>
    <x v="3"/>
    <s v="SI"/>
    <x v="1"/>
    <s v="Venta Mala"/>
  </r>
  <r>
    <n v="1516855"/>
    <x v="225"/>
    <s v="Grant Thornton"/>
    <s v="24 Addison Rd,Marrickville"/>
    <s v="Sydney"/>
    <s v="NSW"/>
    <x v="1"/>
    <x v="10"/>
    <s v="Medio"/>
    <s v="Sobres de colores"/>
    <x v="0"/>
    <s v="Bolsa de envoltura"/>
    <x v="0"/>
    <d v="2014-09-12T00:00:00"/>
    <n v="225"/>
    <n v="369"/>
    <n v="144"/>
    <n v="41"/>
    <n v="15129"/>
    <n v="0.03"/>
    <n v="453.87"/>
    <n v="14675.13"/>
    <n v="250"/>
    <n v="8868"/>
    <n v="10"/>
    <n v="9"/>
    <x v="0"/>
    <s v="NO"/>
    <x v="1"/>
    <s v="Venta Mala"/>
  </r>
  <r>
    <n v="1516855"/>
    <x v="674"/>
    <s v="Michael Oakman"/>
    <s v="8 Rankins Lane ,Melbourne"/>
    <s v="Melbourne"/>
    <s v="VIC"/>
    <x v="1"/>
    <x v="2"/>
    <s v="Medio"/>
    <s v="Cubos de Memo Alto"/>
    <x v="0"/>
    <s v="Caja pequeña"/>
    <x v="0"/>
    <d v="2015-09-30T00:00:00"/>
    <n v="332"/>
    <n v="518"/>
    <n v="186"/>
    <n v="3"/>
    <n v="1554"/>
    <n v="0.03"/>
    <n v="46.62"/>
    <n v="1507.38"/>
    <n v="204"/>
    <n v="9942"/>
    <n v="29"/>
    <n v="9"/>
    <x v="1"/>
    <s v="NO"/>
    <x v="0"/>
    <s v="Venta Mala"/>
  </r>
  <r>
    <n v="1516855"/>
    <x v="304"/>
    <s v="Erin Ashbrook"/>
    <s v="1-2/299 Sussex St,Sydney"/>
    <s v="Sydney"/>
    <s v="NSW"/>
    <x v="3"/>
    <x v="6"/>
    <s v="Medio"/>
    <s v="Artisan 47 Etiquetas"/>
    <x v="0"/>
    <s v="Caja pequeña"/>
    <x v="0"/>
    <d v="2016-11-30T00:00:00"/>
    <n v="384"/>
    <n v="630"/>
    <n v="246"/>
    <n v="22"/>
    <n v="13860"/>
    <n v="0.02"/>
    <n v="277.2"/>
    <n v="13582.8"/>
    <n v="50"/>
    <n v="8838"/>
    <n v="26"/>
    <n v="11"/>
    <x v="3"/>
    <s v="NO"/>
    <x v="1"/>
    <s v="Venta Mala"/>
  </r>
  <r>
    <n v="1517220"/>
    <x v="675"/>
    <s v="Grant Thornton"/>
    <s v="88 Oxford St,Woollahra"/>
    <s v="Sydney"/>
    <s v="NSW"/>
    <x v="1"/>
    <x v="13"/>
    <s v="Crítico"/>
    <s v="Beekin 6 Outlet Tira de Sobretensión Metálica"/>
    <x v="0"/>
    <s v="Bolsa de envoltura"/>
    <x v="0"/>
    <d v="2015-09-10T00:00:00"/>
    <n v="446"/>
    <n v="1089"/>
    <n v="643"/>
    <n v="1"/>
    <n v="1089"/>
    <n v="0.01"/>
    <n v="10.89"/>
    <n v="1078.1099999999999"/>
    <n v="450"/>
    <n v="3456"/>
    <n v="3"/>
    <n v="9"/>
    <x v="1"/>
    <s v="NO"/>
    <x v="0"/>
    <s v="Venta Mala"/>
  </r>
  <r>
    <n v="1517220"/>
    <x v="660"/>
    <s v="Phillip Flathmann"/>
    <s v="Macquarie Centre Cnr Herring Road &amp; Waterloo Road,Macquarie Park"/>
    <s v="Sydney"/>
    <s v="NSW"/>
    <x v="1"/>
    <x v="5"/>
    <s v="No especificado"/>
    <s v="TipoDerecha Sobres Pelables y Transparentes de Apertura Superior, Gris"/>
    <x v="2"/>
    <s v="Paquete pequeño"/>
    <x v="0"/>
    <d v="2015-08-30T00:00:00"/>
    <n v="2156"/>
    <n v="3594"/>
    <n v="1438"/>
    <n v="44"/>
    <n v="158136"/>
    <n v="0.03"/>
    <n v="4744.08"/>
    <n v="153391.92000000001"/>
    <n v="666"/>
    <n v="60040"/>
    <n v="28"/>
    <n v="8"/>
    <x v="1"/>
    <s v="SI"/>
    <x v="0"/>
    <s v="Venta Mala"/>
  </r>
  <r>
    <n v="1517220"/>
    <x v="676"/>
    <s v="Craig Carroll"/>
    <s v="99 Lygon Street,East Brunswick"/>
    <s v="Melbourne"/>
    <s v="VIC"/>
    <x v="1"/>
    <x v="2"/>
    <s v="Alto"/>
    <s v="Teclado Beekin de 105 teclas negro"/>
    <x v="0"/>
    <s v="Caja pequeña"/>
    <x v="0"/>
    <d v="2015-04-03T00:00:00"/>
    <n v="639"/>
    <n v="1998"/>
    <n v="1359"/>
    <n v="27"/>
    <n v="53946"/>
    <n v="7.0000000000000007E-2"/>
    <n v="3776.2200000000003"/>
    <n v="50169.78"/>
    <n v="400"/>
    <n v="3456"/>
    <n v="2"/>
    <n v="4"/>
    <x v="1"/>
    <s v="NO"/>
    <x v="0"/>
    <s v="Venta Mala"/>
  </r>
  <r>
    <n v="1517585"/>
    <x v="351"/>
    <s v="Max Jones"/>
    <s v="240-242 Johnston Street,Fitzroy"/>
    <s v="Melbourne"/>
    <s v="VIC"/>
    <x v="1"/>
    <x v="2"/>
    <s v="Crítico"/>
    <s v="Libro de mensajes encuadernado con cable, 4 por página"/>
    <x v="0"/>
    <s v="Paquete pequeño"/>
    <x v="0"/>
    <d v="2015-01-15T00:00:00"/>
    <n v="348"/>
    <n v="543"/>
    <n v="195"/>
    <n v="49"/>
    <n v="26607"/>
    <n v="0.02"/>
    <n v="532.14"/>
    <n v="26074.86"/>
    <n v="95"/>
    <n v="6968"/>
    <n v="13"/>
    <n v="1"/>
    <x v="1"/>
    <s v="NO"/>
    <x v="0"/>
    <s v="Venta Mala"/>
  </r>
  <r>
    <n v="1517585"/>
    <x v="327"/>
    <s v="Roy Collins"/>
    <s v="Westfield Sydney,Sydney"/>
    <s v="Sydney"/>
    <s v="NSW"/>
    <x v="0"/>
    <x v="1"/>
    <s v="Alto"/>
    <s v="Etiquetas Artisan 474"/>
    <x v="0"/>
    <s v="Bolsa de envoltura"/>
    <x v="0"/>
    <d v="2015-09-05T00:00:00"/>
    <n v="184"/>
    <n v="288"/>
    <n v="104"/>
    <n v="12"/>
    <n v="3456"/>
    <n v="0.01"/>
    <n v="34.56"/>
    <n v="3421.44"/>
    <n v="99"/>
    <n v="24242"/>
    <n v="4"/>
    <n v="9"/>
    <x v="1"/>
    <s v="NO"/>
    <x v="0"/>
    <s v="Venta Mala"/>
  </r>
  <r>
    <n v="1517950"/>
    <x v="71"/>
    <s v="Patrick OBrill"/>
    <s v="53 Riley Street,Woolloomooloo"/>
    <s v="Sydney"/>
    <s v="NSW"/>
    <x v="2"/>
    <x v="0"/>
    <s v="Medio"/>
    <s v="Fotocopiadora Cando PC940"/>
    <x v="1"/>
    <s v="Caja pequeña"/>
    <x v="0"/>
    <d v="2014-10-06T00:00:00"/>
    <n v="27899"/>
    <n v="44999"/>
    <n v="17100"/>
    <n v="43"/>
    <n v="1934957"/>
    <n v="0.01"/>
    <n v="19349.57"/>
    <n v="1915607.43"/>
    <n v="4900"/>
    <n v="129346"/>
    <n v="4"/>
    <n v="10"/>
    <x v="0"/>
    <s v="SI"/>
    <x v="0"/>
    <s v="Buena Venta"/>
  </r>
  <r>
    <n v="1517950"/>
    <x v="227"/>
    <s v="Rycoris Saunders"/>
    <s v="Sydney Fish Market, Bank Street, Sydney"/>
    <s v="Sydney"/>
    <s v="NSW"/>
    <x v="0"/>
    <x v="3"/>
    <s v="Crítico"/>
    <s v="Alto Perma 2700 Cajones de almacenamiento apilables"/>
    <x v="0"/>
    <s v="Caja pequeña"/>
    <x v="0"/>
    <d v="2015-07-31T00:00:00"/>
    <n v="892"/>
    <n v="2974"/>
    <n v="2082"/>
    <n v="23"/>
    <n v="68402"/>
    <n v="0.02"/>
    <n v="1368.04"/>
    <n v="67033.960000000006"/>
    <n v="664"/>
    <n v="38534"/>
    <n v="30"/>
    <n v="7"/>
    <x v="1"/>
    <s v="NO"/>
    <x v="0"/>
    <s v="Venta Mala"/>
  </r>
  <r>
    <n v="1519046"/>
    <x v="99"/>
    <s v="Lauren Leatherbury"/>
    <s v="Westfield 1 Anderson St,Chatswood"/>
    <s v="Sydney"/>
    <s v="NSW"/>
    <x v="1"/>
    <x v="5"/>
    <s v="Crítico"/>
    <s v="Lápices de colores Pizazz"/>
    <x v="0"/>
    <s v="Paquete pequeño"/>
    <x v="0"/>
    <d v="2015-06-29T00:00:00"/>
    <n v="176"/>
    <n v="294"/>
    <n v="118"/>
    <n v="35"/>
    <n v="10290"/>
    <n v="0.02"/>
    <n v="205.8"/>
    <n v="10084.200000000001"/>
    <n v="81"/>
    <n v="1168"/>
    <n v="27"/>
    <n v="6"/>
    <x v="1"/>
    <s v="NO"/>
    <x v="0"/>
    <s v="Venta Mala"/>
  </r>
  <r>
    <n v="1519046"/>
    <x v="482"/>
    <s v="Jamie Kunitz"/>
    <s v="Sydney Fish Market, Bank Street, Sydney"/>
    <s v="Sydney"/>
    <s v="NSW"/>
    <x v="1"/>
    <x v="3"/>
    <s v="Medio"/>
    <s v="Papel Pergamino Alto, Colores Surtidos"/>
    <x v="0"/>
    <s v="Caja pequeña"/>
    <x v="0"/>
    <d v="2014-10-02T00:00:00"/>
    <n v="459"/>
    <n v="728"/>
    <n v="269"/>
    <n v="30"/>
    <n v="21840"/>
    <n v="0.01"/>
    <n v="218.4"/>
    <n v="21621.599999999999"/>
    <n v="1115"/>
    <n v="24335"/>
    <n v="1"/>
    <n v="10"/>
    <x v="0"/>
    <s v="NO"/>
    <x v="1"/>
    <s v="Venta Mala"/>
  </r>
  <r>
    <n v="1519411"/>
    <x v="677"/>
    <s v="Tanja Norvell"/>
    <s v="541 Church St,Richmond"/>
    <s v="Melbourne"/>
    <s v="VIC"/>
    <x v="1"/>
    <x v="8"/>
    <s v="No especificado"/>
    <s v="Postes de encuadernación"/>
    <x v="0"/>
    <s v="Caja pequeña"/>
    <x v="1"/>
    <d v="2016-09-18T00:00:00"/>
    <n v="350"/>
    <n v="574"/>
    <n v="224"/>
    <n v="15"/>
    <n v="8610"/>
    <n v="0.01"/>
    <n v="86.100000000000009"/>
    <n v="8523.9"/>
    <n v="501"/>
    <n v="41093"/>
    <n v="17"/>
    <n v="9"/>
    <x v="3"/>
    <s v="NO"/>
    <x v="1"/>
    <s v="Venta Mala"/>
  </r>
  <r>
    <n v="1519777"/>
    <x v="137"/>
    <s v="Jill Stevenson"/>
    <s v="181 Enmore Rd,Enmore"/>
    <s v="Sydney"/>
    <s v="NSW"/>
    <x v="3"/>
    <x v="10"/>
    <s v="Alto"/>
    <s v="Teclado Beekin de 105 teclas negro"/>
    <x v="0"/>
    <s v="Bolsa de envoltura"/>
    <x v="0"/>
    <d v="2014-11-21T00:00:00"/>
    <n v="639"/>
    <n v="1998"/>
    <n v="1359"/>
    <n v="12"/>
    <n v="23976"/>
    <n v="0.01"/>
    <n v="239.76"/>
    <n v="23736.240000000002"/>
    <n v="400"/>
    <n v="8859"/>
    <n v="16"/>
    <n v="11"/>
    <x v="0"/>
    <s v="NO"/>
    <x v="0"/>
    <s v="Venta Mala"/>
  </r>
  <r>
    <n v="1519777"/>
    <x v="678"/>
    <s v="Tom Prescott"/>
    <s v="8 Rankins Lane ,Melbourne"/>
    <s v="Melbourne"/>
    <s v="VIC"/>
    <x v="3"/>
    <x v="2"/>
    <s v="No especificado"/>
    <s v="Bandas elásticas embolsadas"/>
    <x v="0"/>
    <s v="Caja pequeña"/>
    <x v="0"/>
    <d v="2015-07-21T00:00:00"/>
    <n v="24"/>
    <n v="126"/>
    <n v="102"/>
    <n v="8"/>
    <n v="1008"/>
    <n v="0.02"/>
    <n v="20.16"/>
    <n v="987.84"/>
    <n v="70"/>
    <n v="3742"/>
    <n v="10"/>
    <n v="7"/>
    <x v="1"/>
    <s v="NO"/>
    <x v="0"/>
    <s v="Venta Mala"/>
  </r>
  <r>
    <n v="1519777"/>
    <x v="564"/>
    <s v="Grant Carroll"/>
    <s v="10 O'Connell St,Sydney"/>
    <s v="Sydney"/>
    <s v="NSW"/>
    <x v="0"/>
    <x v="6"/>
    <s v="No especificado"/>
    <s v="Teclado TechSavi Internet Navigator"/>
    <x v="0"/>
    <s v="Caja pequeña"/>
    <x v="0"/>
    <d v="2015-05-29T00:00:00"/>
    <n v="651"/>
    <n v="3098"/>
    <n v="2447"/>
    <n v="38"/>
    <n v="117724"/>
    <n v="0.04"/>
    <n v="4708.96"/>
    <n v="113015.03999999999"/>
    <n v="650"/>
    <n v="13197"/>
    <n v="27"/>
    <n v="5"/>
    <x v="1"/>
    <s v="SI"/>
    <x v="0"/>
    <s v="Venta Mala"/>
  </r>
  <r>
    <n v="1520507"/>
    <x v="305"/>
    <s v="Amy Cox"/>
    <s v="523 King St,Newtown"/>
    <s v="Sydney"/>
    <s v="NSW"/>
    <x v="2"/>
    <x v="6"/>
    <s v="Alto"/>
    <s v="Sobres de colores"/>
    <x v="0"/>
    <s v="Caja pequeña"/>
    <x v="1"/>
    <d v="2013-10-23T00:00:00"/>
    <n v="225"/>
    <n v="369"/>
    <n v="144"/>
    <n v="12"/>
    <n v="4428"/>
    <n v="7.0000000000000007E-2"/>
    <n v="309.96000000000004"/>
    <n v="4118.04"/>
    <n v="250"/>
    <n v="8357"/>
    <n v="21"/>
    <n v="10"/>
    <x v="2"/>
    <s v="NO"/>
    <x v="0"/>
    <s v="Venta Mala"/>
  </r>
  <r>
    <n v="1521238"/>
    <x v="522"/>
    <s v="Cyra Reiten"/>
    <s v="Westfield 1 Anderson St,Chatswood"/>
    <s v="Sydney"/>
    <s v="NSW"/>
    <x v="1"/>
    <x v="5"/>
    <s v="Crítico"/>
    <s v="Juego de lápices de dibujo Pizazz"/>
    <x v="1"/>
    <s v="Caja pequeña"/>
    <x v="0"/>
    <d v="2015-09-11T00:00:00"/>
    <n v="153"/>
    <n v="278"/>
    <n v="125"/>
    <n v="43"/>
    <n v="11954"/>
    <n v="0.08"/>
    <n v="956.32"/>
    <n v="10997.68"/>
    <n v="134"/>
    <n v="13346"/>
    <n v="11"/>
    <n v="9"/>
    <x v="1"/>
    <s v="NO"/>
    <x v="1"/>
    <s v="Venta Mala"/>
  </r>
  <r>
    <n v="1521238"/>
    <x v="522"/>
    <s v="Cyra Reiten"/>
    <s v="Westfield 1 Anderson St,Chatswood"/>
    <s v="Sydney"/>
    <s v="NSW"/>
    <x v="3"/>
    <x v="5"/>
    <s v="Medio"/>
    <s v="Lápices de colores Pizazz"/>
    <x v="0"/>
    <s v="Bolsa de envoltura"/>
    <x v="0"/>
    <d v="2015-09-11T00:00:00"/>
    <n v="176"/>
    <n v="294"/>
    <n v="118"/>
    <n v="26"/>
    <n v="7644"/>
    <n v="0.08"/>
    <n v="611.52"/>
    <n v="7032.48"/>
    <n v="81"/>
    <n v="13346"/>
    <n v="11"/>
    <n v="9"/>
    <x v="1"/>
    <s v="NO"/>
    <x v="1"/>
    <s v="Venta Mala"/>
  </r>
  <r>
    <n v="1521238"/>
    <x v="522"/>
    <s v="Cyra Reiten"/>
    <s v="Westfield 1 Anderson St,Chatswood"/>
    <s v="Sydney"/>
    <s v="NSW"/>
    <x v="2"/>
    <x v="5"/>
    <s v="Alto"/>
    <s v="Lápices de colores Pizazz"/>
    <x v="0"/>
    <s v="Bolsa de envoltura"/>
    <x v="1"/>
    <d v="2015-09-11T00:00:00"/>
    <n v="176"/>
    <n v="294"/>
    <n v="118"/>
    <n v="3"/>
    <n v="882"/>
    <n v="0.02"/>
    <n v="17.64"/>
    <n v="864.36"/>
    <n v="81"/>
    <n v="13346"/>
    <n v="11"/>
    <n v="9"/>
    <x v="1"/>
    <s v="NO"/>
    <x v="1"/>
    <s v="Venta Mala"/>
  </r>
  <r>
    <n v="1521238"/>
    <x v="679"/>
    <s v="William Brown"/>
    <s v="3 Carrington Road ,Box Hill"/>
    <s v="Melbourne"/>
    <s v="VIC"/>
    <x v="0"/>
    <x v="8"/>
    <s v="Medio"/>
    <s v="Lápices de colores Pizazz"/>
    <x v="0"/>
    <s v="Caja pequeña"/>
    <x v="0"/>
    <d v="2015-10-30T00:00:00"/>
    <n v="176"/>
    <n v="294"/>
    <n v="118"/>
    <n v="16"/>
    <n v="4704"/>
    <n v="0"/>
    <n v="0"/>
    <n v="4704"/>
    <n v="81"/>
    <n v="13346"/>
    <n v="28"/>
    <n v="10"/>
    <x v="1"/>
    <s v="NO"/>
    <x v="1"/>
    <s v="Venta Mala"/>
  </r>
  <r>
    <n v="1521603"/>
    <x v="478"/>
    <s v="Ken Dana"/>
    <s v="73 York St,Sydney"/>
    <s v="Sydney"/>
    <s v="NSW"/>
    <x v="2"/>
    <x v="0"/>
    <s v="Medio"/>
    <s v="Alfileres de empuje de colores variados"/>
    <x v="0"/>
    <s v="Bolsa de envoltura"/>
    <x v="0"/>
    <d v="2015-12-30T00:00:00"/>
    <n v="87"/>
    <n v="181"/>
    <n v="94"/>
    <n v="38"/>
    <n v="6878"/>
    <n v="0.03"/>
    <n v="206.34"/>
    <n v="6671.66"/>
    <n v="75"/>
    <n v="1085"/>
    <n v="28"/>
    <n v="12"/>
    <x v="1"/>
    <s v="NO"/>
    <x v="0"/>
    <s v="Venta Mala"/>
  </r>
  <r>
    <n v="1521603"/>
    <x v="478"/>
    <s v="Ken Dana"/>
    <s v="73 York St,Sydney"/>
    <s v="Sydney"/>
    <s v="NSW"/>
    <x v="3"/>
    <x v="0"/>
    <s v="Alto"/>
    <s v="Alfileres de empuje de colores variados"/>
    <x v="0"/>
    <s v="Bolsa de envoltura"/>
    <x v="0"/>
    <d v="2015-12-30T00:00:00"/>
    <n v="87"/>
    <n v="181"/>
    <n v="94"/>
    <n v="10"/>
    <n v="1810"/>
    <n v="0.08"/>
    <n v="144.80000000000001"/>
    <n v="1665.2"/>
    <n v="75"/>
    <n v="1085"/>
    <n v="28"/>
    <n v="12"/>
    <x v="1"/>
    <s v="NO"/>
    <x v="0"/>
    <s v="Venta Mala"/>
  </r>
  <r>
    <n v="1521603"/>
    <x v="660"/>
    <s v="Phillip Flathmann"/>
    <s v="Macquarie Centre Cnr Herring Road &amp; Waterloo Road,Macquarie Park"/>
    <s v="Sydney"/>
    <s v="NSW"/>
    <x v="3"/>
    <x v="5"/>
    <s v="Crítico"/>
    <s v="Carpetas de 3 anillos de uso general de Smiths"/>
    <x v="0"/>
    <s v="Paquete pequeño"/>
    <x v="0"/>
    <d v="2015-08-30T00:00:00"/>
    <n v="118"/>
    <n v="188"/>
    <n v="70"/>
    <n v="16"/>
    <n v="3008"/>
    <n v="0.03"/>
    <n v="90.24"/>
    <n v="2917.76"/>
    <n v="149"/>
    <n v="1089"/>
    <n v="28"/>
    <n v="8"/>
    <x v="1"/>
    <s v="NO"/>
    <x v="0"/>
    <s v="Venta Mala"/>
  </r>
  <r>
    <n v="1521603"/>
    <x v="660"/>
    <s v="Phillip Flathmann"/>
    <s v="Macquarie Centre Cnr Herring Road &amp; Waterloo Road,Macquarie Park"/>
    <s v="Sydney"/>
    <s v="NSW"/>
    <x v="1"/>
    <x v="5"/>
    <s v="No especificado"/>
    <s v="Colores de Astor Doster"/>
    <x v="2"/>
    <s v="Paquete pequeño"/>
    <x v="0"/>
    <d v="2015-08-30T00:00:00"/>
    <n v="459"/>
    <n v="728"/>
    <n v="269"/>
    <n v="8"/>
    <n v="5824"/>
    <n v="0.01"/>
    <n v="58.24"/>
    <n v="5765.76"/>
    <n v="1115"/>
    <n v="1085"/>
    <n v="28"/>
    <n v="8"/>
    <x v="1"/>
    <s v="NO"/>
    <x v="0"/>
    <s v="Venta Mala"/>
  </r>
  <r>
    <n v="1521634"/>
    <x v="621"/>
    <s v="Bobby Elias"/>
    <s v="506 Swan Street,Richmond"/>
    <s v="Melbourne"/>
    <s v="VIC"/>
    <x v="3"/>
    <x v="2"/>
    <s v="Medio"/>
    <s v="Alfileres de empuje de colores variados"/>
    <x v="0"/>
    <s v="Caja pequeña"/>
    <x v="0"/>
    <d v="2015-09-13T00:00:00"/>
    <n v="87"/>
    <n v="181"/>
    <n v="94"/>
    <n v="9"/>
    <n v="1629"/>
    <n v="0.09"/>
    <n v="146.60999999999999"/>
    <n v="1482.39"/>
    <n v="75"/>
    <n v="1085"/>
    <n v="12"/>
    <n v="9"/>
    <x v="1"/>
    <s v="NO"/>
    <x v="1"/>
    <s v="Venta Mala"/>
  </r>
  <r>
    <n v="1522699"/>
    <x v="355"/>
    <s v="Vivian Mathis"/>
    <s v="Crown Complex,Southbank"/>
    <s v="Melbourne"/>
    <s v="VIC"/>
    <x v="1"/>
    <x v="2"/>
    <s v="Bajo"/>
    <s v="Smiths Pen Style Liquid Stix; Surtido (amarillo, rosa, verde, azul, naranja), 5/Paquete"/>
    <x v="0"/>
    <s v="Bolsa de envoltura"/>
    <x v="0"/>
    <d v="2013-08-09T00:00:00"/>
    <n v="388"/>
    <n v="647"/>
    <n v="259"/>
    <n v="50"/>
    <n v="32350"/>
    <n v="0.08"/>
    <n v="2588"/>
    <n v="29762"/>
    <n v="122"/>
    <n v="10999"/>
    <n v="7"/>
    <n v="8"/>
    <x v="2"/>
    <s v="NO"/>
    <x v="0"/>
    <s v="Venta Mala"/>
  </r>
  <r>
    <n v="1523064"/>
    <x v="407"/>
    <s v="Naresj Patel"/>
    <s v="106 Ebley Street,Bondi Junction"/>
    <s v="Sydney"/>
    <s v="NSW"/>
    <x v="3"/>
    <x v="9"/>
    <s v="Crítico"/>
    <s v="Carpetas de 3 anillos de uso general de Smiths"/>
    <x v="0"/>
    <s v="Caja pequeña"/>
    <x v="0"/>
    <d v="2015-09-17T00:00:00"/>
    <n v="118"/>
    <n v="188"/>
    <n v="70"/>
    <n v="43"/>
    <n v="8084"/>
    <n v="0.03"/>
    <n v="242.51999999999998"/>
    <n v="7841.48"/>
    <n v="149"/>
    <n v="1016"/>
    <n v="17"/>
    <n v="9"/>
    <x v="1"/>
    <s v="NO"/>
    <x v="1"/>
    <s v="Venta Mala"/>
  </r>
  <r>
    <n v="1523064"/>
    <x v="680"/>
    <s v="Astrea Jones"/>
    <s v="485 Crown St,Surry Hills"/>
    <s v="Sydney"/>
    <s v="NSW"/>
    <x v="2"/>
    <x v="9"/>
    <s v="No especificado"/>
    <s v="Lápices de colores DrawIt, juego de 48 colores"/>
    <x v="0"/>
    <s v="Caja pequeña"/>
    <x v="0"/>
    <d v="2016-07-04T00:00:00"/>
    <n v="2156"/>
    <n v="3655"/>
    <n v="1499"/>
    <n v="45"/>
    <n v="164475"/>
    <n v="0.04"/>
    <n v="6579"/>
    <n v="157896"/>
    <n v="1389"/>
    <n v="64335"/>
    <n v="2"/>
    <n v="7"/>
    <x v="3"/>
    <s v="SI"/>
    <x v="1"/>
    <s v="Venta Mala"/>
  </r>
  <r>
    <n v="1523064"/>
    <x v="407"/>
    <s v="Naresj Patel"/>
    <s v="106 Ebley Street,Bondi Junction"/>
    <s v="Sydney"/>
    <s v="NSW"/>
    <x v="0"/>
    <x v="9"/>
    <s v="No especificado"/>
    <s v="Sacapuntas Smiths SlimLine"/>
    <x v="0"/>
    <s v="Paquete pequeño"/>
    <x v="0"/>
    <d v="2015-09-17T00:00:00"/>
    <n v="479"/>
    <n v="1197"/>
    <n v="718"/>
    <n v="34"/>
    <n v="40698"/>
    <n v="0"/>
    <n v="0"/>
    <n v="40698"/>
    <n v="581"/>
    <n v="1016"/>
    <n v="17"/>
    <n v="9"/>
    <x v="1"/>
    <s v="NO"/>
    <x v="0"/>
    <s v="Venta Mala"/>
  </r>
  <r>
    <n v="1523064"/>
    <x v="407"/>
    <s v="Naresj Patel"/>
    <s v="106 Ebley Street,Bondi Junction"/>
    <s v="Sydney"/>
    <s v="NSW"/>
    <x v="3"/>
    <x v="9"/>
    <s v="Alto"/>
    <s v="Carpetas de 3 anillos de uso general de Smiths"/>
    <x v="1"/>
    <s v="Caja grande"/>
    <x v="0"/>
    <d v="2015-09-17T00:00:00"/>
    <n v="118"/>
    <n v="188"/>
    <n v="70"/>
    <n v="5"/>
    <n v="940"/>
    <n v="0.02"/>
    <n v="18.8"/>
    <n v="921.2"/>
    <n v="149"/>
    <n v="1016"/>
    <n v="17"/>
    <n v="9"/>
    <x v="1"/>
    <s v="NO"/>
    <x v="1"/>
    <s v="Venta Mala"/>
  </r>
  <r>
    <n v="1523064"/>
    <x v="407"/>
    <s v="Naresj Patel"/>
    <s v="106 Ebley Street,Bondi Junction"/>
    <s v="Sydney"/>
    <s v="NSW"/>
    <x v="2"/>
    <x v="9"/>
    <s v="Alto"/>
    <s v="Clips de oro Smiths"/>
    <x v="2"/>
    <s v="Paquete pequeño"/>
    <x v="0"/>
    <d v="2015-09-17T00:00:00"/>
    <n v="182"/>
    <n v="298"/>
    <n v="116"/>
    <n v="10"/>
    <n v="2980"/>
    <n v="0.01"/>
    <n v="29.8"/>
    <n v="2950.2"/>
    <n v="158"/>
    <n v="1016"/>
    <n v="17"/>
    <n v="9"/>
    <x v="1"/>
    <s v="NO"/>
    <x v="1"/>
    <s v="Venta Mala"/>
  </r>
  <r>
    <n v="1523064"/>
    <x v="407"/>
    <s v="Naresj Patel"/>
    <s v="106 Ebley Street,Bondi Junction"/>
    <s v="Sydney"/>
    <s v="NSW"/>
    <x v="1"/>
    <x v="9"/>
    <s v="Bajo"/>
    <s v="Clips de oro Smiths"/>
    <x v="0"/>
    <s v="Caja pequeña"/>
    <x v="0"/>
    <d v="2015-09-17T00:00:00"/>
    <n v="182"/>
    <n v="298"/>
    <n v="116"/>
    <n v="40"/>
    <n v="11920"/>
    <n v="0"/>
    <n v="0"/>
    <n v="11920"/>
    <n v="158"/>
    <n v="1016"/>
    <n v="17"/>
    <n v="9"/>
    <x v="1"/>
    <s v="NO"/>
    <x v="1"/>
    <s v="Venta Mala"/>
  </r>
  <r>
    <n v="1523064"/>
    <x v="647"/>
    <s v="Randy Ferguson"/>
    <s v="418 Victoria Avenue,Chatswood"/>
    <s v="Sydney"/>
    <s v="NSW"/>
    <x v="1"/>
    <x v="1"/>
    <s v="Alto"/>
    <s v="Carpetas de 3 anillos de uso general de Smiths"/>
    <x v="0"/>
    <s v="Caja pequeña"/>
    <x v="1"/>
    <d v="2015-07-09T00:00:00"/>
    <n v="118"/>
    <n v="188"/>
    <n v="70"/>
    <n v="26"/>
    <n v="4888"/>
    <n v="7.0000000000000007E-2"/>
    <n v="342.16"/>
    <n v="4545.84"/>
    <n v="149"/>
    <n v="1016"/>
    <n v="2"/>
    <n v="7"/>
    <x v="1"/>
    <s v="NO"/>
    <x v="1"/>
    <s v="Venta Mala"/>
  </r>
  <r>
    <n v="1523064"/>
    <x v="407"/>
    <s v="Naresj Patel"/>
    <s v="106 Ebley Street,Bondi Junction"/>
    <s v="Sydney"/>
    <s v="NSW"/>
    <x v="3"/>
    <x v="9"/>
    <s v="Alto"/>
    <s v="Clips de oro Smiths"/>
    <x v="0"/>
    <s v="Caja pequeña"/>
    <x v="1"/>
    <d v="2015-09-17T00:00:00"/>
    <n v="182"/>
    <n v="298"/>
    <n v="116"/>
    <n v="8"/>
    <n v="2384"/>
    <n v="0.09"/>
    <n v="214.56"/>
    <n v="2169.44"/>
    <n v="158"/>
    <n v="1016"/>
    <n v="17"/>
    <n v="9"/>
    <x v="1"/>
    <s v="NO"/>
    <x v="0"/>
    <s v="Venta Mala"/>
  </r>
  <r>
    <n v="1523064"/>
    <x v="407"/>
    <s v="Naresj Patel"/>
    <s v="106 Ebley Street,Bondi Junction"/>
    <s v="Sydney"/>
    <s v="NSW"/>
    <x v="0"/>
    <x v="9"/>
    <s v="Medio"/>
    <s v="Carpetas de 3 anillos de uso general de Smiths"/>
    <x v="0"/>
    <s v="Caja pequeña"/>
    <x v="0"/>
    <d v="2015-09-17T00:00:00"/>
    <n v="118"/>
    <n v="188"/>
    <n v="70"/>
    <n v="4"/>
    <n v="752"/>
    <n v="0.01"/>
    <n v="7.5200000000000005"/>
    <n v="744.48"/>
    <n v="149"/>
    <n v="1016"/>
    <n v="17"/>
    <n v="9"/>
    <x v="1"/>
    <s v="NO"/>
    <x v="1"/>
    <s v="Venta Mala"/>
  </r>
  <r>
    <n v="1523064"/>
    <x v="407"/>
    <s v="Naresj Patel"/>
    <s v="106 Ebley Street,Bondi Junction"/>
    <s v="Sydney"/>
    <s v="NSW"/>
    <x v="2"/>
    <x v="9"/>
    <s v="Bajo"/>
    <s v="Carpetas de 3 anillos de uso general de Smiths"/>
    <x v="0"/>
    <s v="Bolsa de envoltura"/>
    <x v="0"/>
    <d v="2015-09-17T00:00:00"/>
    <n v="118"/>
    <n v="188"/>
    <n v="70"/>
    <n v="12"/>
    <n v="2256"/>
    <n v="0.01"/>
    <n v="22.56"/>
    <n v="2233.44"/>
    <n v="149"/>
    <n v="1016"/>
    <n v="17"/>
    <n v="9"/>
    <x v="1"/>
    <s v="NO"/>
    <x v="1"/>
    <s v="Venta Mala"/>
  </r>
  <r>
    <n v="1523429"/>
    <x v="411"/>
    <s v="Jack Lebron"/>
    <s v="180 High Street,Windsor"/>
    <s v="Melbourne"/>
    <s v="VIC"/>
    <x v="0"/>
    <x v="2"/>
    <s v="Alto"/>
    <s v="Carpetas colgantes artesanales"/>
    <x v="0"/>
    <s v="Paquete pequeño"/>
    <x v="0"/>
    <d v="2015-07-31T00:00:00"/>
    <n v="365"/>
    <n v="598"/>
    <n v="233"/>
    <n v="20"/>
    <n v="11960"/>
    <n v="0.03"/>
    <n v="358.8"/>
    <n v="11601.2"/>
    <n v="149"/>
    <n v="19870"/>
    <n v="29"/>
    <n v="7"/>
    <x v="1"/>
    <s v="NO"/>
    <x v="0"/>
    <s v="Venta Mala"/>
  </r>
  <r>
    <n v="1523794"/>
    <x v="474"/>
    <s v="Roy Phan"/>
    <s v="506 Swan Street,Richmond"/>
    <s v="Melbourne"/>
    <s v="VIC"/>
    <x v="2"/>
    <x v="2"/>
    <s v="No especificado"/>
    <s v="Etiquetas autoadhesivas para encuadernación con anillas"/>
    <x v="0"/>
    <s v="Caja pequeña"/>
    <x v="0"/>
    <d v="2015-09-27T00:00:00"/>
    <n v="218"/>
    <n v="352"/>
    <n v="134"/>
    <n v="2"/>
    <n v="704"/>
    <n v="7.0000000000000007E-2"/>
    <n v="49.28"/>
    <n v="654.72"/>
    <n v="683"/>
    <n v="4893"/>
    <n v="25"/>
    <n v="9"/>
    <x v="1"/>
    <s v="NO"/>
    <x v="0"/>
    <s v="Venta Mala"/>
  </r>
  <r>
    <n v="1523794"/>
    <x v="662"/>
    <s v="Brad Norvell"/>
    <s v="120 Hardware St,Melbourne"/>
    <s v="Melbourne"/>
    <s v="VIC"/>
    <x v="2"/>
    <x v="2"/>
    <s v="No especificado"/>
    <s v="Clips de carpeta de OIC"/>
    <x v="0"/>
    <s v="Caja pequeña"/>
    <x v="1"/>
    <d v="2015-09-27T00:00:00"/>
    <n v="93"/>
    <n v="148"/>
    <n v="55"/>
    <n v="40"/>
    <n v="5920"/>
    <n v="0"/>
    <n v="0"/>
    <n v="5920"/>
    <n v="70"/>
    <n v="4893"/>
    <n v="26"/>
    <n v="9"/>
    <x v="1"/>
    <s v="NO"/>
    <x v="0"/>
    <s v="Venta Mala"/>
  </r>
  <r>
    <n v="1523794"/>
    <x v="474"/>
    <s v="Roy Phan"/>
    <s v="506 Swan Street,Richmond"/>
    <s v="Melbourne"/>
    <s v="VIC"/>
    <x v="1"/>
    <x v="2"/>
    <s v="Alto"/>
    <s v="Carpetas de 3 anillos de uso general de Smiths"/>
    <x v="0"/>
    <s v="Bolsa de envoltura"/>
    <x v="0"/>
    <d v="2015-09-27T00:00:00"/>
    <n v="118"/>
    <n v="188"/>
    <n v="70"/>
    <n v="35"/>
    <n v="6580"/>
    <n v="0.09"/>
    <n v="592.19999999999993"/>
    <n v="5987.8"/>
    <n v="149"/>
    <n v="4893"/>
    <n v="25"/>
    <n v="9"/>
    <x v="1"/>
    <s v="NO"/>
    <x v="1"/>
    <s v="Venta Mala"/>
  </r>
  <r>
    <n v="1524525"/>
    <x v="681"/>
    <s v="Maria Bertelson"/>
    <s v="188 Pitt Street,Sydney"/>
    <s v="Sydney"/>
    <s v="NSW"/>
    <x v="2"/>
    <x v="0"/>
    <s v="Bajo"/>
    <s v="Tiras organizadoras 3Max"/>
    <x v="0"/>
    <s v="Bolsa de envoltura"/>
    <x v="0"/>
    <d v="2015-09-30T00:00:00"/>
    <n v="340"/>
    <n v="540"/>
    <n v="200"/>
    <n v="21"/>
    <n v="11340"/>
    <n v="0"/>
    <n v="0"/>
    <n v="11340"/>
    <n v="778"/>
    <n v="5962"/>
    <n v="28"/>
    <n v="9"/>
    <x v="1"/>
    <s v="NO"/>
    <x v="0"/>
    <s v="Venta Mala"/>
  </r>
  <r>
    <n v="1524525"/>
    <x v="407"/>
    <s v="Naresj Patel"/>
    <s v="106 Ebley Street,Bondi Junction"/>
    <s v="Sydney"/>
    <s v="NSW"/>
    <x v="3"/>
    <x v="9"/>
    <s v="Alto"/>
    <s v="Postes de encuadernación"/>
    <x v="0"/>
    <s v="Bolsa de envoltura"/>
    <x v="0"/>
    <d v="2015-09-17T00:00:00"/>
    <n v="350"/>
    <n v="574"/>
    <n v="224"/>
    <n v="12"/>
    <n v="6888"/>
    <n v="0.01"/>
    <n v="68.88"/>
    <n v="6819.12"/>
    <n v="501"/>
    <n v="1076"/>
    <n v="17"/>
    <n v="9"/>
    <x v="1"/>
    <s v="NO"/>
    <x v="0"/>
    <s v="Venta Mala"/>
  </r>
  <r>
    <n v="1525255"/>
    <x v="682"/>
    <s v="Dan Campbell"/>
    <s v="1/173-179 Bronte Rd,Waverley"/>
    <s v="Sydney"/>
    <s v="NSW"/>
    <x v="0"/>
    <x v="9"/>
    <s v="No especificado"/>
    <s v="Xit Papel de computadora en blanco"/>
    <x v="0"/>
    <s v="Paquete pequeño"/>
    <x v="0"/>
    <d v="2016-09-21T00:00:00"/>
    <n v="1239"/>
    <n v="1998"/>
    <n v="759"/>
    <n v="24"/>
    <n v="47952"/>
    <n v="0.05"/>
    <n v="2397.6"/>
    <n v="45554.400000000001"/>
    <n v="577"/>
    <n v="38539"/>
    <n v="21"/>
    <n v="9"/>
    <x v="3"/>
    <s v="NO"/>
    <x v="1"/>
    <s v="Venta Mala"/>
  </r>
  <r>
    <n v="1525255"/>
    <x v="683"/>
    <s v="Alan Dominguez"/>
    <s v="60 Commercial Rd,Prahran"/>
    <s v="Melbourne"/>
    <s v="VIC"/>
    <x v="2"/>
    <x v="8"/>
    <s v="Alto"/>
    <s v="Xit Papel de computadora en blanco"/>
    <x v="2"/>
    <s v="Paquete pequeño"/>
    <x v="0"/>
    <d v="2016-03-31T00:00:00"/>
    <n v="1239"/>
    <n v="1998"/>
    <n v="759"/>
    <n v="10"/>
    <n v="19980"/>
    <n v="0.01"/>
    <n v="199.8"/>
    <n v="19780.2"/>
    <n v="577"/>
    <n v="38539"/>
    <n v="29"/>
    <n v="3"/>
    <x v="3"/>
    <s v="NO"/>
    <x v="1"/>
    <s v="Venta Mala"/>
  </r>
  <r>
    <n v="1525255"/>
    <x v="684"/>
    <s v="Victoria Pisteka"/>
    <s v="Westfield Sydney,Sydney"/>
    <s v="Sydney"/>
    <s v="NSW"/>
    <x v="3"/>
    <x v="1"/>
    <s v="Bajo"/>
    <s v="Sobres tintados de seguridad"/>
    <x v="0"/>
    <s v="Caja pequeña"/>
    <x v="1"/>
    <d v="2016-11-02T00:00:00"/>
    <n v="489"/>
    <n v="764"/>
    <n v="275"/>
    <n v="6"/>
    <n v="4584"/>
    <n v="0.04"/>
    <n v="183.36"/>
    <n v="4400.6400000000003"/>
    <n v="139"/>
    <n v="5467"/>
    <n v="8"/>
    <n v="11"/>
    <x v="3"/>
    <s v="NO"/>
    <x v="0"/>
    <s v="Venta Mala"/>
  </r>
  <r>
    <n v="1525255"/>
    <x v="682"/>
    <s v="Dan Campbell"/>
    <s v="1/173-179 Bronte Rd,Waverley"/>
    <s v="Sydney"/>
    <s v="NSW"/>
    <x v="1"/>
    <x v="9"/>
    <s v="No especificado"/>
    <s v="Xit Papel de computadora en blanco"/>
    <x v="0"/>
    <s v="Caja pequeña"/>
    <x v="0"/>
    <d v="2016-09-21T00:00:00"/>
    <n v="1239"/>
    <n v="1998"/>
    <n v="759"/>
    <n v="14"/>
    <n v="27972"/>
    <n v="0.01"/>
    <n v="279.72000000000003"/>
    <n v="27692.28"/>
    <n v="577"/>
    <n v="38539"/>
    <n v="21"/>
    <n v="9"/>
    <x v="3"/>
    <s v="NO"/>
    <x v="1"/>
    <s v="Venta Mala"/>
  </r>
  <r>
    <n v="1525255"/>
    <x v="227"/>
    <s v="Lycoris Saunders"/>
    <s v="501 George St,Sydney"/>
    <s v="Sydney"/>
    <s v="NSW"/>
    <x v="0"/>
    <x v="7"/>
    <s v="Alto"/>
    <s v="Xit Papel de computadora en blanco"/>
    <x v="0"/>
    <s v="Caja pequeña"/>
    <x v="0"/>
    <d v="2015-07-31T00:00:00"/>
    <n v="1239"/>
    <n v="1998"/>
    <n v="759"/>
    <n v="31"/>
    <n v="61938"/>
    <n v="0.03"/>
    <n v="1858.1399999999999"/>
    <n v="60079.86"/>
    <n v="577"/>
    <n v="38539"/>
    <n v="30"/>
    <n v="7"/>
    <x v="1"/>
    <s v="NO"/>
    <x v="1"/>
    <s v="Venta Mala"/>
  </r>
  <r>
    <n v="1525255"/>
    <x v="673"/>
    <s v="Rick Hansen"/>
    <s v="Macquarie Centre Cnr Herring Road &amp; Waterloo Road,Macquarie Park"/>
    <s v="Sydney"/>
    <s v="NSW"/>
    <x v="1"/>
    <x v="5"/>
    <s v="Crítico"/>
    <s v="Fotocopiadora Cando PC940"/>
    <x v="0"/>
    <s v="Caja pequeña"/>
    <x v="0"/>
    <d v="2016-03-08T00:00:00"/>
    <n v="27899"/>
    <n v="44999"/>
    <n v="17100"/>
    <n v="31"/>
    <n v="1394969"/>
    <n v="0.09"/>
    <n v="125547.20999999999"/>
    <n v="1269421.79"/>
    <n v="4900"/>
    <n v="59165"/>
    <n v="7"/>
    <n v="3"/>
    <x v="3"/>
    <s v="SI"/>
    <x v="1"/>
    <s v="Venta Mala"/>
  </r>
  <r>
    <n v="1525621"/>
    <x v="254"/>
    <s v="Brad Norvell"/>
    <s v="120 Hardware St,Melbourne"/>
    <s v="Melbourne"/>
    <s v="VIC"/>
    <x v="2"/>
    <x v="8"/>
    <s v="Crítico"/>
    <s v="Xit Papel de computadora en blanco"/>
    <x v="0"/>
    <s v="Caja pequeña"/>
    <x v="0"/>
    <d v="2015-09-27T00:00:00"/>
    <n v="1239"/>
    <n v="1998"/>
    <n v="759"/>
    <n v="8"/>
    <n v="15984"/>
    <n v="0.05"/>
    <n v="799.2"/>
    <n v="15184.8"/>
    <n v="577"/>
    <n v="64433"/>
    <n v="27"/>
    <n v="9"/>
    <x v="1"/>
    <s v="NO"/>
    <x v="1"/>
    <s v="Venta Mala"/>
  </r>
  <r>
    <n v="1525986"/>
    <x v="293"/>
    <s v="Joseph Airdo"/>
    <s v="Westfield Sydney,Sydney"/>
    <s v="Sydney"/>
    <s v="NSW"/>
    <x v="0"/>
    <x v="1"/>
    <s v="No especificado"/>
    <s v="Sobres de colores"/>
    <x v="0"/>
    <s v="Caja pequeña"/>
    <x v="0"/>
    <d v="2015-06-30T00:00:00"/>
    <n v="225"/>
    <n v="369"/>
    <n v="144"/>
    <n v="13"/>
    <n v="4797"/>
    <n v="0.02"/>
    <n v="95.94"/>
    <n v="4701.0600000000004"/>
    <n v="250"/>
    <n v="5955"/>
    <n v="28"/>
    <n v="6"/>
    <x v="1"/>
    <s v="NO"/>
    <x v="0"/>
    <s v="Venta Mala"/>
  </r>
  <r>
    <n v="1526351"/>
    <x v="81"/>
    <s v="Jonathan Doherty"/>
    <s v="53-55 Liverpool St,Sydney"/>
    <s v="Sydney"/>
    <s v="NSW"/>
    <x v="1"/>
    <x v="0"/>
    <s v="Crítico"/>
    <s v="Sobres reciclados kraft marrón"/>
    <x v="0"/>
    <s v="Caja pequeña"/>
    <x v="0"/>
    <d v="2016-11-16T00:00:00"/>
    <n v="1104"/>
    <n v="1698"/>
    <n v="594"/>
    <n v="39"/>
    <n v="66222"/>
    <n v="0.09"/>
    <n v="5959.98"/>
    <n v="60262.020000000004"/>
    <n v="1239"/>
    <n v="33396"/>
    <n v="16"/>
    <n v="11"/>
    <x v="3"/>
    <s v="NO"/>
    <x v="1"/>
    <s v="Venta Mala"/>
  </r>
  <r>
    <n v="1526351"/>
    <x v="16"/>
    <s v="Sibella Parks"/>
    <s v="180 High Street,Windsor"/>
    <s v="Melbourne"/>
    <s v="VIC"/>
    <x v="1"/>
    <x v="2"/>
    <s v="No especificado"/>
    <s v="Tijeras de acero inoxidable preferidas de Apex"/>
    <x v="0"/>
    <s v="Caja pequeña"/>
    <x v="0"/>
    <d v="2015-05-18T00:00:00"/>
    <n v="250"/>
    <n v="568"/>
    <n v="318"/>
    <n v="15"/>
    <n v="8520"/>
    <n v="0.01"/>
    <n v="85.2"/>
    <n v="8434.7999999999993"/>
    <n v="360"/>
    <n v="12046"/>
    <n v="18"/>
    <n v="5"/>
    <x v="1"/>
    <s v="NO"/>
    <x v="1"/>
    <s v="Venta Mala"/>
  </r>
  <r>
    <n v="1526351"/>
    <x v="685"/>
    <s v="Quincy Jones"/>
    <s v="Shop 3/144 Waterloo Road,Greenacre"/>
    <s v="Sydney"/>
    <s v="NSW"/>
    <x v="3"/>
    <x v="7"/>
    <s v="Bajo"/>
    <s v="Tijeras de acero inoxidable Apex Elite"/>
    <x v="0"/>
    <s v="Caja pequeña"/>
    <x v="0"/>
    <d v="2016-02-24T00:00:00"/>
    <n v="342"/>
    <n v="834"/>
    <n v="492"/>
    <n v="37"/>
    <n v="30858"/>
    <n v="0.09"/>
    <n v="2777.22"/>
    <n v="28080.78"/>
    <n v="264"/>
    <n v="25347"/>
    <n v="23"/>
    <n v="2"/>
    <x v="3"/>
    <s v="NO"/>
    <x v="1"/>
    <s v="Venta Mala"/>
  </r>
  <r>
    <n v="1526351"/>
    <x v="686"/>
    <s v="Thea Hendricks"/>
    <s v="412 Brunswick St,Fitzroy"/>
    <s v="Melbourne"/>
    <s v="VIC"/>
    <x v="0"/>
    <x v="2"/>
    <s v="No especificado"/>
    <s v="Bandas elásticas embolsadas"/>
    <x v="0"/>
    <s v="Caja pequeña"/>
    <x v="0"/>
    <d v="2016-05-14T00:00:00"/>
    <n v="24"/>
    <n v="126"/>
    <n v="102"/>
    <n v="29"/>
    <n v="3654"/>
    <n v="0.09"/>
    <n v="328.86"/>
    <n v="3325.14"/>
    <n v="70"/>
    <n v="6546"/>
    <n v="12"/>
    <n v="5"/>
    <x v="3"/>
    <s v="NO"/>
    <x v="1"/>
    <s v="Venta Mala"/>
  </r>
  <r>
    <n v="1527082"/>
    <x v="627"/>
    <s v="Larry Hughes"/>
    <s v="541 Church St,Richmond"/>
    <s v="Melbourne"/>
    <s v="VIC"/>
    <x v="2"/>
    <x v="8"/>
    <s v="Medio"/>
    <s v="Postes de encuadernación"/>
    <x v="0"/>
    <s v="Bolsa de envoltura"/>
    <x v="0"/>
    <d v="2015-09-11T00:00:00"/>
    <n v="350"/>
    <n v="574"/>
    <n v="224"/>
    <n v="20"/>
    <n v="11480"/>
    <n v="0.03"/>
    <n v="344.4"/>
    <n v="11135.6"/>
    <n v="501"/>
    <n v="14977"/>
    <n v="9"/>
    <n v="9"/>
    <x v="1"/>
    <s v="NO"/>
    <x v="0"/>
    <s v="Venta Mala"/>
  </r>
  <r>
    <n v="1527082"/>
    <x v="674"/>
    <s v="Michael Oakman"/>
    <s v="8 Rankins Lane ,Melbourne"/>
    <s v="Melbourne"/>
    <s v="VIC"/>
    <x v="2"/>
    <x v="2"/>
    <s v="Medio"/>
    <s v="Postes de encuadernación"/>
    <x v="0"/>
    <s v="Bolsa de envoltura"/>
    <x v="0"/>
    <d v="2015-09-30T00:00:00"/>
    <n v="350"/>
    <n v="574"/>
    <n v="224"/>
    <n v="38"/>
    <n v="21812"/>
    <n v="0.03"/>
    <n v="654.36"/>
    <n v="21157.64"/>
    <n v="501"/>
    <n v="14977"/>
    <n v="29"/>
    <n v="9"/>
    <x v="1"/>
    <s v="NO"/>
    <x v="0"/>
    <s v="Venta Mala"/>
  </r>
  <r>
    <n v="1527082"/>
    <x v="93"/>
    <s v="Carol Triggs"/>
    <s v="484 George St,Sydney"/>
    <s v="Sydney"/>
    <s v="NSW"/>
    <x v="1"/>
    <x v="10"/>
    <s v="Bajo"/>
    <s v="Postes de encuadernación"/>
    <x v="1"/>
    <s v="Caja pequeña"/>
    <x v="0"/>
    <d v="2015-04-09T00:00:00"/>
    <n v="350"/>
    <n v="574"/>
    <n v="224"/>
    <n v="29"/>
    <n v="16646"/>
    <n v="0.03"/>
    <n v="499.38"/>
    <n v="16146.62"/>
    <n v="501"/>
    <n v="14977"/>
    <n v="8"/>
    <n v="4"/>
    <x v="1"/>
    <s v="NO"/>
    <x v="1"/>
    <s v="Venta Mala"/>
  </r>
  <r>
    <n v="1527082"/>
    <x v="488"/>
    <s v="Cyma Kinney"/>
    <s v="Sydney Fish Market, Bank Street, Sydney"/>
    <s v="Sydney"/>
    <s v="NSW"/>
    <x v="1"/>
    <x v="3"/>
    <s v="Crítico"/>
    <s v="Juego de lápices de dibujo Pizazz"/>
    <x v="0"/>
    <s v="Paquete pequeño"/>
    <x v="0"/>
    <d v="2017-02-07T00:00:00"/>
    <n v="153"/>
    <n v="278"/>
    <n v="125"/>
    <n v="9"/>
    <n v="2502"/>
    <n v="7.0000000000000007E-2"/>
    <n v="175.14000000000001"/>
    <n v="2326.86"/>
    <n v="134"/>
    <n v="8994"/>
    <n v="6"/>
    <n v="3"/>
    <x v="3"/>
    <s v="NO"/>
    <x v="1"/>
    <s v="Venta Mala"/>
  </r>
  <r>
    <n v="1527447"/>
    <x v="687"/>
    <s v="Tony Sayre"/>
    <s v="499-501 Lygon Street,Carlton North"/>
    <s v="Melbourne"/>
    <s v="VIC"/>
    <x v="0"/>
    <x v="8"/>
    <s v="Crítico"/>
    <s v="Fotocopiadora HFX LaserJet 3310"/>
    <x v="0"/>
    <s v="Bolsa de envoltura"/>
    <x v="0"/>
    <d v="2016-02-18T00:00:00"/>
    <n v="37799"/>
    <n v="59999"/>
    <n v="22200"/>
    <n v="28"/>
    <n v="1679972"/>
    <n v="0.04"/>
    <n v="67198.880000000005"/>
    <n v="1612773.12"/>
    <n v="2449"/>
    <n v="121933"/>
    <n v="17"/>
    <n v="2"/>
    <x v="3"/>
    <s v="SI"/>
    <x v="1"/>
    <s v="Venta Mala"/>
  </r>
  <r>
    <n v="1527447"/>
    <x v="616"/>
    <s v="Alejandro Ballentine"/>
    <s v="412 Brunswick St,Fitzroy"/>
    <s v="Melbourne"/>
    <s v="VIC"/>
    <x v="2"/>
    <x v="2"/>
    <s v="Medio"/>
    <s v="Juego de lápices de dibujo Pizazz"/>
    <x v="0"/>
    <s v="Caja pequeña"/>
    <x v="0"/>
    <d v="2016-02-13T00:00:00"/>
    <n v="153"/>
    <n v="278"/>
    <n v="125"/>
    <n v="5"/>
    <n v="1390"/>
    <n v="0.05"/>
    <n v="69.5"/>
    <n v="1320.5"/>
    <n v="134"/>
    <n v="53969"/>
    <n v="12"/>
    <n v="2"/>
    <x v="3"/>
    <s v="NO"/>
    <x v="1"/>
    <s v="Venta Mala"/>
  </r>
  <r>
    <n v="1527812"/>
    <x v="561"/>
    <s v="Damala Kotsonis"/>
    <s v="Macquarie Centre Cnr Herring Road &amp; Waterloo Road,Macquarie Park"/>
    <s v="Sydney"/>
    <s v="NSW"/>
    <x v="1"/>
    <x v="5"/>
    <s v="Medio"/>
    <s v="Iluminadores artesanales de alto litro a prueba de manchas"/>
    <x v="0"/>
    <s v="Caja pequeña"/>
    <x v="0"/>
    <d v="2015-10-10T00:00:00"/>
    <n v="298"/>
    <n v="584"/>
    <n v="286"/>
    <n v="1"/>
    <n v="584"/>
    <n v="0"/>
    <n v="0"/>
    <n v="584"/>
    <n v="83"/>
    <n v="873"/>
    <n v="1"/>
    <n v="10"/>
    <x v="1"/>
    <s v="NO"/>
    <x v="0"/>
    <s v="Venta Mala"/>
  </r>
  <r>
    <n v="1527812"/>
    <x v="561"/>
    <s v="Damala Kotsonis"/>
    <s v="Macquarie Centre Cnr Herring Road &amp; Waterloo Road,Macquarie Park"/>
    <s v="Sydney"/>
    <s v="NSW"/>
    <x v="1"/>
    <x v="5"/>
    <s v="Crítico"/>
    <s v="Iluminadores fluorescentes Artisan Hi-Liter EverBold Pen Style, 4/Paquete"/>
    <x v="0"/>
    <s v="Caja pequeña"/>
    <x v="0"/>
    <d v="2015-10-10T00:00:00"/>
    <n v="448"/>
    <n v="814"/>
    <n v="366"/>
    <n v="19"/>
    <n v="15466"/>
    <n v="0"/>
    <n v="0"/>
    <n v="15466"/>
    <n v="312"/>
    <n v="873"/>
    <n v="1"/>
    <n v="10"/>
    <x v="1"/>
    <s v="NO"/>
    <x v="0"/>
    <s v="Venta Mala"/>
  </r>
  <r>
    <n v="1527812"/>
    <x v="397"/>
    <s v="Sarah Brown"/>
    <s v="10 O'Connell St,Sydney"/>
    <s v="Sydney"/>
    <s v="NSW"/>
    <x v="0"/>
    <x v="6"/>
    <s v="Alto"/>
    <s v="Etiquetas de carpeta de archivos artesanales"/>
    <x v="0"/>
    <s v="Bolsa de envoltura"/>
    <x v="0"/>
    <d v="2015-01-09T00:00:00"/>
    <n v="184"/>
    <n v="288"/>
    <n v="104"/>
    <n v="2"/>
    <n v="576"/>
    <n v="0.04"/>
    <n v="23.04"/>
    <n v="552.96"/>
    <n v="533"/>
    <n v="873"/>
    <n v="7"/>
    <n v="1"/>
    <x v="1"/>
    <s v="NO"/>
    <x v="0"/>
    <s v="Venta Mala"/>
  </r>
  <r>
    <n v="1528177"/>
    <x v="233"/>
    <s v="Cindy Chapman"/>
    <s v="53-55 Liverpool St,Sydney"/>
    <s v="Sydney"/>
    <s v="NSW"/>
    <x v="3"/>
    <x v="0"/>
    <s v="Medio"/>
    <s v="Postes de encuadernación"/>
    <x v="1"/>
    <s v="Caja pequeña"/>
    <x v="1"/>
    <d v="2016-04-24T00:00:00"/>
    <n v="350"/>
    <n v="574"/>
    <n v="224"/>
    <n v="27"/>
    <n v="15498"/>
    <n v="0.05"/>
    <n v="774.90000000000009"/>
    <n v="14723.1"/>
    <n v="501"/>
    <n v="1023"/>
    <n v="23"/>
    <n v="4"/>
    <x v="3"/>
    <s v="NO"/>
    <x v="1"/>
    <s v="Venta Mala"/>
  </r>
  <r>
    <n v="1529638"/>
    <x v="278"/>
    <s v="Clytie Kelty"/>
    <s v="7 Khartoum Rd,Macquarie Park"/>
    <s v="Sydney"/>
    <s v="NSW"/>
    <x v="3"/>
    <x v="11"/>
    <s v="Crítico"/>
    <s v="Fotocopiadora Cando PC940"/>
    <x v="0"/>
    <s v="Caja pequeña"/>
    <x v="0"/>
    <d v="2015-10-15T00:00:00"/>
    <n v="27899"/>
    <n v="44999"/>
    <n v="17100"/>
    <n v="32"/>
    <n v="1439968"/>
    <n v="0.04"/>
    <n v="57598.720000000001"/>
    <n v="1382369.28"/>
    <n v="4900"/>
    <n v="2077554"/>
    <n v="13"/>
    <n v="10"/>
    <x v="1"/>
    <s v="SI"/>
    <x v="0"/>
    <s v="Buena Venta"/>
  </r>
  <r>
    <n v="1529638"/>
    <x v="499"/>
    <s v="Patrick ODonnell"/>
    <s v="12 Wentworth St,Parramatta"/>
    <s v="Sydney"/>
    <s v="NSW"/>
    <x v="1"/>
    <x v="6"/>
    <s v="Crítico"/>
    <s v="Sacapuntas Smiths SlimLine"/>
    <x v="0"/>
    <s v="Caja pequeña"/>
    <x v="0"/>
    <d v="2016-01-29T00:00:00"/>
    <n v="479"/>
    <n v="1197"/>
    <n v="718"/>
    <n v="39"/>
    <n v="46683"/>
    <n v="7.0000000000000007E-2"/>
    <n v="3267.8100000000004"/>
    <n v="43415.19"/>
    <n v="581"/>
    <n v="50138"/>
    <n v="28"/>
    <n v="1"/>
    <x v="3"/>
    <s v="NO"/>
    <x v="0"/>
    <s v="Venta Mala"/>
  </r>
  <r>
    <n v="1529638"/>
    <x v="278"/>
    <s v="Clytie Kelty"/>
    <s v="7 Khartoum Rd,Macquarie Park"/>
    <s v="Sydney"/>
    <s v="NSW"/>
    <x v="0"/>
    <x v="11"/>
    <s v="No especificado"/>
    <s v="Fotocopiadora Cando PC940"/>
    <x v="0"/>
    <s v="Paquete pequeño"/>
    <x v="0"/>
    <d v="2015-10-15T00:00:00"/>
    <n v="27899"/>
    <n v="44999"/>
    <n v="17100"/>
    <n v="18"/>
    <n v="809982"/>
    <n v="0.02"/>
    <n v="16199.640000000001"/>
    <n v="793782.36"/>
    <n v="4900"/>
    <n v="2077554"/>
    <n v="13"/>
    <n v="10"/>
    <x v="1"/>
    <s v="SI"/>
    <x v="1"/>
    <s v="Venta Mala"/>
  </r>
  <r>
    <n v="1529638"/>
    <x v="278"/>
    <s v="Clytie Kelty"/>
    <s v="Macquarie Centre Cnr Herring Road &amp; Waterloo Road,Macquarie Park"/>
    <s v="Sydney"/>
    <s v="NSW"/>
    <x v="0"/>
    <x v="5"/>
    <s v="No especificado"/>
    <s v="Fotocopiadora Cando PC940"/>
    <x v="0"/>
    <s v="Bolsa de envoltura"/>
    <x v="0"/>
    <d v="2015-10-15T00:00:00"/>
    <n v="27899"/>
    <n v="44999"/>
    <n v="17100"/>
    <n v="3"/>
    <n v="134997"/>
    <n v="0.01"/>
    <n v="1349.97"/>
    <n v="133647.03"/>
    <n v="4900"/>
    <n v="2077554"/>
    <n v="13"/>
    <n v="10"/>
    <x v="1"/>
    <s v="SI"/>
    <x v="0"/>
    <s v="Buena Venta"/>
  </r>
  <r>
    <n v="1529638"/>
    <x v="278"/>
    <s v="Clytie Kelty"/>
    <s v="Macquarie Centre Cnr Herring Road &amp; Waterloo Road,Macquarie Park"/>
    <s v="Sydney"/>
    <s v="NSW"/>
    <x v="3"/>
    <x v="5"/>
    <s v="No especificado"/>
    <s v="Fotocopiadora Cando PC940"/>
    <x v="0"/>
    <s v="Paquete pequeño"/>
    <x v="0"/>
    <d v="2015-10-15T00:00:00"/>
    <n v="27899"/>
    <n v="44999"/>
    <n v="17100"/>
    <n v="36"/>
    <n v="1619964"/>
    <n v="0.01"/>
    <n v="16199.640000000001"/>
    <n v="1603764.36"/>
    <n v="4900"/>
    <n v="2077554"/>
    <n v="13"/>
    <n v="10"/>
    <x v="1"/>
    <s v="SI"/>
    <x v="0"/>
    <s v="Buena Venta"/>
  </r>
  <r>
    <n v="1530734"/>
    <x v="660"/>
    <s v="Phillip Flathmann"/>
    <s v="Macquarie Centre Cnr Herring Road &amp; Waterloo Road,Macquarie Park"/>
    <s v="Sydney"/>
    <s v="NSW"/>
    <x v="1"/>
    <x v="5"/>
    <s v="Medio"/>
    <s v="Refuerzos artesanales para páginas perforadas"/>
    <x v="1"/>
    <s v="Caja pequeña"/>
    <x v="0"/>
    <d v="2015-08-30T00:00:00"/>
    <n v="119"/>
    <n v="198"/>
    <n v="79"/>
    <n v="16"/>
    <n v="3168"/>
    <n v="0.01"/>
    <n v="31.68"/>
    <n v="3136.32"/>
    <n v="477"/>
    <n v="5967"/>
    <n v="28"/>
    <n v="8"/>
    <x v="1"/>
    <s v="NO"/>
    <x v="0"/>
    <s v="Venta Mala"/>
  </r>
  <r>
    <n v="1530734"/>
    <x v="314"/>
    <s v="Lisa DeCherney"/>
    <s v="523 King St,Newtown"/>
    <s v="Sydney"/>
    <s v="NSW"/>
    <x v="1"/>
    <x v="6"/>
    <s v="Bajo"/>
    <s v="Chinchetas Smiths"/>
    <x v="0"/>
    <s v="Caja pequeña"/>
    <x v="0"/>
    <d v="2015-10-15T00:00:00"/>
    <n v="94"/>
    <n v="188"/>
    <n v="94"/>
    <n v="39"/>
    <n v="7332"/>
    <n v="0.01"/>
    <n v="73.320000000000007"/>
    <n v="7258.68"/>
    <n v="79"/>
    <n v="10439"/>
    <n v="15"/>
    <n v="10"/>
    <x v="1"/>
    <s v="NO"/>
    <x v="0"/>
    <s v="Venta Mala"/>
  </r>
  <r>
    <n v="1530734"/>
    <x v="314"/>
    <s v="Lisa DeCherney"/>
    <s v="523 King St,Newtown"/>
    <s v="Sydney"/>
    <s v="NSW"/>
    <x v="3"/>
    <x v="6"/>
    <s v="Medio"/>
    <s v="Chinchetas Smiths"/>
    <x v="0"/>
    <s v="Caja pequeña"/>
    <x v="0"/>
    <d v="2015-10-15T00:00:00"/>
    <n v="94"/>
    <n v="188"/>
    <n v="94"/>
    <n v="50"/>
    <n v="9400"/>
    <n v="7.0000000000000007E-2"/>
    <n v="658.00000000000011"/>
    <n v="8742"/>
    <n v="79"/>
    <n v="10439"/>
    <n v="15"/>
    <n v="10"/>
    <x v="1"/>
    <s v="NO"/>
    <x v="1"/>
    <s v="Venta Mala"/>
  </r>
  <r>
    <n v="1530734"/>
    <x v="340"/>
    <s v="Maria Bertelson"/>
    <s v="188 Pitt Street,Sydney"/>
    <s v="Sydney"/>
    <s v="NSW"/>
    <x v="3"/>
    <x v="0"/>
    <s v="Crítico"/>
    <s v="Carpetas de 3 anillos de uso general de Smiths"/>
    <x v="0"/>
    <s v="Caja pequeña"/>
    <x v="0"/>
    <d v="2016-01-19T00:00:00"/>
    <n v="118"/>
    <n v="188"/>
    <n v="70"/>
    <n v="9"/>
    <n v="1692"/>
    <n v="0.09"/>
    <n v="152.28"/>
    <n v="1539.72"/>
    <n v="149"/>
    <n v="7493"/>
    <n v="17"/>
    <n v="1"/>
    <x v="3"/>
    <s v="NO"/>
    <x v="1"/>
    <s v="Venta Mala"/>
  </r>
  <r>
    <n v="1530734"/>
    <x v="688"/>
    <s v="Alan Barnes"/>
    <s v="99 Glebe Point Rd,Glebe"/>
    <s v="Sydney"/>
    <s v="NSW"/>
    <x v="3"/>
    <x v="1"/>
    <s v="Alto"/>
    <s v="Tijeras de acero inoxidable preferidas de Apex"/>
    <x v="0"/>
    <s v="Paquete pequeño"/>
    <x v="0"/>
    <d v="2016-11-15T00:00:00"/>
    <n v="250"/>
    <n v="568"/>
    <n v="318"/>
    <n v="23"/>
    <n v="13064"/>
    <n v="0.09"/>
    <n v="1175.76"/>
    <n v="11888.24"/>
    <n v="360"/>
    <n v="23954"/>
    <n v="14"/>
    <n v="11"/>
    <x v="3"/>
    <s v="NO"/>
    <x v="0"/>
    <s v="Venta Mala"/>
  </r>
  <r>
    <n v="1530734"/>
    <x v="222"/>
    <s v="Kean Thornton"/>
    <s v="Westfield Sydney,Sydney"/>
    <s v="Sydney"/>
    <s v="NSW"/>
    <x v="1"/>
    <x v="1"/>
    <s v="Bajo"/>
    <s v="Tijeras de oficina de Apex"/>
    <x v="0"/>
    <s v="Bolsa de envoltura"/>
    <x v="0"/>
    <d v="2016-07-18T00:00:00"/>
    <n v="94"/>
    <n v="208"/>
    <n v="114"/>
    <n v="19"/>
    <n v="3952"/>
    <n v="0.09"/>
    <n v="355.68"/>
    <n v="3596.32"/>
    <n v="256"/>
    <n v="7092"/>
    <n v="17"/>
    <n v="7"/>
    <x v="3"/>
    <s v="NO"/>
    <x v="1"/>
    <s v="Venta Mala"/>
  </r>
  <r>
    <n v="1530734"/>
    <x v="222"/>
    <s v="Kean Thornton"/>
    <s v="Westfield Sydney,Sydney"/>
    <s v="Sydney"/>
    <s v="NSW"/>
    <x v="1"/>
    <x v="1"/>
    <s v="Bajo"/>
    <s v="Sobres estándar de Smiths"/>
    <x v="0"/>
    <s v="Bolsa de envoltura"/>
    <x v="0"/>
    <d v="2016-07-18T00:00:00"/>
    <n v="352"/>
    <n v="568"/>
    <n v="216"/>
    <n v="33"/>
    <n v="18744"/>
    <n v="7.0000000000000007E-2"/>
    <n v="1312.0800000000002"/>
    <n v="17431.919999999998"/>
    <n v="139"/>
    <n v="12855"/>
    <n v="17"/>
    <n v="7"/>
    <x v="3"/>
    <s v="NO"/>
    <x v="1"/>
    <s v="Venta Mala"/>
  </r>
  <r>
    <n v="1531099"/>
    <x v="1"/>
    <s v="Shahid Hopkins"/>
    <s v="438 Victoria Avenue,Chatswood"/>
    <s v="Sydney"/>
    <s v="NSW"/>
    <x v="0"/>
    <x v="1"/>
    <s v="No especificado"/>
    <s v="Sobres estándar de Smiths"/>
    <x v="0"/>
    <s v="Paquete pequeño"/>
    <x v="0"/>
    <d v="2015-10-26T00:00:00"/>
    <n v="352"/>
    <n v="568"/>
    <n v="216"/>
    <n v="34"/>
    <n v="19312"/>
    <n v="0"/>
    <n v="0"/>
    <n v="19312"/>
    <n v="139"/>
    <n v="17393"/>
    <n v="24"/>
    <n v="10"/>
    <x v="1"/>
    <s v="NO"/>
    <x v="0"/>
    <s v="Venta Mala"/>
  </r>
  <r>
    <n v="1531465"/>
    <x v="689"/>
    <s v="Jim Karlsson"/>
    <s v="1-2/299 Sussex St,Sydney"/>
    <s v="Sydney"/>
    <s v="NSW"/>
    <x v="1"/>
    <x v="6"/>
    <s v="Crítico"/>
    <s v="Etiquetas autoadhesivas removibles"/>
    <x v="0"/>
    <s v="Bolsa de envoltura"/>
    <x v="1"/>
    <d v="2016-05-27T00:00:00"/>
    <n v="198"/>
    <n v="315"/>
    <n v="117"/>
    <n v="16"/>
    <n v="5040"/>
    <n v="0.09"/>
    <n v="453.59999999999997"/>
    <n v="4586.3999999999996"/>
    <n v="49"/>
    <n v="416"/>
    <n v="26"/>
    <n v="5"/>
    <x v="3"/>
    <s v="NO"/>
    <x v="1"/>
    <s v="Venta Mala"/>
  </r>
  <r>
    <n v="1531830"/>
    <x v="34"/>
    <s v="Dave Kipp"/>
    <s v="221 Barkly St,St Kilda"/>
    <s v="Melbourne"/>
    <s v="VIC"/>
    <x v="1"/>
    <x v="8"/>
    <s v="Bajo"/>
    <s v="Suite óptica inalámbrica UGen Ultra Professional"/>
    <x v="0"/>
    <s v="Caja pequeña"/>
    <x v="0"/>
    <d v="2013-05-31T00:00:00"/>
    <n v="15650"/>
    <n v="30097"/>
    <n v="14447"/>
    <n v="20"/>
    <n v="601940"/>
    <n v="0.01"/>
    <n v="6019.4000000000005"/>
    <n v="595920.6"/>
    <n v="718"/>
    <n v="229945"/>
    <n v="21"/>
    <n v="5"/>
    <x v="2"/>
    <s v="SI"/>
    <x v="0"/>
    <s v="Buena Venta"/>
  </r>
  <r>
    <n v="1531830"/>
    <x v="63"/>
    <s v="Eva Jacobs"/>
    <s v="Westfield 1 Anderson St,Chatswood"/>
    <s v="Sydney"/>
    <s v="NSW"/>
    <x v="1"/>
    <x v="5"/>
    <s v="No especificado"/>
    <s v="Refuerzos artesanales para páginas perforadas"/>
    <x v="0"/>
    <s v="Paquete pequeño"/>
    <x v="0"/>
    <d v="2015-10-24T00:00:00"/>
    <n v="119"/>
    <n v="198"/>
    <n v="79"/>
    <n v="2"/>
    <n v="396"/>
    <n v="0.01"/>
    <n v="3.96"/>
    <n v="392.04"/>
    <n v="477"/>
    <n v="1206"/>
    <n v="20"/>
    <n v="10"/>
    <x v="1"/>
    <s v="NO"/>
    <x v="0"/>
    <s v="Venta Mala"/>
  </r>
  <r>
    <n v="1532195"/>
    <x v="573"/>
    <s v="Kelly Lampkin"/>
    <s v="310 Wattle St,Ultimo"/>
    <s v="Sydney"/>
    <s v="NSW"/>
    <x v="1"/>
    <x v="6"/>
    <s v="Crítico"/>
    <s v="Clips de aglutinante metálico OIC Bulk Pack"/>
    <x v="0"/>
    <s v="Bolsa de envoltura"/>
    <x v="0"/>
    <d v="2015-10-23T00:00:00"/>
    <n v="395"/>
    <n v="608"/>
    <n v="213"/>
    <n v="12"/>
    <n v="7296"/>
    <n v="0.01"/>
    <n v="72.960000000000008"/>
    <n v="7223.04"/>
    <n v="182"/>
    <n v="1113"/>
    <n v="21"/>
    <n v="10"/>
    <x v="1"/>
    <s v="NO"/>
    <x v="0"/>
    <s v="Venta Mala"/>
  </r>
  <r>
    <n v="1532195"/>
    <x v="222"/>
    <s v="Kean Thornton"/>
    <s v="Westfield Sydney,Sydney"/>
    <s v="Sydney"/>
    <s v="NSW"/>
    <x v="0"/>
    <x v="1"/>
    <s v="No especificado"/>
    <s v="Contestador automático digital 1726"/>
    <x v="0"/>
    <s v="Caja pequeña"/>
    <x v="1"/>
    <d v="2016-07-18T00:00:00"/>
    <n v="882"/>
    <n v="2099"/>
    <n v="1217"/>
    <n v="33"/>
    <n v="69267"/>
    <n v="0.02"/>
    <n v="1385.34"/>
    <n v="67881.66"/>
    <n v="481"/>
    <n v="51829"/>
    <n v="17"/>
    <n v="7"/>
    <x v="3"/>
    <s v="NO"/>
    <x v="0"/>
    <s v="Venta Mala"/>
  </r>
  <r>
    <n v="1532195"/>
    <x v="690"/>
    <s v="Dave Hallsten"/>
    <s v="1 John St,Waterloo"/>
    <s v="Sydney"/>
    <s v="NSW"/>
    <x v="1"/>
    <x v="13"/>
    <s v="No especificado"/>
    <s v="Papel Pergamino Alto, Colores Surtidos"/>
    <x v="1"/>
    <s v="Paquete pequeño"/>
    <x v="0"/>
    <d v="2016-01-14T00:00:00"/>
    <n v="459"/>
    <n v="728"/>
    <n v="269"/>
    <n v="8"/>
    <n v="5824"/>
    <n v="0.01"/>
    <n v="58.24"/>
    <n v="5765.76"/>
    <n v="1115"/>
    <n v="42095"/>
    <n v="12"/>
    <n v="1"/>
    <x v="3"/>
    <s v="NO"/>
    <x v="1"/>
    <s v="Venta Mala"/>
  </r>
  <r>
    <n v="1532195"/>
    <x v="272"/>
    <s v="Allen Armold"/>
    <s v="224A Gertrude St,Fitzroy"/>
    <s v="Melbourne"/>
    <s v="VIC"/>
    <x v="1"/>
    <x v="2"/>
    <s v="No especificado"/>
    <s v="Carpetas de 3 anillos de uso general de Smiths"/>
    <x v="0"/>
    <s v="Bolsa de envoltura"/>
    <x v="0"/>
    <d v="2013-11-18T00:00:00"/>
    <n v="118"/>
    <n v="188"/>
    <n v="70"/>
    <n v="22"/>
    <n v="4136"/>
    <n v="0.06"/>
    <n v="248.16"/>
    <n v="3887.84"/>
    <n v="149"/>
    <n v="1113"/>
    <n v="17"/>
    <n v="11"/>
    <x v="2"/>
    <s v="NO"/>
    <x v="0"/>
    <s v="Venta Mala"/>
  </r>
  <r>
    <n v="1532195"/>
    <x v="573"/>
    <s v="Kelly Lampkin"/>
    <s v="310 Wattle St,Ultimo"/>
    <s v="Sydney"/>
    <s v="NSW"/>
    <x v="2"/>
    <x v="6"/>
    <s v="Medio"/>
    <s v="Clips de aglutinante metálico OIC Bulk Pack"/>
    <x v="0"/>
    <s v="Caja pequeña"/>
    <x v="0"/>
    <d v="2015-10-23T00:00:00"/>
    <n v="395"/>
    <n v="608"/>
    <n v="213"/>
    <n v="9"/>
    <n v="5472"/>
    <n v="0.01"/>
    <n v="54.72"/>
    <n v="5417.28"/>
    <n v="182"/>
    <n v="1113"/>
    <n v="21"/>
    <n v="10"/>
    <x v="1"/>
    <s v="NO"/>
    <x v="1"/>
    <s v="Venta Mala"/>
  </r>
  <r>
    <n v="1532195"/>
    <x v="573"/>
    <s v="Kelly Lampkin"/>
    <s v="310 Wattle St,Ultimo"/>
    <s v="Sydney"/>
    <s v="NSW"/>
    <x v="2"/>
    <x v="6"/>
    <s v="Bajo"/>
    <s v="Clips de aglutinante metálico OIC Bulk Pack"/>
    <x v="0"/>
    <s v="Bolsa de envoltura"/>
    <x v="0"/>
    <d v="2015-10-23T00:00:00"/>
    <n v="213"/>
    <n v="349"/>
    <n v="136"/>
    <n v="21"/>
    <n v="7329"/>
    <n v="0"/>
    <n v="0"/>
    <n v="7329"/>
    <n v="76"/>
    <n v="1113"/>
    <n v="21"/>
    <n v="10"/>
    <x v="1"/>
    <s v="NO"/>
    <x v="0"/>
    <s v="Venta Mala"/>
  </r>
  <r>
    <n v="1532195"/>
    <x v="573"/>
    <s v="Kelly Lampkin"/>
    <s v="310 Wattle St,Ultimo"/>
    <s v="Sydney"/>
    <s v="NSW"/>
    <x v="3"/>
    <x v="6"/>
    <s v="Bajo"/>
    <s v="Carpetas de 3 anillos de uso general de Smiths"/>
    <x v="0"/>
    <s v="Caja pequeña"/>
    <x v="0"/>
    <d v="2015-10-23T00:00:00"/>
    <n v="118"/>
    <n v="188"/>
    <n v="70"/>
    <n v="43"/>
    <n v="8084"/>
    <n v="0.08"/>
    <n v="646.72"/>
    <n v="7437.28"/>
    <n v="149"/>
    <n v="1114"/>
    <n v="21"/>
    <n v="10"/>
    <x v="1"/>
    <s v="NO"/>
    <x v="0"/>
    <s v="Venta Mala"/>
  </r>
  <r>
    <n v="1532560"/>
    <x v="573"/>
    <s v="Sung Shariari"/>
    <s v="6/15 Cross Street,Double Bay"/>
    <s v="Sydney"/>
    <s v="NSW"/>
    <x v="0"/>
    <x v="9"/>
    <s v="Medio"/>
    <s v="Carpetas de 3 anillos de uso general de Smiths"/>
    <x v="0"/>
    <s v="Caja pequeña"/>
    <x v="0"/>
    <d v="2015-10-23T00:00:00"/>
    <n v="118"/>
    <n v="188"/>
    <n v="70"/>
    <n v="40"/>
    <n v="7520"/>
    <n v="0.01"/>
    <n v="75.2"/>
    <n v="7444.8"/>
    <n v="149"/>
    <n v="1198"/>
    <n v="21"/>
    <n v="10"/>
    <x v="1"/>
    <s v="NO"/>
    <x v="0"/>
    <s v="Venta Mala"/>
  </r>
  <r>
    <n v="1532560"/>
    <x v="573"/>
    <s v="Shahid Shariari"/>
    <s v="3/219 Canley Vale Road,Canley Heights"/>
    <s v="Sydney"/>
    <s v="NSW"/>
    <x v="3"/>
    <x v="4"/>
    <s v="Bajo"/>
    <s v="Carpetas de 3 anillos de uso general de Smiths"/>
    <x v="0"/>
    <s v="Caja pequeña"/>
    <x v="0"/>
    <d v="2015-10-23T00:00:00"/>
    <n v="118"/>
    <n v="188"/>
    <n v="70"/>
    <n v="47"/>
    <n v="8836"/>
    <n v="0"/>
    <n v="0"/>
    <n v="8836"/>
    <n v="149"/>
    <n v="1198"/>
    <n v="21"/>
    <n v="10"/>
    <x v="1"/>
    <s v="NO"/>
    <x v="0"/>
    <s v="Venta Mala"/>
  </r>
  <r>
    <n v="1532926"/>
    <x v="162"/>
    <s v="Dave Hallsten"/>
    <s v="1 John St,Waterloo"/>
    <s v="Sydney"/>
    <s v="NSW"/>
    <x v="1"/>
    <x v="13"/>
    <s v="Medio"/>
    <s v="TipoApertura lateral derecha Sobres expansivos de pelar y seel"/>
    <x v="0"/>
    <s v="Caja pequeña"/>
    <x v="0"/>
    <d v="2015-08-08T00:00:00"/>
    <n v="5429"/>
    <n v="9048"/>
    <n v="3619"/>
    <n v="24"/>
    <n v="217152"/>
    <n v="0.05"/>
    <n v="10857.6"/>
    <n v="206294.39999999999"/>
    <n v="1999"/>
    <n v="492295"/>
    <n v="3"/>
    <n v="8"/>
    <x v="1"/>
    <s v="SI"/>
    <x v="0"/>
    <s v="Buena Venta"/>
  </r>
  <r>
    <n v="1532926"/>
    <x v="244"/>
    <s v="Chuck Magee"/>
    <s v="1-2/299 Sussex St,Sydney"/>
    <s v="Sydney"/>
    <s v="NSW"/>
    <x v="2"/>
    <x v="6"/>
    <s v="Medio"/>
    <s v="Sacapuntas Smiths SlimLine"/>
    <x v="0"/>
    <s v="Caja pequeña"/>
    <x v="0"/>
    <d v="2013-08-04T00:00:00"/>
    <n v="479"/>
    <n v="1197"/>
    <n v="718"/>
    <n v="5"/>
    <n v="5985"/>
    <n v="0.05"/>
    <n v="299.25"/>
    <n v="5685.75"/>
    <n v="581"/>
    <n v="97642"/>
    <n v="2"/>
    <n v="8"/>
    <x v="2"/>
    <s v="NO"/>
    <x v="0"/>
    <s v="Buena Venta"/>
  </r>
  <r>
    <n v="1532926"/>
    <x v="119"/>
    <s v="Fred Wasserman"/>
    <s v="61 York St,Sydney"/>
    <s v="Sydney"/>
    <s v="NSW"/>
    <x v="1"/>
    <x v="9"/>
    <s v="Crítico"/>
    <s v="Smiths Pen Style Liquid Stix; Surtido (amarillo, rosa, verde, azul, naranja), 5/Paquete"/>
    <x v="0"/>
    <s v="Bolsa de envoltura"/>
    <x v="0"/>
    <d v="2014-01-17T00:00:00"/>
    <n v="388"/>
    <n v="647"/>
    <n v="259"/>
    <n v="42"/>
    <n v="27174"/>
    <n v="7.0000000000000007E-2"/>
    <n v="1902.1800000000003"/>
    <n v="25271.82"/>
    <n v="122"/>
    <n v="10520"/>
    <n v="14"/>
    <n v="1"/>
    <x v="0"/>
    <s v="NO"/>
    <x v="0"/>
    <s v="Venta Mala"/>
  </r>
  <r>
    <n v="1532926"/>
    <x v="63"/>
    <s v="Eva Jacobs"/>
    <s v="Westfield 1 Anderson St,Chatswood"/>
    <s v="Sydney"/>
    <s v="NSW"/>
    <x v="1"/>
    <x v="5"/>
    <s v="No especificado"/>
    <s v="Etiquetas Artisan 474"/>
    <x v="0"/>
    <s v="Bolsa de envoltura"/>
    <x v="1"/>
    <d v="2015-10-24T00:00:00"/>
    <n v="184"/>
    <n v="288"/>
    <n v="104"/>
    <n v="41"/>
    <n v="11808"/>
    <n v="0.02"/>
    <n v="236.16"/>
    <n v="11571.84"/>
    <n v="99"/>
    <n v="1206"/>
    <n v="20"/>
    <n v="10"/>
    <x v="1"/>
    <s v="NO"/>
    <x v="0"/>
    <s v="Venta Mala"/>
  </r>
  <r>
    <n v="1532926"/>
    <x v="269"/>
    <s v="Sally Knutson"/>
    <s v="Shop 1, 186-190 Church Street,Parramatta;46a Macleay Street,Potts Point"/>
    <s v="Sydney"/>
    <s v="NSW"/>
    <x v="1"/>
    <x v="4"/>
    <s v="No especificado"/>
    <s v="Clips de carpeta de metal Smiths"/>
    <x v="0"/>
    <s v="Caja pequeña"/>
    <x v="1"/>
    <d v="2015-08-31T00:00:00"/>
    <n v="160"/>
    <n v="262"/>
    <n v="102"/>
    <n v="39"/>
    <n v="10218"/>
    <n v="0.03"/>
    <n v="306.53999999999996"/>
    <n v="9911.4599999999991"/>
    <n v="80"/>
    <n v="11088"/>
    <n v="31"/>
    <n v="8"/>
    <x v="1"/>
    <s v="NO"/>
    <x v="0"/>
    <s v="Venta Mala"/>
  </r>
  <r>
    <n v="1532926"/>
    <x v="63"/>
    <s v="Eva Jacobs"/>
    <s v="Westfield 1 Anderson St,Chatswood"/>
    <s v="Sydney"/>
    <s v="NSW"/>
    <x v="1"/>
    <x v="5"/>
    <s v="Medio"/>
    <s v="Etiquetas Artisan 474"/>
    <x v="0"/>
    <s v="Caja pequeña"/>
    <x v="0"/>
    <d v="2015-10-24T00:00:00"/>
    <n v="184"/>
    <n v="288"/>
    <n v="104"/>
    <n v="50"/>
    <n v="14400"/>
    <n v="0.02"/>
    <n v="288"/>
    <n v="14112"/>
    <n v="99"/>
    <n v="1206"/>
    <n v="20"/>
    <n v="10"/>
    <x v="1"/>
    <s v="NO"/>
    <x v="1"/>
    <s v="Venta Mala"/>
  </r>
  <r>
    <n v="1533291"/>
    <x v="1"/>
    <s v="Annie Thurman"/>
    <s v="499-501 Lygon Street,Carlton North"/>
    <s v="Melbourne"/>
    <s v="VIC"/>
    <x v="1"/>
    <x v="8"/>
    <s v="Bajo"/>
    <s v="Carpetas Angle-D con anillos de bloqueo, portaetiquetas"/>
    <x v="1"/>
    <s v="Caja pequeña"/>
    <x v="0"/>
    <d v="2015-10-26T00:00:00"/>
    <n v="453"/>
    <n v="730"/>
    <n v="277"/>
    <n v="8"/>
    <n v="5840"/>
    <n v="0.01"/>
    <n v="58.4"/>
    <n v="5781.6"/>
    <n v="772"/>
    <n v="24847"/>
    <n v="24"/>
    <n v="10"/>
    <x v="1"/>
    <s v="NO"/>
    <x v="0"/>
    <s v="Venta Mala"/>
  </r>
  <r>
    <n v="1533291"/>
    <x v="691"/>
    <s v="Cari Schnelling"/>
    <s v="273 George Street,Sydney"/>
    <s v="Sydney"/>
    <s v="NSW"/>
    <x v="2"/>
    <x v="9"/>
    <s v="Alto"/>
    <s v="Libro de mensajes encuadernado con cable, 4 por página"/>
    <x v="0"/>
    <s v="Caja pequeña"/>
    <x v="0"/>
    <d v="2015-05-08T00:00:00"/>
    <n v="348"/>
    <n v="543"/>
    <n v="195"/>
    <n v="42"/>
    <n v="22806"/>
    <n v="0"/>
    <n v="0"/>
    <n v="22806"/>
    <n v="95"/>
    <n v="6068"/>
    <n v="7"/>
    <n v="5"/>
    <x v="1"/>
    <s v="NO"/>
    <x v="0"/>
    <s v="Venta Mala"/>
  </r>
  <r>
    <n v="1533291"/>
    <x v="692"/>
    <s v="Thea Hendricks"/>
    <s v="412 Brunswick St,Fitzroy"/>
    <s v="Melbourne"/>
    <s v="VIC"/>
    <x v="0"/>
    <x v="2"/>
    <s v="Medio"/>
    <s v="Sacapuntas Smiths SlimLine"/>
    <x v="0"/>
    <s v="Caja pequeña"/>
    <x v="0"/>
    <d v="2016-10-14T00:00:00"/>
    <n v="479"/>
    <n v="1197"/>
    <n v="718"/>
    <n v="37"/>
    <n v="44289"/>
    <n v="0.01"/>
    <n v="442.89"/>
    <n v="43846.11"/>
    <n v="581"/>
    <n v="53876"/>
    <n v="12"/>
    <n v="10"/>
    <x v="3"/>
    <s v="NO"/>
    <x v="1"/>
    <s v="Venta Mala"/>
  </r>
  <r>
    <n v="1533656"/>
    <x v="366"/>
    <s v="Dennis Kane"/>
    <s v="33/4 Barangaroo Avenue,Sydney"/>
    <s v="Sydney"/>
    <s v="NSW"/>
    <x v="1"/>
    <x v="1"/>
    <s v="Medio"/>
    <s v="Lápices de colores DrawIt, juego de 48 colores"/>
    <x v="0"/>
    <s v="Caja pequeña"/>
    <x v="0"/>
    <d v="2013-11-08T00:00:00"/>
    <n v="2156"/>
    <n v="3655"/>
    <n v="1499"/>
    <n v="23"/>
    <n v="84065"/>
    <n v="0.01"/>
    <n v="840.65"/>
    <n v="83224.350000000006"/>
    <n v="1389"/>
    <n v="19392"/>
    <n v="7"/>
    <n v="11"/>
    <x v="2"/>
    <s v="NO"/>
    <x v="1"/>
    <s v="Venta Mala"/>
  </r>
  <r>
    <n v="1533656"/>
    <x v="63"/>
    <s v="Eva Jacobs"/>
    <s v="Westfield 1 Anderson St,Chatswood"/>
    <s v="Sydney"/>
    <s v="NSW"/>
    <x v="3"/>
    <x v="5"/>
    <s v="No especificado"/>
    <s v="Etiquetas Artisan 487"/>
    <x v="0"/>
    <s v="Bolsa de envoltura"/>
    <x v="0"/>
    <d v="2015-10-24T00:00:00"/>
    <n v="229"/>
    <n v="369"/>
    <n v="140"/>
    <n v="39"/>
    <n v="14391"/>
    <n v="0.08"/>
    <n v="1151.28"/>
    <n v="13239.72"/>
    <n v="50"/>
    <n v="1210"/>
    <n v="20"/>
    <n v="10"/>
    <x v="1"/>
    <s v="NO"/>
    <x v="1"/>
    <s v="Venta Mala"/>
  </r>
  <r>
    <n v="1533656"/>
    <x v="1"/>
    <s v="Shahid Hopkins"/>
    <s v="438 Victoria Avenue,Chatswood"/>
    <s v="Sydney"/>
    <s v="NSW"/>
    <x v="3"/>
    <x v="1"/>
    <s v="No especificado"/>
    <s v="Sobres de colores"/>
    <x v="0"/>
    <s v="Caja pequeña"/>
    <x v="0"/>
    <d v="2015-10-26T00:00:00"/>
    <n v="225"/>
    <n v="369"/>
    <n v="144"/>
    <n v="42"/>
    <n v="15498"/>
    <n v="0.01"/>
    <n v="154.97999999999999"/>
    <n v="15343.02"/>
    <n v="250"/>
    <n v="17593"/>
    <n v="24"/>
    <n v="10"/>
    <x v="1"/>
    <s v="NO"/>
    <x v="0"/>
    <s v="Venta Mala"/>
  </r>
  <r>
    <n v="1533656"/>
    <x v="647"/>
    <s v="Randy Ferguson"/>
    <s v="438 Victoria Avenue,Chatswood"/>
    <s v="Sydney"/>
    <s v="NSW"/>
    <x v="1"/>
    <x v="1"/>
    <s v="Crítico"/>
    <s v="Libro de registro de mensajes de voz por cable"/>
    <x v="0"/>
    <s v="Bolsa de envoltura"/>
    <x v="0"/>
    <d v="2015-07-09T00:00:00"/>
    <n v="290"/>
    <n v="476"/>
    <n v="186"/>
    <n v="47"/>
    <n v="22372"/>
    <n v="7.0000000000000007E-2"/>
    <n v="1566.0400000000002"/>
    <n v="20805.96"/>
    <n v="88"/>
    <n v="1078"/>
    <n v="2"/>
    <n v="7"/>
    <x v="1"/>
    <s v="NO"/>
    <x v="0"/>
    <s v="Venta Mala"/>
  </r>
  <r>
    <n v="1534021"/>
    <x v="679"/>
    <s v="William Brown"/>
    <s v="3 Carrington Road ,Box Hill"/>
    <s v="Melbourne"/>
    <s v="VIC"/>
    <x v="3"/>
    <x v="8"/>
    <s v="Medio"/>
    <s v="Calculadora científica HFX 6S"/>
    <x v="0"/>
    <s v="Bolsa de envoltura"/>
    <x v="0"/>
    <d v="2015-10-30T00:00:00"/>
    <n v="792"/>
    <n v="1299"/>
    <n v="507"/>
    <n v="43"/>
    <n v="55857"/>
    <n v="0.03"/>
    <n v="1675.71"/>
    <n v="54181.29"/>
    <n v="944"/>
    <n v="60100"/>
    <n v="28"/>
    <n v="10"/>
    <x v="1"/>
    <s v="NO"/>
    <x v="0"/>
    <s v="Venta Mala"/>
  </r>
  <r>
    <n v="1534021"/>
    <x v="679"/>
    <s v="William Brown"/>
    <s v="3 Carrington Road ,Box Hill"/>
    <s v="Melbourne"/>
    <s v="VIC"/>
    <x v="2"/>
    <x v="8"/>
    <s v="Crítico"/>
    <s v="Lápices de colores DrawIt, juego de 48 colores"/>
    <x v="0"/>
    <s v="Bolsa de envoltura"/>
    <x v="1"/>
    <d v="2015-10-30T00:00:00"/>
    <n v="2156"/>
    <n v="3655"/>
    <n v="1499"/>
    <n v="2"/>
    <n v="7310"/>
    <n v="0.03"/>
    <n v="219.29999999999998"/>
    <n v="7090.7"/>
    <n v="1389"/>
    <n v="60100"/>
    <n v="28"/>
    <n v="10"/>
    <x v="1"/>
    <s v="NO"/>
    <x v="0"/>
    <s v="Venta Mala"/>
  </r>
  <r>
    <n v="1534021"/>
    <x v="679"/>
    <s v="William Brown"/>
    <s v="3 Carrington Road ,Box Hill"/>
    <s v="Melbourne"/>
    <s v="VIC"/>
    <x v="0"/>
    <x v="8"/>
    <s v="Crítico"/>
    <s v="Calculadora científica HFX 6S"/>
    <x v="1"/>
    <s v="Caja pequeña"/>
    <x v="0"/>
    <d v="2015-10-30T00:00:00"/>
    <n v="792"/>
    <n v="1299"/>
    <n v="507"/>
    <n v="32"/>
    <n v="41568"/>
    <n v="0.01"/>
    <n v="415.68"/>
    <n v="41152.32"/>
    <n v="944"/>
    <n v="60100"/>
    <n v="28"/>
    <n v="10"/>
    <x v="1"/>
    <s v="NO"/>
    <x v="0"/>
    <s v="Venta Mala"/>
  </r>
  <r>
    <n v="1534021"/>
    <x v="679"/>
    <s v="William Brown"/>
    <s v="3 Carrington Road ,Box Hill"/>
    <s v="Melbourne"/>
    <s v="VIC"/>
    <x v="3"/>
    <x v="8"/>
    <s v="Bajo"/>
    <s v="Calculadora científica HFX 6S"/>
    <x v="1"/>
    <s v="Paquete pequeño"/>
    <x v="0"/>
    <d v="2015-10-30T00:00:00"/>
    <n v="792"/>
    <n v="1299"/>
    <n v="507"/>
    <n v="5"/>
    <n v="6495"/>
    <n v="0"/>
    <n v="0"/>
    <n v="6495"/>
    <n v="944"/>
    <n v="60100"/>
    <n v="28"/>
    <n v="10"/>
    <x v="1"/>
    <s v="NO"/>
    <x v="0"/>
    <s v="Venta Mala"/>
  </r>
  <r>
    <n v="1534021"/>
    <x v="507"/>
    <s v="Christopher Martinez"/>
    <s v="188 Pitt Street,Sydney"/>
    <s v="Sydney"/>
    <s v="NSW"/>
    <x v="1"/>
    <x v="0"/>
    <s v="Bajo"/>
    <s v="TechSavi Dúo Inalámbrico Elite"/>
    <x v="0"/>
    <s v="Bolsa de envoltura"/>
    <x v="0"/>
    <d v="2016-09-28T00:00:00"/>
    <n v="6059"/>
    <n v="10098"/>
    <n v="4039"/>
    <n v="8"/>
    <n v="80784"/>
    <n v="0.09"/>
    <n v="7270.5599999999995"/>
    <n v="73513.440000000002"/>
    <n v="718"/>
    <n v="30599"/>
    <n v="26"/>
    <n v="9"/>
    <x v="3"/>
    <s v="NO"/>
    <x v="0"/>
    <s v="Venta Mala"/>
  </r>
  <r>
    <n v="1534751"/>
    <x v="487"/>
    <s v="Patrick Jones"/>
    <s v="221 Barkly St,St Kilda"/>
    <s v="Melbourne"/>
    <s v="VIC"/>
    <x v="1"/>
    <x v="8"/>
    <s v="Crítico"/>
    <s v="TipoApertura lateral derecha Sobres expansivos de pelar y seel"/>
    <x v="0"/>
    <s v="Caja pequeña"/>
    <x v="0"/>
    <d v="2014-10-26T00:00:00"/>
    <n v="5429"/>
    <n v="9048"/>
    <n v="3619"/>
    <n v="39"/>
    <n v="352872"/>
    <n v="0.08"/>
    <n v="28229.760000000002"/>
    <n v="324642.24"/>
    <n v="1999"/>
    <n v="762435"/>
    <n v="23"/>
    <n v="10"/>
    <x v="0"/>
    <s v="SI"/>
    <x v="0"/>
    <s v="Buena Venta"/>
  </r>
  <r>
    <n v="1534751"/>
    <x v="15"/>
    <s v="Bill Stewart"/>
    <s v="188 Pitt Street,Sydney"/>
    <s v="Sydney"/>
    <s v="NSW"/>
    <x v="2"/>
    <x v="0"/>
    <s v="Crítico"/>
    <s v="Teclado programable Adesso de 142 teclas"/>
    <x v="0"/>
    <s v="Bolsa de envoltura"/>
    <x v="0"/>
    <d v="2015-05-13T00:00:00"/>
    <n v="3202"/>
    <n v="15248"/>
    <n v="12046"/>
    <n v="50"/>
    <n v="762400"/>
    <n v="0.09"/>
    <n v="68616"/>
    <n v="693784"/>
    <n v="400"/>
    <n v="404559"/>
    <n v="11"/>
    <n v="5"/>
    <x v="1"/>
    <s v="SI"/>
    <x v="0"/>
    <s v="Buena Venta"/>
  </r>
  <r>
    <n v="1535116"/>
    <x v="232"/>
    <s v="Guy Armstrong"/>
    <s v="6 Mary St,Newtown"/>
    <s v="Sydney"/>
    <s v="NSW"/>
    <x v="0"/>
    <x v="7"/>
    <s v="Crítico"/>
    <s v="TipoDerecha Sobres Pelables y Transparentes de Apertura Superior, Gris"/>
    <x v="1"/>
    <s v="Caja pequeña"/>
    <x v="0"/>
    <d v="2015-05-05T00:00:00"/>
    <n v="2156"/>
    <n v="3594"/>
    <n v="1438"/>
    <n v="8"/>
    <n v="28752"/>
    <n v="0"/>
    <n v="0"/>
    <n v="28752"/>
    <n v="666"/>
    <n v="136364"/>
    <n v="4"/>
    <n v="5"/>
    <x v="1"/>
    <s v="NO"/>
    <x v="1"/>
    <s v="Venta Mala"/>
  </r>
  <r>
    <n v="1535116"/>
    <x v="550"/>
    <s v="Janet Martin"/>
    <s v="24 Addison Rd,Marrickville"/>
    <s v="Sydney"/>
    <s v="NSW"/>
    <x v="3"/>
    <x v="10"/>
    <s v="Alto"/>
    <s v="Iluminadores fluorescentes de DrawIt"/>
    <x v="0"/>
    <s v="Caja pequeña"/>
    <x v="0"/>
    <d v="2014-12-08T00:00:00"/>
    <n v="195"/>
    <n v="398"/>
    <n v="203"/>
    <n v="30"/>
    <n v="11940"/>
    <n v="0.08"/>
    <n v="955.2"/>
    <n v="10984.8"/>
    <n v="83"/>
    <n v="136058"/>
    <n v="6"/>
    <n v="12"/>
    <x v="0"/>
    <s v="NO"/>
    <x v="1"/>
    <s v="Venta Mala"/>
  </r>
  <r>
    <n v="1535116"/>
    <x v="693"/>
    <s v="Shirley Schmidt"/>
    <s v="60 Commercial Rd,Prahran"/>
    <s v="Melbourne"/>
    <s v="VIC"/>
    <x v="3"/>
    <x v="8"/>
    <s v="Alto"/>
    <s v="TipoApertura lateral derecha Sobres expansivos de pelar y seel"/>
    <x v="0"/>
    <s v="Caja pequeña"/>
    <x v="0"/>
    <d v="2016-03-10T00:00:00"/>
    <n v="5429"/>
    <n v="9048"/>
    <n v="3619"/>
    <n v="10"/>
    <n v="90480"/>
    <n v="0.01"/>
    <n v="904.80000000000007"/>
    <n v="89575.2"/>
    <n v="1999"/>
    <n v="45325"/>
    <n v="9"/>
    <n v="3"/>
    <x v="3"/>
    <s v="NO"/>
    <x v="0"/>
    <s v="Venta Mala"/>
  </r>
  <r>
    <n v="1535116"/>
    <x v="428"/>
    <s v="Quincy Jones"/>
    <s v="Shop 3/144 Waterloo Road,Greenacre"/>
    <s v="Sydney"/>
    <s v="NSW"/>
    <x v="1"/>
    <x v="7"/>
    <s v="Bajo"/>
    <s v="Bandas elásticas embolsadas"/>
    <x v="0"/>
    <s v="Bolsa de envoltura"/>
    <x v="0"/>
    <d v="2016-08-24T00:00:00"/>
    <n v="24"/>
    <n v="126"/>
    <n v="102"/>
    <n v="44"/>
    <n v="5544"/>
    <n v="0"/>
    <n v="0"/>
    <n v="5544"/>
    <n v="70"/>
    <n v="6443"/>
    <n v="24"/>
    <n v="8"/>
    <x v="3"/>
    <s v="NO"/>
    <x v="1"/>
    <s v="Venta Mala"/>
  </r>
  <r>
    <n v="1535481"/>
    <x v="484"/>
    <s v="Shahid Hopkins"/>
    <s v="438 Victoria Avenue,Chatswood"/>
    <s v="Sydney"/>
    <s v="NSW"/>
    <x v="1"/>
    <x v="1"/>
    <s v="Bajo"/>
    <s v="Sobres tintados de seguridad"/>
    <x v="0"/>
    <s v="Paquete pequeño"/>
    <x v="0"/>
    <d v="2015-11-04T00:00:00"/>
    <n v="489"/>
    <n v="764"/>
    <n v="275"/>
    <n v="42"/>
    <n v="32088"/>
    <n v="0.03"/>
    <n v="962.64"/>
    <n v="31125.360000000001"/>
    <n v="139"/>
    <n v="4556"/>
    <n v="1"/>
    <n v="11"/>
    <x v="1"/>
    <s v="NO"/>
    <x v="0"/>
    <s v="Venta Mala"/>
  </r>
  <r>
    <n v="1535481"/>
    <x v="340"/>
    <s v="Cyra Reiten"/>
    <s v="Westfield 1 Anderson St,Chatswood"/>
    <s v="Sydney"/>
    <s v="NSW"/>
    <x v="0"/>
    <x v="5"/>
    <s v="Medio"/>
    <s v="Etiquetas Artisan 481"/>
    <x v="1"/>
    <s v="Caja pequeña"/>
    <x v="0"/>
    <d v="2016-01-17T00:00:00"/>
    <n v="194"/>
    <n v="308"/>
    <n v="114"/>
    <n v="45"/>
    <n v="13860"/>
    <n v="0"/>
    <n v="0"/>
    <n v="13860"/>
    <n v="99"/>
    <n v="24365"/>
    <n v="17"/>
    <n v="1"/>
    <x v="3"/>
    <s v="NO"/>
    <x v="0"/>
    <s v="Venta Mala"/>
  </r>
  <r>
    <n v="1535481"/>
    <x v="694"/>
    <s v="Jeenine Kunder"/>
    <s v="531 King St,Newtown"/>
    <s v="Sydney"/>
    <s v="NSW"/>
    <x v="1"/>
    <x v="4"/>
    <s v="Medio"/>
    <s v="Etiquetas Artisan 487"/>
    <x v="2"/>
    <s v="Caja grande"/>
    <x v="0"/>
    <d v="2016-12-12T00:00:00"/>
    <n v="229"/>
    <n v="369"/>
    <n v="140"/>
    <n v="20"/>
    <n v="7380"/>
    <n v="0.05"/>
    <n v="369"/>
    <n v="7011"/>
    <n v="50"/>
    <n v="14582"/>
    <n v="10"/>
    <n v="12"/>
    <x v="3"/>
    <s v="NO"/>
    <x v="1"/>
    <s v="Venta Mala"/>
  </r>
  <r>
    <n v="1535481"/>
    <x v="148"/>
    <s v="Alan Shonely"/>
    <s v="Macquarie Centre Cnr Herring Road &amp; Waterloo Road,Macquarie Park"/>
    <s v="Sydney"/>
    <s v="NSW"/>
    <x v="3"/>
    <x v="5"/>
    <s v="Bajo"/>
    <s v="Lámpara de trabajo polarizada 3Max con brazo de sujeción, gris claro"/>
    <x v="1"/>
    <s v="Caja pequeña"/>
    <x v="0"/>
    <d v="2015-05-21T00:00:00"/>
    <n v="5616"/>
    <n v="13698"/>
    <n v="8082"/>
    <n v="12"/>
    <n v="164376"/>
    <n v="0.04"/>
    <n v="6575.04"/>
    <n v="157800.95999999999"/>
    <n v="2449"/>
    <n v="436343"/>
    <n v="20"/>
    <n v="5"/>
    <x v="1"/>
    <s v="SI"/>
    <x v="0"/>
    <s v="Buena Venta"/>
  </r>
  <r>
    <n v="1535481"/>
    <x v="484"/>
    <s v="Craig Carroll"/>
    <s v="99 Lygon Street,East Brunswick"/>
    <s v="Melbourne"/>
    <s v="VIC"/>
    <x v="2"/>
    <x v="2"/>
    <s v="Medio"/>
    <s v="Lápices de acuarela DrawIt Pizazz, juego de 10 colores con pincel"/>
    <x v="0"/>
    <s v="Caja pequeña"/>
    <x v="0"/>
    <d v="2015-11-03T00:00:00"/>
    <n v="339"/>
    <n v="134"/>
    <n v="287"/>
    <n v="19"/>
    <n v="2546"/>
    <n v="0"/>
    <n v="0"/>
    <n v="2546"/>
    <n v="87"/>
    <n v="18740"/>
    <n v="1"/>
    <n v="11"/>
    <x v="1"/>
    <s v="NO"/>
    <x v="1"/>
    <s v="Venta Mala"/>
  </r>
  <r>
    <n v="1535512"/>
    <x v="484"/>
    <s v="Bobby Trafton"/>
    <s v="85-113 Dunning Ave,Rosebery"/>
    <s v="Sydney"/>
    <s v="NSW"/>
    <x v="0"/>
    <x v="4"/>
    <s v="Medio"/>
    <s v="Lápices de colores Steady Colorific, 12/caja"/>
    <x v="0"/>
    <s v="Caja pequeña"/>
    <x v="0"/>
    <d v="2015-11-06T00:00:00"/>
    <n v="130"/>
    <n v="288"/>
    <n v="158"/>
    <n v="37"/>
    <n v="10656"/>
    <n v="0.01"/>
    <n v="106.56"/>
    <n v="10549.44"/>
    <n v="101"/>
    <n v="4556"/>
    <n v="1"/>
    <n v="11"/>
    <x v="1"/>
    <s v="NO"/>
    <x v="0"/>
    <s v="Venta Mala"/>
  </r>
  <r>
    <n v="1536212"/>
    <x v="442"/>
    <s v="Jack OBriant"/>
    <s v="85-113 Dunning Ave,Rosebery"/>
    <s v="Sydney"/>
    <s v="NSW"/>
    <x v="1"/>
    <x v="4"/>
    <s v="Alto"/>
    <s v="Fotocopiadora HFX LaserJet 3310"/>
    <x v="0"/>
    <s v="Caja pequeña"/>
    <x v="0"/>
    <d v="2015-05-09T00:00:00"/>
    <n v="37799"/>
    <n v="59999"/>
    <n v="22200"/>
    <n v="10"/>
    <n v="599990"/>
    <n v="0.04"/>
    <n v="23999.600000000002"/>
    <n v="575990.4"/>
    <n v="2449"/>
    <n v="740725"/>
    <n v="8"/>
    <n v="5"/>
    <x v="1"/>
    <s v="SI"/>
    <x v="1"/>
    <s v="Venta Mala"/>
  </r>
  <r>
    <n v="1536577"/>
    <x v="218"/>
    <s v="Bradley Nguyen"/>
    <s v="81 MacLeay St,Potts Point"/>
    <s v="Sydney"/>
    <s v="NSW"/>
    <x v="0"/>
    <x v="7"/>
    <s v="Crítico"/>
    <s v="Conjunto óptico ultra inalámbrico UGen"/>
    <x v="0"/>
    <s v="Bolsa de envoltura"/>
    <x v="0"/>
    <d v="2015-04-13T00:00:00"/>
    <n v="5452"/>
    <n v="10097"/>
    <n v="4645"/>
    <n v="16"/>
    <n v="161552"/>
    <n v="0.01"/>
    <n v="1615.52"/>
    <n v="159936.48000000001"/>
    <n v="718"/>
    <n v="479160"/>
    <n v="10"/>
    <n v="4"/>
    <x v="1"/>
    <s v="SI"/>
    <x v="0"/>
    <s v="Buena Venta"/>
  </r>
  <r>
    <n v="1536942"/>
    <x v="342"/>
    <s v="Vivek Grady"/>
    <s v="99 Lygon Street,East Brunswick"/>
    <s v="Melbourne"/>
    <s v="VIC"/>
    <x v="0"/>
    <x v="2"/>
    <s v="No especificado"/>
    <s v="Carpetas de 3 anillos de uso general de Smiths"/>
    <x v="2"/>
    <s v="Caja grande"/>
    <x v="0"/>
    <d v="2016-06-14T00:00:00"/>
    <n v="118"/>
    <n v="188"/>
    <n v="70"/>
    <n v="3"/>
    <n v="564"/>
    <n v="0.01"/>
    <n v="5.64"/>
    <n v="558.36"/>
    <n v="149"/>
    <n v="3309"/>
    <n v="14"/>
    <n v="6"/>
    <x v="3"/>
    <s v="NO"/>
    <x v="1"/>
    <s v="Venta Mala"/>
  </r>
  <r>
    <n v="1536942"/>
    <x v="614"/>
    <s v="Vivek Grady"/>
    <s v="99 Lygon Street,East Brunswick"/>
    <s v="Melbourne"/>
    <s v="VIC"/>
    <x v="2"/>
    <x v="2"/>
    <s v="Medio"/>
    <s v="Juego de lápices de color PastelOcean"/>
    <x v="0"/>
    <s v="Caja pequeña"/>
    <x v="0"/>
    <d v="2015-11-06T00:00:00"/>
    <n v="1111"/>
    <n v="1984"/>
    <n v="873"/>
    <n v="19"/>
    <n v="37696"/>
    <n v="0"/>
    <n v="0"/>
    <n v="37696"/>
    <n v="410"/>
    <n v="58131"/>
    <n v="6"/>
    <n v="11"/>
    <x v="1"/>
    <s v="NO"/>
    <x v="1"/>
    <s v="Venta Mala"/>
  </r>
  <r>
    <n v="1537308"/>
    <x v="314"/>
    <s v="Lisa DeCherney"/>
    <s v="523 King St,Newtown"/>
    <s v="Sydney"/>
    <s v="NSW"/>
    <x v="1"/>
    <x v="6"/>
    <s v="Medio"/>
    <s v="TipoApertura lateral derecha Sobres expansivos de pelar y seel"/>
    <x v="0"/>
    <s v="Caja pequeña"/>
    <x v="0"/>
    <d v="2015-10-15T00:00:00"/>
    <n v="5429"/>
    <n v="9048"/>
    <n v="3619"/>
    <n v="23"/>
    <n v="208104"/>
    <n v="0.01"/>
    <n v="2081.04"/>
    <n v="206022.96"/>
    <n v="1999"/>
    <n v="181582"/>
    <n v="15"/>
    <n v="10"/>
    <x v="1"/>
    <s v="SI"/>
    <x v="1"/>
    <s v="Venta Mala"/>
  </r>
  <r>
    <n v="1537308"/>
    <x v="536"/>
    <s v="Olvera Toch"/>
    <s v="3 Carrington Road ,Box Hill"/>
    <s v="Melbourne"/>
    <s v="VIC"/>
    <x v="3"/>
    <x v="8"/>
    <s v="Crítico"/>
    <s v="Resaltadores de acento principales constantes"/>
    <x v="0"/>
    <s v="Caja pequeña"/>
    <x v="0"/>
    <d v="2015-12-21T00:00:00"/>
    <n v="375"/>
    <n v="708"/>
    <n v="333"/>
    <n v="9"/>
    <n v="6372"/>
    <n v="0.09"/>
    <n v="573.48"/>
    <n v="5798.52"/>
    <n v="235"/>
    <n v="24490"/>
    <n v="19"/>
    <n v="12"/>
    <x v="1"/>
    <s v="NO"/>
    <x v="1"/>
    <s v="Venta Mala"/>
  </r>
  <r>
    <n v="1537308"/>
    <x v="324"/>
    <s v="Dana Kaydos"/>
    <s v="152 Bunnerong Road,Eastgardens"/>
    <s v="Sydney"/>
    <s v="NSW"/>
    <x v="1"/>
    <x v="0"/>
    <s v="No especificado"/>
    <s v="Teclado inalámbrico TechSavi"/>
    <x v="1"/>
    <s v="Caja pequeña"/>
    <x v="0"/>
    <d v="2016-05-22T00:00:00"/>
    <n v="1784"/>
    <n v="3499"/>
    <n v="1715"/>
    <n v="29"/>
    <n v="101471"/>
    <n v="0.03"/>
    <n v="3044.13"/>
    <n v="98426.87"/>
    <n v="550"/>
    <n v="136315"/>
    <n v="21"/>
    <n v="5"/>
    <x v="3"/>
    <s v="NO"/>
    <x v="0"/>
    <s v="Buena Venta"/>
  </r>
  <r>
    <n v="1537673"/>
    <x v="275"/>
    <s v="Harold Dahlen"/>
    <s v="53-55 Liverpool St,Sydney"/>
    <s v="Sydney"/>
    <s v="NSW"/>
    <x v="1"/>
    <x v="0"/>
    <s v="Alto"/>
    <s v="Clips de carpeta de metal Smiths"/>
    <x v="0"/>
    <s v="Caja pequeña"/>
    <x v="0"/>
    <d v="2016-06-20T00:00:00"/>
    <n v="160"/>
    <n v="262"/>
    <n v="102"/>
    <n v="26"/>
    <n v="6812"/>
    <n v="0.08"/>
    <n v="544.96"/>
    <n v="6267.04"/>
    <n v="80"/>
    <n v="7645"/>
    <n v="20"/>
    <n v="6"/>
    <x v="3"/>
    <s v="NO"/>
    <x v="1"/>
    <s v="Venta Mala"/>
  </r>
  <r>
    <n v="1538038"/>
    <x v="695"/>
    <s v="Arthur Prichep"/>
    <s v="Sydney Fish Market, Bank Street, Sydney"/>
    <s v="Sydney"/>
    <s v="NSW"/>
    <x v="0"/>
    <x v="3"/>
    <s v="Alto"/>
    <s v="Lápices de acuarela DrawIt Pizazz, juego de 10 colores con pincel"/>
    <x v="0"/>
    <s v="Caja pequeña"/>
    <x v="0"/>
    <d v="2014-10-14T00:00:00"/>
    <n v="239"/>
    <n v="426"/>
    <n v="187"/>
    <n v="1"/>
    <n v="426"/>
    <n v="0.04"/>
    <n v="17.04"/>
    <n v="408.96"/>
    <n v="120"/>
    <n v="11068"/>
    <n v="12"/>
    <n v="10"/>
    <x v="0"/>
    <s v="NO"/>
    <x v="0"/>
    <s v="Venta Mala"/>
  </r>
  <r>
    <n v="1538038"/>
    <x v="656"/>
    <s v="Tom Stivers"/>
    <s v="21 Wentworth St,Parramatta"/>
    <s v="Sydney"/>
    <s v="NSW"/>
    <x v="3"/>
    <x v="6"/>
    <s v="No especificado"/>
    <s v="Carpetas de 3 anillos de uso general de Smiths"/>
    <x v="0"/>
    <s v="Bolsa de envoltura"/>
    <x v="0"/>
    <d v="2016-03-02T00:00:00"/>
    <n v="118"/>
    <n v="188"/>
    <n v="70"/>
    <n v="39"/>
    <n v="7332"/>
    <n v="0.08"/>
    <n v="586.56000000000006"/>
    <n v="6745.44"/>
    <n v="149"/>
    <n v="19944"/>
    <n v="3"/>
    <n v="2"/>
    <x v="3"/>
    <s v="NO"/>
    <x v="0"/>
    <s v="Venta Mala"/>
  </r>
  <r>
    <n v="1538038"/>
    <x v="231"/>
    <s v="Doug Bickford"/>
    <s v="222 Barkly St,St Kilda"/>
    <s v="Melbourne"/>
    <s v="VIC"/>
    <x v="1"/>
    <x v="8"/>
    <s v="No especificado"/>
    <s v="Tijeras Apex Box Cutter"/>
    <x v="0"/>
    <s v="Caja pequeña"/>
    <x v="0"/>
    <d v="2015-02-10T00:00:00"/>
    <n v="419"/>
    <n v="1023"/>
    <n v="604"/>
    <n v="24"/>
    <n v="24552"/>
    <n v="0.01"/>
    <n v="245.52"/>
    <n v="24306.48"/>
    <n v="468"/>
    <n v="18609"/>
    <n v="8"/>
    <n v="2"/>
    <x v="1"/>
    <s v="NO"/>
    <x v="0"/>
    <s v="Venta Mala"/>
  </r>
  <r>
    <n v="1538403"/>
    <x v="418"/>
    <s v="Ben Peterman"/>
    <s v="2a/285A Crown St,Surry Hills"/>
    <s v="Sydney"/>
    <s v="NSW"/>
    <x v="3"/>
    <x v="3"/>
    <s v="Alto"/>
    <s v="TipoApertura lateral derecha Sobres expansivos de pelar y seel"/>
    <x v="0"/>
    <s v="Caja pequeña"/>
    <x v="1"/>
    <d v="2016-12-05T00:00:00"/>
    <n v="5429"/>
    <n v="9048"/>
    <n v="3619"/>
    <n v="10"/>
    <n v="90480"/>
    <n v="0.01"/>
    <n v="904.80000000000007"/>
    <n v="89575.2"/>
    <n v="1999"/>
    <n v="35407"/>
    <n v="4"/>
    <n v="12"/>
    <x v="3"/>
    <s v="NO"/>
    <x v="1"/>
    <s v="Venta Mala"/>
  </r>
  <r>
    <n v="1538403"/>
    <x v="397"/>
    <s v="Barry Franz"/>
    <s v="499-501 Lygon Street,Carlton North"/>
    <s v="Melbourne"/>
    <s v="VIC"/>
    <x v="0"/>
    <x v="8"/>
    <s v="Medio"/>
    <s v="Clips de carpeta de OIC"/>
    <x v="0"/>
    <s v="Caja pequeña"/>
    <x v="0"/>
    <d v="2015-01-09T00:00:00"/>
    <n v="93"/>
    <n v="148"/>
    <n v="55"/>
    <n v="41"/>
    <n v="6068"/>
    <n v="0.08"/>
    <n v="485.44"/>
    <n v="5582.56"/>
    <n v="70"/>
    <n v="2882"/>
    <n v="7"/>
    <n v="1"/>
    <x v="1"/>
    <s v="NO"/>
    <x v="1"/>
    <s v="Venta Mala"/>
  </r>
  <r>
    <n v="1538403"/>
    <x v="696"/>
    <s v="Peter Fuller"/>
    <s v="Westfield Miranda, 600 Kingsway,Miranda"/>
    <s v="Sydney"/>
    <s v="NSW"/>
    <x v="0"/>
    <x v="11"/>
    <s v="Crítico"/>
    <s v="Clips de carpeta de OIC"/>
    <x v="0"/>
    <s v="Bolsa de envoltura"/>
    <x v="0"/>
    <d v="2015-11-14T00:00:00"/>
    <n v="93"/>
    <n v="148"/>
    <n v="55"/>
    <n v="21"/>
    <n v="3108"/>
    <n v="0.05"/>
    <n v="155.4"/>
    <n v="2952.6"/>
    <n v="70"/>
    <n v="2882"/>
    <n v="10"/>
    <n v="11"/>
    <x v="1"/>
    <s v="NO"/>
    <x v="0"/>
    <s v="Venta Mala"/>
  </r>
  <r>
    <n v="1538403"/>
    <x v="696"/>
    <s v="Peter Fuller"/>
    <s v="Westfield Miranda, 600 Kingsway,Miranda"/>
    <s v="Sydney"/>
    <s v="NSW"/>
    <x v="1"/>
    <x v="11"/>
    <s v="Alto"/>
    <s v="Clips de carpeta de OIC"/>
    <x v="0"/>
    <s v="Caja pequeña"/>
    <x v="1"/>
    <d v="2015-11-14T00:00:00"/>
    <n v="93"/>
    <n v="148"/>
    <n v="55"/>
    <n v="26"/>
    <n v="3848"/>
    <n v="7.0000000000000007E-2"/>
    <n v="269.36"/>
    <n v="3578.64"/>
    <n v="70"/>
    <n v="2882"/>
    <n v="10"/>
    <n v="11"/>
    <x v="1"/>
    <s v="NO"/>
    <x v="0"/>
    <s v="Venta Mala"/>
  </r>
  <r>
    <n v="1538769"/>
    <x v="685"/>
    <s v="Nathan Gauner"/>
    <s v="470 Anzac Parade,Kingsford"/>
    <s v="Sydney"/>
    <s v="NSW"/>
    <x v="1"/>
    <x v="0"/>
    <s v="Alto"/>
    <s v="Tijeras Apex Box Cutter"/>
    <x v="1"/>
    <s v="Paquete pequeño"/>
    <x v="1"/>
    <d v="2016-02-25T00:00:00"/>
    <n v="419"/>
    <n v="1023"/>
    <n v="604"/>
    <n v="35"/>
    <n v="35805"/>
    <n v="0"/>
    <n v="0"/>
    <n v="35805"/>
    <n v="468"/>
    <n v="27655"/>
    <n v="23"/>
    <n v="2"/>
    <x v="3"/>
    <s v="NO"/>
    <x v="0"/>
    <s v="Venta Mala"/>
  </r>
  <r>
    <n v="1538769"/>
    <x v="696"/>
    <s v="Chuck Clark"/>
    <s v="53-55 Liverpool St,Sydney"/>
    <s v="Sydney"/>
    <s v="NSW"/>
    <x v="3"/>
    <x v="0"/>
    <s v="No especificado"/>
    <s v="Archivo Smiths Caddy"/>
    <x v="0"/>
    <s v="Bolsa de envoltura"/>
    <x v="1"/>
    <d v="2015-11-10T00:00:00"/>
    <n v="403"/>
    <n v="938"/>
    <n v="535"/>
    <n v="41"/>
    <n v="38458"/>
    <n v="0.01"/>
    <n v="384.58"/>
    <n v="38073.42"/>
    <n v="728"/>
    <n v="22114"/>
    <n v="10"/>
    <n v="11"/>
    <x v="1"/>
    <s v="NO"/>
    <x v="0"/>
    <s v="Venta Mala"/>
  </r>
  <r>
    <n v="1539134"/>
    <x v="697"/>
    <s v="Shaun Weien"/>
    <s v="310 Wattle St,Ultimo"/>
    <s v="Sydney"/>
    <s v="NSW"/>
    <x v="2"/>
    <x v="6"/>
    <s v="Crítico"/>
    <s v="Clips de carpeta de metal Smiths"/>
    <x v="0"/>
    <s v="Bolsa de envoltura"/>
    <x v="0"/>
    <d v="2016-06-20T00:00:00"/>
    <n v="160"/>
    <n v="262"/>
    <n v="102"/>
    <n v="32"/>
    <n v="8384"/>
    <n v="0.06"/>
    <n v="503.03999999999996"/>
    <n v="7880.96"/>
    <n v="80"/>
    <n v="6477"/>
    <n v="18"/>
    <n v="6"/>
    <x v="3"/>
    <s v="NO"/>
    <x v="0"/>
    <s v="Venta Mala"/>
  </r>
  <r>
    <n v="1539134"/>
    <x v="577"/>
    <s v="Ellis Ballard"/>
    <s v="644 George St,Sydney"/>
    <s v="Sydney"/>
    <s v="NSW"/>
    <x v="1"/>
    <x v="10"/>
    <s v="Medio"/>
    <s v="Etiquetas Artisan 479"/>
    <x v="2"/>
    <s v="Paquete pequeño"/>
    <x v="0"/>
    <d v="2015-11-23T00:00:00"/>
    <n v="159"/>
    <n v="261"/>
    <n v="102"/>
    <n v="16"/>
    <n v="4176"/>
    <n v="0"/>
    <n v="0"/>
    <n v="4176"/>
    <n v="50"/>
    <n v="10177"/>
    <n v="22"/>
    <n v="11"/>
    <x v="1"/>
    <s v="NO"/>
    <x v="0"/>
    <s v="Venta Mala"/>
  </r>
  <r>
    <n v="1539134"/>
    <x v="51"/>
    <s v="Nora Price"/>
    <s v="8 Khartoum Rd,Macquarie Park"/>
    <s v="Sydney"/>
    <s v="NSW"/>
    <x v="1"/>
    <x v="10"/>
    <s v="Bajo"/>
    <s v="Carpeta EZD artesanal de alta resistencia con anillos de bloqueo"/>
    <x v="0"/>
    <s v="Caja pequeña"/>
    <x v="0"/>
    <d v="2015-08-11T00:00:00"/>
    <n v="352"/>
    <n v="558"/>
    <n v="206"/>
    <n v="38"/>
    <n v="21204"/>
    <n v="0.01"/>
    <n v="212.04"/>
    <n v="20991.96"/>
    <n v="299"/>
    <n v="10273"/>
    <n v="10"/>
    <n v="8"/>
    <x v="1"/>
    <s v="NO"/>
    <x v="1"/>
    <s v="Venta Mala"/>
  </r>
  <r>
    <n v="1539134"/>
    <x v="327"/>
    <s v="Victor Price"/>
    <s v="180 High Street,Windsor"/>
    <s v="Melbourne"/>
    <s v="VIC"/>
    <x v="1"/>
    <x v="2"/>
    <s v="Medio"/>
    <s v="Tijeras de acero inoxidable preferidas de Apex"/>
    <x v="0"/>
    <s v="Caja pequeña"/>
    <x v="0"/>
    <d v="2015-09-06T00:00:00"/>
    <n v="250"/>
    <n v="568"/>
    <n v="318"/>
    <n v="50"/>
    <n v="28400"/>
    <n v="0.02"/>
    <n v="568"/>
    <n v="27832"/>
    <n v="360"/>
    <n v="28493"/>
    <n v="4"/>
    <n v="9"/>
    <x v="1"/>
    <s v="NO"/>
    <x v="1"/>
    <s v="Venta Mala"/>
  </r>
  <r>
    <n v="1539134"/>
    <x v="698"/>
    <s v="Victoria Wilson"/>
    <s v="1/160 Anzac Parade,Kensington"/>
    <s v="Sydney"/>
    <s v="NSW"/>
    <x v="0"/>
    <x v="1"/>
    <s v="No especificado"/>
    <s v="Clips de carpeta de metal Smiths Bulk Pack"/>
    <x v="1"/>
    <s v="Tambor Jumbo"/>
    <x v="2"/>
    <d v="2015-06-14T00:00:00"/>
    <n v="395"/>
    <n v="608"/>
    <n v="213"/>
    <n v="49"/>
    <n v="29792"/>
    <n v="0.09"/>
    <n v="2681.2799999999997"/>
    <n v="27110.720000000001"/>
    <n v="182"/>
    <n v="19692"/>
    <n v="12"/>
    <n v="6"/>
    <x v="1"/>
    <s v="NO"/>
    <x v="0"/>
    <s v="Venta Mala"/>
  </r>
  <r>
    <n v="1539134"/>
    <x v="269"/>
    <s v="Larry Hughes"/>
    <s v="541 Church St,Richmond"/>
    <s v="Melbourne"/>
    <s v="VIC"/>
    <x v="0"/>
    <x v="8"/>
    <s v="Alto"/>
    <s v="TipoDerecha Sobres Pelables y Transparentes de Apertura Superior, Gris"/>
    <x v="0"/>
    <s v="Caja pequeña"/>
    <x v="0"/>
    <d v="2015-09-01T00:00:00"/>
    <n v="2156"/>
    <n v="3594"/>
    <n v="1438"/>
    <n v="10"/>
    <n v="35940"/>
    <n v="0.03"/>
    <n v="1078.2"/>
    <n v="34861.800000000003"/>
    <n v="666"/>
    <n v="257477"/>
    <n v="31"/>
    <n v="8"/>
    <x v="1"/>
    <s v="NO"/>
    <x v="0"/>
    <s v="Buena Venta"/>
  </r>
  <r>
    <n v="1539134"/>
    <x v="46"/>
    <s v="Michael Oakman"/>
    <s v="8 Rankins Lane ,Melbourne"/>
    <s v="Melbourne"/>
    <s v="VIC"/>
    <x v="1"/>
    <x v="2"/>
    <s v="Medio"/>
    <s v="Etiquetas Artisan 479"/>
    <x v="0"/>
    <s v="Caja pequeña"/>
    <x v="1"/>
    <d v="2015-11-14T00:00:00"/>
    <n v="159"/>
    <n v="261"/>
    <n v="102"/>
    <n v="24"/>
    <n v="6264"/>
    <n v="0.05"/>
    <n v="313.20000000000005"/>
    <n v="5950.8"/>
    <n v="50"/>
    <n v="10177"/>
    <n v="12"/>
    <n v="11"/>
    <x v="1"/>
    <s v="NO"/>
    <x v="1"/>
    <s v="Venta Mala"/>
  </r>
  <r>
    <n v="1539499"/>
    <x v="699"/>
    <s v="Patrick Gardner"/>
    <s v="224A Gertrude St,Fitzroy"/>
    <s v="Melbourne"/>
    <s v="VIC"/>
    <x v="3"/>
    <x v="2"/>
    <s v="Alto"/>
    <s v="Teclado de acceso TechSavi"/>
    <x v="1"/>
    <s v="Caja pequeña"/>
    <x v="0"/>
    <d v="2016-02-02T00:00:00"/>
    <n v="1007"/>
    <n v="1598"/>
    <n v="591"/>
    <n v="41"/>
    <n v="65518"/>
    <n v="0.05"/>
    <n v="3275.9"/>
    <n v="62242.1"/>
    <n v="400"/>
    <n v="22114"/>
    <n v="1"/>
    <n v="2"/>
    <x v="3"/>
    <s v="NO"/>
    <x v="1"/>
    <s v="Venta Mala"/>
  </r>
  <r>
    <n v="1539499"/>
    <x v="700"/>
    <s v="Sarah Bern"/>
    <s v="273 George Street,Sydney"/>
    <s v="Sydney"/>
    <s v="NSW"/>
    <x v="3"/>
    <x v="9"/>
    <s v="Bajo"/>
    <s v="Lápices de colores DrawIt, juego de 48 colores"/>
    <x v="1"/>
    <s v="Tambor Jumbo"/>
    <x v="2"/>
    <d v="2016-03-23T00:00:00"/>
    <n v="2156"/>
    <n v="3655"/>
    <n v="1499"/>
    <n v="42"/>
    <n v="153510"/>
    <n v="0"/>
    <n v="0"/>
    <n v="153510"/>
    <n v="1389"/>
    <n v="18595"/>
    <n v="22"/>
    <n v="3"/>
    <x v="3"/>
    <s v="SI"/>
    <x v="1"/>
    <s v="Venta Mala"/>
  </r>
  <r>
    <n v="1539864"/>
    <x v="263"/>
    <s v="Jeremy Pistek"/>
    <s v="85-113 Dunning Ave,Roseberry"/>
    <s v="Sydney"/>
    <s v="NSW"/>
    <x v="3"/>
    <x v="4"/>
    <s v="Alto"/>
    <s v="Tijeras Apex Box Cutter"/>
    <x v="0"/>
    <s v="Caja pequeña"/>
    <x v="0"/>
    <d v="2015-12-01T00:00:00"/>
    <n v="419"/>
    <n v="1023"/>
    <n v="604"/>
    <n v="40"/>
    <n v="40920"/>
    <n v="0.03"/>
    <n v="1227.5999999999999"/>
    <n v="39692.400000000001"/>
    <n v="468"/>
    <n v="43761"/>
    <n v="28"/>
    <n v="11"/>
    <x v="1"/>
    <s v="NO"/>
    <x v="0"/>
    <s v="Venta Mala"/>
  </r>
  <r>
    <n v="1539864"/>
    <x v="46"/>
    <s v="Michael Oakman"/>
    <s v="8 Rankins Lane ,Melbourne"/>
    <s v="Melbourne"/>
    <s v="VIC"/>
    <x v="2"/>
    <x v="2"/>
    <s v="Alto"/>
    <s v="Tijeras Apex Box Cutter"/>
    <x v="0"/>
    <s v="Bolsa de envoltura"/>
    <x v="0"/>
    <d v="2015-11-14T00:00:00"/>
    <n v="419"/>
    <n v="1023"/>
    <n v="604"/>
    <n v="37"/>
    <n v="37851"/>
    <n v="0.01"/>
    <n v="378.51"/>
    <n v="37472.49"/>
    <n v="468"/>
    <n v="43761"/>
    <n v="12"/>
    <n v="11"/>
    <x v="1"/>
    <s v="NO"/>
    <x v="0"/>
    <s v="Venta Mala"/>
  </r>
  <r>
    <n v="1540595"/>
    <x v="701"/>
    <s v="Alan Hwang"/>
    <s v="222 Barkly St,St Kilda"/>
    <s v="Melbourne"/>
    <s v="VIC"/>
    <x v="0"/>
    <x v="8"/>
    <s v="Crítico"/>
    <s v="Clips de carpeta de metal Smiths Bulk Pack"/>
    <x v="0"/>
    <s v="Caja pequeña"/>
    <x v="0"/>
    <d v="2015-11-24T00:00:00"/>
    <n v="395"/>
    <n v="608"/>
    <n v="213"/>
    <n v="19"/>
    <n v="11552"/>
    <n v="0.01"/>
    <n v="115.52"/>
    <n v="11436.48"/>
    <n v="182"/>
    <n v="24362"/>
    <n v="15"/>
    <n v="11"/>
    <x v="1"/>
    <s v="NO"/>
    <x v="0"/>
    <s v="Venta Mala"/>
  </r>
  <r>
    <n v="1540960"/>
    <x v="702"/>
    <s v="Antherina Tachmonas"/>
    <s v="85-113 Dunning Ave,Roseberry"/>
    <s v="Sydney"/>
    <s v="NSW"/>
    <x v="3"/>
    <x v="4"/>
    <s v="Bajo"/>
    <s v="Carpetas de 3 anillos de uso general de Smiths"/>
    <x v="1"/>
    <s v="Caja pequeña"/>
    <x v="0"/>
    <d v="2015-09-03T00:00:00"/>
    <n v="118"/>
    <n v="188"/>
    <n v="70"/>
    <n v="44"/>
    <n v="8272"/>
    <n v="0.03"/>
    <n v="248.16"/>
    <n v="8023.84"/>
    <n v="149"/>
    <n v="6022"/>
    <n v="1"/>
    <n v="9"/>
    <x v="1"/>
    <s v="NO"/>
    <x v="0"/>
    <s v="Venta Mala"/>
  </r>
  <r>
    <n v="1540960"/>
    <x v="172"/>
    <s v="Michael Oakman"/>
    <s v="8 Rankins Lane ,Melbourne"/>
    <s v="Melbourne"/>
    <s v="VIC"/>
    <x v="3"/>
    <x v="2"/>
    <s v="Alto"/>
    <s v="Sobres de entreoficina de colores Smiths"/>
    <x v="0"/>
    <s v="Caja pequeña"/>
    <x v="0"/>
    <d v="2015-01-03T00:00:00"/>
    <n v="1983"/>
    <n v="3098"/>
    <n v="1115"/>
    <n v="40"/>
    <n v="123920"/>
    <n v="0.03"/>
    <n v="3717.6"/>
    <n v="120202.4"/>
    <n v="1951"/>
    <n v="20440"/>
    <n v="1"/>
    <n v="1"/>
    <x v="1"/>
    <s v="SI"/>
    <x v="0"/>
    <s v="Venta Mala"/>
  </r>
  <r>
    <n v="1541325"/>
    <x v="703"/>
    <s v="Cindy Chapman"/>
    <s v="53-55 Liverpool St,Sydney"/>
    <s v="Sydney"/>
    <s v="NSW"/>
    <x v="1"/>
    <x v="0"/>
    <s v="Crítico"/>
    <s v="Lápices de acuarela DrawIt Pizazz, juego de 10 colores con pincel"/>
    <x v="0"/>
    <s v="Caja pequeña"/>
    <x v="0"/>
    <d v="2016-12-30T00:00:00"/>
    <n v="239"/>
    <n v="426"/>
    <n v="187"/>
    <n v="39"/>
    <n v="16614"/>
    <n v="7.0000000000000007E-2"/>
    <n v="1162.98"/>
    <n v="15451.02"/>
    <n v="120"/>
    <n v="14522"/>
    <n v="28"/>
    <n v="12"/>
    <x v="3"/>
    <s v="NO"/>
    <x v="0"/>
    <s v="Venta Mala"/>
  </r>
  <r>
    <n v="1541325"/>
    <x v="419"/>
    <s v="Trudy Brown"/>
    <s v="180 High Street,Windsor"/>
    <s v="Melbourne"/>
    <s v="VIC"/>
    <x v="0"/>
    <x v="2"/>
    <s v="Alto"/>
    <s v="Etiquetas Artisan 474"/>
    <x v="0"/>
    <s v="Bolsa de envoltura"/>
    <x v="0"/>
    <d v="2013-12-30T00:00:00"/>
    <n v="184"/>
    <n v="288"/>
    <n v="104"/>
    <n v="31"/>
    <n v="8928"/>
    <n v="0.06"/>
    <n v="535.67999999999995"/>
    <n v="8392.32"/>
    <n v="99"/>
    <n v="16509"/>
    <n v="30"/>
    <n v="12"/>
    <x v="2"/>
    <s v="NO"/>
    <x v="0"/>
    <s v="Venta Mala"/>
  </r>
  <r>
    <n v="1541691"/>
    <x v="392"/>
    <s v="Cyma Kinney"/>
    <s v="Sydney Fish Market, Bank Street, Sydney"/>
    <s v="Sydney"/>
    <s v="NSW"/>
    <x v="0"/>
    <x v="3"/>
    <s v="Medio"/>
    <s v="TechSavi Dúo Inalámbrico Elite"/>
    <x v="0"/>
    <s v="Caja pequeña"/>
    <x v="0"/>
    <d v="2016-02-05T00:00:00"/>
    <n v="6059"/>
    <n v="10098"/>
    <n v="4039"/>
    <n v="41"/>
    <n v="414018"/>
    <n v="0.08"/>
    <n v="33121.440000000002"/>
    <n v="380896.56"/>
    <n v="718"/>
    <n v="45082"/>
    <n v="4"/>
    <n v="2"/>
    <x v="3"/>
    <s v="SI"/>
    <x v="1"/>
    <s v="Venta Mala"/>
  </r>
  <r>
    <n v="1541691"/>
    <x v="576"/>
    <s v="Crian Creighton"/>
    <s v="523 King St,Newtown"/>
    <s v="Sydney"/>
    <s v="NSW"/>
    <x v="3"/>
    <x v="6"/>
    <s v="Alto"/>
    <s v="Lápices de colores DrawIt, juego de 48 colores"/>
    <x v="0"/>
    <s v="Bolsa de envoltura"/>
    <x v="0"/>
    <d v="2015-12-01T00:00:00"/>
    <n v="2156"/>
    <n v="3655"/>
    <n v="1499"/>
    <n v="26"/>
    <n v="95030"/>
    <n v="0.03"/>
    <n v="2850.9"/>
    <n v="92179.1"/>
    <n v="1389"/>
    <n v="26735"/>
    <n v="30"/>
    <n v="11"/>
    <x v="1"/>
    <s v="NO"/>
    <x v="1"/>
    <s v="Venta Mala"/>
  </r>
  <r>
    <n v="1542056"/>
    <x v="704"/>
    <s v="MaryBeth Skach"/>
    <s v="499-501 Lygon Street,Carlton North"/>
    <s v="Melbourne"/>
    <s v="VIC"/>
    <x v="0"/>
    <x v="8"/>
    <s v="Bajo"/>
    <s v="Suite óptica inalámbrica UGen Ultra Professional"/>
    <x v="1"/>
    <s v="Tambor Jumbo"/>
    <x v="2"/>
    <d v="2016-03-18T00:00:00"/>
    <n v="15650"/>
    <n v="30097"/>
    <n v="14447"/>
    <n v="47"/>
    <n v="1414559"/>
    <n v="0.02"/>
    <n v="28291.18"/>
    <n v="1386267.82"/>
    <n v="718"/>
    <n v="67497"/>
    <n v="18"/>
    <n v="3"/>
    <x v="3"/>
    <s v="SI"/>
    <x v="1"/>
    <s v="Venta Mala"/>
  </r>
  <r>
    <n v="1542056"/>
    <x v="1"/>
    <s v="Shahid Hopkins"/>
    <s v="438 Victoria Avenue,Chatswood"/>
    <s v="Sydney"/>
    <s v="NSW"/>
    <x v="3"/>
    <x v="1"/>
    <s v="Alto"/>
    <s v="Clips de carpeta de OIC"/>
    <x v="0"/>
    <s v="Paquete pequeño"/>
    <x v="0"/>
    <d v="2015-10-26T00:00:00"/>
    <n v="93"/>
    <n v="148"/>
    <n v="55"/>
    <n v="29"/>
    <n v="4292"/>
    <n v="0.03"/>
    <n v="128.76"/>
    <n v="4163.24"/>
    <n v="70"/>
    <n v="2882"/>
    <n v="24"/>
    <n v="10"/>
    <x v="1"/>
    <s v="NO"/>
    <x v="1"/>
    <s v="Venta Mala"/>
  </r>
  <r>
    <n v="1542056"/>
    <x v="146"/>
    <s v="Giulietta Baptist"/>
    <s v="Hoyts Entertainment Quarter 122 Lang Road,Moore Park"/>
    <s v="Sydney"/>
    <s v="NSW"/>
    <x v="3"/>
    <x v="0"/>
    <s v="Medio"/>
    <s v="Suite óptica inalámbrica UGen Ultra Professional"/>
    <x v="0"/>
    <s v="Caja pequeña"/>
    <x v="0"/>
    <d v="2014-09-29T00:00:00"/>
    <n v="15650"/>
    <n v="30097"/>
    <n v="14447"/>
    <n v="8"/>
    <n v="240776"/>
    <n v="7.0000000000000007E-2"/>
    <n v="16854.320000000003"/>
    <n v="223921.68"/>
    <n v="718"/>
    <n v="449485"/>
    <n v="28"/>
    <n v="9"/>
    <x v="0"/>
    <s v="SI"/>
    <x v="0"/>
    <s v="Buena Venta"/>
  </r>
  <r>
    <n v="1542421"/>
    <x v="705"/>
    <s v="Roy Skaria"/>
    <s v="2/797 Botany Rd,Rosebery"/>
    <s v="Sydney"/>
    <s v="NSW"/>
    <x v="0"/>
    <x v="7"/>
    <s v="No especificado"/>
    <s v="Beekin 6 Outlet Tira de Sobretensión Metálica"/>
    <x v="0"/>
    <s v="Paquete pequeño"/>
    <x v="0"/>
    <d v="2016-02-11T00:00:00"/>
    <n v="446"/>
    <n v="1089"/>
    <n v="643"/>
    <n v="18"/>
    <n v="19602"/>
    <n v="0.08"/>
    <n v="1568.16"/>
    <n v="18033.84"/>
    <n v="450"/>
    <n v="19253"/>
    <n v="10"/>
    <n v="2"/>
    <x v="3"/>
    <s v="NO"/>
    <x v="1"/>
    <s v="Venta Mala"/>
  </r>
  <r>
    <n v="1542421"/>
    <x v="148"/>
    <s v="Allen Armold"/>
    <s v="224A Gertrude St,Fitzroy"/>
    <s v="Melbourne"/>
    <s v="VIC"/>
    <x v="3"/>
    <x v="2"/>
    <s v="No especificado"/>
    <s v="Sobres multimedia"/>
    <x v="0"/>
    <s v="Paquete pequeño"/>
    <x v="1"/>
    <d v="2015-05-22T00:00:00"/>
    <n v="9939"/>
    <n v="16293"/>
    <n v="6354"/>
    <n v="45"/>
    <n v="733185"/>
    <n v="0.02"/>
    <n v="14663.7"/>
    <n v="718521.3"/>
    <n v="1999"/>
    <n v="335362"/>
    <n v="20"/>
    <n v="5"/>
    <x v="1"/>
    <s v="SI"/>
    <x v="1"/>
    <s v="Venta Mala"/>
  </r>
  <r>
    <n v="1542421"/>
    <x v="96"/>
    <s v="Carol Triggs"/>
    <s v="644 George St,Sydney"/>
    <s v="Sydney"/>
    <s v="NSW"/>
    <x v="3"/>
    <x v="10"/>
    <s v="Alto"/>
    <s v="Tijeras de acero inoxidable preferidas de Apex"/>
    <x v="0"/>
    <s v="Paquete pequeño"/>
    <x v="0"/>
    <d v="2015-05-29T00:00:00"/>
    <n v="250"/>
    <n v="568"/>
    <n v="318"/>
    <n v="23"/>
    <n v="13064"/>
    <n v="0.09"/>
    <n v="1175.76"/>
    <n v="11888.24"/>
    <n v="360"/>
    <n v="16972"/>
    <n v="29"/>
    <n v="5"/>
    <x v="1"/>
    <s v="NO"/>
    <x v="0"/>
    <s v="Venta Mala"/>
  </r>
  <r>
    <n v="1542421"/>
    <x v="484"/>
    <s v="Bobby Trafton"/>
    <s v="85-113 Dunning Ave,Rosebery"/>
    <s v="Sydney"/>
    <s v="NSW"/>
    <x v="2"/>
    <x v="4"/>
    <s v="Medio"/>
    <s v="Marco de documentos de aluminio"/>
    <x v="0"/>
    <s v="Bolsa de envoltura"/>
    <x v="0"/>
    <d v="2015-11-03T00:00:00"/>
    <n v="550"/>
    <n v="1222"/>
    <n v="672"/>
    <n v="38"/>
    <n v="46436"/>
    <n v="0.03"/>
    <n v="1393.08"/>
    <n v="45042.92"/>
    <n v="285"/>
    <n v="3009"/>
    <n v="1"/>
    <n v="11"/>
    <x v="1"/>
    <s v="NO"/>
    <x v="1"/>
    <s v="Venta Mala"/>
  </r>
  <r>
    <n v="1542786"/>
    <x v="263"/>
    <s v="Jeremy Pistek"/>
    <s v="85-113 Dunning Ave,Roseberry"/>
    <s v="Sydney"/>
    <s v="NSW"/>
    <x v="2"/>
    <x v="4"/>
    <s v="No especificado"/>
    <s v="Etiquetas de encuadernación artesanal"/>
    <x v="1"/>
    <s v="Caja pequeña"/>
    <x v="0"/>
    <d v="2015-12-01T00:00:00"/>
    <n v="245"/>
    <n v="389"/>
    <n v="144"/>
    <n v="39"/>
    <n v="15171"/>
    <n v="0.09"/>
    <n v="1365.3899999999999"/>
    <n v="13805.61"/>
    <n v="701"/>
    <n v="3182"/>
    <n v="28"/>
    <n v="11"/>
    <x v="1"/>
    <s v="NO"/>
    <x v="0"/>
    <s v="Venta Mala"/>
  </r>
  <r>
    <n v="1542786"/>
    <x v="51"/>
    <s v="Nora Price"/>
    <s v="7 Khartoum Rd,Macquarie Park"/>
    <s v="Sydney"/>
    <s v="NSW"/>
    <x v="0"/>
    <x v="11"/>
    <s v="Alto"/>
    <s v="Lápices de colores DrawIt, juego de 48 colores"/>
    <x v="1"/>
    <s v="Caja mediana"/>
    <x v="0"/>
    <d v="2015-08-13T00:00:00"/>
    <n v="2156"/>
    <n v="3655"/>
    <n v="1499"/>
    <n v="48"/>
    <n v="175440"/>
    <n v="0.01"/>
    <n v="1754.4"/>
    <n v="173685.6"/>
    <n v="1389"/>
    <n v="29490"/>
    <n v="10"/>
    <n v="8"/>
    <x v="1"/>
    <s v="SI"/>
    <x v="0"/>
    <s v="Venta Mala"/>
  </r>
  <r>
    <n v="1542786"/>
    <x v="706"/>
    <s v="Dorris Love"/>
    <s v="359 Crown Street,Surry Hills"/>
    <s v="Sydney"/>
    <s v="NSW"/>
    <x v="0"/>
    <x v="3"/>
    <s v="Crítico"/>
    <s v="Archivos Rollaway Económicos"/>
    <x v="1"/>
    <s v="Caja pequeña"/>
    <x v="0"/>
    <d v="2016-12-15T00:00:00"/>
    <n v="6773"/>
    <n v="16520"/>
    <n v="9747"/>
    <n v="11"/>
    <n v="181720"/>
    <n v="0.03"/>
    <n v="5451.5999999999995"/>
    <n v="176268.4"/>
    <n v="1999"/>
    <n v="640652"/>
    <n v="14"/>
    <n v="12"/>
    <x v="3"/>
    <s v="SI"/>
    <x v="0"/>
    <s v="Buena Venta"/>
  </r>
  <r>
    <n v="1542786"/>
    <x v="40"/>
    <s v="Tamara Willingham"/>
    <s v="Sydney Fish Market, Bank Street, Sydney"/>
    <s v="Sydney"/>
    <s v="NSW"/>
    <x v="1"/>
    <x v="3"/>
    <s v="No especificado"/>
    <s v="Postes de encuadernación"/>
    <x v="2"/>
    <s v="Caja grande"/>
    <x v="0"/>
    <d v="2016-01-19T00:00:00"/>
    <n v="350"/>
    <n v="574"/>
    <n v="224"/>
    <n v="17"/>
    <n v="9758"/>
    <n v="0"/>
    <n v="0"/>
    <n v="9758"/>
    <n v="501"/>
    <n v="26858"/>
    <n v="19"/>
    <n v="1"/>
    <x v="3"/>
    <s v="NO"/>
    <x v="1"/>
    <s v="Venta Mala"/>
  </r>
  <r>
    <n v="1542786"/>
    <x v="346"/>
    <s v="Mack Vonner"/>
    <s v="152 Bunnerong Road,Eastgardens"/>
    <s v="Sydney"/>
    <s v="NSW"/>
    <x v="1"/>
    <x v="0"/>
    <s v="No especificado"/>
    <s v="Cubos de Memo Alto"/>
    <x v="0"/>
    <s v="Bolsa de envoltura"/>
    <x v="1"/>
    <d v="2016-02-22T00:00:00"/>
    <n v="332"/>
    <n v="518"/>
    <n v="186"/>
    <n v="15"/>
    <n v="7770"/>
    <n v="0.03"/>
    <n v="233.1"/>
    <n v="7536.9"/>
    <n v="204"/>
    <n v="33925"/>
    <n v="13"/>
    <n v="2"/>
    <x v="3"/>
    <s v="NO"/>
    <x v="1"/>
    <s v="Venta Mala"/>
  </r>
  <r>
    <n v="1543152"/>
    <x v="606"/>
    <s v="Nora Price"/>
    <s v="7 Khartoum Rd,Macquarie Park"/>
    <s v="Sydney"/>
    <s v="NSW"/>
    <x v="2"/>
    <x v="11"/>
    <s v="No especificado"/>
    <s v="Juego de lápices de dibujo Pizazz"/>
    <x v="0"/>
    <s v="Caja pequeña"/>
    <x v="0"/>
    <d v="2015-11-13T00:00:00"/>
    <n v="117"/>
    <n v="278"/>
    <n v="161"/>
    <n v="18"/>
    <n v="5004"/>
    <n v="0.05"/>
    <n v="250.20000000000002"/>
    <n v="4753.8"/>
    <n v="120"/>
    <n v="5622"/>
    <n v="11"/>
    <n v="11"/>
    <x v="1"/>
    <s v="NO"/>
    <x v="0"/>
    <s v="Venta Mala"/>
  </r>
  <r>
    <n v="1543517"/>
    <x v="528"/>
    <s v="Cyma Kinney"/>
    <s v="Sydney Fish Market, Bank Street, Sydney"/>
    <s v="Sydney"/>
    <s v="NSW"/>
    <x v="3"/>
    <x v="3"/>
    <s v="Alto"/>
    <s v="Sobres estándar de Smiths"/>
    <x v="0"/>
    <s v="Bolsa de envoltura"/>
    <x v="0"/>
    <d v="2016-03-28T00:00:00"/>
    <n v="352"/>
    <n v="568"/>
    <n v="216"/>
    <n v="23"/>
    <n v="13064"/>
    <n v="0.06"/>
    <n v="783.83999999999992"/>
    <n v="12280.16"/>
    <n v="139"/>
    <n v="23491"/>
    <n v="26"/>
    <n v="3"/>
    <x v="3"/>
    <s v="NO"/>
    <x v="0"/>
    <s v="Venta Mala"/>
  </r>
  <r>
    <n v="1543517"/>
    <x v="484"/>
    <s v="Bobby Trafton"/>
    <s v="85-113 Dunning Ave,Rosebery"/>
    <s v="Sydney"/>
    <s v="NSW"/>
    <x v="2"/>
    <x v="4"/>
    <s v="Alto"/>
    <s v="Xit Papel de computadora en blanco"/>
    <x v="0"/>
    <s v="Caja pequeña"/>
    <x v="0"/>
    <d v="2015-11-06T00:00:00"/>
    <n v="1239"/>
    <n v="1998"/>
    <n v="759"/>
    <n v="14"/>
    <n v="27972"/>
    <n v="0.02"/>
    <n v="559.44000000000005"/>
    <n v="27412.560000000001"/>
    <n v="577"/>
    <n v="26344"/>
    <n v="1"/>
    <n v="11"/>
    <x v="1"/>
    <s v="NO"/>
    <x v="0"/>
    <s v="Venta Mala"/>
  </r>
  <r>
    <n v="1543882"/>
    <x v="707"/>
    <s v="Greg Hansen"/>
    <s v="221 Barkly St,St Kilda"/>
    <s v="Melbourne"/>
    <s v="VIC"/>
    <x v="1"/>
    <x v="8"/>
    <s v="Crítico"/>
    <s v="Archivo de bloqueo plegable de lujo con cajón"/>
    <x v="0"/>
    <s v="Paquete pequeño"/>
    <x v="0"/>
    <d v="2016-05-03T00:00:00"/>
    <n v="17883"/>
    <n v="41588"/>
    <n v="23705"/>
    <n v="9"/>
    <n v="374292"/>
    <n v="7.0000000000000007E-2"/>
    <n v="26200.440000000002"/>
    <n v="348091.56"/>
    <n v="1137"/>
    <n v="244486"/>
    <n v="2"/>
    <n v="5"/>
    <x v="3"/>
    <s v="SI"/>
    <x v="1"/>
    <s v="Venta Mala"/>
  </r>
  <r>
    <n v="1543882"/>
    <x v="264"/>
    <s v="Darrin Martin"/>
    <s v="221 Barkly St,St Kilda"/>
    <s v="Melbourne"/>
    <s v="VIC"/>
    <x v="0"/>
    <x v="8"/>
    <s v="Alto"/>
    <s v="Teclado programable Adesso de 142 teclas"/>
    <x v="1"/>
    <s v="Caja pequeña"/>
    <x v="0"/>
    <d v="2013-09-06T00:00:00"/>
    <n v="3202"/>
    <n v="15248"/>
    <n v="12046"/>
    <n v="10"/>
    <n v="152480"/>
    <n v="0.03"/>
    <n v="4574.3999999999996"/>
    <n v="147905.60000000001"/>
    <n v="400"/>
    <n v="249497"/>
    <n v="4"/>
    <n v="9"/>
    <x v="2"/>
    <s v="SI"/>
    <x v="1"/>
    <s v="Venta Mala"/>
  </r>
  <r>
    <n v="1544247"/>
    <x v="342"/>
    <s v="Jim Kriz"/>
    <s v="85-113 Dunning Ave,Roseberry"/>
    <s v="Sydney"/>
    <s v="NSW"/>
    <x v="2"/>
    <x v="4"/>
    <s v="Alto"/>
    <s v="Sacapuntas Smiths SlimLine"/>
    <x v="1"/>
    <s v="Caja pequeña"/>
    <x v="0"/>
    <d v="2016-06-14T00:00:00"/>
    <n v="479"/>
    <n v="1197"/>
    <n v="718"/>
    <n v="40"/>
    <n v="47880"/>
    <n v="0.03"/>
    <n v="1436.3999999999999"/>
    <n v="46443.6"/>
    <n v="581"/>
    <n v="22427"/>
    <n v="14"/>
    <n v="6"/>
    <x v="3"/>
    <s v="NO"/>
    <x v="1"/>
    <s v="Venta Mala"/>
  </r>
  <r>
    <n v="1544247"/>
    <x v="708"/>
    <s v="Donna Barnton"/>
    <s v="27 Greenfield Parade,Bankstown"/>
    <s v="Sydney"/>
    <s v="NSW"/>
    <x v="3"/>
    <x v="5"/>
    <s v="Crítico"/>
    <s v="Juego de ruedas Smiths File Cadd, tres compartimentos apilables"/>
    <x v="0"/>
    <s v="Bolsa de envoltura"/>
    <x v="1"/>
    <d v="2015-12-02T00:00:00"/>
    <n v="1495"/>
    <n v="3476"/>
    <n v="1981"/>
    <n v="33"/>
    <n v="114708"/>
    <n v="0.03"/>
    <n v="3441.24"/>
    <n v="111266.76"/>
    <n v="822"/>
    <n v="23890"/>
    <n v="30"/>
    <n v="1"/>
    <x v="1"/>
    <s v="SI"/>
    <x v="1"/>
    <s v="Venta Mala"/>
  </r>
  <r>
    <n v="1544247"/>
    <x v="576"/>
    <s v="Paul MacIntyre"/>
    <s v="60 Commercial Rd,Prahran"/>
    <s v="Melbourne"/>
    <s v="VIC"/>
    <x v="3"/>
    <x v="8"/>
    <s v="Bajo"/>
    <s v="Smiths Pen Style Liquid Stix; Surtido (amarillo, rosa, verde, azul, naranja), 5/Paquete"/>
    <x v="0"/>
    <s v="Caja pequeña"/>
    <x v="0"/>
    <d v="2015-12-01T00:00:00"/>
    <n v="388"/>
    <n v="647"/>
    <n v="259"/>
    <n v="32"/>
    <n v="20704"/>
    <n v="0.01"/>
    <n v="207.04"/>
    <n v="20496.96"/>
    <n v="122"/>
    <n v="10370"/>
    <n v="30"/>
    <n v="11"/>
    <x v="1"/>
    <s v="NO"/>
    <x v="0"/>
    <s v="Venta Mala"/>
  </r>
  <r>
    <n v="1544247"/>
    <x v="456"/>
    <s v="Steve Nguyen"/>
    <s v="61 York St,Sydney"/>
    <s v="Sydney"/>
    <s v="NSW"/>
    <x v="1"/>
    <x v="9"/>
    <s v="Crítico"/>
    <s v="Resaltadores estilo tanque Steady Liquid Accent"/>
    <x v="0"/>
    <s v="Caja pequeña"/>
    <x v="0"/>
    <d v="2016-12-26T00:00:00"/>
    <n v="131"/>
    <n v="284"/>
    <n v="153"/>
    <n v="11"/>
    <n v="3124"/>
    <n v="0.08"/>
    <n v="249.92000000000002"/>
    <n v="2874.08"/>
    <n v="93"/>
    <n v="2856"/>
    <n v="24"/>
    <n v="12"/>
    <x v="3"/>
    <s v="NO"/>
    <x v="1"/>
    <s v="Venta Mala"/>
  </r>
  <r>
    <n v="1544613"/>
    <x v="527"/>
    <s v="Cyma Kinney"/>
    <s v="Sydney Fish Market, Bank Street, Sydney"/>
    <s v="Sydney"/>
    <s v="NSW"/>
    <x v="2"/>
    <x v="3"/>
    <s v="Bajo"/>
    <s v="Tijeras de acero inoxidable preferidas de Apex"/>
    <x v="0"/>
    <s v="Paquete pequeño"/>
    <x v="0"/>
    <d v="2016-04-28T00:00:00"/>
    <n v="250"/>
    <n v="568"/>
    <n v="318"/>
    <n v="22"/>
    <n v="12496"/>
    <n v="0.01"/>
    <n v="124.96000000000001"/>
    <n v="12371.04"/>
    <n v="360"/>
    <n v="23373"/>
    <n v="25"/>
    <n v="4"/>
    <x v="3"/>
    <s v="NO"/>
    <x v="0"/>
    <s v="Venta Mala"/>
  </r>
  <r>
    <n v="1544613"/>
    <x v="427"/>
    <s v="Ed Jacobs"/>
    <s v="22 Civic Rd,Auburn"/>
    <s v="Sydney"/>
    <s v="NSW"/>
    <x v="1"/>
    <x v="4"/>
    <s v="Crítico"/>
    <s v="Teclado programable Adesso de 142 teclas"/>
    <x v="1"/>
    <s v="Caja pequeña"/>
    <x v="0"/>
    <d v="2013-10-27T00:00:00"/>
    <n v="3202"/>
    <n v="15248"/>
    <n v="12046"/>
    <n v="8"/>
    <n v="121984"/>
    <n v="0.05"/>
    <n v="6099.2000000000007"/>
    <n v="115884.8"/>
    <n v="400"/>
    <n v="452492"/>
    <n v="24"/>
    <n v="10"/>
    <x v="2"/>
    <s v="SI"/>
    <x v="0"/>
    <s v="Buena Venta"/>
  </r>
  <r>
    <n v="1544978"/>
    <x v="684"/>
    <s v="Carol Triggs"/>
    <s v="501 George St,Sydney"/>
    <s v="Sydney"/>
    <s v="NSW"/>
    <x v="2"/>
    <x v="7"/>
    <s v="Alto"/>
    <s v="Resaltadores estilo tanque Steady Liquid Accent"/>
    <x v="2"/>
    <s v="Paquete pequeño"/>
    <x v="0"/>
    <d v="2016-11-10T00:00:00"/>
    <n v="131"/>
    <n v="284"/>
    <n v="153"/>
    <n v="10"/>
    <n v="2840"/>
    <n v="0.01"/>
    <n v="28.400000000000002"/>
    <n v="2811.6"/>
    <n v="93"/>
    <n v="7545"/>
    <n v="8"/>
    <n v="11"/>
    <x v="3"/>
    <s v="NO"/>
    <x v="0"/>
    <s v="Venta Mala"/>
  </r>
  <r>
    <n v="1544978"/>
    <x v="32"/>
    <s v="Mark Hanes"/>
    <s v="152 Bunnerong Road,Eastgardens"/>
    <s v="Sydney"/>
    <s v="NSW"/>
    <x v="3"/>
    <x v="0"/>
    <s v="Crítico"/>
    <s v="Carro de archivos personal multiuso y juego de ruedas, tres compartimentos apilables"/>
    <x v="0"/>
    <s v="Caja pequeña"/>
    <x v="0"/>
    <d v="2014-09-19T00:00:00"/>
    <n v="1495"/>
    <n v="3476"/>
    <n v="1981"/>
    <n v="22"/>
    <n v="76472"/>
    <n v="0.01"/>
    <n v="764.72"/>
    <n v="75707.28"/>
    <n v="822"/>
    <n v="146028"/>
    <n v="12"/>
    <n v="9"/>
    <x v="0"/>
    <s v="NO"/>
    <x v="0"/>
    <s v="Buena Venta"/>
  </r>
  <r>
    <n v="1544978"/>
    <x v="239"/>
    <s v="Ritsa Hightower"/>
    <s v="1/160 Anzac Parade,Kensington"/>
    <s v="Sydney"/>
    <s v="NSW"/>
    <x v="0"/>
    <x v="1"/>
    <s v="Medio"/>
    <s v="Carpetas de 3 anillos de uso general de Smiths"/>
    <x v="0"/>
    <s v="Caja pequeña"/>
    <x v="0"/>
    <d v="2014-12-05T00:00:00"/>
    <n v="118"/>
    <n v="188"/>
    <n v="70"/>
    <n v="9"/>
    <n v="1692"/>
    <n v="0.06"/>
    <n v="101.52"/>
    <n v="1590.48"/>
    <n v="149"/>
    <n v="3329"/>
    <n v="1"/>
    <n v="12"/>
    <x v="0"/>
    <s v="NO"/>
    <x v="0"/>
    <s v="Venta Mala"/>
  </r>
  <r>
    <n v="1544978"/>
    <x v="709"/>
    <s v="Ed Ludwig"/>
    <s v="222 Barkly St,St Kilda"/>
    <s v="Melbourne"/>
    <s v="VIC"/>
    <x v="1"/>
    <x v="8"/>
    <s v="Medio"/>
    <s v="Resaltadores estilo tanque Steady Liquid Accent"/>
    <x v="0"/>
    <s v="Paquete pequeño"/>
    <x v="0"/>
    <d v="2016-08-25T00:00:00"/>
    <n v="131"/>
    <n v="284"/>
    <n v="153"/>
    <n v="34"/>
    <n v="9656"/>
    <n v="0.04"/>
    <n v="386.24"/>
    <n v="9269.76"/>
    <n v="93"/>
    <n v="9069"/>
    <n v="20"/>
    <n v="8"/>
    <x v="3"/>
    <s v="NO"/>
    <x v="0"/>
    <s v="Venta Mala"/>
  </r>
  <r>
    <n v="1545343"/>
    <x v="384"/>
    <s v="Denise Leinenbach"/>
    <s v="8 Rankins Lane ,Melbourne"/>
    <s v="Melbourne"/>
    <s v="VIC"/>
    <x v="1"/>
    <x v="2"/>
    <s v="No especificado"/>
    <s v="Juego de lápices de dibujo Pizazz"/>
    <x v="0"/>
    <s v="Paquete pequeño"/>
    <x v="0"/>
    <d v="2014-10-31T00:00:00"/>
    <n v="153"/>
    <n v="278"/>
    <n v="125"/>
    <n v="23"/>
    <n v="6394"/>
    <n v="0.01"/>
    <n v="63.940000000000005"/>
    <n v="6330.06"/>
    <n v="134"/>
    <n v="10728"/>
    <n v="27"/>
    <n v="10"/>
    <x v="0"/>
    <s v="NO"/>
    <x v="0"/>
    <s v="Venta Mala"/>
  </r>
  <r>
    <n v="1545708"/>
    <x v="576"/>
    <s v="Lena Creighton"/>
    <s v="127 Liverpool St,Sydney"/>
    <s v="Sydney"/>
    <s v="NSW"/>
    <x v="1"/>
    <x v="7"/>
    <s v="No especificado"/>
    <s v="Lápices de colores DrawIt, juego de 48 colores"/>
    <x v="0"/>
    <s v="Caja pequeña"/>
    <x v="0"/>
    <d v="2015-12-01T00:00:00"/>
    <n v="2156"/>
    <n v="3655"/>
    <n v="1499"/>
    <n v="47"/>
    <n v="171785"/>
    <n v="0.05"/>
    <n v="8589.25"/>
    <n v="163195.75"/>
    <n v="1389"/>
    <n v="26735"/>
    <n v="30"/>
    <n v="11"/>
    <x v="1"/>
    <s v="SI"/>
    <x v="1"/>
    <s v="Venta Mala"/>
  </r>
  <r>
    <n v="1545708"/>
    <x v="214"/>
    <s v="Ruben Ausman"/>
    <s v="Crown Complex,Southbank"/>
    <s v="Melbourne"/>
    <s v="VIC"/>
    <x v="1"/>
    <x v="2"/>
    <s v="No especificado"/>
    <s v="Sobres estándar de Smiths"/>
    <x v="1"/>
    <s v="Caja pequeña"/>
    <x v="0"/>
    <d v="2014-08-28T00:00:00"/>
    <n v="352"/>
    <n v="568"/>
    <n v="216"/>
    <n v="21"/>
    <n v="11928"/>
    <n v="0.03"/>
    <n v="357.84"/>
    <n v="11570.16"/>
    <n v="139"/>
    <n v="7545"/>
    <n v="28"/>
    <n v="8"/>
    <x v="0"/>
    <s v="NO"/>
    <x v="1"/>
    <s v="Venta Mala"/>
  </r>
  <r>
    <n v="1546074"/>
    <x v="710"/>
    <s v="Frank Price"/>
    <s v="224A Gertrude St,Fitzroy"/>
    <s v="Melbourne"/>
    <s v="VIC"/>
    <x v="2"/>
    <x v="2"/>
    <s v="Medio"/>
    <s v="Teclado de acceso TechSavi"/>
    <x v="0"/>
    <s v="Caja pequeña"/>
    <x v="0"/>
    <d v="2016-05-20T00:00:00"/>
    <n v="1007"/>
    <n v="1598"/>
    <n v="591"/>
    <n v="32"/>
    <n v="51136"/>
    <n v="0.01"/>
    <n v="511.36"/>
    <n v="50624.639999999999"/>
    <n v="400"/>
    <n v="115626"/>
    <n v="18"/>
    <n v="5"/>
    <x v="3"/>
    <s v="NO"/>
    <x v="0"/>
    <s v="Buena Venta"/>
  </r>
  <r>
    <n v="1546074"/>
    <x v="697"/>
    <s v="Shaun Weien"/>
    <s v="310 Wattle St,Ultimo"/>
    <s v="Sydney"/>
    <s v="NSW"/>
    <x v="3"/>
    <x v="6"/>
    <s v="Alto"/>
    <s v="TechSavi Dúo Inalámbrico Elite"/>
    <x v="0"/>
    <s v="Caja pequeña"/>
    <x v="0"/>
    <d v="2016-06-20T00:00:00"/>
    <n v="6059"/>
    <n v="10098"/>
    <n v="4039"/>
    <n v="38"/>
    <n v="383724"/>
    <n v="0.05"/>
    <n v="19186.2"/>
    <n v="364537.8"/>
    <n v="718"/>
    <n v="113228"/>
    <n v="18"/>
    <n v="6"/>
    <x v="3"/>
    <s v="SI"/>
    <x v="0"/>
    <s v="Buena Venta"/>
  </r>
  <r>
    <n v="1546439"/>
    <x v="397"/>
    <s v="Barry Franz"/>
    <s v="499-501 Lygon Street,Carlton North"/>
    <s v="Melbourne"/>
    <s v="VIC"/>
    <x v="3"/>
    <x v="8"/>
    <s v="Crítico"/>
    <s v="Rotafolio Artesanal Carpeta de Caballete, Negro"/>
    <x v="0"/>
    <s v="Paquete pequeño"/>
    <x v="0"/>
    <d v="2015-01-09T00:00:00"/>
    <n v="1388"/>
    <n v="2238"/>
    <n v="850"/>
    <n v="9"/>
    <n v="20142"/>
    <n v="0.09"/>
    <n v="1812.78"/>
    <n v="18329.22"/>
    <n v="1510"/>
    <n v="40733"/>
    <n v="7"/>
    <n v="1"/>
    <x v="1"/>
    <s v="NO"/>
    <x v="0"/>
    <s v="Venta Mala"/>
  </r>
  <r>
    <n v="1546439"/>
    <x v="38"/>
    <s v="Roland Breen"/>
    <s v="438 Victoria Avenue,Chatswood"/>
    <s v="Sydney"/>
    <s v="NSW"/>
    <x v="1"/>
    <x v="1"/>
    <s v="Alto"/>
    <s v="Etiquetas Artisan 481"/>
    <x v="1"/>
    <s v="Tambor Jumbo"/>
    <x v="2"/>
    <d v="2013-10-27T00:00:00"/>
    <n v="194"/>
    <n v="308"/>
    <n v="114"/>
    <n v="37"/>
    <n v="11396"/>
    <n v="0"/>
    <n v="0"/>
    <n v="11396"/>
    <n v="99"/>
    <n v="14625"/>
    <n v="25"/>
    <n v="10"/>
    <x v="2"/>
    <s v="NO"/>
    <x v="0"/>
    <s v="Venta Mala"/>
  </r>
  <r>
    <n v="1546804"/>
    <x v="481"/>
    <s v="Erin Creighton"/>
    <s v="523 King St,Newtown"/>
    <s v="Sydney"/>
    <s v="NSW"/>
    <x v="0"/>
    <x v="6"/>
    <s v="Crítico"/>
    <s v="Juego de lápices de dibujo Pizazz"/>
    <x v="1"/>
    <s v="Caja pequeña"/>
    <x v="0"/>
    <d v="2015-12-08T00:00:00"/>
    <n v="153"/>
    <n v="278"/>
    <n v="125"/>
    <n v="6"/>
    <n v="1668"/>
    <n v="0.03"/>
    <n v="50.04"/>
    <n v="1617.96"/>
    <n v="134"/>
    <n v="10420"/>
    <n v="6"/>
    <n v="12"/>
    <x v="1"/>
    <s v="NO"/>
    <x v="0"/>
    <s v="Venta Mala"/>
  </r>
  <r>
    <n v="1546804"/>
    <x v="481"/>
    <s v="Suzben Tis Leighton"/>
    <s v="Crown Complex,Southbank"/>
    <s v="Melbourne"/>
    <s v="VIC"/>
    <x v="3"/>
    <x v="2"/>
    <s v="Medio"/>
    <s v="Juego de lápices de dibujo Pizazz"/>
    <x v="0"/>
    <s v="Bolsa de envoltura"/>
    <x v="0"/>
    <d v="2015-12-08T00:00:00"/>
    <n v="153"/>
    <n v="278"/>
    <n v="125"/>
    <n v="32"/>
    <n v="8896"/>
    <n v="0.09"/>
    <n v="800.64"/>
    <n v="8095.36"/>
    <n v="134"/>
    <n v="10420"/>
    <n v="6"/>
    <n v="12"/>
    <x v="1"/>
    <s v="NO"/>
    <x v="0"/>
    <s v="Venta Mala"/>
  </r>
  <r>
    <n v="1546804"/>
    <x v="481"/>
    <s v="Erin Creighton"/>
    <s v="523 King St,Newtown"/>
    <s v="Sydney"/>
    <s v="NSW"/>
    <x v="2"/>
    <x v="6"/>
    <s v="No especificado"/>
    <s v="Juego de lápices de dibujo Pizazz"/>
    <x v="0"/>
    <s v="Bolsa de envoltura"/>
    <x v="0"/>
    <d v="2015-12-08T00:00:00"/>
    <n v="153"/>
    <n v="278"/>
    <n v="125"/>
    <n v="47"/>
    <n v="13066"/>
    <n v="0.04"/>
    <n v="522.64"/>
    <n v="12543.36"/>
    <n v="134"/>
    <n v="10420"/>
    <n v="6"/>
    <n v="12"/>
    <x v="1"/>
    <s v="NO"/>
    <x v="0"/>
    <s v="Venta Mala"/>
  </r>
  <r>
    <n v="1547169"/>
    <x v="711"/>
    <s v="Matthew Clasen"/>
    <s v="Macquarie Centre Cnr Herring Road &amp; Waterloo Road,Macquarie Park"/>
    <s v="Sydney"/>
    <s v="NSW"/>
    <x v="1"/>
    <x v="5"/>
    <s v="Crítico"/>
    <s v="Clips de carpeta de metal Smiths"/>
    <x v="0"/>
    <s v="Caja pequeña"/>
    <x v="1"/>
    <d v="2016-07-02T00:00:00"/>
    <n v="160"/>
    <n v="262"/>
    <n v="102"/>
    <n v="8"/>
    <n v="2096"/>
    <n v="0.02"/>
    <n v="41.92"/>
    <n v="2054.08"/>
    <n v="80"/>
    <n v="3345"/>
    <n v="30"/>
    <n v="6"/>
    <x v="3"/>
    <s v="NO"/>
    <x v="0"/>
    <s v="Venta Mala"/>
  </r>
  <r>
    <n v="1547169"/>
    <x v="712"/>
    <s v="Neil Knudson"/>
    <s v="4A Lyons St,Strathfield"/>
    <s v="Sydney"/>
    <s v="NSW"/>
    <x v="1"/>
    <x v="0"/>
    <s v="Crítico"/>
    <s v="Clips de carpeta de metal Smiths"/>
    <x v="0"/>
    <s v="Caja pequeña"/>
    <x v="0"/>
    <d v="2016-06-17T00:00:00"/>
    <n v="160"/>
    <n v="262"/>
    <n v="102"/>
    <n v="39"/>
    <n v="10218"/>
    <n v="7.0000000000000007E-2"/>
    <n v="715.2600000000001"/>
    <n v="9502.74"/>
    <n v="80"/>
    <n v="6297"/>
    <n v="15"/>
    <n v="6"/>
    <x v="3"/>
    <s v="NO"/>
    <x v="0"/>
    <s v="Venta Mala"/>
  </r>
  <r>
    <n v="1547169"/>
    <x v="682"/>
    <s v="Dan Campbell"/>
    <s v="1/173-179 Bronte Rd,Waverley"/>
    <s v="Sydney"/>
    <s v="NSW"/>
    <x v="1"/>
    <x v="9"/>
    <s v="Medio"/>
    <s v="Carpetas de 3 anillos de uso general de Smiths"/>
    <x v="0"/>
    <s v="Caja pequeña"/>
    <x v="0"/>
    <d v="2016-09-21T00:00:00"/>
    <n v="118"/>
    <n v="188"/>
    <n v="70"/>
    <n v="23"/>
    <n v="4324"/>
    <n v="7.0000000000000007E-2"/>
    <n v="302.68"/>
    <n v="4021.32"/>
    <n v="149"/>
    <n v="3536"/>
    <n v="21"/>
    <n v="9"/>
    <x v="3"/>
    <s v="NO"/>
    <x v="0"/>
    <s v="Venta Mala"/>
  </r>
  <r>
    <n v="1547169"/>
    <x v="713"/>
    <s v="Lena Creighton"/>
    <s v="147 Liverpool St,Sydney"/>
    <s v="Sydney"/>
    <s v="NSW"/>
    <x v="1"/>
    <x v="7"/>
    <s v="Medio"/>
    <s v="Resaltadores estilo tanque Steady Liquid Accent"/>
    <x v="1"/>
    <s v="Caja pequeña"/>
    <x v="0"/>
    <d v="2016-01-11T00:00:00"/>
    <n v="131"/>
    <n v="284"/>
    <n v="153"/>
    <n v="34"/>
    <n v="9656"/>
    <n v="7.0000000000000007E-2"/>
    <n v="675.92000000000007"/>
    <n v="8980.08"/>
    <n v="93"/>
    <n v="6296"/>
    <n v="9"/>
    <n v="1"/>
    <x v="3"/>
    <s v="NO"/>
    <x v="1"/>
    <s v="Venta Mala"/>
  </r>
  <r>
    <n v="1547169"/>
    <x v="714"/>
    <s v="Dave Hallsten"/>
    <s v="1 John St,Waterloo"/>
    <s v="Sydney"/>
    <s v="NSW"/>
    <x v="3"/>
    <x v="13"/>
    <s v="Alto"/>
    <s v="Serie 300 sin volteo"/>
    <x v="0"/>
    <s v="Bolsa de envoltura"/>
    <x v="0"/>
    <d v="2016-08-20T00:00:00"/>
    <n v="6240"/>
    <n v="15599"/>
    <n v="9359"/>
    <n v="26"/>
    <n v="405574"/>
    <n v="0.03"/>
    <n v="12167.22"/>
    <n v="393406.78"/>
    <n v="808"/>
    <n v="363631"/>
    <n v="15"/>
    <n v="8"/>
    <x v="3"/>
    <s v="SI"/>
    <x v="0"/>
    <s v="Buena Venta"/>
  </r>
  <r>
    <n v="1547169"/>
    <x v="481"/>
    <s v="Dan Lawera"/>
    <s v="Macquarie Centre Cnr Herring Road &amp; Waterloo Road,Macquarie Park"/>
    <s v="Sydney"/>
    <s v="NSW"/>
    <x v="3"/>
    <x v="5"/>
    <s v="Alto"/>
    <s v="Carpetas de 3 anillos de uso general de Smiths"/>
    <x v="0"/>
    <s v="Caja pequeña"/>
    <x v="0"/>
    <d v="2015-12-07T00:00:00"/>
    <n v="118"/>
    <n v="188"/>
    <n v="70"/>
    <n v="18"/>
    <n v="3384"/>
    <n v="0.03"/>
    <n v="101.52"/>
    <n v="3282.48"/>
    <n v="149"/>
    <n v="3646"/>
    <n v="6"/>
    <n v="12"/>
    <x v="1"/>
    <s v="NO"/>
    <x v="0"/>
    <s v="Venta Mala"/>
  </r>
  <r>
    <n v="1547169"/>
    <x v="669"/>
    <s v="Christopher Schild"/>
    <s v="4A Lyons St,Strathfield"/>
    <s v="Sydney"/>
    <s v="NSW"/>
    <x v="1"/>
    <x v="0"/>
    <s v="No especificado"/>
    <s v="Carpetas de 3 anillos de uso general de Smiths"/>
    <x v="0"/>
    <s v="Bolsa de envoltura"/>
    <x v="0"/>
    <d v="2015-12-24T00:00:00"/>
    <n v="118"/>
    <n v="188"/>
    <n v="70"/>
    <n v="25"/>
    <n v="4700"/>
    <n v="0"/>
    <n v="0"/>
    <n v="4700"/>
    <n v="149"/>
    <n v="3646"/>
    <n v="24"/>
    <n v="12"/>
    <x v="1"/>
    <s v="NO"/>
    <x v="1"/>
    <s v="Venta Mala"/>
  </r>
  <r>
    <n v="1547169"/>
    <x v="481"/>
    <s v="Dan Lawera"/>
    <s v="Macquarie Centre Cnr Herring Road &amp; Waterloo Road,Macquarie Park"/>
    <s v="Sydney"/>
    <s v="NSW"/>
    <x v="0"/>
    <x v="5"/>
    <s v="Medio"/>
    <s v="Carpetas de 3 anillos de uso general de Smiths"/>
    <x v="0"/>
    <s v="Caja pequeña"/>
    <x v="0"/>
    <d v="2015-12-07T00:00:00"/>
    <n v="118"/>
    <n v="188"/>
    <n v="70"/>
    <n v="40"/>
    <n v="7520"/>
    <n v="0"/>
    <n v="0"/>
    <n v="7520"/>
    <n v="149"/>
    <n v="3646"/>
    <n v="6"/>
    <n v="12"/>
    <x v="1"/>
    <s v="NO"/>
    <x v="1"/>
    <s v="Venta Mala"/>
  </r>
  <r>
    <n v="1547169"/>
    <x v="481"/>
    <s v="Dan Lawera"/>
    <s v="Macquarie Centre Cnr Herring Road &amp; Waterloo Road,Macquarie Park"/>
    <s v="Sydney"/>
    <s v="NSW"/>
    <x v="2"/>
    <x v="5"/>
    <s v="Crítico"/>
    <s v="Carpetas de 3 anillos de uso general de Smiths"/>
    <x v="0"/>
    <s v="Bolsa de envoltura"/>
    <x v="0"/>
    <d v="2015-12-07T00:00:00"/>
    <n v="118"/>
    <n v="188"/>
    <n v="70"/>
    <n v="39"/>
    <n v="7332"/>
    <n v="7.0000000000000007E-2"/>
    <n v="513.24"/>
    <n v="6818.76"/>
    <n v="149"/>
    <n v="3646"/>
    <n v="6"/>
    <n v="12"/>
    <x v="1"/>
    <s v="NO"/>
    <x v="1"/>
    <s v="Venta Mala"/>
  </r>
  <r>
    <n v="1547535"/>
    <x v="51"/>
    <s v="Nora Price"/>
    <s v="7 Khartoum Rd,Macquarie Park"/>
    <s v="Sydney"/>
    <s v="NSW"/>
    <x v="1"/>
    <x v="11"/>
    <s v="No especificado"/>
    <s v="Tijeras de acero inoxidable preferidas de Apex"/>
    <x v="0"/>
    <s v="Paquete pequeño"/>
    <x v="0"/>
    <d v="2015-08-13T00:00:00"/>
    <n v="250"/>
    <n v="568"/>
    <n v="318"/>
    <n v="44"/>
    <n v="24992"/>
    <n v="0.03"/>
    <n v="749.76"/>
    <n v="24242.240000000002"/>
    <n v="360"/>
    <n v="27429"/>
    <n v="10"/>
    <n v="8"/>
    <x v="1"/>
    <s v="NO"/>
    <x v="0"/>
    <s v="Venta Mala"/>
  </r>
  <r>
    <n v="1547900"/>
    <x v="66"/>
    <s v="Philip Brown"/>
    <s v="499-501 Lygon Street,Carlton North"/>
    <s v="Melbourne"/>
    <s v="VIC"/>
    <x v="3"/>
    <x v="8"/>
    <s v="Medio"/>
    <s v="Carpetas de anillos de arco artesanales"/>
    <x v="0"/>
    <s v="Paquete pequeño"/>
    <x v="0"/>
    <d v="2015-04-19T00:00:00"/>
    <n v="3602"/>
    <n v="5810"/>
    <n v="2208"/>
    <n v="28"/>
    <n v="162680"/>
    <n v="0.03"/>
    <n v="4880.3999999999996"/>
    <n v="157799.6"/>
    <n v="149"/>
    <n v="146028"/>
    <n v="18"/>
    <n v="4"/>
    <x v="1"/>
    <s v="SI"/>
    <x v="1"/>
    <s v="Venta Mala"/>
  </r>
  <r>
    <n v="1547900"/>
    <x v="309"/>
    <s v="Valerie Dominguez"/>
    <s v="152 Bunnerong Road,Eastgardens"/>
    <s v="Sydney"/>
    <s v="NSW"/>
    <x v="1"/>
    <x v="0"/>
    <s v="Alto"/>
    <s v="Clips de carpeta de metal Smiths"/>
    <x v="0"/>
    <s v="Caja pequeña"/>
    <x v="0"/>
    <d v="2015-12-12T00:00:00"/>
    <n v="160"/>
    <n v="262"/>
    <n v="102"/>
    <n v="23"/>
    <n v="6026"/>
    <n v="0.02"/>
    <n v="120.52"/>
    <n v="5905.48"/>
    <n v="80"/>
    <n v="6347"/>
    <n v="8"/>
    <n v="12"/>
    <x v="1"/>
    <s v="NO"/>
    <x v="1"/>
    <s v="Venta Mala"/>
  </r>
  <r>
    <n v="1547900"/>
    <x v="309"/>
    <s v="Valerie Dominguez"/>
    <s v="152 Bunnerong Road,Eastgardens"/>
    <s v="Sydney"/>
    <s v="NSW"/>
    <x v="2"/>
    <x v="0"/>
    <s v="Crítico"/>
    <s v="Clips de carpeta de metal Smiths"/>
    <x v="0"/>
    <s v="Bolsa de envoltura"/>
    <x v="0"/>
    <d v="2015-12-14T00:00:00"/>
    <n v="160"/>
    <n v="262"/>
    <n v="102"/>
    <n v="32"/>
    <n v="8384"/>
    <n v="0.06"/>
    <n v="503.03999999999996"/>
    <n v="7880.96"/>
    <n v="80"/>
    <n v="6347"/>
    <n v="8"/>
    <n v="12"/>
    <x v="1"/>
    <s v="NO"/>
    <x v="0"/>
    <s v="Venta Mala"/>
  </r>
  <r>
    <n v="1548265"/>
    <x v="715"/>
    <s v="Clay Cheatham"/>
    <s v="Macquarie Centre Cnr Herring Road &amp; Waterloo Road,Macquarie Park"/>
    <s v="Sydney"/>
    <s v="NSW"/>
    <x v="2"/>
    <x v="5"/>
    <s v="No especificado"/>
    <s v="Resaltadores de acento principales constantes"/>
    <x v="0"/>
    <s v="Bolsa de envoltura"/>
    <x v="1"/>
    <d v="2016-02-23T00:00:00"/>
    <n v="375"/>
    <n v="708"/>
    <n v="333"/>
    <n v="42"/>
    <n v="29736"/>
    <n v="0.06"/>
    <n v="1784.1599999999999"/>
    <n v="27951.84"/>
    <n v="235"/>
    <n v="23359"/>
    <n v="22"/>
    <n v="2"/>
    <x v="3"/>
    <s v="NO"/>
    <x v="1"/>
    <s v="Venta Mala"/>
  </r>
  <r>
    <n v="1548265"/>
    <x v="716"/>
    <s v="Nora Price"/>
    <s v="7 Khartoum Rd,Macquarie Park"/>
    <s v="Sydney"/>
    <s v="NSW"/>
    <x v="0"/>
    <x v="11"/>
    <s v="Crítico"/>
    <s v="Sobres de colores"/>
    <x v="0"/>
    <s v="Bolsa de envoltura"/>
    <x v="0"/>
    <d v="2016-12-21T00:00:00"/>
    <n v="225"/>
    <n v="369"/>
    <n v="144"/>
    <n v="38"/>
    <n v="14022"/>
    <n v="7.0000000000000007E-2"/>
    <n v="981.54000000000008"/>
    <n v="13040.46"/>
    <n v="250"/>
    <n v="7846"/>
    <n v="19"/>
    <n v="12"/>
    <x v="3"/>
    <s v="NO"/>
    <x v="1"/>
    <s v="Venta Mala"/>
  </r>
  <r>
    <n v="1548265"/>
    <x v="351"/>
    <s v="Max Jones"/>
    <s v="240-242 Johnston Street,Fitzroy"/>
    <s v="Melbourne"/>
    <s v="VIC"/>
    <x v="0"/>
    <x v="2"/>
    <s v="No especificado"/>
    <s v="Sobres de entreoficina de colores Smiths"/>
    <x v="0"/>
    <s v="Caja pequeña"/>
    <x v="0"/>
    <d v="2015-01-15T00:00:00"/>
    <n v="1983"/>
    <n v="3098"/>
    <n v="1115"/>
    <n v="33"/>
    <n v="102234"/>
    <n v="0.05"/>
    <n v="5111.7000000000007"/>
    <n v="97122.3"/>
    <n v="1951"/>
    <n v="140509"/>
    <n v="13"/>
    <n v="1"/>
    <x v="1"/>
    <s v="NO"/>
    <x v="0"/>
    <s v="Buena Venta"/>
  </r>
  <r>
    <n v="1548630"/>
    <x v="717"/>
    <s v="Aleksandra Gannaway"/>
    <s v="Hoyts Entertainment Quarter 122 Lang Road,Moore Park"/>
    <s v="Sydney"/>
    <s v="NSW"/>
    <x v="1"/>
    <x v="0"/>
    <s v="Alto"/>
    <s v="Estanterías de carpeta de datos maxi de 27 capacidad, Pearl"/>
    <x v="0"/>
    <s v="Paquete pequeño"/>
    <x v="1"/>
    <d v="2016-01-28T00:00:00"/>
    <n v="8422"/>
    <n v="21055"/>
    <n v="12633"/>
    <n v="21"/>
    <n v="442155"/>
    <n v="7.0000000000000007E-2"/>
    <n v="30950.850000000002"/>
    <n v="411204.15"/>
    <n v="999"/>
    <n v="30596"/>
    <n v="26"/>
    <n v="1"/>
    <x v="3"/>
    <s v="SI"/>
    <x v="0"/>
    <s v="Venta Mala"/>
  </r>
  <r>
    <n v="1548630"/>
    <x v="718"/>
    <s v="Valerie Mitchum"/>
    <s v="Westfield Sydney,Sydney"/>
    <s v="Sydney"/>
    <s v="NSW"/>
    <x v="3"/>
    <x v="1"/>
    <s v="Alto"/>
    <s v="Rotafolio Artesanal Carpeta de Caballete, Negro"/>
    <x v="0"/>
    <s v="Caja pequeña"/>
    <x v="1"/>
    <d v="2016-09-04T00:00:00"/>
    <n v="1388"/>
    <n v="2238"/>
    <n v="850"/>
    <n v="18"/>
    <n v="40284"/>
    <n v="0.04"/>
    <n v="1611.3600000000001"/>
    <n v="38672.639999999999"/>
    <n v="1510"/>
    <n v="40009"/>
    <n v="2"/>
    <n v="9"/>
    <x v="3"/>
    <s v="NO"/>
    <x v="0"/>
    <s v="Venta Mala"/>
  </r>
  <r>
    <n v="1548996"/>
    <x v="401"/>
    <s v="Naresj Patel"/>
    <s v="106 Ebley Street,Bondi Junction"/>
    <s v="Sydney"/>
    <s v="NSW"/>
    <x v="3"/>
    <x v="9"/>
    <s v="Bajo"/>
    <s v="Fotocopiadora Cando PC940"/>
    <x v="1"/>
    <s v="Caja pequeña"/>
    <x v="0"/>
    <d v="2016-09-16T00:00:00"/>
    <n v="27899"/>
    <n v="44999"/>
    <n v="17100"/>
    <n v="14"/>
    <n v="629986"/>
    <n v="0.03"/>
    <n v="18899.579999999998"/>
    <n v="611086.42000000004"/>
    <n v="4900"/>
    <n v="601043"/>
    <n v="13"/>
    <n v="9"/>
    <x v="3"/>
    <s v="SI"/>
    <x v="0"/>
    <s v="Buena Venta"/>
  </r>
  <r>
    <n v="1548996"/>
    <x v="609"/>
    <s v="Christine Phan"/>
    <s v="61 York St,Sydney"/>
    <s v="Sydney"/>
    <s v="NSW"/>
    <x v="2"/>
    <x v="9"/>
    <s v="Crítico"/>
    <s v="Etiquetas de encuadernación artesanal"/>
    <x v="0"/>
    <s v="Caja pequeña"/>
    <x v="0"/>
    <d v="2016-09-26T00:00:00"/>
    <n v="245"/>
    <n v="389"/>
    <n v="144"/>
    <n v="34"/>
    <n v="13226"/>
    <n v="0.03"/>
    <n v="396.78"/>
    <n v="12829.22"/>
    <n v="701"/>
    <n v="10927"/>
    <n v="23"/>
    <n v="9"/>
    <x v="3"/>
    <s v="NO"/>
    <x v="0"/>
    <s v="Venta Mala"/>
  </r>
  <r>
    <n v="1548996"/>
    <x v="336"/>
    <s v="Craig Carroll"/>
    <s v="99 Lygon Street,East Brunswick"/>
    <s v="Melbourne"/>
    <s v="VIC"/>
    <x v="1"/>
    <x v="2"/>
    <s v="No especificado"/>
    <s v="Bandas elásticas Alliance"/>
    <x v="0"/>
    <s v="Paquete pequeño"/>
    <x v="0"/>
    <d v="2015-12-09T00:00:00"/>
    <n v="32"/>
    <n v="168"/>
    <n v="136"/>
    <n v="24"/>
    <n v="4032"/>
    <n v="0.04"/>
    <n v="161.28"/>
    <n v="3870.72"/>
    <n v="102"/>
    <n v="1060"/>
    <n v="9"/>
    <n v="12"/>
    <x v="1"/>
    <s v="NO"/>
    <x v="0"/>
    <s v="Venta Mala"/>
  </r>
  <r>
    <n v="1549361"/>
    <x v="587"/>
    <s v="Dave Hallsten"/>
    <s v="1 John St,Waterloo"/>
    <s v="Sydney"/>
    <s v="NSW"/>
    <x v="1"/>
    <x v="13"/>
    <s v="Alto"/>
    <s v="Suite óptica inalámbrica UGen Ultra Professional"/>
    <x v="0"/>
    <s v="Bolsa de envoltura"/>
    <x v="0"/>
    <d v="2015-01-04T00:00:00"/>
    <n v="15650"/>
    <n v="30097"/>
    <n v="14447"/>
    <n v="33"/>
    <n v="993201"/>
    <n v="0.05"/>
    <n v="49660.05"/>
    <n v="943540.95"/>
    <n v="718"/>
    <n v="229454"/>
    <n v="2"/>
    <n v="1"/>
    <x v="1"/>
    <s v="SI"/>
    <x v="0"/>
    <s v="Buena Venta"/>
  </r>
  <r>
    <n v="1549361"/>
    <x v="719"/>
    <s v="Tanja Norvell"/>
    <s v="541 Church St,Richmond"/>
    <s v="Melbourne"/>
    <s v="VIC"/>
    <x v="1"/>
    <x v="8"/>
    <s v="Bajo"/>
    <s v="Carpetas colgantes artesanales"/>
    <x v="0"/>
    <s v="Bolsa de envoltura"/>
    <x v="0"/>
    <d v="2015-08-09T00:00:00"/>
    <n v="365"/>
    <n v="598"/>
    <n v="233"/>
    <n v="34"/>
    <n v="20332"/>
    <n v="0.03"/>
    <n v="609.95999999999992"/>
    <n v="19722.04"/>
    <n v="149"/>
    <n v="12803"/>
    <n v="8"/>
    <n v="8"/>
    <x v="1"/>
    <s v="NO"/>
    <x v="0"/>
    <s v="Venta Mala"/>
  </r>
  <r>
    <n v="1549361"/>
    <x v="703"/>
    <s v="Art Miller"/>
    <s v="8 Quay Street,Haymarket"/>
    <s v="Sydney"/>
    <s v="NSW"/>
    <x v="1"/>
    <x v="9"/>
    <s v="Alto"/>
    <s v="Tijeras de acero inoxidable preferidas de Apex"/>
    <x v="0"/>
    <s v="Caja pequeña"/>
    <x v="0"/>
    <d v="2016-01-01T00:00:00"/>
    <n v="250"/>
    <n v="568"/>
    <n v="318"/>
    <n v="43"/>
    <n v="24424"/>
    <n v="0.09"/>
    <n v="2198.16"/>
    <n v="22225.84"/>
    <n v="360"/>
    <n v="23954"/>
    <n v="28"/>
    <n v="12"/>
    <x v="3"/>
    <s v="NO"/>
    <x v="1"/>
    <s v="Venta Mala"/>
  </r>
  <r>
    <n v="1549361"/>
    <x v="662"/>
    <s v="Curr Rcone"/>
    <s v="105 Pitt St,Sydney"/>
    <s v="Sydney"/>
    <s v="NSW"/>
    <x v="3"/>
    <x v="13"/>
    <s v="Medio"/>
    <s v="Etiquetas Artisan 481"/>
    <x v="0"/>
    <s v="Caja pequeña"/>
    <x v="0"/>
    <d v="2015-09-28T00:00:00"/>
    <n v="194"/>
    <n v="308"/>
    <n v="114"/>
    <n v="9"/>
    <n v="2772"/>
    <n v="0.09"/>
    <n v="249.48"/>
    <n v="2522.52"/>
    <n v="99"/>
    <n v="3589"/>
    <n v="26"/>
    <n v="9"/>
    <x v="1"/>
    <s v="NO"/>
    <x v="1"/>
    <s v="Venta Mala"/>
  </r>
  <r>
    <n v="1549361"/>
    <x v="590"/>
    <s v="Vivek Grady"/>
    <s v="99 Lygon Street,East Brunswick"/>
    <s v="Melbourne"/>
    <s v="VIC"/>
    <x v="1"/>
    <x v="2"/>
    <s v="Alto"/>
    <s v="Suite óptica inalámbrica UGen Ultra Professional"/>
    <x v="0"/>
    <s v="Paquete pequeño"/>
    <x v="1"/>
    <d v="2015-12-12T00:00:00"/>
    <n v="15650"/>
    <n v="30097"/>
    <n v="14447"/>
    <n v="23"/>
    <n v="692231"/>
    <n v="0.01"/>
    <n v="6922.31"/>
    <n v="685308.69"/>
    <n v="718"/>
    <n v="229455"/>
    <n v="10"/>
    <n v="12"/>
    <x v="1"/>
    <s v="SI"/>
    <x v="0"/>
    <s v="Buena Venta"/>
  </r>
  <r>
    <n v="1549361"/>
    <x v="41"/>
    <s v="Edward Becker"/>
    <s v="501 George St,Sydney"/>
    <s v="Sydney"/>
    <s v="NSW"/>
    <x v="3"/>
    <x v="7"/>
    <s v="Bajo"/>
    <s v="Suite óptica inalámbrica UGen Ultra Professional"/>
    <x v="0"/>
    <s v="Bolsa de envoltura"/>
    <x v="0"/>
    <d v="2013-07-26T00:00:00"/>
    <n v="15650"/>
    <n v="30097"/>
    <n v="14447"/>
    <n v="31"/>
    <n v="933007"/>
    <n v="7.0000000000000007E-2"/>
    <n v="65310.490000000005"/>
    <n v="867696.51"/>
    <n v="718"/>
    <n v="229975"/>
    <n v="22"/>
    <n v="7"/>
    <x v="2"/>
    <s v="SI"/>
    <x v="0"/>
    <s v="Buena Venta"/>
  </r>
  <r>
    <n v="1549361"/>
    <x v="342"/>
    <s v="Edward Nazzal"/>
    <s v="485 Crown St,Surry Hills"/>
    <s v="Sydney"/>
    <s v="NSW"/>
    <x v="1"/>
    <x v="9"/>
    <s v="Crítico"/>
    <s v="Teclado programable Adesso de 142 teclas"/>
    <x v="0"/>
    <s v="Bolsa de envoltura"/>
    <x v="0"/>
    <d v="2016-06-16T00:00:00"/>
    <n v="3202"/>
    <n v="15248"/>
    <n v="12046"/>
    <n v="6"/>
    <n v="91488"/>
    <n v="0.01"/>
    <n v="914.88"/>
    <n v="90573.119999999995"/>
    <n v="400"/>
    <n v="319364"/>
    <n v="14"/>
    <n v="6"/>
    <x v="3"/>
    <s v="NO"/>
    <x v="0"/>
    <s v="Buena Venta"/>
  </r>
  <r>
    <n v="1549361"/>
    <x v="40"/>
    <s v="Jizlia MacKendrick"/>
    <s v="224A Gertrude St,Fitzroy"/>
    <s v="Melbourne"/>
    <s v="VIC"/>
    <x v="0"/>
    <x v="2"/>
    <s v="Alto"/>
    <s v="Palitos de tiza sin polvo Pizazz"/>
    <x v="0"/>
    <s v="Caja pequeña"/>
    <x v="0"/>
    <d v="2016-01-19T00:00:00"/>
    <n v="109"/>
    <n v="168"/>
    <n v="59"/>
    <n v="30"/>
    <n v="5040"/>
    <n v="0.03"/>
    <n v="151.19999999999999"/>
    <n v="4888.8"/>
    <n v="100"/>
    <n v="3910"/>
    <n v="19"/>
    <n v="1"/>
    <x v="3"/>
    <s v="NO"/>
    <x v="0"/>
    <s v="Venta Mala"/>
  </r>
  <r>
    <n v="1549361"/>
    <x v="590"/>
    <s v="Paul Knutson"/>
    <s v="1/173-179 Bronte Rd,Waverley"/>
    <s v="Sydney"/>
    <s v="NSW"/>
    <x v="1"/>
    <x v="9"/>
    <s v="Medio"/>
    <s v="Suite óptica inalámbrica UGen Ultra Professional"/>
    <x v="1"/>
    <s v="Caja pequeña"/>
    <x v="0"/>
    <d v="2015-12-12T00:00:00"/>
    <n v="15650"/>
    <n v="30097"/>
    <n v="14447"/>
    <n v="7"/>
    <n v="210679"/>
    <n v="0.01"/>
    <n v="2106.79"/>
    <n v="208572.21"/>
    <n v="718"/>
    <n v="229455"/>
    <n v="10"/>
    <n v="12"/>
    <x v="1"/>
    <s v="SI"/>
    <x v="1"/>
    <s v="Venta Mala"/>
  </r>
  <r>
    <n v="1549361"/>
    <x v="720"/>
    <s v="Christopher Martinez"/>
    <s v="188 Pitt Street,Sydney"/>
    <s v="Sydney"/>
    <s v="NSW"/>
    <x v="0"/>
    <x v="0"/>
    <s v="No especificado"/>
    <s v="Iluminadores fluorescentes Artisan Hi-Liter EverBold Pen Style, 4/Paquete"/>
    <x v="0"/>
    <s v="Caja pequeña"/>
    <x v="0"/>
    <d v="2016-12-19T00:00:00"/>
    <n v="448"/>
    <n v="814"/>
    <n v="366"/>
    <n v="30"/>
    <n v="24420"/>
    <n v="0.03"/>
    <n v="732.6"/>
    <n v="23687.4"/>
    <n v="312"/>
    <n v="11859"/>
    <n v="18"/>
    <n v="12"/>
    <x v="3"/>
    <s v="NO"/>
    <x v="0"/>
    <s v="Venta Mala"/>
  </r>
  <r>
    <n v="1549361"/>
    <x v="590"/>
    <s v="Paul Knutson"/>
    <s v="1/173-179 Bronte Rd,Waverley"/>
    <s v="Sydney"/>
    <s v="NSW"/>
    <x v="1"/>
    <x v="9"/>
    <s v="No especificado"/>
    <s v="Suite óptica inalámbrica UGen Ultra Professional"/>
    <x v="0"/>
    <s v="Caja pequeña"/>
    <x v="0"/>
    <d v="2015-12-12T00:00:00"/>
    <n v="15650"/>
    <n v="30097"/>
    <n v="14447"/>
    <n v="44"/>
    <n v="1324268"/>
    <n v="0.06"/>
    <n v="79456.08"/>
    <n v="1244811.92"/>
    <n v="718"/>
    <n v="229455"/>
    <n v="10"/>
    <n v="12"/>
    <x v="1"/>
    <s v="SI"/>
    <x v="1"/>
    <s v="Venta Mala"/>
  </r>
  <r>
    <n v="1549361"/>
    <x v="231"/>
    <s v="Doug Bickford"/>
    <s v="221 Barkly St,St Kilda"/>
    <s v="Melbourne"/>
    <s v="VIC"/>
    <x v="1"/>
    <x v="8"/>
    <s v="Medio"/>
    <s v="Suite óptica inalámbrica UGen Ultra Professional"/>
    <x v="0"/>
    <s v="Caja pequeña"/>
    <x v="0"/>
    <d v="2015-02-10T00:00:00"/>
    <n v="15650"/>
    <n v="30097"/>
    <n v="14447"/>
    <n v="48"/>
    <n v="1444656"/>
    <n v="0.02"/>
    <n v="28893.119999999999"/>
    <n v="1415762.88"/>
    <n v="718"/>
    <n v="229455"/>
    <n v="8"/>
    <n v="2"/>
    <x v="1"/>
    <s v="SI"/>
    <x v="0"/>
    <s v="Buena Venta"/>
  </r>
  <r>
    <n v="1549392"/>
    <x v="721"/>
    <s v="Sylvia Foulston"/>
    <s v="152 Bunnerong Road,Eastgardens"/>
    <s v="Sydney"/>
    <s v="NSW"/>
    <x v="3"/>
    <x v="0"/>
    <s v="Medio"/>
    <s v="Archivo de bloqueo plegable de lujo con cajón"/>
    <x v="0"/>
    <s v="Caja pequeña"/>
    <x v="0"/>
    <d v="2016-10-08T00:00:00"/>
    <n v="17883"/>
    <n v="41588"/>
    <n v="23705"/>
    <n v="50"/>
    <n v="2079400"/>
    <n v="7.0000000000000007E-2"/>
    <n v="145558"/>
    <n v="1933842"/>
    <n v="1137"/>
    <n v="146327"/>
    <n v="8"/>
    <n v="10"/>
    <x v="3"/>
    <s v="SI"/>
    <x v="1"/>
    <s v="Venta Mala"/>
  </r>
  <r>
    <n v="1549726"/>
    <x v="722"/>
    <s v="Olvera Toch"/>
    <s v="3 Carrington Road ,Box Hill"/>
    <s v="Melbourne"/>
    <s v="VIC"/>
    <x v="3"/>
    <x v="8"/>
    <s v="No especificado"/>
    <s v="Teclado Beekin de 105 teclas negro"/>
    <x v="0"/>
    <s v="Caja pequeña"/>
    <x v="0"/>
    <d v="2015-12-21T00:00:00"/>
    <n v="639"/>
    <n v="1998"/>
    <n v="1359"/>
    <n v="8"/>
    <n v="15984"/>
    <n v="0.01"/>
    <n v="159.84"/>
    <n v="15824.16"/>
    <n v="400"/>
    <n v="34925"/>
    <n v="18"/>
    <n v="12"/>
    <x v="1"/>
    <s v="NO"/>
    <x v="0"/>
    <s v="Venta Mala"/>
  </r>
  <r>
    <n v="1549726"/>
    <x v="139"/>
    <s v="Neil Knudson"/>
    <s v="4A Lyons St,Strathfield"/>
    <s v="Sydney"/>
    <s v="NSW"/>
    <x v="1"/>
    <x v="0"/>
    <s v="Alto"/>
    <s v="Beekin 6 Outlet Tira de Sobretensión Metálica"/>
    <x v="0"/>
    <s v="Bolsa de envoltura"/>
    <x v="0"/>
    <d v="2013-10-07T00:00:00"/>
    <n v="446"/>
    <n v="1089"/>
    <n v="643"/>
    <n v="44"/>
    <n v="47916"/>
    <n v="7.0000000000000007E-2"/>
    <n v="3354.1200000000003"/>
    <n v="44561.88"/>
    <n v="450"/>
    <n v="24875"/>
    <n v="5"/>
    <n v="10"/>
    <x v="2"/>
    <s v="NO"/>
    <x v="0"/>
    <s v="Venta Mala"/>
  </r>
  <r>
    <n v="1549726"/>
    <x v="183"/>
    <s v="Patrick OBrill"/>
    <s v="53 Riley Street,Woolloomooloo"/>
    <s v="Sydney"/>
    <s v="NSW"/>
    <x v="1"/>
    <x v="0"/>
    <s v="Crítico"/>
    <s v="Teclado Beekin de 105 teclas negro"/>
    <x v="1"/>
    <s v="Caja mediana"/>
    <x v="0"/>
    <d v="2015-12-18T00:00:00"/>
    <n v="639"/>
    <n v="1998"/>
    <n v="1359"/>
    <n v="19"/>
    <n v="37962"/>
    <n v="0.01"/>
    <n v="379.62"/>
    <n v="37582.379999999997"/>
    <n v="400"/>
    <n v="34925"/>
    <n v="16"/>
    <n v="12"/>
    <x v="1"/>
    <s v="NO"/>
    <x v="0"/>
    <s v="Venta Mala"/>
  </r>
  <r>
    <n v="1549726"/>
    <x v="507"/>
    <s v="Mike Kennedy"/>
    <s v="99 Lygon Street,East Brunswick"/>
    <s v="Melbourne"/>
    <s v="VIC"/>
    <x v="0"/>
    <x v="2"/>
    <s v="Medio"/>
    <s v="Beekin 6 Outlet Tira de Sobretensión Metálica"/>
    <x v="0"/>
    <s v="Bolsa de envoltura"/>
    <x v="0"/>
    <d v="2016-10-05T00:00:00"/>
    <n v="446"/>
    <n v="1089"/>
    <n v="643"/>
    <n v="29"/>
    <n v="31581"/>
    <n v="7.0000000000000007E-2"/>
    <n v="2210.67"/>
    <n v="29370.33"/>
    <n v="450"/>
    <n v="35467"/>
    <n v="26"/>
    <n v="9"/>
    <x v="3"/>
    <s v="NO"/>
    <x v="0"/>
    <s v="Venta Mala"/>
  </r>
  <r>
    <n v="1549726"/>
    <x v="723"/>
    <s v="Linda Southworth"/>
    <s v="359 Crown Street,Surry Hills"/>
    <s v="Sydney"/>
    <s v="NSW"/>
    <x v="3"/>
    <x v="3"/>
    <s v="Alto"/>
    <s v="Sobres de rayos X con borde de diamante verde de archivo de color Ames"/>
    <x v="0"/>
    <s v="Bolsa de envoltura"/>
    <x v="1"/>
    <d v="2016-03-04T00:00:00"/>
    <n v="5207"/>
    <n v="8398"/>
    <n v="3191"/>
    <n v="29"/>
    <n v="243542"/>
    <n v="0.03"/>
    <n v="7306.2599999999993"/>
    <n v="236235.74"/>
    <n v="501"/>
    <n v="100105"/>
    <n v="26"/>
    <n v="2"/>
    <x v="3"/>
    <s v="SI"/>
    <x v="0"/>
    <s v="Buena Venta"/>
  </r>
  <r>
    <n v="1549726"/>
    <x v="183"/>
    <s v="Patrick OBrill"/>
    <s v="53 Riley Street,Woolloomooloo"/>
    <s v="Sydney"/>
    <s v="NSW"/>
    <x v="3"/>
    <x v="0"/>
    <s v="Bajo"/>
    <s v="Teclado Beekin de 105 teclas negro"/>
    <x v="1"/>
    <s v="Caja pequeña"/>
    <x v="1"/>
    <d v="2015-12-18T00:00:00"/>
    <n v="639"/>
    <n v="1998"/>
    <n v="1359"/>
    <n v="44"/>
    <n v="87912"/>
    <n v="0.03"/>
    <n v="2637.36"/>
    <n v="85274.64"/>
    <n v="400"/>
    <n v="34925"/>
    <n v="16"/>
    <n v="12"/>
    <x v="1"/>
    <s v="NO"/>
    <x v="0"/>
    <s v="Venta Mala"/>
  </r>
  <r>
    <n v="1549726"/>
    <x v="183"/>
    <s v="Patrick OBrill"/>
    <s v="53 Riley Street,Woolloomooloo"/>
    <s v="Sydney"/>
    <s v="NSW"/>
    <x v="1"/>
    <x v="0"/>
    <s v="Alto"/>
    <s v="Teclado Beekin de 105 teclas negro"/>
    <x v="0"/>
    <s v="Bolsa de envoltura"/>
    <x v="0"/>
    <d v="2015-12-18T00:00:00"/>
    <n v="639"/>
    <n v="1998"/>
    <n v="1359"/>
    <n v="44"/>
    <n v="87912"/>
    <n v="7.0000000000000007E-2"/>
    <n v="6153.84"/>
    <n v="81758.16"/>
    <n v="400"/>
    <n v="34425"/>
    <n v="16"/>
    <n v="12"/>
    <x v="1"/>
    <s v="NO"/>
    <x v="0"/>
    <s v="Venta Mala"/>
  </r>
  <r>
    <n v="1549726"/>
    <x v="183"/>
    <s v="Patrick OBrill"/>
    <s v="53 Riley Street,Woolloomooloo"/>
    <s v="Sydney"/>
    <s v="NSW"/>
    <x v="3"/>
    <x v="0"/>
    <s v="Alto"/>
    <s v="Teclado Beekin de 105 teclas negro"/>
    <x v="0"/>
    <s v="Caja pequeña"/>
    <x v="0"/>
    <d v="2015-12-18T00:00:00"/>
    <n v="639"/>
    <n v="1998"/>
    <n v="1359"/>
    <n v="23"/>
    <n v="45954"/>
    <n v="0.01"/>
    <n v="459.54"/>
    <n v="45494.46"/>
    <n v="400"/>
    <n v="34925"/>
    <n v="16"/>
    <n v="12"/>
    <x v="1"/>
    <s v="NO"/>
    <x v="0"/>
    <s v="Venta Mala"/>
  </r>
  <r>
    <n v="1549726"/>
    <x v="652"/>
    <s v="Jenna Caffey"/>
    <s v="470 Anzac Parade,Kingsford"/>
    <s v="Sydney"/>
    <s v="NSW"/>
    <x v="3"/>
    <x v="0"/>
    <s v="Medio"/>
    <s v="Teclado Beekin de 105 teclas negro"/>
    <x v="0"/>
    <s v="Caja pequeña"/>
    <x v="0"/>
    <d v="2015-11-16T00:00:00"/>
    <n v="639"/>
    <n v="1998"/>
    <n v="1359"/>
    <n v="45"/>
    <n v="89910"/>
    <n v="0.04"/>
    <n v="3596.4"/>
    <n v="86313.600000000006"/>
    <n v="400"/>
    <n v="34925"/>
    <n v="16"/>
    <n v="11"/>
    <x v="1"/>
    <s v="NO"/>
    <x v="0"/>
    <s v="Venta Mala"/>
  </r>
  <r>
    <n v="1549726"/>
    <x v="605"/>
    <s v="Berenike Kampe"/>
    <s v="180 High Street,Windsor"/>
    <s v="Melbourne"/>
    <s v="VIC"/>
    <x v="0"/>
    <x v="2"/>
    <s v="No especificado"/>
    <s v="Juego de lápices de color PastelOcean"/>
    <x v="0"/>
    <s v="Paquete pequeño"/>
    <x v="0"/>
    <d v="2016-04-11T00:00:00"/>
    <n v="1111"/>
    <n v="1984"/>
    <n v="873"/>
    <n v="33"/>
    <n v="65472"/>
    <n v="0.05"/>
    <n v="3273.6000000000004"/>
    <n v="62198.400000000001"/>
    <n v="410"/>
    <n v="3158"/>
    <n v="11"/>
    <n v="4"/>
    <x v="3"/>
    <s v="NO"/>
    <x v="1"/>
    <s v="Venta Mala"/>
  </r>
  <r>
    <n v="1549726"/>
    <x v="686"/>
    <s v="John Lee"/>
    <s v="180 High Street,Windsor"/>
    <s v="Melbourne"/>
    <s v="VIC"/>
    <x v="0"/>
    <x v="2"/>
    <s v="Bajo"/>
    <s v="Sobres multimedia"/>
    <x v="0"/>
    <s v="Caja pequeña"/>
    <x v="0"/>
    <d v="2016-05-14T00:00:00"/>
    <n v="9939"/>
    <n v="16293"/>
    <n v="6354"/>
    <n v="20"/>
    <n v="325860"/>
    <n v="0.08"/>
    <n v="26068.799999999999"/>
    <n v="299791.2"/>
    <n v="1999"/>
    <n v="535728"/>
    <n v="12"/>
    <n v="5"/>
    <x v="3"/>
    <s v="SI"/>
    <x v="1"/>
    <s v="Venta Mala"/>
  </r>
  <r>
    <n v="1549726"/>
    <x v="183"/>
    <s v="Patrick OBrill"/>
    <s v="53 Riley Street,Woolloomooloo"/>
    <s v="Sydney"/>
    <s v="NSW"/>
    <x v="1"/>
    <x v="0"/>
    <s v="Crítico"/>
    <s v="Teclado Beekin de 105 teclas negro"/>
    <x v="1"/>
    <s v="Caja pequeña"/>
    <x v="1"/>
    <d v="2015-12-18T00:00:00"/>
    <n v="639"/>
    <n v="1998"/>
    <n v="1359"/>
    <n v="44"/>
    <n v="87912"/>
    <n v="0.03"/>
    <n v="2637.36"/>
    <n v="85274.64"/>
    <n v="400"/>
    <n v="34925"/>
    <n v="16"/>
    <n v="12"/>
    <x v="1"/>
    <s v="NO"/>
    <x v="0"/>
    <s v="Venta Mala"/>
  </r>
  <r>
    <n v="1549726"/>
    <x v="183"/>
    <s v="Patrick OBrill"/>
    <s v="53 Riley Street,Woolloomooloo"/>
    <s v="Sydney"/>
    <s v="NSW"/>
    <x v="1"/>
    <x v="0"/>
    <s v="Alto"/>
    <s v="Teclado Beekin de 105 teclas negro"/>
    <x v="1"/>
    <s v="Caja mediana"/>
    <x v="0"/>
    <d v="2015-12-18T00:00:00"/>
    <n v="639"/>
    <n v="1998"/>
    <n v="1359"/>
    <n v="35"/>
    <n v="69930"/>
    <n v="0"/>
    <n v="0"/>
    <n v="69930"/>
    <n v="400"/>
    <n v="34925"/>
    <n v="16"/>
    <n v="12"/>
    <x v="1"/>
    <s v="NO"/>
    <x v="0"/>
    <s v="Venta Mala"/>
  </r>
  <r>
    <n v="1549726"/>
    <x v="183"/>
    <s v="Patrick OBrill"/>
    <s v="53 Riley Street,Woolloomooloo"/>
    <s v="Sydney"/>
    <s v="NSW"/>
    <x v="2"/>
    <x v="0"/>
    <s v="No especificado"/>
    <s v="Teclado Beekin de 105 teclas negro"/>
    <x v="0"/>
    <s v="Bolsa de envoltura"/>
    <x v="0"/>
    <d v="2015-12-18T00:00:00"/>
    <n v="639"/>
    <n v="1998"/>
    <n v="1359"/>
    <n v="32"/>
    <n v="63936"/>
    <n v="0.01"/>
    <n v="639.36"/>
    <n v="63296.639999999999"/>
    <n v="400"/>
    <n v="34925"/>
    <n v="16"/>
    <n v="12"/>
    <x v="1"/>
    <s v="NO"/>
    <x v="0"/>
    <s v="Venta Mala"/>
  </r>
  <r>
    <n v="1549757"/>
    <x v="183"/>
    <s v="Patrick OBrill"/>
    <s v="53 Riley Street,Woolloomooloo"/>
    <s v="Sydney"/>
    <s v="NSW"/>
    <x v="1"/>
    <x v="0"/>
    <s v="Crítico"/>
    <s v="Carro de archivos personal multiuso y juego de ruedas, tres compartimentos apilables"/>
    <x v="0"/>
    <s v="Caja pequeña"/>
    <x v="0"/>
    <d v="2015-12-18T00:00:00"/>
    <n v="1495"/>
    <n v="3476"/>
    <n v="1981"/>
    <n v="32"/>
    <n v="111232"/>
    <n v="0.09"/>
    <n v="10010.879999999999"/>
    <n v="101221.12"/>
    <n v="822"/>
    <n v="146327"/>
    <n v="16"/>
    <n v="12"/>
    <x v="1"/>
    <s v="SI"/>
    <x v="0"/>
    <s v="Buena Venta"/>
  </r>
  <r>
    <n v="1549757"/>
    <x v="576"/>
    <s v="Paul MacIntyre"/>
    <s v="60 Commercial Rd,Prahran"/>
    <s v="Melbourne"/>
    <s v="VIC"/>
    <x v="1"/>
    <x v="8"/>
    <s v="Alto"/>
    <s v="Carro de archivos personal multiuso y juego de ruedas, tres compartimentos apilables"/>
    <x v="0"/>
    <s v="Bolsa de envoltura"/>
    <x v="1"/>
    <d v="2015-12-01T00:00:00"/>
    <n v="1495"/>
    <n v="3476"/>
    <n v="1981"/>
    <n v="50"/>
    <n v="173800"/>
    <n v="0"/>
    <n v="0"/>
    <n v="173800"/>
    <n v="822"/>
    <n v="146367"/>
    <n v="30"/>
    <n v="11"/>
    <x v="1"/>
    <s v="SI"/>
    <x v="0"/>
    <s v="Buena Venta"/>
  </r>
  <r>
    <n v="1550091"/>
    <x v="361"/>
    <s v="Grant Carroll"/>
    <s v="10 O'Connell St,Sydney"/>
    <s v="Sydney"/>
    <s v="NSW"/>
    <x v="2"/>
    <x v="6"/>
    <s v="Alto"/>
    <s v="Sobres multimedia"/>
    <x v="0"/>
    <s v="Caja pequeña"/>
    <x v="1"/>
    <d v="2013-08-14T00:00:00"/>
    <n v="9939"/>
    <n v="16293"/>
    <n v="6354"/>
    <n v="5"/>
    <n v="81465"/>
    <n v="0.08"/>
    <n v="6517.2"/>
    <n v="74947.8"/>
    <n v="1999"/>
    <n v="663332"/>
    <n v="12"/>
    <n v="8"/>
    <x v="2"/>
    <s v="NO"/>
    <x v="0"/>
    <s v="Buena Venta"/>
  </r>
  <r>
    <n v="1550091"/>
    <x v="183"/>
    <s v="Charles Crestani"/>
    <s v="Sydney Fish Market, Bank Street, Sydney"/>
    <s v="Sydney"/>
    <s v="NSW"/>
    <x v="3"/>
    <x v="3"/>
    <s v="Crítico"/>
    <s v="Sobres multimedia"/>
    <x v="0"/>
    <s v="Paquete pequeño"/>
    <x v="0"/>
    <d v="2015-12-17T00:00:00"/>
    <n v="9939"/>
    <n v="16293"/>
    <n v="6354"/>
    <n v="49"/>
    <n v="798357"/>
    <n v="7.0000000000000007E-2"/>
    <n v="55884.990000000005"/>
    <n v="742472.01"/>
    <n v="1999"/>
    <n v="663332"/>
    <n v="16"/>
    <n v="12"/>
    <x v="1"/>
    <s v="SI"/>
    <x v="0"/>
    <s v="Buena Venta"/>
  </r>
  <r>
    <n v="1550457"/>
    <x v="590"/>
    <s v="Harry Golzay"/>
    <s v="470 Anzac Parade,Kingsford"/>
    <s v="Sydney"/>
    <s v="NSW"/>
    <x v="1"/>
    <x v="0"/>
    <s v="Crítico"/>
    <s v="Libro de registro de mensajes de voz por cable"/>
    <x v="0"/>
    <s v="Bolsa de envoltura"/>
    <x v="0"/>
    <d v="2015-12-12T00:00:00"/>
    <n v="290"/>
    <n v="476"/>
    <n v="186"/>
    <n v="12"/>
    <n v="5712"/>
    <n v="0.06"/>
    <n v="342.71999999999997"/>
    <n v="5369.28"/>
    <n v="88"/>
    <n v="3920"/>
    <n v="10"/>
    <n v="12"/>
    <x v="1"/>
    <s v="NO"/>
    <x v="0"/>
    <s v="Venta Mala"/>
  </r>
  <r>
    <n v="1550457"/>
    <x v="447"/>
    <s v="Valerie Takahito"/>
    <s v="Crown Complex,Southbank"/>
    <s v="Melbourne"/>
    <s v="VIC"/>
    <x v="0"/>
    <x v="2"/>
    <s v="No especificado"/>
    <s v="Rotafolio Artesanal Carpeta de Caballete, Negro"/>
    <x v="0"/>
    <s v="Paquete pequeño"/>
    <x v="0"/>
    <d v="2014-05-29T00:00:00"/>
    <n v="1388"/>
    <n v="2238"/>
    <n v="850"/>
    <n v="30"/>
    <n v="67140"/>
    <n v="0.03"/>
    <n v="2014.1999999999998"/>
    <n v="65125.8"/>
    <n v="1510"/>
    <n v="54825"/>
    <n v="29"/>
    <n v="5"/>
    <x v="0"/>
    <s v="NO"/>
    <x v="0"/>
    <s v="Venta Mala"/>
  </r>
  <r>
    <n v="1550457"/>
    <x v="724"/>
    <s v="Alejandro Ballentine"/>
    <s v="412 Brunswick St,Fitzroy"/>
    <s v="Melbourne"/>
    <s v="VIC"/>
    <x v="3"/>
    <x v="2"/>
    <s v="Crítico"/>
    <s v="Beekin 6 Outlet Tira de Sobretensión Metálica"/>
    <x v="0"/>
    <s v="Caja pequeña"/>
    <x v="1"/>
    <d v="2016-03-25T00:00:00"/>
    <n v="446"/>
    <n v="1089"/>
    <n v="643"/>
    <n v="10"/>
    <n v="10890"/>
    <n v="0.09"/>
    <n v="980.09999999999991"/>
    <n v="9909.9"/>
    <n v="450"/>
    <n v="30506"/>
    <n v="24"/>
    <n v="3"/>
    <x v="3"/>
    <s v="NO"/>
    <x v="1"/>
    <s v="Venta Mala"/>
  </r>
  <r>
    <n v="1550822"/>
    <x v="725"/>
    <s v="Barry Franz"/>
    <s v="499-501 Lygon Street,Carlton North"/>
    <s v="Melbourne"/>
    <s v="VIC"/>
    <x v="3"/>
    <x v="8"/>
    <s v="No especificado"/>
    <s v="Teclado programable Adesso de 142 teclas"/>
    <x v="0"/>
    <s v="Caja pequeña"/>
    <x v="0"/>
    <d v="2016-10-15T00:00:00"/>
    <n v="3202"/>
    <n v="15248"/>
    <n v="12046"/>
    <n v="44"/>
    <n v="670912"/>
    <n v="0.02"/>
    <n v="13418.24"/>
    <n v="657493.76000000001"/>
    <n v="400"/>
    <n v="335354"/>
    <n v="15"/>
    <n v="10"/>
    <x v="3"/>
    <s v="SI"/>
    <x v="1"/>
    <s v="Venta Mala"/>
  </r>
  <r>
    <n v="1550822"/>
    <x v="536"/>
    <s v="Lena Creighton"/>
    <s v="127 Liverpool St,Sydney"/>
    <s v="Sydney"/>
    <s v="NSW"/>
    <x v="3"/>
    <x v="7"/>
    <s v="Medio"/>
    <s v="Cubos de Memo Alto"/>
    <x v="1"/>
    <s v="Caja pequeña"/>
    <x v="0"/>
    <d v="2015-12-21T00:00:00"/>
    <n v="332"/>
    <n v="518"/>
    <n v="186"/>
    <n v="22"/>
    <n v="11396"/>
    <n v="0.02"/>
    <n v="227.92000000000002"/>
    <n v="11168.08"/>
    <n v="204"/>
    <n v="11859"/>
    <n v="19"/>
    <n v="12"/>
    <x v="1"/>
    <s v="NO"/>
    <x v="1"/>
    <s v="Venta Mala"/>
  </r>
  <r>
    <n v="1550822"/>
    <x v="726"/>
    <s v="Caroline Jumper"/>
    <s v="145 Ramsay St,Haberfield"/>
    <s v="Sydney"/>
    <s v="NSW"/>
    <x v="2"/>
    <x v="3"/>
    <s v="Bajo"/>
    <s v="Fotocopiadora Cando PC940"/>
    <x v="0"/>
    <s v="Bolsa de envoltura"/>
    <x v="0"/>
    <d v="2016-10-27T00:00:00"/>
    <n v="27899"/>
    <n v="44999"/>
    <n v="17100"/>
    <n v="32"/>
    <n v="1439968"/>
    <n v="0.09"/>
    <n v="129597.12"/>
    <n v="1310370.8799999999"/>
    <n v="4900"/>
    <n v="269855"/>
    <n v="24"/>
    <n v="10"/>
    <x v="3"/>
    <s v="SI"/>
    <x v="0"/>
    <s v="Buena Venta"/>
  </r>
  <r>
    <n v="1550822"/>
    <x v="55"/>
    <s v="Jack OBriant"/>
    <s v="85-113 Dunning Ave,Rosebery"/>
    <s v="Sydney"/>
    <s v="NSW"/>
    <x v="1"/>
    <x v="4"/>
    <s v="Medio"/>
    <s v="Sobres de entreoficina de colores Smiths"/>
    <x v="0"/>
    <s v="Caja pequeña"/>
    <x v="0"/>
    <d v="2013-05-02T00:00:00"/>
    <n v="1983"/>
    <n v="3098"/>
    <n v="1115"/>
    <n v="22"/>
    <n v="68156"/>
    <n v="0.01"/>
    <n v="681.56000000000006"/>
    <n v="67474.44"/>
    <n v="1951"/>
    <n v="27854"/>
    <n v="30"/>
    <n v="4"/>
    <x v="2"/>
    <s v="NO"/>
    <x v="0"/>
    <s v="Venta Mala"/>
  </r>
  <r>
    <n v="1550822"/>
    <x v="727"/>
    <s v="Mitch Webber"/>
    <s v="Hoyts Entertainment Quarter 122 Lang Road,Moore Park"/>
    <s v="Sydney"/>
    <s v="NSW"/>
    <x v="1"/>
    <x v="0"/>
    <s v="Alto"/>
    <s v="Etiquetas Artisan 478"/>
    <x v="1"/>
    <s v="Tambor Jumbo"/>
    <x v="2"/>
    <d v="2015-09-21T00:00:00"/>
    <n v="314"/>
    <n v="491"/>
    <n v="177"/>
    <n v="25"/>
    <n v="12275"/>
    <n v="0.01"/>
    <n v="122.75"/>
    <n v="12152.25"/>
    <n v="50"/>
    <n v="11859"/>
    <n v="16"/>
    <n v="9"/>
    <x v="1"/>
    <s v="NO"/>
    <x v="0"/>
    <s v="Venta Mala"/>
  </r>
  <r>
    <n v="1550822"/>
    <x v="508"/>
    <s v="Astrea Jones"/>
    <s v="485 Crown St,Surry Hills"/>
    <s v="Sydney"/>
    <s v="NSW"/>
    <x v="1"/>
    <x v="9"/>
    <s v="Bajo"/>
    <s v="Impresora de inyección de tinta a color Cando S750"/>
    <x v="1"/>
    <s v="Caja pequeña"/>
    <x v="0"/>
    <d v="2016-08-06T00:00:00"/>
    <n v="7500"/>
    <n v="12097"/>
    <n v="4597"/>
    <n v="46"/>
    <n v="556462"/>
    <n v="0.01"/>
    <n v="5564.62"/>
    <n v="550897.38"/>
    <n v="2630"/>
    <n v="258954"/>
    <n v="4"/>
    <n v="8"/>
    <x v="3"/>
    <s v="SI"/>
    <x v="0"/>
    <s v="Buena Venta"/>
  </r>
  <r>
    <n v="1550822"/>
    <x v="336"/>
    <s v="Craig Carroll"/>
    <s v="99 Lygon Street,East Brunswick"/>
    <s v="Melbourne"/>
    <s v="VIC"/>
    <x v="3"/>
    <x v="2"/>
    <s v="Bajo"/>
    <s v="Cubos de Memo Alto"/>
    <x v="0"/>
    <s v="Bolsa de envoltura"/>
    <x v="0"/>
    <d v="2015-12-09T00:00:00"/>
    <n v="332"/>
    <n v="518"/>
    <n v="186"/>
    <n v="39"/>
    <n v="20202"/>
    <n v="0.01"/>
    <n v="202.02"/>
    <n v="19999.98"/>
    <n v="204"/>
    <n v="11859"/>
    <n v="9"/>
    <n v="12"/>
    <x v="1"/>
    <s v="NO"/>
    <x v="0"/>
    <s v="Venta Mala"/>
  </r>
  <r>
    <n v="1550822"/>
    <x v="536"/>
    <s v="Olvera Toch"/>
    <s v="3 Carrington Road ,Box Hill"/>
    <s v="Melbourne"/>
    <s v="VIC"/>
    <x v="2"/>
    <x v="8"/>
    <s v="Bajo"/>
    <s v="Cubos de Memo Alto"/>
    <x v="0"/>
    <s v="Bolsa de envoltura"/>
    <x v="0"/>
    <d v="2015-12-21T00:00:00"/>
    <n v="332"/>
    <n v="518"/>
    <n v="186"/>
    <n v="35"/>
    <n v="18130"/>
    <n v="7.0000000000000007E-2"/>
    <n v="1269.1000000000001"/>
    <n v="16860.900000000001"/>
    <n v="204"/>
    <n v="11859"/>
    <n v="19"/>
    <n v="12"/>
    <x v="1"/>
    <s v="NO"/>
    <x v="1"/>
    <s v="Venta Mala"/>
  </r>
  <r>
    <n v="1551187"/>
    <x v="29"/>
    <s v="Magdelene Morse"/>
    <s v="53 Riley Street,Woolloomooloo"/>
    <s v="Sydney"/>
    <s v="NSW"/>
    <x v="1"/>
    <x v="0"/>
    <s v="Medio"/>
    <s v="Fotocopiadora HFX LaserJet 3310"/>
    <x v="0"/>
    <s v="Caja pequeña"/>
    <x v="0"/>
    <d v="2015-07-30T00:00:00"/>
    <n v="37799"/>
    <n v="59999"/>
    <n v="22200"/>
    <n v="16"/>
    <n v="959984"/>
    <n v="0.04"/>
    <n v="38399.360000000001"/>
    <n v="921584.64000000001"/>
    <n v="2449"/>
    <n v="556445"/>
    <n v="23"/>
    <n v="7"/>
    <x v="1"/>
    <s v="SI"/>
    <x v="0"/>
    <s v="Buena Venta"/>
  </r>
  <r>
    <n v="1551187"/>
    <x v="145"/>
    <s v="Giulietta Dortch"/>
    <s v="180 High Street,Windsor"/>
    <s v="Melbourne"/>
    <s v="VIC"/>
    <x v="1"/>
    <x v="2"/>
    <s v="Alto"/>
    <s v="Teclado programable Adesso de 142 teclas"/>
    <x v="0"/>
    <s v="Caja pequeña"/>
    <x v="0"/>
    <d v="2013-07-22T00:00:00"/>
    <n v="3202"/>
    <n v="15248"/>
    <n v="12046"/>
    <n v="22"/>
    <n v="335456"/>
    <n v="0.01"/>
    <n v="3354.56"/>
    <n v="332101.44"/>
    <n v="400"/>
    <n v="654436"/>
    <n v="20"/>
    <n v="7"/>
    <x v="2"/>
    <s v="SI"/>
    <x v="0"/>
    <s v="Buena Venta"/>
  </r>
  <r>
    <n v="1551552"/>
    <x v="340"/>
    <s v="Cyra Reiten"/>
    <s v="Westfield 1 Anderson St,Chatswood"/>
    <s v="Sydney"/>
    <s v="NSW"/>
    <x v="1"/>
    <x v="5"/>
    <s v="Crítico"/>
    <s v="Carpetas Angle-D con anillos de bloqueo, portaetiquetas"/>
    <x v="0"/>
    <s v="Caja pequeña"/>
    <x v="0"/>
    <d v="2016-01-17T00:00:00"/>
    <n v="453"/>
    <n v="730"/>
    <n v="277"/>
    <n v="23"/>
    <n v="16790"/>
    <n v="0.02"/>
    <n v="335.8"/>
    <n v="16454.2"/>
    <n v="772"/>
    <n v="25325"/>
    <n v="17"/>
    <n v="1"/>
    <x v="3"/>
    <s v="NO"/>
    <x v="1"/>
    <s v="Venta Mala"/>
  </r>
  <r>
    <n v="1551552"/>
    <x v="728"/>
    <s v="Matt Collister"/>
    <s v="99 Glebe Point Rd,Glebe"/>
    <s v="Sydney"/>
    <s v="NSW"/>
    <x v="3"/>
    <x v="1"/>
    <s v="Medio"/>
    <s v="Carpeta EZD artesanal de alta resistencia con anillos de bloqueo"/>
    <x v="0"/>
    <s v="Bolsa de envoltura"/>
    <x v="0"/>
    <d v="2016-01-01T00:00:00"/>
    <n v="352"/>
    <n v="558"/>
    <n v="206"/>
    <n v="19"/>
    <n v="10602"/>
    <n v="0.01"/>
    <n v="106.02"/>
    <n v="10495.98"/>
    <n v="299"/>
    <n v="40733"/>
    <n v="31"/>
    <n v="12"/>
    <x v="3"/>
    <s v="NO"/>
    <x v="1"/>
    <s v="Venta Mala"/>
  </r>
  <r>
    <n v="1551552"/>
    <x v="536"/>
    <s v="Olvera Toch"/>
    <s v="3 Carrington Road ,Box Hill"/>
    <s v="Melbourne"/>
    <s v="VIC"/>
    <x v="3"/>
    <x v="8"/>
    <s v="Medio"/>
    <s v="Beekin 6 Outlet Tira de Sobretensión Metálica"/>
    <x v="0"/>
    <s v="Caja pequeña"/>
    <x v="0"/>
    <d v="2015-12-21T00:00:00"/>
    <n v="446"/>
    <n v="1089"/>
    <n v="643"/>
    <n v="50"/>
    <n v="54450"/>
    <n v="7.0000000000000007E-2"/>
    <n v="3811.5000000000005"/>
    <n v="50638.5"/>
    <n v="450"/>
    <n v="30506"/>
    <n v="19"/>
    <n v="12"/>
    <x v="1"/>
    <s v="NO"/>
    <x v="1"/>
    <s v="Venta Mala"/>
  </r>
  <r>
    <n v="1551552"/>
    <x v="89"/>
    <s v="Christina Vanderzanden"/>
    <s v="188 Pitt Street,Sydney"/>
    <s v="Sydney"/>
    <s v="NSW"/>
    <x v="2"/>
    <x v="0"/>
    <s v="No especificado"/>
    <s v="Archivo Smiths Caddy"/>
    <x v="0"/>
    <s v="Caja pequeña"/>
    <x v="1"/>
    <d v="2016-04-03T00:00:00"/>
    <n v="403"/>
    <n v="938"/>
    <n v="535"/>
    <n v="6"/>
    <n v="5628"/>
    <n v="0.02"/>
    <n v="112.56"/>
    <n v="5515.44"/>
    <n v="728"/>
    <n v="26895"/>
    <n v="3"/>
    <n v="4"/>
    <x v="3"/>
    <s v="NO"/>
    <x v="0"/>
    <s v="Venta Mala"/>
  </r>
  <r>
    <n v="1551552"/>
    <x v="714"/>
    <s v="Dave Hallsten"/>
    <s v="1 John St,Waterloo"/>
    <s v="Sydney"/>
    <s v="NSW"/>
    <x v="2"/>
    <x v="13"/>
    <s v="Crítico"/>
    <s v="Teclado programable Adesso de 142 teclas"/>
    <x v="1"/>
    <s v="Caja pequeña"/>
    <x v="1"/>
    <d v="2016-08-20T00:00:00"/>
    <n v="3202"/>
    <n v="15248"/>
    <n v="12046"/>
    <n v="21"/>
    <n v="320208"/>
    <n v="0.08"/>
    <n v="25616.639999999999"/>
    <n v="294591.35999999999"/>
    <n v="400"/>
    <n v="301201"/>
    <n v="15"/>
    <n v="8"/>
    <x v="3"/>
    <s v="SI"/>
    <x v="1"/>
    <s v="Venta Mala"/>
  </r>
  <r>
    <n v="1551552"/>
    <x v="694"/>
    <s v="Gary Hwang"/>
    <s v="60 York St,Sydney"/>
    <s v="Sydney"/>
    <s v="NSW"/>
    <x v="3"/>
    <x v="13"/>
    <s v="Medio"/>
    <s v="Beekin 6 Outlet Tira de Sobretensión Metálica"/>
    <x v="1"/>
    <s v="Caja pequeña"/>
    <x v="0"/>
    <d v="2016-12-12T00:00:00"/>
    <n v="446"/>
    <n v="1089"/>
    <n v="643"/>
    <n v="29"/>
    <n v="31581"/>
    <n v="0.05"/>
    <n v="1579.0500000000002"/>
    <n v="30001.95"/>
    <n v="450"/>
    <n v="3456"/>
    <n v="10"/>
    <n v="12"/>
    <x v="3"/>
    <s v="NO"/>
    <x v="0"/>
    <s v="Venta Mala"/>
  </r>
  <r>
    <n v="1551552"/>
    <x v="536"/>
    <s v="Lena Creighton"/>
    <s v="127 Liverpool St,Sydney"/>
    <s v="Sydney"/>
    <s v="NSW"/>
    <x v="0"/>
    <x v="7"/>
    <s v="No especificado"/>
    <s v="Beekin 6 Outlet Tira de Sobretensión Metálica"/>
    <x v="0"/>
    <s v="Caja pequeña"/>
    <x v="0"/>
    <d v="2015-12-21T00:00:00"/>
    <n v="446"/>
    <n v="1089"/>
    <n v="643"/>
    <n v="27"/>
    <n v="29403"/>
    <n v="0.03"/>
    <n v="882.08999999999992"/>
    <n v="28520.91"/>
    <n v="450"/>
    <n v="30506"/>
    <n v="19"/>
    <n v="12"/>
    <x v="1"/>
    <s v="NO"/>
    <x v="0"/>
    <s v="Venta Mala"/>
  </r>
  <r>
    <n v="1551918"/>
    <x v="268"/>
    <s v="Suzanne McNair"/>
    <s v="Crown Complex,Southbank"/>
    <s v="Melbourne"/>
    <s v="VIC"/>
    <x v="1"/>
    <x v="2"/>
    <s v="Medio"/>
    <s v="Beekin 6 Outlet Tira de Sobretensión Metálica"/>
    <x v="0"/>
    <s v="Caja pequeña"/>
    <x v="1"/>
    <d v="2015-02-15T00:00:00"/>
    <n v="446"/>
    <n v="1089"/>
    <n v="643"/>
    <n v="4"/>
    <n v="4356"/>
    <n v="7.0000000000000007E-2"/>
    <n v="304.92"/>
    <n v="4051.08"/>
    <n v="450"/>
    <n v="28235"/>
    <n v="14"/>
    <n v="2"/>
    <x v="1"/>
    <s v="NO"/>
    <x v="1"/>
    <s v="Venta Mala"/>
  </r>
  <r>
    <n v="1551918"/>
    <x v="720"/>
    <s v="Christopher Martinez"/>
    <s v="188 Pitt Street,Sydney"/>
    <s v="Sydney"/>
    <s v="NSW"/>
    <x v="1"/>
    <x v="0"/>
    <s v="No especificado"/>
    <s v="Lápices de colores Pizazz"/>
    <x v="0"/>
    <s v="Bolsa de envoltura"/>
    <x v="0"/>
    <d v="2016-12-19T00:00:00"/>
    <n v="176"/>
    <n v="294"/>
    <n v="118"/>
    <n v="33"/>
    <n v="9702"/>
    <n v="0.05"/>
    <n v="485.1"/>
    <n v="9216.9"/>
    <n v="81"/>
    <n v="11969"/>
    <n v="18"/>
    <n v="12"/>
    <x v="3"/>
    <s v="NO"/>
    <x v="1"/>
    <s v="Venta Mala"/>
  </r>
  <r>
    <n v="1551918"/>
    <x v="729"/>
    <s v="Doug Jacobs"/>
    <s v="1/160 Anzac Parade,Kensington"/>
    <s v="Sydney"/>
    <s v="NSW"/>
    <x v="3"/>
    <x v="1"/>
    <s v="Crítico"/>
    <s v="Fotocopiadora Cando PC940"/>
    <x v="1"/>
    <s v="Caja pequeña"/>
    <x v="0"/>
    <d v="2016-10-21T00:00:00"/>
    <n v="27899"/>
    <n v="44999"/>
    <n v="17100"/>
    <n v="12"/>
    <n v="539988"/>
    <n v="7.0000000000000007E-2"/>
    <n v="37799.160000000003"/>
    <n v="502188.83999999997"/>
    <n v="4900"/>
    <n v="226945"/>
    <n v="18"/>
    <n v="10"/>
    <x v="3"/>
    <s v="SI"/>
    <x v="1"/>
    <s v="Venta Mala"/>
  </r>
  <r>
    <n v="1552648"/>
    <x v="249"/>
    <s v="Erin Creighton"/>
    <s v="523 King St,Newtown"/>
    <s v="Sydney"/>
    <s v="NSW"/>
    <x v="1"/>
    <x v="6"/>
    <s v="No especificado"/>
    <s v="Iluminadores fluorescentes de DrawIt"/>
    <x v="2"/>
    <s v="Paquete pequeño"/>
    <x v="0"/>
    <d v="2015-03-21T00:00:00"/>
    <n v="195"/>
    <n v="398"/>
    <n v="203"/>
    <n v="44"/>
    <n v="17512"/>
    <n v="0.03"/>
    <n v="525.36"/>
    <n v="16986.64"/>
    <n v="83"/>
    <n v="5843"/>
    <n v="18"/>
    <n v="3"/>
    <x v="1"/>
    <s v="NO"/>
    <x v="0"/>
    <s v="Venta Mala"/>
  </r>
  <r>
    <n v="1552648"/>
    <x v="730"/>
    <s v="Keith Herrera"/>
    <s v="120 Hardware St,Melbourne"/>
    <s v="Melbourne"/>
    <s v="VIC"/>
    <x v="1"/>
    <x v="8"/>
    <s v="No especificado"/>
    <s v="Palitos de tiza sin polvo Pizazz"/>
    <x v="2"/>
    <s v="Paquete pequeño"/>
    <x v="0"/>
    <d v="2016-07-31T00:00:00"/>
    <n v="109"/>
    <n v="168"/>
    <n v="59"/>
    <n v="46"/>
    <n v="7728"/>
    <n v="0.05"/>
    <n v="386.40000000000003"/>
    <n v="7341.6"/>
    <n v="100"/>
    <n v="7744"/>
    <n v="30"/>
    <n v="7"/>
    <x v="3"/>
    <s v="NO"/>
    <x v="0"/>
    <s v="Venta Mala"/>
  </r>
  <r>
    <n v="1552648"/>
    <x v="255"/>
    <s v="Dianna Arnett"/>
    <s v="99 Lygon Street,East Brunswick"/>
    <s v="Melbourne"/>
    <s v="VIC"/>
    <x v="3"/>
    <x v="2"/>
    <s v="Alto"/>
    <s v="Carpetas Angle-D con anillos de bloqueo, portaetiquetas"/>
    <x v="0"/>
    <s v="Caja pequeña"/>
    <x v="0"/>
    <d v="2015-04-30T00:00:00"/>
    <n v="453"/>
    <n v="730"/>
    <n v="277"/>
    <n v="3"/>
    <n v="2190"/>
    <n v="0"/>
    <n v="0"/>
    <n v="2190"/>
    <n v="772"/>
    <n v="27225"/>
    <n v="28"/>
    <n v="4"/>
    <x v="1"/>
    <s v="NO"/>
    <x v="1"/>
    <s v="Venta Mala"/>
  </r>
  <r>
    <n v="1552648"/>
    <x v="669"/>
    <s v="Sarah Foster"/>
    <s v="Sydney Fish Market, Bank Street, Sydney"/>
    <s v="Sydney"/>
    <s v="NSW"/>
    <x v="0"/>
    <x v="3"/>
    <s v="Crítico"/>
    <s v="Carpetas de 3 anillos de uso general de Smiths"/>
    <x v="0"/>
    <s v="Caja pequeña"/>
    <x v="0"/>
    <d v="2015-12-26T00:00:00"/>
    <n v="118"/>
    <n v="188"/>
    <n v="70"/>
    <n v="34"/>
    <n v="6392"/>
    <n v="0.09"/>
    <n v="575.28"/>
    <n v="5816.72"/>
    <n v="149"/>
    <n v="6968"/>
    <n v="24"/>
    <n v="12"/>
    <x v="1"/>
    <s v="NO"/>
    <x v="0"/>
    <s v="Venta Mala"/>
  </r>
  <r>
    <n v="1553013"/>
    <x v="136"/>
    <s v="Bill Donatelli"/>
    <s v="359 Crown Street,Surry Hills"/>
    <s v="Sydney"/>
    <s v="NSW"/>
    <x v="0"/>
    <x v="3"/>
    <s v="Bajo"/>
    <s v="TechSavi Navegador Inalámbrico Dúo"/>
    <x v="0"/>
    <s v="Bolsa de envoltura"/>
    <x v="0"/>
    <d v="2015-01-22T00:00:00"/>
    <n v="4211"/>
    <n v="8098"/>
    <n v="3887"/>
    <n v="28"/>
    <n v="226744"/>
    <n v="0.09"/>
    <n v="20406.96"/>
    <n v="206337.04"/>
    <n v="718"/>
    <n v="61383"/>
    <n v="22"/>
    <n v="1"/>
    <x v="1"/>
    <s v="SI"/>
    <x v="1"/>
    <s v="Venta Mala"/>
  </r>
  <r>
    <n v="1553013"/>
    <x v="731"/>
    <s v="Luke Foster"/>
    <s v="2-4 College Street, Darlinghurst"/>
    <s v="Sydney"/>
    <s v="NSW"/>
    <x v="1"/>
    <x v="5"/>
    <s v="Medio"/>
    <s v="Fotocopiadora HFX LaserJet 3310"/>
    <x v="0"/>
    <s v="Bolsa de envoltura"/>
    <x v="0"/>
    <d v="2015-11-11T00:00:00"/>
    <n v="37799"/>
    <n v="59999"/>
    <n v="22200"/>
    <n v="41"/>
    <n v="2459959"/>
    <n v="0.03"/>
    <n v="73798.77"/>
    <n v="2386160.23"/>
    <n v="2449"/>
    <n v="740633"/>
    <n v="9"/>
    <n v="11"/>
    <x v="1"/>
    <s v="SI"/>
    <x v="1"/>
    <s v="Venta Mala"/>
  </r>
  <r>
    <n v="1553013"/>
    <x v="478"/>
    <s v="Sally Knutson"/>
    <s v="Shop 1, 186-190 Church Street,Parramatta;46a Macleay Street,Potts Point"/>
    <s v="Sydney"/>
    <s v="NSW"/>
    <x v="3"/>
    <x v="4"/>
    <s v="No especificado"/>
    <s v="Fotocopiadora HFX LaserJet 3310"/>
    <x v="0"/>
    <s v="Bolsa de envoltura"/>
    <x v="0"/>
    <d v="2016-01-04T00:00:00"/>
    <n v="37799"/>
    <n v="59999"/>
    <n v="22200"/>
    <n v="34"/>
    <n v="2039966"/>
    <n v="0.02"/>
    <n v="40799.32"/>
    <n v="1999166.68"/>
    <n v="2449"/>
    <n v="940833"/>
    <n v="28"/>
    <n v="12"/>
    <x v="1"/>
    <s v="SI"/>
    <x v="0"/>
    <s v="Buena Venta"/>
  </r>
  <r>
    <n v="1553013"/>
    <x v="391"/>
    <s v="Tanja Norvell"/>
    <s v="541 Church St,Richmond"/>
    <s v="Melbourne"/>
    <s v="VIC"/>
    <x v="3"/>
    <x v="8"/>
    <s v="No especificado"/>
    <s v="Rotafolio Artesanal Carpeta de Caballete, Negro"/>
    <x v="0"/>
    <s v="Bolsa de envoltura"/>
    <x v="0"/>
    <d v="2013-11-27T00:00:00"/>
    <n v="1388"/>
    <n v="2238"/>
    <n v="850"/>
    <n v="38"/>
    <n v="85044"/>
    <n v="0.09"/>
    <n v="7653.96"/>
    <n v="77390.039999999994"/>
    <n v="1510"/>
    <n v="26324"/>
    <n v="27"/>
    <n v="11"/>
    <x v="2"/>
    <s v="NO"/>
    <x v="0"/>
    <s v="Venta Mala"/>
  </r>
  <r>
    <n v="1553379"/>
    <x v="732"/>
    <s v="Eudokian"/>
    <s v="412 Brunswick St,Fitzroy"/>
    <s v="Melbourne"/>
    <s v="VIC"/>
    <x v="2"/>
    <x v="2"/>
    <s v="Alto"/>
    <s v="Tijeras cortador de cajas Tmeady"/>
    <x v="0"/>
    <s v="Bolsa de envoltura"/>
    <x v="0"/>
    <d v="2016-09-27T00:00:00"/>
    <n v="419"/>
    <n v="1023"/>
    <n v="604"/>
    <n v="42"/>
    <n v="42966"/>
    <n v="0.01"/>
    <n v="429.66"/>
    <n v="42536.34"/>
    <n v="468"/>
    <n v="30613"/>
    <n v="25"/>
    <n v="9"/>
    <x v="3"/>
    <s v="NO"/>
    <x v="0"/>
    <s v="Venta Mala"/>
  </r>
  <r>
    <n v="1554109"/>
    <x v="478"/>
    <s v="Jeremy Pistek"/>
    <s v="85-113 Dunning Ave,Roseberry"/>
    <s v="Sydney"/>
    <s v="NSW"/>
    <x v="2"/>
    <x v="4"/>
    <s v="Bajo"/>
    <s v="Contestador automático digital 1726"/>
    <x v="0"/>
    <s v="Caja pequeña"/>
    <x v="0"/>
    <d v="2015-12-21T00:00:00"/>
    <n v="882"/>
    <n v="2099"/>
    <n v="1217"/>
    <n v="9"/>
    <n v="18891"/>
    <n v="0.03"/>
    <n v="566.73"/>
    <n v="18324.27"/>
    <n v="481"/>
    <n v="61562"/>
    <n v="28"/>
    <n v="12"/>
    <x v="1"/>
    <s v="NO"/>
    <x v="1"/>
    <s v="Venta Mala"/>
  </r>
  <r>
    <n v="1554109"/>
    <x v="672"/>
    <s v="Clay Rozendal"/>
    <s v="8 Rankins Lane ,Melbourne"/>
    <s v="Melbourne"/>
    <s v="VIC"/>
    <x v="2"/>
    <x v="2"/>
    <s v="Crítico"/>
    <s v="Juego de lápices de dibujo Pizazz"/>
    <x v="0"/>
    <s v="Bolsa de envoltura"/>
    <x v="1"/>
    <d v="2015-01-17T00:00:00"/>
    <n v="153"/>
    <n v="278"/>
    <n v="125"/>
    <n v="32"/>
    <n v="8896"/>
    <n v="0.06"/>
    <n v="533.76"/>
    <n v="8362.24"/>
    <n v="134"/>
    <n v="7408"/>
    <n v="15"/>
    <n v="1"/>
    <x v="1"/>
    <s v="NO"/>
    <x v="1"/>
    <s v="Venta Mala"/>
  </r>
  <r>
    <n v="1554109"/>
    <x v="7"/>
    <s v="Phillip Flathmann"/>
    <s v="Macquarie Centre Cnr Herring Road &amp; Waterloo Road,Macquarie Park"/>
    <s v="Sydney"/>
    <s v="NSW"/>
    <x v="1"/>
    <x v="5"/>
    <s v="Alto"/>
    <s v="Etiquetas Artisan 481"/>
    <x v="0"/>
    <s v="Caja pequeña"/>
    <x v="0"/>
    <d v="2015-01-29T00:00:00"/>
    <n v="194"/>
    <n v="308"/>
    <n v="114"/>
    <n v="10"/>
    <n v="3080"/>
    <n v="0.04"/>
    <n v="123.2"/>
    <n v="2956.8"/>
    <n v="99"/>
    <n v="7223"/>
    <n v="28"/>
    <n v="1"/>
    <x v="1"/>
    <s v="NO"/>
    <x v="0"/>
    <s v="Venta Mala"/>
  </r>
  <r>
    <n v="1554109"/>
    <x v="333"/>
    <s v="Bryan Spruell"/>
    <s v="1 John Street,Waterloo"/>
    <s v="Sydney"/>
    <s v="NSW"/>
    <x v="1"/>
    <x v="13"/>
    <s v="Alto"/>
    <s v="Iluminador fluorescente Artisan Hi-Liter Comfort Grip, tinta amarilla"/>
    <x v="1"/>
    <s v="Caja pequeña"/>
    <x v="1"/>
    <d v="2015-08-27T00:00:00"/>
    <n v="105"/>
    <n v="195"/>
    <n v="90"/>
    <n v="36"/>
    <n v="7020"/>
    <n v="0"/>
    <n v="0"/>
    <n v="7020"/>
    <n v="163"/>
    <n v="9832"/>
    <n v="22"/>
    <n v="8"/>
    <x v="1"/>
    <s v="NO"/>
    <x v="1"/>
    <s v="Venta Mala"/>
  </r>
  <r>
    <n v="1554474"/>
    <x v="596"/>
    <s v="Sibella Parks"/>
    <s v="180 High Street,Windsor"/>
    <s v="Melbourne"/>
    <s v="VIC"/>
    <x v="2"/>
    <x v="2"/>
    <s v="Crítico"/>
    <s v="Bandas elásticas embolsadas"/>
    <x v="0"/>
    <s v="Bolsa de envoltura"/>
    <x v="1"/>
    <d v="2015-03-21T00:00:00"/>
    <n v="24"/>
    <n v="126"/>
    <n v="102"/>
    <n v="33"/>
    <n v="4158"/>
    <n v="0.04"/>
    <n v="166.32"/>
    <n v="3991.68"/>
    <n v="70"/>
    <n v="2592"/>
    <n v="20"/>
    <n v="3"/>
    <x v="1"/>
    <s v="NO"/>
    <x v="1"/>
    <s v="Venta Mala"/>
  </r>
  <r>
    <n v="1554474"/>
    <x v="683"/>
    <s v="Sung Shariari"/>
    <s v="6/15 Cross Street,Double Bay"/>
    <s v="Sydney"/>
    <s v="NSW"/>
    <x v="2"/>
    <x v="9"/>
    <s v="Crítico"/>
    <s v="Palitos de tiza sin polvo Pizazz"/>
    <x v="0"/>
    <s v="Caja pequeña"/>
    <x v="0"/>
    <d v="2016-03-30T00:00:00"/>
    <n v="109"/>
    <n v="168"/>
    <n v="59"/>
    <n v="34"/>
    <n v="5712"/>
    <n v="0.03"/>
    <n v="171.35999999999999"/>
    <n v="5540.64"/>
    <n v="100"/>
    <n v="3920"/>
    <n v="29"/>
    <n v="3"/>
    <x v="3"/>
    <s v="NO"/>
    <x v="1"/>
    <s v="Venta Mala"/>
  </r>
  <r>
    <n v="1554474"/>
    <x v="733"/>
    <s v="Jennis Pardel"/>
    <s v="412 Brunswick St,Fitzroy"/>
    <s v="Melbourne"/>
    <s v="VIC"/>
    <x v="1"/>
    <x v="2"/>
    <s v="Crítico"/>
    <s v="Creator Lápices de colores"/>
    <x v="0"/>
    <s v="Caja pequeña"/>
    <x v="0"/>
    <d v="2016-07-09T00:00:00"/>
    <n v="157"/>
    <n v="328"/>
    <n v="171"/>
    <n v="8"/>
    <n v="2624"/>
    <n v="0.08"/>
    <n v="209.92000000000002"/>
    <n v="2414.08"/>
    <n v="98"/>
    <n v="5854"/>
    <n v="7"/>
    <n v="7"/>
    <x v="3"/>
    <s v="NO"/>
    <x v="1"/>
    <s v="Venta Mala"/>
  </r>
  <r>
    <n v="1554840"/>
    <x v="528"/>
    <s v="Cyma Kinney"/>
    <s v="Sydney Fish Market, Bank Street, Sydney"/>
    <s v="Sydney"/>
    <s v="NSW"/>
    <x v="1"/>
    <x v="3"/>
    <s v="Crítico"/>
    <s v="Etiquetas Artisan 474"/>
    <x v="0"/>
    <s v="Caja pequeña"/>
    <x v="0"/>
    <d v="2016-03-28T00:00:00"/>
    <n v="184"/>
    <n v="288"/>
    <n v="104"/>
    <n v="39"/>
    <n v="11232"/>
    <n v="7.0000000000000007E-2"/>
    <n v="786.24000000000012"/>
    <n v="10445.76"/>
    <n v="99"/>
    <n v="2943"/>
    <n v="26"/>
    <n v="3"/>
    <x v="3"/>
    <s v="NO"/>
    <x v="0"/>
    <s v="Venta Mala"/>
  </r>
  <r>
    <n v="1554840"/>
    <x v="681"/>
    <s v="Magdelene Morse"/>
    <s v="53 Riley Street,Woolloomooloo"/>
    <s v="Sydney"/>
    <s v="NSW"/>
    <x v="0"/>
    <x v="0"/>
    <s v="Crítico"/>
    <s v="Carpeta Artisan Legal de 4 Anillas"/>
    <x v="0"/>
    <s v="Caja pequeña"/>
    <x v="0"/>
    <d v="2015-09-30T00:00:00"/>
    <n v="1364"/>
    <n v="2098"/>
    <n v="734"/>
    <n v="18"/>
    <n v="37764"/>
    <n v="0.02"/>
    <n v="755.28"/>
    <n v="37008.720000000001"/>
    <n v="149"/>
    <n v="64433"/>
    <n v="28"/>
    <n v="9"/>
    <x v="1"/>
    <s v="NO"/>
    <x v="0"/>
    <s v="Venta Mala"/>
  </r>
  <r>
    <n v="1554840"/>
    <x v="478"/>
    <s v="Ken Dana"/>
    <s v="73 York St,Sydney"/>
    <s v="Sydney"/>
    <s v="NSW"/>
    <x v="0"/>
    <x v="0"/>
    <s v="No especificado"/>
    <s v="Carpetas de 3 anillos de uso general de Smiths"/>
    <x v="1"/>
    <s v="Tambor Jumbo"/>
    <x v="2"/>
    <d v="2015-12-30T00:00:00"/>
    <n v="118"/>
    <n v="188"/>
    <n v="70"/>
    <n v="49"/>
    <n v="9212"/>
    <n v="0.04"/>
    <n v="368.48"/>
    <n v="8843.52"/>
    <n v="149"/>
    <n v="320"/>
    <n v="28"/>
    <n v="12"/>
    <x v="1"/>
    <s v="NO"/>
    <x v="0"/>
    <s v="Venta Mala"/>
  </r>
  <r>
    <n v="1554840"/>
    <x v="661"/>
    <s v="Giulietta Weimer"/>
    <s v="359 Crown Street,Surry Hills"/>
    <s v="Sydney"/>
    <s v="NSW"/>
    <x v="3"/>
    <x v="3"/>
    <s v="Alto"/>
    <s v="Juego de lápices de dibujo Pizazz"/>
    <x v="0"/>
    <s v="Caja pequeña"/>
    <x v="0"/>
    <d v="2016-11-13T00:00:00"/>
    <n v="153"/>
    <n v="278"/>
    <n v="125"/>
    <n v="26"/>
    <n v="7228"/>
    <n v="0.01"/>
    <n v="72.28"/>
    <n v="7155.72"/>
    <n v="134"/>
    <n v="5620"/>
    <n v="12"/>
    <n v="11"/>
    <x v="3"/>
    <s v="NO"/>
    <x v="0"/>
    <s v="Venta Mala"/>
  </r>
  <r>
    <n v="1555205"/>
    <x v="734"/>
    <s v="Matt Connell"/>
    <s v="470 Anzac Parade,Kingsford"/>
    <s v="Sydney"/>
    <s v="NSW"/>
    <x v="2"/>
    <x v="0"/>
    <s v="Alto"/>
    <s v="Calculadora científica HFX 6S"/>
    <x v="0"/>
    <s v="Caja pequeña"/>
    <x v="0"/>
    <d v="2016-11-25T00:00:00"/>
    <n v="792"/>
    <n v="1299"/>
    <n v="507"/>
    <n v="12"/>
    <n v="15588"/>
    <n v="7.0000000000000007E-2"/>
    <n v="1091.1600000000001"/>
    <n v="14496.84"/>
    <n v="944"/>
    <n v="283809"/>
    <n v="23"/>
    <n v="11"/>
    <x v="3"/>
    <s v="NO"/>
    <x v="0"/>
    <s v="Buena Venta"/>
  </r>
  <r>
    <n v="1555205"/>
    <x v="563"/>
    <s v="Denny Blanton"/>
    <s v="105 Pitt St,Sydney"/>
    <s v="Sydney"/>
    <s v="NSW"/>
    <x v="0"/>
    <x v="13"/>
    <s v="Medio"/>
    <s v="Archivo Smiths Caddy"/>
    <x v="1"/>
    <s v="Caja pequeña"/>
    <x v="0"/>
    <d v="2015-05-03T00:00:00"/>
    <n v="403"/>
    <n v="938"/>
    <n v="535"/>
    <n v="45"/>
    <n v="42210"/>
    <n v="0"/>
    <n v="0"/>
    <n v="42210"/>
    <n v="728"/>
    <n v="24878"/>
    <n v="2"/>
    <n v="5"/>
    <x v="1"/>
    <s v="NO"/>
    <x v="0"/>
    <s v="Venta Mala"/>
  </r>
  <r>
    <n v="1555205"/>
    <x v="528"/>
    <s v="Nick Crebassa"/>
    <s v="485 Crown St,Surry Hills"/>
    <s v="Sydney"/>
    <s v="NSW"/>
    <x v="0"/>
    <x v="9"/>
    <s v="Crítico"/>
    <s v="Postes de encuadernación"/>
    <x v="0"/>
    <s v="Bolsa de envoltura"/>
    <x v="1"/>
    <d v="2016-03-28T00:00:00"/>
    <n v="350"/>
    <n v="574"/>
    <n v="224"/>
    <n v="38"/>
    <n v="21812"/>
    <n v="7.0000000000000007E-2"/>
    <n v="1526.8400000000001"/>
    <n v="20285.16"/>
    <n v="501"/>
    <n v="24352"/>
    <n v="26"/>
    <n v="3"/>
    <x v="3"/>
    <s v="NO"/>
    <x v="1"/>
    <s v="Venta Mala"/>
  </r>
  <r>
    <n v="1555205"/>
    <x v="735"/>
    <s v="Shaun Weien"/>
    <s v="310 Wattle St,Ultimo"/>
    <s v="Sydney"/>
    <s v="NSW"/>
    <x v="1"/>
    <x v="6"/>
    <s v="Alto"/>
    <s v="Carpeta Artisan Legal de 4 Anillas"/>
    <x v="0"/>
    <s v="Paquete pequeño"/>
    <x v="0"/>
    <d v="2016-05-07T00:00:00"/>
    <n v="1364"/>
    <n v="2098"/>
    <n v="734"/>
    <n v="39"/>
    <n v="81822"/>
    <n v="0.04"/>
    <n v="3272.88"/>
    <n v="78549.119999999995"/>
    <n v="149"/>
    <n v="14978"/>
    <n v="5"/>
    <n v="5"/>
    <x v="3"/>
    <s v="NO"/>
    <x v="0"/>
    <s v="Venta Mala"/>
  </r>
  <r>
    <n v="1555205"/>
    <x v="336"/>
    <s v="Craig Carroll"/>
    <s v="99 Lygon Street,East Brunswick"/>
    <s v="Melbourne"/>
    <s v="VIC"/>
    <x v="3"/>
    <x v="2"/>
    <s v="Alto"/>
    <s v="Clips de carpeta de metal Smiths"/>
    <x v="0"/>
    <s v="Caja pequeña"/>
    <x v="0"/>
    <d v="2015-12-09T00:00:00"/>
    <n v="160"/>
    <n v="262"/>
    <n v="102"/>
    <n v="18"/>
    <n v="4716"/>
    <n v="0.03"/>
    <n v="141.47999999999999"/>
    <n v="4574.5200000000004"/>
    <n v="80"/>
    <n v="6344"/>
    <n v="9"/>
    <n v="12"/>
    <x v="1"/>
    <s v="NO"/>
    <x v="0"/>
    <s v="Venta Mala"/>
  </r>
  <r>
    <n v="1555205"/>
    <x v="253"/>
    <s v="Brad Norvell"/>
    <s v="10 Bligh St,Melbourne"/>
    <s v="Melbourne"/>
    <s v="VIC"/>
    <x v="2"/>
    <x v="13"/>
    <s v="Alto"/>
    <s v="Steady 52201 APSCO Sacapuntas Eléctrico"/>
    <x v="0"/>
    <s v="Caja pequeña"/>
    <x v="0"/>
    <d v="2015-03-27T00:00:00"/>
    <n v="1680"/>
    <n v="4097"/>
    <n v="2417"/>
    <n v="47"/>
    <n v="192559"/>
    <n v="0.01"/>
    <n v="1925.5900000000001"/>
    <n v="190633.41"/>
    <n v="899"/>
    <n v="181577"/>
    <n v="25"/>
    <n v="3"/>
    <x v="1"/>
    <s v="SI"/>
    <x v="1"/>
    <s v="Venta Mala"/>
  </r>
  <r>
    <n v="1555570"/>
    <x v="478"/>
    <s v="Ken Dana"/>
    <s v="73 York St,Sydney"/>
    <s v="Sydney"/>
    <s v="NSW"/>
    <x v="2"/>
    <x v="0"/>
    <s v="No especificado"/>
    <s v="Carpetas de 3 anillos de uso general de Smiths"/>
    <x v="0"/>
    <s v="Caja pequeña"/>
    <x v="0"/>
    <d v="2015-12-30T00:00:00"/>
    <n v="118"/>
    <n v="188"/>
    <n v="70"/>
    <n v="45"/>
    <n v="8460"/>
    <n v="0.04"/>
    <n v="338.40000000000003"/>
    <n v="8121.6"/>
    <n v="149"/>
    <n v="320"/>
    <n v="28"/>
    <n v="12"/>
    <x v="1"/>
    <s v="NO"/>
    <x v="0"/>
    <s v="Venta Mala"/>
  </r>
  <r>
    <n v="1555570"/>
    <x v="610"/>
    <s v="Logan Haushalter"/>
    <s v="222 Barkly St,St Kilda"/>
    <s v="Melbourne"/>
    <s v="VIC"/>
    <x v="1"/>
    <x v="8"/>
    <s v="No especificado"/>
    <s v="Juego de lápices de color PastelOcean"/>
    <x v="0"/>
    <s v="Caja pequeña"/>
    <x v="1"/>
    <d v="2016-07-30T00:00:00"/>
    <n v="1111"/>
    <n v="1984"/>
    <n v="873"/>
    <n v="48"/>
    <n v="95232"/>
    <n v="0"/>
    <n v="0"/>
    <n v="95232"/>
    <n v="410"/>
    <n v="37295"/>
    <n v="28"/>
    <n v="7"/>
    <x v="3"/>
    <s v="NO"/>
    <x v="0"/>
    <s v="Venta Mala"/>
  </r>
  <r>
    <n v="1555570"/>
    <x v="736"/>
    <s v="Roy Phan"/>
    <s v="506 Swan Street,Richmond"/>
    <s v="Melbourne"/>
    <s v="VIC"/>
    <x v="3"/>
    <x v="2"/>
    <s v="Alto"/>
    <s v="Carpetas Angle-D con anillos de bloqueo, portaetiquetas"/>
    <x v="0"/>
    <s v="Bolsa de envoltura"/>
    <x v="0"/>
    <d v="2016-11-07T00:00:00"/>
    <n v="453"/>
    <n v="730"/>
    <n v="277"/>
    <n v="9"/>
    <n v="6570"/>
    <n v="0.09"/>
    <n v="591.29999999999995"/>
    <n v="5978.7"/>
    <n v="772"/>
    <n v="27125"/>
    <n v="3"/>
    <n v="11"/>
    <x v="3"/>
    <s v="NO"/>
    <x v="0"/>
    <s v="Venta Mala"/>
  </r>
  <r>
    <n v="1555570"/>
    <x v="737"/>
    <s v="Anthony Garverick"/>
    <s v="470 Anzac Parade,Kingsford"/>
    <s v="Sydney"/>
    <s v="NSW"/>
    <x v="1"/>
    <x v="0"/>
    <s v="Bajo"/>
    <s v="Bandas elásticas embolsadas"/>
    <x v="0"/>
    <s v="Bolsa de envoltura"/>
    <x v="0"/>
    <d v="2015-03-12T00:00:00"/>
    <n v="24"/>
    <n v="126"/>
    <n v="102"/>
    <n v="31"/>
    <n v="3906"/>
    <n v="0.02"/>
    <n v="78.12"/>
    <n v="3827.88"/>
    <n v="70"/>
    <n v="5467"/>
    <n v="11"/>
    <n v="3"/>
    <x v="1"/>
    <s v="NO"/>
    <x v="0"/>
    <s v="Venta Mala"/>
  </r>
  <r>
    <n v="1555570"/>
    <x v="162"/>
    <s v="Dave Hallsten"/>
    <s v="1 John St,Waterloo"/>
    <s v="Sydney"/>
    <s v="NSW"/>
    <x v="3"/>
    <x v="13"/>
    <s v="No especificado"/>
    <s v="Tijeras rectas Apex"/>
    <x v="0"/>
    <s v="Bolsa de envoltura"/>
    <x v="0"/>
    <d v="2015-08-08T00:00:00"/>
    <n v="519"/>
    <n v="1298"/>
    <n v="779"/>
    <n v="34"/>
    <n v="44132"/>
    <n v="0.02"/>
    <n v="882.64"/>
    <n v="43249.36"/>
    <n v="314"/>
    <n v="23125"/>
    <n v="3"/>
    <n v="8"/>
    <x v="1"/>
    <s v="NO"/>
    <x v="1"/>
    <s v="Venta Mala"/>
  </r>
  <r>
    <n v="1555935"/>
    <x v="738"/>
    <s v="Andrew Allen"/>
    <s v="797 Botany Rd,Rosebery"/>
    <s v="Sydney"/>
    <s v="NSW"/>
    <x v="1"/>
    <x v="3"/>
    <s v="Crítico"/>
    <s v="Chinchetas Smiths"/>
    <x v="0"/>
    <s v="Caja pequeña"/>
    <x v="0"/>
    <d v="2016-03-17T00:00:00"/>
    <n v="94"/>
    <n v="188"/>
    <n v="94"/>
    <n v="39"/>
    <n v="7332"/>
    <n v="0.08"/>
    <n v="586.56000000000006"/>
    <n v="6745.44"/>
    <n v="79"/>
    <n v="6397"/>
    <n v="12"/>
    <n v="3"/>
    <x v="3"/>
    <s v="NO"/>
    <x v="0"/>
    <s v="Venta Mala"/>
  </r>
  <r>
    <n v="1555935"/>
    <x v="654"/>
    <s v="Deanra Eno"/>
    <s v="412 Brunswick St,Fitzroy"/>
    <s v="Melbourne"/>
    <s v="VIC"/>
    <x v="1"/>
    <x v="2"/>
    <s v="Medio"/>
    <s v="Alto Perma 3000 Cajones de almacenamiento apilables"/>
    <x v="0"/>
    <s v="Caja pequeña"/>
    <x v="0"/>
    <d v="2016-03-22T00:00:00"/>
    <n v="713"/>
    <n v="2098"/>
    <n v="1385"/>
    <n v="10"/>
    <n v="20980"/>
    <n v="0.01"/>
    <n v="209.8"/>
    <n v="20770.2"/>
    <n v="542"/>
    <n v="29975"/>
    <n v="21"/>
    <n v="3"/>
    <x v="3"/>
    <s v="NO"/>
    <x v="0"/>
    <s v="Venta Mala"/>
  </r>
  <r>
    <n v="1557396"/>
    <x v="739"/>
    <s v="Darrin Sayre"/>
    <s v="Sydney Fish Market, Bank Street, Sydney"/>
    <s v="Sydney"/>
    <s v="NSW"/>
    <x v="2"/>
    <x v="3"/>
    <s v="Medio"/>
    <s v="Iluminadores fluorescentes Artisan Hi-Liter EverBold Pen Style, 4/Paquete"/>
    <x v="0"/>
    <s v="Caja pequeña"/>
    <x v="0"/>
    <d v="2016-04-19T00:00:00"/>
    <n v="448"/>
    <n v="814"/>
    <n v="366"/>
    <n v="19"/>
    <n v="15466"/>
    <n v="0"/>
    <n v="0"/>
    <n v="15466"/>
    <n v="312"/>
    <n v="4244"/>
    <n v="17"/>
    <n v="4"/>
    <x v="3"/>
    <s v="NO"/>
    <x v="0"/>
    <s v="Venta Mala"/>
  </r>
  <r>
    <n v="1557762"/>
    <x v="703"/>
    <s v="Sally Knutson"/>
    <s v="Shop 1, 186-190 Church Street,Parramatta;46a Macleay Street,Potts Point"/>
    <s v="Sydney"/>
    <s v="NSW"/>
    <x v="0"/>
    <x v="4"/>
    <s v="No especificado"/>
    <s v="Fotocopiadora HFX LaserJet 3310"/>
    <x v="0"/>
    <s v="Caja pequeña"/>
    <x v="0"/>
    <d v="2016-01-04T00:00:00"/>
    <n v="37799"/>
    <n v="59999"/>
    <n v="22200"/>
    <n v="6"/>
    <n v="359994"/>
    <n v="0.09"/>
    <n v="32399.46"/>
    <n v="327594.53999999998"/>
    <n v="2449"/>
    <n v="274275"/>
    <n v="28"/>
    <n v="12"/>
    <x v="3"/>
    <s v="SI"/>
    <x v="1"/>
    <s v="Venta Mala"/>
  </r>
  <r>
    <n v="1558127"/>
    <x v="713"/>
    <s v="Lena Creighton"/>
    <s v="127 Liverpool St,Sydney"/>
    <s v="Sydney"/>
    <s v="NSW"/>
    <x v="1"/>
    <x v="7"/>
    <s v="Alto"/>
    <s v="Resaltadores estilo tanque Steady Liquid Accent"/>
    <x v="1"/>
    <s v="Caja pequeña"/>
    <x v="0"/>
    <d v="2016-01-11T00:00:00"/>
    <n v="131"/>
    <n v="284"/>
    <n v="153"/>
    <n v="20"/>
    <n v="5680"/>
    <n v="0.04"/>
    <n v="227.20000000000002"/>
    <n v="5452.8"/>
    <n v="93"/>
    <n v="6296"/>
    <n v="9"/>
    <n v="1"/>
    <x v="3"/>
    <s v="NO"/>
    <x v="0"/>
    <s v="Venta Mala"/>
  </r>
  <r>
    <n v="1558127"/>
    <x v="448"/>
    <s v="Cynthia Voltz"/>
    <s v="Westfield Miranda, 600 Kingsway,Miranda"/>
    <s v="Sydney"/>
    <s v="NSW"/>
    <x v="3"/>
    <x v="11"/>
    <s v="No especificado"/>
    <s v="Clips de carpeta de metal Smiths"/>
    <x v="1"/>
    <s v="Caja pequeña"/>
    <x v="0"/>
    <d v="2016-09-06T00:00:00"/>
    <n v="160"/>
    <n v="262"/>
    <n v="102"/>
    <n v="18"/>
    <n v="4716"/>
    <n v="0.01"/>
    <n v="47.160000000000004"/>
    <n v="4668.84"/>
    <n v="80"/>
    <n v="6247"/>
    <n v="3"/>
    <n v="9"/>
    <x v="3"/>
    <s v="NO"/>
    <x v="0"/>
    <s v="Venta Mala"/>
  </r>
  <r>
    <n v="1558127"/>
    <x v="713"/>
    <s v="Lena Creighton"/>
    <s v="96 Liverpool St,Sydney"/>
    <s v="Sydney"/>
    <s v="NSW"/>
    <x v="2"/>
    <x v="7"/>
    <s v="Alto"/>
    <s v="Resaltadores estilo tanque Steady Liquid Accent"/>
    <x v="0"/>
    <s v="Caja pequeña"/>
    <x v="0"/>
    <d v="2016-01-11T00:00:00"/>
    <n v="131"/>
    <n v="284"/>
    <n v="153"/>
    <n v="5"/>
    <n v="1420"/>
    <n v="0.08"/>
    <n v="113.60000000000001"/>
    <n v="1306.4000000000001"/>
    <n v="93"/>
    <n v="6296"/>
    <n v="9"/>
    <n v="1"/>
    <x v="3"/>
    <s v="NO"/>
    <x v="0"/>
    <s v="Venta Mala"/>
  </r>
  <r>
    <n v="1558127"/>
    <x v="713"/>
    <s v="Lena Creighton"/>
    <s v="127 Liverpool St,Sydney"/>
    <s v="Sydney"/>
    <s v="NSW"/>
    <x v="0"/>
    <x v="7"/>
    <s v="Crítico"/>
    <s v="Resaltadores estilo tanque Steady Liquid Accent"/>
    <x v="0"/>
    <s v="Caja pequeña"/>
    <x v="0"/>
    <d v="2016-01-11T00:00:00"/>
    <n v="131"/>
    <n v="284"/>
    <n v="153"/>
    <n v="28"/>
    <n v="7952"/>
    <n v="0.04"/>
    <n v="318.08"/>
    <n v="7633.92"/>
    <n v="93"/>
    <n v="6296"/>
    <n v="9"/>
    <n v="1"/>
    <x v="3"/>
    <s v="NO"/>
    <x v="0"/>
    <s v="Venta Mala"/>
  </r>
  <r>
    <n v="1558127"/>
    <x v="713"/>
    <s v="Lena Creighton"/>
    <s v="127 Liverpool St,Sydney"/>
    <s v="Sydney"/>
    <s v="NSW"/>
    <x v="2"/>
    <x v="7"/>
    <s v="Bajo"/>
    <s v="Resaltadores estilo tanque Steady Liquid Accent"/>
    <x v="0"/>
    <s v="Bolsa de envoltura"/>
    <x v="0"/>
    <d v="2016-01-11T00:00:00"/>
    <n v="131"/>
    <n v="284"/>
    <n v="153"/>
    <n v="28"/>
    <n v="7952"/>
    <n v="0.06"/>
    <n v="477.12"/>
    <n v="7474.88"/>
    <n v="93"/>
    <n v="6296"/>
    <n v="9"/>
    <n v="1"/>
    <x v="3"/>
    <s v="NO"/>
    <x v="0"/>
    <s v="Venta Mala"/>
  </r>
  <r>
    <n v="1558127"/>
    <x v="713"/>
    <s v="Lena Creighton"/>
    <s v="127 Liverpool St,Sydney"/>
    <s v="Sydney"/>
    <s v="NSW"/>
    <x v="2"/>
    <x v="7"/>
    <s v="Bajo"/>
    <s v="Resaltadores estilo tanque Steady Liquid Accent"/>
    <x v="0"/>
    <s v="Caja pequeña"/>
    <x v="0"/>
    <d v="2016-01-11T00:00:00"/>
    <n v="131"/>
    <n v="284"/>
    <n v="153"/>
    <n v="13"/>
    <n v="3692"/>
    <n v="0.01"/>
    <n v="36.92"/>
    <n v="3655.08"/>
    <n v="93"/>
    <n v="6296"/>
    <n v="9"/>
    <n v="1"/>
    <x v="3"/>
    <s v="NO"/>
    <x v="0"/>
    <s v="Venta Mala"/>
  </r>
  <r>
    <n v="1558127"/>
    <x v="713"/>
    <s v="Lena Creighton"/>
    <s v="96 Liverpool St,Sydney"/>
    <s v="Sydney"/>
    <s v="NSW"/>
    <x v="1"/>
    <x v="7"/>
    <s v="No especificado"/>
    <s v="Resaltadores estilo tanque Steady Liquid Accent"/>
    <x v="0"/>
    <s v="Caja pequeña"/>
    <x v="0"/>
    <d v="2016-01-11T00:00:00"/>
    <n v="131"/>
    <n v="284"/>
    <n v="153"/>
    <n v="30"/>
    <n v="8520"/>
    <n v="0.08"/>
    <n v="681.6"/>
    <n v="7838.4"/>
    <n v="93"/>
    <n v="6296"/>
    <n v="9"/>
    <n v="1"/>
    <x v="3"/>
    <s v="NO"/>
    <x v="0"/>
    <s v="Venta Mala"/>
  </r>
  <r>
    <n v="1558127"/>
    <x v="713"/>
    <s v="Lena Creighton"/>
    <s v="127 Liverpool St,Sydney"/>
    <s v="Sydney"/>
    <s v="NSW"/>
    <x v="2"/>
    <x v="7"/>
    <s v="Medio"/>
    <s v="Resaltadores estilo tanque Steady Liquid Accent"/>
    <x v="1"/>
    <s v="Caja grande"/>
    <x v="0"/>
    <d v="2016-01-11T00:00:00"/>
    <n v="131"/>
    <n v="284"/>
    <n v="153"/>
    <n v="10"/>
    <n v="2840"/>
    <n v="0.01"/>
    <n v="28.400000000000002"/>
    <n v="2811.6"/>
    <n v="93"/>
    <n v="6296"/>
    <n v="9"/>
    <n v="1"/>
    <x v="3"/>
    <s v="NO"/>
    <x v="0"/>
    <s v="Venta Mala"/>
  </r>
  <r>
    <n v="1558127"/>
    <x v="713"/>
    <s v="Dan Lawera "/>
    <s v="Macquarie Centre Cnr Herring Road &amp; Waterloo Road,Macquarie Park"/>
    <s v="Sydney"/>
    <s v="NSW"/>
    <x v="3"/>
    <x v="5"/>
    <s v="Crítico"/>
    <s v="Resaltadores estilo tanque Steady Liquid Accent"/>
    <x v="0"/>
    <s v="Paquete pequeño"/>
    <x v="0"/>
    <d v="2016-01-11T00:00:00"/>
    <n v="131"/>
    <n v="284"/>
    <n v="153"/>
    <n v="50"/>
    <n v="14200"/>
    <n v="0.08"/>
    <n v="1136"/>
    <n v="13064"/>
    <n v="93"/>
    <n v="6296"/>
    <n v="9"/>
    <n v="1"/>
    <x v="3"/>
    <s v="NO"/>
    <x v="0"/>
    <s v="Venta Mala"/>
  </r>
  <r>
    <n v="1558492"/>
    <x v="690"/>
    <s v="Dave Hallsten"/>
    <s v="1 John St,Waterloo"/>
    <s v="Sydney"/>
    <s v="NSW"/>
    <x v="1"/>
    <x v="13"/>
    <s v="Crítico"/>
    <s v="Carpeta Artisan Legal de 4 Anillas"/>
    <x v="0"/>
    <s v="Paquete pequeño"/>
    <x v="1"/>
    <d v="2016-01-14T00:00:00"/>
    <n v="1364"/>
    <n v="2098"/>
    <n v="734"/>
    <n v="35"/>
    <n v="73430"/>
    <n v="0.02"/>
    <n v="1468.6000000000001"/>
    <n v="71961.399999999994"/>
    <n v="149"/>
    <n v="66488"/>
    <n v="12"/>
    <n v="1"/>
    <x v="3"/>
    <s v="NO"/>
    <x v="0"/>
    <s v="Venta Mala"/>
  </r>
  <r>
    <n v="1558857"/>
    <x v="340"/>
    <s v="Cyra Reiten"/>
    <s v="Westfield 1 Anderson St,Chatswood"/>
    <s v="Sydney"/>
    <s v="NSW"/>
    <x v="3"/>
    <x v="5"/>
    <s v="Alto"/>
    <s v="Rotafolio Artesanal Carpeta de Caballete, Negro"/>
    <x v="0"/>
    <s v="Caja pequeña"/>
    <x v="0"/>
    <d v="2016-01-17T00:00:00"/>
    <n v="1388"/>
    <n v="2238"/>
    <n v="850"/>
    <n v="34"/>
    <n v="76092"/>
    <n v="7.0000000000000007E-2"/>
    <n v="5326.4400000000005"/>
    <n v="70765.56"/>
    <n v="1510"/>
    <n v="40047"/>
    <n v="17"/>
    <n v="1"/>
    <x v="3"/>
    <s v="NO"/>
    <x v="1"/>
    <s v="Venta Mala"/>
  </r>
  <r>
    <n v="1559223"/>
    <x v="681"/>
    <s v="Maria Bertelson"/>
    <s v="188 Pitt Street,Sydney"/>
    <s v="Sydney"/>
    <s v="NSW"/>
    <x v="0"/>
    <x v="0"/>
    <s v="No especificado"/>
    <s v="Libro de registro de mensajes de voz por cable"/>
    <x v="0"/>
    <s v="Bolsa de envoltura"/>
    <x v="0"/>
    <d v="2015-09-30T00:00:00"/>
    <n v="290"/>
    <n v="476"/>
    <n v="186"/>
    <n v="31"/>
    <n v="14756"/>
    <n v="0.01"/>
    <n v="147.56"/>
    <n v="14608.44"/>
    <n v="88"/>
    <n v="3646"/>
    <n v="28"/>
    <n v="9"/>
    <x v="1"/>
    <s v="NO"/>
    <x v="0"/>
    <s v="Venta Mala"/>
  </r>
  <r>
    <n v="1559223"/>
    <x v="16"/>
    <s v="Sibella Parks"/>
    <s v="180 High Street,Windsor"/>
    <s v="Melbourne"/>
    <s v="VIC"/>
    <x v="2"/>
    <x v="2"/>
    <s v="No especificado"/>
    <s v="Tijeras de acero inoxidable preferidas de Apex"/>
    <x v="1"/>
    <s v="Paquete pequeño"/>
    <x v="0"/>
    <d v="2015-05-18T00:00:00"/>
    <n v="250"/>
    <n v="568"/>
    <n v="318"/>
    <n v="25"/>
    <n v="14200"/>
    <n v="0"/>
    <n v="0"/>
    <n v="14200"/>
    <n v="360"/>
    <n v="26695"/>
    <n v="18"/>
    <n v="5"/>
    <x v="1"/>
    <s v="NO"/>
    <x v="0"/>
    <s v="Venta Mala"/>
  </r>
  <r>
    <n v="1559223"/>
    <x v="154"/>
    <s v="Raymond Fair"/>
    <s v="105 Pitt St,Sydney"/>
    <s v="Sydney"/>
    <s v="NSW"/>
    <x v="3"/>
    <x v="13"/>
    <s v="Crítico"/>
    <s v="Carpetas Angle-D con anillos de bloqueo, portaetiquetas"/>
    <x v="0"/>
    <s v="Paquete pequeño"/>
    <x v="0"/>
    <d v="2015-07-19T00:00:00"/>
    <n v="453"/>
    <n v="730"/>
    <n v="277"/>
    <n v="4"/>
    <n v="2920"/>
    <n v="0.03"/>
    <n v="87.6"/>
    <n v="2832.4"/>
    <n v="772"/>
    <n v="26695"/>
    <n v="14"/>
    <n v="7"/>
    <x v="1"/>
    <s v="NO"/>
    <x v="1"/>
    <s v="Venta Mala"/>
  </r>
  <r>
    <n v="1559588"/>
    <x v="499"/>
    <s v="Patrick ODonnell"/>
    <s v="21 Wentworth St,Parramatta"/>
    <s v="Sydney"/>
    <s v="NSW"/>
    <x v="0"/>
    <x v="6"/>
    <s v="No especificado"/>
    <s v="Sacapuntas Smiths SlimLine"/>
    <x v="0"/>
    <s v="Paquete pequeño"/>
    <x v="1"/>
    <d v="2016-01-29T00:00:00"/>
    <n v="479"/>
    <n v="1197"/>
    <n v="718"/>
    <n v="44"/>
    <n v="52668"/>
    <n v="7.0000000000000007E-2"/>
    <n v="3686.76"/>
    <n v="48981.24"/>
    <n v="581"/>
    <n v="33092"/>
    <n v="28"/>
    <n v="1"/>
    <x v="3"/>
    <s v="NO"/>
    <x v="1"/>
    <s v="Venta Mala"/>
  </r>
  <r>
    <n v="1559588"/>
    <x v="740"/>
    <s v="Chuck Clark"/>
    <s v="53-55 Liverpool St,Sydney"/>
    <s v="Sydney"/>
    <s v="NSW"/>
    <x v="1"/>
    <x v="0"/>
    <s v="Crítico"/>
    <s v="Etiquetas autoadhesivas para encuadernación con anillas"/>
    <x v="0"/>
    <s v="Caja pequeña"/>
    <x v="0"/>
    <d v="2016-06-11T00:00:00"/>
    <n v="218"/>
    <n v="352"/>
    <n v="134"/>
    <n v="8"/>
    <n v="2816"/>
    <n v="0.02"/>
    <n v="56.32"/>
    <n v="2759.68"/>
    <n v="683"/>
    <n v="2651"/>
    <n v="10"/>
    <n v="6"/>
    <x v="3"/>
    <s v="NO"/>
    <x v="1"/>
    <s v="Venta Mala"/>
  </r>
  <r>
    <n v="1559953"/>
    <x v="741"/>
    <s v="Roy Phan"/>
    <s v="506 Swan Street,Richmond"/>
    <s v="Melbourne"/>
    <s v="VIC"/>
    <x v="1"/>
    <x v="2"/>
    <s v="Medio"/>
    <s v="Teclado de acceso TechSavi"/>
    <x v="0"/>
    <s v="Bolsa de envoltura"/>
    <x v="0"/>
    <d v="2016-11-01T00:00:00"/>
    <n v="1007"/>
    <n v="1598"/>
    <n v="591"/>
    <n v="21"/>
    <n v="33558"/>
    <n v="0.06"/>
    <n v="2013.48"/>
    <n v="31544.52"/>
    <n v="400"/>
    <n v="84594"/>
    <n v="31"/>
    <n v="10"/>
    <x v="3"/>
    <s v="NO"/>
    <x v="1"/>
    <s v="Venta Mala"/>
  </r>
  <r>
    <n v="1560684"/>
    <x v="742"/>
    <s v="Nathan Gelder"/>
    <s v="223 Barkly St,St Kilda"/>
    <s v="Melbourne"/>
    <s v="VIC"/>
    <x v="2"/>
    <x v="8"/>
    <s v="Medio"/>
    <s v="TechSavi Navegador Inalámbrico Dúo"/>
    <x v="0"/>
    <s v="Bolsa de envoltura"/>
    <x v="0"/>
    <d v="2016-09-16T00:00:00"/>
    <n v="4211"/>
    <n v="8098"/>
    <n v="3887"/>
    <n v="37"/>
    <n v="299626"/>
    <n v="0.03"/>
    <n v="8988.7799999999988"/>
    <n v="290637.21999999997"/>
    <n v="718"/>
    <n v="48525"/>
    <n v="14"/>
    <n v="9"/>
    <x v="3"/>
    <s v="SI"/>
    <x v="0"/>
    <s v="Venta Mala"/>
  </r>
  <r>
    <n v="1561049"/>
    <x v="340"/>
    <s v="Cyra Reiten"/>
    <s v="Westfield 1 Anderson St,Chatswood"/>
    <s v="Sydney"/>
    <s v="NSW"/>
    <x v="1"/>
    <x v="5"/>
    <s v="Crítico"/>
    <s v="Beekin 6 Outlet Tira de Sobretensión Metálica"/>
    <x v="1"/>
    <s v="Caja mediana"/>
    <x v="0"/>
    <d v="2016-01-17T00:00:00"/>
    <n v="446"/>
    <n v="1089"/>
    <n v="643"/>
    <n v="10"/>
    <n v="10890"/>
    <n v="0"/>
    <n v="0"/>
    <n v="10890"/>
    <n v="450"/>
    <n v="26537"/>
    <n v="17"/>
    <n v="1"/>
    <x v="3"/>
    <s v="NO"/>
    <x v="1"/>
    <s v="Venta Mala"/>
  </r>
  <r>
    <n v="1561049"/>
    <x v="99"/>
    <s v="Stefania Perrino"/>
    <s v="180 High Street,Windsor"/>
    <s v="Melbourne"/>
    <s v="VIC"/>
    <x v="3"/>
    <x v="2"/>
    <s v="Bajo"/>
    <s v="Aglutinantes antiadherentes artesanales"/>
    <x v="0"/>
    <s v="Caja pequeña"/>
    <x v="0"/>
    <d v="2015-06-29T00:00:00"/>
    <n v="274"/>
    <n v="449"/>
    <n v="175"/>
    <n v="37"/>
    <n v="16613"/>
    <n v="0.09"/>
    <n v="1495.1699999999998"/>
    <n v="15117.83"/>
    <n v="149"/>
    <n v="6657"/>
    <n v="27"/>
    <n v="6"/>
    <x v="1"/>
    <s v="NO"/>
    <x v="1"/>
    <s v="Venta Mala"/>
  </r>
  <r>
    <n v="1561049"/>
    <x v="743"/>
    <s v="Monica Federle"/>
    <s v="834 Bourke St,Waterloo"/>
    <s v="Sydney"/>
    <s v="NSW"/>
    <x v="0"/>
    <x v="13"/>
    <s v="Crítico"/>
    <s v="Beekin 6 Outlet Tira de Sobretensión Metálica"/>
    <x v="0"/>
    <s v="Bolsa de envoltura"/>
    <x v="1"/>
    <d v="2016-12-24T00:00:00"/>
    <n v="446"/>
    <n v="1089"/>
    <n v="643"/>
    <n v="32"/>
    <n v="34848"/>
    <n v="0.03"/>
    <n v="1045.44"/>
    <n v="33802.559999999998"/>
    <n v="450"/>
    <n v="26858"/>
    <n v="15"/>
    <n v="12"/>
    <x v="3"/>
    <s v="NO"/>
    <x v="0"/>
    <s v="Venta Mala"/>
  </r>
  <r>
    <n v="1561779"/>
    <x v="744"/>
    <s v="Thea Hudgings"/>
    <s v="224A Gertrude St,Fitzroy"/>
    <s v="Melbourne"/>
    <s v="VIC"/>
    <x v="1"/>
    <x v="2"/>
    <s v="Medio"/>
    <s v="Teclado de acceso TechSavi"/>
    <x v="2"/>
    <s v="Paquete pequeño"/>
    <x v="0"/>
    <d v="2016-03-21T00:00:00"/>
    <n v="1007"/>
    <n v="1598"/>
    <n v="591"/>
    <n v="16"/>
    <n v="25568"/>
    <n v="0"/>
    <n v="0"/>
    <n v="25568"/>
    <n v="400"/>
    <n v="40857"/>
    <n v="20"/>
    <n v="3"/>
    <x v="3"/>
    <s v="NO"/>
    <x v="1"/>
    <s v="Venta Mala"/>
  </r>
  <r>
    <n v="1561779"/>
    <x v="40"/>
    <s v="Sue Ann Reed"/>
    <s v="501 George St,Sydney"/>
    <s v="Sydney"/>
    <s v="NSW"/>
    <x v="1"/>
    <x v="7"/>
    <s v="Crítico"/>
    <s v="Teclado TechSavi Internet Navigator"/>
    <x v="0"/>
    <s v="Caja pequeña"/>
    <x v="0"/>
    <d v="2016-01-19T00:00:00"/>
    <n v="651"/>
    <n v="3098"/>
    <n v="2447"/>
    <n v="8"/>
    <n v="24784"/>
    <n v="0.02"/>
    <n v="495.68"/>
    <n v="24288.32"/>
    <n v="650"/>
    <n v="1191355"/>
    <n v="19"/>
    <n v="1"/>
    <x v="3"/>
    <s v="NO"/>
    <x v="1"/>
    <s v="Venta Mala"/>
  </r>
  <r>
    <n v="1562145"/>
    <x v="745"/>
    <s v="Nora Price"/>
    <s v="7 Khartoum Rd,Macquarie Park"/>
    <s v="Sydney"/>
    <s v="NSW"/>
    <x v="0"/>
    <x v="11"/>
    <s v="Medio"/>
    <s v="Teclado TechSavi Internet Navigator"/>
    <x v="0"/>
    <s v="Caja pequeña"/>
    <x v="0"/>
    <d v="2016-09-19T00:00:00"/>
    <n v="651"/>
    <n v="3098"/>
    <n v="2447"/>
    <n v="16"/>
    <n v="49568"/>
    <n v="0"/>
    <n v="0"/>
    <n v="49568"/>
    <n v="650"/>
    <n v="23400"/>
    <n v="18"/>
    <n v="9"/>
    <x v="3"/>
    <s v="NO"/>
    <x v="1"/>
    <s v="Venta Mala"/>
  </r>
  <r>
    <n v="1562145"/>
    <x v="709"/>
    <s v="Ed Ludwig"/>
    <s v="221 Barkly St,St Kilda"/>
    <s v="Melbourne"/>
    <s v="VIC"/>
    <x v="1"/>
    <x v="8"/>
    <s v="No especificado"/>
    <s v="Clips de carpeta de metal Smiths"/>
    <x v="0"/>
    <s v="Caja pequeña"/>
    <x v="0"/>
    <d v="2016-08-25T00:00:00"/>
    <n v="160"/>
    <n v="262"/>
    <n v="102"/>
    <n v="20"/>
    <n v="5240"/>
    <n v="0"/>
    <n v="0"/>
    <n v="5240"/>
    <n v="80"/>
    <n v="10020"/>
    <n v="20"/>
    <n v="8"/>
    <x v="3"/>
    <s v="NO"/>
    <x v="1"/>
    <s v="Venta Mala"/>
  </r>
  <r>
    <n v="1562510"/>
    <x v="746"/>
    <s v="Clay Cheatham"/>
    <s v="7 Khartoum Rd,Macquarie Park"/>
    <s v="Sydney"/>
    <s v="NSW"/>
    <x v="1"/>
    <x v="11"/>
    <s v="Bajo"/>
    <s v="Carpetas colgantes artesanales"/>
    <x v="0"/>
    <s v="Bolsa de envoltura"/>
    <x v="1"/>
    <d v="2016-02-22T00:00:00"/>
    <n v="365"/>
    <n v="598"/>
    <n v="233"/>
    <n v="20"/>
    <n v="11960"/>
    <n v="0.09"/>
    <n v="1076.3999999999999"/>
    <n v="10883.6"/>
    <n v="149"/>
    <n v="25328"/>
    <n v="21"/>
    <n v="2"/>
    <x v="3"/>
    <s v="NO"/>
    <x v="1"/>
    <s v="Venta Mala"/>
  </r>
  <r>
    <n v="1562875"/>
    <x v="188"/>
    <s v="Matt Collister"/>
    <s v="99 Glebe Point Rd,Glebe"/>
    <s v="Sydney"/>
    <s v="NSW"/>
    <x v="1"/>
    <x v="1"/>
    <s v="Bajo"/>
    <s v="Juego de lápices de color PastelOcean"/>
    <x v="0"/>
    <s v="Bolsa de envoltura"/>
    <x v="0"/>
    <d v="2016-04-03T00:00:00"/>
    <n v="1111"/>
    <n v="1984"/>
    <n v="873"/>
    <n v="41"/>
    <n v="81344"/>
    <n v="0.03"/>
    <n v="2440.3199999999997"/>
    <n v="78903.679999999993"/>
    <n v="410"/>
    <n v="26537"/>
    <n v="2"/>
    <n v="4"/>
    <x v="3"/>
    <s v="NO"/>
    <x v="1"/>
    <s v="Venta Mala"/>
  </r>
  <r>
    <n v="1563240"/>
    <x v="117"/>
    <s v="Todd Boyes"/>
    <s v="Westfield Miranda, 600 Kingsway,Miranda"/>
    <s v="Sydney"/>
    <s v="NSW"/>
    <x v="1"/>
    <x v="11"/>
    <s v="Alto"/>
    <s v="Serie 600 sin volteo"/>
    <x v="0"/>
    <s v="Paquete pequeño"/>
    <x v="1"/>
    <d v="2014-12-29T00:00:00"/>
    <n v="1978"/>
    <n v="4599"/>
    <n v="2621"/>
    <n v="19"/>
    <n v="87381"/>
    <n v="0.08"/>
    <n v="6990.4800000000005"/>
    <n v="80390.52"/>
    <n v="499"/>
    <n v="146327"/>
    <n v="27"/>
    <n v="12"/>
    <x v="0"/>
    <s v="NO"/>
    <x v="0"/>
    <s v="Buena Venta"/>
  </r>
  <r>
    <n v="1563240"/>
    <x v="714"/>
    <s v="Dave Hallsten"/>
    <s v="1 John St,Waterloo"/>
    <s v="Sydney"/>
    <s v="NSW"/>
    <x v="1"/>
    <x v="13"/>
    <s v="Bajo"/>
    <s v="Postes de encuadernación"/>
    <x v="0"/>
    <s v="Bolsa de envoltura"/>
    <x v="0"/>
    <d v="2016-08-20T00:00:00"/>
    <n v="350"/>
    <n v="574"/>
    <n v="224"/>
    <n v="33"/>
    <n v="18942"/>
    <n v="7.0000000000000007E-2"/>
    <n v="1325.94"/>
    <n v="17616.060000000001"/>
    <n v="501"/>
    <n v="23420"/>
    <n v="15"/>
    <n v="8"/>
    <x v="3"/>
    <s v="NO"/>
    <x v="0"/>
    <s v="Venta Mala"/>
  </r>
  <r>
    <n v="1563240"/>
    <x v="21"/>
    <s v="Nathan Mautz"/>
    <s v="412 Brunswick St,Fitzroy"/>
    <s v="Melbourne"/>
    <s v="VIC"/>
    <x v="2"/>
    <x v="2"/>
    <s v="Bajo"/>
    <s v="Fotocopiadora HFX LaserJet 3310"/>
    <x v="0"/>
    <s v="Bolsa de envoltura"/>
    <x v="0"/>
    <d v="2014-06-05T00:00:00"/>
    <n v="37799"/>
    <n v="59999"/>
    <n v="22200"/>
    <n v="29"/>
    <n v="1739971"/>
    <n v="7.0000000000000007E-2"/>
    <n v="121797.97000000002"/>
    <n v="1618173.03"/>
    <n v="2449"/>
    <n v="719414"/>
    <n v="4"/>
    <n v="6"/>
    <x v="0"/>
    <s v="SI"/>
    <x v="0"/>
    <s v="Buena Venta"/>
  </r>
  <r>
    <n v="1564701"/>
    <x v="747"/>
    <s v="Bryan Spruell"/>
    <s v="1 John Street,Waterloo"/>
    <s v="Sydney"/>
    <s v="NSW"/>
    <x v="3"/>
    <x v="13"/>
    <s v="Bajo"/>
    <s v="Juego de lápices de dibujo Pizazz"/>
    <x v="1"/>
    <s v="Caja pequeña"/>
    <x v="0"/>
    <d v="2016-01-31T00:00:00"/>
    <n v="153"/>
    <n v="278"/>
    <n v="125"/>
    <n v="14"/>
    <n v="3892"/>
    <n v="0.03"/>
    <n v="116.75999999999999"/>
    <n v="3775.24"/>
    <n v="134"/>
    <n v="10698"/>
    <n v="29"/>
    <n v="1"/>
    <x v="3"/>
    <s v="NO"/>
    <x v="0"/>
    <s v="Venta Mala"/>
  </r>
  <r>
    <n v="1564701"/>
    <x v="747"/>
    <s v="Bryan Spruell"/>
    <s v="1 John Street,Waterloo"/>
    <s v="Sydney"/>
    <s v="NSW"/>
    <x v="1"/>
    <x v="13"/>
    <s v="Medio"/>
    <s v="Juego de lápices de dibujo Pizazz"/>
    <x v="1"/>
    <s v="Caja mediana"/>
    <x v="0"/>
    <d v="2016-01-31T00:00:00"/>
    <n v="153"/>
    <n v="278"/>
    <n v="125"/>
    <n v="25"/>
    <n v="6950"/>
    <n v="0.05"/>
    <n v="347.5"/>
    <n v="6602.5"/>
    <n v="134"/>
    <n v="10698"/>
    <n v="29"/>
    <n v="1"/>
    <x v="3"/>
    <s v="NO"/>
    <x v="0"/>
    <s v="Venta Mala"/>
  </r>
  <r>
    <n v="1564701"/>
    <x v="748"/>
    <s v="Quincy Jones"/>
    <s v="Shop 3/144 Waterloo Road,Greenacre"/>
    <s v="Sydney"/>
    <s v="NSW"/>
    <x v="1"/>
    <x v="7"/>
    <s v="Medio"/>
    <s v="Lápices de colores DrawIt, juego de 48 colores"/>
    <x v="2"/>
    <s v="Caja grande"/>
    <x v="0"/>
    <d v="2016-05-08T00:00:00"/>
    <n v="2156"/>
    <n v="3655"/>
    <n v="1499"/>
    <n v="20"/>
    <n v="73100"/>
    <n v="0.05"/>
    <n v="3655"/>
    <n v="69445"/>
    <n v="1389"/>
    <n v="19490"/>
    <n v="8"/>
    <n v="5"/>
    <x v="3"/>
    <s v="NO"/>
    <x v="0"/>
    <s v="Venta Mala"/>
  </r>
  <r>
    <n v="1564701"/>
    <x v="233"/>
    <s v="Cindy Chapman"/>
    <s v="53-55 Liverpool St,Sydney"/>
    <s v="Sydney"/>
    <s v="NSW"/>
    <x v="3"/>
    <x v="0"/>
    <s v="Bajo"/>
    <s v="Libro de registro de mensajes de voz por cable"/>
    <x v="1"/>
    <s v="Caja grande"/>
    <x v="0"/>
    <d v="2016-04-24T00:00:00"/>
    <n v="290"/>
    <n v="476"/>
    <n v="186"/>
    <n v="16"/>
    <n v="7616"/>
    <n v="0"/>
    <n v="0"/>
    <n v="7616"/>
    <n v="88"/>
    <n v="4693"/>
    <n v="23"/>
    <n v="4"/>
    <x v="3"/>
    <s v="NO"/>
    <x v="1"/>
    <s v="Venta Mala"/>
  </r>
  <r>
    <n v="1564701"/>
    <x v="749"/>
    <s v="Brian DeCherney"/>
    <s v="523 King St,Newtown"/>
    <s v="Sydney"/>
    <s v="NSW"/>
    <x v="0"/>
    <x v="6"/>
    <s v="Bajo"/>
    <s v="Juego de lápices de dibujo Pizazz"/>
    <x v="0"/>
    <s v="Caja pequeña"/>
    <x v="0"/>
    <d v="2016-07-01T00:00:00"/>
    <n v="153"/>
    <n v="278"/>
    <n v="125"/>
    <n v="26"/>
    <n v="7228"/>
    <n v="0.03"/>
    <n v="216.84"/>
    <n v="7011.16"/>
    <n v="134"/>
    <n v="10698"/>
    <n v="29"/>
    <n v="6"/>
    <x v="3"/>
    <s v="NO"/>
    <x v="1"/>
    <s v="Venta Mala"/>
  </r>
  <r>
    <n v="1564701"/>
    <x v="750"/>
    <s v="Saphhira Shifley"/>
    <s v="Westfield Miranda, 600 Kingsway,Miranda"/>
    <s v="Sydney"/>
    <s v="NSW"/>
    <x v="0"/>
    <x v="11"/>
    <s v="Bajo"/>
    <s v="Fotocopiadora HFX LaserJet 3310"/>
    <x v="0"/>
    <s v="Caja pequeña"/>
    <x v="0"/>
    <d v="2016-11-19T00:00:00"/>
    <n v="37799"/>
    <n v="59999"/>
    <n v="22200"/>
    <n v="41"/>
    <n v="2459959"/>
    <n v="0.04"/>
    <n v="98398.36"/>
    <n v="2361560.64"/>
    <n v="2449"/>
    <n v="190527"/>
    <n v="17"/>
    <n v="11"/>
    <x v="3"/>
    <s v="SI"/>
    <x v="0"/>
    <s v="Buena Venta"/>
  </r>
  <r>
    <n v="1564701"/>
    <x v="271"/>
    <s v="Toby Knight"/>
    <s v="Crown Complex,Southbank"/>
    <s v="Melbourne"/>
    <s v="VIC"/>
    <x v="1"/>
    <x v="8"/>
    <s v="Alto"/>
    <s v="Lámpara de trabajo polarizada 3Max con brazo de sujeción, gris claro"/>
    <x v="0"/>
    <s v="Paquete pequeño"/>
    <x v="0"/>
    <d v="2013-11-25T00:00:00"/>
    <n v="5616"/>
    <n v="13698"/>
    <n v="8082"/>
    <n v="11"/>
    <n v="150678"/>
    <n v="0.03"/>
    <n v="4520.34"/>
    <n v="146157.66"/>
    <n v="2449"/>
    <n v="44925"/>
    <n v="23"/>
    <n v="11"/>
    <x v="2"/>
    <s v="SI"/>
    <x v="0"/>
    <s v="Venta Mala"/>
  </r>
  <r>
    <n v="1564701"/>
    <x v="488"/>
    <s v="Robert Marley"/>
    <s v="211/25-29 Dixon St,Haymarket"/>
    <s v="Sydney"/>
    <s v="NSW"/>
    <x v="1"/>
    <x v="11"/>
    <s v="Crítico"/>
    <s v="Hojas de notas sin acolchado"/>
    <x v="0"/>
    <s v="Bolsa de envoltura"/>
    <x v="0"/>
    <d v="2016-03-07T00:00:00"/>
    <n v="259"/>
    <n v="398"/>
    <n v="139"/>
    <n v="16"/>
    <n v="6368"/>
    <n v="0.09"/>
    <n v="573.12"/>
    <n v="5794.88"/>
    <n v="297"/>
    <n v="4632"/>
    <n v="6"/>
    <n v="3"/>
    <x v="3"/>
    <s v="NO"/>
    <x v="0"/>
    <s v="Venta Mala"/>
  </r>
  <r>
    <n v="1564701"/>
    <x v="751"/>
    <s v="Anthony Rawles"/>
    <s v="Shop 1, 186-190 Church Street,Parramatta;46a Macleay Street,Potts Point"/>
    <s v="Sydney"/>
    <s v="NSW"/>
    <x v="3"/>
    <x v="4"/>
    <s v="Alto"/>
    <s v="Juego de lápices de dibujo Pizazz"/>
    <x v="0"/>
    <s v="Caja pequeña"/>
    <x v="0"/>
    <d v="2016-12-05T00:00:00"/>
    <n v="153"/>
    <n v="278"/>
    <n v="125"/>
    <n v="3"/>
    <n v="834"/>
    <n v="0"/>
    <n v="0"/>
    <n v="834"/>
    <n v="134"/>
    <n v="10698"/>
    <n v="3"/>
    <n v="12"/>
    <x v="3"/>
    <s v="NO"/>
    <x v="1"/>
    <s v="Venta Mala"/>
  </r>
  <r>
    <n v="1565067"/>
    <x v="736"/>
    <s v="Shahid Sharia Bard"/>
    <s v="3/219 Canley Vale Road,Canley Heights"/>
    <s v="Sydney"/>
    <s v="NSW"/>
    <x v="3"/>
    <x v="4"/>
    <s v="No especificado"/>
    <s v="Resaltadores de acento principales constantes"/>
    <x v="0"/>
    <s v="Bolsa de envoltura"/>
    <x v="0"/>
    <d v="2016-11-04T00:00:00"/>
    <n v="375"/>
    <n v="708"/>
    <n v="333"/>
    <n v="38"/>
    <n v="26904"/>
    <n v="0"/>
    <n v="0"/>
    <n v="26904"/>
    <n v="235"/>
    <n v="22184"/>
    <n v="3"/>
    <n v="11"/>
    <x v="3"/>
    <s v="NO"/>
    <x v="1"/>
    <s v="Venta Mala"/>
  </r>
  <r>
    <n v="1565432"/>
    <x v="40"/>
    <s v="Sue Ann Reed"/>
    <s v="302 George St,Sydney"/>
    <s v="Melbourne"/>
    <s v="VIC"/>
    <x v="2"/>
    <x v="2"/>
    <s v="Alto"/>
    <s v="UGen Ultra Profes"/>
    <x v="0"/>
    <s v="Caja pequeña"/>
    <x v="0"/>
    <d v="2016-01-19T00:00:00"/>
    <n v="219"/>
    <n v="352"/>
    <n v="134"/>
    <n v="40"/>
    <n v="14080"/>
    <n v="0.03"/>
    <n v="422.4"/>
    <n v="13657.6"/>
    <n v="683"/>
    <n v="1191355"/>
    <n v="19"/>
    <n v="1"/>
    <x v="3"/>
    <s v="NO"/>
    <x v="1"/>
    <s v="Venta Mala"/>
  </r>
  <r>
    <n v="1565432"/>
    <x v="324"/>
    <s v="Eric Barreto"/>
    <s v="359 Crown Street,Surry Hills"/>
    <s v="Sydney"/>
    <s v="NSW"/>
    <x v="0"/>
    <x v="3"/>
    <s v="Medio"/>
    <s v="Refuerzos artesanales para páginas perforadas"/>
    <x v="0"/>
    <s v="Caja pequeña"/>
    <x v="0"/>
    <d v="2016-05-21T00:00:00"/>
    <n v="119"/>
    <n v="198"/>
    <n v="79"/>
    <n v="26"/>
    <n v="5148"/>
    <n v="0.03"/>
    <n v="154.44"/>
    <n v="4993.5600000000004"/>
    <n v="477"/>
    <n v="2687"/>
    <n v="21"/>
    <n v="5"/>
    <x v="3"/>
    <s v="NO"/>
    <x v="1"/>
    <s v="Venta Mala"/>
  </r>
  <r>
    <n v="1565432"/>
    <x v="752"/>
    <s v="John Lee"/>
    <s v="180 High Street,Windsor"/>
    <s v="Melbourne"/>
    <s v="VIC"/>
    <x v="0"/>
    <x v="2"/>
    <s v="Crítico"/>
    <s v="Beekin 6 Outlet Tira de Sobretensión Metálica"/>
    <x v="0"/>
    <s v="Caja pequeña"/>
    <x v="0"/>
    <d v="2016-06-10T00:00:00"/>
    <n v="446"/>
    <n v="1089"/>
    <n v="643"/>
    <n v="45"/>
    <n v="49005"/>
    <n v="0"/>
    <n v="0"/>
    <n v="49005"/>
    <n v="450"/>
    <n v="25186"/>
    <n v="8"/>
    <n v="6"/>
    <x v="3"/>
    <s v="NO"/>
    <x v="1"/>
    <s v="Venta Mala"/>
  </r>
  <r>
    <n v="1565432"/>
    <x v="177"/>
    <s v="George Zrebassa"/>
    <s v="73 MacLeay St,Potts Point"/>
    <s v="Sydney"/>
    <s v="NSW"/>
    <x v="0"/>
    <x v="1"/>
    <s v="Alto"/>
    <s v="Lengüetas de plástico reposicionables imprimibles artesanalmente"/>
    <x v="0"/>
    <s v="Caja pequeña"/>
    <x v="0"/>
    <d v="2013-07-17T00:00:00"/>
    <n v="533"/>
    <n v="860"/>
    <n v="327"/>
    <n v="30"/>
    <n v="25800"/>
    <n v="0.03"/>
    <n v="774"/>
    <n v="25026"/>
    <n v="619"/>
    <n v="2687"/>
    <n v="16"/>
    <n v="7"/>
    <x v="2"/>
    <s v="NO"/>
    <x v="0"/>
    <s v="Venta Mala"/>
  </r>
  <r>
    <n v="1565432"/>
    <x v="741"/>
    <s v="Roy Phan"/>
    <s v="506 Swan Street,Richmond"/>
    <s v="Melbourne"/>
    <s v="VIC"/>
    <x v="0"/>
    <x v="2"/>
    <s v="No especificado"/>
    <s v="Encuadernadores de polietileno de anillo redondo artesanal"/>
    <x v="0"/>
    <s v="Bolsa de envoltura"/>
    <x v="1"/>
    <d v="2016-11-01T00:00:00"/>
    <n v="182"/>
    <n v="284"/>
    <n v="102"/>
    <n v="49"/>
    <n v="13916"/>
    <n v="0.08"/>
    <n v="1113.28"/>
    <n v="12802.72"/>
    <n v="544"/>
    <n v="2687"/>
    <n v="31"/>
    <n v="10"/>
    <x v="3"/>
    <s v="NO"/>
    <x v="1"/>
    <s v="Venta Mala"/>
  </r>
  <r>
    <n v="1565432"/>
    <x v="753"/>
    <s v="Harold Dahlen"/>
    <s v="53-55 Liverpool St,Sydney"/>
    <s v="Sydney"/>
    <s v="NSW"/>
    <x v="3"/>
    <x v="0"/>
    <s v="Medio"/>
    <s v="Refuerzos artesanales para páginas perforadas"/>
    <x v="0"/>
    <s v="Bolsa de envoltura"/>
    <x v="1"/>
    <d v="2016-06-27T00:00:00"/>
    <n v="119"/>
    <n v="198"/>
    <n v="79"/>
    <n v="23"/>
    <n v="4554"/>
    <n v="0.05"/>
    <n v="227.70000000000002"/>
    <n v="4326.3"/>
    <n v="477"/>
    <n v="2687"/>
    <n v="23"/>
    <n v="6"/>
    <x v="3"/>
    <s v="NO"/>
    <x v="1"/>
    <s v="Venta Mala"/>
  </r>
  <r>
    <n v="1565432"/>
    <x v="658"/>
    <s v="Deirdre Greer"/>
    <s v="33/4 Barangaroo Avenue,Sydney"/>
    <s v="Sydney"/>
    <s v="NSW"/>
    <x v="0"/>
    <x v="1"/>
    <s v="Medio"/>
    <s v="Calculadora científica HFX 6S"/>
    <x v="0"/>
    <s v="Caja pequeña"/>
    <x v="0"/>
    <d v="2016-04-03T00:00:00"/>
    <n v="792"/>
    <n v="1299"/>
    <n v="507"/>
    <n v="30"/>
    <n v="38970"/>
    <n v="0.02"/>
    <n v="779.4"/>
    <n v="38190.6"/>
    <n v="944"/>
    <n v="1193722"/>
    <n v="27"/>
    <n v="3"/>
    <x v="3"/>
    <s v="NO"/>
    <x v="0"/>
    <s v="Buena Venta"/>
  </r>
  <r>
    <n v="1565432"/>
    <x v="499"/>
    <s v="Noel Staavos"/>
    <s v="85-113 Dunning Ave,Roseberry"/>
    <s v="Sydney"/>
    <s v="NSW"/>
    <x v="1"/>
    <x v="4"/>
    <s v="Bajo"/>
    <s v="Encuadernadores de polietileno de anillo redondo artesanal"/>
    <x v="0"/>
    <s v="Bolsa de envoltura"/>
    <x v="0"/>
    <d v="2016-01-30T00:00:00"/>
    <n v="182"/>
    <n v="284"/>
    <n v="102"/>
    <n v="46"/>
    <n v="13064"/>
    <n v="0.04"/>
    <n v="522.56000000000006"/>
    <n v="12541.44"/>
    <n v="544"/>
    <n v="2687"/>
    <n v="28"/>
    <n v="1"/>
    <x v="3"/>
    <s v="NO"/>
    <x v="0"/>
    <s v="Venta Mala"/>
  </r>
  <r>
    <n v="1565797"/>
    <x v="754"/>
    <s v="Carol Darley"/>
    <s v="Crown Complex,Southbank"/>
    <s v="Melbourne"/>
    <s v="VIC"/>
    <x v="1"/>
    <x v="2"/>
    <s v="No especificado"/>
    <s v="Carpetas Angle-D con anillos de bloqueo, portaetiquetas"/>
    <x v="0"/>
    <s v="Bolsa de envoltura"/>
    <x v="1"/>
    <d v="2016-03-18T00:00:00"/>
    <n v="453"/>
    <n v="730"/>
    <n v="277"/>
    <n v="5"/>
    <n v="3650"/>
    <n v="0.09"/>
    <n v="328.5"/>
    <n v="3321.5"/>
    <n v="772"/>
    <n v="60020"/>
    <n v="17"/>
    <n v="3"/>
    <x v="3"/>
    <s v="NO"/>
    <x v="1"/>
    <s v="Venta Mala"/>
  </r>
  <r>
    <n v="1565797"/>
    <x v="258"/>
    <s v="Michael Oakman"/>
    <s v="8 Rankins Lane ,Melbourne"/>
    <s v="Melbourne"/>
    <s v="VIC"/>
    <x v="3"/>
    <x v="2"/>
    <s v="Alto"/>
    <s v="Conjunto óptico ultra inalámbrico UGen"/>
    <x v="1"/>
    <s v="Caja grande"/>
    <x v="0"/>
    <d v="2015-08-01T00:00:00"/>
    <n v="5452"/>
    <n v="10097"/>
    <n v="4645"/>
    <n v="20"/>
    <n v="201940"/>
    <n v="7.0000000000000007E-2"/>
    <n v="14135.800000000001"/>
    <n v="187804.2"/>
    <n v="718"/>
    <n v="440252"/>
    <n v="27"/>
    <n v="7"/>
    <x v="1"/>
    <s v="SI"/>
    <x v="1"/>
    <s v="Venta Mala"/>
  </r>
  <r>
    <n v="1565797"/>
    <x v="656"/>
    <s v="Darrin Martin"/>
    <s v="221 Barkly St,St Kilda"/>
    <s v="Melbourne"/>
    <s v="VIC"/>
    <x v="3"/>
    <x v="8"/>
    <s v="Bajo"/>
    <s v="Smiths Premium Papel de computadora brillante de 1 parte en blanco"/>
    <x v="1"/>
    <s v="Caja pequeña"/>
    <x v="0"/>
    <d v="2016-02-05T00:00:00"/>
    <n v="1239"/>
    <n v="1998"/>
    <n v="759"/>
    <n v="29"/>
    <n v="57942"/>
    <n v="0.04"/>
    <n v="2317.6799999999998"/>
    <n v="55624.32"/>
    <n v="577"/>
    <n v="23420"/>
    <n v="3"/>
    <n v="2"/>
    <x v="3"/>
    <s v="NO"/>
    <x v="0"/>
    <s v="Venta Mala"/>
  </r>
  <r>
    <n v="1565797"/>
    <x v="656"/>
    <s v="Darrin Martin"/>
    <s v="222 Barkly St,St Kilda"/>
    <s v="Melbourne"/>
    <s v="VIC"/>
    <x v="1"/>
    <x v="8"/>
    <s v="Medio"/>
    <s v="Archivo Smiths Caddy"/>
    <x v="0"/>
    <s v="Caja pequeña"/>
    <x v="0"/>
    <d v="2016-02-05T00:00:00"/>
    <n v="403"/>
    <n v="938"/>
    <n v="535"/>
    <n v="39"/>
    <n v="36582"/>
    <n v="0.04"/>
    <n v="1463.28"/>
    <n v="35118.720000000001"/>
    <n v="728"/>
    <n v="23425"/>
    <n v="3"/>
    <n v="2"/>
    <x v="3"/>
    <s v="NO"/>
    <x v="0"/>
    <s v="Venta Mala"/>
  </r>
  <r>
    <n v="1565797"/>
    <x v="656"/>
    <s v="Darrin Martin"/>
    <s v="221 Barkly St,St Kilda"/>
    <s v="Melbourne"/>
    <s v="VIC"/>
    <x v="1"/>
    <x v="8"/>
    <s v="Alto"/>
    <s v="Clips de carpeta de metal Smiths Bulk Pack"/>
    <x v="0"/>
    <s v="Caja pequeña"/>
    <x v="0"/>
    <d v="2016-02-05T00:00:00"/>
    <n v="395"/>
    <n v="608"/>
    <n v="213"/>
    <n v="25"/>
    <n v="15200"/>
    <n v="0.03"/>
    <n v="456"/>
    <n v="14744"/>
    <n v="182"/>
    <n v="23420"/>
    <n v="3"/>
    <n v="2"/>
    <x v="3"/>
    <s v="NO"/>
    <x v="0"/>
    <s v="Venta Mala"/>
  </r>
  <r>
    <n v="1565797"/>
    <x v="699"/>
    <s v="Patrick Gardner"/>
    <s v="224A Gertrude St,Fitzroy"/>
    <s v="Melbourne"/>
    <s v="VIC"/>
    <x v="2"/>
    <x v="2"/>
    <s v="No especificado"/>
    <s v="Clips de carpeta de metal Smiths Bulk Pack"/>
    <x v="0"/>
    <s v="Caja pequeña"/>
    <x v="0"/>
    <d v="2016-02-02T00:00:00"/>
    <n v="395"/>
    <n v="608"/>
    <n v="213"/>
    <n v="6"/>
    <n v="3648"/>
    <n v="0.02"/>
    <n v="72.960000000000008"/>
    <n v="3575.04"/>
    <n v="182"/>
    <n v="23420"/>
    <n v="1"/>
    <n v="2"/>
    <x v="3"/>
    <s v="NO"/>
    <x v="0"/>
    <s v="Venta Mala"/>
  </r>
  <r>
    <n v="1566162"/>
    <x v="499"/>
    <s v="Noel Staavos"/>
    <s v="85-113 Dunning Ave,Roseberry"/>
    <s v="Sydney"/>
    <s v="NSW"/>
    <x v="0"/>
    <x v="4"/>
    <s v="Medio"/>
    <s v="Postes de encuadernación"/>
    <x v="0"/>
    <s v="Caja pequeña"/>
    <x v="0"/>
    <d v="2016-01-30T00:00:00"/>
    <n v="350"/>
    <n v="574"/>
    <n v="224"/>
    <n v="10"/>
    <n v="5740"/>
    <n v="0.08"/>
    <n v="459.2"/>
    <n v="5280.8"/>
    <n v="501"/>
    <n v="14983"/>
    <n v="28"/>
    <n v="1"/>
    <x v="3"/>
    <s v="NO"/>
    <x v="0"/>
    <s v="Venta Mala"/>
  </r>
  <r>
    <n v="1566162"/>
    <x v="755"/>
    <s v="Dean Percer"/>
    <s v="221 Barkly St,St Kilda"/>
    <s v="Melbourne"/>
    <s v="VIC"/>
    <x v="1"/>
    <x v="8"/>
    <s v="Alto"/>
    <s v="TechSavi Dúo Inalámbrico Elite"/>
    <x v="0"/>
    <s v="Caja pequeña"/>
    <x v="0"/>
    <d v="2016-08-04T00:00:00"/>
    <n v="6059"/>
    <n v="10098"/>
    <n v="4039"/>
    <n v="13"/>
    <n v="131274"/>
    <n v="0.03"/>
    <n v="3938.22"/>
    <n v="127335.78"/>
    <n v="718"/>
    <n v="105577"/>
    <n v="2"/>
    <n v="8"/>
    <x v="3"/>
    <s v="SI"/>
    <x v="0"/>
    <s v="Buena Venta"/>
  </r>
  <r>
    <n v="1566528"/>
    <x v="69"/>
    <s v="Chad McGuire"/>
    <s v="73 MacLeay St,Potts Point"/>
    <s v="Sydney"/>
    <s v="NSW"/>
    <x v="2"/>
    <x v="1"/>
    <s v="No especificado"/>
    <s v="Smiths Bulldog Clip"/>
    <x v="0"/>
    <s v="Caja pequeña"/>
    <x v="1"/>
    <d v="2015-05-02T00:00:00"/>
    <n v="231"/>
    <n v="378"/>
    <n v="147"/>
    <n v="9"/>
    <n v="3402"/>
    <n v="0"/>
    <n v="0"/>
    <n v="3402"/>
    <n v="71"/>
    <n v="26482"/>
    <n v="1"/>
    <n v="5"/>
    <x v="1"/>
    <s v="NO"/>
    <x v="1"/>
    <s v="Venta Mala"/>
  </r>
  <r>
    <n v="1566528"/>
    <x v="756"/>
    <s v="Michael Stewart"/>
    <s v="531 King St,Newtown"/>
    <s v="Sydney"/>
    <s v="NSW"/>
    <x v="3"/>
    <x v="4"/>
    <s v="Alto"/>
    <s v="Conjunto óptico ultra inalámbrico UGen"/>
    <x v="1"/>
    <s v="Paquete pequeño"/>
    <x v="0"/>
    <d v="2016-08-04T00:00:00"/>
    <n v="5452"/>
    <n v="10097"/>
    <n v="4645"/>
    <n v="46"/>
    <n v="464462"/>
    <n v="0.06"/>
    <n v="27867.719999999998"/>
    <n v="436594.28"/>
    <n v="718"/>
    <n v="149467"/>
    <n v="3"/>
    <n v="8"/>
    <x v="3"/>
    <s v="SI"/>
    <x v="1"/>
    <s v="Venta Mala"/>
  </r>
  <r>
    <n v="1566893"/>
    <x v="757"/>
    <s v="Shahid Hopkins"/>
    <s v="438 Victoria Avenue,Chatswood"/>
    <s v="Sydney"/>
    <s v="NSW"/>
    <x v="1"/>
    <x v="1"/>
    <s v="No especificado"/>
    <s v="Teclado de acceso TechSavi"/>
    <x v="0"/>
    <s v="Caja pequeña"/>
    <x v="0"/>
    <d v="2015-11-24T00:00:00"/>
    <n v="1007"/>
    <n v="1598"/>
    <n v="591"/>
    <n v="39"/>
    <n v="62322"/>
    <n v="0.03"/>
    <n v="1869.6599999999999"/>
    <n v="60452.34"/>
    <n v="400"/>
    <n v="10059"/>
    <n v="17"/>
    <n v="11"/>
    <x v="1"/>
    <s v="NO"/>
    <x v="0"/>
    <s v="Venta Mala"/>
  </r>
  <r>
    <n v="1566893"/>
    <x v="661"/>
    <s v="Dan Campbell"/>
    <s v="1/173-179 Bronte Rd,Waverley"/>
    <s v="Sydney"/>
    <s v="NSW"/>
    <x v="2"/>
    <x v="9"/>
    <s v="Bajo"/>
    <s v="Palitos de tiza sin polvo Pizazz"/>
    <x v="0"/>
    <s v="Caja pequeña"/>
    <x v="0"/>
    <d v="2016-11-12T00:00:00"/>
    <n v="109"/>
    <n v="168"/>
    <n v="59"/>
    <n v="32"/>
    <n v="5376"/>
    <n v="0.01"/>
    <n v="53.76"/>
    <n v="5322.24"/>
    <n v="100"/>
    <n v="3539"/>
    <n v="12"/>
    <n v="11"/>
    <x v="3"/>
    <s v="NO"/>
    <x v="0"/>
    <s v="Venta Mala"/>
  </r>
  <r>
    <n v="1566893"/>
    <x v="758"/>
    <s v="Linda Southworth"/>
    <s v="359 Crown Street,Surry Hills"/>
    <s v="Sydney"/>
    <s v="NSW"/>
    <x v="1"/>
    <x v="3"/>
    <s v="Alto"/>
    <s v="Lápices de colores DrawIt, juego de 48 colores"/>
    <x v="0"/>
    <s v="Caja pequeña"/>
    <x v="0"/>
    <d v="2016-02-16T00:00:00"/>
    <n v="2156"/>
    <n v="3655"/>
    <n v="1499"/>
    <n v="25"/>
    <n v="91375"/>
    <n v="0.02"/>
    <n v="1827.5"/>
    <n v="89547.5"/>
    <n v="1389"/>
    <n v="23100"/>
    <n v="9"/>
    <n v="2"/>
    <x v="3"/>
    <s v="NO"/>
    <x v="1"/>
    <s v="Venta Mala"/>
  </r>
  <r>
    <n v="1566893"/>
    <x v="428"/>
    <s v="Kelly Williams"/>
    <s v="499-501 Lygon Street,Carlton North"/>
    <s v="Melbourne"/>
    <s v="VIC"/>
    <x v="0"/>
    <x v="8"/>
    <s v="Alto"/>
    <s v="Lápices de colores DrawIt, juego de 48 colores"/>
    <x v="1"/>
    <s v="Tambor Jumbo"/>
    <x v="2"/>
    <d v="2016-08-25T00:00:00"/>
    <n v="2156"/>
    <n v="3655"/>
    <n v="1499"/>
    <n v="44"/>
    <n v="160820"/>
    <n v="0.03"/>
    <n v="4824.5999999999995"/>
    <n v="155995.4"/>
    <n v="1389"/>
    <n v="23100"/>
    <n v="24"/>
    <n v="8"/>
    <x v="3"/>
    <s v="SI"/>
    <x v="0"/>
    <s v="Venta Mala"/>
  </r>
  <r>
    <n v="1566893"/>
    <x v="759"/>
    <s v="Ed Braxton"/>
    <s v="499-501 Lygon Street,Carlton North"/>
    <s v="Melbourne"/>
    <s v="VIC"/>
    <x v="3"/>
    <x v="8"/>
    <s v="No especificado"/>
    <s v="Lápices de colores DrawIt"/>
    <x v="0"/>
    <s v="Bolsa de envoltura"/>
    <x v="0"/>
    <d v="2016-02-09T00:00:00"/>
    <n v="437"/>
    <n v="911"/>
    <n v="474"/>
    <n v="38"/>
    <n v="34618"/>
    <n v="0"/>
    <n v="0"/>
    <n v="34618"/>
    <n v="225"/>
    <n v="23100"/>
    <n v="8"/>
    <n v="2"/>
    <x v="3"/>
    <s v="NO"/>
    <x v="1"/>
    <s v="Venta Mala"/>
  </r>
  <r>
    <n v="1566893"/>
    <x v="353"/>
    <s v="Matt Collister"/>
    <s v="99 Glebe Point Rd,Glebe"/>
    <s v="Sydney"/>
    <s v="NSW"/>
    <x v="3"/>
    <x v="1"/>
    <s v="Alto"/>
    <s v="Lápices de colores DrawIt, juego de 48 colores"/>
    <x v="1"/>
    <s v="Caja pequeña"/>
    <x v="0"/>
    <d v="2016-01-01T00:00:00"/>
    <n v="2156"/>
    <n v="3655"/>
    <n v="1499"/>
    <n v="37"/>
    <n v="135235"/>
    <n v="0.01"/>
    <n v="1352.3500000000001"/>
    <n v="133882.65"/>
    <n v="1389"/>
    <n v="23100"/>
    <n v="31"/>
    <n v="12"/>
    <x v="1"/>
    <s v="SI"/>
    <x v="1"/>
    <s v="Venta Mala"/>
  </r>
  <r>
    <n v="1566893"/>
    <x v="372"/>
    <s v="Denny Joy"/>
    <s v="99 Lygon Street,East Brunswick"/>
    <s v="Melbourne"/>
    <s v="VIC"/>
    <x v="2"/>
    <x v="2"/>
    <s v="Crítico"/>
    <s v="Lápices de colores DrawIt, juego de 48 colores"/>
    <x v="0"/>
    <s v="Bolsa de envoltura"/>
    <x v="0"/>
    <d v="2016-04-15T00:00:00"/>
    <n v="2156"/>
    <n v="3655"/>
    <n v="1499"/>
    <n v="17"/>
    <n v="62135"/>
    <n v="0.03"/>
    <n v="1864.05"/>
    <n v="60270.95"/>
    <n v="1389"/>
    <n v="23100"/>
    <n v="13"/>
    <n v="4"/>
    <x v="3"/>
    <s v="NO"/>
    <x v="1"/>
    <s v="Venta Mala"/>
  </r>
  <r>
    <n v="1566893"/>
    <x v="760"/>
    <s v="Emily Grady"/>
    <s v="359 Crown Street,Surry Hills"/>
    <s v="Sydney"/>
    <s v="NSW"/>
    <x v="0"/>
    <x v="3"/>
    <s v="Bajo"/>
    <s v="Lápices de colores DrawIt, juego de 48 colores"/>
    <x v="0"/>
    <s v="Bolsa de envoltura"/>
    <x v="0"/>
    <d v="2016-08-20T00:00:00"/>
    <n v="2156"/>
    <n v="3655"/>
    <n v="1499"/>
    <n v="47"/>
    <n v="171785"/>
    <n v="7.0000000000000007E-2"/>
    <n v="12024.95"/>
    <n v="159760.04999999999"/>
    <n v="1389"/>
    <n v="23100"/>
    <n v="18"/>
    <n v="8"/>
    <x v="3"/>
    <s v="SI"/>
    <x v="0"/>
    <s v="Venta Mala"/>
  </r>
  <r>
    <n v="1567258"/>
    <x v="682"/>
    <s v="Dan Campbell"/>
    <s v="1/173-179 Bronte Rd,Waverley"/>
    <s v="Sydney"/>
    <s v="NSW"/>
    <x v="3"/>
    <x v="9"/>
    <s v="Medio"/>
    <s v="Hojas de notas sin acolchado"/>
    <x v="1"/>
    <s v="Caja pequeña"/>
    <x v="0"/>
    <d v="2016-09-21T00:00:00"/>
    <n v="259"/>
    <n v="398"/>
    <n v="139"/>
    <n v="27"/>
    <n v="10746"/>
    <n v="0.01"/>
    <n v="107.46000000000001"/>
    <n v="10638.54"/>
    <n v="297"/>
    <n v="18605"/>
    <n v="21"/>
    <n v="9"/>
    <x v="3"/>
    <s v="NO"/>
    <x v="1"/>
    <s v="Venta Mala"/>
  </r>
  <r>
    <n v="1567258"/>
    <x v="314"/>
    <s v="Lisa DeCherney"/>
    <s v="523 King St,Newtown"/>
    <s v="Sydney"/>
    <s v="NSW"/>
    <x v="0"/>
    <x v="6"/>
    <s v="Medio"/>
    <s v="Sobres estándar de Smiths"/>
    <x v="0"/>
    <s v="Caja pequeña"/>
    <x v="0"/>
    <d v="2015-10-15T00:00:00"/>
    <n v="352"/>
    <n v="568"/>
    <n v="216"/>
    <n v="32"/>
    <n v="18176"/>
    <n v="0.01"/>
    <n v="181.76"/>
    <n v="17994.240000000002"/>
    <n v="139"/>
    <n v="10439"/>
    <n v="15"/>
    <n v="10"/>
    <x v="1"/>
    <s v="NO"/>
    <x v="1"/>
    <s v="Venta Mala"/>
  </r>
  <r>
    <n v="1567258"/>
    <x v="761"/>
    <s v="Brad Thomas"/>
    <s v="152 Bunnerong Road,Eastgardens"/>
    <s v="Sydney"/>
    <s v="NSW"/>
    <x v="1"/>
    <x v="0"/>
    <s v="Alto"/>
    <s v="TypeRight Sobres Pelables y Transparentes de Apertura Superior, Blanco Liso"/>
    <x v="0"/>
    <s v="Bolsa de envoltura"/>
    <x v="0"/>
    <d v="2016-02-16T00:00:00"/>
    <n v="1685"/>
    <n v="2718"/>
    <n v="1033"/>
    <n v="28"/>
    <n v="76104"/>
    <n v="0.04"/>
    <n v="3044.16"/>
    <n v="73059.839999999997"/>
    <n v="823"/>
    <n v="43507"/>
    <n v="14"/>
    <n v="2"/>
    <x v="3"/>
    <s v="NO"/>
    <x v="1"/>
    <s v="Venta Mala"/>
  </r>
  <r>
    <n v="1567258"/>
    <x v="762"/>
    <s v="Todd Boyes"/>
    <s v="Westfield Miranda, 600 Kingsway,Miranda"/>
    <s v="Sydney"/>
    <s v="NSW"/>
    <x v="3"/>
    <x v="11"/>
    <s v="Bajo"/>
    <s v="Smiths Pen Style Liquid Stix; Surtido (amarillo, rosa, verde, azul, naranja), 5/Paquete"/>
    <x v="0"/>
    <s v="Caja pequeña"/>
    <x v="0"/>
    <d v="2016-08-23T00:00:00"/>
    <n v="388"/>
    <n v="647"/>
    <n v="259"/>
    <n v="32"/>
    <n v="20704"/>
    <n v="0.01"/>
    <n v="207.04"/>
    <n v="20496.96"/>
    <n v="122"/>
    <n v="18681"/>
    <n v="22"/>
    <n v="8"/>
    <x v="3"/>
    <s v="NO"/>
    <x v="0"/>
    <s v="Venta Mala"/>
  </r>
  <r>
    <n v="1567623"/>
    <x v="489"/>
    <s v="George Zrebassa"/>
    <s v="73 MacLeay St,Potts Point"/>
    <s v="Sydney"/>
    <s v="NSW"/>
    <x v="3"/>
    <x v="1"/>
    <s v="Medio"/>
    <s v="Tijeras Apex Box Cutter"/>
    <x v="0"/>
    <s v="Caja pequeña"/>
    <x v="0"/>
    <d v="2015-11-03T00:00:00"/>
    <n v="419"/>
    <n v="1023"/>
    <n v="604"/>
    <n v="13"/>
    <n v="13299"/>
    <n v="0.06"/>
    <n v="797.93999999999994"/>
    <n v="12501.06"/>
    <n v="468"/>
    <n v="27303"/>
    <n v="31"/>
    <n v="10"/>
    <x v="1"/>
    <s v="NO"/>
    <x v="0"/>
    <s v="Venta Mala"/>
  </r>
  <r>
    <n v="1567989"/>
    <x v="705"/>
    <s v="Roy Skaria"/>
    <s v="2/797 Botany Rd,Rosebery"/>
    <s v="Sydney"/>
    <s v="NSW"/>
    <x v="3"/>
    <x v="7"/>
    <s v="Crítico"/>
    <s v="Juego de lápices de color PastelOcean"/>
    <x v="1"/>
    <s v="Caja mediana"/>
    <x v="0"/>
    <d v="2016-02-11T00:00:00"/>
    <n v="1111"/>
    <n v="1984"/>
    <n v="873"/>
    <n v="49"/>
    <n v="97216"/>
    <n v="0.06"/>
    <n v="5832.96"/>
    <n v="91383.039999999994"/>
    <n v="410"/>
    <n v="19258"/>
    <n v="10"/>
    <n v="2"/>
    <x v="3"/>
    <s v="NO"/>
    <x v="1"/>
    <s v="Venta Mala"/>
  </r>
  <r>
    <n v="1567989"/>
    <x v="683"/>
    <s v="Sung Shariari"/>
    <s v="6/15 Cross Street,Double Bay"/>
    <s v="Sydney"/>
    <s v="NSW"/>
    <x v="2"/>
    <x v="9"/>
    <s v="Alto"/>
    <s v="Carpetas Angle-D con anillos de bloqueo, portaetiquetas"/>
    <x v="1"/>
    <s v="Caja grande"/>
    <x v="0"/>
    <d v="2016-03-30T00:00:00"/>
    <n v="453"/>
    <n v="730"/>
    <n v="277"/>
    <n v="49"/>
    <n v="35770"/>
    <n v="0.06"/>
    <n v="2146.1999999999998"/>
    <n v="33623.800000000003"/>
    <n v="772"/>
    <n v="27435"/>
    <n v="29"/>
    <n v="3"/>
    <x v="3"/>
    <s v="NO"/>
    <x v="1"/>
    <s v="Venta Mala"/>
  </r>
  <r>
    <n v="1567989"/>
    <x v="705"/>
    <s v="Roy Skaria"/>
    <s v="2/797 Botany Rd,Rosebery"/>
    <s v="Sydney"/>
    <s v="NSW"/>
    <x v="2"/>
    <x v="7"/>
    <s v="Crítico"/>
    <s v="Juego de lápices de color PastelOcean"/>
    <x v="1"/>
    <s v="Caja mediana"/>
    <x v="0"/>
    <d v="2016-02-11T00:00:00"/>
    <n v="1111"/>
    <n v="1984"/>
    <n v="873"/>
    <n v="17"/>
    <n v="33728"/>
    <n v="0"/>
    <n v="0"/>
    <n v="33728"/>
    <n v="410"/>
    <n v="19258"/>
    <n v="10"/>
    <n v="2"/>
    <x v="3"/>
    <s v="NO"/>
    <x v="1"/>
    <s v="Venta Mala"/>
  </r>
  <r>
    <n v="1567989"/>
    <x v="705"/>
    <s v="Roy Skaria"/>
    <s v="2/797 Botany Rd,Rosebery"/>
    <s v="Sydney"/>
    <s v="NSW"/>
    <x v="3"/>
    <x v="7"/>
    <s v="Bajo"/>
    <s v="Juego de lápices de color PastelOcean"/>
    <x v="0"/>
    <s v="Caja pequeña"/>
    <x v="0"/>
    <d v="2016-02-11T00:00:00"/>
    <n v="1111"/>
    <n v="1984"/>
    <n v="873"/>
    <n v="50"/>
    <n v="99200"/>
    <n v="0.09"/>
    <n v="8928"/>
    <n v="90272"/>
    <n v="410"/>
    <n v="19258"/>
    <n v="10"/>
    <n v="2"/>
    <x v="3"/>
    <s v="NO"/>
    <x v="1"/>
    <s v="Venta Mala"/>
  </r>
  <r>
    <n v="1567989"/>
    <x v="763"/>
    <s v="Giulietta Weimer"/>
    <s v="48 Albion St,Surry Hills"/>
    <s v="Sydney"/>
    <s v="NSW"/>
    <x v="2"/>
    <x v="1"/>
    <s v="Bajo"/>
    <s v="Etiquetas autoadhesivas removibles"/>
    <x v="0"/>
    <s v="Bolsa de envoltura"/>
    <x v="0"/>
    <d v="2016-12-23T00:00:00"/>
    <n v="198"/>
    <n v="315"/>
    <n v="117"/>
    <n v="14"/>
    <n v="4410"/>
    <n v="0.09"/>
    <n v="396.9"/>
    <n v="4013.1"/>
    <n v="49"/>
    <n v="3389"/>
    <n v="22"/>
    <n v="12"/>
    <x v="3"/>
    <s v="NO"/>
    <x v="1"/>
    <s v="Venta Mala"/>
  </r>
  <r>
    <n v="1567989"/>
    <x v="637"/>
    <s v="Liz MacKendrick"/>
    <s v="224A Gertrude St,Fitzroy"/>
    <s v="Melbourne"/>
    <s v="VIC"/>
    <x v="1"/>
    <x v="2"/>
    <s v="No especificado"/>
    <s v="Suite óptica inalámbrica UGen Ultra Professional"/>
    <x v="0"/>
    <s v="Caja pequeña"/>
    <x v="0"/>
    <d v="2015-06-14T00:00:00"/>
    <n v="15650"/>
    <n v="30097"/>
    <n v="14447"/>
    <n v="24"/>
    <n v="722328"/>
    <n v="0.04"/>
    <n v="28893.119999999999"/>
    <n v="693434.88"/>
    <n v="718"/>
    <n v="285725"/>
    <n v="10"/>
    <n v="6"/>
    <x v="1"/>
    <s v="SI"/>
    <x v="1"/>
    <s v="Venta Mala"/>
  </r>
  <r>
    <n v="1567989"/>
    <x v="764"/>
    <s v="Richard Bierner"/>
    <s v="180 High Street,Windsor"/>
    <s v="Melbourne"/>
    <s v="VIC"/>
    <x v="2"/>
    <x v="2"/>
    <s v="Alto"/>
    <s v="Carpeta Artisan Legal de 4 Anillas"/>
    <x v="0"/>
    <s v="Caja pequeña"/>
    <x v="1"/>
    <d v="2016-09-23T00:00:00"/>
    <n v="1364"/>
    <n v="2098"/>
    <n v="734"/>
    <n v="49"/>
    <n v="102802"/>
    <n v="0.08"/>
    <n v="8224.16"/>
    <n v="94577.84"/>
    <n v="149"/>
    <n v="77474"/>
    <n v="22"/>
    <n v="9"/>
    <x v="3"/>
    <s v="NO"/>
    <x v="0"/>
    <s v="Buena Venta"/>
  </r>
  <r>
    <n v="1567989"/>
    <x v="705"/>
    <s v="Roy Skaria"/>
    <s v="2/797 Botany Rd,Rosebery"/>
    <s v="Sydney"/>
    <s v="NSW"/>
    <x v="2"/>
    <x v="7"/>
    <s v="Bajo"/>
    <s v="Juego de lápices de color PastelOcean"/>
    <x v="1"/>
    <s v="Tambor Jumbo"/>
    <x v="2"/>
    <d v="2016-02-11T00:00:00"/>
    <n v="1111"/>
    <n v="1984"/>
    <n v="873"/>
    <n v="34"/>
    <n v="67456"/>
    <n v="0.02"/>
    <n v="1349.1200000000001"/>
    <n v="66106.880000000005"/>
    <n v="410"/>
    <n v="19258"/>
    <n v="10"/>
    <n v="2"/>
    <x v="3"/>
    <s v="NO"/>
    <x v="1"/>
    <s v="Venta Mala"/>
  </r>
  <r>
    <n v="1567989"/>
    <x v="624"/>
    <s v="Cindy Stewart"/>
    <s v="1/173-179 Bronte Rd,Waverley"/>
    <s v="Sydney"/>
    <s v="NSW"/>
    <x v="3"/>
    <x v="9"/>
    <s v="Bajo"/>
    <s v="Palitos de tiza sin polvo Pizazz"/>
    <x v="0"/>
    <s v="Caja pequeña"/>
    <x v="0"/>
    <d v="2016-05-10T00:00:00"/>
    <n v="109"/>
    <n v="168"/>
    <n v="59"/>
    <n v="22"/>
    <n v="3696"/>
    <n v="7.0000000000000007E-2"/>
    <n v="258.72000000000003"/>
    <n v="3437.2799999999997"/>
    <n v="100"/>
    <n v="5367"/>
    <n v="9"/>
    <n v="5"/>
    <x v="3"/>
    <s v="NO"/>
    <x v="1"/>
    <s v="Venta Mala"/>
  </r>
  <r>
    <n v="1568354"/>
    <x v="35"/>
    <s v="Rick Duston"/>
    <s v="260 Marrickville Rd,Marrickville"/>
    <s v="Sydney"/>
    <s v="NSW"/>
    <x v="2"/>
    <x v="5"/>
    <s v="Bajo"/>
    <s v="Juego de lápices de dibujo Pizazz"/>
    <x v="0"/>
    <s v="Bolsa de envoltura"/>
    <x v="0"/>
    <d v="2013-05-31T00:00:00"/>
    <n v="153"/>
    <n v="278"/>
    <n v="125"/>
    <n v="23"/>
    <n v="6394"/>
    <n v="0.09"/>
    <n v="575.45999999999992"/>
    <n v="5818.54"/>
    <n v="134"/>
    <n v="28836"/>
    <n v="31"/>
    <n v="5"/>
    <x v="2"/>
    <s v="NO"/>
    <x v="1"/>
    <s v="Venta Mala"/>
  </r>
  <r>
    <n v="1568719"/>
    <x v="336"/>
    <s v="Craig Carroll"/>
    <s v="99 Lygon Street,East Brunswick"/>
    <s v="Melbourne"/>
    <s v="VIC"/>
    <x v="0"/>
    <x v="2"/>
    <s v="Bajo"/>
    <s v="Carpetas Angle-D con anillos de bloqueo, portaetiquetas"/>
    <x v="0"/>
    <s v="Caja pequeña"/>
    <x v="1"/>
    <d v="2015-12-09T00:00:00"/>
    <n v="453"/>
    <n v="730"/>
    <n v="277"/>
    <n v="46"/>
    <n v="33580"/>
    <n v="0.09"/>
    <n v="3022.2"/>
    <n v="30557.8"/>
    <n v="772"/>
    <n v="27830"/>
    <n v="9"/>
    <n v="12"/>
    <x v="1"/>
    <s v="NO"/>
    <x v="1"/>
    <s v="Venta Mala"/>
  </r>
  <r>
    <n v="1568719"/>
    <x v="765"/>
    <s v="Maureen Gastineau"/>
    <s v="10 O'Connell St,Sydney"/>
    <s v="Sydney"/>
    <s v="NSW"/>
    <x v="1"/>
    <x v="6"/>
    <s v="No especificado"/>
    <s v="Juego de lápices de color PastelOcean"/>
    <x v="1"/>
    <s v="Caja pequeña"/>
    <x v="0"/>
    <d v="2016-08-08T00:00:00"/>
    <n v="1111"/>
    <n v="1984"/>
    <n v="873"/>
    <n v="21"/>
    <n v="41664"/>
    <n v="0.05"/>
    <n v="2083.2000000000003"/>
    <n v="39580.800000000003"/>
    <n v="410"/>
    <n v="35536"/>
    <n v="7"/>
    <n v="8"/>
    <x v="3"/>
    <s v="NO"/>
    <x v="1"/>
    <s v="Venta Mala"/>
  </r>
  <r>
    <n v="1568719"/>
    <x v="766"/>
    <s v="Roland Murray"/>
    <s v="Westfield 1 Anderson St,Chatswood"/>
    <s v="Sydney"/>
    <s v="NSW"/>
    <x v="1"/>
    <x v="5"/>
    <s v="Bajo"/>
    <s v="Cubos de Memo Alto"/>
    <x v="1"/>
    <s v="Caja pequeña"/>
    <x v="0"/>
    <d v="2016-11-06T00:00:00"/>
    <n v="332"/>
    <n v="518"/>
    <n v="186"/>
    <n v="8"/>
    <n v="4144"/>
    <n v="0.01"/>
    <n v="41.44"/>
    <n v="4102.5600000000004"/>
    <n v="204"/>
    <n v="18600"/>
    <n v="2"/>
    <n v="11"/>
    <x v="3"/>
    <s v="NO"/>
    <x v="1"/>
    <s v="Venta Mala"/>
  </r>
  <r>
    <n v="1569084"/>
    <x v="314"/>
    <s v="Lisa DeCherney"/>
    <s v="523 King St,Newtown"/>
    <s v="Sydney"/>
    <s v="NSW"/>
    <x v="2"/>
    <x v="6"/>
    <s v="No especificado"/>
    <s v="Smiths Pen Style Liquid Stix; Surtido (amarillo, rosa, verde, azul, naranja), 5/Paquete"/>
    <x v="1"/>
    <s v="Paquete pequeño"/>
    <x v="0"/>
    <d v="2015-10-15T00:00:00"/>
    <n v="388"/>
    <n v="647"/>
    <n v="259"/>
    <n v="21"/>
    <n v="13587"/>
    <n v="0.09"/>
    <n v="1222.83"/>
    <n v="12364.17"/>
    <n v="122"/>
    <n v="10439"/>
    <n v="15"/>
    <n v="10"/>
    <x v="1"/>
    <s v="NO"/>
    <x v="1"/>
    <s v="Venta Mala"/>
  </r>
  <r>
    <n v="1569084"/>
    <x v="375"/>
    <s v="Troy Staebel"/>
    <s v="1-2/299 Sussex St,Sydney"/>
    <s v="Sydney"/>
    <s v="NSW"/>
    <x v="1"/>
    <x v="6"/>
    <s v="Crítico"/>
    <s v="Archivos Rollaway Económicos"/>
    <x v="0"/>
    <s v="Bolsa de envoltura"/>
    <x v="0"/>
    <d v="2016-09-30T00:00:00"/>
    <n v="6773"/>
    <n v="16520"/>
    <n v="9747"/>
    <n v="16"/>
    <n v="264320"/>
    <n v="0.06"/>
    <n v="15859.199999999999"/>
    <n v="248460.79999999999"/>
    <n v="1999"/>
    <n v="379625"/>
    <n v="28"/>
    <n v="9"/>
    <x v="3"/>
    <s v="SI"/>
    <x v="1"/>
    <s v="Venta Mala"/>
  </r>
  <r>
    <n v="1569450"/>
    <x v="761"/>
    <s v="Cyma Kinney"/>
    <s v="Sydney Fish Market, Bank Street, Sydney"/>
    <s v="Sydney"/>
    <s v="NSW"/>
    <x v="1"/>
    <x v="3"/>
    <s v="Crítico"/>
    <s v="Lápices de colores Lumi"/>
    <x v="0"/>
    <s v="Caja pequeña"/>
    <x v="0"/>
    <d v="2016-02-15T00:00:00"/>
    <n v="522"/>
    <n v="985"/>
    <n v="463"/>
    <n v="8"/>
    <n v="7880"/>
    <n v="0.08"/>
    <n v="630.4"/>
    <n v="7249.6"/>
    <n v="482"/>
    <n v="43507"/>
    <n v="14"/>
    <n v="2"/>
    <x v="3"/>
    <s v="NO"/>
    <x v="1"/>
    <s v="Venta Mala"/>
  </r>
  <r>
    <n v="1569450"/>
    <x v="616"/>
    <s v="Alejandro Ballentine"/>
    <s v="412 Brunswick St,Fitzroy"/>
    <s v="Melbourne"/>
    <s v="VIC"/>
    <x v="1"/>
    <x v="2"/>
    <s v="Crítico"/>
    <s v="Lápices de colores Lumi"/>
    <x v="2"/>
    <s v="Caja grande"/>
    <x v="0"/>
    <d v="2016-02-13T00:00:00"/>
    <n v="522"/>
    <n v="985"/>
    <n v="463"/>
    <n v="44"/>
    <n v="43340"/>
    <n v="0.08"/>
    <n v="3467.2000000000003"/>
    <n v="39872.800000000003"/>
    <n v="482"/>
    <n v="43507"/>
    <n v="12"/>
    <n v="2"/>
    <x v="3"/>
    <s v="NO"/>
    <x v="1"/>
    <s v="Venta Mala"/>
  </r>
  <r>
    <n v="1569450"/>
    <x v="346"/>
    <s v="Pete Armstrong"/>
    <s v="506 Swan Street,Richmond"/>
    <s v="Melbourne"/>
    <s v="VIC"/>
    <x v="1"/>
    <x v="2"/>
    <s v="Medio"/>
    <s v="Lápices de colores Lumi"/>
    <x v="0"/>
    <s v="Bolsa de envoltura"/>
    <x v="0"/>
    <d v="2016-02-16T00:00:00"/>
    <n v="522"/>
    <n v="985"/>
    <n v="463"/>
    <n v="48"/>
    <n v="47280"/>
    <n v="0.03"/>
    <n v="1418.3999999999999"/>
    <n v="45861.599999999999"/>
    <n v="482"/>
    <n v="43507"/>
    <n v="13"/>
    <n v="2"/>
    <x v="3"/>
    <s v="NO"/>
    <x v="1"/>
    <s v="Venta Mala"/>
  </r>
  <r>
    <n v="1569450"/>
    <x v="616"/>
    <s v="Alejandro Ballentine"/>
    <s v="412 Brunswick St,Fitzroy"/>
    <s v="Melbourne"/>
    <s v="VIC"/>
    <x v="1"/>
    <x v="2"/>
    <s v="Alto"/>
    <s v="Lápices de colores Lumi"/>
    <x v="2"/>
    <s v="Paquete pequeño"/>
    <x v="0"/>
    <d v="2016-02-13T00:00:00"/>
    <n v="522"/>
    <n v="985"/>
    <n v="463"/>
    <n v="37"/>
    <n v="36445"/>
    <n v="0.09"/>
    <n v="3280.0499999999997"/>
    <n v="33164.949999999997"/>
    <n v="482"/>
    <n v="43507"/>
    <n v="12"/>
    <n v="2"/>
    <x v="3"/>
    <s v="NO"/>
    <x v="0"/>
    <s v="Venta Mala"/>
  </r>
  <r>
    <n v="1569450"/>
    <x v="616"/>
    <s v="Lcoras Songe"/>
    <s v="188 Pitt Street,Sydney"/>
    <s v="Sydney"/>
    <s v="NSW"/>
    <x v="0"/>
    <x v="0"/>
    <s v="No especificado"/>
    <s v="A menos sobres"/>
    <x v="0"/>
    <s v="Bolsa de envoltura"/>
    <x v="0"/>
    <d v="2016-02-13T00:00:00"/>
    <n v="352"/>
    <n v="568"/>
    <n v="216"/>
    <n v="49"/>
    <n v="27832"/>
    <n v="0.09"/>
    <n v="2504.88"/>
    <n v="25327.119999999999"/>
    <n v="139"/>
    <n v="43507"/>
    <n v="12"/>
    <n v="2"/>
    <x v="3"/>
    <s v="NO"/>
    <x v="1"/>
    <s v="Venta Mala"/>
  </r>
  <r>
    <n v="1569450"/>
    <x v="346"/>
    <s v="Scot Coram"/>
    <s v="2-4 College Street, Darlinghurst"/>
    <s v="Sydney"/>
    <s v="NSW"/>
    <x v="1"/>
    <x v="5"/>
    <s v="Alto"/>
    <s v="Lápices de colores Lumi"/>
    <x v="0"/>
    <s v="Caja pequeña"/>
    <x v="1"/>
    <d v="2016-02-16T00:00:00"/>
    <n v="522"/>
    <n v="985"/>
    <n v="463"/>
    <n v="22"/>
    <n v="21670"/>
    <n v="0.01"/>
    <n v="216.70000000000002"/>
    <n v="21453.3"/>
    <n v="482"/>
    <n v="43507"/>
    <n v="13"/>
    <n v="2"/>
    <x v="3"/>
    <s v="NO"/>
    <x v="1"/>
    <s v="Venta Mala"/>
  </r>
  <r>
    <n v="1569450"/>
    <x v="694"/>
    <s v="Theones"/>
    <s v="188 Pitt Street,Sydney"/>
    <s v="Sydney"/>
    <s v="NSW"/>
    <x v="1"/>
    <x v="0"/>
    <s v="Alto"/>
    <s v="Sacapuntas Smiths SlimLine"/>
    <x v="0"/>
    <s v="Bolsa de envoltura"/>
    <x v="0"/>
    <d v="2016-12-12T00:00:00"/>
    <n v="479"/>
    <n v="1197"/>
    <n v="718"/>
    <n v="20"/>
    <n v="23940"/>
    <n v="0.06"/>
    <n v="1436.3999999999999"/>
    <n v="22503.599999999999"/>
    <n v="581"/>
    <n v="27526"/>
    <n v="10"/>
    <n v="12"/>
    <x v="3"/>
    <s v="NO"/>
    <x v="0"/>
    <s v="Venta Mala"/>
  </r>
  <r>
    <n v="1569481"/>
    <x v="748"/>
    <s v="Michelle Moray"/>
    <s v="310 Wattle St,Ultimo"/>
    <s v="Sydney"/>
    <s v="NSW"/>
    <x v="3"/>
    <x v="6"/>
    <s v="Medio"/>
    <s v="Lápices de colores Pizazz"/>
    <x v="0"/>
    <s v="Paquete pequeño"/>
    <x v="0"/>
    <d v="2016-05-12T00:00:00"/>
    <n v="176"/>
    <n v="294"/>
    <n v="118"/>
    <n v="10"/>
    <n v="2940"/>
    <n v="0.05"/>
    <n v="147"/>
    <n v="2793"/>
    <n v="81"/>
    <n v="5320"/>
    <n v="8"/>
    <n v="5"/>
    <x v="3"/>
    <s v="NO"/>
    <x v="0"/>
    <s v="Venta Mala"/>
  </r>
  <r>
    <n v="1569481"/>
    <x v="616"/>
    <s v="Alejandro Ballentine"/>
    <s v="412 Brunswick St,Fitzroy"/>
    <s v="Melbourne"/>
    <s v="VIC"/>
    <x v="1"/>
    <x v="2"/>
    <s v="Medio"/>
    <s v="Lápices de colores Pizazz"/>
    <x v="0"/>
    <s v="Paquete pequeño"/>
    <x v="0"/>
    <d v="2016-02-13T00:00:00"/>
    <n v="176"/>
    <n v="294"/>
    <n v="118"/>
    <n v="30"/>
    <n v="8820"/>
    <n v="0.08"/>
    <n v="705.6"/>
    <n v="8114.4"/>
    <n v="81"/>
    <n v="5320"/>
    <n v="12"/>
    <n v="2"/>
    <x v="3"/>
    <s v="NO"/>
    <x v="0"/>
    <s v="Venta Mala"/>
  </r>
  <r>
    <n v="1570180"/>
    <x v="353"/>
    <s v="Matt Collister"/>
    <s v="99 Glebe Point Rd,Glebe"/>
    <s v="Sydney"/>
    <s v="NSW"/>
    <x v="3"/>
    <x v="1"/>
    <s v="No especificado"/>
    <s v="Lápices de colores Pizazz"/>
    <x v="0"/>
    <s v="Caja pequeña"/>
    <x v="0"/>
    <d v="2016-01-01T00:00:00"/>
    <n v="176"/>
    <n v="294"/>
    <n v="118"/>
    <n v="47"/>
    <n v="13818"/>
    <n v="0.06"/>
    <n v="829.07999999999993"/>
    <n v="12988.92"/>
    <n v="81"/>
    <n v="10698"/>
    <n v="31"/>
    <n v="12"/>
    <x v="1"/>
    <s v="NO"/>
    <x v="1"/>
    <s v="Venta Mala"/>
  </r>
  <r>
    <n v="1570180"/>
    <x v="767"/>
    <s v="Tony Sayre"/>
    <s v="499-501 Lygon Street,Carlton North"/>
    <s v="Melbourne"/>
    <s v="VIC"/>
    <x v="2"/>
    <x v="8"/>
    <s v="Alto"/>
    <s v="TechSavi Dúo Inalámbrico Elite"/>
    <x v="1"/>
    <s v="Caja pequeña"/>
    <x v="0"/>
    <d v="2016-11-21T00:00:00"/>
    <n v="6059"/>
    <n v="10098"/>
    <n v="4039"/>
    <n v="13"/>
    <n v="131274"/>
    <n v="0.03"/>
    <n v="3938.22"/>
    <n v="127335.78"/>
    <n v="718"/>
    <n v="246475"/>
    <n v="20"/>
    <n v="11"/>
    <x v="3"/>
    <s v="SI"/>
    <x v="1"/>
    <s v="Venta Mala"/>
  </r>
  <r>
    <n v="1570180"/>
    <x v="120"/>
    <s v="Eudokia Martin"/>
    <s v="412 Brunswick St,Fitzroy"/>
    <s v="Melbourne"/>
    <s v="VIC"/>
    <x v="2"/>
    <x v="2"/>
    <s v="No especificado"/>
    <s v="Sobres reciclados kraft marrón"/>
    <x v="0"/>
    <s v="Caja pequeña"/>
    <x v="0"/>
    <d v="2013-05-15T00:00:00"/>
    <n v="1104"/>
    <n v="1698"/>
    <n v="594"/>
    <n v="33"/>
    <n v="56034"/>
    <n v="0.05"/>
    <n v="2801.7000000000003"/>
    <n v="53232.3"/>
    <n v="1239"/>
    <n v="43065"/>
    <n v="14"/>
    <n v="5"/>
    <x v="2"/>
    <s v="NO"/>
    <x v="1"/>
    <s v="Venta Mala"/>
  </r>
  <r>
    <n v="1570910"/>
    <x v="346"/>
    <s v="Pete Armstrong"/>
    <s v="506 Swan Street,Richmond"/>
    <s v="Melbourne"/>
    <s v="VIC"/>
    <x v="1"/>
    <x v="2"/>
    <s v="Bajo"/>
    <s v="Marco de documentos de aluminio"/>
    <x v="0"/>
    <s v="Caja pequeña"/>
    <x v="0"/>
    <d v="2016-02-16T00:00:00"/>
    <n v="550"/>
    <n v="1222"/>
    <n v="672"/>
    <n v="19"/>
    <n v="23218"/>
    <n v="0.01"/>
    <n v="232.18"/>
    <n v="22985.82"/>
    <n v="285"/>
    <n v="11283"/>
    <n v="13"/>
    <n v="2"/>
    <x v="3"/>
    <s v="NO"/>
    <x v="0"/>
    <s v="Venta Mala"/>
  </r>
  <r>
    <n v="1570910"/>
    <x v="668"/>
    <s v="Sean ODonnell"/>
    <s v="541 Church St ,Richmond"/>
    <s v="Melbourne"/>
    <s v="VIC"/>
    <x v="1"/>
    <x v="8"/>
    <s v="No especificado"/>
    <s v="Steady 52201 APSCO Sacapuntas Eléctrico"/>
    <x v="2"/>
    <s v="Paquete pequeño"/>
    <x v="0"/>
    <d v="2016-10-30T00:00:00"/>
    <n v="1680"/>
    <n v="4097"/>
    <n v="2417"/>
    <n v="6"/>
    <n v="24582"/>
    <n v="0.08"/>
    <n v="1966.56"/>
    <n v="22615.439999999999"/>
    <n v="899"/>
    <n v="50835"/>
    <n v="23"/>
    <n v="10"/>
    <x v="3"/>
    <s v="NO"/>
    <x v="0"/>
    <s v="Venta Mala"/>
  </r>
  <r>
    <n v="1570910"/>
    <x v="697"/>
    <s v="Shaun Weien"/>
    <s v="310 Wattle St,Ultimo"/>
    <s v="Sydney"/>
    <s v="NSW"/>
    <x v="3"/>
    <x v="6"/>
    <s v="Crítico"/>
    <s v="Cubos de Memo Alto"/>
    <x v="0"/>
    <s v="Paquete pequeño"/>
    <x v="0"/>
    <d v="2016-06-20T00:00:00"/>
    <n v="332"/>
    <n v="518"/>
    <n v="186"/>
    <n v="43"/>
    <n v="22274"/>
    <n v="0.05"/>
    <n v="1113.7"/>
    <n v="21160.3"/>
    <n v="204"/>
    <n v="24622"/>
    <n v="18"/>
    <n v="6"/>
    <x v="3"/>
    <s v="NO"/>
    <x v="0"/>
    <s v="Venta Mala"/>
  </r>
  <r>
    <n v="1571275"/>
    <x v="707"/>
    <s v="Scott Cohen"/>
    <s v="240-242 Johnston Street,Fitzroy"/>
    <s v="Melbourne"/>
    <s v="VIC"/>
    <x v="3"/>
    <x v="2"/>
    <s v="Bajo"/>
    <s v="Xit Papel de computadora en blanco"/>
    <x v="0"/>
    <s v="Caja pequeña"/>
    <x v="0"/>
    <d v="2016-05-04T00:00:00"/>
    <n v="1239"/>
    <n v="1998"/>
    <n v="759"/>
    <n v="50"/>
    <n v="99900"/>
    <n v="0.09"/>
    <n v="8991"/>
    <n v="90909"/>
    <n v="577"/>
    <n v="43269"/>
    <n v="2"/>
    <n v="5"/>
    <x v="3"/>
    <s v="NO"/>
    <x v="0"/>
    <s v="Venta Mala"/>
  </r>
  <r>
    <n v="1571640"/>
    <x v="264"/>
    <s v="Darrin Martin"/>
    <s v="221 Barkly St,St Kilda"/>
    <s v="Melbourne"/>
    <s v="VIC"/>
    <x v="1"/>
    <x v="8"/>
    <s v="No especificado"/>
    <s v="Serie 600 sin volteo"/>
    <x v="2"/>
    <s v="Paquete pequeño"/>
    <x v="0"/>
    <d v="2013-09-06T00:00:00"/>
    <n v="1978"/>
    <n v="4599"/>
    <n v="2621"/>
    <n v="7"/>
    <n v="32193"/>
    <n v="0.01"/>
    <n v="321.93"/>
    <n v="31871.07"/>
    <n v="499"/>
    <n v="146058"/>
    <n v="4"/>
    <n v="9"/>
    <x v="2"/>
    <s v="NO"/>
    <x v="0"/>
    <s v="Buena Venta"/>
  </r>
  <r>
    <n v="1571640"/>
    <x v="346"/>
    <s v="Ken Lonsdale"/>
    <s v="99 Lygon Street,East Brunswick"/>
    <s v="Melbourne"/>
    <s v="VIC"/>
    <x v="3"/>
    <x v="2"/>
    <s v="Alto"/>
    <s v="Tijeras Apex Box Cutter"/>
    <x v="0"/>
    <s v="Paquete pequeño"/>
    <x v="0"/>
    <d v="2016-02-13T00:00:00"/>
    <n v="419"/>
    <n v="1023"/>
    <n v="604"/>
    <n v="29"/>
    <n v="29667"/>
    <n v="0.06"/>
    <n v="1780.02"/>
    <n v="27886.98"/>
    <n v="468"/>
    <n v="18350"/>
    <n v="13"/>
    <n v="2"/>
    <x v="3"/>
    <s v="NO"/>
    <x v="0"/>
    <s v="Venta Mala"/>
  </r>
  <r>
    <n v="1571640"/>
    <x v="610"/>
    <s v="Nicole Brennan"/>
    <s v="310 Wattle St,Ultimo"/>
    <s v="Sydney"/>
    <s v="NSW"/>
    <x v="3"/>
    <x v="6"/>
    <s v="Alto"/>
    <s v="Etiquetas de encuadernación artesanal"/>
    <x v="0"/>
    <s v="Bolsa de envoltura"/>
    <x v="0"/>
    <d v="2016-07-30T00:00:00"/>
    <n v="245"/>
    <n v="389"/>
    <n v="144"/>
    <n v="26"/>
    <n v="10114"/>
    <n v="7.0000000000000007E-2"/>
    <n v="707.98"/>
    <n v="9406.02"/>
    <n v="701"/>
    <n v="7443"/>
    <n v="28"/>
    <n v="7"/>
    <x v="3"/>
    <s v="NO"/>
    <x v="1"/>
    <s v="Venta Mala"/>
  </r>
  <r>
    <n v="1571640"/>
    <x v="340"/>
    <s v="Cyra Reiten"/>
    <s v="Westfield 1 Anderson St,Chatswaod"/>
    <s v="Sydney"/>
    <s v="NSW"/>
    <x v="0"/>
    <x v="5"/>
    <s v="No especificado"/>
    <s v="Tijera para cortar cajas Apex"/>
    <x v="0"/>
    <s v="Paquete pequeño"/>
    <x v="0"/>
    <d v="2016-01-17T00:00:00"/>
    <n v="419"/>
    <n v="1023"/>
    <n v="604"/>
    <n v="33"/>
    <n v="33759"/>
    <n v="0.08"/>
    <n v="2700.7200000000003"/>
    <n v="31058.28"/>
    <n v="468"/>
    <n v="18350"/>
    <n v="17"/>
    <n v="1"/>
    <x v="3"/>
    <s v="NO"/>
    <x v="0"/>
    <s v="Venta Mala"/>
  </r>
  <r>
    <n v="1571640"/>
    <x v="346"/>
    <s v="Pete Armstrong"/>
    <s v="506 Swan Street,Richmond"/>
    <s v="Melbourne"/>
    <s v="VIC"/>
    <x v="3"/>
    <x v="2"/>
    <s v="No especificado"/>
    <s v="Tijeras Apex Box Cutter"/>
    <x v="0"/>
    <s v="Bolsa de envoltura"/>
    <x v="0"/>
    <d v="2016-02-16T00:00:00"/>
    <n v="419"/>
    <n v="1023"/>
    <n v="604"/>
    <n v="1"/>
    <n v="1023"/>
    <n v="0.01"/>
    <n v="10.23"/>
    <n v="1012.77"/>
    <n v="468"/>
    <n v="18350"/>
    <n v="13"/>
    <n v="2"/>
    <x v="3"/>
    <s v="NO"/>
    <x v="1"/>
    <s v="Venta Mala"/>
  </r>
  <r>
    <n v="1572005"/>
    <x v="768"/>
    <s v="Jena Casterl"/>
    <s v="127 Liverpool St,Sydney"/>
    <s v="Sydney"/>
    <s v="NSW"/>
    <x v="2"/>
    <x v="7"/>
    <s v="Bajo"/>
    <s v="Libro de registro de mensajes de voz por cable"/>
    <x v="0"/>
    <s v="Caja pequeña"/>
    <x v="0"/>
    <d v="2016-03-31T00:00:00"/>
    <n v="290"/>
    <n v="476"/>
    <n v="186"/>
    <n v="9"/>
    <n v="4284"/>
    <n v="0.03"/>
    <n v="128.51999999999998"/>
    <n v="4155.4799999999996"/>
    <n v="88"/>
    <n v="14854"/>
    <n v="30"/>
    <n v="3"/>
    <x v="3"/>
    <s v="NO"/>
    <x v="1"/>
    <s v="Venta Mala"/>
  </r>
  <r>
    <n v="1572005"/>
    <x v="687"/>
    <s v="Tony Sayre"/>
    <s v="499-501 Lygon Street,Carlton North"/>
    <s v="Melbourne"/>
    <s v="VIC"/>
    <x v="1"/>
    <x v="8"/>
    <s v="Medio"/>
    <s v="Tijeras de acero inoxidable preferidas de Apex"/>
    <x v="0"/>
    <s v="Caja pequeña"/>
    <x v="0"/>
    <d v="2016-02-18T00:00:00"/>
    <n v="250"/>
    <n v="568"/>
    <n v="318"/>
    <n v="24"/>
    <n v="13632"/>
    <n v="0.05"/>
    <n v="681.6"/>
    <n v="12950.4"/>
    <n v="360"/>
    <n v="24356"/>
    <n v="17"/>
    <n v="2"/>
    <x v="3"/>
    <s v="NO"/>
    <x v="1"/>
    <s v="Venta Mala"/>
  </r>
  <r>
    <n v="1572005"/>
    <x v="597"/>
    <s v="Michael Oakman"/>
    <s v="8 Rankins Lane ,Melbourne"/>
    <s v="Melbourne"/>
    <s v="VIC"/>
    <x v="3"/>
    <x v="2"/>
    <s v="Alto"/>
    <s v="Refuerzos de agujeros artesanales"/>
    <x v="0"/>
    <s v="Bolsa de envoltura"/>
    <x v="0"/>
    <d v="2015-01-23T00:00:00"/>
    <n v="399"/>
    <n v="623"/>
    <n v="224"/>
    <n v="9"/>
    <n v="5607"/>
    <n v="0.09"/>
    <n v="504.63"/>
    <n v="5102.37"/>
    <n v="697"/>
    <n v="21439"/>
    <n v="21"/>
    <n v="1"/>
    <x v="1"/>
    <s v="NO"/>
    <x v="1"/>
    <s v="Venta Mala"/>
  </r>
  <r>
    <n v="1572005"/>
    <x v="705"/>
    <s v="Roy Skaria"/>
    <s v="797 Botany Rd,Rosebery"/>
    <s v="Sydney"/>
    <s v="NSW"/>
    <x v="1"/>
    <x v="3"/>
    <s v="Bajo"/>
    <s v="Libro de registro de mensajes de voz por cable"/>
    <x v="0"/>
    <s v="Caja pequeña"/>
    <x v="0"/>
    <d v="2016-02-12T00:00:00"/>
    <n v="290"/>
    <n v="476"/>
    <n v="186"/>
    <n v="10"/>
    <n v="4760"/>
    <n v="0.09"/>
    <n v="428.4"/>
    <n v="4331.6000000000004"/>
    <n v="88"/>
    <n v="14864"/>
    <n v="10"/>
    <n v="2"/>
    <x v="3"/>
    <s v="NO"/>
    <x v="0"/>
    <s v="Venta Mala"/>
  </r>
  <r>
    <n v="1572005"/>
    <x v="707"/>
    <s v="Greg Hansen"/>
    <s v="221 Barkly St,St Kilda"/>
    <s v="Melbourne"/>
    <s v="VIC"/>
    <x v="3"/>
    <x v="8"/>
    <s v="Medio"/>
    <s v="Etiquetas Artisan 479"/>
    <x v="0"/>
    <s v="Caja pequeña"/>
    <x v="0"/>
    <d v="2016-05-04T00:00:00"/>
    <n v="159"/>
    <n v="261"/>
    <n v="102"/>
    <n v="8"/>
    <n v="2088"/>
    <n v="7.0000000000000007E-2"/>
    <n v="146.16000000000003"/>
    <n v="1941.84"/>
    <n v="50"/>
    <n v="2643"/>
    <n v="2"/>
    <n v="5"/>
    <x v="3"/>
    <s v="NO"/>
    <x v="0"/>
    <s v="Venta Mala"/>
  </r>
  <r>
    <n v="1572005"/>
    <x v="314"/>
    <s v="Melan DeCherney"/>
    <s v="145 Ramsay St,Haberfield"/>
    <s v="Sydney"/>
    <s v="NSW"/>
    <x v="3"/>
    <x v="3"/>
    <s v="Alto"/>
    <s v="Etiquetas Artisan 474"/>
    <x v="1"/>
    <s v="Caja grande"/>
    <x v="0"/>
    <d v="2015-10-19T00:00:00"/>
    <n v="184"/>
    <n v="288"/>
    <n v="104"/>
    <n v="5"/>
    <n v="1440"/>
    <n v="0.02"/>
    <n v="28.8"/>
    <n v="1411.2"/>
    <n v="99"/>
    <n v="5421"/>
    <n v="15"/>
    <n v="10"/>
    <x v="1"/>
    <s v="NO"/>
    <x v="0"/>
    <s v="Venta Mala"/>
  </r>
  <r>
    <n v="1572005"/>
    <x v="66"/>
    <s v="Scott Cohen"/>
    <s v="240-242 Johnston Street,Fitzroy"/>
    <s v="Melbourne"/>
    <s v="VIC"/>
    <x v="1"/>
    <x v="2"/>
    <s v="Medio"/>
    <s v="Artisan Hi-Liter GlideStik Iluminador Fluorescente, Tinta Amarilla"/>
    <x v="0"/>
    <s v="Caja pequeña"/>
    <x v="1"/>
    <d v="2015-04-19T00:00:00"/>
    <n v="192"/>
    <n v="326"/>
    <n v="134"/>
    <n v="7"/>
    <n v="2282"/>
    <n v="0.03"/>
    <n v="68.459999999999994"/>
    <n v="2213.54"/>
    <n v="186"/>
    <n v="1850"/>
    <n v="18"/>
    <n v="4"/>
    <x v="1"/>
    <s v="NO"/>
    <x v="0"/>
    <s v="Venta Mala"/>
  </r>
  <r>
    <n v="1572005"/>
    <x v="415"/>
    <s v="Nicole Brennan"/>
    <s v="310 Wattle St,Ultimo"/>
    <s v="Sydney"/>
    <s v="NSW"/>
    <x v="0"/>
    <x v="6"/>
    <s v="Crítico"/>
    <s v="Etiquetas de encuadernación artesanal"/>
    <x v="0"/>
    <s v="Caja pequeña"/>
    <x v="0"/>
    <d v="2015-03-04T00:00:00"/>
    <n v="245"/>
    <n v="389"/>
    <n v="144"/>
    <n v="23"/>
    <n v="8947"/>
    <n v="0.02"/>
    <n v="178.94"/>
    <n v="8768.06"/>
    <n v="701"/>
    <n v="29330"/>
    <n v="3"/>
    <n v="3"/>
    <x v="1"/>
    <s v="NO"/>
    <x v="1"/>
    <s v="Venta Mala"/>
  </r>
  <r>
    <n v="1572005"/>
    <x v="643"/>
    <s v="Matthew Clasen"/>
    <s v="Macquarie Centre Cnr Herring Road &amp; Waterloo Road,Macquarie Park"/>
    <s v="Sydney"/>
    <s v="NSW"/>
    <x v="3"/>
    <x v="16"/>
    <s v="Medio"/>
    <s v="Lengüetas de plástico reposicionables imprimibles artesanalmente"/>
    <x v="1"/>
    <s v="Caja pequeña"/>
    <x v="0"/>
    <d v="2016-09-20T00:00:00"/>
    <n v="533"/>
    <n v="860"/>
    <n v="327"/>
    <n v="29"/>
    <n v="24940"/>
    <n v="0.05"/>
    <n v="1247"/>
    <n v="23693"/>
    <n v="619"/>
    <n v="3999"/>
    <n v="20"/>
    <n v="9"/>
    <x v="3"/>
    <s v="NO"/>
    <x v="1"/>
    <s v="Venta Mala"/>
  </r>
  <r>
    <n v="1572005"/>
    <x v="720"/>
    <s v="Christopher Martinez"/>
    <s v="188 Pitt Street,Sydney"/>
    <s v="Sydney"/>
    <s v="NSW"/>
    <x v="3"/>
    <x v="0"/>
    <s v="Crítico"/>
    <s v="Tijeras de acero inoxidable preferidas de Apex"/>
    <x v="0"/>
    <s v="Caja pequeña"/>
    <x v="0"/>
    <d v="2016-12-19T00:00:00"/>
    <n v="250"/>
    <n v="568"/>
    <n v="318"/>
    <n v="43"/>
    <n v="24424"/>
    <n v="0.03"/>
    <n v="732.72"/>
    <n v="23691.279999999999"/>
    <n v="360"/>
    <n v="13293"/>
    <n v="18"/>
    <n v="12"/>
    <x v="3"/>
    <s v="NO"/>
    <x v="1"/>
    <s v="Venta Mala"/>
  </r>
  <r>
    <n v="1572005"/>
    <x v="592"/>
    <s v="Thea Hudgings"/>
    <s v="224A Gertrude St,Fitzroy"/>
    <s v="Melbourne"/>
    <s v="VIC"/>
    <x v="3"/>
    <x v="2"/>
    <s v="Crítico"/>
    <s v="Alto Perma 3000 Cajones de almacenamiento apilables"/>
    <x v="0"/>
    <s v="Caja pequeña"/>
    <x v="0"/>
    <d v="2016-04-11T00:00:00"/>
    <n v="892"/>
    <n v="2974"/>
    <n v="2082"/>
    <n v="9"/>
    <n v="26766"/>
    <n v="0.09"/>
    <n v="2408.94"/>
    <n v="24357.06"/>
    <n v="664"/>
    <n v="95020"/>
    <n v="5"/>
    <n v="4"/>
    <x v="3"/>
    <s v="NO"/>
    <x v="1"/>
    <s v="Venta Mala"/>
  </r>
  <r>
    <n v="1572371"/>
    <x v="688"/>
    <s v="Alan Barnes"/>
    <s v="99 Glebe Point Rd,Glebe"/>
    <s v="Sydney"/>
    <s v="NSW"/>
    <x v="1"/>
    <x v="1"/>
    <s v="Medio"/>
    <s v="Sobres estándar de Smiths"/>
    <x v="0"/>
    <s v="Caja pequeña"/>
    <x v="0"/>
    <d v="2016-11-15T00:00:00"/>
    <n v="352"/>
    <n v="568"/>
    <n v="216"/>
    <n v="4"/>
    <n v="2272"/>
    <n v="0.01"/>
    <n v="22.72"/>
    <n v="2249.2800000000002"/>
    <n v="139"/>
    <n v="13846"/>
    <n v="14"/>
    <n v="11"/>
    <x v="3"/>
    <s v="NO"/>
    <x v="1"/>
    <s v="Venta Mala"/>
  </r>
  <r>
    <n v="1572736"/>
    <x v="703"/>
    <s v="Cindy Chapman"/>
    <s v="53-55 Liverpool St,Sydney"/>
    <s v="Sydney"/>
    <s v="NSW"/>
    <x v="0"/>
    <x v="0"/>
    <s v="Crítico"/>
    <s v="Carpetas de 3 anillos de uso general de Smiths"/>
    <x v="0"/>
    <s v="Bolsa de envoltura"/>
    <x v="1"/>
    <d v="2016-12-30T00:00:00"/>
    <n v="118"/>
    <n v="188"/>
    <n v="70"/>
    <n v="38"/>
    <n v="7144"/>
    <n v="7.0000000000000007E-2"/>
    <n v="500.08000000000004"/>
    <n v="6643.92"/>
    <n v="149"/>
    <n v="24133"/>
    <n v="28"/>
    <n v="12"/>
    <x v="3"/>
    <s v="NO"/>
    <x v="0"/>
    <s v="Venta Mala"/>
  </r>
  <r>
    <n v="1572736"/>
    <x v="721"/>
    <s v="Sylvia Foulston"/>
    <s v="152 Bunnerong Road,Eastgardens"/>
    <s v="Sydney"/>
    <s v="NSW"/>
    <x v="1"/>
    <x v="0"/>
    <s v="Bajo"/>
    <s v="Fotocopiadora Cando PC940"/>
    <x v="0"/>
    <s v="Paquete pequeño"/>
    <x v="0"/>
    <d v="2016-10-08T00:00:00"/>
    <n v="21600"/>
    <n v="44999"/>
    <n v="23399"/>
    <n v="36"/>
    <n v="1619964"/>
    <n v="0.01"/>
    <n v="16199.640000000001"/>
    <n v="1603764.36"/>
    <n v="2449"/>
    <n v="67682"/>
    <n v="8"/>
    <n v="10"/>
    <x v="3"/>
    <s v="SI"/>
    <x v="0"/>
    <s v="Venta Mala"/>
  </r>
  <r>
    <n v="1572736"/>
    <x v="106"/>
    <s v="Sandra Glassco"/>
    <s v="224A Gertrude St,Fitzroy"/>
    <s v="Melbourne"/>
    <s v="VIC"/>
    <x v="1"/>
    <x v="2"/>
    <s v="Alto"/>
    <s v="Papel de computadora de barra de color Smiths"/>
    <x v="1"/>
    <s v="Tambor Jumbo"/>
    <x v="2"/>
    <d v="2014-02-16T00:00:00"/>
    <n v="2197"/>
    <n v="3544"/>
    <n v="1347"/>
    <n v="12"/>
    <n v="42528"/>
    <n v="0.06"/>
    <n v="2551.6799999999998"/>
    <n v="39976.32"/>
    <n v="492"/>
    <n v="134995"/>
    <n v="15"/>
    <n v="2"/>
    <x v="0"/>
    <s v="NO"/>
    <x v="1"/>
    <s v="Venta Mala"/>
  </r>
  <r>
    <n v="1573101"/>
    <x v="340"/>
    <s v="Cyra Reiten"/>
    <s v="Westfield 1 Anderson St,Chatswood"/>
    <s v="Sydney"/>
    <s v="NSW"/>
    <x v="0"/>
    <x v="5"/>
    <s v="Medio"/>
    <s v="Fotocopiadora Cando PC940"/>
    <x v="0"/>
    <s v="Caja pequeña"/>
    <x v="0"/>
    <d v="2016-01-17T00:00:00"/>
    <n v="27899"/>
    <n v="44999"/>
    <n v="17100"/>
    <n v="38"/>
    <n v="1709962"/>
    <n v="0.03"/>
    <n v="51298.86"/>
    <n v="1658663.14"/>
    <n v="4900"/>
    <n v="2659226"/>
    <n v="17"/>
    <n v="1"/>
    <x v="3"/>
    <s v="SI"/>
    <x v="1"/>
    <s v="Venta Mala"/>
  </r>
  <r>
    <n v="1573101"/>
    <x v="507"/>
    <s v="Mike Kennedy"/>
    <s v="99 Lygon Street,East Brunswick"/>
    <s v="Melbourne"/>
    <s v="VIC"/>
    <x v="2"/>
    <x v="2"/>
    <s v="Crítico"/>
    <s v="Impresora de inyección de tinta a color Cando S750"/>
    <x v="1"/>
    <s v="Caja mediana"/>
    <x v="0"/>
    <d v="2016-10-05T00:00:00"/>
    <n v="7500"/>
    <n v="12097"/>
    <n v="4597"/>
    <n v="17"/>
    <n v="205649"/>
    <n v="0"/>
    <n v="0"/>
    <n v="205649"/>
    <n v="2630"/>
    <n v="258203"/>
    <n v="26"/>
    <n v="9"/>
    <x v="3"/>
    <s v="SI"/>
    <x v="1"/>
    <s v="Venta Mala"/>
  </r>
  <r>
    <n v="1573101"/>
    <x v="769"/>
    <s v="Roy Skaria"/>
    <s v="2/797 Botany Rd,Rosebery"/>
    <s v="Sydney"/>
    <s v="NSW"/>
    <x v="3"/>
    <x v="7"/>
    <s v="Alto"/>
    <s v="Hojas de notas sin acolchado"/>
    <x v="0"/>
    <s v="Caja pequeña"/>
    <x v="0"/>
    <d v="2016-02-21T00:00:00"/>
    <n v="259"/>
    <n v="398"/>
    <n v="139"/>
    <n v="22"/>
    <n v="8756"/>
    <n v="7.0000000000000007E-2"/>
    <n v="612.92000000000007"/>
    <n v="8143.08"/>
    <n v="297"/>
    <n v="4631"/>
    <n v="19"/>
    <n v="2"/>
    <x v="3"/>
    <s v="NO"/>
    <x v="0"/>
    <s v="Venta Mala"/>
  </r>
  <r>
    <n v="1573101"/>
    <x v="760"/>
    <s v="Emily Grady"/>
    <s v="359 Crown Street,Surry Hills"/>
    <s v="Sydney"/>
    <s v="NSW"/>
    <x v="1"/>
    <x v="3"/>
    <s v="No especificado"/>
    <s v="Impresora de inyección de tinta a color Cando S750"/>
    <x v="0"/>
    <s v="Caja pequeña"/>
    <x v="0"/>
    <d v="2016-08-20T00:00:00"/>
    <n v="7500"/>
    <n v="12097"/>
    <n v="4597"/>
    <n v="21"/>
    <n v="254037"/>
    <n v="0.03"/>
    <n v="7621.11"/>
    <n v="246415.89"/>
    <n v="2630"/>
    <n v="144727"/>
    <n v="18"/>
    <n v="8"/>
    <x v="3"/>
    <s v="SI"/>
    <x v="0"/>
    <s v="Buena Venta"/>
  </r>
  <r>
    <n v="1573466"/>
    <x v="770"/>
    <s v="Don Jones"/>
    <s v="6-8 O'Connell Street,Newtown"/>
    <s v="Sydney"/>
    <s v="NSW"/>
    <x v="3"/>
    <x v="5"/>
    <s v="Medio"/>
    <s v="Carpetas de 3 anillos de uso general de Smiths"/>
    <x v="0"/>
    <s v="Bolsa de envoltura"/>
    <x v="0"/>
    <d v="2016-02-21T00:00:00"/>
    <n v="118"/>
    <n v="188"/>
    <n v="70"/>
    <n v="31"/>
    <n v="5828"/>
    <n v="0.04"/>
    <n v="233.12"/>
    <n v="5594.88"/>
    <n v="149"/>
    <n v="4691"/>
    <n v="16"/>
    <n v="2"/>
    <x v="3"/>
    <s v="NO"/>
    <x v="0"/>
    <s v="Venta Mala"/>
  </r>
  <r>
    <n v="1573466"/>
    <x v="324"/>
    <s v="Eric Barreto"/>
    <s v="359 Crown Street,Surry Hills"/>
    <s v="Sydney"/>
    <s v="NSW"/>
    <x v="2"/>
    <x v="3"/>
    <s v="Alto"/>
    <s v="Clips de carpeta de metal Smiths Bulk Pack"/>
    <x v="2"/>
    <s v="Paquete pequeño"/>
    <x v="0"/>
    <d v="2016-05-21T00:00:00"/>
    <n v="395"/>
    <n v="608"/>
    <n v="213"/>
    <n v="32"/>
    <n v="19456"/>
    <n v="0.08"/>
    <n v="1556.48"/>
    <n v="17899.52"/>
    <n v="182"/>
    <n v="146367"/>
    <n v="21"/>
    <n v="5"/>
    <x v="3"/>
    <s v="NO"/>
    <x v="0"/>
    <s v="Buena Venta"/>
  </r>
  <r>
    <n v="1573466"/>
    <x v="595"/>
    <s v="Edward Becker"/>
    <s v="501 George St,Sydney"/>
    <s v="Sydney"/>
    <s v="NSW"/>
    <x v="1"/>
    <x v="7"/>
    <s v="Medio"/>
    <s v="Etiquetas Artisan 487"/>
    <x v="0"/>
    <s v="Caja pequeña"/>
    <x v="0"/>
    <d v="2015-08-28T00:00:00"/>
    <n v="229"/>
    <n v="369"/>
    <n v="140"/>
    <n v="16"/>
    <n v="5904"/>
    <n v="0.04"/>
    <n v="236.16"/>
    <n v="5667.84"/>
    <n v="50"/>
    <n v="14889"/>
    <n v="27"/>
    <n v="8"/>
    <x v="1"/>
    <s v="NO"/>
    <x v="1"/>
    <s v="Venta Mala"/>
  </r>
  <r>
    <n v="1573832"/>
    <x v="125"/>
    <s v="Roy Collins"/>
    <s v="Westfield Sydney,Sydney"/>
    <s v="Sydney"/>
    <s v="NSW"/>
    <x v="0"/>
    <x v="1"/>
    <s v="Bajo"/>
    <s v="Clips de carpeta de metal Smiths"/>
    <x v="1"/>
    <s v="Caja pequeña"/>
    <x v="1"/>
    <d v="2016-05-12T00:00:00"/>
    <n v="160"/>
    <n v="262"/>
    <n v="102"/>
    <n v="23"/>
    <n v="6026"/>
    <n v="0"/>
    <n v="0"/>
    <n v="6026"/>
    <n v="80"/>
    <n v="11398"/>
    <n v="10"/>
    <n v="5"/>
    <x v="3"/>
    <s v="NO"/>
    <x v="0"/>
    <s v="Venta Mala"/>
  </r>
  <r>
    <n v="1573832"/>
    <x v="422"/>
    <s v="Edward Hooks"/>
    <s v="224A Gertrude St,Fitzroy"/>
    <s v="Melbourne"/>
    <s v="VIC"/>
    <x v="2"/>
    <x v="2"/>
    <s v="Bajo"/>
    <s v="Etiquetas Artisan 479"/>
    <x v="1"/>
    <s v="Caja pequeña"/>
    <x v="0"/>
    <d v="2013-08-12T00:00:00"/>
    <n v="159"/>
    <n v="261"/>
    <n v="102"/>
    <n v="26"/>
    <n v="6786"/>
    <n v="0.01"/>
    <n v="67.86"/>
    <n v="6718.14"/>
    <n v="50"/>
    <n v="22439"/>
    <n v="10"/>
    <n v="8"/>
    <x v="2"/>
    <s v="NO"/>
    <x v="0"/>
    <s v="Venta Mala"/>
  </r>
  <r>
    <n v="1573832"/>
    <x v="687"/>
    <s v="Tony Sayre"/>
    <s v="499-501 Lygon Street,Carlton North"/>
    <s v="Melbourne"/>
    <s v="VIC"/>
    <x v="1"/>
    <x v="8"/>
    <s v="Crítico"/>
    <s v="Clips de carpeta de metal Smiths"/>
    <x v="1"/>
    <s v="Caja pequeña"/>
    <x v="0"/>
    <d v="2016-02-18T00:00:00"/>
    <n v="160"/>
    <n v="262"/>
    <n v="102"/>
    <n v="48"/>
    <n v="12576"/>
    <n v="0.04"/>
    <n v="503.04"/>
    <n v="12072.96"/>
    <n v="80"/>
    <n v="11398"/>
    <n v="17"/>
    <n v="2"/>
    <x v="3"/>
    <s v="NO"/>
    <x v="0"/>
    <s v="Venta Mala"/>
  </r>
  <r>
    <n v="1573832"/>
    <x v="687"/>
    <s v="Tony Sayre"/>
    <s v="499-501 Lygon Street,Carlton North"/>
    <s v="Melbourne"/>
    <s v="VIC"/>
    <x v="1"/>
    <x v="8"/>
    <s v="Alto"/>
    <s v="Clips de carpeta de metal Smiths"/>
    <x v="0"/>
    <s v="Caja pequeña"/>
    <x v="0"/>
    <d v="2016-02-18T00:00:00"/>
    <n v="160"/>
    <n v="262"/>
    <n v="102"/>
    <n v="25"/>
    <n v="6550"/>
    <n v="0.09"/>
    <n v="589.5"/>
    <n v="5960.5"/>
    <n v="80"/>
    <n v="11398"/>
    <n v="17"/>
    <n v="2"/>
    <x v="3"/>
    <s v="NO"/>
    <x v="1"/>
    <s v="Venta Mala"/>
  </r>
  <r>
    <n v="1573832"/>
    <x v="616"/>
    <s v="Alejandro Ballentine"/>
    <s v="412 Brunswick St,Fitzroy"/>
    <s v="Melbourne"/>
    <s v="VIC"/>
    <x v="1"/>
    <x v="2"/>
    <s v="Alto"/>
    <s v="Clips de carpeta de metal Smiths"/>
    <x v="0"/>
    <s v="Caja pequeña"/>
    <x v="0"/>
    <d v="2016-02-13T00:00:00"/>
    <n v="160"/>
    <n v="262"/>
    <n v="102"/>
    <n v="13"/>
    <n v="3406"/>
    <n v="0.03"/>
    <n v="102.17999999999999"/>
    <n v="3303.82"/>
    <n v="80"/>
    <n v="11398"/>
    <n v="12"/>
    <n v="2"/>
    <x v="3"/>
    <s v="NO"/>
    <x v="1"/>
    <s v="Venta Mala"/>
  </r>
  <r>
    <n v="1573832"/>
    <x v="66"/>
    <s v="Philip Brown"/>
    <s v="499-501 Lygon Street,Carlton North"/>
    <s v="Melbourne"/>
    <s v="VIC"/>
    <x v="0"/>
    <x v="8"/>
    <s v="Medio"/>
    <s v="Libro de registro de mensajes de voz por cable"/>
    <x v="1"/>
    <s v="Caja pequeña"/>
    <x v="0"/>
    <d v="2015-04-19T00:00:00"/>
    <n v="290"/>
    <n v="476"/>
    <n v="186"/>
    <n v="41"/>
    <n v="19516"/>
    <n v="0.08"/>
    <n v="1561.28"/>
    <n v="17954.72"/>
    <n v="88"/>
    <n v="14869"/>
    <n v="18"/>
    <n v="4"/>
    <x v="1"/>
    <s v="NO"/>
    <x v="1"/>
    <s v="Venta Mala"/>
  </r>
  <r>
    <n v="1573832"/>
    <x v="771"/>
    <s v="Art Miller"/>
    <s v="8 Quay Street,Haymarket"/>
    <s v="Sydney"/>
    <s v="NSW"/>
    <x v="3"/>
    <x v="9"/>
    <s v="Medio"/>
    <s v="Clips de carpeta de metal Smiths"/>
    <x v="0"/>
    <s v="Paquete pequeño"/>
    <x v="0"/>
    <d v="2016-01-04T00:00:00"/>
    <n v="160"/>
    <n v="262"/>
    <n v="102"/>
    <n v="22"/>
    <n v="5764"/>
    <n v="0.02"/>
    <n v="115.28"/>
    <n v="5648.72"/>
    <n v="80"/>
    <n v="11398"/>
    <n v="22"/>
    <n v="2"/>
    <x v="1"/>
    <s v="NO"/>
    <x v="1"/>
    <s v="Venta Mala"/>
  </r>
  <r>
    <n v="1573832"/>
    <x v="761"/>
    <s v="Jasper Cacioppo"/>
    <s v="24 Addison Rd,Marrickville"/>
    <s v="Sydney"/>
    <s v="NSW"/>
    <x v="2"/>
    <x v="10"/>
    <s v="Alto"/>
    <s v="Clips de carpeta de metal Smiths"/>
    <x v="0"/>
    <s v="Bolsa de envoltura"/>
    <x v="0"/>
    <d v="2016-02-16T00:00:00"/>
    <n v="160"/>
    <n v="262"/>
    <n v="102"/>
    <n v="31"/>
    <n v="8122"/>
    <n v="0.09"/>
    <n v="730.98"/>
    <n v="7391.02"/>
    <n v="80"/>
    <n v="11398"/>
    <n v="14"/>
    <n v="2"/>
    <x v="3"/>
    <s v="NO"/>
    <x v="0"/>
    <s v="Venta Mala"/>
  </r>
  <r>
    <n v="1573832"/>
    <x v="714"/>
    <s v="Dave Hallsten"/>
    <s v="1 John St,Waterloo"/>
    <s v="Sydney"/>
    <s v="NSW"/>
    <x v="2"/>
    <x v="13"/>
    <s v="No especificado"/>
    <s v="Clips de carpeta de metal Smiths"/>
    <x v="0"/>
    <s v="Bolsa de envoltura"/>
    <x v="0"/>
    <d v="2016-08-20T00:00:00"/>
    <n v="160"/>
    <n v="262"/>
    <n v="102"/>
    <n v="47"/>
    <n v="12314"/>
    <n v="0.04"/>
    <n v="492.56"/>
    <n v="11821.44"/>
    <n v="80"/>
    <n v="11398"/>
    <n v="15"/>
    <n v="8"/>
    <x v="3"/>
    <s v="NO"/>
    <x v="0"/>
    <s v="Venta Mala"/>
  </r>
  <r>
    <n v="1573832"/>
    <x v="275"/>
    <s v="Harold Dahlen"/>
    <s v="53-55 Liverpool St,Sydney"/>
    <s v="Sydney"/>
    <s v="NSW"/>
    <x v="1"/>
    <x v="0"/>
    <s v="Crítico"/>
    <s v="Tijeras Apex Box Cutter"/>
    <x v="0"/>
    <s v="Caja pequeña"/>
    <x v="0"/>
    <d v="2016-06-20T00:00:00"/>
    <n v="419"/>
    <n v="1023"/>
    <n v="604"/>
    <n v="30"/>
    <n v="30690"/>
    <n v="0.08"/>
    <n v="2455.2000000000003"/>
    <n v="28234.799999999999"/>
    <n v="468"/>
    <n v="36583"/>
    <n v="20"/>
    <n v="6"/>
    <x v="3"/>
    <s v="NO"/>
    <x v="0"/>
    <s v="Venta Mala"/>
  </r>
  <r>
    <n v="1573832"/>
    <x v="346"/>
    <s v="Pete Armstrong"/>
    <s v="506 Swan Street,Richmond"/>
    <s v="Melbourne"/>
    <s v="VIC"/>
    <x v="2"/>
    <x v="2"/>
    <s v="Bajo"/>
    <s v="Clips de carpeta de metal Smiths"/>
    <x v="0"/>
    <s v="Caja pequeña"/>
    <x v="1"/>
    <d v="2016-02-16T00:00:00"/>
    <n v="160"/>
    <n v="262"/>
    <n v="102"/>
    <n v="32"/>
    <n v="8384"/>
    <n v="0.01"/>
    <n v="83.84"/>
    <n v="8300.16"/>
    <n v="80"/>
    <n v="11398"/>
    <n v="13"/>
    <n v="2"/>
    <x v="3"/>
    <s v="NO"/>
    <x v="1"/>
    <s v="Venta Mala"/>
  </r>
  <r>
    <n v="1573863"/>
    <x v="346"/>
    <s v="Pete Armstrong"/>
    <s v="506 Swan Street,Richmond"/>
    <s v="Melbourne"/>
    <s v="VIC"/>
    <x v="3"/>
    <x v="2"/>
    <s v="Medio"/>
    <s v="Libro de mensajes encuadernado con cable, 4 por página"/>
    <x v="0"/>
    <s v="Caja pequeña"/>
    <x v="1"/>
    <d v="2016-02-16T00:00:00"/>
    <n v="348"/>
    <n v="543"/>
    <n v="195"/>
    <n v="38"/>
    <n v="20634"/>
    <n v="0.03"/>
    <n v="619.02"/>
    <n v="20014.98"/>
    <n v="95"/>
    <n v="2259"/>
    <n v="13"/>
    <n v="2"/>
    <x v="3"/>
    <s v="NO"/>
    <x v="0"/>
    <s v="Venta Mala"/>
  </r>
  <r>
    <n v="1574197"/>
    <x v="340"/>
    <s v="Jarie Kunitz"/>
    <s v="Sydney Fish Market, Bank Street, Sydney"/>
    <s v="Sydney"/>
    <s v="NSW"/>
    <x v="1"/>
    <x v="3"/>
    <s v="Crítico"/>
    <s v="Archivo Smiths Caddy"/>
    <x v="0"/>
    <s v="Caja pequeña"/>
    <x v="0"/>
    <d v="2016-01-19T00:00:00"/>
    <n v="403"/>
    <n v="938"/>
    <n v="535"/>
    <n v="44"/>
    <n v="41272"/>
    <n v="0.03"/>
    <n v="1238.1599999999999"/>
    <n v="40033.839999999997"/>
    <n v="728"/>
    <n v="26534"/>
    <n v="17"/>
    <n v="1"/>
    <x v="3"/>
    <s v="NO"/>
    <x v="0"/>
    <s v="Venta Mala"/>
  </r>
  <r>
    <n v="1574197"/>
    <x v="610"/>
    <s v="Nicole Brennan"/>
    <s v="310 Wattle St,Ultimo"/>
    <s v="Sydney"/>
    <s v="NSW"/>
    <x v="3"/>
    <x v="6"/>
    <s v="Medio"/>
    <s v="Sobres estándar de Smiths"/>
    <x v="0"/>
    <s v="Paquete pequeño"/>
    <x v="0"/>
    <d v="2016-07-30T00:00:00"/>
    <n v="352"/>
    <n v="568"/>
    <n v="216"/>
    <n v="3"/>
    <n v="1704"/>
    <n v="0.05"/>
    <n v="85.2"/>
    <n v="1618.8"/>
    <n v="139"/>
    <n v="1245"/>
    <n v="28"/>
    <n v="7"/>
    <x v="3"/>
    <s v="NO"/>
    <x v="0"/>
    <s v="Venta Mala"/>
  </r>
  <r>
    <n v="1574562"/>
    <x v="528"/>
    <s v="Cyma Kinney"/>
    <s v="Sydney Fish Market, Bank Street, Sydney"/>
    <s v="Sydney"/>
    <s v="NSW"/>
    <x v="1"/>
    <x v="3"/>
    <s v="Medio"/>
    <s v="TechSavi Dúo Inalámbrico Elite"/>
    <x v="0"/>
    <s v="Caja pequeña"/>
    <x v="0"/>
    <d v="2016-03-28T00:00:00"/>
    <n v="6059"/>
    <n v="10098"/>
    <n v="4039"/>
    <n v="46"/>
    <n v="464508"/>
    <n v="0.02"/>
    <n v="9290.16"/>
    <n v="455217.84"/>
    <n v="718"/>
    <n v="30900"/>
    <n v="26"/>
    <n v="3"/>
    <x v="3"/>
    <s v="SI"/>
    <x v="0"/>
    <s v="Venta Mala"/>
  </r>
  <r>
    <n v="1574562"/>
    <x v="712"/>
    <s v="Arthur Prichep"/>
    <s v="Sydney Fish Market, Bank Street, Sydney"/>
    <s v="Sydney"/>
    <s v="NSW"/>
    <x v="2"/>
    <x v="3"/>
    <s v="Alto"/>
    <s v="Postes de encuadernación"/>
    <x v="0"/>
    <s v="Bolsa de envoltura"/>
    <x v="0"/>
    <d v="2016-06-17T00:00:00"/>
    <n v="350"/>
    <n v="574"/>
    <n v="224"/>
    <n v="33"/>
    <n v="18942"/>
    <n v="0.06"/>
    <n v="1136.52"/>
    <n v="17805.48"/>
    <n v="501"/>
    <n v="24555"/>
    <n v="15"/>
    <n v="6"/>
    <x v="3"/>
    <s v="NO"/>
    <x v="0"/>
    <s v="Venta Mala"/>
  </r>
  <r>
    <n v="1574562"/>
    <x v="448"/>
    <s v="Cynthia Voltz"/>
    <s v="Westfield Miranda, 600 Kingsway,Miranda"/>
    <s v="Sydney"/>
    <s v="NSW"/>
    <x v="0"/>
    <x v="11"/>
    <s v="Bajo"/>
    <s v="TipoDerecha Sobres Pelables y Transparentes de Apertura Superior, Gris"/>
    <x v="0"/>
    <s v="Caja pequeña"/>
    <x v="0"/>
    <d v="2016-09-05T00:00:00"/>
    <n v="2156"/>
    <n v="3594"/>
    <n v="1438"/>
    <n v="20"/>
    <n v="71880"/>
    <n v="0.08"/>
    <n v="5750.4000000000005"/>
    <n v="66129.600000000006"/>
    <n v="666"/>
    <n v="45762"/>
    <n v="3"/>
    <n v="9"/>
    <x v="3"/>
    <s v="NO"/>
    <x v="0"/>
    <s v="Venta Mala"/>
  </r>
  <r>
    <n v="1575293"/>
    <x v="286"/>
    <s v="Mike Kennedy"/>
    <s v="99 Lygon Street,East Brunswick"/>
    <s v="Melbourne"/>
    <s v="VIC"/>
    <x v="1"/>
    <x v="2"/>
    <s v="No especificado"/>
    <s v="Teclado programable Adesso de 142 teclas"/>
    <x v="2"/>
    <s v="Caja grande"/>
    <x v="0"/>
    <d v="2014-12-15T00:00:00"/>
    <n v="3964"/>
    <n v="15248"/>
    <n v="11284"/>
    <n v="1"/>
    <n v="15248"/>
    <n v="0"/>
    <n v="0"/>
    <n v="15248"/>
    <n v="650"/>
    <n v="335560"/>
    <n v="13"/>
    <n v="12"/>
    <x v="0"/>
    <s v="NO"/>
    <x v="0"/>
    <s v="Buena Venta"/>
  </r>
  <r>
    <n v="1575293"/>
    <x v="772"/>
    <s v="Maria Zettner"/>
    <s v="152 Bunnerong Road,Eastgardens"/>
    <s v="Sydney"/>
    <s v="NSW"/>
    <x v="2"/>
    <x v="0"/>
    <s v="Crítico"/>
    <s v="Carro de archivos personal multiuso y juego de ruedas, tres compartimentos apilables"/>
    <x v="0"/>
    <s v="Bolsa de envoltura"/>
    <x v="0"/>
    <d v="2016-08-25T00:00:00"/>
    <n v="1495"/>
    <n v="3476"/>
    <n v="1981"/>
    <n v="2"/>
    <n v="6952"/>
    <n v="0.03"/>
    <n v="208.56"/>
    <n v="6743.44"/>
    <n v="822"/>
    <n v="41469"/>
    <n v="23"/>
    <n v="8"/>
    <x v="3"/>
    <s v="NO"/>
    <x v="0"/>
    <s v="Venta Mala"/>
  </r>
  <r>
    <n v="1575658"/>
    <x v="685"/>
    <s v="Quincy Jones"/>
    <s v="Shop 3/144 Waterloo Road,Greenacre"/>
    <s v="Sydney"/>
    <s v="NSW"/>
    <x v="1"/>
    <x v="7"/>
    <s v="No especificado"/>
    <s v="Papel de computadora de barra de color Smiths"/>
    <x v="0"/>
    <s v="Caja pequeña"/>
    <x v="0"/>
    <d v="2016-02-24T00:00:00"/>
    <n v="2197"/>
    <n v="3544"/>
    <n v="1347"/>
    <n v="25"/>
    <n v="88600"/>
    <n v="0"/>
    <n v="0"/>
    <n v="88600"/>
    <n v="492"/>
    <n v="156995"/>
    <n v="23"/>
    <n v="2"/>
    <x v="3"/>
    <s v="NO"/>
    <x v="1"/>
    <s v="Venta Mala"/>
  </r>
  <r>
    <n v="1575658"/>
    <x v="409"/>
    <s v="Christy Brittain"/>
    <s v="Shop 1, 186-190 Church Street,Parramatta;46a Macleay Street,Potts Point"/>
    <s v="Sydney"/>
    <s v="NSW"/>
    <x v="1"/>
    <x v="4"/>
    <s v="Crítico"/>
    <s v="Smiths Pen Style Liquid Stix; Surtido (amarillo, rosa, verde, azul, naranja), 5/Paquete"/>
    <x v="0"/>
    <s v="Caja pequeña"/>
    <x v="0"/>
    <d v="2016-06-02T00:00:00"/>
    <n v="388"/>
    <n v="647"/>
    <n v="259"/>
    <n v="19"/>
    <n v="12293"/>
    <n v="7.0000000000000007E-2"/>
    <n v="860.5100000000001"/>
    <n v="11432.49"/>
    <n v="122"/>
    <n v="11940"/>
    <n v="31"/>
    <n v="5"/>
    <x v="3"/>
    <s v="NO"/>
    <x v="1"/>
    <s v="Venta Mala"/>
  </r>
  <r>
    <n v="1575658"/>
    <x v="422"/>
    <s v="Edward Hooks"/>
    <s v="224A Gertrude St,Fitzroy"/>
    <s v="Melbourne"/>
    <s v="VIC"/>
    <x v="1"/>
    <x v="2"/>
    <s v="Medio"/>
    <s v="Tijeras Apex Box Cutter"/>
    <x v="0"/>
    <s v="Caja pequeña"/>
    <x v="0"/>
    <d v="2013-08-12T00:00:00"/>
    <n v="419"/>
    <n v="1023"/>
    <n v="604"/>
    <n v="1"/>
    <n v="1023"/>
    <n v="0"/>
    <n v="0"/>
    <n v="1023"/>
    <n v="468"/>
    <n v="26394"/>
    <n v="10"/>
    <n v="8"/>
    <x v="2"/>
    <s v="NO"/>
    <x v="0"/>
    <s v="Venta Mala"/>
  </r>
  <r>
    <n v="1575658"/>
    <x v="353"/>
    <s v="Matt Collister"/>
    <s v="99 Glebe Point Rd,Glebe"/>
    <s v="Sydney"/>
    <s v="NSW"/>
    <x v="3"/>
    <x v="1"/>
    <s v="Medio"/>
    <s v="Sobres estándar de Smiths"/>
    <x v="0"/>
    <s v="Caja pequeña"/>
    <x v="0"/>
    <d v="2016-01-01T00:00:00"/>
    <n v="352"/>
    <n v="568"/>
    <n v="216"/>
    <n v="50"/>
    <n v="28400"/>
    <n v="7.0000000000000007E-2"/>
    <n v="1988.0000000000002"/>
    <n v="26412"/>
    <n v="139"/>
    <n v="27892"/>
    <n v="31"/>
    <n v="12"/>
    <x v="1"/>
    <s v="NO"/>
    <x v="0"/>
    <s v="Venta Mala"/>
  </r>
  <r>
    <n v="1575658"/>
    <x v="564"/>
    <s v="Charlotte Melton"/>
    <s v="211/25-29 Dixon St,Haymarket"/>
    <s v="Sydney"/>
    <s v="NSW"/>
    <x v="3"/>
    <x v="11"/>
    <s v="Medio"/>
    <s v="Artisan Hi-Liter GlideStik Iluminador Fluorescente, Tinta Amarilla"/>
    <x v="0"/>
    <s v="Bolsa de envoltura"/>
    <x v="0"/>
    <d v="2015-05-29T00:00:00"/>
    <n v="105"/>
    <n v="195"/>
    <n v="90"/>
    <n v="19"/>
    <n v="3705"/>
    <n v="0.03"/>
    <n v="111.14999999999999"/>
    <n v="3593.85"/>
    <n v="163"/>
    <n v="12855"/>
    <n v="27"/>
    <n v="5"/>
    <x v="1"/>
    <s v="NO"/>
    <x v="1"/>
    <s v="Venta Mala"/>
  </r>
  <r>
    <n v="1575658"/>
    <x v="224"/>
    <s v="Kelly Williams"/>
    <s v="499-501 Lygon Street,Carlton North"/>
    <s v="Melbourne"/>
    <s v="VIC"/>
    <x v="1"/>
    <x v="8"/>
    <s v="Alto"/>
    <s v="Teclado Beekin de 105 teclas negro"/>
    <x v="1"/>
    <s v="Paquete pequeño"/>
    <x v="0"/>
    <d v="2015-08-28T00:00:00"/>
    <n v="639"/>
    <n v="1998"/>
    <n v="1359"/>
    <n v="1"/>
    <n v="1998"/>
    <n v="0.01"/>
    <n v="19.98"/>
    <n v="1978.02"/>
    <n v="400"/>
    <n v="19604"/>
    <n v="26"/>
    <n v="8"/>
    <x v="1"/>
    <s v="NO"/>
    <x v="0"/>
    <s v="Venta Mala"/>
  </r>
  <r>
    <n v="1575658"/>
    <x v="559"/>
    <s v="Laura Armstrong"/>
    <s v="240-242 Johnston Street,Fitzroy"/>
    <s v="Melbourne"/>
    <s v="VIC"/>
    <x v="1"/>
    <x v="2"/>
    <s v="Alto"/>
    <s v="Artisan 48 Etiquetas"/>
    <x v="0"/>
    <s v="Paquete pequeño"/>
    <x v="0"/>
    <d v="2015-09-10T00:00:00"/>
    <n v="384"/>
    <n v="630"/>
    <n v="246"/>
    <n v="21"/>
    <n v="13230"/>
    <n v="7.0000000000000007E-2"/>
    <n v="926.10000000000014"/>
    <n v="12303.9"/>
    <n v="50"/>
    <n v="22852"/>
    <n v="8"/>
    <n v="9"/>
    <x v="1"/>
    <s v="NO"/>
    <x v="0"/>
    <s v="Venta Mala"/>
  </r>
  <r>
    <n v="1575658"/>
    <x v="685"/>
    <s v="Quincy Jones"/>
    <s v="Shop 3/144 Waterloo Road,Greenacre"/>
    <s v="Sydney"/>
    <s v="NSW"/>
    <x v="1"/>
    <x v="7"/>
    <s v="Alto"/>
    <s v="Papel de computadora de barra de color Smiths"/>
    <x v="0"/>
    <s v="Caja pequeña"/>
    <x v="0"/>
    <d v="2016-02-24T00:00:00"/>
    <n v="2197"/>
    <n v="3544"/>
    <n v="1347"/>
    <n v="25"/>
    <n v="88600"/>
    <n v="0.03"/>
    <n v="2658"/>
    <n v="85942"/>
    <n v="492"/>
    <n v="154895"/>
    <n v="23"/>
    <n v="2"/>
    <x v="3"/>
    <s v="NO"/>
    <x v="0"/>
    <s v="Buena Venta"/>
  </r>
  <r>
    <n v="1575658"/>
    <x v="324"/>
    <s v="Eric Barreto"/>
    <s v="359 Crown Street,Surry Hills"/>
    <s v="Sydney"/>
    <s v="NSW"/>
    <x v="0"/>
    <x v="3"/>
    <s v="Medio"/>
    <s v="Etiquetas Artisan 474"/>
    <x v="0"/>
    <s v="Caja pequeña"/>
    <x v="0"/>
    <d v="2016-05-21T00:00:00"/>
    <n v="184"/>
    <n v="288"/>
    <n v="104"/>
    <n v="16"/>
    <n v="4608"/>
    <n v="0"/>
    <n v="0"/>
    <n v="4608"/>
    <n v="99"/>
    <n v="2647"/>
    <n v="21"/>
    <n v="5"/>
    <x v="3"/>
    <s v="NO"/>
    <x v="1"/>
    <s v="Venta Mala"/>
  </r>
  <r>
    <n v="1575658"/>
    <x v="48"/>
    <s v="Patrick OBrill"/>
    <s v="53 Riley Street,Woolloomooloo"/>
    <s v="Sydney"/>
    <s v="NSW"/>
    <x v="2"/>
    <x v="0"/>
    <s v="Medio"/>
    <s v="Etiquetas autoadhesivas para encuadernación con anillas"/>
    <x v="0"/>
    <s v="Bolsa de envoltura"/>
    <x v="0"/>
    <d v="2013-12-18T00:00:00"/>
    <n v="218"/>
    <n v="352"/>
    <n v="134"/>
    <n v="48"/>
    <n v="16896"/>
    <n v="7.0000000000000007E-2"/>
    <n v="1182.72"/>
    <n v="15713.28"/>
    <n v="683"/>
    <n v="2610"/>
    <n v="16"/>
    <n v="12"/>
    <x v="2"/>
    <s v="NO"/>
    <x v="1"/>
    <s v="Venta Mala"/>
  </r>
  <r>
    <n v="1575658"/>
    <x v="340"/>
    <s v="Maria Bertelson"/>
    <s v="188 Pitt Street,Sydney"/>
    <s v="Sydney"/>
    <s v="NSW"/>
    <x v="3"/>
    <x v="0"/>
    <s v="No especificado"/>
    <s v="Etiquetas de carpeta de archivos artesanales"/>
    <x v="0"/>
    <s v="Paquete pequeño"/>
    <x v="0"/>
    <d v="2016-01-19T00:00:00"/>
    <n v="184"/>
    <n v="288"/>
    <n v="104"/>
    <n v="45"/>
    <n v="12960"/>
    <n v="0.02"/>
    <n v="259.2"/>
    <n v="12700.8"/>
    <n v="533"/>
    <n v="36882"/>
    <n v="17"/>
    <n v="1"/>
    <x v="3"/>
    <s v="NO"/>
    <x v="0"/>
    <s v="Venta Mala"/>
  </r>
  <r>
    <n v="1576023"/>
    <x v="773"/>
    <s v="Jim Kriz"/>
    <s v="1-2/299 Sussex St,Sydney"/>
    <s v="Sydney"/>
    <s v="NSW"/>
    <x v="0"/>
    <x v="6"/>
    <s v="No especificado"/>
    <s v="Lápices Slimame"/>
    <x v="0"/>
    <s v="Caja pequeña"/>
    <x v="0"/>
    <d v="2016-03-20T00:00:00"/>
    <n v="176"/>
    <n v="294"/>
    <n v="118"/>
    <n v="25"/>
    <n v="7350"/>
    <n v="0.01"/>
    <n v="73.5"/>
    <n v="7276.5"/>
    <n v="81"/>
    <n v="3385"/>
    <n v="19"/>
    <n v="3"/>
    <x v="3"/>
    <s v="NO"/>
    <x v="1"/>
    <s v="Venta Mala"/>
  </r>
  <r>
    <n v="1576023"/>
    <x v="446"/>
    <s v="Eleni McCrrary"/>
    <s v="79 Elliott St,Balmain"/>
    <s v="Sydney"/>
    <s v="NSW"/>
    <x v="3"/>
    <x v="6"/>
    <s v="No especificado"/>
    <s v="Juego de lápices de dibujo Pizazz"/>
    <x v="0"/>
    <s v="Caja pequeña"/>
    <x v="0"/>
    <d v="2015-08-26T00:00:00"/>
    <n v="153"/>
    <n v="278"/>
    <n v="125"/>
    <n v="27"/>
    <n v="7506"/>
    <n v="0.05"/>
    <n v="375.3"/>
    <n v="7130.7"/>
    <n v="134"/>
    <n v="3676"/>
    <n v="24"/>
    <n v="8"/>
    <x v="1"/>
    <s v="NO"/>
    <x v="1"/>
    <s v="Venta Mala"/>
  </r>
  <r>
    <n v="1576023"/>
    <x v="507"/>
    <s v="Mike Kennedy"/>
    <s v="99 Lygon Street,East Brunswick"/>
    <s v="Melbourne"/>
    <s v="VIC"/>
    <x v="1"/>
    <x v="2"/>
    <s v="No especificado"/>
    <s v="Tijeras de oficina de Apex"/>
    <x v="0"/>
    <s v="Caja pequeña"/>
    <x v="0"/>
    <d v="2016-10-05T00:00:00"/>
    <n v="94"/>
    <n v="208"/>
    <n v="114"/>
    <n v="30"/>
    <n v="6240"/>
    <n v="0.08"/>
    <n v="499.2"/>
    <n v="5740.8"/>
    <n v="256"/>
    <n v="8678"/>
    <n v="26"/>
    <n v="9"/>
    <x v="3"/>
    <s v="NO"/>
    <x v="0"/>
    <s v="Venta Mala"/>
  </r>
  <r>
    <n v="1576023"/>
    <x v="723"/>
    <s v="Linda Southworth"/>
    <s v="359 Crown Street,Surry Hills"/>
    <s v="Sydney"/>
    <s v="NSW"/>
    <x v="1"/>
    <x v="3"/>
    <s v="Crítico"/>
    <s v="Refuerzos de agujeros artesanales"/>
    <x v="1"/>
    <s v="Tambor Jumbo"/>
    <x v="2"/>
    <d v="2016-03-04T00:00:00"/>
    <n v="399"/>
    <n v="623"/>
    <n v="224"/>
    <n v="43"/>
    <n v="26789"/>
    <n v="0.06"/>
    <n v="1607.34"/>
    <n v="25181.66"/>
    <n v="697"/>
    <n v="11068"/>
    <n v="26"/>
    <n v="2"/>
    <x v="3"/>
    <s v="NO"/>
    <x v="0"/>
    <s v="Venta Mala"/>
  </r>
  <r>
    <n v="1576388"/>
    <x v="590"/>
    <s v="Allen Armold"/>
    <s v="224A Gertrude St,Fitzroy"/>
    <s v="Melbourne"/>
    <s v="VIC"/>
    <x v="1"/>
    <x v="2"/>
    <s v="No especificado"/>
    <s v="Archivo de bloqueo plegable de lujo con cajón"/>
    <x v="1"/>
    <s v="Caja pequeña"/>
    <x v="1"/>
    <d v="2015-12-12T00:00:00"/>
    <n v="17883"/>
    <n v="41588"/>
    <n v="23705"/>
    <n v="29"/>
    <n v="1206052"/>
    <n v="0.03"/>
    <n v="36181.56"/>
    <n v="1169870.44"/>
    <n v="1137"/>
    <n v="365362"/>
    <n v="10"/>
    <n v="12"/>
    <x v="1"/>
    <s v="SI"/>
    <x v="0"/>
    <s v="Buena Venta"/>
  </r>
  <r>
    <n v="1576388"/>
    <x v="740"/>
    <s v="Nora Paige"/>
    <s v="85-113 Dunning Ave,Roseberry"/>
    <s v="Sydney"/>
    <s v="NSW"/>
    <x v="1"/>
    <x v="4"/>
    <s v="Bajo"/>
    <s v="Sobres estándar de Smiths"/>
    <x v="0"/>
    <s v="Caja pequeña"/>
    <x v="0"/>
    <d v="2016-06-12T00:00:00"/>
    <n v="352"/>
    <n v="568"/>
    <n v="216"/>
    <n v="42"/>
    <n v="23856"/>
    <n v="0.01"/>
    <n v="238.56"/>
    <n v="23617.439999999999"/>
    <n v="139"/>
    <n v="23152"/>
    <n v="10"/>
    <n v="6"/>
    <x v="3"/>
    <s v="NO"/>
    <x v="0"/>
    <s v="Venta Mala"/>
  </r>
  <r>
    <n v="1576754"/>
    <x v="163"/>
    <s v="Janet Lee"/>
    <s v="Hoyts Entertainment Quarter 122 Lang Road,Moore Park"/>
    <s v="Sydney"/>
    <s v="NSW"/>
    <x v="1"/>
    <x v="0"/>
    <s v="Alto"/>
    <s v="Juego de lápices de dibujo Pizazz"/>
    <x v="0"/>
    <s v="Bolsa de envoltura"/>
    <x v="0"/>
    <d v="2015-10-11T00:00:00"/>
    <n v="153"/>
    <n v="278"/>
    <n v="125"/>
    <n v="39"/>
    <n v="10842"/>
    <n v="0.06"/>
    <n v="650.52"/>
    <n v="10191.48"/>
    <n v="134"/>
    <n v="16020"/>
    <n v="9"/>
    <n v="10"/>
    <x v="1"/>
    <s v="NO"/>
    <x v="0"/>
    <s v="Venta Mala"/>
  </r>
  <r>
    <n v="1576754"/>
    <x v="400"/>
    <s v="Greg Tran"/>
    <s v="Crown Complex,Southbank"/>
    <s v="Melbourne"/>
    <s v="VIC"/>
    <x v="2"/>
    <x v="8"/>
    <s v="Bajo"/>
    <s v="TipoApertura lateral derecha Sobres expansivos de pelar y seel"/>
    <x v="0"/>
    <s v="Caja pequeña"/>
    <x v="1"/>
    <d v="2015-04-28T00:00:00"/>
    <n v="5429"/>
    <n v="9048"/>
    <n v="3619"/>
    <n v="34"/>
    <n v="307632"/>
    <n v="0.03"/>
    <n v="9228.9599999999991"/>
    <n v="298403.03999999998"/>
    <n v="1999"/>
    <n v="146767"/>
    <n v="26"/>
    <n v="4"/>
    <x v="1"/>
    <s v="SI"/>
    <x v="0"/>
    <s v="Buena Venta"/>
  </r>
  <r>
    <n v="1576754"/>
    <x v="616"/>
    <s v="Alejandro Ballentine"/>
    <s v="412 Brunswick St,Fitzroy"/>
    <s v="Melbourne"/>
    <s v="VIC"/>
    <x v="0"/>
    <x v="2"/>
    <s v="Medio"/>
    <s v="Lámpara de trabajo polarizada 3Max con brazo de sujeción, gris claro"/>
    <x v="0"/>
    <s v="Caja pequeña"/>
    <x v="1"/>
    <d v="2016-02-13T00:00:00"/>
    <n v="5616"/>
    <n v="13698"/>
    <n v="8082"/>
    <n v="34"/>
    <n v="465732"/>
    <n v="7.0000000000000007E-2"/>
    <n v="32601.24"/>
    <n v="433130.76"/>
    <n v="2449"/>
    <n v="146028"/>
    <n v="12"/>
    <n v="2"/>
    <x v="3"/>
    <s v="SI"/>
    <x v="0"/>
    <s v="Buena Venta"/>
  </r>
  <r>
    <n v="1577119"/>
    <x v="138"/>
    <s v="Erica Hernandez"/>
    <s v="12 Princess Hwy,Sylvania"/>
    <s v="Sydney"/>
    <s v="NSW"/>
    <x v="3"/>
    <x v="5"/>
    <s v="Crítico"/>
    <s v="Resaltadores estilo tanque Steady Liquid Accent"/>
    <x v="0"/>
    <s v="Bolsa de envoltura"/>
    <x v="0"/>
    <d v="2016-12-12T00:00:00"/>
    <n v="131"/>
    <n v="284"/>
    <n v="153"/>
    <n v="36"/>
    <n v="10224"/>
    <n v="0.01"/>
    <n v="102.24000000000001"/>
    <n v="10121.76"/>
    <n v="93"/>
    <n v="6935"/>
    <n v="8"/>
    <n v="12"/>
    <x v="3"/>
    <s v="NO"/>
    <x v="0"/>
    <s v="Venta Mala"/>
  </r>
  <r>
    <n v="1577119"/>
    <x v="120"/>
    <s v="Jegerrin Martin"/>
    <s v="412 Brunswick St,Fitzroy"/>
    <s v="Melbourne"/>
    <s v="VIC"/>
    <x v="3"/>
    <x v="2"/>
    <s v="No especificado"/>
    <s v="Steady 52201 APSCO Sacapuntas Eléctrico"/>
    <x v="0"/>
    <s v="Paquete pequeño"/>
    <x v="0"/>
    <d v="2013-05-16T00:00:00"/>
    <n v="1680"/>
    <n v="4097"/>
    <n v="2417"/>
    <n v="22"/>
    <n v="90134"/>
    <n v="0.06"/>
    <n v="5408.04"/>
    <n v="84725.96"/>
    <n v="899"/>
    <n v="149495"/>
    <n v="14"/>
    <n v="5"/>
    <x v="2"/>
    <s v="NO"/>
    <x v="0"/>
    <s v="Buena Venta"/>
  </r>
  <r>
    <n v="1577119"/>
    <x v="233"/>
    <s v="Thomas Thornton"/>
    <s v="222 Barkly St,St Kilda"/>
    <s v="Melbourne"/>
    <s v="VIC"/>
    <x v="1"/>
    <x v="8"/>
    <s v="Medio"/>
    <s v="Etiquetas Artisan 481"/>
    <x v="0"/>
    <s v="Caja pequeña"/>
    <x v="0"/>
    <d v="2016-04-24T00:00:00"/>
    <n v="194"/>
    <n v="308"/>
    <n v="114"/>
    <n v="50"/>
    <n v="15400"/>
    <n v="0.02"/>
    <n v="308"/>
    <n v="15092"/>
    <n v="99"/>
    <n v="2263"/>
    <n v="23"/>
    <n v="4"/>
    <x v="3"/>
    <s v="NO"/>
    <x v="0"/>
    <s v="Venta Mala"/>
  </r>
  <r>
    <n v="1577484"/>
    <x v="283"/>
    <s v="Cindy Chapman"/>
    <s v="53-55 Liverpool St,Sydney"/>
    <s v="Sydney"/>
    <s v="NSW"/>
    <x v="2"/>
    <x v="0"/>
    <s v="Crítico"/>
    <s v="Tijeras de acero inoxidable Apex Elite"/>
    <x v="0"/>
    <s v="Paquete pequeño"/>
    <x v="0"/>
    <d v="2014-10-02T00:00:00"/>
    <n v="342"/>
    <n v="834"/>
    <n v="492"/>
    <n v="41"/>
    <n v="34194"/>
    <n v="0.03"/>
    <n v="1025.82"/>
    <n v="33168.18"/>
    <n v="264"/>
    <n v="24339"/>
    <n v="27"/>
    <n v="9"/>
    <x v="0"/>
    <s v="NO"/>
    <x v="0"/>
    <s v="Venta Mala"/>
  </r>
  <r>
    <n v="1577484"/>
    <x v="774"/>
    <s v="Steven Cartwright"/>
    <s v="523 King St,Newtown"/>
    <s v="Sydney"/>
    <s v="NSW"/>
    <x v="2"/>
    <x v="6"/>
    <s v="Alto"/>
    <s v="Resaltadores de acento Steady Pocket"/>
    <x v="0"/>
    <s v="Caja pequeña"/>
    <x v="0"/>
    <d v="2016-03-09T00:00:00"/>
    <n v="93"/>
    <n v="160"/>
    <n v="67"/>
    <n v="7"/>
    <n v="1120"/>
    <n v="0.09"/>
    <n v="100.8"/>
    <n v="1019.2"/>
    <n v="129"/>
    <n v="6940"/>
    <n v="5"/>
    <n v="3"/>
    <x v="3"/>
    <s v="NO"/>
    <x v="0"/>
    <s v="Venta Mala"/>
  </r>
  <r>
    <n v="1577484"/>
    <x v="774"/>
    <s v="Steven Cartwright"/>
    <s v="523 King St,Newtown"/>
    <s v="Sydney"/>
    <s v="NSW"/>
    <x v="1"/>
    <x v="6"/>
    <s v="Medio"/>
    <s v="Resaltadores de acento Steady Pocket"/>
    <x v="0"/>
    <s v="Bolsa de envoltura"/>
    <x v="0"/>
    <d v="2016-03-09T00:00:00"/>
    <n v="93"/>
    <n v="160"/>
    <n v="67"/>
    <n v="41"/>
    <n v="6560"/>
    <n v="0.03"/>
    <n v="196.79999999999998"/>
    <n v="6363.2"/>
    <n v="129"/>
    <n v="6940"/>
    <n v="5"/>
    <n v="3"/>
    <x v="3"/>
    <s v="NO"/>
    <x v="0"/>
    <s v="Venta Mala"/>
  </r>
  <r>
    <n v="1577849"/>
    <x v="342"/>
    <s v="Edward Nazzal"/>
    <s v="415 Crown St,Surry Hills"/>
    <s v="Sydney"/>
    <s v="NSW"/>
    <x v="0"/>
    <x v="9"/>
    <s v="Alto"/>
    <s v="Sobres estándar de Smiths"/>
    <x v="1"/>
    <s v="Caja pequeña"/>
    <x v="1"/>
    <d v="2016-06-16T00:00:00"/>
    <n v="352"/>
    <n v="568"/>
    <n v="216"/>
    <n v="37"/>
    <n v="21016"/>
    <n v="0.04"/>
    <n v="840.64"/>
    <n v="20175.36"/>
    <n v="139"/>
    <n v="13745"/>
    <n v="14"/>
    <n v="6"/>
    <x v="3"/>
    <s v="NO"/>
    <x v="0"/>
    <s v="Venta Mala"/>
  </r>
  <r>
    <n v="1577849"/>
    <x v="666"/>
    <s v="Dennis Bolton"/>
    <s v="8 Quay Street,Haymarket"/>
    <s v="Sydney"/>
    <s v="NSW"/>
    <x v="1"/>
    <x v="9"/>
    <s v="No especificado"/>
    <s v="Tijeras rectas Apex"/>
    <x v="2"/>
    <s v="Paquete pequeño"/>
    <x v="0"/>
    <d v="2016-08-13T00:00:00"/>
    <n v="519"/>
    <n v="1298"/>
    <n v="779"/>
    <n v="8"/>
    <n v="10384"/>
    <n v="0.01"/>
    <n v="103.84"/>
    <n v="10280.16"/>
    <n v="314"/>
    <n v="12655"/>
    <n v="11"/>
    <n v="8"/>
    <x v="3"/>
    <s v="NO"/>
    <x v="0"/>
    <s v="Venta Mala"/>
  </r>
  <r>
    <n v="1577849"/>
    <x v="179"/>
    <s v="Grant Carroll"/>
    <s v="10 O'Connell St,Sydney"/>
    <s v="Sydney"/>
    <s v="NSW"/>
    <x v="0"/>
    <x v="6"/>
    <s v="Medio"/>
    <s v="Tijeras de acero inoxidable preferidas de Apex"/>
    <x v="0"/>
    <s v="Caja pequeña"/>
    <x v="0"/>
    <d v="2015-08-15T00:00:00"/>
    <n v="250"/>
    <n v="568"/>
    <n v="318"/>
    <n v="34"/>
    <n v="19312"/>
    <n v="7.0000000000000007E-2"/>
    <n v="1351.8400000000001"/>
    <n v="17960.16"/>
    <n v="360"/>
    <n v="22459"/>
    <n v="12"/>
    <n v="8"/>
    <x v="1"/>
    <s v="NO"/>
    <x v="0"/>
    <s v="Venta Mala"/>
  </r>
  <r>
    <n v="1577849"/>
    <x v="120"/>
    <s v="Eudokia Martin"/>
    <s v="412 Brunswick St,Fitzroy"/>
    <s v="Melbourne"/>
    <s v="VIC"/>
    <x v="1"/>
    <x v="2"/>
    <s v="Medio"/>
    <s v="Lápices de acuarela DrawIt Pizazz, juego de 10 colores con pincel"/>
    <x v="1"/>
    <s v="Caja mediana"/>
    <x v="0"/>
    <d v="2013-05-15T00:00:00"/>
    <n v="239"/>
    <n v="426"/>
    <n v="187"/>
    <n v="25"/>
    <n v="10650"/>
    <n v="0.05"/>
    <n v="532.5"/>
    <n v="10117.5"/>
    <n v="120"/>
    <n v="165058"/>
    <n v="14"/>
    <n v="5"/>
    <x v="2"/>
    <s v="NO"/>
    <x v="0"/>
    <s v="Buena Venta"/>
  </r>
  <r>
    <n v="1577849"/>
    <x v="683"/>
    <s v="Sung Shariari"/>
    <s v="6/15 Cross Street,Double Bay"/>
    <s v="Sydney"/>
    <s v="NSW"/>
    <x v="2"/>
    <x v="9"/>
    <s v="Crítico"/>
    <s v="Etiquetas Artisan 474"/>
    <x v="1"/>
    <s v="Caja pequeña"/>
    <x v="0"/>
    <d v="2016-03-30T00:00:00"/>
    <n v="184"/>
    <n v="288"/>
    <n v="104"/>
    <n v="21"/>
    <n v="6048"/>
    <n v="0.08"/>
    <n v="483.84000000000003"/>
    <n v="5564.16"/>
    <n v="99"/>
    <n v="2377"/>
    <n v="29"/>
    <n v="3"/>
    <x v="3"/>
    <s v="NO"/>
    <x v="1"/>
    <s v="Venta Mala"/>
  </r>
  <r>
    <n v="1577849"/>
    <x v="654"/>
    <s v="Deanra Eno"/>
    <s v="412 Brunswick St,Fitzroy"/>
    <s v="Melbourne"/>
    <s v="VIC"/>
    <x v="3"/>
    <x v="2"/>
    <s v="No especificado"/>
    <s v="Sobres estándar de Smiths"/>
    <x v="0"/>
    <s v="Caja pequeña"/>
    <x v="0"/>
    <d v="2016-03-22T00:00:00"/>
    <n v="352"/>
    <n v="568"/>
    <n v="216"/>
    <n v="48"/>
    <n v="27264"/>
    <n v="0.05"/>
    <n v="1363.2"/>
    <n v="25900.799999999999"/>
    <n v="139"/>
    <n v="3655"/>
    <n v="21"/>
    <n v="3"/>
    <x v="3"/>
    <s v="NO"/>
    <x v="1"/>
    <s v="Venta Mala"/>
  </r>
  <r>
    <n v="1578215"/>
    <x v="254"/>
    <s v="Randy Ferguson"/>
    <s v="438 Victoria Avenue,Chatswood"/>
    <s v="Sydney"/>
    <s v="NSW"/>
    <x v="1"/>
    <x v="1"/>
    <s v="Crítico"/>
    <s v="Artisan Hi-Liter GlideStik Iluminador Fluorescente, Tinta Amarilla"/>
    <x v="0"/>
    <s v="Bolsa de envoltura"/>
    <x v="1"/>
    <d v="2015-09-29T00:00:00"/>
    <n v="192"/>
    <n v="326"/>
    <n v="134"/>
    <n v="37"/>
    <n v="12062"/>
    <n v="0.03"/>
    <n v="361.86"/>
    <n v="11700.14"/>
    <n v="186"/>
    <n v="19611"/>
    <n v="27"/>
    <n v="9"/>
    <x v="1"/>
    <s v="NO"/>
    <x v="0"/>
    <s v="Venta Mala"/>
  </r>
  <r>
    <n v="1578215"/>
    <x v="600"/>
    <s v="Denise Monton"/>
    <s v="797 Botany Rd,Rosebery"/>
    <s v="Sydney"/>
    <s v="NSW"/>
    <x v="1"/>
    <x v="3"/>
    <s v="Crítico"/>
    <s v="Clips de carpeta de metal Smiths"/>
    <x v="1"/>
    <s v="Caja mediana"/>
    <x v="0"/>
    <d v="2016-07-07T00:00:00"/>
    <n v="160"/>
    <n v="262"/>
    <n v="102"/>
    <n v="3"/>
    <n v="786"/>
    <n v="0.01"/>
    <n v="7.86"/>
    <n v="778.14"/>
    <n v="80"/>
    <n v="6959"/>
    <n v="5"/>
    <n v="7"/>
    <x v="3"/>
    <s v="NO"/>
    <x v="0"/>
    <s v="Venta Mala"/>
  </r>
  <r>
    <n v="1578215"/>
    <x v="720"/>
    <s v="Christopher Martinez"/>
    <s v="188 Pitt Street,Sydney"/>
    <s v="Sydney"/>
    <s v="NSW"/>
    <x v="1"/>
    <x v="0"/>
    <s v="Alto"/>
    <s v="Teclado TechSavi Internet Navigator"/>
    <x v="2"/>
    <s v="Paquete pequeño"/>
    <x v="0"/>
    <d v="2016-12-19T00:00:00"/>
    <n v="651"/>
    <n v="3098"/>
    <n v="2447"/>
    <n v="35"/>
    <n v="108430"/>
    <n v="0"/>
    <n v="0"/>
    <n v="108430"/>
    <n v="650"/>
    <n v="12777"/>
    <n v="18"/>
    <n v="12"/>
    <x v="3"/>
    <s v="SI"/>
    <x v="0"/>
    <s v="Venta Mala"/>
  </r>
  <r>
    <n v="1578215"/>
    <x v="775"/>
    <s v="Ricardo Emerson"/>
    <s v="188 Pitt Street,Sydney"/>
    <s v="Sydney"/>
    <s v="NSW"/>
    <x v="2"/>
    <x v="0"/>
    <s v="Alto"/>
    <s v="Juego de lápices de color PastelOcean"/>
    <x v="0"/>
    <s v="Caja pequeña"/>
    <x v="0"/>
    <d v="2015-09-17T00:00:00"/>
    <n v="1111"/>
    <n v="1984"/>
    <n v="873"/>
    <n v="4"/>
    <n v="7936"/>
    <n v="0.04"/>
    <n v="317.44"/>
    <n v="7618.56"/>
    <n v="410"/>
    <n v="77897"/>
    <n v="15"/>
    <n v="9"/>
    <x v="1"/>
    <s v="NO"/>
    <x v="1"/>
    <s v="Venta Mala"/>
  </r>
  <r>
    <n v="1578215"/>
    <x v="390"/>
    <s v="Naresj Patel"/>
    <s v="106 Ebley Street,Bondi Junction"/>
    <s v="Sydney"/>
    <s v="NSW"/>
    <x v="0"/>
    <x v="9"/>
    <s v="No especificado"/>
    <s v="Juego de lápices de color PastelOcean"/>
    <x v="0"/>
    <s v="Bolsa de envoltura"/>
    <x v="0"/>
    <d v="2016-10-18T00:00:00"/>
    <n v="1111"/>
    <n v="1984"/>
    <n v="873"/>
    <n v="34"/>
    <n v="67456"/>
    <n v="7.0000000000000007E-2"/>
    <n v="4721.92"/>
    <n v="62734.080000000002"/>
    <n v="410"/>
    <n v="94583"/>
    <n v="13"/>
    <n v="10"/>
    <x v="3"/>
    <s v="NO"/>
    <x v="0"/>
    <s v="Buena Venta"/>
  </r>
  <r>
    <n v="1578580"/>
    <x v="658"/>
    <s v="Deirdre Greer"/>
    <s v="33/4 Barangaroo Avenue,Sydney"/>
    <s v="Sydney"/>
    <s v="NSW"/>
    <x v="3"/>
    <x v="1"/>
    <s v="No especificado"/>
    <s v="Steady 52201 APSCO Sacapuntas Eléctrico"/>
    <x v="0"/>
    <s v="Caja pequeña"/>
    <x v="0"/>
    <d v="2016-04-03T00:00:00"/>
    <n v="1680"/>
    <n v="4097"/>
    <n v="2417"/>
    <n v="34"/>
    <n v="139298"/>
    <n v="7.0000000000000007E-2"/>
    <n v="9750.86"/>
    <n v="129547.14"/>
    <n v="899"/>
    <n v="58257"/>
    <n v="27"/>
    <n v="3"/>
    <x v="3"/>
    <s v="SI"/>
    <x v="0"/>
    <s v="Venta Mala"/>
  </r>
  <r>
    <n v="1578580"/>
    <x v="673"/>
    <s v="Rick Hansen"/>
    <s v="Macquarie Centre Cnr Herring Road &amp; Waterloo Road,Macquarie Park"/>
    <s v="Sydney"/>
    <s v="NSW"/>
    <x v="3"/>
    <x v="5"/>
    <s v="No especificado"/>
    <s v="Steady 52201 APSCO Sacapuntas Eléctrico"/>
    <x v="0"/>
    <s v="Bolsa de envoltura"/>
    <x v="0"/>
    <d v="2016-03-08T00:00:00"/>
    <n v="1680"/>
    <n v="4097"/>
    <n v="2417"/>
    <n v="25"/>
    <n v="102425"/>
    <n v="0"/>
    <n v="0"/>
    <n v="102425"/>
    <n v="899"/>
    <n v="58257"/>
    <n v="7"/>
    <n v="3"/>
    <x v="3"/>
    <s v="SI"/>
    <x v="0"/>
    <s v="Venta Mala"/>
  </r>
  <r>
    <n v="1578580"/>
    <x v="673"/>
    <s v="Rick Hansen"/>
    <s v="Macquarie Centre Cnr Herring Road &amp; Waterloo Road,Macquarie Park"/>
    <s v="Sydney"/>
    <s v="NSW"/>
    <x v="0"/>
    <x v="5"/>
    <s v="Medio"/>
    <s v="Steady 52201 APSCO Sacapuntas Eléctrico"/>
    <x v="0"/>
    <s v="Bolsa de envoltura"/>
    <x v="0"/>
    <d v="2016-03-08T00:00:00"/>
    <n v="1680"/>
    <n v="4097"/>
    <n v="2417"/>
    <n v="2"/>
    <n v="8194"/>
    <n v="0.03"/>
    <n v="245.82"/>
    <n v="7948.18"/>
    <n v="899"/>
    <n v="58257"/>
    <n v="7"/>
    <n v="3"/>
    <x v="3"/>
    <s v="NO"/>
    <x v="1"/>
    <s v="Venta Mala"/>
  </r>
  <r>
    <n v="1578580"/>
    <x v="673"/>
    <s v="Rick Hansen"/>
    <s v="Macquarie Centre Cnr Herring Road &amp; Waterloo Road,Macquarie Park"/>
    <s v="Sydney"/>
    <s v="NSW"/>
    <x v="3"/>
    <x v="5"/>
    <s v="Medio"/>
    <s v="Steady 52201 APSCO Sacapuntas Eléctrico"/>
    <x v="1"/>
    <s v="Caja pequeña"/>
    <x v="0"/>
    <d v="2016-03-08T00:00:00"/>
    <n v="1680"/>
    <n v="4097"/>
    <n v="2417"/>
    <n v="14"/>
    <n v="57358"/>
    <n v="0"/>
    <n v="0"/>
    <n v="57358"/>
    <n v="899"/>
    <n v="58257"/>
    <n v="7"/>
    <n v="3"/>
    <x v="3"/>
    <s v="NO"/>
    <x v="1"/>
    <s v="Venta Mala"/>
  </r>
  <r>
    <n v="1578580"/>
    <x v="673"/>
    <s v="Rick Hansen"/>
    <s v="Macquarie Centre Cnr Herring Road &amp; Waterloo Road,Macquarie Park"/>
    <s v="Sydney"/>
    <s v="NSW"/>
    <x v="3"/>
    <x v="5"/>
    <s v="Medio"/>
    <s v="Steady 52201 APSCO Sacapuntas Eléctrico"/>
    <x v="0"/>
    <s v="Bolsa de envoltura"/>
    <x v="0"/>
    <d v="2016-03-08T00:00:00"/>
    <n v="1680"/>
    <n v="4097"/>
    <n v="2417"/>
    <n v="27"/>
    <n v="110619"/>
    <n v="0.09"/>
    <n v="9955.7099999999991"/>
    <n v="100663.29000000001"/>
    <n v="899"/>
    <n v="58257"/>
    <n v="7"/>
    <n v="3"/>
    <x v="3"/>
    <s v="SI"/>
    <x v="1"/>
    <s v="Venta Mala"/>
  </r>
  <r>
    <n v="1578580"/>
    <x v="528"/>
    <s v="Joukine Gilding"/>
    <s v="120 Hardware St,Melbourne"/>
    <s v="Melbourne"/>
    <s v="VIC"/>
    <x v="1"/>
    <x v="8"/>
    <s v="Medio"/>
    <s v="Sacapuntas Smiths SlimLine"/>
    <x v="1"/>
    <s v="Caja grande"/>
    <x v="0"/>
    <d v="2016-03-27T00:00:00"/>
    <n v="479"/>
    <n v="1197"/>
    <n v="718"/>
    <n v="30"/>
    <n v="35910"/>
    <n v="0.09"/>
    <n v="3231.9"/>
    <n v="32678.1"/>
    <n v="581"/>
    <n v="19203"/>
    <n v="26"/>
    <n v="3"/>
    <x v="3"/>
    <s v="NO"/>
    <x v="1"/>
    <s v="Venta Mala"/>
  </r>
  <r>
    <n v="1578580"/>
    <x v="33"/>
    <s v="Keith Herrera"/>
    <s v="120 Hardware St,Melbourne"/>
    <s v="Melbourne"/>
    <s v="VIC"/>
    <x v="1"/>
    <x v="2"/>
    <s v="Bajo"/>
    <s v="Carpetas de 3 anillos de uso general de Smiths"/>
    <x v="0"/>
    <s v="Caja pequeña"/>
    <x v="0"/>
    <d v="2014-07-31T00:00:00"/>
    <n v="118"/>
    <n v="188"/>
    <n v="70"/>
    <n v="19"/>
    <n v="3572"/>
    <n v="0.09"/>
    <n v="321.47999999999996"/>
    <n v="3250.52"/>
    <n v="149"/>
    <n v="3969"/>
    <n v="30"/>
    <n v="7"/>
    <x v="0"/>
    <s v="NO"/>
    <x v="1"/>
    <s v="Venta Mala"/>
  </r>
  <r>
    <n v="1578580"/>
    <x v="536"/>
    <s v="Olvera Toch"/>
    <s v="3 Carrington Road ,Box Hill"/>
    <s v="Melbourne"/>
    <s v="VIC"/>
    <x v="0"/>
    <x v="8"/>
    <s v="Alto"/>
    <s v="Etiquetas Artisan 481"/>
    <x v="1"/>
    <s v="Caja pequeña"/>
    <x v="1"/>
    <d v="2015-12-21T00:00:00"/>
    <n v="194"/>
    <n v="308"/>
    <n v="114"/>
    <n v="37"/>
    <n v="11396"/>
    <n v="0.04"/>
    <n v="455.84000000000003"/>
    <n v="10940.16"/>
    <n v="99"/>
    <n v="12185"/>
    <n v="19"/>
    <n v="12"/>
    <x v="1"/>
    <s v="NO"/>
    <x v="1"/>
    <s v="Venta Mala"/>
  </r>
  <r>
    <n v="1578945"/>
    <x v="732"/>
    <s v="Valerie Dominguez"/>
    <s v="152 Bunnerong Road,Eastgardens"/>
    <s v="Sydney"/>
    <s v="NSW"/>
    <x v="3"/>
    <x v="0"/>
    <s v="Bajo"/>
    <s v="Teclado Beekin de 105 teclas negro"/>
    <x v="0"/>
    <s v="Caja pequeña"/>
    <x v="0"/>
    <d v="2016-09-26T00:00:00"/>
    <n v="639"/>
    <n v="1998"/>
    <n v="1359"/>
    <n v="46"/>
    <n v="91908"/>
    <n v="0.01"/>
    <n v="919.08"/>
    <n v="90988.92"/>
    <n v="400"/>
    <n v="74426"/>
    <n v="25"/>
    <n v="9"/>
    <x v="3"/>
    <s v="NO"/>
    <x v="1"/>
    <s v="Venta Mala"/>
  </r>
  <r>
    <n v="1578945"/>
    <x v="757"/>
    <s v="Shahid Hopkins"/>
    <s v="438 Victoria Avenue,Chatswood"/>
    <s v="Sydney"/>
    <s v="NSW"/>
    <x v="1"/>
    <x v="1"/>
    <s v="Alto"/>
    <s v="Teclado Beekin de 105 teclas negro"/>
    <x v="0"/>
    <s v="Caja pequeña"/>
    <x v="0"/>
    <d v="2015-11-24T00:00:00"/>
    <n v="639"/>
    <n v="1998"/>
    <n v="1359"/>
    <n v="15"/>
    <n v="29970"/>
    <n v="0.05"/>
    <n v="1498.5"/>
    <n v="28471.5"/>
    <n v="400"/>
    <n v="10251"/>
    <n v="17"/>
    <n v="11"/>
    <x v="1"/>
    <s v="NO"/>
    <x v="1"/>
    <s v="Venta Mala"/>
  </r>
  <r>
    <n v="1578945"/>
    <x v="705"/>
    <s v="Roy Skaria"/>
    <s v="2/797 Botany Rd,Rosebery"/>
    <s v="Sydney"/>
    <s v="NSW"/>
    <x v="3"/>
    <x v="7"/>
    <s v="No especificado"/>
    <s v="Postes de encuadernación"/>
    <x v="0"/>
    <s v="Caja pequeña"/>
    <x v="0"/>
    <d v="2016-02-11T00:00:00"/>
    <n v="350"/>
    <n v="574"/>
    <n v="224"/>
    <n v="33"/>
    <n v="18942"/>
    <n v="0.09"/>
    <n v="1704.78"/>
    <n v="17237.22"/>
    <n v="501"/>
    <n v="12226"/>
    <n v="10"/>
    <n v="2"/>
    <x v="3"/>
    <s v="NO"/>
    <x v="0"/>
    <s v="Venta Mala"/>
  </r>
  <r>
    <n v="1579310"/>
    <x v="776"/>
    <s v="Thea Hendricks"/>
    <s v="412 Brunswick St,Fitzroy"/>
    <s v="Melbourne"/>
    <s v="VIC"/>
    <x v="1"/>
    <x v="2"/>
    <s v="Alto"/>
    <s v="Artisan 48 Etiquetas"/>
    <x v="0"/>
    <s v="Caja pequeña"/>
    <x v="1"/>
    <d v="2016-07-14T00:00:00"/>
    <n v="384"/>
    <n v="630"/>
    <n v="246"/>
    <n v="12"/>
    <n v="7560"/>
    <n v="0.03"/>
    <n v="226.79999999999998"/>
    <n v="7333.2"/>
    <n v="50"/>
    <n v="12685"/>
    <n v="12"/>
    <n v="7"/>
    <x v="3"/>
    <s v="NO"/>
    <x v="0"/>
    <s v="Venta Mala"/>
  </r>
  <r>
    <n v="1579310"/>
    <x v="741"/>
    <s v="George Zrebassa"/>
    <s v="81 MacLeay St,Potts Point"/>
    <s v="Sydney"/>
    <s v="NSW"/>
    <x v="3"/>
    <x v="7"/>
    <s v="Alto"/>
    <s v="Tijeras rectas Apex"/>
    <x v="2"/>
    <s v="Caja grande"/>
    <x v="0"/>
    <d v="2016-11-03T00:00:00"/>
    <n v="519"/>
    <n v="1298"/>
    <n v="779"/>
    <n v="2"/>
    <n v="2596"/>
    <n v="0.08"/>
    <n v="207.68"/>
    <n v="2388.3200000000002"/>
    <n v="314"/>
    <n v="26294"/>
    <n v="31"/>
    <n v="10"/>
    <x v="3"/>
    <s v="NO"/>
    <x v="0"/>
    <s v="Venta Mala"/>
  </r>
  <r>
    <n v="1579310"/>
    <x v="773"/>
    <s v="Erica Smith"/>
    <s v="154 Castlereagh St,Sydney"/>
    <s v="Sydney"/>
    <s v="NSW"/>
    <x v="3"/>
    <x v="7"/>
    <s v="No especificado"/>
    <s v="TechSavi Navegador Inalámbrico Dúo"/>
    <x v="0"/>
    <s v="Caja pequeña"/>
    <x v="0"/>
    <d v="2016-03-21T00:00:00"/>
    <n v="4211"/>
    <n v="8098"/>
    <n v="3887"/>
    <n v="8"/>
    <n v="64784"/>
    <n v="0.02"/>
    <n v="1295.68"/>
    <n v="63488.32"/>
    <n v="718"/>
    <n v="94584"/>
    <n v="19"/>
    <n v="3"/>
    <x v="3"/>
    <s v="NO"/>
    <x v="0"/>
    <s v="Buena Venta"/>
  </r>
  <r>
    <n v="1579310"/>
    <x v="711"/>
    <s v="Lindsay Castell"/>
    <s v="Qantas Domestic Terminal,Mascot"/>
    <s v="Sydney"/>
    <s v="NSW"/>
    <x v="1"/>
    <x v="3"/>
    <s v="Medio"/>
    <s v="Etiquetas Artisan 474"/>
    <x v="0"/>
    <s v="Caja pequeña"/>
    <x v="1"/>
    <d v="2016-07-01T00:00:00"/>
    <n v="184"/>
    <n v="288"/>
    <n v="104"/>
    <n v="23"/>
    <n v="6624"/>
    <n v="7.0000000000000007E-2"/>
    <n v="463.68000000000006"/>
    <n v="6160.32"/>
    <n v="99"/>
    <n v="6952"/>
    <n v="30"/>
    <n v="6"/>
    <x v="3"/>
    <s v="NO"/>
    <x v="0"/>
    <s v="Venta Mala"/>
  </r>
  <r>
    <n v="1579310"/>
    <x v="777"/>
    <s v="Valerie Takahito"/>
    <s v="Crown Complex,Southbank"/>
    <s v="Melbourne"/>
    <s v="VIC"/>
    <x v="1"/>
    <x v="8"/>
    <s v="Bajo"/>
    <s v="Conjunto de 3 colores Amemy"/>
    <x v="0"/>
    <s v="Bolsa de envoltura"/>
    <x v="0"/>
    <d v="2016-04-28T00:00:00"/>
    <n v="2156"/>
    <n v="3655"/>
    <n v="1499"/>
    <n v="33"/>
    <n v="120615"/>
    <n v="7.0000000000000007E-2"/>
    <n v="8443.0500000000011"/>
    <n v="112171.95"/>
    <n v="1389"/>
    <n v="12405"/>
    <n v="27"/>
    <n v="4"/>
    <x v="3"/>
    <s v="SI"/>
    <x v="1"/>
    <s v="Venta Mala"/>
  </r>
  <r>
    <n v="1579310"/>
    <x v="188"/>
    <s v="Hunter Glantz"/>
    <s v="152 Bunnerong Road,Eastgardens"/>
    <s v="Sydney"/>
    <s v="NSW"/>
    <x v="2"/>
    <x v="0"/>
    <s v="Alto"/>
    <s v="Sobres reciclados kraft marrón"/>
    <x v="0"/>
    <s v="Bolsa de envoltura"/>
    <x v="0"/>
    <d v="2016-04-10T00:00:00"/>
    <n v="1104"/>
    <n v="1698"/>
    <n v="594"/>
    <n v="34"/>
    <n v="57732"/>
    <n v="0.01"/>
    <n v="577.32000000000005"/>
    <n v="57154.68"/>
    <n v="1239"/>
    <n v="53357"/>
    <n v="2"/>
    <n v="4"/>
    <x v="3"/>
    <s v="NO"/>
    <x v="1"/>
    <s v="Venta Mala"/>
  </r>
  <r>
    <n v="1579310"/>
    <x v="456"/>
    <s v="Steve Nguyen"/>
    <s v="61 York St,Sydney"/>
    <s v="Sydney"/>
    <s v="NSW"/>
    <x v="3"/>
    <x v="9"/>
    <s v="Bajo"/>
    <s v="Bandas de protuberancia embolsadas"/>
    <x v="0"/>
    <s v="Bolsa de envoltura"/>
    <x v="1"/>
    <d v="2016-12-26T00:00:00"/>
    <n v="24"/>
    <n v="126"/>
    <n v="102"/>
    <n v="43"/>
    <n v="5418"/>
    <n v="0.01"/>
    <n v="54.18"/>
    <n v="5363.82"/>
    <n v="70"/>
    <n v="12855"/>
    <n v="24"/>
    <n v="12"/>
    <x v="3"/>
    <s v="NO"/>
    <x v="0"/>
    <s v="Venta Mala"/>
  </r>
  <r>
    <n v="1579310"/>
    <x v="353"/>
    <s v="Matt Collister"/>
    <s v="99 Glebe Point Rd,Glebe"/>
    <s v="Sydney"/>
    <s v="NSW"/>
    <x v="3"/>
    <x v="1"/>
    <s v="No especificado"/>
    <s v="Etiquetas Artisan 481"/>
    <x v="0"/>
    <s v="Caja pequeña"/>
    <x v="0"/>
    <d v="2016-01-01T00:00:00"/>
    <n v="194"/>
    <n v="308"/>
    <n v="114"/>
    <n v="46"/>
    <n v="14168"/>
    <n v="0.04"/>
    <n v="566.72"/>
    <n v="13601.28"/>
    <n v="99"/>
    <n v="6062"/>
    <n v="31"/>
    <n v="12"/>
    <x v="1"/>
    <s v="NO"/>
    <x v="0"/>
    <s v="Venta Mala"/>
  </r>
  <r>
    <n v="1579310"/>
    <x v="701"/>
    <s v="Alan Hwang"/>
    <s v="221 Barkly St,St Kilda"/>
    <s v="Melbourne"/>
    <s v="VIC"/>
    <x v="1"/>
    <x v="8"/>
    <s v="No especificado"/>
    <s v="Carpetas de 3 anillos de uso general de Smiths"/>
    <x v="1"/>
    <s v="Caja pequeña"/>
    <x v="0"/>
    <d v="2015-11-24T00:00:00"/>
    <n v="118"/>
    <n v="188"/>
    <n v="70"/>
    <n v="1"/>
    <n v="188"/>
    <n v="0"/>
    <n v="0"/>
    <n v="188"/>
    <n v="149"/>
    <n v="24038"/>
    <n v="15"/>
    <n v="11"/>
    <x v="1"/>
    <s v="NO"/>
    <x v="1"/>
    <s v="Venta Mala"/>
  </r>
  <r>
    <n v="1579676"/>
    <x v="696"/>
    <s v="Chuck Clark"/>
    <s v="53-55 Liverpool St,Sydney"/>
    <s v="Sydney"/>
    <s v="NSW"/>
    <x v="0"/>
    <x v="0"/>
    <s v="Medio"/>
    <s v="Etiquetas Artisan 481"/>
    <x v="0"/>
    <s v="Bolsa de envoltura"/>
    <x v="0"/>
    <d v="2015-11-11T00:00:00"/>
    <n v="194"/>
    <n v="308"/>
    <n v="114"/>
    <n v="22"/>
    <n v="6776"/>
    <n v="7.0000000000000007E-2"/>
    <n v="474.32000000000005"/>
    <n v="6301.68"/>
    <n v="99"/>
    <n v="11772"/>
    <n v="10"/>
    <n v="11"/>
    <x v="1"/>
    <s v="NO"/>
    <x v="1"/>
    <s v="Venta Mala"/>
  </r>
  <r>
    <n v="1579676"/>
    <x v="778"/>
    <s v="Steve Nguyen"/>
    <s v="61 York St,Sydney"/>
    <s v="Sydney"/>
    <s v="NSW"/>
    <x v="0"/>
    <x v="9"/>
    <s v="Medio"/>
    <s v="Palitos de tiza sin polvo Pizazz"/>
    <x v="0"/>
    <s v="Caja pequeña"/>
    <x v="1"/>
    <d v="2016-07-26T00:00:00"/>
    <n v="109"/>
    <n v="168"/>
    <n v="59"/>
    <n v="34"/>
    <n v="5712"/>
    <n v="7.0000000000000007E-2"/>
    <n v="399.84000000000003"/>
    <n v="5312.16"/>
    <n v="100"/>
    <n v="6046"/>
    <n v="26"/>
    <n v="7"/>
    <x v="3"/>
    <s v="NO"/>
    <x v="1"/>
    <s v="Venta Mala"/>
  </r>
  <r>
    <n v="1579676"/>
    <x v="375"/>
    <s v="Troy Staebel"/>
    <s v="1-2/299 Sussex St,Sydney"/>
    <s v="Sydney"/>
    <s v="NSW"/>
    <x v="1"/>
    <x v="6"/>
    <s v="Medio"/>
    <s v="Xit Papel de computadora en blanco"/>
    <x v="0"/>
    <s v="Caja pequeña"/>
    <x v="0"/>
    <d v="2016-09-30T00:00:00"/>
    <n v="1239"/>
    <n v="1998"/>
    <n v="759"/>
    <n v="3"/>
    <n v="5994"/>
    <n v="0"/>
    <n v="0"/>
    <n v="5994"/>
    <n v="577"/>
    <n v="94455"/>
    <n v="28"/>
    <n v="9"/>
    <x v="3"/>
    <s v="NO"/>
    <x v="1"/>
    <s v="Venta Mala"/>
  </r>
  <r>
    <n v="1579676"/>
    <x v="389"/>
    <s v="Helen Andreada"/>
    <s v="470 Anzac Parade,Kingsford"/>
    <s v="Sydney"/>
    <s v="NSW"/>
    <x v="2"/>
    <x v="0"/>
    <s v="Medio"/>
    <s v="Serie 300 sin volteo"/>
    <x v="0"/>
    <s v="Paquete pequeño"/>
    <x v="0"/>
    <d v="2014-01-26T00:00:00"/>
    <n v="6240"/>
    <n v="15599"/>
    <n v="9359"/>
    <n v="27"/>
    <n v="421173"/>
    <n v="0.03"/>
    <n v="12635.189999999999"/>
    <n v="408537.81"/>
    <n v="808"/>
    <n v="454172"/>
    <n v="24"/>
    <n v="1"/>
    <x v="0"/>
    <s v="SI"/>
    <x v="0"/>
    <s v="Buena Venta"/>
  </r>
  <r>
    <n v="1579676"/>
    <x v="779"/>
    <s v="Lisa Gouktamey"/>
    <s v="Cnr Williams Road &amp; Lechlade Ave,South Yarra"/>
    <s v="Melbourne"/>
    <s v="VIC"/>
    <x v="0"/>
    <x v="8"/>
    <s v="Alto"/>
    <s v="Xit Papel de computadora en blanco"/>
    <x v="0"/>
    <s v="Bolsa de envoltura"/>
    <x v="0"/>
    <d v="2016-03-17T00:00:00"/>
    <n v="1239"/>
    <n v="1998"/>
    <n v="759"/>
    <n v="22"/>
    <n v="43956"/>
    <n v="0.04"/>
    <n v="1758.24"/>
    <n v="42197.760000000002"/>
    <n v="577"/>
    <n v="94584"/>
    <n v="15"/>
    <n v="3"/>
    <x v="3"/>
    <s v="NO"/>
    <x v="0"/>
    <s v="Buena Venta"/>
  </r>
  <r>
    <n v="1579676"/>
    <x v="758"/>
    <s v="Giulietta Dortch"/>
    <s v="180 High Street,Windsor"/>
    <s v="Melbourne"/>
    <s v="VIC"/>
    <x v="3"/>
    <x v="2"/>
    <s v="Crítico"/>
    <s v="Etiquetas Artisan 474"/>
    <x v="0"/>
    <s v="Paquete pequeño"/>
    <x v="0"/>
    <d v="2016-02-12T00:00:00"/>
    <n v="184"/>
    <n v="288"/>
    <n v="104"/>
    <n v="9"/>
    <n v="2592"/>
    <n v="0.09"/>
    <n v="233.28"/>
    <n v="2358.7199999999998"/>
    <n v="99"/>
    <n v="6316"/>
    <n v="9"/>
    <n v="2"/>
    <x v="3"/>
    <s v="NO"/>
    <x v="0"/>
    <s v="Venta Mala"/>
  </r>
  <r>
    <n v="1579676"/>
    <x v="152"/>
    <s v="Charles Crestani"/>
    <s v="Sydney Fish Market, Bank Street, Sydney"/>
    <s v="Sydney"/>
    <s v="NSW"/>
    <x v="3"/>
    <x v="3"/>
    <s v="No especificado"/>
    <s v="Lápices de acuarela DrawIt Pizazz, juego de 10 colores con pincel"/>
    <x v="0"/>
    <s v="Bolsa de envoltura"/>
    <x v="0"/>
    <d v="2015-06-13T00:00:00"/>
    <n v="239"/>
    <n v="426"/>
    <n v="187"/>
    <n v="38"/>
    <n v="16188"/>
    <n v="0"/>
    <n v="0"/>
    <n v="16188"/>
    <n v="120"/>
    <n v="18675"/>
    <n v="11"/>
    <n v="6"/>
    <x v="1"/>
    <s v="NO"/>
    <x v="0"/>
    <s v="Venta Mala"/>
  </r>
  <r>
    <n v="1580041"/>
    <x v="233"/>
    <s v="Cindy Chapman"/>
    <s v="53-55 Liverpool St,Sydney"/>
    <s v="Sydney"/>
    <s v="NSW"/>
    <x v="1"/>
    <x v="0"/>
    <s v="No especificado"/>
    <s v="Bandas elásticas embolsadas"/>
    <x v="0"/>
    <s v="Caja pequeña"/>
    <x v="0"/>
    <d v="2016-04-24T00:00:00"/>
    <n v="24"/>
    <n v="126"/>
    <n v="102"/>
    <n v="39"/>
    <n v="4914"/>
    <n v="0.03"/>
    <n v="147.41999999999999"/>
    <n v="4766.58"/>
    <n v="70"/>
    <n v="1259"/>
    <n v="23"/>
    <n v="4"/>
    <x v="3"/>
    <s v="NO"/>
    <x v="1"/>
    <s v="Venta Mala"/>
  </r>
  <r>
    <n v="1580041"/>
    <x v="683"/>
    <s v="Sung Shariari"/>
    <s v="6/15 Cross Street,Double Bay"/>
    <s v="Sydney"/>
    <s v="NSW"/>
    <x v="0"/>
    <x v="9"/>
    <s v="Bajo"/>
    <s v="Resaltadores de acento Steady Pocket"/>
    <x v="0"/>
    <s v="Bolsa de envoltura"/>
    <x v="0"/>
    <d v="2016-03-30T00:00:00"/>
    <n v="93"/>
    <n v="160"/>
    <n v="67"/>
    <n v="40"/>
    <n v="6400"/>
    <n v="0.04"/>
    <n v="256"/>
    <n v="6144"/>
    <n v="129"/>
    <n v="6465"/>
    <n v="29"/>
    <n v="3"/>
    <x v="3"/>
    <s v="NO"/>
    <x v="1"/>
    <s v="Venta Mala"/>
  </r>
  <r>
    <n v="1580041"/>
    <x v="716"/>
    <s v="Nora Price"/>
    <s v="7 Khartoum Rd,Macquarie Park"/>
    <s v="Sydney"/>
    <s v="NSW"/>
    <x v="1"/>
    <x v="11"/>
    <s v="Bajo"/>
    <s v="Carpetas de 3 anillos de uso general de Smiths"/>
    <x v="0"/>
    <s v="Bolsa de envoltura"/>
    <x v="1"/>
    <d v="2016-12-21T00:00:00"/>
    <n v="118"/>
    <n v="188"/>
    <n v="70"/>
    <n v="39"/>
    <n v="7332"/>
    <n v="0.05"/>
    <n v="366.6"/>
    <n v="6965.4"/>
    <n v="149"/>
    <n v="6546"/>
    <n v="19"/>
    <n v="12"/>
    <x v="3"/>
    <s v="NO"/>
    <x v="1"/>
    <s v="Venta Mala"/>
  </r>
  <r>
    <n v="1580041"/>
    <x v="208"/>
    <s v="Beth Thompson"/>
    <s v="63 York St,Sydney"/>
    <s v="Sydney"/>
    <s v="NSW"/>
    <x v="1"/>
    <x v="0"/>
    <s v="Crítico"/>
    <s v="Tijeras de acero inoxidable preferidas de Apex"/>
    <x v="1"/>
    <s v="Tambor Jumbo"/>
    <x v="2"/>
    <d v="2016-08-06T00:00:00"/>
    <n v="250"/>
    <n v="568"/>
    <n v="318"/>
    <n v="16"/>
    <n v="9088"/>
    <n v="0.09"/>
    <n v="817.92"/>
    <n v="8270.08"/>
    <n v="360"/>
    <n v="26334"/>
    <n v="5"/>
    <n v="8"/>
    <x v="3"/>
    <s v="NO"/>
    <x v="0"/>
    <s v="Venta Mala"/>
  </r>
  <r>
    <n v="1580406"/>
    <x v="780"/>
    <s v="Toby Knight"/>
    <s v="Crown Complex,Southbank"/>
    <s v="Melbourne"/>
    <s v="VIC"/>
    <x v="2"/>
    <x v="8"/>
    <s v="Bajo"/>
    <s v="Smiths Bulldog Clip"/>
    <x v="0"/>
    <s v="Bolsa de envoltura"/>
    <x v="0"/>
    <d v="2016-03-25T00:00:00"/>
    <n v="231"/>
    <n v="378"/>
    <n v="147"/>
    <n v="2"/>
    <n v="756"/>
    <n v="0.09"/>
    <n v="68.039999999999992"/>
    <n v="687.96"/>
    <n v="71"/>
    <n v="10655"/>
    <n v="25"/>
    <n v="3"/>
    <x v="3"/>
    <s v="NO"/>
    <x v="1"/>
    <s v="Venta Mala"/>
  </r>
  <r>
    <n v="1580406"/>
    <x v="674"/>
    <s v="Michael Oakman"/>
    <s v="8 Rankins Lane ,Melbourne"/>
    <s v="Melbourne"/>
    <s v="VIC"/>
    <x v="1"/>
    <x v="2"/>
    <s v="Crítico"/>
    <s v="Postes de encuadernación"/>
    <x v="1"/>
    <s v="Caja pequeña"/>
    <x v="0"/>
    <d v="2015-09-30T00:00:00"/>
    <n v="350"/>
    <n v="574"/>
    <n v="224"/>
    <n v="43"/>
    <n v="24682"/>
    <n v="0.08"/>
    <n v="1974.56"/>
    <n v="22707.439999999999"/>
    <n v="501"/>
    <n v="14476"/>
    <n v="29"/>
    <n v="9"/>
    <x v="1"/>
    <s v="NO"/>
    <x v="1"/>
    <s v="Venta Mala"/>
  </r>
  <r>
    <n v="1580406"/>
    <x v="428"/>
    <s v="Jasper Cacioppo"/>
    <s v="24 Addison Rd,Marrickville"/>
    <s v="Sydney"/>
    <s v="NSW"/>
    <x v="0"/>
    <x v="10"/>
    <s v="No especificado"/>
    <s v="Xit Papel de computadora en blanco"/>
    <x v="0"/>
    <s v="Caja pequeña"/>
    <x v="0"/>
    <d v="2016-09-02T00:00:00"/>
    <n v="1239"/>
    <n v="1998"/>
    <n v="759"/>
    <n v="16"/>
    <n v="31968"/>
    <n v="7.0000000000000007E-2"/>
    <n v="2237.7600000000002"/>
    <n v="29730.239999999998"/>
    <n v="577"/>
    <n v="94483"/>
    <n v="24"/>
    <n v="8"/>
    <x v="3"/>
    <s v="NO"/>
    <x v="1"/>
    <s v="Venta Mala"/>
  </r>
  <r>
    <n v="1580406"/>
    <x v="428"/>
    <s v="Jasper Cacioppo"/>
    <s v="24 Addison Rd,Marrickville"/>
    <s v="Sydney"/>
    <s v="NSW"/>
    <x v="2"/>
    <x v="10"/>
    <s v="No especificado"/>
    <s v="Xit Papel de computadora en blanco"/>
    <x v="0"/>
    <s v="Caja pequeña"/>
    <x v="0"/>
    <d v="2016-09-02T00:00:00"/>
    <n v="1239"/>
    <n v="1998"/>
    <n v="759"/>
    <n v="44"/>
    <n v="87912"/>
    <n v="7.0000000000000007E-2"/>
    <n v="6153.84"/>
    <n v="81758.16"/>
    <n v="577"/>
    <n v="94483"/>
    <n v="24"/>
    <n v="8"/>
    <x v="3"/>
    <s v="NO"/>
    <x v="0"/>
    <s v="Buena Venta"/>
  </r>
  <r>
    <n v="1580406"/>
    <x v="233"/>
    <s v="Cindy Chapman"/>
    <s v="63-55 Liverpool St,Sydney"/>
    <s v="Sydney"/>
    <s v="NSW"/>
    <x v="0"/>
    <x v="0"/>
    <s v="Alto"/>
    <s v="Xit Papel de computadora en blanco"/>
    <x v="0"/>
    <s v="Caja pequeña"/>
    <x v="0"/>
    <d v="2016-04-24T00:00:00"/>
    <n v="1239"/>
    <n v="1998"/>
    <n v="759"/>
    <n v="4"/>
    <n v="7992"/>
    <n v="0.03"/>
    <n v="239.76"/>
    <n v="7752.24"/>
    <n v="577"/>
    <n v="94483"/>
    <n v="23"/>
    <n v="4"/>
    <x v="3"/>
    <s v="NO"/>
    <x v="0"/>
    <s v="Buena Venta"/>
  </r>
  <r>
    <n v="1580771"/>
    <x v="770"/>
    <s v="Dionis Lloyd"/>
    <s v="1-2/299 Sussex St,Sydney"/>
    <s v="Sydney"/>
    <s v="NSW"/>
    <x v="1"/>
    <x v="6"/>
    <s v="No especificado"/>
    <s v="Clips de carpeta de OIC"/>
    <x v="0"/>
    <s v="Bolsa de envoltura"/>
    <x v="0"/>
    <d v="2016-02-17T00:00:00"/>
    <n v="93"/>
    <n v="148"/>
    <n v="55"/>
    <n v="22"/>
    <n v="3256"/>
    <n v="0.05"/>
    <n v="162.80000000000001"/>
    <n v="3093.2"/>
    <n v="70"/>
    <n v="4633"/>
    <n v="16"/>
    <n v="2"/>
    <x v="3"/>
    <s v="NO"/>
    <x v="1"/>
    <s v="Venta Mala"/>
  </r>
  <r>
    <n v="1580771"/>
    <x v="138"/>
    <s v="Erica Hernandez"/>
    <s v="12 Princess Hwy,Sylvania"/>
    <s v="Sydney"/>
    <s v="NSW"/>
    <x v="2"/>
    <x v="5"/>
    <s v="Bajo"/>
    <s v="Carpetas de 3 anillos de uso general de Smiths"/>
    <x v="0"/>
    <s v="Bolsa de envoltura"/>
    <x v="0"/>
    <d v="2016-12-12T00:00:00"/>
    <n v="118"/>
    <n v="188"/>
    <n v="70"/>
    <n v="8"/>
    <n v="1504"/>
    <n v="0.05"/>
    <n v="75.2"/>
    <n v="1428.8"/>
    <n v="149"/>
    <n v="3357"/>
    <n v="8"/>
    <n v="12"/>
    <x v="3"/>
    <s v="NO"/>
    <x v="1"/>
    <s v="Venta Mala"/>
  </r>
  <r>
    <n v="1580771"/>
    <x v="754"/>
    <s v="Monica Federle"/>
    <s v="834 Bourke St,Waterloo"/>
    <s v="Sydney"/>
    <s v="NSW"/>
    <x v="3"/>
    <x v="13"/>
    <s v="No especificado"/>
    <s v="Bandas elásticas embolsadas"/>
    <x v="0"/>
    <s v="Caja pequeña"/>
    <x v="0"/>
    <d v="2016-03-20T00:00:00"/>
    <n v="24"/>
    <n v="126"/>
    <n v="102"/>
    <n v="22"/>
    <n v="2772"/>
    <n v="0.09"/>
    <n v="249.48"/>
    <n v="2522.52"/>
    <n v="70"/>
    <n v="5577"/>
    <n v="17"/>
    <n v="3"/>
    <x v="3"/>
    <s v="NO"/>
    <x v="0"/>
    <s v="Venta Mala"/>
  </r>
  <r>
    <n v="1580771"/>
    <x v="729"/>
    <s v="Chuck Clark"/>
    <s v="53-55 Liverpool St,Sydney"/>
    <s v="Sydney"/>
    <s v="NSW"/>
    <x v="3"/>
    <x v="0"/>
    <s v="Bajo"/>
    <s v="Fotocopiadora Cando PC940"/>
    <x v="0"/>
    <s v="Bolsa de envoltura"/>
    <x v="1"/>
    <d v="2016-10-20T00:00:00"/>
    <n v="21600"/>
    <n v="44999"/>
    <n v="23399"/>
    <n v="31"/>
    <n v="1394969"/>
    <n v="7.0000000000000007E-2"/>
    <n v="97647.830000000016"/>
    <n v="1297321.17"/>
    <n v="2449"/>
    <n v="255057"/>
    <n v="18"/>
    <n v="10"/>
    <x v="3"/>
    <s v="SI"/>
    <x v="0"/>
    <s v="Buena Venta"/>
  </r>
  <r>
    <n v="1580771"/>
    <x v="781"/>
    <s v="Edward Nazzal"/>
    <s v="485 Crown St,Surry Hills"/>
    <s v="Sydney"/>
    <s v="NSW"/>
    <x v="1"/>
    <x v="9"/>
    <s v="Medio"/>
    <s v="Clips de carpeta de metal Smiths"/>
    <x v="0"/>
    <s v="Caja pequeña"/>
    <x v="0"/>
    <d v="2016-10-20T00:00:00"/>
    <n v="160"/>
    <n v="262"/>
    <n v="102"/>
    <n v="50"/>
    <n v="13100"/>
    <n v="0.01"/>
    <n v="131"/>
    <n v="12969"/>
    <n v="80"/>
    <n v="12778"/>
    <n v="20"/>
    <n v="10"/>
    <x v="3"/>
    <s v="NO"/>
    <x v="0"/>
    <s v="Venta Mala"/>
  </r>
  <r>
    <n v="1581137"/>
    <x v="624"/>
    <s v="Cindy Stewart"/>
    <s v="1/173-179 Bronte Rd,Waverley"/>
    <s v="Sydney"/>
    <s v="NSW"/>
    <x v="0"/>
    <x v="9"/>
    <s v="No especificado"/>
    <s v="Discos DVD-RAM láser"/>
    <x v="0"/>
    <s v="Caja pequeña"/>
    <x v="0"/>
    <d v="2016-05-11T00:00:00"/>
    <n v="2018"/>
    <n v="3541"/>
    <n v="1523"/>
    <n v="31"/>
    <n v="109771"/>
    <n v="0.01"/>
    <n v="1097.71"/>
    <n v="108673.29"/>
    <n v="199"/>
    <n v="6465"/>
    <n v="9"/>
    <n v="5"/>
    <x v="3"/>
    <s v="SI"/>
    <x v="0"/>
    <s v="Venta Mala"/>
  </r>
  <r>
    <n v="1581137"/>
    <x v="696"/>
    <s v="Chuck Clark"/>
    <s v="53-55 Liverpool St,Sydney"/>
    <s v="Sydney"/>
    <s v="NSW"/>
    <x v="1"/>
    <x v="0"/>
    <s v="Alto"/>
    <s v="Sobres estándar de Smiths"/>
    <x v="0"/>
    <s v="Paquete pequeño"/>
    <x v="1"/>
    <d v="2015-11-10T00:00:00"/>
    <n v="352"/>
    <n v="568"/>
    <n v="216"/>
    <n v="39"/>
    <n v="22152"/>
    <n v="0.04"/>
    <n v="886.08"/>
    <n v="21265.919999999998"/>
    <n v="139"/>
    <n v="12853"/>
    <n v="10"/>
    <n v="11"/>
    <x v="1"/>
    <s v="NO"/>
    <x v="0"/>
    <s v="Venta Mala"/>
  </r>
  <r>
    <n v="1581137"/>
    <x v="782"/>
    <s v="Grant Carroll"/>
    <s v="10 O'Connell St,Sydney"/>
    <s v="Sydney"/>
    <s v="NSW"/>
    <x v="1"/>
    <x v="6"/>
    <s v="Medio"/>
    <s v="Sobres reciclados kraft marrón"/>
    <x v="0"/>
    <s v="Caja pequeña"/>
    <x v="0"/>
    <d v="2016-11-30T00:00:00"/>
    <n v="1104"/>
    <n v="1698"/>
    <n v="594"/>
    <n v="4"/>
    <n v="6792"/>
    <n v="0.04"/>
    <n v="271.68"/>
    <n v="6520.32"/>
    <n v="1239"/>
    <n v="24945"/>
    <n v="29"/>
    <n v="11"/>
    <x v="3"/>
    <s v="NO"/>
    <x v="1"/>
    <s v="Venta Mala"/>
  </r>
  <r>
    <n v="1581137"/>
    <x v="459"/>
    <s v="Paul Knutson"/>
    <s v="1/173-179 Bronte Rd,Waverley"/>
    <s v="Sydney"/>
    <s v="NSW"/>
    <x v="3"/>
    <x v="9"/>
    <s v="Crítico"/>
    <s v="Artisan 48 Etiquetas"/>
    <x v="0"/>
    <s v="Bolsa de envoltura"/>
    <x v="0"/>
    <d v="2015-02-03T00:00:00"/>
    <n v="384"/>
    <n v="630"/>
    <n v="246"/>
    <n v="10"/>
    <n v="6300"/>
    <n v="0.01"/>
    <n v="63"/>
    <n v="6237"/>
    <n v="50"/>
    <n v="14854"/>
    <n v="2"/>
    <n v="2"/>
    <x v="1"/>
    <s v="NO"/>
    <x v="1"/>
    <s v="Venta Mala"/>
  </r>
  <r>
    <n v="1581137"/>
    <x v="783"/>
    <s v="Tanja Norvell"/>
    <s v="541 Church St,Richmond"/>
    <s v="Melbourne"/>
    <s v="VIC"/>
    <x v="1"/>
    <x v="8"/>
    <s v="Alto"/>
    <s v="Smiths Premium Papel de computadora brillante de 1 parte en blanco"/>
    <x v="0"/>
    <s v="Caja pequeña"/>
    <x v="0"/>
    <d v="2016-10-27T00:00:00"/>
    <n v="761"/>
    <n v="1228"/>
    <n v="467"/>
    <n v="47"/>
    <n v="57716"/>
    <n v="0"/>
    <n v="0"/>
    <n v="57716"/>
    <n v="635"/>
    <n v="14238"/>
    <n v="25"/>
    <n v="10"/>
    <x v="3"/>
    <s v="NO"/>
    <x v="1"/>
    <s v="Venta Mala"/>
  </r>
  <r>
    <n v="1581502"/>
    <x v="418"/>
    <s v="Ben Peterman"/>
    <s v="359 Crown Street,Surry Hills"/>
    <s v="Sydney"/>
    <s v="NSW"/>
    <x v="2"/>
    <x v="3"/>
    <s v="Alto"/>
    <s v="Etiquetas Artisan 487"/>
    <x v="1"/>
    <s v="Caja pequeña"/>
    <x v="0"/>
    <d v="2016-12-05T00:00:00"/>
    <n v="229"/>
    <n v="369"/>
    <n v="140"/>
    <n v="13"/>
    <n v="4797"/>
    <n v="0.03"/>
    <n v="143.91"/>
    <n v="4653.09"/>
    <n v="50"/>
    <n v="22129"/>
    <n v="4"/>
    <n v="12"/>
    <x v="3"/>
    <s v="NO"/>
    <x v="1"/>
    <s v="Venta Mala"/>
  </r>
  <r>
    <n v="1581867"/>
    <x v="654"/>
    <s v="Deanra Eno"/>
    <s v="412 Brunswick St,Fitzroy"/>
    <s v="Melbourne"/>
    <s v="VIC"/>
    <x v="0"/>
    <x v="2"/>
    <s v="Alto"/>
    <s v="Tijeras Apex Box Cutter"/>
    <x v="0"/>
    <s v="Bolsa de envoltura"/>
    <x v="0"/>
    <d v="2016-03-22T00:00:00"/>
    <n v="419"/>
    <n v="1023"/>
    <n v="604"/>
    <n v="50"/>
    <n v="51150"/>
    <n v="0.09"/>
    <n v="4603.5"/>
    <n v="46546.5"/>
    <n v="468"/>
    <n v="18904"/>
    <n v="21"/>
    <n v="3"/>
    <x v="3"/>
    <s v="NO"/>
    <x v="1"/>
    <s v="Venta Mala"/>
  </r>
  <r>
    <n v="1581867"/>
    <x v="754"/>
    <s v="Carol Darley"/>
    <s v="Crown Complex,Southbank"/>
    <s v="Melbourne"/>
    <s v="VIC"/>
    <x v="2"/>
    <x v="8"/>
    <s v="No especificado"/>
    <s v="Refuerzos artesanales para páginas perforadas"/>
    <x v="0"/>
    <s v="Bolsa de envoltura"/>
    <x v="0"/>
    <d v="2016-03-18T00:00:00"/>
    <n v="119"/>
    <n v="198"/>
    <n v="79"/>
    <n v="23"/>
    <n v="4554"/>
    <n v="7.0000000000000007E-2"/>
    <n v="318.78000000000003"/>
    <n v="4235.22"/>
    <n v="477"/>
    <n v="5613"/>
    <n v="17"/>
    <n v="3"/>
    <x v="3"/>
    <s v="NO"/>
    <x v="1"/>
    <s v="Venta Mala"/>
  </r>
  <r>
    <n v="1581867"/>
    <x v="784"/>
    <s v="Magdelene Morse"/>
    <s v="53 Riley Street,Woolloomooloo"/>
    <s v="Sydney"/>
    <s v="NSW"/>
    <x v="3"/>
    <x v="0"/>
    <s v="No especificado"/>
    <s v="Etiquetas Artisan 481"/>
    <x v="0"/>
    <s v="Bolsa de envoltura"/>
    <x v="0"/>
    <d v="2016-04-22T00:00:00"/>
    <n v="194"/>
    <n v="308"/>
    <n v="114"/>
    <n v="37"/>
    <n v="11396"/>
    <n v="0.08"/>
    <n v="911.68000000000006"/>
    <n v="10484.32"/>
    <n v="99"/>
    <n v="10484"/>
    <n v="21"/>
    <n v="4"/>
    <x v="3"/>
    <s v="NO"/>
    <x v="1"/>
    <s v="Venta Mala"/>
  </r>
  <r>
    <n v="1581867"/>
    <x v="733"/>
    <s v="Thea Hendricks"/>
    <s v="412 Brunswick St,Fitzroy"/>
    <s v="Melbourne"/>
    <s v="VIC"/>
    <x v="3"/>
    <x v="2"/>
    <s v="No especificado"/>
    <s v="Refuerzos artesanales para páginas perforadas"/>
    <x v="1"/>
    <s v="Caja grande"/>
    <x v="0"/>
    <d v="2016-07-08T00:00:00"/>
    <n v="119"/>
    <n v="198"/>
    <n v="79"/>
    <n v="41"/>
    <n v="8118"/>
    <n v="0.09"/>
    <n v="730.62"/>
    <n v="7387.38"/>
    <n v="477"/>
    <n v="5613"/>
    <n v="7"/>
    <n v="7"/>
    <x v="3"/>
    <s v="NO"/>
    <x v="1"/>
    <s v="Venta Mala"/>
  </r>
  <r>
    <n v="1582232"/>
    <x v="785"/>
    <s v="Roland Murray"/>
    <s v="Westfield 1 Anderson St,Chatswood"/>
    <s v="Sydney"/>
    <s v="NSW"/>
    <x v="0"/>
    <x v="5"/>
    <s v="Bajo"/>
    <s v="Tijeras de acero inoxidable preferidas de Apex"/>
    <x v="0"/>
    <s v="Caja pequeña"/>
    <x v="0"/>
    <d v="2016-11-27T00:00:00"/>
    <n v="250"/>
    <n v="568"/>
    <n v="318"/>
    <n v="38"/>
    <n v="21584"/>
    <n v="0.03"/>
    <n v="647.52"/>
    <n v="20936.48"/>
    <n v="360"/>
    <n v="23832"/>
    <n v="27"/>
    <n v="11"/>
    <x v="3"/>
    <s v="NO"/>
    <x v="1"/>
    <s v="Venta Mala"/>
  </r>
  <r>
    <n v="1582232"/>
    <x v="741"/>
    <s v="George Zrebassa"/>
    <s v="81 MacLeay St,Potts Point"/>
    <s v="Sydney"/>
    <s v="NSW"/>
    <x v="0"/>
    <x v="7"/>
    <s v="Alto"/>
    <s v="Tijeras de acero inoxidable preferidas de Apex"/>
    <x v="0"/>
    <s v="Caja pequeña"/>
    <x v="0"/>
    <d v="2016-11-03T00:00:00"/>
    <n v="250"/>
    <n v="568"/>
    <n v="318"/>
    <n v="31"/>
    <n v="17608"/>
    <n v="0.03"/>
    <n v="528.24"/>
    <n v="17079.759999999998"/>
    <n v="360"/>
    <n v="26324"/>
    <n v="31"/>
    <n v="10"/>
    <x v="3"/>
    <s v="NO"/>
    <x v="1"/>
    <s v="Venta Mala"/>
  </r>
  <r>
    <n v="1582232"/>
    <x v="786"/>
    <s v="Scot Coram"/>
    <s v="155 Oxford Street,Darlinghurst"/>
    <s v="Sydney"/>
    <s v="NSW"/>
    <x v="3"/>
    <x v="7"/>
    <s v="Alto"/>
    <s v="Etiquetas Artisan 479"/>
    <x v="0"/>
    <s v="Bolsa de envoltura"/>
    <x v="1"/>
    <d v="2016-02-26T00:00:00"/>
    <n v="159"/>
    <n v="261"/>
    <n v="102"/>
    <n v="50"/>
    <n v="13050"/>
    <n v="0.09"/>
    <n v="1174.5"/>
    <n v="11875.5"/>
    <n v="50"/>
    <n v="2444"/>
    <n v="24"/>
    <n v="2"/>
    <x v="3"/>
    <s v="NO"/>
    <x v="0"/>
    <s v="Venta Mala"/>
  </r>
  <r>
    <n v="1582232"/>
    <x v="528"/>
    <s v="Cyma Kinney"/>
    <s v="Sydney Fish Market, Bank Street, Sydney"/>
    <s v="Sydney"/>
    <s v="NSW"/>
    <x v="1"/>
    <x v="3"/>
    <s v="Alto"/>
    <s v="Tijeras de acero inoxidable preferidas de Apex"/>
    <x v="2"/>
    <s v="Paquete pequeño"/>
    <x v="0"/>
    <d v="2016-03-28T00:00:00"/>
    <n v="250"/>
    <n v="568"/>
    <n v="318"/>
    <n v="37"/>
    <n v="21016"/>
    <n v="0.09"/>
    <n v="1891.4399999999998"/>
    <n v="19124.560000000001"/>
    <n v="360"/>
    <n v="25664"/>
    <n v="26"/>
    <n v="3"/>
    <x v="3"/>
    <s v="NO"/>
    <x v="0"/>
    <s v="Venta Mala"/>
  </r>
  <r>
    <n v="1582598"/>
    <x v="482"/>
    <s v="Patrick Jones"/>
    <s v="221 Barkly St,St Kilda"/>
    <s v="Melbourne"/>
    <s v="VIC"/>
    <x v="3"/>
    <x v="8"/>
    <s v="No especificado"/>
    <s v="Tijeras rectas Apex"/>
    <x v="1"/>
    <s v="Caja mediana"/>
    <x v="1"/>
    <d v="2014-10-03T00:00:00"/>
    <n v="519"/>
    <n v="1298"/>
    <n v="779"/>
    <n v="45"/>
    <n v="58410"/>
    <n v="0.03"/>
    <n v="1752.3"/>
    <n v="56657.7"/>
    <n v="314"/>
    <n v="254825"/>
    <n v="1"/>
    <n v="10"/>
    <x v="0"/>
    <s v="NO"/>
    <x v="0"/>
    <s v="Buena Venta"/>
  </r>
  <r>
    <n v="1582963"/>
    <x v="584"/>
    <s v="Luke Weiss"/>
    <s v="98 Holdsworth Street,Woollahra"/>
    <s v="Sydney"/>
    <s v="NSW"/>
    <x v="0"/>
    <x v="1"/>
    <s v="Medio"/>
    <s v="Libro de registro de mensajes de voz por cable"/>
    <x v="1"/>
    <s v="Caja pequeña"/>
    <x v="1"/>
    <d v="2015-09-11T00:00:00"/>
    <n v="290"/>
    <n v="476"/>
    <n v="186"/>
    <n v="39"/>
    <n v="18564"/>
    <n v="0.03"/>
    <n v="556.91999999999996"/>
    <n v="18007.080000000002"/>
    <n v="88"/>
    <n v="10489"/>
    <n v="10"/>
    <n v="9"/>
    <x v="1"/>
    <s v="NO"/>
    <x v="1"/>
    <s v="Venta Mala"/>
  </r>
  <r>
    <n v="1582963"/>
    <x v="552"/>
    <s v="Steve Carroll"/>
    <s v="Macquarie Centre Cnr Herring Road &amp; Waterloo Road,Macquarie Park"/>
    <s v="Sydney"/>
    <s v="NSW"/>
    <x v="3"/>
    <x v="5"/>
    <s v="Medio"/>
    <s v="Tijeras de acero inoxidable preferidas de Apex"/>
    <x v="0"/>
    <s v="Caja pequeña"/>
    <x v="0"/>
    <d v="2015-08-12T00:00:00"/>
    <n v="250"/>
    <n v="568"/>
    <n v="318"/>
    <n v="1"/>
    <n v="568"/>
    <n v="0.02"/>
    <n v="11.36"/>
    <n v="556.64"/>
    <n v="360"/>
    <n v="13169"/>
    <n v="11"/>
    <n v="8"/>
    <x v="1"/>
    <s v="NO"/>
    <x v="1"/>
    <s v="Venta Mala"/>
  </r>
  <r>
    <n v="1582963"/>
    <x v="699"/>
    <s v="Patrick Gardner"/>
    <s v="224A Gertrude St,Fitzroy"/>
    <s v="Melbourne"/>
    <s v="VIC"/>
    <x v="1"/>
    <x v="2"/>
    <s v="No especificado"/>
    <s v="Tijeras de acero inoxidable preferidas de Apex"/>
    <x v="2"/>
    <s v="Caja grande"/>
    <x v="0"/>
    <d v="2016-02-02T00:00:00"/>
    <n v="250"/>
    <n v="568"/>
    <n v="318"/>
    <n v="17"/>
    <n v="9656"/>
    <n v="0"/>
    <n v="0"/>
    <n v="9656"/>
    <n v="360"/>
    <n v="12616"/>
    <n v="1"/>
    <n v="2"/>
    <x v="3"/>
    <s v="NO"/>
    <x v="1"/>
    <s v="Venta Mala"/>
  </r>
  <r>
    <n v="1583328"/>
    <x v="407"/>
    <s v="Naresj Patel"/>
    <s v="106 Ebley Street,Bondi Junction"/>
    <s v="Sydney"/>
    <s v="NSW"/>
    <x v="3"/>
    <x v="9"/>
    <s v="Alto"/>
    <s v="Tijeras de oficina de Apex"/>
    <x v="0"/>
    <s v="Caja pequeña"/>
    <x v="0"/>
    <d v="2015-09-17T00:00:00"/>
    <n v="94"/>
    <n v="208"/>
    <n v="114"/>
    <n v="34"/>
    <n v="7072"/>
    <n v="7.0000000000000007E-2"/>
    <n v="495.04"/>
    <n v="6576.96"/>
    <n v="256"/>
    <n v="7645"/>
    <n v="17"/>
    <n v="9"/>
    <x v="1"/>
    <s v="NO"/>
    <x v="1"/>
    <s v="Venta Mala"/>
  </r>
  <r>
    <n v="1583328"/>
    <x v="600"/>
    <s v="Denise Monton"/>
    <s v="Shop 1 797 Botany Rd,Rosebery"/>
    <s v="Sydney"/>
    <s v="NSW"/>
    <x v="1"/>
    <x v="3"/>
    <s v="Alto"/>
    <s v="Papel Pergamino Alto, Colores Surtidos"/>
    <x v="0"/>
    <s v="Paquete pequeño"/>
    <x v="0"/>
    <d v="2016-07-07T00:00:00"/>
    <n v="459"/>
    <n v="728"/>
    <n v="269"/>
    <n v="11"/>
    <n v="8008"/>
    <n v="0.03"/>
    <n v="240.23999999999998"/>
    <n v="7767.76"/>
    <n v="1115"/>
    <n v="22129"/>
    <n v="5"/>
    <n v="7"/>
    <x v="3"/>
    <s v="NO"/>
    <x v="1"/>
    <s v="Venta Mala"/>
  </r>
  <r>
    <n v="1583693"/>
    <x v="27"/>
    <s v="Jack OBriant"/>
    <s v="85-113 Dunning Ave,Rosebery"/>
    <s v="Sydney"/>
    <s v="NSW"/>
    <x v="0"/>
    <x v="4"/>
    <s v="No especificado"/>
    <s v="Fotocopiadora Cando PC940"/>
    <x v="0"/>
    <s v="Caja pequeña"/>
    <x v="0"/>
    <d v="2015-06-09T00:00:00"/>
    <n v="27899"/>
    <n v="44999"/>
    <n v="17100"/>
    <n v="49"/>
    <n v="2204951"/>
    <n v="0.04"/>
    <n v="88198.040000000008"/>
    <n v="2116752.96"/>
    <n v="4900"/>
    <n v="2294215"/>
    <n v="8"/>
    <n v="6"/>
    <x v="1"/>
    <s v="SI"/>
    <x v="1"/>
    <s v="Venta Mala"/>
  </r>
  <r>
    <n v="1583693"/>
    <x v="250"/>
    <s v="Liz Willingham"/>
    <s v="60 Commercial Rd,Prahran"/>
    <s v="Melbourne"/>
    <s v="VIC"/>
    <x v="0"/>
    <x v="8"/>
    <s v="Bajo"/>
    <s v="Clips de carpeta de metal Smiths"/>
    <x v="0"/>
    <s v="Bolsa de envoltura"/>
    <x v="0"/>
    <d v="2013-08-13T00:00:00"/>
    <n v="160"/>
    <n v="262"/>
    <n v="102"/>
    <n v="8"/>
    <n v="2096"/>
    <n v="0.06"/>
    <n v="125.75999999999999"/>
    <n v="1970.24"/>
    <n v="80"/>
    <n v="3835"/>
    <n v="11"/>
    <n v="8"/>
    <x v="2"/>
    <s v="NO"/>
    <x v="1"/>
    <s v="Venta Mala"/>
  </r>
  <r>
    <n v="1583693"/>
    <x v="787"/>
    <s v="Bill Donatelli"/>
    <s v="48 Albion St,Surry Hills"/>
    <s v="Sydney"/>
    <s v="NSW"/>
    <x v="1"/>
    <x v="1"/>
    <s v="Crítico"/>
    <s v="Resaltadores de acento Steady Pocket"/>
    <x v="2"/>
    <s v="Paquete pequeño"/>
    <x v="0"/>
    <d v="2016-02-29T00:00:00"/>
    <n v="93"/>
    <n v="160"/>
    <n v="67"/>
    <n v="10"/>
    <n v="1600"/>
    <n v="0.01"/>
    <n v="16"/>
    <n v="1584"/>
    <n v="129"/>
    <n v="2140"/>
    <n v="29"/>
    <n v="2"/>
    <x v="3"/>
    <s v="NO"/>
    <x v="0"/>
    <s v="Venta Mala"/>
  </r>
  <r>
    <n v="1584059"/>
    <x v="233"/>
    <s v="Cindy Chapman"/>
    <s v="53-55 Liverpool St,Sydney"/>
    <s v="Sydney"/>
    <s v="NSW"/>
    <x v="0"/>
    <x v="0"/>
    <s v="Medio"/>
    <s v="Smiths Bulldog Clip"/>
    <x v="0"/>
    <s v="Caja pequeña"/>
    <x v="0"/>
    <d v="2016-04-24T00:00:00"/>
    <n v="231"/>
    <n v="378"/>
    <n v="147"/>
    <n v="40"/>
    <n v="15120"/>
    <n v="0"/>
    <n v="0"/>
    <n v="15120"/>
    <n v="71"/>
    <n v="10655"/>
    <n v="23"/>
    <n v="4"/>
    <x v="3"/>
    <s v="NO"/>
    <x v="1"/>
    <s v="Venta Mala"/>
  </r>
  <r>
    <n v="1584424"/>
    <x v="656"/>
    <s v="Darrin Martin"/>
    <s v="222 Barkly St,St Kilda"/>
    <s v="Melbourne"/>
    <s v="VIC"/>
    <x v="2"/>
    <x v="8"/>
    <s v="Alto"/>
    <s v="Chinchetas OIC"/>
    <x v="1"/>
    <s v="Caja grande"/>
    <x v="0"/>
    <d v="2016-02-05T00:00:00"/>
    <n v="71"/>
    <n v="114"/>
    <n v="43"/>
    <n v="49"/>
    <n v="5586"/>
    <n v="0.06"/>
    <n v="335.15999999999997"/>
    <n v="5250.84"/>
    <n v="70"/>
    <n v="2263"/>
    <n v="3"/>
    <n v="2"/>
    <x v="3"/>
    <s v="NO"/>
    <x v="0"/>
    <s v="Venta Mala"/>
  </r>
  <r>
    <n v="1584424"/>
    <x v="741"/>
    <s v="George Zrebassa"/>
    <s v="3 Orwell St,Potts Point"/>
    <s v="Sydney"/>
    <s v="NSW"/>
    <x v="1"/>
    <x v="9"/>
    <s v="Crítico"/>
    <s v="Resaltadores de acento Steady Pocket"/>
    <x v="1"/>
    <s v="Tambor Jumbo"/>
    <x v="2"/>
    <d v="2016-11-03T00:00:00"/>
    <n v="93"/>
    <n v="160"/>
    <n v="67"/>
    <n v="43"/>
    <n v="6880"/>
    <n v="0.06"/>
    <n v="412.8"/>
    <n v="6467.2"/>
    <n v="129"/>
    <n v="7745"/>
    <n v="31"/>
    <n v="10"/>
    <x v="3"/>
    <s v="NO"/>
    <x v="0"/>
    <s v="Venta Mala"/>
  </r>
  <r>
    <n v="1584424"/>
    <x v="528"/>
    <s v="Cyma Kinney"/>
    <s v="Sydney Fish Market, Bank Street, Sydney"/>
    <s v="Sydney"/>
    <s v="NSW"/>
    <x v="2"/>
    <x v="3"/>
    <s v="Alto"/>
    <s v="Tijeras de acero inoxidable preferidas de Apex"/>
    <x v="0"/>
    <s v="Bolsa de envoltura"/>
    <x v="0"/>
    <d v="2016-03-28T00:00:00"/>
    <n v="250"/>
    <n v="568"/>
    <n v="318"/>
    <n v="9"/>
    <n v="5112"/>
    <n v="0.09"/>
    <n v="460.08"/>
    <n v="4651.92"/>
    <n v="360"/>
    <n v="25664"/>
    <n v="26"/>
    <n v="3"/>
    <x v="3"/>
    <s v="NO"/>
    <x v="0"/>
    <s v="Venta Mala"/>
  </r>
  <r>
    <n v="1584424"/>
    <x v="528"/>
    <s v="Cyma Kinney"/>
    <s v="Sydney Fish Market, Bank Street, Sydney"/>
    <s v="Sydney"/>
    <s v="NSW"/>
    <x v="1"/>
    <x v="3"/>
    <s v="Bajo"/>
    <s v="Tijeras de acero inoxidable preferidas de Apex"/>
    <x v="0"/>
    <s v="Bolsa de envoltura"/>
    <x v="0"/>
    <d v="2016-03-28T00:00:00"/>
    <n v="250"/>
    <n v="568"/>
    <n v="318"/>
    <n v="11"/>
    <n v="6248"/>
    <n v="0.01"/>
    <n v="62.480000000000004"/>
    <n v="6185.52"/>
    <n v="360"/>
    <n v="25664"/>
    <n v="26"/>
    <n v="3"/>
    <x v="3"/>
    <s v="NO"/>
    <x v="0"/>
    <s v="Venta Mala"/>
  </r>
  <r>
    <n v="1584424"/>
    <x v="788"/>
    <s v="Guy Armstrong"/>
    <s v="6 Mary St,Newtown"/>
    <s v="Sydney"/>
    <s v="NSW"/>
    <x v="1"/>
    <x v="7"/>
    <s v="Medio"/>
    <s v="Chinchetas OIC"/>
    <x v="0"/>
    <s v="Bolsa de envoltura"/>
    <x v="0"/>
    <d v="2016-12-10T00:00:00"/>
    <n v="71"/>
    <n v="114"/>
    <n v="43"/>
    <n v="34"/>
    <n v="3876"/>
    <n v="0"/>
    <n v="0"/>
    <n v="3876"/>
    <n v="70"/>
    <n v="2364"/>
    <n v="9"/>
    <n v="12"/>
    <x v="3"/>
    <s v="NO"/>
    <x v="0"/>
    <s v="Venta Mala"/>
  </r>
  <r>
    <n v="1584424"/>
    <x v="789"/>
    <s v="Sally Knutson"/>
    <s v="Shop 1, 186-190 Church Street,Parramatta;46a Macleay Street,Potts Point"/>
    <s v="Sydney"/>
    <s v="NSW"/>
    <x v="0"/>
    <x v="4"/>
    <s v="No especificado"/>
    <s v="Tijeras de acero inoxidable preferidas de Apex"/>
    <x v="0"/>
    <s v="Paquete pequeño"/>
    <x v="0"/>
    <d v="2016-05-03T00:00:00"/>
    <n v="250"/>
    <n v="568"/>
    <n v="318"/>
    <n v="34"/>
    <n v="19312"/>
    <n v="0"/>
    <n v="0"/>
    <n v="19312"/>
    <n v="360"/>
    <n v="21263"/>
    <n v="1"/>
    <n v="5"/>
    <x v="3"/>
    <s v="NO"/>
    <x v="1"/>
    <s v="Venta Mala"/>
  </r>
  <r>
    <n v="1584424"/>
    <x v="707"/>
    <s v="Scott Cohen"/>
    <s v="240-242 Johnston Street,Fitzroy"/>
    <s v="Melbourne"/>
    <s v="VIC"/>
    <x v="2"/>
    <x v="2"/>
    <s v="Bajo"/>
    <s v="Tijeras de acero inoxidable preferidas de Apex"/>
    <x v="1"/>
    <s v="Caja pequeña"/>
    <x v="0"/>
    <d v="2016-05-03T00:00:00"/>
    <n v="250"/>
    <n v="568"/>
    <n v="318"/>
    <n v="37"/>
    <n v="21016"/>
    <n v="0.03"/>
    <n v="630.48"/>
    <n v="20385.52"/>
    <n v="360"/>
    <n v="25664"/>
    <n v="2"/>
    <n v="5"/>
    <x v="3"/>
    <s v="NO"/>
    <x v="0"/>
    <s v="Venta Mala"/>
  </r>
  <r>
    <n v="1584789"/>
    <x v="224"/>
    <s v="Kelly Williams"/>
    <s v="499-501 Lygon Street,Carlton North"/>
    <s v="Melbourne"/>
    <s v="VIC"/>
    <x v="0"/>
    <x v="8"/>
    <s v="Alto"/>
    <s v="Carpetas Angle-D con anillos de bloqueo, portaetiquetas"/>
    <x v="0"/>
    <s v="Caja pequeña"/>
    <x v="0"/>
    <d v="2015-08-28T00:00:00"/>
    <n v="453"/>
    <n v="730"/>
    <n v="277"/>
    <n v="37"/>
    <n v="27010"/>
    <n v="0.04"/>
    <n v="1080.4000000000001"/>
    <n v="25929.599999999999"/>
    <n v="772"/>
    <n v="26735"/>
    <n v="26"/>
    <n v="8"/>
    <x v="1"/>
    <s v="NO"/>
    <x v="0"/>
    <s v="Venta Mala"/>
  </r>
  <r>
    <n v="1585154"/>
    <x v="375"/>
    <s v="Troy Staebel"/>
    <s v="1-2/299 Sussex St,Sydney"/>
    <s v="Sydney"/>
    <s v="NSW"/>
    <x v="1"/>
    <x v="6"/>
    <s v="No especificado"/>
    <s v="Artisan 48 Etiquetas"/>
    <x v="1"/>
    <s v="Caja pequeña"/>
    <x v="1"/>
    <d v="2016-09-30T00:00:00"/>
    <n v="384"/>
    <n v="630"/>
    <n v="246"/>
    <n v="1"/>
    <n v="630"/>
    <n v="0.04"/>
    <n v="25.2"/>
    <n v="604.79999999999995"/>
    <n v="50"/>
    <n v="23090"/>
    <n v="28"/>
    <n v="9"/>
    <x v="3"/>
    <s v="NO"/>
    <x v="0"/>
    <s v="Venta Mala"/>
  </r>
  <r>
    <n v="1585154"/>
    <x v="764"/>
    <s v="Richard Bierner"/>
    <s v="180 High Street,Windsor"/>
    <s v="Melbourne"/>
    <s v="VIC"/>
    <x v="3"/>
    <x v="2"/>
    <s v="No especificado"/>
    <s v="Contestador automático digital 1726"/>
    <x v="0"/>
    <s v="Paquete pequeño"/>
    <x v="0"/>
    <d v="2016-09-23T00:00:00"/>
    <n v="882"/>
    <n v="2099"/>
    <n v="1217"/>
    <n v="36"/>
    <n v="75564"/>
    <n v="0.01"/>
    <n v="755.64"/>
    <n v="74808.36"/>
    <n v="481"/>
    <n v="5109"/>
    <n v="22"/>
    <n v="9"/>
    <x v="3"/>
    <s v="NO"/>
    <x v="0"/>
    <s v="Venta Mala"/>
  </r>
  <r>
    <n v="1585154"/>
    <x v="269"/>
    <s v="Sally Knutson"/>
    <s v="Shop 1, 186-190 Church Street,Parramatta;46a Macleay Street,Potts Point"/>
    <s v="Sydney"/>
    <s v="NSW"/>
    <x v="1"/>
    <x v="4"/>
    <s v="Alto"/>
    <s v="Cubos de Memo Alto"/>
    <x v="0"/>
    <s v="Bolsa de envoltura"/>
    <x v="0"/>
    <d v="2015-08-31T00:00:00"/>
    <n v="332"/>
    <n v="518"/>
    <n v="186"/>
    <n v="48"/>
    <n v="24864"/>
    <n v="0.06"/>
    <n v="1491.84"/>
    <n v="23372.16"/>
    <n v="204"/>
    <n v="12859"/>
    <n v="31"/>
    <n v="8"/>
    <x v="1"/>
    <s v="NO"/>
    <x v="1"/>
    <s v="Venta Mala"/>
  </r>
  <r>
    <n v="1585154"/>
    <x v="536"/>
    <s v="Olvera Toch"/>
    <s v="3 Carrington Road ,Box Hill"/>
    <s v="Melbourne"/>
    <s v="VIC"/>
    <x v="3"/>
    <x v="8"/>
    <s v="Bajo"/>
    <s v="Etiquetas Artisan 478"/>
    <x v="1"/>
    <s v="Tambor Jumbo"/>
    <x v="2"/>
    <d v="2015-12-21T00:00:00"/>
    <n v="314"/>
    <n v="491"/>
    <n v="177"/>
    <n v="42"/>
    <n v="20622"/>
    <n v="0"/>
    <n v="0"/>
    <n v="20622"/>
    <n v="50"/>
    <n v="1647"/>
    <n v="19"/>
    <n v="12"/>
    <x v="1"/>
    <s v="NO"/>
    <x v="1"/>
    <s v="Venta Mala"/>
  </r>
  <r>
    <n v="1585154"/>
    <x v="790"/>
    <s v="Frank Atkinson"/>
    <s v="188 Pitt Street,Sydney"/>
    <s v="Sydney"/>
    <s v="NSW"/>
    <x v="3"/>
    <x v="0"/>
    <s v="Crítico"/>
    <s v="12 lápices cortos de colores"/>
    <x v="0"/>
    <s v="Caja pequeña"/>
    <x v="0"/>
    <d v="2016-06-21T00:00:00"/>
    <n v="109"/>
    <n v="260"/>
    <n v="151"/>
    <n v="43"/>
    <n v="11180"/>
    <n v="0.03"/>
    <n v="335.4"/>
    <n v="10844.6"/>
    <n v="240"/>
    <n v="3589"/>
    <n v="11"/>
    <n v="6"/>
    <x v="3"/>
    <s v="NO"/>
    <x v="0"/>
    <s v="Venta Mala"/>
  </r>
  <r>
    <n v="1585154"/>
    <x v="735"/>
    <s v="Scott Cohen"/>
    <s v="240-242 Johnston Street,Fitzroy"/>
    <s v="Melbourne"/>
    <s v="VIC"/>
    <x v="0"/>
    <x v="2"/>
    <s v="Bajo"/>
    <s v="Etiquetas Artisan 487"/>
    <x v="0"/>
    <s v="Caja pequeña"/>
    <x v="0"/>
    <d v="2016-05-07T00:00:00"/>
    <n v="229"/>
    <n v="369"/>
    <n v="140"/>
    <n v="40"/>
    <n v="14760"/>
    <n v="0.05"/>
    <n v="738"/>
    <n v="14022"/>
    <n v="50"/>
    <n v="12596"/>
    <n v="5"/>
    <n v="5"/>
    <x v="3"/>
    <s v="NO"/>
    <x v="0"/>
    <s v="Venta Mala"/>
  </r>
  <r>
    <n v="1585154"/>
    <x v="66"/>
    <s v="Philip Brown"/>
    <s v="499-501 Lygon Street,Carltow North"/>
    <s v="Melbourne"/>
    <s v="VIC"/>
    <x v="1"/>
    <x v="8"/>
    <s v="Medio"/>
    <s v="Clips de aglutinante metálico OIC Bulk Pack"/>
    <x v="0"/>
    <s v="Bolsa de envoltura"/>
    <x v="0"/>
    <d v="2015-04-19T00:00:00"/>
    <n v="213"/>
    <n v="349"/>
    <n v="136"/>
    <n v="48"/>
    <n v="16752"/>
    <n v="0.03"/>
    <n v="502.56"/>
    <n v="16249.44"/>
    <n v="76"/>
    <n v="1655"/>
    <n v="18"/>
    <n v="4"/>
    <x v="1"/>
    <s v="NO"/>
    <x v="0"/>
    <s v="Venta Mala"/>
  </r>
  <r>
    <n v="1585154"/>
    <x v="528"/>
    <s v="Cyma Kinney"/>
    <s v="Sydney Fish Market, Bank Street, Sydney"/>
    <s v="Sydney"/>
    <s v="NSW"/>
    <x v="0"/>
    <x v="3"/>
    <s v="No especificado"/>
    <s v="Etiquetas Artisan 479"/>
    <x v="0"/>
    <s v="Paquete pequeño"/>
    <x v="0"/>
    <d v="2016-03-28T00:00:00"/>
    <n v="159"/>
    <n v="261"/>
    <n v="102"/>
    <n v="34"/>
    <n v="8874"/>
    <n v="0"/>
    <n v="0"/>
    <n v="8874"/>
    <n v="50"/>
    <n v="2096"/>
    <n v="26"/>
    <n v="3"/>
    <x v="3"/>
    <s v="NO"/>
    <x v="1"/>
    <s v="Venta Mala"/>
  </r>
  <r>
    <n v="1585154"/>
    <x v="89"/>
    <s v="Christina Vanderzanden"/>
    <s v="188 Pitt Street,Sydney"/>
    <s v="Sydney"/>
    <s v="NSW"/>
    <x v="0"/>
    <x v="0"/>
    <s v="Alto"/>
    <s v="Tijeras de acero inoxidable preferidas de Apex"/>
    <x v="0"/>
    <s v="Caja pequeña"/>
    <x v="0"/>
    <d v="2016-04-03T00:00:00"/>
    <n v="250"/>
    <n v="568"/>
    <n v="318"/>
    <n v="50"/>
    <n v="28400"/>
    <n v="0.06"/>
    <n v="1704"/>
    <n v="26696"/>
    <n v="360"/>
    <n v="23106"/>
    <n v="3"/>
    <n v="4"/>
    <x v="3"/>
    <s v="NO"/>
    <x v="0"/>
    <s v="Venta Mala"/>
  </r>
  <r>
    <n v="1585154"/>
    <x v="528"/>
    <s v="Cyma Kinney"/>
    <s v="Sydney Fish Market, Bank Street, Sydney"/>
    <s v="Sydney"/>
    <s v="NSW"/>
    <x v="2"/>
    <x v="3"/>
    <s v="Alto"/>
    <s v="Etiquetas Artisan 481"/>
    <x v="1"/>
    <s v="Caja pequeña"/>
    <x v="0"/>
    <d v="2016-03-28T00:00:00"/>
    <n v="194"/>
    <n v="308"/>
    <n v="114"/>
    <n v="40"/>
    <n v="12320"/>
    <n v="0.03"/>
    <n v="369.59999999999997"/>
    <n v="11950.4"/>
    <n v="99"/>
    <n v="2096"/>
    <n v="26"/>
    <n v="3"/>
    <x v="3"/>
    <s v="NO"/>
    <x v="1"/>
    <s v="Venta Mala"/>
  </r>
  <r>
    <n v="1585154"/>
    <x v="763"/>
    <s v="Giulietta Weimer"/>
    <s v="48 Albion St,Surry Hills"/>
    <s v="Sydney"/>
    <s v="NSW"/>
    <x v="1"/>
    <x v="1"/>
    <s v="Medio"/>
    <s v="Etiquetas Artisan 478"/>
    <x v="0"/>
    <s v="Bolsa de envoltura"/>
    <x v="0"/>
    <d v="2016-12-23T00:00:00"/>
    <n v="314"/>
    <n v="491"/>
    <n v="177"/>
    <n v="41"/>
    <n v="20131"/>
    <n v="0.03"/>
    <n v="603.92999999999995"/>
    <n v="19527.07"/>
    <n v="50"/>
    <n v="3196"/>
    <n v="22"/>
    <n v="12"/>
    <x v="3"/>
    <s v="NO"/>
    <x v="0"/>
    <s v="Venta Mala"/>
  </r>
  <r>
    <n v="1585154"/>
    <x v="788"/>
    <s v="Guy Armstrong"/>
    <s v="6 Mary St,Newtown"/>
    <s v="Sydney"/>
    <s v="NSW"/>
    <x v="1"/>
    <x v="7"/>
    <s v="Alto"/>
    <s v="Etiquetas Artisan 479"/>
    <x v="0"/>
    <s v="Caja pequeña"/>
    <x v="0"/>
    <d v="2016-12-10T00:00:00"/>
    <n v="159"/>
    <n v="261"/>
    <n v="102"/>
    <n v="15"/>
    <n v="3915"/>
    <n v="0.05"/>
    <n v="195.75"/>
    <n v="3719.25"/>
    <n v="50"/>
    <n v="2096"/>
    <n v="9"/>
    <n v="12"/>
    <x v="3"/>
    <s v="NO"/>
    <x v="1"/>
    <s v="Venta Mala"/>
  </r>
  <r>
    <n v="1585154"/>
    <x v="791"/>
    <s v="Brooke Gillingham"/>
    <s v="21 Wentworth St,Parramatta"/>
    <s v="Sydney"/>
    <s v="NSW"/>
    <x v="0"/>
    <x v="6"/>
    <s v="Crítico"/>
    <s v="Serie 600 sin volteo"/>
    <x v="0"/>
    <s v="Caja pequeña"/>
    <x v="0"/>
    <d v="2016-09-16T00:00:00"/>
    <n v="1978"/>
    <n v="4599"/>
    <n v="2621"/>
    <n v="23"/>
    <n v="105777"/>
    <n v="0.02"/>
    <n v="2115.54"/>
    <n v="103661.46"/>
    <n v="499"/>
    <n v="2258959"/>
    <n v="15"/>
    <n v="9"/>
    <x v="3"/>
    <s v="SI"/>
    <x v="1"/>
    <s v="Venta Mala"/>
  </r>
  <r>
    <n v="1585154"/>
    <x v="692"/>
    <s v="Thea Hendricks"/>
    <s v="412 Brunswick St,Fitzroy"/>
    <s v="Melbourne"/>
    <s v="VIC"/>
    <x v="1"/>
    <x v="2"/>
    <s v="Bajo"/>
    <s v="Teclado UGen RF"/>
    <x v="0"/>
    <s v="Bolsa de envoltura"/>
    <x v="0"/>
    <d v="2016-10-14T00:00:00"/>
    <n v="8159"/>
    <n v="15999"/>
    <n v="7840"/>
    <n v="44"/>
    <n v="703956"/>
    <n v="0"/>
    <n v="0"/>
    <n v="703956"/>
    <n v="550"/>
    <n v="581507"/>
    <n v="12"/>
    <n v="10"/>
    <x v="3"/>
    <s v="SI"/>
    <x v="1"/>
    <s v="Venta Mala"/>
  </r>
  <r>
    <n v="1585154"/>
    <x v="792"/>
    <s v="Theones"/>
    <s v="188 Pitt Street,Sydney"/>
    <s v="Sydney"/>
    <s v="NSW"/>
    <x v="1"/>
    <x v="0"/>
    <s v="Medio"/>
    <s v="Etiquetas Artisan 474"/>
    <x v="0"/>
    <s v="Caja pequeña"/>
    <x v="0"/>
    <d v="2016-02-21T00:00:00"/>
    <n v="184"/>
    <n v="288"/>
    <n v="104"/>
    <n v="24"/>
    <n v="6912"/>
    <n v="0.05"/>
    <n v="345.6"/>
    <n v="6566.4"/>
    <n v="99"/>
    <n v="12955"/>
    <n v="11"/>
    <n v="2"/>
    <x v="3"/>
    <s v="NO"/>
    <x v="0"/>
    <s v="Venta Mala"/>
  </r>
  <r>
    <n v="1585154"/>
    <x v="401"/>
    <s v="Christina Vanderzanden"/>
    <s v="188 Pitt Street,Sydney"/>
    <s v="Sydney"/>
    <s v="NSW"/>
    <x v="3"/>
    <x v="0"/>
    <s v="Medio"/>
    <s v="Rotafolio Artesanal Carpeta de Caballete, Negro"/>
    <x v="0"/>
    <s v="Caja pequeña"/>
    <x v="1"/>
    <d v="2016-09-20T00:00:00"/>
    <n v="1388"/>
    <n v="2238"/>
    <n v="850"/>
    <n v="50"/>
    <n v="111900"/>
    <n v="7.0000000000000007E-2"/>
    <n v="7833.0000000000009"/>
    <n v="104067"/>
    <n v="1510"/>
    <n v="50138"/>
    <n v="13"/>
    <n v="9"/>
    <x v="3"/>
    <s v="SI"/>
    <x v="0"/>
    <s v="Venta Mala"/>
  </r>
  <r>
    <n v="1585154"/>
    <x v="227"/>
    <s v="Gary Zandusky"/>
    <s v="Shop 1, 186-190 Church Street,Parramatta;46a Macleay Street,Potts Point"/>
    <s v="Sydney"/>
    <s v="NSW"/>
    <x v="1"/>
    <x v="4"/>
    <s v="No especificado"/>
    <s v="Carpetas Angle-D con anillos de bloqueo, portaetiquetas"/>
    <x v="1"/>
    <s v="Paquete pequeño"/>
    <x v="1"/>
    <d v="2015-07-31T00:00:00"/>
    <n v="453"/>
    <n v="730"/>
    <n v="277"/>
    <n v="8"/>
    <n v="5840"/>
    <n v="0.01"/>
    <n v="58.4"/>
    <n v="5781.6"/>
    <n v="772"/>
    <n v="24095"/>
    <n v="30"/>
    <n v="7"/>
    <x v="1"/>
    <s v="NO"/>
    <x v="0"/>
    <s v="Venta Mala"/>
  </r>
  <r>
    <n v="1585520"/>
    <x v="226"/>
    <s v="Crist Tran"/>
    <s v="221 Barkly St,St Kilda"/>
    <s v="Melbourne"/>
    <s v="VIC"/>
    <x v="1"/>
    <x v="8"/>
    <s v="Bajo"/>
    <s v="Rotafolio Artesanal Carpeta de Caballete, Negro"/>
    <x v="1"/>
    <s v="Caja pequeña"/>
    <x v="0"/>
    <d v="2013-07-28T00:00:00"/>
    <n v="1388"/>
    <n v="2238"/>
    <n v="850"/>
    <n v="8"/>
    <n v="17904"/>
    <n v="0.01"/>
    <n v="179.04"/>
    <n v="17724.96"/>
    <n v="1510"/>
    <n v="30858"/>
    <n v="26"/>
    <n v="7"/>
    <x v="2"/>
    <s v="NO"/>
    <x v="0"/>
    <s v="Venta Mala"/>
  </r>
  <r>
    <n v="1585885"/>
    <x v="660"/>
    <s v="Phillip Flathmann"/>
    <s v="Macquarie Centre Cnr Herring Road &amp; Waterloo Road,Macquarie Park"/>
    <s v="Sydney"/>
    <s v="NSW"/>
    <x v="0"/>
    <x v="5"/>
    <s v="Alto"/>
    <s v="Etiquetas Artisan 481"/>
    <x v="1"/>
    <s v="Caja pequeña"/>
    <x v="1"/>
    <d v="2015-08-30T00:00:00"/>
    <n v="194"/>
    <n v="308"/>
    <n v="114"/>
    <n v="41"/>
    <n v="12628"/>
    <n v="0.05"/>
    <n v="631.40000000000009"/>
    <n v="11996.6"/>
    <n v="99"/>
    <n v="1940"/>
    <n v="28"/>
    <n v="8"/>
    <x v="1"/>
    <s v="NO"/>
    <x v="0"/>
    <s v="Venta Mala"/>
  </r>
  <r>
    <n v="1585885"/>
    <x v="759"/>
    <s v="Ed Braxton"/>
    <s v="499-501 Lygon Street,Carlton North"/>
    <s v="Melbourne"/>
    <s v="VIC"/>
    <x v="0"/>
    <x v="8"/>
    <s v="Medio"/>
    <s v="Chinchetas Smiths"/>
    <x v="0"/>
    <s v="Bolsa de envoltura"/>
    <x v="0"/>
    <d v="2016-02-09T00:00:00"/>
    <n v="94"/>
    <n v="188"/>
    <n v="94"/>
    <n v="31"/>
    <n v="5828"/>
    <n v="0"/>
    <n v="0"/>
    <n v="5828"/>
    <n v="79"/>
    <n v="26196"/>
    <n v="8"/>
    <n v="2"/>
    <x v="3"/>
    <s v="NO"/>
    <x v="0"/>
    <s v="Venta Mala"/>
  </r>
  <r>
    <n v="1585885"/>
    <x v="217"/>
    <s v="Aleksandra Gannaway"/>
    <s v="Hoyts Entertainment Quarter 122 Lang Road,Moore Park"/>
    <s v="Sydney"/>
    <s v="NSW"/>
    <x v="1"/>
    <x v="0"/>
    <s v="Bajo"/>
    <s v="Etiquetas autoadhesivas removibles"/>
    <x v="0"/>
    <s v="Bolsa de envoltura"/>
    <x v="0"/>
    <d v="2013-09-28T00:00:00"/>
    <n v="198"/>
    <n v="315"/>
    <n v="117"/>
    <n v="19"/>
    <n v="5985"/>
    <n v="0"/>
    <n v="0"/>
    <n v="5985"/>
    <n v="49"/>
    <n v="2075103"/>
    <n v="26"/>
    <n v="9"/>
    <x v="2"/>
    <s v="NO"/>
    <x v="0"/>
    <s v="Buena Venta"/>
  </r>
  <r>
    <n v="1585885"/>
    <x v="392"/>
    <s v="Cyma Kinney"/>
    <s v="Sydney Fish Market, Bank Street, Sydney"/>
    <s v="Sydney"/>
    <s v="NSW"/>
    <x v="0"/>
    <x v="3"/>
    <s v="No especificado"/>
    <s v="Artisan 48 Etiquetas"/>
    <x v="0"/>
    <s v="Caja pequeña"/>
    <x v="0"/>
    <d v="2016-02-05T00:00:00"/>
    <n v="384"/>
    <n v="630"/>
    <n v="246"/>
    <n v="27"/>
    <n v="17010"/>
    <n v="0.03"/>
    <n v="510.29999999999995"/>
    <n v="16499.7"/>
    <n v="50"/>
    <n v="12406"/>
    <n v="4"/>
    <n v="2"/>
    <x v="3"/>
    <s v="NO"/>
    <x v="0"/>
    <s v="Venta Mala"/>
  </r>
  <r>
    <n v="1586250"/>
    <x v="752"/>
    <s v="Christina Anderson"/>
    <s v="438 Victoria Avenue,Chatswood"/>
    <s v="Sydney"/>
    <s v="NSW"/>
    <x v="1"/>
    <x v="1"/>
    <s v="Medio"/>
    <s v="Juego fluorescente artesanal de seis colores estilo bolígrafo de alto litro"/>
    <x v="1"/>
    <s v="Caja mediana"/>
    <x v="0"/>
    <d v="2016-06-10T00:00:00"/>
    <n v="216"/>
    <n v="385"/>
    <n v="169"/>
    <n v="33"/>
    <n v="12705"/>
    <n v="0.01"/>
    <n v="127.05"/>
    <n v="12577.95"/>
    <n v="70"/>
    <n v="19631"/>
    <n v="8"/>
    <n v="6"/>
    <x v="3"/>
    <s v="NO"/>
    <x v="0"/>
    <s v="Venta Mala"/>
  </r>
  <r>
    <n v="1586250"/>
    <x v="768"/>
    <s v="Ruben Dartt"/>
    <s v="188 Pitt Street,Sydney"/>
    <s v="Sydney"/>
    <s v="NSW"/>
    <x v="2"/>
    <x v="0"/>
    <s v="Crítico"/>
    <s v="Juego de lápices de dibujo Pizazz"/>
    <x v="0"/>
    <s v="Caja pequeña"/>
    <x v="0"/>
    <d v="2016-03-31T00:00:00"/>
    <n v="153"/>
    <n v="278"/>
    <n v="125"/>
    <n v="2"/>
    <n v="556"/>
    <n v="0.02"/>
    <n v="11.120000000000001"/>
    <n v="544.88"/>
    <n v="134"/>
    <n v="666"/>
    <n v="30"/>
    <n v="3"/>
    <x v="3"/>
    <s v="NO"/>
    <x v="0"/>
    <s v="Venta Mala"/>
  </r>
  <r>
    <n v="1586615"/>
    <x v="486"/>
    <s v="Deborah Brumfield"/>
    <s v="501 George St,Sydney"/>
    <s v="Sydney"/>
    <s v="NSW"/>
    <x v="2"/>
    <x v="7"/>
    <s v="Alto"/>
    <s v="Fotocopiadora Cando PC940"/>
    <x v="0"/>
    <s v="Bolsa de envoltura"/>
    <x v="0"/>
    <d v="2015-04-23T00:00:00"/>
    <n v="27899"/>
    <n v="44999"/>
    <n v="17100"/>
    <n v="33"/>
    <n v="1484967"/>
    <n v="0.06"/>
    <n v="89098.01999999999"/>
    <n v="1395868.98"/>
    <n v="4900"/>
    <n v="2075103"/>
    <n v="23"/>
    <n v="4"/>
    <x v="1"/>
    <s v="SI"/>
    <x v="1"/>
    <s v="Venta Mala"/>
  </r>
  <r>
    <n v="1586615"/>
    <x v="76"/>
    <s v="Darrin Van Huff"/>
    <s v="53-55 Liverpool St,Sydney"/>
    <s v="Sydney"/>
    <s v="NSW"/>
    <x v="0"/>
    <x v="0"/>
    <s v="Alto"/>
    <s v="Sobres multimedia"/>
    <x v="0"/>
    <s v="Bolsa de envoltura"/>
    <x v="0"/>
    <d v="2016-09-08T00:00:00"/>
    <n v="9939"/>
    <n v="16293"/>
    <n v="6354"/>
    <n v="18"/>
    <n v="293274"/>
    <n v="0.02"/>
    <n v="5865.4800000000005"/>
    <n v="287408.52"/>
    <n v="1999"/>
    <n v="256959"/>
    <n v="6"/>
    <n v="9"/>
    <x v="3"/>
    <s v="SI"/>
    <x v="1"/>
    <s v="Venta Mala"/>
  </r>
  <r>
    <n v="1586615"/>
    <x v="764"/>
    <s v="Richard Bierner"/>
    <s v="180 High Street,Windsor"/>
    <s v="Melbourne"/>
    <s v="VIC"/>
    <x v="2"/>
    <x v="2"/>
    <s v="Alto"/>
    <s v="Etiquetas de encuadernación artesanal"/>
    <x v="0"/>
    <s v="Caja pequeña"/>
    <x v="0"/>
    <d v="2016-09-23T00:00:00"/>
    <n v="245"/>
    <n v="389"/>
    <n v="144"/>
    <n v="5"/>
    <n v="1945"/>
    <n v="0.08"/>
    <n v="155.6"/>
    <n v="1789.4"/>
    <n v="701"/>
    <n v="17964"/>
    <n v="22"/>
    <n v="9"/>
    <x v="3"/>
    <s v="NO"/>
    <x v="0"/>
    <s v="Venta Mala"/>
  </r>
  <r>
    <n v="1586615"/>
    <x v="573"/>
    <s v="Sung Shariari"/>
    <s v="6/15 Cross Street,Double Bay"/>
    <s v="Sydney"/>
    <s v="NSW"/>
    <x v="2"/>
    <x v="9"/>
    <s v="Bajo"/>
    <s v="Bandas elásticas embolsadas"/>
    <x v="0"/>
    <s v="Caja pequeña"/>
    <x v="0"/>
    <d v="2015-10-23T00:00:00"/>
    <n v="24"/>
    <n v="126"/>
    <n v="102"/>
    <n v="9"/>
    <n v="1134"/>
    <n v="0.03"/>
    <n v="34.019999999999996"/>
    <n v="1099.98"/>
    <n v="70"/>
    <n v="12752"/>
    <n v="21"/>
    <n v="10"/>
    <x v="1"/>
    <s v="NO"/>
    <x v="1"/>
    <s v="Venta Mala"/>
  </r>
  <r>
    <n v="1586615"/>
    <x v="243"/>
    <s v="Giulietta Baptist"/>
    <s v="Hoyts Entertainment Quarter 122 Lang Road,Moore Park"/>
    <s v="Sydney"/>
    <s v="NSW"/>
    <x v="1"/>
    <x v="0"/>
    <s v="Alto"/>
    <s v="Alto Perma 2700 Cajones de almacenamiento apilables"/>
    <x v="0"/>
    <s v="Bolsa de envoltura"/>
    <x v="0"/>
    <d v="2015-09-05T00:00:00"/>
    <n v="892"/>
    <n v="2974"/>
    <n v="2082"/>
    <n v="20"/>
    <n v="59480"/>
    <n v="0.06"/>
    <n v="3568.7999999999997"/>
    <n v="55911.199999999997"/>
    <n v="664"/>
    <n v="43851"/>
    <n v="2"/>
    <n v="9"/>
    <x v="1"/>
    <s v="NO"/>
    <x v="0"/>
    <s v="Venta Mala"/>
  </r>
  <r>
    <n v="1586615"/>
    <x v="595"/>
    <s v="Edward Becker"/>
    <s v="2/313 Bring St,Jeydney"/>
    <s v="Sydney"/>
    <s v="NSW"/>
    <x v="2"/>
    <x v="13"/>
    <s v="Alto"/>
    <s v="Serie 600 sin volteo"/>
    <x v="0"/>
    <s v="Caja pequeña"/>
    <x v="0"/>
    <d v="2015-08-28T00:00:00"/>
    <n v="1978"/>
    <n v="4599"/>
    <n v="2621"/>
    <n v="50"/>
    <n v="229950"/>
    <n v="7.0000000000000007E-2"/>
    <n v="16096.500000000002"/>
    <n v="213853.5"/>
    <n v="499"/>
    <n v="245482"/>
    <n v="27"/>
    <n v="8"/>
    <x v="1"/>
    <s v="SI"/>
    <x v="0"/>
    <s v="Buena Venta"/>
  </r>
  <r>
    <n v="1586981"/>
    <x v="782"/>
    <s v="Grant Carroll"/>
    <s v="15 O'Connell St,Sydney"/>
    <s v="Sydney"/>
    <s v="NSW"/>
    <x v="1"/>
    <x v="6"/>
    <s v="No especificado"/>
    <s v="Etiquetas Artisan 481"/>
    <x v="0"/>
    <s v="Caja pequeña"/>
    <x v="0"/>
    <d v="2016-11-30T00:00:00"/>
    <n v="194"/>
    <n v="308"/>
    <n v="114"/>
    <n v="42"/>
    <n v="12936"/>
    <n v="0.04"/>
    <n v="517.44000000000005"/>
    <n v="12418.56"/>
    <n v="99"/>
    <n v="24762"/>
    <n v="29"/>
    <n v="11"/>
    <x v="3"/>
    <s v="NO"/>
    <x v="1"/>
    <s v="Venta Mala"/>
  </r>
  <r>
    <n v="1586981"/>
    <x v="66"/>
    <s v="Arthur Gainer"/>
    <s v="180 High Street,Windsor"/>
    <s v="Melbourne"/>
    <s v="VIC"/>
    <x v="3"/>
    <x v="2"/>
    <s v="Alto"/>
    <s v="Contestador automático digital 1726"/>
    <x v="0"/>
    <s v="Caja pequeña"/>
    <x v="0"/>
    <d v="2015-04-19T00:00:00"/>
    <n v="882"/>
    <n v="2099"/>
    <n v="1217"/>
    <n v="12"/>
    <n v="25188"/>
    <n v="0.02"/>
    <n v="503.76"/>
    <n v="24684.240000000002"/>
    <n v="481"/>
    <n v="16006"/>
    <n v="18"/>
    <n v="4"/>
    <x v="1"/>
    <s v="NO"/>
    <x v="1"/>
    <s v="Venta Mala"/>
  </r>
  <r>
    <n v="1586981"/>
    <x v="115"/>
    <s v="Susan Vittorini"/>
    <s v="3 Carrington Road ,Box Hill"/>
    <s v="Melbourne"/>
    <s v="VIC"/>
    <x v="3"/>
    <x v="8"/>
    <s v="Alto"/>
    <s v="Artisan 48 Etiquetas"/>
    <x v="1"/>
    <s v="Caja pequeña"/>
    <x v="0"/>
    <d v="2015-07-20T00:00:00"/>
    <n v="384"/>
    <n v="630"/>
    <n v="246"/>
    <n v="2"/>
    <n v="1260"/>
    <n v="0.03"/>
    <n v="37.799999999999997"/>
    <n v="1222.2"/>
    <n v="50"/>
    <n v="21469"/>
    <n v="18"/>
    <n v="7"/>
    <x v="1"/>
    <s v="NO"/>
    <x v="1"/>
    <s v="Venta Mala"/>
  </r>
  <r>
    <n v="1587346"/>
    <x v="793"/>
    <s v="Sonia Sunley"/>
    <s v="1/50-58 Hunter St,Sydney"/>
    <s v="Sydney"/>
    <s v="NSW"/>
    <x v="1"/>
    <x v="11"/>
    <s v="Alto"/>
    <s v="Sobres estándar de Smiths"/>
    <x v="0"/>
    <s v="Bolsa de envoltura"/>
    <x v="0"/>
    <d v="2016-05-16T00:00:00"/>
    <n v="352"/>
    <n v="568"/>
    <n v="216"/>
    <n v="33"/>
    <n v="18744"/>
    <n v="0.05"/>
    <n v="937.2"/>
    <n v="17806.8"/>
    <n v="139"/>
    <n v="12884"/>
    <n v="14"/>
    <n v="5"/>
    <x v="3"/>
    <s v="NO"/>
    <x v="0"/>
    <s v="Venta Mala"/>
  </r>
  <r>
    <n v="1587346"/>
    <x v="573"/>
    <s v="Kelly Lampkin"/>
    <s v="310 Wattle St,Ultimo"/>
    <s v="Sydney"/>
    <s v="NSW"/>
    <x v="1"/>
    <x v="6"/>
    <s v="No especificado"/>
    <s v="Etiquetas Artisan 481"/>
    <x v="0"/>
    <s v="Bolsa de envoltura"/>
    <x v="0"/>
    <d v="2015-10-23T00:00:00"/>
    <n v="194"/>
    <n v="308"/>
    <n v="114"/>
    <n v="31"/>
    <n v="9548"/>
    <n v="0.08"/>
    <n v="763.84"/>
    <n v="8784.16"/>
    <n v="99"/>
    <n v="1486"/>
    <n v="21"/>
    <n v="10"/>
    <x v="1"/>
    <s v="NO"/>
    <x v="0"/>
    <s v="Venta Mala"/>
  </r>
  <r>
    <n v="1587346"/>
    <x v="696"/>
    <s v="Allen Armold"/>
    <s v="224A Gertrude St,Fitzroy"/>
    <s v="Melbourne"/>
    <s v="VIC"/>
    <x v="3"/>
    <x v="2"/>
    <s v="No especificado"/>
    <s v="Etiquetas Artisan 479"/>
    <x v="0"/>
    <s v="Bolsa de envoltura"/>
    <x v="0"/>
    <d v="2015-11-12T00:00:00"/>
    <n v="159"/>
    <n v="261"/>
    <n v="102"/>
    <n v="38"/>
    <n v="9918"/>
    <n v="0.09"/>
    <n v="892.62"/>
    <n v="9025.3799999999992"/>
    <n v="50"/>
    <n v="11795"/>
    <n v="10"/>
    <n v="11"/>
    <x v="1"/>
    <s v="NO"/>
    <x v="0"/>
    <s v="Venta Mala"/>
  </r>
  <r>
    <n v="1587346"/>
    <x v="409"/>
    <s v="George Bell"/>
    <s v="499-501 Lygon Street,Carlton North"/>
    <s v="Melbourne"/>
    <s v="VIC"/>
    <x v="2"/>
    <x v="8"/>
    <s v="Bajo"/>
    <s v="Etiquetas Artisan 481"/>
    <x v="0"/>
    <s v="Caja pequeña"/>
    <x v="0"/>
    <d v="2016-06-02T00:00:00"/>
    <n v="194"/>
    <n v="308"/>
    <n v="114"/>
    <n v="9"/>
    <n v="2772"/>
    <n v="0.05"/>
    <n v="138.6"/>
    <n v="2633.4"/>
    <n v="99"/>
    <n v="11871"/>
    <n v="31"/>
    <n v="5"/>
    <x v="3"/>
    <s v="NO"/>
    <x v="0"/>
    <s v="Venta Mala"/>
  </r>
  <r>
    <n v="1587346"/>
    <x v="304"/>
    <s v="Jack OBriant"/>
    <s v="85-113 Dunning Ave,Rosebery"/>
    <s v="Sydney"/>
    <s v="NSW"/>
    <x v="1"/>
    <x v="4"/>
    <s v="Bajo"/>
    <s v="Rotafolio Artesanal Carpeta de Caballete, Negro"/>
    <x v="0"/>
    <s v="Bolsa de envoltura"/>
    <x v="0"/>
    <d v="2016-11-28T00:00:00"/>
    <n v="1388"/>
    <n v="2238"/>
    <n v="850"/>
    <n v="33"/>
    <n v="73854"/>
    <n v="7.0000000000000007E-2"/>
    <n v="5169.7800000000007"/>
    <n v="68684.22"/>
    <n v="1510"/>
    <n v="92183"/>
    <n v="26"/>
    <n v="11"/>
    <x v="3"/>
    <s v="NO"/>
    <x v="0"/>
    <s v="Buena Venta"/>
  </r>
  <r>
    <n v="1587711"/>
    <x v="497"/>
    <s v="Christopher Martinez"/>
    <s v="188 Pitt Street,Sydney"/>
    <s v="Sydney"/>
    <s v="NSW"/>
    <x v="1"/>
    <x v="0"/>
    <s v="Alto"/>
    <s v="Teclado programable Adesso de 142 teclas"/>
    <x v="0"/>
    <s v="Bolsa de envoltura"/>
    <x v="1"/>
    <d v="2016-10-19T00:00:00"/>
    <n v="3202"/>
    <n v="15248"/>
    <n v="12046"/>
    <n v="49"/>
    <n v="747152"/>
    <n v="0.03"/>
    <n v="22414.559999999998"/>
    <n v="724737.44"/>
    <n v="400"/>
    <n v="265025"/>
    <n v="14"/>
    <n v="10"/>
    <x v="3"/>
    <s v="SI"/>
    <x v="0"/>
    <s v="Buena Venta"/>
  </r>
  <r>
    <n v="1588076"/>
    <x v="794"/>
    <s v="Frank Hawley"/>
    <s v="2/797 Botany Rd,Rosebery"/>
    <s v="Sydney"/>
    <s v="NSW"/>
    <x v="1"/>
    <x v="7"/>
    <s v="No especificado"/>
    <s v="Tijeras de oficina de Apex"/>
    <x v="0"/>
    <s v="Caja pequeña"/>
    <x v="0"/>
    <d v="2016-06-05T00:00:00"/>
    <n v="94"/>
    <n v="208"/>
    <n v="114"/>
    <n v="1"/>
    <n v="208"/>
    <n v="0"/>
    <n v="0"/>
    <n v="208"/>
    <n v="256"/>
    <n v="668"/>
    <n v="3"/>
    <n v="6"/>
    <x v="3"/>
    <s v="NO"/>
    <x v="0"/>
    <s v="Venta Mala"/>
  </r>
  <r>
    <n v="1588076"/>
    <x v="795"/>
    <s v="Macca Stiss"/>
    <s v="Westfield Sydney,Sydney"/>
    <s v="Sydney"/>
    <s v="NSW"/>
    <x v="0"/>
    <x v="1"/>
    <s v="Bajo"/>
    <s v="Tijeras de oficina de Apex"/>
    <x v="0"/>
    <s v="Caja pequeña"/>
    <x v="1"/>
    <d v="2016-04-19T00:00:00"/>
    <n v="94"/>
    <n v="208"/>
    <n v="114"/>
    <n v="8"/>
    <n v="1664"/>
    <n v="0"/>
    <n v="0"/>
    <n v="1664"/>
    <n v="256"/>
    <n v="668"/>
    <n v="18"/>
    <n v="4"/>
    <x v="3"/>
    <s v="NO"/>
    <x v="0"/>
    <s v="Venta Mala"/>
  </r>
  <r>
    <n v="1588076"/>
    <x v="488"/>
    <s v="Robert Marley"/>
    <s v="211/25-29 Dixon St,Haymarket"/>
    <s v="Sydney"/>
    <s v="NSW"/>
    <x v="3"/>
    <x v="11"/>
    <s v="Bajo"/>
    <s v="Tijeras de oficina de Apex"/>
    <x v="0"/>
    <s v="Caja pequeña"/>
    <x v="0"/>
    <d v="2016-03-07T00:00:00"/>
    <n v="94"/>
    <n v="208"/>
    <n v="114"/>
    <n v="16"/>
    <n v="3328"/>
    <n v="0.02"/>
    <n v="66.56"/>
    <n v="3261.44"/>
    <n v="256"/>
    <n v="668"/>
    <n v="6"/>
    <n v="3"/>
    <x v="3"/>
    <s v="NO"/>
    <x v="1"/>
    <s v="Venta Mala"/>
  </r>
  <r>
    <n v="1588442"/>
    <x v="430"/>
    <s v="Joseph Airdo"/>
    <s v="Westfield Sydney,Sydney"/>
    <s v="Sydney"/>
    <s v="NSW"/>
    <x v="0"/>
    <x v="1"/>
    <s v="Alto"/>
    <s v="Tijeras rectas Apex"/>
    <x v="1"/>
    <s v="Tambor Jumbo"/>
    <x v="2"/>
    <d v="2014-11-24T00:00:00"/>
    <n v="519"/>
    <n v="1298"/>
    <n v="779"/>
    <n v="44"/>
    <n v="57112"/>
    <n v="0.03"/>
    <n v="1713.36"/>
    <n v="55398.64"/>
    <n v="314"/>
    <n v="29263"/>
    <n v="22"/>
    <n v="11"/>
    <x v="0"/>
    <s v="NO"/>
    <x v="0"/>
    <s v="Venta Mala"/>
  </r>
  <r>
    <n v="1588807"/>
    <x v="508"/>
    <s v="Bruce Stewart"/>
    <s v="Westfield Sydney,Sydney"/>
    <s v="Sydney"/>
    <s v="NSW"/>
    <x v="2"/>
    <x v="1"/>
    <s v="Crítico"/>
    <s v="Sobres estándar de Smiths"/>
    <x v="0"/>
    <s v="Caja pequeña"/>
    <x v="0"/>
    <d v="2016-08-06T00:00:00"/>
    <n v="352"/>
    <n v="568"/>
    <n v="216"/>
    <n v="34"/>
    <n v="19312"/>
    <n v="0.03"/>
    <n v="579.36"/>
    <n v="18732.64"/>
    <n v="139"/>
    <n v="3359"/>
    <n v="4"/>
    <n v="8"/>
    <x v="3"/>
    <s v="NO"/>
    <x v="0"/>
    <s v="Venta Mala"/>
  </r>
  <r>
    <n v="1588807"/>
    <x v="375"/>
    <s v="Troy Staebel"/>
    <s v="1-2/299 Sussex St,Sydney"/>
    <s v="Sydney"/>
    <s v="NSW"/>
    <x v="0"/>
    <x v="6"/>
    <s v="Crítico"/>
    <s v="Alto Perma 2700 Cajones de almacenamiento apilables"/>
    <x v="0"/>
    <s v="Bolsa de envoltura"/>
    <x v="0"/>
    <d v="2016-09-30T00:00:00"/>
    <n v="892"/>
    <n v="2974"/>
    <n v="2082"/>
    <n v="35"/>
    <n v="104090"/>
    <n v="0.01"/>
    <n v="1040.9000000000001"/>
    <n v="103049.1"/>
    <n v="664"/>
    <n v="90150"/>
    <n v="28"/>
    <n v="9"/>
    <x v="3"/>
    <s v="SI"/>
    <x v="0"/>
    <s v="Buena Venta"/>
  </r>
  <r>
    <n v="1588807"/>
    <x v="243"/>
    <s v="Giulietta Baptist"/>
    <s v="Hoyts Entertainment Quarter 122 Lang Road,Moore Park"/>
    <s v="Sydney"/>
    <s v="NSW"/>
    <x v="1"/>
    <x v="0"/>
    <s v="Alto"/>
    <s v="Teléfono 210 Trimline, Blanco"/>
    <x v="1"/>
    <s v="Caja mediana"/>
    <x v="0"/>
    <d v="2015-09-05T00:00:00"/>
    <n v="991"/>
    <n v="1599"/>
    <n v="608"/>
    <n v="24"/>
    <n v="38376"/>
    <n v="0.01"/>
    <n v="383.76"/>
    <n v="37992.239999999998"/>
    <n v="1128"/>
    <n v="82569"/>
    <n v="2"/>
    <n v="9"/>
    <x v="1"/>
    <s v="NO"/>
    <x v="0"/>
    <s v="Buena Venta"/>
  </r>
  <r>
    <n v="1589172"/>
    <x v="179"/>
    <s v="Grant Carroll"/>
    <s v="10 O'Connell St,Sydney"/>
    <s v="Sydney"/>
    <s v="NSW"/>
    <x v="1"/>
    <x v="6"/>
    <s v="Medio"/>
    <s v="Refuerzos de agujeros artesanales"/>
    <x v="1"/>
    <s v="Caja pequeña"/>
    <x v="0"/>
    <d v="2015-08-15T00:00:00"/>
    <n v="399"/>
    <n v="623"/>
    <n v="224"/>
    <n v="16"/>
    <n v="9968"/>
    <n v="0.01"/>
    <n v="99.68"/>
    <n v="9868.32"/>
    <n v="697"/>
    <n v="14029"/>
    <n v="12"/>
    <n v="8"/>
    <x v="1"/>
    <s v="NO"/>
    <x v="0"/>
    <s v="Venta Mala"/>
  </r>
  <r>
    <n v="1589537"/>
    <x v="89"/>
    <s v="Christina Vanderzanden"/>
    <s v="188 Pitt Street,Sydney"/>
    <s v="Sydney"/>
    <s v="NSW"/>
    <x v="2"/>
    <x v="0"/>
    <s v="Alto"/>
    <s v="Bandas elásticas embolsadas"/>
    <x v="0"/>
    <s v="Bolsa de envoltura"/>
    <x v="0"/>
    <d v="2016-04-03T00:00:00"/>
    <n v="24"/>
    <n v="126"/>
    <n v="102"/>
    <n v="27"/>
    <n v="3402"/>
    <n v="7.0000000000000007E-2"/>
    <n v="238.14000000000001"/>
    <n v="3163.86"/>
    <n v="70"/>
    <n v="4908"/>
    <n v="3"/>
    <n v="4"/>
    <x v="3"/>
    <s v="NO"/>
    <x v="1"/>
    <s v="Venta Mala"/>
  </r>
  <r>
    <n v="1589537"/>
    <x v="690"/>
    <s v="Dave Hallsten"/>
    <s v="1 John Street,Waterloo"/>
    <s v="Sydney"/>
    <s v="NSW"/>
    <x v="0"/>
    <x v="13"/>
    <s v="No especificado"/>
    <s v="Artisan 48 Etiquetas"/>
    <x v="0"/>
    <s v="Bolsa de envoltura"/>
    <x v="1"/>
    <d v="2016-01-14T00:00:00"/>
    <n v="384"/>
    <n v="630"/>
    <n v="246"/>
    <n v="34"/>
    <n v="21420"/>
    <n v="7.0000000000000007E-2"/>
    <n v="1499.4"/>
    <n v="19920.599999999999"/>
    <n v="50"/>
    <n v="14034"/>
    <n v="12"/>
    <n v="1"/>
    <x v="3"/>
    <s v="NO"/>
    <x v="1"/>
    <s v="Venta Mala"/>
  </r>
  <r>
    <n v="1589537"/>
    <x v="661"/>
    <s v="Dan Campbell"/>
    <s v="1/173-179 Bronte Rd,Waverley"/>
    <s v="Sydney"/>
    <s v="NSW"/>
    <x v="2"/>
    <x v="9"/>
    <s v="Medio"/>
    <s v="Tijeras de acero inoxidable preferidas de Apex"/>
    <x v="0"/>
    <s v="Bolsa de envoltura"/>
    <x v="0"/>
    <d v="2016-11-12T00:00:00"/>
    <n v="250"/>
    <n v="568"/>
    <n v="318"/>
    <n v="37"/>
    <n v="21016"/>
    <n v="0.09"/>
    <n v="1891.4399999999998"/>
    <n v="19124.560000000001"/>
    <n v="360"/>
    <n v="12446"/>
    <n v="12"/>
    <n v="11"/>
    <x v="3"/>
    <s v="NO"/>
    <x v="0"/>
    <s v="Venta Mala"/>
  </r>
  <r>
    <n v="1589537"/>
    <x v="493"/>
    <s v="Shahid Collister"/>
    <s v="Sydney Fish Market, Bank Street, Sydney"/>
    <s v="Sydney"/>
    <s v="NSW"/>
    <x v="1"/>
    <x v="3"/>
    <s v="Crítico"/>
    <s v="Tijeras de acero inoxidable preferidas de Apex"/>
    <x v="0"/>
    <s v="Bolsa de envoltura"/>
    <x v="0"/>
    <d v="2016-04-26T00:00:00"/>
    <n v="250"/>
    <n v="568"/>
    <n v="318"/>
    <n v="42"/>
    <n v="23856"/>
    <n v="7.0000000000000007E-2"/>
    <n v="1669.92"/>
    <n v="22186.080000000002"/>
    <n v="360"/>
    <n v="27124"/>
    <n v="24"/>
    <n v="4"/>
    <x v="3"/>
    <s v="NO"/>
    <x v="1"/>
    <s v="Venta Mala"/>
  </r>
  <r>
    <n v="1589903"/>
    <x v="680"/>
    <s v="Rick Hansen"/>
    <s v="Macquarie Centre Cnr Herring Road &amp; Waterloo Road,Macquarie Park"/>
    <s v="Sydney"/>
    <s v="NSW"/>
    <x v="1"/>
    <x v="5"/>
    <s v="Crítico"/>
    <s v="Hojas de notas de EcoTones"/>
    <x v="0"/>
    <s v="Caja pequeña"/>
    <x v="0"/>
    <d v="2016-07-03T00:00:00"/>
    <n v="252"/>
    <n v="400"/>
    <n v="148"/>
    <n v="19"/>
    <n v="7600"/>
    <n v="0.04"/>
    <n v="304"/>
    <n v="7296"/>
    <n v="130"/>
    <n v="14764"/>
    <n v="2"/>
    <n v="7"/>
    <x v="3"/>
    <s v="NO"/>
    <x v="1"/>
    <s v="Venta Mala"/>
  </r>
  <r>
    <n v="1589903"/>
    <x v="796"/>
    <s v="Parrick Blostek"/>
    <s v="Sydney Fish Market, Bank Styles, Sydney"/>
    <s v="Sydney"/>
    <s v="NSW"/>
    <x v="1"/>
    <x v="3"/>
    <s v="Alto"/>
    <s v="Punzón alto de 3 agujeros"/>
    <x v="1"/>
    <s v="Caja pequeña"/>
    <x v="0"/>
    <d v="2016-10-23T00:00:00"/>
    <n v="276"/>
    <n v="438"/>
    <n v="162"/>
    <n v="20"/>
    <n v="8760"/>
    <n v="0.04"/>
    <n v="350.40000000000003"/>
    <n v="8409.6"/>
    <n v="621"/>
    <n v="13146"/>
    <n v="22"/>
    <n v="10"/>
    <x v="3"/>
    <s v="NO"/>
    <x v="1"/>
    <s v="Venta Mala"/>
  </r>
  <r>
    <n v="1590268"/>
    <x v="200"/>
    <s v="Peter McVee"/>
    <s v="8 Rankins Lane ,Melbourne"/>
    <s v="Melbourne"/>
    <s v="VIC"/>
    <x v="1"/>
    <x v="2"/>
    <s v="Bajo"/>
    <s v="Lápices de colores DrawIt, juego de 48 colores"/>
    <x v="0"/>
    <s v="Bolsa de envoltura"/>
    <x v="0"/>
    <d v="2015-04-27T00:00:00"/>
    <n v="2156"/>
    <n v="3655"/>
    <n v="1499"/>
    <n v="50"/>
    <n v="182750"/>
    <n v="0.08"/>
    <n v="14620"/>
    <n v="168130"/>
    <n v="1389"/>
    <n v="49559"/>
    <n v="25"/>
    <n v="4"/>
    <x v="1"/>
    <s v="SI"/>
    <x v="0"/>
    <s v="Venta Mala"/>
  </r>
  <r>
    <n v="1590268"/>
    <x v="764"/>
    <s v="Richard Bierner"/>
    <s v="180 High Street,Windsor"/>
    <s v="Melbourne"/>
    <s v="VIC"/>
    <x v="3"/>
    <x v="2"/>
    <s v="Crítico"/>
    <s v="TechSavi Navegador Inalámbrico Dúo"/>
    <x v="1"/>
    <s v="Caja mediana"/>
    <x v="0"/>
    <d v="2016-09-23T00:00:00"/>
    <n v="4211"/>
    <n v="8098"/>
    <n v="3887"/>
    <n v="8"/>
    <n v="64784"/>
    <n v="0.09"/>
    <n v="5830.5599999999995"/>
    <n v="58953.440000000002"/>
    <n v="718"/>
    <n v="82368"/>
    <n v="22"/>
    <n v="9"/>
    <x v="3"/>
    <s v="NO"/>
    <x v="0"/>
    <s v="Buena Venta"/>
  </r>
  <r>
    <n v="1590268"/>
    <x v="769"/>
    <s v="Roy Skaria"/>
    <s v="2/797 Botany Rd,Rosebery"/>
    <s v="Sydney"/>
    <s v="NSW"/>
    <x v="0"/>
    <x v="7"/>
    <s v="No especificado"/>
    <s v="Tijeras rectas Apex"/>
    <x v="0"/>
    <s v="Caja pequeña"/>
    <x v="0"/>
    <d v="2016-02-19T00:00:00"/>
    <n v="519"/>
    <n v="1298"/>
    <n v="779"/>
    <n v="25"/>
    <n v="32450"/>
    <n v="0.03"/>
    <n v="973.5"/>
    <n v="31476.5"/>
    <n v="314"/>
    <n v="17212"/>
    <n v="19"/>
    <n v="2"/>
    <x v="3"/>
    <s v="NO"/>
    <x v="1"/>
    <s v="Venta Mala"/>
  </r>
  <r>
    <n v="1590268"/>
    <x v="227"/>
    <s v="Dennis Bolton"/>
    <s v="8 Quay Street,Haymarket"/>
    <s v="Sydney"/>
    <s v="NSW"/>
    <x v="1"/>
    <x v="9"/>
    <s v="No especificado"/>
    <s v="Tijeras rectas Apex"/>
    <x v="0"/>
    <s v="Bolsa de envoltura"/>
    <x v="0"/>
    <d v="2015-07-31T00:00:00"/>
    <n v="519"/>
    <n v="1298"/>
    <n v="779"/>
    <n v="15"/>
    <n v="19470"/>
    <n v="0.03"/>
    <n v="584.1"/>
    <n v="18885.900000000001"/>
    <n v="314"/>
    <n v="31206"/>
    <n v="30"/>
    <n v="7"/>
    <x v="1"/>
    <s v="NO"/>
    <x v="1"/>
    <s v="Venta Mala"/>
  </r>
  <r>
    <n v="1590633"/>
    <x v="667"/>
    <s v="Art Miller"/>
    <s v="8 Quay Street,Haymarket"/>
    <s v="Sydney"/>
    <s v="NSW"/>
    <x v="3"/>
    <x v="9"/>
    <s v="Crítico"/>
    <s v="Rotafolio Artesanal Carpeta de Caballete, Negro"/>
    <x v="1"/>
    <s v="Caja pequeña"/>
    <x v="0"/>
    <d v="2016-01-01T00:00:00"/>
    <n v="1388"/>
    <n v="2238"/>
    <n v="850"/>
    <n v="9"/>
    <n v="20142"/>
    <n v="0.09"/>
    <n v="1812.78"/>
    <n v="18329.22"/>
    <n v="1510"/>
    <n v="13604"/>
    <n v="25"/>
    <n v="12"/>
    <x v="1"/>
    <s v="NO"/>
    <x v="0"/>
    <s v="Venta Mala"/>
  </r>
  <r>
    <n v="1590633"/>
    <x v="709"/>
    <s v="Ed Ludwig"/>
    <s v="221 Barkly St,St Kilda"/>
    <s v="Melbourne"/>
    <s v="VIC"/>
    <x v="1"/>
    <x v="8"/>
    <s v="Crítico"/>
    <s v="Juego de lápices de dibujo Pizazz"/>
    <x v="0"/>
    <s v="Caja pequeña"/>
    <x v="0"/>
    <d v="2016-08-25T00:00:00"/>
    <n v="153"/>
    <n v="278"/>
    <n v="125"/>
    <n v="23"/>
    <n v="6394"/>
    <n v="0.02"/>
    <n v="127.88000000000001"/>
    <n v="6266.12"/>
    <n v="134"/>
    <n v="9048"/>
    <n v="20"/>
    <n v="8"/>
    <x v="3"/>
    <s v="NO"/>
    <x v="0"/>
    <s v="Venta Mala"/>
  </r>
  <r>
    <n v="1590633"/>
    <x v="674"/>
    <s v="Michael Oakman"/>
    <s v="8 Rankins Lane ,Melbourne"/>
    <s v="Melbourne"/>
    <s v="VIC"/>
    <x v="3"/>
    <x v="2"/>
    <s v="Bajo"/>
    <s v="Tiras organizadoras 3Max"/>
    <x v="0"/>
    <s v="Bolsa de envoltura"/>
    <x v="0"/>
    <d v="2015-09-30T00:00:00"/>
    <n v="340"/>
    <n v="540"/>
    <n v="200"/>
    <n v="39"/>
    <n v="21060"/>
    <n v="0.01"/>
    <n v="210.6"/>
    <n v="20849.400000000001"/>
    <n v="778"/>
    <n v="4500"/>
    <n v="29"/>
    <n v="9"/>
    <x v="1"/>
    <s v="NO"/>
    <x v="0"/>
    <s v="Venta Mala"/>
  </r>
  <r>
    <n v="1590633"/>
    <x v="738"/>
    <s v="Giulietta Weimer"/>
    <s v="48 Albion St,Surry Hills"/>
    <s v="Sydney"/>
    <s v="NSW"/>
    <x v="2"/>
    <x v="1"/>
    <s v="Bajo"/>
    <s v="Resaltadores de acento Steady Pocket"/>
    <x v="1"/>
    <s v="Caja pequeña"/>
    <x v="0"/>
    <d v="2016-03-13T00:00:00"/>
    <n v="93"/>
    <n v="160"/>
    <n v="67"/>
    <n v="35"/>
    <n v="5600"/>
    <n v="0.05"/>
    <n v="280"/>
    <n v="5320"/>
    <n v="129"/>
    <n v="6576"/>
    <n v="12"/>
    <n v="3"/>
    <x v="3"/>
    <s v="NO"/>
    <x v="1"/>
    <s v="Venta Mala"/>
  </r>
  <r>
    <n v="1590633"/>
    <x v="222"/>
    <s v="Kean Thornton"/>
    <s v="Westfield Sydney,Sydney"/>
    <s v="Sydney"/>
    <s v="NSW"/>
    <x v="0"/>
    <x v="1"/>
    <s v="Medio"/>
    <s v="Resaltadores de acento Steady Pocket"/>
    <x v="0"/>
    <s v="Caja pequeña"/>
    <x v="0"/>
    <d v="2016-07-18T00:00:00"/>
    <n v="93"/>
    <n v="160"/>
    <n v="67"/>
    <n v="28"/>
    <n v="4480"/>
    <n v="0.01"/>
    <n v="44.800000000000004"/>
    <n v="4435.2"/>
    <n v="129"/>
    <n v="5645"/>
    <n v="17"/>
    <n v="7"/>
    <x v="3"/>
    <s v="NO"/>
    <x v="1"/>
    <s v="Venta Mala"/>
  </r>
  <r>
    <n v="1590998"/>
    <x v="233"/>
    <s v="Thomas Thornton"/>
    <s v="221 Barkly St,St Kilda"/>
    <s v="Melbourne"/>
    <s v="VIC"/>
    <x v="0"/>
    <x v="8"/>
    <s v="Bajo"/>
    <s v="Juego de lápices de dibujo Pizazz"/>
    <x v="0"/>
    <s v="Bolsa de envoltura"/>
    <x v="0"/>
    <d v="2016-04-24T00:00:00"/>
    <n v="153"/>
    <n v="278"/>
    <n v="125"/>
    <n v="4"/>
    <n v="1112"/>
    <n v="0.09"/>
    <n v="100.08"/>
    <n v="1011.92"/>
    <n v="134"/>
    <n v="9455"/>
    <n v="23"/>
    <n v="4"/>
    <x v="3"/>
    <s v="NO"/>
    <x v="1"/>
    <s v="Venta Mala"/>
  </r>
  <r>
    <n v="1590998"/>
    <x v="148"/>
    <s v="Alan Shonely"/>
    <s v="Macquarie Centre Cnr Herring Road &amp; Waterloo Road,Macquarie Park"/>
    <s v="Sydney"/>
    <s v="NSW"/>
    <x v="3"/>
    <x v="5"/>
    <s v="Crítico"/>
    <s v="Libro de mensajes encuadernado con cable, 4 por página"/>
    <x v="0"/>
    <s v="Bolsa de envoltura"/>
    <x v="0"/>
    <d v="2015-05-21T00:00:00"/>
    <n v="348"/>
    <n v="543"/>
    <n v="195"/>
    <n v="43"/>
    <n v="23349"/>
    <n v="0.01"/>
    <n v="233.49"/>
    <n v="23115.51"/>
    <n v="95"/>
    <n v="3868"/>
    <n v="20"/>
    <n v="5"/>
    <x v="1"/>
    <s v="NO"/>
    <x v="1"/>
    <s v="Venta Mala"/>
  </r>
  <r>
    <n v="1590998"/>
    <x v="674"/>
    <s v="Michael Oakman"/>
    <s v="8 Rankins Lane ,Melbourne"/>
    <s v="Melbourne"/>
    <s v="VIC"/>
    <x v="0"/>
    <x v="2"/>
    <s v="Alto"/>
    <s v="Cubos de Memo Alto"/>
    <x v="0"/>
    <s v="Bolsa de envoltura"/>
    <x v="0"/>
    <d v="2015-09-30T00:00:00"/>
    <n v="332"/>
    <n v="518"/>
    <n v="186"/>
    <n v="41"/>
    <n v="21238"/>
    <n v="0.02"/>
    <n v="424.76"/>
    <n v="20813.240000000002"/>
    <n v="204"/>
    <n v="5332"/>
    <n v="29"/>
    <n v="9"/>
    <x v="1"/>
    <s v="NO"/>
    <x v="1"/>
    <s v="Venta Mala"/>
  </r>
  <r>
    <n v="1591364"/>
    <x v="324"/>
    <s v="Eric Barreto"/>
    <s v="359 Crown Street,Surry Hills"/>
    <s v="Sydney"/>
    <s v="NSW"/>
    <x v="3"/>
    <x v="3"/>
    <s v="Medio"/>
    <s v="Rotafolio Artesanal Carpeta de Caballete, Negro"/>
    <x v="0"/>
    <s v="Caja pequeña"/>
    <x v="0"/>
    <d v="2016-05-21T00:00:00"/>
    <n v="1388"/>
    <n v="2238"/>
    <n v="850"/>
    <n v="32"/>
    <n v="71616"/>
    <n v="0.09"/>
    <n v="6445.44"/>
    <n v="65170.559999999998"/>
    <n v="1510"/>
    <n v="31304"/>
    <n v="21"/>
    <n v="5"/>
    <x v="3"/>
    <s v="NO"/>
    <x v="1"/>
    <s v="Venta Mala"/>
  </r>
  <r>
    <n v="1591729"/>
    <x v="797"/>
    <s v="Carlos Soltero"/>
    <s v="1/41B Elizabeth Bay Rd,Elizabeth Bay"/>
    <s v="Sydney"/>
    <s v="NSW"/>
    <x v="0"/>
    <x v="13"/>
    <s v="Medio"/>
    <s v="Lápices de colores Steady Colorific, 12/caja"/>
    <x v="0"/>
    <s v="Caja pequeña"/>
    <x v="0"/>
    <d v="2015-02-18T00:00:00"/>
    <n v="130"/>
    <n v="288"/>
    <n v="158"/>
    <n v="24"/>
    <n v="6912"/>
    <n v="0.06"/>
    <n v="414.71999999999997"/>
    <n v="6497.28"/>
    <n v="101"/>
    <n v="14876"/>
    <n v="7"/>
    <n v="2"/>
    <x v="1"/>
    <s v="NO"/>
    <x v="0"/>
    <s v="Venta Mala"/>
  </r>
  <r>
    <n v="1591729"/>
    <x v="605"/>
    <s v="Barry Weirich"/>
    <s v="105 Pitt St,Sydney"/>
    <s v="Sydney"/>
    <s v="NSW"/>
    <x v="0"/>
    <x v="13"/>
    <s v="Bajo"/>
    <s v="Refuerzos de agujeros artesanales"/>
    <x v="0"/>
    <s v="Caja pequeña"/>
    <x v="0"/>
    <d v="2016-04-13T00:00:00"/>
    <n v="399"/>
    <n v="623"/>
    <n v="224"/>
    <n v="5"/>
    <n v="3115"/>
    <n v="0.04"/>
    <n v="124.60000000000001"/>
    <n v="2990.4"/>
    <n v="697"/>
    <n v="13126"/>
    <n v="11"/>
    <n v="4"/>
    <x v="3"/>
    <s v="NO"/>
    <x v="0"/>
    <s v="Venta Mala"/>
  </r>
  <r>
    <n v="1591729"/>
    <x v="48"/>
    <s v="Henry Goldwyn"/>
    <s v="541 Church St,Richmond"/>
    <s v="Melbourne"/>
    <s v="VIC"/>
    <x v="3"/>
    <x v="8"/>
    <s v="Bajo"/>
    <s v="Fotocopiadora Cando PC940"/>
    <x v="0"/>
    <s v="Caja pequeña"/>
    <x v="0"/>
    <d v="2013-12-19T00:00:00"/>
    <n v="27899"/>
    <n v="44999"/>
    <n v="17100"/>
    <n v="45"/>
    <n v="2024955"/>
    <n v="0.05"/>
    <n v="101247.75"/>
    <n v="1923707.25"/>
    <n v="4900"/>
    <n v="136905"/>
    <n v="16"/>
    <n v="12"/>
    <x v="2"/>
    <s v="SI"/>
    <x v="0"/>
    <s v="Buena Venta"/>
  </r>
  <r>
    <n v="1591729"/>
    <x v="275"/>
    <s v="Clay Ludtke"/>
    <s v="Macquarie Centre Cnr Herring Road &amp; Waterloo Road,Macquarie Park"/>
    <s v="Sydney"/>
    <s v="NSW"/>
    <x v="1"/>
    <x v="5"/>
    <s v="Bajo"/>
    <s v="Etiquetas de encuadernación artesanal"/>
    <x v="0"/>
    <s v="Caja pequeña"/>
    <x v="0"/>
    <d v="2016-06-21T00:00:00"/>
    <n v="245"/>
    <n v="389"/>
    <n v="144"/>
    <n v="39"/>
    <n v="15171"/>
    <n v="0.01"/>
    <n v="151.71"/>
    <n v="15019.29"/>
    <n v="701"/>
    <n v="14233"/>
    <n v="20"/>
    <n v="6"/>
    <x v="3"/>
    <s v="NO"/>
    <x v="0"/>
    <s v="Venta Mala"/>
  </r>
  <r>
    <n v="1591729"/>
    <x v="179"/>
    <s v="Grant Carroll"/>
    <s v="10 O'Connell St,Sydney"/>
    <s v="Sydney"/>
    <s v="NSW"/>
    <x v="1"/>
    <x v="6"/>
    <s v="No especificado"/>
    <s v="Artisan 48 Etiquetas"/>
    <x v="0"/>
    <s v="Caja pequeña"/>
    <x v="0"/>
    <d v="2015-08-15T00:00:00"/>
    <n v="384"/>
    <n v="630"/>
    <n v="246"/>
    <n v="2"/>
    <n v="1260"/>
    <n v="7.0000000000000007E-2"/>
    <n v="88.2"/>
    <n v="1171.8"/>
    <n v="50"/>
    <n v="29401"/>
    <n v="12"/>
    <n v="8"/>
    <x v="1"/>
    <s v="NO"/>
    <x v="1"/>
    <s v="Venta Mala"/>
  </r>
  <r>
    <n v="1592094"/>
    <x v="422"/>
    <s v="Edward Hooks"/>
    <s v="224A Gertrude St,Fitzroy"/>
    <s v="Melbourne"/>
    <s v="VIC"/>
    <x v="1"/>
    <x v="2"/>
    <s v="Alto"/>
    <s v="Carpetas Angle-D con anillos de bloqueo, portaetiquetas"/>
    <x v="0"/>
    <s v="Caja pequeña"/>
    <x v="0"/>
    <d v="2013-08-12T00:00:00"/>
    <n v="453"/>
    <n v="730"/>
    <n v="277"/>
    <n v="23"/>
    <n v="16790"/>
    <n v="0.02"/>
    <n v="335.8"/>
    <n v="16454.2"/>
    <n v="772"/>
    <n v="24556"/>
    <n v="10"/>
    <n v="8"/>
    <x v="2"/>
    <s v="NO"/>
    <x v="0"/>
    <s v="Venta Mala"/>
  </r>
  <r>
    <n v="1592094"/>
    <x v="536"/>
    <s v="Olvera Toch"/>
    <s v="3 Carrington Road ,Box Hill"/>
    <s v="Melbourne"/>
    <s v="VIC"/>
    <x v="0"/>
    <x v="8"/>
    <s v="Crítico"/>
    <s v="Tijeras rectas Apex"/>
    <x v="0"/>
    <s v="Caja pequeña"/>
    <x v="0"/>
    <d v="2015-12-21T00:00:00"/>
    <n v="519"/>
    <n v="1298"/>
    <n v="779"/>
    <n v="18"/>
    <n v="23364"/>
    <n v="0.02"/>
    <n v="467.28000000000003"/>
    <n v="22896.720000000001"/>
    <n v="314"/>
    <n v="14236"/>
    <n v="19"/>
    <n v="12"/>
    <x v="1"/>
    <s v="NO"/>
    <x v="0"/>
    <s v="Venta Mala"/>
  </r>
  <r>
    <n v="1592459"/>
    <x v="628"/>
    <s v="Carl Ludwig"/>
    <s v="221 Barkly St,St Kilda"/>
    <s v="Melbourne"/>
    <s v="VIC"/>
    <x v="1"/>
    <x v="8"/>
    <s v="Bajo"/>
    <s v="Marco de documentos de aluminio"/>
    <x v="0"/>
    <s v="Caja pequeña"/>
    <x v="1"/>
    <d v="2015-02-02T00:00:00"/>
    <n v="550"/>
    <n v="1222"/>
    <n v="672"/>
    <n v="34"/>
    <n v="41548"/>
    <n v="0.06"/>
    <n v="2492.88"/>
    <n v="39055.120000000003"/>
    <n v="285"/>
    <n v="11397"/>
    <n v="31"/>
    <n v="1"/>
    <x v="1"/>
    <s v="NO"/>
    <x v="0"/>
    <s v="Venta Mala"/>
  </r>
  <r>
    <n v="1592459"/>
    <x v="605"/>
    <s v="Berenike Kampe"/>
    <s v="180 High Street,Windsor"/>
    <s v="Melbourne"/>
    <s v="VIC"/>
    <x v="3"/>
    <x v="2"/>
    <s v="No especificado"/>
    <s v="Pasadores de colores"/>
    <x v="1"/>
    <s v="Tambor Jumbo"/>
    <x v="2"/>
    <d v="2016-04-11T00:00:00"/>
    <n v="92"/>
    <n v="181"/>
    <n v="89"/>
    <n v="3"/>
    <n v="543"/>
    <n v="0.06"/>
    <n v="32.58"/>
    <n v="510.42"/>
    <n v="156"/>
    <n v="3780"/>
    <n v="11"/>
    <n v="4"/>
    <x v="3"/>
    <s v="NO"/>
    <x v="0"/>
    <s v="Venta Mala"/>
  </r>
  <r>
    <n v="1592459"/>
    <x v="605"/>
    <s v="Berenike Kampe"/>
    <s v="180 High Street,Windsor"/>
    <s v="Melbourne"/>
    <s v="VIC"/>
    <x v="1"/>
    <x v="2"/>
    <s v="Crítico"/>
    <s v="Pasadores de colores"/>
    <x v="0"/>
    <s v="Bolsa de envoltura"/>
    <x v="0"/>
    <d v="2016-04-11T00:00:00"/>
    <n v="92"/>
    <n v="181"/>
    <n v="89"/>
    <n v="27"/>
    <n v="4887"/>
    <n v="0.01"/>
    <n v="48.870000000000005"/>
    <n v="4838.13"/>
    <n v="156"/>
    <n v="3780"/>
    <n v="11"/>
    <n v="4"/>
    <x v="3"/>
    <s v="NO"/>
    <x v="1"/>
    <s v="Venta Mala"/>
  </r>
  <r>
    <n v="1592459"/>
    <x v="605"/>
    <s v="Corey Lock"/>
    <s v="Westfield 1 Anderson St,Chatswood"/>
    <s v="Sydney"/>
    <s v="NSW"/>
    <x v="2"/>
    <x v="5"/>
    <s v="Alto"/>
    <s v="Pasadores de colores"/>
    <x v="0"/>
    <s v="Caja pequeña"/>
    <x v="0"/>
    <d v="2016-04-12T00:00:00"/>
    <n v="92"/>
    <n v="181"/>
    <n v="89"/>
    <n v="9"/>
    <n v="1629"/>
    <n v="0"/>
    <n v="0"/>
    <n v="1629"/>
    <n v="156"/>
    <n v="3780"/>
    <n v="11"/>
    <n v="4"/>
    <x v="3"/>
    <s v="NO"/>
    <x v="1"/>
    <s v="Venta Mala"/>
  </r>
  <r>
    <n v="1592459"/>
    <x v="605"/>
    <s v="Berenike Kampe"/>
    <s v="180 High Street,Windsor"/>
    <s v="Melbourne"/>
    <s v="VIC"/>
    <x v="2"/>
    <x v="2"/>
    <s v="Crítico"/>
    <s v="Sobres de colores"/>
    <x v="1"/>
    <s v="Caja pequeña"/>
    <x v="0"/>
    <d v="2016-04-11T00:00:00"/>
    <n v="225"/>
    <n v="369"/>
    <n v="144"/>
    <n v="21"/>
    <n v="7749"/>
    <n v="0.08"/>
    <n v="619.91999999999996"/>
    <n v="7129.08"/>
    <n v="250"/>
    <n v="3780"/>
    <n v="11"/>
    <n v="4"/>
    <x v="3"/>
    <s v="NO"/>
    <x v="1"/>
    <s v="Venta Mala"/>
  </r>
  <r>
    <n v="1592459"/>
    <x v="605"/>
    <s v="Berenike Kampe"/>
    <s v="180 High Street,Windsor"/>
    <s v="Melbourne"/>
    <s v="VIC"/>
    <x v="1"/>
    <x v="2"/>
    <s v="Alto"/>
    <s v="Pasadores de colores"/>
    <x v="1"/>
    <s v="Tambor Jumbo"/>
    <x v="2"/>
    <d v="2016-04-11T00:00:00"/>
    <n v="92"/>
    <n v="181"/>
    <n v="89"/>
    <n v="15"/>
    <n v="2715"/>
    <n v="0.04"/>
    <n v="108.60000000000001"/>
    <n v="2606.4"/>
    <n v="156"/>
    <n v="3780"/>
    <n v="11"/>
    <n v="4"/>
    <x v="3"/>
    <s v="NO"/>
    <x v="1"/>
    <s v="Venta Mala"/>
  </r>
  <r>
    <n v="1592459"/>
    <x v="787"/>
    <s v="Bill Donatelli"/>
    <s v="359 Crown Street,Surry Hills"/>
    <s v="Sydney"/>
    <s v="NSW"/>
    <x v="1"/>
    <x v="3"/>
    <s v="Alto"/>
    <s v="Sacapuntas Smiths SlimLine"/>
    <x v="0"/>
    <s v="Caja pequeña"/>
    <x v="0"/>
    <d v="2016-02-29T00:00:00"/>
    <n v="479"/>
    <n v="1197"/>
    <n v="718"/>
    <n v="24"/>
    <n v="28728"/>
    <n v="7.0000000000000007E-2"/>
    <n v="2010.9600000000003"/>
    <n v="26717.040000000001"/>
    <n v="581"/>
    <n v="14766"/>
    <n v="29"/>
    <n v="2"/>
    <x v="3"/>
    <s v="NO"/>
    <x v="1"/>
    <s v="Venta Mala"/>
  </r>
  <r>
    <n v="1592459"/>
    <x v="798"/>
    <s v="Darrin Martin"/>
    <s v="221 Barkly St,St Kilda"/>
    <s v="Melbourne"/>
    <s v="VIC"/>
    <x v="0"/>
    <x v="8"/>
    <s v="Bajo"/>
    <s v="Pasadores de colores"/>
    <x v="0"/>
    <s v="Bolsa de envoltura"/>
    <x v="0"/>
    <d v="2016-09-06T00:00:00"/>
    <n v="92"/>
    <n v="181"/>
    <n v="89"/>
    <n v="4"/>
    <n v="724"/>
    <n v="0.09"/>
    <n v="65.16"/>
    <n v="658.84"/>
    <n v="156"/>
    <n v="3780"/>
    <n v="4"/>
    <n v="9"/>
    <x v="3"/>
    <s v="NO"/>
    <x v="1"/>
    <s v="Venta Mala"/>
  </r>
  <r>
    <n v="1592459"/>
    <x v="605"/>
    <s v="Berenike Kampe"/>
    <s v="180 High Street,Windsor"/>
    <s v="Melbourne"/>
    <s v="VIC"/>
    <x v="3"/>
    <x v="2"/>
    <s v="No especificado"/>
    <s v="Pasadores de colores"/>
    <x v="0"/>
    <s v="Bolsa de envoltura"/>
    <x v="1"/>
    <d v="2016-04-11T00:00:00"/>
    <n v="92"/>
    <n v="181"/>
    <n v="89"/>
    <n v="39"/>
    <n v="7059"/>
    <n v="0.08"/>
    <n v="564.72"/>
    <n v="6494.28"/>
    <n v="156"/>
    <n v="3780"/>
    <n v="11"/>
    <n v="4"/>
    <x v="3"/>
    <s v="NO"/>
    <x v="0"/>
    <s v="Venta Mala"/>
  </r>
  <r>
    <n v="1592459"/>
    <x v="799"/>
    <s v="Lany Sayre"/>
    <s v="499-501 Lygon Street,Carlton North"/>
    <s v="Melbourne"/>
    <s v="VIC"/>
    <x v="2"/>
    <x v="8"/>
    <s v="Crítico"/>
    <s v="Iluminadores fluorescentes de DrawIt"/>
    <x v="0"/>
    <s v="Bolsa de envoltura"/>
    <x v="0"/>
    <d v="2016-05-16T00:00:00"/>
    <n v="195"/>
    <n v="398"/>
    <n v="203"/>
    <n v="42"/>
    <n v="16716"/>
    <n v="7.0000000000000007E-2"/>
    <n v="1170.1200000000001"/>
    <n v="15545.88"/>
    <n v="83"/>
    <n v="6140"/>
    <n v="15"/>
    <n v="5"/>
    <x v="3"/>
    <s v="NO"/>
    <x v="1"/>
    <s v="Venta Mala"/>
  </r>
  <r>
    <n v="1592459"/>
    <x v="304"/>
    <s v="Laurel Elliston"/>
    <s v="1 John St,Waterloo"/>
    <s v="Sydney"/>
    <s v="NSW"/>
    <x v="3"/>
    <x v="13"/>
    <s v="Alto"/>
    <s v="Alfileres de empuje de colores variados"/>
    <x v="0"/>
    <s v="Bolsa de envoltura"/>
    <x v="0"/>
    <d v="2016-11-28T00:00:00"/>
    <n v="87"/>
    <n v="181"/>
    <n v="94"/>
    <n v="12"/>
    <n v="2172"/>
    <n v="0.01"/>
    <n v="21.72"/>
    <n v="2150.2800000000002"/>
    <n v="75"/>
    <n v="1685"/>
    <n v="26"/>
    <n v="11"/>
    <x v="3"/>
    <s v="NO"/>
    <x v="1"/>
    <s v="Venta Mala"/>
  </r>
  <r>
    <n v="1592459"/>
    <x v="605"/>
    <s v="Berenike Kampe"/>
    <s v="180 High Street,Windsor"/>
    <s v="Melbourne"/>
    <s v="VIC"/>
    <x v="3"/>
    <x v="2"/>
    <s v="No especificado"/>
    <s v="Pasadores de colores"/>
    <x v="1"/>
    <s v="Tambor Jumbo"/>
    <x v="2"/>
    <d v="2016-04-11T00:00:00"/>
    <n v="92"/>
    <n v="181"/>
    <n v="89"/>
    <n v="4"/>
    <n v="724"/>
    <n v="7.0000000000000007E-2"/>
    <n v="50.680000000000007"/>
    <n v="673.31999999999994"/>
    <n v="156"/>
    <n v="3780"/>
    <n v="11"/>
    <n v="4"/>
    <x v="3"/>
    <s v="NO"/>
    <x v="0"/>
    <s v="Venta Mala"/>
  </r>
  <r>
    <n v="1592459"/>
    <x v="796"/>
    <s v="Patrick Jones"/>
    <s v="221 Barkly St,St Kilda"/>
    <s v="Melbourne"/>
    <s v="VIC"/>
    <x v="2"/>
    <x v="8"/>
    <s v="Bajo"/>
    <s v="Sobres tintados de seguridad"/>
    <x v="0"/>
    <s v="Bolsa de envoltura"/>
    <x v="0"/>
    <d v="2016-10-23T00:00:00"/>
    <n v="489"/>
    <n v="764"/>
    <n v="275"/>
    <n v="43"/>
    <n v="32852"/>
    <n v="0.03"/>
    <n v="985.56"/>
    <n v="31866.44"/>
    <n v="139"/>
    <n v="11759"/>
    <n v="22"/>
    <n v="10"/>
    <x v="3"/>
    <s v="NO"/>
    <x v="1"/>
    <s v="Venta Mala"/>
  </r>
  <r>
    <n v="1592459"/>
    <x v="605"/>
    <s v="Berenike Kampe"/>
    <s v="180 High Street,Windsor"/>
    <s v="Melbourne"/>
    <s v="VIC"/>
    <x v="3"/>
    <x v="2"/>
    <s v="No especificado"/>
    <s v="Pasadores de colores"/>
    <x v="2"/>
    <s v="Caja grande"/>
    <x v="0"/>
    <d v="2016-04-11T00:00:00"/>
    <n v="92"/>
    <n v="181"/>
    <n v="89"/>
    <n v="7"/>
    <n v="1267"/>
    <n v="0.02"/>
    <n v="25.34"/>
    <n v="1241.6600000000001"/>
    <n v="156"/>
    <n v="3780"/>
    <n v="11"/>
    <n v="4"/>
    <x v="3"/>
    <s v="NO"/>
    <x v="1"/>
    <s v="Venta Mala"/>
  </r>
  <r>
    <n v="1592459"/>
    <x v="499"/>
    <s v="Bill Donatelli"/>
    <s v="359 Crown Street,Surry Hills"/>
    <s v="Sydney"/>
    <s v="NSW"/>
    <x v="3"/>
    <x v="3"/>
    <s v="No especificado"/>
    <s v="Discos DVD-RAM láser"/>
    <x v="0"/>
    <s v="Caja pequeña"/>
    <x v="0"/>
    <d v="2016-01-29T00:00:00"/>
    <n v="2018"/>
    <n v="3541"/>
    <n v="1523"/>
    <n v="18"/>
    <n v="63738"/>
    <n v="0.09"/>
    <n v="5736.42"/>
    <n v="58001.58"/>
    <n v="199"/>
    <n v="6869"/>
    <n v="28"/>
    <n v="1"/>
    <x v="3"/>
    <s v="NO"/>
    <x v="1"/>
    <s v="Venta Mala"/>
  </r>
  <r>
    <n v="1592825"/>
    <x v="643"/>
    <s v="Ashley Jarboe"/>
    <s v="180 High Street,Windsor"/>
    <s v="Melbourne"/>
    <s v="VIC"/>
    <x v="2"/>
    <x v="2"/>
    <s v="Bajo"/>
    <s v="Teclado Beekin de 105 teclas negro"/>
    <x v="0"/>
    <s v="Bolsa de envoltura"/>
    <x v="0"/>
    <d v="2016-09-20T00:00:00"/>
    <n v="639"/>
    <n v="1998"/>
    <n v="1359"/>
    <n v="34"/>
    <n v="67932"/>
    <n v="0.03"/>
    <n v="2037.96"/>
    <n v="65894.039999999994"/>
    <n v="400"/>
    <n v="44685"/>
    <n v="20"/>
    <n v="9"/>
    <x v="3"/>
    <s v="NO"/>
    <x v="1"/>
    <s v="Venta Mala"/>
  </r>
  <r>
    <n v="1592825"/>
    <x v="600"/>
    <s v="Denise Monton"/>
    <s v="2/797 Botany Rd,Rosebery"/>
    <s v="Sydney"/>
    <s v="NSW"/>
    <x v="3"/>
    <x v="7"/>
    <s v="Crítico"/>
    <s v="Juego de lápices de dibujo Pizazz"/>
    <x v="0"/>
    <s v="Bolsa de envoltura"/>
    <x v="0"/>
    <d v="2016-07-07T00:00:00"/>
    <n v="153"/>
    <n v="278"/>
    <n v="125"/>
    <n v="41"/>
    <n v="11398"/>
    <n v="0.01"/>
    <n v="113.98"/>
    <n v="11284.02"/>
    <n v="134"/>
    <n v="16885"/>
    <n v="5"/>
    <n v="7"/>
    <x v="3"/>
    <s v="NO"/>
    <x v="1"/>
    <s v="Venta Mala"/>
  </r>
  <r>
    <n v="1593190"/>
    <x v="719"/>
    <s v="Tanja Norvell"/>
    <s v="541 Church St,Richmond"/>
    <s v="Melbourne"/>
    <s v="VIC"/>
    <x v="0"/>
    <x v="8"/>
    <s v="Alto"/>
    <s v="Tijeras de acero inoxidable preferidas de Apex"/>
    <x v="1"/>
    <s v="Paquete pequeño"/>
    <x v="0"/>
    <d v="2015-08-09T00:00:00"/>
    <n v="250"/>
    <n v="568"/>
    <n v="318"/>
    <n v="18"/>
    <n v="10224"/>
    <n v="0.03"/>
    <n v="306.71999999999997"/>
    <n v="9917.2800000000007"/>
    <n v="360"/>
    <n v="13403"/>
    <n v="8"/>
    <n v="8"/>
    <x v="1"/>
    <s v="NO"/>
    <x v="1"/>
    <s v="Venta Mala"/>
  </r>
  <r>
    <n v="1593190"/>
    <x v="432"/>
    <s v="Joy Smith"/>
    <s v="221 Barkly St,St Kilda"/>
    <s v="Melbourne"/>
    <s v="VIC"/>
    <x v="3"/>
    <x v="8"/>
    <s v="No especificado"/>
    <s v="Tijeras de acero inoxidable preferidas de Apex"/>
    <x v="0"/>
    <s v="Caja pequeña"/>
    <x v="0"/>
    <d v="2015-01-10T00:00:00"/>
    <n v="250"/>
    <n v="568"/>
    <n v="318"/>
    <n v="34"/>
    <n v="19312"/>
    <n v="7.0000000000000007E-2"/>
    <n v="1351.8400000000001"/>
    <n v="17960.16"/>
    <n v="360"/>
    <n v="13404"/>
    <n v="10"/>
    <n v="1"/>
    <x v="1"/>
    <s v="NO"/>
    <x v="1"/>
    <s v="Venta Mala"/>
  </r>
  <r>
    <n v="1593555"/>
    <x v="340"/>
    <s v="Chacky Karkston"/>
    <s v="81 MacLeay St,Potts Point"/>
    <s v="Sydney"/>
    <s v="NSW"/>
    <x v="3"/>
    <x v="7"/>
    <s v="Bajo"/>
    <s v="Fotocopiadora Cando PC940"/>
    <x v="0"/>
    <s v="Bolsa de envoltura"/>
    <x v="0"/>
    <d v="2016-01-20T00:00:00"/>
    <n v="27899"/>
    <n v="44999"/>
    <n v="17100"/>
    <n v="43"/>
    <n v="1934957"/>
    <n v="0.01"/>
    <n v="19349.57"/>
    <n v="1915607.43"/>
    <n v="4900"/>
    <n v="1594769"/>
    <n v="17"/>
    <n v="1"/>
    <x v="3"/>
    <s v="SI"/>
    <x v="0"/>
    <s v="Buena Venta"/>
  </r>
  <r>
    <n v="1593555"/>
    <x v="455"/>
    <s v="Eric Barreto"/>
    <s v="359 Crown Street,Surry Hills"/>
    <s v="Sydney"/>
    <s v="NSW"/>
    <x v="2"/>
    <x v="3"/>
    <s v="Bajo"/>
    <s v="Tijeras de acero inoxidable preferidas de Apex"/>
    <x v="0"/>
    <s v="Caja pequeña"/>
    <x v="0"/>
    <d v="2014-07-18T00:00:00"/>
    <n v="250"/>
    <n v="568"/>
    <n v="318"/>
    <n v="14"/>
    <n v="7952"/>
    <n v="0.02"/>
    <n v="159.04"/>
    <n v="7792.96"/>
    <n v="360"/>
    <n v="25854"/>
    <n v="17"/>
    <n v="7"/>
    <x v="0"/>
    <s v="NO"/>
    <x v="0"/>
    <s v="Venta Mala"/>
  </r>
  <r>
    <n v="1593920"/>
    <x v="754"/>
    <s v="Monica Federle"/>
    <s v="834 Bourke St,Waterloo"/>
    <s v="Sydney"/>
    <s v="NSW"/>
    <x v="2"/>
    <x v="13"/>
    <s v="Alto"/>
    <s v="Iluminadores fluorescentes Artisan Hi-Liter EverBold Pen Style, 4/Paquete"/>
    <x v="1"/>
    <s v="Caja grande"/>
    <x v="0"/>
    <d v="2016-03-20T00:00:00"/>
    <n v="448"/>
    <n v="814"/>
    <n v="366"/>
    <n v="49"/>
    <n v="39886"/>
    <n v="0.06"/>
    <n v="2393.16"/>
    <n v="37492.839999999997"/>
    <n v="312"/>
    <n v="4244"/>
    <n v="17"/>
    <n v="3"/>
    <x v="3"/>
    <s v="NO"/>
    <x v="0"/>
    <s v="Venta Mala"/>
  </r>
  <r>
    <n v="1593920"/>
    <x v="738"/>
    <s v="Andrew Allen"/>
    <s v="2/797 Botany Rd,Rosebery"/>
    <s v="Sydney"/>
    <s v="NSW"/>
    <x v="1"/>
    <x v="7"/>
    <s v="Medio"/>
    <s v="Etiquetas Artisan 487"/>
    <x v="0"/>
    <s v="Bolsa de envoltura"/>
    <x v="1"/>
    <d v="2016-03-17T00:00:00"/>
    <n v="229"/>
    <n v="369"/>
    <n v="140"/>
    <n v="6"/>
    <n v="2214"/>
    <n v="0.01"/>
    <n v="22.14"/>
    <n v="2191.86"/>
    <n v="50"/>
    <n v="460"/>
    <n v="12"/>
    <n v="3"/>
    <x v="3"/>
    <s v="NO"/>
    <x v="0"/>
    <s v="Venta Mala"/>
  </r>
  <r>
    <n v="1593920"/>
    <x v="656"/>
    <s v="Darrin Martin"/>
    <s v="222 Barkly St,St Kilda"/>
    <s v="Melbourne"/>
    <s v="VIC"/>
    <x v="3"/>
    <x v="8"/>
    <s v="Alto"/>
    <s v="Iluminador fluorescente Artisan Hi-Liter Comfort Grip, tinta amarilla"/>
    <x v="1"/>
    <s v="Paquete pequeño"/>
    <x v="0"/>
    <d v="2016-02-05T00:00:00"/>
    <n v="105"/>
    <n v="195"/>
    <n v="90"/>
    <n v="30"/>
    <n v="5850"/>
    <n v="0.08"/>
    <n v="468"/>
    <n v="5382"/>
    <n v="163"/>
    <n v="4244"/>
    <n v="3"/>
    <n v="2"/>
    <x v="3"/>
    <s v="NO"/>
    <x v="0"/>
    <s v="Venta Mala"/>
  </r>
  <r>
    <n v="1593920"/>
    <x v="694"/>
    <s v="Cindy Chapman"/>
    <s v="53-55 Liverpool St,Sydney"/>
    <s v="Sydney"/>
    <s v="NSW"/>
    <x v="1"/>
    <x v="0"/>
    <s v="Alto"/>
    <s v="Tijeras rectas Apex"/>
    <x v="0"/>
    <s v="Caja pequeña"/>
    <x v="0"/>
    <d v="2016-12-12T00:00:00"/>
    <n v="519"/>
    <n v="1298"/>
    <n v="779"/>
    <n v="26"/>
    <n v="33748"/>
    <n v="0.08"/>
    <n v="2699.84"/>
    <n v="31048.16"/>
    <n v="314"/>
    <n v="16525"/>
    <n v="10"/>
    <n v="12"/>
    <x v="3"/>
    <s v="NO"/>
    <x v="0"/>
    <s v="Venta Mala"/>
  </r>
  <r>
    <n v="1593920"/>
    <x v="739"/>
    <s v="Darrin Sayre"/>
    <s v="Sydney Fish Market, Bank Street, Sydney"/>
    <s v="Sydney"/>
    <s v="NSW"/>
    <x v="0"/>
    <x v="3"/>
    <s v="Medio"/>
    <s v="Juego fluorescente artesanal de seis colores estilo bolígrafo de alto litro"/>
    <x v="1"/>
    <s v="Caja pequeña"/>
    <x v="0"/>
    <d v="2016-04-19T00:00:00"/>
    <n v="216"/>
    <n v="385"/>
    <n v="169"/>
    <n v="37"/>
    <n v="14245"/>
    <n v="0.01"/>
    <n v="142.45000000000002"/>
    <n v="14102.55"/>
    <n v="70"/>
    <n v="4244"/>
    <n v="17"/>
    <n v="4"/>
    <x v="3"/>
    <s v="NO"/>
    <x v="0"/>
    <s v="Venta Mala"/>
  </r>
  <r>
    <n v="1594286"/>
    <x v="600"/>
    <s v="Denise Monton"/>
    <s v="2/797 Botany Rd,Rosebery"/>
    <s v="Sydney"/>
    <s v="NSW"/>
    <x v="0"/>
    <x v="7"/>
    <s v="Alto"/>
    <s v="Juego de lápices de dibujo Pizazz"/>
    <x v="0"/>
    <s v="Bolsa de envoltura"/>
    <x v="0"/>
    <d v="2016-07-07T00:00:00"/>
    <n v="153"/>
    <n v="278"/>
    <n v="125"/>
    <n v="22"/>
    <n v="6116"/>
    <n v="0.04"/>
    <n v="244.64000000000001"/>
    <n v="5871.36"/>
    <n v="134"/>
    <n v="14346"/>
    <n v="5"/>
    <n v="7"/>
    <x v="3"/>
    <s v="NO"/>
    <x v="0"/>
    <s v="Venta Mala"/>
  </r>
  <r>
    <n v="1594286"/>
    <x v="342"/>
    <s v="Vivek Grady"/>
    <s v="99 Lygon Street,East Brunswick"/>
    <s v="Melbourne"/>
    <s v="VIC"/>
    <x v="3"/>
    <x v="2"/>
    <s v="Medio"/>
    <s v="Disquetes de formato láser neón para Mac, 10/paquete"/>
    <x v="0"/>
    <s v="Bolsa de envoltura"/>
    <x v="0"/>
    <d v="2016-06-14T00:00:00"/>
    <n v="187"/>
    <n v="812"/>
    <n v="625"/>
    <n v="30"/>
    <n v="24360"/>
    <n v="0.04"/>
    <n v="974.4"/>
    <n v="23385.599999999999"/>
    <n v="283"/>
    <n v="13746"/>
    <n v="14"/>
    <n v="6"/>
    <x v="3"/>
    <s v="NO"/>
    <x v="0"/>
    <s v="Venta Mala"/>
  </r>
  <r>
    <n v="1594286"/>
    <x v="96"/>
    <s v="Cindy Schnelling"/>
    <s v="240-242 Johnston Street,Fitzroy"/>
    <s v="Melbourne"/>
    <s v="VIC"/>
    <x v="1"/>
    <x v="2"/>
    <s v="No especificado"/>
    <s v="Juego de lápices de color PastelOcean"/>
    <x v="1"/>
    <s v="Caja pequeña"/>
    <x v="0"/>
    <d v="2015-05-31T00:00:00"/>
    <n v="1111"/>
    <n v="1984"/>
    <n v="873"/>
    <n v="7"/>
    <n v="13888"/>
    <n v="0.08"/>
    <n v="1111.04"/>
    <n v="12776.96"/>
    <n v="410"/>
    <n v="8246"/>
    <n v="29"/>
    <n v="5"/>
    <x v="1"/>
    <s v="NO"/>
    <x v="1"/>
    <s v="Venta Mala"/>
  </r>
  <r>
    <n v="1594651"/>
    <x v="751"/>
    <s v="Anthony Rawles"/>
    <s v="Shop 1, 186-190 Church Street,Parramatta;46a Macleay Street,Potts Point"/>
    <s v="Sydney"/>
    <s v="NSW"/>
    <x v="1"/>
    <x v="4"/>
    <s v="Medio"/>
    <s v="Sobres estándar de Smiths"/>
    <x v="0"/>
    <s v="Bolsa de envoltura"/>
    <x v="0"/>
    <d v="2016-12-05T00:00:00"/>
    <n v="352"/>
    <n v="568"/>
    <n v="216"/>
    <n v="48"/>
    <n v="27264"/>
    <n v="0.01"/>
    <n v="272.64"/>
    <n v="26991.360000000001"/>
    <n v="139"/>
    <n v="14766"/>
    <n v="3"/>
    <n v="12"/>
    <x v="3"/>
    <s v="NO"/>
    <x v="0"/>
    <s v="Venta Mala"/>
  </r>
  <r>
    <n v="1594651"/>
    <x v="733"/>
    <s v="Thea Hendricks"/>
    <s v="412 Brunswick St,Fitzroy"/>
    <s v="Melbourne"/>
    <s v="VIC"/>
    <x v="1"/>
    <x v="2"/>
    <s v="No especificado"/>
    <s v="Carpetas de 3 anillos de uso general de Smiths"/>
    <x v="0"/>
    <s v="Paquete pequeño"/>
    <x v="0"/>
    <d v="2016-07-08T00:00:00"/>
    <n v="118"/>
    <n v="188"/>
    <n v="70"/>
    <n v="7"/>
    <n v="1316"/>
    <n v="0.05"/>
    <n v="65.8"/>
    <n v="1250.2"/>
    <n v="149"/>
    <n v="6096"/>
    <n v="7"/>
    <n v="7"/>
    <x v="3"/>
    <s v="NO"/>
    <x v="0"/>
    <s v="Venta Mala"/>
  </r>
  <r>
    <n v="1594651"/>
    <x v="326"/>
    <s v="Trudy Brown"/>
    <s v="180 High Street,Windsor"/>
    <s v="Melbourne"/>
    <s v="VIC"/>
    <x v="1"/>
    <x v="2"/>
    <s v="Medio"/>
    <s v="Lámpara de trabajo polarizada 3Max con brazo de sujeción, gris claro"/>
    <x v="0"/>
    <s v="Caja pequeña"/>
    <x v="0"/>
    <d v="2015-03-07T00:00:00"/>
    <n v="5616"/>
    <n v="13698"/>
    <n v="8082"/>
    <n v="30"/>
    <n v="410940"/>
    <n v="0.01"/>
    <n v="4109.3999999999996"/>
    <n v="406830.6"/>
    <n v="2449"/>
    <n v="194221"/>
    <n v="6"/>
    <n v="3"/>
    <x v="1"/>
    <s v="SI"/>
    <x v="1"/>
    <s v="Venta Mala"/>
  </r>
  <r>
    <n v="1594682"/>
    <x v="795"/>
    <s v="Don Weiss"/>
    <s v="79 Elliott St,Balmain"/>
    <s v="Sydney"/>
    <s v="NSW"/>
    <x v="0"/>
    <x v="6"/>
    <s v="Alto"/>
    <s v="Clips de carpeta de OIC"/>
    <x v="0"/>
    <s v="Caja pequeña"/>
    <x v="0"/>
    <d v="2016-04-20T00:00:00"/>
    <n v="93"/>
    <n v="148"/>
    <n v="55"/>
    <n v="43"/>
    <n v="6364"/>
    <n v="0"/>
    <n v="0"/>
    <n v="6364"/>
    <n v="70"/>
    <n v="470"/>
    <n v="18"/>
    <n v="4"/>
    <x v="3"/>
    <s v="NO"/>
    <x v="0"/>
    <s v="Venta Mala"/>
  </r>
  <r>
    <n v="1594682"/>
    <x v="795"/>
    <s v="Don Weiss"/>
    <s v="79 Elliott St,Balmain"/>
    <s v="Sydney"/>
    <s v="NSW"/>
    <x v="3"/>
    <x v="6"/>
    <s v="Alto"/>
    <s v="Clips de carpeta de OIC"/>
    <x v="0"/>
    <s v="Caja pequeña"/>
    <x v="0"/>
    <d v="2016-04-19T00:00:00"/>
    <n v="93"/>
    <n v="148"/>
    <n v="55"/>
    <n v="23"/>
    <n v="3404"/>
    <n v="0.01"/>
    <n v="34.04"/>
    <n v="3369.96"/>
    <n v="70"/>
    <n v="470"/>
    <n v="18"/>
    <n v="4"/>
    <x v="3"/>
    <s v="NO"/>
    <x v="0"/>
    <s v="Venta Mala"/>
  </r>
  <r>
    <n v="1594682"/>
    <x v="488"/>
    <s v="Robert Marley"/>
    <s v="211/25-29 Dixon St,Haymarket"/>
    <s v="Sydney"/>
    <s v="NSW"/>
    <x v="1"/>
    <x v="11"/>
    <s v="Medio"/>
    <s v="Clips de carpeta de OIC"/>
    <x v="0"/>
    <s v="Caja pequeña"/>
    <x v="0"/>
    <d v="2016-03-07T00:00:00"/>
    <n v="93"/>
    <n v="148"/>
    <n v="55"/>
    <n v="4"/>
    <n v="592"/>
    <n v="0.05"/>
    <n v="29.6"/>
    <n v="562.4"/>
    <n v="70"/>
    <n v="470"/>
    <n v="6"/>
    <n v="3"/>
    <x v="3"/>
    <s v="NO"/>
    <x v="1"/>
    <s v="Venta Mala"/>
  </r>
  <r>
    <n v="1596112"/>
    <x v="661"/>
    <s v="Monica Federle"/>
    <s v="834 Bourke St,Waterloo"/>
    <s v="Sydney"/>
    <s v="NSW"/>
    <x v="1"/>
    <x v="13"/>
    <s v="Alto"/>
    <s v="Etiquetas Artisan 471"/>
    <x v="0"/>
    <s v="Paquete pequeño"/>
    <x v="1"/>
    <d v="2016-11-14T00:00:00"/>
    <n v="184"/>
    <n v="288"/>
    <n v="104"/>
    <n v="23"/>
    <n v="6624"/>
    <n v="0.06"/>
    <n v="397.44"/>
    <n v="6226.56"/>
    <n v="99"/>
    <n v="3533"/>
    <n v="12"/>
    <n v="11"/>
    <x v="3"/>
    <s v="NO"/>
    <x v="0"/>
    <s v="Venta Mala"/>
  </r>
  <r>
    <n v="1596112"/>
    <x v="710"/>
    <s v="Frank Price"/>
    <s v="224A Gertrude St,Fitzroy"/>
    <s v="Melbourne"/>
    <s v="VIC"/>
    <x v="1"/>
    <x v="2"/>
    <s v="Medio"/>
    <s v="Juego de lápices de color PastelOcean"/>
    <x v="1"/>
    <s v="Caja pequeña"/>
    <x v="0"/>
    <d v="2016-05-20T00:00:00"/>
    <n v="1111"/>
    <n v="1984"/>
    <n v="873"/>
    <n v="34"/>
    <n v="67456"/>
    <n v="7.0000000000000007E-2"/>
    <n v="4721.92"/>
    <n v="62734.080000000002"/>
    <n v="410"/>
    <n v="28536"/>
    <n v="18"/>
    <n v="5"/>
    <x v="3"/>
    <s v="NO"/>
    <x v="0"/>
    <s v="Venta Mala"/>
  </r>
  <r>
    <n v="1596112"/>
    <x v="712"/>
    <s v="Arthur Prichep"/>
    <s v="Sydney Fish Market, Bank Street, Sydney"/>
    <s v="Sydney"/>
    <s v="NSW"/>
    <x v="2"/>
    <x v="3"/>
    <s v="Medio"/>
    <s v="Bolsillos de carpeta de poliéster artesanal"/>
    <x v="0"/>
    <s v="Caja pequeña"/>
    <x v="0"/>
    <d v="2016-06-17T00:00:00"/>
    <n v="226"/>
    <n v="358"/>
    <n v="132"/>
    <n v="34"/>
    <n v="12172"/>
    <n v="7.0000000000000007E-2"/>
    <n v="852.04000000000008"/>
    <n v="11319.96"/>
    <n v="547"/>
    <n v="2653"/>
    <n v="15"/>
    <n v="6"/>
    <x v="3"/>
    <s v="NO"/>
    <x v="0"/>
    <s v="Venta Mala"/>
  </r>
  <r>
    <n v="1596112"/>
    <x v="458"/>
    <s v="Larry Tron"/>
    <s v="4A Lyons St,Strathfield"/>
    <s v="Sydney"/>
    <s v="NSW"/>
    <x v="3"/>
    <x v="0"/>
    <s v="Crítico"/>
    <s v="Tijeras de acero inoxidable preferidas de Apex"/>
    <x v="0"/>
    <s v="Bolsa de envoltura"/>
    <x v="1"/>
    <d v="2015-07-07T00:00:00"/>
    <n v="250"/>
    <n v="568"/>
    <n v="318"/>
    <n v="10"/>
    <n v="5680"/>
    <n v="0.01"/>
    <n v="56.800000000000004"/>
    <n v="5623.2"/>
    <n v="360"/>
    <n v="21439"/>
    <n v="5"/>
    <n v="7"/>
    <x v="1"/>
    <s v="NO"/>
    <x v="0"/>
    <s v="Venta Mala"/>
  </r>
  <r>
    <n v="1596112"/>
    <x v="800"/>
    <s v="Pete Armstrong"/>
    <s v="506 Swan Street,Richmond"/>
    <s v="Melbourne"/>
    <s v="VIC"/>
    <x v="0"/>
    <x v="2"/>
    <s v="Medio"/>
    <s v="Carpetas de 3 anillos de uso general de Smiths"/>
    <x v="0"/>
    <s v="Bolsa de envoltura"/>
    <x v="0"/>
    <d v="2016-08-18T00:00:00"/>
    <n v="118"/>
    <n v="188"/>
    <n v="70"/>
    <n v="2"/>
    <n v="376"/>
    <n v="0.01"/>
    <n v="3.7600000000000002"/>
    <n v="372.24"/>
    <n v="149"/>
    <n v="1772"/>
    <n v="17"/>
    <n v="8"/>
    <x v="3"/>
    <s v="NO"/>
    <x v="0"/>
    <s v="Venta Mala"/>
  </r>
  <r>
    <n v="1596477"/>
    <x v="375"/>
    <s v="Troy Staebel"/>
    <s v="1-2/299 Sussex St,Sydney"/>
    <s v="Sydney"/>
    <s v="NSW"/>
    <x v="1"/>
    <x v="6"/>
    <s v="Bajo"/>
    <s v="Discos DVD-RAM láser"/>
    <x v="1"/>
    <s v="Caja pequeña"/>
    <x v="0"/>
    <d v="2016-09-30T00:00:00"/>
    <n v="2018"/>
    <n v="3541"/>
    <n v="1523"/>
    <n v="29"/>
    <n v="102689"/>
    <n v="0.03"/>
    <n v="3080.67"/>
    <n v="99608.33"/>
    <n v="199"/>
    <n v="87769"/>
    <n v="28"/>
    <n v="9"/>
    <x v="3"/>
    <s v="NO"/>
    <x v="0"/>
    <s v="Buena Venta"/>
  </r>
  <r>
    <n v="1596842"/>
    <x v="372"/>
    <s v="Denny Joy"/>
    <s v="99 Lygon Street,East Brunswick"/>
    <s v="Melbourne"/>
    <s v="VIC"/>
    <x v="1"/>
    <x v="2"/>
    <s v="No especificado"/>
    <s v="Clips de oro Smiths"/>
    <x v="0"/>
    <s v="Paquete pequeño"/>
    <x v="0"/>
    <d v="2016-04-15T00:00:00"/>
    <n v="182"/>
    <n v="298"/>
    <n v="116"/>
    <n v="6"/>
    <n v="1788"/>
    <n v="0.01"/>
    <n v="17.88"/>
    <n v="1770.12"/>
    <n v="158"/>
    <n v="9599"/>
    <n v="13"/>
    <n v="4"/>
    <x v="3"/>
    <s v="NO"/>
    <x v="0"/>
    <s v="Venta Mala"/>
  </r>
  <r>
    <n v="1596842"/>
    <x v="40"/>
    <s v="Tamara Willingham"/>
    <s v="Sydney Fish Market, Bank Street, Sydney"/>
    <s v="Sydney"/>
    <s v="NSW"/>
    <x v="2"/>
    <x v="3"/>
    <s v="Alto"/>
    <s v="Carpetas de 3 anillos de uso general de Smiths"/>
    <x v="1"/>
    <s v="Caja pequeña"/>
    <x v="0"/>
    <d v="2016-01-19T00:00:00"/>
    <n v="118"/>
    <n v="188"/>
    <n v="70"/>
    <n v="14"/>
    <n v="2632"/>
    <n v="0.02"/>
    <n v="52.64"/>
    <n v="2579.36"/>
    <n v="149"/>
    <n v="5959"/>
    <n v="19"/>
    <n v="1"/>
    <x v="3"/>
    <s v="NO"/>
    <x v="1"/>
    <s v="Venta Mala"/>
  </r>
  <r>
    <n v="1597208"/>
    <x v="493"/>
    <s v="Shahid Collister"/>
    <s v="Sydney Fish Market, Bank Street, Sydney"/>
    <s v="Sydney"/>
    <s v="NSW"/>
    <x v="0"/>
    <x v="3"/>
    <s v="Crítico"/>
    <s v="Etiquetas autoadhesivas para encuadernación con anillas"/>
    <x v="0"/>
    <s v="Bolsa de envoltura"/>
    <x v="0"/>
    <d v="2016-04-26T00:00:00"/>
    <n v="218"/>
    <n v="352"/>
    <n v="134"/>
    <n v="21"/>
    <n v="7392"/>
    <n v="0.05"/>
    <n v="369.6"/>
    <n v="7022.4"/>
    <n v="683"/>
    <n v="11159"/>
    <n v="24"/>
    <n v="4"/>
    <x v="3"/>
    <s v="NO"/>
    <x v="0"/>
    <s v="Venta Mala"/>
  </r>
  <r>
    <n v="1597208"/>
    <x v="493"/>
    <s v="Shahid Collister"/>
    <s v="Sydney Fish Market, Bank Street, Sydney"/>
    <s v="Sydney"/>
    <s v="NSW"/>
    <x v="0"/>
    <x v="3"/>
    <s v="Bajo"/>
    <s v="Etiquetas autoadhesivas para encuadernación con anillas"/>
    <x v="2"/>
    <s v="Paquete pequeño"/>
    <x v="0"/>
    <d v="2016-04-26T00:00:00"/>
    <n v="218"/>
    <n v="352"/>
    <n v="134"/>
    <n v="8"/>
    <n v="2816"/>
    <n v="0"/>
    <n v="0"/>
    <n v="2816"/>
    <n v="683"/>
    <n v="11159"/>
    <n v="24"/>
    <n v="4"/>
    <x v="3"/>
    <s v="NO"/>
    <x v="0"/>
    <s v="Venta Mala"/>
  </r>
  <r>
    <n v="1597573"/>
    <x v="654"/>
    <s v="Deanra Eno"/>
    <s v="412 Brunswick St,Fitzroy"/>
    <s v="Melbourne"/>
    <s v="VIC"/>
    <x v="3"/>
    <x v="2"/>
    <s v="Bajo"/>
    <s v="Tijeras de acero inoxidable preferidas de Apex"/>
    <x v="1"/>
    <s v="Caja grande"/>
    <x v="0"/>
    <d v="2016-03-22T00:00:00"/>
    <n v="250"/>
    <n v="568"/>
    <n v="318"/>
    <n v="16"/>
    <n v="9088"/>
    <n v="0"/>
    <n v="0"/>
    <n v="9088"/>
    <n v="360"/>
    <n v="24228"/>
    <n v="21"/>
    <n v="3"/>
    <x v="3"/>
    <s v="NO"/>
    <x v="1"/>
    <s v="Venta Mala"/>
  </r>
  <r>
    <n v="1597938"/>
    <x v="666"/>
    <s v="Dennis Bolton"/>
    <s v="8 Quay Street,Haymarket"/>
    <s v="Sydney"/>
    <s v="NSW"/>
    <x v="3"/>
    <x v="9"/>
    <s v="Bajo"/>
    <s v="Juego de lápices de dibujo Pizazz"/>
    <x v="0"/>
    <s v="Bolsa de envoltura"/>
    <x v="0"/>
    <d v="2016-08-13T00:00:00"/>
    <n v="153"/>
    <n v="278"/>
    <n v="125"/>
    <n v="31"/>
    <n v="8618"/>
    <n v="7.0000000000000007E-2"/>
    <n v="603.2600000000001"/>
    <n v="8014.74"/>
    <n v="134"/>
    <n v="5660"/>
    <n v="11"/>
    <n v="8"/>
    <x v="3"/>
    <s v="NO"/>
    <x v="0"/>
    <s v="Venta Mala"/>
  </r>
  <r>
    <n v="1598303"/>
    <x v="777"/>
    <s v="Valerie Takahito"/>
    <s v="Crown Complex,Southbank"/>
    <s v="Melbourne"/>
    <s v="VIC"/>
    <x v="0"/>
    <x v="2"/>
    <s v="No especificado"/>
    <s v="Teclado de acceso TechSavi"/>
    <x v="0"/>
    <s v="Paquete pequeño"/>
    <x v="0"/>
    <d v="2016-04-28T00:00:00"/>
    <n v="1007"/>
    <n v="1598"/>
    <n v="591"/>
    <n v="33"/>
    <n v="52734"/>
    <n v="0.05"/>
    <n v="2636.7000000000003"/>
    <n v="50097.3"/>
    <n v="400"/>
    <n v="64423"/>
    <n v="27"/>
    <n v="4"/>
    <x v="3"/>
    <s v="NO"/>
    <x v="1"/>
    <s v="Venta Mala"/>
  </r>
  <r>
    <n v="1598303"/>
    <x v="777"/>
    <s v="Valerie Takahito"/>
    <s v="Crown Complex,Southbank"/>
    <s v="Melbourne"/>
    <s v="VIC"/>
    <x v="2"/>
    <x v="8"/>
    <s v="Medio"/>
    <s v="Sobres de colores"/>
    <x v="0"/>
    <s v="Bolsa de envoltura"/>
    <x v="1"/>
    <d v="2016-04-28T00:00:00"/>
    <n v="225"/>
    <n v="369"/>
    <n v="144"/>
    <n v="38"/>
    <n v="14022"/>
    <n v="0.03"/>
    <n v="420.65999999999997"/>
    <n v="13601.34"/>
    <n v="250"/>
    <n v="16545"/>
    <n v="27"/>
    <n v="4"/>
    <x v="3"/>
    <s v="NO"/>
    <x v="1"/>
    <s v="Venta Mala"/>
  </r>
  <r>
    <n v="1598303"/>
    <x v="777"/>
    <s v="Valerie Takahito"/>
    <s v="Crown Complex,Southbank"/>
    <s v="Melbourne"/>
    <s v="VIC"/>
    <x v="0"/>
    <x v="8"/>
    <s v="No especificado"/>
    <s v="Sobres de colores"/>
    <x v="0"/>
    <s v="Bolsa de envoltura"/>
    <x v="0"/>
    <d v="2016-04-28T00:00:00"/>
    <n v="225"/>
    <n v="369"/>
    <n v="144"/>
    <n v="18"/>
    <n v="6642"/>
    <n v="0.02"/>
    <n v="132.84"/>
    <n v="6509.16"/>
    <n v="250"/>
    <n v="16545"/>
    <n v="27"/>
    <n v="4"/>
    <x v="3"/>
    <s v="NO"/>
    <x v="1"/>
    <s v="Venta Mala"/>
  </r>
  <r>
    <n v="1599034"/>
    <x v="789"/>
    <s v="Sally Knutson"/>
    <s v="Shop 1, 186-190 Church Street,Parramatta;46a Macleay Street,Potts Point"/>
    <s v="Sydney"/>
    <s v="NSW"/>
    <x v="0"/>
    <x v="4"/>
    <s v="Crítico"/>
    <s v="Iluminadores artesanales de alto litro a prueba de manchas"/>
    <x v="1"/>
    <s v="Paquete pequeño"/>
    <x v="0"/>
    <d v="2016-05-03T00:00:00"/>
    <n v="298"/>
    <n v="584"/>
    <n v="286"/>
    <n v="45"/>
    <n v="26280"/>
    <n v="0.08"/>
    <n v="2102.4"/>
    <n v="24177.599999999999"/>
    <n v="83"/>
    <n v="12850"/>
    <n v="1"/>
    <n v="5"/>
    <x v="3"/>
    <s v="NO"/>
    <x v="0"/>
    <s v="Venta Mala"/>
  </r>
  <r>
    <n v="1599034"/>
    <x v="789"/>
    <s v="Sally Knutson"/>
    <s v="Shop 1, 186-190 Church Street,Parramatta;46a Macleay Street,Potts Point"/>
    <s v="Sydney"/>
    <s v="NSW"/>
    <x v="2"/>
    <x v="4"/>
    <s v="Alto"/>
    <s v="Carpetas colgantes artesanales"/>
    <x v="0"/>
    <s v="Caja pequeña"/>
    <x v="0"/>
    <d v="2016-05-03T00:00:00"/>
    <n v="365"/>
    <n v="598"/>
    <n v="233"/>
    <n v="32"/>
    <n v="19136"/>
    <n v="0.08"/>
    <n v="1530.88"/>
    <n v="17605.12"/>
    <n v="149"/>
    <n v="12850"/>
    <n v="1"/>
    <n v="5"/>
    <x v="3"/>
    <s v="NO"/>
    <x v="0"/>
    <s v="Venta Mala"/>
  </r>
  <r>
    <n v="1599034"/>
    <x v="801"/>
    <s v="Jamie Kunitz"/>
    <s v="Sydney Fish Market, Bank Street, Sydney"/>
    <s v="Sydney"/>
    <s v="NSW"/>
    <x v="1"/>
    <x v="3"/>
    <s v="Alto"/>
    <s v="Juego de lápices de dibujo Pizazz"/>
    <x v="0"/>
    <s v="Caja pequeña"/>
    <x v="0"/>
    <d v="2015-11-10T00:00:00"/>
    <n v="153"/>
    <n v="278"/>
    <n v="125"/>
    <n v="10"/>
    <n v="2780"/>
    <n v="0.04"/>
    <n v="111.2"/>
    <n v="2668.8"/>
    <n v="134"/>
    <n v="4069"/>
    <n v="8"/>
    <n v="11"/>
    <x v="1"/>
    <s v="NO"/>
    <x v="0"/>
    <s v="Venta Mala"/>
  </r>
  <r>
    <n v="1599034"/>
    <x v="707"/>
    <s v="Greg Hansen"/>
    <s v="221 Barkly St,St Kilda"/>
    <s v="Melbourne"/>
    <s v="VIC"/>
    <x v="0"/>
    <x v="8"/>
    <s v="Bajo"/>
    <s v="Rotuladores fluorescentes artesanales de estilo de escritorio de alto litro"/>
    <x v="0"/>
    <s v="Bolsa de envoltura"/>
    <x v="0"/>
    <d v="2016-05-03T00:00:00"/>
    <n v="176"/>
    <n v="338"/>
    <n v="162"/>
    <n v="47"/>
    <n v="15886"/>
    <n v="7.0000000000000007E-2"/>
    <n v="1112.0200000000002"/>
    <n v="14773.98"/>
    <n v="85"/>
    <n v="12850"/>
    <n v="2"/>
    <n v="5"/>
    <x v="3"/>
    <s v="NO"/>
    <x v="0"/>
    <s v="Venta Mala"/>
  </r>
  <r>
    <n v="1599399"/>
    <x v="802"/>
    <s v="Vilek Mes"/>
    <s v="Hoyts Entertainment Quarter 122 Lang Road,Moore Park"/>
    <s v="Sydney"/>
    <s v="NSW"/>
    <x v="0"/>
    <x v="0"/>
    <s v="Medio"/>
    <s v="Tijeras Apex Box Cutter"/>
    <x v="0"/>
    <s v="Caja pequeña"/>
    <x v="0"/>
    <d v="2016-04-21T00:00:00"/>
    <n v="419"/>
    <n v="1023"/>
    <n v="604"/>
    <n v="1"/>
    <n v="1023"/>
    <n v="0"/>
    <n v="0"/>
    <n v="1023"/>
    <n v="468"/>
    <n v="16545"/>
    <n v="12"/>
    <n v="4"/>
    <x v="3"/>
    <s v="NO"/>
    <x v="0"/>
    <s v="Venta Mala"/>
  </r>
  <r>
    <n v="1599399"/>
    <x v="741"/>
    <s v="George Zrebassa"/>
    <s v="Shop 1, 186-190 Church Street,Parramatta;46a Macleay Street,Potts Point"/>
    <s v="Sydney"/>
    <s v="NSW"/>
    <x v="3"/>
    <x v="4"/>
    <s v="Alto"/>
    <s v="Tijeras de acero inoxidable preferidas de Apex"/>
    <x v="0"/>
    <s v="Caja pequeña"/>
    <x v="0"/>
    <d v="2016-11-03T00:00:00"/>
    <n v="250"/>
    <n v="568"/>
    <n v="318"/>
    <n v="22"/>
    <n v="12496"/>
    <n v="7.0000000000000007E-2"/>
    <n v="874.72"/>
    <n v="11621.28"/>
    <n v="360"/>
    <n v="26854"/>
    <n v="31"/>
    <n v="10"/>
    <x v="3"/>
    <s v="NO"/>
    <x v="0"/>
    <s v="Venta Mala"/>
  </r>
  <r>
    <n v="1599399"/>
    <x v="736"/>
    <s v="Victoria Pisteka"/>
    <s v="Westfield Sydney,Sydney"/>
    <s v="Sydney"/>
    <s v="NSW"/>
    <x v="1"/>
    <x v="1"/>
    <s v="No especificado"/>
    <s v="Lápices de colores Pizazz"/>
    <x v="0"/>
    <s v="Bolsa de envoltura"/>
    <x v="0"/>
    <d v="2016-11-02T00:00:00"/>
    <n v="176"/>
    <n v="294"/>
    <n v="118"/>
    <n v="23"/>
    <n v="6762"/>
    <n v="0.05"/>
    <n v="338.1"/>
    <n v="6423.9"/>
    <n v="81"/>
    <n v="3170"/>
    <n v="3"/>
    <n v="11"/>
    <x v="3"/>
    <s v="NO"/>
    <x v="0"/>
    <s v="Venta Mala"/>
  </r>
  <r>
    <n v="1599764"/>
    <x v="89"/>
    <s v="Thea Hudgings"/>
    <s v="240-242 Johnston Street,Fitzroy"/>
    <s v="Melbourne"/>
    <s v="VIC"/>
    <x v="0"/>
    <x v="2"/>
    <s v="Bajo"/>
    <s v="Marco de documentos de aluminio"/>
    <x v="0"/>
    <s v="Bolsa de envoltura"/>
    <x v="1"/>
    <d v="2016-04-11T00:00:00"/>
    <n v="550"/>
    <n v="1222"/>
    <n v="672"/>
    <n v="40"/>
    <n v="48880"/>
    <n v="0.04"/>
    <n v="1955.2"/>
    <n v="46924.800000000003"/>
    <n v="285"/>
    <n v="53124"/>
    <n v="3"/>
    <n v="4"/>
    <x v="3"/>
    <s v="NO"/>
    <x v="0"/>
    <s v="Venta Mala"/>
  </r>
  <r>
    <n v="1599764"/>
    <x v="735"/>
    <s v="Shaun Weien"/>
    <s v="310 Wattle St,Ultimo"/>
    <s v="Sydney"/>
    <s v="NSW"/>
    <x v="3"/>
    <x v="6"/>
    <s v="Crítico"/>
    <s v="Postes de encuadernación"/>
    <x v="1"/>
    <s v="Caja mediana"/>
    <x v="1"/>
    <d v="2016-05-07T00:00:00"/>
    <n v="350"/>
    <n v="574"/>
    <n v="224"/>
    <n v="8"/>
    <n v="4592"/>
    <n v="0.09"/>
    <n v="413.28"/>
    <n v="4178.72"/>
    <n v="501"/>
    <n v="40393"/>
    <n v="5"/>
    <n v="5"/>
    <x v="3"/>
    <s v="NO"/>
    <x v="0"/>
    <s v="Venta Mala"/>
  </r>
  <r>
    <n v="1599764"/>
    <x v="803"/>
    <s v="Christopher Conant"/>
    <s v="120 Hardware St,Melbourne"/>
    <s v="Melbourne"/>
    <s v="VIC"/>
    <x v="3"/>
    <x v="8"/>
    <s v="Alto"/>
    <s v="Lengüetas de plástico reposicionables imprimibles artesanalmente"/>
    <x v="1"/>
    <s v="Caja pequeña"/>
    <x v="0"/>
    <d v="2016-07-26T00:00:00"/>
    <n v="533"/>
    <n v="860"/>
    <n v="327"/>
    <n v="29"/>
    <n v="24940"/>
    <n v="0.06"/>
    <n v="1496.3999999999999"/>
    <n v="23443.599999999999"/>
    <n v="619"/>
    <n v="2145"/>
    <n v="24"/>
    <n v="7"/>
    <x v="3"/>
    <s v="NO"/>
    <x v="0"/>
    <s v="Venta Mala"/>
  </r>
  <r>
    <n v="1599764"/>
    <x v="624"/>
    <s v="Cindy Stewart"/>
    <s v="1/173-179 Bronte Rd,Waverley"/>
    <s v="Sydney"/>
    <s v="NSW"/>
    <x v="0"/>
    <x v="9"/>
    <s v="Alto"/>
    <s v="Estanterías de carpeta de datos maxi de 24 capacidad, Pearl"/>
    <x v="0"/>
    <s v="Bolsa de envoltura"/>
    <x v="0"/>
    <d v="2016-05-11T00:00:00"/>
    <n v="8422"/>
    <n v="21055"/>
    <n v="12633"/>
    <n v="7"/>
    <n v="147385"/>
    <n v="0.02"/>
    <n v="2947.7000000000003"/>
    <n v="144437.29999999999"/>
    <n v="999"/>
    <n v="81008"/>
    <n v="9"/>
    <n v="5"/>
    <x v="3"/>
    <s v="SI"/>
    <x v="0"/>
    <s v="Buena Venta"/>
  </r>
  <r>
    <n v="1599764"/>
    <x v="138"/>
    <s v="Amy Hunt"/>
    <s v="60 Commercial Rd,Prahran"/>
    <s v="Melbourne"/>
    <s v="VIC"/>
    <x v="1"/>
    <x v="8"/>
    <s v="Medio"/>
    <s v="12 lápices cortos de colores"/>
    <x v="1"/>
    <s v="Caja grande"/>
    <x v="0"/>
    <d v="2016-12-10T00:00:00"/>
    <n v="109"/>
    <n v="260"/>
    <n v="151"/>
    <n v="41"/>
    <n v="10660"/>
    <n v="7.0000000000000007E-2"/>
    <n v="746.2"/>
    <n v="9913.7999999999993"/>
    <n v="240"/>
    <n v="3858"/>
    <n v="8"/>
    <n v="12"/>
    <x v="3"/>
    <s v="NO"/>
    <x v="0"/>
    <s v="Venta Mala"/>
  </r>
  <r>
    <n v="1599764"/>
    <x v="760"/>
    <s v="Vivek Grady"/>
    <s v="99 Lygon Street,East Brunswick"/>
    <s v="Melbourne"/>
    <s v="VIC"/>
    <x v="2"/>
    <x v="2"/>
    <s v="Alto"/>
    <s v="Clips de carpeta de OIC"/>
    <x v="0"/>
    <s v="Caja pequeña"/>
    <x v="0"/>
    <d v="2016-08-22T00:00:00"/>
    <n v="93"/>
    <n v="148"/>
    <n v="55"/>
    <n v="50"/>
    <n v="7400"/>
    <n v="7.0000000000000007E-2"/>
    <n v="518"/>
    <n v="6882"/>
    <n v="70"/>
    <n v="4821"/>
    <n v="18"/>
    <n v="8"/>
    <x v="3"/>
    <s v="NO"/>
    <x v="0"/>
    <s v="Venta Mala"/>
  </r>
  <r>
    <n v="1599764"/>
    <x v="690"/>
    <s v="Dave Hallsten"/>
    <s v="1 John St,Waterloo"/>
    <s v="Sydney"/>
    <s v="NSW"/>
    <x v="0"/>
    <x v="13"/>
    <s v="No especificado"/>
    <s v="Marco de documentos de aluminio"/>
    <x v="1"/>
    <s v="Caja pequeña"/>
    <x v="0"/>
    <d v="2016-01-14T00:00:00"/>
    <n v="550"/>
    <n v="1222"/>
    <n v="672"/>
    <n v="47"/>
    <n v="57434"/>
    <n v="0.06"/>
    <n v="3446.04"/>
    <n v="53987.96"/>
    <n v="285"/>
    <n v="53124"/>
    <n v="12"/>
    <n v="1"/>
    <x v="3"/>
    <s v="NO"/>
    <x v="0"/>
    <s v="Venta Mala"/>
  </r>
  <r>
    <n v="1599764"/>
    <x v="407"/>
    <s v="Jename Hans"/>
    <s v="412 Brunswick St,Fitzroy"/>
    <s v="Melbourne"/>
    <s v="VIC"/>
    <x v="2"/>
    <x v="2"/>
    <s v="Bajo"/>
    <s v="Fotocopiadora HFX LaserJet 3310"/>
    <x v="1"/>
    <s v="Caja pequeña"/>
    <x v="0"/>
    <d v="2015-09-18T00:00:00"/>
    <n v="37799"/>
    <n v="59999"/>
    <n v="22200"/>
    <n v="35"/>
    <n v="2099965"/>
    <n v="0.05"/>
    <n v="104998.25"/>
    <n v="1994966.75"/>
    <n v="2449"/>
    <n v="8753"/>
    <n v="17"/>
    <n v="9"/>
    <x v="1"/>
    <s v="SI"/>
    <x v="0"/>
    <s v="Venta Mala"/>
  </r>
  <r>
    <n v="1599764"/>
    <x v="401"/>
    <s v="Brooke Gillingham"/>
    <s v="21 Wentworth St,Parramatta"/>
    <s v="Sydney"/>
    <s v="NSW"/>
    <x v="0"/>
    <x v="6"/>
    <s v="No especificado"/>
    <s v="Estanterías de carpeta de datos maxi de 24 capacidad, Pearl"/>
    <x v="0"/>
    <s v="Caja pequeña"/>
    <x v="0"/>
    <d v="2016-09-16T00:00:00"/>
    <n v="8422"/>
    <n v="21055"/>
    <n v="12633"/>
    <n v="24"/>
    <n v="505320"/>
    <n v="0.02"/>
    <n v="10106.4"/>
    <n v="495213.6"/>
    <n v="999"/>
    <n v="81000"/>
    <n v="13"/>
    <n v="9"/>
    <x v="3"/>
    <s v="SI"/>
    <x v="1"/>
    <s v="Venta Mala"/>
  </r>
  <r>
    <n v="1599795"/>
    <x v="707"/>
    <s v="Yara Bernen"/>
    <s v="188 Pitt Street,Sydney"/>
    <s v="Sydney"/>
    <s v="NSW"/>
    <x v="1"/>
    <x v="0"/>
    <s v="Medio"/>
    <s v="Iluminadores artesanales de alto litro a prueba de manchas"/>
    <x v="0"/>
    <s v="Caja pequeña"/>
    <x v="0"/>
    <d v="2016-05-03T00:00:00"/>
    <n v="298"/>
    <n v="584"/>
    <n v="286"/>
    <n v="17"/>
    <n v="9928"/>
    <n v="0.02"/>
    <n v="198.56"/>
    <n v="9729.44"/>
    <n v="83"/>
    <n v="3153"/>
    <n v="2"/>
    <n v="5"/>
    <x v="3"/>
    <s v="NO"/>
    <x v="1"/>
    <s v="Venta Mala"/>
  </r>
  <r>
    <n v="1599795"/>
    <x v="707"/>
    <s v="Greg Hansen"/>
    <s v="222 Barkly St,St Kilda"/>
    <s v="Melbourne"/>
    <s v="VIC"/>
    <x v="1"/>
    <x v="8"/>
    <s v="Alto"/>
    <s v="Carpetas colgantes artesanales"/>
    <x v="0"/>
    <s v="Bolsa de envoltura"/>
    <x v="0"/>
    <d v="2016-05-03T00:00:00"/>
    <n v="365"/>
    <n v="598"/>
    <n v="233"/>
    <n v="39"/>
    <n v="23322"/>
    <n v="0.06"/>
    <n v="1399.32"/>
    <n v="21922.68"/>
    <n v="149"/>
    <n v="3153"/>
    <n v="2"/>
    <n v="5"/>
    <x v="3"/>
    <s v="NO"/>
    <x v="1"/>
    <s v="Venta Mala"/>
  </r>
  <r>
    <n v="1599795"/>
    <x v="688"/>
    <s v="Alan Barnes"/>
    <s v="99 Glebe Point Rd,Glebe"/>
    <s v="Sydney"/>
    <s v="NSW"/>
    <x v="2"/>
    <x v="1"/>
    <s v="Medio"/>
    <s v="Bolsillos de carpeta de poliéster artesanal"/>
    <x v="1"/>
    <s v="Tambor Jumbo"/>
    <x v="2"/>
    <d v="2016-11-15T00:00:00"/>
    <n v="226"/>
    <n v="358"/>
    <n v="132"/>
    <n v="46"/>
    <n v="16468"/>
    <n v="7.0000000000000007E-2"/>
    <n v="1152.7600000000002"/>
    <n v="15315.24"/>
    <n v="547"/>
    <n v="3153"/>
    <n v="14"/>
    <n v="11"/>
    <x v="3"/>
    <s v="NO"/>
    <x v="1"/>
    <s v="Venta Mala"/>
  </r>
  <r>
    <n v="1599795"/>
    <x v="707"/>
    <s v="Greg Hansen"/>
    <s v="221 Barkly St,St Kilda"/>
    <s v="Melbourne"/>
    <s v="VIC"/>
    <x v="2"/>
    <x v="8"/>
    <s v="Bajo"/>
    <s v="Bolsillos de carpeta de poliéster artesanal"/>
    <x v="0"/>
    <s v="Bolsa de envoltura"/>
    <x v="0"/>
    <d v="2016-05-03T00:00:00"/>
    <n v="226"/>
    <n v="358"/>
    <n v="132"/>
    <n v="8"/>
    <n v="2864"/>
    <n v="0.05"/>
    <n v="143.20000000000002"/>
    <n v="2720.8"/>
    <n v="547"/>
    <n v="3153"/>
    <n v="2"/>
    <n v="5"/>
    <x v="3"/>
    <s v="NO"/>
    <x v="1"/>
    <s v="Venta Mala"/>
  </r>
  <r>
    <n v="1599795"/>
    <x v="707"/>
    <s v="Greg Hansen"/>
    <s v="221 Barkly St,St Kilda"/>
    <s v="Melbourne"/>
    <s v="VIC"/>
    <x v="1"/>
    <x v="8"/>
    <s v="Medio"/>
    <s v="Tijeras rectas Apex"/>
    <x v="0"/>
    <s v="Caja pequeña"/>
    <x v="0"/>
    <d v="2016-05-04T00:00:00"/>
    <n v="519"/>
    <n v="1298"/>
    <n v="779"/>
    <n v="25"/>
    <n v="32450"/>
    <n v="0.04"/>
    <n v="1298"/>
    <n v="31152"/>
    <n v="314"/>
    <n v="53124"/>
    <n v="2"/>
    <n v="5"/>
    <x v="3"/>
    <s v="NO"/>
    <x v="1"/>
    <s v="Venta Mala"/>
  </r>
  <r>
    <n v="1600130"/>
    <x v="656"/>
    <s v="Darrin Martin"/>
    <s v="222 Barkly St,St Kilda"/>
    <s v="Melbourne"/>
    <s v="VIC"/>
    <x v="1"/>
    <x v="8"/>
    <s v="Crítico"/>
    <s v="Rotafolio Artesanal Carpeta de Caballete, Negro"/>
    <x v="0"/>
    <s v="Caja pequeña"/>
    <x v="0"/>
    <d v="2016-02-05T00:00:00"/>
    <n v="1388"/>
    <n v="2238"/>
    <n v="850"/>
    <n v="39"/>
    <n v="87282"/>
    <n v="0.08"/>
    <n v="6982.56"/>
    <n v="80299.44"/>
    <n v="1510"/>
    <n v="30467"/>
    <n v="3"/>
    <n v="2"/>
    <x v="3"/>
    <s v="NO"/>
    <x v="0"/>
    <s v="Venta Mala"/>
  </r>
  <r>
    <n v="1600495"/>
    <x v="305"/>
    <s v="Amy Cox"/>
    <s v="523 King St,Newtown"/>
    <s v="Sydney"/>
    <s v="NSW"/>
    <x v="1"/>
    <x v="6"/>
    <s v="Alto"/>
    <s v="Carpetas de 3 anillos de uso general de Smiths"/>
    <x v="0"/>
    <s v="Caja pequeña"/>
    <x v="0"/>
    <d v="2013-10-23T00:00:00"/>
    <n v="118"/>
    <n v="188"/>
    <n v="70"/>
    <n v="43"/>
    <n v="8084"/>
    <n v="0.09"/>
    <n v="727.56"/>
    <n v="7356.4400000000005"/>
    <n v="149"/>
    <n v="5919"/>
    <n v="21"/>
    <n v="10"/>
    <x v="2"/>
    <s v="NO"/>
    <x v="0"/>
    <s v="Venta Mala"/>
  </r>
  <r>
    <n v="1600495"/>
    <x v="705"/>
    <s v="Roy Skaria"/>
    <s v="2/797 Botany Rd,Rosebery"/>
    <s v="Sydney"/>
    <s v="NSW"/>
    <x v="3"/>
    <x v="7"/>
    <s v="Alto"/>
    <s v="Etiquetas Artisan 474"/>
    <x v="0"/>
    <s v="Bolsa de envoltura"/>
    <x v="0"/>
    <d v="2016-02-11T00:00:00"/>
    <n v="184"/>
    <n v="288"/>
    <n v="104"/>
    <n v="29"/>
    <n v="8352"/>
    <n v="0.03"/>
    <n v="250.56"/>
    <n v="8101.44"/>
    <n v="99"/>
    <n v="4808"/>
    <n v="10"/>
    <n v="2"/>
    <x v="3"/>
    <s v="NO"/>
    <x v="0"/>
    <s v="Venta Mala"/>
  </r>
  <r>
    <n v="1600495"/>
    <x v="396"/>
    <s v="Matthew Grinstein"/>
    <s v="105 Pitt St,Sydney"/>
    <s v="Sydney"/>
    <s v="NSW"/>
    <x v="0"/>
    <x v="13"/>
    <s v="Alto"/>
    <s v="Tijeras de acero inoxidable preferidas de Apex"/>
    <x v="0"/>
    <s v="Bolsa de envoltura"/>
    <x v="0"/>
    <d v="2015-07-13T00:00:00"/>
    <n v="250"/>
    <n v="568"/>
    <n v="318"/>
    <n v="5"/>
    <n v="2840"/>
    <n v="0.01"/>
    <n v="28.400000000000002"/>
    <n v="2811.6"/>
    <n v="360"/>
    <n v="23102"/>
    <n v="11"/>
    <n v="7"/>
    <x v="1"/>
    <s v="NO"/>
    <x v="1"/>
    <s v="Venta Mala"/>
  </r>
  <r>
    <n v="1600860"/>
    <x v="346"/>
    <s v="Pete Armstrong"/>
    <s v="240-242 Johnston Street,Fitzroy"/>
    <s v="Melbourne"/>
    <s v="VIC"/>
    <x v="1"/>
    <x v="2"/>
    <s v="Medio"/>
    <s v="12 lápices cortos de colores"/>
    <x v="0"/>
    <s v="Caja pequeña"/>
    <x v="0"/>
    <d v="2016-02-16T00:00:00"/>
    <n v="109"/>
    <n v="260"/>
    <n v="151"/>
    <n v="24"/>
    <n v="6240"/>
    <n v="0.05"/>
    <n v="312"/>
    <n v="5928"/>
    <n v="240"/>
    <n v="5567"/>
    <n v="13"/>
    <n v="2"/>
    <x v="3"/>
    <s v="NO"/>
    <x v="0"/>
    <s v="Venta Mala"/>
  </r>
  <r>
    <n v="1600860"/>
    <x v="754"/>
    <s v="Monica Federle"/>
    <s v="834 Bourke St,Waterloo"/>
    <s v="Sydney"/>
    <s v="NSW"/>
    <x v="3"/>
    <x v="13"/>
    <s v="No especificado"/>
    <s v="Iluminadores fluorescentes Artisan Hi-Liter EverBold Pen Style, 4/Paquete"/>
    <x v="1"/>
    <s v="Caja mediana"/>
    <x v="0"/>
    <d v="2016-03-20T00:00:00"/>
    <n v="448"/>
    <n v="814"/>
    <n v="366"/>
    <n v="45"/>
    <n v="36630"/>
    <n v="0.03"/>
    <n v="1098.8999999999999"/>
    <n v="35531.1"/>
    <n v="312"/>
    <n v="5513"/>
    <n v="17"/>
    <n v="3"/>
    <x v="3"/>
    <s v="NO"/>
    <x v="0"/>
    <s v="Venta Mala"/>
  </r>
  <r>
    <n v="1600860"/>
    <x v="327"/>
    <s v="Jelar Gacuratha"/>
    <s v="2a/285A Crown St,Surry Hills"/>
    <s v="Sydney"/>
    <s v="NSW"/>
    <x v="2"/>
    <x v="3"/>
    <s v="No especificado"/>
    <s v="Etiquetas autoadhesivas para encuadernación con anillas"/>
    <x v="1"/>
    <s v="Paquete pequeño"/>
    <x v="0"/>
    <d v="2015-09-06T00:00:00"/>
    <n v="218"/>
    <n v="352"/>
    <n v="134"/>
    <n v="21"/>
    <n v="7392"/>
    <n v="0.01"/>
    <n v="73.92"/>
    <n v="7318.08"/>
    <n v="683"/>
    <n v="7418"/>
    <n v="4"/>
    <n v="9"/>
    <x v="1"/>
    <s v="NO"/>
    <x v="0"/>
    <s v="Venta Mala"/>
  </r>
  <r>
    <n v="1601225"/>
    <x v="428"/>
    <s v="Kelly Williams"/>
    <s v="499-501 Lygon Street,Carlton North"/>
    <s v="Melbourne"/>
    <s v="VIC"/>
    <x v="1"/>
    <x v="8"/>
    <s v="Crítico"/>
    <s v="Postes de encuadernación"/>
    <x v="0"/>
    <s v="Caja pequeña"/>
    <x v="0"/>
    <d v="2016-08-25T00:00:00"/>
    <n v="350"/>
    <n v="574"/>
    <n v="224"/>
    <n v="25"/>
    <n v="14350"/>
    <n v="0.04"/>
    <n v="574"/>
    <n v="13776"/>
    <n v="501"/>
    <n v="23126"/>
    <n v="24"/>
    <n v="8"/>
    <x v="3"/>
    <s v="NO"/>
    <x v="1"/>
    <s v="Venta Mala"/>
  </r>
  <r>
    <n v="1601225"/>
    <x v="342"/>
    <s v="Christina Anderson"/>
    <s v="Westfield 1 Anderson St,Chatswood"/>
    <s v="Sydney"/>
    <s v="NSW"/>
    <x v="1"/>
    <x v="5"/>
    <s v="Alto"/>
    <s v="Libro de registro de mensajes de voz por cable"/>
    <x v="0"/>
    <s v="Caja pequeña"/>
    <x v="0"/>
    <d v="2016-06-14T00:00:00"/>
    <n v="290"/>
    <n v="476"/>
    <n v="186"/>
    <n v="7"/>
    <n v="3332"/>
    <n v="0.01"/>
    <n v="33.32"/>
    <n v="3298.68"/>
    <n v="88"/>
    <n v="25178"/>
    <n v="14"/>
    <n v="6"/>
    <x v="3"/>
    <s v="NO"/>
    <x v="1"/>
    <s v="Venta Mala"/>
  </r>
  <r>
    <n v="1601225"/>
    <x v="760"/>
    <s v="Vivek Grady"/>
    <s v="99 Lygon Street,East Brunswick"/>
    <s v="Melbourne"/>
    <s v="VIC"/>
    <x v="1"/>
    <x v="2"/>
    <s v="Crítico"/>
    <s v="Rotuladores fluorescentes artesanales de estilo de escritorio de alto litro"/>
    <x v="0"/>
    <s v="Caja pequeña"/>
    <x v="0"/>
    <d v="2016-08-22T00:00:00"/>
    <n v="176"/>
    <n v="338"/>
    <n v="162"/>
    <n v="19"/>
    <n v="6422"/>
    <n v="0"/>
    <n v="0"/>
    <n v="6422"/>
    <n v="85"/>
    <n v="4903"/>
    <n v="18"/>
    <n v="8"/>
    <x v="3"/>
    <s v="NO"/>
    <x v="1"/>
    <s v="Venta Mala"/>
  </r>
  <r>
    <n v="1601225"/>
    <x v="528"/>
    <s v="Cyma Kinney"/>
    <s v="Sydney Fish Market, Bank Street, Sydney"/>
    <s v="Sydney"/>
    <s v="NSW"/>
    <x v="2"/>
    <x v="3"/>
    <s v="Bajo"/>
    <s v="Lápices de colores DrawIt"/>
    <x v="0"/>
    <s v="Caja pequeña"/>
    <x v="0"/>
    <d v="2016-03-28T00:00:00"/>
    <n v="437"/>
    <n v="911"/>
    <n v="474"/>
    <n v="8"/>
    <n v="7288"/>
    <n v="0.09"/>
    <n v="655.92"/>
    <n v="6632.08"/>
    <n v="225"/>
    <n v="14976"/>
    <n v="26"/>
    <n v="3"/>
    <x v="3"/>
    <s v="NO"/>
    <x v="0"/>
    <s v="Venta Mala"/>
  </r>
  <r>
    <n v="1601591"/>
    <x v="735"/>
    <s v="Shaun Weien"/>
    <s v="310 Wattle St,Ultimo"/>
    <s v="Sydney"/>
    <s v="NSW"/>
    <x v="1"/>
    <x v="6"/>
    <s v="Crítico"/>
    <s v="Iluminador fluorescente Artisan Hi-Liter Comfort Grip, tinta amarilla"/>
    <x v="1"/>
    <s v="Caja mediana"/>
    <x v="0"/>
    <d v="2016-05-07T00:00:00"/>
    <n v="192"/>
    <n v="326"/>
    <n v="134"/>
    <n v="3"/>
    <n v="978"/>
    <n v="0.01"/>
    <n v="9.7799999999999994"/>
    <n v="968.22"/>
    <n v="186"/>
    <n v="7118"/>
    <n v="5"/>
    <n v="5"/>
    <x v="3"/>
    <s v="NO"/>
    <x v="0"/>
    <s v="Venta Mala"/>
  </r>
  <r>
    <n v="1601591"/>
    <x v="681"/>
    <s v="Maria Bertelson"/>
    <s v="188 Pitt Street,Sydney"/>
    <s v="Sydney"/>
    <s v="NSW"/>
    <x v="1"/>
    <x v="0"/>
    <s v="No especificado"/>
    <s v="Iluminadores artesanales de alto litro a prueba de manchas"/>
    <x v="0"/>
    <s v="Caja pequeña"/>
    <x v="0"/>
    <d v="2015-09-30T00:00:00"/>
    <n v="298"/>
    <n v="584"/>
    <n v="286"/>
    <n v="6"/>
    <n v="3504"/>
    <n v="0.08"/>
    <n v="280.32"/>
    <n v="3223.68"/>
    <n v="83"/>
    <n v="4364"/>
    <n v="28"/>
    <n v="9"/>
    <x v="1"/>
    <s v="NO"/>
    <x v="0"/>
    <s v="Venta Mala"/>
  </r>
  <r>
    <n v="1601591"/>
    <x v="712"/>
    <s v="Arthur Prichep"/>
    <s v="Sydney Fish Market, Bank Street, Sydney"/>
    <s v="Sydney"/>
    <s v="NSW"/>
    <x v="1"/>
    <x v="3"/>
    <s v="Bajo"/>
    <s v="Carpetas colgantes artesanales"/>
    <x v="0"/>
    <s v="Paquete pequeño"/>
    <x v="0"/>
    <d v="2016-06-17T00:00:00"/>
    <n v="365"/>
    <n v="598"/>
    <n v="233"/>
    <n v="25"/>
    <n v="14950"/>
    <n v="0.01"/>
    <n v="149.5"/>
    <n v="14800.5"/>
    <n v="149"/>
    <n v="23154"/>
    <n v="15"/>
    <n v="6"/>
    <x v="3"/>
    <s v="NO"/>
    <x v="0"/>
    <s v="Venta Mala"/>
  </r>
  <r>
    <n v="1601591"/>
    <x v="624"/>
    <s v="Cindy Stewart"/>
    <s v="1/173-179 Bronte Rd,Waverley"/>
    <s v="Sydney"/>
    <s v="NSW"/>
    <x v="1"/>
    <x v="9"/>
    <s v="Bajo"/>
    <s v="Carpeta EZD artesanal de alta resistencia con anillos de bloqueo"/>
    <x v="0"/>
    <s v="Caja pequeña"/>
    <x v="0"/>
    <d v="2016-05-11T00:00:00"/>
    <n v="352"/>
    <n v="558"/>
    <n v="206"/>
    <n v="34"/>
    <n v="18972"/>
    <n v="0.06"/>
    <n v="1138.32"/>
    <n v="17833.68"/>
    <n v="299"/>
    <n v="7118"/>
    <n v="9"/>
    <n v="5"/>
    <x v="3"/>
    <s v="NO"/>
    <x v="0"/>
    <s v="Venta Mala"/>
  </r>
  <r>
    <n v="1601956"/>
    <x v="528"/>
    <s v="Cyma Kinney"/>
    <s v="Sydney Fish Market, Bank Street, Sydney"/>
    <s v="Sydney"/>
    <s v="NSW"/>
    <x v="1"/>
    <x v="3"/>
    <s v="Medio"/>
    <s v="Bandas elásticas embolsadas"/>
    <x v="0"/>
    <s v="Caja pequeña"/>
    <x v="0"/>
    <d v="2016-03-28T00:00:00"/>
    <n v="24"/>
    <n v="126"/>
    <n v="102"/>
    <n v="46"/>
    <n v="5796"/>
    <n v="0.02"/>
    <n v="115.92"/>
    <n v="5680.08"/>
    <n v="70"/>
    <n v="2205"/>
    <n v="26"/>
    <n v="3"/>
    <x v="3"/>
    <s v="NO"/>
    <x v="0"/>
    <s v="Venta Mala"/>
  </r>
  <r>
    <n v="1601956"/>
    <x v="736"/>
    <s v="Sheri Gordon"/>
    <s v="152 Bunnerong Road,Eastgardens"/>
    <s v="Sydney"/>
    <s v="NSW"/>
    <x v="2"/>
    <x v="0"/>
    <s v="Bajo"/>
    <s v="Tijeras rectas Apex"/>
    <x v="1"/>
    <s v="Caja pequeña"/>
    <x v="0"/>
    <d v="2016-11-04T00:00:00"/>
    <n v="519"/>
    <n v="1298"/>
    <n v="779"/>
    <n v="37"/>
    <n v="48026"/>
    <n v="0.03"/>
    <n v="1440.78"/>
    <n v="46585.22"/>
    <n v="314"/>
    <n v="21136"/>
    <n v="3"/>
    <n v="11"/>
    <x v="3"/>
    <s v="NO"/>
    <x v="0"/>
    <s v="Venta Mala"/>
  </r>
  <r>
    <n v="1601956"/>
    <x v="379"/>
    <s v="Justin Knight"/>
    <s v="Macquarie Centre Cnr Herring Road &amp; Waterloo Road,Macquarie Park"/>
    <s v="Sydney"/>
    <s v="NSW"/>
    <x v="3"/>
    <x v="5"/>
    <s v="Alto"/>
    <s v="Carpetas económicas"/>
    <x v="0"/>
    <s v="Bolsa de envoltura"/>
    <x v="0"/>
    <d v="2013-08-23T00:00:00"/>
    <n v="133"/>
    <n v="208"/>
    <n v="75"/>
    <n v="50"/>
    <n v="10400"/>
    <n v="0.09"/>
    <n v="936"/>
    <n v="9464"/>
    <n v="149"/>
    <n v="3456"/>
    <n v="14"/>
    <n v="8"/>
    <x v="2"/>
    <s v="NO"/>
    <x v="1"/>
    <s v="Venta Mala"/>
  </r>
  <r>
    <n v="1602686"/>
    <x v="804"/>
    <s v="Sung Shariari"/>
    <s v="6/15 Cross Street,Double Bay"/>
    <s v="Sydney"/>
    <s v="NSW"/>
    <x v="1"/>
    <x v="9"/>
    <s v="Medio"/>
    <s v="Tiras organizadoras 3Max"/>
    <x v="0"/>
    <s v="Paquete pequeño"/>
    <x v="0"/>
    <d v="2016-03-30T00:00:00"/>
    <n v="340"/>
    <n v="540"/>
    <n v="200"/>
    <n v="3"/>
    <n v="1620"/>
    <n v="0.03"/>
    <n v="48.6"/>
    <n v="1571.4"/>
    <n v="778"/>
    <n v="25177"/>
    <n v="28"/>
    <n v="3"/>
    <x v="3"/>
    <s v="NO"/>
    <x v="0"/>
    <s v="Venta Mala"/>
  </r>
  <r>
    <n v="1602686"/>
    <x v="367"/>
    <s v="Becky Pak"/>
    <s v="79 Elliott St,Balmain"/>
    <s v="Sydney"/>
    <s v="NSW"/>
    <x v="1"/>
    <x v="6"/>
    <s v="Medio"/>
    <s v="Lápices de colores DrawIt, juego de 48 colores"/>
    <x v="1"/>
    <s v="Caja grande"/>
    <x v="0"/>
    <d v="2016-11-27T00:00:00"/>
    <n v="2156"/>
    <n v="3655"/>
    <n v="1499"/>
    <n v="41"/>
    <n v="149855"/>
    <n v="7.0000000000000007E-2"/>
    <n v="10489.85"/>
    <n v="139365.15"/>
    <n v="1389"/>
    <n v="8246"/>
    <n v="22"/>
    <n v="11"/>
    <x v="3"/>
    <s v="SI"/>
    <x v="0"/>
    <s v="Venta Mala"/>
  </r>
  <r>
    <n v="1602686"/>
    <x v="650"/>
    <s v="Muria Zettner"/>
    <s v="523 King St,Newtown"/>
    <s v="Sydney"/>
    <s v="NSW"/>
    <x v="1"/>
    <x v="6"/>
    <s v="Alto"/>
    <s v="Chinchetas OIC"/>
    <x v="0"/>
    <s v="Bolsa de envoltura"/>
    <x v="0"/>
    <d v="2016-12-25T00:00:00"/>
    <n v="71"/>
    <n v="114"/>
    <n v="43"/>
    <n v="42"/>
    <n v="4788"/>
    <n v="0.01"/>
    <n v="47.88"/>
    <n v="4740.12"/>
    <n v="70"/>
    <n v="2245"/>
    <n v="23"/>
    <n v="12"/>
    <x v="3"/>
    <s v="NO"/>
    <x v="0"/>
    <s v="Venta Mala"/>
  </r>
  <r>
    <n v="1602717"/>
    <x v="748"/>
    <s v="Quincy Jones"/>
    <s v="Shop 3/144 Waterloo Road,Greenacre"/>
    <s v="Sydney"/>
    <s v="NSW"/>
    <x v="2"/>
    <x v="7"/>
    <s v="Medio"/>
    <s v="OCColor Voltear"/>
    <x v="0"/>
    <s v="Caja pequeña"/>
    <x v="0"/>
    <d v="2016-05-08T00:00:00"/>
    <n v="476"/>
    <n v="328"/>
    <n v="147"/>
    <n v="32"/>
    <n v="10496"/>
    <n v="0.02"/>
    <n v="209.92000000000002"/>
    <n v="10286.08"/>
    <n v="88"/>
    <n v="2145"/>
    <n v="8"/>
    <n v="5"/>
    <x v="3"/>
    <s v="NO"/>
    <x v="1"/>
    <s v="Venta Mala"/>
  </r>
  <r>
    <n v="1603417"/>
    <x v="624"/>
    <s v="Cindy Stewart"/>
    <s v="1/173-179 Bronte Rd,Waverley"/>
    <s v="Sydney"/>
    <s v="NSW"/>
    <x v="2"/>
    <x v="9"/>
    <s v="Alto"/>
    <s v="Etiquetas Pinder de datos máx. de 29 capacidades"/>
    <x v="1"/>
    <s v="Caja grande"/>
    <x v="0"/>
    <d v="2016-05-11T00:00:00"/>
    <n v="218"/>
    <n v="352"/>
    <n v="134"/>
    <n v="6"/>
    <n v="2112"/>
    <n v="7.0000000000000007E-2"/>
    <n v="147.84"/>
    <n v="1964.16"/>
    <n v="683"/>
    <n v="81008"/>
    <n v="9"/>
    <n v="5"/>
    <x v="3"/>
    <s v="NO"/>
    <x v="0"/>
    <s v="Buena Venta"/>
  </r>
  <r>
    <n v="1603417"/>
    <x v="99"/>
    <s v="Arianne Irving"/>
    <s v="8 Rankins Lane ,Melbourne"/>
    <s v="Melbourne"/>
    <s v="VIC"/>
    <x v="3"/>
    <x v="2"/>
    <s v="Medio"/>
    <s v="Lápices de colores DrawIt, juego de 48 colores"/>
    <x v="1"/>
    <s v="Caja pequeña"/>
    <x v="0"/>
    <d v="2015-06-27T00:00:00"/>
    <n v="2156"/>
    <n v="3655"/>
    <n v="1499"/>
    <n v="22"/>
    <n v="80410"/>
    <n v="0.02"/>
    <n v="1608.2"/>
    <n v="78801.8"/>
    <n v="1389"/>
    <n v="87483"/>
    <n v="27"/>
    <n v="6"/>
    <x v="1"/>
    <s v="NO"/>
    <x v="0"/>
    <s v="Buena Venta"/>
  </r>
  <r>
    <n v="1603417"/>
    <x v="624"/>
    <s v="Cindy Stewart"/>
    <s v="1/173-179 Bronte Rd,Waverley"/>
    <s v="Sydney"/>
    <s v="NSW"/>
    <x v="1"/>
    <x v="9"/>
    <s v="No especificado"/>
    <s v="Estanterías de carpeta de datos maxi de 24 capacidad, Pearl"/>
    <x v="0"/>
    <s v="Caja pequeña"/>
    <x v="0"/>
    <d v="2016-05-11T00:00:00"/>
    <n v="8422"/>
    <n v="21055"/>
    <n v="12633"/>
    <n v="18"/>
    <n v="378990"/>
    <n v="0.06"/>
    <n v="22739.399999999998"/>
    <n v="356250.6"/>
    <n v="999"/>
    <n v="81008"/>
    <n v="9"/>
    <n v="5"/>
    <x v="3"/>
    <s v="SI"/>
    <x v="1"/>
    <s v="Venta Mala"/>
  </r>
  <r>
    <n v="1603417"/>
    <x v="353"/>
    <s v="Matt Collister"/>
    <s v="99 Glebe Point Rd,Glebe"/>
    <s v="Sydney"/>
    <s v="NSW"/>
    <x v="3"/>
    <x v="1"/>
    <s v="Bajo"/>
    <s v="Cubos de Memo Alto"/>
    <x v="0"/>
    <s v="Bolsa de envoltura"/>
    <x v="1"/>
    <d v="2016-01-01T00:00:00"/>
    <n v="332"/>
    <n v="518"/>
    <n v="186"/>
    <n v="43"/>
    <n v="22274"/>
    <n v="0.01"/>
    <n v="222.74"/>
    <n v="22051.26"/>
    <n v="204"/>
    <n v="22926"/>
    <n v="31"/>
    <n v="12"/>
    <x v="1"/>
    <s v="NO"/>
    <x v="0"/>
    <s v="Venta Mala"/>
  </r>
  <r>
    <n v="1603782"/>
    <x v="582"/>
    <s v="Emily Grady"/>
    <s v="359 Crown Street,Surry Hills"/>
    <s v="Sydney"/>
    <s v="NSW"/>
    <x v="2"/>
    <x v="3"/>
    <s v="Bajo"/>
    <s v="Etiquetas autoadhesivas para encuadernación con anillas"/>
    <x v="0"/>
    <s v="Paquete pequeño"/>
    <x v="0"/>
    <d v="2016-05-30T00:00:00"/>
    <n v="218"/>
    <n v="352"/>
    <n v="134"/>
    <n v="35"/>
    <n v="12320"/>
    <n v="0.05"/>
    <n v="616"/>
    <n v="11704"/>
    <n v="683"/>
    <n v="14876"/>
    <n v="30"/>
    <n v="5"/>
    <x v="3"/>
    <s v="NO"/>
    <x v="1"/>
    <s v="Venta Mala"/>
  </r>
  <r>
    <n v="1603782"/>
    <x v="674"/>
    <s v="Michael Oakman"/>
    <s v="8 Rankins Lane ,Melbourne"/>
    <s v="Melbourne"/>
    <s v="VIC"/>
    <x v="1"/>
    <x v="2"/>
    <s v="Crítico"/>
    <s v="Juego de lápices de dibujo Pizazz"/>
    <x v="0"/>
    <s v="Paquete pequeño"/>
    <x v="0"/>
    <d v="2015-09-30T00:00:00"/>
    <n v="153"/>
    <n v="278"/>
    <n v="125"/>
    <n v="45"/>
    <n v="12510"/>
    <n v="0.05"/>
    <n v="625.5"/>
    <n v="11884.5"/>
    <n v="234"/>
    <n v="15499"/>
    <n v="29"/>
    <n v="9"/>
    <x v="1"/>
    <s v="NO"/>
    <x v="1"/>
    <s v="Venta Mala"/>
  </r>
  <r>
    <n v="1603782"/>
    <x v="680"/>
    <s v="Astrea Jones"/>
    <s v="2a/285A Crown St,Surry Hills"/>
    <s v="Sydney"/>
    <s v="NSW"/>
    <x v="2"/>
    <x v="3"/>
    <s v="Alto"/>
    <s v="Teclado de acceso TechSavi"/>
    <x v="0"/>
    <s v="Caja pequeña"/>
    <x v="0"/>
    <d v="2016-07-04T00:00:00"/>
    <n v="1007"/>
    <n v="1598"/>
    <n v="591"/>
    <n v="50"/>
    <n v="79900"/>
    <n v="7.0000000000000007E-2"/>
    <n v="5593.0000000000009"/>
    <n v="74307"/>
    <n v="400"/>
    <n v="42505"/>
    <n v="2"/>
    <n v="7"/>
    <x v="3"/>
    <s v="NO"/>
    <x v="1"/>
    <s v="Venta Mala"/>
  </r>
  <r>
    <n v="1603782"/>
    <x v="125"/>
    <s v="Roy Collins"/>
    <s v="Westfield Sydney,Sydney"/>
    <s v="Sydney"/>
    <s v="NSW"/>
    <x v="3"/>
    <x v="1"/>
    <s v="Medio"/>
    <s v="Sobres estándar de Smiths"/>
    <x v="1"/>
    <s v="Caja pequeña"/>
    <x v="0"/>
    <d v="2016-05-12T00:00:00"/>
    <n v="352"/>
    <n v="568"/>
    <n v="216"/>
    <n v="29"/>
    <n v="16472"/>
    <n v="0.09"/>
    <n v="1482.48"/>
    <n v="14989.52"/>
    <n v="139"/>
    <n v="18292"/>
    <n v="10"/>
    <n v="5"/>
    <x v="3"/>
    <s v="NO"/>
    <x v="0"/>
    <s v="Venta Mala"/>
  </r>
  <r>
    <n v="1603782"/>
    <x v="40"/>
    <s v="Tamara Willingham"/>
    <s v="Sydney Fish Market, Bank Street, Sydney"/>
    <s v="Sydney"/>
    <s v="NSW"/>
    <x v="1"/>
    <x v="3"/>
    <s v="Crítico"/>
    <s v="Juego de lápices de color PastelOcean"/>
    <x v="0"/>
    <s v="Caja pequeña"/>
    <x v="0"/>
    <d v="2016-01-19T00:00:00"/>
    <n v="1111"/>
    <n v="1984"/>
    <n v="873"/>
    <n v="25"/>
    <n v="49600"/>
    <n v="7.0000000000000007E-2"/>
    <n v="3472.0000000000005"/>
    <n v="46128"/>
    <n v="410"/>
    <n v="18955"/>
    <n v="19"/>
    <n v="1"/>
    <x v="3"/>
    <s v="NO"/>
    <x v="0"/>
    <s v="Venta Mala"/>
  </r>
  <r>
    <n v="1604147"/>
    <x v="616"/>
    <s v="Alejandro Ballentine"/>
    <s v="412 Brunswick St,Fitzroy"/>
    <s v="Melbourne"/>
    <s v="VIC"/>
    <x v="2"/>
    <x v="2"/>
    <s v="Alto"/>
    <s v="Lengüetas de plástico reposicionables imprimibles artesanalmente"/>
    <x v="0"/>
    <s v="Bolsa de envoltura"/>
    <x v="0"/>
    <d v="2016-02-13T00:00:00"/>
    <n v="533"/>
    <n v="860"/>
    <n v="327"/>
    <n v="37"/>
    <n v="31820"/>
    <n v="0.01"/>
    <n v="318.2"/>
    <n v="31501.8"/>
    <n v="619"/>
    <n v="4369"/>
    <n v="12"/>
    <n v="2"/>
    <x v="3"/>
    <s v="NO"/>
    <x v="1"/>
    <s v="Venta Mala"/>
  </r>
  <r>
    <n v="1604513"/>
    <x v="686"/>
    <s v="John Lee"/>
    <s v="180 High Street,Windsor"/>
    <s v="Melbourne"/>
    <s v="VIC"/>
    <x v="0"/>
    <x v="2"/>
    <s v="No especificado"/>
    <s v="Etiquetas autoadhesivas para encuadernación con anillas"/>
    <x v="0"/>
    <s v="Bolsa de envoltura"/>
    <x v="0"/>
    <d v="2016-05-14T00:00:00"/>
    <n v="218"/>
    <n v="352"/>
    <n v="134"/>
    <n v="49"/>
    <n v="17248"/>
    <n v="7.0000000000000007E-2"/>
    <n v="1207.3600000000001"/>
    <n v="16040.64"/>
    <n v="683"/>
    <n v="14876"/>
    <n v="12"/>
    <n v="5"/>
    <x v="3"/>
    <s v="NO"/>
    <x v="0"/>
    <s v="Venta Mala"/>
  </r>
  <r>
    <n v="1604513"/>
    <x v="686"/>
    <s v="John Lee"/>
    <s v="180 High Street,Windsor"/>
    <s v="Melbourne"/>
    <s v="VIC"/>
    <x v="2"/>
    <x v="2"/>
    <s v="Alto"/>
    <s v="Etiquetas autoadhesivas para encuadernación con anillas"/>
    <x v="0"/>
    <s v="Bolsa de envoltura"/>
    <x v="1"/>
    <d v="2016-05-14T00:00:00"/>
    <n v="218"/>
    <n v="352"/>
    <n v="134"/>
    <n v="37"/>
    <n v="13024"/>
    <n v="0.01"/>
    <n v="130.24"/>
    <n v="12893.76"/>
    <n v="683"/>
    <n v="14876"/>
    <n v="12"/>
    <n v="5"/>
    <x v="3"/>
    <s v="NO"/>
    <x v="0"/>
    <s v="Venta Mala"/>
  </r>
  <r>
    <n v="1604513"/>
    <x v="686"/>
    <s v="John Lee"/>
    <s v="180 High Street,Windsor"/>
    <s v="Melbourne"/>
    <s v="VIC"/>
    <x v="0"/>
    <x v="2"/>
    <s v="Crítico"/>
    <s v="Etiquetas autoadhesivas para encuadernación con anillas"/>
    <x v="0"/>
    <s v="Bolsa de envoltura"/>
    <x v="0"/>
    <d v="2016-05-14T00:00:00"/>
    <n v="218"/>
    <n v="352"/>
    <n v="134"/>
    <n v="34"/>
    <n v="11968"/>
    <n v="0.03"/>
    <n v="359.03999999999996"/>
    <n v="11608.96"/>
    <n v="683"/>
    <n v="14876"/>
    <n v="12"/>
    <n v="5"/>
    <x v="3"/>
    <s v="NO"/>
    <x v="0"/>
    <s v="Venta Mala"/>
  </r>
  <r>
    <n v="1604513"/>
    <x v="132"/>
    <s v="Grant Carroll"/>
    <s v="10 O'Connell St,Sydney"/>
    <s v="Sydney"/>
    <s v="NSW"/>
    <x v="2"/>
    <x v="6"/>
    <s v="Medio"/>
    <s v="Tijeras rectas Apex"/>
    <x v="0"/>
    <s v="Bolsa de envoltura"/>
    <x v="1"/>
    <d v="2013-05-20T00:00:00"/>
    <n v="519"/>
    <n v="1298"/>
    <n v="779"/>
    <n v="46"/>
    <n v="59708"/>
    <n v="0.01"/>
    <n v="597.08000000000004"/>
    <n v="59110.92"/>
    <n v="314"/>
    <n v="25324"/>
    <n v="19"/>
    <n v="5"/>
    <x v="2"/>
    <s v="NO"/>
    <x v="0"/>
    <s v="Venta Mala"/>
  </r>
  <r>
    <n v="1604513"/>
    <x v="74"/>
    <s v="Scott Cohen"/>
    <s v="240-242 Johnston Street,Fitzroy"/>
    <s v="Melbourne"/>
    <s v="VIC"/>
    <x v="0"/>
    <x v="2"/>
    <s v="Bajo"/>
    <s v="Smiths Bulldog Clip"/>
    <x v="0"/>
    <s v="Caja pequeña"/>
    <x v="0"/>
    <d v="2013-06-17T00:00:00"/>
    <n v="231"/>
    <n v="378"/>
    <n v="147"/>
    <n v="8"/>
    <n v="3024"/>
    <n v="0"/>
    <n v="0"/>
    <n v="3024"/>
    <n v="71"/>
    <n v="12855"/>
    <n v="15"/>
    <n v="6"/>
    <x v="2"/>
    <s v="NO"/>
    <x v="1"/>
    <s v="Venta Mala"/>
  </r>
  <r>
    <n v="1604513"/>
    <x v="686"/>
    <s v="John Lee"/>
    <s v="150 High Street,Windsor"/>
    <s v="Melbourne"/>
    <s v="VIC"/>
    <x v="1"/>
    <x v="2"/>
    <s v="No especificado"/>
    <s v="Etiquetas autoadhesivas para encuadernación con anillas"/>
    <x v="0"/>
    <s v="Caja pequeña"/>
    <x v="0"/>
    <d v="2016-05-14T00:00:00"/>
    <n v="218"/>
    <n v="352"/>
    <n v="134"/>
    <n v="33"/>
    <n v="11616"/>
    <n v="0.08"/>
    <n v="929.28"/>
    <n v="10686.72"/>
    <n v="683"/>
    <n v="14876"/>
    <n v="12"/>
    <n v="5"/>
    <x v="3"/>
    <s v="NO"/>
    <x v="0"/>
    <s v="Venta Mala"/>
  </r>
  <r>
    <n v="1604513"/>
    <x v="686"/>
    <s v="John Lee"/>
    <s v="180 High Street,Windsor"/>
    <s v="Melbourne"/>
    <s v="VIC"/>
    <x v="0"/>
    <x v="2"/>
    <s v="No especificado"/>
    <s v="Etiquetas autoadhesivas removibles"/>
    <x v="0"/>
    <s v="Caja pequeña"/>
    <x v="0"/>
    <d v="2016-05-14T00:00:00"/>
    <n v="198"/>
    <n v="315"/>
    <n v="117"/>
    <n v="21"/>
    <n v="6615"/>
    <n v="0"/>
    <n v="0"/>
    <n v="6615"/>
    <n v="49"/>
    <n v="14876"/>
    <n v="12"/>
    <n v="5"/>
    <x v="3"/>
    <s v="NO"/>
    <x v="0"/>
    <s v="Venta Mala"/>
  </r>
  <r>
    <n v="1604513"/>
    <x v="686"/>
    <s v="John Lee"/>
    <s v="180 High Street,Windsor"/>
    <s v="Melbourne"/>
    <s v="VIC"/>
    <x v="0"/>
    <x v="2"/>
    <s v="No especificado"/>
    <s v="Etiquetas autoadhesivas para encuadernación con anillas"/>
    <x v="0"/>
    <s v="Caja pequeña"/>
    <x v="0"/>
    <d v="2016-05-14T00:00:00"/>
    <n v="218"/>
    <n v="352"/>
    <n v="134"/>
    <n v="25"/>
    <n v="8800"/>
    <n v="0.01"/>
    <n v="88"/>
    <n v="8712"/>
    <n v="683"/>
    <n v="14876"/>
    <n v="12"/>
    <n v="5"/>
    <x v="3"/>
    <s v="NO"/>
    <x v="0"/>
    <s v="Venta Mala"/>
  </r>
  <r>
    <n v="1604513"/>
    <x v="688"/>
    <s v="Alan Barnes"/>
    <s v="99 Glebe Point Rd,Glebe"/>
    <s v="Sydney"/>
    <s v="NSW"/>
    <x v="3"/>
    <x v="1"/>
    <s v="No especificado"/>
    <s v="12 lápices cortos de colores"/>
    <x v="1"/>
    <s v="Caja mediana"/>
    <x v="0"/>
    <d v="2016-11-15T00:00:00"/>
    <n v="109"/>
    <n v="260"/>
    <n v="151"/>
    <n v="45"/>
    <n v="11700"/>
    <n v="0.03"/>
    <n v="351"/>
    <n v="11349"/>
    <n v="240"/>
    <n v="2843"/>
    <n v="14"/>
    <n v="11"/>
    <x v="3"/>
    <s v="NO"/>
    <x v="0"/>
    <s v="Venta Mala"/>
  </r>
  <r>
    <n v="1604513"/>
    <x v="766"/>
    <s v="Shahid Shariari"/>
    <s v="3/219 Canley Vale Road,Canley Heights"/>
    <s v="Sydney"/>
    <s v="NSW"/>
    <x v="1"/>
    <x v="4"/>
    <s v="Alto"/>
    <s v="Teclado de acceso TechSavi"/>
    <x v="0"/>
    <s v="Caja pequeña"/>
    <x v="0"/>
    <d v="2016-11-04T00:00:00"/>
    <n v="1007"/>
    <n v="1598"/>
    <n v="591"/>
    <n v="2"/>
    <n v="3196"/>
    <n v="0.08"/>
    <n v="255.68"/>
    <n v="2940.32"/>
    <n v="400"/>
    <n v="11159"/>
    <n v="2"/>
    <n v="11"/>
    <x v="3"/>
    <s v="NO"/>
    <x v="1"/>
    <s v="Venta Mala"/>
  </r>
  <r>
    <n v="1604878"/>
    <x v="346"/>
    <s v="Pete Armstrong"/>
    <s v="506 Swan Street,Richmond"/>
    <s v="Melbourne"/>
    <s v="VIC"/>
    <x v="2"/>
    <x v="2"/>
    <s v="Bajo"/>
    <s v="Etiquetas Artisan 479"/>
    <x v="0"/>
    <s v="Caja pequeña"/>
    <x v="0"/>
    <d v="2016-02-16T00:00:00"/>
    <n v="159"/>
    <n v="261"/>
    <n v="102"/>
    <n v="8"/>
    <n v="2088"/>
    <n v="0.09"/>
    <n v="187.92"/>
    <n v="1900.08"/>
    <n v="50"/>
    <n v="4626"/>
    <n v="13"/>
    <n v="2"/>
    <x v="3"/>
    <s v="NO"/>
    <x v="0"/>
    <s v="Venta Mala"/>
  </r>
  <r>
    <n v="1604878"/>
    <x v="346"/>
    <s v="Pete Armstrong"/>
    <s v="506 Swan Street,Richmond"/>
    <s v="Melbourne"/>
    <s v="VIC"/>
    <x v="2"/>
    <x v="2"/>
    <s v="Medio"/>
    <s v="Sobres de entreoficina de colores Smiths"/>
    <x v="1"/>
    <s v="Caja pequeña"/>
    <x v="0"/>
    <d v="2016-02-16T00:00:00"/>
    <n v="1983"/>
    <n v="3098"/>
    <n v="1115"/>
    <n v="12"/>
    <n v="37176"/>
    <n v="0"/>
    <n v="0"/>
    <n v="37176"/>
    <n v="1951"/>
    <n v="125946"/>
    <n v="13"/>
    <n v="2"/>
    <x v="3"/>
    <s v="NO"/>
    <x v="0"/>
    <s v="Buena Venta"/>
  </r>
  <r>
    <n v="1604878"/>
    <x v="699"/>
    <s v="Patrick Gardner"/>
    <s v="224A Gertrude St,Fitzroy"/>
    <s v="Melbourne"/>
    <s v="VIC"/>
    <x v="3"/>
    <x v="2"/>
    <s v="Alto"/>
    <s v="Carpetas Angle-D con anillos de bloqueo, portaetiquetas"/>
    <x v="1"/>
    <s v="Caja mediana"/>
    <x v="1"/>
    <d v="2016-02-02T00:00:00"/>
    <n v="453"/>
    <n v="730"/>
    <n v="277"/>
    <n v="7"/>
    <n v="5110"/>
    <n v="0.03"/>
    <n v="153.29999999999998"/>
    <n v="4956.7"/>
    <n v="772"/>
    <n v="22857"/>
    <n v="1"/>
    <n v="2"/>
    <x v="3"/>
    <s v="NO"/>
    <x v="0"/>
    <s v="Venta Mala"/>
  </r>
  <r>
    <n v="1605243"/>
    <x v="793"/>
    <s v="George Ashbrook"/>
    <s v="506 Swan Street,Richmond"/>
    <s v="Melbourne"/>
    <s v="VIC"/>
    <x v="1"/>
    <x v="2"/>
    <s v="Crítico"/>
    <s v="Carpetas económicas"/>
    <x v="0"/>
    <s v="Paquete pequeño"/>
    <x v="0"/>
    <d v="2016-05-16T00:00:00"/>
    <n v="133"/>
    <n v="208"/>
    <n v="75"/>
    <n v="35"/>
    <n v="7280"/>
    <n v="0.02"/>
    <n v="145.6"/>
    <n v="7134.4"/>
    <n v="149"/>
    <n v="8646"/>
    <n v="14"/>
    <n v="5"/>
    <x v="3"/>
    <s v="NO"/>
    <x v="0"/>
    <s v="Venta Mala"/>
  </r>
  <r>
    <n v="1605243"/>
    <x v="748"/>
    <s v="Michelle Moray"/>
    <s v="310 Wattle St,Ultimo"/>
    <s v="Sydney"/>
    <s v="NSW"/>
    <x v="3"/>
    <x v="6"/>
    <s v="No especificado"/>
    <s v="Carpetas económicas"/>
    <x v="0"/>
    <s v="Bolsa de envoltura"/>
    <x v="0"/>
    <d v="2016-05-12T00:00:00"/>
    <n v="133"/>
    <n v="208"/>
    <n v="75"/>
    <n v="39"/>
    <n v="8112"/>
    <n v="0.08"/>
    <n v="648.96"/>
    <n v="7463.04"/>
    <n v="149"/>
    <n v="8646"/>
    <n v="8"/>
    <n v="5"/>
    <x v="3"/>
    <s v="NO"/>
    <x v="0"/>
    <s v="Venta Mala"/>
  </r>
  <r>
    <n v="1605243"/>
    <x v="456"/>
    <s v="Lisa Hazard"/>
    <s v="Cnr Williams Road &amp; Lechlade Ave,South Yarra"/>
    <s v="Melbourne"/>
    <s v="VIC"/>
    <x v="2"/>
    <x v="8"/>
    <s v="Bajo"/>
    <s v="Etiquetas Artisan 487"/>
    <x v="0"/>
    <s v="Bolsa de envoltura"/>
    <x v="0"/>
    <d v="2016-12-25T00:00:00"/>
    <n v="229"/>
    <n v="369"/>
    <n v="140"/>
    <n v="8"/>
    <n v="2952"/>
    <n v="0.05"/>
    <n v="147.6"/>
    <n v="2804.4"/>
    <n v="50"/>
    <n v="14705"/>
    <n v="24"/>
    <n v="12"/>
    <x v="3"/>
    <s v="NO"/>
    <x v="0"/>
    <s v="Venta Mala"/>
  </r>
  <r>
    <n v="1605243"/>
    <x v="346"/>
    <s v="Pete Armstrong"/>
    <s v="506 Swan Street,Richmond"/>
    <s v="Melbourne"/>
    <s v="VIC"/>
    <x v="0"/>
    <x v="2"/>
    <s v="Crítico"/>
    <s v="Lápices de colores DrawIt"/>
    <x v="0"/>
    <s v="Paquete pequeño"/>
    <x v="0"/>
    <d v="2016-02-16T00:00:00"/>
    <n v="437"/>
    <n v="911"/>
    <n v="474"/>
    <n v="28"/>
    <n v="25508"/>
    <n v="0.04"/>
    <n v="1020.32"/>
    <n v="24487.68"/>
    <n v="225"/>
    <n v="8646"/>
    <n v="13"/>
    <n v="2"/>
    <x v="3"/>
    <s v="NO"/>
    <x v="1"/>
    <s v="Venta Mala"/>
  </r>
  <r>
    <n v="1605243"/>
    <x v="507"/>
    <s v="Christopher Martinez"/>
    <s v="188 Pitt Street,Sydney"/>
    <s v="Sydney"/>
    <s v="NSW"/>
    <x v="3"/>
    <x v="0"/>
    <s v="Bajo"/>
    <s v="Tijeras rectas Apex"/>
    <x v="0"/>
    <s v="Caja pequeña"/>
    <x v="1"/>
    <d v="2016-09-28T00:00:00"/>
    <n v="519"/>
    <n v="1298"/>
    <n v="779"/>
    <n v="37"/>
    <n v="48026"/>
    <n v="0.09"/>
    <n v="4322.34"/>
    <n v="43703.66"/>
    <n v="314"/>
    <n v="49673"/>
    <n v="26"/>
    <n v="9"/>
    <x v="3"/>
    <s v="NO"/>
    <x v="0"/>
    <s v="Venta Mala"/>
  </r>
  <r>
    <n v="1605243"/>
    <x v="793"/>
    <s v="George Ashbrook"/>
    <s v="506 Swan Street,Richmond"/>
    <s v="Melbourne"/>
    <s v="VIC"/>
    <x v="3"/>
    <x v="2"/>
    <s v="Medio"/>
    <s v="Carpetas económicas"/>
    <x v="0"/>
    <s v="Caja pequeña"/>
    <x v="0"/>
    <d v="2016-05-16T00:00:00"/>
    <n v="133"/>
    <n v="208"/>
    <n v="75"/>
    <n v="19"/>
    <n v="3952"/>
    <n v="7.0000000000000007E-2"/>
    <n v="276.64000000000004"/>
    <n v="3675.36"/>
    <n v="149"/>
    <n v="8646"/>
    <n v="14"/>
    <n v="5"/>
    <x v="3"/>
    <s v="NO"/>
    <x v="0"/>
    <s v="Venta Mala"/>
  </r>
  <r>
    <n v="1605243"/>
    <x v="793"/>
    <s v="Erias Ashbrook"/>
    <s v="120 Hardware St,Melbourne"/>
    <s v="Melbourne"/>
    <s v="VIC"/>
    <x v="3"/>
    <x v="8"/>
    <s v="Medio"/>
    <s v="Carpetas económicas"/>
    <x v="1"/>
    <s v="Caja grande"/>
    <x v="0"/>
    <d v="2016-05-16T00:00:00"/>
    <n v="133"/>
    <n v="208"/>
    <n v="75"/>
    <n v="21"/>
    <n v="4368"/>
    <n v="0.05"/>
    <n v="218.4"/>
    <n v="4149.6000000000004"/>
    <n v="149"/>
    <n v="8646"/>
    <n v="14"/>
    <n v="5"/>
    <x v="3"/>
    <s v="NO"/>
    <x v="0"/>
    <s v="Venta Mala"/>
  </r>
  <r>
    <n v="1605243"/>
    <x v="793"/>
    <s v="George Ashbrook"/>
    <s v="506 Swan Street,Richmond"/>
    <s v="Melbourne"/>
    <s v="VIC"/>
    <x v="3"/>
    <x v="2"/>
    <s v="Bajo"/>
    <s v="Carpetas económicas"/>
    <x v="0"/>
    <s v="Bolsa de envoltura"/>
    <x v="0"/>
    <d v="2016-05-16T00:00:00"/>
    <n v="133"/>
    <n v="208"/>
    <n v="75"/>
    <n v="39"/>
    <n v="8112"/>
    <n v="0.01"/>
    <n v="81.12"/>
    <n v="8030.88"/>
    <n v="149"/>
    <n v="8646"/>
    <n v="14"/>
    <n v="5"/>
    <x v="3"/>
    <s v="NO"/>
    <x v="0"/>
    <s v="Venta Mala"/>
  </r>
  <r>
    <n v="1605243"/>
    <x v="697"/>
    <s v="Shaun Weien"/>
    <s v="310 Wattle St,Ultimo"/>
    <s v="Sydney"/>
    <s v="NSW"/>
    <x v="0"/>
    <x v="6"/>
    <s v="Medio"/>
    <s v="Carpetas económicas"/>
    <x v="0"/>
    <s v="Caja pequeña"/>
    <x v="0"/>
    <d v="2016-06-20T00:00:00"/>
    <n v="133"/>
    <n v="208"/>
    <n v="75"/>
    <n v="40"/>
    <n v="8320"/>
    <n v="0"/>
    <n v="0"/>
    <n v="8320"/>
    <n v="149"/>
    <n v="8646"/>
    <n v="18"/>
    <n v="6"/>
    <x v="3"/>
    <s v="NO"/>
    <x v="0"/>
    <s v="Venta Mala"/>
  </r>
  <r>
    <n v="1605243"/>
    <x v="738"/>
    <s v="Magdelene Morse"/>
    <s v="53 Riley Street,Woolloomooloo"/>
    <s v="Sydney"/>
    <s v="NSW"/>
    <x v="1"/>
    <x v="0"/>
    <s v="No especificado"/>
    <s v="Carpetas económicas"/>
    <x v="0"/>
    <s v="Caja pequeña"/>
    <x v="0"/>
    <d v="2016-03-12T00:00:00"/>
    <n v="133"/>
    <n v="208"/>
    <n v="75"/>
    <n v="39"/>
    <n v="8112"/>
    <n v="0.03"/>
    <n v="243.35999999999999"/>
    <n v="7868.64"/>
    <n v="149"/>
    <n v="8646"/>
    <n v="12"/>
    <n v="3"/>
    <x v="3"/>
    <s v="NO"/>
    <x v="0"/>
    <s v="Venta Mala"/>
  </r>
  <r>
    <n v="1605243"/>
    <x v="342"/>
    <s v="Vivek Grady"/>
    <s v="99 Lygon Street,East Brunswick"/>
    <s v="Melbourne"/>
    <s v="VIC"/>
    <x v="3"/>
    <x v="2"/>
    <s v="No especificado"/>
    <s v="Carpetas económicas"/>
    <x v="0"/>
    <s v="Bolsa de envoltura"/>
    <x v="0"/>
    <d v="2016-06-14T00:00:00"/>
    <n v="133"/>
    <n v="208"/>
    <n v="75"/>
    <n v="37"/>
    <n v="7696"/>
    <n v="0.08"/>
    <n v="615.68000000000006"/>
    <n v="7080.32"/>
    <n v="149"/>
    <n v="8646"/>
    <n v="14"/>
    <n v="6"/>
    <x v="3"/>
    <s v="NO"/>
    <x v="1"/>
    <s v="Venta Mala"/>
  </r>
  <r>
    <n v="1605243"/>
    <x v="684"/>
    <s v="Carol Triggs"/>
    <s v="644 George St,Sydney"/>
    <s v="Sydney"/>
    <s v="NSW"/>
    <x v="1"/>
    <x v="10"/>
    <s v="No especificado"/>
    <s v="Lápices de colores Pizazz"/>
    <x v="0"/>
    <s v="Bolsa de envoltura"/>
    <x v="0"/>
    <d v="2016-11-10T00:00:00"/>
    <n v="176"/>
    <n v="294"/>
    <n v="118"/>
    <n v="30"/>
    <n v="8820"/>
    <n v="0.01"/>
    <n v="88.2"/>
    <n v="8731.7999999999993"/>
    <n v="81"/>
    <n v="8830"/>
    <n v="8"/>
    <n v="11"/>
    <x v="3"/>
    <s v="NO"/>
    <x v="1"/>
    <s v="Venta Mala"/>
  </r>
  <r>
    <n v="1605243"/>
    <x v="706"/>
    <s v="Dorris Love"/>
    <s v="359 Crown Street,Surry Hills"/>
    <s v="Sydney"/>
    <s v="NSW"/>
    <x v="3"/>
    <x v="3"/>
    <s v="Alto"/>
    <s v="Carpetas económicas"/>
    <x v="1"/>
    <s v="Caja pequeña"/>
    <x v="0"/>
    <d v="2016-12-15T00:00:00"/>
    <n v="133"/>
    <n v="208"/>
    <n v="75"/>
    <n v="48"/>
    <n v="9984"/>
    <n v="0.04"/>
    <n v="399.36"/>
    <n v="9584.64"/>
    <n v="149"/>
    <n v="8646"/>
    <n v="14"/>
    <n v="12"/>
    <x v="3"/>
    <s v="NO"/>
    <x v="0"/>
    <s v="Venta Mala"/>
  </r>
  <r>
    <n v="1605243"/>
    <x v="609"/>
    <s v="Christine Phan"/>
    <s v="10 O'Connell St,Sydney"/>
    <s v="Sydney"/>
    <s v="NSW"/>
    <x v="1"/>
    <x v="6"/>
    <s v="No especificado"/>
    <s v="Carpetas de 3 anillos de uso general de Smiths"/>
    <x v="0"/>
    <s v="Caja pequeña"/>
    <x v="1"/>
    <d v="2016-09-26T00:00:00"/>
    <n v="118"/>
    <n v="188"/>
    <n v="70"/>
    <n v="35"/>
    <n v="6580"/>
    <n v="0.03"/>
    <n v="197.4"/>
    <n v="6382.6"/>
    <n v="149"/>
    <n v="8060"/>
    <n v="23"/>
    <n v="9"/>
    <x v="3"/>
    <s v="NO"/>
    <x v="1"/>
    <s v="Venta Mala"/>
  </r>
  <r>
    <n v="1605243"/>
    <x v="587"/>
    <s v="Ellis Ballard"/>
    <s v="53-55 Liverpool St,Sydney"/>
    <s v="Sydney"/>
    <s v="NSW"/>
    <x v="1"/>
    <x v="0"/>
    <s v="Bajo"/>
    <s v="Carpetas de 3 anillos de uso general de Smiths"/>
    <x v="0"/>
    <s v="Bolsa de envoltura"/>
    <x v="0"/>
    <d v="2015-01-04T00:00:00"/>
    <n v="118"/>
    <n v="188"/>
    <n v="70"/>
    <n v="45"/>
    <n v="8460"/>
    <n v="0.05"/>
    <n v="423"/>
    <n v="8037"/>
    <n v="149"/>
    <n v="8318"/>
    <n v="2"/>
    <n v="1"/>
    <x v="1"/>
    <s v="NO"/>
    <x v="0"/>
    <s v="Venta Mala"/>
  </r>
  <r>
    <n v="1605243"/>
    <x v="7"/>
    <s v="Jeremy Pistek"/>
    <s v="85-113 Dunning Ave,Roseberry"/>
    <s v="Sydney"/>
    <s v="NSW"/>
    <x v="2"/>
    <x v="4"/>
    <s v="Medio"/>
    <s v="12 lápices cortos de colores"/>
    <x v="0"/>
    <s v="Caja pequeña"/>
    <x v="1"/>
    <d v="2015-01-29T00:00:00"/>
    <n v="109"/>
    <n v="260"/>
    <n v="151"/>
    <n v="19"/>
    <n v="4940"/>
    <n v="0"/>
    <n v="0"/>
    <n v="4940"/>
    <n v="240"/>
    <n v="5745"/>
    <n v="28"/>
    <n v="1"/>
    <x v="1"/>
    <s v="NO"/>
    <x v="0"/>
    <s v="Venta Mala"/>
  </r>
  <r>
    <n v="1605243"/>
    <x v="705"/>
    <s v="Roy Skaria"/>
    <s v="Sydney Fish Market, Bank Street, Sydney"/>
    <s v="Sydney"/>
    <s v="NSW"/>
    <x v="1"/>
    <x v="3"/>
    <s v="Medio"/>
    <s v="Lápices de colores Pizazz"/>
    <x v="0"/>
    <s v="Caja pequeña"/>
    <x v="0"/>
    <d v="2016-02-11T00:00:00"/>
    <n v="176"/>
    <n v="294"/>
    <n v="118"/>
    <n v="3"/>
    <n v="882"/>
    <n v="0.01"/>
    <n v="8.82"/>
    <n v="873.18"/>
    <n v="81"/>
    <n v="8830"/>
    <n v="10"/>
    <n v="2"/>
    <x v="3"/>
    <s v="NO"/>
    <x v="1"/>
    <s v="Venta Mala"/>
  </r>
  <r>
    <n v="1605608"/>
    <x v="222"/>
    <s v="Kean Thornton"/>
    <s v="Westfield Sydney,Sydney"/>
    <s v="Sydney"/>
    <s v="NSW"/>
    <x v="3"/>
    <x v="1"/>
    <s v="Medio"/>
    <s v="Carpetas de 3 anillos de uso general de Smiths"/>
    <x v="0"/>
    <s v="Paquete pequeño"/>
    <x v="0"/>
    <d v="2016-07-18T00:00:00"/>
    <n v="118"/>
    <n v="188"/>
    <n v="70"/>
    <n v="22"/>
    <n v="4136"/>
    <n v="0.02"/>
    <n v="82.72"/>
    <n v="4053.28"/>
    <n v="149"/>
    <n v="5599"/>
    <n v="17"/>
    <n v="7"/>
    <x v="3"/>
    <s v="NO"/>
    <x v="1"/>
    <s v="Venta Mala"/>
  </r>
  <r>
    <n v="1605974"/>
    <x v="735"/>
    <s v="Shaun Weien"/>
    <s v="310 Wattle St,Ultimo"/>
    <s v="Sydney"/>
    <s v="NSW"/>
    <x v="0"/>
    <x v="6"/>
    <s v="No especificado"/>
    <s v="Juego de lápices de dibujo Pizazz"/>
    <x v="0"/>
    <s v="Caja pequeña"/>
    <x v="0"/>
    <d v="2016-05-07T00:00:00"/>
    <n v="153"/>
    <n v="278"/>
    <n v="125"/>
    <n v="8"/>
    <n v="2224"/>
    <n v="7.0000000000000007E-2"/>
    <n v="155.68"/>
    <n v="2068.3200000000002"/>
    <n v="134"/>
    <n v="14976"/>
    <n v="5"/>
    <n v="5"/>
    <x v="3"/>
    <s v="NO"/>
    <x v="0"/>
    <s v="Venta Mala"/>
  </r>
  <r>
    <n v="1605974"/>
    <x v="224"/>
    <s v="Edward Becker"/>
    <s v="501 George St,Sydney"/>
    <s v="Sydney"/>
    <s v="NSW"/>
    <x v="1"/>
    <x v="7"/>
    <s v="No especificado"/>
    <s v="Etiquetas Artisan 479"/>
    <x v="1"/>
    <s v="Caja pequeña"/>
    <x v="1"/>
    <d v="2015-08-27T00:00:00"/>
    <n v="159"/>
    <n v="261"/>
    <n v="102"/>
    <n v="29"/>
    <n v="7569"/>
    <n v="0.03"/>
    <n v="227.07"/>
    <n v="7341.93"/>
    <n v="50"/>
    <n v="14216"/>
    <n v="26"/>
    <n v="8"/>
    <x v="1"/>
    <s v="NO"/>
    <x v="0"/>
    <s v="Venta Mala"/>
  </r>
  <r>
    <n v="1606005"/>
    <x v="805"/>
    <s v="Patrick Jones"/>
    <s v="221 Barkly St,St Kilda"/>
    <s v="Melbourne"/>
    <s v="VIC"/>
    <x v="0"/>
    <x v="8"/>
    <s v="Bajo"/>
    <s v="Smiths Bulldog Clip"/>
    <x v="0"/>
    <s v="Caja pequeña"/>
    <x v="0"/>
    <d v="2016-10-23T00:00:00"/>
    <n v="231"/>
    <n v="378"/>
    <n v="147"/>
    <n v="20"/>
    <n v="7560"/>
    <n v="0.08"/>
    <n v="604.80000000000007"/>
    <n v="6955.2"/>
    <n v="71"/>
    <n v="10657"/>
    <n v="21"/>
    <n v="10"/>
    <x v="3"/>
    <s v="NO"/>
    <x v="0"/>
    <s v="Venta Mala"/>
  </r>
  <r>
    <n v="1606339"/>
    <x v="616"/>
    <s v="Naresj Patel"/>
    <s v="106 Ebley Street,Bondi Junction"/>
    <s v="Sydney"/>
    <s v="NSW"/>
    <x v="1"/>
    <x v="9"/>
    <s v="Alto"/>
    <s v="Iluminadores artesanales de alto litro a prueba de manchas"/>
    <x v="0"/>
    <s v="Bolsa de envoltura"/>
    <x v="0"/>
    <d v="2016-02-13T00:00:00"/>
    <n v="298"/>
    <n v="584"/>
    <n v="286"/>
    <n v="42"/>
    <n v="24528"/>
    <n v="0.01"/>
    <n v="245.28"/>
    <n v="24282.720000000001"/>
    <n v="83"/>
    <n v="14128"/>
    <n v="12"/>
    <n v="2"/>
    <x v="3"/>
    <s v="NO"/>
    <x v="1"/>
    <s v="Venta Mala"/>
  </r>
  <r>
    <n v="1606339"/>
    <x v="630"/>
    <s v="Rose OBrian"/>
    <s v="157 Norton St,Leichhardt"/>
    <s v="Sydney"/>
    <s v="NSW"/>
    <x v="2"/>
    <x v="12"/>
    <s v="No especificado"/>
    <s v="Lápices de colores Pizazz"/>
    <x v="0"/>
    <s v="Caja pequeña"/>
    <x v="0"/>
    <d v="2016-05-20T00:00:00"/>
    <n v="176"/>
    <n v="294"/>
    <n v="118"/>
    <n v="6"/>
    <n v="1764"/>
    <n v="0.02"/>
    <n v="35.28"/>
    <n v="1728.72"/>
    <n v="81"/>
    <n v="8830"/>
    <n v="19"/>
    <n v="5"/>
    <x v="3"/>
    <s v="NO"/>
    <x v="1"/>
    <s v="Venta Mala"/>
  </r>
  <r>
    <n v="1606339"/>
    <x v="738"/>
    <s v="Andrew Allen"/>
    <s v="2/797 Botany Rd,Rosebery"/>
    <s v="Sydney"/>
    <s v="NSW"/>
    <x v="0"/>
    <x v="7"/>
    <s v="Bajo"/>
    <s v="Juego de lápices de dibujo Pizazz"/>
    <x v="0"/>
    <s v="Bolsa de envoltura"/>
    <x v="0"/>
    <d v="2016-03-17T00:00:00"/>
    <n v="153"/>
    <n v="278"/>
    <n v="125"/>
    <n v="40"/>
    <n v="11120"/>
    <n v="0.04"/>
    <n v="444.8"/>
    <n v="10675.2"/>
    <n v="134"/>
    <n v="4636"/>
    <n v="12"/>
    <n v="3"/>
    <x v="3"/>
    <s v="NO"/>
    <x v="1"/>
    <s v="Venta Mala"/>
  </r>
  <r>
    <n v="1606339"/>
    <x v="711"/>
    <s v="Lindsay Castell"/>
    <s v="Qantas Domestic Terminal,Mascot"/>
    <s v="Sydney"/>
    <s v="NSW"/>
    <x v="3"/>
    <x v="3"/>
    <s v="Crítico"/>
    <s v="Sacapuntas Smiths SlimLine"/>
    <x v="0"/>
    <s v="Paquete pequeño"/>
    <x v="0"/>
    <d v="2016-07-01T00:00:00"/>
    <n v="479"/>
    <n v="1197"/>
    <n v="718"/>
    <n v="24"/>
    <n v="28728"/>
    <n v="0.06"/>
    <n v="1723.6799999999998"/>
    <n v="27004.32"/>
    <n v="581"/>
    <n v="58855"/>
    <n v="30"/>
    <n v="6"/>
    <x v="3"/>
    <s v="NO"/>
    <x v="0"/>
    <s v="Venta Mala"/>
  </r>
  <r>
    <n v="1606704"/>
    <x v="613"/>
    <s v="Lauren Leatherbury"/>
    <s v="Westfield 1 Anderson St,Chatswood"/>
    <s v="Sydney"/>
    <s v="NSW"/>
    <x v="3"/>
    <x v="5"/>
    <s v="Medio"/>
    <s v="Carpetas Angle-D con anillos de bloqueo, portaetiquetas"/>
    <x v="1"/>
    <s v="Tambor Jumbo"/>
    <x v="2"/>
    <d v="2015-06-05T00:00:00"/>
    <n v="453"/>
    <n v="730"/>
    <n v="277"/>
    <n v="38"/>
    <n v="27740"/>
    <n v="0.09"/>
    <n v="2496.6"/>
    <n v="25243.4"/>
    <n v="772"/>
    <n v="26532"/>
    <n v="1"/>
    <n v="6"/>
    <x v="1"/>
    <s v="NO"/>
    <x v="0"/>
    <s v="Venta Mala"/>
  </r>
  <r>
    <n v="1606704"/>
    <x v="458"/>
    <s v="Larry Tron"/>
    <s v="4A Lyons St,Strathfield"/>
    <s v="Sydney"/>
    <s v="NSW"/>
    <x v="3"/>
    <x v="0"/>
    <s v="Medio"/>
    <s v="Tijeras rectas Apex"/>
    <x v="0"/>
    <s v="Bolsa de envoltura"/>
    <x v="1"/>
    <d v="2015-07-07T00:00:00"/>
    <n v="519"/>
    <n v="1298"/>
    <n v="779"/>
    <n v="19"/>
    <n v="24662"/>
    <n v="0.01"/>
    <n v="246.62"/>
    <n v="24415.38"/>
    <n v="314"/>
    <n v="19330"/>
    <n v="5"/>
    <n v="7"/>
    <x v="1"/>
    <s v="NO"/>
    <x v="0"/>
    <s v="Venta Mala"/>
  </r>
  <r>
    <n v="1606704"/>
    <x v="641"/>
    <s v="Peter Buhler"/>
    <s v="2-4 College Street, Darlinghurst"/>
    <s v="Sydney"/>
    <s v="NSW"/>
    <x v="3"/>
    <x v="5"/>
    <s v="No especificado"/>
    <s v="Tijeras de acero inoxidable preferidas de Apex"/>
    <x v="0"/>
    <s v="Caja pequeña"/>
    <x v="0"/>
    <d v="2016-05-30T00:00:00"/>
    <n v="250"/>
    <n v="568"/>
    <n v="318"/>
    <n v="8"/>
    <n v="4544"/>
    <n v="0.01"/>
    <n v="45.44"/>
    <n v="4498.5600000000004"/>
    <n v="360"/>
    <n v="24855"/>
    <n v="29"/>
    <n v="5"/>
    <x v="3"/>
    <s v="NO"/>
    <x v="0"/>
    <s v="Venta Mala"/>
  </r>
  <r>
    <n v="1606704"/>
    <x v="342"/>
    <s v="Vivek Grady"/>
    <s v="99 Lygon Street,East Brunswick"/>
    <s v="Melbourne"/>
    <s v="VIC"/>
    <x v="2"/>
    <x v="2"/>
    <s v="Alto"/>
    <s v="Juego de lápices de dibujo Pizazz"/>
    <x v="0"/>
    <s v="Caja pequeña"/>
    <x v="0"/>
    <d v="2016-06-14T00:00:00"/>
    <n v="153"/>
    <n v="278"/>
    <n v="125"/>
    <n v="22"/>
    <n v="6116"/>
    <n v="0.01"/>
    <n v="61.160000000000004"/>
    <n v="6054.84"/>
    <n v="134"/>
    <n v="23496"/>
    <n v="14"/>
    <n v="6"/>
    <x v="3"/>
    <s v="NO"/>
    <x v="1"/>
    <s v="Venta Mala"/>
  </r>
  <r>
    <n v="1606704"/>
    <x v="1"/>
    <s v="Annie Thurman"/>
    <s v="499-501 Lygon Street,Carlton North"/>
    <s v="Melbourne"/>
    <s v="VIC"/>
    <x v="1"/>
    <x v="8"/>
    <s v="No especificado"/>
    <s v="Lápices de colores Lumi"/>
    <x v="0"/>
    <s v="Caja pequeña"/>
    <x v="0"/>
    <d v="2015-10-26T00:00:00"/>
    <n v="522"/>
    <n v="985"/>
    <n v="463"/>
    <n v="8"/>
    <n v="7880"/>
    <n v="0.06"/>
    <n v="472.79999999999995"/>
    <n v="7407.2"/>
    <n v="482"/>
    <n v="24846"/>
    <n v="24"/>
    <n v="10"/>
    <x v="1"/>
    <s v="NO"/>
    <x v="1"/>
    <s v="Venta Mala"/>
  </r>
  <r>
    <n v="1606704"/>
    <x v="806"/>
    <s v="Clay Ludtke"/>
    <s v="7 Khartoum Rd,Macquarie Park"/>
    <s v="Sydney"/>
    <s v="NSW"/>
    <x v="1"/>
    <x v="11"/>
    <s v="Medio"/>
    <s v="Postes de encuadernación"/>
    <x v="0"/>
    <s v="Caja pequeña"/>
    <x v="0"/>
    <d v="2016-09-02T00:00:00"/>
    <n v="350"/>
    <n v="574"/>
    <n v="224"/>
    <n v="50"/>
    <n v="28700"/>
    <n v="0.08"/>
    <n v="2296"/>
    <n v="26404"/>
    <n v="501"/>
    <n v="15785"/>
    <n v="31"/>
    <n v="8"/>
    <x v="3"/>
    <s v="NO"/>
    <x v="0"/>
    <s v="Venta Mala"/>
  </r>
  <r>
    <n v="1607069"/>
    <x v="667"/>
    <s v="Anne McFrar"/>
    <s v="2-4 Colleg Street, Darlinghurst"/>
    <s v="Sydney"/>
    <s v="NSW"/>
    <x v="0"/>
    <x v="5"/>
    <s v="Alto"/>
    <s v="Marco de documentos de aluminio"/>
    <x v="0"/>
    <s v="Paquete pequeño"/>
    <x v="0"/>
    <d v="2015-12-27T00:00:00"/>
    <n v="550"/>
    <n v="1222"/>
    <n v="672"/>
    <n v="48"/>
    <n v="58656"/>
    <n v="0.02"/>
    <n v="1173.1200000000001"/>
    <n v="57482.879999999997"/>
    <n v="285"/>
    <n v="3039"/>
    <n v="25"/>
    <n v="12"/>
    <x v="1"/>
    <s v="NO"/>
    <x v="0"/>
    <s v="Venta Mala"/>
  </r>
  <r>
    <n v="1607069"/>
    <x v="324"/>
    <s v="Dana Kaydos"/>
    <s v="152 Bunnerong Road,Eastgardens"/>
    <s v="Sydney"/>
    <s v="NSW"/>
    <x v="1"/>
    <x v="0"/>
    <s v="Crítico"/>
    <s v="Marco de documentos de aluminio"/>
    <x v="0"/>
    <s v="Caja pequeña"/>
    <x v="0"/>
    <d v="2016-05-22T00:00:00"/>
    <n v="550"/>
    <n v="1222"/>
    <n v="672"/>
    <n v="44"/>
    <n v="53768"/>
    <n v="0.09"/>
    <n v="4839.12"/>
    <n v="48928.88"/>
    <n v="285"/>
    <n v="12383"/>
    <n v="21"/>
    <n v="5"/>
    <x v="3"/>
    <s v="NO"/>
    <x v="0"/>
    <s v="Venta Mala"/>
  </r>
  <r>
    <n v="1607069"/>
    <x v="791"/>
    <s v="Brooke Gillingham"/>
    <s v="21 Wentworth St,Parramatta"/>
    <s v="Sydney"/>
    <s v="NSW"/>
    <x v="3"/>
    <x v="6"/>
    <s v="Medio"/>
    <s v="Teclado de acceso TechSavi"/>
    <x v="1"/>
    <s v="Tambor Jumbo"/>
    <x v="2"/>
    <d v="2016-09-16T00:00:00"/>
    <n v="1007"/>
    <n v="1598"/>
    <n v="591"/>
    <n v="38"/>
    <n v="60724"/>
    <n v="0.09"/>
    <n v="5465.16"/>
    <n v="55258.84"/>
    <n v="400"/>
    <n v="63403"/>
    <n v="15"/>
    <n v="9"/>
    <x v="3"/>
    <s v="NO"/>
    <x v="1"/>
    <s v="Venta Mala"/>
  </r>
  <r>
    <n v="1607069"/>
    <x v="725"/>
    <s v="Barry Franz"/>
    <s v="499-501 Lygon Street,Carlton North"/>
    <s v="Melbourne"/>
    <s v="VIC"/>
    <x v="1"/>
    <x v="8"/>
    <s v="Bajo"/>
    <s v="Fotocopiadora Cando PC940"/>
    <x v="0"/>
    <s v="Caja pequeña"/>
    <x v="1"/>
    <d v="2016-10-15T00:00:00"/>
    <n v="27899"/>
    <n v="44999"/>
    <n v="17100"/>
    <n v="38"/>
    <n v="1709962"/>
    <n v="0.05"/>
    <n v="85498.1"/>
    <n v="1624463.9"/>
    <n v="4900"/>
    <n v="365633"/>
    <n v="15"/>
    <n v="10"/>
    <x v="3"/>
    <s v="SI"/>
    <x v="1"/>
    <s v="Venta Mala"/>
  </r>
  <r>
    <n v="1607434"/>
    <x v="685"/>
    <s v="Quincy Jones"/>
    <s v="Shop 3/144 Waterloo Road,Greenacre"/>
    <s v="Sydney"/>
    <s v="NSW"/>
    <x v="3"/>
    <x v="7"/>
    <s v="No especificado"/>
    <s v="Sobres de rayos X con borde de diamante verde de archivo de color Ames"/>
    <x v="0"/>
    <s v="Caja pequeña"/>
    <x v="0"/>
    <d v="2016-02-24T00:00:00"/>
    <n v="5207"/>
    <n v="8398"/>
    <n v="3191"/>
    <n v="42"/>
    <n v="352716"/>
    <n v="0.01"/>
    <n v="3527.16"/>
    <n v="349188.84"/>
    <n v="501"/>
    <n v="363631"/>
    <n v="23"/>
    <n v="2"/>
    <x v="3"/>
    <s v="SI"/>
    <x v="1"/>
    <s v="Venta Mala"/>
  </r>
  <r>
    <n v="1607434"/>
    <x v="428"/>
    <s v="Jasper Cacioppo"/>
    <s v="24 Addison Rd,Marrickville"/>
    <s v="Sydney"/>
    <s v="NSW"/>
    <x v="2"/>
    <x v="10"/>
    <s v="Medio"/>
    <s v="Sobres de rayos X con borde de diamante verde de archivo de color Ames"/>
    <x v="0"/>
    <s v="Caja pequeña"/>
    <x v="0"/>
    <d v="2016-09-02T00:00:00"/>
    <n v="5207"/>
    <n v="8398"/>
    <n v="3191"/>
    <n v="48"/>
    <n v="403104"/>
    <n v="0.01"/>
    <n v="4031.04"/>
    <n v="399072.96"/>
    <n v="501"/>
    <n v="363631"/>
    <n v="24"/>
    <n v="8"/>
    <x v="3"/>
    <s v="SI"/>
    <x v="1"/>
    <s v="Venta Mala"/>
  </r>
  <r>
    <n v="1607434"/>
    <x v="734"/>
    <s v="Matt Connell"/>
    <s v="470 Anzac Parade,Kingsford"/>
    <s v="Sydney"/>
    <s v="NSW"/>
    <x v="1"/>
    <x v="0"/>
    <s v="No especificado"/>
    <s v="Teclado programable Adesso de 142 teclas"/>
    <x v="0"/>
    <s v="Bolsa de envoltura"/>
    <x v="1"/>
    <d v="2016-11-25T00:00:00"/>
    <n v="3202"/>
    <n v="15248"/>
    <n v="12046"/>
    <n v="18"/>
    <n v="274464"/>
    <n v="0.04"/>
    <n v="10978.56"/>
    <n v="263485.44"/>
    <n v="400"/>
    <n v="363631"/>
    <n v="23"/>
    <n v="11"/>
    <x v="3"/>
    <s v="SI"/>
    <x v="0"/>
    <s v="Buena Venta"/>
  </r>
  <r>
    <n v="1607799"/>
    <x v="125"/>
    <s v="Roy Collins"/>
    <s v="Westfield Sydney,Sydney"/>
    <s v="Sydney"/>
    <s v="NSW"/>
    <x v="1"/>
    <x v="1"/>
    <s v="Alto"/>
    <s v="Bolsillos de carpeta de poliéster artesanal"/>
    <x v="0"/>
    <s v="Paquete pequeño"/>
    <x v="0"/>
    <d v="2016-05-12T00:00:00"/>
    <n v="226"/>
    <n v="358"/>
    <n v="132"/>
    <n v="23"/>
    <n v="8234"/>
    <n v="0.01"/>
    <n v="82.34"/>
    <n v="8151.66"/>
    <n v="547"/>
    <n v="12387"/>
    <n v="10"/>
    <n v="5"/>
    <x v="3"/>
    <s v="NO"/>
    <x v="0"/>
    <s v="Venta Mala"/>
  </r>
  <r>
    <n v="1607799"/>
    <x v="793"/>
    <s v="Neil Knudson"/>
    <s v="4A Lyons St,Strathfield"/>
    <s v="Sydney"/>
    <s v="NSW"/>
    <x v="3"/>
    <x v="0"/>
    <s v="Medio"/>
    <s v="Lápices de acuarela DrawIt Pizazz, juego de 10 colores con pincel"/>
    <x v="0"/>
    <s v="Caja pequeña"/>
    <x v="0"/>
    <d v="2016-05-15T00:00:00"/>
    <n v="239"/>
    <n v="426"/>
    <n v="187"/>
    <n v="50"/>
    <n v="21300"/>
    <n v="7.0000000000000007E-2"/>
    <n v="1491.0000000000002"/>
    <n v="19809"/>
    <n v="120"/>
    <n v="5933"/>
    <n v="14"/>
    <n v="5"/>
    <x v="3"/>
    <s v="NO"/>
    <x v="0"/>
    <s v="Venta Mala"/>
  </r>
  <r>
    <n v="1607799"/>
    <x v="755"/>
    <s v="Dean Percer"/>
    <s v="221 Barkly St,St Kilda"/>
    <s v="Melbourne"/>
    <s v="VIC"/>
    <x v="3"/>
    <x v="8"/>
    <s v="Alto"/>
    <s v="Carro de archivos personal multiuso y juego de ruedas, tres compartimentos apilables"/>
    <x v="0"/>
    <s v="Caja pequeña"/>
    <x v="0"/>
    <d v="2016-08-04T00:00:00"/>
    <n v="1495"/>
    <n v="3476"/>
    <n v="1981"/>
    <n v="30"/>
    <n v="104280"/>
    <n v="0.09"/>
    <n v="9385.1999999999989"/>
    <n v="94894.8"/>
    <n v="822"/>
    <n v="150895"/>
    <n v="2"/>
    <n v="8"/>
    <x v="3"/>
    <s v="NO"/>
    <x v="1"/>
    <s v="Venta Mala"/>
  </r>
  <r>
    <n v="1607799"/>
    <x v="106"/>
    <s v="Yana Sorensen"/>
    <s v="53-55 Liverpool St,Sydney"/>
    <s v="Sydney"/>
    <s v="NSW"/>
    <x v="1"/>
    <x v="0"/>
    <s v="No especificado"/>
    <s v="Calculadora científica HFX 6S"/>
    <x v="2"/>
    <s v="Caja grande"/>
    <x v="0"/>
    <d v="2014-02-20T00:00:00"/>
    <n v="792"/>
    <n v="1299"/>
    <n v="507"/>
    <n v="27"/>
    <n v="35073"/>
    <n v="0.09"/>
    <n v="3156.5699999999997"/>
    <n v="31916.43"/>
    <n v="944"/>
    <n v="246995"/>
    <n v="15"/>
    <n v="2"/>
    <x v="0"/>
    <s v="NO"/>
    <x v="0"/>
    <s v="Buena Venta"/>
  </r>
  <r>
    <n v="1607799"/>
    <x v="336"/>
    <s v="Craig Carroll"/>
    <s v="99 Lygon Street,East Brunswick"/>
    <s v="Melbourne"/>
    <s v="VIC"/>
    <x v="2"/>
    <x v="2"/>
    <s v="Medio"/>
    <s v="Etiquetas Artisan 478"/>
    <x v="1"/>
    <s v="Caja pequeña"/>
    <x v="0"/>
    <d v="2015-12-09T00:00:00"/>
    <n v="314"/>
    <n v="491"/>
    <n v="177"/>
    <n v="12"/>
    <n v="5892"/>
    <n v="0"/>
    <n v="0"/>
    <n v="5892"/>
    <n v="50"/>
    <n v="1129"/>
    <n v="9"/>
    <n v="12"/>
    <x v="1"/>
    <s v="NO"/>
    <x v="0"/>
    <s v="Venta Mala"/>
  </r>
  <r>
    <n v="1607799"/>
    <x v="680"/>
    <s v="Astrea Jones"/>
    <s v="2a/285A Crown St,Surry Hills"/>
    <s v="Sydney"/>
    <s v="NSW"/>
    <x v="3"/>
    <x v="3"/>
    <s v="Medio"/>
    <s v="Lápices de colores Pizazz"/>
    <x v="0"/>
    <s v="Bolsa de envoltura"/>
    <x v="0"/>
    <d v="2016-07-04T00:00:00"/>
    <n v="176"/>
    <n v="294"/>
    <n v="118"/>
    <n v="43"/>
    <n v="12642"/>
    <n v="0.03"/>
    <n v="379.26"/>
    <n v="12262.74"/>
    <n v="81"/>
    <n v="3995"/>
    <n v="2"/>
    <n v="7"/>
    <x v="3"/>
    <s v="NO"/>
    <x v="1"/>
    <s v="Venta Mala"/>
  </r>
  <r>
    <n v="1607799"/>
    <x v="278"/>
    <s v="Clytie Kelty"/>
    <s v="7 Khartoum Rd,Macquarie Park"/>
    <s v="Sydney"/>
    <s v="NSW"/>
    <x v="2"/>
    <x v="11"/>
    <s v="No especificado"/>
    <s v="Suite óptica inalámbrica UGen Ultra Professional"/>
    <x v="0"/>
    <s v="Caja pequeña"/>
    <x v="0"/>
    <d v="2015-10-15T00:00:00"/>
    <n v="15650"/>
    <n v="30097"/>
    <n v="14447"/>
    <n v="37"/>
    <n v="1113589"/>
    <n v="0.03"/>
    <n v="33407.67"/>
    <n v="1080181.33"/>
    <n v="718"/>
    <n v="451435"/>
    <n v="13"/>
    <n v="10"/>
    <x v="1"/>
    <s v="SI"/>
    <x v="0"/>
    <s v="Buena Venta"/>
  </r>
  <r>
    <n v="1607799"/>
    <x v="342"/>
    <s v="Cyma Kinney"/>
    <s v="Sydney Fish Market, Bank Street, Sydney"/>
    <s v="Sydney"/>
    <s v="NSW"/>
    <x v="2"/>
    <x v="3"/>
    <s v="Alto"/>
    <s v="Archivos Rollaway Económicos"/>
    <x v="0"/>
    <s v="Caja pequeña"/>
    <x v="0"/>
    <d v="2016-06-18T00:00:00"/>
    <n v="6773"/>
    <n v="16520"/>
    <n v="9747"/>
    <n v="42"/>
    <n v="693840"/>
    <n v="0.01"/>
    <n v="6938.4000000000005"/>
    <n v="686901.6"/>
    <n v="1999"/>
    <n v="149491"/>
    <n v="14"/>
    <n v="6"/>
    <x v="3"/>
    <s v="SI"/>
    <x v="0"/>
    <s v="Buena Venta"/>
  </r>
  <r>
    <n v="1607799"/>
    <x v="456"/>
    <s v="Lisa Hazard"/>
    <s v="Cnr Williams Road &amp; Lechlade Ave,South Yarra"/>
    <s v="Melbourne"/>
    <s v="VIC"/>
    <x v="3"/>
    <x v="8"/>
    <s v="Medio"/>
    <s v="Teclado TechSavi Internet Navigator"/>
    <x v="0"/>
    <s v="Caja pequeña"/>
    <x v="0"/>
    <d v="2016-12-25T00:00:00"/>
    <n v="651"/>
    <n v="3098"/>
    <n v="2447"/>
    <n v="8"/>
    <n v="24784"/>
    <n v="7.0000000000000007E-2"/>
    <n v="1734.88"/>
    <n v="23049.119999999999"/>
    <n v="650"/>
    <n v="13093"/>
    <n v="24"/>
    <n v="12"/>
    <x v="3"/>
    <s v="NO"/>
    <x v="0"/>
    <s v="Venta Mala"/>
  </r>
  <r>
    <n v="1607799"/>
    <x v="324"/>
    <s v="John Lucas"/>
    <s v="188 Pitt Street,Sydney"/>
    <s v="Sydney"/>
    <s v="NSW"/>
    <x v="3"/>
    <x v="0"/>
    <s v="Alto"/>
    <s v="Carro de archivos personal multiuso y juego de ruedas, tres compartimentos apilables"/>
    <x v="0"/>
    <s v="Bolsa de envoltura"/>
    <x v="0"/>
    <d v="2016-05-22T00:00:00"/>
    <n v="1495"/>
    <n v="3476"/>
    <n v="1981"/>
    <n v="43"/>
    <n v="149468"/>
    <n v="7.0000000000000007E-2"/>
    <n v="10462.76"/>
    <n v="139005.24"/>
    <n v="822"/>
    <n v="149491"/>
    <n v="21"/>
    <n v="5"/>
    <x v="3"/>
    <s v="SI"/>
    <x v="1"/>
    <s v="Venta Mala"/>
  </r>
  <r>
    <n v="1607799"/>
    <x v="446"/>
    <s v="Dan Campbell"/>
    <s v="1/173-179 Bronte Rd,Waverley"/>
    <s v="Sydney"/>
    <s v="NSW"/>
    <x v="3"/>
    <x v="9"/>
    <s v="Alto"/>
    <s v="TechSavi Dúo Inalámbrico Elite"/>
    <x v="0"/>
    <s v="Caja pequeña"/>
    <x v="0"/>
    <d v="2015-08-26T00:00:00"/>
    <n v="6059"/>
    <n v="10098"/>
    <n v="4039"/>
    <n v="22"/>
    <n v="222156"/>
    <n v="7.0000000000000007E-2"/>
    <n v="15550.920000000002"/>
    <n v="206605.08"/>
    <n v="718"/>
    <n v="165098"/>
    <n v="24"/>
    <n v="8"/>
    <x v="1"/>
    <s v="SI"/>
    <x v="1"/>
    <s v="Venta Mala"/>
  </r>
  <r>
    <n v="1607799"/>
    <x v="669"/>
    <s v="Carol Triggs"/>
    <s v="73 York St,Sydney"/>
    <s v="Sydney"/>
    <s v="NSW"/>
    <x v="2"/>
    <x v="0"/>
    <s v="Medio"/>
    <s v="Clips de carpeta de OIC"/>
    <x v="0"/>
    <s v="Caja pequeña"/>
    <x v="0"/>
    <d v="2015-12-24T00:00:00"/>
    <n v="93"/>
    <n v="148"/>
    <n v="55"/>
    <n v="9"/>
    <n v="1332"/>
    <n v="0.01"/>
    <n v="13.32"/>
    <n v="1318.68"/>
    <n v="70"/>
    <n v="3393"/>
    <n v="24"/>
    <n v="12"/>
    <x v="1"/>
    <s v="NO"/>
    <x v="0"/>
    <s v="Venta Mala"/>
  </r>
  <r>
    <n v="1607799"/>
    <x v="420"/>
    <s v="Saphhira Shifley"/>
    <s v="Westfield Miranda, 600 Kingsway,Miranda"/>
    <s v="Sydney"/>
    <s v="NSW"/>
    <x v="0"/>
    <x v="11"/>
    <s v="Medio"/>
    <s v="Sobres multimedia"/>
    <x v="0"/>
    <s v="Caja pequeña"/>
    <x v="1"/>
    <d v="2014-01-05T00:00:00"/>
    <n v="9939"/>
    <n v="16293"/>
    <n v="6354"/>
    <n v="13"/>
    <n v="211809"/>
    <n v="0.04"/>
    <n v="8472.36"/>
    <n v="203336.64"/>
    <n v="1999"/>
    <n v="429359"/>
    <n v="4"/>
    <n v="1"/>
    <x v="0"/>
    <s v="SI"/>
    <x v="1"/>
    <s v="Venta Mala"/>
  </r>
  <r>
    <n v="1608164"/>
    <x v="624"/>
    <s v="Shirley Schmidt"/>
    <s v="60 Commercial Rd,Prahran"/>
    <s v="Melbourne"/>
    <s v="VIC"/>
    <x v="0"/>
    <x v="8"/>
    <s v="Medio"/>
    <s v="Etiquetas Artisan 479"/>
    <x v="0"/>
    <s v="Caja pequeña"/>
    <x v="0"/>
    <d v="2016-05-10T00:00:00"/>
    <n v="159"/>
    <n v="261"/>
    <n v="102"/>
    <n v="32"/>
    <n v="8352"/>
    <n v="0.01"/>
    <n v="83.52"/>
    <n v="8268.48"/>
    <n v="50"/>
    <n v="13794"/>
    <n v="9"/>
    <n v="5"/>
    <x v="3"/>
    <s v="NO"/>
    <x v="1"/>
    <s v="Venta Mala"/>
  </r>
  <r>
    <n v="1608164"/>
    <x v="807"/>
    <s v="Thais Sissman"/>
    <s v="53-55 Liverpool St,Sydney"/>
    <s v="Sydney"/>
    <s v="NSW"/>
    <x v="1"/>
    <x v="0"/>
    <s v="No especificado"/>
    <s v="Cubos de Memo Alto"/>
    <x v="0"/>
    <s v="Bolsa de envoltura"/>
    <x v="1"/>
    <d v="2016-05-24T00:00:00"/>
    <n v="332"/>
    <n v="518"/>
    <n v="186"/>
    <n v="39"/>
    <n v="20202"/>
    <n v="0.01"/>
    <n v="202.02"/>
    <n v="19999.98"/>
    <n v="204"/>
    <n v="1539"/>
    <n v="22"/>
    <n v="5"/>
    <x v="3"/>
    <s v="NO"/>
    <x v="1"/>
    <s v="Venta Mala"/>
  </r>
  <r>
    <n v="1608164"/>
    <x v="707"/>
    <s v="Greg Hansen"/>
    <s v="221 Barkly St,St Kilda"/>
    <s v="Melbourne"/>
    <s v="VIC"/>
    <x v="0"/>
    <x v="8"/>
    <s v="Medio"/>
    <s v="Sacapuntas Smiths SlimLine"/>
    <x v="0"/>
    <s v="Caja pequeña"/>
    <x v="1"/>
    <d v="2016-05-04T00:00:00"/>
    <n v="479"/>
    <n v="1197"/>
    <n v="718"/>
    <n v="36"/>
    <n v="43092"/>
    <n v="0.03"/>
    <n v="1292.76"/>
    <n v="41799.24"/>
    <n v="581"/>
    <n v="43585"/>
    <n v="2"/>
    <n v="5"/>
    <x v="3"/>
    <s v="NO"/>
    <x v="0"/>
    <s v="Venta Mala"/>
  </r>
  <r>
    <n v="1608164"/>
    <x v="9"/>
    <s v="Ritsa Hightower"/>
    <s v="1/160 Anzac Parade,Kensington"/>
    <s v="Sydney"/>
    <s v="NSW"/>
    <x v="3"/>
    <x v="1"/>
    <s v="Crítico"/>
    <s v="Teclado de acceso TechSavi"/>
    <x v="1"/>
    <s v="Caja pequeña"/>
    <x v="1"/>
    <d v="2014-10-04T00:00:00"/>
    <n v="1007"/>
    <n v="1598"/>
    <n v="591"/>
    <n v="22"/>
    <n v="35156"/>
    <n v="0.01"/>
    <n v="351.56"/>
    <n v="34804.44"/>
    <n v="400"/>
    <n v="154965"/>
    <n v="2"/>
    <n v="10"/>
    <x v="0"/>
    <s v="NO"/>
    <x v="0"/>
    <s v="Buena Venta"/>
  </r>
  <r>
    <n v="1608164"/>
    <x v="807"/>
    <s v="Thais Sissman"/>
    <s v="53-55 Liverpool St,Sydney"/>
    <s v="Sydney"/>
    <s v="NSW"/>
    <x v="1"/>
    <x v="0"/>
    <s v="Crítico"/>
    <s v="Beekin 6 Outlet Tira de Sobretensión Metálica"/>
    <x v="0"/>
    <s v="Bolsa de envoltura"/>
    <x v="0"/>
    <d v="2016-05-24T00:00:00"/>
    <n v="446"/>
    <n v="1089"/>
    <n v="643"/>
    <n v="19"/>
    <n v="20691"/>
    <n v="0.03"/>
    <n v="620.73"/>
    <n v="20070.27"/>
    <n v="450"/>
    <n v="1539"/>
    <n v="22"/>
    <n v="5"/>
    <x v="3"/>
    <s v="NO"/>
    <x v="0"/>
    <s v="Venta Mala"/>
  </r>
  <r>
    <n v="1608164"/>
    <x v="808"/>
    <s v="Lena Creightor"/>
    <s v="127 Liverpool St,Sydney"/>
    <s v="Sydney"/>
    <s v="NSW"/>
    <x v="3"/>
    <x v="7"/>
    <s v="Bajo"/>
    <s v="Etiquetas Artisan 479"/>
    <x v="1"/>
    <s v="Tambor Jumbo"/>
    <x v="2"/>
    <d v="2016-03-11T00:00:00"/>
    <n v="159"/>
    <n v="261"/>
    <n v="102"/>
    <n v="42"/>
    <n v="10962"/>
    <n v="0"/>
    <n v="0"/>
    <n v="10962"/>
    <n v="50"/>
    <n v="3534"/>
    <n v="10"/>
    <n v="3"/>
    <x v="3"/>
    <s v="NO"/>
    <x v="0"/>
    <s v="Venta Mala"/>
  </r>
  <r>
    <n v="1608164"/>
    <x v="807"/>
    <s v="Thais Sissman"/>
    <s v="53-55 Liverpool St,Sydney"/>
    <s v="Sydney"/>
    <s v="NSW"/>
    <x v="3"/>
    <x v="0"/>
    <s v="No especificado"/>
    <s v="Beekin 6 Outlet Tira de Sobretensión Metálica"/>
    <x v="0"/>
    <s v="Caja pequeña"/>
    <x v="0"/>
    <d v="2016-05-24T00:00:00"/>
    <n v="446"/>
    <n v="1089"/>
    <n v="643"/>
    <n v="42"/>
    <n v="45738"/>
    <n v="0"/>
    <n v="0"/>
    <n v="45738"/>
    <n v="450"/>
    <n v="1539"/>
    <n v="22"/>
    <n v="5"/>
    <x v="3"/>
    <s v="NO"/>
    <x v="1"/>
    <s v="Venta Mala"/>
  </r>
  <r>
    <n v="1608164"/>
    <x v="296"/>
    <s v="Nick Zandusky"/>
    <s v="224A Gertrude St,Fitzroy"/>
    <s v="Melbourne"/>
    <s v="VIC"/>
    <x v="0"/>
    <x v="2"/>
    <s v="Alto"/>
    <s v="TipoApertura lateral derecha Sobres expansivos de pelar y seel"/>
    <x v="1"/>
    <s v="Tambor Jumbo"/>
    <x v="2"/>
    <d v="2014-01-11T00:00:00"/>
    <n v="5429"/>
    <n v="9048"/>
    <n v="3619"/>
    <n v="44"/>
    <n v="398112"/>
    <n v="0.03"/>
    <n v="11943.359999999999"/>
    <n v="386168.64"/>
    <n v="1999"/>
    <n v="339464"/>
    <n v="10"/>
    <n v="1"/>
    <x v="0"/>
    <s v="SI"/>
    <x v="0"/>
    <s v="Buena Venta"/>
  </r>
  <r>
    <n v="1608164"/>
    <x v="760"/>
    <s v="Vivek Grady"/>
    <s v="99 Lygon Street,East Brunswick"/>
    <s v="Melbourne"/>
    <s v="VIC"/>
    <x v="1"/>
    <x v="2"/>
    <s v="Bajo"/>
    <s v="Suministros de la máquina de encuadernación"/>
    <x v="0"/>
    <s v="Caja pequeña"/>
    <x v="0"/>
    <d v="2016-08-22T00:00:00"/>
    <n v="1838"/>
    <n v="2917"/>
    <n v="1079"/>
    <n v="34"/>
    <n v="99178"/>
    <n v="0.06"/>
    <n v="5950.6799999999994"/>
    <n v="93227.32"/>
    <n v="627"/>
    <n v="4546"/>
    <n v="18"/>
    <n v="8"/>
    <x v="3"/>
    <s v="NO"/>
    <x v="1"/>
    <s v="Venta Mala"/>
  </r>
  <r>
    <n v="1608164"/>
    <x v="807"/>
    <s v="Thais Sissman"/>
    <s v="53-55 Liverpool St,Sydney"/>
    <s v="Sydney"/>
    <s v="NSW"/>
    <x v="0"/>
    <x v="0"/>
    <s v="Alto"/>
    <s v="Cubos de Memo Alto"/>
    <x v="0"/>
    <s v="Caja pequeña"/>
    <x v="0"/>
    <d v="2016-05-24T00:00:00"/>
    <n v="332"/>
    <n v="518"/>
    <n v="186"/>
    <n v="27"/>
    <n v="13986"/>
    <n v="0"/>
    <n v="0"/>
    <n v="13986"/>
    <n v="204"/>
    <n v="1539"/>
    <n v="22"/>
    <n v="5"/>
    <x v="3"/>
    <s v="NO"/>
    <x v="0"/>
    <s v="Venta Mala"/>
  </r>
  <r>
    <n v="1608164"/>
    <x v="807"/>
    <s v="Thais Sissman"/>
    <s v="53-55 Liverpool St,Sydney"/>
    <s v="Sydney"/>
    <s v="NSW"/>
    <x v="0"/>
    <x v="0"/>
    <s v="Crítico"/>
    <s v="Beekin 6 Outlet Tira de Sobretensión Metálica"/>
    <x v="0"/>
    <s v="Bolsa de envoltura"/>
    <x v="0"/>
    <d v="2016-05-24T00:00:00"/>
    <n v="446"/>
    <n v="1089"/>
    <n v="643"/>
    <n v="34"/>
    <n v="37026"/>
    <n v="0.03"/>
    <n v="1110.78"/>
    <n v="35915.22"/>
    <n v="450"/>
    <n v="1539"/>
    <n v="22"/>
    <n v="5"/>
    <x v="3"/>
    <s v="NO"/>
    <x v="0"/>
    <s v="Venta Mala"/>
  </r>
  <r>
    <n v="1608529"/>
    <x v="195"/>
    <s v="Jennifer Patt"/>
    <s v="523 King St,Newtown"/>
    <s v="Sydney"/>
    <s v="NSW"/>
    <x v="3"/>
    <x v="6"/>
    <s v="Medio"/>
    <s v="Impresora de inyección de tinta a color Cando S750"/>
    <x v="0"/>
    <s v="Caja pequeña"/>
    <x v="0"/>
    <d v="2013-08-22T00:00:00"/>
    <n v="7500"/>
    <n v="12097"/>
    <n v="4597"/>
    <n v="50"/>
    <n v="604850"/>
    <n v="7.0000000000000007E-2"/>
    <n v="42339.500000000007"/>
    <n v="562510.5"/>
    <n v="2630"/>
    <n v="361611"/>
    <n v="20"/>
    <n v="8"/>
    <x v="2"/>
    <s v="SI"/>
    <x v="0"/>
    <s v="Buena Venta"/>
  </r>
  <r>
    <n v="1608529"/>
    <x v="238"/>
    <s v="Jenna Caffey"/>
    <s v="470 Anzac Parade,Kingsford"/>
    <s v="Sydney"/>
    <s v="NSW"/>
    <x v="3"/>
    <x v="0"/>
    <s v="Bajo"/>
    <s v="Lámpara de trabajo polarizada 3Max con brazo de sujeción, gris claro"/>
    <x v="0"/>
    <s v="Caja pequeña"/>
    <x v="0"/>
    <d v="2013-05-16T00:00:00"/>
    <n v="5616"/>
    <n v="13698"/>
    <n v="8082"/>
    <n v="32"/>
    <n v="438336"/>
    <n v="0.01"/>
    <n v="4383.3599999999997"/>
    <n v="433952.64"/>
    <n v="2449"/>
    <n v="559054"/>
    <n v="15"/>
    <n v="5"/>
    <x v="2"/>
    <s v="SI"/>
    <x v="0"/>
    <s v="Buena Venta"/>
  </r>
  <r>
    <n v="1608529"/>
    <x v="609"/>
    <s v="Christine Phan"/>
    <s v="10 O'Connell St,Sydney"/>
    <s v="Sydney"/>
    <s v="NSW"/>
    <x v="3"/>
    <x v="6"/>
    <s v="Crítico"/>
    <s v="Teclado programable Adesso de 142 teclas"/>
    <x v="0"/>
    <s v="Caja pequeña"/>
    <x v="0"/>
    <d v="2016-09-26T00:00:00"/>
    <n v="3202"/>
    <n v="15248"/>
    <n v="12046"/>
    <n v="41"/>
    <n v="625168"/>
    <n v="0.04"/>
    <n v="25006.720000000001"/>
    <n v="600161.28000000003"/>
    <n v="400"/>
    <n v="663533"/>
    <n v="23"/>
    <n v="9"/>
    <x v="3"/>
    <s v="SI"/>
    <x v="1"/>
    <s v="Venta Mala"/>
  </r>
  <r>
    <n v="1608529"/>
    <x v="729"/>
    <s v="Chuck Clark"/>
    <s v="53-55 Liverpool St,Sydney"/>
    <s v="Sydney"/>
    <s v="NSW"/>
    <x v="1"/>
    <x v="0"/>
    <s v="Medio"/>
    <s v="Fotocopiadora HFX LaserJet 3310"/>
    <x v="0"/>
    <s v="Caja pequeña"/>
    <x v="0"/>
    <d v="2016-10-20T00:00:00"/>
    <n v="37799"/>
    <n v="59999"/>
    <n v="22200"/>
    <n v="10"/>
    <n v="599990"/>
    <n v="0.01"/>
    <n v="5999.9000000000005"/>
    <n v="593990.1"/>
    <n v="2449"/>
    <n v="275720"/>
    <n v="18"/>
    <n v="10"/>
    <x v="3"/>
    <s v="SI"/>
    <x v="0"/>
    <s v="Buena Venta"/>
  </r>
  <r>
    <n v="1608529"/>
    <x v="459"/>
    <s v="Paul Knutson"/>
    <s v="1/173-179 Bronte Rd,Waverley"/>
    <s v="Sydney"/>
    <s v="NSW"/>
    <x v="2"/>
    <x v="9"/>
    <s v="Bajo"/>
    <s v="Teclado programable Adesso de 142 teclas"/>
    <x v="0"/>
    <s v="Paquete pequeño"/>
    <x v="1"/>
    <d v="2015-02-03T00:00:00"/>
    <n v="3202"/>
    <n v="15248"/>
    <n v="12046"/>
    <n v="49"/>
    <n v="747152"/>
    <n v="0.08"/>
    <n v="59772.160000000003"/>
    <n v="687379.84"/>
    <n v="400"/>
    <n v="663331"/>
    <n v="2"/>
    <n v="2"/>
    <x v="1"/>
    <s v="SI"/>
    <x v="0"/>
    <s v="Buena Venta"/>
  </r>
  <r>
    <n v="1608895"/>
    <x v="685"/>
    <s v="Rick Wissen"/>
    <s v="81 MacLeay St,Potts Point"/>
    <s v="Sydney"/>
    <s v="NSW"/>
    <x v="1"/>
    <x v="7"/>
    <s v="Crítico"/>
    <s v="Carro de archivos personal multiuso y juego de ruedas, tres compartimentos apilables"/>
    <x v="0"/>
    <s v="Caja pequeña"/>
    <x v="0"/>
    <d v="2016-02-25T00:00:00"/>
    <n v="1495"/>
    <n v="3476"/>
    <n v="1981"/>
    <n v="32"/>
    <n v="111232"/>
    <n v="0.09"/>
    <n v="10010.879999999999"/>
    <n v="101221.12"/>
    <n v="822"/>
    <n v="164058"/>
    <n v="23"/>
    <n v="2"/>
    <x v="3"/>
    <s v="SI"/>
    <x v="0"/>
    <s v="Buena Venta"/>
  </r>
  <r>
    <n v="1608895"/>
    <x v="4"/>
    <s v="Christina Vanderzanden"/>
    <s v="188 Pitt Street,Sydney"/>
    <s v="Sydney"/>
    <s v="NSW"/>
    <x v="0"/>
    <x v="0"/>
    <s v="No especificado"/>
    <s v="Calculadora científica HFX 6S"/>
    <x v="0"/>
    <s v="Bolsa de envoltura"/>
    <x v="1"/>
    <d v="2014-09-17T00:00:00"/>
    <n v="792"/>
    <n v="1299"/>
    <n v="507"/>
    <n v="35"/>
    <n v="45465"/>
    <n v="0.01"/>
    <n v="454.65000000000003"/>
    <n v="45010.35"/>
    <n v="944"/>
    <n v="160058"/>
    <n v="13"/>
    <n v="9"/>
    <x v="0"/>
    <s v="NO"/>
    <x v="0"/>
    <s v="Buena Venta"/>
  </r>
  <r>
    <n v="1608895"/>
    <x v="304"/>
    <s v="Erin Ashbrook"/>
    <s v="73 York St,Sydney"/>
    <s v="Sydney"/>
    <s v="NSW"/>
    <x v="1"/>
    <x v="0"/>
    <s v="Bajo"/>
    <s v="Artisan Hi-Liter GlideStik Iluminador Fluorescente, Tinta Amarilla"/>
    <x v="0"/>
    <s v="Caja pequeña"/>
    <x v="0"/>
    <d v="2016-11-30T00:00:00"/>
    <n v="192"/>
    <n v="326"/>
    <n v="134"/>
    <n v="19"/>
    <n v="6194"/>
    <n v="0.09"/>
    <n v="557.45999999999992"/>
    <n v="5636.54"/>
    <n v="186"/>
    <n v="3825"/>
    <n v="26"/>
    <n v="11"/>
    <x v="3"/>
    <s v="NO"/>
    <x v="0"/>
    <s v="Venta Mala"/>
  </r>
  <r>
    <n v="1608895"/>
    <x v="340"/>
    <s v="Maria Bertelson"/>
    <s v="188 Pitt Street,Sydney"/>
    <s v="Sydney"/>
    <s v="NSW"/>
    <x v="1"/>
    <x v="0"/>
    <s v="Alto"/>
    <s v="Carpetas de 3 anillos de uso general de Smiths"/>
    <x v="0"/>
    <s v="Paquete pequeño"/>
    <x v="0"/>
    <d v="2016-01-19T00:00:00"/>
    <n v="118"/>
    <n v="188"/>
    <n v="70"/>
    <n v="23"/>
    <n v="4324"/>
    <n v="0.01"/>
    <n v="43.24"/>
    <n v="4280.76"/>
    <n v="149"/>
    <n v="3194"/>
    <n v="17"/>
    <n v="1"/>
    <x v="3"/>
    <s v="NO"/>
    <x v="0"/>
    <s v="Venta Mala"/>
  </r>
  <r>
    <n v="1608895"/>
    <x v="42"/>
    <s v="Mickael Khring"/>
    <s v="224A Gertrude St,Fitzroy"/>
    <s v="Melbourne"/>
    <s v="VIC"/>
    <x v="0"/>
    <x v="2"/>
    <s v="Alto"/>
    <s v="Calculadora científica HFX 6S"/>
    <x v="0"/>
    <s v="Caja pequeña"/>
    <x v="0"/>
    <d v="2015-06-21T00:00:00"/>
    <n v="792"/>
    <n v="1299"/>
    <n v="507"/>
    <n v="48"/>
    <n v="62352"/>
    <n v="0.02"/>
    <n v="1247.04"/>
    <n v="61104.959999999999"/>
    <n v="944"/>
    <n v="382685"/>
    <n v="19"/>
    <n v="6"/>
    <x v="1"/>
    <s v="NO"/>
    <x v="0"/>
    <s v="Buena Venta"/>
  </r>
  <r>
    <n v="1608895"/>
    <x v="735"/>
    <s v="Shaun Weien"/>
    <s v="310 Wattle St,Ultimo"/>
    <s v="Sydney"/>
    <s v="NSW"/>
    <x v="0"/>
    <x v="6"/>
    <s v="Alto"/>
    <s v="Juego de lápices de dibujo Pizazz"/>
    <x v="0"/>
    <s v="Bolsa de envoltura"/>
    <x v="0"/>
    <d v="2016-05-07T00:00:00"/>
    <n v="153"/>
    <n v="278"/>
    <n v="125"/>
    <n v="22"/>
    <n v="6116"/>
    <n v="0.04"/>
    <n v="244.64000000000001"/>
    <n v="5871.36"/>
    <n v="134"/>
    <n v="1606"/>
    <n v="5"/>
    <n v="5"/>
    <x v="3"/>
    <s v="NO"/>
    <x v="0"/>
    <s v="Venta Mala"/>
  </r>
  <r>
    <n v="1608895"/>
    <x v="659"/>
    <s v="Guy Armstrong"/>
    <s v="6 Mary St,Newtown"/>
    <s v="Sydney"/>
    <s v="NSW"/>
    <x v="0"/>
    <x v="7"/>
    <s v="Alto"/>
    <s v="Etiquetas de encuadernación artesanal"/>
    <x v="0"/>
    <s v="Caja pequeña"/>
    <x v="0"/>
    <d v="2015-08-20T00:00:00"/>
    <n v="245"/>
    <n v="389"/>
    <n v="144"/>
    <n v="47"/>
    <n v="18283"/>
    <n v="0"/>
    <n v="0"/>
    <n v="18283"/>
    <n v="701"/>
    <n v="9821"/>
    <n v="18"/>
    <n v="8"/>
    <x v="1"/>
    <s v="NO"/>
    <x v="0"/>
    <s v="Venta Mala"/>
  </r>
  <r>
    <n v="1609260"/>
    <x v="809"/>
    <s v="Sandra Flanagan"/>
    <s v="359 Crown Street,Surry Hills"/>
    <s v="Sydney"/>
    <s v="NSW"/>
    <x v="0"/>
    <x v="3"/>
    <s v="Alto"/>
    <s v="Serie 300 sin volteo"/>
    <x v="0"/>
    <s v="Caja pequeña"/>
    <x v="0"/>
    <d v="2016-03-18T00:00:00"/>
    <n v="6240"/>
    <n v="15599"/>
    <n v="9359"/>
    <n v="11"/>
    <n v="171589"/>
    <n v="0.02"/>
    <n v="3431.78"/>
    <n v="168157.22"/>
    <n v="808"/>
    <n v="379620"/>
    <n v="14"/>
    <n v="3"/>
    <x v="3"/>
    <s v="SI"/>
    <x v="0"/>
    <s v="Buena Venta"/>
  </r>
  <r>
    <n v="1609260"/>
    <x v="769"/>
    <s v="Monica Federle"/>
    <s v="834 Bourke St,Waterloo"/>
    <s v="Sydney"/>
    <s v="NSW"/>
    <x v="1"/>
    <x v="13"/>
    <s v="Alto"/>
    <s v="Lápices de acuarela DrawIt Pizazz, juego de 10 colores con pincel"/>
    <x v="0"/>
    <s v="Bolsa de envoltura"/>
    <x v="0"/>
    <d v="2016-02-20T00:00:00"/>
    <n v="239"/>
    <n v="426"/>
    <n v="187"/>
    <n v="44"/>
    <n v="18744"/>
    <n v="7.0000000000000007E-2"/>
    <n v="1312.0800000000002"/>
    <n v="17431.919999999998"/>
    <n v="120"/>
    <n v="2229"/>
    <n v="19"/>
    <n v="2"/>
    <x v="3"/>
    <s v="NO"/>
    <x v="0"/>
    <s v="Venta Mala"/>
  </r>
  <r>
    <n v="1609260"/>
    <x v="205"/>
    <s v="Berenike Kampe"/>
    <s v="180 High Street,Windsor"/>
    <s v="Melbourne"/>
    <s v="VIC"/>
    <x v="2"/>
    <x v="2"/>
    <s v="No especificado"/>
    <s v="Conjunto óptico ultra inalámbrico UGen"/>
    <x v="0"/>
    <s v="Bolsa de envoltura"/>
    <x v="0"/>
    <d v="2013-07-07T00:00:00"/>
    <n v="5452"/>
    <n v="10097"/>
    <n v="4645"/>
    <n v="14"/>
    <n v="141358"/>
    <n v="0.09"/>
    <n v="12722.22"/>
    <n v="128635.78"/>
    <n v="718"/>
    <n v="295460"/>
    <n v="5"/>
    <n v="7"/>
    <x v="2"/>
    <s v="SI"/>
    <x v="1"/>
    <s v="Venta Mala"/>
  </r>
  <r>
    <n v="1609260"/>
    <x v="787"/>
    <s v="Annie Bross"/>
    <s v="188 Pitt Street,Sydney"/>
    <s v="Sydney"/>
    <s v="NSW"/>
    <x v="2"/>
    <x v="0"/>
    <s v="Medio"/>
    <s v="Alfileres de empuje de colores variados"/>
    <x v="0"/>
    <s v="Caja pequeña"/>
    <x v="1"/>
    <d v="2016-02-29T00:00:00"/>
    <n v="87"/>
    <n v="181"/>
    <n v="94"/>
    <n v="20"/>
    <n v="3620"/>
    <n v="0.01"/>
    <n v="36.200000000000003"/>
    <n v="3583.8"/>
    <n v="75"/>
    <n v="2295"/>
    <n v="29"/>
    <n v="2"/>
    <x v="3"/>
    <s v="NO"/>
    <x v="0"/>
    <s v="Venta Mala"/>
  </r>
  <r>
    <n v="1609260"/>
    <x v="810"/>
    <s v="Daniel Lacy"/>
    <s v="85-113 Dunning Ave,Rosebery"/>
    <s v="Sydney"/>
    <s v="NSW"/>
    <x v="0"/>
    <x v="4"/>
    <s v="Crítico"/>
    <s v="Lápices de acuarela DrawIt Pizazz, juego de 10 colores con pincel"/>
    <x v="0"/>
    <s v="Caja pequeña"/>
    <x v="0"/>
    <d v="2016-05-24T00:00:00"/>
    <n v="239"/>
    <n v="426"/>
    <n v="187"/>
    <n v="23"/>
    <n v="9798"/>
    <n v="0.02"/>
    <n v="195.96"/>
    <n v="9602.0400000000009"/>
    <n v="120"/>
    <n v="2229"/>
    <n v="23"/>
    <n v="5"/>
    <x v="3"/>
    <s v="NO"/>
    <x v="1"/>
    <s v="Venta Mala"/>
  </r>
  <r>
    <n v="1609260"/>
    <x v="810"/>
    <s v="Daniel Lacy"/>
    <s v="85-113 Dunning Ave,Roseberry"/>
    <s v="Sydney"/>
    <s v="NSW"/>
    <x v="2"/>
    <x v="4"/>
    <s v="Crítico"/>
    <s v="Lápices de acuarela DrawIt Pizazz, juego de 10 colores con pincel"/>
    <x v="0"/>
    <s v="Bolsa de envoltura"/>
    <x v="0"/>
    <d v="2016-05-24T00:00:00"/>
    <n v="239"/>
    <n v="426"/>
    <n v="187"/>
    <n v="43"/>
    <n v="18318"/>
    <n v="0.01"/>
    <n v="183.18"/>
    <n v="18134.82"/>
    <n v="120"/>
    <n v="2229"/>
    <n v="23"/>
    <n v="5"/>
    <x v="3"/>
    <s v="NO"/>
    <x v="1"/>
    <s v="Venta Mala"/>
  </r>
  <r>
    <n v="1609260"/>
    <x v="811"/>
    <s v="Steve Nguyen"/>
    <s v="61 York St,Sydney"/>
    <s v="Sydney"/>
    <s v="NSW"/>
    <x v="0"/>
    <x v="9"/>
    <s v="Alto"/>
    <s v="Fotocopiadora Cando PC940"/>
    <x v="1"/>
    <s v="Caja pequeña"/>
    <x v="0"/>
    <d v="2016-12-02T00:00:00"/>
    <n v="27899"/>
    <n v="44999"/>
    <n v="17100"/>
    <n v="48"/>
    <n v="2159952"/>
    <n v="0.02"/>
    <n v="43199.040000000001"/>
    <n v="2116752.96"/>
    <n v="4900"/>
    <n v="359483"/>
    <n v="1"/>
    <n v="12"/>
    <x v="3"/>
    <s v="SI"/>
    <x v="1"/>
    <s v="Venta Mala"/>
  </r>
  <r>
    <n v="1609260"/>
    <x v="32"/>
    <s v="Bart Watters"/>
    <s v="Westfield 1 Anderson St,Chatswood"/>
    <s v="Sydney"/>
    <s v="NSW"/>
    <x v="0"/>
    <x v="5"/>
    <s v="Medio"/>
    <s v="Fotocopiadora Cando PC940"/>
    <x v="0"/>
    <s v="Caja pequeña"/>
    <x v="0"/>
    <d v="2014-09-13T00:00:00"/>
    <n v="27899"/>
    <n v="44999"/>
    <n v="17100"/>
    <n v="37"/>
    <n v="1664963"/>
    <n v="0.01"/>
    <n v="16649.63"/>
    <n v="1648313.37"/>
    <n v="4900"/>
    <n v="103232"/>
    <n v="12"/>
    <n v="9"/>
    <x v="0"/>
    <s v="SI"/>
    <x v="1"/>
    <s v="Venta Mala"/>
  </r>
  <r>
    <n v="1610356"/>
    <x v="592"/>
    <s v="Adrian Shami"/>
    <s v="Sydney Fish Market, Bank Street, Sydney"/>
    <s v="Sydney"/>
    <s v="NSW"/>
    <x v="2"/>
    <x v="3"/>
    <s v="Medio"/>
    <s v="TipoDerecha Sobres Pelables y Transparentes de Apertura Superior, Gris"/>
    <x v="0"/>
    <s v="Bolsa de envoltura"/>
    <x v="0"/>
    <d v="2016-04-11T00:00:00"/>
    <n v="2156"/>
    <n v="3594"/>
    <n v="1438"/>
    <n v="10"/>
    <n v="35940"/>
    <n v="0.01"/>
    <n v="359.40000000000003"/>
    <n v="35580.6"/>
    <n v="666"/>
    <n v="160528"/>
    <n v="5"/>
    <n v="4"/>
    <x v="3"/>
    <s v="NO"/>
    <x v="0"/>
    <s v="Buena Venta"/>
  </r>
  <r>
    <n v="1610356"/>
    <x v="314"/>
    <s v="Lisa DeCherney"/>
    <s v="523 King St,Newtown"/>
    <s v="Sydney"/>
    <s v="NSW"/>
    <x v="3"/>
    <x v="6"/>
    <s v="Bajo"/>
    <s v="Refuerzos artesanales para páginas perforadas"/>
    <x v="0"/>
    <s v="Bolsa de envoltura"/>
    <x v="0"/>
    <d v="2015-10-19T00:00:00"/>
    <n v="119"/>
    <n v="198"/>
    <n v="79"/>
    <n v="48"/>
    <n v="9504"/>
    <n v="0.01"/>
    <n v="95.04"/>
    <n v="9408.9599999999991"/>
    <n v="477"/>
    <n v="6560"/>
    <n v="15"/>
    <n v="10"/>
    <x v="1"/>
    <s v="NO"/>
    <x v="0"/>
    <s v="Venta Mala"/>
  </r>
  <r>
    <n v="1610356"/>
    <x v="694"/>
    <s v="Brad Thomas"/>
    <s v="152 Bunnerong Road,Eastgardens"/>
    <s v="Sydney"/>
    <s v="NSW"/>
    <x v="1"/>
    <x v="0"/>
    <s v="Medio"/>
    <s v="Lápices de colores Pizazz"/>
    <x v="0"/>
    <s v="Bolsa de envoltura"/>
    <x v="1"/>
    <d v="2016-12-15T00:00:00"/>
    <n v="176"/>
    <n v="294"/>
    <n v="118"/>
    <n v="3"/>
    <n v="882"/>
    <n v="0.01"/>
    <n v="8.82"/>
    <n v="873.18"/>
    <n v="81"/>
    <n v="5933"/>
    <n v="10"/>
    <n v="12"/>
    <x v="3"/>
    <s v="NO"/>
    <x v="0"/>
    <s v="Venta Mala"/>
  </r>
  <r>
    <n v="1610356"/>
    <x v="336"/>
    <s v="Michael Chel"/>
    <s v="310 Wattle St,Ultimo"/>
    <s v="Sydney"/>
    <s v="NSW"/>
    <x v="1"/>
    <x v="6"/>
    <s v="Alto"/>
    <s v="Lápices de colores Pizazz"/>
    <x v="1"/>
    <s v="Paquete pequeño"/>
    <x v="0"/>
    <d v="2015-12-10T00:00:00"/>
    <n v="176"/>
    <n v="294"/>
    <n v="118"/>
    <n v="35"/>
    <n v="10290"/>
    <n v="0"/>
    <n v="0"/>
    <n v="10290"/>
    <n v="81"/>
    <n v="6370"/>
    <n v="9"/>
    <n v="12"/>
    <x v="1"/>
    <s v="NO"/>
    <x v="0"/>
    <s v="Venta Mala"/>
  </r>
  <r>
    <n v="1610356"/>
    <x v="587"/>
    <s v="Dave Hallsten"/>
    <s v="1 John St,Waterloo"/>
    <s v="Sydney"/>
    <s v="NSW"/>
    <x v="1"/>
    <x v="13"/>
    <s v="Bajo"/>
    <s v="Etiquetas Artisan 478"/>
    <x v="0"/>
    <s v="Paquete pequeño"/>
    <x v="0"/>
    <d v="2015-01-04T00:00:00"/>
    <n v="314"/>
    <n v="491"/>
    <n v="177"/>
    <n v="50"/>
    <n v="24550"/>
    <n v="0.08"/>
    <n v="1964"/>
    <n v="22586"/>
    <n v="50"/>
    <n v="2636"/>
    <n v="2"/>
    <n v="1"/>
    <x v="1"/>
    <s v="NO"/>
    <x v="1"/>
    <s v="Venta Mala"/>
  </r>
  <r>
    <n v="1610356"/>
    <x v="153"/>
    <s v="Bart Watters"/>
    <s v="Westfield 1 Anderson St,Chatswood"/>
    <s v="Sydney"/>
    <s v="NSW"/>
    <x v="2"/>
    <x v="5"/>
    <s v="Bajo"/>
    <s v="Conjunto óptico ultra inalámbrico UGen"/>
    <x v="0"/>
    <s v="Caja pequeña"/>
    <x v="0"/>
    <d v="2014-09-18T00:00:00"/>
    <n v="5452"/>
    <n v="10097"/>
    <n v="4645"/>
    <n v="20"/>
    <n v="201940"/>
    <n v="0.04"/>
    <n v="8077.6"/>
    <n v="193862.39999999999"/>
    <n v="718"/>
    <n v="150995"/>
    <n v="17"/>
    <n v="9"/>
    <x v="0"/>
    <s v="SI"/>
    <x v="0"/>
    <s v="Buena Venta"/>
  </r>
  <r>
    <n v="1610356"/>
    <x v="29"/>
    <s v="Magdelene Morse"/>
    <s v="53 Riley Street,Woolloomooloo"/>
    <s v="Sydney"/>
    <s v="NSW"/>
    <x v="1"/>
    <x v="0"/>
    <s v="No especificado"/>
    <s v="Conjunto óptico ultra inalámbrico UGen"/>
    <x v="0"/>
    <s v="Caja pequeña"/>
    <x v="0"/>
    <d v="2015-07-30T00:00:00"/>
    <n v="5452"/>
    <n v="10097"/>
    <n v="4645"/>
    <n v="39"/>
    <n v="393783"/>
    <n v="0.03"/>
    <n v="11813.49"/>
    <n v="381969.51"/>
    <n v="718"/>
    <n v="376524"/>
    <n v="23"/>
    <n v="7"/>
    <x v="1"/>
    <s v="SI"/>
    <x v="1"/>
    <s v="Venta Mala"/>
  </r>
  <r>
    <n v="1611086"/>
    <x v="507"/>
    <s v="Christopher Martinez"/>
    <s v="273 George Street,Sydney"/>
    <s v="Sydney"/>
    <s v="NSW"/>
    <x v="0"/>
    <x v="9"/>
    <s v="Alto"/>
    <s v="TechSavi Navegador Inalámbrico Dúo"/>
    <x v="0"/>
    <s v="Bolsa de envoltura"/>
    <x v="0"/>
    <d v="2016-09-27T00:00:00"/>
    <n v="4211"/>
    <n v="8098"/>
    <n v="3887"/>
    <n v="41"/>
    <n v="332018"/>
    <n v="0.02"/>
    <n v="6640.3600000000006"/>
    <n v="325377.64"/>
    <n v="718"/>
    <n v="105275"/>
    <n v="26"/>
    <n v="9"/>
    <x v="3"/>
    <s v="SI"/>
    <x v="1"/>
    <s v="Venta Mala"/>
  </r>
  <r>
    <n v="1611086"/>
    <x v="805"/>
    <s v="Patrick Jones"/>
    <s v="221 Barkly St,St Kilda"/>
    <s v="Melbourne"/>
    <s v="VIC"/>
    <x v="0"/>
    <x v="8"/>
    <s v="Crítico"/>
    <s v="Recortadoras de acero inoxidable de la serie ejecutiva de Apex Office"/>
    <x v="0"/>
    <s v="Caja pequeña"/>
    <x v="0"/>
    <d v="2016-10-23T00:00:00"/>
    <n v="351"/>
    <n v="857"/>
    <n v="506"/>
    <n v="42"/>
    <n v="35994"/>
    <n v="7.0000000000000007E-2"/>
    <n v="2519.5800000000004"/>
    <n v="33474.42"/>
    <n v="614"/>
    <n v="19940"/>
    <n v="21"/>
    <n v="10"/>
    <x v="3"/>
    <s v="NO"/>
    <x v="1"/>
    <s v="Venta Mala"/>
  </r>
  <r>
    <n v="1611086"/>
    <x v="507"/>
    <s v="Mike Kennedy"/>
    <s v="99 Lygon Street,East Brunswick"/>
    <s v="Melbourne"/>
    <s v="VIC"/>
    <x v="1"/>
    <x v="2"/>
    <s v="Crítico"/>
    <s v="Tijeras dobladas de acero inoxidable Apex Design"/>
    <x v="2"/>
    <s v="Caja grande"/>
    <x v="0"/>
    <d v="2016-10-05T00:00:00"/>
    <n v="287"/>
    <n v="684"/>
    <n v="397"/>
    <n v="44"/>
    <n v="30096"/>
    <n v="0.08"/>
    <n v="2407.6799999999998"/>
    <n v="27688.32"/>
    <n v="442"/>
    <n v="19697"/>
    <n v="26"/>
    <n v="9"/>
    <x v="3"/>
    <s v="NO"/>
    <x v="0"/>
    <s v="Venta Mala"/>
  </r>
  <r>
    <n v="1611451"/>
    <x v="683"/>
    <s v="Sung Shariari"/>
    <s v="6/15 Cross Street,Double Bay"/>
    <s v="Sydney"/>
    <s v="NSW"/>
    <x v="2"/>
    <x v="9"/>
    <s v="Medio"/>
    <s v="Tijeras Apex Box Cutter"/>
    <x v="1"/>
    <s v="Paquete pequeño"/>
    <x v="0"/>
    <d v="2016-03-30T00:00:00"/>
    <n v="419"/>
    <n v="1023"/>
    <n v="604"/>
    <n v="23"/>
    <n v="23529"/>
    <n v="0.01"/>
    <n v="235.29"/>
    <n v="23293.71"/>
    <n v="468"/>
    <n v="37853"/>
    <n v="29"/>
    <n v="3"/>
    <x v="3"/>
    <s v="NO"/>
    <x v="1"/>
    <s v="Venta Mala"/>
  </r>
  <r>
    <n v="1611451"/>
    <x v="806"/>
    <s v="Clay Ludtke"/>
    <s v="Macquarie Centre Cnr Herring Road &amp; Waterloo Road,Macquarie Park"/>
    <s v="Sydney"/>
    <s v="NSW"/>
    <x v="3"/>
    <x v="5"/>
    <s v="No especificado"/>
    <s v="Artisan 48 Etiquetas"/>
    <x v="0"/>
    <s v="Paquete pequeño"/>
    <x v="1"/>
    <d v="2016-09-02T00:00:00"/>
    <n v="384"/>
    <n v="630"/>
    <n v="246"/>
    <n v="26"/>
    <n v="16380"/>
    <n v="0.06"/>
    <n v="982.8"/>
    <n v="15397.2"/>
    <n v="50"/>
    <n v="15985"/>
    <n v="31"/>
    <n v="8"/>
    <x v="3"/>
    <s v="NO"/>
    <x v="1"/>
    <s v="Venta Mala"/>
  </r>
  <r>
    <n v="1611451"/>
    <x v="658"/>
    <s v="Deirdre Greer"/>
    <s v="33/4 Barangaroo Avenue,Sydney"/>
    <s v="Sydney"/>
    <s v="NSW"/>
    <x v="0"/>
    <x v="1"/>
    <s v="Medio"/>
    <s v="Tijeras de acero forjado Apex con mangos de esmalte negro"/>
    <x v="0"/>
    <s v="Bolsa de envoltura"/>
    <x v="0"/>
    <d v="2016-04-03T00:00:00"/>
    <n v="410"/>
    <n v="931"/>
    <n v="521"/>
    <n v="29"/>
    <n v="26999"/>
    <n v="7.0000000000000007E-2"/>
    <n v="1889.9300000000003"/>
    <n v="25109.07"/>
    <n v="398"/>
    <n v="19983"/>
    <n v="27"/>
    <n v="3"/>
    <x v="3"/>
    <s v="NO"/>
    <x v="0"/>
    <s v="Venta Mala"/>
  </r>
  <r>
    <n v="1611451"/>
    <x v="783"/>
    <s v="Caroline Jumper"/>
    <s v="145 Ramsay St,Haberfield"/>
    <s v="Sydney"/>
    <s v="NSW"/>
    <x v="2"/>
    <x v="3"/>
    <s v="Crítico"/>
    <s v="Teclado programable Adesso de 142 teclas"/>
    <x v="0"/>
    <s v="Bolsa de envoltura"/>
    <x v="0"/>
    <d v="2016-10-27T00:00:00"/>
    <n v="3202"/>
    <n v="15248"/>
    <n v="12046"/>
    <n v="50"/>
    <n v="762400"/>
    <n v="0.09"/>
    <n v="68616"/>
    <n v="693784"/>
    <n v="400"/>
    <n v="339610"/>
    <n v="25"/>
    <n v="10"/>
    <x v="3"/>
    <s v="SI"/>
    <x v="0"/>
    <s v="Buena Venta"/>
  </r>
  <r>
    <n v="1611451"/>
    <x v="641"/>
    <s v="Thais Sissman"/>
    <s v="53-55 Liverpool St,Sydney"/>
    <s v="Sydney"/>
    <s v="NSW"/>
    <x v="0"/>
    <x v="0"/>
    <s v="Alto"/>
    <s v="Beekin 6 Outlet Tira de Sobretensión Metálica"/>
    <x v="0"/>
    <s v="Bolsa de envoltura"/>
    <x v="0"/>
    <d v="2016-05-29T00:00:00"/>
    <n v="446"/>
    <n v="1089"/>
    <n v="643"/>
    <n v="31"/>
    <n v="33759"/>
    <n v="0.06"/>
    <n v="2025.54"/>
    <n v="31733.46"/>
    <n v="450"/>
    <n v="19903"/>
    <n v="29"/>
    <n v="5"/>
    <x v="3"/>
    <s v="NO"/>
    <x v="0"/>
    <s v="Venta Mala"/>
  </r>
  <r>
    <n v="1611817"/>
    <x v="582"/>
    <s v="Emily Grady"/>
    <s v="359 Crown Street,Surry Hills"/>
    <s v="Sydney"/>
    <s v="NSW"/>
    <x v="1"/>
    <x v="3"/>
    <s v="Crítico"/>
    <s v="Teclado TechSavi Internet Navigator"/>
    <x v="0"/>
    <s v="Bolsa de envoltura"/>
    <x v="1"/>
    <d v="2016-05-30T00:00:00"/>
    <n v="651"/>
    <n v="3098"/>
    <n v="2447"/>
    <n v="6"/>
    <n v="18588"/>
    <n v="0.01"/>
    <n v="185.88"/>
    <n v="18402.12"/>
    <n v="650"/>
    <n v="68804"/>
    <n v="30"/>
    <n v="5"/>
    <x v="3"/>
    <s v="NO"/>
    <x v="1"/>
    <s v="Venta Mala"/>
  </r>
  <r>
    <n v="1611817"/>
    <x v="638"/>
    <s v="Emily Grady"/>
    <s v="359 Crown Street,Surry Hills"/>
    <s v="Sydney"/>
    <s v="NSW"/>
    <x v="1"/>
    <x v="3"/>
    <s v="Bajo"/>
    <s v="Teclado TechSavi Internet Navigator"/>
    <x v="0"/>
    <s v="Bolsa de envoltura"/>
    <x v="0"/>
    <d v="2016-05-30T00:00:00"/>
    <n v="651"/>
    <n v="3098"/>
    <n v="2447"/>
    <n v="38"/>
    <n v="117724"/>
    <n v="0.06"/>
    <n v="7063.44"/>
    <n v="110660.56"/>
    <n v="650"/>
    <n v="68804"/>
    <n v="30"/>
    <n v="5"/>
    <x v="1"/>
    <s v="SI"/>
    <x v="1"/>
    <s v="Venta Mala"/>
  </r>
  <r>
    <n v="1611817"/>
    <x v="582"/>
    <s v="Emily Grady"/>
    <s v="359 Crown Street,Surry Hills"/>
    <s v="Sydney"/>
    <s v="NSW"/>
    <x v="1"/>
    <x v="3"/>
    <s v="Crítico"/>
    <s v="Teclado TechSavi Internet Navigator"/>
    <x v="0"/>
    <s v="Caja pequeña"/>
    <x v="0"/>
    <d v="2016-05-30T00:00:00"/>
    <n v="651"/>
    <n v="3098"/>
    <n v="2447"/>
    <n v="8"/>
    <n v="24784"/>
    <n v="0.08"/>
    <n v="1982.72"/>
    <n v="22801.279999999999"/>
    <n v="650"/>
    <n v="68804"/>
    <n v="30"/>
    <n v="5"/>
    <x v="3"/>
    <s v="NO"/>
    <x v="0"/>
    <s v="Venta Mala"/>
  </r>
  <r>
    <n v="1611817"/>
    <x v="582"/>
    <s v="Emily Grady"/>
    <s v="359 Crown Street,Surry Hills"/>
    <s v="Sydney"/>
    <s v="NSW"/>
    <x v="3"/>
    <x v="3"/>
    <s v="Medio"/>
    <s v="Teclado TechSavi Internet Navigator"/>
    <x v="1"/>
    <s v="Caja pequeña"/>
    <x v="1"/>
    <d v="2016-05-30T00:00:00"/>
    <n v="651"/>
    <n v="3098"/>
    <n v="2447"/>
    <n v="33"/>
    <n v="102234"/>
    <n v="0.01"/>
    <n v="1022.34"/>
    <n v="101211.66"/>
    <n v="650"/>
    <n v="68804"/>
    <n v="30"/>
    <n v="5"/>
    <x v="3"/>
    <s v="SI"/>
    <x v="1"/>
    <s v="Venta Mala"/>
  </r>
  <r>
    <n v="1611817"/>
    <x v="582"/>
    <s v="Emily Grady"/>
    <s v="359 Crown Street,Surry Hills"/>
    <s v="Sydney"/>
    <s v="NSW"/>
    <x v="0"/>
    <x v="3"/>
    <s v="Alto"/>
    <s v="Teclado TechSavi Internet Navigator"/>
    <x v="1"/>
    <s v="Caja pequeña"/>
    <x v="1"/>
    <d v="2016-05-30T00:00:00"/>
    <n v="651"/>
    <n v="3098"/>
    <n v="2447"/>
    <n v="37"/>
    <n v="114626"/>
    <n v="0.04"/>
    <n v="4585.04"/>
    <n v="110040.96000000001"/>
    <n v="650"/>
    <n v="68804"/>
    <n v="30"/>
    <n v="5"/>
    <x v="3"/>
    <s v="SI"/>
    <x v="1"/>
    <s v="Venta Mala"/>
  </r>
  <r>
    <n v="1611817"/>
    <x v="683"/>
    <s v="Sung Shariari"/>
    <s v="6/15 Cross Street,Double Bay"/>
    <s v="Sydney"/>
    <s v="NSW"/>
    <x v="1"/>
    <x v="9"/>
    <s v="Bajo"/>
    <s v="Teclado de acceso TechSavi"/>
    <x v="0"/>
    <s v="Paquete pequeño"/>
    <x v="1"/>
    <d v="2016-03-30T00:00:00"/>
    <n v="1007"/>
    <n v="1598"/>
    <n v="591"/>
    <n v="50"/>
    <n v="79900"/>
    <n v="0.08"/>
    <n v="6392"/>
    <n v="73508"/>
    <n v="400"/>
    <n v="88856"/>
    <n v="29"/>
    <n v="3"/>
    <x v="3"/>
    <s v="NO"/>
    <x v="1"/>
    <s v="Venta Mala"/>
  </r>
  <r>
    <n v="1611817"/>
    <x v="794"/>
    <s v="Brad Eason"/>
    <s v="1737 Botany Rd,Banksmeadow"/>
    <s v="Sydney"/>
    <s v="NSW"/>
    <x v="0"/>
    <x v="5"/>
    <s v="No especificado"/>
    <s v="Libro de mensajes, un formulario por página"/>
    <x v="0"/>
    <s v="Caja pequeña"/>
    <x v="0"/>
    <d v="2016-06-04T00:00:00"/>
    <n v="241"/>
    <n v="371"/>
    <n v="130"/>
    <n v="38"/>
    <n v="14098"/>
    <n v="0.04"/>
    <n v="563.91999999999996"/>
    <n v="13534.08"/>
    <n v="193"/>
    <n v="2446"/>
    <n v="3"/>
    <n v="6"/>
    <x v="3"/>
    <s v="NO"/>
    <x v="1"/>
    <s v="Venta Mala"/>
  </r>
  <r>
    <n v="1612182"/>
    <x v="768"/>
    <s v="Ruben Dartt"/>
    <s v="188 Pitt Street,Sydney"/>
    <s v="Sydney"/>
    <s v="NSW"/>
    <x v="3"/>
    <x v="0"/>
    <s v="No especificado"/>
    <s v="Etiquetas Artisan 479"/>
    <x v="0"/>
    <s v="Caja pequeña"/>
    <x v="0"/>
    <d v="2016-03-31T00:00:00"/>
    <n v="159"/>
    <n v="261"/>
    <n v="102"/>
    <n v="22"/>
    <n v="5742"/>
    <n v="0.09"/>
    <n v="516.78"/>
    <n v="5225.22"/>
    <n v="50"/>
    <n v="6923"/>
    <n v="30"/>
    <n v="3"/>
    <x v="3"/>
    <s v="NO"/>
    <x v="1"/>
    <s v="Venta Mala"/>
  </r>
  <r>
    <n v="1612182"/>
    <x v="340"/>
    <s v="Maria Bertelson"/>
    <s v="188 Pitt Street,Sydney"/>
    <s v="Sydney"/>
    <s v="NSW"/>
    <x v="3"/>
    <x v="0"/>
    <s v="Bajo"/>
    <s v="Sobres de entreoficina de colores Smiths"/>
    <x v="0"/>
    <s v="Caja pequeña"/>
    <x v="0"/>
    <d v="2016-01-19T00:00:00"/>
    <n v="1983"/>
    <n v="3098"/>
    <n v="1115"/>
    <n v="32"/>
    <n v="99136"/>
    <n v="0.01"/>
    <n v="991.36"/>
    <n v="98144.639999999999"/>
    <n v="1951"/>
    <n v="94415"/>
    <n v="17"/>
    <n v="1"/>
    <x v="3"/>
    <s v="NO"/>
    <x v="1"/>
    <s v="Venta Mala"/>
  </r>
  <r>
    <n v="1612182"/>
    <x v="711"/>
    <s v="Lindsay Castell"/>
    <s v="Qantas Domestic Terminal,Mascot"/>
    <s v="Sydney"/>
    <s v="NSW"/>
    <x v="0"/>
    <x v="3"/>
    <s v="Medio"/>
    <s v="Artisan 48 Etiquetas"/>
    <x v="0"/>
    <s v="Caja pequeña"/>
    <x v="0"/>
    <d v="2016-07-01T00:00:00"/>
    <n v="384"/>
    <n v="630"/>
    <n v="246"/>
    <n v="34"/>
    <n v="21420"/>
    <n v="7.0000000000000007E-2"/>
    <n v="1499.4"/>
    <n v="19920.599999999999"/>
    <n v="50"/>
    <n v="17098"/>
    <n v="30"/>
    <n v="6"/>
    <x v="3"/>
    <s v="NO"/>
    <x v="0"/>
    <s v="Venta Mala"/>
  </r>
  <r>
    <n v="1612182"/>
    <x v="582"/>
    <s v="Emily Grady"/>
    <s v="359 Crown Street,Surry Hills"/>
    <s v="Sydney"/>
    <s v="NSW"/>
    <x v="0"/>
    <x v="3"/>
    <s v="Medio"/>
    <s v="Lápices de colores DrawIt, juego de 48 colores"/>
    <x v="0"/>
    <s v="Caja pequeña"/>
    <x v="0"/>
    <d v="2016-05-30T00:00:00"/>
    <n v="2156"/>
    <n v="3655"/>
    <n v="1499"/>
    <n v="28"/>
    <n v="102340"/>
    <n v="0.01"/>
    <n v="1023.4"/>
    <n v="101316.6"/>
    <n v="1389"/>
    <n v="61804"/>
    <n v="30"/>
    <n v="5"/>
    <x v="3"/>
    <s v="SI"/>
    <x v="1"/>
    <s v="Venta Mala"/>
  </r>
  <r>
    <n v="1612182"/>
    <x v="751"/>
    <s v="Anthony Rawles"/>
    <s v="Shop 1, 186-190 Church Street,Parramatta;46a Macleay Street,Potts Point"/>
    <s v="Sydney"/>
    <s v="NSW"/>
    <x v="1"/>
    <x v="4"/>
    <s v="Crítico"/>
    <s v="Carro de archivos personal multiuso y juego de ruedas, tres compartimentos apilables"/>
    <x v="0"/>
    <s v="Bolsa de envoltura"/>
    <x v="0"/>
    <d v="2016-12-05T00:00:00"/>
    <n v="1495"/>
    <n v="3476"/>
    <n v="1981"/>
    <n v="37"/>
    <n v="128612"/>
    <n v="0.03"/>
    <n v="3858.3599999999997"/>
    <n v="124753.64"/>
    <n v="822"/>
    <n v="39536"/>
    <n v="3"/>
    <n v="12"/>
    <x v="3"/>
    <s v="SI"/>
    <x v="1"/>
    <s v="Venta Mala"/>
  </r>
  <r>
    <n v="1612547"/>
    <x v="705"/>
    <s v="Roy Skaria"/>
    <s v="797 Botany Rd,Rosebery"/>
    <s v="Sydney"/>
    <s v="NSW"/>
    <x v="0"/>
    <x v="3"/>
    <s v="Medio"/>
    <s v="Sobres de colores"/>
    <x v="0"/>
    <s v="Caja pequeña"/>
    <x v="0"/>
    <d v="2016-02-11T00:00:00"/>
    <n v="225"/>
    <n v="369"/>
    <n v="144"/>
    <n v="22"/>
    <n v="8118"/>
    <n v="0.05"/>
    <n v="405.90000000000003"/>
    <n v="7712.1"/>
    <n v="250"/>
    <n v="9633"/>
    <n v="10"/>
    <n v="2"/>
    <x v="3"/>
    <s v="NO"/>
    <x v="1"/>
    <s v="Venta Mala"/>
  </r>
  <r>
    <n v="1612912"/>
    <x v="680"/>
    <s v="Susan Pistek"/>
    <s v="485 Crown St,Surry Hills"/>
    <s v="Sydney"/>
    <s v="NSW"/>
    <x v="3"/>
    <x v="9"/>
    <s v="Medio"/>
    <s v="Resaltadores de acento Steady Pocket"/>
    <x v="0"/>
    <s v="Bolsa de envoltura"/>
    <x v="1"/>
    <d v="2016-07-04T00:00:00"/>
    <n v="93"/>
    <n v="160"/>
    <n v="67"/>
    <n v="25"/>
    <n v="4000"/>
    <n v="0.01"/>
    <n v="40"/>
    <n v="3960"/>
    <n v="129"/>
    <n v="7945"/>
    <n v="2"/>
    <n v="7"/>
    <x v="3"/>
    <s v="NO"/>
    <x v="0"/>
    <s v="Venta Mala"/>
  </r>
  <r>
    <n v="1612912"/>
    <x v="102"/>
    <s v="Ionia McGrath"/>
    <s v="Westfield Parramatta,Parramatta"/>
    <s v="Sydney"/>
    <s v="NSW"/>
    <x v="3"/>
    <x v="12"/>
    <s v="Medio"/>
    <s v="Fotocopiadora Cando PC940"/>
    <x v="0"/>
    <s v="Caja pequeña"/>
    <x v="0"/>
    <d v="2015-02-06T00:00:00"/>
    <n v="21600"/>
    <n v="44999"/>
    <n v="23399"/>
    <n v="50"/>
    <n v="2249950"/>
    <n v="7.0000000000000007E-2"/>
    <n v="157496.50000000003"/>
    <n v="2092453.5"/>
    <n v="2449"/>
    <n v="336562"/>
    <n v="3"/>
    <n v="2"/>
    <x v="1"/>
    <s v="SI"/>
    <x v="0"/>
    <s v="Buena Venta"/>
  </r>
  <r>
    <n v="1613643"/>
    <x v="683"/>
    <s v="Sung Shariari"/>
    <s v="6/15 Cross Street,Double Bay"/>
    <s v="Sydney"/>
    <s v="NSW"/>
    <x v="3"/>
    <x v="9"/>
    <s v="Crítico"/>
    <s v="Sobres estándar de Smiths"/>
    <x v="1"/>
    <s v="Caja mediana"/>
    <x v="0"/>
    <d v="2016-03-30T00:00:00"/>
    <n v="352"/>
    <n v="568"/>
    <n v="216"/>
    <n v="8"/>
    <n v="4544"/>
    <n v="0.09"/>
    <n v="408.96"/>
    <n v="4135.04"/>
    <n v="139"/>
    <n v="24885"/>
    <n v="29"/>
    <n v="3"/>
    <x v="3"/>
    <s v="NO"/>
    <x v="1"/>
    <s v="Venta Mala"/>
  </r>
  <r>
    <n v="1614008"/>
    <x v="324"/>
    <s v="Eric Barreto"/>
    <s v="359 Crown Street,Surry Hills"/>
    <s v="Sydney"/>
    <s v="NSW"/>
    <x v="1"/>
    <x v="3"/>
    <s v="Crítico"/>
    <s v="Tijeras de acero inoxidable preferidas de Apex"/>
    <x v="0"/>
    <s v="Caja pequeña"/>
    <x v="0"/>
    <d v="2016-05-21T00:00:00"/>
    <n v="250"/>
    <n v="568"/>
    <n v="318"/>
    <n v="8"/>
    <n v="4544"/>
    <n v="0.08"/>
    <n v="363.52"/>
    <n v="4180.4799999999996"/>
    <n v="360"/>
    <n v="24703"/>
    <n v="21"/>
    <n v="5"/>
    <x v="3"/>
    <s v="NO"/>
    <x v="1"/>
    <s v="Venta Mala"/>
  </r>
  <r>
    <n v="1614008"/>
    <x v="712"/>
    <s v="Arthur Prichep"/>
    <s v="Sydney Fish Market, Bank Street, Sydney"/>
    <s v="Sydney"/>
    <s v="NSW"/>
    <x v="1"/>
    <x v="3"/>
    <s v="Crítico"/>
    <s v="Carpeta EZD artesanal de alta resistencia con anillos de bloqueo, soportes para etiquetas"/>
    <x v="0"/>
    <s v="Bolsa de envoltura"/>
    <x v="0"/>
    <d v="2016-06-17T00:00:00"/>
    <n v="453"/>
    <n v="730"/>
    <n v="277"/>
    <n v="16"/>
    <n v="11680"/>
    <n v="0.09"/>
    <n v="1051.2"/>
    <n v="10628.8"/>
    <n v="772"/>
    <n v="25882"/>
    <n v="15"/>
    <n v="6"/>
    <x v="3"/>
    <s v="NO"/>
    <x v="1"/>
    <s v="Venta Mala"/>
  </r>
  <r>
    <n v="1614008"/>
    <x v="324"/>
    <s v="Eric Barreto"/>
    <s v="359 Crown Street,Surry Hills"/>
    <s v="Sydney"/>
    <s v="NSW"/>
    <x v="0"/>
    <x v="3"/>
    <s v="No especificado"/>
    <s v="Etiquetas Artisan 481"/>
    <x v="1"/>
    <s v="Caja mediana"/>
    <x v="0"/>
    <d v="2016-05-21T00:00:00"/>
    <n v="194"/>
    <n v="308"/>
    <n v="114"/>
    <n v="30"/>
    <n v="9240"/>
    <n v="0.03"/>
    <n v="277.2"/>
    <n v="8962.7999999999993"/>
    <n v="99"/>
    <n v="3385"/>
    <n v="21"/>
    <n v="5"/>
    <x v="3"/>
    <s v="NO"/>
    <x v="0"/>
    <s v="Venta Mala"/>
  </r>
  <r>
    <n v="1614008"/>
    <x v="790"/>
    <s v="Erica Bern"/>
    <s v="180 High Street,Windsor"/>
    <s v="Melbourne"/>
    <s v="VIC"/>
    <x v="0"/>
    <x v="2"/>
    <s v="Crítico"/>
    <s v="Etiquetas Artisan 481"/>
    <x v="0"/>
    <s v="Bolsa de envoltura"/>
    <x v="0"/>
    <d v="2016-06-13T00:00:00"/>
    <n v="194"/>
    <n v="308"/>
    <n v="114"/>
    <n v="24"/>
    <n v="7392"/>
    <n v="7.0000000000000007E-2"/>
    <n v="517.44000000000005"/>
    <n v="6874.5599999999995"/>
    <n v="99"/>
    <n v="3385"/>
    <n v="11"/>
    <n v="6"/>
    <x v="3"/>
    <s v="NO"/>
    <x v="1"/>
    <s v="Venta Mala"/>
  </r>
  <r>
    <n v="1614008"/>
    <x v="812"/>
    <s v="Michelle Huthwaite"/>
    <s v="2-4 College Street, Darlinghurst"/>
    <s v="Sydney"/>
    <s v="NSW"/>
    <x v="1"/>
    <x v="5"/>
    <s v="Medio"/>
    <s v="Tijeras de acero inoxidable preferidas de Apex"/>
    <x v="0"/>
    <s v="Paquete pequeño"/>
    <x v="0"/>
    <d v="2016-07-29T00:00:00"/>
    <n v="250"/>
    <n v="568"/>
    <n v="318"/>
    <n v="8"/>
    <n v="4544"/>
    <n v="0.03"/>
    <n v="136.32"/>
    <n v="4407.68"/>
    <n v="360"/>
    <n v="23930"/>
    <n v="27"/>
    <n v="7"/>
    <x v="3"/>
    <s v="NO"/>
    <x v="0"/>
    <s v="Venta Mala"/>
  </r>
  <r>
    <n v="1614373"/>
    <x v="699"/>
    <s v="Patrick Gardner"/>
    <s v="240-242 Johnston Street,Fitzroy"/>
    <s v="Melbourne"/>
    <s v="VIC"/>
    <x v="1"/>
    <x v="2"/>
    <s v="Bajo"/>
    <s v="Etiquetas Artisan 474"/>
    <x v="0"/>
    <s v="Paquete pequeño"/>
    <x v="0"/>
    <d v="2016-02-02T00:00:00"/>
    <n v="184"/>
    <n v="288"/>
    <n v="104"/>
    <n v="50"/>
    <n v="14400"/>
    <n v="0.08"/>
    <n v="1152"/>
    <n v="13248"/>
    <n v="99"/>
    <n v="2283"/>
    <n v="1"/>
    <n v="2"/>
    <x v="3"/>
    <s v="NO"/>
    <x v="1"/>
    <s v="Venta Mala"/>
  </r>
  <r>
    <n v="1614373"/>
    <x v="720"/>
    <s v="Christopher Martinez"/>
    <s v="188 Pitt Street,Sydney"/>
    <s v="Sydney"/>
    <s v="NSW"/>
    <x v="0"/>
    <x v="0"/>
    <s v="Medio"/>
    <s v="Smiths Bulldog Clip"/>
    <x v="1"/>
    <s v="Caja pequeña"/>
    <x v="0"/>
    <d v="2016-12-19T00:00:00"/>
    <n v="231"/>
    <n v="378"/>
    <n v="147"/>
    <n v="22"/>
    <n v="8316"/>
    <n v="7.0000000000000007E-2"/>
    <n v="582.12"/>
    <n v="7733.88"/>
    <n v="71"/>
    <n v="15239"/>
    <n v="18"/>
    <n v="12"/>
    <x v="3"/>
    <s v="NO"/>
    <x v="1"/>
    <s v="Venta Mala"/>
  </r>
  <r>
    <n v="1614373"/>
    <x v="683"/>
    <s v="Sung Shariari"/>
    <s v="6/15 Cross Street,Double Bay"/>
    <s v="Sydney"/>
    <s v="NSW"/>
    <x v="1"/>
    <x v="9"/>
    <s v="Alto"/>
    <s v="Etiquetas Artisan 474"/>
    <x v="0"/>
    <s v="Caja pequeña"/>
    <x v="0"/>
    <d v="2016-03-30T00:00:00"/>
    <n v="184"/>
    <n v="288"/>
    <n v="104"/>
    <n v="7"/>
    <n v="2016"/>
    <n v="0.01"/>
    <n v="20.16"/>
    <n v="1995.84"/>
    <n v="99"/>
    <n v="12698"/>
    <n v="29"/>
    <n v="3"/>
    <x v="3"/>
    <s v="NO"/>
    <x v="1"/>
    <s v="Venta Mala"/>
  </r>
  <r>
    <n v="1614373"/>
    <x v="794"/>
    <s v="Jind Marthon"/>
    <s v="224A Gertrude St,Fitzroy"/>
    <s v="Melbourne"/>
    <s v="VIC"/>
    <x v="3"/>
    <x v="2"/>
    <s v="Crítico"/>
    <s v="Chinchetas OIC"/>
    <x v="0"/>
    <s v="Bolsa de envoltura"/>
    <x v="0"/>
    <d v="2016-06-05T00:00:00"/>
    <n v="71"/>
    <n v="114"/>
    <n v="43"/>
    <n v="10"/>
    <n v="1140"/>
    <n v="0.01"/>
    <n v="11.4"/>
    <n v="1128.5999999999999"/>
    <n v="70"/>
    <n v="378"/>
    <n v="3"/>
    <n v="6"/>
    <x v="3"/>
    <s v="NO"/>
    <x v="1"/>
    <s v="Venta Mala"/>
  </r>
  <r>
    <n v="1614373"/>
    <x v="763"/>
    <s v="Giulietta Weimer"/>
    <s v="48 Albion St,Surry Hills"/>
    <s v="Sydney"/>
    <s v="NSW"/>
    <x v="3"/>
    <x v="1"/>
    <s v="Medio"/>
    <s v="Etiquetas Artisan 478"/>
    <x v="0"/>
    <s v="Bolsa de envoltura"/>
    <x v="0"/>
    <d v="2016-12-23T00:00:00"/>
    <n v="314"/>
    <n v="491"/>
    <n v="177"/>
    <n v="26"/>
    <n v="12766"/>
    <n v="0.09"/>
    <n v="1148.94"/>
    <n v="11617.06"/>
    <n v="50"/>
    <n v="2453"/>
    <n v="22"/>
    <n v="12"/>
    <x v="3"/>
    <s v="NO"/>
    <x v="0"/>
    <s v="Venta Mala"/>
  </r>
  <r>
    <n v="1614373"/>
    <x v="794"/>
    <s v="Brad Eason"/>
    <s v="1737 Botany Rd,Banksmeadow"/>
    <s v="Sydney"/>
    <s v="NSW"/>
    <x v="1"/>
    <x v="5"/>
    <s v="No especificado"/>
    <s v="Chinchetas OIC"/>
    <x v="0"/>
    <s v="Caja pequeña"/>
    <x v="0"/>
    <d v="2016-06-04T00:00:00"/>
    <n v="71"/>
    <n v="114"/>
    <n v="43"/>
    <n v="34"/>
    <n v="3876"/>
    <n v="0.06"/>
    <n v="232.56"/>
    <n v="3643.44"/>
    <n v="70"/>
    <n v="378"/>
    <n v="3"/>
    <n v="6"/>
    <x v="3"/>
    <s v="NO"/>
    <x v="1"/>
    <s v="Venta Mala"/>
  </r>
  <r>
    <n v="1614373"/>
    <x v="488"/>
    <s v="Jone Willina"/>
    <s v="Westfield Sydney,Sydney"/>
    <s v="Sydney"/>
    <s v="NSW"/>
    <x v="0"/>
    <x v="1"/>
    <s v="Bajo"/>
    <s v="Chinchetas OIC"/>
    <x v="0"/>
    <s v="Caja pequeña"/>
    <x v="0"/>
    <d v="2016-03-07T00:00:00"/>
    <n v="71"/>
    <n v="114"/>
    <n v="43"/>
    <n v="5"/>
    <n v="570"/>
    <n v="7.0000000000000007E-2"/>
    <n v="39.900000000000006"/>
    <n v="530.1"/>
    <n v="70"/>
    <n v="378"/>
    <n v="6"/>
    <n v="3"/>
    <x v="3"/>
    <s v="NO"/>
    <x v="1"/>
    <s v="Venta Mala"/>
  </r>
  <r>
    <n v="1614373"/>
    <x v="813"/>
    <s v="Thea Hendricks"/>
    <s v="412 Brunswick St,Fitzroy"/>
    <s v="Melbourne"/>
    <s v="VIC"/>
    <x v="1"/>
    <x v="2"/>
    <s v="No especificado"/>
    <s v="Resaltadores estilo tanque Steady Liquid Accent"/>
    <x v="0"/>
    <s v="Caja pequeña"/>
    <x v="0"/>
    <d v="2016-06-14T00:00:00"/>
    <n v="131"/>
    <n v="284"/>
    <n v="153"/>
    <n v="33"/>
    <n v="9372"/>
    <n v="0.08"/>
    <n v="749.76"/>
    <n v="8622.24"/>
    <n v="93"/>
    <n v="2259"/>
    <n v="12"/>
    <n v="6"/>
    <x v="3"/>
    <s v="NO"/>
    <x v="1"/>
    <s v="Venta Mala"/>
  </r>
  <r>
    <n v="1614739"/>
    <x v="814"/>
    <s v="Jim Kriz"/>
    <s v="85-113 Dunning Ave,Roseberry"/>
    <s v="Sydney"/>
    <s v="NSW"/>
    <x v="0"/>
    <x v="4"/>
    <s v="Medio"/>
    <s v="Resaltadores estilo tanque Steady Liquid Accent"/>
    <x v="0"/>
    <s v="Bolsa de envoltura"/>
    <x v="0"/>
    <d v="2016-06-04T00:00:00"/>
    <n v="131"/>
    <n v="284"/>
    <n v="153"/>
    <n v="29"/>
    <n v="8236"/>
    <n v="7.0000000000000007E-2"/>
    <n v="576.5200000000001"/>
    <n v="7659.48"/>
    <n v="93"/>
    <n v="2445"/>
    <n v="2"/>
    <n v="6"/>
    <x v="3"/>
    <s v="NO"/>
    <x v="0"/>
    <s v="Venta Mala"/>
  </r>
  <r>
    <n v="1614739"/>
    <x v="790"/>
    <s v="Chuck Clark"/>
    <s v="53-55 Liverpool St,Sydney"/>
    <s v="Sydney"/>
    <s v="NSW"/>
    <x v="2"/>
    <x v="0"/>
    <s v="Medio"/>
    <s v="Resaltadores estilo tanque Steady Liquid Accent"/>
    <x v="0"/>
    <s v="Paquete pequeño"/>
    <x v="1"/>
    <d v="2016-06-12T00:00:00"/>
    <n v="131"/>
    <n v="284"/>
    <n v="153"/>
    <n v="27"/>
    <n v="7668"/>
    <n v="0.03"/>
    <n v="230.04"/>
    <n v="7437.96"/>
    <n v="93"/>
    <n v="2445"/>
    <n v="11"/>
    <n v="6"/>
    <x v="3"/>
    <s v="NO"/>
    <x v="0"/>
    <s v="Venta Mala"/>
  </r>
  <r>
    <n v="1614739"/>
    <x v="342"/>
    <s v="Vivek Grady"/>
    <s v="99 Lygon Street,East Brunswick"/>
    <s v="Melbourne"/>
    <s v="VIC"/>
    <x v="1"/>
    <x v="2"/>
    <s v="Medio"/>
    <s v="Resaltadores estilo tanque Steady Liquid Accent"/>
    <x v="2"/>
    <s v="Caja grande"/>
    <x v="0"/>
    <d v="2016-06-14T00:00:00"/>
    <n v="131"/>
    <n v="284"/>
    <n v="153"/>
    <n v="14"/>
    <n v="3976"/>
    <n v="0"/>
    <n v="0"/>
    <n v="3976"/>
    <n v="93"/>
    <n v="2445"/>
    <n v="14"/>
    <n v="6"/>
    <x v="3"/>
    <s v="NO"/>
    <x v="1"/>
    <s v="Venta Mala"/>
  </r>
  <r>
    <n v="1614739"/>
    <x v="233"/>
    <s v="Heather Kirkland"/>
    <s v="541 Church St,Richmond"/>
    <s v="Melbourne"/>
    <s v="VIC"/>
    <x v="3"/>
    <x v="8"/>
    <s v="Alto"/>
    <s v="Sobres de entreoficina de colores Smiths"/>
    <x v="0"/>
    <s v="Caja pequeña"/>
    <x v="0"/>
    <d v="2016-04-25T00:00:00"/>
    <n v="1983"/>
    <n v="3098"/>
    <n v="1115"/>
    <n v="40"/>
    <n v="123920"/>
    <n v="0.04"/>
    <n v="4956.8"/>
    <n v="118963.2"/>
    <n v="1951"/>
    <n v="59655"/>
    <n v="23"/>
    <n v="4"/>
    <x v="3"/>
    <s v="SI"/>
    <x v="1"/>
    <s v="Venta Mala"/>
  </r>
  <r>
    <n v="1614739"/>
    <x v="448"/>
    <s v="Cynthia Voltz"/>
    <s v="Westfield Miranda, 600 Kingsway,Miranda"/>
    <s v="Sydney"/>
    <s v="NSW"/>
    <x v="1"/>
    <x v="11"/>
    <s v="Crítico"/>
    <s v="Teclado de acceso TechSavi"/>
    <x v="1"/>
    <s v="Caja mediana"/>
    <x v="0"/>
    <d v="2016-09-05T00:00:00"/>
    <n v="1007"/>
    <n v="1598"/>
    <n v="591"/>
    <n v="3"/>
    <n v="4794"/>
    <n v="0.01"/>
    <n v="47.94"/>
    <n v="4746.0600000000004"/>
    <n v="400"/>
    <n v="44555"/>
    <n v="3"/>
    <n v="9"/>
    <x v="3"/>
    <s v="NO"/>
    <x v="0"/>
    <s v="Venta Mala"/>
  </r>
  <r>
    <n v="1614739"/>
    <x v="815"/>
    <s v="Cindy Chapman"/>
    <s v="1-2/299 Sussex St,Sydney"/>
    <s v="Sydney"/>
    <s v="NSW"/>
    <x v="1"/>
    <x v="6"/>
    <s v="Bajo"/>
    <s v="Resaltadores estilo tanque Steady Liquid Accent"/>
    <x v="0"/>
    <s v="Caja pequeña"/>
    <x v="0"/>
    <d v="2016-06-27T00:00:00"/>
    <n v="131"/>
    <n v="284"/>
    <n v="153"/>
    <n v="42"/>
    <n v="11928"/>
    <n v="0.01"/>
    <n v="119.28"/>
    <n v="11808.72"/>
    <n v="93"/>
    <n v="2445"/>
    <n v="25"/>
    <n v="6"/>
    <x v="3"/>
    <s v="NO"/>
    <x v="0"/>
    <s v="Venta Mala"/>
  </r>
  <r>
    <n v="1614739"/>
    <x v="790"/>
    <s v="Chuck Clark"/>
    <s v="53-55 Liverpool St,Sydney"/>
    <s v="Sydney"/>
    <s v="NSW"/>
    <x v="1"/>
    <x v="0"/>
    <s v="No especificado"/>
    <s v="Resaltadores estilo tanque Steady Liquid Accent"/>
    <x v="0"/>
    <s v="Bolsa de envoltura"/>
    <x v="0"/>
    <d v="2016-06-12T00:00:00"/>
    <n v="131"/>
    <n v="284"/>
    <n v="153"/>
    <n v="4"/>
    <n v="1136"/>
    <n v="0"/>
    <n v="0"/>
    <n v="1136"/>
    <n v="93"/>
    <n v="2445"/>
    <n v="11"/>
    <n v="6"/>
    <x v="3"/>
    <s v="NO"/>
    <x v="0"/>
    <s v="Venta Mala"/>
  </r>
  <r>
    <n v="1614739"/>
    <x v="790"/>
    <s v="Chuck Clark"/>
    <s v="53-55 Liverpool St,Sydney"/>
    <s v="Sydney"/>
    <s v="NSW"/>
    <x v="0"/>
    <x v="0"/>
    <s v="Bajo"/>
    <s v="Resaltadores estilo tanque Steady Liquid Accent"/>
    <x v="1"/>
    <s v="Tambor Jumbo"/>
    <x v="2"/>
    <d v="2016-06-12T00:00:00"/>
    <n v="131"/>
    <n v="284"/>
    <n v="153"/>
    <n v="18"/>
    <n v="5112"/>
    <n v="0.09"/>
    <n v="460.08"/>
    <n v="4651.92"/>
    <n v="93"/>
    <n v="2445"/>
    <n v="11"/>
    <n v="6"/>
    <x v="3"/>
    <s v="NO"/>
    <x v="1"/>
    <s v="Venta Mala"/>
  </r>
  <r>
    <n v="1614739"/>
    <x v="790"/>
    <s v="Chuck Clark"/>
    <s v="38/133-145 Castlereagh St,Sydney"/>
    <s v="Sydney"/>
    <s v="NSW"/>
    <x v="2"/>
    <x v="1"/>
    <s v="Alto"/>
    <s v="Resaltadores estilo tanque Steady Liquid Accent"/>
    <x v="0"/>
    <s v="Bolsa de envoltura"/>
    <x v="0"/>
    <d v="2016-06-12T00:00:00"/>
    <n v="131"/>
    <n v="284"/>
    <n v="153"/>
    <n v="27"/>
    <n v="7668"/>
    <n v="7.0000000000000007E-2"/>
    <n v="536.7600000000001"/>
    <n v="7131.24"/>
    <n v="93"/>
    <n v="2445"/>
    <n v="11"/>
    <n v="6"/>
    <x v="3"/>
    <s v="NO"/>
    <x v="1"/>
    <s v="Venta Mala"/>
  </r>
  <r>
    <n v="1615104"/>
    <x v="507"/>
    <s v="Christopher Martinez"/>
    <s v="188 Pitt Street,Sydney"/>
    <s v="Sydney"/>
    <s v="NSW"/>
    <x v="3"/>
    <x v="0"/>
    <s v="No especificado"/>
    <s v="Etiquetas Artisan 481"/>
    <x v="2"/>
    <s v="Caja grande"/>
    <x v="0"/>
    <d v="2016-09-28T00:00:00"/>
    <n v="194"/>
    <n v="308"/>
    <n v="114"/>
    <n v="7"/>
    <n v="2156"/>
    <n v="0.02"/>
    <n v="43.12"/>
    <n v="2112.88"/>
    <n v="99"/>
    <n v="16205"/>
    <n v="26"/>
    <n v="9"/>
    <x v="3"/>
    <s v="NO"/>
    <x v="0"/>
    <s v="Venta Mala"/>
  </r>
  <r>
    <n v="1615104"/>
    <x v="816"/>
    <s v="Vicky Freymann"/>
    <s v="501 George St,Sydney"/>
    <s v="Sydney"/>
    <s v="NSW"/>
    <x v="1"/>
    <x v="7"/>
    <s v="Medio"/>
    <s v="Teclado programable Adesso de 142 teclas"/>
    <x v="0"/>
    <s v="Bolsa de envoltura"/>
    <x v="0"/>
    <d v="2016-06-15T00:00:00"/>
    <n v="3202"/>
    <n v="15248"/>
    <n v="12046"/>
    <n v="10"/>
    <n v="152480"/>
    <n v="0.05"/>
    <n v="7624"/>
    <n v="144856"/>
    <n v="400"/>
    <n v="165078"/>
    <n v="13"/>
    <n v="6"/>
    <x v="3"/>
    <s v="SI"/>
    <x v="0"/>
    <s v="Buena Venta"/>
  </r>
  <r>
    <n v="1615104"/>
    <x v="309"/>
    <s v="Lena Creighton"/>
    <s v="127 Liverpool St,Sydney"/>
    <s v="Sydney"/>
    <s v="NSW"/>
    <x v="3"/>
    <x v="7"/>
    <s v="Bajo"/>
    <s v="Etiquetas Artisan 481"/>
    <x v="1"/>
    <s v="Caja mediana"/>
    <x v="0"/>
    <d v="2015-12-09T00:00:00"/>
    <n v="194"/>
    <n v="308"/>
    <n v="114"/>
    <n v="2"/>
    <n v="616"/>
    <n v="0.01"/>
    <n v="6.16"/>
    <n v="609.84"/>
    <n v="99"/>
    <n v="11948"/>
    <n v="8"/>
    <n v="12"/>
    <x v="1"/>
    <s v="NO"/>
    <x v="0"/>
    <s v="Venta Mala"/>
  </r>
  <r>
    <n v="1615104"/>
    <x v="815"/>
    <s v="Cindy Chapman"/>
    <s v="53-55 Liverpool St,Sydney"/>
    <s v="Sydney"/>
    <s v="NSW"/>
    <x v="1"/>
    <x v="0"/>
    <s v="Alto"/>
    <s v="Sobres de colores"/>
    <x v="1"/>
    <s v="Paquete pequeño"/>
    <x v="0"/>
    <d v="2016-06-27T00:00:00"/>
    <n v="225"/>
    <n v="369"/>
    <n v="144"/>
    <n v="18"/>
    <n v="6642"/>
    <n v="0.04"/>
    <n v="265.68"/>
    <n v="6376.32"/>
    <n v="250"/>
    <n v="25382"/>
    <n v="25"/>
    <n v="6"/>
    <x v="3"/>
    <s v="NO"/>
    <x v="1"/>
    <s v="Venta Mala"/>
  </r>
  <r>
    <n v="1615104"/>
    <x v="711"/>
    <s v="Lindsay Castell"/>
    <s v="Qantas Domestic Terminal,Mascot"/>
    <s v="Sydney"/>
    <s v="NSW"/>
    <x v="3"/>
    <x v="3"/>
    <s v="Crítico"/>
    <s v="Etiquetas Artisan 474"/>
    <x v="0"/>
    <s v="Caja pequeña"/>
    <x v="1"/>
    <d v="2016-07-01T00:00:00"/>
    <n v="184"/>
    <n v="288"/>
    <n v="104"/>
    <n v="50"/>
    <n v="14400"/>
    <n v="0.09"/>
    <n v="1296"/>
    <n v="13104"/>
    <n v="99"/>
    <n v="1245"/>
    <n v="30"/>
    <n v="6"/>
    <x v="3"/>
    <s v="NO"/>
    <x v="0"/>
    <s v="Venta Mala"/>
  </r>
  <r>
    <n v="1615104"/>
    <x v="600"/>
    <s v="Astrea Jones"/>
    <s v="2a/285A Crown St,Surry Hills"/>
    <s v="Sydney"/>
    <s v="NSW"/>
    <x v="1"/>
    <x v="3"/>
    <s v="No especificado"/>
    <s v="Etiquetas Artisan 474"/>
    <x v="0"/>
    <s v="Bolsa de envoltura"/>
    <x v="0"/>
    <d v="2016-07-06T00:00:00"/>
    <n v="184"/>
    <n v="288"/>
    <n v="104"/>
    <n v="18"/>
    <n v="5184"/>
    <n v="0.04"/>
    <n v="207.36"/>
    <n v="4976.6400000000003"/>
    <n v="99"/>
    <n v="6051"/>
    <n v="5"/>
    <n v="7"/>
    <x v="3"/>
    <s v="NO"/>
    <x v="1"/>
    <s v="Venta Mala"/>
  </r>
  <r>
    <n v="1615104"/>
    <x v="788"/>
    <s v="Guy Armstrong"/>
    <s v="6 Mary St,Newtown"/>
    <s v="Sydney"/>
    <s v="NSW"/>
    <x v="0"/>
    <x v="7"/>
    <s v="No especificado"/>
    <s v="Bandas elásticas embolsadas"/>
    <x v="0"/>
    <s v="Bolsa de envoltura"/>
    <x v="1"/>
    <d v="2016-12-10T00:00:00"/>
    <n v="24"/>
    <n v="126"/>
    <n v="102"/>
    <n v="13"/>
    <n v="1638"/>
    <n v="0.02"/>
    <n v="32.76"/>
    <n v="1605.24"/>
    <n v="70"/>
    <n v="2278"/>
    <n v="9"/>
    <n v="12"/>
    <x v="3"/>
    <s v="NO"/>
    <x v="1"/>
    <s v="Venta Mala"/>
  </r>
  <r>
    <n v="1615469"/>
    <x v="672"/>
    <s v="Clay Rozendal"/>
    <s v="8 Rankins Lane ,Melbourne"/>
    <s v="Melbourne"/>
    <s v="VIC"/>
    <x v="3"/>
    <x v="2"/>
    <s v="Medio"/>
    <s v="Hojas de notas sin acolchado"/>
    <x v="0"/>
    <s v="Bolsa de envoltura"/>
    <x v="1"/>
    <d v="2015-01-17T00:00:00"/>
    <n v="259"/>
    <n v="398"/>
    <n v="139"/>
    <n v="19"/>
    <n v="7562"/>
    <n v="0.03"/>
    <n v="226.85999999999999"/>
    <n v="7335.14"/>
    <n v="297"/>
    <n v="2394"/>
    <n v="15"/>
    <n v="1"/>
    <x v="1"/>
    <s v="NO"/>
    <x v="0"/>
    <s v="Venta Mala"/>
  </r>
  <r>
    <n v="1615834"/>
    <x v="536"/>
    <s v="Lena Creighton"/>
    <s v="127 Liverpool St,Sydney"/>
    <s v="Sydney"/>
    <s v="NSW"/>
    <x v="2"/>
    <x v="7"/>
    <s v="Crítico"/>
    <s v="Smiths Bulldog Clip"/>
    <x v="0"/>
    <s v="Bolsa de envoltura"/>
    <x v="0"/>
    <d v="2015-12-21T00:00:00"/>
    <n v="231"/>
    <n v="378"/>
    <n v="147"/>
    <n v="32"/>
    <n v="12096"/>
    <n v="0.06"/>
    <n v="725.76"/>
    <n v="11370.24"/>
    <n v="71"/>
    <n v="12947"/>
    <n v="19"/>
    <n v="12"/>
    <x v="1"/>
    <s v="NO"/>
    <x v="0"/>
    <s v="Venta Mala"/>
  </r>
  <r>
    <n v="1615834"/>
    <x v="340"/>
    <s v="Maria Bertelson"/>
    <s v="188 Pitt Street,Sydney"/>
    <s v="Sydney"/>
    <s v="NSW"/>
    <x v="3"/>
    <x v="0"/>
    <s v="Alto"/>
    <s v="Artisan 48 Etiquetas"/>
    <x v="1"/>
    <s v="Caja pequeña"/>
    <x v="0"/>
    <d v="2016-01-19T00:00:00"/>
    <n v="384"/>
    <n v="630"/>
    <n v="246"/>
    <n v="37"/>
    <n v="23310"/>
    <n v="0.01"/>
    <n v="233.1"/>
    <n v="23076.9"/>
    <n v="50"/>
    <n v="21477"/>
    <n v="17"/>
    <n v="1"/>
    <x v="3"/>
    <s v="NO"/>
    <x v="0"/>
    <s v="Venta Mala"/>
  </r>
  <r>
    <n v="1615834"/>
    <x v="656"/>
    <s v="Darrin Martin"/>
    <s v="221 Barkly St,St Kilda"/>
    <s v="Melbourne"/>
    <s v="VIC"/>
    <x v="1"/>
    <x v="8"/>
    <s v="Crítico"/>
    <s v="Etiquetas Artisan 481"/>
    <x v="1"/>
    <s v="Caja grande"/>
    <x v="1"/>
    <d v="2016-02-05T00:00:00"/>
    <n v="194"/>
    <n v="308"/>
    <n v="114"/>
    <n v="44"/>
    <n v="13552"/>
    <n v="0.08"/>
    <n v="1084.1600000000001"/>
    <n v="12467.84"/>
    <n v="99"/>
    <n v="12329"/>
    <n v="3"/>
    <n v="2"/>
    <x v="3"/>
    <s v="NO"/>
    <x v="0"/>
    <s v="Venta Mala"/>
  </r>
  <r>
    <n v="1615834"/>
    <x v="727"/>
    <s v="Mitch Webber"/>
    <s v="Hoyts Entertainment Quarter 122 Lang Road,Moore Park"/>
    <s v="Sydney"/>
    <s v="NSW"/>
    <x v="2"/>
    <x v="0"/>
    <s v="Bajo"/>
    <s v="Postes de encuadernación"/>
    <x v="1"/>
    <s v="Caja pequeña"/>
    <x v="0"/>
    <d v="2015-09-21T00:00:00"/>
    <n v="350"/>
    <n v="574"/>
    <n v="224"/>
    <n v="17"/>
    <n v="9758"/>
    <n v="0.09"/>
    <n v="878.21999999999991"/>
    <n v="8879.7800000000007"/>
    <n v="501"/>
    <n v="4565"/>
    <n v="16"/>
    <n v="9"/>
    <x v="1"/>
    <s v="NO"/>
    <x v="0"/>
    <s v="Venta Mala"/>
  </r>
  <r>
    <n v="1615834"/>
    <x v="815"/>
    <s v="Cindy Chapman"/>
    <s v="53-55 Liverpool St,Sydney"/>
    <s v="Sydney"/>
    <s v="NSW"/>
    <x v="3"/>
    <x v="0"/>
    <s v="Crítico"/>
    <s v="Artisan 48 Etiquetas"/>
    <x v="0"/>
    <s v="Bolsa de envoltura"/>
    <x v="0"/>
    <d v="2016-06-27T00:00:00"/>
    <n v="384"/>
    <n v="630"/>
    <n v="246"/>
    <n v="15"/>
    <n v="9450"/>
    <n v="0"/>
    <n v="0"/>
    <n v="9450"/>
    <n v="50"/>
    <n v="24984"/>
    <n v="25"/>
    <n v="6"/>
    <x v="3"/>
    <s v="NO"/>
    <x v="0"/>
    <s v="Venta Mala"/>
  </r>
  <r>
    <n v="1615834"/>
    <x v="89"/>
    <s v="Christina Vanderzanden"/>
    <s v="188 Pitt Street,Sydney"/>
    <s v="Sydney"/>
    <s v="NSW"/>
    <x v="2"/>
    <x v="0"/>
    <s v="Medio"/>
    <s v="Juego de lápices de dibujo Pizazz"/>
    <x v="0"/>
    <s v="Caja pequeña"/>
    <x v="0"/>
    <d v="2016-04-03T00:00:00"/>
    <n v="153"/>
    <n v="278"/>
    <n v="125"/>
    <n v="19"/>
    <n v="5282"/>
    <n v="0"/>
    <n v="0"/>
    <n v="5282"/>
    <n v="134"/>
    <n v="7262"/>
    <n v="3"/>
    <n v="4"/>
    <x v="3"/>
    <s v="NO"/>
    <x v="0"/>
    <s v="Venta Mala"/>
  </r>
  <r>
    <n v="1615834"/>
    <x v="682"/>
    <s v="Dan Campbell"/>
    <s v="1/173-179 Bronte Rd,Waverley"/>
    <s v="Sydney"/>
    <s v="NSW"/>
    <x v="1"/>
    <x v="9"/>
    <s v="Bajo"/>
    <s v="Etiquetas Artisan 481"/>
    <x v="0"/>
    <s v="Bolsa de envoltura"/>
    <x v="1"/>
    <d v="2016-09-21T00:00:00"/>
    <n v="194"/>
    <n v="308"/>
    <n v="114"/>
    <n v="33"/>
    <n v="10164"/>
    <n v="7.0000000000000007E-2"/>
    <n v="711.48"/>
    <n v="9452.52"/>
    <n v="99"/>
    <n v="1780"/>
    <n v="21"/>
    <n v="9"/>
    <x v="3"/>
    <s v="NO"/>
    <x v="1"/>
    <s v="Venta Mala"/>
  </r>
  <r>
    <n v="1615834"/>
    <x v="345"/>
    <s v="George Beck"/>
    <s v="499-501 Lygon Street,Carlton North"/>
    <s v="Melbourne"/>
    <s v="VIC"/>
    <x v="3"/>
    <x v="8"/>
    <s v="No especificado"/>
    <s v="Etiquetas Artisan 481"/>
    <x v="0"/>
    <s v="Bolsa de envoltura"/>
    <x v="0"/>
    <d v="2015-08-04T00:00:00"/>
    <n v="194"/>
    <n v="308"/>
    <n v="114"/>
    <n v="14"/>
    <n v="4312"/>
    <n v="0"/>
    <n v="0"/>
    <n v="4312"/>
    <n v="99"/>
    <n v="1295"/>
    <n v="2"/>
    <n v="8"/>
    <x v="1"/>
    <s v="NO"/>
    <x v="0"/>
    <s v="Venta Mala"/>
  </r>
  <r>
    <n v="1616200"/>
    <x v="89"/>
    <s v="Christina Vanderzanden"/>
    <s v="188 Pitt Street,Sydney"/>
    <s v="Sydney"/>
    <s v="NSW"/>
    <x v="0"/>
    <x v="0"/>
    <s v="Bajo"/>
    <s v="Carpetas de 3 anillos de uso general de Smiths"/>
    <x v="0"/>
    <s v="Caja pequeña"/>
    <x v="0"/>
    <d v="2016-04-03T00:00:00"/>
    <n v="118"/>
    <n v="188"/>
    <n v="70"/>
    <n v="41"/>
    <n v="7708"/>
    <n v="0.06"/>
    <n v="462.47999999999996"/>
    <n v="7245.52"/>
    <n v="149"/>
    <n v="3319"/>
    <n v="3"/>
    <n v="4"/>
    <x v="3"/>
    <s v="NO"/>
    <x v="1"/>
    <s v="Venta Mala"/>
  </r>
  <r>
    <n v="1616200"/>
    <x v="342"/>
    <s v="Edward Nazzal"/>
    <s v="485 Crown St,Surry Hills"/>
    <s v="Sydney"/>
    <s v="NSW"/>
    <x v="2"/>
    <x v="9"/>
    <s v="No especificado"/>
    <s v="Teclado programable Adesso de 142 teclas"/>
    <x v="2"/>
    <s v="Paquete pequeño"/>
    <x v="0"/>
    <d v="2016-06-16T00:00:00"/>
    <n v="3202"/>
    <n v="15248"/>
    <n v="12046"/>
    <n v="24"/>
    <n v="365952"/>
    <n v="7.0000000000000007E-2"/>
    <n v="25616.640000000003"/>
    <n v="340335.35999999999"/>
    <n v="400"/>
    <n v="508158"/>
    <n v="14"/>
    <n v="6"/>
    <x v="3"/>
    <s v="SI"/>
    <x v="1"/>
    <s v="Venta Mala"/>
  </r>
  <r>
    <n v="1616200"/>
    <x v="755"/>
    <s v="Dean Percer"/>
    <s v="222 Barkly St,St Kilda"/>
    <s v="Melbourne"/>
    <s v="VIC"/>
    <x v="3"/>
    <x v="8"/>
    <s v="Crítico"/>
    <s v="Juego de lápices de color PastelOcean"/>
    <x v="0"/>
    <s v="Paquete pequeño"/>
    <x v="0"/>
    <d v="2016-08-04T00:00:00"/>
    <n v="1111"/>
    <n v="1984"/>
    <n v="873"/>
    <n v="49"/>
    <n v="97216"/>
    <n v="0.02"/>
    <n v="1944.32"/>
    <n v="95271.679999999993"/>
    <n v="410"/>
    <n v="93853"/>
    <n v="2"/>
    <n v="8"/>
    <x v="3"/>
    <s v="NO"/>
    <x v="0"/>
    <s v="Buena Venta"/>
  </r>
  <r>
    <n v="1616200"/>
    <x v="275"/>
    <s v="Harold Dahlen"/>
    <s v="53-55 Liverpool St,Sydney"/>
    <s v="Sydney"/>
    <s v="NSW"/>
    <x v="2"/>
    <x v="0"/>
    <s v="Alto"/>
    <s v="Lápices de colores Pizazz"/>
    <x v="0"/>
    <s v="Caja pequeña"/>
    <x v="0"/>
    <d v="2016-06-20T00:00:00"/>
    <n v="176"/>
    <n v="294"/>
    <n v="118"/>
    <n v="22"/>
    <n v="6468"/>
    <n v="0.01"/>
    <n v="64.680000000000007"/>
    <n v="6403.32"/>
    <n v="81"/>
    <n v="6379"/>
    <n v="20"/>
    <n v="6"/>
    <x v="3"/>
    <s v="NO"/>
    <x v="0"/>
    <s v="Venta Mala"/>
  </r>
  <r>
    <n v="1616200"/>
    <x v="668"/>
    <s v="Lugen Donell"/>
    <s v="1 John St,Waterloo"/>
    <s v="Sydney"/>
    <s v="NSW"/>
    <x v="3"/>
    <x v="13"/>
    <s v="Medio"/>
    <s v="Tijeras de oficina de Apex"/>
    <x v="0"/>
    <s v="Bolsa de envoltura"/>
    <x v="0"/>
    <d v="2016-10-25T00:00:00"/>
    <n v="94"/>
    <n v="208"/>
    <n v="114"/>
    <n v="50"/>
    <n v="10400"/>
    <n v="0.08"/>
    <n v="832"/>
    <n v="9568"/>
    <n v="256"/>
    <n v="6675"/>
    <n v="23"/>
    <n v="10"/>
    <x v="3"/>
    <s v="NO"/>
    <x v="1"/>
    <s v="Venta Mala"/>
  </r>
  <r>
    <n v="1616200"/>
    <x v="672"/>
    <s v="Clay Rozendal"/>
    <s v="8 Rankins Lane ,Melbourne"/>
    <s v="Melbourne"/>
    <s v="VIC"/>
    <x v="0"/>
    <x v="2"/>
    <s v="Crítico"/>
    <s v="12 lápices cortos de colores"/>
    <x v="0"/>
    <s v="Caja pequeña"/>
    <x v="1"/>
    <d v="2015-01-17T00:00:00"/>
    <n v="109"/>
    <n v="260"/>
    <n v="151"/>
    <n v="45"/>
    <n v="11700"/>
    <n v="0.08"/>
    <n v="936"/>
    <n v="10764"/>
    <n v="240"/>
    <n v="6378"/>
    <n v="15"/>
    <n v="1"/>
    <x v="1"/>
    <s v="NO"/>
    <x v="0"/>
    <s v="Venta Mala"/>
  </r>
  <r>
    <n v="1616200"/>
    <x v="767"/>
    <s v="Tony Sayre"/>
    <s v="499-501 Lygon Street,Carlton North"/>
    <s v="Melbourne"/>
    <s v="VIC"/>
    <x v="3"/>
    <x v="8"/>
    <s v="Medio"/>
    <s v="Resaltadores de acento Steady Pocket"/>
    <x v="0"/>
    <s v="Bolsa de envoltura"/>
    <x v="0"/>
    <d v="2016-11-21T00:00:00"/>
    <n v="93"/>
    <n v="160"/>
    <n v="67"/>
    <n v="34"/>
    <n v="5440"/>
    <n v="0.03"/>
    <n v="163.19999999999999"/>
    <n v="5276.8"/>
    <n v="129"/>
    <n v="7628"/>
    <n v="20"/>
    <n v="11"/>
    <x v="3"/>
    <s v="NO"/>
    <x v="0"/>
    <s v="Venta Mala"/>
  </r>
  <r>
    <n v="1616200"/>
    <x v="255"/>
    <s v="Cindy Schnelling"/>
    <s v="224A Gertrude St,Fitzroy"/>
    <s v="Melbourne"/>
    <s v="VIC"/>
    <x v="2"/>
    <x v="2"/>
    <s v="Medio"/>
    <s v="Fotocopiadora HFX LaserJet 3310"/>
    <x v="0"/>
    <s v="Bolsa de envoltura"/>
    <x v="0"/>
    <d v="2015-05-01T00:00:00"/>
    <n v="37799"/>
    <n v="59999"/>
    <n v="22200"/>
    <n v="37"/>
    <n v="2219963"/>
    <n v="0.01"/>
    <n v="22199.63"/>
    <n v="2197763.37"/>
    <n v="2449"/>
    <n v="289759"/>
    <n v="28"/>
    <n v="4"/>
    <x v="1"/>
    <s v="SI"/>
    <x v="1"/>
    <s v="Venta Mala"/>
  </r>
  <r>
    <n v="1616231"/>
    <x v="342"/>
    <s v="Edward Nazzal"/>
    <s v="485 Crown St,Surry Hills"/>
    <s v="Sydney"/>
    <s v="NSW"/>
    <x v="3"/>
    <x v="9"/>
    <s v="Alto"/>
    <s v="Discos DVD-RAM láser"/>
    <x v="0"/>
    <s v="Bolsa de envoltura"/>
    <x v="0"/>
    <d v="2016-06-16T00:00:00"/>
    <n v="2018"/>
    <n v="3541"/>
    <n v="1523"/>
    <n v="12"/>
    <n v="42492"/>
    <n v="0.01"/>
    <n v="424.92"/>
    <n v="42067.08"/>
    <n v="199"/>
    <n v="97931"/>
    <n v="14"/>
    <n v="6"/>
    <x v="3"/>
    <s v="NO"/>
    <x v="0"/>
    <s v="Buena Venta"/>
  </r>
  <r>
    <n v="1616231"/>
    <x v="40"/>
    <s v="Tamara Willingham"/>
    <s v="Sydney Fish Market, Bank Street, Sydney"/>
    <s v="Sydney"/>
    <s v="NSW"/>
    <x v="3"/>
    <x v="3"/>
    <s v="No especificado"/>
    <s v="Discos DVD-RAM láser"/>
    <x v="0"/>
    <s v="Bolsa de envoltura"/>
    <x v="0"/>
    <d v="2016-01-19T00:00:00"/>
    <n v="2018"/>
    <n v="3541"/>
    <n v="1523"/>
    <n v="15"/>
    <n v="53115"/>
    <n v="0.01"/>
    <n v="531.15"/>
    <n v="52583.85"/>
    <n v="199"/>
    <n v="97931"/>
    <n v="19"/>
    <n v="1"/>
    <x v="3"/>
    <s v="NO"/>
    <x v="0"/>
    <s v="Buena Venta"/>
  </r>
  <r>
    <n v="1616565"/>
    <x v="138"/>
    <s v="Erica Hernandez"/>
    <s v="12 Princess Hwy,Sylvania"/>
    <s v="Sydney"/>
    <s v="NSW"/>
    <x v="1"/>
    <x v="5"/>
    <s v="Crítico"/>
    <s v="MalayichSavi Wireless Navigator Duo"/>
    <x v="0"/>
    <s v="Bolsa de envoltura"/>
    <x v="0"/>
    <d v="2016-12-12T00:00:00"/>
    <n v="4211"/>
    <n v="8098"/>
    <n v="3887"/>
    <n v="8"/>
    <n v="64784"/>
    <n v="0.04"/>
    <n v="2591.36"/>
    <n v="62192.639999999999"/>
    <n v="718"/>
    <n v="3347"/>
    <n v="8"/>
    <n v="12"/>
    <x v="3"/>
    <s v="NO"/>
    <x v="0"/>
    <s v="Venta Mala"/>
  </r>
  <r>
    <n v="1616565"/>
    <x v="643"/>
    <s v="Matthew Clasen"/>
    <s v="Macquarie Centre Cnr Herring Road &amp; Waterloo Road,Macquarie Park"/>
    <s v="Sydney"/>
    <s v="NSW"/>
    <x v="3"/>
    <x v="5"/>
    <s v="Bajo"/>
    <s v="Resaltadores de acento Steady Pocket"/>
    <x v="0"/>
    <s v="Caja pequeña"/>
    <x v="0"/>
    <d v="2016-09-20T00:00:00"/>
    <n v="93"/>
    <n v="160"/>
    <n v="67"/>
    <n v="50"/>
    <n v="8000"/>
    <n v="0.09"/>
    <n v="720"/>
    <n v="7280"/>
    <n v="129"/>
    <n v="6326"/>
    <n v="20"/>
    <n v="9"/>
    <x v="3"/>
    <s v="NO"/>
    <x v="0"/>
    <s v="Venta Mala"/>
  </r>
  <r>
    <n v="1616565"/>
    <x v="605"/>
    <s v="Corey Lock"/>
    <s v="Westfield 1 Anderson St,Chatswood"/>
    <s v="Sydney"/>
    <s v="NSW"/>
    <x v="3"/>
    <x v="5"/>
    <s v="Bajo"/>
    <s v="Clips de oro Smiths"/>
    <x v="1"/>
    <s v="Caja pequeña"/>
    <x v="0"/>
    <d v="2016-04-12T00:00:00"/>
    <n v="182"/>
    <n v="298"/>
    <n v="116"/>
    <n v="31"/>
    <n v="9238"/>
    <n v="0"/>
    <n v="0"/>
    <n v="9238"/>
    <n v="158"/>
    <n v="759"/>
    <n v="11"/>
    <n v="4"/>
    <x v="3"/>
    <s v="NO"/>
    <x v="1"/>
    <s v="Venta Mala"/>
  </r>
  <r>
    <n v="1616565"/>
    <x v="63"/>
    <s v="Eva Jacobs"/>
    <s v="Westfield 1 Anderson St,Chatswood"/>
    <s v="Sydney"/>
    <s v="NSW"/>
    <x v="1"/>
    <x v="5"/>
    <s v="No especificado"/>
    <s v="Etiquetas Artisan 481"/>
    <x v="0"/>
    <s v="Bolsa de envoltura"/>
    <x v="0"/>
    <d v="2015-10-24T00:00:00"/>
    <n v="194"/>
    <n v="308"/>
    <n v="114"/>
    <n v="15"/>
    <n v="4620"/>
    <n v="0.03"/>
    <n v="138.6"/>
    <n v="4481.3999999999996"/>
    <n v="99"/>
    <n v="1225"/>
    <n v="20"/>
    <n v="10"/>
    <x v="1"/>
    <s v="NO"/>
    <x v="1"/>
    <s v="Venta Mala"/>
  </r>
  <r>
    <n v="1616565"/>
    <x v="89"/>
    <s v="Christina Vanderzanden"/>
    <s v="188 Pitt Street,Sydney"/>
    <s v="Sydney"/>
    <s v="NSW"/>
    <x v="1"/>
    <x v="0"/>
    <s v="Alto"/>
    <s v="Lápices de colores DrawIt, juego de 48 colores"/>
    <x v="0"/>
    <s v="Caja pequeña"/>
    <x v="0"/>
    <d v="2016-04-03T00:00:00"/>
    <n v="2156"/>
    <n v="3655"/>
    <n v="1499"/>
    <n v="29"/>
    <n v="105995"/>
    <n v="0.01"/>
    <n v="1059.95"/>
    <n v="104935.05"/>
    <n v="1389"/>
    <n v="53652"/>
    <n v="3"/>
    <n v="4"/>
    <x v="3"/>
    <s v="SI"/>
    <x v="0"/>
    <s v="Venta Mala"/>
  </r>
  <r>
    <n v="1616565"/>
    <x v="707"/>
    <s v="Greg Hansen"/>
    <s v="221 Barkly St,St Kilda"/>
    <s v="Melbourne"/>
    <s v="VIC"/>
    <x v="2"/>
    <x v="8"/>
    <s v="Medio"/>
    <s v="Carpetas de 3 anillos de uso general de Smiths"/>
    <x v="0"/>
    <s v="Bolsa de envoltura"/>
    <x v="1"/>
    <d v="2016-05-03T00:00:00"/>
    <n v="118"/>
    <n v="188"/>
    <n v="70"/>
    <n v="30"/>
    <n v="5640"/>
    <n v="0.05"/>
    <n v="282"/>
    <n v="5358"/>
    <n v="149"/>
    <n v="2445"/>
    <n v="2"/>
    <n v="5"/>
    <x v="3"/>
    <s v="NO"/>
    <x v="1"/>
    <s v="Venta Mala"/>
  </r>
  <r>
    <n v="1616565"/>
    <x v="324"/>
    <s v="John Lucas"/>
    <s v="53-55 Liverpool Street,Sydney"/>
    <s v="Sydney"/>
    <s v="NSW"/>
    <x v="1"/>
    <x v="0"/>
    <s v="Alto"/>
    <s v="TipoApertura lateral derecha Sobres expansivos de pelar y seel"/>
    <x v="1"/>
    <s v="Paquete pequeño"/>
    <x v="1"/>
    <d v="2016-05-22T00:00:00"/>
    <n v="5429"/>
    <n v="9048"/>
    <n v="3619"/>
    <n v="37"/>
    <n v="334776"/>
    <n v="0.09"/>
    <n v="30129.84"/>
    <n v="304646.15999999997"/>
    <n v="1999"/>
    <n v="164845"/>
    <n v="21"/>
    <n v="5"/>
    <x v="3"/>
    <s v="SI"/>
    <x v="1"/>
    <s v="Venta Mala"/>
  </r>
  <r>
    <n v="1616565"/>
    <x v="428"/>
    <s v="Kelly Williams"/>
    <s v="499-501 Lygon Street,Carlton North"/>
    <s v="Melbourne"/>
    <s v="VIC"/>
    <x v="1"/>
    <x v="8"/>
    <s v="No especificado"/>
    <s v="Fotocopiadora Cando PC940"/>
    <x v="0"/>
    <s v="Caja pequeña"/>
    <x v="0"/>
    <d v="2016-08-25T00:00:00"/>
    <n v="21600"/>
    <n v="44999"/>
    <n v="23399"/>
    <n v="11"/>
    <n v="494989"/>
    <n v="0.04"/>
    <n v="19799.560000000001"/>
    <n v="475189.44"/>
    <n v="2449"/>
    <n v="373661"/>
    <n v="24"/>
    <n v="8"/>
    <x v="3"/>
    <s v="SI"/>
    <x v="1"/>
    <s v="Venta Mala"/>
  </r>
  <r>
    <n v="1616930"/>
    <x v="690"/>
    <s v="Dave Hallsten"/>
    <s v="1 John St,Waterloo"/>
    <s v="Sydney"/>
    <s v="NSW"/>
    <x v="1"/>
    <x v="13"/>
    <s v="No especificado"/>
    <s v="TipoDerecha Sobres Pelables y Transparentes de Apertura Superior, Gris"/>
    <x v="1"/>
    <s v="Caja pequeña"/>
    <x v="1"/>
    <d v="2016-01-14T00:00:00"/>
    <n v="2156"/>
    <n v="3594"/>
    <n v="1438"/>
    <n v="25"/>
    <n v="89850"/>
    <n v="0"/>
    <n v="0"/>
    <n v="89850"/>
    <n v="666"/>
    <n v="441592"/>
    <n v="12"/>
    <n v="1"/>
    <x v="3"/>
    <s v="NO"/>
    <x v="0"/>
    <s v="Buena Venta"/>
  </r>
  <r>
    <n v="1616930"/>
    <x v="817"/>
    <s v="Lie Pelle Rcce"/>
    <s v="180 High Street,Windsor"/>
    <s v="Melbourne"/>
    <s v="VIC"/>
    <x v="1"/>
    <x v="2"/>
    <s v="No especificado"/>
    <s v="Juego de lápices de dibujo Pizazz"/>
    <x v="0"/>
    <s v="Bolsa de envoltura"/>
    <x v="0"/>
    <d v="2016-10-12T00:00:00"/>
    <n v="153"/>
    <n v="278"/>
    <n v="125"/>
    <n v="40"/>
    <n v="11120"/>
    <n v="0.03"/>
    <n v="333.59999999999997"/>
    <n v="10786.4"/>
    <n v="134"/>
    <n v="10148"/>
    <n v="11"/>
    <n v="10"/>
    <x v="3"/>
    <s v="NO"/>
    <x v="0"/>
    <s v="Venta Mala"/>
  </r>
  <r>
    <n v="1616930"/>
    <x v="392"/>
    <s v="Cyma Kinney"/>
    <s v="Sydney Fish Market, Bank Street, Sydney"/>
    <s v="Sydney"/>
    <s v="NSW"/>
    <x v="1"/>
    <x v="3"/>
    <s v="No especificado"/>
    <s v="TipoApertura lateral derecha Sobres expansivos de pelar y seel"/>
    <x v="0"/>
    <s v="Caja pequeña"/>
    <x v="0"/>
    <d v="2016-02-05T00:00:00"/>
    <n v="5429"/>
    <n v="9048"/>
    <n v="3619"/>
    <n v="11"/>
    <n v="99528"/>
    <n v="0.04"/>
    <n v="3981.12"/>
    <n v="95546.880000000005"/>
    <n v="1999"/>
    <n v="245625"/>
    <n v="4"/>
    <n v="2"/>
    <x v="3"/>
    <s v="NO"/>
    <x v="1"/>
    <s v="Venta Mala"/>
  </r>
  <r>
    <n v="1617295"/>
    <x v="342"/>
    <s v="Vivek Grady"/>
    <s v="99 Lygon Street,East Brunswick"/>
    <s v="Melbourne"/>
    <s v="VIC"/>
    <x v="0"/>
    <x v="2"/>
    <s v="Bajo"/>
    <s v="Chinchetas OIC"/>
    <x v="0"/>
    <s v="Bolsa de envoltura"/>
    <x v="0"/>
    <d v="2016-06-19T00:00:00"/>
    <n v="71"/>
    <n v="114"/>
    <n v="43"/>
    <n v="48"/>
    <n v="5472"/>
    <n v="0.05"/>
    <n v="273.60000000000002"/>
    <n v="5198.3999999999996"/>
    <n v="70"/>
    <n v="3357"/>
    <n v="14"/>
    <n v="6"/>
    <x v="3"/>
    <s v="NO"/>
    <x v="0"/>
    <s v="Venta Mala"/>
  </r>
  <r>
    <n v="1617295"/>
    <x v="738"/>
    <s v="Magdelene Morse"/>
    <s v="53 Riley Street,Woolloomooloo"/>
    <s v="Sydney"/>
    <s v="NSW"/>
    <x v="2"/>
    <x v="0"/>
    <s v="Alto"/>
    <s v="Chinchetas OIC"/>
    <x v="1"/>
    <s v="Caja grande"/>
    <x v="0"/>
    <d v="2016-03-12T00:00:00"/>
    <n v="71"/>
    <n v="114"/>
    <n v="43"/>
    <n v="49"/>
    <n v="5586"/>
    <n v="0.06"/>
    <n v="335.15999999999997"/>
    <n v="5250.84"/>
    <n v="70"/>
    <n v="3357"/>
    <n v="12"/>
    <n v="3"/>
    <x v="3"/>
    <s v="NO"/>
    <x v="0"/>
    <s v="Venta Mala"/>
  </r>
  <r>
    <n v="1617295"/>
    <x v="342"/>
    <s v="Christina Anderson"/>
    <s v="438 Victoria Avenue,Chatswood"/>
    <s v="Sydney"/>
    <s v="NSW"/>
    <x v="3"/>
    <x v="1"/>
    <s v="No especificado"/>
    <s v="Chinchetas OIC"/>
    <x v="0"/>
    <s v="Caja pequeña"/>
    <x v="0"/>
    <d v="2016-06-15T00:00:00"/>
    <n v="71"/>
    <n v="114"/>
    <n v="43"/>
    <n v="42"/>
    <n v="4788"/>
    <n v="0.01"/>
    <n v="47.88"/>
    <n v="4740.12"/>
    <n v="70"/>
    <n v="3357"/>
    <n v="14"/>
    <n v="6"/>
    <x v="3"/>
    <s v="NO"/>
    <x v="1"/>
    <s v="Venta Mala"/>
  </r>
  <r>
    <n v="1617295"/>
    <x v="346"/>
    <s v="Michael Kennody"/>
    <s v="73 MacLeay St,Potts Point"/>
    <s v="Sydney"/>
    <s v="NSW"/>
    <x v="1"/>
    <x v="1"/>
    <s v="Medio"/>
    <s v="Sacapuntas Smiths SlimLine"/>
    <x v="0"/>
    <s v="Paquete pequeño"/>
    <x v="0"/>
    <d v="2016-02-21T00:00:00"/>
    <n v="479"/>
    <n v="1197"/>
    <n v="718"/>
    <n v="46"/>
    <n v="55062"/>
    <n v="7.0000000000000007E-2"/>
    <n v="3854.34"/>
    <n v="51207.66"/>
    <n v="581"/>
    <n v="22476"/>
    <n v="13"/>
    <n v="2"/>
    <x v="3"/>
    <s v="NO"/>
    <x v="1"/>
    <s v="Venta Mala"/>
  </r>
  <r>
    <n v="1617295"/>
    <x v="342"/>
    <s v="Vivek Grady"/>
    <s v="99 Lygon Street,East Brunswick"/>
    <s v="Melbourne"/>
    <s v="VIC"/>
    <x v="1"/>
    <x v="2"/>
    <s v="Alto"/>
    <s v="Chinchetas OIC"/>
    <x v="0"/>
    <s v="Caja pequeña"/>
    <x v="0"/>
    <d v="2016-06-14T00:00:00"/>
    <n v="71"/>
    <n v="114"/>
    <n v="43"/>
    <n v="25"/>
    <n v="2850"/>
    <n v="0.03"/>
    <n v="85.5"/>
    <n v="2764.5"/>
    <n v="70"/>
    <n v="3357"/>
    <n v="14"/>
    <n v="6"/>
    <x v="3"/>
    <s v="NO"/>
    <x v="0"/>
    <s v="Venta Mala"/>
  </r>
  <r>
    <n v="1617295"/>
    <x v="138"/>
    <s v="Erica Hernandez"/>
    <s v="12 Princess Hwy,Sylvania"/>
    <s v="Sydney"/>
    <s v="NSW"/>
    <x v="1"/>
    <x v="5"/>
    <s v="Alto"/>
    <s v="Chinchetas OIC"/>
    <x v="0"/>
    <s v="Caja pequeña"/>
    <x v="0"/>
    <d v="2016-12-12T00:00:00"/>
    <n v="71"/>
    <n v="114"/>
    <n v="43"/>
    <n v="13"/>
    <n v="1482"/>
    <n v="0.03"/>
    <n v="44.46"/>
    <n v="1437.54"/>
    <n v="70"/>
    <n v="3357"/>
    <n v="8"/>
    <n v="12"/>
    <x v="3"/>
    <s v="NO"/>
    <x v="1"/>
    <s v="Venta Mala"/>
  </r>
  <r>
    <n v="1617295"/>
    <x v="342"/>
    <s v="Vivek Grady"/>
    <s v="99 Lygon Street,East Brunswick"/>
    <s v="Melbourne"/>
    <s v="VIC"/>
    <x v="1"/>
    <x v="2"/>
    <s v="Alto"/>
    <s v="Chinchetas OIC"/>
    <x v="0"/>
    <s v="Paquete pequeño"/>
    <x v="0"/>
    <d v="2016-06-14T00:00:00"/>
    <n v="71"/>
    <n v="114"/>
    <n v="43"/>
    <n v="10"/>
    <n v="1140"/>
    <n v="0.01"/>
    <n v="11.4"/>
    <n v="1128.5999999999999"/>
    <n v="70"/>
    <n v="3357"/>
    <n v="14"/>
    <n v="6"/>
    <x v="3"/>
    <s v="NO"/>
    <x v="0"/>
    <s v="Venta Mala"/>
  </r>
  <r>
    <n v="1617295"/>
    <x v="342"/>
    <s v="Nivek Grady"/>
    <s v="99 Lygon Street,East Brunswick"/>
    <s v="Melbourne"/>
    <s v="VIC"/>
    <x v="1"/>
    <x v="2"/>
    <s v="Bajo"/>
    <s v="Chinchetas OIC"/>
    <x v="0"/>
    <s v="Bolsa de envoltura"/>
    <x v="0"/>
    <d v="2016-06-19T00:00:00"/>
    <n v="71"/>
    <n v="114"/>
    <n v="43"/>
    <n v="50"/>
    <n v="5700"/>
    <n v="0.08"/>
    <n v="456"/>
    <n v="5244"/>
    <n v="70"/>
    <n v="3357"/>
    <n v="14"/>
    <n v="6"/>
    <x v="3"/>
    <s v="NO"/>
    <x v="1"/>
    <s v="Venta Mala"/>
  </r>
  <r>
    <n v="1617295"/>
    <x v="138"/>
    <s v="Erica Hernandez"/>
    <s v="12 Princess Hwy,Sylvania"/>
    <s v="Sydney"/>
    <s v="NSW"/>
    <x v="2"/>
    <x v="5"/>
    <s v="No especificado"/>
    <s v="Chinchetas OIC"/>
    <x v="0"/>
    <s v="Caja pequeña"/>
    <x v="0"/>
    <d v="2016-12-12T00:00:00"/>
    <n v="71"/>
    <n v="114"/>
    <n v="43"/>
    <n v="6"/>
    <n v="684"/>
    <n v="0.09"/>
    <n v="61.559999999999995"/>
    <n v="622.44000000000005"/>
    <n v="70"/>
    <n v="3357"/>
    <n v="8"/>
    <n v="12"/>
    <x v="3"/>
    <s v="NO"/>
    <x v="0"/>
    <s v="Venta Mala"/>
  </r>
  <r>
    <n v="1617295"/>
    <x v="694"/>
    <s v="Giulietta Weimer"/>
    <s v="48 Albion St,Surry Hills"/>
    <s v="Sydney"/>
    <s v="NSW"/>
    <x v="3"/>
    <x v="1"/>
    <s v="Medio"/>
    <s v="Chinchetas OIC"/>
    <x v="0"/>
    <s v="Bolsa de envoltura"/>
    <x v="0"/>
    <d v="2016-12-13T00:00:00"/>
    <n v="71"/>
    <n v="114"/>
    <n v="43"/>
    <n v="50"/>
    <n v="5700"/>
    <n v="0.08"/>
    <n v="456"/>
    <n v="5244"/>
    <n v="70"/>
    <n v="3357"/>
    <n v="10"/>
    <n v="12"/>
    <x v="3"/>
    <s v="NO"/>
    <x v="0"/>
    <s v="Venta Mala"/>
  </r>
  <r>
    <n v="1617295"/>
    <x v="409"/>
    <s v="Bill Donatelli"/>
    <s v="359 Crown Street,Surry Hills"/>
    <s v="Sydney"/>
    <s v="NSW"/>
    <x v="2"/>
    <x v="3"/>
    <s v="No especificado"/>
    <s v="Clips de carpeta de metal Smiths"/>
    <x v="0"/>
    <s v="Caja pequeña"/>
    <x v="0"/>
    <d v="2016-06-03T00:00:00"/>
    <n v="160"/>
    <n v="262"/>
    <n v="102"/>
    <n v="47"/>
    <n v="12314"/>
    <n v="0.04"/>
    <n v="492.56"/>
    <n v="11821.44"/>
    <n v="80"/>
    <n v="2196"/>
    <n v="31"/>
    <n v="5"/>
    <x v="3"/>
    <s v="NO"/>
    <x v="0"/>
    <s v="Venta Mala"/>
  </r>
  <r>
    <n v="1617661"/>
    <x v="747"/>
    <s v="Bryan Spruell"/>
    <s v="1 John Street,Waterloo"/>
    <s v="Sydney"/>
    <s v="NSW"/>
    <x v="3"/>
    <x v="13"/>
    <s v="Bajo"/>
    <s v="Etiquetas Artisan 488"/>
    <x v="0"/>
    <s v="Bolsa de envoltura"/>
    <x v="0"/>
    <d v="2016-01-31T00:00:00"/>
    <n v="229"/>
    <n v="369"/>
    <n v="140"/>
    <n v="41"/>
    <n v="15129"/>
    <n v="0.01"/>
    <n v="151.29"/>
    <n v="14977.71"/>
    <n v="50"/>
    <n v="19612"/>
    <n v="29"/>
    <n v="1"/>
    <x v="3"/>
    <s v="NO"/>
    <x v="0"/>
    <s v="Venta Mala"/>
  </r>
  <r>
    <n v="1617661"/>
    <x v="178"/>
    <s v="Jennifer Jackson"/>
    <s v="412 Brunswick St,Fitzroy"/>
    <s v="Melbourne"/>
    <s v="VIC"/>
    <x v="3"/>
    <x v="2"/>
    <s v="No especificado"/>
    <s v="Discos DVD-RAM láser"/>
    <x v="0"/>
    <s v="Bolsa de envoltura"/>
    <x v="0"/>
    <d v="2014-12-05T00:00:00"/>
    <n v="2018"/>
    <n v="3541"/>
    <n v="1523"/>
    <n v="43"/>
    <n v="152263"/>
    <n v="0.02"/>
    <n v="3045.26"/>
    <n v="149217.74"/>
    <n v="199"/>
    <n v="190895"/>
    <n v="4"/>
    <n v="12"/>
    <x v="0"/>
    <s v="SI"/>
    <x v="0"/>
    <s v="Buena Venta"/>
  </r>
  <r>
    <n v="1617661"/>
    <x v="428"/>
    <s v="Quincy Jones"/>
    <s v="Shop 3/144 Waterloo Road,Greenacre"/>
    <s v="Sydney"/>
    <s v="NSW"/>
    <x v="0"/>
    <x v="7"/>
    <s v="No especificado"/>
    <s v="Sacapuntas Smiths SlimLine"/>
    <x v="0"/>
    <s v="Paquete pequeño"/>
    <x v="0"/>
    <d v="2016-08-24T00:00:00"/>
    <n v="479"/>
    <n v="1197"/>
    <n v="718"/>
    <n v="38"/>
    <n v="45486"/>
    <n v="0"/>
    <n v="0"/>
    <n v="45486"/>
    <n v="581"/>
    <n v="42169"/>
    <n v="24"/>
    <n v="8"/>
    <x v="3"/>
    <s v="NO"/>
    <x v="1"/>
    <s v="Venta Mala"/>
  </r>
  <r>
    <n v="1617661"/>
    <x v="818"/>
    <s v="Cyra Reiten"/>
    <s v="Westfield 1 Anderson St,Chatswood"/>
    <s v="Sydney"/>
    <s v="NSW"/>
    <x v="3"/>
    <x v="5"/>
    <s v="No especificado"/>
    <s v="Bolsillos de carpeta de poliéster artesanal"/>
    <x v="1"/>
    <s v="Tambor Jumbo"/>
    <x v="2"/>
    <d v="2016-11-12T00:00:00"/>
    <n v="226"/>
    <n v="358"/>
    <n v="132"/>
    <n v="2"/>
    <n v="716"/>
    <n v="7.0000000000000007E-2"/>
    <n v="50.120000000000005"/>
    <n v="665.88"/>
    <n v="547"/>
    <n v="12673"/>
    <n v="10"/>
    <n v="11"/>
    <x v="3"/>
    <s v="NO"/>
    <x v="1"/>
    <s v="Venta Mala"/>
  </r>
  <r>
    <n v="1617661"/>
    <x v="791"/>
    <s v="Brooke Gillingham"/>
    <s v="21 Wentworth St,Parramatta"/>
    <s v="Sydney"/>
    <s v="NSW"/>
    <x v="0"/>
    <x v="6"/>
    <s v="Crítico"/>
    <s v="Beekin 6 Outlet Tira de Sobretensión Metálica"/>
    <x v="0"/>
    <s v="Bolsa de envoltura"/>
    <x v="0"/>
    <d v="2016-09-16T00:00:00"/>
    <n v="446"/>
    <n v="1089"/>
    <n v="643"/>
    <n v="8"/>
    <n v="8712"/>
    <n v="0.01"/>
    <n v="87.12"/>
    <n v="8624.8799999999992"/>
    <n v="450"/>
    <n v="41439"/>
    <n v="15"/>
    <n v="9"/>
    <x v="3"/>
    <s v="NO"/>
    <x v="0"/>
    <s v="Venta Mala"/>
  </r>
  <r>
    <n v="1618026"/>
    <x v="712"/>
    <s v="Vivek Grady"/>
    <s v="99 Lygon Street,East Brunswick"/>
    <s v="Melbourne"/>
    <s v="VIC"/>
    <x v="3"/>
    <x v="2"/>
    <s v="No especificado"/>
    <s v="Lápices Reciclados Steady EarthWrite, Medio Suave, #2"/>
    <x v="0"/>
    <s v="Caja pequeña"/>
    <x v="0"/>
    <d v="2016-06-16T00:00:00"/>
    <n v="90"/>
    <n v="210"/>
    <n v="120"/>
    <n v="8"/>
    <n v="1680"/>
    <n v="0.01"/>
    <n v="16.8"/>
    <n v="1663.2"/>
    <n v="70"/>
    <n v="6059"/>
    <n v="15"/>
    <n v="6"/>
    <x v="3"/>
    <s v="NO"/>
    <x v="1"/>
    <s v="Venta Mala"/>
  </r>
  <r>
    <n v="1618026"/>
    <x v="324"/>
    <s v="Cindy Chapman"/>
    <s v="53-55 Liverpool St,Sydney"/>
    <s v="Sydney"/>
    <s v="NSW"/>
    <x v="3"/>
    <x v="0"/>
    <s v="Alto"/>
    <s v="Cubos de Memo Alto"/>
    <x v="0"/>
    <s v="Caja pequeña"/>
    <x v="0"/>
    <d v="2016-05-22T00:00:00"/>
    <n v="332"/>
    <n v="518"/>
    <n v="186"/>
    <n v="40"/>
    <n v="20720"/>
    <n v="0.04"/>
    <n v="828.80000000000007"/>
    <n v="19891.2"/>
    <n v="204"/>
    <n v="3196"/>
    <n v="21"/>
    <n v="5"/>
    <x v="3"/>
    <s v="NO"/>
    <x v="1"/>
    <s v="Venta Mala"/>
  </r>
  <r>
    <n v="1618026"/>
    <x v="359"/>
    <s v="Julie Prescott"/>
    <s v="483 Victoria Avenue,Chatswood"/>
    <s v="Sydney"/>
    <s v="NSW"/>
    <x v="3"/>
    <x v="1"/>
    <s v="Medio"/>
    <s v="Conjunto óptico ultra inalámbrico UGen"/>
    <x v="0"/>
    <s v="Bolsa de envoltura"/>
    <x v="0"/>
    <d v="2014-02-13T00:00:00"/>
    <n v="5452"/>
    <n v="10097"/>
    <n v="4645"/>
    <n v="47"/>
    <n v="474559"/>
    <n v="0.02"/>
    <n v="9491.18"/>
    <n v="465067.82"/>
    <n v="718"/>
    <n v="160038"/>
    <n v="12"/>
    <n v="2"/>
    <x v="0"/>
    <s v="SI"/>
    <x v="1"/>
    <s v="Venta Mala"/>
  </r>
  <r>
    <n v="1618026"/>
    <x v="346"/>
    <s v="Pete Armstrong"/>
    <s v="506 Swan Street,Richmond"/>
    <s v="Melbourne"/>
    <s v="VIC"/>
    <x v="3"/>
    <x v="2"/>
    <s v="Bajo"/>
    <s v="Smiths Bulldog Clip"/>
    <x v="0"/>
    <s v="Caja pequeña"/>
    <x v="0"/>
    <d v="2016-02-16T00:00:00"/>
    <n v="231"/>
    <n v="378"/>
    <n v="147"/>
    <n v="22"/>
    <n v="8316"/>
    <n v="7.0000000000000007E-2"/>
    <n v="582.12"/>
    <n v="7733.88"/>
    <n v="71"/>
    <n v="9099"/>
    <n v="13"/>
    <n v="2"/>
    <x v="3"/>
    <s v="NO"/>
    <x v="1"/>
    <s v="Venta Mala"/>
  </r>
  <r>
    <n v="1618026"/>
    <x v="712"/>
    <s v="Neil Knudson"/>
    <s v="4A Lyons St,Strathfield"/>
    <s v="Sydney"/>
    <s v="NSW"/>
    <x v="1"/>
    <x v="0"/>
    <s v="Bajo"/>
    <s v="Lápices Reciclados Steady EarthWrite, Medio Suave, #2"/>
    <x v="0"/>
    <s v="Caja pequeña"/>
    <x v="0"/>
    <d v="2016-06-17T00:00:00"/>
    <n v="90"/>
    <n v="210"/>
    <n v="120"/>
    <n v="32"/>
    <n v="6720"/>
    <n v="0.01"/>
    <n v="67.2"/>
    <n v="6652.8"/>
    <n v="70"/>
    <n v="6059"/>
    <n v="15"/>
    <n v="6"/>
    <x v="3"/>
    <s v="NO"/>
    <x v="0"/>
    <s v="Venta Mala"/>
  </r>
  <r>
    <n v="1618026"/>
    <x v="741"/>
    <s v="Rick Wilson"/>
    <s v="73 MacLeay St,Potts Point"/>
    <s v="Sydney"/>
    <s v="NSW"/>
    <x v="2"/>
    <x v="1"/>
    <s v="Crítico"/>
    <s v="Carpetas de 3 anillos de uso general de Smiths"/>
    <x v="1"/>
    <s v="Paquete pequeño"/>
    <x v="0"/>
    <d v="2016-10-31T00:00:00"/>
    <n v="118"/>
    <n v="188"/>
    <n v="70"/>
    <n v="16"/>
    <n v="3008"/>
    <n v="0.03"/>
    <n v="90.24"/>
    <n v="2917.76"/>
    <n v="149"/>
    <n v="6059"/>
    <n v="31"/>
    <n v="10"/>
    <x v="3"/>
    <s v="NO"/>
    <x v="0"/>
    <s v="Venta Mala"/>
  </r>
  <r>
    <n v="1618026"/>
    <x v="700"/>
    <s v="Trowa Kalle"/>
    <s v="2/797 Botany Rd,Rosebery"/>
    <s v="Sydney"/>
    <s v="NSW"/>
    <x v="2"/>
    <x v="7"/>
    <s v="Bajo"/>
    <s v="Chinchetas OIC"/>
    <x v="0"/>
    <s v="Paquete pequeño"/>
    <x v="0"/>
    <d v="2016-03-23T00:00:00"/>
    <n v="71"/>
    <n v="114"/>
    <n v="43"/>
    <n v="49"/>
    <n v="5586"/>
    <n v="0.08"/>
    <n v="446.88"/>
    <n v="5139.12"/>
    <n v="70"/>
    <n v="658"/>
    <n v="22"/>
    <n v="3"/>
    <x v="3"/>
    <s v="NO"/>
    <x v="1"/>
    <s v="Venta Mala"/>
  </r>
  <r>
    <n v="1618026"/>
    <x v="712"/>
    <s v="Neil Knudson"/>
    <s v="4A Lyons St,Strathfield"/>
    <s v="Sydney"/>
    <s v="NSW"/>
    <x v="2"/>
    <x v="0"/>
    <s v="Alto"/>
    <s v="Lápices Reciclados Steady EarthWrite, Medio Suave, #2"/>
    <x v="1"/>
    <s v="Caja pequeña"/>
    <x v="0"/>
    <d v="2016-06-17T00:00:00"/>
    <n v="90"/>
    <n v="210"/>
    <n v="120"/>
    <n v="7"/>
    <n v="1470"/>
    <n v="0.04"/>
    <n v="58.800000000000004"/>
    <n v="1411.2"/>
    <n v="70"/>
    <n v="6059"/>
    <n v="15"/>
    <n v="6"/>
    <x v="3"/>
    <s v="NO"/>
    <x v="1"/>
    <s v="Venta Mala"/>
  </r>
  <r>
    <n v="1618026"/>
    <x v="683"/>
    <s v="Alan Dominguez"/>
    <s v="30 Commercial Rd,Prahran"/>
    <s v="Melbourne"/>
    <s v="VIC"/>
    <x v="3"/>
    <x v="8"/>
    <s v="Alto"/>
    <s v="Tijeras de acero inoxidable preferidas de Apex"/>
    <x v="0"/>
    <s v="Caja pequeña"/>
    <x v="1"/>
    <d v="2016-03-31T00:00:00"/>
    <n v="250"/>
    <n v="568"/>
    <n v="318"/>
    <n v="21"/>
    <n v="11928"/>
    <n v="0.01"/>
    <n v="119.28"/>
    <n v="11808.72"/>
    <n v="360"/>
    <n v="22329"/>
    <n v="29"/>
    <n v="3"/>
    <x v="3"/>
    <s v="NO"/>
    <x v="0"/>
    <s v="Venta Mala"/>
  </r>
  <r>
    <n v="1618026"/>
    <x v="815"/>
    <s v="Cindy Chapman"/>
    <s v="53-55 Liverpool St,Sydney"/>
    <s v="Sydney"/>
    <s v="NSW"/>
    <x v="3"/>
    <x v="0"/>
    <s v="Medio"/>
    <s v="Alfileres de empuje de colores variados"/>
    <x v="0"/>
    <s v="Caja pequeña"/>
    <x v="0"/>
    <d v="2016-06-27T00:00:00"/>
    <n v="87"/>
    <n v="181"/>
    <n v="94"/>
    <n v="12"/>
    <n v="2172"/>
    <n v="0.04"/>
    <n v="86.88"/>
    <n v="2085.12"/>
    <n v="75"/>
    <n v="2259"/>
    <n v="25"/>
    <n v="6"/>
    <x v="3"/>
    <s v="NO"/>
    <x v="0"/>
    <s v="Venta Mala"/>
  </r>
  <r>
    <n v="1618026"/>
    <x v="807"/>
    <s v="Thais Sissman"/>
    <s v="53-55 Liverpool St,Sydney"/>
    <s v="Sydney"/>
    <s v="NSW"/>
    <x v="1"/>
    <x v="0"/>
    <s v="Alto"/>
    <s v="TipoDerecha Sobres Pelables y Transparentes de Apertura Superior, Gris"/>
    <x v="0"/>
    <s v="Caja pequeña"/>
    <x v="0"/>
    <d v="2016-05-24T00:00:00"/>
    <n v="2156"/>
    <n v="3594"/>
    <n v="1438"/>
    <n v="4"/>
    <n v="14376"/>
    <n v="0.05"/>
    <n v="718.80000000000007"/>
    <n v="13657.2"/>
    <n v="666"/>
    <n v="105237"/>
    <n v="22"/>
    <n v="5"/>
    <x v="3"/>
    <s v="NO"/>
    <x v="0"/>
    <s v="Buena Venta"/>
  </r>
  <r>
    <n v="1618026"/>
    <x v="342"/>
    <s v="Vivek Grady"/>
    <s v="99 Lygon Street,East Brunswick"/>
    <s v="Melbourne"/>
    <s v="VIC"/>
    <x v="0"/>
    <x v="2"/>
    <s v="Medio"/>
    <s v="TechSavi Dúo Inalámbrico Elite"/>
    <x v="0"/>
    <s v="Caja pequeña"/>
    <x v="0"/>
    <d v="2016-06-18T00:00:00"/>
    <n v="6059"/>
    <n v="10098"/>
    <n v="4039"/>
    <n v="22"/>
    <n v="222156"/>
    <n v="7.0000000000000007E-2"/>
    <n v="15550.920000000002"/>
    <n v="206605.08"/>
    <n v="718"/>
    <n v="23499"/>
    <n v="14"/>
    <n v="6"/>
    <x v="3"/>
    <s v="SI"/>
    <x v="0"/>
    <s v="Venta Mala"/>
  </r>
  <r>
    <n v="1618391"/>
    <x v="666"/>
    <s v="Dennis Bolton"/>
    <s v="8 Quay Street,Haymarket"/>
    <s v="Sydney"/>
    <s v="NSW"/>
    <x v="3"/>
    <x v="9"/>
    <s v="Medio"/>
    <s v="Iluminadores artesanales de alto litro a prueba de manchas"/>
    <x v="0"/>
    <s v="Bolsa de envoltura"/>
    <x v="0"/>
    <d v="2016-08-13T00:00:00"/>
    <n v="298"/>
    <n v="584"/>
    <n v="286"/>
    <n v="23"/>
    <n v="13432"/>
    <n v="0.05"/>
    <n v="671.6"/>
    <n v="12760.4"/>
    <n v="83"/>
    <n v="114068"/>
    <n v="11"/>
    <n v="8"/>
    <x v="3"/>
    <s v="NO"/>
    <x v="0"/>
    <s v="Buena Venta"/>
  </r>
  <r>
    <n v="1618391"/>
    <x v="621"/>
    <s v="Bryan Spruell"/>
    <s v="1 John Street,Waterloo"/>
    <s v="Sydney"/>
    <s v="NSW"/>
    <x v="1"/>
    <x v="13"/>
    <s v="Crítico"/>
    <s v="Etiquetas Artisan 481"/>
    <x v="0"/>
    <s v="Bolsa de envoltura"/>
    <x v="0"/>
    <d v="2015-09-17T00:00:00"/>
    <n v="194"/>
    <n v="308"/>
    <n v="114"/>
    <n v="23"/>
    <n v="7084"/>
    <n v="7.0000000000000007E-2"/>
    <n v="495.88000000000005"/>
    <n v="6588.12"/>
    <n v="99"/>
    <n v="1193"/>
    <n v="12"/>
    <n v="9"/>
    <x v="1"/>
    <s v="NO"/>
    <x v="0"/>
    <s v="Venta Mala"/>
  </r>
  <r>
    <n v="1618756"/>
    <x v="277"/>
    <s v="Eric Barreto"/>
    <s v="359 Crown Street,Surry Hills"/>
    <s v="Sydney"/>
    <s v="NSW"/>
    <x v="3"/>
    <x v="3"/>
    <s v="Medio"/>
    <s v="Suite óptica inalámbrica UGen Ultra Professional"/>
    <x v="0"/>
    <s v="Caja pequeña"/>
    <x v="1"/>
    <d v="2013-12-12T00:00:00"/>
    <n v="15650"/>
    <n v="30097"/>
    <n v="14447"/>
    <n v="28"/>
    <n v="842716"/>
    <n v="0.03"/>
    <n v="25281.48"/>
    <n v="817434.52"/>
    <n v="718"/>
    <n v="531455"/>
    <n v="10"/>
    <n v="12"/>
    <x v="2"/>
    <s v="SI"/>
    <x v="0"/>
    <s v="Buena Venta"/>
  </r>
  <r>
    <n v="1618756"/>
    <x v="222"/>
    <s v="Kean Thornton"/>
    <s v="Westfield Sydney,Sydney"/>
    <s v="Sydney"/>
    <s v="NSW"/>
    <x v="1"/>
    <x v="1"/>
    <s v="Medio"/>
    <s v="Tijeras de acero inoxidable preferidas de Apex"/>
    <x v="0"/>
    <s v="Caja pequeña"/>
    <x v="0"/>
    <d v="2016-07-18T00:00:00"/>
    <n v="250"/>
    <n v="568"/>
    <n v="318"/>
    <n v="1"/>
    <n v="568"/>
    <n v="0"/>
    <n v="0"/>
    <n v="568"/>
    <n v="360"/>
    <n v="11236"/>
    <n v="17"/>
    <n v="7"/>
    <x v="3"/>
    <s v="NO"/>
    <x v="0"/>
    <s v="Venta Mala"/>
  </r>
  <r>
    <n v="1618756"/>
    <x v="819"/>
    <s v="Theresa Coyne"/>
    <s v="Hoyts Entertainment Quarter 122 Lang Road,Moore Park"/>
    <s v="Sydney"/>
    <s v="NSW"/>
    <x v="3"/>
    <x v="0"/>
    <s v="No especificado"/>
    <s v="Lápices de acuarela DrawIt Pizazz"/>
    <x v="0"/>
    <s v="Caja pequeña"/>
    <x v="0"/>
    <d v="2016-12-19T00:00:00"/>
    <n v="176"/>
    <n v="294"/>
    <n v="118"/>
    <n v="8"/>
    <n v="2352"/>
    <n v="0.01"/>
    <n v="23.52"/>
    <n v="2328.48"/>
    <n v="81"/>
    <n v="10882"/>
    <n v="17"/>
    <n v="12"/>
    <x v="3"/>
    <s v="NO"/>
    <x v="1"/>
    <s v="Venta Mala"/>
  </r>
  <r>
    <n v="1618756"/>
    <x v="767"/>
    <s v="Tony Sayre"/>
    <s v="499-501 Lygon Street,Carlton North"/>
    <s v="Melbourne"/>
    <s v="VIC"/>
    <x v="1"/>
    <x v="8"/>
    <s v="Bajo"/>
    <s v="Resaltadores estilo tanque Steady Liquid Accent"/>
    <x v="2"/>
    <s v="Paquete pequeño"/>
    <x v="0"/>
    <d v="2016-11-21T00:00:00"/>
    <n v="131"/>
    <n v="284"/>
    <n v="153"/>
    <n v="11"/>
    <n v="3124"/>
    <n v="0.06"/>
    <n v="187.44"/>
    <n v="2936.56"/>
    <n v="93"/>
    <n v="6459"/>
    <n v="20"/>
    <n v="11"/>
    <x v="3"/>
    <s v="NO"/>
    <x v="0"/>
    <s v="Venta Mala"/>
  </r>
  <r>
    <n v="1618756"/>
    <x v="703"/>
    <s v="Guy Armstrong"/>
    <s v="6 Mary St,Newtown"/>
    <s v="Sydney"/>
    <s v="NSW"/>
    <x v="2"/>
    <x v="7"/>
    <s v="Bajo"/>
    <s v="Suite óptica inalámbrica UGen Ultra Professional"/>
    <x v="1"/>
    <s v="Caja mediana"/>
    <x v="0"/>
    <d v="2016-12-29T00:00:00"/>
    <n v="15650"/>
    <n v="30097"/>
    <n v="14447"/>
    <n v="27"/>
    <n v="812619"/>
    <n v="0.01"/>
    <n v="8126.1900000000005"/>
    <n v="804492.81"/>
    <n v="718"/>
    <n v="224675"/>
    <n v="28"/>
    <n v="12"/>
    <x v="3"/>
    <s v="SI"/>
    <x v="1"/>
    <s v="Venta Mala"/>
  </r>
  <r>
    <n v="1619122"/>
    <x v="683"/>
    <s v="Phillip Flatsman"/>
    <s v="Macquarie Centre Cnr Herring Road &amp; Waterloo Road,Macquarie Park"/>
    <s v="Sydney"/>
    <s v="NSW"/>
    <x v="2"/>
    <x v="5"/>
    <s v="Medio"/>
    <s v="Etiquetas Artisan 474"/>
    <x v="1"/>
    <s v="Caja pequeña"/>
    <x v="1"/>
    <d v="2016-03-29T00:00:00"/>
    <n v="184"/>
    <n v="288"/>
    <n v="104"/>
    <n v="32"/>
    <n v="9216"/>
    <n v="0.01"/>
    <n v="92.16"/>
    <n v="9123.84"/>
    <n v="99"/>
    <n v="2224"/>
    <n v="29"/>
    <n v="3"/>
    <x v="3"/>
    <s v="NO"/>
    <x v="1"/>
    <s v="Venta Mala"/>
  </r>
  <r>
    <n v="1619122"/>
    <x v="670"/>
    <s v="John Huston"/>
    <s v="38/133-145 Castlereagh St,Sydney"/>
    <s v="Sydney"/>
    <s v="NSW"/>
    <x v="3"/>
    <x v="1"/>
    <s v="No especificado"/>
    <s v="Tijeras de acero inoxidable preferidas de Apex"/>
    <x v="0"/>
    <s v="Bolsa de envoltura"/>
    <x v="0"/>
    <d v="2016-06-20T00:00:00"/>
    <n v="250"/>
    <n v="568"/>
    <n v="318"/>
    <n v="38"/>
    <n v="21584"/>
    <n v="0"/>
    <n v="0"/>
    <n v="21584"/>
    <n v="360"/>
    <n v="15236"/>
    <n v="19"/>
    <n v="6"/>
    <x v="3"/>
    <s v="NO"/>
    <x v="1"/>
    <s v="Venta Mala"/>
  </r>
  <r>
    <n v="1619122"/>
    <x v="820"/>
    <s v="Saphhira Shifley"/>
    <s v="Westfield Miranda, 600 Kingsway,Miranda"/>
    <s v="Sydney"/>
    <s v="NSW"/>
    <x v="1"/>
    <x v="11"/>
    <s v="Medio"/>
    <s v="Teclado en una caja Alto"/>
    <x v="0"/>
    <s v="Caja pequeña"/>
    <x v="0"/>
    <d v="2015-01-21T00:00:00"/>
    <n v="640"/>
    <n v="2910"/>
    <n v="2270"/>
    <n v="44"/>
    <n v="128040"/>
    <n v="0.09"/>
    <n v="11523.6"/>
    <n v="116516.4"/>
    <n v="400"/>
    <n v="44951"/>
    <n v="20"/>
    <n v="9"/>
    <x v="1"/>
    <s v="SI"/>
    <x v="1"/>
    <s v="Venta Mala"/>
  </r>
  <r>
    <n v="1619487"/>
    <x v="507"/>
    <s v="Valerie Dominguez"/>
    <s v="152 Bunnerong Road,Eastgardens"/>
    <s v="Sydney"/>
    <s v="NSW"/>
    <x v="2"/>
    <x v="0"/>
    <s v="No especificado"/>
    <s v="TechSavi Dúo Inalámbrico Elite"/>
    <x v="0"/>
    <s v="Caja pequeña"/>
    <x v="0"/>
    <d v="2016-09-26T00:00:00"/>
    <n v="6059"/>
    <n v="10098"/>
    <n v="4039"/>
    <n v="6"/>
    <n v="60588"/>
    <n v="0.09"/>
    <n v="5452.92"/>
    <n v="55135.08"/>
    <n v="718"/>
    <n v="29008"/>
    <n v="26"/>
    <n v="9"/>
    <x v="3"/>
    <s v="NO"/>
    <x v="1"/>
    <s v="Venta Mala"/>
  </r>
  <r>
    <n v="1619487"/>
    <x v="690"/>
    <s v="Dave Hallsten"/>
    <s v="1 John St,Waterloo"/>
    <s v="Sydney"/>
    <s v="NSW"/>
    <x v="1"/>
    <x v="13"/>
    <s v="Bajo"/>
    <s v="Tiras organizadoras 1Max"/>
    <x v="0"/>
    <s v="Bolsa de envoltura"/>
    <x v="0"/>
    <d v="2016-01-14T00:00:00"/>
    <n v="340"/>
    <n v="540"/>
    <n v="200"/>
    <n v="38"/>
    <n v="20520"/>
    <n v="0.02"/>
    <n v="410.40000000000003"/>
    <n v="20109.599999999999"/>
    <n v="778"/>
    <n v="6279"/>
    <n v="12"/>
    <n v="1"/>
    <x v="3"/>
    <s v="NO"/>
    <x v="1"/>
    <s v="Venta Mala"/>
  </r>
  <r>
    <n v="1619852"/>
    <x v="821"/>
    <s v="Monica Federle"/>
    <s v="834 Bourke St,Waterloo"/>
    <s v="Sydney"/>
    <s v="NSW"/>
    <x v="1"/>
    <x v="13"/>
    <s v="No especificado"/>
    <s v="Tijeras de oficina de Apex"/>
    <x v="0"/>
    <s v="Caja pequeña"/>
    <x v="0"/>
    <d v="2016-11-24T00:00:00"/>
    <n v="94"/>
    <n v="208"/>
    <n v="114"/>
    <n v="48"/>
    <n v="9984"/>
    <n v="0"/>
    <n v="0"/>
    <n v="9984"/>
    <n v="256"/>
    <n v="7945"/>
    <n v="18"/>
    <n v="11"/>
    <x v="3"/>
    <s v="NO"/>
    <x v="0"/>
    <s v="Venta Mala"/>
  </r>
  <r>
    <n v="1619852"/>
    <x v="667"/>
    <s v="Art Miller"/>
    <s v="8 Quay Street,Haymarket"/>
    <s v="Sydney"/>
    <s v="NSW"/>
    <x v="2"/>
    <x v="9"/>
    <s v="Medio"/>
    <s v="Calculadora científica HFX 6S"/>
    <x v="0"/>
    <s v="Bolsa de envoltura"/>
    <x v="0"/>
    <d v="2016-01-01T00:00:00"/>
    <n v="792"/>
    <n v="1299"/>
    <n v="507"/>
    <n v="38"/>
    <n v="49362"/>
    <n v="0.03"/>
    <n v="1480.86"/>
    <n v="47881.14"/>
    <n v="944"/>
    <n v="274035"/>
    <n v="25"/>
    <n v="12"/>
    <x v="1"/>
    <s v="NO"/>
    <x v="0"/>
    <s v="Buena Venta"/>
  </r>
  <r>
    <n v="1619852"/>
    <x v="275"/>
    <s v="Clay Ludtke"/>
    <s v="7 Khartoum Rd,Macquarie Park"/>
    <s v="Sydney"/>
    <s v="NSW"/>
    <x v="0"/>
    <x v="11"/>
    <s v="Alto"/>
    <s v="Lápices de colores DrawIt, juego de 48 colores"/>
    <x v="0"/>
    <s v="Caja pequeña"/>
    <x v="0"/>
    <d v="2016-06-20T00:00:00"/>
    <n v="2156"/>
    <n v="3655"/>
    <n v="1499"/>
    <n v="12"/>
    <n v="43860"/>
    <n v="0.01"/>
    <n v="438.6"/>
    <n v="43421.4"/>
    <n v="1389"/>
    <n v="113232"/>
    <n v="20"/>
    <n v="6"/>
    <x v="3"/>
    <s v="NO"/>
    <x v="0"/>
    <s v="Buena Venta"/>
  </r>
  <r>
    <n v="1619852"/>
    <x v="242"/>
    <s v="Toby Knight"/>
    <s v="Crown Complex,Southbank"/>
    <s v="Melbourne"/>
    <s v="VIC"/>
    <x v="1"/>
    <x v="2"/>
    <s v="Medio"/>
    <s v="Conjunto óptico ultra inalámbrico UGen"/>
    <x v="1"/>
    <s v="Caja pequeña"/>
    <x v="0"/>
    <d v="2013-10-29T00:00:00"/>
    <n v="5452"/>
    <n v="10097"/>
    <n v="4645"/>
    <n v="14"/>
    <n v="141358"/>
    <n v="0.05"/>
    <n v="7067.9000000000005"/>
    <n v="134290.1"/>
    <n v="718"/>
    <n v="302684"/>
    <n v="28"/>
    <n v="10"/>
    <x v="2"/>
    <s v="SI"/>
    <x v="1"/>
    <s v="Venta Mala"/>
  </r>
  <r>
    <n v="1620217"/>
    <x v="179"/>
    <s v="Sylvie Gour"/>
    <s v="152 Bunnerong Road,Eastgardens"/>
    <s v="Sydney"/>
    <s v="NSW"/>
    <x v="1"/>
    <x v="0"/>
    <s v="Alto"/>
    <s v="Clips de carpeta de metal Smiths"/>
    <x v="1"/>
    <s v="Tambor Jumbo"/>
    <x v="2"/>
    <d v="2015-08-14T00:00:00"/>
    <n v="160"/>
    <n v="262"/>
    <n v="102"/>
    <n v="13"/>
    <n v="3406"/>
    <n v="0.04"/>
    <n v="136.24"/>
    <n v="3269.76"/>
    <n v="80"/>
    <n v="11693"/>
    <n v="12"/>
    <n v="8"/>
    <x v="1"/>
    <s v="NO"/>
    <x v="0"/>
    <s v="Venta Mala"/>
  </r>
  <r>
    <n v="1620217"/>
    <x v="147"/>
    <s v="Eugene Hildebrand"/>
    <s v="120 Hardware St,Melbourne"/>
    <s v="Melbourne"/>
    <s v="VIC"/>
    <x v="1"/>
    <x v="8"/>
    <s v="No especificado"/>
    <s v="Sobres estándar de Smiths"/>
    <x v="0"/>
    <s v="Paquete pequeño"/>
    <x v="1"/>
    <d v="2013-11-03T00:00:00"/>
    <n v="352"/>
    <n v="568"/>
    <n v="216"/>
    <n v="7"/>
    <n v="3976"/>
    <n v="0.05"/>
    <n v="198.8"/>
    <n v="3777.2"/>
    <n v="139"/>
    <n v="12885"/>
    <n v="2"/>
    <n v="11"/>
    <x v="2"/>
    <s v="NO"/>
    <x v="0"/>
    <s v="Venta Mala"/>
  </r>
  <r>
    <n v="1620217"/>
    <x v="690"/>
    <s v="Nathan Gelder"/>
    <s v="541 Church St,Richmond"/>
    <s v="Melbourne"/>
    <s v="VIC"/>
    <x v="2"/>
    <x v="8"/>
    <s v="Medio"/>
    <s v="Resaltadores estilo tanque Steady Liquid Accent"/>
    <x v="1"/>
    <s v="Paquete pequeño"/>
    <x v="0"/>
    <d v="2016-01-14T00:00:00"/>
    <n v="131"/>
    <n v="284"/>
    <n v="153"/>
    <n v="3"/>
    <n v="852"/>
    <n v="0.03"/>
    <n v="25.56"/>
    <n v="826.44"/>
    <n v="93"/>
    <n v="6336"/>
    <n v="12"/>
    <n v="1"/>
    <x v="3"/>
    <s v="NO"/>
    <x v="1"/>
    <s v="Venta Mala"/>
  </r>
  <r>
    <n v="1620217"/>
    <x v="376"/>
    <s v="John Murray"/>
    <s v="Sydney Fish Market, Bank Street, Sydney"/>
    <s v="Sydney"/>
    <s v="NSW"/>
    <x v="3"/>
    <x v="3"/>
    <s v="Crítico"/>
    <s v="Steady 52201 APSCO Sacapuntas Eléctrico"/>
    <x v="0"/>
    <s v="Bolsa de envoltura"/>
    <x v="0"/>
    <d v="2014-11-03T00:00:00"/>
    <n v="1680"/>
    <n v="4097"/>
    <n v="2417"/>
    <n v="10"/>
    <n v="40970"/>
    <n v="0.01"/>
    <n v="409.7"/>
    <n v="40560.300000000003"/>
    <n v="899"/>
    <n v="101276"/>
    <n v="1"/>
    <n v="11"/>
    <x v="0"/>
    <s v="NO"/>
    <x v="0"/>
    <s v="Buena Venta"/>
  </r>
  <r>
    <n v="1620217"/>
    <x v="275"/>
    <s v="Clay Ludtke"/>
    <s v="7 Khartoum Rd,Macquarie Park"/>
    <s v="Sydney"/>
    <s v="NSW"/>
    <x v="0"/>
    <x v="11"/>
    <s v="Alto"/>
    <s v="Juego de lápices de dibujo Pizazz"/>
    <x v="0"/>
    <s v="Caja pequeña"/>
    <x v="0"/>
    <d v="2016-06-21T00:00:00"/>
    <n v="153"/>
    <n v="278"/>
    <n v="125"/>
    <n v="42"/>
    <n v="11676"/>
    <n v="0.05"/>
    <n v="583.80000000000007"/>
    <n v="11092.2"/>
    <n v="134"/>
    <n v="11893"/>
    <n v="20"/>
    <n v="6"/>
    <x v="3"/>
    <s v="NO"/>
    <x v="1"/>
    <s v="Venta Mala"/>
  </r>
  <r>
    <n v="1620217"/>
    <x v="763"/>
    <s v="Macc Crier"/>
    <s v="Westfield Sydney,Sydney"/>
    <s v="Sydney"/>
    <s v="NSW"/>
    <x v="1"/>
    <x v="1"/>
    <s v="Crítico"/>
    <s v="Carpetas de 3 anillos de uso general de Smiths"/>
    <x v="0"/>
    <s v="Caja pequeña"/>
    <x v="0"/>
    <d v="2016-12-22T00:00:00"/>
    <n v="118"/>
    <n v="188"/>
    <n v="70"/>
    <n v="32"/>
    <n v="6016"/>
    <n v="0.09"/>
    <n v="541.43999999999994"/>
    <n v="5474.56"/>
    <n v="149"/>
    <n v="3507"/>
    <n v="22"/>
    <n v="12"/>
    <x v="3"/>
    <s v="NO"/>
    <x v="1"/>
    <s v="Venta Mala"/>
  </r>
  <r>
    <n v="1620217"/>
    <x v="81"/>
    <s v="Jonathan Doherty"/>
    <s v="53-55 Liverpool St,Sydney"/>
    <s v="Sydney"/>
    <s v="NSW"/>
    <x v="0"/>
    <x v="0"/>
    <s v="Crítico"/>
    <s v="Resaltadores de acento principales constantes"/>
    <x v="0"/>
    <s v="Caja pequeña"/>
    <x v="0"/>
    <d v="2016-11-16T00:00:00"/>
    <n v="375"/>
    <n v="708"/>
    <n v="333"/>
    <n v="18"/>
    <n v="12744"/>
    <n v="0.02"/>
    <n v="254.88"/>
    <n v="12489.12"/>
    <n v="235"/>
    <n v="30027"/>
    <n v="16"/>
    <n v="11"/>
    <x v="3"/>
    <s v="NO"/>
    <x v="1"/>
    <s v="Venta Mala"/>
  </r>
  <r>
    <n v="1620248"/>
    <x v="822"/>
    <s v="Matthew Grinstein"/>
    <s v="38/133-145 Castlereagh St,Sydney"/>
    <s v="Sydney"/>
    <s v="NSW"/>
    <x v="0"/>
    <x v="1"/>
    <s v="No especificado"/>
    <s v="Clips de carpeta de metal Smiths"/>
    <x v="0"/>
    <s v="Caja pequeña"/>
    <x v="1"/>
    <d v="2016-11-29T00:00:00"/>
    <n v="160"/>
    <n v="262"/>
    <n v="102"/>
    <n v="47"/>
    <n v="12314"/>
    <n v="0.01"/>
    <n v="123.14"/>
    <n v="12190.86"/>
    <n v="80"/>
    <n v="7547"/>
    <n v="28"/>
    <n v="11"/>
    <x v="3"/>
    <s v="NO"/>
    <x v="1"/>
    <s v="Venta Mala"/>
  </r>
  <r>
    <n v="1620583"/>
    <x v="745"/>
    <s v="Fred Wasserman"/>
    <s v="Westfield Sydney,Sydney"/>
    <s v="Sydney"/>
    <s v="NSW"/>
    <x v="1"/>
    <x v="1"/>
    <s v="Alto"/>
    <s v="Libro de registro de mensajes de voz por cable"/>
    <x v="0"/>
    <s v="Caja pequeña"/>
    <x v="1"/>
    <d v="2016-09-25T00:00:00"/>
    <n v="290"/>
    <n v="476"/>
    <n v="186"/>
    <n v="18"/>
    <n v="8568"/>
    <n v="0.05"/>
    <n v="428.40000000000003"/>
    <n v="8139.6"/>
    <n v="88"/>
    <n v="3366"/>
    <n v="18"/>
    <n v="9"/>
    <x v="3"/>
    <s v="NO"/>
    <x v="0"/>
    <s v="Venta Mala"/>
  </r>
  <r>
    <n v="1620583"/>
    <x v="670"/>
    <s v="John Huston"/>
    <s v="38/133-145 Castlereagh St,Sydney"/>
    <s v="Sydney"/>
    <s v="NSW"/>
    <x v="3"/>
    <x v="1"/>
    <s v="Crítico"/>
    <s v="Carpetas de 3 anillos de uso general de Smiths"/>
    <x v="0"/>
    <s v="Paquete pequeño"/>
    <x v="0"/>
    <d v="2016-06-20T00:00:00"/>
    <n v="118"/>
    <n v="188"/>
    <n v="70"/>
    <n v="16"/>
    <n v="3008"/>
    <n v="0.03"/>
    <n v="90.24"/>
    <n v="2917.76"/>
    <n v="149"/>
    <n v="3586"/>
    <n v="19"/>
    <n v="6"/>
    <x v="3"/>
    <s v="NO"/>
    <x v="0"/>
    <s v="Venta Mala"/>
  </r>
  <r>
    <n v="1621313"/>
    <x v="764"/>
    <s v="Richard Bierner"/>
    <s v="180 High Street,Windsor"/>
    <s v="Melbourne"/>
    <s v="VIC"/>
    <x v="3"/>
    <x v="2"/>
    <s v="No especificado"/>
    <s v="Impresora Pizazz"/>
    <x v="0"/>
    <s v="Bolsa de envoltura"/>
    <x v="0"/>
    <d v="2016-09-23T00:00:00"/>
    <n v="31561"/>
    <n v="50097"/>
    <n v="18536"/>
    <n v="27"/>
    <n v="1352619"/>
    <n v="0"/>
    <n v="0"/>
    <n v="1352619"/>
    <n v="6930"/>
    <n v="7195"/>
    <n v="22"/>
    <n v="9"/>
    <x v="3"/>
    <s v="SI"/>
    <x v="1"/>
    <s v="Venta Mala"/>
  </r>
  <r>
    <n v="1621313"/>
    <x v="493"/>
    <s v="Shahid Collister"/>
    <s v="Sydney Fish Market, Bank Street, Sydney"/>
    <s v="Sydney"/>
    <s v="NSW"/>
    <x v="1"/>
    <x v="3"/>
    <s v="Alto"/>
    <s v="Libro de registro de mensajes de voz por cable"/>
    <x v="1"/>
    <s v="Tambor Jumbo"/>
    <x v="2"/>
    <d v="2016-04-26T00:00:00"/>
    <n v="290"/>
    <n v="476"/>
    <n v="186"/>
    <n v="37"/>
    <n v="17612"/>
    <n v="0"/>
    <n v="0"/>
    <n v="17612"/>
    <n v="88"/>
    <n v="7565"/>
    <n v="24"/>
    <n v="4"/>
    <x v="3"/>
    <s v="NO"/>
    <x v="1"/>
    <s v="Venta Mala"/>
  </r>
  <r>
    <n v="1621313"/>
    <x v="716"/>
    <s v="Monica Federle"/>
    <s v="874 Bourke St,Waterloo"/>
    <s v="Sydney"/>
    <s v="NSW"/>
    <x v="2"/>
    <x v="13"/>
    <s v="No especificado"/>
    <s v="Clarston Negro"/>
    <x v="0"/>
    <s v="Caja pequeña"/>
    <x v="0"/>
    <d v="2016-12-21T00:00:00"/>
    <n v="419"/>
    <n v="1028"/>
    <n v="724"/>
    <n v="37"/>
    <n v="38036"/>
    <n v="0.03"/>
    <n v="1141.08"/>
    <n v="36894.92"/>
    <n v="275"/>
    <n v="3135"/>
    <n v="19"/>
    <n v="12"/>
    <x v="3"/>
    <s v="NO"/>
    <x v="0"/>
    <s v="Venta Mala"/>
  </r>
  <r>
    <n v="1621313"/>
    <x v="751"/>
    <s v="Anthony Rawles"/>
    <s v="Shop 1, 186-190 Church Street,Parramatta;46a Macleay Street,Potts Point"/>
    <s v="Sydney"/>
    <s v="NSW"/>
    <x v="3"/>
    <x v="4"/>
    <s v="Alto"/>
    <s v="TipoDerecha Sobres Pelables y Transparentes de Apertura Superior, Gris"/>
    <x v="0"/>
    <s v="Caja pequeña"/>
    <x v="0"/>
    <d v="2016-12-05T00:00:00"/>
    <n v="2156"/>
    <n v="3594"/>
    <n v="1438"/>
    <n v="40"/>
    <n v="143760"/>
    <n v="0.03"/>
    <n v="4312.8"/>
    <n v="139447.20000000001"/>
    <n v="666"/>
    <n v="246585"/>
    <n v="3"/>
    <n v="12"/>
    <x v="3"/>
    <s v="SI"/>
    <x v="0"/>
    <s v="Buena Venta"/>
  </r>
  <r>
    <n v="1621678"/>
    <x v="346"/>
    <s v="Pete Armstrong"/>
    <s v="506 Swan Street,Richmond"/>
    <s v="Melbourne"/>
    <s v="VIC"/>
    <x v="0"/>
    <x v="2"/>
    <s v="Bajo"/>
    <s v="Fotocopiadora HFX LaserJet 3310"/>
    <x v="0"/>
    <s v="Caja pequeña"/>
    <x v="0"/>
    <d v="2016-02-16T00:00:00"/>
    <n v="37799"/>
    <n v="59999"/>
    <n v="22200"/>
    <n v="10"/>
    <n v="599990"/>
    <n v="0.01"/>
    <n v="5999.9000000000005"/>
    <n v="593990.1"/>
    <n v="2449"/>
    <n v="392566"/>
    <n v="13"/>
    <n v="2"/>
    <x v="3"/>
    <s v="SI"/>
    <x v="0"/>
    <s v="Buena Venta"/>
  </r>
  <r>
    <n v="1621678"/>
    <x v="392"/>
    <s v="Cyma Kinney"/>
    <s v="Sydney Fish Market, Bank Street, Sydney"/>
    <s v="Sydney"/>
    <s v="NSW"/>
    <x v="1"/>
    <x v="3"/>
    <s v="Medio"/>
    <s v="Teclado programable Adesso de 142 teclas"/>
    <x v="0"/>
    <s v="Bolsa de envoltura"/>
    <x v="0"/>
    <d v="2016-02-05T00:00:00"/>
    <n v="3202"/>
    <n v="15248"/>
    <n v="12046"/>
    <n v="20"/>
    <n v="304960"/>
    <n v="0.06"/>
    <n v="18297.599999999999"/>
    <n v="286662.40000000002"/>
    <n v="400"/>
    <n v="319620"/>
    <n v="4"/>
    <n v="2"/>
    <x v="3"/>
    <s v="SI"/>
    <x v="0"/>
    <s v="Buena Venta"/>
  </r>
  <r>
    <n v="1621678"/>
    <x v="89"/>
    <s v="Christina Vanderzanden"/>
    <s v="38/133-145 Castlereagh St,Sydney"/>
    <s v="Sydney"/>
    <s v="NSW"/>
    <x v="0"/>
    <x v="1"/>
    <s v="Alto"/>
    <s v="Contestador automático digital 1726"/>
    <x v="0"/>
    <s v="Caja pequeña"/>
    <x v="0"/>
    <d v="2016-04-03T00:00:00"/>
    <n v="882"/>
    <n v="2099"/>
    <n v="1217"/>
    <n v="50"/>
    <n v="104950"/>
    <n v="0.09"/>
    <n v="9445.5"/>
    <n v="95504.5"/>
    <n v="481"/>
    <n v="5007"/>
    <n v="3"/>
    <n v="4"/>
    <x v="3"/>
    <s v="NO"/>
    <x v="1"/>
    <s v="Venta Mala"/>
  </r>
  <r>
    <n v="1622044"/>
    <x v="108"/>
    <s v="Karl Brown"/>
    <s v="470 Anzac Parade,Kingsford"/>
    <s v="Sydney"/>
    <s v="NSW"/>
    <x v="1"/>
    <x v="0"/>
    <s v="Alto"/>
    <s v="Etiquetas Artisan 479"/>
    <x v="0"/>
    <s v="Caja pequeña"/>
    <x v="0"/>
    <d v="2015-08-16T00:00:00"/>
    <n v="159"/>
    <n v="261"/>
    <n v="102"/>
    <n v="9"/>
    <n v="2349"/>
    <n v="0.04"/>
    <n v="93.960000000000008"/>
    <n v="2255.04"/>
    <n v="50"/>
    <n v="11893"/>
    <n v="14"/>
    <n v="8"/>
    <x v="1"/>
    <s v="NO"/>
    <x v="0"/>
    <s v="Venta Mala"/>
  </r>
  <r>
    <n v="1622409"/>
    <x v="208"/>
    <s v="Beth Thompson"/>
    <s v="85-113 Dunning Ave,Roseberry"/>
    <s v="Sydney"/>
    <s v="NSW"/>
    <x v="2"/>
    <x v="4"/>
    <s v="Alto"/>
    <s v="Juego de lápices de dibujo Pizazz"/>
    <x v="0"/>
    <s v="Caja pequeña"/>
    <x v="0"/>
    <d v="2016-08-06T00:00:00"/>
    <n v="153"/>
    <n v="278"/>
    <n v="125"/>
    <n v="7"/>
    <n v="1946"/>
    <n v="0.09"/>
    <n v="175.14"/>
    <n v="1770.8600000000001"/>
    <n v="134"/>
    <n v="1164"/>
    <n v="5"/>
    <n v="8"/>
    <x v="3"/>
    <s v="NO"/>
    <x v="1"/>
    <s v="Venta Mala"/>
  </r>
  <r>
    <n v="1622409"/>
    <x v="760"/>
    <s v="Emily Grady"/>
    <s v="359 Crown Street,Surry Hills"/>
    <s v="Sydney"/>
    <s v="NSW"/>
    <x v="3"/>
    <x v="3"/>
    <s v="Alto"/>
    <s v="Etiquetas Artisan 479"/>
    <x v="0"/>
    <s v="Caja pequeña"/>
    <x v="0"/>
    <d v="2016-08-20T00:00:00"/>
    <n v="159"/>
    <n v="261"/>
    <n v="102"/>
    <n v="35"/>
    <n v="9135"/>
    <n v="0.03"/>
    <n v="274.05"/>
    <n v="8860.9500000000007"/>
    <n v="50"/>
    <n v="7013"/>
    <n v="18"/>
    <n v="8"/>
    <x v="3"/>
    <s v="NO"/>
    <x v="1"/>
    <s v="Venta Mala"/>
  </r>
  <r>
    <n v="1622409"/>
    <x v="711"/>
    <s v="Matthew Clasen"/>
    <s v="Macquarie Centre Cnr Herring Road &amp; Waterloo Road,Macquarie Park"/>
    <s v="Sydney"/>
    <s v="NSW"/>
    <x v="2"/>
    <x v="5"/>
    <s v="Medio"/>
    <s v="Rotafolio Artesanal Carpeta de Caballete, Negro"/>
    <x v="0"/>
    <s v="Caja pequeña"/>
    <x v="0"/>
    <d v="2016-07-02T00:00:00"/>
    <n v="1388"/>
    <n v="2238"/>
    <n v="850"/>
    <n v="48"/>
    <n v="107424"/>
    <n v="0.01"/>
    <n v="1074.24"/>
    <n v="106349.75999999999"/>
    <n v="1510"/>
    <n v="21048"/>
    <n v="30"/>
    <n v="6"/>
    <x v="3"/>
    <s v="SI"/>
    <x v="0"/>
    <s v="Venta Mala"/>
  </r>
  <r>
    <n v="1622409"/>
    <x v="711"/>
    <s v="Matthew Clasen"/>
    <s v="Macquarie Centre Cnr Herring Road &amp; Waterloo Road,Macquarie Park"/>
    <s v="Sydney"/>
    <s v="NSW"/>
    <x v="1"/>
    <x v="5"/>
    <s v="Medio"/>
    <s v="Rotafolio Artesanal Carpeta de Caballete, Negro"/>
    <x v="0"/>
    <s v="Bolsa de envoltura"/>
    <x v="0"/>
    <d v="2016-07-02T00:00:00"/>
    <n v="1388"/>
    <n v="2238"/>
    <n v="850"/>
    <n v="2"/>
    <n v="4476"/>
    <n v="0.01"/>
    <n v="44.76"/>
    <n v="4431.24"/>
    <n v="1510"/>
    <n v="21048"/>
    <n v="30"/>
    <n v="6"/>
    <x v="3"/>
    <s v="NO"/>
    <x v="0"/>
    <s v="Venta Mala"/>
  </r>
  <r>
    <n v="1622409"/>
    <x v="711"/>
    <s v="Matthew Clasen"/>
    <s v="Macquarie Centre Cnr Herring Road &amp; Waterloo Road,Macquarie Park"/>
    <s v="Sydney"/>
    <s v="NSW"/>
    <x v="3"/>
    <x v="5"/>
    <s v="Crítico"/>
    <s v="Rotafolio Artesanal Carpeta de Caballete, Negro"/>
    <x v="0"/>
    <s v="Caja pequeña"/>
    <x v="0"/>
    <d v="2016-07-02T00:00:00"/>
    <n v="1388"/>
    <n v="2238"/>
    <n v="850"/>
    <n v="43"/>
    <n v="96234"/>
    <n v="0.03"/>
    <n v="2887.02"/>
    <n v="93346.98"/>
    <n v="1510"/>
    <n v="21048"/>
    <n v="30"/>
    <n v="6"/>
    <x v="3"/>
    <s v="NO"/>
    <x v="0"/>
    <s v="Venta Mala"/>
  </r>
  <r>
    <n v="1622409"/>
    <x v="677"/>
    <s v="Giulietta Baptist"/>
    <s v="Hoyts Entertainment Quarter 122 Lang Road,Moore Park"/>
    <s v="Sydney"/>
    <s v="NSW"/>
    <x v="2"/>
    <x v="0"/>
    <s v="No especificado"/>
    <s v="Sacapuntas Smiths SlimLine"/>
    <x v="0"/>
    <s v="Caja pequeña"/>
    <x v="0"/>
    <d v="2016-09-19T00:00:00"/>
    <n v="479"/>
    <n v="1197"/>
    <n v="718"/>
    <n v="45"/>
    <n v="53865"/>
    <n v="0.04"/>
    <n v="2154.6"/>
    <n v="51710.400000000001"/>
    <n v="581"/>
    <n v="53974"/>
    <n v="17"/>
    <n v="9"/>
    <x v="3"/>
    <s v="NO"/>
    <x v="0"/>
    <s v="Venta Mala"/>
  </r>
  <r>
    <n v="1622409"/>
    <x v="242"/>
    <s v="Meal Prost"/>
    <s v="2a/285A Crown St,Surry Hills"/>
    <s v="Sydney"/>
    <s v="NSW"/>
    <x v="1"/>
    <x v="3"/>
    <s v="Bajo"/>
    <s v="Conjunto óptico ultra inalámbrico UGen"/>
    <x v="0"/>
    <s v="Bolsa de envoltura"/>
    <x v="0"/>
    <d v="2013-10-29T00:00:00"/>
    <n v="5452"/>
    <n v="10097"/>
    <n v="4645"/>
    <n v="11"/>
    <n v="111067"/>
    <n v="0.01"/>
    <n v="1110.67"/>
    <n v="109956.33"/>
    <n v="718"/>
    <n v="551405"/>
    <n v="28"/>
    <n v="10"/>
    <x v="2"/>
    <s v="SI"/>
    <x v="0"/>
    <s v="Buena Venta"/>
  </r>
  <r>
    <n v="1622409"/>
    <x v="711"/>
    <s v="Matthew Clasen"/>
    <s v="Macquarie Centre Cnr Herring Road &amp; Waterloo Road,Macquarie Park"/>
    <s v="Sydney"/>
    <s v="NSW"/>
    <x v="3"/>
    <x v="5"/>
    <s v="Alto"/>
    <s v="Rotafolio Artesanal Carpeta de Caballete, Negro"/>
    <x v="0"/>
    <s v="Bolsa de envoltura"/>
    <x v="0"/>
    <d v="2016-07-02T00:00:00"/>
    <n v="1388"/>
    <n v="2238"/>
    <n v="850"/>
    <n v="23"/>
    <n v="51474"/>
    <n v="0.06"/>
    <n v="3088.44"/>
    <n v="48385.56"/>
    <n v="1510"/>
    <n v="21048"/>
    <n v="30"/>
    <n v="6"/>
    <x v="3"/>
    <s v="NO"/>
    <x v="1"/>
    <s v="Venta Mala"/>
  </r>
  <r>
    <n v="1622409"/>
    <x v="600"/>
    <s v="Denise Monton"/>
    <s v="797 Botany Rd,Rosebery"/>
    <s v="Sydney"/>
    <s v="NSW"/>
    <x v="0"/>
    <x v="3"/>
    <s v="Medio"/>
    <s v="Lengüetas de plástico reposicionables imprimibles artesanalmente"/>
    <x v="0"/>
    <s v="Caja pequeña"/>
    <x v="0"/>
    <d v="2016-07-07T00:00:00"/>
    <n v="533"/>
    <n v="860"/>
    <n v="327"/>
    <n v="48"/>
    <n v="41280"/>
    <n v="0.08"/>
    <n v="3302.4"/>
    <n v="37977.599999999999"/>
    <n v="619"/>
    <n v="12919"/>
    <n v="5"/>
    <n v="7"/>
    <x v="3"/>
    <s v="NO"/>
    <x v="0"/>
    <s v="Venta Mala"/>
  </r>
  <r>
    <n v="1622409"/>
    <x v="562"/>
    <s v="Cyra Reiten"/>
    <s v="Westfield 1 Anderson St,Chatswood"/>
    <s v="Sydney"/>
    <s v="NSW"/>
    <x v="3"/>
    <x v="5"/>
    <s v="Crítico"/>
    <s v="TechSavi Dúo Inalámbrico Elite"/>
    <x v="1"/>
    <s v="Caja pequeña"/>
    <x v="0"/>
    <d v="2016-09-13T00:00:00"/>
    <n v="6059"/>
    <n v="10098"/>
    <n v="4039"/>
    <n v="12"/>
    <n v="121176"/>
    <n v="0.01"/>
    <n v="1211.76"/>
    <n v="119964.24"/>
    <n v="718"/>
    <n v="105574"/>
    <n v="11"/>
    <n v="9"/>
    <x v="3"/>
    <s v="SI"/>
    <x v="0"/>
    <s v="Buena Venta"/>
  </r>
  <r>
    <n v="1622409"/>
    <x v="304"/>
    <s v="Laurel Elliston"/>
    <s v="1 John St,Waterloo"/>
    <s v="Sydney"/>
    <s v="NSW"/>
    <x v="1"/>
    <x v="13"/>
    <s v="Medio"/>
    <s v="Etiquetas Artisan 474"/>
    <x v="0"/>
    <s v="Caja pequeña"/>
    <x v="0"/>
    <d v="2016-11-28T00:00:00"/>
    <n v="184"/>
    <n v="288"/>
    <n v="104"/>
    <n v="41"/>
    <n v="11808"/>
    <n v="0.08"/>
    <n v="944.64"/>
    <n v="10863.36"/>
    <n v="99"/>
    <n v="2723"/>
    <n v="26"/>
    <n v="11"/>
    <x v="3"/>
    <s v="NO"/>
    <x v="0"/>
    <s v="Venta Mala"/>
  </r>
  <r>
    <n v="1622409"/>
    <x v="714"/>
    <s v="Dave Hallsten"/>
    <s v="1 John St,Waterloo"/>
    <s v="Sydney"/>
    <s v="NSW"/>
    <x v="3"/>
    <x v="13"/>
    <s v="Alto"/>
    <s v="Resaltadores de acento principales constantes"/>
    <x v="0"/>
    <s v="Caja pequeña"/>
    <x v="1"/>
    <d v="2016-08-20T00:00:00"/>
    <n v="375"/>
    <n v="708"/>
    <n v="333"/>
    <n v="30"/>
    <n v="21240"/>
    <n v="0.09"/>
    <n v="1911.6"/>
    <n v="19328.400000000001"/>
    <n v="235"/>
    <n v="13063"/>
    <n v="15"/>
    <n v="8"/>
    <x v="3"/>
    <s v="NO"/>
    <x v="0"/>
    <s v="Venta Mala"/>
  </r>
  <r>
    <n v="1622409"/>
    <x v="823"/>
    <s v="Art Miller"/>
    <s v="8 Quay Street,Haymarket"/>
    <s v="Sydney"/>
    <s v="NSW"/>
    <x v="0"/>
    <x v="9"/>
    <s v="Alto"/>
    <s v="Tijeras rectas Apex"/>
    <x v="1"/>
    <s v="Caja pequeña"/>
    <x v="0"/>
    <d v="2016-01-21T00:00:00"/>
    <n v="519"/>
    <n v="1298"/>
    <n v="779"/>
    <n v="42"/>
    <n v="54516"/>
    <n v="0.05"/>
    <n v="2725.8"/>
    <n v="51790.2"/>
    <n v="314"/>
    <n v="23106"/>
    <n v="25"/>
    <n v="2"/>
    <x v="3"/>
    <s v="NO"/>
    <x v="0"/>
    <s v="Venta Mala"/>
  </r>
  <r>
    <n v="1622409"/>
    <x v="127"/>
    <s v="Brad Thomas"/>
    <s v="152 Bunnerong Road,Eastgardens"/>
    <s v="Sydney"/>
    <s v="NSW"/>
    <x v="3"/>
    <x v="0"/>
    <s v="Alto"/>
    <s v="Bandas elásticas embolsadas"/>
    <x v="0"/>
    <s v="Bolsa de envoltura"/>
    <x v="1"/>
    <d v="2015-02-06T00:00:00"/>
    <n v="24"/>
    <n v="126"/>
    <n v="102"/>
    <n v="26"/>
    <n v="3276"/>
    <n v="7.0000000000000007E-2"/>
    <n v="229.32000000000002"/>
    <n v="3046.68"/>
    <n v="70"/>
    <n v="5995"/>
    <n v="4"/>
    <n v="2"/>
    <x v="1"/>
    <s v="NO"/>
    <x v="1"/>
    <s v="Venta Mala"/>
  </r>
  <r>
    <n v="1622409"/>
    <x v="428"/>
    <s v="Jasper Cacioppo"/>
    <s v="260 Marrickville Rd,Marrickville"/>
    <s v="Sydney"/>
    <s v="NSW"/>
    <x v="1"/>
    <x v="5"/>
    <s v="Bajo"/>
    <s v="Lápices de colores Steady Colorific, 12/caja"/>
    <x v="0"/>
    <s v="Bolsa de envoltura"/>
    <x v="1"/>
    <d v="2016-09-02T00:00:00"/>
    <n v="130"/>
    <n v="288"/>
    <n v="158"/>
    <n v="41"/>
    <n v="11808"/>
    <n v="0.03"/>
    <n v="354.24"/>
    <n v="11453.76"/>
    <n v="101"/>
    <n v="5953"/>
    <n v="24"/>
    <n v="8"/>
    <x v="3"/>
    <s v="NO"/>
    <x v="0"/>
    <s v="Venta Mala"/>
  </r>
  <r>
    <n v="1622774"/>
    <x v="138"/>
    <s v="Amy Hunt"/>
    <s v="60 Commercial Rd,Prahran"/>
    <s v="Melbourne"/>
    <s v="VIC"/>
    <x v="2"/>
    <x v="8"/>
    <s v="Bajo"/>
    <s v="Tijeras rectas Apex"/>
    <x v="0"/>
    <s v="Caja pequeña"/>
    <x v="0"/>
    <d v="2016-12-10T00:00:00"/>
    <n v="519"/>
    <n v="1298"/>
    <n v="779"/>
    <n v="8"/>
    <n v="10384"/>
    <n v="0.09"/>
    <n v="934.56"/>
    <n v="9449.44"/>
    <n v="314"/>
    <n v="49905"/>
    <n v="8"/>
    <n v="12"/>
    <x v="3"/>
    <s v="NO"/>
    <x v="0"/>
    <s v="Venta Mala"/>
  </r>
  <r>
    <n v="1622774"/>
    <x v="446"/>
    <s v="Karl Brown"/>
    <s v="470 Anzac Parade,Kingsford"/>
    <s v="Sydney"/>
    <s v="NSW"/>
    <x v="0"/>
    <x v="0"/>
    <s v="No especificado"/>
    <s v="Beekin 6 Outlet Tira de Sobretensión Metálica"/>
    <x v="0"/>
    <s v="Caja pequeña"/>
    <x v="0"/>
    <d v="2015-08-24T00:00:00"/>
    <n v="446"/>
    <n v="1089"/>
    <n v="643"/>
    <n v="29"/>
    <n v="31581"/>
    <n v="0.09"/>
    <n v="2842.29"/>
    <n v="28738.71"/>
    <n v="450"/>
    <n v="31596"/>
    <n v="24"/>
    <n v="8"/>
    <x v="1"/>
    <s v="NO"/>
    <x v="0"/>
    <s v="Venta Mala"/>
  </r>
  <r>
    <n v="1622774"/>
    <x v="711"/>
    <s v="Matthew Clasen"/>
    <s v="Macquarie Centre Cnr Herring Road &amp; Waterloo Road,Macquarie Park"/>
    <s v="Sydney"/>
    <s v="NSW"/>
    <x v="1"/>
    <x v="5"/>
    <s v="Medio"/>
    <s v="Alto Perma 2700 Cajones de almacenamiento apilables"/>
    <x v="0"/>
    <s v="Caja pequeña"/>
    <x v="0"/>
    <d v="2016-07-02T00:00:00"/>
    <n v="892"/>
    <n v="2974"/>
    <n v="2082"/>
    <n v="42"/>
    <n v="124908"/>
    <n v="0.06"/>
    <n v="7494.48"/>
    <n v="117413.52"/>
    <n v="664"/>
    <n v="21048"/>
    <n v="30"/>
    <n v="6"/>
    <x v="3"/>
    <s v="SI"/>
    <x v="1"/>
    <s v="Venta Mala"/>
  </r>
  <r>
    <n v="1622774"/>
    <x v="760"/>
    <s v="Vivek Grady"/>
    <s v="99 Lygon Street,East Brunswick"/>
    <s v="Melbourne"/>
    <s v="VIC"/>
    <x v="1"/>
    <x v="2"/>
    <s v="No especificado"/>
    <s v="Teclado programable Adesso de 142 teclas"/>
    <x v="1"/>
    <s v="Caja pequeña"/>
    <x v="0"/>
    <d v="2016-08-22T00:00:00"/>
    <n v="3202"/>
    <n v="15248"/>
    <n v="12046"/>
    <n v="1"/>
    <n v="15248"/>
    <n v="0.04"/>
    <n v="609.91999999999996"/>
    <n v="14638.08"/>
    <n v="400"/>
    <n v="330720"/>
    <n v="18"/>
    <n v="8"/>
    <x v="3"/>
    <s v="NO"/>
    <x v="0"/>
    <s v="Buena Venta"/>
  </r>
  <r>
    <n v="1622774"/>
    <x v="716"/>
    <s v="Nora Price"/>
    <s v="Mecquarie Centre Cnr Herring Road &amp; Waterloo Road,Macquarie Park"/>
    <s v="Sydney"/>
    <s v="NSW"/>
    <x v="2"/>
    <x v="5"/>
    <s v="Bajo"/>
    <s v="TechSavi Navegador Inalámbrico Dúo"/>
    <x v="0"/>
    <s v="Bolsa de envoltura"/>
    <x v="0"/>
    <d v="2016-12-21T00:00:00"/>
    <n v="4211"/>
    <n v="8098"/>
    <n v="3887"/>
    <n v="8"/>
    <n v="64784"/>
    <n v="0.05"/>
    <n v="3239.2000000000003"/>
    <n v="61544.800000000003"/>
    <n v="718"/>
    <n v="102834"/>
    <n v="19"/>
    <n v="12"/>
    <x v="3"/>
    <s v="NO"/>
    <x v="0"/>
    <s v="Buena Venta"/>
  </r>
  <r>
    <n v="1622774"/>
    <x v="711"/>
    <s v="Lindsay Castell"/>
    <s v="Qantas Domestic Terminal,Mascot"/>
    <s v="Sydney"/>
    <s v="NSW"/>
    <x v="1"/>
    <x v="3"/>
    <s v="Crítico"/>
    <s v="Bandas elásticas embolsadas"/>
    <x v="0"/>
    <s v="Caja pequeña"/>
    <x v="0"/>
    <d v="2016-07-01T00:00:00"/>
    <n v="24"/>
    <n v="126"/>
    <n v="102"/>
    <n v="8"/>
    <n v="1008"/>
    <n v="0.04"/>
    <n v="40.32"/>
    <n v="967.68"/>
    <n v="70"/>
    <n v="5992"/>
    <n v="30"/>
    <n v="6"/>
    <x v="3"/>
    <s v="NO"/>
    <x v="0"/>
    <s v="Venta Mala"/>
  </r>
  <r>
    <n v="1623139"/>
    <x v="392"/>
    <s v="Cyma Kinney"/>
    <s v="Sydney Fish Market, Bank Street, Sydney"/>
    <s v="Sydney"/>
    <s v="NSW"/>
    <x v="0"/>
    <x v="3"/>
    <s v="Medio"/>
    <s v="Beekin 6 Outlet Tira de Sobretensión Metálica"/>
    <x v="0"/>
    <s v="Caja pequeña"/>
    <x v="0"/>
    <d v="2016-02-05T00:00:00"/>
    <n v="446"/>
    <n v="1089"/>
    <n v="643"/>
    <n v="37"/>
    <n v="40293"/>
    <n v="0.01"/>
    <n v="402.93"/>
    <n v="39890.07"/>
    <n v="450"/>
    <n v="19293"/>
    <n v="4"/>
    <n v="2"/>
    <x v="3"/>
    <s v="NO"/>
    <x v="1"/>
    <s v="Venta Mala"/>
  </r>
  <r>
    <n v="1623139"/>
    <x v="269"/>
    <s v="Larry Hughes"/>
    <s v="541 Church St,Richmond"/>
    <s v="Melbourne"/>
    <s v="VIC"/>
    <x v="1"/>
    <x v="8"/>
    <s v="No especificado"/>
    <s v="Serie 600 sin volteo"/>
    <x v="0"/>
    <s v="Caja pequeña"/>
    <x v="1"/>
    <d v="2015-09-01T00:00:00"/>
    <n v="1978"/>
    <n v="4599"/>
    <n v="2621"/>
    <n v="21"/>
    <n v="96579"/>
    <n v="0.05"/>
    <n v="4828.95"/>
    <n v="91750.05"/>
    <n v="499"/>
    <n v="245482"/>
    <n v="31"/>
    <n v="8"/>
    <x v="1"/>
    <s v="NO"/>
    <x v="1"/>
    <s v="Venta Mala"/>
  </r>
  <r>
    <n v="1623139"/>
    <x v="340"/>
    <s v="Cyra Reiten"/>
    <s v="Westfield 1 Anderson St,Chatswood"/>
    <s v="Sydney"/>
    <s v="NSW"/>
    <x v="1"/>
    <x v="5"/>
    <s v="Medio"/>
    <s v="Sobres reciclados kraft marrón"/>
    <x v="0"/>
    <s v="Caja pequeña"/>
    <x v="1"/>
    <d v="2016-01-17T00:00:00"/>
    <n v="1104"/>
    <n v="1698"/>
    <n v="594"/>
    <n v="23"/>
    <n v="39054"/>
    <n v="7.0000000000000007E-2"/>
    <n v="2733.78"/>
    <n v="36320.22"/>
    <n v="1239"/>
    <n v="21808"/>
    <n v="17"/>
    <n v="1"/>
    <x v="3"/>
    <s v="NO"/>
    <x v="1"/>
    <s v="Venta Mala"/>
  </r>
  <r>
    <n v="1623139"/>
    <x v="474"/>
    <s v="Roy Phan"/>
    <s v="506 Swan Street,Richmond"/>
    <s v="Melbourne"/>
    <s v="VIC"/>
    <x v="1"/>
    <x v="2"/>
    <s v="No especificado"/>
    <s v="Etiquetas Artisan 481"/>
    <x v="0"/>
    <s v="Caja pequeña"/>
    <x v="0"/>
    <d v="2015-09-27T00:00:00"/>
    <n v="194"/>
    <n v="308"/>
    <n v="114"/>
    <n v="7"/>
    <n v="2156"/>
    <n v="0.08"/>
    <n v="172.48"/>
    <n v="1983.52"/>
    <n v="99"/>
    <n v="3303"/>
    <n v="25"/>
    <n v="9"/>
    <x v="1"/>
    <s v="NO"/>
    <x v="1"/>
    <s v="Venta Mala"/>
  </r>
  <r>
    <n v="1623139"/>
    <x v="711"/>
    <s v="Matthew Clasen"/>
    <s v="Macquarie Centre Cnr Herring Road &amp; Waterloo Road,Macquarie Park"/>
    <s v="Sydney"/>
    <s v="NSW"/>
    <x v="1"/>
    <x v="5"/>
    <s v="Medio"/>
    <s v="Beekin 6 Outlet Tira de Sobretensión Metálica"/>
    <x v="0"/>
    <s v="Bolsa de envoltura"/>
    <x v="1"/>
    <d v="2016-07-02T00:00:00"/>
    <n v="446"/>
    <n v="1089"/>
    <n v="643"/>
    <n v="34"/>
    <n v="37026"/>
    <n v="0"/>
    <n v="0"/>
    <n v="37026"/>
    <n v="450"/>
    <n v="21049"/>
    <n v="30"/>
    <n v="6"/>
    <x v="3"/>
    <s v="NO"/>
    <x v="0"/>
    <s v="Venta Mala"/>
  </r>
  <r>
    <n v="1623139"/>
    <x v="711"/>
    <s v="Matthew Clasen"/>
    <s v="Macquarie Centre Cnr Herring Road &amp; Waterloo Road,Macquarie Park"/>
    <s v="Sydney"/>
    <s v="NSW"/>
    <x v="1"/>
    <x v="5"/>
    <s v="Medio"/>
    <s v="Teclado TechSavi Internet Navigator"/>
    <x v="1"/>
    <s v="Caja mediana"/>
    <x v="0"/>
    <d v="2016-07-02T00:00:00"/>
    <n v="651"/>
    <n v="3098"/>
    <n v="2447"/>
    <n v="2"/>
    <n v="6196"/>
    <n v="7.0000000000000007E-2"/>
    <n v="433.72"/>
    <n v="5762.28"/>
    <n v="650"/>
    <n v="21048"/>
    <n v="30"/>
    <n v="6"/>
    <x v="3"/>
    <s v="NO"/>
    <x v="0"/>
    <s v="Venta Mala"/>
  </r>
  <r>
    <n v="1623139"/>
    <x v="668"/>
    <s v="Sean ODonnell"/>
    <s v="541 Church St ,Richmond"/>
    <s v="Melbourne"/>
    <s v="VIC"/>
    <x v="3"/>
    <x v="8"/>
    <s v="Alto"/>
    <s v="Teclado Beekin de 105 teclas negro"/>
    <x v="1"/>
    <s v="Paquete pequeño"/>
    <x v="0"/>
    <d v="2016-10-30T00:00:00"/>
    <n v="639"/>
    <n v="1998"/>
    <n v="1359"/>
    <n v="30"/>
    <n v="59940"/>
    <n v="0.08"/>
    <n v="4795.2"/>
    <n v="55144.800000000003"/>
    <n v="400"/>
    <n v="39334"/>
    <n v="23"/>
    <n v="10"/>
    <x v="3"/>
    <s v="NO"/>
    <x v="0"/>
    <s v="Venta Mala"/>
  </r>
  <r>
    <n v="1623505"/>
    <x v="694"/>
    <s v="Ken Lonsdale"/>
    <s v="99 Lygon Street,East Brunswick"/>
    <s v="Melbourne"/>
    <s v="VIC"/>
    <x v="3"/>
    <x v="2"/>
    <s v="Bajo"/>
    <s v="Contestador automático digital 1726"/>
    <x v="1"/>
    <s v="Caja pequeña"/>
    <x v="0"/>
    <d v="2016-12-14T00:00:00"/>
    <n v="882"/>
    <n v="2099"/>
    <n v="1217"/>
    <n v="29"/>
    <n v="60871"/>
    <n v="0.04"/>
    <n v="2434.84"/>
    <n v="58436.160000000003"/>
    <n v="481"/>
    <n v="4506"/>
    <n v="10"/>
    <n v="12"/>
    <x v="3"/>
    <s v="NO"/>
    <x v="0"/>
    <s v="Venta Mala"/>
  </r>
  <r>
    <n v="1623505"/>
    <x v="242"/>
    <s v="Toby Knight"/>
    <s v="Crown Complex,Southbank"/>
    <s v="Melbourne"/>
    <s v="VIC"/>
    <x v="3"/>
    <x v="8"/>
    <s v="No especificado"/>
    <s v="Contestador automático digital 1726"/>
    <x v="2"/>
    <s v="Caja grande"/>
    <x v="1"/>
    <d v="2013-10-29T00:00:00"/>
    <n v="882"/>
    <n v="2099"/>
    <n v="1217"/>
    <n v="7"/>
    <n v="14693"/>
    <n v="0.02"/>
    <n v="293.86"/>
    <n v="14399.14"/>
    <n v="481"/>
    <n v="3056"/>
    <n v="28"/>
    <n v="10"/>
    <x v="2"/>
    <s v="NO"/>
    <x v="0"/>
    <s v="Venta Mala"/>
  </r>
  <r>
    <n v="1623505"/>
    <x v="254"/>
    <s v="Larry Tron"/>
    <s v="4A Lyons St,Strathfield"/>
    <s v="Sydney"/>
    <s v="NSW"/>
    <x v="1"/>
    <x v="0"/>
    <s v="Medio"/>
    <s v="Papel Pergamino Alto, Colores Surtidos"/>
    <x v="1"/>
    <s v="Caja mediana"/>
    <x v="0"/>
    <d v="2015-09-27T00:00:00"/>
    <n v="459"/>
    <n v="728"/>
    <n v="269"/>
    <n v="9"/>
    <n v="6552"/>
    <n v="0.08"/>
    <n v="524.16"/>
    <n v="6027.84"/>
    <n v="1115"/>
    <n v="46211"/>
    <n v="27"/>
    <n v="9"/>
    <x v="1"/>
    <s v="NO"/>
    <x v="1"/>
    <s v="Venta Mala"/>
  </r>
  <r>
    <n v="1623505"/>
    <x v="792"/>
    <s v="Ralph Knight"/>
    <s v="5/63-71 Enmore Rd,Newtown"/>
    <s v="Sydney"/>
    <s v="NSW"/>
    <x v="2"/>
    <x v="13"/>
    <s v="Crítico"/>
    <s v="Lápices de colores DrawIt, juego de 48 colores"/>
    <x v="1"/>
    <s v="Paquete pequeño"/>
    <x v="0"/>
    <d v="2016-02-13T00:00:00"/>
    <n v="2156"/>
    <n v="3655"/>
    <n v="1499"/>
    <n v="33"/>
    <n v="120615"/>
    <n v="0.05"/>
    <n v="6030.75"/>
    <n v="114584.25"/>
    <n v="1389"/>
    <n v="100130"/>
    <n v="11"/>
    <n v="2"/>
    <x v="3"/>
    <s v="SI"/>
    <x v="1"/>
    <s v="Venta Mala"/>
  </r>
  <r>
    <n v="1623505"/>
    <x v="783"/>
    <s v="Tanja Norvell"/>
    <s v="541 Church St,Richmond"/>
    <s v="Melbourne"/>
    <s v="VIC"/>
    <x v="1"/>
    <x v="8"/>
    <s v="No especificado"/>
    <s v="Conjunto óptico ultra inalámbrico UGen"/>
    <x v="0"/>
    <s v="Caja pequeña"/>
    <x v="0"/>
    <d v="2016-10-27T00:00:00"/>
    <n v="5452"/>
    <n v="10097"/>
    <n v="4645"/>
    <n v="21"/>
    <n v="212037"/>
    <n v="0.05"/>
    <n v="10601.85"/>
    <n v="201435.15"/>
    <n v="718"/>
    <n v="537559"/>
    <n v="25"/>
    <n v="10"/>
    <x v="3"/>
    <s v="SI"/>
    <x v="0"/>
    <s v="Buena Venta"/>
  </r>
  <r>
    <n v="1623505"/>
    <x v="499"/>
    <s v="Noel Staavos"/>
    <s v="85-113 Dunning Ave,Roseberry"/>
    <s v="Sydney"/>
    <s v="NSW"/>
    <x v="1"/>
    <x v="4"/>
    <s v="Alto"/>
    <s v="Aglutinantes antiadherentes artesanales"/>
    <x v="0"/>
    <s v="Bolsa de envoltura"/>
    <x v="0"/>
    <d v="2016-01-30T00:00:00"/>
    <n v="274"/>
    <n v="449"/>
    <n v="175"/>
    <n v="39"/>
    <n v="17511"/>
    <n v="0.06"/>
    <n v="1050.6599999999999"/>
    <n v="16460.34"/>
    <n v="149"/>
    <n v="5028"/>
    <n v="28"/>
    <n v="1"/>
    <x v="3"/>
    <s v="NO"/>
    <x v="0"/>
    <s v="Venta Mala"/>
  </r>
  <r>
    <n v="1623505"/>
    <x v="658"/>
    <s v="Harry Greene"/>
    <s v="470 Anzac Parade,Kingsford"/>
    <s v="Sydney"/>
    <s v="NSW"/>
    <x v="3"/>
    <x v="0"/>
    <s v="Crítico"/>
    <s v="Etiquetas Artisan 474"/>
    <x v="0"/>
    <s v="Caja pequeña"/>
    <x v="0"/>
    <d v="2016-03-28T00:00:00"/>
    <n v="184"/>
    <n v="288"/>
    <n v="104"/>
    <n v="10"/>
    <n v="2880"/>
    <n v="0.09"/>
    <n v="259.2"/>
    <n v="2620.8000000000002"/>
    <n v="99"/>
    <n v="5104"/>
    <n v="27"/>
    <n v="3"/>
    <x v="3"/>
    <s v="NO"/>
    <x v="0"/>
    <s v="Venta Mala"/>
  </r>
  <r>
    <n v="1623505"/>
    <x v="353"/>
    <s v="Matt Collister"/>
    <s v="99 Glebe Point Rd,Glebe"/>
    <s v="Sydney"/>
    <s v="NSW"/>
    <x v="1"/>
    <x v="1"/>
    <s v="Alto"/>
    <s v="Sobres de entreoficina de colores Smiths"/>
    <x v="0"/>
    <s v="Bolsa de envoltura"/>
    <x v="0"/>
    <d v="2016-01-01T00:00:00"/>
    <n v="1983"/>
    <n v="3098"/>
    <n v="1115"/>
    <n v="13"/>
    <n v="40274"/>
    <n v="0.01"/>
    <n v="402.74"/>
    <n v="39871.26"/>
    <n v="1951"/>
    <n v="227445"/>
    <n v="31"/>
    <n v="12"/>
    <x v="1"/>
    <s v="NO"/>
    <x v="1"/>
    <s v="Venta Mala"/>
  </r>
  <r>
    <n v="1623870"/>
    <x v="222"/>
    <s v="Kean Thornton"/>
    <s v="Westfield Sydney,Sydney"/>
    <s v="Sydney"/>
    <s v="NSW"/>
    <x v="0"/>
    <x v="1"/>
    <s v="Alto"/>
    <s v="Clips de carpeta de metal Smiths"/>
    <x v="0"/>
    <s v="Caja pequeña"/>
    <x v="0"/>
    <d v="2016-07-18T00:00:00"/>
    <n v="160"/>
    <n v="262"/>
    <n v="102"/>
    <n v="47"/>
    <n v="12314"/>
    <n v="0"/>
    <n v="0"/>
    <n v="12314"/>
    <n v="80"/>
    <n v="3895"/>
    <n v="17"/>
    <n v="7"/>
    <x v="3"/>
    <s v="NO"/>
    <x v="1"/>
    <s v="Venta Mala"/>
  </r>
  <r>
    <n v="1623870"/>
    <x v="748"/>
    <s v="Michelle Moray"/>
    <s v="310 Wattle St,Ultimo"/>
    <s v="Sydney"/>
    <s v="NSW"/>
    <x v="0"/>
    <x v="6"/>
    <s v="Medio"/>
    <s v="Rotafolio Artesanal Carpeta de Caballete, Negro"/>
    <x v="1"/>
    <s v="Paquete pequeño"/>
    <x v="0"/>
    <d v="2016-05-12T00:00:00"/>
    <n v="1388"/>
    <n v="2238"/>
    <n v="850"/>
    <n v="48"/>
    <n v="107424"/>
    <n v="0.08"/>
    <n v="8593.92"/>
    <n v="98830.080000000002"/>
    <n v="1510"/>
    <n v="39836"/>
    <n v="8"/>
    <n v="5"/>
    <x v="3"/>
    <s v="NO"/>
    <x v="1"/>
    <s v="Venta Mala"/>
  </r>
  <r>
    <n v="1623870"/>
    <x v="609"/>
    <s v="Alex Grayson"/>
    <s v="501 George St,Sydney"/>
    <s v="Sydney"/>
    <s v="NSW"/>
    <x v="3"/>
    <x v="7"/>
    <s v="Bajo"/>
    <s v="Fotocopiadora HFX LaserJet 3310"/>
    <x v="1"/>
    <s v="Caja pequeña"/>
    <x v="0"/>
    <d v="2016-09-25T00:00:00"/>
    <n v="37799"/>
    <n v="59999"/>
    <n v="22200"/>
    <n v="31"/>
    <n v="1859969"/>
    <n v="0"/>
    <n v="0"/>
    <n v="1859969"/>
    <n v="2449"/>
    <n v="275724"/>
    <n v="23"/>
    <n v="9"/>
    <x v="3"/>
    <s v="SI"/>
    <x v="0"/>
    <s v="Buena Venta"/>
  </r>
  <r>
    <n v="1624235"/>
    <x v="824"/>
    <s v="Chuck Clark"/>
    <s v="53-55 Liverpool St,Sydney"/>
    <s v="Sydney"/>
    <s v="NSW"/>
    <x v="1"/>
    <x v="0"/>
    <s v="Medio"/>
    <s v="Lengüetas de plástico reposicionables imprimibles artesanalmente"/>
    <x v="0"/>
    <s v="Caja pequeña"/>
    <x v="0"/>
    <d v="2016-10-21T00:00:00"/>
    <n v="533"/>
    <n v="860"/>
    <n v="327"/>
    <n v="50"/>
    <n v="43000"/>
    <n v="0.02"/>
    <n v="860"/>
    <n v="42140"/>
    <n v="619"/>
    <n v="52307"/>
    <n v="19"/>
    <n v="10"/>
    <x v="3"/>
    <s v="NO"/>
    <x v="0"/>
    <s v="Venta Mala"/>
  </r>
  <r>
    <n v="1624600"/>
    <x v="22"/>
    <s v="Daborah Brumfield"/>
    <s v="501 George St,Sydney"/>
    <s v="Sydney"/>
    <s v="NSW"/>
    <x v="1"/>
    <x v="7"/>
    <s v="Alto"/>
    <s v="Fotocopiadora Cando PC940"/>
    <x v="0"/>
    <s v="Bolsa de envoltura"/>
    <x v="1"/>
    <d v="2015-05-23T00:00:00"/>
    <n v="21600"/>
    <n v="44999"/>
    <n v="23399"/>
    <n v="9"/>
    <n v="404991"/>
    <n v="0.03"/>
    <n v="12149.73"/>
    <n v="392841.27"/>
    <n v="2449"/>
    <n v="285755"/>
    <n v="22"/>
    <n v="5"/>
    <x v="1"/>
    <s v="SI"/>
    <x v="1"/>
    <s v="Venta Mala"/>
  </r>
  <r>
    <n v="1624966"/>
    <x v="459"/>
    <s v="Paul Knutson"/>
    <s v="1/173-179 Bronte Rd,Waverley"/>
    <s v="Sydney"/>
    <s v="NSW"/>
    <x v="3"/>
    <x v="9"/>
    <s v="Medio"/>
    <s v="Lámpara de trabajo polarizada 3Max con brazo de sujeción, gris claro"/>
    <x v="0"/>
    <s v="Bolsa de envoltura"/>
    <x v="0"/>
    <d v="2015-02-03T00:00:00"/>
    <n v="5616"/>
    <n v="13698"/>
    <n v="8082"/>
    <n v="19"/>
    <n v="260262"/>
    <n v="0.09"/>
    <n v="23423.579999999998"/>
    <n v="236838.42"/>
    <n v="2449"/>
    <n v="239465"/>
    <n v="2"/>
    <n v="2"/>
    <x v="1"/>
    <s v="SI"/>
    <x v="1"/>
    <s v="Venta Mala"/>
  </r>
  <r>
    <n v="1624966"/>
    <x v="825"/>
    <s v="Mike Kennedy"/>
    <s v="99 Lygon Street,East Brunswick"/>
    <s v="Melbourne"/>
    <s v="VIC"/>
    <x v="0"/>
    <x v="2"/>
    <s v="Crítico"/>
    <s v="Etiquetas Artisan 487"/>
    <x v="0"/>
    <s v="Caja pequeña"/>
    <x v="0"/>
    <d v="2013-04-09T00:00:00"/>
    <n v="229"/>
    <n v="369"/>
    <n v="140"/>
    <n v="15"/>
    <n v="5535"/>
    <n v="0.08"/>
    <n v="442.8"/>
    <n v="5092.2"/>
    <n v="50"/>
    <n v="9362"/>
    <n v="17"/>
    <n v="4"/>
    <x v="2"/>
    <s v="NO"/>
    <x v="1"/>
    <s v="Venta Mala"/>
  </r>
  <r>
    <n v="1624966"/>
    <x v="600"/>
    <s v="Denise Monton"/>
    <s v="797 Botany Rd,Rosebery"/>
    <s v="Sydney"/>
    <s v="NSW"/>
    <x v="1"/>
    <x v="3"/>
    <s v="Alto"/>
    <s v="Bolsillos de carpeta de poliéster artesanal"/>
    <x v="0"/>
    <s v="Paquete pequeño"/>
    <x v="0"/>
    <d v="2016-07-07T00:00:00"/>
    <n v="226"/>
    <n v="358"/>
    <n v="132"/>
    <n v="10"/>
    <n v="3580"/>
    <n v="0.01"/>
    <n v="35.800000000000004"/>
    <n v="3544.2"/>
    <n v="547"/>
    <n v="12919"/>
    <n v="5"/>
    <n v="7"/>
    <x v="3"/>
    <s v="NO"/>
    <x v="1"/>
    <s v="Venta Mala"/>
  </r>
  <r>
    <n v="1624966"/>
    <x v="734"/>
    <s v="Christy Brittain"/>
    <s v="Shop 1, 186-190 Church Street,Parramatta;46a Macleay Street,Potts Point"/>
    <s v="Sydney"/>
    <s v="NSW"/>
    <x v="3"/>
    <x v="4"/>
    <s v="Alto"/>
    <s v="Suministros de la máquina de encuadernación"/>
    <x v="0"/>
    <s v="Caja pequeña"/>
    <x v="0"/>
    <d v="2016-11-25T00:00:00"/>
    <n v="1838"/>
    <n v="2917"/>
    <n v="1079"/>
    <n v="3"/>
    <n v="8751"/>
    <n v="0"/>
    <n v="0"/>
    <n v="8751"/>
    <n v="627"/>
    <n v="39833"/>
    <n v="23"/>
    <n v="11"/>
    <x v="3"/>
    <s v="NO"/>
    <x v="0"/>
    <s v="Venta Mala"/>
  </r>
  <r>
    <n v="1624966"/>
    <x v="600"/>
    <s v="Denise Monton"/>
    <s v="2/797 Botany Rd,Rosebery"/>
    <s v="Sydney"/>
    <s v="NSW"/>
    <x v="3"/>
    <x v="7"/>
    <s v="Alto"/>
    <s v="Bolsillos de carpeta de poliéster artesanal"/>
    <x v="0"/>
    <s v="Caja pequeña"/>
    <x v="0"/>
    <d v="2016-07-07T00:00:00"/>
    <n v="226"/>
    <n v="358"/>
    <n v="132"/>
    <n v="30"/>
    <n v="10740"/>
    <n v="0.09"/>
    <n v="966.59999999999991"/>
    <n v="9773.4"/>
    <n v="547"/>
    <n v="12919"/>
    <n v="5"/>
    <n v="7"/>
    <x v="3"/>
    <s v="NO"/>
    <x v="0"/>
    <s v="Venta Mala"/>
  </r>
  <r>
    <n v="1624966"/>
    <x v="448"/>
    <s v="Christina Vanderzanden"/>
    <s v="188 Pitt Street,Sydney"/>
    <s v="Sydney"/>
    <s v="NSW"/>
    <x v="1"/>
    <x v="0"/>
    <s v="Crítico"/>
    <s v="Postes de encuadernación"/>
    <x v="0"/>
    <s v="Caja pequeña"/>
    <x v="0"/>
    <d v="2016-09-03T00:00:00"/>
    <n v="350"/>
    <n v="574"/>
    <n v="224"/>
    <n v="1"/>
    <n v="574"/>
    <n v="0.05"/>
    <n v="28.700000000000003"/>
    <n v="545.29999999999995"/>
    <n v="501"/>
    <n v="12327"/>
    <n v="3"/>
    <n v="9"/>
    <x v="3"/>
    <s v="NO"/>
    <x v="0"/>
    <s v="Venta Mala"/>
  </r>
  <r>
    <n v="1624966"/>
    <x v="324"/>
    <s v="John Lucas"/>
    <s v="188 Pitt Street,Sydney"/>
    <s v="Sydney"/>
    <s v="NSW"/>
    <x v="0"/>
    <x v="0"/>
    <s v="Medio"/>
    <s v="Bolsillos de carpeta de poliéster artesanal"/>
    <x v="0"/>
    <s v="Caja pequeña"/>
    <x v="0"/>
    <d v="2016-05-22T00:00:00"/>
    <n v="226"/>
    <n v="358"/>
    <n v="132"/>
    <n v="13"/>
    <n v="4654"/>
    <n v="0.06"/>
    <n v="279.24"/>
    <n v="4374.76"/>
    <n v="547"/>
    <n v="12819"/>
    <n v="21"/>
    <n v="5"/>
    <x v="3"/>
    <s v="NO"/>
    <x v="1"/>
    <s v="Venta Mala"/>
  </r>
  <r>
    <n v="1624966"/>
    <x v="745"/>
    <s v="Nora Price"/>
    <s v="7 Khartoum Rd,Macquarie Park"/>
    <s v="Sydney"/>
    <s v="NSW"/>
    <x v="2"/>
    <x v="11"/>
    <s v="Bajo"/>
    <s v="Sobres reciclados kraft marrón"/>
    <x v="0"/>
    <s v="Caja pequeña"/>
    <x v="1"/>
    <d v="2016-09-21T00:00:00"/>
    <n v="1104"/>
    <n v="1698"/>
    <n v="594"/>
    <n v="44"/>
    <n v="74712"/>
    <n v="0.03"/>
    <n v="2241.36"/>
    <n v="72470.64"/>
    <n v="1239"/>
    <n v="5705"/>
    <n v="18"/>
    <n v="9"/>
    <x v="3"/>
    <s v="NO"/>
    <x v="1"/>
    <s v="Venta Mala"/>
  </r>
  <r>
    <n v="1624966"/>
    <x v="600"/>
    <s v="Denise Monton"/>
    <s v="797 Botany Rd,Rosebery"/>
    <s v="Sydney"/>
    <s v="NSW"/>
    <x v="0"/>
    <x v="3"/>
    <s v="Bajo"/>
    <s v="Bolsillos de carpeta de poliéster artesanal"/>
    <x v="0"/>
    <s v="Bolsa de envoltura"/>
    <x v="0"/>
    <d v="2016-07-07T00:00:00"/>
    <n v="226"/>
    <n v="358"/>
    <n v="132"/>
    <n v="40"/>
    <n v="14320"/>
    <n v="0.04"/>
    <n v="572.80000000000007"/>
    <n v="13747.2"/>
    <n v="547"/>
    <n v="12919"/>
    <n v="5"/>
    <n v="7"/>
    <x v="3"/>
    <s v="NO"/>
    <x v="0"/>
    <s v="Venta Mala"/>
  </r>
  <r>
    <n v="1625331"/>
    <x v="593"/>
    <s v="Doug Jacobs"/>
    <s v="1/160 Anzac Parade,Kensington"/>
    <s v="Sydney"/>
    <s v="NSW"/>
    <x v="0"/>
    <x v="1"/>
    <s v="Medio"/>
    <s v="Juego de lápices de dibujo Pizazz"/>
    <x v="0"/>
    <s v="Caja pequeña"/>
    <x v="0"/>
    <d v="2015-01-19T00:00:00"/>
    <n v="153"/>
    <n v="278"/>
    <n v="125"/>
    <n v="37"/>
    <n v="10286"/>
    <n v="0.01"/>
    <n v="102.86"/>
    <n v="10183.14"/>
    <n v="134"/>
    <n v="3990"/>
    <n v="17"/>
    <n v="1"/>
    <x v="1"/>
    <s v="NO"/>
    <x v="0"/>
    <s v="Venta Mala"/>
  </r>
  <r>
    <n v="1625696"/>
    <x v="694"/>
    <s v="Gary Hwang"/>
    <s v="60 York St,Sydney"/>
    <s v="Sydney"/>
    <s v="NSW"/>
    <x v="2"/>
    <x v="13"/>
    <s v="Medio"/>
    <s v="Tijeras Apex Box Cutter"/>
    <x v="0"/>
    <s v="Caja pequeña"/>
    <x v="0"/>
    <d v="2016-12-12T00:00:00"/>
    <n v="419"/>
    <n v="1023"/>
    <n v="604"/>
    <n v="41"/>
    <n v="41943"/>
    <n v="0.01"/>
    <n v="419.43"/>
    <n v="41523.57"/>
    <n v="468"/>
    <n v="18942"/>
    <n v="10"/>
    <n v="12"/>
    <x v="3"/>
    <s v="NO"/>
    <x v="0"/>
    <s v="Venta Mala"/>
  </r>
  <r>
    <n v="1625696"/>
    <x v="794"/>
    <s v="John Lee"/>
    <s v="180 High Street,Windsor"/>
    <s v="Melbourne"/>
    <s v="VIC"/>
    <x v="1"/>
    <x v="2"/>
    <s v="Crítico"/>
    <s v="Iluminador fluorescente Artisan Hi-Liter Comfort Grip, tinta amarilla"/>
    <x v="0"/>
    <s v="Paquete pequeño"/>
    <x v="0"/>
    <d v="2016-06-04T00:00:00"/>
    <n v="192"/>
    <n v="326"/>
    <n v="134"/>
    <n v="49"/>
    <n v="15974"/>
    <n v="0.02"/>
    <n v="319.48"/>
    <n v="15654.52"/>
    <n v="186"/>
    <n v="2858"/>
    <n v="3"/>
    <n v="6"/>
    <x v="3"/>
    <s v="NO"/>
    <x v="0"/>
    <s v="Venta Mala"/>
  </r>
  <r>
    <n v="1625696"/>
    <x v="63"/>
    <s v="Eva Jacobs"/>
    <s v="Westfield 1 Anderson St,Chatswood"/>
    <s v="Sydney"/>
    <s v="NSW"/>
    <x v="2"/>
    <x v="5"/>
    <s v="Alto"/>
    <s v="12 lápices cortos de colores"/>
    <x v="0"/>
    <s v="Caja pequeña"/>
    <x v="0"/>
    <d v="2015-10-24T00:00:00"/>
    <n v="109"/>
    <n v="260"/>
    <n v="151"/>
    <n v="42"/>
    <n v="10920"/>
    <n v="0"/>
    <n v="0"/>
    <n v="10920"/>
    <n v="240"/>
    <n v="1294"/>
    <n v="20"/>
    <n v="10"/>
    <x v="1"/>
    <s v="NO"/>
    <x v="1"/>
    <s v="Venta Mala"/>
  </r>
  <r>
    <n v="1625696"/>
    <x v="824"/>
    <s v="Chuck Clark"/>
    <s v="53-55 Liverpool St,Sydney"/>
    <s v="Sydney"/>
    <s v="NSW"/>
    <x v="3"/>
    <x v="0"/>
    <s v="Medio"/>
    <s v="Rotafolio Artesanal Carpeta de Caballete, Negro"/>
    <x v="1"/>
    <s v="Caja pequeña"/>
    <x v="0"/>
    <d v="2016-10-21T00:00:00"/>
    <n v="1388"/>
    <n v="2238"/>
    <n v="850"/>
    <n v="14"/>
    <n v="31332"/>
    <n v="0.01"/>
    <n v="313.32"/>
    <n v="31018.68"/>
    <n v="1510"/>
    <n v="59525"/>
    <n v="19"/>
    <n v="10"/>
    <x v="3"/>
    <s v="NO"/>
    <x v="0"/>
    <s v="Venta Mala"/>
  </r>
  <r>
    <n v="1626061"/>
    <x v="694"/>
    <s v="Brad Thomas"/>
    <s v="152 Bunnerong Road,Eastgardens"/>
    <s v="Sydney"/>
    <s v="NSW"/>
    <x v="1"/>
    <x v="0"/>
    <s v="Medio"/>
    <s v="Juego de lápices de dibujo Pizazz"/>
    <x v="0"/>
    <s v="Bolsa de envoltura"/>
    <x v="0"/>
    <d v="2016-12-15T00:00:00"/>
    <n v="153"/>
    <n v="278"/>
    <n v="125"/>
    <n v="41"/>
    <n v="11398"/>
    <n v="0.03"/>
    <n v="341.94"/>
    <n v="11056.06"/>
    <n v="134"/>
    <n v="11326"/>
    <n v="10"/>
    <n v="12"/>
    <x v="3"/>
    <s v="NO"/>
    <x v="0"/>
    <s v="Venta Mala"/>
  </r>
  <r>
    <n v="1626061"/>
    <x v="714"/>
    <s v="Dave Hallsten"/>
    <s v="1 John St,Waterloo"/>
    <s v="Sydney"/>
    <s v="NSW"/>
    <x v="3"/>
    <x v="13"/>
    <s v="Crítico"/>
    <s v="Juego de lápices de color PastelOcean"/>
    <x v="0"/>
    <s v="Bolsa de envoltura"/>
    <x v="0"/>
    <d v="2016-08-20T00:00:00"/>
    <n v="1111"/>
    <n v="1984"/>
    <n v="873"/>
    <n v="1"/>
    <n v="1984"/>
    <n v="0.05"/>
    <n v="99.2"/>
    <n v="1884.8"/>
    <n v="410"/>
    <n v="39884"/>
    <n v="15"/>
    <n v="8"/>
    <x v="3"/>
    <s v="NO"/>
    <x v="0"/>
    <s v="Venta Mala"/>
  </r>
  <r>
    <n v="1626061"/>
    <x v="336"/>
    <s v="Craig Carroll"/>
    <s v="99 Lygon Street,East Brunswick"/>
    <s v="Melbourne"/>
    <s v="VIC"/>
    <x v="1"/>
    <x v="2"/>
    <s v="Crítico"/>
    <s v="Chinchetas OIC"/>
    <x v="0"/>
    <s v="Caja pequeña"/>
    <x v="0"/>
    <d v="2015-12-09T00:00:00"/>
    <n v="71"/>
    <n v="114"/>
    <n v="43"/>
    <n v="42"/>
    <n v="4788"/>
    <n v="0.04"/>
    <n v="191.52"/>
    <n v="4596.4799999999996"/>
    <n v="70"/>
    <n v="1645"/>
    <n v="9"/>
    <n v="12"/>
    <x v="1"/>
    <s v="NO"/>
    <x v="0"/>
    <s v="Venta Mala"/>
  </r>
  <r>
    <n v="1626061"/>
    <x v="276"/>
    <s v="Victoria Pisteka"/>
    <s v="Westfield Sydney,Sydney"/>
    <s v="Sydney"/>
    <s v="NSW"/>
    <x v="1"/>
    <x v="1"/>
    <s v="Medio"/>
    <s v="TechSavi Dúo Inalámbrico Elite"/>
    <x v="0"/>
    <s v="Caja pequeña"/>
    <x v="0"/>
    <d v="2014-01-17T00:00:00"/>
    <n v="6059"/>
    <n v="10098"/>
    <n v="4039"/>
    <n v="24"/>
    <n v="242352"/>
    <n v="0.05"/>
    <n v="12117.6"/>
    <n v="230234.4"/>
    <n v="718"/>
    <n v="121844"/>
    <n v="17"/>
    <n v="1"/>
    <x v="0"/>
    <s v="SI"/>
    <x v="1"/>
    <s v="Venta Mala"/>
  </r>
  <r>
    <n v="1626061"/>
    <x v="733"/>
    <s v="Thea Hendricks"/>
    <s v="412 Brunswick St,Fitzroy"/>
    <s v="Melbourne"/>
    <s v="VIC"/>
    <x v="1"/>
    <x v="2"/>
    <s v="Crítico"/>
    <s v="Lengüetas de plástico reposicionables imprimibles artesanalmente"/>
    <x v="0"/>
    <s v="Bolsa de envoltura"/>
    <x v="0"/>
    <d v="2016-07-08T00:00:00"/>
    <n v="533"/>
    <n v="860"/>
    <n v="327"/>
    <n v="11"/>
    <n v="9460"/>
    <n v="7.0000000000000007E-2"/>
    <n v="662.2"/>
    <n v="8797.7999999999993"/>
    <n v="619"/>
    <n v="19062"/>
    <n v="7"/>
    <n v="7"/>
    <x v="3"/>
    <s v="NO"/>
    <x v="1"/>
    <s v="Venta Mala"/>
  </r>
  <r>
    <n v="1626061"/>
    <x v="826"/>
    <s v="Katherine Murray"/>
    <s v="644 George St,Sydney"/>
    <s v="Sydney"/>
    <s v="NSW"/>
    <x v="1"/>
    <x v="10"/>
    <s v="Medio"/>
    <s v="Libro de mensajes encuadernado con cable, 4 por página"/>
    <x v="0"/>
    <s v="Caja pequeña"/>
    <x v="0"/>
    <d v="2016-07-12T00:00:00"/>
    <n v="348"/>
    <n v="543"/>
    <n v="195"/>
    <n v="44"/>
    <n v="23892"/>
    <n v="0.09"/>
    <n v="2150.2799999999997"/>
    <n v="21741.72"/>
    <n v="95"/>
    <n v="1148"/>
    <n v="11"/>
    <n v="7"/>
    <x v="3"/>
    <s v="NO"/>
    <x v="1"/>
    <s v="Venta Mala"/>
  </r>
  <r>
    <n v="1626061"/>
    <x v="336"/>
    <s v="Jamie Kunitz"/>
    <s v="Sydney Fish Market, Bank Street, Sydney"/>
    <s v="Sydney"/>
    <s v="NSW"/>
    <x v="1"/>
    <x v="3"/>
    <s v="Crítico"/>
    <s v="Libro de mensajes encuadernado con cable, 4 por página"/>
    <x v="0"/>
    <s v="Caja pequeña"/>
    <x v="0"/>
    <d v="2015-12-10T00:00:00"/>
    <n v="348"/>
    <n v="543"/>
    <n v="195"/>
    <n v="8"/>
    <n v="4344"/>
    <n v="0.04"/>
    <n v="173.76"/>
    <n v="4170.24"/>
    <n v="95"/>
    <n v="1148"/>
    <n v="9"/>
    <n v="12"/>
    <x v="1"/>
    <s v="NO"/>
    <x v="1"/>
    <s v="Venta Mala"/>
  </r>
  <r>
    <n v="1626061"/>
    <x v="686"/>
    <s v="John Lee"/>
    <s v="180 High Street,Windsor"/>
    <s v="Melbourne"/>
    <s v="VIC"/>
    <x v="1"/>
    <x v="2"/>
    <s v="Alto"/>
    <s v="Calculadora científica HFX 6S"/>
    <x v="0"/>
    <s v="Caja pequeña"/>
    <x v="1"/>
    <d v="2016-05-14T00:00:00"/>
    <n v="792"/>
    <n v="1299"/>
    <n v="507"/>
    <n v="26"/>
    <n v="33774"/>
    <n v="7.0000000000000007E-2"/>
    <n v="2364.1800000000003"/>
    <n v="31409.82"/>
    <n v="944"/>
    <n v="134305"/>
    <n v="12"/>
    <n v="5"/>
    <x v="3"/>
    <s v="NO"/>
    <x v="1"/>
    <s v="Venta Mala"/>
  </r>
  <r>
    <n v="1626061"/>
    <x v="536"/>
    <s v="Lena Creighton"/>
    <s v="127 Liverpool St,Sydney"/>
    <s v="Sydney"/>
    <s v="NSW"/>
    <x v="3"/>
    <x v="7"/>
    <s v="Alto"/>
    <s v="Libro de registro de mensajes de voz por cable"/>
    <x v="1"/>
    <s v="Caja pequeña"/>
    <x v="0"/>
    <d v="2015-12-21T00:00:00"/>
    <n v="290"/>
    <n v="476"/>
    <n v="186"/>
    <n v="29"/>
    <n v="13804"/>
    <n v="0.06"/>
    <n v="828.24"/>
    <n v="12975.76"/>
    <n v="88"/>
    <n v="1138"/>
    <n v="19"/>
    <n v="12"/>
    <x v="1"/>
    <s v="NO"/>
    <x v="0"/>
    <s v="Venta Mala"/>
  </r>
  <r>
    <n v="1626061"/>
    <x v="697"/>
    <s v="Jonathan Dohery"/>
    <s v="53-55 Liverpool St,Sydney"/>
    <s v="Sydney"/>
    <s v="NSW"/>
    <x v="1"/>
    <x v="0"/>
    <s v="Medio"/>
    <s v="Carpetas colgantes artesanales"/>
    <x v="0"/>
    <s v="Caja pequeña"/>
    <x v="0"/>
    <d v="2016-06-20T00:00:00"/>
    <n v="365"/>
    <n v="598"/>
    <n v="233"/>
    <n v="46"/>
    <n v="27508"/>
    <n v="0.09"/>
    <n v="2475.7199999999998"/>
    <n v="25032.28"/>
    <n v="149"/>
    <n v="15236"/>
    <n v="18"/>
    <n v="6"/>
    <x v="3"/>
    <s v="NO"/>
    <x v="0"/>
    <s v="Venta Mala"/>
  </r>
  <r>
    <n v="1626061"/>
    <x v="603"/>
    <s v="Jack OBriant"/>
    <s v="85-113 Dunning Ave,Rosebery"/>
    <s v="Sydney"/>
    <s v="NSW"/>
    <x v="3"/>
    <x v="4"/>
    <s v="No especificado"/>
    <s v="Rotafolio Artesanal Carpeta de Caballete, Negro"/>
    <x v="0"/>
    <s v="Bolsa de envoltura"/>
    <x v="0"/>
    <d v="2015-07-27T00:00:00"/>
    <n v="1388"/>
    <n v="2238"/>
    <n v="850"/>
    <n v="36"/>
    <n v="80568"/>
    <n v="0.04"/>
    <n v="3222.7200000000003"/>
    <n v="77345.279999999999"/>
    <n v="1510"/>
    <n v="28183"/>
    <n v="26"/>
    <n v="7"/>
    <x v="1"/>
    <s v="NO"/>
    <x v="0"/>
    <s v="Venta Mala"/>
  </r>
  <r>
    <n v="1626427"/>
    <x v="120"/>
    <s v="Mitch Gaftin"/>
    <s v="Shop 1 797 Botany Rd,Rosebery"/>
    <s v="Sydney"/>
    <s v="NSW"/>
    <x v="0"/>
    <x v="3"/>
    <s v="Medio"/>
    <s v="Teclado TechSavi Internet Navigator"/>
    <x v="0"/>
    <s v="Caja pequeña"/>
    <x v="0"/>
    <d v="2013-05-15T00:00:00"/>
    <n v="651"/>
    <n v="3098"/>
    <n v="2447"/>
    <n v="16"/>
    <n v="49568"/>
    <n v="0"/>
    <n v="0"/>
    <n v="49568"/>
    <n v="650"/>
    <n v="149048"/>
    <n v="14"/>
    <n v="5"/>
    <x v="2"/>
    <s v="NO"/>
    <x v="1"/>
    <s v="Venta Mala"/>
  </r>
  <r>
    <n v="1626427"/>
    <x v="776"/>
    <s v="Debra Catini"/>
    <s v="506 Swan Street,Richmond"/>
    <s v="Melbourne"/>
    <s v="VIC"/>
    <x v="2"/>
    <x v="2"/>
    <s v="Alto"/>
    <s v="Carpetas colgantes artesanales"/>
    <x v="0"/>
    <s v="Caja pequeña"/>
    <x v="0"/>
    <d v="2016-07-13T00:00:00"/>
    <n v="365"/>
    <n v="598"/>
    <n v="233"/>
    <n v="5"/>
    <n v="2990"/>
    <n v="0.08"/>
    <n v="239.20000000000002"/>
    <n v="2750.8"/>
    <n v="149"/>
    <n v="12384"/>
    <n v="12"/>
    <n v="7"/>
    <x v="3"/>
    <s v="NO"/>
    <x v="1"/>
    <s v="Venta Mala"/>
  </r>
  <r>
    <n v="1626427"/>
    <x v="605"/>
    <s v="Toby Carlisle"/>
    <s v="6/15 Cross Street,Double Bay"/>
    <s v="Sydney"/>
    <s v="NSW"/>
    <x v="0"/>
    <x v="9"/>
    <s v="No especificado"/>
    <s v="Carpetas colgantes artesanales"/>
    <x v="0"/>
    <s v="Caja pequeña"/>
    <x v="1"/>
    <d v="2016-04-13T00:00:00"/>
    <n v="365"/>
    <n v="598"/>
    <n v="233"/>
    <n v="46"/>
    <n v="27508"/>
    <n v="0.08"/>
    <n v="2200.64"/>
    <n v="25307.360000000001"/>
    <n v="149"/>
    <n v="13136"/>
    <n v="11"/>
    <n v="4"/>
    <x v="3"/>
    <s v="NO"/>
    <x v="1"/>
    <s v="Venta Mala"/>
  </r>
  <r>
    <n v="1626427"/>
    <x v="680"/>
    <s v="Astrea Jones"/>
    <s v="2a/285A Crown St,Surry Hills"/>
    <s v="Sydney"/>
    <s v="NSW"/>
    <x v="3"/>
    <x v="3"/>
    <s v="Alto"/>
    <s v="Rotafolio Artesanal Carpeta de Caballete, Negro"/>
    <x v="2"/>
    <s v="Caja grande"/>
    <x v="1"/>
    <d v="2016-07-04T00:00:00"/>
    <n v="1388"/>
    <n v="2238"/>
    <n v="850"/>
    <n v="41"/>
    <n v="91758"/>
    <n v="0.04"/>
    <n v="3670.32"/>
    <n v="88087.679999999993"/>
    <n v="1510"/>
    <n v="39333"/>
    <n v="2"/>
    <n v="7"/>
    <x v="3"/>
    <s v="NO"/>
    <x v="0"/>
    <s v="Venta Mala"/>
  </r>
  <r>
    <n v="1626427"/>
    <x v="610"/>
    <s v="Nicole Brennan"/>
    <s v="310 Wattle St,Ultimo"/>
    <s v="Sydney"/>
    <s v="NSW"/>
    <x v="0"/>
    <x v="6"/>
    <s v="Alto"/>
    <s v="Punzón alto de 3 agujeros"/>
    <x v="0"/>
    <s v="Bolsa de envoltura"/>
    <x v="1"/>
    <d v="2016-07-30T00:00:00"/>
    <n v="276"/>
    <n v="438"/>
    <n v="162"/>
    <n v="2"/>
    <n v="876"/>
    <n v="0.04"/>
    <n v="35.04"/>
    <n v="840.96"/>
    <n v="621"/>
    <n v="11236"/>
    <n v="28"/>
    <n v="7"/>
    <x v="3"/>
    <s v="NO"/>
    <x v="0"/>
    <s v="Venta Mala"/>
  </r>
  <r>
    <n v="1626427"/>
    <x v="46"/>
    <s v="Michael Oakman"/>
    <s v="8 Rankins Lane ,Melbourne"/>
    <s v="Melbourne"/>
    <s v="VIC"/>
    <x v="0"/>
    <x v="2"/>
    <s v="Alto"/>
    <s v="Etiquetas de encuadernación artesanal"/>
    <x v="0"/>
    <s v="Caja pequeña"/>
    <x v="0"/>
    <d v="2015-11-14T00:00:00"/>
    <n v="245"/>
    <n v="389"/>
    <n v="144"/>
    <n v="5"/>
    <n v="1945"/>
    <n v="0.03"/>
    <n v="58.349999999999994"/>
    <n v="1886.65"/>
    <n v="701"/>
    <n v="3924"/>
    <n v="12"/>
    <n v="11"/>
    <x v="1"/>
    <s v="NO"/>
    <x v="0"/>
    <s v="Venta Mala"/>
  </r>
  <r>
    <n v="1626792"/>
    <x v="643"/>
    <s v="Jim Kriz"/>
    <s v="85-113 Dunning Ave,Roseberry"/>
    <s v="Sydney"/>
    <s v="NSW"/>
    <x v="2"/>
    <x v="4"/>
    <s v="Alto"/>
    <s v="Teclado programable Adesso de 142 teclas"/>
    <x v="0"/>
    <s v="Caja pequeña"/>
    <x v="1"/>
    <d v="2016-01-21T00:00:00"/>
    <n v="3964"/>
    <n v="15248"/>
    <n v="11284"/>
    <n v="7"/>
    <n v="106736"/>
    <n v="0.09"/>
    <n v="9606.24"/>
    <n v="97129.76"/>
    <n v="650"/>
    <n v="29981"/>
    <n v="20"/>
    <n v="9"/>
    <x v="3"/>
    <s v="NO"/>
    <x v="1"/>
    <s v="Venta Mala"/>
  </r>
  <r>
    <n v="1627157"/>
    <x v="222"/>
    <s v="Kean Thornton"/>
    <s v="Westfield Sydney,Sydney"/>
    <s v="Sydney"/>
    <s v="NSW"/>
    <x v="3"/>
    <x v="1"/>
    <s v="No especificado"/>
    <s v="Resaltadores de acento Steady Pocket"/>
    <x v="0"/>
    <s v="Caja pequeña"/>
    <x v="0"/>
    <d v="2016-07-18T00:00:00"/>
    <n v="93"/>
    <n v="160"/>
    <n v="67"/>
    <n v="10"/>
    <n v="1600"/>
    <n v="0.06"/>
    <n v="96"/>
    <n v="1504"/>
    <n v="129"/>
    <n v="5745"/>
    <n v="17"/>
    <n v="7"/>
    <x v="3"/>
    <s v="NO"/>
    <x v="1"/>
    <s v="Venta Mala"/>
  </r>
  <r>
    <n v="1627157"/>
    <x v="733"/>
    <s v="Thea Hendricks"/>
    <s v="412 Brunswick St,Fitzroy"/>
    <s v="Melbourne"/>
    <s v="VIC"/>
    <x v="2"/>
    <x v="2"/>
    <s v="Crítico"/>
    <s v="Resaltadores de acento Steady Pocket"/>
    <x v="1"/>
    <s v="Caja pequeña"/>
    <x v="0"/>
    <d v="2016-07-08T00:00:00"/>
    <n v="93"/>
    <n v="160"/>
    <n v="67"/>
    <n v="2"/>
    <n v="320"/>
    <n v="0.02"/>
    <n v="6.4"/>
    <n v="313.60000000000002"/>
    <n v="129"/>
    <n v="5745"/>
    <n v="7"/>
    <n v="7"/>
    <x v="3"/>
    <s v="NO"/>
    <x v="1"/>
    <s v="Venta Mala"/>
  </r>
  <r>
    <n v="1627157"/>
    <x v="797"/>
    <s v="Carlos Soltero"/>
    <s v="1/41B Elizabeth Bay Rd,Elizabeth Bay"/>
    <s v="Sydney"/>
    <s v="NSW"/>
    <x v="3"/>
    <x v="13"/>
    <s v="Medio"/>
    <s v="Clips de carpeta de metal Smiths"/>
    <x v="0"/>
    <s v="Paquete pequeño"/>
    <x v="0"/>
    <d v="2015-02-18T00:00:00"/>
    <n v="160"/>
    <n v="262"/>
    <n v="102"/>
    <n v="22"/>
    <n v="5764"/>
    <n v="7.0000000000000007E-2"/>
    <n v="403.48"/>
    <n v="5360.52"/>
    <n v="80"/>
    <n v="5925"/>
    <n v="7"/>
    <n v="2"/>
    <x v="1"/>
    <s v="NO"/>
    <x v="1"/>
    <s v="Venta Mala"/>
  </r>
  <r>
    <n v="1627157"/>
    <x v="222"/>
    <s v="Kean Thornton"/>
    <s v="Westfield Sydney,Sydney"/>
    <s v="Sydney"/>
    <s v="NSW"/>
    <x v="2"/>
    <x v="1"/>
    <s v="No especificado"/>
    <s v="Resaltadores de acento Steady Pocket"/>
    <x v="1"/>
    <s v="Paquete pequeño"/>
    <x v="0"/>
    <d v="2016-07-18T00:00:00"/>
    <n v="93"/>
    <n v="160"/>
    <n v="67"/>
    <n v="21"/>
    <n v="3360"/>
    <n v="0.09"/>
    <n v="302.39999999999998"/>
    <n v="3057.6"/>
    <n v="129"/>
    <n v="5745"/>
    <n v="17"/>
    <n v="7"/>
    <x v="3"/>
    <s v="NO"/>
    <x v="0"/>
    <s v="Venta Mala"/>
  </r>
  <r>
    <n v="1627157"/>
    <x v="647"/>
    <s v="Karen Ferguson"/>
    <s v="1-2/299 Sussex St,Sydney"/>
    <s v="Sydney"/>
    <s v="NSW"/>
    <x v="2"/>
    <x v="6"/>
    <s v="Alto"/>
    <s v="Chinchetas OIC"/>
    <x v="0"/>
    <s v="Caja pequeña"/>
    <x v="0"/>
    <d v="2015-07-04T00:00:00"/>
    <n v="71"/>
    <n v="114"/>
    <n v="43"/>
    <n v="7"/>
    <n v="798"/>
    <n v="0.09"/>
    <n v="71.819999999999993"/>
    <n v="726.18000000000006"/>
    <n v="70"/>
    <n v="1140"/>
    <n v="2"/>
    <n v="7"/>
    <x v="1"/>
    <s v="NO"/>
    <x v="1"/>
    <s v="Venta Mala"/>
  </r>
  <r>
    <n v="1627157"/>
    <x v="222"/>
    <s v="Kean Thornton"/>
    <s v="Westfield Sydney,Sydney"/>
    <s v="Sydney"/>
    <s v="NSW"/>
    <x v="2"/>
    <x v="1"/>
    <s v="Bajo"/>
    <s v="Resaltadores de acento Steady Pocket"/>
    <x v="0"/>
    <s v="Caja pequeña"/>
    <x v="0"/>
    <d v="2016-07-18T00:00:00"/>
    <n v="93"/>
    <n v="160"/>
    <n v="67"/>
    <n v="20"/>
    <n v="3200"/>
    <n v="0.04"/>
    <n v="128"/>
    <n v="3072"/>
    <n v="129"/>
    <n v="5745"/>
    <n v="17"/>
    <n v="7"/>
    <x v="3"/>
    <s v="NO"/>
    <x v="0"/>
    <s v="Venta Mala"/>
  </r>
  <r>
    <n v="1627157"/>
    <x v="304"/>
    <s v="Erin Ashbrook"/>
    <s v="73 York St,Sydney"/>
    <s v="Sydney"/>
    <s v="NSW"/>
    <x v="1"/>
    <x v="0"/>
    <s v="Bajo"/>
    <s v="12 lápices cortos de colores"/>
    <x v="0"/>
    <s v="Bolsa de envoltura"/>
    <x v="0"/>
    <d v="2016-11-30T00:00:00"/>
    <n v="109"/>
    <n v="260"/>
    <n v="151"/>
    <n v="11"/>
    <n v="2860"/>
    <n v="0.01"/>
    <n v="28.6"/>
    <n v="2831.4"/>
    <n v="240"/>
    <n v="5534"/>
    <n v="26"/>
    <n v="11"/>
    <x v="3"/>
    <s v="NO"/>
    <x v="1"/>
    <s v="Venta Mala"/>
  </r>
  <r>
    <n v="1627157"/>
    <x v="587"/>
    <s v="Dave Hallsten"/>
    <s v="1 John St,Waterloo"/>
    <s v="Sydney"/>
    <s v="NSW"/>
    <x v="3"/>
    <x v="13"/>
    <s v="Alto"/>
    <s v="Resaltadores de acento Steady Pocket"/>
    <x v="0"/>
    <s v="Caja pequeña"/>
    <x v="0"/>
    <d v="2015-01-04T00:00:00"/>
    <n v="93"/>
    <n v="160"/>
    <n v="67"/>
    <n v="40"/>
    <n v="6400"/>
    <n v="0.04"/>
    <n v="256"/>
    <n v="6144"/>
    <n v="129"/>
    <n v="6524"/>
    <n v="2"/>
    <n v="1"/>
    <x v="1"/>
    <s v="NO"/>
    <x v="0"/>
    <s v="Venta Mala"/>
  </r>
  <r>
    <n v="1627157"/>
    <x v="222"/>
    <s v="Kean Thornton"/>
    <s v="Westfield Sydney,Sydney"/>
    <s v="Sydney"/>
    <s v="NSW"/>
    <x v="2"/>
    <x v="1"/>
    <s v="Medio"/>
    <s v="Resaltadores de acento Steady Pocket"/>
    <x v="0"/>
    <s v="Bolsa de envoltura"/>
    <x v="0"/>
    <d v="2016-07-18T00:00:00"/>
    <n v="93"/>
    <n v="160"/>
    <n v="67"/>
    <n v="47"/>
    <n v="7520"/>
    <n v="0.01"/>
    <n v="75.2"/>
    <n v="7444.8"/>
    <n v="129"/>
    <n v="5745"/>
    <n v="17"/>
    <n v="7"/>
    <x v="3"/>
    <s v="NO"/>
    <x v="0"/>
    <s v="Venta Mala"/>
  </r>
  <r>
    <n v="1627157"/>
    <x v="657"/>
    <s v="Astrea Jones"/>
    <s v="2a/285A Crown St,Surry Hills"/>
    <s v="Sydney"/>
    <s v="NSW"/>
    <x v="0"/>
    <x v="3"/>
    <s v="Medio"/>
    <s v="Resaltadores de acento Steady Pocket"/>
    <x v="0"/>
    <s v="Caja pequeña"/>
    <x v="0"/>
    <d v="2015-08-08T00:00:00"/>
    <n v="93"/>
    <n v="160"/>
    <n v="67"/>
    <n v="13"/>
    <n v="2080"/>
    <n v="0.04"/>
    <n v="83.2"/>
    <n v="1996.8"/>
    <n v="129"/>
    <n v="5745"/>
    <n v="7"/>
    <n v="8"/>
    <x v="1"/>
    <s v="NO"/>
    <x v="1"/>
    <s v="Venta Mala"/>
  </r>
  <r>
    <n v="1627157"/>
    <x v="720"/>
    <s v="Patrick Gradz"/>
    <s v="224A Gertrude St,Fitzroy"/>
    <s v="Melbourne"/>
    <s v="VIC"/>
    <x v="1"/>
    <x v="2"/>
    <s v="Medio"/>
    <s v="Tijeras de oficina de Apex"/>
    <x v="0"/>
    <s v="Bolsa de envoltura"/>
    <x v="0"/>
    <d v="2016-12-20T00:00:00"/>
    <n v="94"/>
    <n v="208"/>
    <n v="114"/>
    <n v="41"/>
    <n v="8528"/>
    <n v="0.03"/>
    <n v="255.84"/>
    <n v="8272.16"/>
    <n v="256"/>
    <n v="7068"/>
    <n v="18"/>
    <n v="12"/>
    <x v="3"/>
    <s v="NO"/>
    <x v="1"/>
    <s v="Venta Mala"/>
  </r>
  <r>
    <n v="1627157"/>
    <x v="222"/>
    <s v="Kean Thornton"/>
    <s v="Westfield Sydney,Sydney"/>
    <s v="Sydney"/>
    <s v="NSW"/>
    <x v="0"/>
    <x v="1"/>
    <s v="Alto"/>
    <s v="Lápices Reciclados Steady EarthWrite, Medio Suave, #2"/>
    <x v="0"/>
    <s v="Caja pequeña"/>
    <x v="0"/>
    <d v="2016-07-18T00:00:00"/>
    <n v="90"/>
    <n v="210"/>
    <n v="120"/>
    <n v="31"/>
    <n v="6510"/>
    <n v="0.03"/>
    <n v="195.29999999999998"/>
    <n v="6314.7"/>
    <n v="70"/>
    <n v="5745"/>
    <n v="17"/>
    <n v="7"/>
    <x v="3"/>
    <s v="NO"/>
    <x v="0"/>
    <s v="Venta Mala"/>
  </r>
  <r>
    <n v="1627157"/>
    <x v="346"/>
    <s v="Pete Armstrong"/>
    <s v="506 Swan Street,Richmond"/>
    <s v="Melbourne"/>
    <s v="VIC"/>
    <x v="3"/>
    <x v="2"/>
    <s v="Crítico"/>
    <s v="Resaltadores de acento Steady Pocket"/>
    <x v="0"/>
    <s v="Bolsa de envoltura"/>
    <x v="0"/>
    <d v="2016-02-16T00:00:00"/>
    <n v="93"/>
    <n v="160"/>
    <n v="67"/>
    <n v="10"/>
    <n v="1600"/>
    <n v="0.01"/>
    <n v="16"/>
    <n v="1584"/>
    <n v="129"/>
    <n v="6968"/>
    <n v="13"/>
    <n v="2"/>
    <x v="3"/>
    <s v="NO"/>
    <x v="1"/>
    <s v="Venta Mala"/>
  </r>
  <r>
    <n v="1627157"/>
    <x v="222"/>
    <s v="Kean Thornton"/>
    <s v="Westfield Sydney,Sydney"/>
    <s v="Sydney"/>
    <s v="NSW"/>
    <x v="1"/>
    <x v="1"/>
    <s v="Crítico"/>
    <s v="Resaltadores de acento Steady Pocket"/>
    <x v="0"/>
    <s v="Caja pequeña"/>
    <x v="0"/>
    <d v="2016-07-18T00:00:00"/>
    <n v="93"/>
    <n v="160"/>
    <n v="67"/>
    <n v="1"/>
    <n v="160"/>
    <n v="0.05"/>
    <n v="8"/>
    <n v="152"/>
    <n v="129"/>
    <n v="5745"/>
    <n v="17"/>
    <n v="7"/>
    <x v="3"/>
    <s v="NO"/>
    <x v="0"/>
    <s v="Venta Mala"/>
  </r>
  <r>
    <n v="1627157"/>
    <x v="748"/>
    <s v="Michelle Moray"/>
    <s v="310 Wattle St,Ultimo"/>
    <s v="Sydney"/>
    <s v="NSW"/>
    <x v="1"/>
    <x v="6"/>
    <s v="No especificado"/>
    <s v="Etiquetas Artisan 474"/>
    <x v="2"/>
    <s v="Paquete pequeño"/>
    <x v="0"/>
    <d v="2016-05-12T00:00:00"/>
    <n v="184"/>
    <n v="288"/>
    <n v="104"/>
    <n v="8"/>
    <n v="2304"/>
    <n v="0.01"/>
    <n v="23.04"/>
    <n v="2280.96"/>
    <n v="99"/>
    <n v="9725"/>
    <n v="8"/>
    <n v="5"/>
    <x v="3"/>
    <s v="NO"/>
    <x v="1"/>
    <s v="Venta Mala"/>
  </r>
  <r>
    <n v="1627157"/>
    <x v="89"/>
    <s v="Emily Grady"/>
    <s v="359 Crown Street,Surry Hills"/>
    <s v="Sydney"/>
    <s v="NSW"/>
    <x v="3"/>
    <x v="3"/>
    <s v="No especificado"/>
    <s v="Carpetas de 3 anillos de uso general de Smiths"/>
    <x v="0"/>
    <s v="Caja pequeña"/>
    <x v="0"/>
    <d v="2016-04-05T00:00:00"/>
    <n v="118"/>
    <n v="188"/>
    <n v="70"/>
    <n v="48"/>
    <n v="9024"/>
    <n v="0.05"/>
    <n v="451.20000000000005"/>
    <n v="8572.7999999999993"/>
    <n v="149"/>
    <n v="6951"/>
    <n v="3"/>
    <n v="4"/>
    <x v="3"/>
    <s v="NO"/>
    <x v="0"/>
    <s v="Venta Mala"/>
  </r>
  <r>
    <n v="1627157"/>
    <x v="222"/>
    <s v="Kean Thornton"/>
    <s v="Westfield Sydney,Sydney"/>
    <s v="Sydney"/>
    <s v="NSW"/>
    <x v="1"/>
    <x v="1"/>
    <s v="Bajo"/>
    <s v="Resaltadores de acento Steady Pocket"/>
    <x v="2"/>
    <s v="Caja grande"/>
    <x v="0"/>
    <d v="2016-07-18T00:00:00"/>
    <n v="93"/>
    <n v="160"/>
    <n v="67"/>
    <n v="3"/>
    <n v="480"/>
    <n v="0.01"/>
    <n v="4.8"/>
    <n v="475.2"/>
    <n v="129"/>
    <n v="5745"/>
    <n v="17"/>
    <n v="7"/>
    <x v="3"/>
    <s v="NO"/>
    <x v="0"/>
    <s v="Venta Mala"/>
  </r>
  <r>
    <n v="1627157"/>
    <x v="222"/>
    <s v="Kean Thornton"/>
    <s v="Westfield Sydney,Sydney"/>
    <s v="Sydney"/>
    <s v="NSW"/>
    <x v="1"/>
    <x v="1"/>
    <s v="No especificado"/>
    <s v="Resaltadores de acento Steady Pocket"/>
    <x v="2"/>
    <s v="Caja grande"/>
    <x v="1"/>
    <d v="2016-07-18T00:00:00"/>
    <n v="93"/>
    <n v="160"/>
    <n v="67"/>
    <n v="17"/>
    <n v="2720"/>
    <n v="0"/>
    <n v="0"/>
    <n v="2720"/>
    <n v="129"/>
    <n v="5745"/>
    <n v="17"/>
    <n v="7"/>
    <x v="3"/>
    <s v="NO"/>
    <x v="1"/>
    <s v="Venta Mala"/>
  </r>
  <r>
    <n v="1627157"/>
    <x v="609"/>
    <s v="Toby Knight"/>
    <s v="Crown Complex,Southbank"/>
    <s v="Melbourne"/>
    <s v="VIC"/>
    <x v="0"/>
    <x v="8"/>
    <s v="No especificado"/>
    <s v="Etiquetas Artisan 479"/>
    <x v="0"/>
    <s v="Caja pequeña"/>
    <x v="0"/>
    <d v="2016-10-25T00:00:00"/>
    <n v="159"/>
    <n v="261"/>
    <n v="102"/>
    <n v="1"/>
    <n v="261"/>
    <n v="0.01"/>
    <n v="2.61"/>
    <n v="258.39"/>
    <n v="50"/>
    <n v="6304"/>
    <n v="23"/>
    <n v="9"/>
    <x v="3"/>
    <s v="NO"/>
    <x v="1"/>
    <s v="Venta Mala"/>
  </r>
  <r>
    <n v="1627157"/>
    <x v="657"/>
    <s v="Astrea Jones"/>
    <s v="2a/285A Crown St,Surry Hills"/>
    <s v="Sydney"/>
    <s v="NSW"/>
    <x v="3"/>
    <x v="3"/>
    <s v="Alto"/>
    <s v="Resaltadores de acento Steady Pocket"/>
    <x v="0"/>
    <s v="Bolsa de envoltura"/>
    <x v="0"/>
    <d v="2015-08-08T00:00:00"/>
    <n v="93"/>
    <n v="160"/>
    <n v="67"/>
    <n v="41"/>
    <n v="6560"/>
    <n v="0.05"/>
    <n v="328"/>
    <n v="6232"/>
    <n v="129"/>
    <n v="5745"/>
    <n v="7"/>
    <n v="8"/>
    <x v="1"/>
    <s v="NO"/>
    <x v="0"/>
    <s v="Venta Mala"/>
  </r>
  <r>
    <n v="1627157"/>
    <x v="222"/>
    <s v="Kean Thornton"/>
    <s v="Westfield Sydney,Sydney"/>
    <s v="Sydney"/>
    <s v="NSW"/>
    <x v="0"/>
    <x v="1"/>
    <s v="No especificado"/>
    <s v="Resaltadores de acento Steady Pocket"/>
    <x v="0"/>
    <s v="Caja pequeña"/>
    <x v="0"/>
    <d v="2016-07-18T00:00:00"/>
    <n v="93"/>
    <n v="160"/>
    <n v="67"/>
    <n v="18"/>
    <n v="2880"/>
    <n v="0.02"/>
    <n v="57.6"/>
    <n v="2822.4"/>
    <n v="129"/>
    <n v="5745"/>
    <n v="17"/>
    <n v="7"/>
    <x v="3"/>
    <s v="NO"/>
    <x v="1"/>
    <s v="Venta Mala"/>
  </r>
  <r>
    <n v="1627522"/>
    <x v="46"/>
    <s v="Michael Oakman"/>
    <s v="8 Rankins Lane ,Melbourne"/>
    <s v="Melbourne"/>
    <s v="VIC"/>
    <x v="0"/>
    <x v="2"/>
    <s v="Bajo"/>
    <s v="Carpetas colgantes artesanales"/>
    <x v="0"/>
    <s v="Bolsa de envoltura"/>
    <x v="0"/>
    <d v="2015-11-14T00:00:00"/>
    <n v="365"/>
    <n v="598"/>
    <n v="233"/>
    <n v="42"/>
    <n v="25116"/>
    <n v="0.09"/>
    <n v="2260.44"/>
    <n v="22855.56"/>
    <n v="149"/>
    <n v="16893"/>
    <n v="12"/>
    <n v="11"/>
    <x v="1"/>
    <s v="NO"/>
    <x v="0"/>
    <s v="Venta Mala"/>
  </r>
  <r>
    <n v="1627522"/>
    <x v="827"/>
    <s v="Maribeth Dona"/>
    <s v="8 Rankins Lane ,Melbourne"/>
    <s v="Melbourne"/>
    <s v="VIC"/>
    <x v="0"/>
    <x v="2"/>
    <s v="Alto"/>
    <s v="Fotocopiadora HFX LaserJet 3310"/>
    <x v="0"/>
    <s v="Caja pequeña"/>
    <x v="0"/>
    <d v="2016-07-18T00:00:00"/>
    <n v="37799"/>
    <n v="59999"/>
    <n v="22200"/>
    <n v="2"/>
    <n v="119998"/>
    <n v="0.05"/>
    <n v="5999.9000000000005"/>
    <n v="113998.1"/>
    <n v="2449"/>
    <n v="493254"/>
    <n v="16"/>
    <n v="7"/>
    <x v="3"/>
    <s v="SI"/>
    <x v="0"/>
    <s v="Buena Venta"/>
  </r>
  <r>
    <n v="1627522"/>
    <x v="643"/>
    <s v="Matthew Clasen"/>
    <s v="Macquarie Centre Cnr Herring Road &amp; Waterloo Road,Macquarie Park"/>
    <s v="Sydney"/>
    <s v="NSW"/>
    <x v="3"/>
    <x v="5"/>
    <s v="Crítico"/>
    <s v="Teclado programable Adesso de 142 teclas"/>
    <x v="0"/>
    <s v="Caja pequeña"/>
    <x v="0"/>
    <d v="2016-09-20T00:00:00"/>
    <n v="3202"/>
    <n v="15248"/>
    <n v="12046"/>
    <n v="32"/>
    <n v="487936"/>
    <n v="0.04"/>
    <n v="19517.439999999999"/>
    <n v="468418.56"/>
    <n v="400"/>
    <n v="339354"/>
    <n v="20"/>
    <n v="9"/>
    <x v="3"/>
    <s v="SI"/>
    <x v="0"/>
    <s v="Buena Venta"/>
  </r>
  <r>
    <n v="1627522"/>
    <x v="828"/>
    <s v="Philip Fox"/>
    <s v="61 York St,Sydney"/>
    <s v="Sydney"/>
    <s v="NSW"/>
    <x v="1"/>
    <x v="9"/>
    <s v="Bajo"/>
    <s v="Clips de carpeta de metal Smiths"/>
    <x v="0"/>
    <s v="Caja pequeña"/>
    <x v="0"/>
    <d v="2016-07-05T00:00:00"/>
    <n v="160"/>
    <n v="262"/>
    <n v="102"/>
    <n v="8"/>
    <n v="2096"/>
    <n v="0.05"/>
    <n v="104.80000000000001"/>
    <n v="1991.2"/>
    <n v="80"/>
    <n v="8527"/>
    <n v="3"/>
    <n v="7"/>
    <x v="3"/>
    <s v="NO"/>
    <x v="1"/>
    <s v="Venta Mala"/>
  </r>
  <r>
    <n v="1627888"/>
    <x v="342"/>
    <s v="Edward Nazzal"/>
    <s v="2a/285A Crown St,Surry Hills"/>
    <s v="Sydney"/>
    <s v="NSW"/>
    <x v="3"/>
    <x v="3"/>
    <s v="Bajo"/>
    <s v="Chinchetas OIC"/>
    <x v="1"/>
    <s v="Caja grande"/>
    <x v="1"/>
    <d v="2016-06-16T00:00:00"/>
    <n v="71"/>
    <n v="114"/>
    <n v="43"/>
    <n v="25"/>
    <n v="2850"/>
    <n v="7.0000000000000007E-2"/>
    <n v="199.50000000000003"/>
    <n v="2650.5"/>
    <n v="70"/>
    <n v="5462"/>
    <n v="14"/>
    <n v="6"/>
    <x v="3"/>
    <s v="NO"/>
    <x v="0"/>
    <s v="Venta Mala"/>
  </r>
  <r>
    <n v="1627888"/>
    <x v="448"/>
    <s v="Cynthia Voltz"/>
    <s v="Westfield Miranda, 600 Kingsway,Miranda"/>
    <s v="Sydney"/>
    <s v="NSW"/>
    <x v="2"/>
    <x v="11"/>
    <s v="Alto"/>
    <s v="Teclado programable Adesso de 142 teclas"/>
    <x v="0"/>
    <s v="Caja pequeña"/>
    <x v="0"/>
    <d v="2016-09-05T00:00:00"/>
    <n v="3964"/>
    <n v="15248"/>
    <n v="11284"/>
    <n v="42"/>
    <n v="640416"/>
    <n v="0"/>
    <n v="0"/>
    <n v="640416"/>
    <n v="650"/>
    <n v="556557"/>
    <n v="3"/>
    <n v="9"/>
    <x v="3"/>
    <s v="SI"/>
    <x v="0"/>
    <s v="Buena Venta"/>
  </r>
  <r>
    <n v="1628253"/>
    <x v="153"/>
    <s v="Muga Zarlton"/>
    <s v="Crown Complex,Southbank"/>
    <s v="Melbourne"/>
    <s v="VIC"/>
    <x v="3"/>
    <x v="8"/>
    <s v="Alto"/>
    <s v="Carpetas de 3 anillos de uso general de Smiths"/>
    <x v="0"/>
    <s v="Caja pequeña"/>
    <x v="0"/>
    <d v="2014-09-18T00:00:00"/>
    <n v="118"/>
    <n v="188"/>
    <n v="70"/>
    <n v="40"/>
    <n v="7520"/>
    <n v="0.03"/>
    <n v="225.6"/>
    <n v="7294.4"/>
    <n v="149"/>
    <n v="4855"/>
    <n v="17"/>
    <n v="9"/>
    <x v="0"/>
    <s v="NO"/>
    <x v="1"/>
    <s v="Venta Mala"/>
  </r>
  <r>
    <n v="1628618"/>
    <x v="755"/>
    <s v="Brad Norvell"/>
    <s v="120 Hardware St,Melbourne"/>
    <s v="Melbourne"/>
    <s v="VIC"/>
    <x v="1"/>
    <x v="8"/>
    <s v="No especificado"/>
    <s v="Archivo de bloqueo plegable de lujo con cajón"/>
    <x v="1"/>
    <s v="Caja pequeña"/>
    <x v="0"/>
    <d v="2016-08-03T00:00:00"/>
    <n v="17883"/>
    <n v="41588"/>
    <n v="23705"/>
    <n v="29"/>
    <n v="1206052"/>
    <n v="0.03"/>
    <n v="36181.56"/>
    <n v="1169870.44"/>
    <n v="1137"/>
    <n v="160835"/>
    <n v="2"/>
    <n v="8"/>
    <x v="3"/>
    <s v="SI"/>
    <x v="1"/>
    <s v="Venta Mala"/>
  </r>
  <r>
    <n v="1628618"/>
    <x v="782"/>
    <s v="Grant Carroll"/>
    <s v="10 O'Connell St,Sydney"/>
    <s v="Sydney"/>
    <s v="NSW"/>
    <x v="1"/>
    <x v="6"/>
    <s v="Bajo"/>
    <s v="Archivos Rollaway Económicos"/>
    <x v="0"/>
    <s v="Bolsa de envoltura"/>
    <x v="0"/>
    <d v="2016-11-30T00:00:00"/>
    <n v="6773"/>
    <n v="16520"/>
    <n v="9747"/>
    <n v="20"/>
    <n v="330400"/>
    <n v="0.09"/>
    <n v="29736"/>
    <n v="300664"/>
    <n v="1999"/>
    <n v="265035"/>
    <n v="29"/>
    <n v="11"/>
    <x v="3"/>
    <s v="SI"/>
    <x v="1"/>
    <s v="Venta Mala"/>
  </r>
  <r>
    <n v="1628618"/>
    <x v="448"/>
    <s v="Cynthia Voltz"/>
    <s v="Westfield Miranda, 600 Kingsway,Miranda"/>
    <s v="Sydney"/>
    <s v="NSW"/>
    <x v="0"/>
    <x v="11"/>
    <s v="No especificado"/>
    <s v="Rotafolio Artesanal Carpeta de Caballete, Negro"/>
    <x v="0"/>
    <s v="Paquete pequeño"/>
    <x v="0"/>
    <d v="2016-09-05T00:00:00"/>
    <n v="1388"/>
    <n v="2238"/>
    <n v="850"/>
    <n v="34"/>
    <n v="76092"/>
    <n v="0"/>
    <n v="0"/>
    <n v="76092"/>
    <n v="1510"/>
    <n v="33006"/>
    <n v="3"/>
    <n v="9"/>
    <x v="3"/>
    <s v="NO"/>
    <x v="1"/>
    <s v="Venta Mala"/>
  </r>
  <r>
    <n v="1628618"/>
    <x v="722"/>
    <s v="Lena Creighton"/>
    <s v="127 Liverpool St,Sydney"/>
    <s v="Sydney"/>
    <s v="NSW"/>
    <x v="3"/>
    <x v="7"/>
    <s v="No especificado"/>
    <s v="Etiquetas Artisan 479"/>
    <x v="0"/>
    <s v="Caja pequeña"/>
    <x v="0"/>
    <d v="2015-12-21T00:00:00"/>
    <n v="159"/>
    <n v="261"/>
    <n v="102"/>
    <n v="4"/>
    <n v="1044"/>
    <n v="0.09"/>
    <n v="93.96"/>
    <n v="950.04"/>
    <n v="50"/>
    <n v="15029"/>
    <n v="18"/>
    <n v="12"/>
    <x v="1"/>
    <s v="NO"/>
    <x v="0"/>
    <s v="Venta Mala"/>
  </r>
  <r>
    <n v="1628618"/>
    <x v="660"/>
    <s v="Phillip Flathmann"/>
    <s v="Macquarie Centre Cnr Herring Road &amp; Waterloo Road,Macquarie Park"/>
    <s v="Sydney"/>
    <s v="NSW"/>
    <x v="2"/>
    <x v="5"/>
    <s v="Medio"/>
    <s v="Juego de lápices de dibujo Pizazz"/>
    <x v="0"/>
    <s v="Bolsa de envoltura"/>
    <x v="0"/>
    <d v="2015-08-30T00:00:00"/>
    <n v="153"/>
    <n v="278"/>
    <n v="125"/>
    <n v="37"/>
    <n v="10286"/>
    <n v="0.09"/>
    <n v="925.74"/>
    <n v="9360.26"/>
    <n v="134"/>
    <n v="1120"/>
    <n v="28"/>
    <n v="8"/>
    <x v="1"/>
    <s v="NO"/>
    <x v="0"/>
    <s v="Venta Mala"/>
  </r>
  <r>
    <n v="1628618"/>
    <x v="755"/>
    <s v="Dean Percer"/>
    <s v="221 Barkly St,St Kilda"/>
    <s v="Melbourne"/>
    <s v="VIC"/>
    <x v="2"/>
    <x v="8"/>
    <s v="Bajo"/>
    <s v="Archivo de bloqueo plegable de lujo con cajón"/>
    <x v="0"/>
    <s v="Bolsa de envoltura"/>
    <x v="0"/>
    <d v="2016-08-04T00:00:00"/>
    <n v="17883"/>
    <n v="41588"/>
    <n v="23705"/>
    <n v="44"/>
    <n v="1829872"/>
    <n v="0.01"/>
    <n v="18298.72"/>
    <n v="1811573.28"/>
    <n v="1137"/>
    <n v="160835"/>
    <n v="2"/>
    <n v="8"/>
    <x v="3"/>
    <s v="SI"/>
    <x v="0"/>
    <s v="Buena Venta"/>
  </r>
  <r>
    <n v="1628983"/>
    <x v="208"/>
    <s v="Beth Thompson"/>
    <s v="501 George St,Sydney"/>
    <s v="Sydney"/>
    <s v="NSW"/>
    <x v="2"/>
    <x v="7"/>
    <s v="Medio"/>
    <s v="Juego de lápices de dibujo Pizazz"/>
    <x v="0"/>
    <s v="Caja pequeña"/>
    <x v="1"/>
    <d v="2016-08-06T00:00:00"/>
    <n v="153"/>
    <n v="278"/>
    <n v="125"/>
    <n v="20"/>
    <n v="5560"/>
    <n v="0.01"/>
    <n v="55.6"/>
    <n v="5504.4"/>
    <n v="134"/>
    <n v="1675"/>
    <n v="5"/>
    <n v="8"/>
    <x v="3"/>
    <s v="NO"/>
    <x v="1"/>
    <s v="Venta Mala"/>
  </r>
  <r>
    <n v="1628983"/>
    <x v="255"/>
    <s v="Dianna Arnett"/>
    <s v="99 Lygon Street,East Brunswick"/>
    <s v="Melbourne"/>
    <s v="VIC"/>
    <x v="2"/>
    <x v="2"/>
    <s v="Bajo"/>
    <s v="Carpetas de 3 anillos de uso general de Smiths"/>
    <x v="0"/>
    <s v="Paquete pequeño"/>
    <x v="0"/>
    <d v="2015-04-30T00:00:00"/>
    <n v="118"/>
    <n v="188"/>
    <n v="70"/>
    <n v="22"/>
    <n v="4136"/>
    <n v="0.01"/>
    <n v="41.36"/>
    <n v="4094.64"/>
    <n v="149"/>
    <n v="6394"/>
    <n v="28"/>
    <n v="4"/>
    <x v="1"/>
    <s v="NO"/>
    <x v="1"/>
    <s v="Venta Mala"/>
  </r>
  <r>
    <n v="1628983"/>
    <x v="756"/>
    <s v="Michael Stewart"/>
    <s v="523 King St,Newtown"/>
    <s v="Sydney"/>
    <s v="NSW"/>
    <x v="1"/>
    <x v="6"/>
    <s v="Bajo"/>
    <s v="Sacapuntas Smiths SlimLine"/>
    <x v="0"/>
    <s v="Bolsa de envoltura"/>
    <x v="0"/>
    <d v="2016-08-04T00:00:00"/>
    <n v="479"/>
    <n v="1197"/>
    <n v="718"/>
    <n v="19"/>
    <n v="22743"/>
    <n v="0"/>
    <n v="0"/>
    <n v="22743"/>
    <n v="581"/>
    <n v="53975"/>
    <n v="3"/>
    <n v="8"/>
    <x v="3"/>
    <s v="NO"/>
    <x v="0"/>
    <s v="Venta Mala"/>
  </r>
  <r>
    <n v="1629349"/>
    <x v="605"/>
    <s v="Berenike Kampe"/>
    <s v="180 High Street,Windsor"/>
    <s v="Melbourne"/>
    <s v="VIC"/>
    <x v="1"/>
    <x v="2"/>
    <s v="Medio"/>
    <s v="Lápices de colores Pizazz"/>
    <x v="0"/>
    <s v="Caja pequeña"/>
    <x v="0"/>
    <d v="2016-04-11T00:00:00"/>
    <n v="176"/>
    <n v="294"/>
    <n v="118"/>
    <n v="44"/>
    <n v="12936"/>
    <n v="0.09"/>
    <n v="1164.24"/>
    <n v="11771.76"/>
    <n v="81"/>
    <n v="7759"/>
    <n v="11"/>
    <n v="4"/>
    <x v="3"/>
    <s v="NO"/>
    <x v="1"/>
    <s v="Venta Mala"/>
  </r>
  <r>
    <n v="1629714"/>
    <x v="779"/>
    <s v="Brooke Gillingham"/>
    <s v="38/133-145 Castlereagh St,Parramatta"/>
    <s v="Sydney"/>
    <s v="NSW"/>
    <x v="1"/>
    <x v="1"/>
    <s v="Bajo"/>
    <s v="Juego de lápices de dibujo Pizazz"/>
    <x v="1"/>
    <s v="Caja pequeña"/>
    <x v="1"/>
    <d v="2016-03-16T00:00:00"/>
    <n v="153"/>
    <n v="278"/>
    <n v="125"/>
    <n v="38"/>
    <n v="10564"/>
    <n v="0.09"/>
    <n v="950.76"/>
    <n v="9613.24"/>
    <n v="134"/>
    <n v="1466"/>
    <n v="15"/>
    <n v="3"/>
    <x v="3"/>
    <s v="NO"/>
    <x v="1"/>
    <s v="Venta Mala"/>
  </r>
  <r>
    <n v="1629714"/>
    <x v="108"/>
    <s v="Sara Luxemburg"/>
    <s v="180 High Street,Windsor"/>
    <s v="Melbourne"/>
    <s v="VIC"/>
    <x v="3"/>
    <x v="2"/>
    <s v="Bajo"/>
    <s v="Sobres de entreoficina de colores Smiths"/>
    <x v="0"/>
    <s v="Caja pequeña"/>
    <x v="0"/>
    <d v="2015-08-15T00:00:00"/>
    <n v="1983"/>
    <n v="3098"/>
    <n v="1115"/>
    <n v="47"/>
    <n v="145606"/>
    <n v="0"/>
    <n v="0"/>
    <n v="145606"/>
    <n v="1951"/>
    <n v="111869"/>
    <n v="14"/>
    <n v="8"/>
    <x v="1"/>
    <s v="SI"/>
    <x v="1"/>
    <s v="Venta Mala"/>
  </r>
  <r>
    <n v="1630444"/>
    <x v="208"/>
    <s v="Beth Thompson"/>
    <s v="85-113 Dunning Ave,Roseberry"/>
    <s v="Sydney"/>
    <s v="NSW"/>
    <x v="0"/>
    <x v="4"/>
    <s v="Bajo"/>
    <s v="Juego de lápices de dibujo Pizazz"/>
    <x v="0"/>
    <s v="Caja pequeña"/>
    <x v="0"/>
    <d v="2016-08-06T00:00:00"/>
    <n v="153"/>
    <n v="278"/>
    <n v="125"/>
    <n v="26"/>
    <n v="7228"/>
    <n v="0.03"/>
    <n v="216.84"/>
    <n v="7011.16"/>
    <n v="134"/>
    <n v="1771"/>
    <n v="5"/>
    <n v="8"/>
    <x v="3"/>
    <s v="NO"/>
    <x v="1"/>
    <s v="Venta Mala"/>
  </r>
  <r>
    <n v="1630444"/>
    <x v="208"/>
    <s v="Beth Thompson"/>
    <s v="85-113 Dunning Ave,Roseberry"/>
    <s v="Sydney"/>
    <s v="NSW"/>
    <x v="1"/>
    <x v="4"/>
    <s v="Alto"/>
    <s v="Juego de lápices de dibujo Pizazz"/>
    <x v="0"/>
    <s v="Paquete pequeño"/>
    <x v="0"/>
    <d v="2016-08-06T00:00:00"/>
    <n v="153"/>
    <n v="278"/>
    <n v="125"/>
    <n v="21"/>
    <n v="5838"/>
    <n v="7.0000000000000007E-2"/>
    <n v="408.66"/>
    <n v="5429.34"/>
    <n v="134"/>
    <n v="1771"/>
    <n v="5"/>
    <n v="8"/>
    <x v="3"/>
    <s v="NO"/>
    <x v="1"/>
    <s v="Venta Mala"/>
  </r>
  <r>
    <n v="1630444"/>
    <x v="428"/>
    <s v="Jasper Cacioppo"/>
    <s v="24 Addison Rd,Marrickville"/>
    <s v="Sydney"/>
    <s v="NSW"/>
    <x v="3"/>
    <x v="10"/>
    <s v="Bajo"/>
    <s v="Juego de lápices de dibujo Pizazz"/>
    <x v="0"/>
    <s v="Bolsa de envoltura"/>
    <x v="0"/>
    <d v="2016-09-02T00:00:00"/>
    <n v="117"/>
    <n v="278"/>
    <n v="161"/>
    <n v="31"/>
    <n v="8618"/>
    <n v="7.0000000000000007E-2"/>
    <n v="603.2600000000001"/>
    <n v="8014.74"/>
    <n v="120"/>
    <n v="1771"/>
    <n v="24"/>
    <n v="8"/>
    <x v="3"/>
    <s v="NO"/>
    <x v="1"/>
    <s v="Venta Mala"/>
  </r>
  <r>
    <n v="1630444"/>
    <x v="208"/>
    <s v="Beth Thompson"/>
    <s v="85-113 Dunning Ave,Roseberry"/>
    <s v="Sydney"/>
    <s v="NSW"/>
    <x v="0"/>
    <x v="4"/>
    <s v="Alto"/>
    <s v="Juego de lápices de dibujo Pizazz"/>
    <x v="0"/>
    <s v="Bolsa de envoltura"/>
    <x v="0"/>
    <d v="2016-08-06T00:00:00"/>
    <n v="153"/>
    <n v="278"/>
    <n v="125"/>
    <n v="50"/>
    <n v="13900"/>
    <n v="0.09"/>
    <n v="1251"/>
    <n v="12649"/>
    <n v="134"/>
    <n v="1771"/>
    <n v="5"/>
    <n v="8"/>
    <x v="3"/>
    <s v="NO"/>
    <x v="0"/>
    <s v="Venta Mala"/>
  </r>
  <r>
    <n v="1630444"/>
    <x v="499"/>
    <s v="Noel Staavos"/>
    <s v="85-113 Dunning Ave,Roseberry"/>
    <s v="Sydney"/>
    <s v="NSW"/>
    <x v="3"/>
    <x v="4"/>
    <s v="No especificado"/>
    <s v="Resaltadores de acento Steady Pocket"/>
    <x v="0"/>
    <s v="Caja pequeña"/>
    <x v="0"/>
    <d v="2016-01-30T00:00:00"/>
    <n v="93"/>
    <n v="160"/>
    <n v="67"/>
    <n v="38"/>
    <n v="6080"/>
    <n v="0"/>
    <n v="0"/>
    <n v="6080"/>
    <n v="129"/>
    <n v="6843"/>
    <n v="28"/>
    <n v="1"/>
    <x v="3"/>
    <s v="NO"/>
    <x v="1"/>
    <s v="Venta Mala"/>
  </r>
  <r>
    <n v="1630810"/>
    <x v="624"/>
    <s v="Cindy Stewart"/>
    <s v="1/173-179 Bronte Rd,Waverley"/>
    <s v="Sydney"/>
    <s v="NSW"/>
    <x v="1"/>
    <x v="9"/>
    <s v="Bajo"/>
    <s v="Juego de lápices de dibujo Pizazz"/>
    <x v="1"/>
    <s v="Caja grande"/>
    <x v="0"/>
    <d v="2016-05-11T00:00:00"/>
    <n v="153"/>
    <n v="278"/>
    <n v="125"/>
    <n v="17"/>
    <n v="4726"/>
    <n v="0.08"/>
    <n v="378.08"/>
    <n v="4347.92"/>
    <n v="134"/>
    <n v="8753"/>
    <n v="9"/>
    <n v="5"/>
    <x v="3"/>
    <s v="NO"/>
    <x v="0"/>
    <s v="Venta Mala"/>
  </r>
  <r>
    <n v="1630810"/>
    <x v="148"/>
    <s v="Mike Kennedy"/>
    <s v="99 Lygon Street,East Brunswick"/>
    <s v="Melbourne"/>
    <s v="VIC"/>
    <x v="1"/>
    <x v="2"/>
    <s v="No especificado"/>
    <s v="Etiquetas Artisan 474"/>
    <x v="0"/>
    <s v="Bolsa de envoltura"/>
    <x v="0"/>
    <d v="2015-05-23T00:00:00"/>
    <n v="184"/>
    <n v="288"/>
    <n v="104"/>
    <n v="18"/>
    <n v="5184"/>
    <n v="0.04"/>
    <n v="207.36"/>
    <n v="4976.6400000000003"/>
    <n v="99"/>
    <n v="3186"/>
    <n v="20"/>
    <n v="5"/>
    <x v="1"/>
    <s v="NO"/>
    <x v="0"/>
    <s v="Venta Mala"/>
  </r>
  <r>
    <n v="1630810"/>
    <x v="68"/>
    <s v="Thais Sissman"/>
    <s v="53-55 Liverpool St,Sydney"/>
    <s v="Sydney"/>
    <s v="NSW"/>
    <x v="1"/>
    <x v="0"/>
    <s v="Medio"/>
    <s v="Juego de lápices de dibujo Pizazz"/>
    <x v="0"/>
    <s v="Caja pequeña"/>
    <x v="0"/>
    <d v="2015-04-19T00:00:00"/>
    <n v="153"/>
    <n v="278"/>
    <n v="125"/>
    <n v="3"/>
    <n v="834"/>
    <n v="0.03"/>
    <n v="25.02"/>
    <n v="808.98"/>
    <n v="134"/>
    <n v="11429"/>
    <n v="19"/>
    <n v="4"/>
    <x v="1"/>
    <s v="NO"/>
    <x v="0"/>
    <s v="Venta Mala"/>
  </r>
  <r>
    <n v="1630810"/>
    <x v="295"/>
    <s v="Joy Smith"/>
    <s v="221 Barkly St,St Kilda"/>
    <s v="Melbourne"/>
    <s v="VIC"/>
    <x v="2"/>
    <x v="8"/>
    <s v="Medio"/>
    <s v="Lápices de colores Steady Colorific, 12/caja"/>
    <x v="0"/>
    <s v="Bolsa de envoltura"/>
    <x v="0"/>
    <d v="2013-12-21T00:00:00"/>
    <n v="130"/>
    <n v="288"/>
    <n v="158"/>
    <n v="38"/>
    <n v="10944"/>
    <n v="0.03"/>
    <n v="328.32"/>
    <n v="10615.68"/>
    <n v="101"/>
    <n v="17766"/>
    <n v="19"/>
    <n v="12"/>
    <x v="2"/>
    <s v="NO"/>
    <x v="1"/>
    <s v="Venta Mala"/>
  </r>
  <r>
    <n v="1631175"/>
    <x v="794"/>
    <s v="Barry Lonsdale"/>
    <s v="Macquarie Centre Cnr Herring Road &amp; Waterloo Road,Macquarie Park"/>
    <s v="Sydney"/>
    <s v="NSW"/>
    <x v="3"/>
    <x v="5"/>
    <s v="No especificado"/>
    <s v="Carpetas de 3 anillos de uso general de Smiths"/>
    <x v="0"/>
    <s v="Bolsa de envoltura"/>
    <x v="0"/>
    <d v="2016-06-03T00:00:00"/>
    <n v="118"/>
    <n v="188"/>
    <n v="70"/>
    <n v="1"/>
    <n v="188"/>
    <n v="0.01"/>
    <n v="1.8800000000000001"/>
    <n v="186.12"/>
    <n v="149"/>
    <n v="6096"/>
    <n v="3"/>
    <n v="6"/>
    <x v="3"/>
    <s v="NO"/>
    <x v="1"/>
    <s v="Venta Mala"/>
  </r>
  <r>
    <n v="1631905"/>
    <x v="829"/>
    <s v="Katrina Edelman"/>
    <s v="Westfield Miranda, 600 Kingsway,Miranda"/>
    <s v="Sydney"/>
    <s v="NSW"/>
    <x v="1"/>
    <x v="11"/>
    <s v="No especificado"/>
    <s v="Contestador automático digital 1726"/>
    <x v="0"/>
    <s v="Paquete pequeño"/>
    <x v="0"/>
    <d v="2015-08-31T00:00:00"/>
    <n v="882"/>
    <n v="2099"/>
    <n v="1217"/>
    <n v="44"/>
    <n v="92356"/>
    <n v="0.06"/>
    <n v="5541.36"/>
    <n v="86814.64"/>
    <n v="481"/>
    <n v="14769"/>
    <n v="29"/>
    <n v="8"/>
    <x v="1"/>
    <s v="NO"/>
    <x v="0"/>
    <s v="Venta Mala"/>
  </r>
  <r>
    <n v="1632271"/>
    <x v="682"/>
    <s v="Dan Campbell"/>
    <s v="1/173-179 Bronte Rd,Waverley"/>
    <s v="Sydney"/>
    <s v="NSW"/>
    <x v="2"/>
    <x v="9"/>
    <s v="Medio"/>
    <s v="Etiquetas Artisan 487"/>
    <x v="0"/>
    <s v="Bolsa de envoltura"/>
    <x v="0"/>
    <d v="2016-09-21T00:00:00"/>
    <n v="229"/>
    <n v="369"/>
    <n v="140"/>
    <n v="48"/>
    <n v="17712"/>
    <n v="7.0000000000000007E-2"/>
    <n v="1239.8400000000001"/>
    <n v="16472.16"/>
    <n v="50"/>
    <n v="4655"/>
    <n v="21"/>
    <n v="9"/>
    <x v="3"/>
    <s v="NO"/>
    <x v="1"/>
    <s v="Venta Mala"/>
  </r>
  <r>
    <n v="1632636"/>
    <x v="428"/>
    <s v="Lindsay Shagiari"/>
    <s v="5/250 Old Northern Road,Castle Hill"/>
    <s v="Sydney"/>
    <s v="NSW"/>
    <x v="1"/>
    <x v="5"/>
    <s v="Alto"/>
    <s v="Bandas elásticas embolsadas"/>
    <x v="1"/>
    <s v="Caja pequeña"/>
    <x v="0"/>
    <d v="2016-08-24T00:00:00"/>
    <n v="24"/>
    <n v="126"/>
    <n v="102"/>
    <n v="36"/>
    <n v="4536"/>
    <n v="0"/>
    <n v="0"/>
    <n v="4536"/>
    <n v="70"/>
    <n v="4354"/>
    <n v="24"/>
    <n v="8"/>
    <x v="3"/>
    <s v="NO"/>
    <x v="1"/>
    <s v="Venta Mala"/>
  </r>
  <r>
    <n v="1633366"/>
    <x v="682"/>
    <s v="Dan Campbell"/>
    <s v="1/173-179 Bronte Rd,Waverley"/>
    <s v="Sydney"/>
    <s v="NSW"/>
    <x v="0"/>
    <x v="9"/>
    <s v="Alto"/>
    <s v="Libro de registro de mensajes de voz por cable"/>
    <x v="0"/>
    <s v="Paquete pequeño"/>
    <x v="0"/>
    <d v="2016-09-21T00:00:00"/>
    <n v="290"/>
    <n v="476"/>
    <n v="186"/>
    <n v="48"/>
    <n v="22848"/>
    <n v="0.02"/>
    <n v="456.96000000000004"/>
    <n v="22391.040000000001"/>
    <n v="88"/>
    <n v="9743"/>
    <n v="21"/>
    <n v="9"/>
    <x v="3"/>
    <s v="NO"/>
    <x v="1"/>
    <s v="Venta Mala"/>
  </r>
  <r>
    <n v="1634097"/>
    <x v="741"/>
    <s v="Roy Phan"/>
    <s v="506 Swan Street,Richmond"/>
    <s v="Melbourne"/>
    <s v="VIC"/>
    <x v="0"/>
    <x v="2"/>
    <s v="Alto"/>
    <s v="Tijeras de acero inoxidable preferidas de Apex"/>
    <x v="0"/>
    <s v="Bolsa de envoltura"/>
    <x v="0"/>
    <d v="2016-11-01T00:00:00"/>
    <n v="250"/>
    <n v="568"/>
    <n v="318"/>
    <n v="13"/>
    <n v="7384"/>
    <n v="0.06"/>
    <n v="443.03999999999996"/>
    <n v="6940.96"/>
    <n v="360"/>
    <n v="20906"/>
    <n v="31"/>
    <n v="10"/>
    <x v="3"/>
    <s v="NO"/>
    <x v="1"/>
    <s v="Venta Mala"/>
  </r>
  <r>
    <n v="1634827"/>
    <x v="760"/>
    <s v="Emily Grady"/>
    <s v="359 Crown Street,Surry Hills"/>
    <s v="Sydney"/>
    <s v="NSW"/>
    <x v="3"/>
    <x v="3"/>
    <s v="Bajo"/>
    <s v="Sobres de colores"/>
    <x v="1"/>
    <s v="Caja pequeña"/>
    <x v="0"/>
    <d v="2016-08-20T00:00:00"/>
    <n v="225"/>
    <n v="369"/>
    <n v="144"/>
    <n v="12"/>
    <n v="4428"/>
    <n v="0.04"/>
    <n v="177.12"/>
    <n v="4250.88"/>
    <n v="250"/>
    <n v="6036"/>
    <n v="18"/>
    <n v="8"/>
    <x v="3"/>
    <s v="NO"/>
    <x v="0"/>
    <s v="Venta Mala"/>
  </r>
  <r>
    <n v="1634827"/>
    <x v="822"/>
    <s v="Matthew Grinstein"/>
    <s v="105 Pitt St,Sydney"/>
    <s v="Sydney"/>
    <s v="NSW"/>
    <x v="3"/>
    <x v="13"/>
    <s v="No especificado"/>
    <s v="Juego de lápices de dibujo Pizazz"/>
    <x v="0"/>
    <s v="Caja pequeña"/>
    <x v="0"/>
    <d v="2016-11-29T00:00:00"/>
    <n v="153"/>
    <n v="278"/>
    <n v="125"/>
    <n v="50"/>
    <n v="13900"/>
    <n v="0.02"/>
    <n v="278"/>
    <n v="13622"/>
    <n v="134"/>
    <n v="1462"/>
    <n v="28"/>
    <n v="11"/>
    <x v="3"/>
    <s v="NO"/>
    <x v="0"/>
    <s v="Venta Mala"/>
  </r>
  <r>
    <n v="1634827"/>
    <x v="428"/>
    <s v="Kelly Williams"/>
    <s v="499-501 Lygon Street,Carlton North"/>
    <s v="Melbourne"/>
    <s v="VIC"/>
    <x v="0"/>
    <x v="8"/>
    <s v="Bajo"/>
    <s v="Juego de lápices de dibujo Pizazz"/>
    <x v="0"/>
    <s v="Bolsa de envoltura"/>
    <x v="0"/>
    <d v="2016-08-25T00:00:00"/>
    <n v="153"/>
    <n v="278"/>
    <n v="125"/>
    <n v="17"/>
    <n v="4726"/>
    <n v="0.09"/>
    <n v="425.34"/>
    <n v="4300.66"/>
    <n v="134"/>
    <n v="6293"/>
    <n v="24"/>
    <n v="8"/>
    <x v="3"/>
    <s v="NO"/>
    <x v="1"/>
    <s v="Venta Mala"/>
  </r>
  <r>
    <n v="1635193"/>
    <x v="709"/>
    <s v="Ed Ludwig"/>
    <s v="221 Barkly St,St Kilda"/>
    <s v="Melbourne"/>
    <s v="VIC"/>
    <x v="1"/>
    <x v="8"/>
    <s v="Medio"/>
    <s v="Smiths Bulldog Clip"/>
    <x v="0"/>
    <s v="Caja pequeña"/>
    <x v="0"/>
    <d v="2016-08-25T00:00:00"/>
    <n v="231"/>
    <n v="378"/>
    <n v="147"/>
    <n v="44"/>
    <n v="16632"/>
    <n v="0.09"/>
    <n v="1496.8799999999999"/>
    <n v="15135.12"/>
    <n v="71"/>
    <n v="10020"/>
    <n v="20"/>
    <n v="8"/>
    <x v="3"/>
    <s v="NO"/>
    <x v="0"/>
    <s v="Venta Mala"/>
  </r>
  <r>
    <n v="1635193"/>
    <x v="709"/>
    <s v="Ed Ludwig"/>
    <s v="221 Barkly St,St Kilda"/>
    <s v="Melbourne"/>
    <s v="VIC"/>
    <x v="3"/>
    <x v="8"/>
    <s v="Medio"/>
    <s v="Smiths Bulldog Clip"/>
    <x v="0"/>
    <s v="Caja pequeña"/>
    <x v="1"/>
    <d v="2016-08-25T00:00:00"/>
    <n v="231"/>
    <n v="378"/>
    <n v="147"/>
    <n v="2"/>
    <n v="756"/>
    <n v="0.01"/>
    <n v="7.5600000000000005"/>
    <n v="748.44"/>
    <n v="71"/>
    <n v="10420"/>
    <n v="20"/>
    <n v="8"/>
    <x v="3"/>
    <s v="NO"/>
    <x v="0"/>
    <s v="Venta Mala"/>
  </r>
  <r>
    <n v="1635193"/>
    <x v="768"/>
    <s v="Ruben Dartt"/>
    <s v="188 Pitt Street,Sydney"/>
    <s v="Sydney"/>
    <s v="NSW"/>
    <x v="1"/>
    <x v="0"/>
    <s v="Alto"/>
    <s v="Tijeras de oficina de Apex"/>
    <x v="1"/>
    <s v="Caja mediana"/>
    <x v="0"/>
    <d v="2016-03-31T00:00:00"/>
    <n v="94"/>
    <n v="208"/>
    <n v="114"/>
    <n v="24"/>
    <n v="4992"/>
    <n v="0.01"/>
    <n v="49.92"/>
    <n v="4942.08"/>
    <n v="256"/>
    <n v="4925"/>
    <n v="30"/>
    <n v="3"/>
    <x v="3"/>
    <s v="NO"/>
    <x v="0"/>
    <s v="Venta Mala"/>
  </r>
  <r>
    <n v="1635923"/>
    <x v="772"/>
    <s v="Maria Zettner"/>
    <s v="523 King St,Newtown"/>
    <s v="Sydney"/>
    <s v="NSW"/>
    <x v="0"/>
    <x v="6"/>
    <s v="Medio"/>
    <s v="Juego de lápices de color PastelOcean"/>
    <x v="0"/>
    <s v="Bolsa de envoltura"/>
    <x v="0"/>
    <d v="2016-08-25T00:00:00"/>
    <n v="1111"/>
    <n v="1984"/>
    <n v="873"/>
    <n v="2"/>
    <n v="3968"/>
    <n v="0.01"/>
    <n v="39.68"/>
    <n v="3928.32"/>
    <n v="410"/>
    <n v="41439"/>
    <n v="23"/>
    <n v="8"/>
    <x v="3"/>
    <s v="NO"/>
    <x v="0"/>
    <s v="Venta Mala"/>
  </r>
  <r>
    <n v="1635923"/>
    <x v="552"/>
    <s v="Raymond Book"/>
    <s v="Shop 1, 186-190 Church Street,Parramatta;46a Macleay Street,Potts Point"/>
    <s v="Sydney"/>
    <s v="NSW"/>
    <x v="1"/>
    <x v="4"/>
    <s v="Alto"/>
    <s v="Bolsillos de carpeta de poliéster artesanal"/>
    <x v="0"/>
    <s v="Caja pequeña"/>
    <x v="0"/>
    <d v="2015-08-12T00:00:00"/>
    <n v="226"/>
    <n v="358"/>
    <n v="132"/>
    <n v="3"/>
    <n v="1074"/>
    <n v="0.08"/>
    <n v="85.92"/>
    <n v="988.08"/>
    <n v="547"/>
    <n v="11143"/>
    <n v="11"/>
    <n v="8"/>
    <x v="1"/>
    <s v="NO"/>
    <x v="0"/>
    <s v="Venta Mala"/>
  </r>
  <r>
    <n v="1635923"/>
    <x v="772"/>
    <s v="Maria Zettner"/>
    <s v="523 King St,Newtown"/>
    <s v="Sydney"/>
    <s v="NSW"/>
    <x v="1"/>
    <x v="6"/>
    <s v="Bajo"/>
    <s v="Juego de lápices de color PastelOcean"/>
    <x v="0"/>
    <s v="Paquete pequeño"/>
    <x v="0"/>
    <d v="2016-08-25T00:00:00"/>
    <n v="1111"/>
    <n v="1984"/>
    <n v="873"/>
    <n v="36"/>
    <n v="71424"/>
    <n v="0.01"/>
    <n v="714.24"/>
    <n v="70709.759999999995"/>
    <n v="410"/>
    <n v="41439"/>
    <n v="23"/>
    <n v="8"/>
    <x v="3"/>
    <s v="NO"/>
    <x v="1"/>
    <s v="Venta Mala"/>
  </r>
  <r>
    <n v="1635923"/>
    <x v="791"/>
    <s v="Tracy Collins"/>
    <s v="Crown Complex,Southbank"/>
    <s v="Melbourne"/>
    <s v="VIC"/>
    <x v="2"/>
    <x v="8"/>
    <s v="Alto"/>
    <s v="Rotafolio Artesanal Carpeta de Caballete, Negro"/>
    <x v="0"/>
    <s v="Bolsa de envoltura"/>
    <x v="0"/>
    <d v="2016-04-16T00:00:00"/>
    <n v="1388"/>
    <n v="2238"/>
    <n v="850"/>
    <n v="31"/>
    <n v="69378"/>
    <n v="0.09"/>
    <n v="6244.0199999999995"/>
    <n v="63133.98"/>
    <n v="1510"/>
    <n v="25834"/>
    <n v="15"/>
    <n v="9"/>
    <x v="3"/>
    <s v="NO"/>
    <x v="0"/>
    <s v="Venta Mala"/>
  </r>
  <r>
    <n v="1637019"/>
    <x v="527"/>
    <s v="Toby Carlisle"/>
    <s v="6/15 Cross Street,Double Bay"/>
    <s v="Sydney"/>
    <s v="NSW"/>
    <x v="2"/>
    <x v="9"/>
    <s v="No especificado"/>
    <s v="Sacapuntas Smiths SlimLine"/>
    <x v="0"/>
    <s v="Bolsa de envoltura"/>
    <x v="1"/>
    <d v="2016-04-26T00:00:00"/>
    <n v="479"/>
    <n v="1197"/>
    <n v="718"/>
    <n v="23"/>
    <n v="27531"/>
    <n v="7.0000000000000007E-2"/>
    <n v="1927.17"/>
    <n v="25603.83"/>
    <n v="581"/>
    <n v="27403"/>
    <n v="25"/>
    <n v="4"/>
    <x v="3"/>
    <s v="NO"/>
    <x v="1"/>
    <s v="Venta Mala"/>
  </r>
  <r>
    <n v="1637019"/>
    <x v="755"/>
    <s v="Dean Percer"/>
    <s v="221 Barkly St,St Kilda"/>
    <s v="Melbourne"/>
    <s v="VIC"/>
    <x v="3"/>
    <x v="8"/>
    <s v="Alto"/>
    <s v="Lápices de colores DrawIt, juego de 48 colores"/>
    <x v="0"/>
    <s v="Caja pequeña"/>
    <x v="0"/>
    <d v="2016-08-04T00:00:00"/>
    <n v="2156"/>
    <n v="3655"/>
    <n v="1499"/>
    <n v="18"/>
    <n v="65790"/>
    <n v="0.04"/>
    <n v="2631.6"/>
    <n v="63158.400000000001"/>
    <n v="1389"/>
    <n v="150895"/>
    <n v="2"/>
    <n v="8"/>
    <x v="3"/>
    <s v="NO"/>
    <x v="1"/>
    <s v="Venta Mala"/>
  </r>
  <r>
    <n v="1637019"/>
    <x v="428"/>
    <s v="Jasper Cacioppo"/>
    <s v="24 Addison Rd,Marrickville"/>
    <s v="Sydney"/>
    <s v="NSW"/>
    <x v="3"/>
    <x v="10"/>
    <s v="Crítico"/>
    <s v="Juego de lápices de dibujo Pizazz"/>
    <x v="0"/>
    <s v="Bolsa de envoltura"/>
    <x v="1"/>
    <d v="2016-09-02T00:00:00"/>
    <n v="153"/>
    <n v="278"/>
    <n v="125"/>
    <n v="41"/>
    <n v="11398"/>
    <n v="0.01"/>
    <n v="113.98"/>
    <n v="11284.02"/>
    <n v="134"/>
    <n v="8924"/>
    <n v="24"/>
    <n v="8"/>
    <x v="3"/>
    <s v="NO"/>
    <x v="0"/>
    <s v="Venta Mala"/>
  </r>
  <r>
    <n v="1637019"/>
    <x v="712"/>
    <s v="Arthur Prichep"/>
    <s v="Sydney Fish Market, Bank Street, Sydney"/>
    <s v="Sydney"/>
    <s v="NSW"/>
    <x v="1"/>
    <x v="3"/>
    <s v="Bajo"/>
    <s v="Etiquetas de encuadernación artesanal"/>
    <x v="0"/>
    <s v="Bolsa de envoltura"/>
    <x v="0"/>
    <d v="2016-06-17T00:00:00"/>
    <n v="245"/>
    <n v="389"/>
    <n v="144"/>
    <n v="46"/>
    <n v="17894"/>
    <n v="0.04"/>
    <n v="715.76"/>
    <n v="17178.240000000002"/>
    <n v="701"/>
    <n v="2643"/>
    <n v="15"/>
    <n v="6"/>
    <x v="3"/>
    <s v="NO"/>
    <x v="0"/>
    <s v="Venta Mala"/>
  </r>
  <r>
    <n v="1637384"/>
    <x v="800"/>
    <s v="Pete Armstrong"/>
    <s v="506 Swan Street,Richmond"/>
    <s v="Melbourne"/>
    <s v="VIC"/>
    <x v="0"/>
    <x v="2"/>
    <s v="Medio"/>
    <s v="Bandas elásticas embolsadas"/>
    <x v="1"/>
    <s v="Caja pequeña"/>
    <x v="0"/>
    <d v="2016-08-18T00:00:00"/>
    <n v="24"/>
    <n v="126"/>
    <n v="102"/>
    <n v="22"/>
    <n v="2772"/>
    <n v="7.0000000000000007E-2"/>
    <n v="194.04000000000002"/>
    <n v="2577.96"/>
    <n v="70"/>
    <n v="3334"/>
    <n v="17"/>
    <n v="8"/>
    <x v="3"/>
    <s v="NO"/>
    <x v="1"/>
    <s v="Venta Mala"/>
  </r>
  <r>
    <n v="1637749"/>
    <x v="610"/>
    <s v="Nicole Brennan"/>
    <s v="310 Wattle St,Ultimo"/>
    <s v="Sydney"/>
    <s v="NSW"/>
    <x v="3"/>
    <x v="6"/>
    <s v="Medio"/>
    <s v="Fotocopiadora HFX LaserJet 3310"/>
    <x v="0"/>
    <s v="Paquete pequeño"/>
    <x v="1"/>
    <d v="2016-07-30T00:00:00"/>
    <n v="37799"/>
    <n v="59999"/>
    <n v="22200"/>
    <n v="11"/>
    <n v="659989"/>
    <n v="0.08"/>
    <n v="52799.12"/>
    <n v="607189.88"/>
    <n v="2449"/>
    <n v="962433"/>
    <n v="28"/>
    <n v="7"/>
    <x v="3"/>
    <s v="SI"/>
    <x v="0"/>
    <s v="Buena Venta"/>
  </r>
  <r>
    <n v="1637749"/>
    <x v="70"/>
    <s v="Harold Pawlan"/>
    <s v="180 High Street,Windsor"/>
    <s v="Melbourne"/>
    <s v="VIC"/>
    <x v="3"/>
    <x v="2"/>
    <s v="Bajo"/>
    <s v="Fotocopiadora HFX LaserJet 3310"/>
    <x v="1"/>
    <s v="Caja pequeña"/>
    <x v="0"/>
    <d v="2015-03-16T00:00:00"/>
    <n v="37799"/>
    <n v="59999"/>
    <n v="22200"/>
    <n v="14"/>
    <n v="839986"/>
    <n v="0.03"/>
    <n v="25199.579999999998"/>
    <n v="814786.42"/>
    <n v="2449"/>
    <n v="962433"/>
    <n v="16"/>
    <n v="3"/>
    <x v="1"/>
    <s v="SI"/>
    <x v="0"/>
    <s v="Buena Venta"/>
  </r>
  <r>
    <n v="1637749"/>
    <x v="738"/>
    <s v="Andrew Allen"/>
    <s v="2/797 Botany Rd,Rosebery"/>
    <s v="Sydney"/>
    <s v="NSW"/>
    <x v="0"/>
    <x v="7"/>
    <s v="Bajo"/>
    <s v="Fotocopiadora HFX LaserJet 3310"/>
    <x v="0"/>
    <s v="Caja pequeña"/>
    <x v="0"/>
    <d v="2016-03-17T00:00:00"/>
    <n v="37799"/>
    <n v="59999"/>
    <n v="22200"/>
    <n v="38"/>
    <n v="2279962"/>
    <n v="0.03"/>
    <n v="68398.86"/>
    <n v="2211563.14"/>
    <n v="2449"/>
    <n v="962433"/>
    <n v="12"/>
    <n v="3"/>
    <x v="3"/>
    <s v="SI"/>
    <x v="1"/>
    <s v="Venta Mala"/>
  </r>
  <r>
    <n v="1637749"/>
    <x v="777"/>
    <s v="Patt Bawkins"/>
    <s v=""/>
    <s v="Sydney"/>
    <s v="NSW"/>
    <x v="0"/>
    <x v="0"/>
    <s v="Alto"/>
    <s v="Fotocopiadora HFX LaserJet 3310"/>
    <x v="0"/>
    <s v="Caja pequeña"/>
    <x v="0"/>
    <d v="2016-04-29T00:00:00"/>
    <n v="37799"/>
    <n v="59999"/>
    <n v="22200"/>
    <n v="47"/>
    <n v="2819953"/>
    <n v="0"/>
    <n v="0"/>
    <n v="2819953"/>
    <n v="2449"/>
    <n v="962433"/>
    <n v="27"/>
    <n v="4"/>
    <x v="3"/>
    <s v="SI"/>
    <x v="0"/>
    <s v="Buena Venta"/>
  </r>
  <r>
    <n v="1637749"/>
    <x v="714"/>
    <s v="Dave Hallsten"/>
    <s v="1 John St,Waterloo"/>
    <s v="Sydney"/>
    <s v="NSW"/>
    <x v="2"/>
    <x v="13"/>
    <s v="Alto"/>
    <s v="Fotocopiadora HFX LaserJet 3310"/>
    <x v="0"/>
    <s v="Bolsa de envoltura"/>
    <x v="0"/>
    <d v="2016-08-20T00:00:00"/>
    <n v="37799"/>
    <n v="59999"/>
    <n v="22200"/>
    <n v="33"/>
    <n v="1979967"/>
    <n v="0"/>
    <n v="0"/>
    <n v="1979967"/>
    <n v="2449"/>
    <n v="962433"/>
    <n v="15"/>
    <n v="8"/>
    <x v="3"/>
    <s v="SI"/>
    <x v="0"/>
    <s v="Buena Venta"/>
  </r>
  <r>
    <n v="1637749"/>
    <x v="666"/>
    <s v="Sung Shariari"/>
    <s v="6/15 Cross Street,Double Bay"/>
    <s v="Sydney"/>
    <s v="NSW"/>
    <x v="2"/>
    <x v="9"/>
    <s v="Alto"/>
    <s v="Fotocopiadora HFX LaserJet 3310"/>
    <x v="1"/>
    <s v="Caja pequeña"/>
    <x v="0"/>
    <d v="2016-08-13T00:00:00"/>
    <n v="37799"/>
    <n v="59999"/>
    <n v="22200"/>
    <n v="40"/>
    <n v="2399960"/>
    <n v="0.03"/>
    <n v="71998.8"/>
    <n v="2327961.2000000002"/>
    <n v="2449"/>
    <n v="962433"/>
    <n v="11"/>
    <n v="8"/>
    <x v="3"/>
    <s v="SI"/>
    <x v="0"/>
    <s v="Buena Venta"/>
  </r>
  <r>
    <n v="1637749"/>
    <x v="428"/>
    <s v="Quincy Jones"/>
    <s v="Shop 3/144 Waterloo Road,Greenacre"/>
    <s v="Sydney"/>
    <s v="NSW"/>
    <x v="1"/>
    <x v="7"/>
    <s v="Crítico"/>
    <s v="Fotocopiadora HFX LaserJet 3310"/>
    <x v="0"/>
    <s v="Caja pequeña"/>
    <x v="0"/>
    <d v="2016-08-24T00:00:00"/>
    <n v="37799"/>
    <n v="59999"/>
    <n v="22200"/>
    <n v="39"/>
    <n v="2339961"/>
    <n v="0.08"/>
    <n v="187196.88"/>
    <n v="2152764.12"/>
    <n v="2449"/>
    <n v="962433"/>
    <n v="24"/>
    <n v="8"/>
    <x v="3"/>
    <s v="SI"/>
    <x v="0"/>
    <s v="Buena Venta"/>
  </r>
  <r>
    <n v="1637749"/>
    <x v="428"/>
    <s v="Jasper Cacioppo"/>
    <s v="24 Addison Rd,Marrickville"/>
    <s v="Sydney"/>
    <s v="NSW"/>
    <x v="0"/>
    <x v="10"/>
    <s v="Crítico"/>
    <s v="Fotocopiadora HFX LaserJet 3310"/>
    <x v="1"/>
    <s v="Caja pequeña"/>
    <x v="0"/>
    <d v="2016-09-02T00:00:00"/>
    <n v="37799"/>
    <n v="59999"/>
    <n v="22200"/>
    <n v="15"/>
    <n v="899985"/>
    <n v="0.08"/>
    <n v="71998.8"/>
    <n v="827986.2"/>
    <n v="2449"/>
    <n v="962433"/>
    <n v="24"/>
    <n v="8"/>
    <x v="3"/>
    <s v="SI"/>
    <x v="1"/>
    <s v="Venta Mala"/>
  </r>
  <r>
    <n v="1637749"/>
    <x v="795"/>
    <s v="Don Weiss"/>
    <s v="79 Elliott St,Balmain"/>
    <s v="Sydney"/>
    <s v="NSW"/>
    <x v="3"/>
    <x v="6"/>
    <s v="Alto"/>
    <s v="Suite óptica inalámbrica UGen Ultra Professional"/>
    <x v="0"/>
    <s v="Bolsa de envoltura"/>
    <x v="0"/>
    <d v="2016-04-19T00:00:00"/>
    <n v="15650"/>
    <n v="30097"/>
    <n v="14447"/>
    <n v="16"/>
    <n v="481552"/>
    <n v="0.01"/>
    <n v="4815.5200000000004"/>
    <n v="476736.48"/>
    <n v="718"/>
    <n v="101270"/>
    <n v="18"/>
    <n v="4"/>
    <x v="3"/>
    <s v="SI"/>
    <x v="0"/>
    <s v="Buena Venta"/>
  </r>
  <r>
    <n v="1637749"/>
    <x v="807"/>
    <s v="Eva Jacobs"/>
    <s v="Westfield 1 Anderson St,Chatswood"/>
    <s v="Sydney"/>
    <s v="NSW"/>
    <x v="0"/>
    <x v="5"/>
    <s v="Crítico"/>
    <s v="Etiquetas Artisan 479"/>
    <x v="0"/>
    <s v="Caja pequeña"/>
    <x v="0"/>
    <d v="2016-05-23T00:00:00"/>
    <n v="159"/>
    <n v="261"/>
    <n v="102"/>
    <n v="6"/>
    <n v="1566"/>
    <n v="0.03"/>
    <n v="46.98"/>
    <n v="1519.02"/>
    <n v="50"/>
    <n v="3106"/>
    <n v="22"/>
    <n v="5"/>
    <x v="3"/>
    <s v="NO"/>
    <x v="1"/>
    <s v="Venta Mala"/>
  </r>
  <r>
    <n v="1638115"/>
    <x v="428"/>
    <s v="Jasper Cacioppo"/>
    <s v="24 Addison Rd,Marrickville"/>
    <s v="Sydney"/>
    <s v="NSW"/>
    <x v="3"/>
    <x v="10"/>
    <s v="No especificado"/>
    <s v="Hojas de notas de EcoTones"/>
    <x v="0"/>
    <s v="Bolsa de envoltura"/>
    <x v="0"/>
    <d v="2016-09-02T00:00:00"/>
    <n v="252"/>
    <n v="400"/>
    <n v="148"/>
    <n v="11"/>
    <n v="4400"/>
    <n v="7.0000000000000007E-2"/>
    <n v="308.00000000000006"/>
    <n v="4092"/>
    <n v="130"/>
    <n v="9633"/>
    <n v="24"/>
    <n v="8"/>
    <x v="3"/>
    <s v="NO"/>
    <x v="0"/>
    <s v="Venta Mala"/>
  </r>
  <r>
    <n v="1638115"/>
    <x v="324"/>
    <s v="John Lucas"/>
    <s v="188 Pitt Street,Sydney"/>
    <s v="Sydney"/>
    <s v="NSW"/>
    <x v="1"/>
    <x v="0"/>
    <s v="Crítico"/>
    <s v="Etiquetas Artisan 479"/>
    <x v="0"/>
    <s v="Caja pequeña"/>
    <x v="0"/>
    <d v="2016-05-22T00:00:00"/>
    <n v="159"/>
    <n v="261"/>
    <n v="102"/>
    <n v="8"/>
    <n v="2088"/>
    <n v="0.02"/>
    <n v="41.76"/>
    <n v="2046.24"/>
    <n v="50"/>
    <n v="2225"/>
    <n v="21"/>
    <n v="5"/>
    <x v="3"/>
    <s v="NO"/>
    <x v="0"/>
    <s v="Venta Mala"/>
  </r>
  <r>
    <n v="1638115"/>
    <x v="233"/>
    <s v="Thomas Thornton"/>
    <s v="222 Barkly St,St Kilda"/>
    <s v="Melbourne"/>
    <s v="VIC"/>
    <x v="1"/>
    <x v="8"/>
    <s v="Crítico"/>
    <s v="Etiquetas Artisan 474"/>
    <x v="0"/>
    <s v="Bolsa de envoltura"/>
    <x v="0"/>
    <d v="2016-04-24T00:00:00"/>
    <n v="184"/>
    <n v="288"/>
    <n v="104"/>
    <n v="36"/>
    <n v="10368"/>
    <n v="0"/>
    <n v="0"/>
    <n v="10368"/>
    <n v="99"/>
    <n v="8814"/>
    <n v="23"/>
    <n v="4"/>
    <x v="3"/>
    <s v="NO"/>
    <x v="1"/>
    <s v="Venta Mala"/>
  </r>
  <r>
    <n v="1638115"/>
    <x v="401"/>
    <s v="Christina Vanderzanden"/>
    <s v="188 Pitt Street,Sydney"/>
    <s v="Sydney"/>
    <s v="NSW"/>
    <x v="1"/>
    <x v="0"/>
    <s v="Crítico"/>
    <s v="Juego de lápices de dibujo Pizazz"/>
    <x v="0"/>
    <s v="Bolsa de envoltura"/>
    <x v="0"/>
    <d v="2016-09-20T00:00:00"/>
    <n v="153"/>
    <n v="278"/>
    <n v="125"/>
    <n v="11"/>
    <n v="3058"/>
    <n v="7.0000000000000007E-2"/>
    <n v="214.06000000000003"/>
    <n v="2843.94"/>
    <n v="134"/>
    <n v="6628"/>
    <n v="13"/>
    <n v="9"/>
    <x v="3"/>
    <s v="NO"/>
    <x v="1"/>
    <s v="Venta Mala"/>
  </r>
  <r>
    <n v="1638115"/>
    <x v="711"/>
    <s v="Lindsay Castell"/>
    <s v="Qantas Domestic Terminal,Mascot"/>
    <s v="Sydney"/>
    <s v="NSW"/>
    <x v="3"/>
    <x v="3"/>
    <s v="Medio"/>
    <s v="Etiquetas Artisan 474"/>
    <x v="0"/>
    <s v="Bolsa de envoltura"/>
    <x v="1"/>
    <d v="2016-07-01T00:00:00"/>
    <n v="184"/>
    <n v="288"/>
    <n v="104"/>
    <n v="27"/>
    <n v="7776"/>
    <n v="0.09"/>
    <n v="699.83999999999992"/>
    <n v="7076.16"/>
    <n v="99"/>
    <n v="8824"/>
    <n v="30"/>
    <n v="6"/>
    <x v="3"/>
    <s v="NO"/>
    <x v="0"/>
    <s v="Venta Mala"/>
  </r>
  <r>
    <n v="1638115"/>
    <x v="815"/>
    <s v="Cindy Chapman"/>
    <s v="53-55 Liverpool St,Sydney"/>
    <s v="Sydney"/>
    <s v="NSW"/>
    <x v="3"/>
    <x v="0"/>
    <s v="Medio"/>
    <s v="Clips de oro Smiths"/>
    <x v="0"/>
    <s v="Caja pequeña"/>
    <x v="0"/>
    <d v="2016-06-27T00:00:00"/>
    <n v="182"/>
    <n v="298"/>
    <n v="116"/>
    <n v="38"/>
    <n v="11324"/>
    <n v="0.03"/>
    <n v="339.71999999999997"/>
    <n v="10984.28"/>
    <n v="158"/>
    <n v="9644"/>
    <n v="25"/>
    <n v="6"/>
    <x v="3"/>
    <s v="NO"/>
    <x v="1"/>
    <s v="Venta Mala"/>
  </r>
  <r>
    <n v="1638115"/>
    <x v="830"/>
    <s v="Edward Becker"/>
    <s v="501 George St,Sydney"/>
    <s v="Sydney"/>
    <s v="NSW"/>
    <x v="3"/>
    <x v="7"/>
    <s v="Bajo"/>
    <s v="Libro de registro de mensajes de voz por cable"/>
    <x v="1"/>
    <s v="Caja pequeña"/>
    <x v="0"/>
    <d v="2015-08-27T00:00:00"/>
    <n v="290"/>
    <n v="476"/>
    <n v="186"/>
    <n v="29"/>
    <n v="13804"/>
    <n v="0.04"/>
    <n v="552.16"/>
    <n v="13251.84"/>
    <n v="88"/>
    <n v="111228"/>
    <n v="25"/>
    <n v="8"/>
    <x v="1"/>
    <s v="NO"/>
    <x v="0"/>
    <s v="Buena Venta"/>
  </r>
  <r>
    <n v="1638480"/>
    <x v="89"/>
    <s v="Christina Vanderzanden"/>
    <s v="188 Pitt Street,Sydney"/>
    <s v="Sydney"/>
    <s v="NSW"/>
    <x v="0"/>
    <x v="0"/>
    <s v="Crítico"/>
    <s v="Sobres de colores"/>
    <x v="1"/>
    <s v="Caja pequeña"/>
    <x v="0"/>
    <d v="2016-04-03T00:00:00"/>
    <n v="225"/>
    <n v="369"/>
    <n v="144"/>
    <n v="2"/>
    <n v="738"/>
    <n v="0.08"/>
    <n v="59.04"/>
    <n v="678.96"/>
    <n v="250"/>
    <n v="5049"/>
    <n v="3"/>
    <n v="4"/>
    <x v="3"/>
    <s v="NO"/>
    <x v="1"/>
    <s v="Venta Mala"/>
  </r>
  <r>
    <n v="1638845"/>
    <x v="831"/>
    <s v="Tracyy Zic"/>
    <s v="24 Addison Rd,Marrickville"/>
    <s v="Sydney"/>
    <s v="NSW"/>
    <x v="0"/>
    <x v="10"/>
    <s v="Bajo"/>
    <s v="Etiquetas Artisan 487"/>
    <x v="0"/>
    <s v="Bolsa de envoltura"/>
    <x v="1"/>
    <d v="2016-10-04T00:00:00"/>
    <n v="229"/>
    <n v="369"/>
    <n v="140"/>
    <n v="48"/>
    <n v="17712"/>
    <n v="0.05"/>
    <n v="885.6"/>
    <n v="16826.400000000001"/>
    <n v="50"/>
    <n v="6463"/>
    <n v="1"/>
    <n v="10"/>
    <x v="3"/>
    <s v="NO"/>
    <x v="0"/>
    <s v="Venta Mala"/>
  </r>
  <r>
    <n v="1639576"/>
    <x v="616"/>
    <s v="Alejandro Ballentine"/>
    <s v="412 Brunswick St,Fitzroy"/>
    <s v="Melbourne"/>
    <s v="VIC"/>
    <x v="1"/>
    <x v="2"/>
    <s v="Medio"/>
    <s v="Sobres multimedia"/>
    <x v="0"/>
    <s v="Caja pequeña"/>
    <x v="0"/>
    <d v="2016-02-13T00:00:00"/>
    <n v="9939"/>
    <n v="16293"/>
    <n v="6354"/>
    <n v="16"/>
    <n v="260688"/>
    <n v="0.04"/>
    <n v="10427.52"/>
    <n v="250260.48000000001"/>
    <n v="1999"/>
    <n v="440050"/>
    <n v="12"/>
    <n v="2"/>
    <x v="3"/>
    <s v="SI"/>
    <x v="1"/>
    <s v="Venta Mala"/>
  </r>
  <r>
    <n v="1639576"/>
    <x v="683"/>
    <s v="Sung Shariari"/>
    <s v="6/15 Cross Street,Double Bay"/>
    <s v="Sydney"/>
    <s v="NSW"/>
    <x v="1"/>
    <x v="9"/>
    <s v="No especificado"/>
    <s v="TipoDerecha Sobres Pelables y Transparentes de Apertura Superior, Gris"/>
    <x v="0"/>
    <s v="Paquete pequeño"/>
    <x v="0"/>
    <d v="2016-03-30T00:00:00"/>
    <n v="2156"/>
    <n v="3594"/>
    <n v="1438"/>
    <n v="2"/>
    <n v="7188"/>
    <n v="0.01"/>
    <n v="71.88"/>
    <n v="7116.12"/>
    <n v="666"/>
    <n v="134005"/>
    <n v="29"/>
    <n v="3"/>
    <x v="3"/>
    <s v="NO"/>
    <x v="1"/>
    <s v="Venta Mala"/>
  </r>
  <r>
    <n v="1639576"/>
    <x v="439"/>
    <s v="Chad McGuire"/>
    <s v="3 Orwell St,Potts Point"/>
    <s v="Sydney"/>
    <s v="NSW"/>
    <x v="1"/>
    <x v="9"/>
    <s v="Crítico"/>
    <s v="Conjunto óptico ultra inalámbrico UGen"/>
    <x v="0"/>
    <s v="Caja pequeña"/>
    <x v="1"/>
    <d v="2015-05-02T00:00:00"/>
    <n v="5452"/>
    <n v="10097"/>
    <n v="4645"/>
    <n v="8"/>
    <n v="80776"/>
    <n v="0.08"/>
    <n v="6462.08"/>
    <n v="74313.919999999998"/>
    <n v="718"/>
    <n v="240455"/>
    <n v="3"/>
    <n v="5"/>
    <x v="1"/>
    <s v="NO"/>
    <x v="1"/>
    <s v="Venta Mala"/>
  </r>
  <r>
    <n v="1639576"/>
    <x v="154"/>
    <s v="Robert Gastini"/>
    <s v="163 Concord Road,North Strathfield"/>
    <s v="Sydney"/>
    <s v="NSW"/>
    <x v="2"/>
    <x v="13"/>
    <s v="Alto"/>
    <s v="TypeRight Sobres Pelables y Transparentes de Apertura Superior, Blanco Liso"/>
    <x v="0"/>
    <s v="Caja pequeña"/>
    <x v="0"/>
    <d v="2015-07-19T00:00:00"/>
    <n v="1685"/>
    <n v="2718"/>
    <n v="1033"/>
    <n v="4"/>
    <n v="10872"/>
    <n v="0.04"/>
    <n v="434.88"/>
    <n v="10437.120000000001"/>
    <n v="823"/>
    <n v="134005"/>
    <n v="14"/>
    <n v="7"/>
    <x v="1"/>
    <s v="NO"/>
    <x v="1"/>
    <s v="Venta Mala"/>
  </r>
  <r>
    <n v="1639576"/>
    <x v="428"/>
    <s v="Kelly Williams"/>
    <s v="499-501 Lygon Street,Carlton North"/>
    <s v="Melbourne"/>
    <s v="VIC"/>
    <x v="0"/>
    <x v="8"/>
    <s v="No especificado"/>
    <s v="TypeRight Sobres Pelables y Transparentes de Apertura Superior, Blanco Liso"/>
    <x v="0"/>
    <s v="Caja pequeña"/>
    <x v="0"/>
    <d v="2016-08-25T00:00:00"/>
    <n v="1685"/>
    <n v="2718"/>
    <n v="1033"/>
    <n v="18"/>
    <n v="48924"/>
    <n v="0.01"/>
    <n v="489.24"/>
    <n v="48434.76"/>
    <n v="823"/>
    <n v="134005"/>
    <n v="24"/>
    <n v="8"/>
    <x v="3"/>
    <s v="NO"/>
    <x v="0"/>
    <s v="Buena Venta"/>
  </r>
  <r>
    <n v="1639941"/>
    <x v="806"/>
    <s v="Clay Ludtke"/>
    <s v="Macquarie Centre Cnr Herring Road &amp; Waterloo Road,Macquarie Park"/>
    <s v="Sydney"/>
    <s v="NSW"/>
    <x v="1"/>
    <x v="5"/>
    <s v="Crítico"/>
    <s v="Cubos de Memo Alto"/>
    <x v="0"/>
    <s v="Bolsa de envoltura"/>
    <x v="0"/>
    <d v="2016-09-02T00:00:00"/>
    <n v="332"/>
    <n v="518"/>
    <n v="186"/>
    <n v="11"/>
    <n v="5698"/>
    <n v="7.0000000000000007E-2"/>
    <n v="398.86"/>
    <n v="5299.14"/>
    <n v="204"/>
    <n v="15785"/>
    <n v="31"/>
    <n v="8"/>
    <x v="3"/>
    <s v="NO"/>
    <x v="0"/>
    <s v="Venta Mala"/>
  </r>
  <r>
    <n v="1639941"/>
    <x v="818"/>
    <s v="Bett Farres"/>
    <s v="Westfield Sydney,Miranda"/>
    <s v="Sydney"/>
    <s v="NSW"/>
    <x v="2"/>
    <x v="1"/>
    <s v="Bajo"/>
    <s v="Archivo Smiths Caddy"/>
    <x v="0"/>
    <s v="Paquete pequeño"/>
    <x v="0"/>
    <d v="2016-11-12T00:00:00"/>
    <n v="403"/>
    <n v="938"/>
    <n v="535"/>
    <n v="22"/>
    <n v="20636"/>
    <n v="0.01"/>
    <n v="206.36"/>
    <n v="20429.64"/>
    <n v="728"/>
    <n v="29098"/>
    <n v="10"/>
    <n v="11"/>
    <x v="3"/>
    <s v="NO"/>
    <x v="0"/>
    <s v="Venta Mala"/>
  </r>
  <r>
    <n v="1640306"/>
    <x v="798"/>
    <s v="Darrin Martin"/>
    <s v="221 Barkly St,St Kilda"/>
    <s v="Melbourne"/>
    <s v="VIC"/>
    <x v="1"/>
    <x v="8"/>
    <s v="Bajo"/>
    <s v="Teclado de acceso TechSavi"/>
    <x v="0"/>
    <s v="Bolsa de envoltura"/>
    <x v="0"/>
    <d v="2016-09-06T00:00:00"/>
    <n v="1007"/>
    <n v="1598"/>
    <n v="591"/>
    <n v="41"/>
    <n v="65518"/>
    <n v="0.03"/>
    <n v="1965.54"/>
    <n v="63552.46"/>
    <n v="400"/>
    <n v="44505"/>
    <n v="4"/>
    <n v="9"/>
    <x v="3"/>
    <s v="NO"/>
    <x v="0"/>
    <s v="Venta Mala"/>
  </r>
  <r>
    <n v="1640306"/>
    <x v="707"/>
    <s v="Greg Hansen"/>
    <s v="221 Barkly St,St Kilda"/>
    <s v="Melbourne"/>
    <s v="VIC"/>
    <x v="0"/>
    <x v="8"/>
    <s v="Bajo"/>
    <s v="Teclado de acceso TechSavi"/>
    <x v="0"/>
    <s v="Bolsa de envoltura"/>
    <x v="0"/>
    <d v="2016-05-04T00:00:00"/>
    <n v="1007"/>
    <n v="1598"/>
    <n v="591"/>
    <n v="37"/>
    <n v="59126"/>
    <n v="0.04"/>
    <n v="2365.04"/>
    <n v="56760.959999999999"/>
    <n v="400"/>
    <n v="48523"/>
    <n v="2"/>
    <n v="5"/>
    <x v="3"/>
    <s v="NO"/>
    <x v="0"/>
    <s v="Venta Mala"/>
  </r>
  <r>
    <n v="1640306"/>
    <x v="806"/>
    <s v="Clay Ludtke"/>
    <s v="7 Khartoum Rd,Macquarie Park"/>
    <s v="Sydney"/>
    <s v="NSW"/>
    <x v="3"/>
    <x v="11"/>
    <s v="Alto"/>
    <s v="Cubos de Memo Alto"/>
    <x v="0"/>
    <s v="Paquete pequeño"/>
    <x v="0"/>
    <d v="2016-09-02T00:00:00"/>
    <n v="332"/>
    <n v="518"/>
    <n v="186"/>
    <n v="19"/>
    <n v="9842"/>
    <n v="0.08"/>
    <n v="787.36"/>
    <n v="9054.64"/>
    <n v="204"/>
    <n v="15785"/>
    <n v="31"/>
    <n v="8"/>
    <x v="3"/>
    <s v="NO"/>
    <x v="0"/>
    <s v="Venta Mala"/>
  </r>
  <r>
    <n v="1640306"/>
    <x v="401"/>
    <s v="Christina Vanderzanden"/>
    <s v="188 Pitt Street,Sydney"/>
    <s v="Sydney"/>
    <s v="NSW"/>
    <x v="1"/>
    <x v="0"/>
    <s v="No especificado"/>
    <s v="Teclado de acceso TechSavi"/>
    <x v="0"/>
    <s v="Bolsa de envoltura"/>
    <x v="0"/>
    <d v="2016-09-20T00:00:00"/>
    <n v="1007"/>
    <n v="1598"/>
    <n v="591"/>
    <n v="23"/>
    <n v="36754"/>
    <n v="0.05"/>
    <n v="1837.7"/>
    <n v="34916.300000000003"/>
    <n v="400"/>
    <n v="44505"/>
    <n v="13"/>
    <n v="9"/>
    <x v="3"/>
    <s v="NO"/>
    <x v="0"/>
    <s v="Venta Mala"/>
  </r>
  <r>
    <n v="1640306"/>
    <x v="832"/>
    <s v="Laura Armstrong"/>
    <s v="240-242 Johnston Street,Fitzroy"/>
    <s v="Melbourne"/>
    <s v="VIC"/>
    <x v="2"/>
    <x v="2"/>
    <s v="Alto"/>
    <s v="Encuadernadores de polietileno de anillo redondo artesanal"/>
    <x v="0"/>
    <s v="Caja pequeña"/>
    <x v="0"/>
    <d v="2016-10-02T00:00:00"/>
    <n v="182"/>
    <n v="284"/>
    <n v="102"/>
    <n v="42"/>
    <n v="11928"/>
    <n v="0"/>
    <n v="0"/>
    <n v="11928"/>
    <n v="544"/>
    <n v="5727"/>
    <n v="30"/>
    <n v="9"/>
    <x v="3"/>
    <s v="NO"/>
    <x v="0"/>
    <s v="Venta Mala"/>
  </r>
  <r>
    <n v="1640306"/>
    <x v="448"/>
    <s v="Cynthia Voltz"/>
    <s v="Westfield Miranda, 600 Kingsway,Miranda"/>
    <s v="Sydney"/>
    <s v="NSW"/>
    <x v="1"/>
    <x v="11"/>
    <s v="No especificado"/>
    <s v="Teclado de acceso TechSavi"/>
    <x v="0"/>
    <s v="Bolsa de envoltura"/>
    <x v="0"/>
    <d v="2016-09-05T00:00:00"/>
    <n v="1007"/>
    <n v="1598"/>
    <n v="591"/>
    <n v="30"/>
    <n v="47940"/>
    <n v="0.01"/>
    <n v="479.40000000000003"/>
    <n v="47460.6"/>
    <n v="400"/>
    <n v="44505"/>
    <n v="3"/>
    <n v="9"/>
    <x v="3"/>
    <s v="NO"/>
    <x v="0"/>
    <s v="Venta Mala"/>
  </r>
  <r>
    <n v="1640671"/>
    <x v="643"/>
    <s v="Matthew Clasen"/>
    <s v="Macquarie Centre Cnr Herring Road &amp; Waterloo Road,Macquarie Park"/>
    <s v="Sydney"/>
    <s v="NSW"/>
    <x v="1"/>
    <x v="5"/>
    <s v="Bajo"/>
    <s v="Juego fluorescente artesanal de seis colores estilo bolígrafo de alto litro"/>
    <x v="0"/>
    <s v="Paquete pequeño"/>
    <x v="0"/>
    <d v="2016-09-20T00:00:00"/>
    <n v="216"/>
    <n v="385"/>
    <n v="169"/>
    <n v="49"/>
    <n v="18865"/>
    <n v="0.01"/>
    <n v="188.65"/>
    <n v="18676.349999999999"/>
    <n v="70"/>
    <n v="15785"/>
    <n v="20"/>
    <n v="9"/>
    <x v="3"/>
    <s v="NO"/>
    <x v="1"/>
    <s v="Venta Mala"/>
  </r>
  <r>
    <n v="1640671"/>
    <x v="790"/>
    <s v="Chuck Clark"/>
    <s v="53-55 Liverpool St,Sydney"/>
    <s v="Sydney"/>
    <s v="NSW"/>
    <x v="1"/>
    <x v="0"/>
    <s v="Crítico"/>
    <s v="Etiquetas Artisan 481"/>
    <x v="0"/>
    <s v="Caja pequeña"/>
    <x v="0"/>
    <d v="2016-06-12T00:00:00"/>
    <n v="194"/>
    <n v="308"/>
    <n v="114"/>
    <n v="8"/>
    <n v="2464"/>
    <n v="0.02"/>
    <n v="49.28"/>
    <n v="2414.7199999999998"/>
    <n v="99"/>
    <n v="2445"/>
    <n v="11"/>
    <n v="6"/>
    <x v="3"/>
    <s v="NO"/>
    <x v="1"/>
    <s v="Venta Mala"/>
  </r>
  <r>
    <n v="1641037"/>
    <x v="150"/>
    <s v="Brian Thompson"/>
    <s v="154 Castlereagh St,Sydney"/>
    <s v="Sydney"/>
    <s v="NSW"/>
    <x v="3"/>
    <x v="7"/>
    <s v="Medio"/>
    <s v="TechSavi Dúo Inalámbrico Elite"/>
    <x v="0"/>
    <s v="Bolsa de envoltura"/>
    <x v="0"/>
    <d v="2015-02-26T00:00:00"/>
    <n v="6059"/>
    <n v="10098"/>
    <n v="4039"/>
    <n v="43"/>
    <n v="434214"/>
    <n v="0.06"/>
    <n v="26052.84"/>
    <n v="408161.16"/>
    <n v="718"/>
    <n v="138058"/>
    <n v="23"/>
    <n v="2"/>
    <x v="1"/>
    <s v="SI"/>
    <x v="0"/>
    <s v="Buena Venta"/>
  </r>
  <r>
    <n v="1641037"/>
    <x v="76"/>
    <s v="Darrin Van Huff"/>
    <s v="61 York St,Sydney"/>
    <s v="Sydney"/>
    <s v="NSW"/>
    <x v="0"/>
    <x v="9"/>
    <s v="Bajo"/>
    <s v="Serie 300 sin volteo"/>
    <x v="0"/>
    <s v="Bolsa de envoltura"/>
    <x v="0"/>
    <d v="2016-09-08T00:00:00"/>
    <n v="6240"/>
    <n v="15599"/>
    <n v="9359"/>
    <n v="40"/>
    <n v="623960"/>
    <n v="0.04"/>
    <n v="24958.400000000001"/>
    <n v="599001.59999999998"/>
    <n v="808"/>
    <n v="337122"/>
    <n v="6"/>
    <n v="9"/>
    <x v="3"/>
    <s v="SI"/>
    <x v="0"/>
    <s v="Buena Venta"/>
  </r>
  <r>
    <n v="1641402"/>
    <x v="713"/>
    <s v="Lena Creighton"/>
    <s v="127 Liverpool St,Sydney"/>
    <s v="Sydney"/>
    <s v="NSW"/>
    <x v="1"/>
    <x v="7"/>
    <s v="Alto"/>
    <s v="Etiquetas Artisan 478"/>
    <x v="0"/>
    <s v="Bolsa de envoltura"/>
    <x v="0"/>
    <d v="2016-01-11T00:00:00"/>
    <n v="314"/>
    <n v="491"/>
    <n v="177"/>
    <n v="48"/>
    <n v="23568"/>
    <n v="0.06"/>
    <n v="1414.08"/>
    <n v="22153.919999999998"/>
    <n v="50"/>
    <n v="5027"/>
    <n v="9"/>
    <n v="1"/>
    <x v="3"/>
    <s v="NO"/>
    <x v="0"/>
    <s v="Venta Mala"/>
  </r>
  <r>
    <n v="1641402"/>
    <x v="605"/>
    <s v="Berenike Kampe"/>
    <s v="180 High Street,Windsor"/>
    <s v="Melbourne"/>
    <s v="VIC"/>
    <x v="1"/>
    <x v="2"/>
    <s v="Bajo"/>
    <s v="Juego de lápices de color PastelOcean"/>
    <x v="0"/>
    <s v="Bolsa de envoltura"/>
    <x v="0"/>
    <d v="2016-04-11T00:00:00"/>
    <n v="1111"/>
    <n v="1984"/>
    <n v="873"/>
    <n v="38"/>
    <n v="75392"/>
    <n v="0.06"/>
    <n v="4523.5199999999995"/>
    <n v="70868.479999999996"/>
    <n v="410"/>
    <n v="3398"/>
    <n v="11"/>
    <n v="4"/>
    <x v="3"/>
    <s v="NO"/>
    <x v="0"/>
    <s v="Venta Mala"/>
  </r>
  <r>
    <n v="1641402"/>
    <x v="40"/>
    <s v="Sue Ann Reed"/>
    <s v="501 George St,Sydney"/>
    <s v="Sydney"/>
    <s v="NSW"/>
    <x v="0"/>
    <x v="7"/>
    <s v="No especificado"/>
    <s v="Palitos de tiza sin polvo Pizazz"/>
    <x v="0"/>
    <s v="Caja pequeña"/>
    <x v="1"/>
    <d v="2016-01-19T00:00:00"/>
    <n v="109"/>
    <n v="168"/>
    <n v="59"/>
    <n v="36"/>
    <n v="6048"/>
    <n v="0.01"/>
    <n v="60.480000000000004"/>
    <n v="5987.52"/>
    <n v="100"/>
    <n v="1449"/>
    <n v="19"/>
    <n v="1"/>
    <x v="3"/>
    <s v="NO"/>
    <x v="1"/>
    <s v="Venta Mala"/>
  </r>
  <r>
    <n v="1641402"/>
    <x v="711"/>
    <s v="Matthew Clasen"/>
    <s v="Macquarie Centre Cnr Herring Road &amp; Waterloo Road,Macquarie Park"/>
    <s v="Sydney"/>
    <s v="NSW"/>
    <x v="3"/>
    <x v="5"/>
    <s v="Alto"/>
    <s v="Teclado Beekin de 105 teclas negro"/>
    <x v="0"/>
    <s v="Bolsa de envoltura"/>
    <x v="0"/>
    <d v="2016-07-02T00:00:00"/>
    <n v="639"/>
    <n v="1998"/>
    <n v="1359"/>
    <n v="10"/>
    <n v="19980"/>
    <n v="0.08"/>
    <n v="1598.4"/>
    <n v="18381.599999999999"/>
    <n v="400"/>
    <n v="52159"/>
    <n v="30"/>
    <n v="6"/>
    <x v="3"/>
    <s v="NO"/>
    <x v="1"/>
    <s v="Venta Mala"/>
  </r>
  <r>
    <n v="1641402"/>
    <x v="446"/>
    <s v="Dan Campbell"/>
    <s v="1/173-179 Bronte Rd,Waverley"/>
    <s v="Sydney"/>
    <s v="NSW"/>
    <x v="0"/>
    <x v="9"/>
    <s v="No especificado"/>
    <s v="Juego de lápices de dibujo Pizazz"/>
    <x v="0"/>
    <s v="Caja pequeña"/>
    <x v="0"/>
    <d v="2015-08-26T00:00:00"/>
    <n v="153"/>
    <n v="278"/>
    <n v="125"/>
    <n v="25"/>
    <n v="6950"/>
    <n v="0.03"/>
    <n v="208.5"/>
    <n v="6741.5"/>
    <n v="134"/>
    <n v="11898"/>
    <n v="24"/>
    <n v="8"/>
    <x v="1"/>
    <s v="NO"/>
    <x v="0"/>
    <s v="Venta Mala"/>
  </r>
  <r>
    <n v="1641402"/>
    <x v="726"/>
    <s v="Amuman Howes"/>
    <s v="180 High Street,Windsor"/>
    <s v="Melbourne"/>
    <s v="VIC"/>
    <x v="0"/>
    <x v="2"/>
    <s v="Bajo"/>
    <s v="Carpetas Angle-D con anillos de bloqueo, portaetiquetas"/>
    <x v="1"/>
    <s v="Caja pequeña"/>
    <x v="0"/>
    <d v="2016-10-26T00:00:00"/>
    <n v="453"/>
    <n v="730"/>
    <n v="277"/>
    <n v="38"/>
    <n v="27740"/>
    <n v="0.02"/>
    <n v="554.80000000000007"/>
    <n v="27185.200000000001"/>
    <n v="772"/>
    <n v="17593"/>
    <n v="24"/>
    <n v="10"/>
    <x v="3"/>
    <s v="NO"/>
    <x v="0"/>
    <s v="Venta Mala"/>
  </r>
  <r>
    <n v="1642132"/>
    <x v="507"/>
    <s v="Christopher Martinez"/>
    <s v="178 Pitt Street,Sydney"/>
    <s v="Sydney"/>
    <s v="NSW"/>
    <x v="3"/>
    <x v="0"/>
    <s v="No especificado"/>
    <s v="Archivo Smiths Caddy"/>
    <x v="0"/>
    <s v="Bolsa de envoltura"/>
    <x v="0"/>
    <d v="2016-09-28T00:00:00"/>
    <n v="403"/>
    <n v="938"/>
    <n v="535"/>
    <n v="23"/>
    <n v="21574"/>
    <n v="0.06"/>
    <n v="1294.44"/>
    <n v="20279.560000000001"/>
    <n v="728"/>
    <n v="39993"/>
    <n v="26"/>
    <n v="9"/>
    <x v="3"/>
    <s v="NO"/>
    <x v="0"/>
    <s v="Venta Mala"/>
  </r>
  <r>
    <n v="1642132"/>
    <x v="833"/>
    <s v="Patrick OBrill"/>
    <s v="53 Riley Street,Woolloomooloo"/>
    <s v="Sydney"/>
    <s v="NSW"/>
    <x v="0"/>
    <x v="0"/>
    <s v="Alto"/>
    <s v="Teclado programable Adesso de 142 teclas"/>
    <x v="0"/>
    <s v="Bolsa de envoltura"/>
    <x v="0"/>
    <d v="2016-12-18T00:00:00"/>
    <n v="3202"/>
    <n v="15248"/>
    <n v="12046"/>
    <n v="39"/>
    <n v="594672"/>
    <n v="0.04"/>
    <n v="23786.880000000001"/>
    <n v="570885.12"/>
    <n v="400"/>
    <n v="371356"/>
    <n v="16"/>
    <n v="12"/>
    <x v="3"/>
    <s v="SI"/>
    <x v="0"/>
    <s v="Buena Venta"/>
  </r>
  <r>
    <n v="1642132"/>
    <x v="401"/>
    <s v="Christina Vanderzanden"/>
    <s v="188 Pitt Street,Sydney"/>
    <s v="Sydney"/>
    <s v="NSW"/>
    <x v="1"/>
    <x v="0"/>
    <s v="Crítico"/>
    <s v="Archivo Smiths Caddy"/>
    <x v="0"/>
    <s v="Caja pequeña"/>
    <x v="0"/>
    <d v="2016-09-20T00:00:00"/>
    <n v="403"/>
    <n v="938"/>
    <n v="535"/>
    <n v="24"/>
    <n v="22512"/>
    <n v="0.02"/>
    <n v="450.24"/>
    <n v="22061.759999999998"/>
    <n v="728"/>
    <n v="39993"/>
    <n v="13"/>
    <n v="9"/>
    <x v="3"/>
    <s v="NO"/>
    <x v="0"/>
    <s v="Venta Mala"/>
  </r>
  <r>
    <n v="1642132"/>
    <x v="401"/>
    <s v="Christina Vanderzanden"/>
    <s v="188 Pitt Street,Sydney"/>
    <s v="Sydney"/>
    <s v="NSW"/>
    <x v="3"/>
    <x v="0"/>
    <s v="Medio"/>
    <s v="Archivo Smiths Caddy"/>
    <x v="0"/>
    <s v="Caja pequeña"/>
    <x v="0"/>
    <d v="2016-09-20T00:00:00"/>
    <n v="403"/>
    <n v="938"/>
    <n v="535"/>
    <n v="48"/>
    <n v="45024"/>
    <n v="0.04"/>
    <n v="1800.96"/>
    <n v="43223.040000000001"/>
    <n v="728"/>
    <n v="39993"/>
    <n v="13"/>
    <n v="9"/>
    <x v="3"/>
    <s v="NO"/>
    <x v="0"/>
    <s v="Venta Mala"/>
  </r>
  <r>
    <n v="1642132"/>
    <x v="834"/>
    <s v="Christina Vanderzanden"/>
    <s v="188 Pitt Street,Sydney"/>
    <s v="Sydney"/>
    <s v="NSW"/>
    <x v="1"/>
    <x v="0"/>
    <s v="Crítico"/>
    <s v="Lámpara de trabajo polarizada 3Max con brazo de sujeción, gris claro"/>
    <x v="0"/>
    <s v="Caja pequeña"/>
    <x v="0"/>
    <d v="2016-03-03T00:00:00"/>
    <n v="5616"/>
    <n v="13698"/>
    <n v="8082"/>
    <n v="32"/>
    <n v="438336"/>
    <n v="0.09"/>
    <n v="39450.239999999998"/>
    <n v="398885.76"/>
    <n v="2449"/>
    <n v="337324"/>
    <n v="3"/>
    <n v="3"/>
    <x v="3"/>
    <s v="SI"/>
    <x v="0"/>
    <s v="Buena Venta"/>
  </r>
  <r>
    <n v="1642132"/>
    <x v="725"/>
    <s v="Tona Prown"/>
    <s v="105 Pitt St,Sydney"/>
    <s v="Sydney"/>
    <s v="NSW"/>
    <x v="3"/>
    <x v="13"/>
    <s v="Medio"/>
    <s v="Fotocopiadora HFX LaserJet 3310"/>
    <x v="0"/>
    <s v="Bolsa de envoltura"/>
    <x v="0"/>
    <d v="2016-10-19T00:00:00"/>
    <n v="37799"/>
    <n v="59999"/>
    <n v="22200"/>
    <n v="43"/>
    <n v="2579957"/>
    <n v="0.03"/>
    <n v="77398.709999999992"/>
    <n v="2502558.29"/>
    <n v="2449"/>
    <n v="429935"/>
    <n v="15"/>
    <n v="10"/>
    <x v="3"/>
    <s v="SI"/>
    <x v="1"/>
    <s v="Venta Mala"/>
  </r>
  <r>
    <n v="1642132"/>
    <x v="616"/>
    <s v="Alejandro Ballentine"/>
    <s v="412 Brunswick St,Fitzroy"/>
    <s v="Melbourne"/>
    <s v="VIC"/>
    <x v="1"/>
    <x v="2"/>
    <s v="Medio"/>
    <s v="Clips de carpeta de metal Smiths"/>
    <x v="0"/>
    <s v="Bolsa de envoltura"/>
    <x v="0"/>
    <d v="2016-02-13T00:00:00"/>
    <n v="160"/>
    <n v="262"/>
    <n v="102"/>
    <n v="21"/>
    <n v="5502"/>
    <n v="0.06"/>
    <n v="330.12"/>
    <n v="5171.88"/>
    <n v="80"/>
    <n v="5235"/>
    <n v="12"/>
    <n v="2"/>
    <x v="3"/>
    <s v="NO"/>
    <x v="0"/>
    <s v="Venta Mala"/>
  </r>
  <r>
    <n v="1642132"/>
    <x v="227"/>
    <s v="Lycoris Saunders"/>
    <s v="501 George St,Sydney"/>
    <s v="Sydney"/>
    <s v="NSW"/>
    <x v="3"/>
    <x v="7"/>
    <s v="Alto"/>
    <s v="Chinchetas Smiths"/>
    <x v="0"/>
    <s v="Bolsa de envoltura"/>
    <x v="0"/>
    <d v="2015-07-31T00:00:00"/>
    <n v="94"/>
    <n v="188"/>
    <n v="94"/>
    <n v="16"/>
    <n v="3008"/>
    <n v="0.02"/>
    <n v="60.160000000000004"/>
    <n v="2947.84"/>
    <n v="79"/>
    <n v="11059"/>
    <n v="30"/>
    <n v="7"/>
    <x v="1"/>
    <s v="NO"/>
    <x v="1"/>
    <s v="Venta Mala"/>
  </r>
  <r>
    <n v="1642132"/>
    <x v="835"/>
    <s v="Ryan Crowe"/>
    <s v="523 King St,Newtown"/>
    <s v="Sydney"/>
    <s v="NSW"/>
    <x v="1"/>
    <x v="6"/>
    <s v="Bajo"/>
    <s v="Steady 52201 APSCO Sacapuntas Eléctrico"/>
    <x v="0"/>
    <s v="Caja pequeña"/>
    <x v="1"/>
    <d v="2016-11-15T00:00:00"/>
    <n v="1680"/>
    <n v="4097"/>
    <n v="2417"/>
    <n v="32"/>
    <n v="131104"/>
    <n v="0.01"/>
    <n v="1311.04"/>
    <n v="129792.96000000001"/>
    <n v="899"/>
    <n v="139985"/>
    <n v="13"/>
    <n v="11"/>
    <x v="3"/>
    <s v="SI"/>
    <x v="1"/>
    <s v="Venta Mala"/>
  </r>
  <r>
    <n v="1642132"/>
    <x v="736"/>
    <s v="Bill Shonely"/>
    <s v="81 MacLeay St,Potts Point"/>
    <s v="Sydney"/>
    <s v="NSW"/>
    <x v="1"/>
    <x v="7"/>
    <s v="Bajo"/>
    <s v="Carpetas de 3 anillos de uso general de Smiths"/>
    <x v="0"/>
    <s v="Bolsa de envoltura"/>
    <x v="0"/>
    <d v="2016-11-12T00:00:00"/>
    <n v="118"/>
    <n v="188"/>
    <n v="70"/>
    <n v="31"/>
    <n v="5828"/>
    <n v="0.02"/>
    <n v="116.56"/>
    <n v="5711.44"/>
    <n v="149"/>
    <n v="2904"/>
    <n v="3"/>
    <n v="11"/>
    <x v="3"/>
    <s v="NO"/>
    <x v="0"/>
    <s v="Venta Mala"/>
  </r>
  <r>
    <n v="1643593"/>
    <x v="156"/>
    <s v="Linda Southworth"/>
    <s v="359 Crown Street,Surry Hills"/>
    <s v="Sydney"/>
    <s v="NSW"/>
    <x v="3"/>
    <x v="3"/>
    <s v="Bajo"/>
    <s v="Alto Perma 3000 Cajones de almacenamiento apilables"/>
    <x v="0"/>
    <s v="Caja pequeña"/>
    <x v="0"/>
    <d v="2014-12-11T00:00:00"/>
    <n v="892"/>
    <n v="2974"/>
    <n v="2082"/>
    <n v="37"/>
    <n v="110038"/>
    <n v="0.04"/>
    <n v="4401.5200000000004"/>
    <n v="105636.48"/>
    <n v="664"/>
    <n v="85524"/>
    <n v="9"/>
    <n v="12"/>
    <x v="0"/>
    <s v="SI"/>
    <x v="0"/>
    <s v="Buena Venta"/>
  </r>
  <r>
    <n v="1643959"/>
    <x v="293"/>
    <s v="Brian Dahlen"/>
    <s v="1-2/299 Sussex St,Sydney"/>
    <s v="Sydney"/>
    <s v="NSW"/>
    <x v="1"/>
    <x v="6"/>
    <s v="No especificado"/>
    <s v="Tijeras de acero inoxidable preferidas de Apex"/>
    <x v="1"/>
    <s v="Paquete pequeño"/>
    <x v="0"/>
    <d v="2015-06-30T00:00:00"/>
    <n v="250"/>
    <n v="568"/>
    <n v="318"/>
    <n v="8"/>
    <n v="4544"/>
    <n v="0.01"/>
    <n v="45.44"/>
    <n v="4498.5600000000004"/>
    <n v="360"/>
    <n v="13193"/>
    <n v="28"/>
    <n v="6"/>
    <x v="1"/>
    <s v="NO"/>
    <x v="0"/>
    <s v="Venta Mala"/>
  </r>
  <r>
    <n v="1643959"/>
    <x v="677"/>
    <s v="Giulietta Baptist"/>
    <s v="Hoyts Entertainment Quarter 122 Lang Road,Moore Park"/>
    <s v="Sydney"/>
    <s v="NSW"/>
    <x v="1"/>
    <x v="0"/>
    <s v="Medio"/>
    <s v="Teclado Beekin de 105 teclas negro"/>
    <x v="0"/>
    <s v="Bolsa de envoltura"/>
    <x v="0"/>
    <d v="2016-09-19T00:00:00"/>
    <n v="639"/>
    <n v="1998"/>
    <n v="1359"/>
    <n v="48"/>
    <n v="95904"/>
    <n v="0.03"/>
    <n v="2877.12"/>
    <n v="93026.880000000005"/>
    <n v="400"/>
    <n v="85675"/>
    <n v="17"/>
    <n v="9"/>
    <x v="3"/>
    <s v="NO"/>
    <x v="0"/>
    <s v="Buena Venta"/>
  </r>
  <r>
    <n v="1643959"/>
    <x v="446"/>
    <s v="Eleni McCrary"/>
    <s v="79 Elliott St,Balmain"/>
    <s v="Sydney"/>
    <s v="NSW"/>
    <x v="2"/>
    <x v="6"/>
    <s v="Alto"/>
    <s v="Aglutinante EZD artesanal de alta resistencia de alto litro con anillos de bloqueo"/>
    <x v="0"/>
    <s v="Caja pequeña"/>
    <x v="0"/>
    <d v="2015-08-28T00:00:00"/>
    <n v="352"/>
    <n v="558"/>
    <n v="206"/>
    <n v="46"/>
    <n v="25668"/>
    <n v="0.04"/>
    <n v="1026.72"/>
    <n v="24641.279999999999"/>
    <n v="299"/>
    <n v="6044"/>
    <n v="24"/>
    <n v="8"/>
    <x v="1"/>
    <s v="NO"/>
    <x v="0"/>
    <s v="Venta Mala"/>
  </r>
  <r>
    <n v="1644324"/>
    <x v="254"/>
    <s v="Dan Campbell"/>
    <s v="1/173-179 Bronte Rd,Waverley"/>
    <s v="Sydney"/>
    <s v="NSW"/>
    <x v="1"/>
    <x v="9"/>
    <s v="Alto"/>
    <s v="Teclado TechSavi Internet Navigator"/>
    <x v="0"/>
    <s v="Caja pequeña"/>
    <x v="0"/>
    <d v="2015-09-27T00:00:00"/>
    <n v="651"/>
    <n v="3098"/>
    <n v="2447"/>
    <n v="23"/>
    <n v="71254"/>
    <n v="0.02"/>
    <n v="1425.08"/>
    <n v="69828.92"/>
    <n v="650"/>
    <n v="53969"/>
    <n v="27"/>
    <n v="9"/>
    <x v="1"/>
    <s v="NO"/>
    <x v="1"/>
    <s v="Venta Mala"/>
  </r>
  <r>
    <n v="1644324"/>
    <x v="474"/>
    <s v="Denise Leinenbach"/>
    <s v="8 Rankins Lane ,Melbourne"/>
    <s v="Melbourne"/>
    <s v="VIC"/>
    <x v="3"/>
    <x v="2"/>
    <s v="Medio"/>
    <s v="Tijeras rectas Apex"/>
    <x v="0"/>
    <s v="Bolsa de envoltura"/>
    <x v="1"/>
    <d v="2015-09-26T00:00:00"/>
    <n v="519"/>
    <n v="1298"/>
    <n v="779"/>
    <n v="2"/>
    <n v="2596"/>
    <n v="0.03"/>
    <n v="77.88"/>
    <n v="2518.12"/>
    <n v="314"/>
    <n v="56504"/>
    <n v="25"/>
    <n v="9"/>
    <x v="1"/>
    <s v="NO"/>
    <x v="1"/>
    <s v="Venta Mala"/>
  </r>
  <r>
    <n v="1644324"/>
    <x v="725"/>
    <s v="Jim Kriz"/>
    <s v="85-113 Dunning Ave,Roseberry"/>
    <s v="Sydney"/>
    <s v="NSW"/>
    <x v="0"/>
    <x v="4"/>
    <s v="Crítico"/>
    <s v="Teclado UGen RF"/>
    <x v="0"/>
    <s v="Caja pequeña"/>
    <x v="0"/>
    <d v="2016-10-17T00:00:00"/>
    <n v="8159"/>
    <n v="15999"/>
    <n v="7840"/>
    <n v="1"/>
    <n v="15999"/>
    <n v="0.09"/>
    <n v="1439.9099999999999"/>
    <n v="14559.09"/>
    <n v="550"/>
    <n v="459229"/>
    <n v="15"/>
    <n v="10"/>
    <x v="3"/>
    <s v="NO"/>
    <x v="1"/>
    <s v="Venta Mala"/>
  </r>
  <r>
    <n v="1644324"/>
    <x v="673"/>
    <s v="Rick Hansen"/>
    <s v="Macquarie Centre Cnr Herring Road &amp; Waterloo Road,Macquarie Park"/>
    <s v="Sydney"/>
    <s v="NSW"/>
    <x v="3"/>
    <x v="5"/>
    <s v="No especificado"/>
    <s v="Suite óptica inalámbrica UGen Ultra Professional"/>
    <x v="0"/>
    <s v="Caja pequeña"/>
    <x v="0"/>
    <d v="2016-03-08T00:00:00"/>
    <n v="15650"/>
    <n v="30097"/>
    <n v="14447"/>
    <n v="38"/>
    <n v="1143686"/>
    <n v="0.09"/>
    <n v="102931.73999999999"/>
    <n v="1040754.26"/>
    <n v="718"/>
    <n v="459984"/>
    <n v="7"/>
    <n v="3"/>
    <x v="3"/>
    <s v="SI"/>
    <x v="0"/>
    <s v="Buena Venta"/>
  </r>
  <r>
    <n v="1644324"/>
    <x v="610"/>
    <s v="Nicole Brennan"/>
    <s v="310 Wattle St,Ultimo"/>
    <s v="Sydney"/>
    <s v="NSW"/>
    <x v="1"/>
    <x v="6"/>
    <s v="No especificado"/>
    <s v="Etiquetas Artisan 479"/>
    <x v="0"/>
    <s v="Bolsa de envoltura"/>
    <x v="0"/>
    <d v="2016-07-30T00:00:00"/>
    <n v="159"/>
    <n v="261"/>
    <n v="102"/>
    <n v="11"/>
    <n v="2871"/>
    <n v="0"/>
    <n v="0"/>
    <n v="2871"/>
    <n v="50"/>
    <n v="6308"/>
    <n v="28"/>
    <n v="7"/>
    <x v="3"/>
    <s v="NO"/>
    <x v="1"/>
    <s v="Venta Mala"/>
  </r>
  <r>
    <n v="1644324"/>
    <x v="832"/>
    <s v="Laura Armstrong"/>
    <s v="240-242 Johnston Street,Fitzroy"/>
    <s v="Melbourne"/>
    <s v="VIC"/>
    <x v="0"/>
    <x v="2"/>
    <s v="Alto"/>
    <s v="Lápices de colores Pizazz"/>
    <x v="0"/>
    <s v="Paquete pequeño"/>
    <x v="0"/>
    <d v="2016-10-02T00:00:00"/>
    <n v="176"/>
    <n v="294"/>
    <n v="118"/>
    <n v="9"/>
    <n v="2646"/>
    <n v="0.03"/>
    <n v="79.38"/>
    <n v="2566.62"/>
    <n v="81"/>
    <n v="6369"/>
    <n v="30"/>
    <n v="9"/>
    <x v="3"/>
    <s v="NO"/>
    <x v="0"/>
    <s v="Venta Mala"/>
  </r>
  <r>
    <n v="1644689"/>
    <x v="208"/>
    <s v="Frank Atkinson"/>
    <s v="188 Pitt Street,Sydney"/>
    <s v="Sydney"/>
    <s v="NSW"/>
    <x v="2"/>
    <x v="0"/>
    <s v="Bajo"/>
    <s v="Etiquetas Artisan 474"/>
    <x v="1"/>
    <s v="Caja mediana"/>
    <x v="0"/>
    <d v="2016-08-07T00:00:00"/>
    <n v="184"/>
    <n v="288"/>
    <n v="104"/>
    <n v="27"/>
    <n v="7776"/>
    <n v="0.01"/>
    <n v="77.760000000000005"/>
    <n v="7698.24"/>
    <n v="99"/>
    <n v="5419"/>
    <n v="5"/>
    <n v="8"/>
    <x v="3"/>
    <s v="NO"/>
    <x v="0"/>
    <s v="Venta Mala"/>
  </r>
  <r>
    <n v="1644689"/>
    <x v="127"/>
    <s v="Brad Thomas"/>
    <s v="152 Bunnerong Road,Eastgardens"/>
    <s v="Sydney"/>
    <s v="NSW"/>
    <x v="0"/>
    <x v="0"/>
    <s v="Bajo"/>
    <s v="Carro de archivos personal multiuso y juego de ruedas, tres compartimentos apilables"/>
    <x v="0"/>
    <s v="Bolsa de envoltura"/>
    <x v="0"/>
    <d v="2015-02-06T00:00:00"/>
    <n v="1495"/>
    <n v="3476"/>
    <n v="1981"/>
    <n v="26"/>
    <n v="90376"/>
    <n v="0.09"/>
    <n v="8133.84"/>
    <n v="82242.16"/>
    <n v="822"/>
    <n v="159864"/>
    <n v="4"/>
    <n v="2"/>
    <x v="1"/>
    <s v="NO"/>
    <x v="0"/>
    <s v="Buena Venta"/>
  </r>
  <r>
    <n v="1644689"/>
    <x v="231"/>
    <s v="Doug Bickford"/>
    <s v="221 Barkly St,St Kilda"/>
    <s v="Melbourne"/>
    <s v="VIC"/>
    <x v="3"/>
    <x v="8"/>
    <s v="No especificado"/>
    <s v="Fotocopiadora Cando PC940"/>
    <x v="0"/>
    <s v="Caja pequeña"/>
    <x v="0"/>
    <d v="2015-02-10T00:00:00"/>
    <n v="27899"/>
    <n v="44999"/>
    <n v="17100"/>
    <n v="34"/>
    <n v="1529966"/>
    <n v="7.0000000000000007E-2"/>
    <n v="107097.62000000001"/>
    <n v="1422868.38"/>
    <n v="4900"/>
    <n v="651635"/>
    <n v="8"/>
    <n v="2"/>
    <x v="1"/>
    <s v="SI"/>
    <x v="0"/>
    <s v="Buena Venta"/>
  </r>
  <r>
    <n v="1644689"/>
    <x v="694"/>
    <s v="Cindy Chapman"/>
    <s v="53-55 Liverpool St,Sydney"/>
    <s v="Sydney"/>
    <s v="NSW"/>
    <x v="3"/>
    <x v="0"/>
    <s v="Crítico"/>
    <s v="Etiquetas Artisan 478"/>
    <x v="0"/>
    <s v="Bolsa de envoltura"/>
    <x v="1"/>
    <d v="2016-12-12T00:00:00"/>
    <n v="314"/>
    <n v="491"/>
    <n v="177"/>
    <n v="41"/>
    <n v="20131"/>
    <n v="0.01"/>
    <n v="201.31"/>
    <n v="19929.689999999999"/>
    <n v="50"/>
    <n v="6398"/>
    <n v="10"/>
    <n v="12"/>
    <x v="3"/>
    <s v="NO"/>
    <x v="0"/>
    <s v="Venta Mala"/>
  </r>
  <r>
    <n v="1644689"/>
    <x v="1"/>
    <s v="Allina Jacobs"/>
    <s v="53 Riley Street,Woolloomooloo"/>
    <s v="Sydney"/>
    <s v="NSW"/>
    <x v="3"/>
    <x v="0"/>
    <s v="Crítico"/>
    <s v="Iluminador fluorescente Artisan Hi-Liter Comfort Grip, tinta amarilla"/>
    <x v="0"/>
    <s v="Bolsa de envoltura"/>
    <x v="0"/>
    <d v="2015-10-24T00:00:00"/>
    <n v="192"/>
    <n v="326"/>
    <n v="134"/>
    <n v="15"/>
    <n v="4890"/>
    <n v="0.05"/>
    <n v="244.5"/>
    <n v="4645.5"/>
    <n v="186"/>
    <n v="2943"/>
    <n v="24"/>
    <n v="10"/>
    <x v="1"/>
    <s v="NO"/>
    <x v="0"/>
    <s v="Venta Mala"/>
  </r>
  <r>
    <n v="1644689"/>
    <x v="668"/>
    <s v="Sean ODonnell"/>
    <s v="541 Church St ,Richmond"/>
    <s v="Melbourne"/>
    <s v="VIC"/>
    <x v="2"/>
    <x v="8"/>
    <s v="Alto"/>
    <s v="Postes de encuadernación"/>
    <x v="0"/>
    <s v="Bolsa de envoltura"/>
    <x v="0"/>
    <d v="2016-10-30T00:00:00"/>
    <n v="350"/>
    <n v="574"/>
    <n v="224"/>
    <n v="9"/>
    <n v="5166"/>
    <n v="0.09"/>
    <n v="464.94"/>
    <n v="4701.0600000000004"/>
    <n v="501"/>
    <n v="165725"/>
    <n v="23"/>
    <n v="10"/>
    <x v="3"/>
    <s v="NO"/>
    <x v="1"/>
    <s v="Venta Mala"/>
  </r>
  <r>
    <n v="1644689"/>
    <x v="725"/>
    <s v="Barry Franz"/>
    <s v="499-501 Lygon Street,Carlton North"/>
    <s v="Melbourne"/>
    <s v="VIC"/>
    <x v="0"/>
    <x v="8"/>
    <s v="Medio"/>
    <s v="Sobres de correo aéreo"/>
    <x v="0"/>
    <s v="Bolsa de envoltura"/>
    <x v="1"/>
    <d v="2016-10-15T00:00:00"/>
    <n v="5204"/>
    <n v="8393"/>
    <n v="3189"/>
    <n v="12"/>
    <n v="100716"/>
    <n v="0.05"/>
    <n v="5035.8"/>
    <n v="95680.2"/>
    <n v="1999"/>
    <n v="335364"/>
    <n v="15"/>
    <n v="10"/>
    <x v="3"/>
    <s v="NO"/>
    <x v="0"/>
    <s v="Buena Venta"/>
  </r>
  <r>
    <n v="1644720"/>
    <x v="322"/>
    <s v="Trudy Brown"/>
    <s v="180 High Street,Windsor"/>
    <s v="Melbourne"/>
    <s v="VIC"/>
    <x v="3"/>
    <x v="2"/>
    <s v="No especificado"/>
    <s v="Archivos Rollaway Económicos"/>
    <x v="0"/>
    <s v="Bolsa de envoltura"/>
    <x v="0"/>
    <d v="2013-12-07T00:00:00"/>
    <n v="6773"/>
    <n v="16520"/>
    <n v="9747"/>
    <n v="10"/>
    <n v="165200"/>
    <n v="0.01"/>
    <n v="1652"/>
    <n v="163548"/>
    <n v="1999"/>
    <n v="153983"/>
    <n v="5"/>
    <n v="12"/>
    <x v="2"/>
    <s v="SI"/>
    <x v="0"/>
    <s v="Buena Venta"/>
  </r>
  <r>
    <n v="1645420"/>
    <x v="224"/>
    <s v="Edward Becker"/>
    <s v="33/4 Barangaroo Avenue,Sydney"/>
    <s v="Sydney"/>
    <s v="NSW"/>
    <x v="1"/>
    <x v="1"/>
    <s v="No especificado"/>
    <s v="Libro de mensajes encuadernado con cable, 4 por página"/>
    <x v="0"/>
    <s v="Bolsa de envoltura"/>
    <x v="0"/>
    <d v="2015-08-27T00:00:00"/>
    <n v="348"/>
    <n v="543"/>
    <n v="195"/>
    <n v="15"/>
    <n v="8145"/>
    <n v="0.03"/>
    <n v="244.35"/>
    <n v="7900.65"/>
    <n v="95"/>
    <n v="6553"/>
    <n v="26"/>
    <n v="8"/>
    <x v="1"/>
    <s v="NO"/>
    <x v="1"/>
    <s v="Venta Mala"/>
  </r>
  <r>
    <n v="1645451"/>
    <x v="754"/>
    <s v="Anthony Ganvery"/>
    <s v="470 Anzac Parade,Kingsford"/>
    <s v="Sydney"/>
    <s v="NSW"/>
    <x v="0"/>
    <x v="0"/>
    <s v="No especificado"/>
    <s v="Archivos Rollaway Económicos"/>
    <x v="0"/>
    <s v="Caja pequeña"/>
    <x v="0"/>
    <d v="2016-03-19T00:00:00"/>
    <n v="6773"/>
    <n v="16520"/>
    <n v="9747"/>
    <n v="33"/>
    <n v="545160"/>
    <n v="7.0000000000000007E-2"/>
    <n v="38161.200000000004"/>
    <n v="506998.8"/>
    <n v="1999"/>
    <n v="506258"/>
    <n v="17"/>
    <n v="3"/>
    <x v="3"/>
    <s v="SI"/>
    <x v="0"/>
    <s v="Buena Venta"/>
  </r>
  <r>
    <n v="1645451"/>
    <x v="754"/>
    <s v="Duae Moringaez"/>
    <s v="88 Oxford St,Woollahra"/>
    <s v="Sydney"/>
    <s v="NSW"/>
    <x v="0"/>
    <x v="13"/>
    <s v="Alto"/>
    <s v="Lápices de acuarela DrawIt Pizazz, juego de 10 colores con pincel"/>
    <x v="0"/>
    <s v="Bolsa de envoltura"/>
    <x v="0"/>
    <d v="2016-03-18T00:00:00"/>
    <n v="239"/>
    <n v="426"/>
    <n v="187"/>
    <n v="39"/>
    <n v="16614"/>
    <n v="0.04"/>
    <n v="664.56000000000006"/>
    <n v="15949.44"/>
    <n v="120"/>
    <n v="41533"/>
    <n v="17"/>
    <n v="3"/>
    <x v="3"/>
    <s v="NO"/>
    <x v="0"/>
    <s v="Venta Mala"/>
  </r>
  <r>
    <n v="1645785"/>
    <x v="499"/>
    <s v="Saphhira Shifley"/>
    <s v="Westfield Miranda, 600 Kingsway,Miranda"/>
    <s v="Sydney"/>
    <s v="NSW"/>
    <x v="1"/>
    <x v="11"/>
    <s v="Crítico"/>
    <s v="Carpeta Artisan Legal de 4 Anillas"/>
    <x v="0"/>
    <s v="Caja pequeña"/>
    <x v="0"/>
    <d v="2016-01-29T00:00:00"/>
    <n v="1364"/>
    <n v="2098"/>
    <n v="734"/>
    <n v="23"/>
    <n v="48254"/>
    <n v="0.02"/>
    <n v="965.08"/>
    <n v="47288.92"/>
    <n v="149"/>
    <n v="39593"/>
    <n v="28"/>
    <n v="1"/>
    <x v="3"/>
    <s v="NO"/>
    <x v="1"/>
    <s v="Venta Mala"/>
  </r>
  <r>
    <n v="1646150"/>
    <x v="696"/>
    <s v="Chuck Clark"/>
    <s v="53-55 Liverpool St,Sydney"/>
    <s v="Sydney"/>
    <s v="NSW"/>
    <x v="1"/>
    <x v="0"/>
    <s v="Alto"/>
    <s v="Etiquetas de encuadernación artesanal"/>
    <x v="0"/>
    <s v="Caja pequeña"/>
    <x v="0"/>
    <d v="2015-11-10T00:00:00"/>
    <n v="245"/>
    <n v="389"/>
    <n v="144"/>
    <n v="10"/>
    <n v="3890"/>
    <n v="0.04"/>
    <n v="155.6"/>
    <n v="3734.4"/>
    <n v="701"/>
    <n v="29320"/>
    <n v="10"/>
    <n v="11"/>
    <x v="1"/>
    <s v="NO"/>
    <x v="1"/>
    <s v="Venta Mala"/>
  </r>
  <r>
    <n v="1646150"/>
    <x v="643"/>
    <s v="Ashley Jarboe"/>
    <s v="180 High Street,Windsor"/>
    <s v="Melbourne"/>
    <s v="VIC"/>
    <x v="0"/>
    <x v="2"/>
    <s v="Medio"/>
    <s v="Sacapuntas Smiths SlimLine"/>
    <x v="0"/>
    <s v="Caja pequeña"/>
    <x v="0"/>
    <d v="2016-09-20T00:00:00"/>
    <n v="479"/>
    <n v="1197"/>
    <n v="718"/>
    <n v="27"/>
    <n v="32319"/>
    <n v="0.01"/>
    <n v="323.19"/>
    <n v="31995.81"/>
    <n v="581"/>
    <n v="45157"/>
    <n v="20"/>
    <n v="9"/>
    <x v="3"/>
    <s v="NO"/>
    <x v="1"/>
    <s v="Venta Mala"/>
  </r>
  <r>
    <n v="1646150"/>
    <x v="793"/>
    <s v="Sonia Sunley"/>
    <s v="1/50-58 Hunter St,Sydney"/>
    <s v="Sydney"/>
    <s v="NSW"/>
    <x v="2"/>
    <x v="11"/>
    <s v="Medio"/>
    <s v="Lengüetas de plástico reposicionables imprimibles artesanalmente"/>
    <x v="2"/>
    <s v="Paquete pequeño"/>
    <x v="0"/>
    <d v="2016-05-16T00:00:00"/>
    <n v="533"/>
    <n v="860"/>
    <n v="327"/>
    <n v="18"/>
    <n v="15480"/>
    <n v="0.04"/>
    <n v="619.20000000000005"/>
    <n v="14860.8"/>
    <n v="619"/>
    <n v="40383"/>
    <n v="14"/>
    <n v="5"/>
    <x v="3"/>
    <s v="NO"/>
    <x v="1"/>
    <s v="Venta Mala"/>
  </r>
  <r>
    <n v="1646150"/>
    <x v="754"/>
    <s v="Carol Darley"/>
    <s v="Crown Complex,Southbank"/>
    <s v="Melbourne"/>
    <s v="VIC"/>
    <x v="1"/>
    <x v="8"/>
    <s v="Crítico"/>
    <s v="Artisan 48 Etiquetas"/>
    <x v="0"/>
    <s v="Bolsa de envoltura"/>
    <x v="0"/>
    <d v="2016-03-16T00:00:00"/>
    <n v="384"/>
    <n v="630"/>
    <n v="246"/>
    <n v="16"/>
    <n v="10080"/>
    <n v="0.06"/>
    <n v="604.79999999999995"/>
    <n v="9475.2000000000007"/>
    <n v="50"/>
    <n v="4247"/>
    <n v="17"/>
    <n v="3"/>
    <x v="3"/>
    <s v="NO"/>
    <x v="0"/>
    <s v="Venta Mala"/>
  </r>
  <r>
    <n v="1646150"/>
    <x v="484"/>
    <s v="Bobby Trafton"/>
    <s v="85-113 Dunning Ave,Rosebery"/>
    <s v="Sydney"/>
    <s v="NSW"/>
    <x v="1"/>
    <x v="4"/>
    <s v="Crítico"/>
    <s v="Resaltadores de acento Steady Pocket"/>
    <x v="0"/>
    <s v="Bolsa de envoltura"/>
    <x v="0"/>
    <d v="2015-11-03T00:00:00"/>
    <n v="93"/>
    <n v="160"/>
    <n v="67"/>
    <n v="36"/>
    <n v="5760"/>
    <n v="0"/>
    <n v="0"/>
    <n v="5760"/>
    <n v="129"/>
    <n v="4953"/>
    <n v="1"/>
    <n v="11"/>
    <x v="1"/>
    <s v="NO"/>
    <x v="1"/>
    <s v="Venta Mala"/>
  </r>
  <r>
    <n v="1646150"/>
    <x v="643"/>
    <s v="Ashley Jarboe"/>
    <s v="180 High Street,Windsor"/>
    <s v="Melbourne"/>
    <s v="VIC"/>
    <x v="0"/>
    <x v="2"/>
    <s v="Bajo"/>
    <s v="Sacapuntas Smiths SlimLine"/>
    <x v="0"/>
    <s v="Paquete pequeño"/>
    <x v="1"/>
    <d v="2016-09-20T00:00:00"/>
    <n v="479"/>
    <n v="1197"/>
    <n v="718"/>
    <n v="41"/>
    <n v="49077"/>
    <n v="0.08"/>
    <n v="3926.16"/>
    <n v="45150.84"/>
    <n v="581"/>
    <n v="45157"/>
    <n v="20"/>
    <n v="9"/>
    <x v="3"/>
    <s v="NO"/>
    <x v="0"/>
    <s v="Venta Mala"/>
  </r>
  <r>
    <n v="1646515"/>
    <x v="161"/>
    <s v="Brendan Murry"/>
    <s v="797 Botany Rd,Rosebery"/>
    <s v="Sydney"/>
    <s v="NSW"/>
    <x v="3"/>
    <x v="3"/>
    <s v="Bajo"/>
    <s v="Sobres de entreoficina de colores Smiths"/>
    <x v="1"/>
    <s v="Caja pequeña"/>
    <x v="0"/>
    <d v="2014-11-21T00:00:00"/>
    <n v="1983"/>
    <n v="3098"/>
    <n v="1115"/>
    <n v="5"/>
    <n v="15490"/>
    <n v="0.09"/>
    <n v="1394.1"/>
    <n v="14095.9"/>
    <n v="1951"/>
    <n v="154995"/>
    <n v="19"/>
    <n v="11"/>
    <x v="0"/>
    <s v="NO"/>
    <x v="0"/>
    <s v="Buena Venta"/>
  </r>
  <r>
    <n v="1646881"/>
    <x v="738"/>
    <s v="Magdelene Morse"/>
    <s v="53 Riley Street,Woolloomooloo"/>
    <s v="Sydney"/>
    <s v="NSW"/>
    <x v="2"/>
    <x v="0"/>
    <s v="Crítico"/>
    <s v="Etiquetas Artisan 478"/>
    <x v="1"/>
    <s v="Caja pequeña"/>
    <x v="0"/>
    <d v="2016-03-12T00:00:00"/>
    <n v="314"/>
    <n v="491"/>
    <n v="177"/>
    <n v="21"/>
    <n v="10311"/>
    <n v="0.08"/>
    <n v="824.88"/>
    <n v="9486.1200000000008"/>
    <n v="50"/>
    <n v="4594"/>
    <n v="12"/>
    <n v="3"/>
    <x v="3"/>
    <s v="NO"/>
    <x v="1"/>
    <s v="Venta Mala"/>
  </r>
  <r>
    <n v="1646881"/>
    <x v="643"/>
    <s v="Ashley Jarboe"/>
    <s v="180 High Street,Windsor"/>
    <s v="Melbourne"/>
    <s v="VIC"/>
    <x v="1"/>
    <x v="2"/>
    <s v="Alto"/>
    <s v="Libro de mensajes encuadernado con cable, 4 por página"/>
    <x v="0"/>
    <s v="Bolsa de envoltura"/>
    <x v="0"/>
    <d v="2016-09-20T00:00:00"/>
    <n v="348"/>
    <n v="543"/>
    <n v="195"/>
    <n v="38"/>
    <n v="20634"/>
    <n v="0.01"/>
    <n v="206.34"/>
    <n v="20427.66"/>
    <n v="95"/>
    <n v="6546"/>
    <n v="20"/>
    <n v="9"/>
    <x v="3"/>
    <s v="NO"/>
    <x v="1"/>
    <s v="Venta Mala"/>
  </r>
  <r>
    <n v="1646881"/>
    <x v="724"/>
    <s v="Brank Carlisle"/>
    <s v="99 Glebe Point Rd,Glebe"/>
    <s v="Sydney"/>
    <s v="NSW"/>
    <x v="3"/>
    <x v="1"/>
    <s v="Crítico"/>
    <s v="Libro de mensajes encuadernado con cable, 4 por página"/>
    <x v="1"/>
    <s v="Caja pequeña"/>
    <x v="0"/>
    <d v="2016-03-25T00:00:00"/>
    <n v="348"/>
    <n v="543"/>
    <n v="193"/>
    <n v="12"/>
    <n v="6516"/>
    <n v="7.0000000000000007E-2"/>
    <n v="456.12000000000006"/>
    <n v="6059.88"/>
    <n v="95"/>
    <n v="6546"/>
    <n v="24"/>
    <n v="3"/>
    <x v="3"/>
    <s v="NO"/>
    <x v="1"/>
    <s v="Venta Mala"/>
  </r>
  <r>
    <n v="1646881"/>
    <x v="456"/>
    <s v="Sally Knutson"/>
    <s v="Shop 1, 186-190 Church Street,Parramatta;46a Macleay Street,Potts Point"/>
    <s v="Sydney"/>
    <s v="NSW"/>
    <x v="0"/>
    <x v="4"/>
    <s v="No especificado"/>
    <s v="Smiths Bulldog Clip"/>
    <x v="0"/>
    <s v="Bolsa de envoltura"/>
    <x v="0"/>
    <d v="2016-01-04T00:00:00"/>
    <n v="231"/>
    <n v="378"/>
    <n v="147"/>
    <n v="31"/>
    <n v="11718"/>
    <n v="0.01"/>
    <n v="117.18"/>
    <n v="11600.82"/>
    <n v="71"/>
    <n v="11393"/>
    <n v="24"/>
    <n v="12"/>
    <x v="3"/>
    <s v="NO"/>
    <x v="1"/>
    <s v="Venta Mala"/>
  </r>
  <r>
    <n v="1646881"/>
    <x v="721"/>
    <s v="Sylvia Foulston"/>
    <s v="152 Bunnerong Road,Eastgardens"/>
    <s v="Sydney"/>
    <s v="NSW"/>
    <x v="3"/>
    <x v="0"/>
    <s v="Medio"/>
    <s v="Sobres reciclados kraft marrón"/>
    <x v="0"/>
    <s v="Bolsa de envoltura"/>
    <x v="0"/>
    <d v="2016-10-08T00:00:00"/>
    <n v="1104"/>
    <n v="1698"/>
    <n v="594"/>
    <n v="4"/>
    <n v="6792"/>
    <n v="0.09"/>
    <n v="611.28"/>
    <n v="6180.72"/>
    <n v="1239"/>
    <n v="66785"/>
    <n v="8"/>
    <n v="10"/>
    <x v="3"/>
    <s v="NO"/>
    <x v="1"/>
    <s v="Venta Mala"/>
  </r>
  <r>
    <n v="1646881"/>
    <x v="643"/>
    <s v="Matthew Clasen"/>
    <s v="Macquarie Centre Cnr Herring Road &amp; Waterloo Road,Macquarie Park"/>
    <s v="Sydney"/>
    <s v="NSW"/>
    <x v="1"/>
    <x v="5"/>
    <s v="Bajo"/>
    <s v="Libro de mensajes encuadernado con cable, 4 por página"/>
    <x v="0"/>
    <s v="Caja pequeña"/>
    <x v="0"/>
    <d v="2016-09-20T00:00:00"/>
    <n v="348"/>
    <n v="543"/>
    <n v="195"/>
    <n v="40"/>
    <n v="21720"/>
    <n v="0"/>
    <n v="0"/>
    <n v="21720"/>
    <n v="95"/>
    <n v="6546"/>
    <n v="20"/>
    <n v="9"/>
    <x v="3"/>
    <s v="NO"/>
    <x v="1"/>
    <s v="Venta Mala"/>
  </r>
  <r>
    <n v="1646881"/>
    <x v="31"/>
    <s v="John Dryer"/>
    <s v="8 Rankins Lane ,Melbourne"/>
    <s v="Melbourne"/>
    <s v="VIC"/>
    <x v="3"/>
    <x v="2"/>
    <s v="Alto"/>
    <s v="Suite óptica inalámbrica UGen Ultra Professional"/>
    <x v="0"/>
    <s v="Caja pequeña"/>
    <x v="1"/>
    <d v="2013-10-05T00:00:00"/>
    <n v="15650"/>
    <n v="30097"/>
    <n v="14447"/>
    <n v="30"/>
    <n v="902910"/>
    <n v="0.09"/>
    <n v="81261.899999999994"/>
    <n v="821648.1"/>
    <n v="718"/>
    <n v="129940"/>
    <n v="3"/>
    <n v="10"/>
    <x v="2"/>
    <s v="SI"/>
    <x v="1"/>
    <s v="Venta Mala"/>
  </r>
  <r>
    <n v="1646881"/>
    <x v="643"/>
    <s v="Ashley Jarboe"/>
    <s v="180 High Street,Windsor"/>
    <s v="Melbourne"/>
    <s v="VIC"/>
    <x v="1"/>
    <x v="2"/>
    <s v="No especificado"/>
    <s v="Libro de mensajes encuadernado con cable, 4 por página"/>
    <x v="0"/>
    <s v="Caja pequeña"/>
    <x v="0"/>
    <d v="2016-09-20T00:00:00"/>
    <n v="348"/>
    <n v="543"/>
    <n v="195"/>
    <n v="8"/>
    <n v="4344"/>
    <n v="0"/>
    <n v="0"/>
    <n v="4344"/>
    <n v="95"/>
    <n v="6546"/>
    <n v="20"/>
    <n v="9"/>
    <x v="3"/>
    <s v="NO"/>
    <x v="0"/>
    <s v="Venta Mala"/>
  </r>
  <r>
    <n v="1646881"/>
    <x v="353"/>
    <s v="Matt Collister"/>
    <s v="99 Glebe Point Rd,Glebe"/>
    <s v="Sydney"/>
    <s v="NSW"/>
    <x v="0"/>
    <x v="1"/>
    <s v="Crítico"/>
    <s v="Etiquetas Artisan 478"/>
    <x v="0"/>
    <s v="Caja pequeña"/>
    <x v="0"/>
    <d v="2016-01-01T00:00:00"/>
    <n v="314"/>
    <n v="491"/>
    <n v="177"/>
    <n v="20"/>
    <n v="9820"/>
    <n v="7.0000000000000007E-2"/>
    <n v="687.40000000000009"/>
    <n v="9132.6"/>
    <n v="50"/>
    <n v="6368"/>
    <n v="31"/>
    <n v="12"/>
    <x v="1"/>
    <s v="NO"/>
    <x v="1"/>
    <s v="Venta Mala"/>
  </r>
  <r>
    <n v="1646881"/>
    <x v="643"/>
    <s v="Matthew Clasen"/>
    <s v="Macquarie Centre Cnr Herring Road &amp; Waterloo Road,Macquarie Park"/>
    <s v="Sydney"/>
    <s v="NSW"/>
    <x v="0"/>
    <x v="5"/>
    <s v="No especificado"/>
    <s v="Libro de mensajes encuadernado con cable, 4 por página"/>
    <x v="0"/>
    <s v="Caja pequeña"/>
    <x v="1"/>
    <d v="2016-09-20T00:00:00"/>
    <n v="348"/>
    <n v="543"/>
    <n v="193"/>
    <n v="37"/>
    <n v="20091"/>
    <n v="7.0000000000000007E-2"/>
    <n v="1406.3700000000001"/>
    <n v="18684.63"/>
    <n v="95"/>
    <n v="6546"/>
    <n v="20"/>
    <n v="9"/>
    <x v="3"/>
    <s v="NO"/>
    <x v="1"/>
    <s v="Venta Mala"/>
  </r>
  <r>
    <n v="1647611"/>
    <x v="15"/>
    <s v="Bill Stewart"/>
    <s v="188 Pitt Street,Sydney"/>
    <s v="Sydney"/>
    <s v="NSW"/>
    <x v="1"/>
    <x v="0"/>
    <s v="No especificado"/>
    <s v="Artisan Hi-Liter GlideStik Iluminador Fluorescente, Tinta Amarilla"/>
    <x v="0"/>
    <s v="Caja pequeña"/>
    <x v="0"/>
    <d v="2015-05-13T00:00:00"/>
    <n v="105"/>
    <n v="195"/>
    <n v="90"/>
    <n v="48"/>
    <n v="9360"/>
    <n v="0"/>
    <n v="0"/>
    <n v="9360"/>
    <n v="163"/>
    <n v="4385"/>
    <n v="11"/>
    <n v="5"/>
    <x v="1"/>
    <s v="NO"/>
    <x v="0"/>
    <s v="Venta Mala"/>
  </r>
  <r>
    <n v="1647611"/>
    <x v="721"/>
    <s v="Sylvia Foulston"/>
    <s v="152 Bunnerong Road,Eastgardens"/>
    <s v="Sydney"/>
    <s v="NSW"/>
    <x v="3"/>
    <x v="0"/>
    <s v="Medio"/>
    <s v="Teclado Beekin de 105 teclas negro"/>
    <x v="0"/>
    <s v="Caja pequeña"/>
    <x v="0"/>
    <d v="2016-10-08T00:00:00"/>
    <n v="639"/>
    <n v="1998"/>
    <n v="1359"/>
    <n v="48"/>
    <n v="95904"/>
    <n v="0.04"/>
    <n v="3836.16"/>
    <n v="92067.839999999997"/>
    <n v="400"/>
    <n v="67682"/>
    <n v="8"/>
    <n v="10"/>
    <x v="3"/>
    <s v="NO"/>
    <x v="0"/>
    <s v="Venta Mala"/>
  </r>
  <r>
    <n v="1647976"/>
    <x v="233"/>
    <s v="Cindy Chapman"/>
    <s v="53-55 Liverpool St,Sydney"/>
    <s v="Sydney"/>
    <s v="NSW"/>
    <x v="1"/>
    <x v="0"/>
    <s v="No especificado"/>
    <s v="Tijeras Apex Box Cutter"/>
    <x v="0"/>
    <s v="Bolsa de envoltura"/>
    <x v="1"/>
    <d v="2016-04-24T00:00:00"/>
    <n v="419"/>
    <n v="1023"/>
    <n v="604"/>
    <n v="15"/>
    <n v="15345"/>
    <n v="0.03"/>
    <n v="460.34999999999997"/>
    <n v="14884.65"/>
    <n v="468"/>
    <n v="155985"/>
    <n v="23"/>
    <n v="4"/>
    <x v="3"/>
    <s v="NO"/>
    <x v="1"/>
    <s v="Venta Mala"/>
  </r>
  <r>
    <n v="1648342"/>
    <x v="527"/>
    <s v="Toby Carlisle"/>
    <s v="6/15 Cross Street,Double Bay"/>
    <s v="Sydney"/>
    <s v="NSW"/>
    <x v="1"/>
    <x v="9"/>
    <s v="Crítico"/>
    <s v="TechSavi Dúo Inalámbrico Elite"/>
    <x v="0"/>
    <s v="Bolsa de envoltura"/>
    <x v="0"/>
    <d v="2016-04-26T00:00:00"/>
    <n v="6059"/>
    <n v="10098"/>
    <n v="4039"/>
    <n v="12"/>
    <n v="121176"/>
    <n v="0.01"/>
    <n v="1211.76"/>
    <n v="119964.24"/>
    <n v="718"/>
    <n v="19693"/>
    <n v="25"/>
    <n v="4"/>
    <x v="3"/>
    <s v="SI"/>
    <x v="1"/>
    <s v="Venta Mala"/>
  </r>
  <r>
    <n v="1648342"/>
    <x v="743"/>
    <s v="Monica Federle"/>
    <s v="834 Bourke St,Waterloo"/>
    <s v="Sydney"/>
    <s v="NSW"/>
    <x v="2"/>
    <x v="13"/>
    <s v="Crítico"/>
    <s v="Resaltadores de acento Steady Pocket"/>
    <x v="0"/>
    <s v="Bolsa de envoltura"/>
    <x v="0"/>
    <d v="2016-12-24T00:00:00"/>
    <n v="93"/>
    <n v="160"/>
    <n v="67"/>
    <n v="17"/>
    <n v="2720"/>
    <n v="0.03"/>
    <n v="81.599999999999994"/>
    <n v="2638.4"/>
    <n v="129"/>
    <n v="20857"/>
    <n v="15"/>
    <n v="12"/>
    <x v="3"/>
    <s v="NO"/>
    <x v="1"/>
    <s v="Venta Mala"/>
  </r>
  <r>
    <n v="1648342"/>
    <x v="389"/>
    <s v="Helen Andreada"/>
    <s v="470 Anzac Parade,Kingsford"/>
    <s v="Sydney"/>
    <s v="NSW"/>
    <x v="1"/>
    <x v="0"/>
    <s v="Alto"/>
    <s v="Sobres de entreoficina de colores Smiths"/>
    <x v="0"/>
    <s v="Caja pequeña"/>
    <x v="0"/>
    <d v="2014-01-26T00:00:00"/>
    <n v="1983"/>
    <n v="3098"/>
    <n v="1115"/>
    <n v="13"/>
    <n v="40274"/>
    <n v="0.03"/>
    <n v="1208.22"/>
    <n v="39065.78"/>
    <n v="1951"/>
    <n v="154865"/>
    <n v="24"/>
    <n v="1"/>
    <x v="0"/>
    <s v="NO"/>
    <x v="0"/>
    <s v="Buena Venta"/>
  </r>
  <r>
    <n v="1648707"/>
    <x v="51"/>
    <s v="Nora Price"/>
    <s v="7 Khartoum Rd,Macquarie Park"/>
    <s v="Sydney"/>
    <s v="NSW"/>
    <x v="1"/>
    <x v="11"/>
    <s v="Medio"/>
    <s v="Artisan 48 Etiquetas"/>
    <x v="0"/>
    <s v="Caja pequeña"/>
    <x v="0"/>
    <d v="2015-08-13T00:00:00"/>
    <n v="384"/>
    <n v="630"/>
    <n v="246"/>
    <n v="1"/>
    <n v="630"/>
    <n v="0"/>
    <n v="0"/>
    <n v="630"/>
    <n v="50"/>
    <n v="27490"/>
    <n v="10"/>
    <n v="8"/>
    <x v="1"/>
    <s v="NO"/>
    <x v="0"/>
    <s v="Venta Mala"/>
  </r>
  <r>
    <n v="1648707"/>
    <x v="398"/>
    <s v="Janet Martin"/>
    <s v="24 Addison Rd,Marrickville"/>
    <s v="Sydney"/>
    <s v="NSW"/>
    <x v="0"/>
    <x v="10"/>
    <s v="Alto"/>
    <s v="Chinchetas Smiths"/>
    <x v="0"/>
    <s v="Caja pequeña"/>
    <x v="0"/>
    <d v="2014-12-06T00:00:00"/>
    <n v="94"/>
    <n v="188"/>
    <n v="94"/>
    <n v="31"/>
    <n v="5828"/>
    <n v="0.03"/>
    <n v="174.84"/>
    <n v="5653.16"/>
    <n v="79"/>
    <n v="12685"/>
    <n v="5"/>
    <n v="12"/>
    <x v="0"/>
    <s v="NO"/>
    <x v="0"/>
    <s v="Venta Mala"/>
  </r>
  <r>
    <n v="1649072"/>
    <x v="616"/>
    <s v="Alejandro Ballentine"/>
    <s v="412 Brunswick St,Fitzroy"/>
    <s v="Melbourne"/>
    <s v="VIC"/>
    <x v="1"/>
    <x v="2"/>
    <s v="Bajo"/>
    <s v="Fotocopiadora Cando PC940"/>
    <x v="0"/>
    <s v="Bolsa de envoltura"/>
    <x v="0"/>
    <d v="2016-02-13T00:00:00"/>
    <n v="21600"/>
    <n v="44999"/>
    <n v="23399"/>
    <n v="40"/>
    <n v="1799960"/>
    <n v="0.09"/>
    <n v="161996.4"/>
    <n v="1637963.6"/>
    <n v="2449"/>
    <n v="559352"/>
    <n v="12"/>
    <n v="2"/>
    <x v="3"/>
    <s v="SI"/>
    <x v="1"/>
    <s v="Venta Mala"/>
  </r>
  <r>
    <n v="1649072"/>
    <x v="741"/>
    <s v="George Zrebassa"/>
    <s v="73 MacLeay St,Potts Point"/>
    <s v="Sydney"/>
    <s v="NSW"/>
    <x v="3"/>
    <x v="1"/>
    <s v="Crítico"/>
    <s v="Teclado Beekin de 105 teclas negro"/>
    <x v="1"/>
    <s v="Caja mediana"/>
    <x v="0"/>
    <d v="2016-11-03T00:00:00"/>
    <n v="639"/>
    <n v="1998"/>
    <n v="1359"/>
    <n v="8"/>
    <n v="15984"/>
    <n v="0.09"/>
    <n v="1438.56"/>
    <n v="14545.44"/>
    <n v="400"/>
    <n v="19693"/>
    <n v="31"/>
    <n v="10"/>
    <x v="3"/>
    <s v="NO"/>
    <x v="1"/>
    <s v="Venta Mala"/>
  </r>
  <r>
    <n v="1649072"/>
    <x v="713"/>
    <s v="Lena Creighton"/>
    <s v="127 Liverpool St,Sydney"/>
    <s v="Sydney"/>
    <s v="NSW"/>
    <x v="1"/>
    <x v="7"/>
    <s v="Crítico"/>
    <s v="Archivo Smiths Caddy"/>
    <x v="0"/>
    <s v="Paquete pequeño"/>
    <x v="0"/>
    <d v="2016-01-11T00:00:00"/>
    <n v="403"/>
    <n v="938"/>
    <n v="535"/>
    <n v="9"/>
    <n v="8442"/>
    <n v="7.0000000000000007E-2"/>
    <n v="590.94000000000005"/>
    <n v="7851.0599999999995"/>
    <n v="728"/>
    <n v="19633"/>
    <n v="9"/>
    <n v="1"/>
    <x v="3"/>
    <s v="NO"/>
    <x v="0"/>
    <s v="Venta Mala"/>
  </r>
  <r>
    <n v="1649072"/>
    <x v="738"/>
    <s v="Kand Hare"/>
    <s v="1 John Street,Waterloo"/>
    <s v="Sydney"/>
    <s v="NSW"/>
    <x v="2"/>
    <x v="13"/>
    <s v="Bajo"/>
    <s v="Artisan 48 Etiquetas"/>
    <x v="0"/>
    <s v="Bolsa de envoltura"/>
    <x v="0"/>
    <d v="2016-03-21T00:00:00"/>
    <n v="384"/>
    <n v="630"/>
    <n v="246"/>
    <n v="12"/>
    <n v="7560"/>
    <n v="0.01"/>
    <n v="75.600000000000009"/>
    <n v="7484.4"/>
    <n v="50"/>
    <n v="23761"/>
    <n v="12"/>
    <n v="3"/>
    <x v="3"/>
    <s v="NO"/>
    <x v="0"/>
    <s v="Venta Mala"/>
  </r>
  <r>
    <n v="1649072"/>
    <x v="717"/>
    <s v="Aleksandra Gannaway"/>
    <s v="Hoyts Entertainment Quarter 122 Lang Road,Moore Park"/>
    <s v="Sydney"/>
    <s v="NSW"/>
    <x v="0"/>
    <x v="0"/>
    <s v="Crítico"/>
    <s v="Beekin 6 Outlet Tira de Sobretensión Metálica"/>
    <x v="0"/>
    <s v="Bolsa de envoltura"/>
    <x v="0"/>
    <d v="2016-01-28T00:00:00"/>
    <n v="446"/>
    <n v="1089"/>
    <n v="643"/>
    <n v="8"/>
    <n v="8712"/>
    <n v="0.01"/>
    <n v="87.12"/>
    <n v="8624.8799999999992"/>
    <n v="450"/>
    <n v="19693"/>
    <n v="26"/>
    <n v="1"/>
    <x v="3"/>
    <s v="NO"/>
    <x v="0"/>
    <s v="Venta Mala"/>
  </r>
  <r>
    <n v="1649437"/>
    <x v="736"/>
    <s v="Mick Barreto"/>
    <s v="523 King St,Newtown"/>
    <s v="Sydney"/>
    <s v="NSW"/>
    <x v="2"/>
    <x v="6"/>
    <s v="No especificado"/>
    <s v="Contestador automático digital 1726"/>
    <x v="0"/>
    <s v="Bolsa de envoltura"/>
    <x v="0"/>
    <d v="2016-11-04T00:00:00"/>
    <n v="882"/>
    <n v="2099"/>
    <n v="1217"/>
    <n v="47"/>
    <n v="98653"/>
    <n v="0.04"/>
    <n v="3946.12"/>
    <n v="94706.880000000005"/>
    <n v="481"/>
    <n v="35763"/>
    <n v="3"/>
    <n v="11"/>
    <x v="3"/>
    <s v="NO"/>
    <x v="1"/>
    <s v="Venta Mala"/>
  </r>
  <r>
    <n v="1649437"/>
    <x v="499"/>
    <s v="Patrick ODonnell"/>
    <s v="21 Wentworth St,Parramatta"/>
    <s v="Sydney"/>
    <s v="NSW"/>
    <x v="1"/>
    <x v="6"/>
    <s v="No especificado"/>
    <s v="Teclado de acceso inalámbrico TechSavi"/>
    <x v="1"/>
    <s v="Tambor Jumbo"/>
    <x v="2"/>
    <d v="2016-01-29T00:00:00"/>
    <n v="1470"/>
    <n v="2999"/>
    <n v="1529"/>
    <n v="24"/>
    <n v="71976"/>
    <n v="0.02"/>
    <n v="1439.52"/>
    <n v="70536.479999999996"/>
    <n v="550"/>
    <n v="33193"/>
    <n v="28"/>
    <n v="1"/>
    <x v="3"/>
    <s v="NO"/>
    <x v="1"/>
    <s v="Venta Mala"/>
  </r>
  <r>
    <n v="1649803"/>
    <x v="493"/>
    <s v="Shahid Collister"/>
    <s v="Sydney Fish Market, Bank Street, Sydney"/>
    <s v="Sydney"/>
    <s v="NSW"/>
    <x v="2"/>
    <x v="3"/>
    <s v="Bajo"/>
    <s v="Artisan 48 Etiquetas"/>
    <x v="0"/>
    <s v="Bolsa de envoltura"/>
    <x v="0"/>
    <d v="2016-04-26T00:00:00"/>
    <n v="384"/>
    <n v="630"/>
    <n v="246"/>
    <n v="28"/>
    <n v="17640"/>
    <n v="0.06"/>
    <n v="1058.3999999999999"/>
    <n v="16581.599999999999"/>
    <n v="50"/>
    <n v="19054"/>
    <n v="24"/>
    <n v="4"/>
    <x v="3"/>
    <s v="NO"/>
    <x v="0"/>
    <s v="Venta Mala"/>
  </r>
  <r>
    <n v="1649803"/>
    <x v="754"/>
    <s v="Monica Federle"/>
    <s v="834 Bourke St,Waterloo"/>
    <s v="Sydney"/>
    <s v="NSW"/>
    <x v="1"/>
    <x v="13"/>
    <s v="Bajo"/>
    <s v="Teclado programable Adesso de 142 teclas"/>
    <x v="0"/>
    <s v="Bolsa de envoltura"/>
    <x v="0"/>
    <d v="2016-03-20T00:00:00"/>
    <n v="3202"/>
    <n v="15248"/>
    <n v="12046"/>
    <n v="19"/>
    <n v="289712"/>
    <n v="0.09"/>
    <n v="26074.079999999998"/>
    <n v="263637.92"/>
    <n v="400"/>
    <n v="510602"/>
    <n v="17"/>
    <n v="3"/>
    <x v="3"/>
    <s v="SI"/>
    <x v="0"/>
    <s v="Buena Venta"/>
  </r>
  <r>
    <n v="1649803"/>
    <x v="757"/>
    <s v="Shahid Hopkins"/>
    <s v="438 Victoria Avenue,Chatswood"/>
    <s v="Sydney"/>
    <s v="NSW"/>
    <x v="3"/>
    <x v="1"/>
    <s v="Medio"/>
    <s v="1-, Tonkins Acero Grava"/>
    <x v="1"/>
    <s v="Caja pequeña"/>
    <x v="1"/>
    <d v="2015-11-24T00:00:00"/>
    <n v="550"/>
    <n v="1222"/>
    <n v="672"/>
    <n v="29"/>
    <n v="35438"/>
    <n v="0.09"/>
    <n v="3189.42"/>
    <n v="32248.58"/>
    <n v="285"/>
    <n v="9069"/>
    <n v="17"/>
    <n v="11"/>
    <x v="1"/>
    <s v="NO"/>
    <x v="0"/>
    <s v="Venta Mala"/>
  </r>
  <r>
    <n v="1649803"/>
    <x v="789"/>
    <s v="Sally Knutson"/>
    <s v="Shop 1, 186-190 Church Street,Parramatta;46a Macleay Street,Potts Point"/>
    <s v="Sydney"/>
    <s v="NSW"/>
    <x v="0"/>
    <x v="4"/>
    <s v="No especificado"/>
    <s v="Carro de archivos personal multiuso y juego de ruedas, tres compartimentos apilables"/>
    <x v="1"/>
    <s v="Caja pequeña"/>
    <x v="0"/>
    <d v="2016-05-03T00:00:00"/>
    <n v="1495"/>
    <n v="3476"/>
    <n v="1981"/>
    <n v="27"/>
    <n v="93852"/>
    <n v="0.03"/>
    <n v="2815.56"/>
    <n v="91036.44"/>
    <n v="822"/>
    <n v="41463"/>
    <n v="1"/>
    <n v="5"/>
    <x v="3"/>
    <s v="NO"/>
    <x v="0"/>
    <s v="Venta Mala"/>
  </r>
  <r>
    <n v="1649834"/>
    <x v="507"/>
    <s v="Christopher Martinez"/>
    <s v="188 Pitt Street,Sydney"/>
    <s v="Sydney"/>
    <s v="NSW"/>
    <x v="0"/>
    <x v="0"/>
    <s v="Crítico"/>
    <s v="TechSavi Dúo Inalámbrico Elite"/>
    <x v="0"/>
    <s v="Bolsa de envoltura"/>
    <x v="0"/>
    <d v="2016-09-28T00:00:00"/>
    <n v="6059"/>
    <n v="10098"/>
    <n v="4039"/>
    <n v="38"/>
    <n v="383724"/>
    <n v="7.0000000000000007E-2"/>
    <n v="26860.680000000004"/>
    <n v="356863.32"/>
    <n v="718"/>
    <n v="105275"/>
    <n v="26"/>
    <n v="9"/>
    <x v="3"/>
    <s v="SI"/>
    <x v="0"/>
    <s v="Buena Venta"/>
  </r>
  <r>
    <n v="1649834"/>
    <x v="507"/>
    <s v="Christopher Martinez"/>
    <s v="188 Pitt Street,Sydney"/>
    <s v="Sydney"/>
    <s v="NSW"/>
    <x v="1"/>
    <x v="0"/>
    <s v="Medio"/>
    <s v="TechSavi Dúo Inalámbrico Elite"/>
    <x v="1"/>
    <s v="Caja pequeña"/>
    <x v="0"/>
    <d v="2016-09-27T00:00:00"/>
    <n v="6059"/>
    <n v="10098"/>
    <n v="4039"/>
    <n v="9"/>
    <n v="90882"/>
    <n v="0.06"/>
    <n v="5452.92"/>
    <n v="85429.08"/>
    <n v="718"/>
    <n v="105275"/>
    <n v="26"/>
    <n v="9"/>
    <x v="3"/>
    <s v="NO"/>
    <x v="0"/>
    <s v="Buena Venta"/>
  </r>
  <r>
    <n v="1649834"/>
    <x v="389"/>
    <s v="Parrica Meson"/>
    <s v="Sydney Fish Market, Bank Street, Sydney"/>
    <s v="Sydney"/>
    <s v="NSW"/>
    <x v="3"/>
    <x v="3"/>
    <s v="Alto"/>
    <s v="TechSavi Navegador Inalámbrico Dúo"/>
    <x v="0"/>
    <s v="Caja pequeña"/>
    <x v="1"/>
    <d v="2014-02-02T00:00:00"/>
    <n v="4211"/>
    <n v="8098"/>
    <n v="3887"/>
    <n v="35"/>
    <n v="283430"/>
    <n v="0.03"/>
    <n v="8502.9"/>
    <n v="274927.09999999998"/>
    <n v="718"/>
    <n v="105275"/>
    <n v="24"/>
    <n v="1"/>
    <x v="0"/>
    <s v="SI"/>
    <x v="1"/>
    <s v="Venta Mala"/>
  </r>
  <r>
    <n v="1649834"/>
    <x v="507"/>
    <s v="Christopher Martinez"/>
    <s v="188 Pitt Street,Sydney"/>
    <s v="Sydney"/>
    <s v="NSW"/>
    <x v="1"/>
    <x v="0"/>
    <s v="Alto"/>
    <s v="Teclado de acceso inalámbrico TechSavi"/>
    <x v="0"/>
    <s v="Bolsa de envoltura"/>
    <x v="0"/>
    <d v="2016-09-27T00:00:00"/>
    <n v="831"/>
    <n v="1598"/>
    <n v="767"/>
    <n v="35"/>
    <n v="55930"/>
    <n v="0.09"/>
    <n v="5033.7"/>
    <n v="50896.3"/>
    <n v="650"/>
    <n v="105275"/>
    <n v="26"/>
    <n v="9"/>
    <x v="3"/>
    <s v="NO"/>
    <x v="0"/>
    <s v="Buena Venta"/>
  </r>
  <r>
    <n v="1649834"/>
    <x v="507"/>
    <s v="Christopher Martinez"/>
    <s v="188 Pitt Street,Sydney"/>
    <s v="Sydney"/>
    <s v="NSW"/>
    <x v="2"/>
    <x v="0"/>
    <s v="Medio"/>
    <s v="Teclado de acceso inalámbrico TechSavi"/>
    <x v="0"/>
    <s v="Bolsa de envoltura"/>
    <x v="0"/>
    <d v="2016-09-28T00:00:00"/>
    <n v="1470"/>
    <n v="2999"/>
    <n v="1529"/>
    <n v="30"/>
    <n v="89970"/>
    <n v="0.05"/>
    <n v="4498.5"/>
    <n v="85471.5"/>
    <n v="550"/>
    <n v="105275"/>
    <n v="26"/>
    <n v="9"/>
    <x v="3"/>
    <s v="NO"/>
    <x v="1"/>
    <s v="Venta Mala"/>
  </r>
  <r>
    <n v="1650168"/>
    <x v="168"/>
    <s v="Pauline Webber"/>
    <s v="499-501 Lygon Street,Carlton North"/>
    <s v="Melbourne"/>
    <s v="VIC"/>
    <x v="1"/>
    <x v="8"/>
    <s v="Alto"/>
    <s v="Fotocopiadora Cando PC940"/>
    <x v="0"/>
    <s v="Bolsa de envoltura"/>
    <x v="0"/>
    <d v="2013-07-17T00:00:00"/>
    <n v="27899"/>
    <n v="44999"/>
    <n v="17100"/>
    <n v="33"/>
    <n v="1484967"/>
    <n v="0.05"/>
    <n v="74248.350000000006"/>
    <n v="1410718.65"/>
    <n v="4900"/>
    <n v="154869"/>
    <n v="17"/>
    <n v="7"/>
    <x v="2"/>
    <s v="SI"/>
    <x v="1"/>
    <s v="Venta Mala"/>
  </r>
  <r>
    <n v="1650168"/>
    <x v="507"/>
    <s v="Mike Kennedy"/>
    <s v="99 Lygon Street,East Brunswick"/>
    <s v="Melbourne"/>
    <s v="VIC"/>
    <x v="2"/>
    <x v="2"/>
    <s v="Crítico"/>
    <s v="Sobres de entreoficina de colores Smiths"/>
    <x v="0"/>
    <s v="Paquete pequeño"/>
    <x v="0"/>
    <d v="2016-10-05T00:00:00"/>
    <n v="1983"/>
    <n v="3098"/>
    <n v="1115"/>
    <n v="26"/>
    <n v="80548"/>
    <n v="0.06"/>
    <n v="4832.88"/>
    <n v="75715.12"/>
    <n v="1951"/>
    <n v="154869"/>
    <n v="26"/>
    <n v="9"/>
    <x v="3"/>
    <s v="NO"/>
    <x v="1"/>
    <s v="Venta Mala"/>
  </r>
  <r>
    <n v="1650168"/>
    <x v="714"/>
    <s v="Dave Hallsten"/>
    <s v="1 John St,Waterloo"/>
    <s v="Sydney"/>
    <s v="NSW"/>
    <x v="0"/>
    <x v="13"/>
    <s v="Medio"/>
    <s v="Sobres de entreoficina de colores Smiths"/>
    <x v="0"/>
    <s v="Bolsa de envoltura"/>
    <x v="0"/>
    <d v="2016-08-20T00:00:00"/>
    <n v="1983"/>
    <n v="3098"/>
    <n v="1115"/>
    <n v="22"/>
    <n v="68156"/>
    <n v="0.09"/>
    <n v="6134.04"/>
    <n v="62021.96"/>
    <n v="1951"/>
    <n v="154869"/>
    <n v="15"/>
    <n v="8"/>
    <x v="3"/>
    <s v="NO"/>
    <x v="0"/>
    <s v="Buena Venta"/>
  </r>
  <r>
    <n v="1650199"/>
    <x v="832"/>
    <s v="Laura Armstrong"/>
    <s v="240-242 Johnston Street,Fitzroy"/>
    <s v="Melbourne"/>
    <s v="VIC"/>
    <x v="0"/>
    <x v="2"/>
    <s v="No especificado"/>
    <s v="Teclado de acceso inalámbrico TechSavi"/>
    <x v="0"/>
    <s v="Caja pequeña"/>
    <x v="0"/>
    <d v="2016-10-02T00:00:00"/>
    <n v="1470"/>
    <n v="2999"/>
    <n v="1529"/>
    <n v="8"/>
    <n v="23992"/>
    <n v="7.0000000000000007E-2"/>
    <n v="1679.44"/>
    <n v="22312.560000000001"/>
    <n v="550"/>
    <n v="40004"/>
    <n v="30"/>
    <n v="9"/>
    <x v="3"/>
    <s v="NO"/>
    <x v="0"/>
    <s v="Venta Mala"/>
  </r>
  <r>
    <n v="1650533"/>
    <x v="741"/>
    <s v="Roy Phan"/>
    <s v="506 Swan Street,Richmond"/>
    <s v="Melbourne"/>
    <s v="VIC"/>
    <x v="3"/>
    <x v="2"/>
    <s v="Alto"/>
    <s v="Postes de encuadernación"/>
    <x v="0"/>
    <s v="Bolsa de envoltura"/>
    <x v="0"/>
    <d v="2016-11-01T00:00:00"/>
    <n v="350"/>
    <n v="574"/>
    <n v="224"/>
    <n v="16"/>
    <n v="9184"/>
    <n v="0.02"/>
    <n v="183.68"/>
    <n v="9000.32"/>
    <n v="501"/>
    <n v="26693"/>
    <n v="31"/>
    <n v="10"/>
    <x v="3"/>
    <s v="NO"/>
    <x v="1"/>
    <s v="Venta Mala"/>
  </r>
  <r>
    <n v="1650533"/>
    <x v="741"/>
    <s v="Rick Wilson"/>
    <s v="3 Orwell St,Potts Point"/>
    <s v="Sydney"/>
    <s v="NSW"/>
    <x v="2"/>
    <x v="9"/>
    <s v="Alto"/>
    <s v="12 lápices cortos de colores"/>
    <x v="1"/>
    <s v="Caja pequeña"/>
    <x v="0"/>
    <d v="2016-10-31T00:00:00"/>
    <n v="109"/>
    <n v="260"/>
    <n v="151"/>
    <n v="13"/>
    <n v="3380"/>
    <n v="0.03"/>
    <n v="101.39999999999999"/>
    <n v="3278.6"/>
    <n v="240"/>
    <n v="6629"/>
    <n v="31"/>
    <n v="10"/>
    <x v="3"/>
    <s v="NO"/>
    <x v="1"/>
    <s v="Venta Mala"/>
  </r>
  <r>
    <n v="1650533"/>
    <x v="764"/>
    <s v="Richard Bierner"/>
    <s v="180 High Street,Windsor"/>
    <s v="Melbourne"/>
    <s v="VIC"/>
    <x v="3"/>
    <x v="2"/>
    <s v="Alto"/>
    <s v="Libro de registro de mensajes de voz por cable"/>
    <x v="0"/>
    <s v="Bolsa de envoltura"/>
    <x v="0"/>
    <d v="2016-09-23T00:00:00"/>
    <n v="290"/>
    <n v="476"/>
    <n v="186"/>
    <n v="10"/>
    <n v="4760"/>
    <n v="0.08"/>
    <n v="380.8"/>
    <n v="4379.2"/>
    <n v="88"/>
    <n v="11579"/>
    <n v="22"/>
    <n v="9"/>
    <x v="3"/>
    <s v="NO"/>
    <x v="1"/>
    <s v="Venta Mala"/>
  </r>
  <r>
    <n v="1650898"/>
    <x v="767"/>
    <s v="Tony Sayre"/>
    <s v="499-501 Lygon Street,Carlton North"/>
    <s v="Melbourne"/>
    <s v="VIC"/>
    <x v="1"/>
    <x v="8"/>
    <s v="No especificado"/>
    <s v="Etiquetas Artisan 478"/>
    <x v="0"/>
    <s v="Bolsa de envoltura"/>
    <x v="0"/>
    <d v="2016-11-21T00:00:00"/>
    <n v="314"/>
    <n v="491"/>
    <n v="177"/>
    <n v="4"/>
    <n v="1964"/>
    <n v="0"/>
    <n v="0"/>
    <n v="1964"/>
    <n v="50"/>
    <n v="9533"/>
    <n v="20"/>
    <n v="11"/>
    <x v="3"/>
    <s v="NO"/>
    <x v="1"/>
    <s v="Venta Mala"/>
  </r>
  <r>
    <n v="1650898"/>
    <x v="183"/>
    <s v="Patrick OBrill"/>
    <s v="Sydney Fish Market, Bank Street, Sydney"/>
    <s v="Sydney"/>
    <s v="NSW"/>
    <x v="3"/>
    <x v="3"/>
    <s v="Alto"/>
    <s v="Sobres de rayos X con borde de diamante verde de archivo de color Ames"/>
    <x v="0"/>
    <s v="Caja pequeña"/>
    <x v="0"/>
    <d v="2015-12-18T00:00:00"/>
    <n v="5207"/>
    <n v="8398"/>
    <n v="3191"/>
    <n v="48"/>
    <n v="403104"/>
    <n v="0.01"/>
    <n v="4031.04"/>
    <n v="399072.96"/>
    <n v="501"/>
    <n v="165964"/>
    <n v="16"/>
    <n v="12"/>
    <x v="1"/>
    <s v="SI"/>
    <x v="1"/>
    <s v="Venta Mala"/>
  </r>
  <r>
    <n v="1650898"/>
    <x v="683"/>
    <s v="Sung Shariari"/>
    <s v="6/15 Cross Street,Double Bay"/>
    <s v="Sydney"/>
    <s v="NSW"/>
    <x v="2"/>
    <x v="9"/>
    <s v="No especificado"/>
    <s v="Artisan 48 Etiquetas"/>
    <x v="0"/>
    <s v="Bolsa de envoltura"/>
    <x v="0"/>
    <d v="2016-03-30T00:00:00"/>
    <n v="384"/>
    <n v="630"/>
    <n v="246"/>
    <n v="47"/>
    <n v="29610"/>
    <n v="0.04"/>
    <n v="1184.4000000000001"/>
    <n v="28425.599999999999"/>
    <n v="50"/>
    <n v="12945"/>
    <n v="29"/>
    <n v="3"/>
    <x v="3"/>
    <s v="NO"/>
    <x v="0"/>
    <s v="Venta Mala"/>
  </r>
  <r>
    <n v="1651264"/>
    <x v="340"/>
    <s v="Jiz Kallsten"/>
    <s v="224A Gertrude St,Fitzroy"/>
    <s v="Melbourne"/>
    <s v="VIC"/>
    <x v="3"/>
    <x v="2"/>
    <s v="Alto"/>
    <s v="Etiquetas Artisan 479"/>
    <x v="1"/>
    <s v="Tambor Jumbo"/>
    <x v="2"/>
    <d v="2016-01-19T00:00:00"/>
    <n v="159"/>
    <n v="261"/>
    <n v="102"/>
    <n v="6"/>
    <n v="1566"/>
    <n v="0.08"/>
    <n v="125.28"/>
    <n v="1440.72"/>
    <n v="50"/>
    <n v="2673"/>
    <n v="17"/>
    <n v="1"/>
    <x v="3"/>
    <s v="NO"/>
    <x v="0"/>
    <s v="Venta Mala"/>
  </r>
  <r>
    <n v="1651629"/>
    <x v="680"/>
    <s v="Astrea Jones"/>
    <s v="2a/285A Crown St,Surry Hills"/>
    <s v="Sydney"/>
    <s v="NSW"/>
    <x v="1"/>
    <x v="3"/>
    <s v="Medio"/>
    <s v="Libro de registro de mensajes de voz por cable"/>
    <x v="0"/>
    <s v="Bolsa de envoltura"/>
    <x v="0"/>
    <d v="2016-07-04T00:00:00"/>
    <n v="290"/>
    <n v="476"/>
    <n v="186"/>
    <n v="34"/>
    <n v="16184"/>
    <n v="0"/>
    <n v="0"/>
    <n v="16184"/>
    <n v="88"/>
    <n v="12447"/>
    <n v="2"/>
    <n v="7"/>
    <x v="3"/>
    <s v="NO"/>
    <x v="0"/>
    <s v="Venta Mala"/>
  </r>
  <r>
    <n v="1651629"/>
    <x v="31"/>
    <s v="Eric Barreto"/>
    <s v="359 Crown Street,Surry Hills"/>
    <s v="Sydney"/>
    <s v="NSW"/>
    <x v="1"/>
    <x v="3"/>
    <s v="Bajo"/>
    <s v="Sobres de entreoficina de colores Smiths"/>
    <x v="0"/>
    <s v="Bolsa de envoltura"/>
    <x v="1"/>
    <d v="2013-10-04T00:00:00"/>
    <n v="1983"/>
    <n v="3098"/>
    <n v="1115"/>
    <n v="38"/>
    <n v="117724"/>
    <n v="0.02"/>
    <n v="2354.48"/>
    <n v="115369.52"/>
    <n v="1951"/>
    <n v="92103"/>
    <n v="3"/>
    <n v="10"/>
    <x v="2"/>
    <s v="SI"/>
    <x v="0"/>
    <s v="Buena Venta"/>
  </r>
  <r>
    <n v="1651994"/>
    <x v="507"/>
    <s v="Mike Kennedy"/>
    <s v="99 Lygon Street,East Brunswick"/>
    <s v="Melbourne"/>
    <s v="VIC"/>
    <x v="0"/>
    <x v="2"/>
    <s v="Crítico"/>
    <s v="Etiquetas Artisan 481"/>
    <x v="0"/>
    <s v="Bolsa de envoltura"/>
    <x v="1"/>
    <d v="2016-10-05T00:00:00"/>
    <n v="194"/>
    <n v="308"/>
    <n v="114"/>
    <n v="38"/>
    <n v="11704"/>
    <n v="7.0000000000000007E-2"/>
    <n v="819.28000000000009"/>
    <n v="10884.72"/>
    <n v="99"/>
    <n v="4624"/>
    <n v="26"/>
    <n v="9"/>
    <x v="3"/>
    <s v="NO"/>
    <x v="0"/>
    <s v="Venta Mala"/>
  </r>
  <r>
    <n v="1651994"/>
    <x v="340"/>
    <s v="Cyra Reiten"/>
    <s v="Westfield 1 Anderson St,Chatswood"/>
    <s v="Sydney"/>
    <s v="NSW"/>
    <x v="0"/>
    <x v="5"/>
    <s v="No especificado"/>
    <s v="Chinchetas OIC"/>
    <x v="0"/>
    <s v="Caja pequeña"/>
    <x v="0"/>
    <d v="2016-01-17T00:00:00"/>
    <n v="71"/>
    <n v="114"/>
    <n v="43"/>
    <n v="8"/>
    <n v="912"/>
    <n v="7.0000000000000007E-2"/>
    <n v="63.84"/>
    <n v="848.16"/>
    <n v="70"/>
    <n v="8476"/>
    <n v="17"/>
    <n v="1"/>
    <x v="3"/>
    <s v="NO"/>
    <x v="0"/>
    <s v="Venta Mala"/>
  </r>
  <r>
    <n v="1651994"/>
    <x v="735"/>
    <s v="Shaun Weien"/>
    <s v="310 Wattle St,Ultimo"/>
    <s v="Sydney"/>
    <s v="NSW"/>
    <x v="0"/>
    <x v="6"/>
    <s v="Alto"/>
    <s v="Clips de carpeta de OIC"/>
    <x v="1"/>
    <s v="Caja pequeña"/>
    <x v="0"/>
    <d v="2016-05-07T00:00:00"/>
    <n v="93"/>
    <n v="148"/>
    <n v="55"/>
    <n v="42"/>
    <n v="6216"/>
    <n v="0.01"/>
    <n v="62.160000000000004"/>
    <n v="6153.84"/>
    <n v="70"/>
    <n v="7458"/>
    <n v="5"/>
    <n v="5"/>
    <x v="3"/>
    <s v="NO"/>
    <x v="1"/>
    <s v="Venta Mala"/>
  </r>
  <r>
    <n v="1651994"/>
    <x v="764"/>
    <s v="Richard Bierner"/>
    <s v="180 High Street,Windsor"/>
    <s v="Melbourne"/>
    <s v="VIC"/>
    <x v="1"/>
    <x v="2"/>
    <s v="Bajo"/>
    <s v="Tijeras de oficina de Apex"/>
    <x v="0"/>
    <s v="Bolsa de envoltura"/>
    <x v="1"/>
    <d v="2016-09-23T00:00:00"/>
    <n v="94"/>
    <n v="208"/>
    <n v="114"/>
    <n v="19"/>
    <n v="3952"/>
    <n v="0"/>
    <n v="0"/>
    <n v="3952"/>
    <n v="256"/>
    <n v="8138"/>
    <n v="22"/>
    <n v="9"/>
    <x v="3"/>
    <s v="NO"/>
    <x v="0"/>
    <s v="Venta Mala"/>
  </r>
  <r>
    <n v="1651994"/>
    <x v="269"/>
    <s v="Sally Knutson"/>
    <s v="Shop 1, 186-190 Church Street,Parramatta;46a Macleay Street,Potts Point"/>
    <s v="Sydney"/>
    <s v="NSW"/>
    <x v="0"/>
    <x v="4"/>
    <s v="Bajo"/>
    <s v="Postes de encuadernación"/>
    <x v="0"/>
    <s v="Bolsa de envoltura"/>
    <x v="0"/>
    <d v="2015-08-31T00:00:00"/>
    <n v="350"/>
    <n v="574"/>
    <n v="224"/>
    <n v="4"/>
    <n v="2296"/>
    <n v="0.09"/>
    <n v="206.64"/>
    <n v="2089.36"/>
    <n v="501"/>
    <n v="12675"/>
    <n v="31"/>
    <n v="8"/>
    <x v="1"/>
    <s v="NO"/>
    <x v="1"/>
    <s v="Venta Mala"/>
  </r>
  <r>
    <n v="1651994"/>
    <x v="750"/>
    <s v="Michael Paige"/>
    <s v="506 Swan Street,Richmond"/>
    <s v="Melbourne"/>
    <s v="VIC"/>
    <x v="1"/>
    <x v="2"/>
    <s v="Bajo"/>
    <s v="Etiquetas Artisan 479"/>
    <x v="0"/>
    <s v="Bolsa de envoltura"/>
    <x v="0"/>
    <d v="2016-11-19T00:00:00"/>
    <n v="159"/>
    <n v="261"/>
    <n v="102"/>
    <n v="46"/>
    <n v="12006"/>
    <n v="0.04"/>
    <n v="480.24"/>
    <n v="11525.76"/>
    <n v="50"/>
    <n v="8838"/>
    <n v="17"/>
    <n v="11"/>
    <x v="3"/>
    <s v="NO"/>
    <x v="1"/>
    <s v="Venta Mala"/>
  </r>
  <r>
    <n v="1652359"/>
    <x v="204"/>
    <s v="Saphhira Shifley"/>
    <s v="Westfield Miranda, 600 Kingsway,Miranda"/>
    <s v="Sydney"/>
    <s v="NSW"/>
    <x v="1"/>
    <x v="11"/>
    <s v="Medio"/>
    <s v="Etiquetas Artisan 481"/>
    <x v="0"/>
    <s v="Bolsa de envoltura"/>
    <x v="1"/>
    <d v="2015-03-21T00:00:00"/>
    <n v="194"/>
    <n v="308"/>
    <n v="114"/>
    <n v="48"/>
    <n v="14784"/>
    <n v="0.03"/>
    <n v="443.52"/>
    <n v="14340.48"/>
    <n v="99"/>
    <n v="12249"/>
    <n v="21"/>
    <n v="3"/>
    <x v="1"/>
    <s v="NO"/>
    <x v="1"/>
    <s v="Venta Mala"/>
  </r>
  <r>
    <n v="1652359"/>
    <x v="738"/>
    <s v="Monica Federle"/>
    <s v="834 Bourke St,Waterloo"/>
    <s v="Sydney"/>
    <s v="NSW"/>
    <x v="3"/>
    <x v="13"/>
    <s v="Medio"/>
    <s v="Etiquetas Artisan 481"/>
    <x v="0"/>
    <s v="Bolsa de envoltura"/>
    <x v="0"/>
    <d v="2016-03-13T00:00:00"/>
    <n v="194"/>
    <n v="308"/>
    <n v="114"/>
    <n v="19"/>
    <n v="5852"/>
    <n v="0.09"/>
    <n v="526.67999999999995"/>
    <n v="5325.32"/>
    <n v="99"/>
    <n v="12893"/>
    <n v="12"/>
    <n v="3"/>
    <x v="3"/>
    <s v="NO"/>
    <x v="1"/>
    <s v="Venta Mala"/>
  </r>
  <r>
    <n v="1652359"/>
    <x v="191"/>
    <s v="Adrian Hane"/>
    <s v="180 High Street,Windsor"/>
    <s v="Melbourne"/>
    <s v="VIC"/>
    <x v="0"/>
    <x v="2"/>
    <s v="No especificado"/>
    <s v="Etiquetas Artisan 487"/>
    <x v="0"/>
    <s v="Caja pequeña"/>
    <x v="0"/>
    <d v="2014-08-13T00:00:00"/>
    <n v="229"/>
    <n v="369"/>
    <n v="140"/>
    <n v="8"/>
    <n v="2952"/>
    <n v="7.0000000000000007E-2"/>
    <n v="206.64000000000001"/>
    <n v="2745.36"/>
    <n v="50"/>
    <n v="21893"/>
    <n v="11"/>
    <n v="8"/>
    <x v="0"/>
    <s v="NO"/>
    <x v="1"/>
    <s v="Venta Mala"/>
  </r>
  <r>
    <n v="1652359"/>
    <x v="499"/>
    <s v="Patrick ODonnell"/>
    <s v="21 Wentworth St,Parramatta"/>
    <s v="Sydney"/>
    <s v="NSW"/>
    <x v="1"/>
    <x v="6"/>
    <s v="No especificado"/>
    <s v="Etiquetas de encuadernación artesanal"/>
    <x v="1"/>
    <s v="Paquete pequeño"/>
    <x v="0"/>
    <d v="2016-01-29T00:00:00"/>
    <n v="245"/>
    <n v="389"/>
    <n v="144"/>
    <n v="8"/>
    <n v="3112"/>
    <n v="0.01"/>
    <n v="31.12"/>
    <n v="3080.88"/>
    <n v="701"/>
    <n v="19364"/>
    <n v="28"/>
    <n v="1"/>
    <x v="3"/>
    <s v="NO"/>
    <x v="0"/>
    <s v="Venta Mala"/>
  </r>
  <r>
    <n v="1652725"/>
    <x v="152"/>
    <s v="Tamara Chand"/>
    <s v="127 Liverpool St,Sydney"/>
    <s v="Sydney"/>
    <s v="NSW"/>
    <x v="2"/>
    <x v="7"/>
    <s v="Alto"/>
    <s v="1 cajones de almacenamiento apilables"/>
    <x v="0"/>
    <s v="Bolsa de envoltura"/>
    <x v="0"/>
    <d v="2015-06-11T00:00:00"/>
    <n v="713"/>
    <n v="2098"/>
    <n v="1385"/>
    <n v="33"/>
    <n v="69234"/>
    <n v="0.06"/>
    <n v="4154.04"/>
    <n v="65079.96"/>
    <n v="542"/>
    <n v="2662"/>
    <n v="11"/>
    <n v="6"/>
    <x v="1"/>
    <s v="NO"/>
    <x v="1"/>
    <s v="Venta Mala"/>
  </r>
  <r>
    <n v="1652725"/>
    <x v="233"/>
    <s v="Jesus Ocampo"/>
    <s v="60 Commercial Rd,Prahran"/>
    <s v="Melbourne"/>
    <s v="VIC"/>
    <x v="2"/>
    <x v="8"/>
    <s v="Medio"/>
    <s v="10 lápices cortos de colores"/>
    <x v="0"/>
    <s v="Caja pequeña"/>
    <x v="0"/>
    <d v="2016-04-25T00:00:00"/>
    <n v="109"/>
    <n v="260"/>
    <n v="151"/>
    <n v="5"/>
    <n v="1300"/>
    <n v="0.05"/>
    <n v="65"/>
    <n v="1235"/>
    <n v="240"/>
    <n v="3624"/>
    <n v="23"/>
    <n v="4"/>
    <x v="3"/>
    <s v="NO"/>
    <x v="1"/>
    <s v="Venta Mala"/>
  </r>
  <r>
    <n v="1652725"/>
    <x v="464"/>
    <s v="Maxwell Schwartz"/>
    <s v="3 Orwell St,Potts Point"/>
    <s v="Sydney"/>
    <s v="NSW"/>
    <x v="3"/>
    <x v="9"/>
    <s v="Alto"/>
    <s v="Rotuladores fluorescentes artesanales de estilo de escritorio de alto litro"/>
    <x v="0"/>
    <s v="Caja pequeña"/>
    <x v="0"/>
    <d v="2015-09-01T00:00:00"/>
    <n v="176"/>
    <n v="338"/>
    <n v="162"/>
    <n v="10"/>
    <n v="3380"/>
    <n v="0.01"/>
    <n v="33.799999999999997"/>
    <n v="3346.2"/>
    <n v="85"/>
    <n v="12872"/>
    <n v="30"/>
    <n v="8"/>
    <x v="1"/>
    <s v="NO"/>
    <x v="0"/>
    <s v="Venta Mala"/>
  </r>
  <r>
    <n v="1652725"/>
    <x v="832"/>
    <s v="Laura Armstrong"/>
    <s v="240-242 Johnston Street,Fitzroy"/>
    <s v="Melbourne"/>
    <s v="VIC"/>
    <x v="1"/>
    <x v="2"/>
    <s v="Bajo"/>
    <s v="Tijeras rectas Apex"/>
    <x v="0"/>
    <s v="Caja pequeña"/>
    <x v="0"/>
    <d v="2016-10-02T00:00:00"/>
    <n v="519"/>
    <n v="1298"/>
    <n v="779"/>
    <n v="42"/>
    <n v="54516"/>
    <n v="0.01"/>
    <n v="545.16"/>
    <n v="53970.84"/>
    <n v="314"/>
    <n v="37153"/>
    <n v="30"/>
    <n v="9"/>
    <x v="3"/>
    <s v="NO"/>
    <x v="0"/>
    <s v="Venta Mala"/>
  </r>
  <r>
    <n v="1652725"/>
    <x v="609"/>
    <s v="Giulietta Baptist"/>
    <s v="53 Riley Street,Woolloomooloo Park"/>
    <s v="Sydney"/>
    <s v="NSW"/>
    <x v="0"/>
    <x v="0"/>
    <s v="Crítico"/>
    <s v="Alto Perma 2700 Cajones de almacenamiento apilables"/>
    <x v="0"/>
    <s v="Bolsa de envoltura"/>
    <x v="0"/>
    <d v="2016-09-25T00:00:00"/>
    <n v="892"/>
    <n v="2974"/>
    <n v="2082"/>
    <n v="8"/>
    <n v="23792"/>
    <n v="0.01"/>
    <n v="237.92000000000002"/>
    <n v="23554.080000000002"/>
    <n v="664"/>
    <n v="75672"/>
    <n v="23"/>
    <n v="9"/>
    <x v="3"/>
    <s v="NO"/>
    <x v="0"/>
    <s v="Buena Venta"/>
  </r>
  <r>
    <n v="1652725"/>
    <x v="30"/>
    <s v="Valerie Dominguez"/>
    <s v="152 Bunnerong Road,Eastgardens"/>
    <s v="Sydney"/>
    <s v="NSW"/>
    <x v="0"/>
    <x v="0"/>
    <s v="Bajo"/>
    <s v="Sobres de entreoficina de colores Smiths"/>
    <x v="1"/>
    <s v="Caja grande"/>
    <x v="0"/>
    <d v="2013-08-17T00:00:00"/>
    <n v="1983"/>
    <n v="3098"/>
    <n v="1115"/>
    <n v="40"/>
    <n v="123920"/>
    <n v="0.04"/>
    <n v="4956.8"/>
    <n v="118963.2"/>
    <n v="1951"/>
    <n v="115431"/>
    <n v="17"/>
    <n v="8"/>
    <x v="2"/>
    <s v="SI"/>
    <x v="0"/>
    <s v="Buena Venta"/>
  </r>
  <r>
    <n v="1652725"/>
    <x v="836"/>
    <s v="Luke Foster"/>
    <s v="2-4 College Street, Darlinghurst"/>
    <s v="Sydney"/>
    <s v="NSW"/>
    <x v="1"/>
    <x v="5"/>
    <s v="Crítico"/>
    <s v="Tijeras de oficina de Apex"/>
    <x v="1"/>
    <s v="Caja pequeña"/>
    <x v="0"/>
    <d v="2016-11-11T00:00:00"/>
    <n v="94"/>
    <n v="208"/>
    <n v="114"/>
    <n v="48"/>
    <n v="9984"/>
    <n v="0.04"/>
    <n v="399.36"/>
    <n v="9584.64"/>
    <n v="256"/>
    <n v="8278"/>
    <n v="9"/>
    <n v="11"/>
    <x v="3"/>
    <s v="NO"/>
    <x v="1"/>
    <s v="Venta Mala"/>
  </r>
  <r>
    <n v="1652725"/>
    <x v="721"/>
    <s v="Sylvia Foulston"/>
    <s v="152 Bunnerong Road,Eastgardens"/>
    <s v="Sydney"/>
    <s v="NSW"/>
    <x v="2"/>
    <x v="0"/>
    <s v="Crítico"/>
    <s v="Contestador automático digital 1726"/>
    <x v="1"/>
    <s v="Paquete pequeño"/>
    <x v="0"/>
    <d v="2016-10-08T00:00:00"/>
    <n v="882"/>
    <n v="2099"/>
    <n v="1217"/>
    <n v="16"/>
    <n v="33584"/>
    <n v="0.03"/>
    <n v="1007.52"/>
    <n v="32576.48"/>
    <n v="481"/>
    <n v="67682"/>
    <n v="8"/>
    <n v="10"/>
    <x v="3"/>
    <s v="NO"/>
    <x v="0"/>
    <s v="Venta Mala"/>
  </r>
  <r>
    <n v="1652725"/>
    <x v="236"/>
    <s v="Mike Gockenbach"/>
    <s v="180 High Street,Windsor"/>
    <s v="Melbourne"/>
    <s v="VIC"/>
    <x v="3"/>
    <x v="2"/>
    <s v="Bajo"/>
    <s v="Aglutinantes de polietileno borrables colorificantes constantes"/>
    <x v="1"/>
    <s v="Caja pequeña"/>
    <x v="1"/>
    <d v="2014-05-03T00:00:00"/>
    <n v="337"/>
    <n v="553"/>
    <n v="216"/>
    <n v="31"/>
    <n v="17143"/>
    <n v="0.01"/>
    <n v="171.43"/>
    <n v="16971.57"/>
    <n v="698"/>
    <n v="12855"/>
    <n v="2"/>
    <n v="5"/>
    <x v="0"/>
    <s v="NO"/>
    <x v="1"/>
    <s v="Venta Mala"/>
  </r>
  <r>
    <n v="1653090"/>
    <x v="721"/>
    <s v="Sylvia Foulston"/>
    <s v="152 Bunnerong Road,Eastgardens"/>
    <s v="Sydney"/>
    <s v="NSW"/>
    <x v="1"/>
    <x v="0"/>
    <s v="No especificado"/>
    <s v="Xit Papel de computadora en blanco"/>
    <x v="0"/>
    <s v="Bolsa de envoltura"/>
    <x v="0"/>
    <d v="2016-10-08T00:00:00"/>
    <n v="139"/>
    <n v="198"/>
    <n v="79"/>
    <n v="41"/>
    <n v="8118"/>
    <n v="0.02"/>
    <n v="162.36000000000001"/>
    <n v="7955.64"/>
    <n v="477"/>
    <n v="67682"/>
    <n v="8"/>
    <n v="10"/>
    <x v="3"/>
    <s v="NO"/>
    <x v="1"/>
    <s v="Venta Mala"/>
  </r>
  <r>
    <n v="1653090"/>
    <x v="831"/>
    <s v="David Flashing"/>
    <s v="Westfield 1 Anderson St,Chatswood"/>
    <s v="Sydney"/>
    <s v="NSW"/>
    <x v="0"/>
    <x v="5"/>
    <s v="No especificado"/>
    <s v="Coloreadores Borrables Colorificantes Estables"/>
    <x v="0"/>
    <s v="Bolsa de envoltura"/>
    <x v="0"/>
    <d v="2016-10-02T00:00:00"/>
    <n v="365"/>
    <n v="598"/>
    <n v="233"/>
    <n v="15"/>
    <n v="8970"/>
    <n v="0"/>
    <n v="0"/>
    <n v="8970"/>
    <n v="149"/>
    <n v="12687"/>
    <n v="1"/>
    <n v="10"/>
    <x v="3"/>
    <s v="NO"/>
    <x v="1"/>
    <s v="Venta Mala"/>
  </r>
  <r>
    <n v="1653455"/>
    <x v="605"/>
    <s v="Corey Lock"/>
    <s v="Westfield 1 Anderson St,Chatswood"/>
    <s v="Sydney"/>
    <s v="NSW"/>
    <x v="0"/>
    <x v="5"/>
    <s v="Bajo"/>
    <s v="Postes de encuadernación"/>
    <x v="0"/>
    <s v="Caja pequeña"/>
    <x v="0"/>
    <d v="2016-04-12T00:00:00"/>
    <n v="350"/>
    <n v="574"/>
    <n v="224"/>
    <n v="40"/>
    <n v="22960"/>
    <n v="0.05"/>
    <n v="1148"/>
    <n v="21812"/>
    <n v="501"/>
    <n v="14539"/>
    <n v="11"/>
    <n v="4"/>
    <x v="3"/>
    <s v="NO"/>
    <x v="1"/>
    <s v="Venta Mala"/>
  </r>
  <r>
    <n v="1653455"/>
    <x v="721"/>
    <s v="Sylvia Foulston"/>
    <s v="152 Bunnerong Road,Eastgardens"/>
    <s v="Sydney"/>
    <s v="NSW"/>
    <x v="1"/>
    <x v="0"/>
    <s v="No especificado"/>
    <s v="Teléfono 210 Trimline, Blanco"/>
    <x v="2"/>
    <s v="Caja grande"/>
    <x v="0"/>
    <d v="2016-10-08T00:00:00"/>
    <n v="991"/>
    <n v="1599"/>
    <n v="608"/>
    <n v="17"/>
    <n v="27183"/>
    <n v="0"/>
    <n v="0"/>
    <n v="27183"/>
    <n v="1128"/>
    <n v="67682"/>
    <n v="8"/>
    <n v="10"/>
    <x v="3"/>
    <s v="NO"/>
    <x v="1"/>
    <s v="Venta Mala"/>
  </r>
  <r>
    <n v="1653820"/>
    <x v="76"/>
    <s v="Raymond Fair"/>
    <s v="188 Pitt Street,Sydney"/>
    <s v="Sydney"/>
    <s v="NSW"/>
    <x v="3"/>
    <x v="0"/>
    <s v="Alto"/>
    <s v="Sobres de entreoficina de colores Smiths"/>
    <x v="1"/>
    <s v="Tambor Jumbo"/>
    <x v="2"/>
    <d v="2016-09-08T00:00:00"/>
    <n v="1983"/>
    <n v="3098"/>
    <n v="1115"/>
    <n v="6"/>
    <n v="18588"/>
    <n v="0.08"/>
    <n v="1487.04"/>
    <n v="17100.96"/>
    <n v="1951"/>
    <n v="77416"/>
    <n v="6"/>
    <n v="9"/>
    <x v="3"/>
    <s v="NO"/>
    <x v="0"/>
    <s v="Buena Venta"/>
  </r>
  <r>
    <n v="1653820"/>
    <x v="832"/>
    <s v="Laura Armstrong"/>
    <s v="240-242 Johnston Street,Fitzroy"/>
    <s v="Melbourne"/>
    <s v="VIC"/>
    <x v="2"/>
    <x v="2"/>
    <s v="Medio"/>
    <s v="Libro de registro de mensajes de voz por cable"/>
    <x v="0"/>
    <s v="Paquete pequeño"/>
    <x v="0"/>
    <d v="2016-10-02T00:00:00"/>
    <n v="290"/>
    <n v="476"/>
    <n v="186"/>
    <n v="22"/>
    <n v="10472"/>
    <n v="0.03"/>
    <n v="314.15999999999997"/>
    <n v="10157.84"/>
    <n v="88"/>
    <n v="6346"/>
    <n v="30"/>
    <n v="9"/>
    <x v="3"/>
    <s v="NO"/>
    <x v="0"/>
    <s v="Venta Mala"/>
  </r>
  <r>
    <n v="1653820"/>
    <x v="686"/>
    <s v="Gregh Bank"/>
    <s v="501 George St,Sydney"/>
    <s v="Sydney"/>
    <s v="NSW"/>
    <x v="1"/>
    <x v="7"/>
    <s v="Medio"/>
    <s v="Carpetas Angle-D con anillos de bloqueo, portaetiquetas"/>
    <x v="0"/>
    <s v="Bolsa de envoltura"/>
    <x v="1"/>
    <d v="2016-05-14T00:00:00"/>
    <n v="453"/>
    <n v="730"/>
    <n v="277"/>
    <n v="34"/>
    <n v="24820"/>
    <n v="0"/>
    <n v="0"/>
    <n v="24820"/>
    <n v="772"/>
    <n v="12657"/>
    <n v="12"/>
    <n v="5"/>
    <x v="3"/>
    <s v="NO"/>
    <x v="0"/>
    <s v="Venta Mala"/>
  </r>
  <r>
    <n v="1654186"/>
    <x v="742"/>
    <s v="Nora Price"/>
    <s v="7 Khartoum Rd,Macquarie Park"/>
    <s v="Sydney"/>
    <s v="NSW"/>
    <x v="2"/>
    <x v="11"/>
    <s v="No especificado"/>
    <s v="Lengüetas de plástico reposicionables imprimibles artesanalmente"/>
    <x v="1"/>
    <s v="Paquete pequeño"/>
    <x v="0"/>
    <d v="2016-09-16T00:00:00"/>
    <n v="533"/>
    <n v="860"/>
    <n v="327"/>
    <n v="21"/>
    <n v="18060"/>
    <n v="0.09"/>
    <n v="1625.3999999999999"/>
    <n v="16434.599999999999"/>
    <n v="619"/>
    <n v="79463"/>
    <n v="14"/>
    <n v="9"/>
    <x v="3"/>
    <s v="NO"/>
    <x v="0"/>
    <s v="Buena Venta"/>
  </r>
  <r>
    <n v="1654186"/>
    <x v="721"/>
    <s v="Sylvia Foulston"/>
    <s v="152 Bunnerong Road,Eastgardens"/>
    <s v="Sydney"/>
    <s v="NSW"/>
    <x v="1"/>
    <x v="0"/>
    <s v="Crítico"/>
    <s v="Teléfono 210 Trimline, Blanco"/>
    <x v="0"/>
    <s v="Bolsa de envoltura"/>
    <x v="0"/>
    <d v="2016-10-08T00:00:00"/>
    <n v="991"/>
    <n v="1599"/>
    <n v="608"/>
    <n v="36"/>
    <n v="57564"/>
    <n v="0"/>
    <n v="0"/>
    <n v="57564"/>
    <n v="1128"/>
    <n v="67682"/>
    <n v="8"/>
    <n v="10"/>
    <x v="3"/>
    <s v="NO"/>
    <x v="0"/>
    <s v="Venta Mala"/>
  </r>
  <r>
    <n v="1654186"/>
    <x v="138"/>
    <s v="Amy Hunt"/>
    <s v="60 Commercial Rd,Prahran"/>
    <s v="Melbourne"/>
    <s v="VIC"/>
    <x v="3"/>
    <x v="8"/>
    <s v="Medio"/>
    <s v="Artisan 48 Etiquetas"/>
    <x v="0"/>
    <s v="Caja pequeña"/>
    <x v="0"/>
    <d v="2016-12-10T00:00:00"/>
    <n v="384"/>
    <n v="630"/>
    <n v="246"/>
    <n v="8"/>
    <n v="5040"/>
    <n v="7.0000000000000007E-2"/>
    <n v="352.8"/>
    <n v="4687.2"/>
    <n v="50"/>
    <n v="26597"/>
    <n v="8"/>
    <n v="12"/>
    <x v="3"/>
    <s v="NO"/>
    <x v="1"/>
    <s v="Venta Mala"/>
  </r>
  <r>
    <n v="1654186"/>
    <x v="791"/>
    <s v="Brooke Gillingham"/>
    <s v="21 Wentworth St,Parramatta"/>
    <s v="Sydney"/>
    <s v="NSW"/>
    <x v="1"/>
    <x v="6"/>
    <s v="No especificado"/>
    <s v="Carpetas colgantes artesanales"/>
    <x v="0"/>
    <s v="Bolsa de envoltura"/>
    <x v="0"/>
    <d v="2016-09-16T00:00:00"/>
    <n v="365"/>
    <n v="598"/>
    <n v="233"/>
    <n v="6"/>
    <n v="3588"/>
    <n v="0.04"/>
    <n v="143.52000000000001"/>
    <n v="3444.48"/>
    <n v="149"/>
    <n v="25694"/>
    <n v="15"/>
    <n v="9"/>
    <x v="3"/>
    <s v="NO"/>
    <x v="0"/>
    <s v="Venta Mala"/>
  </r>
  <r>
    <n v="1654186"/>
    <x v="336"/>
    <s v="Craig Carroll"/>
    <s v="99 Lygon Street,East Brunswick"/>
    <s v="Melbourne"/>
    <s v="VIC"/>
    <x v="3"/>
    <x v="2"/>
    <s v="No especificado"/>
    <s v="Sobres reciclados kraft marrón"/>
    <x v="0"/>
    <s v="Paquete pequeño"/>
    <x v="0"/>
    <d v="2015-12-09T00:00:00"/>
    <n v="1104"/>
    <n v="1698"/>
    <n v="594"/>
    <n v="34"/>
    <n v="57732"/>
    <n v="0"/>
    <n v="0"/>
    <n v="57732"/>
    <n v="1239"/>
    <n v="12298"/>
    <n v="9"/>
    <n v="12"/>
    <x v="1"/>
    <s v="NO"/>
    <x v="1"/>
    <s v="Venta Mala"/>
  </r>
  <r>
    <n v="1654186"/>
    <x v="428"/>
    <s v="Jasper Cacioppo"/>
    <s v="260 Marrickville Rd,Marrickville"/>
    <s v="Sydney"/>
    <s v="NSW"/>
    <x v="0"/>
    <x v="5"/>
    <s v="Bajo"/>
    <s v="Carpetas colgantes artesanales"/>
    <x v="0"/>
    <s v="Bolsa de envoltura"/>
    <x v="0"/>
    <d v="2016-09-02T00:00:00"/>
    <n v="365"/>
    <n v="598"/>
    <n v="233"/>
    <n v="42"/>
    <n v="25116"/>
    <n v="0.09"/>
    <n v="2260.44"/>
    <n v="22855.56"/>
    <n v="149"/>
    <n v="77622"/>
    <n v="24"/>
    <n v="8"/>
    <x v="3"/>
    <s v="NO"/>
    <x v="1"/>
    <s v="Venta Mala"/>
  </r>
  <r>
    <n v="1654186"/>
    <x v="732"/>
    <s v="Valerie Dominguez"/>
    <s v="152 Bunnerong Road,Eastgardens"/>
    <s v="Sydney"/>
    <s v="NSW"/>
    <x v="1"/>
    <x v="0"/>
    <s v="Bajo"/>
    <s v="Artisan 48 Etiquetas"/>
    <x v="0"/>
    <s v="Bolsa de envoltura"/>
    <x v="0"/>
    <d v="2016-09-26T00:00:00"/>
    <n v="384"/>
    <n v="630"/>
    <n v="246"/>
    <n v="27"/>
    <n v="17010"/>
    <n v="0.06"/>
    <n v="1020.5999999999999"/>
    <n v="15989.4"/>
    <n v="50"/>
    <n v="26876"/>
    <n v="25"/>
    <n v="9"/>
    <x v="3"/>
    <s v="NO"/>
    <x v="0"/>
    <s v="Venta Mala"/>
  </r>
  <r>
    <n v="1654186"/>
    <x v="831"/>
    <s v="David Flashing"/>
    <s v="Westfield 1 Anderson St,Chatswood"/>
    <s v="Sydney"/>
    <s v="NSW"/>
    <x v="1"/>
    <x v="5"/>
    <s v="Bajo"/>
    <s v="Bandas elásticas embolsadas"/>
    <x v="0"/>
    <s v="Bolsa de envoltura"/>
    <x v="0"/>
    <d v="2016-10-02T00:00:00"/>
    <n v="24"/>
    <n v="126"/>
    <n v="102"/>
    <n v="38"/>
    <n v="4788"/>
    <n v="0.02"/>
    <n v="95.76"/>
    <n v="4692.24"/>
    <n v="70"/>
    <n v="12677"/>
    <n v="1"/>
    <n v="10"/>
    <x v="3"/>
    <s v="NO"/>
    <x v="1"/>
    <s v="Venta Mala"/>
  </r>
  <r>
    <n v="1654186"/>
    <x v="69"/>
    <s v="Chad McGuire"/>
    <s v="73 MacLeay St,Potts Point"/>
    <s v="Sydney"/>
    <s v="NSW"/>
    <x v="1"/>
    <x v="1"/>
    <s v="Crítico"/>
    <s v="Sobres reciclados kraft marrón"/>
    <x v="0"/>
    <s v="Caja pequeña"/>
    <x v="0"/>
    <d v="2015-05-02T00:00:00"/>
    <n v="1104"/>
    <n v="1698"/>
    <n v="594"/>
    <n v="8"/>
    <n v="13584"/>
    <n v="0.04"/>
    <n v="543.36"/>
    <n v="13040.64"/>
    <n v="1239"/>
    <n v="265921"/>
    <n v="1"/>
    <n v="5"/>
    <x v="1"/>
    <s v="NO"/>
    <x v="1"/>
    <s v="Venta Mala"/>
  </r>
  <r>
    <n v="1654186"/>
    <x v="720"/>
    <s v="Ken Danat"/>
    <s v="73 York St,Sydney"/>
    <s v="Sydney"/>
    <s v="NSW"/>
    <x v="3"/>
    <x v="0"/>
    <s v="No especificado"/>
    <s v="Chinchetas Smiths"/>
    <x v="1"/>
    <s v="Tambor Jumbo"/>
    <x v="2"/>
    <d v="2016-12-20T00:00:00"/>
    <n v="94"/>
    <n v="188"/>
    <n v="94"/>
    <n v="31"/>
    <n v="5828"/>
    <n v="0.06"/>
    <n v="349.68"/>
    <n v="5478.32"/>
    <n v="79"/>
    <n v="13695"/>
    <n v="18"/>
    <n v="12"/>
    <x v="3"/>
    <s v="NO"/>
    <x v="1"/>
    <s v="Venta Mala"/>
  </r>
  <r>
    <n v="1654551"/>
    <x v="595"/>
    <s v="Lycoris Saunders"/>
    <s v="154 Castlereagh St,Sydney"/>
    <s v="Sydney"/>
    <s v="NSW"/>
    <x v="2"/>
    <x v="7"/>
    <s v="Alto"/>
    <s v="Alfileres de empuje de colores variados"/>
    <x v="1"/>
    <s v="Caja pequeña"/>
    <x v="0"/>
    <d v="2015-08-28T00:00:00"/>
    <n v="87"/>
    <n v="181"/>
    <n v="94"/>
    <n v="13"/>
    <n v="2353"/>
    <n v="0.03"/>
    <n v="70.59"/>
    <n v="2282.41"/>
    <n v="75"/>
    <n v="6067"/>
    <n v="27"/>
    <n v="8"/>
    <x v="1"/>
    <s v="NO"/>
    <x v="1"/>
    <s v="Venta Mala"/>
  </r>
  <r>
    <n v="1654551"/>
    <x v="817"/>
    <s v="Tony Sayre"/>
    <s v="499-501 Lygon Street,Carlton North"/>
    <s v="Melbourne"/>
    <s v="VIC"/>
    <x v="3"/>
    <x v="8"/>
    <s v="Bajo"/>
    <s v="Smiths Bulldog Clip"/>
    <x v="0"/>
    <s v="Caja pequeña"/>
    <x v="0"/>
    <d v="2016-10-15T00:00:00"/>
    <n v="231"/>
    <n v="378"/>
    <n v="147"/>
    <n v="4"/>
    <n v="1512"/>
    <n v="0.08"/>
    <n v="120.96000000000001"/>
    <n v="1391.04"/>
    <n v="71"/>
    <n v="7555"/>
    <n v="11"/>
    <n v="10"/>
    <x v="3"/>
    <s v="NO"/>
    <x v="1"/>
    <s v="Venta Mala"/>
  </r>
  <r>
    <n v="1654551"/>
    <x v="600"/>
    <s v="Denise Monton"/>
    <s v="797 Botany Rd,Rosebery"/>
    <s v="Sydney"/>
    <s v="NSW"/>
    <x v="0"/>
    <x v="3"/>
    <s v="Alto"/>
    <s v="Resaltadores de acento Steady Pocket"/>
    <x v="0"/>
    <s v="Caja pequeña"/>
    <x v="0"/>
    <d v="2016-07-07T00:00:00"/>
    <n v="93"/>
    <n v="160"/>
    <n v="67"/>
    <n v="50"/>
    <n v="8000"/>
    <n v="0.09"/>
    <n v="720"/>
    <n v="7280"/>
    <n v="129"/>
    <n v="6258"/>
    <n v="5"/>
    <n v="7"/>
    <x v="3"/>
    <s v="NO"/>
    <x v="0"/>
    <s v="Venta Mala"/>
  </r>
  <r>
    <n v="1654551"/>
    <x v="428"/>
    <s v="Lindsay Shagiari"/>
    <s v="5/250 Old Northern Road ,Castle Hill"/>
    <s v="Sydney"/>
    <s v="NSW"/>
    <x v="2"/>
    <x v="5"/>
    <s v="Medio"/>
    <s v="Lápices Reciclados Steady EarthWrite, Medio Suave, #2"/>
    <x v="0"/>
    <s v="Caja pequeña"/>
    <x v="0"/>
    <d v="2016-08-24T00:00:00"/>
    <n v="90"/>
    <n v="210"/>
    <n v="120"/>
    <n v="19"/>
    <n v="3990"/>
    <n v="0"/>
    <n v="0"/>
    <n v="3990"/>
    <n v="70"/>
    <n v="6669"/>
    <n v="24"/>
    <n v="8"/>
    <x v="3"/>
    <s v="NO"/>
    <x v="0"/>
    <s v="Venta Mala"/>
  </r>
  <r>
    <n v="1654551"/>
    <x v="293"/>
    <s v="Max Engle"/>
    <s v="501 George St,Sydney"/>
    <s v="Sydney"/>
    <s v="NSW"/>
    <x v="3"/>
    <x v="7"/>
    <s v="Bajo"/>
    <s v="Clips de carpeta de metal Smiths Bulk Pack"/>
    <x v="0"/>
    <s v="Bolsa de envoltura"/>
    <x v="0"/>
    <d v="2015-06-29T00:00:00"/>
    <n v="395"/>
    <n v="608"/>
    <n v="213"/>
    <n v="41"/>
    <n v="24928"/>
    <n v="0"/>
    <n v="0"/>
    <n v="24928"/>
    <n v="182"/>
    <n v="25939"/>
    <n v="28"/>
    <n v="6"/>
    <x v="1"/>
    <s v="NO"/>
    <x v="1"/>
    <s v="Venta Mala"/>
  </r>
  <r>
    <n v="1654916"/>
    <x v="616"/>
    <s v="Alejandro Ballentine"/>
    <s v="412 Brunswick St,Fitzroy"/>
    <s v="Melbourne"/>
    <s v="VIC"/>
    <x v="3"/>
    <x v="2"/>
    <s v="Crítico"/>
    <s v="TypeRight Sobres Pelables y Transparentes de Apertura Superior, Blanco Liso"/>
    <x v="0"/>
    <s v="Caja pequeña"/>
    <x v="0"/>
    <d v="2016-02-13T00:00:00"/>
    <n v="1685"/>
    <n v="2718"/>
    <n v="1033"/>
    <n v="14"/>
    <n v="38052"/>
    <n v="0.09"/>
    <n v="3424.68"/>
    <n v="34627.32"/>
    <n v="823"/>
    <n v="103274"/>
    <n v="12"/>
    <n v="2"/>
    <x v="3"/>
    <s v="NO"/>
    <x v="1"/>
    <s v="Venta Mala"/>
  </r>
  <r>
    <n v="1655281"/>
    <x v="692"/>
    <s v="Thea Hendricks"/>
    <s v="412 Brunswick St,Fitzroy"/>
    <s v="Melbourne"/>
    <s v="VIC"/>
    <x v="0"/>
    <x v="2"/>
    <s v="No especificado"/>
    <s v="TipoDerecha Sobres Pelables y Transparentes de Apertura Superior, Gris"/>
    <x v="0"/>
    <s v="Caja pequeña"/>
    <x v="0"/>
    <d v="2016-10-14T00:00:00"/>
    <n v="2156"/>
    <n v="3594"/>
    <n v="1438"/>
    <n v="38"/>
    <n v="136572"/>
    <n v="0.01"/>
    <n v="1365.72"/>
    <n v="135206.28"/>
    <n v="666"/>
    <n v="223675"/>
    <n v="12"/>
    <n v="10"/>
    <x v="3"/>
    <s v="SI"/>
    <x v="0"/>
    <s v="Buena Venta"/>
  </r>
  <r>
    <n v="1655281"/>
    <x v="837"/>
    <s v="Justin Knight"/>
    <s v="Macquarie Centre Cnr Herring Road &amp; Waterloo Road,Macquarie Park"/>
    <s v="Sydney"/>
    <s v="NSW"/>
    <x v="3"/>
    <x v="5"/>
    <s v="Crítico"/>
    <s v="TipoApertura lateral derecha Sobres expansivos de pelar y seel"/>
    <x v="0"/>
    <s v="Paquete pequeño"/>
    <x v="0"/>
    <d v="2016-08-23T00:00:00"/>
    <n v="5429"/>
    <n v="9048"/>
    <n v="3619"/>
    <n v="15"/>
    <n v="135720"/>
    <n v="0"/>
    <n v="0"/>
    <n v="135720"/>
    <n v="1999"/>
    <n v="222675"/>
    <n v="14"/>
    <n v="8"/>
    <x v="3"/>
    <s v="SI"/>
    <x v="0"/>
    <s v="Buena Venta"/>
  </r>
  <r>
    <n v="1655281"/>
    <x v="838"/>
    <s v="Patrick Jones"/>
    <s v="98 Oxford St,Woollahra"/>
    <s v="Sydney"/>
    <s v="NSW"/>
    <x v="3"/>
    <x v="3"/>
    <s v="Crítico"/>
    <s v="TipoApertura lateral derecha Sobres expansivos de pelar y seel"/>
    <x v="0"/>
    <s v="Paquete pequeño"/>
    <x v="0"/>
    <d v="2016-10-28T00:00:00"/>
    <n v="5429"/>
    <n v="9048"/>
    <n v="3619"/>
    <n v="4"/>
    <n v="36192"/>
    <n v="0.03"/>
    <n v="1085.76"/>
    <n v="35106.239999999998"/>
    <n v="1999"/>
    <n v="224675"/>
    <n v="27"/>
    <n v="10"/>
    <x v="3"/>
    <s v="NO"/>
    <x v="0"/>
    <s v="Buena Venta"/>
  </r>
  <r>
    <n v="1655281"/>
    <x v="685"/>
    <s v="Quincy Jones"/>
    <s v="Shop 3/144 Waterloo Road,Greenacre"/>
    <s v="Sydney"/>
    <s v="NSW"/>
    <x v="3"/>
    <x v="7"/>
    <s v="Crítico"/>
    <s v="TipoApertura lateral derecha Sobres expansivos de pelar y seel"/>
    <x v="0"/>
    <s v="Caja pequeña"/>
    <x v="0"/>
    <d v="2016-02-24T00:00:00"/>
    <n v="5429"/>
    <n v="9048"/>
    <n v="3619"/>
    <n v="32"/>
    <n v="289536"/>
    <n v="0.04"/>
    <n v="11581.44"/>
    <n v="277954.56"/>
    <n v="1999"/>
    <n v="223675"/>
    <n v="23"/>
    <n v="2"/>
    <x v="3"/>
    <s v="SI"/>
    <x v="1"/>
    <s v="Venta Mala"/>
  </r>
  <r>
    <n v="1655281"/>
    <x v="780"/>
    <s v="Taby Knight"/>
    <s v="Crown Complex,Southbank"/>
    <s v="Melbourne"/>
    <s v="VIC"/>
    <x v="0"/>
    <x v="8"/>
    <s v="No especificado"/>
    <s v="Suite óptica inalámbrica UGen Ultra Professional"/>
    <x v="0"/>
    <s v="Caja pequeña"/>
    <x v="0"/>
    <d v="2016-03-25T00:00:00"/>
    <n v="15650"/>
    <n v="30097"/>
    <n v="14447"/>
    <n v="33"/>
    <n v="993201"/>
    <n v="0.08"/>
    <n v="79456.08"/>
    <n v="913744.92"/>
    <n v="718"/>
    <n v="224975"/>
    <n v="25"/>
    <n v="3"/>
    <x v="3"/>
    <s v="SI"/>
    <x v="1"/>
    <s v="Venta Mala"/>
  </r>
  <r>
    <n v="1655281"/>
    <x v="692"/>
    <s v="Thea Hendricks"/>
    <s v="412 Brunswick St,Fitzroy"/>
    <s v="Melbourne"/>
    <s v="VIC"/>
    <x v="3"/>
    <x v="2"/>
    <s v="Medio"/>
    <s v="TipoApertura lateral derecha Sobres expansivos de pelar y seel"/>
    <x v="0"/>
    <s v="Bolsa de envoltura"/>
    <x v="0"/>
    <d v="2016-10-14T00:00:00"/>
    <n v="5429"/>
    <n v="9048"/>
    <n v="3619"/>
    <n v="30"/>
    <n v="271440"/>
    <n v="0.04"/>
    <n v="10857.6"/>
    <n v="260582.39999999999"/>
    <n v="1999"/>
    <n v="223675"/>
    <n v="12"/>
    <n v="10"/>
    <x v="3"/>
    <s v="SI"/>
    <x v="1"/>
    <s v="Venta Mala"/>
  </r>
  <r>
    <n v="1655647"/>
    <x v="656"/>
    <s v="Darrin Martin"/>
    <s v="222 Barkly St,St Kilda"/>
    <s v="Melbourne"/>
    <s v="VIC"/>
    <x v="1"/>
    <x v="8"/>
    <s v="Crítico"/>
    <s v="TipoDerecha Sobres Pelables y Transparentes de Apertura Superior, Gris"/>
    <x v="0"/>
    <s v="Bolsa de envoltura"/>
    <x v="1"/>
    <d v="2016-02-05T00:00:00"/>
    <n v="2156"/>
    <n v="3594"/>
    <n v="1438"/>
    <n v="47"/>
    <n v="168918"/>
    <n v="7.0000000000000007E-2"/>
    <n v="11824.26"/>
    <n v="157093.74"/>
    <n v="666"/>
    <n v="223675"/>
    <n v="3"/>
    <n v="2"/>
    <x v="3"/>
    <s v="SI"/>
    <x v="0"/>
    <s v="Buena Venta"/>
  </r>
  <r>
    <n v="1655647"/>
    <x v="533"/>
    <s v="Lena Creighton"/>
    <s v="127 Liverpool St,Sydney"/>
    <s v="Sydney"/>
    <s v="NSW"/>
    <x v="1"/>
    <x v="7"/>
    <s v="Crítico"/>
    <s v="Tijeras de oficina de Apex"/>
    <x v="1"/>
    <s v="Tambor Jumbo"/>
    <x v="2"/>
    <d v="2016-12-08T00:00:00"/>
    <n v="94"/>
    <n v="208"/>
    <n v="114"/>
    <n v="16"/>
    <n v="3328"/>
    <n v="0.09"/>
    <n v="299.52"/>
    <n v="3028.48"/>
    <n v="256"/>
    <n v="7063"/>
    <n v="6"/>
    <n v="12"/>
    <x v="3"/>
    <s v="NO"/>
    <x v="0"/>
    <s v="Venta Mala"/>
  </r>
  <r>
    <n v="1655647"/>
    <x v="748"/>
    <s v="Michelle Moray"/>
    <s v="310 Wattle St,Ultimo"/>
    <s v="Sydney"/>
    <s v="NSW"/>
    <x v="3"/>
    <x v="6"/>
    <s v="No especificado"/>
    <s v="Teclado de acceso inalámbrico TechSavi"/>
    <x v="0"/>
    <s v="Caja pequeña"/>
    <x v="0"/>
    <d v="2016-05-12T00:00:00"/>
    <n v="1470"/>
    <n v="2999"/>
    <n v="1529"/>
    <n v="42"/>
    <n v="125958"/>
    <n v="0.01"/>
    <n v="1259.58"/>
    <n v="124698.42"/>
    <n v="550"/>
    <n v="51569"/>
    <n v="8"/>
    <n v="5"/>
    <x v="3"/>
    <s v="SI"/>
    <x v="0"/>
    <s v="Venta Mala"/>
  </r>
  <r>
    <n v="1655647"/>
    <x v="803"/>
    <s v="Christopher Conant"/>
    <s v="120 Hardware St,Melbourne"/>
    <s v="Melbourne"/>
    <s v="VIC"/>
    <x v="1"/>
    <x v="8"/>
    <s v="Crítico"/>
    <s v="Etiquetas Artisan 479"/>
    <x v="1"/>
    <s v="Caja pequeña"/>
    <x v="0"/>
    <d v="2016-07-26T00:00:00"/>
    <n v="159"/>
    <n v="261"/>
    <n v="102"/>
    <n v="48"/>
    <n v="12528"/>
    <n v="0.04"/>
    <n v="501.12"/>
    <n v="12026.88"/>
    <n v="50"/>
    <n v="6317"/>
    <n v="24"/>
    <n v="7"/>
    <x v="3"/>
    <s v="NO"/>
    <x v="0"/>
    <s v="Venta Mala"/>
  </r>
  <r>
    <n v="1655647"/>
    <x v="522"/>
    <s v="Cyra Reiten"/>
    <s v="Westfield 1 Anderson St,Chatswood"/>
    <s v="Sydney"/>
    <s v="NSW"/>
    <x v="1"/>
    <x v="5"/>
    <s v="Alto"/>
    <s v="Etiquetas Artisan 479"/>
    <x v="0"/>
    <s v="Bolsa de envoltura"/>
    <x v="0"/>
    <d v="2015-09-11T00:00:00"/>
    <n v="159"/>
    <n v="261"/>
    <n v="102"/>
    <n v="35"/>
    <n v="9135"/>
    <n v="0.09"/>
    <n v="822.15"/>
    <n v="8312.85"/>
    <n v="50"/>
    <n v="3138"/>
    <n v="11"/>
    <n v="9"/>
    <x v="1"/>
    <s v="NO"/>
    <x v="0"/>
    <s v="Venta Mala"/>
  </r>
  <r>
    <n v="1655647"/>
    <x v="610"/>
    <s v="Nicole Brennan"/>
    <s v="310 Wattle St,Ultimo"/>
    <s v="Sydney"/>
    <s v="NSW"/>
    <x v="0"/>
    <x v="6"/>
    <s v="Medio"/>
    <s v="Teclado programable Adesso de 142 teclas"/>
    <x v="0"/>
    <s v="Caja pequeña"/>
    <x v="0"/>
    <d v="2016-07-30T00:00:00"/>
    <n v="3202"/>
    <n v="15248"/>
    <n v="12046"/>
    <n v="27"/>
    <n v="411696"/>
    <n v="0.01"/>
    <n v="4116.96"/>
    <n v="407579.04"/>
    <n v="400"/>
    <n v="502704"/>
    <n v="28"/>
    <n v="7"/>
    <x v="3"/>
    <s v="SI"/>
    <x v="1"/>
    <s v="Venta Mala"/>
  </r>
  <r>
    <n v="1655647"/>
    <x v="707"/>
    <s v="Scott Cohen"/>
    <s v="240-242 Johnston Street,Fitzroy"/>
    <s v="Melbourne"/>
    <s v="VIC"/>
    <x v="0"/>
    <x v="2"/>
    <s v="Alto"/>
    <s v="TipoApertura lateral derecha Sobres expansivos de pelar y seel"/>
    <x v="0"/>
    <s v="Bolsa de envoltura"/>
    <x v="0"/>
    <d v="2016-05-03T00:00:00"/>
    <n v="5429"/>
    <n v="9048"/>
    <n v="3619"/>
    <n v="45"/>
    <n v="407160"/>
    <n v="0.06"/>
    <n v="24429.599999999999"/>
    <n v="382730.4"/>
    <n v="1999"/>
    <n v="277563"/>
    <n v="2"/>
    <n v="5"/>
    <x v="3"/>
    <s v="SI"/>
    <x v="0"/>
    <s v="Buena Venta"/>
  </r>
  <r>
    <n v="1655647"/>
    <x v="351"/>
    <s v="Max Jones"/>
    <s v="240-242 Johnston Street,Fitzroy"/>
    <s v="Melbourne"/>
    <s v="VIC"/>
    <x v="0"/>
    <x v="2"/>
    <s v="Alto"/>
    <s v="Postes de encuadernación"/>
    <x v="1"/>
    <s v="Caja grande"/>
    <x v="1"/>
    <d v="2015-01-15T00:00:00"/>
    <n v="350"/>
    <n v="574"/>
    <n v="224"/>
    <n v="50"/>
    <n v="28700"/>
    <n v="0.09"/>
    <n v="2583"/>
    <n v="26117"/>
    <n v="501"/>
    <n v="14786"/>
    <n v="13"/>
    <n v="1"/>
    <x v="1"/>
    <s v="NO"/>
    <x v="1"/>
    <s v="Venta Mala"/>
  </r>
  <r>
    <n v="1656012"/>
    <x v="711"/>
    <s v="Pyer Kendd"/>
    <s v="523 King St,Newtown"/>
    <s v="Sydney"/>
    <s v="NSW"/>
    <x v="1"/>
    <x v="6"/>
    <s v="No especificado"/>
    <s v="Cubos de Memo Alto"/>
    <x v="0"/>
    <s v="Bolsa de envoltura"/>
    <x v="0"/>
    <d v="2016-07-02T00:00:00"/>
    <n v="332"/>
    <n v="518"/>
    <n v="186"/>
    <n v="28"/>
    <n v="14504"/>
    <n v="0"/>
    <n v="0"/>
    <n v="14504"/>
    <n v="204"/>
    <n v="21007"/>
    <n v="30"/>
    <n v="6"/>
    <x v="3"/>
    <s v="NO"/>
    <x v="0"/>
    <s v="Venta Mala"/>
  </r>
  <r>
    <n v="1656012"/>
    <x v="135"/>
    <s v="Justin Knight"/>
    <s v="Macquarie Centre Cnr Herring Road &amp; Waterloo Road,Macquarie Park"/>
    <s v="Sydney"/>
    <s v="NSW"/>
    <x v="2"/>
    <x v="5"/>
    <s v="No especificado"/>
    <s v="Impresora de inyección de tinta a color Emerson C82"/>
    <x v="2"/>
    <s v="Paquete pequeño"/>
    <x v="0"/>
    <d v="2013-03-31T00:00:00"/>
    <n v="7679"/>
    <n v="11999"/>
    <n v="4320"/>
    <n v="25"/>
    <n v="299975"/>
    <n v="0"/>
    <n v="0"/>
    <n v="299975"/>
    <n v="1400"/>
    <n v="2045884"/>
    <n v="30"/>
    <n v="3"/>
    <x v="2"/>
    <s v="SI"/>
    <x v="0"/>
    <s v="Buena Venta"/>
  </r>
  <r>
    <n v="1656012"/>
    <x v="839"/>
    <s v="Dave Hallsten"/>
    <s v="1 John St,Waterloo"/>
    <s v="Sydney"/>
    <s v="NSW"/>
    <x v="1"/>
    <x v="13"/>
    <s v="No especificado"/>
    <s v="Teclado Beekin de 105 teclas negro"/>
    <x v="0"/>
    <s v="Caja pequeña"/>
    <x v="1"/>
    <d v="2016-01-04T00:00:00"/>
    <n v="639"/>
    <n v="1998"/>
    <n v="1359"/>
    <n v="2"/>
    <n v="3996"/>
    <n v="7.0000000000000007E-2"/>
    <n v="279.72000000000003"/>
    <n v="3716.2799999999997"/>
    <n v="400"/>
    <n v="17303"/>
    <n v="2"/>
    <n v="1"/>
    <x v="3"/>
    <s v="NO"/>
    <x v="1"/>
    <s v="Venta Mala"/>
  </r>
  <r>
    <n v="1656377"/>
    <x v="481"/>
    <s v="Ben Peterman"/>
    <s v="2a/285A Crown St,Surry Hills"/>
    <s v="Sydney"/>
    <s v="NSW"/>
    <x v="1"/>
    <x v="3"/>
    <s v="Bajo"/>
    <s v="12 lápices cortos de colores"/>
    <x v="0"/>
    <s v="Bolsa de envoltura"/>
    <x v="0"/>
    <d v="2015-12-08T00:00:00"/>
    <n v="109"/>
    <n v="260"/>
    <n v="151"/>
    <n v="39"/>
    <n v="10140"/>
    <n v="0.05"/>
    <n v="507"/>
    <n v="9633"/>
    <n v="240"/>
    <n v="7068"/>
    <n v="6"/>
    <n v="12"/>
    <x v="1"/>
    <s v="NO"/>
    <x v="0"/>
    <s v="Venta Mala"/>
  </r>
  <r>
    <n v="1656377"/>
    <x v="818"/>
    <s v="Cyra Reiten"/>
    <s v="Westfield 1 Anderson St,Chatswood"/>
    <s v="Sydney"/>
    <s v="NSW"/>
    <x v="1"/>
    <x v="5"/>
    <s v="Alto"/>
    <s v="Lápices Reciclados Steady EarthWrite, Medio Suave, #2"/>
    <x v="0"/>
    <s v="Caja pequeña"/>
    <x v="0"/>
    <d v="2016-11-12T00:00:00"/>
    <n v="90"/>
    <n v="210"/>
    <n v="120"/>
    <n v="9"/>
    <n v="1890"/>
    <n v="0.03"/>
    <n v="56.699999999999996"/>
    <n v="1833.3"/>
    <n v="70"/>
    <n v="7455"/>
    <n v="10"/>
    <n v="11"/>
    <x v="3"/>
    <s v="NO"/>
    <x v="0"/>
    <s v="Venta Mala"/>
  </r>
  <r>
    <n v="1656377"/>
    <x v="764"/>
    <s v="Richard Bierner"/>
    <s v="180 High Street,Windsor"/>
    <s v="Melbourne"/>
    <s v="VIC"/>
    <x v="1"/>
    <x v="2"/>
    <s v="Medio"/>
    <s v="Etiquetas Artisan 487"/>
    <x v="0"/>
    <s v="Caja pequeña"/>
    <x v="0"/>
    <d v="2016-09-23T00:00:00"/>
    <n v="229"/>
    <n v="369"/>
    <n v="140"/>
    <n v="42"/>
    <n v="15498"/>
    <n v="0.06"/>
    <n v="929.88"/>
    <n v="14568.12"/>
    <n v="50"/>
    <n v="16804"/>
    <n v="22"/>
    <n v="9"/>
    <x v="3"/>
    <s v="NO"/>
    <x v="0"/>
    <s v="Venta Mala"/>
  </r>
  <r>
    <n v="1656742"/>
    <x v="725"/>
    <s v="Barry Franz"/>
    <s v="499-501 Lygon Street,Carlton North"/>
    <s v="Melbourne"/>
    <s v="VIC"/>
    <x v="1"/>
    <x v="8"/>
    <s v="Crítico"/>
    <s v="Lámpara de trabajo polarizada 3Max con brazo de sujeción, gris claro"/>
    <x v="0"/>
    <s v="Caja pequeña"/>
    <x v="0"/>
    <d v="2016-10-15T00:00:00"/>
    <n v="5616"/>
    <n v="13698"/>
    <n v="8082"/>
    <n v="8"/>
    <n v="109584"/>
    <n v="0.02"/>
    <n v="2191.6799999999998"/>
    <n v="107392.32000000001"/>
    <n v="2449"/>
    <n v="339009"/>
    <n v="15"/>
    <n v="10"/>
    <x v="3"/>
    <s v="SI"/>
    <x v="1"/>
    <s v="Venta Mala"/>
  </r>
  <r>
    <n v="1656742"/>
    <x v="725"/>
    <s v="Barry Franz"/>
    <s v="499-501 Lygon Street,Carlton North"/>
    <s v="Melbourne"/>
    <s v="VIC"/>
    <x v="2"/>
    <x v="8"/>
    <s v="No especificado"/>
    <s v="Lámpara de trabajo polarizada 3Max con brazo de sujeción, gris claro"/>
    <x v="1"/>
    <s v="Paquete pequeño"/>
    <x v="0"/>
    <d v="2016-10-15T00:00:00"/>
    <n v="5616"/>
    <n v="13698"/>
    <n v="8082"/>
    <n v="21"/>
    <n v="287658"/>
    <n v="0.09"/>
    <n v="25889.219999999998"/>
    <n v="261768.78"/>
    <n v="2449"/>
    <n v="339009"/>
    <n v="15"/>
    <n v="10"/>
    <x v="3"/>
    <s v="SI"/>
    <x v="1"/>
    <s v="Venta Mala"/>
  </r>
  <r>
    <n v="1656742"/>
    <x v="725"/>
    <s v="Cynthia Arntzen"/>
    <s v="Hoyts Entertainment Quarter 122 Lang Road,Moore Park"/>
    <s v="Sydney"/>
    <s v="NSW"/>
    <x v="1"/>
    <x v="0"/>
    <s v="No especificado"/>
    <s v="Lámpara de trabajo polarizada 3Max con brazo de sujeción, gris claro"/>
    <x v="1"/>
    <s v="Paquete pequeño"/>
    <x v="1"/>
    <d v="2016-10-16T00:00:00"/>
    <n v="5616"/>
    <n v="13698"/>
    <n v="8082"/>
    <n v="1"/>
    <n v="13698"/>
    <n v="0"/>
    <n v="0"/>
    <n v="13698"/>
    <n v="2449"/>
    <n v="339009"/>
    <n v="15"/>
    <n v="10"/>
    <x v="3"/>
    <s v="NO"/>
    <x v="1"/>
    <s v="Venta Mala"/>
  </r>
  <r>
    <n v="1656742"/>
    <x v="499"/>
    <s v="Patrick ODonnell"/>
    <s v="21 Wentworth St,Parramatta"/>
    <s v="Sydney"/>
    <s v="NSW"/>
    <x v="2"/>
    <x v="6"/>
    <s v="Medio"/>
    <s v="Etiquetas de encuadernación artesanal"/>
    <x v="0"/>
    <s v="Caja pequeña"/>
    <x v="1"/>
    <d v="2016-01-29T00:00:00"/>
    <n v="245"/>
    <n v="389"/>
    <n v="144"/>
    <n v="32"/>
    <n v="12448"/>
    <n v="0.05"/>
    <n v="622.40000000000009"/>
    <n v="11825.6"/>
    <n v="701"/>
    <n v="6287"/>
    <n v="28"/>
    <n v="1"/>
    <x v="3"/>
    <s v="NO"/>
    <x v="1"/>
    <s v="Venta Mala"/>
  </r>
  <r>
    <n v="1656742"/>
    <x v="707"/>
    <s v="Scott Cohen"/>
    <s v="240-242 Johnston Street,Fitzroy"/>
    <s v="Melbourne"/>
    <s v="VIC"/>
    <x v="0"/>
    <x v="2"/>
    <s v="Medio"/>
    <s v="Tijeras rectas Apex"/>
    <x v="0"/>
    <s v="Caja pequeña"/>
    <x v="0"/>
    <d v="2016-05-03T00:00:00"/>
    <n v="519"/>
    <n v="1298"/>
    <n v="779"/>
    <n v="48"/>
    <n v="62304"/>
    <n v="0.08"/>
    <n v="4984.32"/>
    <n v="57319.68"/>
    <n v="314"/>
    <n v="21329"/>
    <n v="2"/>
    <n v="5"/>
    <x v="3"/>
    <s v="NO"/>
    <x v="1"/>
    <s v="Venta Mala"/>
  </r>
  <r>
    <n v="1657108"/>
    <x v="66"/>
    <s v="Trudy Schmidt"/>
    <s v="333-339 Enmore Rd,Marrickville"/>
    <s v="Sydney"/>
    <s v="NSW"/>
    <x v="1"/>
    <x v="11"/>
    <s v="Bajo"/>
    <s v="Etiquetas Artisan 481"/>
    <x v="0"/>
    <s v="Bolsa de envoltura"/>
    <x v="1"/>
    <d v="2015-04-18T00:00:00"/>
    <n v="194"/>
    <n v="308"/>
    <n v="114"/>
    <n v="19"/>
    <n v="5852"/>
    <n v="0"/>
    <n v="0"/>
    <n v="5852"/>
    <n v="99"/>
    <n v="10984"/>
    <n v="18"/>
    <n v="4"/>
    <x v="1"/>
    <s v="NO"/>
    <x v="1"/>
    <s v="Venta Mala"/>
  </r>
  <r>
    <n v="1657473"/>
    <x v="838"/>
    <s v="Patrick Jones"/>
    <s v="222 Barkly St,St Kilda"/>
    <s v="Melbourne"/>
    <s v="VIC"/>
    <x v="3"/>
    <x v="8"/>
    <s v="Medio"/>
    <s v="12 lápices cortos de colores"/>
    <x v="0"/>
    <s v="Bolsa de envoltura"/>
    <x v="0"/>
    <d v="2016-10-28T00:00:00"/>
    <n v="109"/>
    <n v="260"/>
    <n v="151"/>
    <n v="6"/>
    <n v="1560"/>
    <n v="0.05"/>
    <n v="78"/>
    <n v="1482"/>
    <n v="240"/>
    <n v="3204"/>
    <n v="27"/>
    <n v="10"/>
    <x v="3"/>
    <s v="NO"/>
    <x v="1"/>
    <s v="Venta Mala"/>
  </r>
  <r>
    <n v="1657473"/>
    <x v="706"/>
    <s v="Dorris Love"/>
    <s v="359 Crown Street,Surry Hills"/>
    <s v="Sydney"/>
    <s v="NSW"/>
    <x v="2"/>
    <x v="3"/>
    <s v="Alto"/>
    <s v="Resaltadores de acento principales constantes"/>
    <x v="1"/>
    <s v="Caja pequeña"/>
    <x v="0"/>
    <d v="2016-12-15T00:00:00"/>
    <n v="375"/>
    <n v="708"/>
    <n v="333"/>
    <n v="13"/>
    <n v="9204"/>
    <n v="0.03"/>
    <n v="276.12"/>
    <n v="8927.8799999999992"/>
    <n v="235"/>
    <n v="15687"/>
    <n v="14"/>
    <n v="12"/>
    <x v="3"/>
    <s v="NO"/>
    <x v="1"/>
    <s v="Venta Mala"/>
  </r>
  <r>
    <n v="1657473"/>
    <x v="793"/>
    <s v="Sonia Sunley"/>
    <s v="1/50-58 Hunter St,Sydney"/>
    <s v="Sydney"/>
    <s v="NSW"/>
    <x v="0"/>
    <x v="11"/>
    <s v="No especificado"/>
    <s v="12 lápices cortos de colores"/>
    <x v="0"/>
    <s v="Bolsa de envoltura"/>
    <x v="0"/>
    <d v="2016-05-16T00:00:00"/>
    <n v="109"/>
    <n v="260"/>
    <n v="151"/>
    <n v="37"/>
    <n v="9620"/>
    <n v="7.0000000000000007E-2"/>
    <n v="673.40000000000009"/>
    <n v="8946.6"/>
    <n v="240"/>
    <n v="6346"/>
    <n v="14"/>
    <n v="5"/>
    <x v="3"/>
    <s v="NO"/>
    <x v="1"/>
    <s v="Venta Mala"/>
  </r>
  <r>
    <n v="1657473"/>
    <x v="840"/>
    <s v="Logan Haushalter"/>
    <s v="221 Barkly St,St Kilda"/>
    <s v="Melbourne"/>
    <s v="VIC"/>
    <x v="1"/>
    <x v="8"/>
    <s v="Medio"/>
    <s v="12 lápices cortos de colores"/>
    <x v="1"/>
    <s v="Caja mediana"/>
    <x v="0"/>
    <d v="2016-10-30T00:00:00"/>
    <n v="109"/>
    <n v="260"/>
    <n v="151"/>
    <n v="25"/>
    <n v="6500"/>
    <n v="0.05"/>
    <n v="325"/>
    <n v="6175"/>
    <n v="240"/>
    <n v="3204"/>
    <n v="28"/>
    <n v="10"/>
    <x v="3"/>
    <s v="NO"/>
    <x v="0"/>
    <s v="Venta Mala"/>
  </r>
  <r>
    <n v="1657838"/>
    <x v="224"/>
    <s v="Edward Becker"/>
    <s v="501 George St,Sydney"/>
    <s v="Sydney"/>
    <s v="NSW"/>
    <x v="0"/>
    <x v="7"/>
    <s v="Medio"/>
    <s v="Suite óptica inalámbrica UGen Ultra Professional"/>
    <x v="1"/>
    <s v="Caja pequeña"/>
    <x v="1"/>
    <d v="2015-08-27T00:00:00"/>
    <n v="15650"/>
    <n v="30097"/>
    <n v="14447"/>
    <n v="24"/>
    <n v="722328"/>
    <n v="0.06"/>
    <n v="43339.68"/>
    <n v="678988.32"/>
    <n v="718"/>
    <n v="274975"/>
    <n v="26"/>
    <n v="8"/>
    <x v="1"/>
    <s v="SI"/>
    <x v="1"/>
    <s v="Venta Mala"/>
  </r>
  <r>
    <n v="1657838"/>
    <x v="791"/>
    <s v="Brooke Gillingham"/>
    <s v="21 Wentworth St,Parramatta"/>
    <s v="Sydney"/>
    <s v="NSW"/>
    <x v="0"/>
    <x v="17"/>
    <s v="Medio"/>
    <s v="Etiquetas Artisan 478"/>
    <x v="0"/>
    <s v="Caja pequeña"/>
    <x v="0"/>
    <d v="2016-09-16T00:00:00"/>
    <n v="314"/>
    <n v="491"/>
    <n v="177"/>
    <n v="22"/>
    <n v="10802"/>
    <n v="0.08"/>
    <n v="864.16"/>
    <n v="9937.84"/>
    <n v="50"/>
    <n v="7357"/>
    <n v="15"/>
    <n v="9"/>
    <x v="3"/>
    <s v="NO"/>
    <x v="1"/>
    <s v="Venta Mala"/>
  </r>
  <r>
    <n v="1657838"/>
    <x v="528"/>
    <s v="Cyma Kinney"/>
    <s v="Sydney Fish Market, Bank Street, Sydney"/>
    <s v="Sydney"/>
    <s v="NSW"/>
    <x v="1"/>
    <x v="3"/>
    <s v="Medio"/>
    <s v="Beekin 6 Outlet Tira de Sobretensión Metálica"/>
    <x v="0"/>
    <s v="Caja pequeña"/>
    <x v="0"/>
    <d v="2016-03-28T00:00:00"/>
    <n v="446"/>
    <n v="1089"/>
    <n v="643"/>
    <n v="23"/>
    <n v="25047"/>
    <n v="0.01"/>
    <n v="250.47"/>
    <n v="24796.53"/>
    <n v="450"/>
    <n v="25735"/>
    <n v="26"/>
    <n v="3"/>
    <x v="3"/>
    <s v="NO"/>
    <x v="1"/>
    <s v="Venta Mala"/>
  </r>
  <r>
    <n v="1658203"/>
    <x v="699"/>
    <s v="Patrick Gardner"/>
    <s v="240-242 Johnston Street,Fitzroy"/>
    <s v="Melbourne"/>
    <s v="VIC"/>
    <x v="0"/>
    <x v="2"/>
    <s v="Crítico"/>
    <s v="Beekin 6 Outlet Tira de Sobretensión Metálica"/>
    <x v="0"/>
    <s v="Paquete pequeño"/>
    <x v="0"/>
    <d v="2016-02-02T00:00:00"/>
    <n v="446"/>
    <n v="1089"/>
    <n v="643"/>
    <n v="16"/>
    <n v="17424"/>
    <n v="0.02"/>
    <n v="348.48"/>
    <n v="17075.52"/>
    <n v="450"/>
    <n v="30506"/>
    <n v="1"/>
    <n v="2"/>
    <x v="3"/>
    <s v="NO"/>
    <x v="1"/>
    <s v="Venta Mala"/>
  </r>
  <r>
    <n v="1658203"/>
    <x v="428"/>
    <s v="Alejandro Ballentine"/>
    <s v="412 Brunswick St,Fitzroy"/>
    <s v="Melbourne"/>
    <s v="VIC"/>
    <x v="1"/>
    <x v="2"/>
    <s v="Medio"/>
    <s v="Postes de encuadernación"/>
    <x v="0"/>
    <s v="Caja pequeña"/>
    <x v="0"/>
    <d v="2016-08-25T00:00:00"/>
    <n v="350"/>
    <n v="574"/>
    <n v="224"/>
    <n v="10"/>
    <n v="5740"/>
    <n v="0.01"/>
    <n v="57.4"/>
    <n v="5682.6"/>
    <n v="501"/>
    <n v="30506"/>
    <n v="24"/>
    <n v="8"/>
    <x v="3"/>
    <s v="NO"/>
    <x v="1"/>
    <s v="Venta Mala"/>
  </r>
  <r>
    <n v="1658203"/>
    <x v="729"/>
    <s v="Doug Jacobs"/>
    <s v="1/160 Anzac Parade,Kensington"/>
    <s v="Sydney"/>
    <s v="NSW"/>
    <x v="1"/>
    <x v="1"/>
    <s v="No especificado"/>
    <s v="Lámpara de trabajo polarizada 3Max con brazo de sujeción, gris claro"/>
    <x v="0"/>
    <s v="Caja pequeña"/>
    <x v="0"/>
    <d v="2016-10-21T00:00:00"/>
    <n v="5616"/>
    <n v="13698"/>
    <n v="8082"/>
    <n v="20"/>
    <n v="273960"/>
    <n v="0"/>
    <n v="0"/>
    <n v="273960"/>
    <n v="2449"/>
    <n v="275725"/>
    <n v="18"/>
    <n v="10"/>
    <x v="3"/>
    <s v="SI"/>
    <x v="1"/>
    <s v="Venta Mala"/>
  </r>
  <r>
    <n v="1658569"/>
    <x v="63"/>
    <s v="Eva Jacobs"/>
    <s v="Westfield 1 Anderson St,Chatswood"/>
    <s v="Sydney"/>
    <s v="NSW"/>
    <x v="3"/>
    <x v="5"/>
    <s v="No especificado"/>
    <s v="Etiquetas Artisan 474"/>
    <x v="0"/>
    <s v="Bolsa de envoltura"/>
    <x v="1"/>
    <d v="2015-10-24T00:00:00"/>
    <n v="184"/>
    <n v="288"/>
    <n v="104"/>
    <n v="41"/>
    <n v="11808"/>
    <n v="7.0000000000000007E-2"/>
    <n v="826.56000000000006"/>
    <n v="10981.44"/>
    <n v="99"/>
    <n v="1024"/>
    <n v="20"/>
    <n v="10"/>
    <x v="1"/>
    <s v="NO"/>
    <x v="0"/>
    <s v="Venta Mala"/>
  </r>
  <r>
    <n v="1658569"/>
    <x v="183"/>
    <s v="Patrick OBrill"/>
    <s v="53 Riley Street,Woolloomooloo"/>
    <s v="Sydney"/>
    <s v="NSW"/>
    <x v="2"/>
    <x v="0"/>
    <s v="Bajo"/>
    <s v="Teclado Beekin de 105 teclas negro"/>
    <x v="0"/>
    <s v="Paquete pequeño"/>
    <x v="0"/>
    <d v="2015-12-18T00:00:00"/>
    <n v="639"/>
    <n v="1998"/>
    <n v="1359"/>
    <n v="49"/>
    <n v="97902"/>
    <n v="0.08"/>
    <n v="7832.16"/>
    <n v="90069.84"/>
    <n v="400"/>
    <n v="34925"/>
    <n v="16"/>
    <n v="12"/>
    <x v="1"/>
    <s v="NO"/>
    <x v="0"/>
    <s v="Venta Mala"/>
  </r>
  <r>
    <n v="1658934"/>
    <x v="437"/>
    <s v="Denise Monton"/>
    <s v="2/797 Botany Rd,Rosebery"/>
    <s v="Sydney"/>
    <s v="NSW"/>
    <x v="3"/>
    <x v="7"/>
    <s v="Medio"/>
    <s v="Teclado Beekin de 105 teclas negro"/>
    <x v="1"/>
    <s v="Caja pequeña"/>
    <x v="0"/>
    <d v="2015-06-27T00:00:00"/>
    <n v="639"/>
    <n v="1998"/>
    <n v="1359"/>
    <n v="29"/>
    <n v="57942"/>
    <n v="0.09"/>
    <n v="5214.78"/>
    <n v="52727.22"/>
    <n v="400"/>
    <n v="226675"/>
    <n v="25"/>
    <n v="6"/>
    <x v="1"/>
    <s v="NO"/>
    <x v="0"/>
    <s v="Buena Venta"/>
  </r>
  <r>
    <n v="1658934"/>
    <x v="375"/>
    <s v="Troy Staebel"/>
    <s v="1-2/299 Sussex St,Sydney"/>
    <s v="Sydney"/>
    <s v="NSW"/>
    <x v="3"/>
    <x v="6"/>
    <s v="Crítico"/>
    <s v="Rotafolio Artesanal Carpeta de Caballete, Negro"/>
    <x v="0"/>
    <s v="Caja pequeña"/>
    <x v="0"/>
    <d v="2016-09-30T00:00:00"/>
    <n v="1388"/>
    <n v="2238"/>
    <n v="850"/>
    <n v="46"/>
    <n v="102948"/>
    <n v="0.09"/>
    <n v="9265.32"/>
    <n v="93682.68"/>
    <n v="1510"/>
    <n v="92863"/>
    <n v="28"/>
    <n v="9"/>
    <x v="3"/>
    <s v="NO"/>
    <x v="0"/>
    <s v="Buena Venta"/>
  </r>
  <r>
    <n v="1658934"/>
    <x v="749"/>
    <s v="Emily Grady"/>
    <s v="359 Crown Street,Surry Hills"/>
    <s v="Sydney"/>
    <s v="NSW"/>
    <x v="3"/>
    <x v="3"/>
    <s v="Bajo"/>
    <s v="Lengüetas de plástico reposicionables imprimibles artesanalmente"/>
    <x v="0"/>
    <s v="Caja pequeña"/>
    <x v="0"/>
    <d v="2016-06-30T00:00:00"/>
    <n v="533"/>
    <n v="860"/>
    <n v="327"/>
    <n v="43"/>
    <n v="36980"/>
    <n v="0.08"/>
    <n v="2958.4"/>
    <n v="34021.599999999999"/>
    <n v="619"/>
    <n v="21048"/>
    <n v="29"/>
    <n v="6"/>
    <x v="3"/>
    <s v="NO"/>
    <x v="0"/>
    <s v="Venta Mala"/>
  </r>
  <r>
    <n v="1658934"/>
    <x v="600"/>
    <s v="Denise Monton"/>
    <s v="2/797 Botany Rd,Rosebery"/>
    <s v="Sydney"/>
    <s v="NSW"/>
    <x v="1"/>
    <x v="7"/>
    <s v="No especificado"/>
    <s v="Etiquetas Artisan 479"/>
    <x v="1"/>
    <s v="Caja pequeña"/>
    <x v="0"/>
    <d v="2016-07-07T00:00:00"/>
    <n v="159"/>
    <n v="261"/>
    <n v="102"/>
    <n v="20"/>
    <n v="5220"/>
    <n v="7.0000000000000007E-2"/>
    <n v="365.40000000000003"/>
    <n v="4854.6000000000004"/>
    <n v="50"/>
    <n v="12957"/>
    <n v="5"/>
    <n v="7"/>
    <x v="3"/>
    <s v="NO"/>
    <x v="1"/>
    <s v="Venta Mala"/>
  </r>
  <r>
    <n v="1658934"/>
    <x v="819"/>
    <s v="Theresa Coyne"/>
    <s v="Hoyts Entertainment Quarter 122 Lang Road,Moore Park"/>
    <s v="Sydney"/>
    <s v="NSW"/>
    <x v="1"/>
    <x v="0"/>
    <s v="Alto"/>
    <s v="Bolsillos de carpeta de poliéster artesanal"/>
    <x v="0"/>
    <s v="Caja pequeña"/>
    <x v="0"/>
    <d v="2016-12-19T00:00:00"/>
    <n v="226"/>
    <n v="358"/>
    <n v="132"/>
    <n v="29"/>
    <n v="10382"/>
    <n v="0.01"/>
    <n v="103.82000000000001"/>
    <n v="10278.18"/>
    <n v="547"/>
    <n v="12953"/>
    <n v="17"/>
    <n v="12"/>
    <x v="3"/>
    <s v="NO"/>
    <x v="0"/>
    <s v="Venta Mala"/>
  </r>
  <r>
    <n v="1658934"/>
    <x v="841"/>
    <s v="Joy Bell"/>
    <s v="Westfield Miranda, 600 Kingsway,Miranda"/>
    <s v="Sydney"/>
    <s v="NSW"/>
    <x v="3"/>
    <x v="11"/>
    <s v="Bajo"/>
    <s v="Carpetas de anillos de arco artesanales"/>
    <x v="1"/>
    <s v="Tambor Jumbo"/>
    <x v="2"/>
    <d v="2016-01-25T00:00:00"/>
    <n v="3602"/>
    <n v="5810"/>
    <n v="2208"/>
    <n v="42"/>
    <n v="244020"/>
    <n v="0"/>
    <n v="0"/>
    <n v="244020"/>
    <n v="149"/>
    <n v="9301"/>
    <n v="24"/>
    <n v="1"/>
    <x v="3"/>
    <s v="SI"/>
    <x v="0"/>
    <s v="Venta Mala"/>
  </r>
  <r>
    <n v="1658934"/>
    <x v="711"/>
    <s v="Lindsay Castell"/>
    <s v="Qantas Domestic Terminal,Mascot"/>
    <s v="Sydney"/>
    <s v="NSW"/>
    <x v="2"/>
    <x v="3"/>
    <s v="Alto"/>
    <s v="Teclado programable Adesso de 142 teclas"/>
    <x v="0"/>
    <s v="Paquete pequeño"/>
    <x v="0"/>
    <d v="2016-07-01T00:00:00"/>
    <n v="3202"/>
    <n v="15248"/>
    <n v="12046"/>
    <n v="24"/>
    <n v="365952"/>
    <n v="0.01"/>
    <n v="3659.52"/>
    <n v="362292.47999999998"/>
    <n v="400"/>
    <n v="505478"/>
    <n v="30"/>
    <n v="6"/>
    <x v="3"/>
    <s v="SI"/>
    <x v="1"/>
    <s v="Venta Mala"/>
  </r>
  <r>
    <n v="1659299"/>
    <x v="390"/>
    <s v="Naresj Patel"/>
    <s v="106 Ebley Street,Bondi Junction"/>
    <s v="Sydney"/>
    <s v="NSW"/>
    <x v="0"/>
    <x v="9"/>
    <s v="Crítico"/>
    <s v="Beekin 6 Outlet Tira de Sobretensión Metálica"/>
    <x v="0"/>
    <s v="Caja pequeña"/>
    <x v="0"/>
    <d v="2016-10-15T00:00:00"/>
    <n v="446"/>
    <n v="1089"/>
    <n v="643"/>
    <n v="8"/>
    <n v="8712"/>
    <n v="0.02"/>
    <n v="174.24"/>
    <n v="8537.76"/>
    <n v="450"/>
    <n v="221904"/>
    <n v="13"/>
    <n v="10"/>
    <x v="3"/>
    <s v="NO"/>
    <x v="0"/>
    <s v="Buena Venta"/>
  </r>
  <r>
    <n v="1659299"/>
    <x v="781"/>
    <s v="Edward Nazzal"/>
    <s v="2a/285A Crown St,Surry Hills"/>
    <s v="Sydney"/>
    <s v="NSW"/>
    <x v="0"/>
    <x v="3"/>
    <s v="No especificado"/>
    <s v="Bolsillos de carpeta de poliéster artesanal"/>
    <x v="0"/>
    <s v="Caja pequeña"/>
    <x v="1"/>
    <d v="2016-10-20T00:00:00"/>
    <n v="226"/>
    <n v="358"/>
    <n v="132"/>
    <n v="20"/>
    <n v="7160"/>
    <n v="0.05"/>
    <n v="358"/>
    <n v="6802"/>
    <n v="547"/>
    <n v="11867"/>
    <n v="20"/>
    <n v="10"/>
    <x v="3"/>
    <s v="NO"/>
    <x v="0"/>
    <s v="Venta Mala"/>
  </r>
  <r>
    <n v="1659299"/>
    <x v="781"/>
    <s v="Edward Nazzal"/>
    <s v="485 Crown St,Surry Hills"/>
    <s v="Sydney"/>
    <s v="NSW"/>
    <x v="3"/>
    <x v="9"/>
    <s v="Alto"/>
    <s v="Bolsillos de carpeta de poliéster artesanal"/>
    <x v="2"/>
    <s v="Caja grande"/>
    <x v="0"/>
    <d v="2016-10-20T00:00:00"/>
    <n v="226"/>
    <n v="358"/>
    <n v="132"/>
    <n v="41"/>
    <n v="14678"/>
    <n v="0.04"/>
    <n v="587.12"/>
    <n v="14090.88"/>
    <n v="547"/>
    <n v="11867"/>
    <n v="20"/>
    <n v="10"/>
    <x v="3"/>
    <s v="NO"/>
    <x v="1"/>
    <s v="Venta Mala"/>
  </r>
  <r>
    <n v="1659299"/>
    <x v="749"/>
    <s v="Brian DeCherney"/>
    <s v="523 King St,Newtown"/>
    <s v="Sydney"/>
    <s v="NSW"/>
    <x v="3"/>
    <x v="6"/>
    <s v="Crítico"/>
    <s v="Suministros de la máquina de encuadernación"/>
    <x v="1"/>
    <s v="Caja mediana"/>
    <x v="0"/>
    <d v="2016-07-01T00:00:00"/>
    <n v="1838"/>
    <n v="2917"/>
    <n v="1079"/>
    <n v="49"/>
    <n v="142933"/>
    <n v="0.06"/>
    <n v="8575.98"/>
    <n v="134357.01999999999"/>
    <n v="627"/>
    <n v="36164"/>
    <n v="29"/>
    <n v="6"/>
    <x v="3"/>
    <s v="SI"/>
    <x v="1"/>
    <s v="Venta Mala"/>
  </r>
  <r>
    <n v="1659299"/>
    <x v="717"/>
    <s v="Aleksandra Gannaway"/>
    <s v="Hoyts Entertainment Quarter 122 Lang Road,Moore Park"/>
    <s v="Sydney"/>
    <s v="NSW"/>
    <x v="2"/>
    <x v="0"/>
    <s v="Alto"/>
    <s v="Etiquetas Artisan 487"/>
    <x v="0"/>
    <s v="Caja pequeña"/>
    <x v="0"/>
    <d v="2016-01-28T00:00:00"/>
    <n v="229"/>
    <n v="369"/>
    <n v="140"/>
    <n v="43"/>
    <n v="15867"/>
    <n v="7.0000000000000007E-2"/>
    <n v="1110.69"/>
    <n v="14756.31"/>
    <n v="50"/>
    <n v="11827"/>
    <n v="26"/>
    <n v="1"/>
    <x v="3"/>
    <s v="NO"/>
    <x v="0"/>
    <s v="Venta Mala"/>
  </r>
  <r>
    <n v="1659299"/>
    <x v="838"/>
    <s v="Patrick Jones"/>
    <s v="221 Barkly St,St Kilda"/>
    <s v="Melbourne"/>
    <s v="VIC"/>
    <x v="0"/>
    <x v="8"/>
    <s v="Bajo"/>
    <s v="Teclado programable Adesso de 142 teclas"/>
    <x v="0"/>
    <s v="Bolsa de envoltura"/>
    <x v="0"/>
    <d v="2016-10-28T00:00:00"/>
    <n v="3202"/>
    <n v="15248"/>
    <n v="12046"/>
    <n v="40"/>
    <n v="609920"/>
    <n v="0.04"/>
    <n v="24396.799999999999"/>
    <n v="585523.19999999995"/>
    <n v="400"/>
    <n v="275754"/>
    <n v="27"/>
    <n v="10"/>
    <x v="3"/>
    <s v="SI"/>
    <x v="0"/>
    <s v="Buena Venta"/>
  </r>
  <r>
    <n v="1659299"/>
    <x v="805"/>
    <s v="Patrick Jones"/>
    <s v="222 Barkly St,St Kilda"/>
    <s v="Melbourne"/>
    <s v="VIC"/>
    <x v="1"/>
    <x v="8"/>
    <s v="No especificado"/>
    <s v="Etiquetas Artisan 487"/>
    <x v="0"/>
    <s v="Caja pequeña"/>
    <x v="1"/>
    <d v="2016-10-23T00:00:00"/>
    <n v="229"/>
    <n v="369"/>
    <n v="140"/>
    <n v="2"/>
    <n v="738"/>
    <n v="7.0000000000000007E-2"/>
    <n v="51.660000000000004"/>
    <n v="686.34"/>
    <n v="50"/>
    <n v="11877"/>
    <n v="21"/>
    <n v="10"/>
    <x v="3"/>
    <s v="NO"/>
    <x v="1"/>
    <s v="Venta Mala"/>
  </r>
  <r>
    <n v="1659299"/>
    <x v="741"/>
    <s v="Rick Wilson"/>
    <s v="438 Victoria Avenue,Chatswood"/>
    <s v="Sydney"/>
    <s v="NSW"/>
    <x v="2"/>
    <x v="1"/>
    <s v="Bajo"/>
    <s v="Etiquetas Artisan 487"/>
    <x v="0"/>
    <s v="Caja pequeña"/>
    <x v="1"/>
    <d v="2016-10-31T00:00:00"/>
    <n v="229"/>
    <n v="369"/>
    <n v="140"/>
    <n v="8"/>
    <n v="2952"/>
    <n v="0.09"/>
    <n v="265.68"/>
    <n v="2686.32"/>
    <n v="50"/>
    <n v="11867"/>
    <n v="31"/>
    <n v="10"/>
    <x v="3"/>
    <s v="NO"/>
    <x v="0"/>
    <s v="Venta Mala"/>
  </r>
  <r>
    <n v="1659299"/>
    <x v="507"/>
    <s v="Mike Kennedy"/>
    <s v="99 Lygon Street,East Brunswick"/>
    <s v="Melbourne"/>
    <s v="VIC"/>
    <x v="3"/>
    <x v="2"/>
    <s v="No especificado"/>
    <s v="Clips de carpeta de OIC"/>
    <x v="0"/>
    <s v="Paquete pequeño"/>
    <x v="0"/>
    <d v="2016-10-05T00:00:00"/>
    <n v="93"/>
    <n v="148"/>
    <n v="55"/>
    <n v="36"/>
    <n v="5328"/>
    <n v="0.01"/>
    <n v="53.28"/>
    <n v="5274.72"/>
    <n v="70"/>
    <n v="4503"/>
    <n v="26"/>
    <n v="9"/>
    <x v="3"/>
    <s v="NO"/>
    <x v="1"/>
    <s v="Venta Mala"/>
  </r>
  <r>
    <n v="1659299"/>
    <x v="822"/>
    <s v="Matthew Grinstein"/>
    <s v="105 Pitt St,Sydney"/>
    <s v="Sydney"/>
    <s v="NSW"/>
    <x v="3"/>
    <x v="13"/>
    <s v="No especificado"/>
    <s v="Beekin 6 Outlet Tira de Sobretensión Metálica"/>
    <x v="0"/>
    <s v="Caja pequeña"/>
    <x v="0"/>
    <d v="2016-11-29T00:00:00"/>
    <n v="446"/>
    <n v="1089"/>
    <n v="643"/>
    <n v="25"/>
    <n v="27225"/>
    <n v="0.01"/>
    <n v="272.25"/>
    <n v="26952.75"/>
    <n v="450"/>
    <n v="7567"/>
    <n v="28"/>
    <n v="11"/>
    <x v="3"/>
    <s v="NO"/>
    <x v="0"/>
    <s v="Venta Mala"/>
  </r>
  <r>
    <n v="1659664"/>
    <x v="750"/>
    <s v="Saphhira Shifley"/>
    <s v="Westfield Miranda, 600 Kingsway,Miranda"/>
    <s v="Sydney"/>
    <s v="NSW"/>
    <x v="3"/>
    <x v="11"/>
    <s v="No especificado"/>
    <s v="Sobres reciclados kraft marrón"/>
    <x v="0"/>
    <s v="Bolsa de envoltura"/>
    <x v="0"/>
    <d v="2016-11-19T00:00:00"/>
    <n v="1104"/>
    <n v="1698"/>
    <n v="594"/>
    <n v="42"/>
    <n v="71316"/>
    <n v="0"/>
    <n v="0"/>
    <n v="71316"/>
    <n v="1239"/>
    <n v="72317"/>
    <n v="17"/>
    <n v="11"/>
    <x v="3"/>
    <s v="NO"/>
    <x v="0"/>
    <s v="Venta Mala"/>
  </r>
  <r>
    <n v="1660030"/>
    <x v="141"/>
    <s v="Bill Donatelli"/>
    <s v="359 Crown Street,Surry Hills"/>
    <s v="Sydney"/>
    <s v="NSW"/>
    <x v="2"/>
    <x v="3"/>
    <s v="No especificado"/>
    <s v="Suministros de la máquina de encuadernación"/>
    <x v="1"/>
    <s v="Caja pequeña"/>
    <x v="0"/>
    <d v="2014-06-28T00:00:00"/>
    <n v="1838"/>
    <n v="2917"/>
    <n v="1079"/>
    <n v="39"/>
    <n v="113763"/>
    <n v="0.09"/>
    <n v="10238.67"/>
    <n v="103524.33"/>
    <n v="627"/>
    <n v="50500"/>
    <n v="29"/>
    <n v="6"/>
    <x v="0"/>
    <s v="SI"/>
    <x v="1"/>
    <s v="Venta Mala"/>
  </r>
  <r>
    <n v="1660030"/>
    <x v="796"/>
    <s v="Todd Boyes"/>
    <s v="Westfield Miranda, 600 Kingsway,Miranda"/>
    <s v="Sydney"/>
    <s v="NSW"/>
    <x v="0"/>
    <x v="11"/>
    <s v="Bajo"/>
    <s v="Clips de carpeta de colores OIC, tamaños variados"/>
    <x v="0"/>
    <s v="Caja pequeña"/>
    <x v="1"/>
    <d v="2016-10-24T00:00:00"/>
    <n v="229"/>
    <n v="358"/>
    <n v="129"/>
    <n v="23"/>
    <n v="8234"/>
    <n v="7.0000000000000007E-2"/>
    <n v="576.38000000000011"/>
    <n v="7657.62"/>
    <n v="163"/>
    <n v="10730"/>
    <n v="22"/>
    <n v="10"/>
    <x v="3"/>
    <s v="NO"/>
    <x v="1"/>
    <s v="Venta Mala"/>
  </r>
  <r>
    <n v="1660030"/>
    <x v="796"/>
    <s v="Cicole Hansen"/>
    <s v="359 Crown Street,Surry Hills"/>
    <s v="Sydney"/>
    <s v="NSW"/>
    <x v="2"/>
    <x v="3"/>
    <s v="Medio"/>
    <s v="Etiquetas Artisan 479"/>
    <x v="0"/>
    <s v="Caja pequeña"/>
    <x v="0"/>
    <d v="2016-10-23T00:00:00"/>
    <n v="159"/>
    <n v="261"/>
    <n v="102"/>
    <n v="20"/>
    <n v="5220"/>
    <n v="0.01"/>
    <n v="52.2"/>
    <n v="5167.8"/>
    <n v="50"/>
    <n v="10730"/>
    <n v="22"/>
    <n v="10"/>
    <x v="3"/>
    <s v="NO"/>
    <x v="0"/>
    <s v="Venta Mala"/>
  </r>
  <r>
    <n v="1660030"/>
    <x v="654"/>
    <s v="Deanra Eno"/>
    <s v="412 Brunswick St,Fitzroy"/>
    <s v="Melbourne"/>
    <s v="VIC"/>
    <x v="3"/>
    <x v="2"/>
    <s v="No especificado"/>
    <s v="Etiquetas Artisan 479"/>
    <x v="1"/>
    <s v="Caja mediana"/>
    <x v="0"/>
    <d v="2016-03-22T00:00:00"/>
    <n v="159"/>
    <n v="261"/>
    <n v="102"/>
    <n v="45"/>
    <n v="11745"/>
    <n v="0.03"/>
    <n v="352.34999999999997"/>
    <n v="11392.65"/>
    <n v="50"/>
    <n v="10730"/>
    <n v="21"/>
    <n v="3"/>
    <x v="3"/>
    <s v="NO"/>
    <x v="1"/>
    <s v="Venta Mala"/>
  </r>
  <r>
    <n v="1660030"/>
    <x v="342"/>
    <s v="Vivek Grady"/>
    <s v="99 Lygon Street,East Brunswick"/>
    <s v="Melbourne"/>
    <s v="VIC"/>
    <x v="0"/>
    <x v="2"/>
    <s v="Alto"/>
    <s v="Etiquetas Artisan 479"/>
    <x v="0"/>
    <s v="Bolsa de envoltura"/>
    <x v="0"/>
    <d v="2016-06-16T00:00:00"/>
    <n v="159"/>
    <n v="261"/>
    <n v="102"/>
    <n v="50"/>
    <n v="13050"/>
    <n v="0.09"/>
    <n v="1174.5"/>
    <n v="11875.5"/>
    <n v="50"/>
    <n v="10730"/>
    <n v="14"/>
    <n v="6"/>
    <x v="3"/>
    <s v="NO"/>
    <x v="1"/>
    <s v="Venta Mala"/>
  </r>
  <r>
    <n v="1660030"/>
    <x v="40"/>
    <s v="Sue Ann Reed"/>
    <s v="501 George St,Sydney"/>
    <s v="Sydney"/>
    <s v="NSW"/>
    <x v="1"/>
    <x v="7"/>
    <s v="Crítico"/>
    <s v="Carpeta Artisan Legal de 4 Anillas"/>
    <x v="0"/>
    <s v="Bolsa de envoltura"/>
    <x v="0"/>
    <d v="2016-01-19T00:00:00"/>
    <n v="1364"/>
    <n v="2098"/>
    <n v="734"/>
    <n v="16"/>
    <n v="33568"/>
    <n v="0.06"/>
    <n v="2014.08"/>
    <n v="31553.919999999998"/>
    <n v="149"/>
    <n v="77963"/>
    <n v="19"/>
    <n v="1"/>
    <x v="3"/>
    <s v="NO"/>
    <x v="0"/>
    <s v="Buena Venta"/>
  </r>
  <r>
    <n v="1660030"/>
    <x v="428"/>
    <s v="Jim Kriz"/>
    <s v="85-113 Dunning Ave,Roseberry"/>
    <s v="Sydney"/>
    <s v="NSW"/>
    <x v="1"/>
    <x v="4"/>
    <s v="Crítico"/>
    <s v="Sacapuntas Smiths SlimLine"/>
    <x v="0"/>
    <s v="Paquete pequeño"/>
    <x v="0"/>
    <d v="2016-08-24T00:00:00"/>
    <n v="479"/>
    <n v="1197"/>
    <n v="718"/>
    <n v="35"/>
    <n v="41895"/>
    <n v="0.02"/>
    <n v="837.9"/>
    <n v="41057.1"/>
    <n v="581"/>
    <n v="31097"/>
    <n v="24"/>
    <n v="8"/>
    <x v="3"/>
    <s v="NO"/>
    <x v="1"/>
    <s v="Venta Mala"/>
  </r>
  <r>
    <n v="1660030"/>
    <x v="40"/>
    <s v="Sue Ann Reed"/>
    <s v="501 George St,Sydney"/>
    <s v="Sydney"/>
    <s v="NSW"/>
    <x v="2"/>
    <x v="18"/>
    <s v="Crítico"/>
    <s v="Contestador automático digital 1726"/>
    <x v="0"/>
    <s v="Bolsa de envoltura"/>
    <x v="0"/>
    <d v="2016-01-19T00:00:00"/>
    <n v="882"/>
    <n v="2099"/>
    <n v="1217"/>
    <n v="50"/>
    <n v="104950"/>
    <n v="0.09"/>
    <n v="9445.5"/>
    <n v="95504.5"/>
    <n v="481"/>
    <n v="5512"/>
    <n v="19"/>
    <n v="1"/>
    <x v="3"/>
    <s v="NO"/>
    <x v="1"/>
    <s v="Venta Mala"/>
  </r>
  <r>
    <n v="1660030"/>
    <x v="796"/>
    <s v="Todd Boyes"/>
    <s v="Westfield Miranda, 600 Kingsway,Miranda"/>
    <s v="Sydney"/>
    <s v="NSW"/>
    <x v="3"/>
    <x v="11"/>
    <s v="Bajo"/>
    <s v="Etiquetas Artisan 479"/>
    <x v="0"/>
    <s v="Bolsa de envoltura"/>
    <x v="0"/>
    <d v="2016-10-23T00:00:00"/>
    <n v="159"/>
    <n v="261"/>
    <n v="102"/>
    <n v="31"/>
    <n v="8091"/>
    <n v="7.0000000000000007E-2"/>
    <n v="566.37"/>
    <n v="7524.63"/>
    <n v="50"/>
    <n v="10730"/>
    <n v="22"/>
    <n v="10"/>
    <x v="3"/>
    <s v="NO"/>
    <x v="1"/>
    <s v="Venta Mala"/>
  </r>
  <r>
    <n v="1660395"/>
    <x v="842"/>
    <s v="Toby Carlislo"/>
    <s v="6/15 Cross Street,Double Bay"/>
    <s v="Sydney"/>
    <s v="NSW"/>
    <x v="0"/>
    <x v="9"/>
    <s v="No especificado"/>
    <s v="Alto Perma 2700 Cajones de almacenamiento apilables"/>
    <x v="1"/>
    <s v="Caja pequeña"/>
    <x v="0"/>
    <d v="2016-05-22T00:00:00"/>
    <n v="892"/>
    <n v="2974"/>
    <n v="2082"/>
    <n v="33"/>
    <n v="98142"/>
    <n v="0.05"/>
    <n v="4907.1000000000004"/>
    <n v="93234.9"/>
    <n v="664"/>
    <n v="53192"/>
    <n v="20"/>
    <n v="5"/>
    <x v="3"/>
    <s v="NO"/>
    <x v="0"/>
    <s v="Venta Mala"/>
  </r>
  <r>
    <n v="1660395"/>
    <x v="781"/>
    <s v="Edward Nazzal"/>
    <s v="485 Crown St,Surry Hills"/>
    <s v="Sydney"/>
    <s v="NSW"/>
    <x v="1"/>
    <x v="9"/>
    <s v="Crítico"/>
    <s v="Etiquetas autoadhesivas removibles"/>
    <x v="0"/>
    <s v="Paquete pequeño"/>
    <x v="0"/>
    <d v="2016-10-20T00:00:00"/>
    <n v="198"/>
    <n v="315"/>
    <n v="117"/>
    <n v="49"/>
    <n v="15435"/>
    <n v="0.02"/>
    <n v="308.7"/>
    <n v="15126.3"/>
    <n v="49"/>
    <n v="11667"/>
    <n v="20"/>
    <n v="10"/>
    <x v="3"/>
    <s v="NO"/>
    <x v="0"/>
    <s v="Venta Mala"/>
  </r>
  <r>
    <n v="1661125"/>
    <x v="322"/>
    <s v="Trudy Brown"/>
    <s v="180 High Street,Windsor"/>
    <s v="Melbourne"/>
    <s v="VIC"/>
    <x v="0"/>
    <x v="2"/>
    <s v="Alto"/>
    <s v="Fotocopiadora HFX LaserJet 3310"/>
    <x v="0"/>
    <s v="Caja pequeña"/>
    <x v="0"/>
    <d v="2013-12-07T00:00:00"/>
    <n v="37799"/>
    <n v="59999"/>
    <n v="22200"/>
    <n v="37"/>
    <n v="2219963"/>
    <n v="0.04"/>
    <n v="88798.52"/>
    <n v="2131164.48"/>
    <n v="2449"/>
    <n v="2072554"/>
    <n v="5"/>
    <n v="12"/>
    <x v="2"/>
    <s v="SI"/>
    <x v="0"/>
    <s v="Buena Venta"/>
  </r>
  <r>
    <n v="1661125"/>
    <x v="791"/>
    <s v="Brooke Gillingham"/>
    <s v="21 Wentworth St,Parramatta"/>
    <s v="Sydney"/>
    <s v="NSW"/>
    <x v="1"/>
    <x v="6"/>
    <s v="Medio"/>
    <s v="Bolsillos de carpeta de poliéster artesanal"/>
    <x v="0"/>
    <s v="Bolsa de envoltura"/>
    <x v="0"/>
    <d v="2016-09-16T00:00:00"/>
    <n v="226"/>
    <n v="358"/>
    <n v="132"/>
    <n v="47"/>
    <n v="16826"/>
    <n v="0.01"/>
    <n v="168.26"/>
    <n v="16657.740000000002"/>
    <n v="547"/>
    <n v="12564"/>
    <n v="15"/>
    <n v="9"/>
    <x v="3"/>
    <s v="NO"/>
    <x v="0"/>
    <s v="Venta Mala"/>
  </r>
  <r>
    <n v="1661125"/>
    <x v="51"/>
    <s v="Norah Price"/>
    <s v="7 Khartoum Rd,Macquarie Park"/>
    <s v="Sydney"/>
    <s v="NSW"/>
    <x v="2"/>
    <x v="11"/>
    <s v="Alto"/>
    <s v="Etiquetas Artisan 487"/>
    <x v="0"/>
    <s v="Caja pequeña"/>
    <x v="0"/>
    <d v="2015-08-11T00:00:00"/>
    <n v="229"/>
    <n v="369"/>
    <n v="140"/>
    <n v="42"/>
    <n v="15498"/>
    <n v="0"/>
    <n v="0"/>
    <n v="15498"/>
    <n v="50"/>
    <n v="13869"/>
    <n v="10"/>
    <n v="8"/>
    <x v="1"/>
    <s v="NO"/>
    <x v="1"/>
    <s v="Venta Mala"/>
  </r>
  <r>
    <n v="1661491"/>
    <x v="497"/>
    <s v="Cynthia Arntzen"/>
    <s v="Hoyts Entertainment Quarter 122 Lang Road,Moore Park"/>
    <s v="Sydney"/>
    <s v="NSW"/>
    <x v="2"/>
    <x v="0"/>
    <s v="Bajo"/>
    <s v="Beekin 6 Outlet Tira de Sobretensión Metálica"/>
    <x v="1"/>
    <s v="Caja pequeña"/>
    <x v="0"/>
    <d v="2016-10-17T00:00:00"/>
    <n v="446"/>
    <n v="1089"/>
    <n v="643"/>
    <n v="17"/>
    <n v="18513"/>
    <n v="0.09"/>
    <n v="1666.1699999999998"/>
    <n v="16846.830000000002"/>
    <n v="450"/>
    <n v="25876"/>
    <n v="14"/>
    <n v="10"/>
    <x v="3"/>
    <s v="NO"/>
    <x v="0"/>
    <s v="Venta Mala"/>
  </r>
  <r>
    <n v="1661491"/>
    <x v="600"/>
    <s v="Yara Ferguson"/>
    <s v="188 Pitt Street,Sydney"/>
    <s v="Sydney"/>
    <s v="NSW"/>
    <x v="0"/>
    <x v="0"/>
    <s v="Medio"/>
    <s v="Lengüetas de plástico reposicionables imprimibles artesanalmente"/>
    <x v="0"/>
    <s v="Bolsa de envoltura"/>
    <x v="0"/>
    <d v="2016-07-07T00:00:00"/>
    <n v="533"/>
    <n v="860"/>
    <n v="327"/>
    <n v="22"/>
    <n v="18920"/>
    <n v="7.0000000000000007E-2"/>
    <n v="1324.4"/>
    <n v="17595.599999999999"/>
    <n v="619"/>
    <n v="12919"/>
    <n v="5"/>
    <n v="7"/>
    <x v="3"/>
    <s v="NO"/>
    <x v="0"/>
    <s v="Venta Mala"/>
  </r>
  <r>
    <n v="1661491"/>
    <x v="117"/>
    <s v="Todd Boyes"/>
    <s v="Westfield Miranda, 600 Kingsway,Miranda"/>
    <s v="Sydney"/>
    <s v="NSW"/>
    <x v="1"/>
    <x v="11"/>
    <s v="Crítico"/>
    <s v="Sobres de rayos X con borde de diamante verde de archivo de color Ames"/>
    <x v="0"/>
    <s v="Caja pequeña"/>
    <x v="0"/>
    <d v="2014-12-29T00:00:00"/>
    <n v="5207"/>
    <n v="8398"/>
    <n v="3191"/>
    <n v="32"/>
    <n v="268736"/>
    <n v="0.09"/>
    <n v="24186.239999999998"/>
    <n v="244549.76000000001"/>
    <n v="501"/>
    <n v="285625"/>
    <n v="27"/>
    <n v="12"/>
    <x v="0"/>
    <s v="SI"/>
    <x v="0"/>
    <s v="Buena Venta"/>
  </r>
  <r>
    <n v="1661491"/>
    <x v="668"/>
    <s v="Sean ODonnell"/>
    <s v="541 Church St ,Richmond"/>
    <s v="Melbourne"/>
    <s v="VIC"/>
    <x v="3"/>
    <x v="8"/>
    <s v="Alto"/>
    <s v="Lámpara de trabajo polarizada 3Max con brazo de sujeción, gris claro"/>
    <x v="1"/>
    <s v="Caja pequeña"/>
    <x v="0"/>
    <d v="2016-10-30T00:00:00"/>
    <n v="5616"/>
    <n v="13698"/>
    <n v="8082"/>
    <n v="29"/>
    <n v="397242"/>
    <n v="0.06"/>
    <n v="23834.52"/>
    <n v="373407.48"/>
    <n v="2449"/>
    <n v="39434"/>
    <n v="23"/>
    <n v="10"/>
    <x v="3"/>
    <s v="SI"/>
    <x v="0"/>
    <s v="Venta Mala"/>
  </r>
  <r>
    <n v="1662221"/>
    <x v="668"/>
    <s v="Patrick Bzostek"/>
    <s v="1/50-58 Hunter St,Sydney"/>
    <s v="Sydney"/>
    <s v="NSW"/>
    <x v="1"/>
    <x v="11"/>
    <s v="Crítico"/>
    <s v="Aglutinantes duraderos artesanales"/>
    <x v="0"/>
    <s v="Paquete pequeño"/>
    <x v="0"/>
    <d v="2016-10-25T00:00:00"/>
    <n v="184"/>
    <n v="288"/>
    <n v="104"/>
    <n v="9"/>
    <n v="2592"/>
    <n v="7.0000000000000007E-2"/>
    <n v="181.44000000000003"/>
    <n v="2410.56"/>
    <n v="149"/>
    <n v="9273"/>
    <n v="23"/>
    <n v="10"/>
    <x v="3"/>
    <s v="NO"/>
    <x v="0"/>
    <s v="Venta Mala"/>
  </r>
  <r>
    <n v="1662221"/>
    <x v="668"/>
    <s v="Samah Collister"/>
    <s v="Sydney Fish Market, Bank Street, Sydney"/>
    <s v="Sydney"/>
    <s v="NSW"/>
    <x v="0"/>
    <x v="3"/>
    <s v="Crítico"/>
    <s v="Aglutinantes duraderos artesanales"/>
    <x v="0"/>
    <s v="Caja pequeña"/>
    <x v="0"/>
    <d v="2016-10-25T00:00:00"/>
    <n v="184"/>
    <n v="288"/>
    <n v="104"/>
    <n v="23"/>
    <n v="6624"/>
    <n v="0.02"/>
    <n v="132.47999999999999"/>
    <n v="6491.52"/>
    <n v="149"/>
    <n v="9273"/>
    <n v="23"/>
    <n v="10"/>
    <x v="3"/>
    <s v="NO"/>
    <x v="0"/>
    <s v="Venta Mala"/>
  </r>
  <r>
    <n v="1662221"/>
    <x v="668"/>
    <s v="Patrick Bzostek"/>
    <s v="1/50-58 Hunter St,Sydney"/>
    <s v="Sydney"/>
    <s v="NSW"/>
    <x v="1"/>
    <x v="11"/>
    <s v="Alto"/>
    <s v="Aglutinantes duraderos artesanales"/>
    <x v="0"/>
    <s v="Caja pequeña"/>
    <x v="0"/>
    <d v="2016-10-25T00:00:00"/>
    <n v="184"/>
    <n v="288"/>
    <n v="104"/>
    <n v="50"/>
    <n v="14400"/>
    <n v="0.05"/>
    <n v="720"/>
    <n v="13680"/>
    <n v="149"/>
    <n v="9273"/>
    <n v="23"/>
    <n v="10"/>
    <x v="3"/>
    <s v="NO"/>
    <x v="0"/>
    <s v="Venta Mala"/>
  </r>
  <r>
    <n v="1662221"/>
    <x v="668"/>
    <s v="Patrick Bzostek"/>
    <s v="61 York St,Sydney"/>
    <s v="Sydney"/>
    <s v="NSW"/>
    <x v="1"/>
    <x v="9"/>
    <s v="Medio"/>
    <s v="Aglutinantes de polietileno duraderos artesanales"/>
    <x v="0"/>
    <s v="Caja pequeña"/>
    <x v="0"/>
    <d v="2016-10-25T00:00:00"/>
    <n v="337"/>
    <n v="553"/>
    <n v="216"/>
    <n v="50"/>
    <n v="27650"/>
    <n v="0.01"/>
    <n v="276.5"/>
    <n v="27373.5"/>
    <n v="698"/>
    <n v="9273"/>
    <n v="23"/>
    <n v="10"/>
    <x v="3"/>
    <s v="NO"/>
    <x v="0"/>
    <s v="Venta Mala"/>
  </r>
  <r>
    <n v="1662221"/>
    <x v="668"/>
    <s v="Tanja Norvell"/>
    <s v="541 Church St,Richmond"/>
    <s v="Melbourne"/>
    <s v="VIC"/>
    <x v="3"/>
    <x v="8"/>
    <s v="Alto"/>
    <s v="Aglutinantes de polietileno duraderos artesanales"/>
    <x v="0"/>
    <s v="Caja pequeña"/>
    <x v="0"/>
    <d v="2016-10-27T00:00:00"/>
    <n v="337"/>
    <n v="553"/>
    <n v="216"/>
    <n v="18"/>
    <n v="9954"/>
    <n v="0.04"/>
    <n v="398.16"/>
    <n v="9555.84"/>
    <n v="698"/>
    <n v="9273"/>
    <n v="23"/>
    <n v="10"/>
    <x v="3"/>
    <s v="NO"/>
    <x v="0"/>
    <s v="Venta Mala"/>
  </r>
  <r>
    <n v="1662221"/>
    <x v="507"/>
    <s v="Christopher Martinez"/>
    <s v="188 Pitt Street,Sydney"/>
    <s v="Sydney"/>
    <s v="NSW"/>
    <x v="0"/>
    <x v="0"/>
    <s v="No especificado"/>
    <s v="Etiquetas Artisan 487"/>
    <x v="0"/>
    <s v="Caja pequeña"/>
    <x v="0"/>
    <d v="2016-09-28T00:00:00"/>
    <n v="229"/>
    <n v="369"/>
    <n v="140"/>
    <n v="30"/>
    <n v="11070"/>
    <n v="0.03"/>
    <n v="332.09999999999997"/>
    <n v="10737.9"/>
    <n v="50"/>
    <n v="7031"/>
    <n v="26"/>
    <n v="9"/>
    <x v="3"/>
    <s v="NO"/>
    <x v="0"/>
    <s v="Venta Mala"/>
  </r>
  <r>
    <n v="1662221"/>
    <x v="668"/>
    <s v="Patrick Bzostek"/>
    <s v="188 Pitt Street,Sydney"/>
    <s v="Sydney"/>
    <s v="NSW"/>
    <x v="1"/>
    <x v="0"/>
    <s v="No especificado"/>
    <s v="Iluminador fluorescente Artisan Hi-Liter Comfort Grip, tinta amarilla"/>
    <x v="0"/>
    <s v="Paquete pequeño"/>
    <x v="0"/>
    <d v="2016-10-25T00:00:00"/>
    <n v="105"/>
    <n v="195"/>
    <n v="90"/>
    <n v="7"/>
    <n v="1365"/>
    <n v="0.05"/>
    <n v="68.25"/>
    <n v="1296.75"/>
    <n v="163"/>
    <n v="9273"/>
    <n v="23"/>
    <n v="10"/>
    <x v="3"/>
    <s v="NO"/>
    <x v="0"/>
    <s v="Venta Mala"/>
  </r>
  <r>
    <n v="1662586"/>
    <x v="428"/>
    <s v="Jasper Cacioppo"/>
    <s v="24 Addison Rd,Marrickville"/>
    <s v="Sydney"/>
    <s v="NSW"/>
    <x v="3"/>
    <x v="10"/>
    <s v="Medio"/>
    <s v="Resaltadores de acento Steady Pocket"/>
    <x v="0"/>
    <s v="Bolsa de envoltura"/>
    <x v="0"/>
    <d v="2016-09-02T00:00:00"/>
    <n v="93"/>
    <n v="160"/>
    <n v="67"/>
    <n v="6"/>
    <n v="960"/>
    <n v="0.05"/>
    <n v="48"/>
    <n v="912"/>
    <n v="129"/>
    <n v="6348"/>
    <n v="24"/>
    <n v="8"/>
    <x v="3"/>
    <s v="NO"/>
    <x v="0"/>
    <s v="Venta Mala"/>
  </r>
  <r>
    <n v="1662586"/>
    <x v="673"/>
    <s v="Rick Hansen"/>
    <s v="Macquarie Centre Cnr Herring Road &amp; Waterloo Road,Macquarie Park"/>
    <s v="Sydney"/>
    <s v="NSW"/>
    <x v="1"/>
    <x v="5"/>
    <s v="Medio"/>
    <s v="Teclado programable Adesso de 142 teclas"/>
    <x v="0"/>
    <s v="Bolsa de envoltura"/>
    <x v="0"/>
    <d v="2016-03-08T00:00:00"/>
    <n v="3202"/>
    <n v="15248"/>
    <n v="12046"/>
    <n v="48"/>
    <n v="731904"/>
    <n v="0.01"/>
    <n v="7319.04"/>
    <n v="724584.95999999996"/>
    <n v="400"/>
    <n v="508054"/>
    <n v="7"/>
    <n v="3"/>
    <x v="3"/>
    <s v="SI"/>
    <x v="0"/>
    <s v="Buena Venta"/>
  </r>
  <r>
    <n v="1662586"/>
    <x v="673"/>
    <s v="Rick Hansen"/>
    <s v="Macquarie Centre Cnr Herring Road &amp; Waterloo Road,Macquarie Park"/>
    <s v="Sydney"/>
    <s v="NSW"/>
    <x v="3"/>
    <x v="5"/>
    <s v="No especificado"/>
    <s v="Teclado programable Adesso de 142 teclas"/>
    <x v="0"/>
    <s v="Caja pequeña"/>
    <x v="0"/>
    <d v="2016-03-08T00:00:00"/>
    <n v="3202"/>
    <n v="15248"/>
    <n v="12046"/>
    <n v="8"/>
    <n v="121984"/>
    <n v="0.01"/>
    <n v="1219.8399999999999"/>
    <n v="120764.16"/>
    <n v="400"/>
    <n v="529054"/>
    <n v="7"/>
    <n v="3"/>
    <x v="3"/>
    <s v="SI"/>
    <x v="1"/>
    <s v="Venta Mala"/>
  </r>
  <r>
    <n v="1662952"/>
    <x v="716"/>
    <s v="Nora Price"/>
    <s v="7 Khartoum Rd,Macquarie Park"/>
    <s v="Sydney"/>
    <s v="NSW"/>
    <x v="2"/>
    <x v="11"/>
    <s v="No especificado"/>
    <s v="Bandas elásticas embolsadas"/>
    <x v="0"/>
    <s v="Caja pequeña"/>
    <x v="0"/>
    <d v="2016-12-21T00:00:00"/>
    <n v="24"/>
    <n v="126"/>
    <n v="102"/>
    <n v="42"/>
    <n v="5292"/>
    <n v="0.06"/>
    <n v="317.52"/>
    <n v="4974.4799999999996"/>
    <n v="70"/>
    <n v="3503"/>
    <n v="19"/>
    <n v="12"/>
    <x v="3"/>
    <s v="NO"/>
    <x v="0"/>
    <s v="Venta Mala"/>
  </r>
  <r>
    <n v="1662952"/>
    <x v="690"/>
    <s v="Dave Hallsten"/>
    <s v="1 John St,Waterloo"/>
    <s v="Sydney"/>
    <s v="NSW"/>
    <x v="1"/>
    <x v="13"/>
    <s v="Crítico"/>
    <s v="Iluminadores artesanales de alto litro a prueba de manchas"/>
    <x v="0"/>
    <s v="Caja pequeña"/>
    <x v="0"/>
    <d v="2016-01-14T00:00:00"/>
    <n v="298"/>
    <n v="584"/>
    <n v="286"/>
    <n v="8"/>
    <n v="4672"/>
    <n v="0.02"/>
    <n v="93.44"/>
    <n v="4578.5600000000004"/>
    <n v="83"/>
    <n v="5324"/>
    <n v="12"/>
    <n v="1"/>
    <x v="3"/>
    <s v="NO"/>
    <x v="0"/>
    <s v="Venta Mala"/>
  </r>
  <r>
    <n v="1662952"/>
    <x v="275"/>
    <s v="Harold Dahlen"/>
    <s v="53-55 Liverpool St,Sydney"/>
    <s v="Sydney"/>
    <s v="NSW"/>
    <x v="2"/>
    <x v="0"/>
    <s v="Bajo"/>
    <s v="Etiquetas Artisan 478"/>
    <x v="1"/>
    <s v="Caja pequeña"/>
    <x v="0"/>
    <d v="2016-06-23T00:00:00"/>
    <n v="314"/>
    <n v="491"/>
    <n v="177"/>
    <n v="35"/>
    <n v="17185"/>
    <n v="0.05"/>
    <n v="859.25"/>
    <n v="16325.75"/>
    <n v="50"/>
    <n v="6394"/>
    <n v="20"/>
    <n v="6"/>
    <x v="3"/>
    <s v="NO"/>
    <x v="0"/>
    <s v="Venta Mala"/>
  </r>
  <r>
    <n v="1662952"/>
    <x v="610"/>
    <s v="Nicole Brennan"/>
    <s v="310 Wattle St,Ultimo"/>
    <s v="Sydney"/>
    <s v="NSW"/>
    <x v="2"/>
    <x v="6"/>
    <s v="Alto"/>
    <s v="Etiquetas Artisan 481"/>
    <x v="1"/>
    <s v="Caja pequeña"/>
    <x v="0"/>
    <d v="2016-07-30T00:00:00"/>
    <n v="194"/>
    <n v="308"/>
    <n v="114"/>
    <n v="40"/>
    <n v="12320"/>
    <n v="0.03"/>
    <n v="369.59999999999997"/>
    <n v="11950.4"/>
    <n v="99"/>
    <n v="6914"/>
    <n v="28"/>
    <n v="7"/>
    <x v="3"/>
    <s v="NO"/>
    <x v="0"/>
    <s v="Venta Mala"/>
  </r>
  <r>
    <n v="1663682"/>
    <x v="796"/>
    <s v="Todd Boyes"/>
    <s v="Westfield Miranda, 600 Kingsway,Miranda"/>
    <s v="Sydney"/>
    <s v="NSW"/>
    <x v="1"/>
    <x v="11"/>
    <s v="Medio"/>
    <s v="Etiquetas Artisan 481"/>
    <x v="1"/>
    <s v="Caja pequeña"/>
    <x v="0"/>
    <d v="2016-10-24T00:00:00"/>
    <n v="194"/>
    <n v="308"/>
    <n v="114"/>
    <n v="39"/>
    <n v="12012"/>
    <n v="0.05"/>
    <n v="600.6"/>
    <n v="11411.4"/>
    <n v="99"/>
    <n v="10730"/>
    <n v="22"/>
    <n v="10"/>
    <x v="3"/>
    <s v="NO"/>
    <x v="0"/>
    <s v="Venta Mala"/>
  </r>
  <r>
    <n v="1663682"/>
    <x v="783"/>
    <s v="Tanja Norvell"/>
    <s v="541 Church St,Richmond"/>
    <s v="Melbourne"/>
    <s v="VIC"/>
    <x v="1"/>
    <x v="8"/>
    <s v="Medio"/>
    <s v="Lápices Reciclados Steady EarthWrite, Medio Suave, #2"/>
    <x v="0"/>
    <s v="Paquete pequeño"/>
    <x v="0"/>
    <d v="2016-10-27T00:00:00"/>
    <n v="90"/>
    <n v="210"/>
    <n v="120"/>
    <n v="46"/>
    <n v="9660"/>
    <n v="0.05"/>
    <n v="483"/>
    <n v="9177"/>
    <n v="70"/>
    <n v="6354"/>
    <n v="25"/>
    <n v="10"/>
    <x v="3"/>
    <s v="NO"/>
    <x v="0"/>
    <s v="Venta Mala"/>
  </r>
  <r>
    <n v="1663682"/>
    <x v="605"/>
    <s v="Corey Lock"/>
    <s v="Westfield 1 Anderson St,Chatswood"/>
    <s v="Sydney"/>
    <s v="NSW"/>
    <x v="3"/>
    <x v="5"/>
    <s v="Medio"/>
    <s v="Libro de mensajes encuadernado con cable, 4 por página"/>
    <x v="0"/>
    <s v="Bolsa de envoltura"/>
    <x v="1"/>
    <d v="2016-04-12T00:00:00"/>
    <n v="348"/>
    <n v="543"/>
    <n v="195"/>
    <n v="16"/>
    <n v="8688"/>
    <n v="0.02"/>
    <n v="173.76"/>
    <n v="8514.24"/>
    <n v="95"/>
    <n v="8564"/>
    <n v="11"/>
    <n v="4"/>
    <x v="3"/>
    <s v="NO"/>
    <x v="1"/>
    <s v="Venta Mala"/>
  </r>
  <r>
    <n v="1663682"/>
    <x v="783"/>
    <s v="Caroline Jumper"/>
    <s v="145 Ramsay St,Haberfield"/>
    <s v="Sydney"/>
    <s v="NSW"/>
    <x v="2"/>
    <x v="3"/>
    <s v="Alto"/>
    <s v="Aglutinantes de 3 anillos de uso general Sciths"/>
    <x v="0"/>
    <s v="Bolsa de envoltura"/>
    <x v="0"/>
    <d v="2016-10-27T00:00:00"/>
    <n v="118"/>
    <n v="188"/>
    <n v="70"/>
    <n v="43"/>
    <n v="8084"/>
    <n v="0.03"/>
    <n v="242.51999999999998"/>
    <n v="7841.48"/>
    <n v="149"/>
    <n v="6654"/>
    <n v="25"/>
    <n v="10"/>
    <x v="3"/>
    <s v="NO"/>
    <x v="1"/>
    <s v="Venta Mala"/>
  </r>
  <r>
    <n v="1663682"/>
    <x v="643"/>
    <s v="Ashley Jarboe"/>
    <s v="180 High Street,Windsor"/>
    <s v="Melbourne"/>
    <s v="VIC"/>
    <x v="2"/>
    <x v="2"/>
    <s v="Medio"/>
    <s v="Alto Perma 2700 Cajones de almacenamiento apilables"/>
    <x v="0"/>
    <s v="Caja pequeña"/>
    <x v="0"/>
    <d v="2016-09-20T00:00:00"/>
    <n v="892"/>
    <n v="2974"/>
    <n v="2082"/>
    <n v="19"/>
    <n v="56506"/>
    <n v="0"/>
    <n v="0"/>
    <n v="56506"/>
    <n v="664"/>
    <n v="95424"/>
    <n v="20"/>
    <n v="9"/>
    <x v="3"/>
    <s v="NO"/>
    <x v="0"/>
    <s v="Buena Venta"/>
  </r>
  <r>
    <n v="1664047"/>
    <x v="488"/>
    <s v="Erica Smith"/>
    <s v="1-2/299 Sussex St,Sydney"/>
    <s v="Sydney"/>
    <s v="NSW"/>
    <x v="2"/>
    <x v="6"/>
    <s v="No especificado"/>
    <s v="Impresora de inyección de tinta a color Cando S750"/>
    <x v="0"/>
    <s v="Caja pequeña"/>
    <x v="0"/>
    <d v="2016-03-11T00:00:00"/>
    <n v="7500"/>
    <n v="12097"/>
    <n v="4597"/>
    <n v="44"/>
    <n v="532268"/>
    <n v="0.01"/>
    <n v="5322.68"/>
    <n v="526945.31999999995"/>
    <n v="2630"/>
    <n v="165867"/>
    <n v="6"/>
    <n v="3"/>
    <x v="3"/>
    <s v="SI"/>
    <x v="0"/>
    <s v="Buena Venta"/>
  </r>
  <r>
    <n v="1664413"/>
    <x v="843"/>
    <s v="Paul MacIntyre"/>
    <s v="60 Commercial Rd,Prahran"/>
    <s v="Melbourne"/>
    <s v="VIC"/>
    <x v="2"/>
    <x v="8"/>
    <s v="Medio"/>
    <s v="Conjunto óptico ultra inalámbrico UGen"/>
    <x v="0"/>
    <s v="Caja pequeña"/>
    <x v="0"/>
    <d v="2016-12-01T00:00:00"/>
    <n v="5452"/>
    <n v="10097"/>
    <n v="4645"/>
    <n v="11"/>
    <n v="111067"/>
    <n v="0.09"/>
    <n v="9996.0299999999988"/>
    <n v="101070.97"/>
    <n v="718"/>
    <n v="278890"/>
    <n v="30"/>
    <n v="10"/>
    <x v="3"/>
    <s v="SI"/>
    <x v="0"/>
    <s v="Buena Venta"/>
  </r>
  <r>
    <n v="1664778"/>
    <x v="650"/>
    <s v="Gaorge Cnr Hugher"/>
    <s v="501 George St,Sydney"/>
    <s v="Sydney"/>
    <s v="NSW"/>
    <x v="0"/>
    <x v="7"/>
    <s v="Medio"/>
    <s v="Carpetas de 3 anillos de uso general de Smiths"/>
    <x v="0"/>
    <s v="Caja pequeña"/>
    <x v="0"/>
    <d v="2016-12-25T00:00:00"/>
    <n v="118"/>
    <n v="188"/>
    <n v="70"/>
    <n v="39"/>
    <n v="7332"/>
    <n v="0.03"/>
    <n v="219.95999999999998"/>
    <n v="7112.04"/>
    <n v="149"/>
    <n v="3507"/>
    <n v="23"/>
    <n v="12"/>
    <x v="3"/>
    <s v="NO"/>
    <x v="0"/>
    <s v="Venta Mala"/>
  </r>
  <r>
    <n v="1664778"/>
    <x v="227"/>
    <s v="Keith Herrera"/>
    <s v="120 Hardware St,Melbourne"/>
    <s v="Melbourne"/>
    <s v="VIC"/>
    <x v="2"/>
    <x v="2"/>
    <s v="Alto"/>
    <s v="Rotafolio Artesanal Carpeta de Caballete, Negro"/>
    <x v="1"/>
    <s v="Caja pequeña"/>
    <x v="1"/>
    <d v="2015-07-31T00:00:00"/>
    <n v="1388"/>
    <n v="2238"/>
    <n v="850"/>
    <n v="42"/>
    <n v="93996"/>
    <n v="0.01"/>
    <n v="939.96"/>
    <n v="93056.04"/>
    <n v="1510"/>
    <n v="39164"/>
    <n v="30"/>
    <n v="7"/>
    <x v="1"/>
    <s v="NO"/>
    <x v="0"/>
    <s v="Venta Mala"/>
  </r>
  <r>
    <n v="1665143"/>
    <x v="668"/>
    <s v="Nicole Brennan"/>
    <s v="310 Wattle St,Ultimo"/>
    <s v="Sydney"/>
    <s v="NSW"/>
    <x v="1"/>
    <x v="6"/>
    <s v="Bajo"/>
    <s v="Steady 52201 APSCO Sacapuntas Eléctrico"/>
    <x v="1"/>
    <s v="Tambor Jumbo"/>
    <x v="2"/>
    <d v="2016-10-25T00:00:00"/>
    <n v="1680"/>
    <n v="4097"/>
    <n v="2417"/>
    <n v="50"/>
    <n v="204850"/>
    <n v="0.08"/>
    <n v="16388"/>
    <n v="188462"/>
    <n v="899"/>
    <n v="124896"/>
    <n v="23"/>
    <n v="10"/>
    <x v="3"/>
    <s v="SI"/>
    <x v="0"/>
    <s v="Buena Venta"/>
  </r>
  <r>
    <n v="1665143"/>
    <x v="577"/>
    <s v="Ellis Ballard"/>
    <s v="53-55 Liverpool St,Sydney"/>
    <s v="Sydney"/>
    <s v="NSW"/>
    <x v="3"/>
    <x v="0"/>
    <s v="No especificado"/>
    <s v="Etiquetas Artisan 478"/>
    <x v="0"/>
    <s v="Bolsa de envoltura"/>
    <x v="0"/>
    <d v="2015-11-23T00:00:00"/>
    <n v="314"/>
    <n v="491"/>
    <n v="177"/>
    <n v="38"/>
    <n v="18658"/>
    <n v="0.09"/>
    <n v="1679.22"/>
    <n v="16978.78"/>
    <n v="50"/>
    <n v="15969"/>
    <n v="22"/>
    <n v="11"/>
    <x v="1"/>
    <s v="NO"/>
    <x v="0"/>
    <s v="Venta Mala"/>
  </r>
  <r>
    <n v="1665143"/>
    <x v="741"/>
    <s v="Roy Phan"/>
    <s v="506 Swan Street,Richmond"/>
    <s v="Melbourne"/>
    <s v="VIC"/>
    <x v="1"/>
    <x v="2"/>
    <s v="Alto"/>
    <s v="Etiquetas Artisan 487"/>
    <x v="0"/>
    <s v="Bolsa de envoltura"/>
    <x v="0"/>
    <d v="2016-11-01T00:00:00"/>
    <n v="229"/>
    <n v="369"/>
    <n v="140"/>
    <n v="8"/>
    <n v="2952"/>
    <n v="0.02"/>
    <n v="59.04"/>
    <n v="2892.96"/>
    <n v="50"/>
    <n v="14740"/>
    <n v="31"/>
    <n v="10"/>
    <x v="3"/>
    <s v="NO"/>
    <x v="1"/>
    <s v="Venta Mala"/>
  </r>
  <r>
    <n v="1665508"/>
    <x v="275"/>
    <s v="Harold Dahlen"/>
    <s v="53-55 Liverpool St,Sydney"/>
    <s v="Sydney"/>
    <s v="NSW"/>
    <x v="1"/>
    <x v="0"/>
    <s v="Medio"/>
    <s v="Archivo Smiths Caddy"/>
    <x v="0"/>
    <s v="Caja pequeña"/>
    <x v="0"/>
    <d v="2016-06-20T00:00:00"/>
    <n v="403"/>
    <n v="938"/>
    <n v="535"/>
    <n v="27"/>
    <n v="25326"/>
    <n v="0.08"/>
    <n v="2026.0800000000002"/>
    <n v="23299.919999999998"/>
    <n v="728"/>
    <n v="33096"/>
    <n v="20"/>
    <n v="6"/>
    <x v="3"/>
    <s v="NO"/>
    <x v="1"/>
    <s v="Venta Mala"/>
  </r>
  <r>
    <n v="1665508"/>
    <x v="428"/>
    <s v="Kelly Williams"/>
    <s v="499-501 Lygon Street,Carlton North"/>
    <s v="Melbourne"/>
    <s v="VIC"/>
    <x v="1"/>
    <x v="8"/>
    <s v="Alto"/>
    <s v="Beekin 6 Outlet Tira de Sobretensión Metálica"/>
    <x v="0"/>
    <s v="Caja pequeña"/>
    <x v="1"/>
    <d v="2016-08-25T00:00:00"/>
    <n v="446"/>
    <n v="1089"/>
    <n v="643"/>
    <n v="3"/>
    <n v="3267"/>
    <n v="0.08"/>
    <n v="261.36"/>
    <n v="3005.64"/>
    <n v="450"/>
    <n v="30506"/>
    <n v="24"/>
    <n v="8"/>
    <x v="3"/>
    <s v="NO"/>
    <x v="1"/>
    <s v="Venta Mala"/>
  </r>
  <r>
    <n v="1665508"/>
    <x v="774"/>
    <s v="Steven Cartwright"/>
    <s v="531 King St,Newtown"/>
    <s v="Sydney"/>
    <s v="NSW"/>
    <x v="1"/>
    <x v="4"/>
    <s v="No especificado"/>
    <s v="Beekin 6 Outlet Tira de Sobretensión Metálica"/>
    <x v="0"/>
    <s v="Caja pequeña"/>
    <x v="0"/>
    <d v="2016-03-09T00:00:00"/>
    <n v="446"/>
    <n v="1089"/>
    <n v="643"/>
    <n v="42"/>
    <n v="45738"/>
    <n v="0.04"/>
    <n v="1829.52"/>
    <n v="43908.480000000003"/>
    <n v="450"/>
    <n v="30506"/>
    <n v="5"/>
    <n v="3"/>
    <x v="3"/>
    <s v="NO"/>
    <x v="1"/>
    <s v="Venta Mala"/>
  </r>
  <r>
    <n v="1665508"/>
    <x v="745"/>
    <s v="John Castell"/>
    <s v="154 Castlereagh St,Sydney"/>
    <s v="Sydney"/>
    <s v="NSW"/>
    <x v="1"/>
    <x v="7"/>
    <s v="Crítico"/>
    <s v="Beekin 6 Outlet Tira de Sobretensión Metálica"/>
    <x v="1"/>
    <s v="Caja pequeña"/>
    <x v="0"/>
    <d v="2016-09-18T00:00:00"/>
    <n v="446"/>
    <n v="1089"/>
    <n v="643"/>
    <n v="8"/>
    <n v="8712"/>
    <n v="0.05"/>
    <n v="435.6"/>
    <n v="8276.4"/>
    <n v="450"/>
    <n v="30506"/>
    <n v="18"/>
    <n v="9"/>
    <x v="3"/>
    <s v="NO"/>
    <x v="0"/>
    <s v="Venta Mala"/>
  </r>
  <r>
    <n v="1665508"/>
    <x v="488"/>
    <s v="Cynthia Delaney"/>
    <s v="1/160 Anzac Parade,Kensington"/>
    <s v="Sydney"/>
    <s v="NSW"/>
    <x v="0"/>
    <x v="1"/>
    <s v="Medio"/>
    <s v="Beekin 6 Outlet Tira de Sobretensión Metálica"/>
    <x v="0"/>
    <s v="Bolsa de envoltura"/>
    <x v="0"/>
    <d v="2016-03-08T00:00:00"/>
    <n v="446"/>
    <n v="1089"/>
    <n v="643"/>
    <n v="39"/>
    <n v="42471"/>
    <n v="0.08"/>
    <n v="3397.6800000000003"/>
    <n v="39073.32"/>
    <n v="450"/>
    <n v="30506"/>
    <n v="6"/>
    <n v="3"/>
    <x v="3"/>
    <s v="NO"/>
    <x v="1"/>
    <s v="Venta Mala"/>
  </r>
  <r>
    <n v="1665508"/>
    <x v="840"/>
    <s v="Joni Sundaresam"/>
    <s v="Tom Road &amp; Weet, Melbourne"/>
    <s v="Sydney"/>
    <s v="NSW"/>
    <x v="3"/>
    <x v="3"/>
    <s v="Crítico"/>
    <s v="Beekin 6 Outlet Tira de Sobretensión Metálica"/>
    <x v="0"/>
    <s v="Paquete pequeño"/>
    <x v="0"/>
    <d v="2016-11-06T00:00:00"/>
    <n v="446"/>
    <n v="1089"/>
    <n v="643"/>
    <n v="43"/>
    <n v="46827"/>
    <n v="0.05"/>
    <n v="2341.35"/>
    <n v="44485.65"/>
    <n v="450"/>
    <n v="30506"/>
    <n v="28"/>
    <n v="10"/>
    <x v="3"/>
    <s v="NO"/>
    <x v="0"/>
    <s v="Venta Mala"/>
  </r>
  <r>
    <n v="1665874"/>
    <x v="785"/>
    <s v="Pauline Chand"/>
    <s v="61 York St,Sydney"/>
    <s v="Sydney"/>
    <s v="NSW"/>
    <x v="3"/>
    <x v="9"/>
    <s v="Alto"/>
    <s v="Fotocopiadora HFX LaserJet 3310"/>
    <x v="0"/>
    <s v="Caja pequeña"/>
    <x v="0"/>
    <d v="2016-11-29T00:00:00"/>
    <n v="37799"/>
    <n v="59999"/>
    <n v="22200"/>
    <n v="3"/>
    <n v="179997"/>
    <n v="0"/>
    <n v="0"/>
    <n v="179997"/>
    <n v="2449"/>
    <n v="265971"/>
    <n v="27"/>
    <n v="11"/>
    <x v="3"/>
    <s v="SI"/>
    <x v="0"/>
    <s v="Buena Venta"/>
  </r>
  <r>
    <n v="1666239"/>
    <x v="439"/>
    <s v="Suzanne McNair"/>
    <s v="Crown Complex,Southbank"/>
    <s v="Melbourne"/>
    <s v="VIC"/>
    <x v="0"/>
    <x v="2"/>
    <s v="Bajo"/>
    <s v="Fotocopiadora Cando PC940"/>
    <x v="0"/>
    <s v="Caja pequeña"/>
    <x v="0"/>
    <d v="2015-05-05T00:00:00"/>
    <n v="27899"/>
    <n v="44999"/>
    <n v="17100"/>
    <n v="49"/>
    <n v="2204951"/>
    <n v="0.05"/>
    <n v="110247.55"/>
    <n v="2094703.45"/>
    <n v="4900"/>
    <n v="1119451"/>
    <n v="3"/>
    <n v="5"/>
    <x v="1"/>
    <s v="SI"/>
    <x v="0"/>
    <s v="Buena Venta"/>
  </r>
  <r>
    <n v="1666604"/>
    <x v="840"/>
    <s v="Logan Haushalter"/>
    <s v="221 Barkly St,St Kilda"/>
    <s v="Melbourne"/>
    <s v="VIC"/>
    <x v="2"/>
    <x v="8"/>
    <s v="Crítico"/>
    <s v="Carpetas de 3 anillos de uso general de Smiths"/>
    <x v="1"/>
    <s v="Caja pequeña"/>
    <x v="0"/>
    <d v="2016-10-30T00:00:00"/>
    <n v="118"/>
    <n v="188"/>
    <n v="70"/>
    <n v="2"/>
    <n v="376"/>
    <n v="0.02"/>
    <n v="7.5200000000000005"/>
    <n v="368.48"/>
    <n v="149"/>
    <n v="7448"/>
    <n v="28"/>
    <n v="10"/>
    <x v="3"/>
    <s v="NO"/>
    <x v="0"/>
    <s v="Venta Mala"/>
  </r>
  <r>
    <n v="1666604"/>
    <x v="844"/>
    <s v="Emily Grady"/>
    <s v="359 Crown Street,Surry Hills"/>
    <s v="Sydney"/>
    <s v="NSW"/>
    <x v="2"/>
    <x v="3"/>
    <s v="No especificado"/>
    <s v="Teclado programable Adesso de 142 teclas"/>
    <x v="1"/>
    <s v="Paquete pequeño"/>
    <x v="0"/>
    <d v="2016-10-06T00:00:00"/>
    <n v="3202"/>
    <n v="15248"/>
    <n v="12046"/>
    <n v="21"/>
    <n v="320208"/>
    <n v="0.09"/>
    <n v="28818.719999999998"/>
    <n v="291389.28000000003"/>
    <n v="400"/>
    <n v="275725"/>
    <n v="5"/>
    <n v="10"/>
    <x v="3"/>
    <s v="SI"/>
    <x v="0"/>
    <s v="Buena Venta"/>
  </r>
  <r>
    <n v="1666604"/>
    <x v="206"/>
    <s v="George Ashbrook"/>
    <s v="506 Swan Street,Richmond"/>
    <s v="Melbourne"/>
    <s v="VIC"/>
    <x v="3"/>
    <x v="2"/>
    <s v="Alto"/>
    <s v="Fotocopiadora HFX LaserJet 3310"/>
    <x v="0"/>
    <s v="Caja pequeña"/>
    <x v="0"/>
    <d v="2014-10-22T00:00:00"/>
    <n v="37799"/>
    <n v="59999"/>
    <n v="22200"/>
    <n v="30"/>
    <n v="1799970"/>
    <n v="0.09"/>
    <n v="161997.29999999999"/>
    <n v="1637972.7"/>
    <n v="2449"/>
    <n v="1504267"/>
    <n v="20"/>
    <n v="10"/>
    <x v="0"/>
    <s v="SI"/>
    <x v="1"/>
    <s v="Venta Mala"/>
  </r>
  <r>
    <n v="1666969"/>
    <x v="600"/>
    <s v="Denise Monton"/>
    <s v="2/797 Botany Rd,Rosebery"/>
    <s v="Sydney"/>
    <s v="NSW"/>
    <x v="1"/>
    <x v="7"/>
    <s v="Medio"/>
    <s v="Etiquetas autoadhesivas removibles"/>
    <x v="0"/>
    <s v="Caja pequeña"/>
    <x v="0"/>
    <d v="2016-07-07T00:00:00"/>
    <n v="198"/>
    <n v="315"/>
    <n v="117"/>
    <n v="23"/>
    <n v="7245"/>
    <n v="7.0000000000000007E-2"/>
    <n v="507.15000000000003"/>
    <n v="6737.85"/>
    <n v="49"/>
    <n v="13735"/>
    <n v="5"/>
    <n v="7"/>
    <x v="3"/>
    <s v="NO"/>
    <x v="0"/>
    <s v="Venta Mala"/>
  </r>
  <r>
    <n v="1667335"/>
    <x v="357"/>
    <s v="Guy Armstrong"/>
    <s v="6-8 O'Connell Street,Newtown"/>
    <s v="Sydney"/>
    <s v="NSW"/>
    <x v="1"/>
    <x v="5"/>
    <s v="Crítico"/>
    <s v="Resaltadores de acento principales constantes"/>
    <x v="0"/>
    <s v="Bolsa de envoltura"/>
    <x v="0"/>
    <d v="2013-10-30T00:00:00"/>
    <n v="375"/>
    <n v="708"/>
    <n v="333"/>
    <n v="47"/>
    <n v="33276"/>
    <n v="7.0000000000000007E-2"/>
    <n v="2329.3200000000002"/>
    <n v="30946.68"/>
    <n v="235"/>
    <n v="17740"/>
    <n v="29"/>
    <n v="10"/>
    <x v="2"/>
    <s v="NO"/>
    <x v="1"/>
    <s v="Venta Mala"/>
  </r>
  <r>
    <n v="1667335"/>
    <x v="458"/>
    <s v="Larry Tron"/>
    <s v="4A Lyons St,Strathfield"/>
    <s v="Sydney"/>
    <s v="NSW"/>
    <x v="0"/>
    <x v="0"/>
    <s v="Medio"/>
    <s v="Resaltadores estilo tanque Steady Liquid Accent"/>
    <x v="1"/>
    <s v="Caja pequeña"/>
    <x v="0"/>
    <d v="2015-07-07T00:00:00"/>
    <n v="131"/>
    <n v="284"/>
    <n v="153"/>
    <n v="27"/>
    <n v="7668"/>
    <n v="0.01"/>
    <n v="76.680000000000007"/>
    <n v="7591.32"/>
    <n v="93"/>
    <n v="11389"/>
    <n v="5"/>
    <n v="7"/>
    <x v="1"/>
    <s v="NO"/>
    <x v="1"/>
    <s v="Venta Mala"/>
  </r>
  <r>
    <n v="1668065"/>
    <x v="738"/>
    <s v="Andrew Allen"/>
    <s v="2/797 Botany Rd,Rosebery"/>
    <s v="Sydney"/>
    <s v="NSW"/>
    <x v="3"/>
    <x v="7"/>
    <s v="Bajo"/>
    <s v="Contestador automático digital 1726"/>
    <x v="0"/>
    <s v="Caja pequeña"/>
    <x v="0"/>
    <d v="2016-03-17T00:00:00"/>
    <n v="882"/>
    <n v="2099"/>
    <n v="1217"/>
    <n v="50"/>
    <n v="104950"/>
    <n v="0.09"/>
    <n v="9445.5"/>
    <n v="95504.5"/>
    <n v="481"/>
    <n v="6523"/>
    <n v="12"/>
    <n v="3"/>
    <x v="3"/>
    <s v="NO"/>
    <x v="0"/>
    <s v="Venta Mala"/>
  </r>
  <r>
    <n v="1668065"/>
    <x v="741"/>
    <s v="Roy Phan"/>
    <s v="506 Swan Street,Richmond"/>
    <s v="Melbourne"/>
    <s v="VIC"/>
    <x v="0"/>
    <x v="2"/>
    <s v="Medio"/>
    <s v="Carpetas colgantes artesanales"/>
    <x v="0"/>
    <s v="Bolsa de envoltura"/>
    <x v="0"/>
    <d v="2016-11-01T00:00:00"/>
    <n v="365"/>
    <n v="598"/>
    <n v="233"/>
    <n v="22"/>
    <n v="13156"/>
    <n v="0.09"/>
    <n v="1184.04"/>
    <n v="11971.96"/>
    <n v="149"/>
    <n v="13765"/>
    <n v="31"/>
    <n v="10"/>
    <x v="3"/>
    <s v="NO"/>
    <x v="0"/>
    <s v="Venta Mala"/>
  </r>
  <r>
    <n v="1668065"/>
    <x v="845"/>
    <s v="Michelle Arnett"/>
    <s v="1-2/299 Sussex St,Sydney"/>
    <s v="Sydney"/>
    <s v="NSW"/>
    <x v="1"/>
    <x v="6"/>
    <s v="Alto"/>
    <s v="Sacapuntas Smiths SlimLine"/>
    <x v="1"/>
    <s v="Tambor Jumbo"/>
    <x v="2"/>
    <d v="2016-08-09T00:00:00"/>
    <n v="479"/>
    <n v="1197"/>
    <n v="718"/>
    <n v="8"/>
    <n v="9576"/>
    <n v="0.09"/>
    <n v="861.83999999999992"/>
    <n v="8714.16"/>
    <n v="581"/>
    <n v="17675"/>
    <n v="8"/>
    <n v="8"/>
    <x v="3"/>
    <s v="NO"/>
    <x v="1"/>
    <s v="Venta Mala"/>
  </r>
  <r>
    <n v="1668796"/>
    <x v="741"/>
    <s v="George Zrebassa"/>
    <s v="81 MacLeay St,Potts Point"/>
    <s v="Sydney"/>
    <s v="NSW"/>
    <x v="2"/>
    <x v="7"/>
    <s v="Medio"/>
    <s v="Postes de encuadernación"/>
    <x v="1"/>
    <s v="Paquete pequeño"/>
    <x v="0"/>
    <d v="2016-11-03T00:00:00"/>
    <n v="350"/>
    <n v="574"/>
    <n v="224"/>
    <n v="3"/>
    <n v="1722"/>
    <n v="0.03"/>
    <n v="51.66"/>
    <n v="1670.34"/>
    <n v="501"/>
    <n v="26675"/>
    <n v="31"/>
    <n v="10"/>
    <x v="3"/>
    <s v="NO"/>
    <x v="0"/>
    <s v="Venta Mala"/>
  </r>
  <r>
    <n v="1668796"/>
    <x v="741"/>
    <s v="George Zrebassa"/>
    <s v="81 MacLeay St,Potts Point"/>
    <s v="Sydney"/>
    <s v="NSW"/>
    <x v="3"/>
    <x v="7"/>
    <s v="Crítico"/>
    <s v="Postes de encuadernación"/>
    <x v="0"/>
    <s v="Caja pequeña"/>
    <x v="0"/>
    <d v="2016-11-03T00:00:00"/>
    <n v="350"/>
    <n v="574"/>
    <n v="224"/>
    <n v="43"/>
    <n v="24682"/>
    <n v="0.03"/>
    <n v="740.45999999999992"/>
    <n v="23941.54"/>
    <n v="501"/>
    <n v="26675"/>
    <n v="31"/>
    <n v="10"/>
    <x v="3"/>
    <s v="NO"/>
    <x v="0"/>
    <s v="Venta Mala"/>
  </r>
  <r>
    <n v="1668796"/>
    <x v="741"/>
    <s v="George Zrebassa"/>
    <s v="3 Orwell St,Potts Point"/>
    <s v="Sydney"/>
    <s v="NSW"/>
    <x v="2"/>
    <x v="9"/>
    <s v="Bajo"/>
    <s v="Postes de encuadernación"/>
    <x v="0"/>
    <s v="Bolsa de envoltura"/>
    <x v="0"/>
    <d v="2016-11-03T00:00:00"/>
    <n v="350"/>
    <n v="574"/>
    <n v="224"/>
    <n v="23"/>
    <n v="13202"/>
    <n v="0.09"/>
    <n v="1188.18"/>
    <n v="12013.82"/>
    <n v="501"/>
    <n v="26675"/>
    <n v="31"/>
    <n v="10"/>
    <x v="3"/>
    <s v="NO"/>
    <x v="0"/>
    <s v="Venta Mala"/>
  </r>
  <r>
    <n v="1668796"/>
    <x v="741"/>
    <s v="Roy Phan"/>
    <s v="506 Swan Street,Richmond"/>
    <s v="Melbourne"/>
    <s v="VIC"/>
    <x v="1"/>
    <x v="2"/>
    <s v="No especificado"/>
    <s v="Postes de encuadernación"/>
    <x v="0"/>
    <s v="Bolsa de envoltura"/>
    <x v="0"/>
    <d v="2016-11-01T00:00:00"/>
    <n v="350"/>
    <n v="574"/>
    <n v="224"/>
    <n v="39"/>
    <n v="22386"/>
    <n v="0.01"/>
    <n v="223.86"/>
    <n v="22162.14"/>
    <n v="501"/>
    <n v="26675"/>
    <n v="31"/>
    <n v="10"/>
    <x v="3"/>
    <s v="NO"/>
    <x v="0"/>
    <s v="Venta Mala"/>
  </r>
  <r>
    <n v="1669526"/>
    <x v="705"/>
    <s v="Roy Skaria"/>
    <s v="2/797 Botany Rd,Rosebery"/>
    <s v="Sydney"/>
    <s v="NSW"/>
    <x v="1"/>
    <x v="7"/>
    <s v="Crítico"/>
    <s v="Tijeras Apex Box Cutter"/>
    <x v="0"/>
    <s v="Caja pequeña"/>
    <x v="0"/>
    <d v="2016-02-11T00:00:00"/>
    <n v="419"/>
    <n v="1023"/>
    <n v="604"/>
    <n v="24"/>
    <n v="24552"/>
    <n v="0.02"/>
    <n v="491.04"/>
    <n v="24060.959999999999"/>
    <n v="468"/>
    <n v="19215"/>
    <n v="10"/>
    <n v="2"/>
    <x v="3"/>
    <s v="NO"/>
    <x v="1"/>
    <s v="Venta Mala"/>
  </r>
  <r>
    <n v="1669526"/>
    <x v="236"/>
    <s v="Vivek Sundaresam"/>
    <s v="152 Bunnerong Road,Eastgardens"/>
    <s v="Sydney"/>
    <s v="NSW"/>
    <x v="1"/>
    <x v="0"/>
    <s v="Crítico"/>
    <s v="Serie 300 sin volteo"/>
    <x v="1"/>
    <s v="Caja mediana"/>
    <x v="0"/>
    <d v="2014-05-03T00:00:00"/>
    <n v="6240"/>
    <n v="15599"/>
    <n v="9359"/>
    <n v="10"/>
    <n v="155990"/>
    <n v="0"/>
    <n v="0"/>
    <n v="155990"/>
    <n v="808"/>
    <n v="652483"/>
    <n v="2"/>
    <n v="5"/>
    <x v="0"/>
    <s v="SI"/>
    <x v="1"/>
    <s v="Venta Mala"/>
  </r>
  <r>
    <n v="1669526"/>
    <x v="138"/>
    <s v="Erica Hernandez"/>
    <s v="12 Princess Hwy,Sylvania"/>
    <s v="Sydney"/>
    <s v="NSW"/>
    <x v="1"/>
    <x v="5"/>
    <s v="Alto"/>
    <s v="Tijeras de acero forjado Apex con mangos de esmalte negro"/>
    <x v="0"/>
    <s v="Paquete pequeño"/>
    <x v="0"/>
    <d v="2016-12-12T00:00:00"/>
    <n v="410"/>
    <n v="931"/>
    <n v="521"/>
    <n v="10"/>
    <n v="9310"/>
    <n v="0.01"/>
    <n v="93.100000000000009"/>
    <n v="9216.9"/>
    <n v="398"/>
    <n v="19674"/>
    <n v="8"/>
    <n v="12"/>
    <x v="3"/>
    <s v="NO"/>
    <x v="1"/>
    <s v="Venta Mala"/>
  </r>
  <r>
    <n v="1669526"/>
    <x v="741"/>
    <s v="George Zrebassa"/>
    <s v="81 MacLeay St,Potts Point"/>
    <s v="Sydney"/>
    <s v="NSW"/>
    <x v="1"/>
    <x v="7"/>
    <s v="Medio"/>
    <s v="Teclado programable Adesso de 142 teclas"/>
    <x v="0"/>
    <s v="Caja pequeña"/>
    <x v="0"/>
    <d v="2016-11-03T00:00:00"/>
    <n v="3964"/>
    <n v="15248"/>
    <n v="11284"/>
    <n v="3"/>
    <n v="45744"/>
    <n v="0.03"/>
    <n v="1372.32"/>
    <n v="44371.68"/>
    <n v="650"/>
    <n v="651435"/>
    <n v="31"/>
    <n v="10"/>
    <x v="3"/>
    <s v="NO"/>
    <x v="0"/>
    <s v="Buena Venta"/>
  </r>
  <r>
    <n v="1669891"/>
    <x v="409"/>
    <s v="Bill Donatelli"/>
    <s v="359 Crown Street,Surry Hills"/>
    <s v="Sydney"/>
    <s v="NSW"/>
    <x v="0"/>
    <x v="3"/>
    <s v="Medio"/>
    <s v="Tijeras de acero inoxidable preferidas de Apex"/>
    <x v="0"/>
    <s v="Caja pequeña"/>
    <x v="0"/>
    <d v="2016-06-03T00:00:00"/>
    <n v="250"/>
    <n v="568"/>
    <n v="318"/>
    <n v="40"/>
    <n v="22720"/>
    <n v="0"/>
    <n v="0"/>
    <n v="22720"/>
    <n v="360"/>
    <n v="19672"/>
    <n v="31"/>
    <n v="5"/>
    <x v="3"/>
    <s v="NO"/>
    <x v="0"/>
    <s v="Venta Mala"/>
  </r>
  <r>
    <n v="1669891"/>
    <x v="766"/>
    <s v="Liz Carlisle"/>
    <s v="797 Botany Rd,Rosebery"/>
    <s v="Sydney"/>
    <s v="NSW"/>
    <x v="1"/>
    <x v="3"/>
    <s v="Alto"/>
    <s v="Tijeras rectas Apex"/>
    <x v="0"/>
    <s v="Paquete pequeño"/>
    <x v="1"/>
    <d v="2016-11-03T00:00:00"/>
    <n v="519"/>
    <n v="1298"/>
    <n v="779"/>
    <n v="11"/>
    <n v="14278"/>
    <n v="0.03"/>
    <n v="428.34"/>
    <n v="13849.66"/>
    <n v="314"/>
    <n v="19672"/>
    <n v="2"/>
    <n v="11"/>
    <x v="3"/>
    <s v="NO"/>
    <x v="0"/>
    <s v="Venta Mala"/>
  </r>
  <r>
    <n v="1670257"/>
    <x v="689"/>
    <s v="Carl Muray"/>
    <s v="Sydney Fish Market, Bank Street, Sydney"/>
    <s v="Sydney"/>
    <s v="NSW"/>
    <x v="1"/>
    <x v="3"/>
    <s v="Alto"/>
    <s v="Libro de registro de mensajes de voz por cable"/>
    <x v="1"/>
    <s v="Caja pequeña"/>
    <x v="0"/>
    <d v="2016-05-26T00:00:00"/>
    <n v="290"/>
    <n v="476"/>
    <n v="186"/>
    <n v="2"/>
    <n v="952"/>
    <n v="0.08"/>
    <n v="76.16"/>
    <n v="875.84"/>
    <n v="88"/>
    <n v="3853"/>
    <n v="26"/>
    <n v="5"/>
    <x v="3"/>
    <s v="NO"/>
    <x v="1"/>
    <s v="Venta Mala"/>
  </r>
  <r>
    <n v="1670257"/>
    <x v="683"/>
    <s v="Sung Shariari"/>
    <s v="6/15 Cross Street,Double Bay"/>
    <s v="Sydney"/>
    <s v="NSW"/>
    <x v="1"/>
    <x v="9"/>
    <s v="Alto"/>
    <s v="Steady 52201 APSCO Sacapuntas Eléctrico"/>
    <x v="0"/>
    <s v="Bolsa de envoltura"/>
    <x v="1"/>
    <d v="2016-03-30T00:00:00"/>
    <n v="1680"/>
    <n v="4097"/>
    <n v="2417"/>
    <n v="50"/>
    <n v="204850"/>
    <n v="0"/>
    <n v="0"/>
    <n v="204850"/>
    <n v="899"/>
    <n v="102730"/>
    <n v="29"/>
    <n v="3"/>
    <x v="3"/>
    <s v="SI"/>
    <x v="1"/>
    <s v="Venta Mala"/>
  </r>
  <r>
    <n v="1670622"/>
    <x v="788"/>
    <s v="Guy Armstrong"/>
    <s v="523 King St,Newtown"/>
    <s v="Sydney"/>
    <s v="NSW"/>
    <x v="0"/>
    <x v="6"/>
    <s v="Medio"/>
    <s v="Carpetas Angle-D con anillos de bloqueo, portaetiquetas"/>
    <x v="0"/>
    <s v="Caja pequeña"/>
    <x v="1"/>
    <d v="2016-12-10T00:00:00"/>
    <n v="453"/>
    <n v="730"/>
    <n v="277"/>
    <n v="34"/>
    <n v="24820"/>
    <n v="7.0000000000000007E-2"/>
    <n v="1737.4"/>
    <n v="23082.6"/>
    <n v="772"/>
    <n v="27892"/>
    <n v="9"/>
    <n v="12"/>
    <x v="3"/>
    <s v="NO"/>
    <x v="1"/>
    <s v="Venta Mala"/>
  </r>
  <r>
    <n v="1670987"/>
    <x v="358"/>
    <s v="Lindsay Shagiari"/>
    <s v="5/250 Old Northern Road ,Castle Hill"/>
    <s v="Sydney"/>
    <s v="NSW"/>
    <x v="1"/>
    <x v="5"/>
    <s v="Crítico"/>
    <s v="Contestador automático digital 1726"/>
    <x v="2"/>
    <s v="Paquete pequeño"/>
    <x v="0"/>
    <d v="2014-11-04T00:00:00"/>
    <n v="882"/>
    <n v="2099"/>
    <n v="1217"/>
    <n v="10"/>
    <n v="20990"/>
    <n v="0.01"/>
    <n v="209.9"/>
    <n v="20780.099999999999"/>
    <n v="481"/>
    <n v="9275"/>
    <n v="2"/>
    <n v="11"/>
    <x v="0"/>
    <s v="NO"/>
    <x v="0"/>
    <s v="Venta Mala"/>
  </r>
  <r>
    <n v="1671352"/>
    <x v="242"/>
    <s v="Paul Prost"/>
    <s v="120 Hardware St,Melbourne"/>
    <s v="Melbourne"/>
    <s v="VIC"/>
    <x v="1"/>
    <x v="2"/>
    <s v="Crítico"/>
    <s v="Teclado programable Adesso de 142 teclas"/>
    <x v="1"/>
    <s v="Caja pequeña"/>
    <x v="0"/>
    <d v="2013-10-29T00:00:00"/>
    <n v="3964"/>
    <n v="15248"/>
    <n v="11284"/>
    <n v="42"/>
    <n v="640416"/>
    <n v="7.0000000000000007E-2"/>
    <n v="44829.120000000003"/>
    <n v="595586.88"/>
    <n v="650"/>
    <n v="651435"/>
    <n v="28"/>
    <n v="10"/>
    <x v="2"/>
    <s v="SI"/>
    <x v="1"/>
    <s v="Venta Mala"/>
  </r>
  <r>
    <n v="1671718"/>
    <x v="736"/>
    <s v="Sheri Gordon"/>
    <s v="152 Bunnerong Road,Eastgardens"/>
    <s v="Sydney"/>
    <s v="NSW"/>
    <x v="2"/>
    <x v="0"/>
    <s v="Bajo"/>
    <s v="Artisan 48 Etiquetas"/>
    <x v="0"/>
    <s v="Bolsa de envoltura"/>
    <x v="0"/>
    <d v="2016-11-04T00:00:00"/>
    <n v="384"/>
    <n v="630"/>
    <n v="246"/>
    <n v="28"/>
    <n v="17640"/>
    <n v="0.06"/>
    <n v="1058.3999999999999"/>
    <n v="16581.599999999999"/>
    <n v="50"/>
    <n v="21439"/>
    <n v="3"/>
    <n v="11"/>
    <x v="3"/>
    <s v="NO"/>
    <x v="1"/>
    <s v="Venta Mala"/>
  </r>
  <r>
    <n v="1671718"/>
    <x v="831"/>
    <s v="David Flashing"/>
    <s v="Westfield 1 Anderson St,Chatswood"/>
    <s v="Sydney"/>
    <s v="NSW"/>
    <x v="2"/>
    <x v="5"/>
    <s v="Alto"/>
    <s v="Tijeras rectas Apex"/>
    <x v="0"/>
    <s v="Bolsa de envoltura"/>
    <x v="0"/>
    <d v="2016-10-02T00:00:00"/>
    <n v="519"/>
    <n v="1298"/>
    <n v="779"/>
    <n v="46"/>
    <n v="59708"/>
    <n v="0"/>
    <n v="0"/>
    <n v="59708"/>
    <n v="314"/>
    <n v="64433"/>
    <n v="1"/>
    <n v="10"/>
    <x v="3"/>
    <s v="NO"/>
    <x v="1"/>
    <s v="Venta Mala"/>
  </r>
  <r>
    <n v="1671718"/>
    <x v="736"/>
    <s v="Sheri Gordon"/>
    <s v="152 Bunnerong Road,Eastgardens"/>
    <s v="Sydney"/>
    <s v="NSW"/>
    <x v="0"/>
    <x v="0"/>
    <s v="Alto"/>
    <s v="Artisan 48 Etiquetas"/>
    <x v="1"/>
    <s v="Caja pequeña"/>
    <x v="0"/>
    <d v="2016-11-04T00:00:00"/>
    <n v="384"/>
    <n v="630"/>
    <n v="246"/>
    <n v="1"/>
    <n v="630"/>
    <n v="0.04"/>
    <n v="25.2"/>
    <n v="604.79999999999995"/>
    <n v="50"/>
    <n v="21439"/>
    <n v="3"/>
    <n v="11"/>
    <x v="3"/>
    <s v="NO"/>
    <x v="1"/>
    <s v="Venta Mala"/>
  </r>
  <r>
    <n v="1672083"/>
    <x v="367"/>
    <s v="Becky Pak"/>
    <s v="79 Elliott St,Balmain"/>
    <s v="Sydney"/>
    <s v="NSW"/>
    <x v="0"/>
    <x v="6"/>
    <s v="Crítico"/>
    <s v="Lápices de colores Steady Colorific, 12/caja"/>
    <x v="0"/>
    <s v="Caja pequeña"/>
    <x v="0"/>
    <d v="2016-11-27T00:00:00"/>
    <n v="130"/>
    <n v="288"/>
    <n v="158"/>
    <n v="34"/>
    <n v="9792"/>
    <n v="0.09"/>
    <n v="881.28"/>
    <n v="8910.7199999999993"/>
    <n v="101"/>
    <n v="5309"/>
    <n v="22"/>
    <n v="11"/>
    <x v="3"/>
    <s v="NO"/>
    <x v="0"/>
    <s v="Venta Mala"/>
  </r>
  <r>
    <n v="1672448"/>
    <x v="346"/>
    <s v="Pete Armstrong"/>
    <s v="506 Swan Street,Richmond"/>
    <s v="Melbourne"/>
    <s v="VIC"/>
    <x v="2"/>
    <x v="2"/>
    <s v="Bajo"/>
    <s v="Carpetas Angle-D con anillos de bloqueo, portaetiquetas"/>
    <x v="0"/>
    <s v="Caja pequeña"/>
    <x v="0"/>
    <d v="2016-02-16T00:00:00"/>
    <n v="453"/>
    <n v="730"/>
    <n v="277"/>
    <n v="9"/>
    <n v="6570"/>
    <n v="0.03"/>
    <n v="197.1"/>
    <n v="6372.9"/>
    <n v="772"/>
    <n v="27625"/>
    <n v="13"/>
    <n v="2"/>
    <x v="3"/>
    <s v="NO"/>
    <x v="0"/>
    <s v="Venta Mala"/>
  </r>
  <r>
    <n v="1672448"/>
    <x v="522"/>
    <s v="Cyra Reiten"/>
    <s v="Westfield 1 Anderson St,Chatswood"/>
    <s v="Sydney"/>
    <s v="NSW"/>
    <x v="1"/>
    <x v="5"/>
    <s v="No especificado"/>
    <s v="Clips de carpeta de metal Smiths"/>
    <x v="0"/>
    <s v="Bolsa de envoltura"/>
    <x v="1"/>
    <d v="2015-09-11T00:00:00"/>
    <n v="160"/>
    <n v="262"/>
    <n v="102"/>
    <n v="30"/>
    <n v="7860"/>
    <n v="0.03"/>
    <n v="235.79999999999998"/>
    <n v="7624.2"/>
    <n v="80"/>
    <n v="26592"/>
    <n v="11"/>
    <n v="9"/>
    <x v="1"/>
    <s v="NO"/>
    <x v="0"/>
    <s v="Venta Mala"/>
  </r>
  <r>
    <n v="1672448"/>
    <x v="707"/>
    <s v="Scott Cohen"/>
    <s v="240-242 Johnston Street,Fitzroy"/>
    <s v="Melbourne"/>
    <s v="VIC"/>
    <x v="1"/>
    <x v="2"/>
    <s v="Medio"/>
    <s v="Carpetas colgantes artesanales"/>
    <x v="0"/>
    <s v="Caja pequeña"/>
    <x v="0"/>
    <d v="2016-05-03T00:00:00"/>
    <n v="365"/>
    <n v="598"/>
    <n v="233"/>
    <n v="1"/>
    <n v="598"/>
    <n v="0"/>
    <n v="0"/>
    <n v="598"/>
    <n v="149"/>
    <n v="26537"/>
    <n v="2"/>
    <n v="5"/>
    <x v="3"/>
    <s v="NO"/>
    <x v="1"/>
    <s v="Venta Mala"/>
  </r>
  <r>
    <n v="1672448"/>
    <x v="115"/>
    <s v="Lindsay Shagiari"/>
    <s v="5/250 Old Northern Road ,Castle Hill"/>
    <s v="Sydney"/>
    <s v="NSW"/>
    <x v="0"/>
    <x v="5"/>
    <s v="Crítico"/>
    <s v="Libro de registro de mensajes de voz por cable"/>
    <x v="1"/>
    <s v="Caja pequeña"/>
    <x v="0"/>
    <d v="2015-07-19T00:00:00"/>
    <n v="290"/>
    <n v="476"/>
    <n v="186"/>
    <n v="39"/>
    <n v="18564"/>
    <n v="0"/>
    <n v="0"/>
    <n v="18564"/>
    <n v="88"/>
    <n v="1768"/>
    <n v="18"/>
    <n v="7"/>
    <x v="1"/>
    <s v="NO"/>
    <x v="1"/>
    <s v="Venta Mala"/>
  </r>
  <r>
    <n v="1672813"/>
    <x v="233"/>
    <s v="Cindy Chapman"/>
    <s v="73-55 Liverpool St,Sydney"/>
    <s v="Sydney"/>
    <s v="NSW"/>
    <x v="1"/>
    <x v="0"/>
    <s v="Medio"/>
    <s v="Alto Perma 2700 Cajones de almacenamiento apilables"/>
    <x v="0"/>
    <s v="Paquete pequeño"/>
    <x v="0"/>
    <d v="2016-04-24T00:00:00"/>
    <n v="892"/>
    <n v="2974"/>
    <n v="2082"/>
    <n v="34"/>
    <n v="101116"/>
    <n v="0.04"/>
    <n v="4044.64"/>
    <n v="97071.360000000001"/>
    <n v="664"/>
    <n v="92858"/>
    <n v="23"/>
    <n v="4"/>
    <x v="3"/>
    <s v="NO"/>
    <x v="1"/>
    <s v="Venta Mala"/>
  </r>
  <r>
    <n v="1673179"/>
    <x v="794"/>
    <s v="Brad Eason"/>
    <s v="1737 Botany Rd,Banksmeadow"/>
    <s v="Sydney"/>
    <s v="NSW"/>
    <x v="3"/>
    <x v="5"/>
    <s v="Medio"/>
    <s v="Resaltadores estilo tanque Steady Liquid Accent"/>
    <x v="0"/>
    <s v="Caja pequeña"/>
    <x v="1"/>
    <d v="2016-06-04T00:00:00"/>
    <n v="131"/>
    <n v="284"/>
    <n v="153"/>
    <n v="27"/>
    <n v="7668"/>
    <n v="0.05"/>
    <n v="383.40000000000003"/>
    <n v="7284.6"/>
    <n v="93"/>
    <n v="19732"/>
    <n v="3"/>
    <n v="6"/>
    <x v="3"/>
    <s v="NO"/>
    <x v="1"/>
    <s v="Venta Mala"/>
  </r>
  <r>
    <n v="1673179"/>
    <x v="805"/>
    <s v="Patrick Jones"/>
    <s v="221 Barkly St,St Kilda"/>
    <s v="Melbourne"/>
    <s v="VIC"/>
    <x v="1"/>
    <x v="8"/>
    <s v="Crítico"/>
    <s v="Archivo Smiths Caddy"/>
    <x v="0"/>
    <s v="Caja pequeña"/>
    <x v="0"/>
    <d v="2016-10-23T00:00:00"/>
    <n v="403"/>
    <n v="938"/>
    <n v="535"/>
    <n v="8"/>
    <n v="7504"/>
    <n v="0.08"/>
    <n v="600.32000000000005"/>
    <n v="6903.68"/>
    <n v="728"/>
    <n v="23409"/>
    <n v="21"/>
    <n v="10"/>
    <x v="3"/>
    <s v="NO"/>
    <x v="1"/>
    <s v="Venta Mala"/>
  </r>
  <r>
    <n v="1673179"/>
    <x v="499"/>
    <s v="Maria Bertelson"/>
    <s v="188 Pitt Street,Sydney"/>
    <s v="Sydney"/>
    <s v="NSW"/>
    <x v="0"/>
    <x v="0"/>
    <s v="Bajo"/>
    <s v="Clips de carpeta de metal Smiths"/>
    <x v="0"/>
    <s v="Caja pequeña"/>
    <x v="1"/>
    <d v="2016-01-29T00:00:00"/>
    <n v="160"/>
    <n v="262"/>
    <n v="102"/>
    <n v="18"/>
    <n v="4716"/>
    <n v="0.09"/>
    <n v="424.44"/>
    <n v="4291.5600000000004"/>
    <n v="80"/>
    <n v="10724"/>
    <n v="28"/>
    <n v="1"/>
    <x v="3"/>
    <s v="NO"/>
    <x v="0"/>
    <s v="Venta Mala"/>
  </r>
  <r>
    <n v="1673544"/>
    <x v="684"/>
    <s v="Carol Triggs"/>
    <s v="105 Pitt St,Sydney"/>
    <s v="Sydney"/>
    <s v="NSW"/>
    <x v="1"/>
    <x v="13"/>
    <s v="Alto"/>
    <s v="Creator Tiza Antipolvo, 12/Paquete"/>
    <x v="2"/>
    <s v="Paquete pequeño"/>
    <x v="0"/>
    <d v="2016-11-10T00:00:00"/>
    <n v="109"/>
    <n v="182"/>
    <n v="73"/>
    <n v="1"/>
    <n v="182"/>
    <n v="0.01"/>
    <n v="1.82"/>
    <n v="180.18"/>
    <n v="100"/>
    <n v="7016"/>
    <n v="8"/>
    <n v="11"/>
    <x v="3"/>
    <s v="NO"/>
    <x v="0"/>
    <s v="Venta Mala"/>
  </r>
  <r>
    <n v="1673544"/>
    <x v="694"/>
    <s v="Ken Lonsdale"/>
    <s v="99 Lygon Street,East Brunswick"/>
    <s v="Melbourne"/>
    <s v="VIC"/>
    <x v="3"/>
    <x v="2"/>
    <s v="Bajo"/>
    <s v="Carpetas colgantes artesanales"/>
    <x v="0"/>
    <s v="Bolsa de envoltura"/>
    <x v="0"/>
    <d v="2016-12-14T00:00:00"/>
    <n v="365"/>
    <n v="598"/>
    <n v="233"/>
    <n v="47"/>
    <n v="28106"/>
    <n v="0.01"/>
    <n v="281.06"/>
    <n v="27824.94"/>
    <n v="149"/>
    <n v="14962"/>
    <n v="10"/>
    <n v="12"/>
    <x v="3"/>
    <s v="NO"/>
    <x v="0"/>
    <s v="Venta Mala"/>
  </r>
  <r>
    <n v="1673544"/>
    <x v="836"/>
    <s v="Cassandra Brandow"/>
    <s v="106 Ebley Street,Bondi Junction"/>
    <s v="Sydney"/>
    <s v="NSW"/>
    <x v="1"/>
    <x v="9"/>
    <s v="Crítico"/>
    <s v="Creator Tiza Antipolvo, 12/Paquete"/>
    <x v="0"/>
    <s v="Caja pequeña"/>
    <x v="1"/>
    <d v="2016-11-03T00:00:00"/>
    <n v="109"/>
    <n v="182"/>
    <n v="73"/>
    <n v="8"/>
    <n v="1456"/>
    <n v="0.04"/>
    <n v="58.24"/>
    <n v="1397.76"/>
    <n v="100"/>
    <n v="7016"/>
    <n v="9"/>
    <n v="11"/>
    <x v="3"/>
    <s v="NO"/>
    <x v="0"/>
    <s v="Venta Mala"/>
  </r>
  <r>
    <n v="1673544"/>
    <x v="684"/>
    <s v="Luke Foster"/>
    <s v="2-4 College Street, Darlinghurst"/>
    <s v="Sydney"/>
    <s v="NSW"/>
    <x v="1"/>
    <x v="5"/>
    <s v="Alto"/>
    <s v="Creator Tiza Antipolvo, 12/Paquete"/>
    <x v="0"/>
    <s v="Bolsa de envoltura"/>
    <x v="0"/>
    <d v="2016-11-11T00:00:00"/>
    <n v="109"/>
    <n v="182"/>
    <n v="73"/>
    <n v="36"/>
    <n v="6552"/>
    <n v="0.09"/>
    <n v="589.67999999999995"/>
    <n v="5962.32"/>
    <n v="100"/>
    <n v="7016"/>
    <n v="8"/>
    <n v="11"/>
    <x v="3"/>
    <s v="NO"/>
    <x v="1"/>
    <s v="Venta Mala"/>
  </r>
  <r>
    <n v="1673909"/>
    <x v="757"/>
    <s v="Beth Fritzler"/>
    <s v="Sydney Fish Market, Bank Street, Sydney"/>
    <s v="Sydney"/>
    <s v="NSW"/>
    <x v="2"/>
    <x v="3"/>
    <s v="Alto"/>
    <s v="Postes de encuadernación"/>
    <x v="0"/>
    <s v="Bolsa de envoltura"/>
    <x v="0"/>
    <d v="2015-11-19T00:00:00"/>
    <n v="350"/>
    <n v="574"/>
    <n v="224"/>
    <n v="27"/>
    <n v="15498"/>
    <n v="7.0000000000000007E-2"/>
    <n v="1084.8600000000001"/>
    <n v="14413.14"/>
    <n v="501"/>
    <n v="4903"/>
    <n v="17"/>
    <n v="11"/>
    <x v="1"/>
    <s v="NO"/>
    <x v="0"/>
    <s v="Venta Mala"/>
  </r>
  <r>
    <n v="1674640"/>
    <x v="846"/>
    <s v="Carlo Monton"/>
    <s v="523 King St,Newtown"/>
    <s v="Sydney"/>
    <s v="NSW"/>
    <x v="1"/>
    <x v="6"/>
    <s v="Bajo"/>
    <s v="Carpetas colgantes artesanales"/>
    <x v="1"/>
    <s v="Tambor Jumbo"/>
    <x v="2"/>
    <d v="2016-07-27T00:00:00"/>
    <n v="365"/>
    <n v="598"/>
    <n v="233"/>
    <n v="35"/>
    <n v="20930"/>
    <n v="0.08"/>
    <n v="1674.4"/>
    <n v="19255.599999999999"/>
    <n v="149"/>
    <n v="22152"/>
    <n v="25"/>
    <n v="7"/>
    <x v="3"/>
    <s v="NO"/>
    <x v="0"/>
    <s v="Venta Mala"/>
  </r>
  <r>
    <n v="1674640"/>
    <x v="741"/>
    <s v="George Zrebassa"/>
    <s v="81 MacLeay St,Potts Point"/>
    <s v="Sydney"/>
    <s v="NSW"/>
    <x v="1"/>
    <x v="7"/>
    <s v="Alto"/>
    <s v="Resaltadores de acento principales constantes"/>
    <x v="1"/>
    <s v="Caja pequeña"/>
    <x v="0"/>
    <d v="2016-11-03T00:00:00"/>
    <n v="375"/>
    <n v="708"/>
    <n v="333"/>
    <n v="36"/>
    <n v="25488"/>
    <n v="0"/>
    <n v="0"/>
    <n v="25488"/>
    <n v="235"/>
    <n v="19334"/>
    <n v="31"/>
    <n v="10"/>
    <x v="3"/>
    <s v="NO"/>
    <x v="0"/>
    <s v="Venta Mala"/>
  </r>
  <r>
    <n v="1674640"/>
    <x v="742"/>
    <s v="Nathan Gelder"/>
    <s v="221 Barkly St,St Kilda"/>
    <s v="Melbourne"/>
    <s v="VIC"/>
    <x v="1"/>
    <x v="8"/>
    <s v="No especificado"/>
    <s v="Lápices Col-Erase con gomas de borrar"/>
    <x v="0"/>
    <s v="Caja pequeña"/>
    <x v="0"/>
    <d v="2016-09-16T00:00:00"/>
    <n v="268"/>
    <n v="608"/>
    <n v="340"/>
    <n v="21"/>
    <n v="12768"/>
    <n v="0.03"/>
    <n v="383.03999999999996"/>
    <n v="12384.96"/>
    <n v="117"/>
    <n v="71338"/>
    <n v="14"/>
    <n v="9"/>
    <x v="3"/>
    <s v="NO"/>
    <x v="0"/>
    <s v="Venta Mala"/>
  </r>
  <r>
    <n v="1674640"/>
    <x v="847"/>
    <s v="Sara Luxemburg"/>
    <s v="180 High Street,Windsor"/>
    <s v="Melbourne"/>
    <s v="VIC"/>
    <x v="1"/>
    <x v="2"/>
    <s v="Bajo"/>
    <s v="Artisan 48 Etiquetas"/>
    <x v="1"/>
    <s v="Caja pequeña"/>
    <x v="0"/>
    <d v="2016-08-15T00:00:00"/>
    <n v="384"/>
    <n v="630"/>
    <n v="246"/>
    <n v="29"/>
    <n v="18270"/>
    <n v="0.03"/>
    <n v="548.1"/>
    <n v="17721.900000000001"/>
    <n v="50"/>
    <n v="93768"/>
    <n v="13"/>
    <n v="8"/>
    <x v="3"/>
    <s v="NO"/>
    <x v="0"/>
    <s v="Buena Venta"/>
  </r>
  <r>
    <n v="1675005"/>
    <x v="750"/>
    <s v="Saphhira Shifley"/>
    <s v="Westfield Miranda, 600 Kingsway,Miranda"/>
    <s v="Sydney"/>
    <s v="NSW"/>
    <x v="1"/>
    <x v="11"/>
    <s v="No especificado"/>
    <s v="Beekin 6 Outlet Tira de Sobretensión Metálica"/>
    <x v="0"/>
    <s v="Caja pequeña"/>
    <x v="0"/>
    <d v="2016-11-19T00:00:00"/>
    <n v="446"/>
    <n v="1089"/>
    <n v="643"/>
    <n v="21"/>
    <n v="22869"/>
    <n v="0.05"/>
    <n v="1143.45"/>
    <n v="21725.55"/>
    <n v="450"/>
    <n v="72317"/>
    <n v="17"/>
    <n v="11"/>
    <x v="3"/>
    <s v="NO"/>
    <x v="0"/>
    <s v="Venta Mala"/>
  </r>
  <r>
    <n v="1675005"/>
    <x v="711"/>
    <s v="Matthew Clasen"/>
    <s v="Macquarie Centre Cnr Herring Road &amp; Waterloo Road,Macquarie Park"/>
    <s v="Sydney"/>
    <s v="NSW"/>
    <x v="1"/>
    <x v="5"/>
    <s v="No especificado"/>
    <s v="Sacapuntas Smiths SlimLine"/>
    <x v="0"/>
    <s v="Caja pequeña"/>
    <x v="0"/>
    <d v="2016-07-02T00:00:00"/>
    <n v="479"/>
    <n v="1197"/>
    <n v="718"/>
    <n v="11"/>
    <n v="13167"/>
    <n v="0.04"/>
    <n v="526.68000000000006"/>
    <n v="12640.32"/>
    <n v="581"/>
    <n v="20102"/>
    <n v="30"/>
    <n v="6"/>
    <x v="3"/>
    <s v="NO"/>
    <x v="0"/>
    <s v="Venta Mala"/>
  </r>
  <r>
    <n v="1675370"/>
    <x v="684"/>
    <s v="Stephanie Ulpright"/>
    <s v="541 Church St ,Richmond"/>
    <s v="Melbourne"/>
    <s v="VIC"/>
    <x v="3"/>
    <x v="8"/>
    <s v="Crítico"/>
    <s v="Archivo Smiths Caddy"/>
    <x v="0"/>
    <s v="Bolsa de envoltura"/>
    <x v="0"/>
    <d v="2016-11-08T00:00:00"/>
    <n v="403"/>
    <n v="938"/>
    <n v="535"/>
    <n v="43"/>
    <n v="40334"/>
    <n v="0.01"/>
    <n v="403.34000000000003"/>
    <n v="39930.660000000003"/>
    <n v="728"/>
    <n v="30506"/>
    <n v="8"/>
    <n v="11"/>
    <x v="3"/>
    <s v="NO"/>
    <x v="1"/>
    <s v="Venta Mala"/>
  </r>
  <r>
    <n v="1675735"/>
    <x v="342"/>
    <s v="Vivek Grady"/>
    <s v="99 Lygon Street,East Brunswick"/>
    <s v="Melbourne"/>
    <s v="VIC"/>
    <x v="1"/>
    <x v="2"/>
    <s v="Crítico"/>
    <s v="Resaltadores de acento principales constantes"/>
    <x v="0"/>
    <s v="Caja pequeña"/>
    <x v="0"/>
    <d v="2016-06-14T00:00:00"/>
    <n v="375"/>
    <n v="708"/>
    <n v="333"/>
    <n v="19"/>
    <n v="13452"/>
    <n v="0"/>
    <n v="0"/>
    <n v="13452"/>
    <n v="235"/>
    <n v="22666"/>
    <n v="14"/>
    <n v="6"/>
    <x v="3"/>
    <s v="NO"/>
    <x v="1"/>
    <s v="Venta Mala"/>
  </r>
  <r>
    <n v="1676466"/>
    <x v="606"/>
    <s v="Nora Price"/>
    <s v="7 Khartoum Rd,Macquarie Park"/>
    <s v="Sydney"/>
    <s v="NSW"/>
    <x v="0"/>
    <x v="11"/>
    <s v="Bajo"/>
    <s v="Resaltadores estilo tanque Steady Liquid Accent"/>
    <x v="0"/>
    <s v="Caja pequeña"/>
    <x v="0"/>
    <d v="2015-11-13T00:00:00"/>
    <n v="131"/>
    <n v="284"/>
    <n v="153"/>
    <n v="41"/>
    <n v="11644"/>
    <n v="0.04"/>
    <n v="465.76"/>
    <n v="11178.24"/>
    <n v="93"/>
    <n v="12693"/>
    <n v="11"/>
    <n v="11"/>
    <x v="1"/>
    <s v="NO"/>
    <x v="0"/>
    <s v="Venta Mala"/>
  </r>
  <r>
    <n v="1677562"/>
    <x v="275"/>
    <s v="Harold Dahlen"/>
    <s v="53-55 Liverpool St,Sydney"/>
    <s v="Sydney"/>
    <s v="NSW"/>
    <x v="2"/>
    <x v="0"/>
    <s v="Bajo"/>
    <s v="Postes de encuadernación"/>
    <x v="0"/>
    <s v="Paquete pequeño"/>
    <x v="0"/>
    <d v="2016-06-20T00:00:00"/>
    <n v="350"/>
    <n v="574"/>
    <n v="224"/>
    <n v="22"/>
    <n v="12628"/>
    <n v="0.01"/>
    <n v="126.28"/>
    <n v="12501.72"/>
    <n v="501"/>
    <n v="7568"/>
    <n v="20"/>
    <n v="6"/>
    <x v="3"/>
    <s v="NO"/>
    <x v="1"/>
    <s v="Venta Mala"/>
  </r>
  <r>
    <n v="1677562"/>
    <x v="367"/>
    <s v="Patrick ODonnell"/>
    <s v="21 Wentworth St,Parramatta"/>
    <s v="Sydney"/>
    <s v="NSW"/>
    <x v="0"/>
    <x v="6"/>
    <s v="Crítico"/>
    <s v="Smiths Bulldog Clip"/>
    <x v="1"/>
    <s v="Caja pequeña"/>
    <x v="0"/>
    <d v="2016-11-24T00:00:00"/>
    <n v="231"/>
    <n v="378"/>
    <n v="147"/>
    <n v="28"/>
    <n v="10584"/>
    <n v="0.04"/>
    <n v="423.36"/>
    <n v="10160.64"/>
    <n v="71"/>
    <n v="5308"/>
    <n v="22"/>
    <n v="11"/>
    <x v="3"/>
    <s v="NO"/>
    <x v="1"/>
    <s v="Venta Mala"/>
  </r>
  <r>
    <n v="1677562"/>
    <x v="202"/>
    <s v="Carlos Meador"/>
    <s v="152 Bunnerong Road,Eastgardens"/>
    <s v="Sydney"/>
    <s v="NSW"/>
    <x v="1"/>
    <x v="0"/>
    <s v="No especificado"/>
    <s v="Smiths Paper Clips"/>
    <x v="2"/>
    <s v="Paquete pequeño"/>
    <x v="0"/>
    <d v="2015-05-20T00:00:00"/>
    <n v="153"/>
    <n v="247"/>
    <n v="94"/>
    <n v="21"/>
    <n v="5187"/>
    <n v="0.03"/>
    <n v="155.60999999999999"/>
    <n v="5031.3900000000003"/>
    <n v="102"/>
    <n v="18498"/>
    <n v="19"/>
    <n v="5"/>
    <x v="1"/>
    <s v="NO"/>
    <x v="0"/>
    <s v="Venta Mala"/>
  </r>
  <r>
    <n v="1677562"/>
    <x v="81"/>
    <s v="Jonathan Doherty"/>
    <s v="53-55 Liverpool St,Sydney"/>
    <s v="Sydney"/>
    <s v="NSW"/>
    <x v="1"/>
    <x v="0"/>
    <s v="Medio"/>
    <s v="Clips de carpeta de colores OIC, tamaños variados"/>
    <x v="0"/>
    <s v="Caja pequeña"/>
    <x v="0"/>
    <d v="2016-11-16T00:00:00"/>
    <n v="229"/>
    <n v="358"/>
    <n v="129"/>
    <n v="41"/>
    <n v="14678"/>
    <n v="0.08"/>
    <n v="1174.24"/>
    <n v="13503.76"/>
    <n v="163"/>
    <n v="10588"/>
    <n v="16"/>
    <n v="11"/>
    <x v="3"/>
    <s v="NO"/>
    <x v="1"/>
    <s v="Venta Mala"/>
  </r>
  <r>
    <n v="1677562"/>
    <x v="365"/>
    <s v="Astrea Jones"/>
    <s v="485 Crown St,Surry Hills"/>
    <s v="Sydney"/>
    <s v="NSW"/>
    <x v="2"/>
    <x v="9"/>
    <s v="Bajo"/>
    <s v="Sobres de entreoficina de colores Smiths"/>
    <x v="0"/>
    <s v="Caja pequeña"/>
    <x v="0"/>
    <d v="2015-03-26T00:00:00"/>
    <n v="1983"/>
    <n v="3098"/>
    <n v="1115"/>
    <n v="49"/>
    <n v="151802"/>
    <n v="0.09"/>
    <n v="13662.18"/>
    <n v="138139.82"/>
    <n v="1951"/>
    <n v="125968"/>
    <n v="24"/>
    <n v="3"/>
    <x v="1"/>
    <s v="SI"/>
    <x v="1"/>
    <s v="Venta Mala"/>
  </r>
  <r>
    <n v="1677927"/>
    <x v="507"/>
    <s v="Christopher Martinez"/>
    <s v="188 Pitt Street,Sydney"/>
    <s v="Sydney"/>
    <s v="NSW"/>
    <x v="1"/>
    <x v="0"/>
    <s v="Bajo"/>
    <s v="Papel Pergamino Alto, Colores Surtidos"/>
    <x v="0"/>
    <s v="Bolsa de envoltura"/>
    <x v="0"/>
    <d v="2016-09-27T00:00:00"/>
    <n v="459"/>
    <n v="728"/>
    <n v="269"/>
    <n v="38"/>
    <n v="27664"/>
    <n v="0.02"/>
    <n v="553.28"/>
    <n v="27110.720000000001"/>
    <n v="1115"/>
    <n v="53269"/>
    <n v="26"/>
    <n v="9"/>
    <x v="3"/>
    <s v="NO"/>
    <x v="1"/>
    <s v="Venta Mala"/>
  </r>
  <r>
    <n v="1678292"/>
    <x v="428"/>
    <s v="Jasper Cacioppo"/>
    <s v="333-339 Enmore Rd,Marrickville"/>
    <s v="Sydney"/>
    <s v="NSW"/>
    <x v="0"/>
    <x v="11"/>
    <s v="No especificado"/>
    <s v="Tijeras de oficina de Apex"/>
    <x v="2"/>
    <s v="Caja grande"/>
    <x v="0"/>
    <d v="2016-09-02T00:00:00"/>
    <n v="94"/>
    <n v="208"/>
    <n v="114"/>
    <n v="35"/>
    <n v="7280"/>
    <n v="0.01"/>
    <n v="72.8"/>
    <n v="7207.2"/>
    <n v="256"/>
    <n v="6846"/>
    <n v="24"/>
    <n v="8"/>
    <x v="3"/>
    <s v="NO"/>
    <x v="0"/>
    <s v="Venta Mala"/>
  </r>
  <r>
    <n v="1678292"/>
    <x v="130"/>
    <s v="Karl Brown"/>
    <s v="470 Anzac Parade,Kingsford"/>
    <s v="Sydney"/>
    <s v="NSW"/>
    <x v="1"/>
    <x v="0"/>
    <s v="Alto"/>
    <s v="Iluminadores artesanales de alto litro a prueba de manchas"/>
    <x v="0"/>
    <s v="Caja pequeña"/>
    <x v="0"/>
    <d v="2013-07-26T00:00:00"/>
    <n v="298"/>
    <n v="584"/>
    <n v="286"/>
    <n v="43"/>
    <n v="25112"/>
    <n v="0.08"/>
    <n v="2008.96"/>
    <n v="23103.040000000001"/>
    <n v="83"/>
    <n v="9283"/>
    <n v="24"/>
    <n v="7"/>
    <x v="2"/>
    <s v="NO"/>
    <x v="0"/>
    <s v="Venta Mala"/>
  </r>
  <r>
    <n v="1678292"/>
    <x v="630"/>
    <s v="Hunter Glantz"/>
    <s v="152 Bunnerong Road,Eastgardens"/>
    <s v="Sydney"/>
    <s v="NSW"/>
    <x v="1"/>
    <x v="0"/>
    <s v="No especificado"/>
    <s v="Clips de aglutinante metálico OIC Bulk Pack"/>
    <x v="0"/>
    <s v="Bolsa de envoltura"/>
    <x v="0"/>
    <d v="2016-05-20T00:00:00"/>
    <n v="395"/>
    <n v="608"/>
    <n v="213"/>
    <n v="15"/>
    <n v="9120"/>
    <n v="0"/>
    <n v="0"/>
    <n v="9120"/>
    <n v="182"/>
    <n v="7528"/>
    <n v="19"/>
    <n v="5"/>
    <x v="3"/>
    <s v="NO"/>
    <x v="0"/>
    <s v="Venta Mala"/>
  </r>
  <r>
    <n v="1678292"/>
    <x v="828"/>
    <s v="Philip Fox"/>
    <s v="73 York St,Sydney"/>
    <s v="Sydney"/>
    <s v="NSW"/>
    <x v="2"/>
    <x v="0"/>
    <s v="No especificado"/>
    <s v="Tijeras de oficina de Apex"/>
    <x v="0"/>
    <s v="Caja pequeña"/>
    <x v="0"/>
    <d v="2016-07-05T00:00:00"/>
    <n v="94"/>
    <n v="208"/>
    <n v="114"/>
    <n v="40"/>
    <n v="8320"/>
    <n v="0"/>
    <n v="0"/>
    <n v="8320"/>
    <n v="256"/>
    <n v="8836"/>
    <n v="3"/>
    <n v="7"/>
    <x v="3"/>
    <s v="NO"/>
    <x v="1"/>
    <s v="Venta Mala"/>
  </r>
  <r>
    <n v="1678292"/>
    <x v="848"/>
    <s v="Nat Carroll"/>
    <s v="499-501 Lygon Street,Carlton North"/>
    <s v="Melbourne"/>
    <s v="VIC"/>
    <x v="3"/>
    <x v="8"/>
    <s v="Medio"/>
    <s v="Contestador automático digital 1726"/>
    <x v="0"/>
    <s v="Caja pequeña"/>
    <x v="0"/>
    <d v="2015-05-15T00:00:00"/>
    <n v="882"/>
    <n v="2099"/>
    <n v="1217"/>
    <n v="22"/>
    <n v="46178"/>
    <n v="0.02"/>
    <n v="923.56000000000006"/>
    <n v="45254.44"/>
    <n v="481"/>
    <n v="48237"/>
    <n v="10"/>
    <n v="5"/>
    <x v="1"/>
    <s v="NO"/>
    <x v="0"/>
    <s v="Venta Mala"/>
  </r>
  <r>
    <n v="1678657"/>
    <x v="791"/>
    <s v="Brooke Gillingham"/>
    <s v="21 Wentworth St,Parramatta"/>
    <s v="Sydney"/>
    <s v="NSW"/>
    <x v="3"/>
    <x v="6"/>
    <s v="No especificado"/>
    <s v="Beekin 6 Outlet Tira de Sobretensión Metálica"/>
    <x v="0"/>
    <s v="Caja pequeña"/>
    <x v="0"/>
    <d v="2016-09-16T00:00:00"/>
    <n v="446"/>
    <n v="1089"/>
    <n v="643"/>
    <n v="34"/>
    <n v="37026"/>
    <n v="7.0000000000000007E-2"/>
    <n v="2591.8200000000002"/>
    <n v="34434.18"/>
    <n v="450"/>
    <n v="72317"/>
    <n v="15"/>
    <n v="9"/>
    <x v="3"/>
    <s v="NO"/>
    <x v="1"/>
    <s v="Venta Mala"/>
  </r>
  <r>
    <n v="1678657"/>
    <x v="750"/>
    <s v="Saphhira Shifley"/>
    <s v="Westfield Miranda, 600 Kingsway,Miranda"/>
    <s v="Sydney"/>
    <s v="NSW"/>
    <x v="2"/>
    <x v="11"/>
    <s v="Bajo"/>
    <s v="Sobres reciclados kraft marrón"/>
    <x v="0"/>
    <s v="Caja pequeña"/>
    <x v="0"/>
    <d v="2016-11-19T00:00:00"/>
    <n v="1104"/>
    <n v="1698"/>
    <n v="594"/>
    <n v="9"/>
    <n v="15282"/>
    <n v="0.03"/>
    <n v="458.46"/>
    <n v="14823.54"/>
    <n v="1239"/>
    <n v="72317"/>
    <n v="17"/>
    <n v="11"/>
    <x v="3"/>
    <s v="NO"/>
    <x v="1"/>
    <s v="Venta Mala"/>
  </r>
  <r>
    <n v="1678657"/>
    <x v="269"/>
    <s v="Henny Holldon"/>
    <s v="531 King St,Newtown"/>
    <s v="Sydney"/>
    <s v="NSW"/>
    <x v="1"/>
    <x v="4"/>
    <s v="Medio"/>
    <s v="Carpetas Angle-D con anillos de bloqueo, portaetiquetas"/>
    <x v="2"/>
    <s v="Paquete pequeño"/>
    <x v="0"/>
    <d v="2015-08-01T00:00:00"/>
    <n v="453"/>
    <n v="730"/>
    <n v="277"/>
    <n v="41"/>
    <n v="29930"/>
    <n v="0.06"/>
    <n v="1795.8"/>
    <n v="28134.2"/>
    <n v="772"/>
    <n v="62837"/>
    <n v="31"/>
    <n v="8"/>
    <x v="1"/>
    <s v="NO"/>
    <x v="0"/>
    <s v="Venta Mala"/>
  </r>
  <r>
    <n v="1678657"/>
    <x v="849"/>
    <s v="Steve Nguyen"/>
    <s v="61 York St,Sydney"/>
    <s v="Sydney"/>
    <s v="NSW"/>
    <x v="0"/>
    <x v="9"/>
    <s v="No especificado"/>
    <s v="Smiths Bulldog Clip"/>
    <x v="1"/>
    <s v="Tambor Jumbo"/>
    <x v="2"/>
    <d v="2016-12-26T00:00:00"/>
    <n v="231"/>
    <n v="378"/>
    <n v="147"/>
    <n v="49"/>
    <n v="18522"/>
    <n v="0.09"/>
    <n v="1666.98"/>
    <n v="16855.02"/>
    <n v="71"/>
    <n v="11698"/>
    <n v="25"/>
    <n v="12"/>
    <x v="3"/>
    <s v="NO"/>
    <x v="1"/>
    <s v="Venta Mala"/>
  </r>
  <r>
    <n v="1678657"/>
    <x v="750"/>
    <s v="Michael Paige"/>
    <s v="506 Swan Street,Richmond"/>
    <s v="Melbourne"/>
    <s v="VIC"/>
    <x v="0"/>
    <x v="2"/>
    <s v="No especificado"/>
    <s v="Sobres reciclados kraft marrón"/>
    <x v="0"/>
    <s v="Caja pequeña"/>
    <x v="1"/>
    <d v="2016-11-19T00:00:00"/>
    <n v="1104"/>
    <n v="1698"/>
    <n v="594"/>
    <n v="47"/>
    <n v="79806"/>
    <n v="0.01"/>
    <n v="798.06000000000006"/>
    <n v="79007.94"/>
    <n v="1239"/>
    <n v="72317"/>
    <n v="17"/>
    <n v="11"/>
    <x v="3"/>
    <s v="NO"/>
    <x v="1"/>
    <s v="Venta Mala"/>
  </r>
  <r>
    <n v="1679023"/>
    <x v="767"/>
    <s v="Tony Sayre"/>
    <s v="499-501 Lygon Street,Carlton North"/>
    <s v="Melbourne"/>
    <s v="VIC"/>
    <x v="0"/>
    <x v="8"/>
    <s v="Alto"/>
    <s v="Etiquetas de encuadernación artesanal"/>
    <x v="1"/>
    <s v="Caja pequeña"/>
    <x v="0"/>
    <d v="2016-11-21T00:00:00"/>
    <n v="245"/>
    <n v="389"/>
    <n v="144"/>
    <n v="5"/>
    <n v="1945"/>
    <n v="0.03"/>
    <n v="58.349999999999994"/>
    <n v="1886.65"/>
    <n v="701"/>
    <n v="3829"/>
    <n v="20"/>
    <n v="11"/>
    <x v="3"/>
    <s v="NO"/>
    <x v="1"/>
    <s v="Venta Mala"/>
  </r>
  <r>
    <n v="1679023"/>
    <x v="706"/>
    <s v="Christopher Martinez"/>
    <s v="188 Pitt Street,Sydney"/>
    <s v="Sydney"/>
    <s v="NSW"/>
    <x v="3"/>
    <x v="0"/>
    <s v="Bajo"/>
    <s v="Etiquetas Artisan 479"/>
    <x v="0"/>
    <s v="Bolsa de envoltura"/>
    <x v="0"/>
    <d v="2016-12-17T00:00:00"/>
    <n v="159"/>
    <n v="261"/>
    <n v="102"/>
    <n v="10"/>
    <n v="2610"/>
    <n v="0.08"/>
    <n v="208.8"/>
    <n v="2401.1999999999998"/>
    <n v="50"/>
    <n v="3829"/>
    <n v="14"/>
    <n v="12"/>
    <x v="3"/>
    <s v="NO"/>
    <x v="1"/>
    <s v="Venta Mala"/>
  </r>
  <r>
    <n v="1679023"/>
    <x v="696"/>
    <s v="Chuck Clark"/>
    <s v="53-55 Liverpool St,Sydney"/>
    <s v="Sydney"/>
    <s v="NSW"/>
    <x v="1"/>
    <x v="0"/>
    <s v="Alto"/>
    <s v="Xit Papel de computadora en blanco"/>
    <x v="0"/>
    <s v="Caja pequeña"/>
    <x v="0"/>
    <d v="2015-11-10T00:00:00"/>
    <n v="1239"/>
    <n v="1998"/>
    <n v="759"/>
    <n v="13"/>
    <n v="25974"/>
    <n v="0.03"/>
    <n v="779.22"/>
    <n v="25194.78"/>
    <n v="577"/>
    <n v="85791"/>
    <n v="10"/>
    <n v="11"/>
    <x v="1"/>
    <s v="NO"/>
    <x v="0"/>
    <s v="Buena Venta"/>
  </r>
  <r>
    <n v="1679023"/>
    <x v="703"/>
    <s v="Guy Armstrong"/>
    <s v="6 Mary St,Newtown"/>
    <s v="Sydney"/>
    <s v="NSW"/>
    <x v="0"/>
    <x v="7"/>
    <s v="Medio"/>
    <s v="Tijeras Apex Box Cutter"/>
    <x v="0"/>
    <s v="Caja pequeña"/>
    <x v="0"/>
    <d v="2016-12-29T00:00:00"/>
    <n v="419"/>
    <n v="1023"/>
    <n v="604"/>
    <n v="24"/>
    <n v="24552"/>
    <n v="0.06"/>
    <n v="1473.12"/>
    <n v="23078.880000000001"/>
    <n v="468"/>
    <n v="40303"/>
    <n v="28"/>
    <n v="12"/>
    <x v="3"/>
    <s v="NO"/>
    <x v="1"/>
    <s v="Venta Mala"/>
  </r>
  <r>
    <n v="1679023"/>
    <x v="336"/>
    <s v="Vivek Grady"/>
    <s v="99 Lygon Street,East Brunswick"/>
    <s v="Melbourne"/>
    <s v="VIC"/>
    <x v="3"/>
    <x v="2"/>
    <s v="Alto"/>
    <s v="Iluminadores fluorescentes Artisan Hi-Liter EverBold Pen Style, 4/Paquete"/>
    <x v="0"/>
    <s v="Caja pequeña"/>
    <x v="1"/>
    <d v="2015-12-10T00:00:00"/>
    <n v="448"/>
    <n v="814"/>
    <n v="366"/>
    <n v="3"/>
    <n v="2442"/>
    <n v="0"/>
    <n v="0"/>
    <n v="2442"/>
    <n v="312"/>
    <n v="3829"/>
    <n v="9"/>
    <n v="12"/>
    <x v="1"/>
    <s v="NO"/>
    <x v="1"/>
    <s v="Venta Mala"/>
  </r>
  <r>
    <n v="1679023"/>
    <x v="836"/>
    <s v="Luke Foster"/>
    <s v="2-4 College Street, Darlinghurst"/>
    <s v="Sydney"/>
    <s v="NSW"/>
    <x v="3"/>
    <x v="5"/>
    <s v="No especificado"/>
    <s v="Sobres reciclados kraft marrón"/>
    <x v="0"/>
    <s v="Caja pequeña"/>
    <x v="0"/>
    <d v="2016-11-11T00:00:00"/>
    <n v="1104"/>
    <n v="1698"/>
    <n v="594"/>
    <n v="38"/>
    <n v="64524"/>
    <n v="0"/>
    <n v="0"/>
    <n v="64524"/>
    <n v="1239"/>
    <n v="72376"/>
    <n v="9"/>
    <n v="11"/>
    <x v="3"/>
    <s v="NO"/>
    <x v="1"/>
    <s v="Venta Mala"/>
  </r>
  <r>
    <n v="1679023"/>
    <x v="727"/>
    <s v="Mitch Webber"/>
    <s v="Hoyts Entertainment Quarter 122 Lang Road,Moore Park"/>
    <s v="Sydney"/>
    <s v="NSW"/>
    <x v="1"/>
    <x v="0"/>
    <s v="Bajo"/>
    <s v="Carpeta Artisan Legal de 4 Anillas"/>
    <x v="0"/>
    <s v="Caja pequeña"/>
    <x v="0"/>
    <d v="2015-09-21T00:00:00"/>
    <n v="1364"/>
    <n v="2098"/>
    <n v="734"/>
    <n v="34"/>
    <n v="71332"/>
    <n v="0.06"/>
    <n v="4279.92"/>
    <n v="67052.08"/>
    <n v="149"/>
    <n v="48539"/>
    <n v="16"/>
    <n v="9"/>
    <x v="1"/>
    <s v="NO"/>
    <x v="0"/>
    <s v="Venta Mala"/>
  </r>
  <r>
    <n v="1679753"/>
    <x v="600"/>
    <s v="Denise Monton"/>
    <s v="2/797 Botany Rd,Rosebery"/>
    <s v="Sydney"/>
    <s v="NSW"/>
    <x v="2"/>
    <x v="7"/>
    <s v="Medio"/>
    <s v="Libro de registro de mensajes de voz por cable"/>
    <x v="2"/>
    <s v="Paquete pequeño"/>
    <x v="0"/>
    <d v="2016-07-07T00:00:00"/>
    <n v="290"/>
    <n v="476"/>
    <n v="186"/>
    <n v="18"/>
    <n v="8568"/>
    <n v="0.04"/>
    <n v="342.72"/>
    <n v="8225.2800000000007"/>
    <n v="88"/>
    <n v="12919"/>
    <n v="5"/>
    <n v="7"/>
    <x v="3"/>
    <s v="NO"/>
    <x v="0"/>
    <s v="Venta Mala"/>
  </r>
  <r>
    <n v="1679753"/>
    <x v="741"/>
    <s v="Roy Phan"/>
    <s v="506 Swan Street,Richmond"/>
    <s v="Melbourne"/>
    <s v="VIC"/>
    <x v="1"/>
    <x v="2"/>
    <s v="No especificado"/>
    <s v="Resaltadores de acento principales constantes"/>
    <x v="2"/>
    <s v="Caja grande"/>
    <x v="0"/>
    <d v="2016-11-01T00:00:00"/>
    <n v="375"/>
    <n v="708"/>
    <n v="333"/>
    <n v="17"/>
    <n v="12036"/>
    <n v="0"/>
    <n v="0"/>
    <n v="12036"/>
    <n v="235"/>
    <n v="19330"/>
    <n v="31"/>
    <n v="10"/>
    <x v="3"/>
    <s v="NO"/>
    <x v="0"/>
    <s v="Venta Mala"/>
  </r>
  <r>
    <n v="1679753"/>
    <x v="741"/>
    <s v="Roy Phan"/>
    <s v="506 Swan Street,Richmond"/>
    <s v="Melbourne"/>
    <s v="VIC"/>
    <x v="1"/>
    <x v="2"/>
    <s v="No especificado"/>
    <s v="Resaltadores de acento principales constantes"/>
    <x v="1"/>
    <s v="Caja mediana"/>
    <x v="1"/>
    <d v="2016-11-01T00:00:00"/>
    <n v="375"/>
    <n v="708"/>
    <n v="333"/>
    <n v="18"/>
    <n v="12744"/>
    <n v="0"/>
    <n v="0"/>
    <n v="12744"/>
    <n v="235"/>
    <n v="19330"/>
    <n v="31"/>
    <n v="10"/>
    <x v="3"/>
    <s v="NO"/>
    <x v="1"/>
    <s v="Venta Mala"/>
  </r>
  <r>
    <n v="1679753"/>
    <x v="197"/>
    <s v="Greg Guthrie"/>
    <s v="523 King St,Newtown"/>
    <s v="Sydney"/>
    <s v="NSW"/>
    <x v="3"/>
    <x v="6"/>
    <s v="Crítico"/>
    <s v="Etiquetas Artisan 487"/>
    <x v="0"/>
    <s v="Bolsa de envoltura"/>
    <x v="0"/>
    <d v="2014-12-29T00:00:00"/>
    <n v="229"/>
    <n v="369"/>
    <n v="140"/>
    <n v="33"/>
    <n v="12177"/>
    <n v="0.03"/>
    <n v="365.31"/>
    <n v="11811.69"/>
    <n v="50"/>
    <n v="22852"/>
    <n v="26"/>
    <n v="12"/>
    <x v="0"/>
    <s v="NO"/>
    <x v="1"/>
    <s v="Venta Mala"/>
  </r>
  <r>
    <n v="1679753"/>
    <x v="497"/>
    <s v="Cynthia Arntzen"/>
    <s v="Hoyts Entertainment Quarter 122 Lang Road,Moore Park"/>
    <s v="Sydney"/>
    <s v="NSW"/>
    <x v="1"/>
    <x v="0"/>
    <s v="No especificado"/>
    <s v="Resaltadores de acento principales constantes"/>
    <x v="0"/>
    <s v="Caja pequeña"/>
    <x v="0"/>
    <d v="2016-10-17T00:00:00"/>
    <n v="375"/>
    <n v="708"/>
    <n v="333"/>
    <n v="18"/>
    <n v="12744"/>
    <n v="0.06"/>
    <n v="764.64"/>
    <n v="11979.36"/>
    <n v="235"/>
    <n v="19330"/>
    <n v="14"/>
    <n v="10"/>
    <x v="3"/>
    <s v="NO"/>
    <x v="0"/>
    <s v="Venta Mala"/>
  </r>
  <r>
    <n v="1679753"/>
    <x v="499"/>
    <s v="Patrick ODonnell"/>
    <s v="21 Wentworth St,Parramatta"/>
    <s v="Sydney"/>
    <s v="NSW"/>
    <x v="3"/>
    <x v="6"/>
    <s v="Alto"/>
    <s v="Resaltadores de acento principales constantes"/>
    <x v="0"/>
    <s v="Caja pequeña"/>
    <x v="0"/>
    <d v="2016-01-29T00:00:00"/>
    <n v="375"/>
    <n v="708"/>
    <n v="333"/>
    <n v="10"/>
    <n v="7080"/>
    <n v="0.01"/>
    <n v="70.8"/>
    <n v="7009.2"/>
    <n v="235"/>
    <n v="26685"/>
    <n v="28"/>
    <n v="1"/>
    <x v="3"/>
    <s v="NO"/>
    <x v="0"/>
    <s v="Venta Mala"/>
  </r>
  <r>
    <n v="1679753"/>
    <x v="741"/>
    <s v="Roy Phan"/>
    <s v="506 Swan Street,Richmond"/>
    <s v="Melbourne"/>
    <s v="VIC"/>
    <x v="3"/>
    <x v="2"/>
    <s v="Alto"/>
    <s v="Resaltadores de acento principales constantes"/>
    <x v="0"/>
    <s v="Caja pequeña"/>
    <x v="0"/>
    <d v="2016-11-01T00:00:00"/>
    <n v="375"/>
    <n v="708"/>
    <n v="333"/>
    <n v="30"/>
    <n v="21240"/>
    <n v="0.09"/>
    <n v="1911.6"/>
    <n v="19328.400000000001"/>
    <n v="235"/>
    <n v="19330"/>
    <n v="31"/>
    <n v="10"/>
    <x v="3"/>
    <s v="NO"/>
    <x v="1"/>
    <s v="Venta Mala"/>
  </r>
  <r>
    <n v="1679753"/>
    <x v="734"/>
    <s v="Justin Kanez"/>
    <s v="7 Khartoum Rd,Macquarie Park"/>
    <s v="Sydney"/>
    <s v="NSW"/>
    <x v="1"/>
    <x v="11"/>
    <s v="No especificado"/>
    <s v="Resaltadores de acento principales constantes"/>
    <x v="2"/>
    <s v="Paquete pequeño"/>
    <x v="0"/>
    <d v="2016-11-25T00:00:00"/>
    <n v="375"/>
    <n v="708"/>
    <n v="333"/>
    <n v="8"/>
    <n v="5664"/>
    <n v="0.01"/>
    <n v="56.64"/>
    <n v="5607.36"/>
    <n v="235"/>
    <n v="19330"/>
    <n v="23"/>
    <n v="11"/>
    <x v="3"/>
    <s v="NO"/>
    <x v="1"/>
    <s v="Venta Mala"/>
  </r>
  <r>
    <n v="1680118"/>
    <x v="418"/>
    <s v="Jennifer Jackson"/>
    <s v="Crown Complex,Southbank"/>
    <s v="Melbourne"/>
    <s v="VIC"/>
    <x v="2"/>
    <x v="8"/>
    <s v="Alto"/>
    <s v="Tiras organizadoras 3Max"/>
    <x v="0"/>
    <s v="Caja pequeña"/>
    <x v="0"/>
    <d v="2016-12-05T00:00:00"/>
    <n v="340"/>
    <n v="540"/>
    <n v="200"/>
    <n v="42"/>
    <n v="22680"/>
    <n v="0.01"/>
    <n v="226.8"/>
    <n v="22453.200000000001"/>
    <n v="778"/>
    <n v="1318"/>
    <n v="4"/>
    <n v="12"/>
    <x v="3"/>
    <s v="NO"/>
    <x v="1"/>
    <s v="Venta Mala"/>
  </r>
  <r>
    <n v="1680118"/>
    <x v="142"/>
    <s v="Sam Craven"/>
    <s v="8 Rankins Lane ,Melbourne"/>
    <s v="Melbourne"/>
    <s v="VIC"/>
    <x v="1"/>
    <x v="2"/>
    <s v="Medio"/>
    <s v="Tiras organizadoras 3Max"/>
    <x v="0"/>
    <s v="Caja pequeña"/>
    <x v="0"/>
    <d v="2014-10-19T00:00:00"/>
    <n v="340"/>
    <n v="540"/>
    <n v="200"/>
    <n v="4"/>
    <n v="2160"/>
    <n v="7.0000000000000007E-2"/>
    <n v="151.20000000000002"/>
    <n v="2008.8"/>
    <n v="778"/>
    <n v="1318"/>
    <n v="17"/>
    <n v="10"/>
    <x v="0"/>
    <s v="NO"/>
    <x v="1"/>
    <s v="Venta Mala"/>
  </r>
  <r>
    <n v="1680483"/>
    <x v="666"/>
    <s v="Dennis Bolton"/>
    <s v="8 Quay Street,Haymarket"/>
    <s v="Sydney"/>
    <s v="NSW"/>
    <x v="0"/>
    <x v="9"/>
    <s v="Medio"/>
    <s v="Fotocopiadora Cando PC940"/>
    <x v="1"/>
    <s v="Caja pequeña"/>
    <x v="0"/>
    <d v="2016-08-13T00:00:00"/>
    <n v="27899"/>
    <n v="44999"/>
    <n v="17100"/>
    <n v="9"/>
    <n v="404991"/>
    <n v="0.06"/>
    <n v="24299.46"/>
    <n v="380691.54"/>
    <n v="4900"/>
    <n v="156231"/>
    <n v="11"/>
    <n v="8"/>
    <x v="3"/>
    <s v="SI"/>
    <x v="0"/>
    <s v="Buena Venta"/>
  </r>
  <r>
    <n v="1680483"/>
    <x v="136"/>
    <s v="Bill Donatelli"/>
    <s v="359 Crown Street,Surry Hills"/>
    <s v="Sydney"/>
    <s v="NSW"/>
    <x v="3"/>
    <x v="3"/>
    <s v="Crítico"/>
    <s v="Tijeras rectas Apex"/>
    <x v="0"/>
    <s v="Caja pequeña"/>
    <x v="0"/>
    <d v="2015-01-23T00:00:00"/>
    <n v="519"/>
    <n v="1298"/>
    <n v="779"/>
    <n v="32"/>
    <n v="41536"/>
    <n v="0.06"/>
    <n v="2492.16"/>
    <n v="39043.839999999997"/>
    <n v="314"/>
    <n v="17625"/>
    <n v="22"/>
    <n v="1"/>
    <x v="1"/>
    <s v="NO"/>
    <x v="0"/>
    <s v="Venta Mala"/>
  </r>
  <r>
    <n v="1680483"/>
    <x v="657"/>
    <s v="Astrea Jones"/>
    <s v="485 Crown St,Surry Hills"/>
    <s v="Sydney"/>
    <s v="NSW"/>
    <x v="3"/>
    <x v="9"/>
    <s v="Bajo"/>
    <s v="Fotocopiadora Cando PC940"/>
    <x v="1"/>
    <s v="Tambor Jumbo"/>
    <x v="2"/>
    <d v="2015-08-08T00:00:00"/>
    <n v="21600"/>
    <n v="44999"/>
    <n v="23399"/>
    <n v="42"/>
    <n v="1889958"/>
    <n v="0"/>
    <n v="0"/>
    <n v="1889958"/>
    <n v="2449"/>
    <n v="118430"/>
    <n v="7"/>
    <n v="8"/>
    <x v="1"/>
    <s v="SI"/>
    <x v="1"/>
    <s v="Venta Mala"/>
  </r>
  <r>
    <n v="1680483"/>
    <x v="258"/>
    <s v="Michael Oakman"/>
    <s v="8 Rankins Lane ,Melbourne"/>
    <s v="Melbourne"/>
    <s v="VIC"/>
    <x v="3"/>
    <x v="2"/>
    <s v="Bajo"/>
    <s v="Encuadernadores de polietileno de anillo redondo artesanal"/>
    <x v="0"/>
    <s v="Caja pequeña"/>
    <x v="0"/>
    <d v="2015-07-31T00:00:00"/>
    <n v="182"/>
    <n v="284"/>
    <n v="102"/>
    <n v="43"/>
    <n v="12212"/>
    <n v="0.08"/>
    <n v="976.96"/>
    <n v="11235.04"/>
    <n v="544"/>
    <n v="3591"/>
    <n v="27"/>
    <n v="7"/>
    <x v="1"/>
    <s v="NO"/>
    <x v="1"/>
    <s v="Venta Mala"/>
  </r>
  <r>
    <n v="1680848"/>
    <x v="304"/>
    <s v="Erin Ashbrook"/>
    <s v="61 York St,Sydney"/>
    <s v="Sydney"/>
    <s v="NSW"/>
    <x v="3"/>
    <x v="9"/>
    <s v="Crítico"/>
    <s v="Etiquetas Artisan 474"/>
    <x v="1"/>
    <s v="Caja mediana"/>
    <x v="0"/>
    <d v="2016-11-30T00:00:00"/>
    <n v="184"/>
    <n v="288"/>
    <n v="104"/>
    <n v="8"/>
    <n v="2304"/>
    <n v="0.09"/>
    <n v="207.35999999999999"/>
    <n v="2096.64"/>
    <n v="99"/>
    <n v="1723"/>
    <n v="26"/>
    <n v="11"/>
    <x v="3"/>
    <s v="NO"/>
    <x v="0"/>
    <s v="Venta Mala"/>
  </r>
  <r>
    <n v="1680848"/>
    <x v="680"/>
    <s v="Bebery Jackso"/>
    <s v="506 Swan Street,Richmond"/>
    <s v="Melbourne"/>
    <s v="VIC"/>
    <x v="2"/>
    <x v="2"/>
    <s v="Bajo"/>
    <s v="Etiquetas Artisan 474"/>
    <x v="0"/>
    <s v="Bolsa de envoltura"/>
    <x v="0"/>
    <d v="2016-07-03T00:00:00"/>
    <n v="184"/>
    <n v="288"/>
    <n v="104"/>
    <n v="35"/>
    <n v="10080"/>
    <n v="7.0000000000000007E-2"/>
    <n v="705.6"/>
    <n v="9374.4"/>
    <n v="99"/>
    <n v="4328"/>
    <n v="2"/>
    <n v="7"/>
    <x v="3"/>
    <s v="NO"/>
    <x v="0"/>
    <s v="Venta Mala"/>
  </r>
  <r>
    <n v="1680848"/>
    <x v="304"/>
    <s v="Erin Ashbrook"/>
    <s v="61 York St,Sydney"/>
    <s v="Sydney"/>
    <s v="NSW"/>
    <x v="3"/>
    <x v="9"/>
    <s v="Medio"/>
    <s v="Etiquetas Artisan 474"/>
    <x v="0"/>
    <s v="Paquete pequeño"/>
    <x v="0"/>
    <d v="2016-11-30T00:00:00"/>
    <n v="184"/>
    <n v="288"/>
    <n v="104"/>
    <n v="14"/>
    <n v="4032"/>
    <n v="0"/>
    <n v="0"/>
    <n v="4032"/>
    <n v="99"/>
    <n v="1723"/>
    <n v="26"/>
    <n v="11"/>
    <x v="3"/>
    <s v="NO"/>
    <x v="1"/>
    <s v="Venta Mala"/>
  </r>
  <r>
    <n v="1680848"/>
    <x v="304"/>
    <s v="Erin Ashbrook"/>
    <s v="61 York St,Sydney"/>
    <s v="Sydney"/>
    <s v="NSW"/>
    <x v="0"/>
    <x v="9"/>
    <s v="Medio"/>
    <s v="Etiquetas Artisan 474"/>
    <x v="0"/>
    <s v="Caja pequeña"/>
    <x v="0"/>
    <d v="2016-11-30T00:00:00"/>
    <n v="184"/>
    <n v="288"/>
    <n v="104"/>
    <n v="24"/>
    <n v="6912"/>
    <n v="0.06"/>
    <n v="414.71999999999997"/>
    <n v="6497.28"/>
    <n v="99"/>
    <n v="1723"/>
    <n v="26"/>
    <n v="11"/>
    <x v="3"/>
    <s v="NO"/>
    <x v="0"/>
    <s v="Venta Mala"/>
  </r>
  <r>
    <n v="1680848"/>
    <x v="301"/>
    <s v="Charlotte Melton"/>
    <s v="211/25-29 Dixon St,Haymarket"/>
    <s v="Sydney"/>
    <s v="NSW"/>
    <x v="1"/>
    <x v="11"/>
    <s v="No especificado"/>
    <s v="Teclado programable Adesso de 142 teclas"/>
    <x v="0"/>
    <s v="Caja pequeña"/>
    <x v="0"/>
    <d v="2014-01-08T00:00:00"/>
    <n v="3202"/>
    <n v="15248"/>
    <n v="12046"/>
    <n v="20"/>
    <n v="304960"/>
    <n v="0"/>
    <n v="0"/>
    <n v="304960"/>
    <n v="400"/>
    <n v="129715"/>
    <n v="7"/>
    <n v="1"/>
    <x v="0"/>
    <s v="SI"/>
    <x v="0"/>
    <s v="Buena Venta"/>
  </r>
  <r>
    <n v="1680848"/>
    <x v="304"/>
    <s v="Laurel Elliston"/>
    <s v="1 John St,Waterloo"/>
    <s v="Sydney"/>
    <s v="NSW"/>
    <x v="3"/>
    <x v="13"/>
    <s v="Crítico"/>
    <s v="Etiquetas Artisan 474"/>
    <x v="0"/>
    <s v="Bolsa de envoltura"/>
    <x v="0"/>
    <d v="2016-11-28T00:00:00"/>
    <n v="184"/>
    <n v="288"/>
    <n v="104"/>
    <n v="15"/>
    <n v="4320"/>
    <n v="0.03"/>
    <n v="129.6"/>
    <n v="4190.3999999999996"/>
    <n v="99"/>
    <n v="1723"/>
    <n v="26"/>
    <n v="11"/>
    <x v="3"/>
    <s v="NO"/>
    <x v="1"/>
    <s v="Venta Mala"/>
  </r>
  <r>
    <n v="1680848"/>
    <x v="304"/>
    <s v="Laurel Elliston"/>
    <s v="1 John St,Waterloo"/>
    <s v="Sydney"/>
    <s v="NSW"/>
    <x v="1"/>
    <x v="13"/>
    <s v="Crítico"/>
    <s v="Etiquetas Artisan 479"/>
    <x v="0"/>
    <s v="Paquete pequeño"/>
    <x v="1"/>
    <d v="2016-11-28T00:00:00"/>
    <n v="159"/>
    <n v="261"/>
    <n v="102"/>
    <n v="35"/>
    <n v="9135"/>
    <n v="0.02"/>
    <n v="182.70000000000002"/>
    <n v="8952.2999999999993"/>
    <n v="50"/>
    <n v="1723"/>
    <n v="26"/>
    <n v="11"/>
    <x v="3"/>
    <s v="NO"/>
    <x v="0"/>
    <s v="Venta Mala"/>
  </r>
  <r>
    <n v="1680848"/>
    <x v="694"/>
    <s v="Brad Thomas"/>
    <s v="152 Bunnerong Road,Eastgardens"/>
    <s v="Sydney"/>
    <s v="NSW"/>
    <x v="3"/>
    <x v="0"/>
    <s v="No especificado"/>
    <s v="Etiquetas Artisan 479"/>
    <x v="0"/>
    <s v="Bolsa de envoltura"/>
    <x v="0"/>
    <d v="2016-12-15T00:00:00"/>
    <n v="159"/>
    <n v="261"/>
    <n v="102"/>
    <n v="25"/>
    <n v="6525"/>
    <n v="0.01"/>
    <n v="65.25"/>
    <n v="6459.75"/>
    <n v="50"/>
    <n v="3741"/>
    <n v="10"/>
    <n v="12"/>
    <x v="3"/>
    <s v="NO"/>
    <x v="0"/>
    <s v="Venta Mala"/>
  </r>
  <r>
    <n v="1680848"/>
    <x v="304"/>
    <s v="Erin Ashbrook"/>
    <s v="61 York St,Sydney"/>
    <s v="Sydney"/>
    <s v="NSW"/>
    <x v="1"/>
    <x v="9"/>
    <s v="No especificado"/>
    <s v="Etiquetas Artisan 474"/>
    <x v="0"/>
    <s v="Bolsa de envoltura"/>
    <x v="0"/>
    <d v="2016-11-30T00:00:00"/>
    <n v="184"/>
    <n v="288"/>
    <n v="104"/>
    <n v="40"/>
    <n v="11520"/>
    <n v="0.03"/>
    <n v="345.59999999999997"/>
    <n v="11174.4"/>
    <n v="99"/>
    <n v="1723"/>
    <n v="26"/>
    <n v="11"/>
    <x v="3"/>
    <s v="NO"/>
    <x v="0"/>
    <s v="Venta Mala"/>
  </r>
  <r>
    <n v="1680848"/>
    <x v="202"/>
    <s v="Carlos Meador"/>
    <s v="152 Bunnerong Road,Eastgardens"/>
    <s v="Sydney"/>
    <s v="NSW"/>
    <x v="0"/>
    <x v="0"/>
    <s v="Alto"/>
    <s v="Etiquetas Artisan 473"/>
    <x v="1"/>
    <s v="Caja pequeña"/>
    <x v="0"/>
    <d v="2015-05-20T00:00:00"/>
    <n v="184"/>
    <n v="288"/>
    <n v="104"/>
    <n v="27"/>
    <n v="7776"/>
    <n v="0"/>
    <n v="0"/>
    <n v="7776"/>
    <n v="99"/>
    <n v="3913"/>
    <n v="19"/>
    <n v="5"/>
    <x v="1"/>
    <s v="NO"/>
    <x v="0"/>
    <s v="Venta Mala"/>
  </r>
  <r>
    <n v="1680848"/>
    <x v="304"/>
    <s v="Laurel Elliston"/>
    <s v="1 John St,Waterloo"/>
    <s v="Sydney"/>
    <s v="NSW"/>
    <x v="2"/>
    <x v="13"/>
    <s v="Bajo"/>
    <s v="Etiquetas Artisan 478"/>
    <x v="1"/>
    <s v="Caja pequeña"/>
    <x v="0"/>
    <d v="2016-11-28T00:00:00"/>
    <n v="314"/>
    <n v="491"/>
    <n v="177"/>
    <n v="17"/>
    <n v="8347"/>
    <n v="0.09"/>
    <n v="751.23"/>
    <n v="7595.77"/>
    <n v="50"/>
    <n v="1723"/>
    <n v="26"/>
    <n v="11"/>
    <x v="3"/>
    <s v="NO"/>
    <x v="1"/>
    <s v="Venta Mala"/>
  </r>
  <r>
    <n v="1681213"/>
    <x v="840"/>
    <s v="Logan Haushalter"/>
    <s v="503 Dicklex St,St Kilda"/>
    <s v="Sydney"/>
    <s v="NSW"/>
    <x v="1"/>
    <x v="6"/>
    <s v="Alto"/>
    <s v="Alfileres de empuje de colores variados"/>
    <x v="0"/>
    <s v="Caja pequeña"/>
    <x v="0"/>
    <d v="2016-10-30T00:00:00"/>
    <n v="87"/>
    <n v="181"/>
    <n v="94"/>
    <n v="43"/>
    <n v="7783"/>
    <n v="0.08"/>
    <n v="622.64"/>
    <n v="7160.36"/>
    <n v="75"/>
    <n v="3138"/>
    <n v="28"/>
    <n v="10"/>
    <x v="3"/>
    <s v="NO"/>
    <x v="0"/>
    <s v="Venta Mala"/>
  </r>
  <r>
    <n v="1681213"/>
    <x v="811"/>
    <s v="Ritsa Hightower"/>
    <s v="1/160 Anzac Parade,Kensington"/>
    <s v="Sydney"/>
    <s v="NSW"/>
    <x v="2"/>
    <x v="1"/>
    <s v="Crítico"/>
    <s v="Archivo de bloqueo plegable de lujo con cajón"/>
    <x v="0"/>
    <s v="Bolsa de envoltura"/>
    <x v="0"/>
    <d v="2016-12-05T00:00:00"/>
    <n v="17883"/>
    <n v="41588"/>
    <n v="23705"/>
    <n v="50"/>
    <n v="2079400"/>
    <n v="0.09"/>
    <n v="187146"/>
    <n v="1892254"/>
    <n v="1137"/>
    <n v="369461"/>
    <n v="1"/>
    <n v="12"/>
    <x v="3"/>
    <s v="SI"/>
    <x v="0"/>
    <s v="Buena Venta"/>
  </r>
  <r>
    <n v="1681213"/>
    <x v="654"/>
    <s v="Deanra Eno"/>
    <s v="412 Brunswick St,Fitzroy"/>
    <s v="Melbourne"/>
    <s v="VIC"/>
    <x v="1"/>
    <x v="2"/>
    <s v="Bajo"/>
    <s v="Resaltadores estilo tanque Steady Liquid Accent"/>
    <x v="0"/>
    <s v="Bolsa de envoltura"/>
    <x v="0"/>
    <d v="2016-03-22T00:00:00"/>
    <n v="131"/>
    <n v="284"/>
    <n v="153"/>
    <n v="38"/>
    <n v="10792"/>
    <n v="0.02"/>
    <n v="215.84"/>
    <n v="10576.16"/>
    <n v="93"/>
    <n v="3138"/>
    <n v="21"/>
    <n v="3"/>
    <x v="3"/>
    <s v="NO"/>
    <x v="0"/>
    <s v="Venta Mala"/>
  </r>
  <r>
    <n v="1681578"/>
    <x v="233"/>
    <s v="Yana Sorensen"/>
    <s v="53-55 Liverpool St,Sydney"/>
    <s v="Sydney"/>
    <s v="NSW"/>
    <x v="3"/>
    <x v="0"/>
    <s v="Bajo"/>
    <s v="Rotafolio Artesanal Carpeta de Caballete, Negro"/>
    <x v="0"/>
    <s v="Caja pequeña"/>
    <x v="0"/>
    <d v="2016-04-30T00:00:00"/>
    <n v="1388"/>
    <n v="2238"/>
    <n v="850"/>
    <n v="37"/>
    <n v="82806"/>
    <n v="0.09"/>
    <n v="7452.54"/>
    <n v="75353.460000000006"/>
    <n v="1510"/>
    <n v="55808"/>
    <n v="23"/>
    <n v="4"/>
    <x v="3"/>
    <s v="NO"/>
    <x v="0"/>
    <s v="Venta Mala"/>
  </r>
  <r>
    <n v="1681578"/>
    <x v="785"/>
    <s v="Pauline Chand"/>
    <s v="501 George St,Sydney"/>
    <s v="Sydney"/>
    <s v="NSW"/>
    <x v="2"/>
    <x v="7"/>
    <s v="No especificado"/>
    <s v="Serie 300 sin volteo"/>
    <x v="1"/>
    <s v="Caja pequeña"/>
    <x v="0"/>
    <d v="2016-11-29T00:00:00"/>
    <n v="6240"/>
    <n v="15599"/>
    <n v="9359"/>
    <n v="21"/>
    <n v="327579"/>
    <n v="0.01"/>
    <n v="3275.79"/>
    <n v="324303.21000000002"/>
    <n v="808"/>
    <n v="360209"/>
    <n v="27"/>
    <n v="11"/>
    <x v="3"/>
    <s v="SI"/>
    <x v="0"/>
    <s v="Buena Venta"/>
  </r>
  <r>
    <n v="1681578"/>
    <x v="121"/>
    <s v="Jennifer Patt"/>
    <s v="224A Gertrude St,Fitzroy"/>
    <s v="Melbourne"/>
    <s v="VIC"/>
    <x v="1"/>
    <x v="2"/>
    <s v="Medio"/>
    <s v="Teclado programable Adesso de 142 teclas"/>
    <x v="0"/>
    <s v="Bolsa de envoltura"/>
    <x v="0"/>
    <d v="2013-05-12T00:00:00"/>
    <n v="3964"/>
    <n v="15248"/>
    <n v="11284"/>
    <n v="35"/>
    <n v="533680"/>
    <n v="0.06"/>
    <n v="32020.799999999999"/>
    <n v="501659.2"/>
    <n v="650"/>
    <n v="136808"/>
    <n v="10"/>
    <n v="5"/>
    <x v="2"/>
    <s v="SI"/>
    <x v="0"/>
    <s v="Buena Venta"/>
  </r>
  <r>
    <n v="1681578"/>
    <x v="747"/>
    <s v="Bryan Spruell"/>
    <s v="1 John Street,Waterloo"/>
    <s v="Sydney"/>
    <s v="NSW"/>
    <x v="3"/>
    <x v="13"/>
    <s v="Medio"/>
    <s v="Etiquetas Artisan 479"/>
    <x v="0"/>
    <s v="Bolsa de envoltura"/>
    <x v="0"/>
    <d v="2016-01-31T00:00:00"/>
    <n v="159"/>
    <n v="261"/>
    <n v="102"/>
    <n v="43"/>
    <n v="11223"/>
    <n v="0.03"/>
    <n v="336.69"/>
    <n v="10886.31"/>
    <n v="50"/>
    <n v="1593"/>
    <n v="29"/>
    <n v="1"/>
    <x v="3"/>
    <s v="NO"/>
    <x v="0"/>
    <s v="Venta Mala"/>
  </r>
  <r>
    <n v="1681578"/>
    <x v="552"/>
    <s v="Kean Takahito"/>
    <s v="21 Wentworth St,Parramatta"/>
    <s v="Sydney"/>
    <s v="NSW"/>
    <x v="1"/>
    <x v="6"/>
    <s v="Bajo"/>
    <s v="Tecla programable de 142 teclas Adesso"/>
    <x v="0"/>
    <s v="Bolsa de envoltura"/>
    <x v="0"/>
    <d v="2015-08-13T00:00:00"/>
    <n v="3202"/>
    <n v="15248"/>
    <n v="12046"/>
    <n v="38"/>
    <n v="579424"/>
    <n v="0.06"/>
    <n v="34765.440000000002"/>
    <n v="544658.56000000006"/>
    <n v="400"/>
    <n v="372663"/>
    <n v="11"/>
    <n v="8"/>
    <x v="1"/>
    <s v="SI"/>
    <x v="0"/>
    <s v="Buena Venta"/>
  </r>
  <r>
    <n v="1681944"/>
    <x v="822"/>
    <s v="Matthew Grinstein"/>
    <s v="105 Pitt St,Sydney"/>
    <s v="Sydney"/>
    <s v="NSW"/>
    <x v="3"/>
    <x v="13"/>
    <s v="No especificado"/>
    <s v="Etiquetas Artisan 479"/>
    <x v="0"/>
    <s v="Paquete pequeño"/>
    <x v="0"/>
    <d v="2016-11-29T00:00:00"/>
    <n v="159"/>
    <n v="261"/>
    <n v="102"/>
    <n v="45"/>
    <n v="11745"/>
    <n v="0.02"/>
    <n v="234.9"/>
    <n v="11510.1"/>
    <n v="50"/>
    <n v="5562"/>
    <n v="28"/>
    <n v="11"/>
    <x v="3"/>
    <s v="NO"/>
    <x v="1"/>
    <s v="Venta Mala"/>
  </r>
  <r>
    <n v="1681944"/>
    <x v="785"/>
    <s v="John Murray"/>
    <s v="Sydney Fish Market, Bank Street, Sydney"/>
    <s v="Sydney"/>
    <s v="NSW"/>
    <x v="3"/>
    <x v="3"/>
    <s v="Crítico"/>
    <s v="Fotocopiadora Cando PC940"/>
    <x v="0"/>
    <s v="Caja pequeña"/>
    <x v="0"/>
    <d v="2016-11-27T00:00:00"/>
    <n v="21600"/>
    <n v="44999"/>
    <n v="23399"/>
    <n v="32"/>
    <n v="1439968"/>
    <n v="0.04"/>
    <n v="57598.720000000001"/>
    <n v="1382369.28"/>
    <n v="2449"/>
    <n v="742984"/>
    <n v="27"/>
    <n v="11"/>
    <x v="3"/>
    <s v="SI"/>
    <x v="1"/>
    <s v="Venta Mala"/>
  </r>
  <r>
    <n v="1682309"/>
    <x v="822"/>
    <s v="Matthew Grinstein"/>
    <s v="105 Pitt St,Sydney"/>
    <s v="Sydney"/>
    <s v="NSW"/>
    <x v="1"/>
    <x v="13"/>
    <s v="Bajo"/>
    <s v="Etiquetas Artisan 481"/>
    <x v="0"/>
    <s v="Bolsa de envoltura"/>
    <x v="0"/>
    <d v="2016-11-29T00:00:00"/>
    <n v="194"/>
    <n v="308"/>
    <n v="114"/>
    <n v="40"/>
    <n v="12320"/>
    <n v="0.01"/>
    <n v="123.2"/>
    <n v="12196.8"/>
    <n v="99"/>
    <n v="5532"/>
    <n v="28"/>
    <n v="11"/>
    <x v="3"/>
    <s v="NO"/>
    <x v="1"/>
    <s v="Venta Mala"/>
  </r>
  <r>
    <n v="1682309"/>
    <x v="507"/>
    <s v="Christopher Martinez"/>
    <s v="188 Pitt Street,Sydney"/>
    <s v="Sydney"/>
    <s v="NSW"/>
    <x v="0"/>
    <x v="0"/>
    <s v="Medio"/>
    <s v="Archivo de bloqueo plegable de lujo con cajón"/>
    <x v="0"/>
    <s v="Bolsa de envoltura"/>
    <x v="0"/>
    <d v="2016-09-27T00:00:00"/>
    <n v="17883"/>
    <n v="41588"/>
    <n v="23705"/>
    <n v="39"/>
    <n v="1621932"/>
    <n v="0.08"/>
    <n v="129754.56"/>
    <n v="1492177.44"/>
    <n v="1137"/>
    <n v="382395"/>
    <n v="26"/>
    <n v="9"/>
    <x v="3"/>
    <s v="SI"/>
    <x v="1"/>
    <s v="Venta Mala"/>
  </r>
  <r>
    <n v="1682309"/>
    <x v="428"/>
    <s v="Jasper Cacioppo"/>
    <s v="24 Addison Rd,Marrickville"/>
    <s v="Sydney"/>
    <s v="NSW"/>
    <x v="0"/>
    <x v="10"/>
    <s v="Medio"/>
    <s v="Fotocopiadora Cando PC940"/>
    <x v="0"/>
    <s v="Caja pequeña"/>
    <x v="0"/>
    <d v="2016-09-02T00:00:00"/>
    <n v="27899"/>
    <n v="44999"/>
    <n v="17100"/>
    <n v="28"/>
    <n v="1259972"/>
    <n v="0.01"/>
    <n v="12599.720000000001"/>
    <n v="1247372.28"/>
    <n v="4900"/>
    <n v="170538"/>
    <n v="24"/>
    <n v="8"/>
    <x v="3"/>
    <s v="SI"/>
    <x v="1"/>
    <s v="Venta Mala"/>
  </r>
  <r>
    <n v="1682309"/>
    <x v="531"/>
    <s v="Mike Kennedy"/>
    <s v="99 Lygon Street,East Brunswick"/>
    <s v="Melbourne"/>
    <s v="VIC"/>
    <x v="2"/>
    <x v="2"/>
    <s v="Alto"/>
    <s v="Teclado programable Adesso de 142 teclas"/>
    <x v="0"/>
    <s v="Paquete pequeño"/>
    <x v="0"/>
    <d v="2015-04-01T00:00:00"/>
    <n v="3202"/>
    <n v="15248"/>
    <n v="12046"/>
    <n v="37"/>
    <n v="564176"/>
    <n v="0.08"/>
    <n v="45134.080000000002"/>
    <n v="519041.92"/>
    <n v="400"/>
    <n v="752435"/>
    <n v="30"/>
    <n v="3"/>
    <x v="1"/>
    <s v="SI"/>
    <x v="0"/>
    <s v="Buena Venta"/>
  </r>
  <r>
    <n v="1682309"/>
    <x v="258"/>
    <s v="Michael Oakman"/>
    <s v="8 Rankins Lane ,Melbourne"/>
    <s v="Melbourne"/>
    <s v="VIC"/>
    <x v="3"/>
    <x v="2"/>
    <s v="Medio"/>
    <s v="Sobres de correo aéreo"/>
    <x v="0"/>
    <s v="Caja pequeña"/>
    <x v="0"/>
    <d v="2015-08-01T00:00:00"/>
    <n v="5204"/>
    <n v="8393"/>
    <n v="3189"/>
    <n v="48"/>
    <n v="402864"/>
    <n v="0.04"/>
    <n v="16114.56"/>
    <n v="386749.44"/>
    <n v="1999"/>
    <n v="13193"/>
    <n v="27"/>
    <n v="7"/>
    <x v="1"/>
    <s v="SI"/>
    <x v="0"/>
    <s v="Venta Mala"/>
  </r>
  <r>
    <n v="1682309"/>
    <x v="822"/>
    <s v="Matthew Grinstein"/>
    <s v="103 Pitt St,Sydney"/>
    <s v="Sydney"/>
    <s v="NSW"/>
    <x v="1"/>
    <x v="13"/>
    <s v="No especificado"/>
    <s v="Etiquetas Artisan 481"/>
    <x v="0"/>
    <s v="Bolsa de envoltura"/>
    <x v="0"/>
    <d v="2016-11-29T00:00:00"/>
    <n v="194"/>
    <n v="308"/>
    <n v="114"/>
    <n v="11"/>
    <n v="3388"/>
    <n v="0.01"/>
    <n v="33.880000000000003"/>
    <n v="3354.12"/>
    <n v="99"/>
    <n v="5532"/>
    <n v="28"/>
    <n v="11"/>
    <x v="3"/>
    <s v="NO"/>
    <x v="0"/>
    <s v="Venta Mala"/>
  </r>
  <r>
    <n v="1682309"/>
    <x v="401"/>
    <s v="Christina Vanderzanden"/>
    <s v="188 Pitt Street,Sydney"/>
    <s v="Sydney"/>
    <s v="NSW"/>
    <x v="3"/>
    <x v="0"/>
    <s v="No especificado"/>
    <s v="Carpeta Artisan Legal de 4 Anillas"/>
    <x v="1"/>
    <s v="Tambor Jumbo"/>
    <x v="2"/>
    <d v="2016-09-20T00:00:00"/>
    <n v="1364"/>
    <n v="2098"/>
    <n v="734"/>
    <n v="3"/>
    <n v="6294"/>
    <n v="0.06"/>
    <n v="377.64"/>
    <n v="5916.36"/>
    <n v="149"/>
    <n v="55832"/>
    <n v="13"/>
    <n v="9"/>
    <x v="3"/>
    <s v="NO"/>
    <x v="1"/>
    <s v="Venta Mala"/>
  </r>
  <r>
    <n v="1682674"/>
    <x v="782"/>
    <s v="Grant Carroll"/>
    <s v="10 O'Connell St,Sydney"/>
    <s v="Sydney"/>
    <s v="NSW"/>
    <x v="3"/>
    <x v="6"/>
    <s v="Bajo"/>
    <s v="Sobres de colores"/>
    <x v="0"/>
    <s v="Bolsa de envoltura"/>
    <x v="0"/>
    <d v="2016-11-30T00:00:00"/>
    <n v="225"/>
    <n v="369"/>
    <n v="144"/>
    <n v="47"/>
    <n v="17343"/>
    <n v="0.01"/>
    <n v="173.43"/>
    <n v="17169.57"/>
    <n v="250"/>
    <n v="27526"/>
    <n v="29"/>
    <n v="11"/>
    <x v="3"/>
    <s v="NO"/>
    <x v="1"/>
    <s v="Venta Mala"/>
  </r>
  <r>
    <n v="1682674"/>
    <x v="705"/>
    <s v="Roy Skaria"/>
    <s v="797 Botany Rd,Rosebery"/>
    <s v="Sydney"/>
    <s v="NSW"/>
    <x v="0"/>
    <x v="3"/>
    <s v="Bajo"/>
    <s v="Lápices de colores DrawIt, juego de 48 colores"/>
    <x v="0"/>
    <s v="Caja pequeña"/>
    <x v="0"/>
    <d v="2016-02-11T00:00:00"/>
    <n v="2156"/>
    <n v="3655"/>
    <n v="1499"/>
    <n v="5"/>
    <n v="18275"/>
    <n v="7.0000000000000007E-2"/>
    <n v="1279.2500000000002"/>
    <n v="16995.75"/>
    <n v="1389"/>
    <n v="33496"/>
    <n v="10"/>
    <n v="2"/>
    <x v="3"/>
    <s v="NO"/>
    <x v="1"/>
    <s v="Venta Mala"/>
  </r>
  <r>
    <n v="1682674"/>
    <x v="345"/>
    <s v="Nora Pelletier"/>
    <s v="5/250 Old Northern Road ,Castle Hill"/>
    <s v="Sydney"/>
    <s v="NSW"/>
    <x v="1"/>
    <x v="5"/>
    <s v="Medio"/>
    <s v="Etiquetas Artisan 478"/>
    <x v="0"/>
    <s v="Paquete pequeño"/>
    <x v="0"/>
    <d v="2015-08-04T00:00:00"/>
    <n v="314"/>
    <n v="491"/>
    <n v="177"/>
    <n v="8"/>
    <n v="3928"/>
    <n v="0.03"/>
    <n v="117.83999999999999"/>
    <n v="3810.16"/>
    <n v="50"/>
    <n v="1728"/>
    <n v="2"/>
    <n v="8"/>
    <x v="1"/>
    <s v="NO"/>
    <x v="1"/>
    <s v="Venta Mala"/>
  </r>
  <r>
    <n v="1682674"/>
    <x v="811"/>
    <s v="Steve Nguyen"/>
    <s v="61 York St,Sydney"/>
    <s v="Sydney"/>
    <s v="NSW"/>
    <x v="1"/>
    <x v="9"/>
    <s v="Crítico"/>
    <s v="Calculadora científica HFX 6S"/>
    <x v="0"/>
    <s v="Caja pequeña"/>
    <x v="1"/>
    <d v="2016-12-02T00:00:00"/>
    <n v="792"/>
    <n v="1299"/>
    <n v="507"/>
    <n v="30"/>
    <n v="38970"/>
    <n v="0.08"/>
    <n v="3117.6"/>
    <n v="35852.400000000001"/>
    <n v="944"/>
    <n v="382365"/>
    <n v="1"/>
    <n v="12"/>
    <x v="3"/>
    <s v="NO"/>
    <x v="0"/>
    <s v="Buena Venta"/>
  </r>
  <r>
    <n v="1682674"/>
    <x v="582"/>
    <s v="Emily Grady"/>
    <s v="359 Crown Street,Surry Hills"/>
    <s v="Sydney"/>
    <s v="NSW"/>
    <x v="3"/>
    <x v="3"/>
    <s v="No especificado"/>
    <s v="Lápices de colores DrawIt, juego de 48 colores"/>
    <x v="1"/>
    <s v="Caja pequeña"/>
    <x v="0"/>
    <d v="2016-05-30T00:00:00"/>
    <n v="2156"/>
    <n v="3655"/>
    <n v="1499"/>
    <n v="46"/>
    <n v="168130"/>
    <n v="0.04"/>
    <n v="6725.2"/>
    <n v="161404.79999999999"/>
    <n v="1389"/>
    <n v="55525"/>
    <n v="30"/>
    <n v="5"/>
    <x v="3"/>
    <s v="SI"/>
    <x v="1"/>
    <s v="Venta Mala"/>
  </r>
  <r>
    <n v="1683039"/>
    <x v="324"/>
    <s v="Eric Barreto"/>
    <s v="359 Crown Street,Surry Hills"/>
    <s v="Sydney"/>
    <s v="NSW"/>
    <x v="3"/>
    <x v="3"/>
    <s v="Medio"/>
    <s v="Teclado TechSavi Internet Navigator"/>
    <x v="0"/>
    <s v="Bolsa de envoltura"/>
    <x v="0"/>
    <d v="2016-05-21T00:00:00"/>
    <n v="651"/>
    <n v="3098"/>
    <n v="2447"/>
    <n v="25"/>
    <n v="77450"/>
    <n v="0.01"/>
    <n v="774.5"/>
    <n v="76675.5"/>
    <n v="650"/>
    <n v="138038"/>
    <n v="21"/>
    <n v="5"/>
    <x v="3"/>
    <s v="NO"/>
    <x v="1"/>
    <s v="Venta Mala"/>
  </r>
  <r>
    <n v="1683405"/>
    <x v="732"/>
    <s v="Christopher Martinez"/>
    <s v="188 Pitt Street,Sydney"/>
    <s v="Sydney"/>
    <s v="NSW"/>
    <x v="0"/>
    <x v="0"/>
    <s v="Medio"/>
    <s v="Papel Pergamino Alto, Colores Surtidos"/>
    <x v="0"/>
    <s v="Caja pequeña"/>
    <x v="0"/>
    <d v="2016-09-26T00:00:00"/>
    <n v="459"/>
    <n v="728"/>
    <n v="269"/>
    <n v="13"/>
    <n v="9464"/>
    <n v="0.04"/>
    <n v="378.56"/>
    <n v="9085.44"/>
    <n v="1115"/>
    <n v="61532"/>
    <n v="25"/>
    <n v="9"/>
    <x v="3"/>
    <s v="NO"/>
    <x v="1"/>
    <s v="Venta Mala"/>
  </r>
  <r>
    <n v="1683405"/>
    <x v="428"/>
    <s v="Jasper Cacioppo"/>
    <s v="24 Addison Rd,Marrickville"/>
    <s v="Sydney"/>
    <s v="NSW"/>
    <x v="1"/>
    <x v="10"/>
    <s v="Crítico"/>
    <s v="Fotocopiadora HFX LaserJet 3310"/>
    <x v="1"/>
    <s v="Caja pequeña"/>
    <x v="0"/>
    <d v="2016-09-02T00:00:00"/>
    <n v="37799"/>
    <n v="59999"/>
    <n v="22200"/>
    <n v="36"/>
    <n v="2159964"/>
    <n v="0.09"/>
    <n v="194396.75999999998"/>
    <n v="1965567.24"/>
    <n v="2449"/>
    <n v="472185"/>
    <n v="24"/>
    <n v="8"/>
    <x v="3"/>
    <s v="SI"/>
    <x v="1"/>
    <s v="Venta Mala"/>
  </r>
  <r>
    <n v="1684135"/>
    <x v="418"/>
    <s v="Jennifer Jackson"/>
    <s v="Crown Complex,Southbank"/>
    <s v="Melbourne"/>
    <s v="VIC"/>
    <x v="2"/>
    <x v="2"/>
    <s v="Crítico"/>
    <s v="Teclado Beekin de 105 teclas negro"/>
    <x v="0"/>
    <s v="Caja pequeña"/>
    <x v="0"/>
    <d v="2016-12-05T00:00:00"/>
    <n v="639"/>
    <n v="1998"/>
    <n v="1359"/>
    <n v="46"/>
    <n v="91908"/>
    <n v="0.04"/>
    <n v="3676.32"/>
    <n v="88231.679999999993"/>
    <n v="400"/>
    <n v="54865"/>
    <n v="4"/>
    <n v="12"/>
    <x v="3"/>
    <s v="NO"/>
    <x v="1"/>
    <s v="Venta Mala"/>
  </r>
  <r>
    <n v="1684135"/>
    <x v="418"/>
    <s v="Jennifer Jackson"/>
    <s v="Crown Complex,Southbank"/>
    <s v="Melbourne"/>
    <s v="VIC"/>
    <x v="1"/>
    <x v="2"/>
    <s v="Crítico"/>
    <s v="Teclado Beekin de 105 teclas negro"/>
    <x v="0"/>
    <s v="Paquete pequeño"/>
    <x v="1"/>
    <d v="2016-12-05T00:00:00"/>
    <n v="639"/>
    <n v="1998"/>
    <n v="1359"/>
    <n v="35"/>
    <n v="69930"/>
    <n v="0.02"/>
    <n v="1398.6000000000001"/>
    <n v="68531.399999999994"/>
    <n v="400"/>
    <n v="54865"/>
    <n v="4"/>
    <n v="12"/>
    <x v="3"/>
    <s v="NO"/>
    <x v="1"/>
    <s v="Venta Mala"/>
  </r>
  <r>
    <n v="1684135"/>
    <x v="275"/>
    <s v="Lyna Chang"/>
    <s v="53-55 Liverpool St,Sydney"/>
    <s v="Sydney"/>
    <s v="NSW"/>
    <x v="1"/>
    <x v="0"/>
    <s v="Alto"/>
    <s v="Palitos de tiza sin polvo Pizazz"/>
    <x v="0"/>
    <s v="Caja pequeña"/>
    <x v="0"/>
    <d v="2016-06-22T00:00:00"/>
    <n v="109"/>
    <n v="168"/>
    <n v="59"/>
    <n v="19"/>
    <n v="3192"/>
    <n v="0.09"/>
    <n v="287.27999999999997"/>
    <n v="2904.7200000000003"/>
    <n v="100"/>
    <n v="7643"/>
    <n v="20"/>
    <n v="6"/>
    <x v="3"/>
    <s v="NO"/>
    <x v="1"/>
    <s v="Venta Mala"/>
  </r>
  <r>
    <n v="1684135"/>
    <x v="673"/>
    <s v="Rick Hansen"/>
    <s v="Macquarie Centre Cnr Herring Road &amp; Waterloo Road,Macquarie Park"/>
    <s v="Sydney"/>
    <s v="NSW"/>
    <x v="1"/>
    <x v="5"/>
    <s v="No especificado"/>
    <s v="Etiquetas de encuadernación artesanal"/>
    <x v="0"/>
    <s v="Bolsa de envoltura"/>
    <x v="0"/>
    <d v="2016-03-08T00:00:00"/>
    <n v="245"/>
    <n v="389"/>
    <n v="144"/>
    <n v="28"/>
    <n v="10892"/>
    <n v="0"/>
    <n v="0"/>
    <n v="10892"/>
    <n v="701"/>
    <n v="19048"/>
    <n v="7"/>
    <n v="3"/>
    <x v="3"/>
    <s v="NO"/>
    <x v="0"/>
    <s v="Venta Mala"/>
  </r>
  <r>
    <n v="1684500"/>
    <x v="428"/>
    <s v="Lindsay Shagiari"/>
    <s v="5/250 Old Northern Road,Castle Hill"/>
    <s v="Sydney"/>
    <s v="NSW"/>
    <x v="3"/>
    <x v="5"/>
    <s v="Bajo"/>
    <s v="Artisan Hi-Liter EverBold Pen Style Resaltador fluorescente, tinta amarilla"/>
    <x v="0"/>
    <s v="Caja pequeña"/>
    <x v="0"/>
    <d v="2016-08-24T00:00:00"/>
    <n v="105"/>
    <n v="195"/>
    <n v="90"/>
    <n v="13"/>
    <n v="2535"/>
    <n v="0.09"/>
    <n v="228.15"/>
    <n v="2306.85"/>
    <n v="163"/>
    <n v="11663"/>
    <n v="24"/>
    <n v="8"/>
    <x v="3"/>
    <s v="NO"/>
    <x v="1"/>
    <s v="Venta Mala"/>
  </r>
  <r>
    <n v="1684500"/>
    <x v="507"/>
    <s v="Vivek Gonzalez"/>
    <s v="53 Riley Street,Woolloomooloo"/>
    <s v="Sydney"/>
    <s v="NSW"/>
    <x v="1"/>
    <x v="0"/>
    <s v="Alto"/>
    <s v="Tijeras rectas Apex"/>
    <x v="0"/>
    <s v="Bolsa de envoltura"/>
    <x v="0"/>
    <d v="2016-09-28T00:00:00"/>
    <n v="519"/>
    <n v="1298"/>
    <n v="779"/>
    <n v="33"/>
    <n v="42834"/>
    <n v="0.05"/>
    <n v="2141.7000000000003"/>
    <n v="40692.300000000003"/>
    <n v="314"/>
    <n v="39853"/>
    <n v="26"/>
    <n v="9"/>
    <x v="3"/>
    <s v="NO"/>
    <x v="1"/>
    <s v="Venta Mala"/>
  </r>
  <r>
    <n v="1684500"/>
    <x v="482"/>
    <s v="Patrick Jones"/>
    <s v="221 Barkly St,St Kilda"/>
    <s v="Melbourne"/>
    <s v="VIC"/>
    <x v="1"/>
    <x v="8"/>
    <s v="No especificado"/>
    <s v="Recortadoras de acero inoxidable de la serie ejecutiva de Apex Office"/>
    <x v="0"/>
    <s v="Bolsa de envoltura"/>
    <x v="0"/>
    <d v="2014-10-03T00:00:00"/>
    <n v="351"/>
    <n v="857"/>
    <n v="506"/>
    <n v="30"/>
    <n v="25710"/>
    <n v="0.03"/>
    <n v="771.3"/>
    <n v="24938.7"/>
    <n v="614"/>
    <n v="26633"/>
    <n v="1"/>
    <n v="10"/>
    <x v="0"/>
    <s v="NO"/>
    <x v="0"/>
    <s v="Venta Mala"/>
  </r>
  <r>
    <n v="1684500"/>
    <x v="720"/>
    <s v="Christopher Martinez"/>
    <s v="188 Pitt Street,Sydney"/>
    <s v="Sydney"/>
    <s v="NSW"/>
    <x v="1"/>
    <x v="0"/>
    <s v="Bajo"/>
    <s v="Tijeras Apex Box Cutter"/>
    <x v="0"/>
    <s v="Bolsa de envoltura"/>
    <x v="0"/>
    <d v="2016-12-19T00:00:00"/>
    <n v="419"/>
    <n v="1023"/>
    <n v="604"/>
    <n v="38"/>
    <n v="38874"/>
    <n v="0.02"/>
    <n v="777.48"/>
    <n v="38096.519999999997"/>
    <n v="468"/>
    <n v="18935"/>
    <n v="18"/>
    <n v="12"/>
    <x v="3"/>
    <s v="NO"/>
    <x v="0"/>
    <s v="Venta Mala"/>
  </r>
  <r>
    <n v="1684500"/>
    <x v="372"/>
    <s v="Denny Joy"/>
    <s v="99 Lygon Street,East Brunswick"/>
    <s v="Melbourne"/>
    <s v="VIC"/>
    <x v="1"/>
    <x v="2"/>
    <s v="Alto"/>
    <s v="Etiquetas Artisan 479"/>
    <x v="0"/>
    <s v="Bolsa de envoltura"/>
    <x v="0"/>
    <d v="2016-04-15T00:00:00"/>
    <n v="159"/>
    <n v="261"/>
    <n v="102"/>
    <n v="6"/>
    <n v="1566"/>
    <n v="0.01"/>
    <n v="15.66"/>
    <n v="1550.34"/>
    <n v="50"/>
    <n v="6041"/>
    <n v="13"/>
    <n v="4"/>
    <x v="3"/>
    <s v="NO"/>
    <x v="1"/>
    <s v="Venta Mala"/>
  </r>
  <r>
    <n v="1684500"/>
    <x v="850"/>
    <s v="Frank Atkinson"/>
    <s v="188 Pitt Street,Sydney"/>
    <s v="Sydney"/>
    <s v="NSW"/>
    <x v="1"/>
    <x v="0"/>
    <s v="Medio"/>
    <s v="Afilador de barriles"/>
    <x v="2"/>
    <s v="Caja grande"/>
    <x v="0"/>
    <d v="2016-12-07T00:00:00"/>
    <n v="146"/>
    <n v="357"/>
    <n v="211"/>
    <n v="20"/>
    <n v="7140"/>
    <n v="0.05"/>
    <n v="357"/>
    <n v="6783"/>
    <n v="417"/>
    <n v="3951"/>
    <n v="5"/>
    <n v="12"/>
    <x v="3"/>
    <s v="NO"/>
    <x v="0"/>
    <s v="Venta Mala"/>
  </r>
  <r>
    <n v="1685231"/>
    <x v="304"/>
    <s v="Erin Ashbrook"/>
    <s v="73 York St,Sydney"/>
    <s v="Sydney"/>
    <s v="NSW"/>
    <x v="0"/>
    <x v="0"/>
    <s v="Crítico"/>
    <s v="Carpetas de 3 anillos de uso general de Smiths"/>
    <x v="0"/>
    <s v="Bolsa de envoltura"/>
    <x v="0"/>
    <d v="2016-11-30T00:00:00"/>
    <n v="118"/>
    <n v="188"/>
    <n v="70"/>
    <n v="24"/>
    <n v="4512"/>
    <n v="7.0000000000000007E-2"/>
    <n v="315.84000000000003"/>
    <n v="4196.16"/>
    <n v="149"/>
    <n v="1310"/>
    <n v="26"/>
    <n v="11"/>
    <x v="3"/>
    <s v="NO"/>
    <x v="0"/>
    <s v="Venta Mala"/>
  </r>
  <r>
    <n v="1685231"/>
    <x v="78"/>
    <s v="Corinna Mitchell"/>
    <s v="27 Greenfield Parade,Bankstown"/>
    <s v="Sydney"/>
    <s v="NSW"/>
    <x v="0"/>
    <x v="5"/>
    <s v="Alto"/>
    <s v="Fotocopiadora Cando PC940"/>
    <x v="1"/>
    <s v="Paquete pequeño"/>
    <x v="0"/>
    <d v="2013-07-31T00:00:00"/>
    <n v="27899"/>
    <n v="44999"/>
    <n v="17100"/>
    <n v="29"/>
    <n v="1304971"/>
    <n v="0.03"/>
    <n v="39149.129999999997"/>
    <n v="1265821.8700000001"/>
    <n v="4900"/>
    <n v="227645"/>
    <n v="30"/>
    <n v="7"/>
    <x v="2"/>
    <s v="SI"/>
    <x v="0"/>
    <s v="Buena Venta"/>
  </r>
  <r>
    <n v="1685231"/>
    <x v="372"/>
    <s v="Denny Joy"/>
    <s v="99 Lygon Street,East Brunswick"/>
    <s v="Melbourne"/>
    <s v="VIC"/>
    <x v="3"/>
    <x v="2"/>
    <s v="Crítico"/>
    <s v="Teclado programable Adesso de 142 teclas"/>
    <x v="0"/>
    <s v="Paquete pequeño"/>
    <x v="0"/>
    <d v="2016-04-15T00:00:00"/>
    <n v="3202"/>
    <n v="15248"/>
    <n v="12046"/>
    <n v="50"/>
    <n v="762400"/>
    <n v="0.08"/>
    <n v="60992"/>
    <n v="701408"/>
    <n v="400"/>
    <n v="694794"/>
    <n v="13"/>
    <n v="4"/>
    <x v="3"/>
    <s v="SI"/>
    <x v="1"/>
    <s v="Venta Mala"/>
  </r>
  <r>
    <n v="1685231"/>
    <x v="206"/>
    <s v="George Ashbrook"/>
    <s v="506 Swan Street,Richmond"/>
    <s v="Melbourne"/>
    <s v="VIC"/>
    <x v="2"/>
    <x v="2"/>
    <s v="Medio"/>
    <s v="Teclado programable Adesso de 142 teclas"/>
    <x v="1"/>
    <s v="Caja pequeña"/>
    <x v="0"/>
    <d v="2014-10-22T00:00:00"/>
    <n v="3202"/>
    <n v="15248"/>
    <n v="12046"/>
    <n v="32"/>
    <n v="487936"/>
    <n v="0.01"/>
    <n v="4879.3599999999997"/>
    <n v="483056.64000000001"/>
    <n v="400"/>
    <n v="694394"/>
    <n v="20"/>
    <n v="10"/>
    <x v="0"/>
    <s v="SI"/>
    <x v="0"/>
    <s v="Buena Venta"/>
  </r>
  <r>
    <n v="1685596"/>
    <x v="105"/>
    <s v="Tracy Poddar"/>
    <s v="834 Bourke St,Waterloo"/>
    <s v="Sydney"/>
    <s v="NSW"/>
    <x v="2"/>
    <x v="13"/>
    <s v="No especificado"/>
    <s v="Papel Pergamino Alto, Colores Surtidos"/>
    <x v="0"/>
    <s v="Caja pequeña"/>
    <x v="0"/>
    <d v="2015-03-06T00:00:00"/>
    <n v="459"/>
    <n v="728"/>
    <n v="269"/>
    <n v="14"/>
    <n v="10192"/>
    <n v="0.09"/>
    <n v="917.28"/>
    <n v="9274.7199999999993"/>
    <n v="1115"/>
    <n v="13040"/>
    <n v="4"/>
    <n v="3"/>
    <x v="1"/>
    <s v="NO"/>
    <x v="0"/>
    <s v="Venta Mala"/>
  </r>
  <r>
    <n v="1685596"/>
    <x v="562"/>
    <s v="Brooke Gillingham"/>
    <s v="21 Wentworth St,Parramatta"/>
    <s v="Sydney"/>
    <s v="NSW"/>
    <x v="1"/>
    <x v="6"/>
    <s v="Crítico"/>
    <s v="Libro de mensajes encuadernado con cable, 4 por página"/>
    <x v="2"/>
    <s v="Caja grande"/>
    <x v="0"/>
    <d v="2016-09-13T00:00:00"/>
    <n v="348"/>
    <n v="543"/>
    <n v="195"/>
    <n v="44"/>
    <n v="23892"/>
    <n v="0.08"/>
    <n v="1911.3600000000001"/>
    <n v="21980.639999999999"/>
    <n v="95"/>
    <n v="7873"/>
    <n v="11"/>
    <n v="9"/>
    <x v="3"/>
    <s v="NO"/>
    <x v="0"/>
    <s v="Venta Mala"/>
  </r>
  <r>
    <n v="1685627"/>
    <x v="138"/>
    <s v="Carlos Meador"/>
    <s v="152 Bunnerong Road,Eastgardens"/>
    <s v="Sydney"/>
    <s v="NSW"/>
    <x v="0"/>
    <x v="0"/>
    <s v="Alto"/>
    <s v="Chinchetas OIC"/>
    <x v="0"/>
    <s v="Caja pequeña"/>
    <x v="0"/>
    <d v="2016-12-12T00:00:00"/>
    <n v="71"/>
    <n v="114"/>
    <n v="43"/>
    <n v="13"/>
    <n v="1482"/>
    <n v="0.05"/>
    <n v="74.100000000000009"/>
    <n v="1407.9"/>
    <n v="70"/>
    <n v="2975"/>
    <n v="8"/>
    <n v="12"/>
    <x v="3"/>
    <s v="NO"/>
    <x v="0"/>
    <s v="Venta Mala"/>
  </r>
  <r>
    <n v="1685627"/>
    <x v="138"/>
    <s v="Erica Hernandez"/>
    <s v="12 Princess Hwy,Sylvania"/>
    <s v="Sydney"/>
    <s v="NSW"/>
    <x v="1"/>
    <x v="5"/>
    <s v="Bajo"/>
    <s v="Chinchetas OIC"/>
    <x v="0"/>
    <s v="Caja pequeña"/>
    <x v="0"/>
    <d v="2016-12-12T00:00:00"/>
    <n v="71"/>
    <n v="114"/>
    <n v="43"/>
    <n v="17"/>
    <n v="1938"/>
    <n v="0.09"/>
    <n v="174.42"/>
    <n v="1763.58"/>
    <n v="70"/>
    <n v="2975"/>
    <n v="8"/>
    <n v="12"/>
    <x v="3"/>
    <s v="NO"/>
    <x v="0"/>
    <s v="Venta Mala"/>
  </r>
  <r>
    <n v="1685961"/>
    <x v="751"/>
    <s v="Cassandra Brandow"/>
    <s v="106 Ebley Street,Bondi Junction"/>
    <s v="Sydney"/>
    <s v="NSW"/>
    <x v="1"/>
    <x v="9"/>
    <s v="Medio"/>
    <s v="Carpetas Angle-D con anillos de bloqueo, portaetiquetas"/>
    <x v="0"/>
    <s v="Bolsa de envoltura"/>
    <x v="0"/>
    <d v="2016-12-03T00:00:00"/>
    <n v="453"/>
    <n v="730"/>
    <n v="277"/>
    <n v="21"/>
    <n v="15330"/>
    <n v="0.06"/>
    <n v="919.8"/>
    <n v="14410.2"/>
    <n v="772"/>
    <n v="54865"/>
    <n v="3"/>
    <n v="12"/>
    <x v="3"/>
    <s v="NO"/>
    <x v="1"/>
    <s v="Venta Mala"/>
  </r>
  <r>
    <n v="1685961"/>
    <x v="590"/>
    <s v="Vivek Grady"/>
    <s v="99 Lygon Street,East Brunswick"/>
    <s v="Melbourne"/>
    <s v="VIC"/>
    <x v="0"/>
    <x v="2"/>
    <s v="Alto"/>
    <s v="Carro de archivos personal multiuso y juego de ruedas, tres compartimentos apilables"/>
    <x v="0"/>
    <s v="Caja pequeña"/>
    <x v="0"/>
    <d v="2015-12-12T00:00:00"/>
    <n v="1495"/>
    <n v="3476"/>
    <n v="1981"/>
    <n v="42"/>
    <n v="145992"/>
    <n v="0.01"/>
    <n v="1459.92"/>
    <n v="144532.07999999999"/>
    <n v="822"/>
    <n v="184877"/>
    <n v="10"/>
    <n v="12"/>
    <x v="1"/>
    <s v="SI"/>
    <x v="1"/>
    <s v="Venta Mala"/>
  </r>
  <r>
    <n v="1685961"/>
    <x v="402"/>
    <s v="Ben Peterman"/>
    <s v="359 Crown Street,Surry Hills"/>
    <s v="Sydney"/>
    <s v="NSW"/>
    <x v="2"/>
    <x v="3"/>
    <s v="No especificado"/>
    <s v="Etiquetas de encuadernación artesanal"/>
    <x v="0"/>
    <s v="Caja pequeña"/>
    <x v="0"/>
    <d v="2013-12-15T00:00:00"/>
    <n v="245"/>
    <n v="389"/>
    <n v="144"/>
    <n v="26"/>
    <n v="10114"/>
    <n v="0.01"/>
    <n v="101.14"/>
    <n v="10012.86"/>
    <n v="701"/>
    <n v="2275"/>
    <n v="13"/>
    <n v="12"/>
    <x v="2"/>
    <s v="NO"/>
    <x v="0"/>
    <s v="Venta Mala"/>
  </r>
  <r>
    <n v="1686327"/>
    <x v="606"/>
    <s v="Nora Price"/>
    <s v="7 Khartoum Rd,Macquarie Park"/>
    <s v="Sydney"/>
    <s v="NSW"/>
    <x v="0"/>
    <x v="11"/>
    <s v="Medio"/>
    <s v="Etiquetas Artisan 478"/>
    <x v="0"/>
    <s v="Caja pequeña"/>
    <x v="1"/>
    <d v="2015-11-13T00:00:00"/>
    <n v="229"/>
    <n v="369"/>
    <n v="140"/>
    <n v="23"/>
    <n v="8487"/>
    <n v="0.06"/>
    <n v="509.21999999999997"/>
    <n v="7977.78"/>
    <n v="50"/>
    <n v="10321"/>
    <n v="11"/>
    <n v="11"/>
    <x v="1"/>
    <s v="NO"/>
    <x v="0"/>
    <s v="Venta Mala"/>
  </r>
  <r>
    <n v="1687057"/>
    <x v="805"/>
    <s v="Marc Crier"/>
    <s v="Westfield Sydney,Sydney"/>
    <s v="Sydney"/>
    <s v="NSW"/>
    <x v="3"/>
    <x v="1"/>
    <s v="Crítico"/>
    <s v="Cubos de Memo Alto"/>
    <x v="1"/>
    <s v="Caja pequeña"/>
    <x v="0"/>
    <d v="2016-10-22T00:00:00"/>
    <n v="332"/>
    <n v="518"/>
    <n v="186"/>
    <n v="12"/>
    <n v="6216"/>
    <n v="0.01"/>
    <n v="62.160000000000004"/>
    <n v="6153.84"/>
    <n v="204"/>
    <n v="11645"/>
    <n v="21"/>
    <n v="10"/>
    <x v="3"/>
    <s v="NO"/>
    <x v="1"/>
    <s v="Venta Mala"/>
  </r>
  <r>
    <n v="1687057"/>
    <x v="792"/>
    <s v="Trady Freych"/>
    <s v="99 Lygon Street,East Brunswick"/>
    <s v="Melbourne"/>
    <s v="VIC"/>
    <x v="0"/>
    <x v="2"/>
    <s v="Bajo"/>
    <s v="Resaltadores de acento principales constantes"/>
    <x v="0"/>
    <s v="Bolsa de envoltura"/>
    <x v="0"/>
    <d v="2016-02-12T00:00:00"/>
    <n v="375"/>
    <n v="708"/>
    <n v="333"/>
    <n v="8"/>
    <n v="5664"/>
    <n v="0.06"/>
    <n v="339.84"/>
    <n v="5324.16"/>
    <n v="235"/>
    <n v="33096"/>
    <n v="11"/>
    <n v="2"/>
    <x v="3"/>
    <s v="NO"/>
    <x v="1"/>
    <s v="Venta Mala"/>
  </r>
  <r>
    <n v="1687057"/>
    <x v="8"/>
    <s v="John Lee"/>
    <s v="180 High Street,Windsor"/>
    <s v="Melbourne"/>
    <s v="VIC"/>
    <x v="3"/>
    <x v="2"/>
    <s v="Alto"/>
    <s v="Sobres estándar de Smiths"/>
    <x v="0"/>
    <s v="Caja pequeña"/>
    <x v="0"/>
    <d v="2014-06-10T00:00:00"/>
    <n v="352"/>
    <n v="568"/>
    <n v="216"/>
    <n v="10"/>
    <n v="5680"/>
    <n v="0.01"/>
    <n v="56.800000000000004"/>
    <n v="5623.2"/>
    <n v="139"/>
    <n v="13895"/>
    <n v="8"/>
    <n v="6"/>
    <x v="0"/>
    <s v="NO"/>
    <x v="0"/>
    <s v="Venta Mala"/>
  </r>
  <r>
    <n v="1687057"/>
    <x v="99"/>
    <s v="Lauren Leatherbury"/>
    <s v="Westfield 1 Anderson St,Chatswood"/>
    <s v="Sydney"/>
    <s v="NSW"/>
    <x v="2"/>
    <x v="5"/>
    <s v="Alto"/>
    <s v="Carpetas colgantes artesanales"/>
    <x v="0"/>
    <s v="Bolsa de envoltura"/>
    <x v="0"/>
    <d v="2015-06-29T00:00:00"/>
    <n v="365"/>
    <n v="598"/>
    <n v="233"/>
    <n v="43"/>
    <n v="25714"/>
    <n v="0.06"/>
    <n v="1542.84"/>
    <n v="24171.16"/>
    <n v="149"/>
    <n v="21471"/>
    <n v="27"/>
    <n v="6"/>
    <x v="1"/>
    <s v="NO"/>
    <x v="0"/>
    <s v="Venta Mala"/>
  </r>
  <r>
    <n v="1687422"/>
    <x v="582"/>
    <s v="Emily Grady"/>
    <s v="359 Crown Street,Surry Hills"/>
    <s v="Sydney"/>
    <s v="NSW"/>
    <x v="0"/>
    <x v="3"/>
    <s v="Medio"/>
    <s v="Juego de lápices de color PastelOcean"/>
    <x v="0"/>
    <s v="Caja pequeña"/>
    <x v="0"/>
    <d v="2016-05-30T00:00:00"/>
    <n v="1111"/>
    <n v="1984"/>
    <n v="873"/>
    <n v="23"/>
    <n v="45632"/>
    <n v="0.06"/>
    <n v="2737.92"/>
    <n v="42894.080000000002"/>
    <n v="410"/>
    <n v="67753"/>
    <n v="30"/>
    <n v="5"/>
    <x v="3"/>
    <s v="NO"/>
    <x v="1"/>
    <s v="Venta Mala"/>
  </r>
  <r>
    <n v="1687788"/>
    <x v="793"/>
    <s v="George Ashbrook"/>
    <s v="506 Swan Street,Richmond"/>
    <s v="Melbourne"/>
    <s v="VIC"/>
    <x v="3"/>
    <x v="2"/>
    <s v="Bajo"/>
    <s v="Tijeras Apex Box Cutter"/>
    <x v="0"/>
    <s v="Caja pequeña"/>
    <x v="1"/>
    <d v="2016-05-16T00:00:00"/>
    <n v="419"/>
    <n v="1023"/>
    <n v="604"/>
    <n v="1"/>
    <n v="1023"/>
    <n v="0.03"/>
    <n v="30.689999999999998"/>
    <n v="992.31"/>
    <n v="468"/>
    <n v="16307"/>
    <n v="14"/>
    <n v="5"/>
    <x v="3"/>
    <s v="NO"/>
    <x v="0"/>
    <s v="Venta Mala"/>
  </r>
  <r>
    <n v="1687788"/>
    <x v="788"/>
    <s v="Guy Armstrong"/>
    <s v="6 Mary St,Newtown"/>
    <s v="Sydney"/>
    <s v="NSW"/>
    <x v="3"/>
    <x v="7"/>
    <s v="Crítico"/>
    <s v="12 lápices cortos de colores"/>
    <x v="0"/>
    <s v="Bolsa de envoltura"/>
    <x v="0"/>
    <d v="2016-12-10T00:00:00"/>
    <n v="109"/>
    <n v="260"/>
    <n v="151"/>
    <n v="10"/>
    <n v="2600"/>
    <n v="0.01"/>
    <n v="26"/>
    <n v="2574"/>
    <n v="240"/>
    <n v="2278"/>
    <n v="9"/>
    <n v="12"/>
    <x v="3"/>
    <s v="NO"/>
    <x v="0"/>
    <s v="Venta Mala"/>
  </r>
  <r>
    <n v="1688153"/>
    <x v="340"/>
    <s v="Cyra Reiten"/>
    <s v="Westfield 1 Anderson St,Chatswood"/>
    <s v="Sydney"/>
    <s v="NSW"/>
    <x v="3"/>
    <x v="5"/>
    <s v="Medio"/>
    <s v="Etiquetas Artisan 481"/>
    <x v="0"/>
    <s v="Paquete pequeño"/>
    <x v="0"/>
    <d v="2016-01-17T00:00:00"/>
    <n v="194"/>
    <n v="308"/>
    <n v="114"/>
    <n v="22"/>
    <n v="6776"/>
    <n v="0.02"/>
    <n v="135.52000000000001"/>
    <n v="6640.48"/>
    <n v="99"/>
    <n v="11769"/>
    <n v="17"/>
    <n v="1"/>
    <x v="3"/>
    <s v="NO"/>
    <x v="1"/>
    <s v="Venta Mala"/>
  </r>
  <r>
    <n v="1688518"/>
    <x v="590"/>
    <s v="Ken Lonsdale"/>
    <s v="99 Lygon Street,East Brunswick"/>
    <s v="Melbourne"/>
    <s v="VIC"/>
    <x v="1"/>
    <x v="2"/>
    <s v="Bajo"/>
    <s v="Bandas elásticas embolsadas"/>
    <x v="0"/>
    <s v="Caja pequeña"/>
    <x v="0"/>
    <d v="2016-12-14T00:00:00"/>
    <n v="24"/>
    <n v="126"/>
    <n v="102"/>
    <n v="42"/>
    <n v="5292"/>
    <n v="0.09"/>
    <n v="476.28"/>
    <n v="4815.72"/>
    <n v="70"/>
    <n v="4592"/>
    <n v="10"/>
    <n v="12"/>
    <x v="1"/>
    <s v="NO"/>
    <x v="0"/>
    <s v="Venta Mala"/>
  </r>
  <r>
    <n v="1688518"/>
    <x v="690"/>
    <s v="Dave Hallsten"/>
    <s v="1 John St,Waterloo"/>
    <s v="Sydney"/>
    <s v="NSW"/>
    <x v="1"/>
    <x v="13"/>
    <s v="Bajo"/>
    <s v="Rotafolio Artesanal Carpeta de Caballete, Negro"/>
    <x v="1"/>
    <s v="Caja pequeña"/>
    <x v="0"/>
    <d v="2016-01-14T00:00:00"/>
    <n v="1388"/>
    <n v="2238"/>
    <n v="850"/>
    <n v="8"/>
    <n v="17904"/>
    <n v="0.01"/>
    <n v="179.04"/>
    <n v="17724.96"/>
    <n v="1510"/>
    <n v="77946"/>
    <n v="12"/>
    <n v="1"/>
    <x v="3"/>
    <s v="NO"/>
    <x v="0"/>
    <s v="Buena Venta"/>
  </r>
  <r>
    <n v="1688518"/>
    <x v="694"/>
    <s v="Cindy Chapman"/>
    <s v="53-55 Liverpool St,Sydney"/>
    <s v="Sydney"/>
    <s v="NSW"/>
    <x v="1"/>
    <x v="0"/>
    <s v="No especificado"/>
    <s v="Bandas elásticas embolsadas"/>
    <x v="0"/>
    <s v="Bolsa de envoltura"/>
    <x v="1"/>
    <d v="2016-12-12T00:00:00"/>
    <n v="24"/>
    <n v="126"/>
    <n v="102"/>
    <n v="41"/>
    <n v="5166"/>
    <n v="0.02"/>
    <n v="103.32000000000001"/>
    <n v="5062.68"/>
    <n v="70"/>
    <n v="4592"/>
    <n v="10"/>
    <n v="12"/>
    <x v="3"/>
    <s v="NO"/>
    <x v="0"/>
    <s v="Venta Mala"/>
  </r>
  <r>
    <n v="1688883"/>
    <x v="694"/>
    <s v="Mariart Ferne"/>
    <s v="188 Pitt Street,Sydney"/>
    <s v="Sydney"/>
    <s v="NSW"/>
    <x v="2"/>
    <x v="0"/>
    <s v="Alto"/>
    <s v="12 lápices cortos de colores"/>
    <x v="0"/>
    <s v="Caja pequeña"/>
    <x v="0"/>
    <d v="2016-12-12T00:00:00"/>
    <n v="109"/>
    <n v="260"/>
    <n v="151"/>
    <n v="43"/>
    <n v="11180"/>
    <n v="7.0000000000000007E-2"/>
    <n v="782.6"/>
    <n v="10397.4"/>
    <n v="240"/>
    <n v="4592"/>
    <n v="10"/>
    <n v="12"/>
    <x v="3"/>
    <s v="NO"/>
    <x v="0"/>
    <s v="Venta Mala"/>
  </r>
  <r>
    <n v="1688883"/>
    <x v="690"/>
    <s v="Dave Hallsten"/>
    <s v="1 John St,Waterloo"/>
    <s v="Sydney"/>
    <s v="NSW"/>
    <x v="3"/>
    <x v="13"/>
    <s v="Medio"/>
    <s v="Rotafolio Artesanal Carpeta de Caballete, Negro"/>
    <x v="0"/>
    <s v="Caja pequeña"/>
    <x v="0"/>
    <d v="2016-01-14T00:00:00"/>
    <n v="1388"/>
    <n v="2238"/>
    <n v="850"/>
    <n v="8"/>
    <n v="17904"/>
    <n v="7.0000000000000007E-2"/>
    <n v="1253.2800000000002"/>
    <n v="16650.72"/>
    <n v="1510"/>
    <n v="61512"/>
    <n v="12"/>
    <n v="1"/>
    <x v="3"/>
    <s v="NO"/>
    <x v="0"/>
    <s v="Venta Mala"/>
  </r>
  <r>
    <n v="1688883"/>
    <x v="720"/>
    <s v="Monica Federle"/>
    <s v="834 Bourke St,Waterloo"/>
    <s v="Sydney"/>
    <s v="NSW"/>
    <x v="1"/>
    <x v="13"/>
    <s v="Bajo"/>
    <s v="Serie 300 sin volteo"/>
    <x v="0"/>
    <s v="Bolsa de envoltura"/>
    <x v="0"/>
    <d v="2016-12-24T00:00:00"/>
    <n v="6240"/>
    <n v="15599"/>
    <n v="9359"/>
    <n v="15"/>
    <n v="233985"/>
    <n v="0.03"/>
    <n v="7019.55"/>
    <n v="226965.45"/>
    <n v="808"/>
    <n v="402291"/>
    <n v="18"/>
    <n v="12"/>
    <x v="3"/>
    <s v="SI"/>
    <x v="0"/>
    <s v="Buena Venta"/>
  </r>
  <r>
    <n v="1688883"/>
    <x v="624"/>
    <s v="Cindy Stewart"/>
    <s v="1/173-179 Bronte Rd,Waverley"/>
    <s v="Sydney"/>
    <s v="NSW"/>
    <x v="1"/>
    <x v="9"/>
    <s v="No especificado"/>
    <s v="Artisan 48 Etiquetas"/>
    <x v="1"/>
    <s v="Tambor Jumbo"/>
    <x v="2"/>
    <d v="2016-05-11T00:00:00"/>
    <n v="384"/>
    <n v="630"/>
    <n v="246"/>
    <n v="44"/>
    <n v="27720"/>
    <n v="7.0000000000000007E-2"/>
    <n v="1940.4"/>
    <n v="25779.599999999999"/>
    <n v="50"/>
    <n v="11689"/>
    <n v="9"/>
    <n v="5"/>
    <x v="3"/>
    <s v="NO"/>
    <x v="0"/>
    <s v="Venta Mala"/>
  </r>
  <r>
    <n v="1688883"/>
    <x v="720"/>
    <s v="Christopher Martinez"/>
    <s v="188 Pitt Street,Sydney"/>
    <s v="Sydney"/>
    <s v="NSW"/>
    <x v="3"/>
    <x v="0"/>
    <s v="Medio"/>
    <s v="Etiquetas Artisan 474"/>
    <x v="0"/>
    <s v="Paquete pequeño"/>
    <x v="1"/>
    <d v="2016-12-19T00:00:00"/>
    <n v="184"/>
    <n v="288"/>
    <n v="104"/>
    <n v="43"/>
    <n v="12384"/>
    <n v="0.05"/>
    <n v="619.20000000000005"/>
    <n v="11764.8"/>
    <n v="99"/>
    <n v="18437"/>
    <n v="18"/>
    <n v="12"/>
    <x v="3"/>
    <s v="NO"/>
    <x v="0"/>
    <s v="Venta Mala"/>
  </r>
  <r>
    <n v="1688883"/>
    <x v="120"/>
    <s v="Scot Wooten"/>
    <s v="438 Victoria Avenue,Chatswood"/>
    <s v="Sydney"/>
    <s v="NSW"/>
    <x v="1"/>
    <x v="1"/>
    <s v="Alto"/>
    <s v="Papel de computadora de barra de color Smiths"/>
    <x v="0"/>
    <s v="Caja pequeña"/>
    <x v="1"/>
    <d v="2013-05-16T00:00:00"/>
    <n v="2197"/>
    <n v="3544"/>
    <n v="1347"/>
    <n v="7"/>
    <n v="24808"/>
    <n v="0.01"/>
    <n v="248.08"/>
    <n v="24559.919999999998"/>
    <n v="492"/>
    <n v="159450"/>
    <n v="14"/>
    <n v="5"/>
    <x v="2"/>
    <s v="NO"/>
    <x v="1"/>
    <s v="Venta Mala"/>
  </r>
  <r>
    <n v="1688883"/>
    <x v="324"/>
    <s v="Eric Barreto"/>
    <s v="359 Crown Street,Surry Hills"/>
    <s v="Sydney"/>
    <s v="NSW"/>
    <x v="1"/>
    <x v="3"/>
    <s v="Alto"/>
    <s v="Sacapuntas Smiths SlimLine"/>
    <x v="0"/>
    <s v="Caja pequeña"/>
    <x v="0"/>
    <d v="2016-05-21T00:00:00"/>
    <n v="479"/>
    <n v="1197"/>
    <n v="718"/>
    <n v="23"/>
    <n v="27531"/>
    <n v="0.02"/>
    <n v="550.62"/>
    <n v="26980.38"/>
    <n v="581"/>
    <n v="52569"/>
    <n v="21"/>
    <n v="5"/>
    <x v="3"/>
    <s v="NO"/>
    <x v="0"/>
    <s v="Venta Mala"/>
  </r>
  <r>
    <n v="1688883"/>
    <x v="694"/>
    <s v="Gary Hwang"/>
    <s v="60 York St,Sydney"/>
    <s v="Sydney"/>
    <s v="NSW"/>
    <x v="2"/>
    <x v="13"/>
    <s v="Bajo"/>
    <s v="Etiquetas Artisan 481"/>
    <x v="0"/>
    <s v="Bolsa de envoltura"/>
    <x v="0"/>
    <d v="2016-12-12T00:00:00"/>
    <n v="194"/>
    <n v="308"/>
    <n v="114"/>
    <n v="21"/>
    <n v="6468"/>
    <n v="0.09"/>
    <n v="582.12"/>
    <n v="5885.88"/>
    <n v="99"/>
    <n v="4592"/>
    <n v="10"/>
    <n v="12"/>
    <x v="3"/>
    <s v="NO"/>
    <x v="1"/>
    <s v="Venta Mala"/>
  </r>
  <r>
    <n v="1688883"/>
    <x v="742"/>
    <s v="Brooke Gillingham"/>
    <s v="21 Wentworth St,Parramatta"/>
    <s v="Sydney"/>
    <s v="NSW"/>
    <x v="2"/>
    <x v="6"/>
    <s v="Medio"/>
    <s v="Teclado en una caja Alto"/>
    <x v="0"/>
    <s v="Caja pequeña"/>
    <x v="0"/>
    <d v="2016-09-16T00:00:00"/>
    <n v="640"/>
    <n v="2910"/>
    <n v="2270"/>
    <n v="24"/>
    <n v="69840"/>
    <n v="0.01"/>
    <n v="698.4"/>
    <n v="69141.600000000006"/>
    <n v="400"/>
    <n v="61311"/>
    <n v="14"/>
    <n v="9"/>
    <x v="3"/>
    <s v="NO"/>
    <x v="0"/>
    <s v="Venta Mala"/>
  </r>
  <r>
    <n v="1688883"/>
    <x v="711"/>
    <s v="Lindsay Castell"/>
    <s v="Qantas Domestic Terminal,Mascot"/>
    <s v="Sydney"/>
    <s v="NSW"/>
    <x v="3"/>
    <x v="3"/>
    <s v="Alto"/>
    <s v="Conjunto óptico ultra inalámbrico UGen"/>
    <x v="2"/>
    <s v="Caja grande"/>
    <x v="0"/>
    <d v="2016-07-01T00:00:00"/>
    <n v="5452"/>
    <n v="10097"/>
    <n v="4645"/>
    <n v="1"/>
    <n v="10097"/>
    <n v="0.04"/>
    <n v="403.88"/>
    <n v="9693.1200000000008"/>
    <n v="718"/>
    <n v="150290"/>
    <n v="30"/>
    <n v="6"/>
    <x v="3"/>
    <s v="NO"/>
    <x v="0"/>
    <s v="Buena Venta"/>
  </r>
  <r>
    <n v="1689249"/>
    <x v="125"/>
    <s v="Roy Collins"/>
    <s v="Westfield Sydney,Sydney"/>
    <s v="Sydney"/>
    <s v="NSW"/>
    <x v="3"/>
    <x v="1"/>
    <s v="No especificado"/>
    <s v="Iluminadores fluorescentes Artisan Hi-Liter EverBold Pen Style, 4/Paquete"/>
    <x v="0"/>
    <s v="Bolsa de envoltura"/>
    <x v="0"/>
    <d v="2016-05-12T00:00:00"/>
    <n v="448"/>
    <n v="814"/>
    <n v="366"/>
    <n v="14"/>
    <n v="11396"/>
    <n v="0"/>
    <n v="0"/>
    <n v="11396"/>
    <n v="312"/>
    <n v="12640"/>
    <n v="10"/>
    <n v="5"/>
    <x v="3"/>
    <s v="NO"/>
    <x v="0"/>
    <s v="Venta Mala"/>
  </r>
  <r>
    <n v="1689249"/>
    <x v="40"/>
    <s v="Sue Ann Reed"/>
    <s v="501 George St,Sydney"/>
    <s v="Sydney"/>
    <s v="NSW"/>
    <x v="1"/>
    <x v="7"/>
    <s v="Crítico"/>
    <s v="Juego fluorescente artesanal de seis colores estilo bolígrafo de alto litro"/>
    <x v="1"/>
    <s v="Caja mediana"/>
    <x v="0"/>
    <d v="2016-01-19T00:00:00"/>
    <n v="216"/>
    <n v="385"/>
    <n v="169"/>
    <n v="10"/>
    <n v="3850"/>
    <n v="0"/>
    <n v="0"/>
    <n v="3850"/>
    <n v="70"/>
    <n v="6651"/>
    <n v="19"/>
    <n v="1"/>
    <x v="3"/>
    <s v="NO"/>
    <x v="1"/>
    <s v="Venta Mala"/>
  </r>
  <r>
    <n v="1689249"/>
    <x v="233"/>
    <s v="Thomas Thornton"/>
    <s v="834 Bourke St,Waterloo"/>
    <s v="Sydney"/>
    <s v="NSW"/>
    <x v="0"/>
    <x v="13"/>
    <s v="Bajo"/>
    <s v="Tijeras rectas Apex"/>
    <x v="0"/>
    <s v="Caja pequeña"/>
    <x v="0"/>
    <d v="2016-04-24T00:00:00"/>
    <n v="519"/>
    <n v="1298"/>
    <n v="779"/>
    <n v="8"/>
    <n v="10384"/>
    <n v="0"/>
    <n v="0"/>
    <n v="10384"/>
    <n v="314"/>
    <n v="12645"/>
    <n v="23"/>
    <n v="4"/>
    <x v="3"/>
    <s v="NO"/>
    <x v="1"/>
    <s v="Venta Mala"/>
  </r>
  <r>
    <n v="1689614"/>
    <x v="818"/>
    <s v="Brad Eason"/>
    <s v="1737 Botany Rd,Banksmeadow"/>
    <s v="Sydney"/>
    <s v="NSW"/>
    <x v="3"/>
    <x v="5"/>
    <s v="Alto"/>
    <s v="Cubos de Memo Alto"/>
    <x v="0"/>
    <s v="Caja pequeña"/>
    <x v="0"/>
    <d v="2016-11-21T00:00:00"/>
    <n v="332"/>
    <n v="518"/>
    <n v="186"/>
    <n v="8"/>
    <n v="4144"/>
    <n v="0.09"/>
    <n v="372.96"/>
    <n v="3771.04"/>
    <n v="204"/>
    <n v="12547"/>
    <n v="10"/>
    <n v="11"/>
    <x v="3"/>
    <s v="NO"/>
    <x v="0"/>
    <s v="Venta Mala"/>
  </r>
  <r>
    <n v="1689614"/>
    <x v="233"/>
    <s v="Cindy Chapman"/>
    <s v="53-55 Liverpool St,Sydney"/>
    <s v="Sydney"/>
    <s v="NSW"/>
    <x v="1"/>
    <x v="0"/>
    <s v="Crítico"/>
    <s v="Lápices de colores DrawIt, juego de 48 colores"/>
    <x v="1"/>
    <s v="Caja pequeña"/>
    <x v="0"/>
    <d v="2016-04-24T00:00:00"/>
    <n v="2156"/>
    <n v="3655"/>
    <n v="1499"/>
    <n v="44"/>
    <n v="160820"/>
    <n v="0.03"/>
    <n v="4824.5999999999995"/>
    <n v="155995.4"/>
    <n v="1389"/>
    <n v="97452"/>
    <n v="23"/>
    <n v="4"/>
    <x v="3"/>
    <s v="SI"/>
    <x v="0"/>
    <s v="Buena Venta"/>
  </r>
  <r>
    <n v="1689614"/>
    <x v="814"/>
    <s v="Jim Kriz"/>
    <s v="85-113 Dunning Ave,Roseberry"/>
    <s v="Sydney"/>
    <s v="NSW"/>
    <x v="0"/>
    <x v="4"/>
    <s v="No especificado"/>
    <s v="Carpetas Angle-D con anillos de bloqueo, portaetiquetas"/>
    <x v="0"/>
    <s v="Caja pequeña"/>
    <x v="0"/>
    <d v="2016-06-04T00:00:00"/>
    <n v="453"/>
    <n v="730"/>
    <n v="277"/>
    <n v="38"/>
    <n v="27740"/>
    <n v="0"/>
    <n v="0"/>
    <n v="27740"/>
    <n v="772"/>
    <n v="27845"/>
    <n v="2"/>
    <n v="6"/>
    <x v="3"/>
    <s v="NO"/>
    <x v="1"/>
    <s v="Venta Mala"/>
  </r>
  <r>
    <n v="1690344"/>
    <x v="481"/>
    <s v="Ben Peterman"/>
    <s v="2a/285A Crown St,Surry Hills"/>
    <s v="Sydney"/>
    <s v="NSW"/>
    <x v="1"/>
    <x v="3"/>
    <s v="Crítico"/>
    <s v="Sobres estándar de Smiths"/>
    <x v="0"/>
    <s v="Paquete pequeño"/>
    <x v="1"/>
    <d v="2015-12-08T00:00:00"/>
    <n v="352"/>
    <n v="568"/>
    <n v="216"/>
    <n v="45"/>
    <n v="25560"/>
    <n v="0.05"/>
    <n v="1278"/>
    <n v="24282"/>
    <n v="139"/>
    <n v="12678"/>
    <n v="6"/>
    <n v="12"/>
    <x v="1"/>
    <s v="NO"/>
    <x v="0"/>
    <s v="Venta Mala"/>
  </r>
  <r>
    <n v="1690344"/>
    <x v="750"/>
    <s v="Saphhira Shifley"/>
    <s v="Westfield Miranda, 600 Kingsway,Miranda"/>
    <s v="Sydney"/>
    <s v="NSW"/>
    <x v="3"/>
    <x v="11"/>
    <s v="Medio"/>
    <s v="Smiths Bulldog Clip"/>
    <x v="0"/>
    <s v="Bolsa de envoltura"/>
    <x v="0"/>
    <d v="2016-11-19T00:00:00"/>
    <n v="231"/>
    <n v="378"/>
    <n v="147"/>
    <n v="47"/>
    <n v="17766"/>
    <n v="0.02"/>
    <n v="355.32"/>
    <n v="17410.68"/>
    <n v="71"/>
    <n v="12376"/>
    <n v="17"/>
    <n v="11"/>
    <x v="3"/>
    <s v="NO"/>
    <x v="0"/>
    <s v="Venta Mala"/>
  </r>
  <r>
    <n v="1690344"/>
    <x v="687"/>
    <s v="Tony Sayre"/>
    <s v="499-501 Lygon Street,Carlton North"/>
    <s v="Melbourne"/>
    <s v="VIC"/>
    <x v="3"/>
    <x v="8"/>
    <s v="Crítico"/>
    <s v="Sobres estándar de Smiths"/>
    <x v="1"/>
    <s v="Caja mediana"/>
    <x v="0"/>
    <d v="2016-02-18T00:00:00"/>
    <n v="352"/>
    <n v="568"/>
    <n v="216"/>
    <n v="8"/>
    <n v="4544"/>
    <n v="0.09"/>
    <n v="408.96"/>
    <n v="4135.04"/>
    <n v="139"/>
    <n v="12876"/>
    <n v="17"/>
    <n v="2"/>
    <x v="3"/>
    <s v="NO"/>
    <x v="0"/>
    <s v="Venta Mala"/>
  </r>
  <r>
    <n v="1690710"/>
    <x v="346"/>
    <s v="Christina Vanderzanden"/>
    <s v="188 Pitt Street,Sydney"/>
    <s v="Sydney"/>
    <s v="NSW"/>
    <x v="0"/>
    <x v="0"/>
    <s v="No especificado"/>
    <s v="Carpetas Angle-D con anillos de bloqueo, portaetiquetas"/>
    <x v="0"/>
    <s v="Caja pequeña"/>
    <x v="0"/>
    <d v="2016-02-20T00:00:00"/>
    <n v="453"/>
    <n v="730"/>
    <n v="277"/>
    <n v="18"/>
    <n v="13140"/>
    <n v="0.02"/>
    <n v="262.8"/>
    <n v="12877.2"/>
    <n v="772"/>
    <n v="12246"/>
    <n v="13"/>
    <n v="2"/>
    <x v="3"/>
    <s v="NO"/>
    <x v="0"/>
    <s v="Venta Mala"/>
  </r>
  <r>
    <n v="1691075"/>
    <x v="743"/>
    <s v="Monica Federle"/>
    <s v="834 Bourke St,Waterloo"/>
    <s v="Sydney"/>
    <s v="NSW"/>
    <x v="3"/>
    <x v="13"/>
    <s v="Crítico"/>
    <s v="Marco de documentos de aluminio"/>
    <x v="0"/>
    <s v="Bolsa de envoltura"/>
    <x v="1"/>
    <d v="2016-12-24T00:00:00"/>
    <n v="550"/>
    <n v="1222"/>
    <n v="672"/>
    <n v="41"/>
    <n v="50102"/>
    <n v="0.01"/>
    <n v="501.02000000000004"/>
    <n v="49600.98"/>
    <n v="285"/>
    <n v="20851"/>
    <n v="15"/>
    <n v="12"/>
    <x v="3"/>
    <s v="NO"/>
    <x v="0"/>
    <s v="Venta Mala"/>
  </r>
  <r>
    <n v="1691075"/>
    <x v="743"/>
    <s v="Monica Federle"/>
    <s v="834 Bourke St,Waterloo"/>
    <s v="Sydney"/>
    <s v="NSW"/>
    <x v="0"/>
    <x v="13"/>
    <s v="Bajo"/>
    <s v="Marco de documentos de aluminio"/>
    <x v="0"/>
    <s v="Bolsa de envoltura"/>
    <x v="0"/>
    <d v="2016-12-24T00:00:00"/>
    <n v="550"/>
    <n v="1222"/>
    <n v="672"/>
    <n v="42"/>
    <n v="51324"/>
    <n v="0.09"/>
    <n v="4619.16"/>
    <n v="46704.84"/>
    <n v="285"/>
    <n v="20851"/>
    <n v="15"/>
    <n v="12"/>
    <x v="3"/>
    <s v="NO"/>
    <x v="0"/>
    <s v="Venta Mala"/>
  </r>
  <r>
    <n v="1691075"/>
    <x v="743"/>
    <s v="Monica Federle"/>
    <s v="834 Bourke St,Waterloo"/>
    <s v="Sydney"/>
    <s v="NSW"/>
    <x v="1"/>
    <x v="13"/>
    <s v="Crítico"/>
    <s v="Marco de documentos de aluminio"/>
    <x v="0"/>
    <s v="Caja pequeña"/>
    <x v="0"/>
    <d v="2016-12-24T00:00:00"/>
    <n v="550"/>
    <n v="1222"/>
    <n v="672"/>
    <n v="32"/>
    <n v="39104"/>
    <n v="0.09"/>
    <n v="3519.3599999999997"/>
    <n v="35584.639999999999"/>
    <n v="285"/>
    <n v="20851"/>
    <n v="15"/>
    <n v="12"/>
    <x v="3"/>
    <s v="NO"/>
    <x v="0"/>
    <s v="Venta Mala"/>
  </r>
  <r>
    <n v="1691440"/>
    <x v="851"/>
    <s v="Cindy Stewart"/>
    <s v="1/173-179 Bronte Rd,Waverley"/>
    <s v="Sydney"/>
    <s v="NSW"/>
    <x v="1"/>
    <x v="9"/>
    <s v="No especificado"/>
    <s v="Conjunto óptico ultra inalámbrico UGen"/>
    <x v="1"/>
    <s v="Caja pequeña"/>
    <x v="0"/>
    <d v="2016-05-14T00:00:00"/>
    <n v="5452"/>
    <n v="10097"/>
    <n v="4645"/>
    <n v="29"/>
    <n v="292813"/>
    <n v="0.03"/>
    <n v="8784.39"/>
    <n v="284028.61"/>
    <n v="718"/>
    <n v="127038"/>
    <n v="11"/>
    <n v="5"/>
    <x v="3"/>
    <s v="SI"/>
    <x v="0"/>
    <s v="Buena Venta"/>
  </r>
  <r>
    <n v="1691440"/>
    <x v="819"/>
    <s v="Theresa Coyne"/>
    <s v="Hoyts Entertainment Quarter 122 Lang Road,Moore Park"/>
    <s v="Sydney"/>
    <s v="NSW"/>
    <x v="3"/>
    <x v="0"/>
    <s v="Bajo"/>
    <s v="Hojas de notas de EcoTones"/>
    <x v="1"/>
    <s v="Caja pequeña"/>
    <x v="0"/>
    <d v="2016-12-19T00:00:00"/>
    <n v="252"/>
    <n v="400"/>
    <n v="148"/>
    <n v="30"/>
    <n v="12000"/>
    <n v="0.08"/>
    <n v="960"/>
    <n v="11040"/>
    <n v="130"/>
    <n v="10882"/>
    <n v="17"/>
    <n v="12"/>
    <x v="3"/>
    <s v="NO"/>
    <x v="0"/>
    <s v="Venta Mala"/>
  </r>
  <r>
    <n v="1691440"/>
    <x v="807"/>
    <s v="Patrick Groys"/>
    <s v="188 Pitt Street,Sydney"/>
    <s v="Sydney"/>
    <s v="NSW"/>
    <x v="1"/>
    <x v="0"/>
    <s v="Medio"/>
    <s v="Teclado programable Adesso de 142 teclas"/>
    <x v="1"/>
    <s v="Caja pequeña"/>
    <x v="0"/>
    <d v="2016-05-23T00:00:00"/>
    <n v="3202"/>
    <n v="15248"/>
    <n v="12046"/>
    <n v="39"/>
    <n v="594672"/>
    <n v="0.05"/>
    <n v="29733.600000000002"/>
    <n v="564938.4"/>
    <n v="400"/>
    <n v="535758"/>
    <n v="22"/>
    <n v="5"/>
    <x v="3"/>
    <s v="SI"/>
    <x v="0"/>
    <s v="Buena Venta"/>
  </r>
  <r>
    <n v="1691440"/>
    <x v="841"/>
    <s v="Joy Bell"/>
    <s v="Westfield Miranda, 600 Kingsway,Miranda"/>
    <s v="Sydney"/>
    <s v="NSW"/>
    <x v="1"/>
    <x v="11"/>
    <s v="Alto"/>
    <s v="Teclado TechSavi Internet Navigator"/>
    <x v="0"/>
    <s v="Bolsa de envoltura"/>
    <x v="0"/>
    <d v="2016-01-25T00:00:00"/>
    <n v="621"/>
    <n v="3098"/>
    <n v="2447"/>
    <n v="6"/>
    <n v="18588"/>
    <n v="0.01"/>
    <n v="185.88"/>
    <n v="18402.12"/>
    <n v="650"/>
    <n v="62678"/>
    <n v="24"/>
    <n v="1"/>
    <x v="3"/>
    <s v="NO"/>
    <x v="1"/>
    <s v="Venta Mala"/>
  </r>
  <r>
    <n v="1691440"/>
    <x v="819"/>
    <s v="Theresa Coyne"/>
    <s v="Hoyts Entertainment Quarter 122 Lang Road,Moore Park"/>
    <s v="Sydney"/>
    <s v="NSW"/>
    <x v="2"/>
    <x v="0"/>
    <s v="Crítico"/>
    <s v="Hojas de notas de EcoTones"/>
    <x v="0"/>
    <s v="Caja pequeña"/>
    <x v="0"/>
    <d v="2016-12-19T00:00:00"/>
    <n v="252"/>
    <n v="400"/>
    <n v="148"/>
    <n v="34"/>
    <n v="13600"/>
    <n v="0.03"/>
    <n v="408"/>
    <n v="13192"/>
    <n v="130"/>
    <n v="10882"/>
    <n v="17"/>
    <n v="12"/>
    <x v="3"/>
    <s v="NO"/>
    <x v="1"/>
    <s v="Venta Mala"/>
  </r>
  <r>
    <n v="1691440"/>
    <x v="819"/>
    <s v="Theresa Coyne"/>
    <s v="Hoyts Entertainment Quarter 122 Lang Road,Moore Park"/>
    <s v="Sydney"/>
    <s v="NSW"/>
    <x v="0"/>
    <x v="0"/>
    <s v="No especificado"/>
    <s v="Hojas de notas de EcoTones"/>
    <x v="0"/>
    <s v="Bolsa de envoltura"/>
    <x v="1"/>
    <d v="2016-12-19T00:00:00"/>
    <n v="252"/>
    <n v="400"/>
    <n v="148"/>
    <n v="6"/>
    <n v="2400"/>
    <n v="7.0000000000000007E-2"/>
    <n v="168.00000000000003"/>
    <n v="2232"/>
    <n v="130"/>
    <n v="10882"/>
    <n v="17"/>
    <n v="12"/>
    <x v="3"/>
    <s v="NO"/>
    <x v="0"/>
    <s v="Venta Mala"/>
  </r>
  <r>
    <n v="1691805"/>
    <x v="720"/>
    <s v="Christopher Martinez"/>
    <s v="188 Pitt Street,Sydney"/>
    <s v="Sydney"/>
    <s v="NSW"/>
    <x v="0"/>
    <x v="0"/>
    <s v="Crítico"/>
    <s v="Tijeras Apex Box Cutter"/>
    <x v="0"/>
    <s v="Bolsa de envoltura"/>
    <x v="0"/>
    <d v="2016-12-19T00:00:00"/>
    <n v="419"/>
    <n v="1023"/>
    <n v="604"/>
    <n v="32"/>
    <n v="32736"/>
    <n v="0.03"/>
    <n v="982.07999999999993"/>
    <n v="31753.919999999998"/>
    <n v="468"/>
    <n v="18933"/>
    <n v="18"/>
    <n v="12"/>
    <x v="3"/>
    <s v="NO"/>
    <x v="1"/>
    <s v="Venta Mala"/>
  </r>
  <r>
    <n v="1691805"/>
    <x v="852"/>
    <s v="Eva Jacobs"/>
    <s v="Westfield 1 Anderson St,Chatswood"/>
    <s v="Sydney"/>
    <s v="NSW"/>
    <x v="1"/>
    <x v="5"/>
    <s v="Medio"/>
    <s v="Tijeras de acero inoxidable preferidas de Apex"/>
    <x v="0"/>
    <s v="Bolsa de envoltura"/>
    <x v="0"/>
    <d v="2015-12-24T00:00:00"/>
    <n v="250"/>
    <n v="568"/>
    <n v="318"/>
    <n v="35"/>
    <n v="19880"/>
    <n v="0.06"/>
    <n v="1192.8"/>
    <n v="18687.2"/>
    <n v="360"/>
    <n v="17804"/>
    <n v="20"/>
    <n v="12"/>
    <x v="1"/>
    <s v="NO"/>
    <x v="1"/>
    <s v="Venta Mala"/>
  </r>
  <r>
    <n v="1691805"/>
    <x v="720"/>
    <s v="Christopher Martinez"/>
    <s v="188 Pitt Street,Sydney"/>
    <s v="Sydney"/>
    <s v="NSW"/>
    <x v="3"/>
    <x v="0"/>
    <s v="Alto"/>
    <s v="Tijeras Apex Box Cutter"/>
    <x v="1"/>
    <s v="Paquete pequeño"/>
    <x v="0"/>
    <d v="2016-12-19T00:00:00"/>
    <n v="419"/>
    <n v="1023"/>
    <n v="604"/>
    <n v="23"/>
    <n v="23529"/>
    <n v="0.01"/>
    <n v="235.29"/>
    <n v="23293.71"/>
    <n v="468"/>
    <n v="18933"/>
    <n v="18"/>
    <n v="12"/>
    <x v="3"/>
    <s v="NO"/>
    <x v="0"/>
    <s v="Venta Mala"/>
  </r>
  <r>
    <n v="1691805"/>
    <x v="720"/>
    <s v="Christopher Martinez"/>
    <s v="188 Pitt Street,Sydney"/>
    <s v="Sydney"/>
    <s v="NSW"/>
    <x v="3"/>
    <x v="0"/>
    <s v="No especificado"/>
    <s v="Tijeras Apex Box Cutter"/>
    <x v="1"/>
    <s v="Caja grande"/>
    <x v="0"/>
    <d v="2016-12-19T00:00:00"/>
    <n v="419"/>
    <n v="1023"/>
    <n v="604"/>
    <n v="7"/>
    <n v="7161"/>
    <n v="0.02"/>
    <n v="143.22"/>
    <n v="7017.78"/>
    <n v="468"/>
    <n v="18933"/>
    <n v="18"/>
    <n v="12"/>
    <x v="3"/>
    <s v="NO"/>
    <x v="1"/>
    <s v="Venta Mala"/>
  </r>
  <r>
    <n v="1691805"/>
    <x v="720"/>
    <s v="Christopher Martinez"/>
    <s v="188 Pitt Street,Sydney"/>
    <s v="Sydney"/>
    <s v="NSW"/>
    <x v="2"/>
    <x v="0"/>
    <s v="Alto"/>
    <s v="Tijeras dobladas de acero inoxidable Apex Design"/>
    <x v="0"/>
    <s v="Bolsa de envoltura"/>
    <x v="1"/>
    <d v="2016-12-19T00:00:00"/>
    <n v="287"/>
    <n v="684"/>
    <n v="397"/>
    <n v="1"/>
    <n v="684"/>
    <n v="0.02"/>
    <n v="13.68"/>
    <n v="670.32"/>
    <n v="442"/>
    <n v="18933"/>
    <n v="18"/>
    <n v="12"/>
    <x v="3"/>
    <s v="NO"/>
    <x v="1"/>
    <s v="Venta Mala"/>
  </r>
  <r>
    <n v="1691805"/>
    <x v="637"/>
    <s v="Art Ferdur"/>
    <s v="152 Bunnerong Road,Eastgardens"/>
    <s v="Sydney"/>
    <s v="NSW"/>
    <x v="1"/>
    <x v="0"/>
    <s v="Crítico"/>
    <s v="Clips de carpeta de metal Smiths"/>
    <x v="0"/>
    <s v="Bolsa de envoltura"/>
    <x v="0"/>
    <d v="2015-06-12T00:00:00"/>
    <n v="160"/>
    <n v="262"/>
    <n v="102"/>
    <n v="47"/>
    <n v="12314"/>
    <n v="7.0000000000000007E-2"/>
    <n v="861.98000000000013"/>
    <n v="11452.02"/>
    <n v="80"/>
    <n v="4956"/>
    <n v="10"/>
    <n v="6"/>
    <x v="1"/>
    <s v="NO"/>
    <x v="1"/>
    <s v="Venta Mala"/>
  </r>
  <r>
    <n v="1691805"/>
    <x v="720"/>
    <s v="Christopher Martinez"/>
    <s v="188 Pitt Street,Sydney"/>
    <s v="Sydney"/>
    <s v="NSW"/>
    <x v="1"/>
    <x v="0"/>
    <s v="Medio"/>
    <s v="Tijeras Apex Box Cutter"/>
    <x v="0"/>
    <s v="Caja pequeña"/>
    <x v="1"/>
    <d v="2016-12-19T00:00:00"/>
    <n v="419"/>
    <n v="1023"/>
    <n v="604"/>
    <n v="18"/>
    <n v="18414"/>
    <n v="0.01"/>
    <n v="184.14000000000001"/>
    <n v="18229.86"/>
    <n v="468"/>
    <n v="18933"/>
    <n v="18"/>
    <n v="12"/>
    <x v="3"/>
    <s v="NO"/>
    <x v="0"/>
    <s v="Venta Mala"/>
  </r>
  <r>
    <n v="1692536"/>
    <x v="706"/>
    <s v="Dorris Love"/>
    <s v="359 Crown Street,Surry Hills"/>
    <s v="Sydney"/>
    <s v="NSW"/>
    <x v="1"/>
    <x v="3"/>
    <s v="Crítico"/>
    <s v="Teclado programable Adesso de 142 teclas"/>
    <x v="1"/>
    <s v="Caja pequeña"/>
    <x v="0"/>
    <d v="2016-12-15T00:00:00"/>
    <n v="3202"/>
    <n v="15248"/>
    <n v="12046"/>
    <n v="48"/>
    <n v="731904"/>
    <n v="0.04"/>
    <n v="29276.16"/>
    <n v="702627.83999999997"/>
    <n v="400"/>
    <n v="507048"/>
    <n v="14"/>
    <n v="12"/>
    <x v="3"/>
    <s v="SI"/>
    <x v="1"/>
    <s v="Venta Mala"/>
  </r>
  <r>
    <n v="1692536"/>
    <x v="60"/>
    <s v="Christina Vanderzanden"/>
    <s v="188 Pitt Street,Sydney"/>
    <s v="Sydney"/>
    <s v="NSW"/>
    <x v="3"/>
    <x v="0"/>
    <s v="Alto"/>
    <s v="Sobres de rayos X con borde de diamante verde de archivo de color Ames"/>
    <x v="0"/>
    <s v="Caja pequeña"/>
    <x v="1"/>
    <d v="2013-03-20T00:00:00"/>
    <n v="5207"/>
    <n v="8398"/>
    <n v="3191"/>
    <n v="18"/>
    <n v="151164"/>
    <n v="0.03"/>
    <n v="4534.92"/>
    <n v="146629.07999999999"/>
    <n v="501"/>
    <n v="320634"/>
    <n v="16"/>
    <n v="3"/>
    <x v="2"/>
    <s v="SI"/>
    <x v="1"/>
    <s v="Venta Mala"/>
  </r>
  <r>
    <n v="1692536"/>
    <x v="407"/>
    <s v="Naresj Patel"/>
    <s v="106 Ebley Street,Bondi Junction"/>
    <s v="Sydney"/>
    <s v="NSW"/>
    <x v="0"/>
    <x v="9"/>
    <s v="Medio"/>
    <s v="Etiquetas Artisan 481"/>
    <x v="0"/>
    <s v="Caja pequeña"/>
    <x v="0"/>
    <d v="2015-09-17T00:00:00"/>
    <n v="194"/>
    <n v="308"/>
    <n v="114"/>
    <n v="34"/>
    <n v="10472"/>
    <n v="7.0000000000000007E-2"/>
    <n v="733.04000000000008"/>
    <n v="9738.9599999999991"/>
    <n v="99"/>
    <n v="1526"/>
    <n v="17"/>
    <n v="9"/>
    <x v="1"/>
    <s v="NO"/>
    <x v="0"/>
    <s v="Venta Mala"/>
  </r>
  <r>
    <n v="1692536"/>
    <x v="125"/>
    <s v="Roy Collins"/>
    <s v="Westfield Sydney,Sydney"/>
    <s v="Sydney"/>
    <s v="NSW"/>
    <x v="3"/>
    <x v="1"/>
    <s v="Crítico"/>
    <s v="Etiquetas Artisan 487"/>
    <x v="2"/>
    <s v="Paquete pequeño"/>
    <x v="0"/>
    <d v="2016-05-12T00:00:00"/>
    <n v="229"/>
    <n v="369"/>
    <n v="140"/>
    <n v="4"/>
    <n v="1476"/>
    <n v="0.03"/>
    <n v="44.28"/>
    <n v="1431.72"/>
    <n v="50"/>
    <n v="13256"/>
    <n v="10"/>
    <n v="5"/>
    <x v="3"/>
    <s v="NO"/>
    <x v="1"/>
    <s v="Venta Mala"/>
  </r>
  <r>
    <n v="1692536"/>
    <x v="720"/>
    <s v="Christopher Martinez"/>
    <s v="188 Pitt Street,Sydney"/>
    <s v="Sydney"/>
    <s v="NSW"/>
    <x v="3"/>
    <x v="0"/>
    <s v="Bajo"/>
    <s v="Papel Pergamino Alto, Colores Surtidos"/>
    <x v="1"/>
    <s v="Caja grande"/>
    <x v="0"/>
    <d v="2016-12-19T00:00:00"/>
    <n v="459"/>
    <n v="728"/>
    <n v="269"/>
    <n v="25"/>
    <n v="18200"/>
    <n v="7.0000000000000007E-2"/>
    <n v="1274.0000000000002"/>
    <n v="16926"/>
    <n v="1115"/>
    <n v="18933"/>
    <n v="18"/>
    <n v="12"/>
    <x v="3"/>
    <s v="NO"/>
    <x v="0"/>
    <s v="Venta Mala"/>
  </r>
  <r>
    <n v="1692536"/>
    <x v="748"/>
    <s v="Michelle Moray"/>
    <s v="310 Wattle St,Ultimo"/>
    <s v="Sydney"/>
    <s v="NSW"/>
    <x v="0"/>
    <x v="6"/>
    <s v="Crítico"/>
    <s v="Steady 52201 APSCO Sacapuntas Eléctrico"/>
    <x v="0"/>
    <s v="Bolsa de envoltura"/>
    <x v="0"/>
    <d v="2016-05-12T00:00:00"/>
    <n v="1680"/>
    <n v="4097"/>
    <n v="2417"/>
    <n v="32"/>
    <n v="131104"/>
    <n v="0.03"/>
    <n v="3933.12"/>
    <n v="127170.88"/>
    <n v="899"/>
    <n v="51669"/>
    <n v="8"/>
    <n v="5"/>
    <x v="3"/>
    <s v="SI"/>
    <x v="1"/>
    <s v="Venta Mala"/>
  </r>
  <r>
    <n v="1692901"/>
    <x v="137"/>
    <s v="Julia Dunbar"/>
    <s v="Qantas Domestic Terminal,Mascot"/>
    <s v="Sydney"/>
    <s v="NSW"/>
    <x v="3"/>
    <x v="3"/>
    <s v="No especificado"/>
    <s v="Etiquetas Artisan 481"/>
    <x v="0"/>
    <s v="Caja pequeña"/>
    <x v="1"/>
    <d v="2014-11-18T00:00:00"/>
    <n v="194"/>
    <n v="308"/>
    <n v="114"/>
    <n v="50"/>
    <n v="15400"/>
    <n v="0.02"/>
    <n v="308"/>
    <n v="15092"/>
    <n v="99"/>
    <n v="17833"/>
    <n v="16"/>
    <n v="11"/>
    <x v="0"/>
    <s v="NO"/>
    <x v="0"/>
    <s v="Venta Mala"/>
  </r>
  <r>
    <n v="1693266"/>
    <x v="428"/>
    <s v="Jasper Cacioppo"/>
    <s v="24 Addison Rd,Marrickville"/>
    <s v="Sydney"/>
    <s v="NSW"/>
    <x v="2"/>
    <x v="10"/>
    <s v="Alto"/>
    <s v="Sobres de colores"/>
    <x v="1"/>
    <s v="Caja pequeña"/>
    <x v="0"/>
    <d v="2016-09-02T00:00:00"/>
    <n v="225"/>
    <n v="369"/>
    <n v="144"/>
    <n v="7"/>
    <n v="2583"/>
    <n v="0.04"/>
    <n v="103.32000000000001"/>
    <n v="2479.6799999999998"/>
    <n v="250"/>
    <n v="9556"/>
    <n v="24"/>
    <n v="8"/>
    <x v="3"/>
    <s v="NO"/>
    <x v="0"/>
    <s v="Venta Mala"/>
  </r>
  <r>
    <n v="1693266"/>
    <x v="763"/>
    <s v="Giulietta Weimer"/>
    <s v="48 Albion St,Surry Hills"/>
    <s v="Sydney"/>
    <s v="NSW"/>
    <x v="0"/>
    <x v="1"/>
    <s v="Alto"/>
    <s v="Carpetas de 3 anillos de uso general de Smiths"/>
    <x v="0"/>
    <s v="Bolsa de envoltura"/>
    <x v="0"/>
    <d v="2016-12-23T00:00:00"/>
    <n v="118"/>
    <n v="188"/>
    <n v="70"/>
    <n v="39"/>
    <n v="7332"/>
    <n v="0.04"/>
    <n v="293.28000000000003"/>
    <n v="7038.72"/>
    <n v="149"/>
    <n v="3507"/>
    <n v="22"/>
    <n v="12"/>
    <x v="3"/>
    <s v="NO"/>
    <x v="0"/>
    <s v="Venta Mala"/>
  </r>
  <r>
    <n v="1693266"/>
    <x v="763"/>
    <s v="Giulietta Weimer"/>
    <s v="48 Albion St,Surry Hills"/>
    <s v="Sydney"/>
    <s v="NSW"/>
    <x v="1"/>
    <x v="1"/>
    <s v="Bajo"/>
    <s v="Carpetas de 3 anillos de uso general de Smiths"/>
    <x v="0"/>
    <s v="Caja pequeña"/>
    <x v="0"/>
    <d v="2016-12-23T00:00:00"/>
    <n v="118"/>
    <n v="188"/>
    <n v="70"/>
    <n v="3"/>
    <n v="564"/>
    <n v="0.08"/>
    <n v="45.12"/>
    <n v="518.88"/>
    <n v="149"/>
    <n v="3507"/>
    <n v="22"/>
    <n v="12"/>
    <x v="3"/>
    <s v="NO"/>
    <x v="1"/>
    <s v="Venta Mala"/>
  </r>
  <r>
    <n v="1693266"/>
    <x v="656"/>
    <s v="Darrin Martin"/>
    <s v="221 Barkly St,St Kilda"/>
    <s v="Melbourne"/>
    <s v="VIC"/>
    <x v="1"/>
    <x v="8"/>
    <s v="Alto"/>
    <s v="Carpetas de 3 anillos de uso general de Smiths"/>
    <x v="1"/>
    <s v="Tambor Jumbo"/>
    <x v="2"/>
    <d v="2016-02-05T00:00:00"/>
    <n v="118"/>
    <n v="188"/>
    <n v="70"/>
    <n v="12"/>
    <n v="2256"/>
    <n v="0.06"/>
    <n v="135.35999999999999"/>
    <n v="2120.64"/>
    <n v="149"/>
    <n v="3507"/>
    <n v="3"/>
    <n v="2"/>
    <x v="3"/>
    <s v="NO"/>
    <x v="1"/>
    <s v="Venta Mala"/>
  </r>
  <r>
    <n v="1693266"/>
    <x v="814"/>
    <s v="Jim Kriz"/>
    <s v="28 Diunnize Ave,Roseberry"/>
    <s v="Sydney"/>
    <s v="NSW"/>
    <x v="3"/>
    <x v="0"/>
    <s v="Alto"/>
    <s v="Carpetas de 3 anillos de uso general de Smiths"/>
    <x v="0"/>
    <s v="Bolsa de envoltura"/>
    <x v="0"/>
    <d v="2016-06-04T00:00:00"/>
    <n v="118"/>
    <n v="188"/>
    <n v="70"/>
    <n v="26"/>
    <n v="4888"/>
    <n v="7.0000000000000007E-2"/>
    <n v="342.16"/>
    <n v="4545.84"/>
    <n v="149"/>
    <n v="3507"/>
    <n v="2"/>
    <n v="6"/>
    <x v="3"/>
    <s v="NO"/>
    <x v="0"/>
    <s v="Venta Mala"/>
  </r>
  <r>
    <n v="1693632"/>
    <x v="789"/>
    <s v="Sally Knutson"/>
    <s v="Shop 1, 186-190 Church Street,Parramatta;46a Macleay Street,Potts Point"/>
    <s v="Sydney"/>
    <s v="NSW"/>
    <x v="1"/>
    <x v="4"/>
    <s v="Medio"/>
    <s v="Carpetas Angle-D con anillos de bloqueo, portaetiquetas"/>
    <x v="0"/>
    <s v="Caja pequeña"/>
    <x v="0"/>
    <d v="2016-05-03T00:00:00"/>
    <n v="453"/>
    <n v="730"/>
    <n v="277"/>
    <n v="4"/>
    <n v="2920"/>
    <n v="7.0000000000000007E-2"/>
    <n v="204.4"/>
    <n v="2715.6"/>
    <n v="772"/>
    <n v="27255"/>
    <n v="1"/>
    <n v="5"/>
    <x v="3"/>
    <s v="NO"/>
    <x v="0"/>
    <s v="Venta Mala"/>
  </r>
  <r>
    <n v="1693997"/>
    <x v="628"/>
    <s v="Carl Ludwig"/>
    <s v="1/173-179 Bronte Rd,Waverley"/>
    <s v="Sydney"/>
    <s v="NSW"/>
    <x v="0"/>
    <x v="9"/>
    <s v="Bajo"/>
    <s v="Rotafolio Artesanal Carpeta de Caballete, Negro"/>
    <x v="0"/>
    <s v="Caja pequeña"/>
    <x v="0"/>
    <d v="2015-02-02T00:00:00"/>
    <n v="1388"/>
    <n v="2238"/>
    <n v="850"/>
    <n v="5"/>
    <n v="11190"/>
    <n v="7.0000000000000007E-2"/>
    <n v="783.30000000000007"/>
    <n v="10406.700000000001"/>
    <n v="1510"/>
    <n v="22664"/>
    <n v="31"/>
    <n v="1"/>
    <x v="1"/>
    <s v="NO"/>
    <x v="0"/>
    <s v="Venta Mala"/>
  </r>
  <r>
    <n v="1693997"/>
    <x v="482"/>
    <s v="Patrick Jones"/>
    <s v="222 Barkly St,St Kilda"/>
    <s v="Melbourne"/>
    <s v="VIC"/>
    <x v="1"/>
    <x v="8"/>
    <s v="Crítico"/>
    <s v="Teclado programable Adesso de 142 teclas"/>
    <x v="1"/>
    <s v="Caja pequeña"/>
    <x v="0"/>
    <d v="2014-10-03T00:00:00"/>
    <n v="3202"/>
    <n v="15248"/>
    <n v="12046"/>
    <n v="48"/>
    <n v="731904"/>
    <n v="0.04"/>
    <n v="29276.16"/>
    <n v="702627.83999999997"/>
    <n v="400"/>
    <n v="392686"/>
    <n v="1"/>
    <n v="10"/>
    <x v="0"/>
    <s v="SI"/>
    <x v="0"/>
    <s v="Buena Venta"/>
  </r>
  <r>
    <n v="1693997"/>
    <x v="805"/>
    <s v="Patrick Jones"/>
    <s v="221 Barkly St,St Kilda"/>
    <s v="Melbourne"/>
    <s v="VIC"/>
    <x v="1"/>
    <x v="8"/>
    <s v="No especificado"/>
    <s v="Etiquetas de encuadernación artesanal"/>
    <x v="0"/>
    <s v="Caja pequeña"/>
    <x v="0"/>
    <d v="2016-10-23T00:00:00"/>
    <n v="245"/>
    <n v="389"/>
    <n v="144"/>
    <n v="14"/>
    <n v="5446"/>
    <n v="0.04"/>
    <n v="217.84"/>
    <n v="5228.16"/>
    <n v="701"/>
    <n v="1868"/>
    <n v="21"/>
    <n v="10"/>
    <x v="3"/>
    <s v="NO"/>
    <x v="0"/>
    <s v="Venta Mala"/>
  </r>
  <r>
    <n v="1694362"/>
    <x v="853"/>
    <s v="Dave Hallsten"/>
    <s v="1 John St,Waterloo"/>
    <s v="Sydney"/>
    <s v="NSW"/>
    <x v="3"/>
    <x v="13"/>
    <s v="No especificado"/>
    <s v="Resaltadores de acento Steady Pocket"/>
    <x v="0"/>
    <s v="Caja pequeña"/>
    <x v="0"/>
    <d v="2016-01-14T00:00:00"/>
    <n v="93"/>
    <n v="160"/>
    <n v="67"/>
    <n v="38"/>
    <n v="6080"/>
    <n v="0.09"/>
    <n v="547.19999999999993"/>
    <n v="5532.8"/>
    <n v="129"/>
    <n v="6263"/>
    <n v="13"/>
    <n v="1"/>
    <x v="3"/>
    <s v="NO"/>
    <x v="1"/>
    <s v="Venta Mala"/>
  </r>
  <r>
    <n v="1694727"/>
    <x v="138"/>
    <s v="Erica Hernandez"/>
    <s v="12 Princess Hwy,Sylvania"/>
    <s v="Sydney"/>
    <s v="NSW"/>
    <x v="3"/>
    <x v="5"/>
    <s v="Bajo"/>
    <s v="Marco de documentos de aluminio"/>
    <x v="0"/>
    <s v="Bolsa de envoltura"/>
    <x v="0"/>
    <d v="2016-12-12T00:00:00"/>
    <n v="550"/>
    <n v="1222"/>
    <n v="672"/>
    <n v="10"/>
    <n v="12220"/>
    <n v="0.08"/>
    <n v="977.6"/>
    <n v="11242.4"/>
    <n v="285"/>
    <n v="21851"/>
    <n v="8"/>
    <n v="12"/>
    <x v="3"/>
    <s v="NO"/>
    <x v="0"/>
    <s v="Venta Mala"/>
  </r>
  <r>
    <n v="1694727"/>
    <x v="743"/>
    <s v="Monica Federle"/>
    <s v="834 Bourke St,Waterloo"/>
    <s v="Sydney"/>
    <s v="NSW"/>
    <x v="2"/>
    <x v="13"/>
    <s v="Alto"/>
    <s v="Marco de documentos de aluminio"/>
    <x v="0"/>
    <s v="Paquete pequeño"/>
    <x v="0"/>
    <d v="2016-12-24T00:00:00"/>
    <n v="550"/>
    <n v="1222"/>
    <n v="672"/>
    <n v="37"/>
    <n v="45214"/>
    <n v="0.08"/>
    <n v="3617.12"/>
    <n v="41596.879999999997"/>
    <n v="285"/>
    <n v="20851"/>
    <n v="15"/>
    <n v="12"/>
    <x v="3"/>
    <s v="NO"/>
    <x v="0"/>
    <s v="Venta Mala"/>
  </r>
  <r>
    <n v="1694727"/>
    <x v="195"/>
    <s v="Cynthia Arntzen"/>
    <s v="Hoyts Entertainment Quarter 122 Lang Road,Moore Park"/>
    <s v="Sydney"/>
    <s v="NSW"/>
    <x v="0"/>
    <x v="0"/>
    <s v="Alto"/>
    <s v="Alto Perma 3000 Cajones de almacenamiento apilables"/>
    <x v="0"/>
    <s v="Caja pequeña"/>
    <x v="0"/>
    <d v="2013-08-22T00:00:00"/>
    <n v="892"/>
    <n v="2974"/>
    <n v="2082"/>
    <n v="18"/>
    <n v="53532"/>
    <n v="0.03"/>
    <n v="1605.96"/>
    <n v="51926.04"/>
    <n v="664"/>
    <n v="31825"/>
    <n v="20"/>
    <n v="8"/>
    <x v="2"/>
    <s v="NO"/>
    <x v="0"/>
    <s v="Venta Mala"/>
  </r>
  <r>
    <n v="1694727"/>
    <x v="694"/>
    <s v="Ken Lonsdale"/>
    <s v="99 Lygon Street,East Brunswick"/>
    <s v="Melbourne"/>
    <s v="VIC"/>
    <x v="3"/>
    <x v="2"/>
    <s v="Medio"/>
    <s v="Etiquetas Artisan 474"/>
    <x v="1"/>
    <s v="Tambor Jumbo"/>
    <x v="2"/>
    <d v="2016-12-14T00:00:00"/>
    <n v="184"/>
    <n v="288"/>
    <n v="104"/>
    <n v="38"/>
    <n v="10944"/>
    <n v="0.09"/>
    <n v="984.95999999999992"/>
    <n v="9959.0400000000009"/>
    <n v="99"/>
    <n v="1527"/>
    <n v="10"/>
    <n v="12"/>
    <x v="3"/>
    <s v="NO"/>
    <x v="0"/>
    <s v="Venta Mala"/>
  </r>
  <r>
    <n v="1694727"/>
    <x v="658"/>
    <s v="Brean Mhone"/>
    <s v="333-339 Enmore Rd,Marrickville"/>
    <s v="Sydney"/>
    <s v="NSW"/>
    <x v="1"/>
    <x v="11"/>
    <s v="Medio"/>
    <s v="Papel Pergamino Alto, Colores Surtidos"/>
    <x v="2"/>
    <s v="Paquete pequeño"/>
    <x v="0"/>
    <d v="2016-03-29T00:00:00"/>
    <n v="459"/>
    <n v="728"/>
    <n v="269"/>
    <n v="16"/>
    <n v="11648"/>
    <n v="0"/>
    <n v="0"/>
    <n v="11648"/>
    <n v="1115"/>
    <n v="25196"/>
    <n v="27"/>
    <n v="3"/>
    <x v="3"/>
    <s v="NO"/>
    <x v="0"/>
    <s v="Venta Mala"/>
  </r>
  <r>
    <n v="1695093"/>
    <x v="854"/>
    <s v="Carol Triggs"/>
    <s v="501 George St,Sydney"/>
    <s v="Sydney"/>
    <s v="NSW"/>
    <x v="2"/>
    <x v="7"/>
    <s v="Medio"/>
    <s v="Conjunto óptico ultra inalámbrico UGen"/>
    <x v="1"/>
    <s v="Caja pequeña"/>
    <x v="0"/>
    <d v="2015-12-24T00:00:00"/>
    <n v="5452"/>
    <n v="10097"/>
    <n v="4645"/>
    <n v="12"/>
    <n v="121164"/>
    <n v="0"/>
    <n v="0"/>
    <n v="121164"/>
    <n v="718"/>
    <n v="753403"/>
    <n v="22"/>
    <n v="12"/>
    <x v="1"/>
    <s v="SI"/>
    <x v="0"/>
    <s v="Buena Venta"/>
  </r>
  <r>
    <n v="1695093"/>
    <x v="606"/>
    <s v="Nora Price"/>
    <s v="7 Khartoum Rd,Macquarie Park"/>
    <s v="Sydney"/>
    <s v="NSW"/>
    <x v="0"/>
    <x v="11"/>
    <s v="Crítico"/>
    <s v="Teclado Beekin de 105 teclas negro"/>
    <x v="0"/>
    <s v="Caja pequeña"/>
    <x v="0"/>
    <d v="2015-11-13T00:00:00"/>
    <n v="639"/>
    <n v="1998"/>
    <n v="1359"/>
    <n v="6"/>
    <n v="11988"/>
    <n v="0.02"/>
    <n v="239.76"/>
    <n v="11748.24"/>
    <n v="400"/>
    <n v="52136"/>
    <n v="11"/>
    <n v="11"/>
    <x v="1"/>
    <s v="NO"/>
    <x v="0"/>
    <s v="Venta Mala"/>
  </r>
  <r>
    <n v="1695093"/>
    <x v="327"/>
    <s v="Brooke Gillingham"/>
    <s v="21 Wentworth St,Parramatta"/>
    <s v="Sydney"/>
    <s v="NSW"/>
    <x v="1"/>
    <x v="6"/>
    <s v="No especificado"/>
    <s v="Etiquetas Artisan 474"/>
    <x v="0"/>
    <s v="Bolsa de envoltura"/>
    <x v="0"/>
    <d v="2015-09-06T00:00:00"/>
    <n v="184"/>
    <n v="288"/>
    <n v="104"/>
    <n v="45"/>
    <n v="12960"/>
    <n v="0.01"/>
    <n v="129.6"/>
    <n v="12830.4"/>
    <n v="99"/>
    <n v="3813"/>
    <n v="4"/>
    <n v="9"/>
    <x v="1"/>
    <s v="NO"/>
    <x v="0"/>
    <s v="Venta Mala"/>
  </r>
  <r>
    <n v="1695458"/>
    <x v="353"/>
    <s v="Matt Collister"/>
    <s v="99 Glebe Point Rd,Glebe"/>
    <s v="Sydney"/>
    <s v="NSW"/>
    <x v="0"/>
    <x v="1"/>
    <s v="Medio"/>
    <s v="Conjunto óptico ultra inalámbrico UGen"/>
    <x v="0"/>
    <s v="Caja pequeña"/>
    <x v="1"/>
    <d v="2016-01-01T00:00:00"/>
    <n v="5452"/>
    <n v="10097"/>
    <n v="4645"/>
    <n v="24"/>
    <n v="242328"/>
    <n v="0.06"/>
    <n v="14539.68"/>
    <n v="227788.32"/>
    <n v="718"/>
    <n v="129890"/>
    <n v="31"/>
    <n v="12"/>
    <x v="1"/>
    <s v="SI"/>
    <x v="1"/>
    <s v="Venta Mala"/>
  </r>
  <r>
    <n v="1695458"/>
    <x v="703"/>
    <s v="Tracy Zic"/>
    <s v="24 Addison Rd,Marrickville"/>
    <s v="Sydney"/>
    <s v="NSW"/>
    <x v="3"/>
    <x v="10"/>
    <s v="Alto"/>
    <s v="Juego de lápices de dibujo Pizazz"/>
    <x v="0"/>
    <s v="Bolsa de envoltura"/>
    <x v="1"/>
    <d v="2016-12-29T00:00:00"/>
    <n v="153"/>
    <n v="278"/>
    <n v="125"/>
    <n v="9"/>
    <n v="2502"/>
    <n v="0.09"/>
    <n v="225.17999999999998"/>
    <n v="2276.8200000000002"/>
    <n v="134"/>
    <n v="13064"/>
    <n v="28"/>
    <n v="12"/>
    <x v="3"/>
    <s v="NO"/>
    <x v="1"/>
    <s v="Venta Mala"/>
  </r>
  <r>
    <n v="1695458"/>
    <x v="499"/>
    <s v="Noel Staavos"/>
    <s v="85-113 Dunning Ave,Roseberry"/>
    <s v="Sydney"/>
    <s v="NSW"/>
    <x v="3"/>
    <x v="4"/>
    <s v="No especificado"/>
    <s v="Etiquetas Artisan 481"/>
    <x v="0"/>
    <s v="Bolsa de envoltura"/>
    <x v="0"/>
    <d v="2016-01-30T00:00:00"/>
    <n v="194"/>
    <n v="308"/>
    <n v="114"/>
    <n v="34"/>
    <n v="10472"/>
    <n v="0.02"/>
    <n v="209.44"/>
    <n v="10262.56"/>
    <n v="99"/>
    <n v="6141"/>
    <n v="28"/>
    <n v="1"/>
    <x v="3"/>
    <s v="NO"/>
    <x v="1"/>
    <s v="Venta Mala"/>
  </r>
  <r>
    <n v="1695458"/>
    <x v="743"/>
    <s v="Monica Federle"/>
    <s v="484 Bourke St,Waterloo"/>
    <s v="Sydney"/>
    <s v="NSW"/>
    <x v="3"/>
    <x v="13"/>
    <s v="Alto"/>
    <s v="Artisan 48 Etiquetas"/>
    <x v="1"/>
    <s v="Caja pequeña"/>
    <x v="0"/>
    <d v="2016-12-24T00:00:00"/>
    <n v="384"/>
    <n v="630"/>
    <n v="246"/>
    <n v="2"/>
    <n v="1260"/>
    <n v="0.03"/>
    <n v="37.799999999999997"/>
    <n v="1222.2"/>
    <n v="50"/>
    <n v="21861"/>
    <n v="15"/>
    <n v="12"/>
    <x v="3"/>
    <s v="NO"/>
    <x v="0"/>
    <s v="Venta Mala"/>
  </r>
  <r>
    <n v="1695458"/>
    <x v="507"/>
    <s v="Christopher Martinez"/>
    <s v="188 Pitt Street,Sydney"/>
    <s v="Sydney"/>
    <s v="NSW"/>
    <x v="2"/>
    <x v="0"/>
    <s v="Medio"/>
    <s v="Rotafolio Artesanal Carpeta de Caballete, Negro"/>
    <x v="1"/>
    <s v="Caja pequeña"/>
    <x v="0"/>
    <d v="2016-09-28T00:00:00"/>
    <n v="1388"/>
    <n v="2238"/>
    <n v="850"/>
    <n v="12"/>
    <n v="26856"/>
    <n v="0"/>
    <n v="0"/>
    <n v="26856"/>
    <n v="1510"/>
    <n v="38363"/>
    <n v="26"/>
    <n v="9"/>
    <x v="3"/>
    <s v="NO"/>
    <x v="0"/>
    <s v="Venta Mala"/>
  </r>
  <r>
    <n v="1695458"/>
    <x v="703"/>
    <s v="Tracy Zic"/>
    <s v="24 Addison Rd,Marrickville"/>
    <s v="Sydney"/>
    <s v="NSW"/>
    <x v="2"/>
    <x v="10"/>
    <s v="Alto"/>
    <s v="Juego de lápices de dibujo Pizazz"/>
    <x v="0"/>
    <s v="Caja pequeña"/>
    <x v="1"/>
    <d v="2016-12-29T00:00:00"/>
    <n v="117"/>
    <n v="278"/>
    <n v="161"/>
    <n v="42"/>
    <n v="11676"/>
    <n v="0"/>
    <n v="0"/>
    <n v="11676"/>
    <n v="120"/>
    <n v="13064"/>
    <n v="28"/>
    <n v="12"/>
    <x v="3"/>
    <s v="NO"/>
    <x v="0"/>
    <s v="Venta Mala"/>
  </r>
  <r>
    <n v="1695458"/>
    <x v="710"/>
    <s v="Bruce Hennar"/>
    <s v="85-113 Dunning Ave,Roseberry"/>
    <s v="Sydney"/>
    <s v="NSW"/>
    <x v="1"/>
    <x v="4"/>
    <s v="Crítico"/>
    <s v="Juego de lápices de dibujo Pizazz"/>
    <x v="1"/>
    <s v="Caja pequeña"/>
    <x v="0"/>
    <d v="2016-05-20T00:00:00"/>
    <n v="153"/>
    <n v="278"/>
    <n v="125"/>
    <n v="44"/>
    <n v="12232"/>
    <n v="0.03"/>
    <n v="366.96"/>
    <n v="11865.04"/>
    <n v="134"/>
    <n v="13064"/>
    <n v="18"/>
    <n v="5"/>
    <x v="3"/>
    <s v="NO"/>
    <x v="1"/>
    <s v="Venta Mala"/>
  </r>
  <r>
    <n v="1695458"/>
    <x v="703"/>
    <s v="Tracy Zic"/>
    <s v="24 Addison Rd,Marrickville"/>
    <s v="Sydney"/>
    <s v="NSW"/>
    <x v="1"/>
    <x v="10"/>
    <s v="Bajo"/>
    <s v="Juego de lápices de dibujo Pizazz"/>
    <x v="0"/>
    <s v="Bolsa de envoltura"/>
    <x v="0"/>
    <d v="2016-12-29T00:00:00"/>
    <n v="153"/>
    <n v="278"/>
    <n v="125"/>
    <n v="38"/>
    <n v="10564"/>
    <n v="0.06"/>
    <n v="633.84"/>
    <n v="9930.16"/>
    <n v="134"/>
    <n v="13064"/>
    <n v="28"/>
    <n v="12"/>
    <x v="3"/>
    <s v="NO"/>
    <x v="0"/>
    <s v="Venta Mala"/>
  </r>
  <r>
    <n v="1695458"/>
    <x v="688"/>
    <s v="Alan Barnes"/>
    <s v="99 Glebe Point Rd,Glebe"/>
    <s v="Sydney"/>
    <s v="NSW"/>
    <x v="3"/>
    <x v="1"/>
    <s v="Medio"/>
    <s v="Papel Pergamino Alto, Colores Surtidos"/>
    <x v="0"/>
    <s v="Bolsa de envoltura"/>
    <x v="0"/>
    <d v="2016-11-15T00:00:00"/>
    <n v="459"/>
    <n v="728"/>
    <n v="269"/>
    <n v="19"/>
    <n v="13832"/>
    <n v="0.03"/>
    <n v="414.96"/>
    <n v="13417.04"/>
    <n v="1115"/>
    <n v="27864"/>
    <n v="14"/>
    <n v="11"/>
    <x v="3"/>
    <s v="NO"/>
    <x v="1"/>
    <s v="Venta Mala"/>
  </r>
  <r>
    <n v="1695823"/>
    <x v="407"/>
    <s v="Tony Sayre"/>
    <s v="499-501 Lygon Street,Carlton North"/>
    <s v="Melbourne"/>
    <s v="VIC"/>
    <x v="0"/>
    <x v="8"/>
    <s v="No especificado"/>
    <s v="Resaltadores de acento principales constantes"/>
    <x v="1"/>
    <s v="Caja pequeña"/>
    <x v="0"/>
    <d v="2015-09-13T00:00:00"/>
    <n v="375"/>
    <n v="708"/>
    <n v="333"/>
    <n v="38"/>
    <n v="26904"/>
    <n v="0"/>
    <n v="0"/>
    <n v="26904"/>
    <n v="235"/>
    <n v="22653"/>
    <n v="17"/>
    <n v="9"/>
    <x v="1"/>
    <s v="NO"/>
    <x v="1"/>
    <s v="Venta Mala"/>
  </r>
  <r>
    <n v="1696188"/>
    <x v="488"/>
    <s v="Erica Smith"/>
    <s v="188 Pitt Street,Sydney"/>
    <s v="Sydney"/>
    <s v="NSW"/>
    <x v="0"/>
    <x v="0"/>
    <s v="No especificado"/>
    <s v="Resaltadores de acento Steady Pocket"/>
    <x v="1"/>
    <s v="Caja pequeña"/>
    <x v="0"/>
    <d v="2016-03-11T00:00:00"/>
    <n v="93"/>
    <n v="160"/>
    <n v="67"/>
    <n v="49"/>
    <n v="7840"/>
    <n v="0.08"/>
    <n v="627.20000000000005"/>
    <n v="7212.8"/>
    <n v="129"/>
    <n v="1571"/>
    <n v="6"/>
    <n v="3"/>
    <x v="3"/>
    <s v="NO"/>
    <x v="0"/>
    <s v="Venta Mala"/>
  </r>
  <r>
    <n v="1696188"/>
    <x v="680"/>
    <s v="Astrea Jones"/>
    <s v="2a/285A Crown St,Surry Hills"/>
    <s v="Sydney"/>
    <s v="NSW"/>
    <x v="0"/>
    <x v="3"/>
    <s v="No especificado"/>
    <s v="Alto Perma 2700 Cajones de almacenamiento apilables"/>
    <x v="0"/>
    <s v="Caja pequeña"/>
    <x v="1"/>
    <d v="2016-07-04T00:00:00"/>
    <n v="713"/>
    <n v="2098"/>
    <n v="1385"/>
    <n v="18"/>
    <n v="37764"/>
    <n v="0.01"/>
    <n v="377.64"/>
    <n v="37386.36"/>
    <n v="542"/>
    <n v="30964"/>
    <n v="2"/>
    <n v="7"/>
    <x v="3"/>
    <s v="NO"/>
    <x v="0"/>
    <s v="Venta Mala"/>
  </r>
  <r>
    <n v="1696554"/>
    <x v="507"/>
    <s v="Mike Kennedy"/>
    <s v="99 Lygon Street,East Brunswick"/>
    <s v="Melbourne"/>
    <s v="VIC"/>
    <x v="2"/>
    <x v="2"/>
    <s v="Alto"/>
    <s v="Carro de archivos personal multiuso y juego de ruedas, tres compartimentos apilables"/>
    <x v="0"/>
    <s v="Caja pequeña"/>
    <x v="0"/>
    <d v="2016-10-05T00:00:00"/>
    <n v="1495"/>
    <n v="3476"/>
    <n v="1981"/>
    <n v="32"/>
    <n v="111232"/>
    <n v="0.08"/>
    <n v="8898.56"/>
    <n v="102333.44"/>
    <n v="822"/>
    <n v="303384"/>
    <n v="26"/>
    <n v="9"/>
    <x v="3"/>
    <s v="SI"/>
    <x v="0"/>
    <s v="Buena Venta"/>
  </r>
  <r>
    <n v="1696919"/>
    <x v="340"/>
    <s v="John Lucas"/>
    <s v="188 Pitt Street,Sydney"/>
    <s v="Sydney"/>
    <s v="NSW"/>
    <x v="1"/>
    <x v="0"/>
    <s v="Medio"/>
    <s v="Teclado Beekin de 105 teclas negro"/>
    <x v="0"/>
    <s v="Bolsa de envoltura"/>
    <x v="0"/>
    <d v="2016-01-19T00:00:00"/>
    <n v="639"/>
    <n v="1998"/>
    <n v="1359"/>
    <n v="41"/>
    <n v="81918"/>
    <n v="0.03"/>
    <n v="2457.54"/>
    <n v="79460.460000000006"/>
    <n v="400"/>
    <n v="31596"/>
    <n v="17"/>
    <n v="1"/>
    <x v="3"/>
    <s v="NO"/>
    <x v="0"/>
    <s v="Venta Mala"/>
  </r>
  <r>
    <n v="1696919"/>
    <x v="408"/>
    <s v="Janet Martin"/>
    <s v="24 Addison Rd,Marrickville"/>
    <s v="Sydney"/>
    <s v="NSW"/>
    <x v="1"/>
    <x v="10"/>
    <s v="Bajo"/>
    <s v="Serie 600 sin volteo"/>
    <x v="1"/>
    <s v="Caja pequeña"/>
    <x v="0"/>
    <d v="2013-06-08T00:00:00"/>
    <n v="1978"/>
    <n v="4599"/>
    <n v="2621"/>
    <n v="29"/>
    <n v="133371"/>
    <n v="0.03"/>
    <n v="4001.1299999999997"/>
    <n v="129369.87"/>
    <n v="499"/>
    <n v="2290516"/>
    <n v="7"/>
    <n v="6"/>
    <x v="2"/>
    <s v="SI"/>
    <x v="0"/>
    <s v="Buena Venta"/>
  </r>
  <r>
    <n v="1697649"/>
    <x v="788"/>
    <s v="Guy Armstrong"/>
    <s v="6 Mary St,Newtown"/>
    <s v="Sydney"/>
    <s v="NSW"/>
    <x v="1"/>
    <x v="7"/>
    <s v="Crítico"/>
    <s v="Bolsillos de carpeta de poliéster artesanal"/>
    <x v="0"/>
    <s v="Bolsa de envoltura"/>
    <x v="0"/>
    <d v="2016-12-10T00:00:00"/>
    <n v="226"/>
    <n v="358"/>
    <n v="132"/>
    <n v="6"/>
    <n v="2148"/>
    <n v="0.01"/>
    <n v="21.48"/>
    <n v="2126.52"/>
    <n v="547"/>
    <n v="1260"/>
    <n v="9"/>
    <n v="12"/>
    <x v="3"/>
    <s v="NO"/>
    <x v="1"/>
    <s v="Venta Mala"/>
  </r>
  <r>
    <n v="1697649"/>
    <x v="684"/>
    <s v="Stephanie Ulpright"/>
    <s v="541 Church St ,Richmond"/>
    <s v="Melbourne"/>
    <s v="VIC"/>
    <x v="0"/>
    <x v="8"/>
    <s v="Crítico"/>
    <s v="Etiquetas Artisan 474"/>
    <x v="0"/>
    <s v="Caja pequeña"/>
    <x v="0"/>
    <d v="2016-11-08T00:00:00"/>
    <n v="184"/>
    <n v="288"/>
    <n v="104"/>
    <n v="12"/>
    <n v="3456"/>
    <n v="0.02"/>
    <n v="69.12"/>
    <n v="3386.88"/>
    <n v="99"/>
    <n v="7512"/>
    <n v="8"/>
    <n v="11"/>
    <x v="3"/>
    <s v="NO"/>
    <x v="1"/>
    <s v="Venta Mala"/>
  </r>
  <r>
    <n v="1698015"/>
    <x v="855"/>
    <s v="William Brown"/>
    <s v="3 Carrington Road ,Box Hill"/>
    <s v="Melbourne"/>
    <s v="VIC"/>
    <x v="3"/>
    <x v="8"/>
    <s v="Alto"/>
    <s v="Lápices de colores DrawIt, juego de 48 colores"/>
    <x v="0"/>
    <s v="Bolsa de envoltura"/>
    <x v="0"/>
    <d v="2014-06-30T00:00:00"/>
    <n v="2156"/>
    <n v="3655"/>
    <n v="1499"/>
    <n v="26"/>
    <n v="95030"/>
    <n v="0.03"/>
    <n v="2850.9"/>
    <n v="92179.1"/>
    <n v="1389"/>
    <n v="11000"/>
    <n v="28"/>
    <n v="6"/>
    <x v="0"/>
    <s v="NO"/>
    <x v="0"/>
    <s v="Venta Mala"/>
  </r>
  <r>
    <n v="1698380"/>
    <x v="828"/>
    <s v="Philip Fox"/>
    <s v="61 York St,Sydney"/>
    <s v="Sydney"/>
    <s v="NSW"/>
    <x v="0"/>
    <x v="9"/>
    <s v="No especificado"/>
    <s v="Alto Perma 2700 Cajones de almacenamiento apilables"/>
    <x v="0"/>
    <s v="Caja pequeña"/>
    <x v="0"/>
    <d v="2016-07-05T00:00:00"/>
    <n v="892"/>
    <n v="2974"/>
    <n v="2082"/>
    <n v="44"/>
    <n v="130856"/>
    <n v="7.0000000000000007E-2"/>
    <n v="9159.92"/>
    <n v="121696.08"/>
    <n v="664"/>
    <n v="75522"/>
    <n v="3"/>
    <n v="7"/>
    <x v="3"/>
    <s v="SI"/>
    <x v="0"/>
    <s v="Buena Venta"/>
  </r>
  <r>
    <n v="1698745"/>
    <x v="233"/>
    <s v="Thomas Thornton"/>
    <s v="221 Barkly St,St Kilda"/>
    <s v="Melbourne"/>
    <s v="VIC"/>
    <x v="0"/>
    <x v="8"/>
    <s v="Crítico"/>
    <s v="Teclado Beekin de 105 teclas negro"/>
    <x v="0"/>
    <s v="Bolsa de envoltura"/>
    <x v="0"/>
    <d v="2016-04-24T00:00:00"/>
    <n v="639"/>
    <n v="1998"/>
    <n v="1359"/>
    <n v="2"/>
    <n v="3996"/>
    <n v="0.08"/>
    <n v="319.68"/>
    <n v="3676.32"/>
    <n v="400"/>
    <n v="9334"/>
    <n v="23"/>
    <n v="4"/>
    <x v="3"/>
    <s v="NO"/>
    <x v="1"/>
    <s v="Venta Mala"/>
  </r>
  <r>
    <n v="1698745"/>
    <x v="404"/>
    <s v="Bobby Trafton"/>
    <s v="85-113 Dunning Ave,Rosebery"/>
    <s v="Sydney"/>
    <s v="NSW"/>
    <x v="3"/>
    <x v="4"/>
    <s v="Medio"/>
    <s v="Juego de lápices de dibujo Pizazz"/>
    <x v="0"/>
    <s v="Caja pequeña"/>
    <x v="0"/>
    <d v="2015-10-14T00:00:00"/>
    <n v="153"/>
    <n v="278"/>
    <n v="125"/>
    <n v="8"/>
    <n v="2224"/>
    <n v="7.0000000000000007E-2"/>
    <n v="155.68"/>
    <n v="2068.3200000000002"/>
    <n v="134"/>
    <n v="9843"/>
    <n v="12"/>
    <n v="10"/>
    <x v="1"/>
    <s v="NO"/>
    <x v="1"/>
    <s v="Venta Mala"/>
  </r>
  <r>
    <n v="1698745"/>
    <x v="333"/>
    <s v="Bryan Spruell"/>
    <s v="1 John Street,Waterloo"/>
    <s v="Sydney"/>
    <s v="NSW"/>
    <x v="0"/>
    <x v="13"/>
    <s v="Bajo"/>
    <s v="Disquetes de formato láser neón para Mac, 10/paquete"/>
    <x v="0"/>
    <s v="Caja pequeña"/>
    <x v="0"/>
    <d v="2015-08-27T00:00:00"/>
    <n v="187"/>
    <n v="812"/>
    <n v="625"/>
    <n v="23"/>
    <n v="18676"/>
    <n v="0.03"/>
    <n v="560.28"/>
    <n v="18115.72"/>
    <n v="283"/>
    <n v="8884"/>
    <n v="22"/>
    <n v="8"/>
    <x v="1"/>
    <s v="NO"/>
    <x v="0"/>
    <s v="Venta Mala"/>
  </r>
  <r>
    <n v="1699110"/>
    <x v="70"/>
    <s v="Harold Pawlan"/>
    <s v="180 High Street,Windsor"/>
    <s v="Melbourne"/>
    <s v="VIC"/>
    <x v="1"/>
    <x v="2"/>
    <s v="No especificado"/>
    <s v="TechSavi Dúo Inalámbrico Elite"/>
    <x v="0"/>
    <s v="Paquete pequeño"/>
    <x v="0"/>
    <d v="2015-03-16T00:00:00"/>
    <n v="6059"/>
    <n v="10098"/>
    <n v="4039"/>
    <n v="24"/>
    <n v="242352"/>
    <n v="0.01"/>
    <n v="2423.52"/>
    <n v="239928.48"/>
    <n v="718"/>
    <n v="121894"/>
    <n v="16"/>
    <n v="3"/>
    <x v="1"/>
    <s v="SI"/>
    <x v="1"/>
    <s v="Venta Mala"/>
  </r>
  <r>
    <n v="1699110"/>
    <x v="536"/>
    <s v="Olvera Toch"/>
    <s v="3 Carrington Road ,Box Hill"/>
    <s v="Melbourne"/>
    <s v="VIC"/>
    <x v="1"/>
    <x v="8"/>
    <s v="Bajo"/>
    <s v="Etiquetas Artisan 474"/>
    <x v="0"/>
    <s v="Caja pequeña"/>
    <x v="0"/>
    <d v="2015-12-21T00:00:00"/>
    <n v="184"/>
    <n v="288"/>
    <n v="104"/>
    <n v="3"/>
    <n v="864"/>
    <n v="0.08"/>
    <n v="69.12"/>
    <n v="794.88"/>
    <n v="99"/>
    <n v="12971"/>
    <n v="19"/>
    <n v="12"/>
    <x v="1"/>
    <s v="NO"/>
    <x v="1"/>
    <s v="Venta Mala"/>
  </r>
  <r>
    <n v="1699110"/>
    <x v="735"/>
    <s v="Shaun Weien"/>
    <s v="310 Wattle St,Ultimo"/>
    <s v="Sydney"/>
    <s v="NSW"/>
    <x v="1"/>
    <x v="6"/>
    <s v="Alto"/>
    <s v="Libro de mensajes encuadernado con cable, 4 por página"/>
    <x v="0"/>
    <s v="Caja pequeña"/>
    <x v="0"/>
    <d v="2016-05-07T00:00:00"/>
    <n v="348"/>
    <n v="543"/>
    <n v="195"/>
    <n v="13"/>
    <n v="7059"/>
    <n v="0.03"/>
    <n v="211.76999999999998"/>
    <n v="6847.23"/>
    <n v="95"/>
    <n v="6068"/>
    <n v="5"/>
    <n v="5"/>
    <x v="3"/>
    <s v="NO"/>
    <x v="0"/>
    <s v="Venta Mala"/>
  </r>
  <r>
    <n v="1699110"/>
    <x v="682"/>
    <s v="Dan Campbell"/>
    <s v="1/173-179 Bronte Rd,Waverley"/>
    <s v="Sydney"/>
    <s v="NSW"/>
    <x v="0"/>
    <x v="9"/>
    <s v="Medio"/>
    <s v="Tijeras rectas Apex"/>
    <x v="1"/>
    <s v="Caja pequeña"/>
    <x v="0"/>
    <d v="2016-09-21T00:00:00"/>
    <n v="519"/>
    <n v="1298"/>
    <n v="779"/>
    <n v="27"/>
    <n v="35046"/>
    <n v="0.01"/>
    <n v="350.46"/>
    <n v="34695.54"/>
    <n v="314"/>
    <n v="16071"/>
    <n v="21"/>
    <n v="9"/>
    <x v="3"/>
    <s v="NO"/>
    <x v="0"/>
    <s v="Venta Mala"/>
  </r>
  <r>
    <n v="1699110"/>
    <x v="255"/>
    <s v="Dianna Arnett"/>
    <s v="99 Lygon Street,East Brunswick"/>
    <s v="Melbourne"/>
    <s v="VIC"/>
    <x v="3"/>
    <x v="2"/>
    <s v="Crítico"/>
    <s v="Creator Tiza Antipolvo, 12/Paquete"/>
    <x v="0"/>
    <s v="Bolsa de envoltura"/>
    <x v="0"/>
    <d v="2015-04-30T00:00:00"/>
    <n v="109"/>
    <n v="182"/>
    <n v="73"/>
    <n v="36"/>
    <n v="6552"/>
    <n v="0.01"/>
    <n v="65.52"/>
    <n v="6486.48"/>
    <n v="100"/>
    <n v="4661"/>
    <n v="28"/>
    <n v="4"/>
    <x v="1"/>
    <s v="NO"/>
    <x v="1"/>
    <s v="Venta Mala"/>
  </r>
  <r>
    <n v="1699110"/>
    <x v="660"/>
    <s v="Phillip Flathmann"/>
    <s v="Macquarie Centre Cnr Herring Road &amp; Waterloo Road,Macquarie Park"/>
    <s v="Sydney"/>
    <s v="NSW"/>
    <x v="0"/>
    <x v="5"/>
    <s v="Alto"/>
    <s v="Lápices de colores Steady Colorific, 12/caja"/>
    <x v="0"/>
    <s v="Caja pequeña"/>
    <x v="0"/>
    <d v="2015-08-30T00:00:00"/>
    <n v="130"/>
    <n v="288"/>
    <n v="158"/>
    <n v="29"/>
    <n v="8352"/>
    <n v="0.03"/>
    <n v="250.56"/>
    <n v="8101.44"/>
    <n v="101"/>
    <n v="1043"/>
    <n v="28"/>
    <n v="8"/>
    <x v="1"/>
    <s v="NO"/>
    <x v="0"/>
    <s v="Venta Mala"/>
  </r>
  <r>
    <n v="1699476"/>
    <x v="688"/>
    <s v="Alan Barnes"/>
    <s v="99 Glebe Point Rd,Glebe"/>
    <s v="Sydney"/>
    <s v="NSW"/>
    <x v="1"/>
    <x v="1"/>
    <s v="Medio"/>
    <s v="Etiquetas Artisan 474"/>
    <x v="0"/>
    <s v="Caja pequeña"/>
    <x v="0"/>
    <d v="2016-11-15T00:00:00"/>
    <n v="184"/>
    <n v="288"/>
    <n v="104"/>
    <n v="8"/>
    <n v="2304"/>
    <n v="0.02"/>
    <n v="46.08"/>
    <n v="2257.92"/>
    <n v="99"/>
    <n v="3813"/>
    <n v="14"/>
    <n v="11"/>
    <x v="3"/>
    <s v="NO"/>
    <x v="1"/>
    <s v="Venta Mala"/>
  </r>
  <r>
    <n v="1699841"/>
    <x v="40"/>
    <s v="Tamara Willingham"/>
    <s v="Sydney Fish Market, Bank Street, Sydney"/>
    <s v="Sydney"/>
    <s v="NSW"/>
    <x v="2"/>
    <x v="3"/>
    <s v="Bajo"/>
    <s v="Carpetas Angle-D con anillos de bloqueo, portaetiquetas"/>
    <x v="0"/>
    <s v="Bolsa de envoltura"/>
    <x v="0"/>
    <d v="2016-01-19T00:00:00"/>
    <n v="453"/>
    <n v="730"/>
    <n v="277"/>
    <n v="8"/>
    <n v="5840"/>
    <n v="0.05"/>
    <n v="292"/>
    <n v="5548"/>
    <n v="772"/>
    <n v="5502"/>
    <n v="19"/>
    <n v="1"/>
    <x v="3"/>
    <s v="NO"/>
    <x v="1"/>
    <s v="Venta Mala"/>
  </r>
  <r>
    <n v="1699841"/>
    <x v="456"/>
    <s v="Maurice Satty"/>
    <s v="188 Pitt Street,Sydney"/>
    <s v="Sydney"/>
    <s v="NSW"/>
    <x v="2"/>
    <x v="0"/>
    <s v="Medio"/>
    <s v="Rotuladores Pestelopen"/>
    <x v="0"/>
    <s v="Bolsa de envoltura"/>
    <x v="0"/>
    <d v="2016-12-25T00:00:00"/>
    <n v="176"/>
    <n v="338"/>
    <n v="162"/>
    <n v="30"/>
    <n v="10140"/>
    <n v="0.09"/>
    <n v="912.6"/>
    <n v="9227.4"/>
    <n v="85"/>
    <n v="33406"/>
    <n v="24"/>
    <n v="12"/>
    <x v="3"/>
    <s v="NO"/>
    <x v="1"/>
    <s v="Venta Mala"/>
  </r>
  <r>
    <n v="1700206"/>
    <x v="732"/>
    <s v="Valerie Dominguez"/>
    <s v="152 Bunnerong Road,Eastgardens"/>
    <s v="Sydney"/>
    <s v="NSW"/>
    <x v="1"/>
    <x v="0"/>
    <s v="Crítico"/>
    <s v="Etiquetas Artisan 479"/>
    <x v="0"/>
    <s v="Paquete pequeño"/>
    <x v="0"/>
    <d v="2016-09-26T00:00:00"/>
    <n v="159"/>
    <n v="261"/>
    <n v="102"/>
    <n v="49"/>
    <n v="12789"/>
    <n v="0.02"/>
    <n v="255.78"/>
    <n v="12533.22"/>
    <n v="50"/>
    <n v="18722"/>
    <n v="25"/>
    <n v="9"/>
    <x v="3"/>
    <s v="NO"/>
    <x v="1"/>
    <s v="Venta Mala"/>
  </r>
  <r>
    <n v="1700206"/>
    <x v="428"/>
    <s v="Jasper Cacioppo"/>
    <s v="24 Addison Rd,Marrickville"/>
    <s v="Sydney"/>
    <s v="NSW"/>
    <x v="1"/>
    <x v="10"/>
    <s v="Alto"/>
    <s v="Aglutinantes antiadherentes artesanales"/>
    <x v="0"/>
    <s v="Bolsa de envoltura"/>
    <x v="0"/>
    <d v="2016-09-02T00:00:00"/>
    <n v="274"/>
    <n v="449"/>
    <n v="175"/>
    <n v="32"/>
    <n v="14368"/>
    <n v="0.09"/>
    <n v="1293.1199999999999"/>
    <n v="13074.880000000001"/>
    <n v="149"/>
    <n v="5322"/>
    <n v="24"/>
    <n v="8"/>
    <x v="3"/>
    <s v="NO"/>
    <x v="1"/>
    <s v="Venta Mala"/>
  </r>
  <r>
    <n v="1700206"/>
    <x v="564"/>
    <s v="Bheck OBriant"/>
    <s v="Macquarie Centre Cnr Herring Road &amp; Waterloo Road,Macquarie Park"/>
    <s v="Sydney"/>
    <s v="NSW"/>
    <x v="1"/>
    <x v="5"/>
    <s v="No especificado"/>
    <s v="Etiquetas Artisan 474"/>
    <x v="0"/>
    <s v="Paquete pequeño"/>
    <x v="0"/>
    <d v="2015-05-29T00:00:00"/>
    <n v="184"/>
    <n v="288"/>
    <n v="104"/>
    <n v="23"/>
    <n v="6624"/>
    <n v="0.01"/>
    <n v="66.239999999999995"/>
    <n v="6557.76"/>
    <n v="99"/>
    <n v="12311"/>
    <n v="27"/>
    <n v="5"/>
    <x v="1"/>
    <s v="NO"/>
    <x v="0"/>
    <s v="Venta Mala"/>
  </r>
  <r>
    <n v="1700571"/>
    <x v="162"/>
    <s v="Dave Hallsten"/>
    <s v="1 John St,Waterloo"/>
    <s v="Sydney"/>
    <s v="NSW"/>
    <x v="2"/>
    <x v="13"/>
    <s v="Medio"/>
    <s v="Etiquetas de encuadernación artesanal"/>
    <x v="0"/>
    <s v="Bolsa de envoltura"/>
    <x v="0"/>
    <d v="2015-08-08T00:00:00"/>
    <n v="245"/>
    <n v="389"/>
    <n v="144"/>
    <n v="10"/>
    <n v="3890"/>
    <n v="0.01"/>
    <n v="38.9"/>
    <n v="3851.1"/>
    <n v="701"/>
    <n v="1320"/>
    <n v="3"/>
    <n v="8"/>
    <x v="1"/>
    <s v="NO"/>
    <x v="0"/>
    <s v="Venta Mala"/>
  </r>
  <r>
    <n v="1700937"/>
    <x v="397"/>
    <s v="Michael Oakman"/>
    <s v="8 Rankins Lane ,Melbourne"/>
    <s v="Melbourne"/>
    <s v="VIC"/>
    <x v="2"/>
    <x v="2"/>
    <s v="Medio"/>
    <s v="Juego de lápices de color PastelOcean"/>
    <x v="0"/>
    <s v="Caja pequeña"/>
    <x v="0"/>
    <d v="2015-01-09T00:00:00"/>
    <n v="1111"/>
    <n v="1984"/>
    <n v="873"/>
    <n v="32"/>
    <n v="63488"/>
    <n v="0.05"/>
    <n v="3174.4"/>
    <n v="60313.599999999999"/>
    <n v="410"/>
    <n v="13743"/>
    <n v="7"/>
    <n v="1"/>
    <x v="1"/>
    <s v="NO"/>
    <x v="0"/>
    <s v="Venta Mala"/>
  </r>
  <r>
    <n v="1700937"/>
    <x v="674"/>
    <s v="Michael Oakman"/>
    <s v="8 Rankins Lane ,Melbourne"/>
    <s v="Melbourne"/>
    <s v="VIC"/>
    <x v="3"/>
    <x v="2"/>
    <s v="Medio"/>
    <s v="Carpetas colgantes artesanales"/>
    <x v="0"/>
    <s v="Paquete pequeño"/>
    <x v="0"/>
    <d v="2015-09-30T00:00:00"/>
    <n v="365"/>
    <n v="598"/>
    <n v="233"/>
    <n v="22"/>
    <n v="13156"/>
    <n v="0.02"/>
    <n v="263.12"/>
    <n v="12892.88"/>
    <n v="149"/>
    <n v="13743"/>
    <n v="29"/>
    <n v="9"/>
    <x v="1"/>
    <s v="NO"/>
    <x v="0"/>
    <s v="Venta Mala"/>
  </r>
  <r>
    <n v="1701302"/>
    <x v="667"/>
    <s v="Karl Brown"/>
    <s v="470 Anzac Parade,Kingsford"/>
    <s v="Sydney"/>
    <s v="NSW"/>
    <x v="3"/>
    <x v="0"/>
    <s v="No especificado"/>
    <s v="Contestador automático digital 1726"/>
    <x v="0"/>
    <s v="Caja pequeña"/>
    <x v="0"/>
    <d v="2015-12-26T00:00:00"/>
    <n v="882"/>
    <n v="2099"/>
    <n v="1217"/>
    <n v="29"/>
    <n v="60871"/>
    <n v="0.08"/>
    <n v="4869.68"/>
    <n v="56001.32"/>
    <n v="481"/>
    <n v="4960"/>
    <n v="25"/>
    <n v="12"/>
    <x v="1"/>
    <s v="NO"/>
    <x v="1"/>
    <s v="Venta Mala"/>
  </r>
  <r>
    <n v="1702032"/>
    <x v="99"/>
    <s v="Stefania Perrino"/>
    <s v="180 High Street,Windsor"/>
    <s v="Melbourne"/>
    <s v="VIC"/>
    <x v="0"/>
    <x v="2"/>
    <s v="Medio"/>
    <s v="Carpetas Angle-D con anillos de bloqueo, portaetiquetas"/>
    <x v="0"/>
    <s v="Caja pequeña"/>
    <x v="0"/>
    <d v="2015-06-29T00:00:00"/>
    <n v="453"/>
    <n v="730"/>
    <n v="277"/>
    <n v="32"/>
    <n v="23360"/>
    <n v="0.05"/>
    <n v="1168"/>
    <n v="22192"/>
    <n v="772"/>
    <n v="12645"/>
    <n v="27"/>
    <n v="6"/>
    <x v="1"/>
    <s v="NO"/>
    <x v="0"/>
    <s v="Venta Mala"/>
  </r>
  <r>
    <n v="1702032"/>
    <x v="826"/>
    <s v="Katherine Murray"/>
    <s v="18 Whistler St,Sydney"/>
    <s v="Sydney"/>
    <s v="NSW"/>
    <x v="2"/>
    <x v="5"/>
    <s v="No especificado"/>
    <s v="Alfileres de empuje de colores variados"/>
    <x v="1"/>
    <s v="Paquete pequeño"/>
    <x v="0"/>
    <d v="2016-07-12T00:00:00"/>
    <n v="87"/>
    <n v="181"/>
    <n v="94"/>
    <n v="21"/>
    <n v="3801"/>
    <n v="0.01"/>
    <n v="38.01"/>
    <n v="3762.99"/>
    <n v="75"/>
    <n v="1685"/>
    <n v="11"/>
    <n v="7"/>
    <x v="3"/>
    <s v="NO"/>
    <x v="0"/>
    <s v="Venta Mala"/>
  </r>
  <r>
    <n v="1702032"/>
    <x v="856"/>
    <s v="Carlosder Meady"/>
    <s v="152 Bunnerong Road,Eastgardens"/>
    <s v="Sydney"/>
    <s v="NSW"/>
    <x v="1"/>
    <x v="0"/>
    <s v="Alto"/>
    <s v="Etiquetas de encuadernación artesanal"/>
    <x v="0"/>
    <s v="Caja pequeña"/>
    <x v="0"/>
    <d v="2015-05-20T00:00:00"/>
    <n v="245"/>
    <n v="389"/>
    <n v="144"/>
    <n v="22"/>
    <n v="8558"/>
    <n v="0.01"/>
    <n v="85.58"/>
    <n v="8472.42"/>
    <n v="701"/>
    <n v="17869"/>
    <n v="16"/>
    <n v="5"/>
    <x v="1"/>
    <s v="NO"/>
    <x v="0"/>
    <s v="Venta Mala"/>
  </r>
  <r>
    <n v="1702032"/>
    <x v="559"/>
    <s v="Beth Thompson"/>
    <s v="85-113 Dunning Ave,Roseberry"/>
    <s v="Sydney"/>
    <s v="NSW"/>
    <x v="1"/>
    <x v="4"/>
    <s v="No especificado"/>
    <s v="Chinchetas OIC"/>
    <x v="0"/>
    <s v="Bolsa de envoltura"/>
    <x v="0"/>
    <d v="2015-09-10T00:00:00"/>
    <n v="71"/>
    <n v="114"/>
    <n v="43"/>
    <n v="30"/>
    <n v="3420"/>
    <n v="0.03"/>
    <n v="102.6"/>
    <n v="3317.4"/>
    <n v="70"/>
    <n v="1566"/>
    <n v="8"/>
    <n v="9"/>
    <x v="1"/>
    <s v="NO"/>
    <x v="0"/>
    <s v="Venta Mala"/>
  </r>
  <r>
    <n v="1702032"/>
    <x v="668"/>
    <s v="Jeremy Pistek"/>
    <s v="85-113 Dunning Ave,Roseberry"/>
    <s v="Sydney"/>
    <s v="NSW"/>
    <x v="1"/>
    <x v="4"/>
    <s v="Medio"/>
    <s v="Etiquetas de encuadernación artesanal"/>
    <x v="0"/>
    <s v="Caja pequeña"/>
    <x v="0"/>
    <d v="2016-10-25T00:00:00"/>
    <n v="245"/>
    <n v="389"/>
    <n v="144"/>
    <n v="42"/>
    <n v="16338"/>
    <n v="0.06"/>
    <n v="980.28"/>
    <n v="15357.72"/>
    <n v="701"/>
    <n v="1456"/>
    <n v="23"/>
    <n v="10"/>
    <x v="3"/>
    <s v="NO"/>
    <x v="0"/>
    <s v="Venta Mala"/>
  </r>
  <r>
    <n v="1702032"/>
    <x v="787"/>
    <s v="Bill Donatelli"/>
    <s v="359 Crown Street,Surry Hills"/>
    <s v="Sydney"/>
    <s v="NSW"/>
    <x v="3"/>
    <x v="3"/>
    <s v="Alto"/>
    <s v="Carpetas colgantes artesanales"/>
    <x v="0"/>
    <s v="Caja pequeña"/>
    <x v="0"/>
    <d v="2016-02-29T00:00:00"/>
    <n v="365"/>
    <n v="598"/>
    <n v="233"/>
    <n v="11"/>
    <n v="6578"/>
    <n v="0.09"/>
    <n v="592.02"/>
    <n v="5985.98"/>
    <n v="149"/>
    <n v="14769"/>
    <n v="29"/>
    <n v="2"/>
    <x v="3"/>
    <s v="NO"/>
    <x v="0"/>
    <s v="Venta Mala"/>
  </r>
  <r>
    <n v="1702032"/>
    <x v="367"/>
    <s v="Becky Pak"/>
    <s v="79 Ellitt St,Balmain"/>
    <s v="Sydney"/>
    <s v="NSW"/>
    <x v="0"/>
    <x v="6"/>
    <s v="No especificado"/>
    <s v="Encuadernadores de archivos Artisan Henging"/>
    <x v="0"/>
    <s v="Caja pequeña"/>
    <x v="0"/>
    <d v="2016-11-27T00:00:00"/>
    <n v="365"/>
    <n v="598"/>
    <n v="233"/>
    <n v="30"/>
    <n v="17940"/>
    <n v="0.03"/>
    <n v="538.19999999999993"/>
    <n v="17401.8"/>
    <n v="149"/>
    <n v="12648"/>
    <n v="22"/>
    <n v="11"/>
    <x v="3"/>
    <s v="NO"/>
    <x v="1"/>
    <s v="Venta Mala"/>
  </r>
  <r>
    <n v="1702398"/>
    <x v="777"/>
    <s v="Valerie Takahito"/>
    <s v="Crown Complex,Southbank"/>
    <s v="Melbourne"/>
    <s v="VIC"/>
    <x v="3"/>
    <x v="8"/>
    <s v="No especificado"/>
    <s v="Refuerzos de agujeros artesanales"/>
    <x v="0"/>
    <s v="Caja pequeña"/>
    <x v="0"/>
    <d v="2016-04-28T00:00:00"/>
    <n v="399"/>
    <n v="623"/>
    <n v="224"/>
    <n v="42"/>
    <n v="26166"/>
    <n v="0"/>
    <n v="0"/>
    <n v="26166"/>
    <n v="697"/>
    <n v="13793"/>
    <n v="27"/>
    <n v="4"/>
    <x v="3"/>
    <s v="NO"/>
    <x v="1"/>
    <s v="Venta Mala"/>
  </r>
  <r>
    <n v="1702763"/>
    <x v="720"/>
    <s v="Monica Federle"/>
    <s v="834 Bourke St,Waterloo"/>
    <s v="Sydney"/>
    <s v="NSW"/>
    <x v="1"/>
    <x v="13"/>
    <s v="Crítico"/>
    <s v="Tijeras rectas Apex"/>
    <x v="1"/>
    <s v="Caja mediana"/>
    <x v="0"/>
    <d v="2016-12-21T00:00:00"/>
    <n v="519"/>
    <n v="1298"/>
    <n v="779"/>
    <n v="10"/>
    <n v="12980"/>
    <n v="0"/>
    <n v="0"/>
    <n v="12980"/>
    <n v="314"/>
    <n v="12645"/>
    <n v="18"/>
    <n v="12"/>
    <x v="3"/>
    <s v="NO"/>
    <x v="0"/>
    <s v="Venta Mala"/>
  </r>
  <r>
    <n v="1702763"/>
    <x v="507"/>
    <s v="Christopher Martinez"/>
    <s v="188 Pitt Street,Sydney"/>
    <s v="Sydney"/>
    <s v="NSW"/>
    <x v="1"/>
    <x v="0"/>
    <s v="Alto"/>
    <s v="Hojas de notas de EcoTones"/>
    <x v="0"/>
    <s v="Caja pequeña"/>
    <x v="0"/>
    <d v="2016-09-28T00:00:00"/>
    <n v="252"/>
    <n v="400"/>
    <n v="148"/>
    <n v="25"/>
    <n v="10000"/>
    <n v="0.03"/>
    <n v="300"/>
    <n v="9700"/>
    <n v="130"/>
    <n v="11767"/>
    <n v="26"/>
    <n v="9"/>
    <x v="3"/>
    <s v="NO"/>
    <x v="0"/>
    <s v="Venta Mala"/>
  </r>
  <r>
    <n v="1702763"/>
    <x v="603"/>
    <s v="Philip Brown"/>
    <s v="499-501 Lygon Street,Carlton North"/>
    <s v="Melbourne"/>
    <s v="VIC"/>
    <x v="0"/>
    <x v="8"/>
    <s v="Alto"/>
    <s v="Papel Pergamino Alto, Colores Surtidos"/>
    <x v="0"/>
    <s v="Caja pequeña"/>
    <x v="0"/>
    <d v="2015-07-29T00:00:00"/>
    <n v="459"/>
    <n v="728"/>
    <n v="269"/>
    <n v="41"/>
    <n v="29848"/>
    <n v="0.05"/>
    <n v="1492.4"/>
    <n v="28355.599999999999"/>
    <n v="1115"/>
    <n v="16890"/>
    <n v="26"/>
    <n v="7"/>
    <x v="1"/>
    <s v="NO"/>
    <x v="0"/>
    <s v="Venta Mala"/>
  </r>
  <r>
    <n v="1702763"/>
    <x v="714"/>
    <s v="Dave Hallsten"/>
    <s v="1 John St,Waterloo"/>
    <s v="Sydney"/>
    <s v="NSW"/>
    <x v="1"/>
    <x v="13"/>
    <s v="Crítico"/>
    <s v="Juego de lápices de dibujo Pizazz"/>
    <x v="1"/>
    <s v="Caja pequeña"/>
    <x v="0"/>
    <d v="2016-08-20T00:00:00"/>
    <n v="117"/>
    <n v="278"/>
    <n v="161"/>
    <n v="48"/>
    <n v="13344"/>
    <n v="0.04"/>
    <n v="533.76"/>
    <n v="12810.24"/>
    <n v="120"/>
    <n v="11636"/>
    <n v="15"/>
    <n v="8"/>
    <x v="3"/>
    <s v="NO"/>
    <x v="0"/>
    <s v="Venta Mala"/>
  </r>
  <r>
    <n v="1702763"/>
    <x v="263"/>
    <s v="Dennis Bolton"/>
    <s v="8 Quay Street,Haymarket"/>
    <s v="Sydney"/>
    <s v="NSW"/>
    <x v="0"/>
    <x v="9"/>
    <s v="No especificado"/>
    <s v="Carpetas de 3 anillos de uso general de Smiths"/>
    <x v="0"/>
    <s v="Caja pequeña"/>
    <x v="0"/>
    <d v="2015-11-30T00:00:00"/>
    <n v="118"/>
    <n v="188"/>
    <n v="70"/>
    <n v="31"/>
    <n v="5828"/>
    <n v="0.08"/>
    <n v="466.24"/>
    <n v="5361.76"/>
    <n v="149"/>
    <n v="1670"/>
    <n v="28"/>
    <n v="11"/>
    <x v="1"/>
    <s v="NO"/>
    <x v="0"/>
    <s v="Venta Mala"/>
  </r>
  <r>
    <n v="1702763"/>
    <x v="806"/>
    <s v="Clay Ludtke"/>
    <s v="Macquarie Centre Cnr Herring Roan &amp; Waterloo Road,Macquarie Park"/>
    <s v="Sydney"/>
    <s v="NSW"/>
    <x v="1"/>
    <x v="5"/>
    <s v="Bajo"/>
    <s v="Etiquetas de encuadernación artesanal"/>
    <x v="0"/>
    <s v="Caja pequeña"/>
    <x v="0"/>
    <d v="2016-09-02T00:00:00"/>
    <n v="245"/>
    <n v="389"/>
    <n v="144"/>
    <n v="44"/>
    <n v="17116"/>
    <n v="0.01"/>
    <n v="171.16"/>
    <n v="16944.84"/>
    <n v="701"/>
    <n v="11783"/>
    <n v="31"/>
    <n v="8"/>
    <x v="3"/>
    <s v="NO"/>
    <x v="0"/>
    <s v="Venta Mala"/>
  </r>
  <r>
    <n v="1703859"/>
    <x v="763"/>
    <s v="Giulietta Weimer"/>
    <s v="48 Albion St,Surry Hills"/>
    <s v="Sydney"/>
    <s v="NSW"/>
    <x v="3"/>
    <x v="1"/>
    <s v="No especificado"/>
    <s v="Resaltadores de acento Steady Pocket"/>
    <x v="1"/>
    <s v="Tambor Jumbo"/>
    <x v="2"/>
    <d v="2016-12-23T00:00:00"/>
    <n v="93"/>
    <n v="160"/>
    <n v="67"/>
    <n v="3"/>
    <n v="480"/>
    <n v="0.06"/>
    <n v="28.799999999999997"/>
    <n v="451.2"/>
    <n v="129"/>
    <n v="3675"/>
    <n v="22"/>
    <n v="12"/>
    <x v="3"/>
    <s v="NO"/>
    <x v="1"/>
    <s v="Venta Mala"/>
  </r>
  <r>
    <n v="1705320"/>
    <x v="857"/>
    <s v="Nicole Brennan"/>
    <s v="310 Wattle St,Ultimo"/>
    <s v="Sydney"/>
    <s v="NSW"/>
    <x v="0"/>
    <x v="6"/>
    <s v="No especificado"/>
    <s v="Bolsillos de carpeta de poliéster artesanal"/>
    <x v="1"/>
    <s v="Caja pequeña"/>
    <x v="0"/>
    <d v="2016-01-20T00:00:00"/>
    <n v="226"/>
    <n v="358"/>
    <n v="132"/>
    <n v="49"/>
    <n v="17542"/>
    <n v="0.09"/>
    <n v="1578.78"/>
    <n v="15963.22"/>
    <n v="547"/>
    <n v="13665"/>
    <n v="18"/>
    <n v="1"/>
    <x v="3"/>
    <s v="NO"/>
    <x v="0"/>
    <s v="Venta Mala"/>
  </r>
  <r>
    <n v="1705685"/>
    <x v="428"/>
    <s v="Jasper Cacioppo"/>
    <s v="24 Addison Rd,Marrickville"/>
    <s v="Sydney"/>
    <s v="NSW"/>
    <x v="2"/>
    <x v="10"/>
    <s v="Alto"/>
    <s v="Rotuladores fluorescentes artesanales de estilo de escritorio de alto litro"/>
    <x v="0"/>
    <s v="Paquete pequeño"/>
    <x v="0"/>
    <d v="2016-09-02T00:00:00"/>
    <n v="176"/>
    <n v="338"/>
    <n v="162"/>
    <n v="24"/>
    <n v="8112"/>
    <n v="0.01"/>
    <n v="81.12"/>
    <n v="8030.88"/>
    <n v="85"/>
    <n v="11669"/>
    <n v="24"/>
    <n v="8"/>
    <x v="3"/>
    <s v="NO"/>
    <x v="0"/>
    <s v="Venta Mala"/>
  </r>
  <r>
    <n v="1706415"/>
    <x v="136"/>
    <s v="Bill Donatelli"/>
    <s v="359 Crown Street,Surry Hills"/>
    <s v="Sydney"/>
    <s v="NSW"/>
    <x v="2"/>
    <x v="3"/>
    <s v="No especificado"/>
    <s v="Bolsillos de carpeta de poliéster artesanal"/>
    <x v="1"/>
    <s v="Caja pequeña"/>
    <x v="0"/>
    <d v="2015-01-24T00:00:00"/>
    <n v="226"/>
    <n v="358"/>
    <n v="132"/>
    <n v="39"/>
    <n v="13962"/>
    <n v="0.09"/>
    <n v="1256.58"/>
    <n v="12705.42"/>
    <n v="547"/>
    <n v="17563"/>
    <n v="22"/>
    <n v="1"/>
    <x v="1"/>
    <s v="NO"/>
    <x v="0"/>
    <s v="Venta Mala"/>
  </r>
  <r>
    <n v="1707146"/>
    <x v="372"/>
    <s v="Denny Joy"/>
    <s v="99 Lygon Street,East Brunswick"/>
    <s v="Melbourne"/>
    <s v="VIC"/>
    <x v="0"/>
    <x v="2"/>
    <s v="Medio"/>
    <s v="Sobres de colores"/>
    <x v="0"/>
    <s v="Bolsa de envoltura"/>
    <x v="0"/>
    <d v="2016-04-15T00:00:00"/>
    <n v="225"/>
    <n v="369"/>
    <n v="144"/>
    <n v="35"/>
    <n v="12915"/>
    <n v="0.04"/>
    <n v="516.6"/>
    <n v="12398.4"/>
    <n v="250"/>
    <n v="9596"/>
    <n v="13"/>
    <n v="4"/>
    <x v="3"/>
    <s v="NO"/>
    <x v="0"/>
    <s v="Venta Mala"/>
  </r>
  <r>
    <n v="1707511"/>
    <x v="857"/>
    <s v="Nicole Brennan"/>
    <s v="310 Wattle St,Ultimo"/>
    <s v="Sydney"/>
    <s v="NSW"/>
    <x v="3"/>
    <x v="6"/>
    <s v="Medio"/>
    <s v="Artisan Hi-Liter EverBold Pen Style Resaltador fluorescente, tinta amarilla"/>
    <x v="0"/>
    <s v="Bolsa de envoltura"/>
    <x v="0"/>
    <d v="2016-01-20T00:00:00"/>
    <n v="105"/>
    <n v="195"/>
    <n v="90"/>
    <n v="27"/>
    <n v="5265"/>
    <n v="0.09"/>
    <n v="473.84999999999997"/>
    <n v="4791.1499999999996"/>
    <n v="163"/>
    <n v="2670"/>
    <n v="18"/>
    <n v="1"/>
    <x v="3"/>
    <s v="NO"/>
    <x v="0"/>
    <s v="Venta Mala"/>
  </r>
  <r>
    <n v="1707876"/>
    <x v="694"/>
    <s v="Brad Thomas"/>
    <s v="152 Bunnerong Road,Eastgardens"/>
    <s v="Sydney"/>
    <s v="NSW"/>
    <x v="2"/>
    <x v="0"/>
    <s v="No especificado"/>
    <s v="Etiquetas Artisan 474"/>
    <x v="1"/>
    <s v="Paquete pequeño"/>
    <x v="0"/>
    <d v="2016-12-15T00:00:00"/>
    <n v="184"/>
    <n v="288"/>
    <n v="104"/>
    <n v="27"/>
    <n v="7776"/>
    <n v="7.0000000000000007E-2"/>
    <n v="544.32000000000005"/>
    <n v="7231.68"/>
    <n v="99"/>
    <n v="3527"/>
    <n v="10"/>
    <n v="12"/>
    <x v="3"/>
    <s v="NO"/>
    <x v="0"/>
    <s v="Venta Mala"/>
  </r>
  <r>
    <n v="1708972"/>
    <x v="418"/>
    <s v="Sylvia Foulston"/>
    <s v="152 Bunnerong Road,Eastgardens"/>
    <s v="Sydney"/>
    <s v="NSW"/>
    <x v="2"/>
    <x v="0"/>
    <s v="Alto"/>
    <s v="Artisan 48 Etiquetas"/>
    <x v="0"/>
    <s v="Caja pequeña"/>
    <x v="0"/>
    <d v="2016-12-05T00:00:00"/>
    <n v="384"/>
    <n v="630"/>
    <n v="246"/>
    <n v="5"/>
    <n v="3150"/>
    <n v="0.08"/>
    <n v="252"/>
    <n v="2898"/>
    <n v="50"/>
    <n v="29546"/>
    <n v="4"/>
    <n v="12"/>
    <x v="3"/>
    <s v="NO"/>
    <x v="1"/>
    <s v="Venta Mala"/>
  </r>
  <r>
    <n v="1710068"/>
    <x v="233"/>
    <s v="Thomas Thornton"/>
    <s v="221 Barkly St,St Kilda"/>
    <s v="Melbourne"/>
    <s v="VIC"/>
    <x v="3"/>
    <x v="8"/>
    <s v="No especificado"/>
    <s v="Carro de archivos personal multiuso y juego de ruedas, tres compartimentos apilables"/>
    <x v="0"/>
    <s v="Bolsa de envoltura"/>
    <x v="0"/>
    <d v="2016-04-24T00:00:00"/>
    <n v="1495"/>
    <n v="3476"/>
    <n v="1981"/>
    <n v="10"/>
    <n v="34760"/>
    <n v="0.01"/>
    <n v="347.6"/>
    <n v="34412.400000000001"/>
    <n v="822"/>
    <n v="124105"/>
    <n v="23"/>
    <n v="4"/>
    <x v="3"/>
    <s v="NO"/>
    <x v="1"/>
    <s v="Venta Mala"/>
  </r>
  <r>
    <n v="1710798"/>
    <x v="749"/>
    <s v="Brian DeCherney"/>
    <s v="523 King St,Newtown"/>
    <s v="Sydney"/>
    <s v="NSW"/>
    <x v="2"/>
    <x v="6"/>
    <s v="Medio"/>
    <s v="Fotocopiadora HFX LaserJet 3310"/>
    <x v="1"/>
    <s v="Caja pequeña"/>
    <x v="1"/>
    <d v="2016-07-01T00:00:00"/>
    <n v="37799"/>
    <n v="59999"/>
    <n v="22200"/>
    <n v="12"/>
    <n v="719988"/>
    <n v="0"/>
    <n v="0"/>
    <n v="719988"/>
    <n v="2449"/>
    <n v="502754"/>
    <n v="29"/>
    <n v="6"/>
    <x v="3"/>
    <s v="SI"/>
    <x v="0"/>
    <s v="Buena Venta"/>
  </r>
  <r>
    <n v="1710798"/>
    <x v="507"/>
    <s v="Mike Kennedy"/>
    <s v="99 Lygon Street,East Brunswick"/>
    <s v="Melbourne"/>
    <s v="VIC"/>
    <x v="1"/>
    <x v="2"/>
    <s v="Medio"/>
    <s v="Fotocopiadora HFX LaserJet 3310"/>
    <x v="0"/>
    <s v="Caja pequeña"/>
    <x v="0"/>
    <d v="2016-10-05T00:00:00"/>
    <n v="37799"/>
    <n v="59999"/>
    <n v="22200"/>
    <n v="50"/>
    <n v="2999950"/>
    <n v="0.01"/>
    <n v="29999.5"/>
    <n v="2969950.5"/>
    <n v="2449"/>
    <n v="360140"/>
    <n v="26"/>
    <n v="9"/>
    <x v="3"/>
    <s v="SI"/>
    <x v="0"/>
    <s v="Buena Venta"/>
  </r>
  <r>
    <n v="1710798"/>
    <x v="446"/>
    <s v="Michael Oakman"/>
    <s v="8 Rankins Lane ,Melbourne"/>
    <s v="Melbourne"/>
    <s v="VIC"/>
    <x v="2"/>
    <x v="2"/>
    <s v="Bajo"/>
    <s v="Aglutinantes duraderos artesanales"/>
    <x v="0"/>
    <s v="Bolsa de envoltura"/>
    <x v="0"/>
    <d v="2015-08-01T00:00:00"/>
    <n v="184"/>
    <n v="288"/>
    <n v="104"/>
    <n v="19"/>
    <n v="5472"/>
    <n v="0.09"/>
    <n v="492.47999999999996"/>
    <n v="4979.5200000000004"/>
    <n v="149"/>
    <n v="4393"/>
    <n v="24"/>
    <n v="8"/>
    <x v="1"/>
    <s v="NO"/>
    <x v="0"/>
    <s v="Venta Mala"/>
  </r>
  <r>
    <n v="1710798"/>
    <x v="720"/>
    <s v="Christopher Martinez"/>
    <s v="188 Pitt Street,Sydney"/>
    <s v="Sydney"/>
    <s v="NSW"/>
    <x v="0"/>
    <x v="0"/>
    <s v="No especificado"/>
    <s v="Lápices de colores Pizazz"/>
    <x v="0"/>
    <s v="Caja pequeña"/>
    <x v="0"/>
    <d v="2016-12-19T00:00:00"/>
    <n v="176"/>
    <n v="294"/>
    <n v="118"/>
    <n v="34"/>
    <n v="9996"/>
    <n v="7.0000000000000007E-2"/>
    <n v="699.72"/>
    <n v="9296.2800000000007"/>
    <n v="81"/>
    <n v="12946"/>
    <n v="18"/>
    <n v="12"/>
    <x v="3"/>
    <s v="NO"/>
    <x v="1"/>
    <s v="Venta Mala"/>
  </r>
  <r>
    <n v="1711164"/>
    <x v="222"/>
    <s v="Kean Thornton"/>
    <s v="Westfield Sydney,Sydney"/>
    <s v="Sydney"/>
    <s v="NSW"/>
    <x v="0"/>
    <x v="1"/>
    <s v="Bajo"/>
    <s v="Artisan 48 Etiquetas"/>
    <x v="0"/>
    <s v="Bolsa de envoltura"/>
    <x v="0"/>
    <d v="2016-07-18T00:00:00"/>
    <n v="384"/>
    <n v="630"/>
    <n v="246"/>
    <n v="40"/>
    <n v="25200"/>
    <n v="0.04"/>
    <n v="1008"/>
    <n v="24192"/>
    <n v="50"/>
    <n v="9836"/>
    <n v="17"/>
    <n v="7"/>
    <x v="3"/>
    <s v="NO"/>
    <x v="1"/>
    <s v="Venta Mala"/>
  </r>
  <r>
    <n v="1711529"/>
    <x v="780"/>
    <s v="Toby Knight"/>
    <s v="Crown Complex,Southbank"/>
    <s v="Melbourne"/>
    <s v="VIC"/>
    <x v="1"/>
    <x v="8"/>
    <s v="No especificado"/>
    <s v="Aglutinantes antiadherentes artesanales"/>
    <x v="2"/>
    <s v="Paquete pequeño"/>
    <x v="0"/>
    <d v="2016-03-25T00:00:00"/>
    <n v="274"/>
    <n v="449"/>
    <n v="175"/>
    <n v="48"/>
    <n v="21552"/>
    <n v="0"/>
    <n v="0"/>
    <n v="21552"/>
    <n v="149"/>
    <n v="9762"/>
    <n v="25"/>
    <n v="3"/>
    <x v="3"/>
    <s v="NO"/>
    <x v="1"/>
    <s v="Venta Mala"/>
  </r>
  <r>
    <n v="1711529"/>
    <x v="791"/>
    <s v="Brooke Gillingham"/>
    <s v="21 Wentworth St,Parramatta"/>
    <s v="Sydney"/>
    <s v="NSW"/>
    <x v="1"/>
    <x v="6"/>
    <s v="Bajo"/>
    <s v="Sobres de rayos X con borde de diamante verde de archivo de color Ames"/>
    <x v="0"/>
    <s v="Bolsa de envoltura"/>
    <x v="0"/>
    <d v="2016-09-16T00:00:00"/>
    <n v="5207"/>
    <n v="8398"/>
    <n v="3191"/>
    <n v="41"/>
    <n v="344318"/>
    <n v="0.03"/>
    <n v="10329.539999999999"/>
    <n v="333988.46000000002"/>
    <n v="501"/>
    <n v="193622"/>
    <n v="15"/>
    <n v="9"/>
    <x v="3"/>
    <s v="SI"/>
    <x v="1"/>
    <s v="Venta Mala"/>
  </r>
  <r>
    <n v="1711529"/>
    <x v="658"/>
    <s v="Deirdre Greer"/>
    <s v="33/4 Barangaroo Avenue,Sydney"/>
    <s v="Sydney"/>
    <s v="NSW"/>
    <x v="0"/>
    <x v="1"/>
    <s v="Medio"/>
    <s v="Sobres multimedia"/>
    <x v="0"/>
    <s v="Bolsa de envoltura"/>
    <x v="0"/>
    <d v="2016-04-03T00:00:00"/>
    <n v="9939"/>
    <n v="16293"/>
    <n v="6354"/>
    <n v="31"/>
    <n v="505083"/>
    <n v="0"/>
    <n v="0"/>
    <n v="505083"/>
    <n v="1999"/>
    <n v="191875"/>
    <n v="27"/>
    <n v="3"/>
    <x v="3"/>
    <s v="SI"/>
    <x v="1"/>
    <s v="Venta Mala"/>
  </r>
  <r>
    <n v="1711894"/>
    <x v="795"/>
    <s v="Don Weiss"/>
    <s v="79 Elliott St,Balmain"/>
    <s v="Sydney"/>
    <s v="NSW"/>
    <x v="0"/>
    <x v="6"/>
    <s v="Medio"/>
    <s v="Bandas elásticas embolsadas"/>
    <x v="1"/>
    <s v="Caja pequeña"/>
    <x v="0"/>
    <d v="2016-04-19T00:00:00"/>
    <n v="24"/>
    <n v="126"/>
    <n v="102"/>
    <n v="39"/>
    <n v="4914"/>
    <n v="0.03"/>
    <n v="147.41999999999999"/>
    <n v="4766.58"/>
    <n v="70"/>
    <n v="4903"/>
    <n v="18"/>
    <n v="4"/>
    <x v="3"/>
    <s v="NO"/>
    <x v="1"/>
    <s v="Venta Mala"/>
  </r>
  <r>
    <n v="1712259"/>
    <x v="342"/>
    <s v="Vivek Grady"/>
    <s v="99 Lygon Street,East Brunswick"/>
    <s v="Melbourne"/>
    <s v="VIC"/>
    <x v="2"/>
    <x v="2"/>
    <s v="Bajo"/>
    <s v="Refuerzos artesanales para páginas perforadas"/>
    <x v="0"/>
    <s v="Bolsa de envoltura"/>
    <x v="0"/>
    <d v="2016-06-14T00:00:00"/>
    <n v="119"/>
    <n v="198"/>
    <n v="79"/>
    <n v="44"/>
    <n v="8712"/>
    <n v="0.01"/>
    <n v="87.12"/>
    <n v="8624.8799999999992"/>
    <n v="477"/>
    <n v="5158"/>
    <n v="14"/>
    <n v="6"/>
    <x v="3"/>
    <s v="NO"/>
    <x v="1"/>
    <s v="Venta Mala"/>
  </r>
  <r>
    <n v="1712625"/>
    <x v="813"/>
    <s v="Bill Donatelli"/>
    <s v="359 Crown Street,Surry Hills"/>
    <s v="Sydney"/>
    <s v="NSW"/>
    <x v="2"/>
    <x v="3"/>
    <s v="Bajo"/>
    <s v="Carpetas Angle-D con anillos de bloqueo, portaetiquetas"/>
    <x v="0"/>
    <s v="Caja pequeña"/>
    <x v="0"/>
    <d v="2016-06-13T00:00:00"/>
    <n v="453"/>
    <n v="730"/>
    <n v="277"/>
    <n v="49"/>
    <n v="35770"/>
    <n v="0.09"/>
    <n v="3219.2999999999997"/>
    <n v="32550.7"/>
    <n v="772"/>
    <n v="23356"/>
    <n v="12"/>
    <n v="6"/>
    <x v="3"/>
    <s v="NO"/>
    <x v="1"/>
    <s v="Venta Mala"/>
  </r>
  <r>
    <n v="1712625"/>
    <x v="331"/>
    <s v="Penelope Sewall"/>
    <s v="53-55 Liverpool St,Sydney"/>
    <s v="Sydney"/>
    <s v="NSW"/>
    <x v="3"/>
    <x v="0"/>
    <s v="Alto"/>
    <s v="Lápices de colores Lumi"/>
    <x v="0"/>
    <s v="Caja pequeña"/>
    <x v="0"/>
    <d v="2015-05-17T00:00:00"/>
    <n v="522"/>
    <n v="985"/>
    <n v="463"/>
    <n v="22"/>
    <n v="21670"/>
    <n v="7.0000000000000007E-2"/>
    <n v="1516.9"/>
    <n v="20153.099999999999"/>
    <n v="482"/>
    <n v="29865"/>
    <n v="15"/>
    <n v="5"/>
    <x v="1"/>
    <s v="NO"/>
    <x v="1"/>
    <s v="Venta Mala"/>
  </r>
  <r>
    <n v="1712990"/>
    <x v="336"/>
    <s v="Craig Carroll"/>
    <s v="99 Lygon Street,East Brunswick"/>
    <s v="Melbourne"/>
    <s v="VIC"/>
    <x v="0"/>
    <x v="2"/>
    <s v="Alto"/>
    <s v="Sobres de colores"/>
    <x v="0"/>
    <s v="Bolsa de envoltura"/>
    <x v="0"/>
    <d v="2015-12-09T00:00:00"/>
    <n v="225"/>
    <n v="369"/>
    <n v="144"/>
    <n v="31"/>
    <n v="11439"/>
    <n v="0.06"/>
    <n v="686.33999999999992"/>
    <n v="10752.66"/>
    <n v="250"/>
    <n v="8833"/>
    <n v="9"/>
    <n v="12"/>
    <x v="1"/>
    <s v="NO"/>
    <x v="1"/>
    <s v="Venta Mala"/>
  </r>
  <r>
    <n v="1712990"/>
    <x v="564"/>
    <s v="Jack OBriant"/>
    <s v="85-113 Dunning Ave,Rosebery"/>
    <s v="Sydney"/>
    <s v="NSW"/>
    <x v="0"/>
    <x v="4"/>
    <s v="Crítico"/>
    <s v="Fotocopiadora Cando PC940"/>
    <x v="0"/>
    <s v="Caja pequeña"/>
    <x v="0"/>
    <d v="2015-05-29T00:00:00"/>
    <n v="27899"/>
    <n v="44999"/>
    <n v="17100"/>
    <n v="8"/>
    <n v="359992"/>
    <n v="0"/>
    <n v="0"/>
    <n v="359992"/>
    <n v="4900"/>
    <n v="129947"/>
    <n v="27"/>
    <n v="5"/>
    <x v="1"/>
    <s v="SI"/>
    <x v="1"/>
    <s v="Venta Mala"/>
  </r>
  <r>
    <n v="1713355"/>
    <x v="479"/>
    <s v="Alex Grayson"/>
    <s v="155 Oxford Street,Darlinghurst"/>
    <s v="Sydney"/>
    <s v="NSW"/>
    <x v="0"/>
    <x v="7"/>
    <s v="Bajo"/>
    <s v="Etiquetas autoadhesivas para encuadernación con anillas"/>
    <x v="0"/>
    <s v="Caja pequeña"/>
    <x v="0"/>
    <d v="2014-04-05T00:00:00"/>
    <n v="218"/>
    <n v="352"/>
    <n v="134"/>
    <n v="47"/>
    <n v="16544"/>
    <n v="0.04"/>
    <n v="661.76"/>
    <n v="15882.24"/>
    <n v="683"/>
    <n v="4305"/>
    <n v="3"/>
    <n v="4"/>
    <x v="0"/>
    <s v="NO"/>
    <x v="0"/>
    <s v="Venta Mala"/>
  </r>
  <r>
    <n v="1714086"/>
    <x v="35"/>
    <s v="Rick Duston"/>
    <s v="24 Addison Rd,Marrickville"/>
    <s v="Sydney"/>
    <s v="NSW"/>
    <x v="3"/>
    <x v="10"/>
    <s v="Crítico"/>
    <s v="Sobres de entreoficina de colores Smiths"/>
    <x v="1"/>
    <s v="Caja pequeña"/>
    <x v="0"/>
    <d v="2013-05-31T00:00:00"/>
    <n v="1983"/>
    <n v="3098"/>
    <n v="1115"/>
    <n v="22"/>
    <n v="68156"/>
    <n v="0.01"/>
    <n v="681.56000000000006"/>
    <n v="67474.44"/>
    <n v="1951"/>
    <n v="150898"/>
    <n v="31"/>
    <n v="5"/>
    <x v="2"/>
    <s v="NO"/>
    <x v="1"/>
    <s v="Venta Mala"/>
  </r>
  <r>
    <n v="1714816"/>
    <x v="792"/>
    <s v="Barrydle Barr"/>
    <s v="2/797 Botany Rd,Rosebery"/>
    <s v="Sydney"/>
    <s v="NSW"/>
    <x v="0"/>
    <x v="7"/>
    <s v="Crítico"/>
    <s v="Cubos de Memo Alto"/>
    <x v="0"/>
    <s v="Bolsa de envoltura"/>
    <x v="0"/>
    <d v="2016-02-12T00:00:00"/>
    <n v="332"/>
    <n v="518"/>
    <n v="186"/>
    <n v="24"/>
    <n v="12432"/>
    <n v="7.0000000000000007E-2"/>
    <n v="870.24000000000012"/>
    <n v="11561.76"/>
    <n v="204"/>
    <n v="18598"/>
    <n v="11"/>
    <n v="2"/>
    <x v="3"/>
    <s v="NO"/>
    <x v="1"/>
    <s v="Venta Mala"/>
  </r>
  <r>
    <n v="1715181"/>
    <x v="152"/>
    <s v="Tamara Chand"/>
    <s v="61 York St,Sydney"/>
    <s v="Sydney"/>
    <s v="NSW"/>
    <x v="0"/>
    <x v="9"/>
    <s v="Crítico"/>
    <s v="Etiquetas Artisan 481"/>
    <x v="0"/>
    <s v="Caja pequeña"/>
    <x v="0"/>
    <d v="2015-06-11T00:00:00"/>
    <n v="194"/>
    <n v="308"/>
    <n v="114"/>
    <n v="41"/>
    <n v="12628"/>
    <n v="7.0000000000000007E-2"/>
    <n v="883.96"/>
    <n v="11744.04"/>
    <n v="99"/>
    <n v="1895"/>
    <n v="11"/>
    <n v="6"/>
    <x v="1"/>
    <s v="NO"/>
    <x v="1"/>
    <s v="Venta Mala"/>
  </r>
  <r>
    <n v="1718833"/>
    <x v="687"/>
    <s v="Katherine Ducich"/>
    <s v="61A Bay Road,Wollstonecraft"/>
    <s v="Sydney"/>
    <s v="NSW"/>
    <x v="3"/>
    <x v="7"/>
    <s v="No especificado"/>
    <s v="Iluminadores fluorescentes Artisan Hi-Liter EverBold Pen Style, 4/Paquete"/>
    <x v="1"/>
    <s v="Caja mediana"/>
    <x v="0"/>
    <d v="2016-02-19T00:00:00"/>
    <n v="448"/>
    <n v="814"/>
    <n v="366"/>
    <n v="45"/>
    <n v="36630"/>
    <n v="0.03"/>
    <n v="1098.8999999999999"/>
    <n v="35531.1"/>
    <n v="312"/>
    <n v="3693"/>
    <n v="17"/>
    <n v="2"/>
    <x v="3"/>
    <s v="NO"/>
    <x v="0"/>
    <s v="Venta Mala"/>
  </r>
  <r>
    <n v="1725773"/>
    <x v="99"/>
    <s v="Lauren Leatherbury"/>
    <s v="Westfield 1 Anderson St,Chatswood"/>
    <s v="Sydney"/>
    <s v="NSW"/>
    <x v="0"/>
    <x v="5"/>
    <s v="Medio"/>
    <s v="Tijeras Apex Box Cutter"/>
    <x v="0"/>
    <s v="Caja pequeña"/>
    <x v="0"/>
    <d v="2015-06-29T00:00:00"/>
    <n v="419"/>
    <n v="1023"/>
    <n v="604"/>
    <n v="41"/>
    <n v="41943"/>
    <n v="0.08"/>
    <n v="3355.44"/>
    <n v="38587.56"/>
    <n v="468"/>
    <n v="13645"/>
    <n v="27"/>
    <n v="6"/>
    <x v="1"/>
    <s v="NO"/>
    <x v="0"/>
    <s v="Venta Mala"/>
  </r>
  <r>
    <n v="1732712"/>
    <x v="148"/>
    <s v="Alan Shonely"/>
    <s v="Macquarie Centre Cnr Herring Road &amp; Waterloo Road,Macquarie Park"/>
    <s v="Sydney"/>
    <s v="NSW"/>
    <x v="2"/>
    <x v="5"/>
    <s v="Alto"/>
    <s v="Conjunto óptico ultra inalámbrico UGen"/>
    <x v="0"/>
    <s v="Bolsa de envoltura"/>
    <x v="0"/>
    <d v="2015-05-21T00:00:00"/>
    <n v="5452"/>
    <n v="10097"/>
    <n v="4645"/>
    <n v="24"/>
    <n v="242328"/>
    <n v="0.04"/>
    <n v="9693.1200000000008"/>
    <n v="232634.88"/>
    <n v="718"/>
    <n v="273562"/>
    <n v="20"/>
    <n v="5"/>
    <x v="1"/>
    <s v="SI"/>
    <x v="1"/>
    <s v="Venta Mala"/>
  </r>
  <r>
    <n v="1737095"/>
    <x v="552"/>
    <s v="Stel Carroll"/>
    <s v="499-501 Lygon Street,Carlton North"/>
    <s v="Melbourne"/>
    <s v="VIC"/>
    <x v="2"/>
    <x v="8"/>
    <s v="Crítico"/>
    <s v="Libro de mensajes encuadernado con cable, 4 por página"/>
    <x v="1"/>
    <s v="Caja pequeña"/>
    <x v="0"/>
    <d v="2015-08-12T00:00:00"/>
    <n v="348"/>
    <n v="543"/>
    <n v="195"/>
    <n v="21"/>
    <n v="11403"/>
    <n v="0.08"/>
    <n v="912.24"/>
    <n v="10490.76"/>
    <n v="95"/>
    <n v="4661"/>
    <n v="11"/>
    <n v="8"/>
    <x v="1"/>
    <s v="NO"/>
    <x v="1"/>
    <s v="Venta Mala"/>
  </r>
  <r>
    <n v="1796995"/>
    <x v="793"/>
    <s v="Barry Franz"/>
    <s v="499-501 Lygon Street,Carlton North"/>
    <s v="Melbourne"/>
    <s v="VIC"/>
    <x v="3"/>
    <x v="8"/>
    <s v="Medio"/>
    <s v="Teléfono 210 Trimline, Blanco"/>
    <x v="0"/>
    <s v="Paquete pequeño"/>
    <x v="0"/>
    <d v="2016-05-15T00:00:00"/>
    <n v="991"/>
    <n v="1599"/>
    <n v="608"/>
    <n v="2"/>
    <n v="3198"/>
    <n v="0.05"/>
    <n v="159.9"/>
    <n v="3038.1"/>
    <n v="1128"/>
    <n v="85247"/>
    <n v="14"/>
    <n v="5"/>
    <x v="3"/>
    <s v="NO"/>
    <x v="1"/>
    <s v="Venta Mala"/>
  </r>
  <r>
    <n v="1801013"/>
    <x v="766"/>
    <s v="Roland Murray"/>
    <s v="438 Victoria Avenue,Chatswood"/>
    <s v="Sydney"/>
    <s v="NSW"/>
    <x v="1"/>
    <x v="1"/>
    <s v="Crítico"/>
    <s v="Iluminadores artesanales de alto litro a prueba de manchas"/>
    <x v="0"/>
    <s v="Paquete pequeño"/>
    <x v="0"/>
    <d v="2016-11-06T00:00:00"/>
    <n v="298"/>
    <n v="584"/>
    <n v="286"/>
    <n v="35"/>
    <n v="20440"/>
    <n v="0.02"/>
    <n v="408.8"/>
    <n v="20031.2"/>
    <n v="83"/>
    <n v="10122"/>
    <n v="2"/>
    <n v="11"/>
    <x v="3"/>
    <s v="NO"/>
    <x v="0"/>
    <s v="Venta Mala"/>
  </r>
  <r>
    <n v="1806857"/>
    <x v="183"/>
    <s v="Patrick OBrill"/>
    <s v="63 Riley Street,Woolloomooloo"/>
    <s v="Sydney"/>
    <s v="NSW"/>
    <x v="0"/>
    <x v="0"/>
    <s v="No especificado"/>
    <s v="Sobres de entreoficina de colores Smiths"/>
    <x v="0"/>
    <s v="Paquete pequeño"/>
    <x v="0"/>
    <d v="2015-12-18T00:00:00"/>
    <n v="1983"/>
    <n v="3098"/>
    <n v="1115"/>
    <n v="49"/>
    <n v="151802"/>
    <n v="7.0000000000000007E-2"/>
    <n v="10626.140000000001"/>
    <n v="141175.85999999999"/>
    <n v="1951"/>
    <n v="105255"/>
    <n v="16"/>
    <n v="12"/>
    <x v="1"/>
    <s v="SI"/>
    <x v="0"/>
    <s v="Buena Venta"/>
  </r>
  <r>
    <n v="1834250"/>
    <x v="375"/>
    <s v="Troy Staebel"/>
    <s v="1-2/299 Sussex St,Sydney"/>
    <s v="Sydney"/>
    <s v="NSW"/>
    <x v="2"/>
    <x v="6"/>
    <s v="Bajo"/>
    <s v="Discos DVD-RAM láser"/>
    <x v="2"/>
    <s v="Paquete pequeño"/>
    <x v="0"/>
    <d v="2016-09-30T00:00:00"/>
    <n v="2018"/>
    <n v="3541"/>
    <n v="1523"/>
    <n v="19"/>
    <n v="67279"/>
    <n v="0.09"/>
    <n v="6055.11"/>
    <n v="61223.89"/>
    <n v="199"/>
    <n v="92103"/>
    <n v="28"/>
    <n v="9"/>
    <x v="3"/>
    <s v="NO"/>
    <x v="0"/>
    <s v="Buena Venta"/>
  </r>
  <r>
    <n v="1840459"/>
    <x v="697"/>
    <s v="Shaun Weien"/>
    <s v="Shop 3/144 Wattle St,Ultimo"/>
    <s v="Sydney"/>
    <s v="NSW"/>
    <x v="1"/>
    <x v="7"/>
    <s v="No especificado"/>
    <s v="Etiquetas Artisan 479"/>
    <x v="0"/>
    <s v="Bolsa de envoltura"/>
    <x v="0"/>
    <d v="2016-06-20T00:00:00"/>
    <n v="159"/>
    <n v="261"/>
    <n v="102"/>
    <n v="23"/>
    <n v="6003"/>
    <n v="0.05"/>
    <n v="300.15000000000003"/>
    <n v="5702.85"/>
    <n v="50"/>
    <n v="6427"/>
    <n v="18"/>
    <n v="6"/>
    <x v="3"/>
    <s v="NO"/>
    <x v="0"/>
    <s v="Venta Mala"/>
  </r>
  <r>
    <n v="1855434"/>
    <x v="179"/>
    <s v="Nora Pelletier"/>
    <s v="5/250 Old Northern Road,Castle Hill"/>
    <s v="Sydney"/>
    <s v="NSW"/>
    <x v="2"/>
    <x v="5"/>
    <s v="Bajo"/>
    <s v="Postes de encuadernación"/>
    <x v="0"/>
    <s v="Caja pequeña"/>
    <x v="0"/>
    <d v="2015-08-14T00:00:00"/>
    <n v="350"/>
    <n v="574"/>
    <n v="224"/>
    <n v="31"/>
    <n v="17794"/>
    <n v="0"/>
    <n v="0"/>
    <n v="17794"/>
    <n v="501"/>
    <n v="22152"/>
    <n v="12"/>
    <n v="8"/>
    <x v="1"/>
    <s v="NO"/>
    <x v="0"/>
    <s v="Venta Mal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2F831FE-012A-4E85-A916-795DAC20EBEC}" name="Ventas_totales_año"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rowHeaderCaption="Año de venta">
  <location ref="S3:T8" firstHeaderRow="1" firstDataRow="1" firstDataCol="1"/>
  <pivotFields count="32">
    <pivotField numFmtId="1" showAll="0"/>
    <pivotField numFmtId="14" showAll="0">
      <items count="882">
        <item x="11"/>
        <item x="14"/>
        <item x="341"/>
        <item x="143"/>
        <item x="186"/>
        <item x="20"/>
        <item x="3"/>
        <item x="28"/>
        <item x="19"/>
        <item x="44"/>
        <item x="551"/>
        <item x="49"/>
        <item x="128"/>
        <item x="56"/>
        <item x="57"/>
        <item x="445"/>
        <item x="274"/>
        <item x="61"/>
        <item x="60"/>
        <item x="529"/>
        <item x="235"/>
        <item x="544"/>
        <item x="65"/>
        <item x="94"/>
        <item x="79"/>
        <item x="433"/>
        <item x="135"/>
        <item x="260"/>
        <item x="285"/>
        <item x="825"/>
        <item x="319"/>
        <item x="77"/>
        <item x="92"/>
        <item x="373"/>
        <item x="88"/>
        <item x="87"/>
        <item x="85"/>
        <item x="98"/>
        <item x="55"/>
        <item x="469"/>
        <item x="107"/>
        <item x="111"/>
        <item x="167"/>
        <item x="104"/>
        <item x="113"/>
        <item x="261"/>
        <item x="53"/>
        <item x="121"/>
        <item x="388"/>
        <item x="54"/>
        <item x="120"/>
        <item x="238"/>
        <item x="132"/>
        <item x="47"/>
        <item x="34"/>
        <item x="134"/>
        <item x="571"/>
        <item x="383"/>
        <item x="532"/>
        <item x="72"/>
        <item x="144"/>
        <item x="75"/>
        <item x="35"/>
        <item x="545"/>
        <item x="636"/>
        <item x="50"/>
        <item x="157"/>
        <item x="408"/>
        <item x="245"/>
        <item x="158"/>
        <item x="155"/>
        <item x="164"/>
        <item x="74"/>
        <item x="169"/>
        <item x="123"/>
        <item x="110"/>
        <item x="129"/>
        <item x="413"/>
        <item x="173"/>
        <item x="64"/>
        <item x="185"/>
        <item x="495"/>
        <item x="58"/>
        <item x="192"/>
        <item x="240"/>
        <item x="59"/>
        <item x="205"/>
        <item x="210"/>
        <item x="211"/>
        <item x="543"/>
        <item x="187"/>
        <item x="177"/>
        <item x="168"/>
        <item x="267"/>
        <item x="145"/>
        <item x="273"/>
        <item x="41"/>
        <item x="228"/>
        <item x="130"/>
        <item x="306"/>
        <item x="226"/>
        <item x="270"/>
        <item x="36"/>
        <item x="78"/>
        <item x="237"/>
        <item x="116"/>
        <item x="244"/>
        <item x="471"/>
        <item x="196"/>
        <item x="645"/>
        <item x="380"/>
        <item x="355"/>
        <item x="248"/>
        <item x="181"/>
        <item x="422"/>
        <item x="250"/>
        <item x="361"/>
        <item x="379"/>
        <item x="251"/>
        <item x="30"/>
        <item x="586"/>
        <item x="195"/>
        <item x="212"/>
        <item x="190"/>
        <item x="281"/>
        <item x="385"/>
        <item x="504"/>
        <item x="318"/>
        <item x="133"/>
        <item x="209"/>
        <item x="492"/>
        <item x="320"/>
        <item x="264"/>
        <item x="631"/>
        <item x="403"/>
        <item x="349"/>
        <item x="82"/>
        <item x="451"/>
        <item x="323"/>
        <item x="303"/>
        <item x="160"/>
        <item x="548"/>
        <item x="84"/>
        <item x="291"/>
        <item x="328"/>
        <item x="219"/>
        <item x="612"/>
        <item x="217"/>
        <item x="520"/>
        <item x="311"/>
        <item x="299"/>
        <item x="279"/>
        <item x="31"/>
        <item x="114"/>
        <item x="139"/>
        <item x="653"/>
        <item x="43"/>
        <item x="109"/>
        <item x="39"/>
        <item x="18"/>
        <item x="305"/>
        <item x="201"/>
        <item x="427"/>
        <item x="38"/>
        <item x="241"/>
        <item x="416"/>
        <item x="242"/>
        <item x="357"/>
        <item x="180"/>
        <item x="147"/>
        <item x="496"/>
        <item x="297"/>
        <item x="511"/>
        <item x="366"/>
        <item x="639"/>
        <item x="651"/>
        <item x="347"/>
        <item x="272"/>
        <item x="13"/>
        <item x="381"/>
        <item x="332"/>
        <item x="271"/>
        <item x="5"/>
        <item x="526"/>
        <item x="391"/>
        <item x="386"/>
        <item x="558"/>
        <item x="554"/>
        <item x="322"/>
        <item x="100"/>
        <item x="24"/>
        <item x="277"/>
        <item x="176"/>
        <item x="402"/>
        <item x="48"/>
        <item x="330"/>
        <item x="194"/>
        <item x="295"/>
        <item x="377"/>
        <item x="412"/>
        <item x="434"/>
        <item x="12"/>
        <item x="419"/>
        <item x="589"/>
        <item x="420"/>
        <item x="301"/>
        <item x="262"/>
        <item x="585"/>
        <item x="296"/>
        <item x="37"/>
        <item x="119"/>
        <item x="315"/>
        <item x="276"/>
        <item x="382"/>
        <item x="389"/>
        <item x="441"/>
        <item x="387"/>
        <item x="438"/>
        <item x="213"/>
        <item x="247"/>
        <item x="122"/>
        <item x="450"/>
        <item x="246"/>
        <item x="648"/>
        <item x="574"/>
        <item x="453"/>
        <item x="359"/>
        <item x="288"/>
        <item x="473"/>
        <item x="106"/>
        <item x="461"/>
        <item x="166"/>
        <item x="354"/>
        <item x="83"/>
        <item x="91"/>
        <item x="25"/>
        <item x="468"/>
        <item x="444"/>
        <item x="80"/>
        <item x="523"/>
        <item x="393"/>
        <item x="266"/>
        <item x="2"/>
        <item x="449"/>
        <item x="230"/>
        <item x="542"/>
        <item x="476"/>
        <item x="335"/>
        <item x="538"/>
        <item x="516"/>
        <item x="500"/>
        <item x="86"/>
        <item x="431"/>
        <item x="472"/>
        <item x="344"/>
        <item x="10"/>
        <item x="308"/>
        <item x="479"/>
        <item x="95"/>
        <item x="317"/>
        <item x="399"/>
        <item x="252"/>
        <item x="490"/>
        <item x="560"/>
        <item x="626"/>
        <item x="460"/>
        <item x="578"/>
        <item x="506"/>
        <item x="494"/>
        <item x="236"/>
        <item x="97"/>
        <item x="292"/>
        <item x="220"/>
        <item x="90"/>
        <item x="475"/>
        <item x="568"/>
        <item x="465"/>
        <item x="502"/>
        <item x="467"/>
        <item x="131"/>
        <item x="118"/>
        <item x="634"/>
        <item x="546"/>
        <item x="517"/>
        <item x="505"/>
        <item x="447"/>
        <item x="45"/>
        <item x="294"/>
        <item x="21"/>
        <item x="198"/>
        <item x="602"/>
        <item x="8"/>
        <item x="165"/>
        <item x="159"/>
        <item x="518"/>
        <item x="360"/>
        <item x="509"/>
        <item x="175"/>
        <item x="510"/>
        <item x="514"/>
        <item x="170"/>
        <item x="17"/>
        <item x="325"/>
        <item x="515"/>
        <item x="855"/>
        <item x="141"/>
        <item x="289"/>
        <item x="414"/>
        <item x="184"/>
        <item x="417"/>
        <item x="483"/>
        <item x="498"/>
        <item x="307"/>
        <item x="410"/>
        <item x="455"/>
        <item x="485"/>
        <item x="282"/>
        <item x="524"/>
        <item x="567"/>
        <item x="182"/>
        <item x="126"/>
        <item x="310"/>
        <item x="501"/>
        <item x="519"/>
        <item x="33"/>
        <item x="521"/>
        <item x="435"/>
        <item x="534"/>
        <item x="362"/>
        <item x="535"/>
        <item x="62"/>
        <item x="547"/>
        <item x="191"/>
        <item x="540"/>
        <item x="565"/>
        <item x="588"/>
        <item x="541"/>
        <item x="512"/>
        <item x="440"/>
        <item x="199"/>
        <item x="644"/>
        <item x="633"/>
        <item x="214"/>
        <item x="0"/>
        <item x="525"/>
        <item x="140"/>
        <item x="6"/>
        <item x="225"/>
        <item x="421"/>
        <item x="32"/>
        <item x="4"/>
        <item x="153"/>
        <item x="470"/>
        <item x="290"/>
        <item x="73"/>
        <item x="52"/>
        <item x="298"/>
        <item x="611"/>
        <item x="283"/>
        <item x="146"/>
        <item x="343"/>
        <item x="482"/>
        <item x="9"/>
        <item x="553"/>
        <item x="71"/>
        <item x="339"/>
        <item x="338"/>
        <item x="284"/>
        <item x="189"/>
        <item x="429"/>
        <item x="280"/>
        <item x="695"/>
        <item x="23"/>
        <item x="537"/>
        <item x="234"/>
        <item x="142"/>
        <item x="426"/>
        <item x="454"/>
        <item x="206"/>
        <item x="313"/>
        <item x="257"/>
        <item x="487"/>
        <item x="566"/>
        <item x="384"/>
        <item x="557"/>
        <item x="112"/>
        <item x="376"/>
        <item x="358"/>
        <item x="463"/>
        <item x="569"/>
        <item x="316"/>
        <item x="570"/>
        <item x="137"/>
        <item x="572"/>
        <item x="312"/>
        <item x="161"/>
        <item x="430"/>
        <item x="256"/>
        <item x="203"/>
        <item x="364"/>
        <item x="239"/>
        <item x="425"/>
        <item x="178"/>
        <item x="398"/>
        <item x="550"/>
        <item x="575"/>
        <item x="156"/>
        <item x="369"/>
        <item x="405"/>
        <item x="286"/>
        <item x="151"/>
        <item x="149"/>
        <item x="579"/>
        <item x="466"/>
        <item x="197"/>
        <item x="117"/>
        <item x="352"/>
        <item x="581"/>
        <item x="172"/>
        <item x="587"/>
        <item x="397"/>
        <item x="259"/>
        <item x="432"/>
        <item x="67"/>
        <item x="265"/>
        <item x="351"/>
        <item x="477"/>
        <item x="672"/>
        <item x="591"/>
        <item x="593"/>
        <item x="594"/>
        <item x="103"/>
        <item x="597"/>
        <item x="136"/>
        <item x="664"/>
        <item x="556"/>
        <item x="7"/>
        <item x="708"/>
        <item x="628"/>
        <item x="174"/>
        <item x="459"/>
        <item x="102"/>
        <item x="127"/>
        <item x="797"/>
        <item x="231"/>
        <item x="223"/>
        <item x="513"/>
        <item x="268"/>
        <item x="457"/>
        <item x="26"/>
        <item x="771"/>
        <item x="150"/>
        <item x="608"/>
        <item x="549"/>
        <item x="539"/>
        <item x="171"/>
        <item x="415"/>
        <item x="105"/>
        <item x="326"/>
        <item x="604"/>
        <item x="737"/>
        <item x="462"/>
        <item x="625"/>
        <item x="70"/>
        <item x="370"/>
        <item x="249"/>
        <item x="618"/>
        <item x="596"/>
        <item x="204"/>
        <item x="287"/>
        <item x="365"/>
        <item x="253"/>
        <item x="503"/>
        <item x="531"/>
        <item x="363"/>
        <item x="676"/>
        <item x="215"/>
        <item x="93"/>
        <item x="218"/>
        <item x="619"/>
        <item x="646"/>
        <item x="348"/>
        <item x="615"/>
        <item x="66"/>
        <item x="68"/>
        <item x="622"/>
        <item x="486"/>
        <item x="623"/>
        <item x="200"/>
        <item x="400"/>
        <item x="368"/>
        <item x="255"/>
        <item x="629"/>
        <item x="598"/>
        <item x="69"/>
        <item x="563"/>
        <item x="439"/>
        <item x="232"/>
        <item x="124"/>
        <item x="691"/>
        <item x="442"/>
        <item x="452"/>
        <item x="848"/>
        <item x="15"/>
        <item x="329"/>
        <item x="555"/>
        <item x="331"/>
        <item x="856"/>
        <item x="601"/>
        <item x="16"/>
        <item x="202"/>
        <item x="148"/>
        <item x="22"/>
        <item x="374"/>
        <item x="395"/>
        <item x="564"/>
        <item x="635"/>
        <item x="96"/>
        <item x="638"/>
        <item x="530"/>
        <item x="613"/>
        <item x="334"/>
        <item x="302"/>
        <item x="423"/>
        <item x="27"/>
        <item x="637"/>
        <item x="152"/>
        <item x="698"/>
        <item x="632"/>
        <item x="207"/>
        <item x="337"/>
        <item x="321"/>
        <item x="42"/>
        <item x="640"/>
        <item x="300"/>
        <item x="101"/>
        <item x="437"/>
        <item x="642"/>
        <item x="99"/>
        <item x="293"/>
        <item x="480"/>
        <item x="647"/>
        <item x="229"/>
        <item x="458"/>
        <item x="649"/>
        <item x="678"/>
        <item x="396"/>
        <item x="216"/>
        <item x="154"/>
        <item x="221"/>
        <item x="583"/>
        <item x="350"/>
        <item x="115"/>
        <item x="424"/>
        <item x="394"/>
        <item x="665"/>
        <item x="29"/>
        <item x="378"/>
        <item x="406"/>
        <item x="603"/>
        <item x="258"/>
        <item x="411"/>
        <item x="227"/>
        <item x="345"/>
        <item x="162"/>
        <item x="657"/>
        <item x="719"/>
        <item x="51"/>
        <item x="552"/>
        <item x="179"/>
        <item x="108"/>
        <item x="580"/>
        <item x="659"/>
        <item x="617"/>
        <item x="333"/>
        <item x="491"/>
        <item x="446"/>
        <item x="830"/>
        <item x="224"/>
        <item x="595"/>
        <item x="660"/>
        <item x="829"/>
        <item x="464"/>
        <item x="269"/>
        <item x="702"/>
        <item x="243"/>
        <item x="675"/>
        <item x="327"/>
        <item x="436"/>
        <item x="193"/>
        <item x="559"/>
        <item x="627"/>
        <item x="584"/>
        <item x="522"/>
        <item x="621"/>
        <item x="775"/>
        <item x="727"/>
        <item x="407"/>
        <item x="820"/>
        <item x="474"/>
        <item x="662"/>
        <item x="254"/>
        <item x="681"/>
        <item x="674"/>
        <item x="561"/>
        <item x="163"/>
        <item x="404"/>
        <item x="278"/>
        <item x="314"/>
        <item x="63"/>
        <item x="573"/>
        <item x="1"/>
        <item x="679"/>
        <item x="489"/>
        <item x="484"/>
        <item x="371"/>
        <item x="614"/>
        <item x="801"/>
        <item x="731"/>
        <item x="696"/>
        <item x="606"/>
        <item x="46"/>
        <item x="701"/>
        <item x="652"/>
        <item x="757"/>
        <item x="607"/>
        <item x="577"/>
        <item x="599"/>
        <item x="263"/>
        <item x="576"/>
        <item x="356"/>
        <item x="481"/>
        <item x="309"/>
        <item x="336"/>
        <item x="590"/>
        <item x="183"/>
        <item x="722"/>
        <item x="536"/>
        <item x="852"/>
        <item x="620"/>
        <item x="854"/>
        <item x="669"/>
        <item x="667"/>
        <item x="478"/>
        <item x="353"/>
        <item x="839"/>
        <item x="713"/>
        <item x="690"/>
        <item x="853"/>
        <item x="340"/>
        <item x="857"/>
        <item x="40"/>
        <item x="841"/>
        <item x="717"/>
        <item x="663"/>
        <item x="499"/>
        <item x="747"/>
        <item x="699"/>
        <item x="656"/>
        <item x="392"/>
        <item x="759"/>
        <item x="758"/>
        <item x="705"/>
        <item x="792"/>
        <item x="616"/>
        <item x="346"/>
        <item x="761"/>
        <item x="770"/>
        <item x="687"/>
        <item x="769"/>
        <item x="746"/>
        <item x="715"/>
        <item x="685"/>
        <item x="786"/>
        <item x="823"/>
        <item x="723"/>
        <item x="787"/>
        <item x="834"/>
        <item x="774"/>
        <item x="488"/>
        <item x="673"/>
        <item x="693"/>
        <item x="808"/>
        <item x="738"/>
        <item x="809"/>
        <item x="779"/>
        <item x="754"/>
        <item x="704"/>
        <item x="773"/>
        <item x="744"/>
        <item x="654"/>
        <item x="700"/>
        <item x="724"/>
        <item x="780"/>
        <item x="528"/>
        <item x="658"/>
        <item x="804"/>
        <item x="683"/>
        <item x="768"/>
        <item x="188"/>
        <item x="89"/>
        <item x="592"/>
        <item x="605"/>
        <item x="802"/>
        <item x="372"/>
        <item x="739"/>
        <item x="795"/>
        <item x="784"/>
        <item x="233"/>
        <item x="493"/>
        <item x="527"/>
        <item x="777"/>
        <item x="789"/>
        <item x="707"/>
        <item x="735"/>
        <item x="748"/>
        <item x="624"/>
        <item x="125"/>
        <item x="851"/>
        <item x="686"/>
        <item x="793"/>
        <item x="799"/>
        <item x="710"/>
        <item x="630"/>
        <item x="842"/>
        <item x="324"/>
        <item x="807"/>
        <item x="810"/>
        <item x="671"/>
        <item x="689"/>
        <item x="641"/>
        <item x="582"/>
        <item x="409"/>
        <item x="814"/>
        <item x="794"/>
        <item x="752"/>
        <item x="740"/>
        <item x="790"/>
        <item x="813"/>
        <item x="816"/>
        <item x="342"/>
        <item x="712"/>
        <item x="697"/>
        <item x="670"/>
        <item x="275"/>
        <item x="753"/>
        <item x="815"/>
        <item x="749"/>
        <item x="711"/>
        <item x="680"/>
        <item x="828"/>
        <item x="600"/>
        <item x="733"/>
        <item x="826"/>
        <item x="776"/>
        <item x="827"/>
        <item x="222"/>
        <item x="803"/>
        <item x="846"/>
        <item x="778"/>
        <item x="812"/>
        <item x="610"/>
        <item x="730"/>
        <item x="755"/>
        <item x="756"/>
        <item x="508"/>
        <item x="208"/>
        <item x="765"/>
        <item x="845"/>
        <item x="666"/>
        <item x="655"/>
        <item x="847"/>
        <item x="837"/>
        <item x="714"/>
        <item x="800"/>
        <item x="760"/>
        <item x="709"/>
        <item x="762"/>
        <item x="772"/>
        <item x="428"/>
        <item x="806"/>
        <item x="718"/>
        <item x="448"/>
        <item x="798"/>
        <item x="443"/>
        <item x="76"/>
        <item x="562"/>
        <item x="401"/>
        <item x="742"/>
        <item x="791"/>
        <item x="677"/>
        <item x="745"/>
        <item x="643"/>
        <item x="682"/>
        <item x="764"/>
        <item x="609"/>
        <item x="732"/>
        <item x="507"/>
        <item x="375"/>
        <item x="832"/>
        <item x="831"/>
        <item x="844"/>
        <item x="721"/>
        <item x="817"/>
        <item x="692"/>
        <item x="390"/>
        <item x="497"/>
        <item x="725"/>
        <item x="729"/>
        <item x="824"/>
        <item x="781"/>
        <item x="805"/>
        <item x="796"/>
        <item x="668"/>
        <item x="726"/>
        <item x="783"/>
        <item x="838"/>
        <item x="840"/>
        <item x="843"/>
        <item x="741"/>
        <item x="766"/>
        <item x="736"/>
        <item x="684"/>
        <item x="836"/>
        <item x="818"/>
        <item x="661"/>
        <item x="835"/>
        <item x="688"/>
        <item x="81"/>
        <item x="750"/>
        <item x="821"/>
        <item x="767"/>
        <item x="367"/>
        <item x="734"/>
        <item x="304"/>
        <item x="785"/>
        <item x="822"/>
        <item x="782"/>
        <item x="811"/>
        <item x="751"/>
        <item x="418"/>
        <item x="850"/>
        <item x="533"/>
        <item x="138"/>
        <item x="788"/>
        <item x="694"/>
        <item x="706"/>
        <item x="743"/>
        <item x="833"/>
        <item x="819"/>
        <item x="720"/>
        <item x="716"/>
        <item x="763"/>
        <item x="650"/>
        <item x="456"/>
        <item x="849"/>
        <item x="703"/>
        <item x="728"/>
        <item m="1" x="875"/>
        <item m="1" x="865"/>
        <item m="1" x="862"/>
        <item m="1" x="869"/>
        <item m="1" x="871"/>
        <item m="1" x="870"/>
        <item m="1" x="877"/>
        <item m="1" x="872"/>
        <item m="1" x="876"/>
        <item m="1" x="867"/>
        <item m="1" x="874"/>
        <item m="1" x="879"/>
        <item m="1" x="873"/>
        <item m="1" x="860"/>
        <item m="1" x="878"/>
        <item m="1" x="880"/>
        <item m="1" x="866"/>
        <item m="1" x="861"/>
        <item m="1" x="858"/>
        <item m="1" x="863"/>
        <item m="1" x="864"/>
        <item m="1" x="859"/>
        <item m="1" x="868"/>
        <item t="default"/>
      </items>
    </pivotField>
    <pivotField showAll="0"/>
    <pivotField showAll="0"/>
    <pivotField showAll="0"/>
    <pivotField showAll="0"/>
    <pivotField showAll="0">
      <items count="5">
        <item x="2"/>
        <item x="1"/>
        <item x="3"/>
        <item x="0"/>
        <item t="default"/>
      </items>
    </pivotField>
    <pivotField showAll="0">
      <items count="20">
        <item x="6"/>
        <item x="13"/>
        <item x="15"/>
        <item x="2"/>
        <item x="14"/>
        <item x="9"/>
        <item x="4"/>
        <item x="1"/>
        <item x="5"/>
        <item x="17"/>
        <item x="3"/>
        <item x="11"/>
        <item x="10"/>
        <item x="7"/>
        <item x="18"/>
        <item x="12"/>
        <item x="0"/>
        <item x="16"/>
        <item x="8"/>
        <item t="default"/>
      </items>
    </pivotField>
    <pivotField showAll="0"/>
    <pivotField showAll="0"/>
    <pivotField showAll="0"/>
    <pivotField showAll="0"/>
    <pivotField showAll="0"/>
    <pivotField numFmtId="14" showAll="0"/>
    <pivotField numFmtId="164" showAll="0"/>
    <pivotField numFmtId="164" showAll="0"/>
    <pivotField numFmtId="164" showAll="0"/>
    <pivotField showAll="0"/>
    <pivotField numFmtId="164" showAll="0"/>
    <pivotField numFmtId="9" showAll="0"/>
    <pivotField numFmtId="164" showAll="0"/>
    <pivotField numFmtId="164" showAll="0"/>
    <pivotField numFmtId="164" showAll="0"/>
    <pivotField dataField="1" numFmtId="164" showAll="0"/>
    <pivotField showAll="0"/>
    <pivotField showAll="0"/>
    <pivotField axis="axisRow" showAll="0">
      <items count="5">
        <item x="2"/>
        <item x="0"/>
        <item x="1"/>
        <item x="3"/>
        <item t="default"/>
      </items>
    </pivotField>
    <pivotField showAll="0"/>
    <pivotField showAll="0"/>
    <pivotField showAll="0"/>
    <pivotField showAll="0" defaultSubtotal="0"/>
    <pivotField showAll="0" defaultSubtotal="0">
      <items count="7">
        <item x="0"/>
        <item x="1"/>
        <item x="2"/>
        <item x="3"/>
        <item x="4"/>
        <item x="5"/>
        <item x="6"/>
      </items>
    </pivotField>
  </pivotFields>
  <rowFields count="1">
    <field x="26"/>
  </rowFields>
  <rowItems count="5">
    <i>
      <x/>
    </i>
    <i>
      <x v="1"/>
    </i>
    <i>
      <x v="2"/>
    </i>
    <i>
      <x v="3"/>
    </i>
    <i t="grand">
      <x/>
    </i>
  </rowItems>
  <colItems count="1">
    <i/>
  </colItems>
  <dataFields count="1">
    <dataField name="Total de venta" fld="23"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0B3E8F2-923E-4B17-A654-67EA55C36408}" name="unidades_por_gerente"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5" rowHeaderCaption="Gerentes de cuenta">
  <location ref="J3:K23" firstHeaderRow="1" firstDataRow="1" firstDataCol="1"/>
  <pivotFields count="32">
    <pivotField numFmtId="1" showAll="0"/>
    <pivotField numFmtId="14" showAll="0">
      <items count="882">
        <item x="11"/>
        <item x="14"/>
        <item x="341"/>
        <item x="143"/>
        <item x="186"/>
        <item x="20"/>
        <item x="3"/>
        <item x="28"/>
        <item x="19"/>
        <item x="44"/>
        <item x="551"/>
        <item x="49"/>
        <item x="128"/>
        <item x="56"/>
        <item x="57"/>
        <item x="445"/>
        <item x="274"/>
        <item x="61"/>
        <item x="60"/>
        <item x="529"/>
        <item x="235"/>
        <item x="544"/>
        <item x="65"/>
        <item x="94"/>
        <item x="79"/>
        <item x="433"/>
        <item x="135"/>
        <item x="260"/>
        <item x="285"/>
        <item x="825"/>
        <item x="319"/>
        <item x="77"/>
        <item x="92"/>
        <item x="373"/>
        <item x="88"/>
        <item x="87"/>
        <item x="85"/>
        <item x="98"/>
        <item x="55"/>
        <item x="469"/>
        <item x="107"/>
        <item x="111"/>
        <item x="167"/>
        <item x="104"/>
        <item x="113"/>
        <item x="261"/>
        <item x="53"/>
        <item x="121"/>
        <item x="388"/>
        <item x="54"/>
        <item x="120"/>
        <item x="238"/>
        <item x="132"/>
        <item x="47"/>
        <item x="34"/>
        <item x="134"/>
        <item x="571"/>
        <item x="383"/>
        <item x="532"/>
        <item x="72"/>
        <item x="144"/>
        <item x="75"/>
        <item x="35"/>
        <item x="545"/>
        <item x="636"/>
        <item x="50"/>
        <item x="157"/>
        <item x="408"/>
        <item x="245"/>
        <item x="158"/>
        <item x="155"/>
        <item x="164"/>
        <item x="74"/>
        <item x="169"/>
        <item x="123"/>
        <item x="110"/>
        <item x="129"/>
        <item x="413"/>
        <item x="173"/>
        <item x="64"/>
        <item x="185"/>
        <item x="495"/>
        <item x="58"/>
        <item x="192"/>
        <item x="240"/>
        <item x="59"/>
        <item x="205"/>
        <item x="210"/>
        <item x="211"/>
        <item x="543"/>
        <item x="187"/>
        <item x="177"/>
        <item x="168"/>
        <item x="267"/>
        <item x="145"/>
        <item x="273"/>
        <item x="41"/>
        <item x="228"/>
        <item x="130"/>
        <item x="306"/>
        <item x="226"/>
        <item x="270"/>
        <item x="36"/>
        <item x="78"/>
        <item x="237"/>
        <item x="116"/>
        <item x="244"/>
        <item x="471"/>
        <item x="196"/>
        <item x="645"/>
        <item x="380"/>
        <item x="355"/>
        <item x="248"/>
        <item x="181"/>
        <item x="422"/>
        <item x="250"/>
        <item x="361"/>
        <item x="379"/>
        <item x="251"/>
        <item x="30"/>
        <item x="586"/>
        <item x="195"/>
        <item x="212"/>
        <item x="190"/>
        <item x="281"/>
        <item x="385"/>
        <item x="504"/>
        <item x="318"/>
        <item x="133"/>
        <item x="209"/>
        <item x="492"/>
        <item x="320"/>
        <item x="264"/>
        <item x="631"/>
        <item x="403"/>
        <item x="349"/>
        <item x="82"/>
        <item x="451"/>
        <item x="323"/>
        <item x="303"/>
        <item x="160"/>
        <item x="548"/>
        <item x="84"/>
        <item x="291"/>
        <item x="328"/>
        <item x="219"/>
        <item x="612"/>
        <item x="217"/>
        <item x="520"/>
        <item x="311"/>
        <item x="299"/>
        <item x="279"/>
        <item x="31"/>
        <item x="114"/>
        <item x="139"/>
        <item x="653"/>
        <item x="43"/>
        <item x="109"/>
        <item x="39"/>
        <item x="18"/>
        <item x="305"/>
        <item x="201"/>
        <item x="427"/>
        <item x="38"/>
        <item x="241"/>
        <item x="416"/>
        <item x="242"/>
        <item x="357"/>
        <item x="180"/>
        <item x="147"/>
        <item x="496"/>
        <item x="297"/>
        <item x="511"/>
        <item x="366"/>
        <item x="639"/>
        <item x="651"/>
        <item x="347"/>
        <item x="272"/>
        <item x="13"/>
        <item x="381"/>
        <item x="332"/>
        <item x="271"/>
        <item x="5"/>
        <item x="526"/>
        <item x="391"/>
        <item x="386"/>
        <item x="558"/>
        <item x="554"/>
        <item x="322"/>
        <item x="100"/>
        <item x="24"/>
        <item x="277"/>
        <item x="176"/>
        <item x="402"/>
        <item x="48"/>
        <item x="330"/>
        <item x="194"/>
        <item x="295"/>
        <item x="377"/>
        <item x="412"/>
        <item x="434"/>
        <item x="12"/>
        <item x="419"/>
        <item x="589"/>
        <item x="420"/>
        <item x="301"/>
        <item x="262"/>
        <item x="585"/>
        <item x="296"/>
        <item x="37"/>
        <item x="119"/>
        <item x="315"/>
        <item x="276"/>
        <item x="382"/>
        <item x="389"/>
        <item x="441"/>
        <item x="387"/>
        <item x="438"/>
        <item x="213"/>
        <item x="247"/>
        <item x="122"/>
        <item x="450"/>
        <item x="246"/>
        <item x="648"/>
        <item x="574"/>
        <item x="453"/>
        <item x="359"/>
        <item x="288"/>
        <item x="473"/>
        <item x="106"/>
        <item x="461"/>
        <item x="166"/>
        <item x="354"/>
        <item x="83"/>
        <item x="91"/>
        <item x="25"/>
        <item x="468"/>
        <item x="444"/>
        <item x="80"/>
        <item x="523"/>
        <item x="393"/>
        <item x="266"/>
        <item x="2"/>
        <item x="449"/>
        <item x="230"/>
        <item x="542"/>
        <item x="476"/>
        <item x="335"/>
        <item x="538"/>
        <item x="516"/>
        <item x="500"/>
        <item x="86"/>
        <item x="431"/>
        <item x="472"/>
        <item x="344"/>
        <item x="10"/>
        <item x="308"/>
        <item x="479"/>
        <item x="95"/>
        <item x="317"/>
        <item x="399"/>
        <item x="252"/>
        <item x="490"/>
        <item x="560"/>
        <item x="626"/>
        <item x="460"/>
        <item x="578"/>
        <item x="506"/>
        <item x="494"/>
        <item x="236"/>
        <item x="97"/>
        <item x="292"/>
        <item x="220"/>
        <item x="90"/>
        <item x="475"/>
        <item x="568"/>
        <item x="465"/>
        <item x="502"/>
        <item x="467"/>
        <item x="131"/>
        <item x="118"/>
        <item x="634"/>
        <item x="546"/>
        <item x="517"/>
        <item x="505"/>
        <item x="447"/>
        <item x="45"/>
        <item x="294"/>
        <item x="21"/>
        <item x="198"/>
        <item x="602"/>
        <item x="8"/>
        <item x="165"/>
        <item x="159"/>
        <item x="518"/>
        <item x="360"/>
        <item x="509"/>
        <item x="175"/>
        <item x="510"/>
        <item x="514"/>
        <item x="170"/>
        <item x="17"/>
        <item x="325"/>
        <item x="515"/>
        <item x="855"/>
        <item x="141"/>
        <item x="289"/>
        <item x="414"/>
        <item x="184"/>
        <item x="417"/>
        <item x="483"/>
        <item x="498"/>
        <item x="307"/>
        <item x="410"/>
        <item x="455"/>
        <item x="485"/>
        <item x="282"/>
        <item x="524"/>
        <item x="567"/>
        <item x="182"/>
        <item x="126"/>
        <item x="310"/>
        <item x="501"/>
        <item x="519"/>
        <item x="33"/>
        <item x="521"/>
        <item x="435"/>
        <item x="534"/>
        <item x="362"/>
        <item x="535"/>
        <item x="62"/>
        <item x="547"/>
        <item x="191"/>
        <item x="540"/>
        <item x="565"/>
        <item x="588"/>
        <item x="541"/>
        <item x="512"/>
        <item x="440"/>
        <item x="199"/>
        <item x="644"/>
        <item x="633"/>
        <item x="214"/>
        <item x="0"/>
        <item x="525"/>
        <item x="140"/>
        <item x="6"/>
        <item x="225"/>
        <item x="421"/>
        <item x="32"/>
        <item x="4"/>
        <item x="153"/>
        <item x="470"/>
        <item x="290"/>
        <item x="73"/>
        <item x="52"/>
        <item x="298"/>
        <item x="611"/>
        <item x="283"/>
        <item x="146"/>
        <item x="343"/>
        <item x="482"/>
        <item x="9"/>
        <item x="553"/>
        <item x="71"/>
        <item x="339"/>
        <item x="338"/>
        <item x="284"/>
        <item x="189"/>
        <item x="429"/>
        <item x="280"/>
        <item x="695"/>
        <item x="23"/>
        <item x="537"/>
        <item x="234"/>
        <item x="142"/>
        <item x="426"/>
        <item x="454"/>
        <item x="206"/>
        <item x="313"/>
        <item x="257"/>
        <item x="487"/>
        <item x="566"/>
        <item x="384"/>
        <item x="557"/>
        <item x="112"/>
        <item x="376"/>
        <item x="358"/>
        <item x="463"/>
        <item x="569"/>
        <item x="316"/>
        <item x="570"/>
        <item x="137"/>
        <item x="572"/>
        <item x="312"/>
        <item x="161"/>
        <item x="430"/>
        <item x="256"/>
        <item x="203"/>
        <item x="364"/>
        <item x="239"/>
        <item x="425"/>
        <item x="178"/>
        <item x="398"/>
        <item x="550"/>
        <item x="575"/>
        <item x="156"/>
        <item x="369"/>
        <item x="405"/>
        <item x="286"/>
        <item x="151"/>
        <item x="149"/>
        <item x="579"/>
        <item x="466"/>
        <item x="197"/>
        <item x="117"/>
        <item x="352"/>
        <item x="581"/>
        <item x="172"/>
        <item x="587"/>
        <item x="397"/>
        <item x="259"/>
        <item x="432"/>
        <item x="67"/>
        <item x="265"/>
        <item x="351"/>
        <item x="477"/>
        <item x="672"/>
        <item x="591"/>
        <item x="593"/>
        <item x="594"/>
        <item x="103"/>
        <item x="597"/>
        <item x="136"/>
        <item x="664"/>
        <item x="556"/>
        <item x="7"/>
        <item x="708"/>
        <item x="628"/>
        <item x="174"/>
        <item x="459"/>
        <item x="102"/>
        <item x="127"/>
        <item x="797"/>
        <item x="231"/>
        <item x="223"/>
        <item x="513"/>
        <item x="268"/>
        <item x="457"/>
        <item x="26"/>
        <item x="771"/>
        <item x="150"/>
        <item x="608"/>
        <item x="549"/>
        <item x="539"/>
        <item x="171"/>
        <item x="415"/>
        <item x="105"/>
        <item x="326"/>
        <item x="604"/>
        <item x="737"/>
        <item x="462"/>
        <item x="625"/>
        <item x="70"/>
        <item x="370"/>
        <item x="249"/>
        <item x="618"/>
        <item x="596"/>
        <item x="204"/>
        <item x="287"/>
        <item x="365"/>
        <item x="253"/>
        <item x="503"/>
        <item x="531"/>
        <item x="363"/>
        <item x="676"/>
        <item x="215"/>
        <item x="93"/>
        <item x="218"/>
        <item x="619"/>
        <item x="646"/>
        <item x="348"/>
        <item x="615"/>
        <item x="66"/>
        <item x="68"/>
        <item x="622"/>
        <item x="486"/>
        <item x="623"/>
        <item x="200"/>
        <item x="400"/>
        <item x="368"/>
        <item x="255"/>
        <item x="629"/>
        <item x="598"/>
        <item x="69"/>
        <item x="563"/>
        <item x="439"/>
        <item x="232"/>
        <item x="124"/>
        <item x="691"/>
        <item x="442"/>
        <item x="452"/>
        <item x="848"/>
        <item x="15"/>
        <item x="329"/>
        <item x="555"/>
        <item x="331"/>
        <item x="856"/>
        <item x="601"/>
        <item x="16"/>
        <item x="202"/>
        <item x="148"/>
        <item x="22"/>
        <item x="374"/>
        <item x="395"/>
        <item x="564"/>
        <item x="635"/>
        <item x="96"/>
        <item x="638"/>
        <item x="530"/>
        <item x="613"/>
        <item x="334"/>
        <item x="302"/>
        <item x="423"/>
        <item x="27"/>
        <item x="637"/>
        <item x="152"/>
        <item x="698"/>
        <item x="632"/>
        <item x="207"/>
        <item x="337"/>
        <item x="321"/>
        <item x="42"/>
        <item x="640"/>
        <item x="300"/>
        <item x="101"/>
        <item x="437"/>
        <item x="642"/>
        <item x="99"/>
        <item x="293"/>
        <item x="480"/>
        <item x="647"/>
        <item x="229"/>
        <item x="458"/>
        <item x="649"/>
        <item x="678"/>
        <item x="396"/>
        <item x="216"/>
        <item x="154"/>
        <item x="221"/>
        <item x="583"/>
        <item x="350"/>
        <item x="115"/>
        <item x="424"/>
        <item x="394"/>
        <item x="665"/>
        <item x="29"/>
        <item x="378"/>
        <item x="406"/>
        <item x="603"/>
        <item x="258"/>
        <item x="411"/>
        <item x="227"/>
        <item x="345"/>
        <item x="162"/>
        <item x="657"/>
        <item x="719"/>
        <item x="51"/>
        <item x="552"/>
        <item x="179"/>
        <item x="108"/>
        <item x="580"/>
        <item x="659"/>
        <item x="617"/>
        <item x="333"/>
        <item x="491"/>
        <item x="446"/>
        <item x="830"/>
        <item x="224"/>
        <item x="595"/>
        <item x="660"/>
        <item x="829"/>
        <item x="464"/>
        <item x="269"/>
        <item x="702"/>
        <item x="243"/>
        <item x="675"/>
        <item x="327"/>
        <item x="436"/>
        <item x="193"/>
        <item x="559"/>
        <item x="627"/>
        <item x="584"/>
        <item x="522"/>
        <item x="621"/>
        <item x="775"/>
        <item x="727"/>
        <item x="407"/>
        <item x="820"/>
        <item x="474"/>
        <item x="662"/>
        <item x="254"/>
        <item x="681"/>
        <item x="674"/>
        <item x="561"/>
        <item x="163"/>
        <item x="404"/>
        <item x="278"/>
        <item x="314"/>
        <item x="63"/>
        <item x="573"/>
        <item x="1"/>
        <item x="679"/>
        <item x="489"/>
        <item x="484"/>
        <item x="371"/>
        <item x="614"/>
        <item x="801"/>
        <item x="731"/>
        <item x="696"/>
        <item x="606"/>
        <item x="46"/>
        <item x="701"/>
        <item x="652"/>
        <item x="757"/>
        <item x="607"/>
        <item x="577"/>
        <item x="599"/>
        <item x="263"/>
        <item x="576"/>
        <item x="356"/>
        <item x="481"/>
        <item x="309"/>
        <item x="336"/>
        <item x="590"/>
        <item x="183"/>
        <item x="722"/>
        <item x="536"/>
        <item x="852"/>
        <item x="620"/>
        <item x="854"/>
        <item x="669"/>
        <item x="667"/>
        <item x="478"/>
        <item x="353"/>
        <item x="839"/>
        <item x="713"/>
        <item x="690"/>
        <item x="853"/>
        <item x="340"/>
        <item x="857"/>
        <item x="40"/>
        <item x="841"/>
        <item x="717"/>
        <item x="663"/>
        <item x="499"/>
        <item x="747"/>
        <item x="699"/>
        <item x="656"/>
        <item x="392"/>
        <item x="759"/>
        <item x="758"/>
        <item x="705"/>
        <item x="792"/>
        <item x="616"/>
        <item x="346"/>
        <item x="761"/>
        <item x="770"/>
        <item x="687"/>
        <item x="769"/>
        <item x="746"/>
        <item x="715"/>
        <item x="685"/>
        <item x="786"/>
        <item x="823"/>
        <item x="723"/>
        <item x="787"/>
        <item x="834"/>
        <item x="774"/>
        <item x="488"/>
        <item x="673"/>
        <item x="693"/>
        <item x="808"/>
        <item x="738"/>
        <item x="809"/>
        <item x="779"/>
        <item x="754"/>
        <item x="704"/>
        <item x="773"/>
        <item x="744"/>
        <item x="654"/>
        <item x="700"/>
        <item x="724"/>
        <item x="780"/>
        <item x="528"/>
        <item x="658"/>
        <item x="804"/>
        <item x="683"/>
        <item x="768"/>
        <item x="188"/>
        <item x="89"/>
        <item x="592"/>
        <item x="605"/>
        <item x="802"/>
        <item x="372"/>
        <item x="739"/>
        <item x="795"/>
        <item x="784"/>
        <item x="233"/>
        <item x="493"/>
        <item x="527"/>
        <item x="777"/>
        <item x="789"/>
        <item x="707"/>
        <item x="735"/>
        <item x="748"/>
        <item x="624"/>
        <item x="125"/>
        <item x="851"/>
        <item x="686"/>
        <item x="793"/>
        <item x="799"/>
        <item x="710"/>
        <item x="630"/>
        <item x="842"/>
        <item x="324"/>
        <item x="807"/>
        <item x="810"/>
        <item x="671"/>
        <item x="689"/>
        <item x="641"/>
        <item x="582"/>
        <item x="409"/>
        <item x="814"/>
        <item x="794"/>
        <item x="752"/>
        <item x="740"/>
        <item x="790"/>
        <item x="813"/>
        <item x="816"/>
        <item x="342"/>
        <item x="712"/>
        <item x="697"/>
        <item x="670"/>
        <item x="275"/>
        <item x="753"/>
        <item x="815"/>
        <item x="749"/>
        <item x="711"/>
        <item x="680"/>
        <item x="828"/>
        <item x="600"/>
        <item x="733"/>
        <item x="826"/>
        <item x="776"/>
        <item x="827"/>
        <item x="222"/>
        <item x="803"/>
        <item x="846"/>
        <item x="778"/>
        <item x="812"/>
        <item x="610"/>
        <item x="730"/>
        <item x="755"/>
        <item x="756"/>
        <item x="508"/>
        <item x="208"/>
        <item x="765"/>
        <item x="845"/>
        <item x="666"/>
        <item x="655"/>
        <item x="847"/>
        <item x="837"/>
        <item x="714"/>
        <item x="800"/>
        <item x="760"/>
        <item x="709"/>
        <item x="762"/>
        <item x="772"/>
        <item x="428"/>
        <item x="806"/>
        <item x="718"/>
        <item x="448"/>
        <item x="798"/>
        <item x="443"/>
        <item x="76"/>
        <item x="562"/>
        <item x="401"/>
        <item x="742"/>
        <item x="791"/>
        <item x="677"/>
        <item x="745"/>
        <item x="643"/>
        <item x="682"/>
        <item x="764"/>
        <item x="609"/>
        <item x="732"/>
        <item x="507"/>
        <item x="375"/>
        <item x="832"/>
        <item x="831"/>
        <item x="844"/>
        <item x="721"/>
        <item x="817"/>
        <item x="692"/>
        <item x="390"/>
        <item x="497"/>
        <item x="725"/>
        <item x="729"/>
        <item x="824"/>
        <item x="781"/>
        <item x="805"/>
        <item x="796"/>
        <item x="668"/>
        <item x="726"/>
        <item x="783"/>
        <item x="838"/>
        <item x="840"/>
        <item x="843"/>
        <item x="741"/>
        <item x="766"/>
        <item x="736"/>
        <item x="684"/>
        <item x="836"/>
        <item x="818"/>
        <item x="661"/>
        <item x="835"/>
        <item x="688"/>
        <item x="81"/>
        <item x="750"/>
        <item x="821"/>
        <item x="767"/>
        <item x="367"/>
        <item x="734"/>
        <item x="304"/>
        <item x="785"/>
        <item x="822"/>
        <item x="782"/>
        <item x="811"/>
        <item x="751"/>
        <item x="418"/>
        <item x="850"/>
        <item x="533"/>
        <item x="138"/>
        <item x="788"/>
        <item x="694"/>
        <item x="706"/>
        <item x="743"/>
        <item x="833"/>
        <item x="819"/>
        <item x="720"/>
        <item x="716"/>
        <item x="763"/>
        <item x="650"/>
        <item x="456"/>
        <item x="849"/>
        <item x="703"/>
        <item x="728"/>
        <item m="1" x="875"/>
        <item m="1" x="865"/>
        <item m="1" x="862"/>
        <item m="1" x="869"/>
        <item m="1" x="871"/>
        <item m="1" x="870"/>
        <item m="1" x="877"/>
        <item m="1" x="872"/>
        <item m="1" x="876"/>
        <item m="1" x="867"/>
        <item m="1" x="874"/>
        <item m="1" x="879"/>
        <item m="1" x="873"/>
        <item m="1" x="860"/>
        <item m="1" x="878"/>
        <item m="1" x="880"/>
        <item m="1" x="866"/>
        <item m="1" x="861"/>
        <item m="1" x="858"/>
        <item m="1" x="863"/>
        <item m="1" x="864"/>
        <item m="1" x="859"/>
        <item m="1" x="868"/>
        <item t="default"/>
      </items>
    </pivotField>
    <pivotField showAll="0"/>
    <pivotField showAll="0"/>
    <pivotField showAll="0"/>
    <pivotField showAll="0"/>
    <pivotField showAll="0">
      <items count="5">
        <item x="2"/>
        <item x="1"/>
        <item x="3"/>
        <item x="0"/>
        <item t="default"/>
      </items>
    </pivotField>
    <pivotField axis="axisRow" showAll="0" sortType="ascending">
      <items count="20">
        <item x="6"/>
        <item x="13"/>
        <item x="15"/>
        <item x="2"/>
        <item x="14"/>
        <item x="9"/>
        <item x="4"/>
        <item x="1"/>
        <item x="5"/>
        <item x="17"/>
        <item x="3"/>
        <item x="11"/>
        <item x="10"/>
        <item x="7"/>
        <item x="18"/>
        <item x="12"/>
        <item x="0"/>
        <item x="16"/>
        <item x="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14" showAll="0"/>
    <pivotField numFmtId="164" showAll="0"/>
    <pivotField numFmtId="164" showAll="0"/>
    <pivotField numFmtId="164" showAll="0"/>
    <pivotField dataField="1" showAll="0"/>
    <pivotField numFmtId="164" showAll="0"/>
    <pivotField numFmtId="9" showAll="0"/>
    <pivotField numFmtId="164" showAll="0"/>
    <pivotField numFmtId="164" showAll="0"/>
    <pivotField numFmtId="164" showAll="0"/>
    <pivotField numFmtId="164" showAll="0"/>
    <pivotField showAll="0"/>
    <pivotField showAll="0"/>
    <pivotField showAll="0">
      <items count="5">
        <item x="2"/>
        <item x="0"/>
        <item x="1"/>
        <item x="3"/>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8">
        <item h="1" x="0"/>
        <item h="1" x="1"/>
        <item h="1" x="2"/>
        <item h="1" x="3"/>
        <item x="4"/>
        <item h="1" x="5"/>
        <item h="1" x="6"/>
        <item t="default"/>
      </items>
    </pivotField>
  </pivotFields>
  <rowFields count="1">
    <field x="7"/>
  </rowFields>
  <rowItems count="20">
    <i>
      <x v="4"/>
    </i>
    <i>
      <x v="9"/>
    </i>
    <i>
      <x v="17"/>
    </i>
    <i>
      <x v="2"/>
    </i>
    <i>
      <x v="14"/>
    </i>
    <i>
      <x v="15"/>
    </i>
    <i>
      <x v="12"/>
    </i>
    <i>
      <x v="11"/>
    </i>
    <i>
      <x v="1"/>
    </i>
    <i>
      <x v="6"/>
    </i>
    <i>
      <x v="5"/>
    </i>
    <i>
      <x v="13"/>
    </i>
    <i>
      <x/>
    </i>
    <i>
      <x v="7"/>
    </i>
    <i>
      <x v="10"/>
    </i>
    <i>
      <x v="8"/>
    </i>
    <i>
      <x v="18"/>
    </i>
    <i>
      <x v="16"/>
    </i>
    <i>
      <x v="3"/>
    </i>
    <i t="grand">
      <x/>
    </i>
  </rowItems>
  <colItems count="1">
    <i/>
  </colItems>
  <dataFields count="1">
    <dataField name="Cantidad de unidades por gerente" fld="17" baseField="0" baseItem="0" numFmtId="4"/>
  </dataFields>
  <formats count="1">
    <format dxfId="0">
      <pivotArea outline="0" collapsedLevelsAreSubtotals="1" fieldPosition="0"/>
    </format>
  </formats>
  <chartFormats count="2">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46EAD7C-4E55-4C34-AE4C-D447E079E407}" name="TablaDinámica1"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rowHeaderCaption="Año">
  <location ref="V3:W8" firstHeaderRow="1" firstDataRow="1" firstDataCol="1"/>
  <pivotFields count="32">
    <pivotField numFmtId="1" showAll="0"/>
    <pivotField numFmtId="14" showAll="0">
      <items count="882">
        <item x="11"/>
        <item x="14"/>
        <item x="341"/>
        <item x="143"/>
        <item x="186"/>
        <item x="20"/>
        <item x="3"/>
        <item x="28"/>
        <item x="19"/>
        <item x="44"/>
        <item x="551"/>
        <item x="49"/>
        <item x="128"/>
        <item x="56"/>
        <item x="57"/>
        <item x="445"/>
        <item x="274"/>
        <item x="61"/>
        <item x="60"/>
        <item x="529"/>
        <item x="235"/>
        <item x="544"/>
        <item x="65"/>
        <item x="94"/>
        <item x="79"/>
        <item x="433"/>
        <item x="135"/>
        <item x="260"/>
        <item x="285"/>
        <item x="825"/>
        <item x="319"/>
        <item x="77"/>
        <item x="92"/>
        <item x="373"/>
        <item x="88"/>
        <item x="87"/>
        <item x="85"/>
        <item x="98"/>
        <item x="55"/>
        <item x="469"/>
        <item x="107"/>
        <item x="111"/>
        <item x="167"/>
        <item x="104"/>
        <item x="113"/>
        <item x="261"/>
        <item x="53"/>
        <item x="121"/>
        <item x="388"/>
        <item x="54"/>
        <item x="120"/>
        <item x="238"/>
        <item x="132"/>
        <item x="47"/>
        <item x="34"/>
        <item x="134"/>
        <item x="571"/>
        <item x="383"/>
        <item x="532"/>
        <item x="72"/>
        <item x="144"/>
        <item x="75"/>
        <item x="35"/>
        <item x="545"/>
        <item x="636"/>
        <item x="50"/>
        <item x="157"/>
        <item x="408"/>
        <item x="245"/>
        <item x="158"/>
        <item x="155"/>
        <item x="164"/>
        <item x="74"/>
        <item x="169"/>
        <item x="123"/>
        <item x="110"/>
        <item x="129"/>
        <item x="413"/>
        <item x="173"/>
        <item x="64"/>
        <item x="185"/>
        <item x="495"/>
        <item x="58"/>
        <item x="192"/>
        <item x="240"/>
        <item x="59"/>
        <item x="205"/>
        <item x="210"/>
        <item x="211"/>
        <item x="543"/>
        <item x="187"/>
        <item x="177"/>
        <item x="168"/>
        <item x="267"/>
        <item x="145"/>
        <item x="273"/>
        <item x="41"/>
        <item x="228"/>
        <item x="130"/>
        <item x="306"/>
        <item x="226"/>
        <item x="270"/>
        <item x="36"/>
        <item x="78"/>
        <item x="237"/>
        <item x="116"/>
        <item x="244"/>
        <item x="471"/>
        <item x="196"/>
        <item x="645"/>
        <item x="380"/>
        <item x="355"/>
        <item x="248"/>
        <item x="181"/>
        <item x="422"/>
        <item x="250"/>
        <item x="361"/>
        <item x="379"/>
        <item x="251"/>
        <item x="30"/>
        <item x="586"/>
        <item x="195"/>
        <item x="212"/>
        <item x="190"/>
        <item x="281"/>
        <item x="385"/>
        <item x="504"/>
        <item x="318"/>
        <item x="133"/>
        <item x="209"/>
        <item x="492"/>
        <item x="320"/>
        <item x="264"/>
        <item x="631"/>
        <item x="403"/>
        <item x="349"/>
        <item x="82"/>
        <item x="451"/>
        <item x="323"/>
        <item x="303"/>
        <item x="160"/>
        <item x="548"/>
        <item x="84"/>
        <item x="291"/>
        <item x="328"/>
        <item x="219"/>
        <item x="612"/>
        <item x="217"/>
        <item x="520"/>
        <item x="311"/>
        <item x="299"/>
        <item x="279"/>
        <item x="31"/>
        <item x="114"/>
        <item x="139"/>
        <item x="653"/>
        <item x="43"/>
        <item x="109"/>
        <item x="39"/>
        <item x="18"/>
        <item x="305"/>
        <item x="201"/>
        <item x="427"/>
        <item x="38"/>
        <item x="241"/>
        <item x="416"/>
        <item x="242"/>
        <item x="357"/>
        <item x="180"/>
        <item x="147"/>
        <item x="496"/>
        <item x="297"/>
        <item x="511"/>
        <item x="366"/>
        <item x="639"/>
        <item x="651"/>
        <item x="347"/>
        <item x="272"/>
        <item x="13"/>
        <item x="381"/>
        <item x="332"/>
        <item x="271"/>
        <item x="5"/>
        <item x="526"/>
        <item x="391"/>
        <item x="386"/>
        <item x="558"/>
        <item x="554"/>
        <item x="322"/>
        <item x="100"/>
        <item x="24"/>
        <item x="277"/>
        <item x="176"/>
        <item x="402"/>
        <item x="48"/>
        <item x="330"/>
        <item x="194"/>
        <item x="295"/>
        <item x="377"/>
        <item x="412"/>
        <item x="434"/>
        <item x="12"/>
        <item x="419"/>
        <item x="589"/>
        <item x="420"/>
        <item x="301"/>
        <item x="262"/>
        <item x="585"/>
        <item x="296"/>
        <item x="37"/>
        <item x="119"/>
        <item x="315"/>
        <item x="276"/>
        <item x="382"/>
        <item x="389"/>
        <item x="441"/>
        <item x="387"/>
        <item x="438"/>
        <item x="213"/>
        <item x="247"/>
        <item x="122"/>
        <item x="450"/>
        <item x="246"/>
        <item x="648"/>
        <item x="574"/>
        <item x="453"/>
        <item x="359"/>
        <item x="288"/>
        <item x="473"/>
        <item x="106"/>
        <item x="461"/>
        <item x="166"/>
        <item x="354"/>
        <item x="83"/>
        <item x="91"/>
        <item x="25"/>
        <item x="468"/>
        <item x="444"/>
        <item x="80"/>
        <item x="523"/>
        <item x="393"/>
        <item x="266"/>
        <item x="2"/>
        <item x="449"/>
        <item x="230"/>
        <item x="542"/>
        <item x="476"/>
        <item x="335"/>
        <item x="538"/>
        <item x="516"/>
        <item x="500"/>
        <item x="86"/>
        <item x="431"/>
        <item x="472"/>
        <item x="344"/>
        <item x="10"/>
        <item x="308"/>
        <item x="479"/>
        <item x="95"/>
        <item x="317"/>
        <item x="399"/>
        <item x="252"/>
        <item x="490"/>
        <item x="560"/>
        <item x="626"/>
        <item x="460"/>
        <item x="578"/>
        <item x="506"/>
        <item x="494"/>
        <item x="236"/>
        <item x="97"/>
        <item x="292"/>
        <item x="220"/>
        <item x="90"/>
        <item x="475"/>
        <item x="568"/>
        <item x="465"/>
        <item x="502"/>
        <item x="467"/>
        <item x="131"/>
        <item x="118"/>
        <item x="634"/>
        <item x="546"/>
        <item x="517"/>
        <item x="505"/>
        <item x="447"/>
        <item x="45"/>
        <item x="294"/>
        <item x="21"/>
        <item x="198"/>
        <item x="602"/>
        <item x="8"/>
        <item x="165"/>
        <item x="159"/>
        <item x="518"/>
        <item x="360"/>
        <item x="509"/>
        <item x="175"/>
        <item x="510"/>
        <item x="514"/>
        <item x="170"/>
        <item x="17"/>
        <item x="325"/>
        <item x="515"/>
        <item x="855"/>
        <item x="141"/>
        <item x="289"/>
        <item x="414"/>
        <item x="184"/>
        <item x="417"/>
        <item x="483"/>
        <item x="498"/>
        <item x="307"/>
        <item x="410"/>
        <item x="455"/>
        <item x="485"/>
        <item x="282"/>
        <item x="524"/>
        <item x="567"/>
        <item x="182"/>
        <item x="126"/>
        <item x="310"/>
        <item x="501"/>
        <item x="519"/>
        <item x="33"/>
        <item x="521"/>
        <item x="435"/>
        <item x="534"/>
        <item x="362"/>
        <item x="535"/>
        <item x="62"/>
        <item x="547"/>
        <item x="191"/>
        <item x="540"/>
        <item x="565"/>
        <item x="588"/>
        <item x="541"/>
        <item x="512"/>
        <item x="440"/>
        <item x="199"/>
        <item x="644"/>
        <item x="633"/>
        <item x="214"/>
        <item x="0"/>
        <item x="525"/>
        <item x="140"/>
        <item x="6"/>
        <item x="225"/>
        <item x="421"/>
        <item x="32"/>
        <item x="4"/>
        <item x="153"/>
        <item x="470"/>
        <item x="290"/>
        <item x="73"/>
        <item x="52"/>
        <item x="298"/>
        <item x="611"/>
        <item x="283"/>
        <item x="146"/>
        <item x="343"/>
        <item x="482"/>
        <item x="9"/>
        <item x="553"/>
        <item x="71"/>
        <item x="339"/>
        <item x="338"/>
        <item x="284"/>
        <item x="189"/>
        <item x="429"/>
        <item x="280"/>
        <item x="695"/>
        <item x="23"/>
        <item x="537"/>
        <item x="234"/>
        <item x="142"/>
        <item x="426"/>
        <item x="454"/>
        <item x="206"/>
        <item x="313"/>
        <item x="257"/>
        <item x="487"/>
        <item x="566"/>
        <item x="384"/>
        <item x="557"/>
        <item x="112"/>
        <item x="376"/>
        <item x="358"/>
        <item x="463"/>
        <item x="569"/>
        <item x="316"/>
        <item x="570"/>
        <item x="137"/>
        <item x="572"/>
        <item x="312"/>
        <item x="161"/>
        <item x="430"/>
        <item x="256"/>
        <item x="203"/>
        <item x="364"/>
        <item x="239"/>
        <item x="425"/>
        <item x="178"/>
        <item x="398"/>
        <item x="550"/>
        <item x="575"/>
        <item x="156"/>
        <item x="369"/>
        <item x="405"/>
        <item x="286"/>
        <item x="151"/>
        <item x="149"/>
        <item x="579"/>
        <item x="466"/>
        <item x="197"/>
        <item x="117"/>
        <item x="352"/>
        <item x="581"/>
        <item x="172"/>
        <item x="587"/>
        <item x="397"/>
        <item x="259"/>
        <item x="432"/>
        <item x="67"/>
        <item x="265"/>
        <item x="351"/>
        <item x="477"/>
        <item x="672"/>
        <item x="591"/>
        <item x="593"/>
        <item x="594"/>
        <item x="103"/>
        <item x="597"/>
        <item x="136"/>
        <item x="664"/>
        <item x="556"/>
        <item x="7"/>
        <item x="708"/>
        <item x="628"/>
        <item x="174"/>
        <item x="459"/>
        <item x="102"/>
        <item x="127"/>
        <item x="797"/>
        <item x="231"/>
        <item x="223"/>
        <item x="513"/>
        <item x="268"/>
        <item x="457"/>
        <item x="26"/>
        <item x="771"/>
        <item x="150"/>
        <item x="608"/>
        <item x="549"/>
        <item x="539"/>
        <item x="171"/>
        <item x="415"/>
        <item x="105"/>
        <item x="326"/>
        <item x="604"/>
        <item x="737"/>
        <item x="462"/>
        <item x="625"/>
        <item x="70"/>
        <item x="370"/>
        <item x="249"/>
        <item x="618"/>
        <item x="596"/>
        <item x="204"/>
        <item x="287"/>
        <item x="365"/>
        <item x="253"/>
        <item x="503"/>
        <item x="531"/>
        <item x="363"/>
        <item x="676"/>
        <item x="215"/>
        <item x="93"/>
        <item x="218"/>
        <item x="619"/>
        <item x="646"/>
        <item x="348"/>
        <item x="615"/>
        <item x="66"/>
        <item x="68"/>
        <item x="622"/>
        <item x="486"/>
        <item x="623"/>
        <item x="200"/>
        <item x="400"/>
        <item x="368"/>
        <item x="255"/>
        <item x="629"/>
        <item x="598"/>
        <item x="69"/>
        <item x="563"/>
        <item x="439"/>
        <item x="232"/>
        <item x="124"/>
        <item x="691"/>
        <item x="442"/>
        <item x="452"/>
        <item x="848"/>
        <item x="15"/>
        <item x="329"/>
        <item x="555"/>
        <item x="331"/>
        <item x="856"/>
        <item x="601"/>
        <item x="16"/>
        <item x="202"/>
        <item x="148"/>
        <item x="22"/>
        <item x="374"/>
        <item x="395"/>
        <item x="564"/>
        <item x="635"/>
        <item x="96"/>
        <item x="638"/>
        <item x="530"/>
        <item x="613"/>
        <item x="334"/>
        <item x="302"/>
        <item x="423"/>
        <item x="27"/>
        <item x="637"/>
        <item x="152"/>
        <item x="698"/>
        <item x="632"/>
        <item x="207"/>
        <item x="337"/>
        <item x="321"/>
        <item x="42"/>
        <item x="640"/>
        <item x="300"/>
        <item x="101"/>
        <item x="437"/>
        <item x="642"/>
        <item x="99"/>
        <item x="293"/>
        <item x="480"/>
        <item x="647"/>
        <item x="229"/>
        <item x="458"/>
        <item x="649"/>
        <item x="678"/>
        <item x="396"/>
        <item x="216"/>
        <item x="154"/>
        <item x="221"/>
        <item x="583"/>
        <item x="350"/>
        <item x="115"/>
        <item x="424"/>
        <item x="394"/>
        <item x="665"/>
        <item x="29"/>
        <item x="378"/>
        <item x="406"/>
        <item x="603"/>
        <item x="258"/>
        <item x="411"/>
        <item x="227"/>
        <item x="345"/>
        <item x="162"/>
        <item x="657"/>
        <item x="719"/>
        <item x="51"/>
        <item x="552"/>
        <item x="179"/>
        <item x="108"/>
        <item x="580"/>
        <item x="659"/>
        <item x="617"/>
        <item x="333"/>
        <item x="491"/>
        <item x="446"/>
        <item x="830"/>
        <item x="224"/>
        <item x="595"/>
        <item x="660"/>
        <item x="829"/>
        <item x="464"/>
        <item x="269"/>
        <item x="702"/>
        <item x="243"/>
        <item x="675"/>
        <item x="327"/>
        <item x="436"/>
        <item x="193"/>
        <item x="559"/>
        <item x="627"/>
        <item x="584"/>
        <item x="522"/>
        <item x="621"/>
        <item x="775"/>
        <item x="727"/>
        <item x="407"/>
        <item x="820"/>
        <item x="474"/>
        <item x="662"/>
        <item x="254"/>
        <item x="681"/>
        <item x="674"/>
        <item x="561"/>
        <item x="163"/>
        <item x="404"/>
        <item x="278"/>
        <item x="314"/>
        <item x="63"/>
        <item x="573"/>
        <item x="1"/>
        <item x="679"/>
        <item x="489"/>
        <item x="484"/>
        <item x="371"/>
        <item x="614"/>
        <item x="801"/>
        <item x="731"/>
        <item x="696"/>
        <item x="606"/>
        <item x="46"/>
        <item x="701"/>
        <item x="652"/>
        <item x="757"/>
        <item x="607"/>
        <item x="577"/>
        <item x="599"/>
        <item x="263"/>
        <item x="576"/>
        <item x="356"/>
        <item x="481"/>
        <item x="309"/>
        <item x="336"/>
        <item x="590"/>
        <item x="183"/>
        <item x="722"/>
        <item x="536"/>
        <item x="852"/>
        <item x="620"/>
        <item x="854"/>
        <item x="669"/>
        <item x="667"/>
        <item x="478"/>
        <item x="353"/>
        <item x="839"/>
        <item x="713"/>
        <item x="690"/>
        <item x="853"/>
        <item x="340"/>
        <item x="857"/>
        <item x="40"/>
        <item x="841"/>
        <item x="717"/>
        <item x="663"/>
        <item x="499"/>
        <item x="747"/>
        <item x="699"/>
        <item x="656"/>
        <item x="392"/>
        <item x="759"/>
        <item x="758"/>
        <item x="705"/>
        <item x="792"/>
        <item x="616"/>
        <item x="346"/>
        <item x="761"/>
        <item x="770"/>
        <item x="687"/>
        <item x="769"/>
        <item x="746"/>
        <item x="715"/>
        <item x="685"/>
        <item x="786"/>
        <item x="823"/>
        <item x="723"/>
        <item x="787"/>
        <item x="834"/>
        <item x="774"/>
        <item x="488"/>
        <item x="673"/>
        <item x="693"/>
        <item x="808"/>
        <item x="738"/>
        <item x="809"/>
        <item x="779"/>
        <item x="754"/>
        <item x="704"/>
        <item x="773"/>
        <item x="744"/>
        <item x="654"/>
        <item x="700"/>
        <item x="724"/>
        <item x="780"/>
        <item x="528"/>
        <item x="658"/>
        <item x="804"/>
        <item x="683"/>
        <item x="768"/>
        <item x="188"/>
        <item x="89"/>
        <item x="592"/>
        <item x="605"/>
        <item x="802"/>
        <item x="372"/>
        <item x="739"/>
        <item x="795"/>
        <item x="784"/>
        <item x="233"/>
        <item x="493"/>
        <item x="527"/>
        <item x="777"/>
        <item x="789"/>
        <item x="707"/>
        <item x="735"/>
        <item x="748"/>
        <item x="624"/>
        <item x="125"/>
        <item x="851"/>
        <item x="686"/>
        <item x="793"/>
        <item x="799"/>
        <item x="710"/>
        <item x="630"/>
        <item x="842"/>
        <item x="324"/>
        <item x="807"/>
        <item x="810"/>
        <item x="671"/>
        <item x="689"/>
        <item x="641"/>
        <item x="582"/>
        <item x="409"/>
        <item x="814"/>
        <item x="794"/>
        <item x="752"/>
        <item x="740"/>
        <item x="790"/>
        <item x="813"/>
        <item x="816"/>
        <item x="342"/>
        <item x="712"/>
        <item x="697"/>
        <item x="670"/>
        <item x="275"/>
        <item x="753"/>
        <item x="815"/>
        <item x="749"/>
        <item x="711"/>
        <item x="680"/>
        <item x="828"/>
        <item x="600"/>
        <item x="733"/>
        <item x="826"/>
        <item x="776"/>
        <item x="827"/>
        <item x="222"/>
        <item x="803"/>
        <item x="846"/>
        <item x="778"/>
        <item x="812"/>
        <item x="610"/>
        <item x="730"/>
        <item x="755"/>
        <item x="756"/>
        <item x="508"/>
        <item x="208"/>
        <item x="765"/>
        <item x="845"/>
        <item x="666"/>
        <item x="655"/>
        <item x="847"/>
        <item x="837"/>
        <item x="714"/>
        <item x="800"/>
        <item x="760"/>
        <item x="709"/>
        <item x="762"/>
        <item x="772"/>
        <item x="428"/>
        <item x="806"/>
        <item x="718"/>
        <item x="448"/>
        <item x="798"/>
        <item x="443"/>
        <item x="76"/>
        <item x="562"/>
        <item x="401"/>
        <item x="742"/>
        <item x="791"/>
        <item x="677"/>
        <item x="745"/>
        <item x="643"/>
        <item x="682"/>
        <item x="764"/>
        <item x="609"/>
        <item x="732"/>
        <item x="507"/>
        <item x="375"/>
        <item x="832"/>
        <item x="831"/>
        <item x="844"/>
        <item x="721"/>
        <item x="817"/>
        <item x="692"/>
        <item x="390"/>
        <item x="497"/>
        <item x="725"/>
        <item x="729"/>
        <item x="824"/>
        <item x="781"/>
        <item x="805"/>
        <item x="796"/>
        <item x="668"/>
        <item x="726"/>
        <item x="783"/>
        <item x="838"/>
        <item x="840"/>
        <item x="843"/>
        <item x="741"/>
        <item x="766"/>
        <item x="736"/>
        <item x="684"/>
        <item x="836"/>
        <item x="818"/>
        <item x="661"/>
        <item x="835"/>
        <item x="688"/>
        <item x="81"/>
        <item x="750"/>
        <item x="821"/>
        <item x="767"/>
        <item x="367"/>
        <item x="734"/>
        <item x="304"/>
        <item x="785"/>
        <item x="822"/>
        <item x="782"/>
        <item x="811"/>
        <item x="751"/>
        <item x="418"/>
        <item x="850"/>
        <item x="533"/>
        <item x="138"/>
        <item x="788"/>
        <item x="694"/>
        <item x="706"/>
        <item x="743"/>
        <item x="833"/>
        <item x="819"/>
        <item x="720"/>
        <item x="716"/>
        <item x="763"/>
        <item x="650"/>
        <item x="456"/>
        <item x="849"/>
        <item x="703"/>
        <item x="728"/>
        <item m="1" x="875"/>
        <item m="1" x="865"/>
        <item m="1" x="862"/>
        <item m="1" x="869"/>
        <item m="1" x="871"/>
        <item m="1" x="870"/>
        <item m="1" x="877"/>
        <item m="1" x="872"/>
        <item m="1" x="876"/>
        <item m="1" x="867"/>
        <item m="1" x="874"/>
        <item m="1" x="879"/>
        <item m="1" x="873"/>
        <item m="1" x="860"/>
        <item m="1" x="878"/>
        <item m="1" x="880"/>
        <item m="1" x="866"/>
        <item m="1" x="861"/>
        <item m="1" x="858"/>
        <item m="1" x="863"/>
        <item m="1" x="864"/>
        <item m="1" x="859"/>
        <item m="1" x="868"/>
        <item t="default"/>
      </items>
    </pivotField>
    <pivotField dataField="1" showAll="0"/>
    <pivotField showAll="0"/>
    <pivotField showAll="0"/>
    <pivotField showAll="0"/>
    <pivotField showAll="0">
      <items count="5">
        <item x="2"/>
        <item x="1"/>
        <item x="3"/>
        <item x="0"/>
        <item t="default"/>
      </items>
    </pivotField>
    <pivotField showAll="0">
      <items count="20">
        <item x="6"/>
        <item x="13"/>
        <item x="15"/>
        <item x="2"/>
        <item x="14"/>
        <item x="9"/>
        <item x="4"/>
        <item x="1"/>
        <item x="5"/>
        <item x="17"/>
        <item x="3"/>
        <item x="11"/>
        <item x="10"/>
        <item x="7"/>
        <item x="18"/>
        <item x="12"/>
        <item x="0"/>
        <item x="16"/>
        <item x="8"/>
        <item t="default"/>
      </items>
    </pivotField>
    <pivotField showAll="0"/>
    <pivotField showAll="0"/>
    <pivotField showAll="0"/>
    <pivotField showAll="0"/>
    <pivotField showAll="0"/>
    <pivotField numFmtId="14" showAll="0"/>
    <pivotField numFmtId="164" showAll="0"/>
    <pivotField numFmtId="164" showAll="0"/>
    <pivotField numFmtId="164" showAll="0"/>
    <pivotField showAll="0"/>
    <pivotField numFmtId="164" showAll="0"/>
    <pivotField numFmtId="9" showAll="0"/>
    <pivotField numFmtId="164" showAll="0"/>
    <pivotField numFmtId="164" showAll="0"/>
    <pivotField numFmtId="164" showAll="0"/>
    <pivotField numFmtId="164" showAll="0"/>
    <pivotField showAll="0"/>
    <pivotField showAll="0"/>
    <pivotField name="Clientes_por_año" axis="axisRow" showAll="0">
      <items count="5">
        <item x="2"/>
        <item x="0"/>
        <item x="1"/>
        <item x="3"/>
        <item t="default"/>
      </items>
    </pivotField>
    <pivotField showAll="0"/>
    <pivotField showAll="0"/>
    <pivotField showAll="0"/>
    <pivotField showAll="0" defaultSubtotal="0"/>
    <pivotField showAll="0" defaultSubtotal="0">
      <items count="7">
        <item x="0"/>
        <item x="1"/>
        <item x="2"/>
        <item x="3"/>
        <item x="4"/>
        <item x="5"/>
        <item x="6"/>
      </items>
    </pivotField>
  </pivotFields>
  <rowFields count="1">
    <field x="26"/>
  </rowFields>
  <rowItems count="5">
    <i>
      <x/>
    </i>
    <i>
      <x v="1"/>
    </i>
    <i>
      <x v="2"/>
    </i>
    <i>
      <x v="3"/>
    </i>
    <i t="grand">
      <x/>
    </i>
  </rowItems>
  <colItems count="1">
    <i/>
  </colItems>
  <dataFields count="1">
    <dataField name="Cantidad de clientes" fld="2" subtotal="count" baseField="0" baseItem="0" numFmtId="3"/>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BC30F33-8C3D-4FF3-A083-32AC58CFC45B}" name="Tipo_de_envio"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5" rowHeaderCaption="Año">
  <location ref="P3:Q6" firstHeaderRow="1" firstDataRow="1" firstDataCol="1"/>
  <pivotFields count="32">
    <pivotField numFmtId="1" showAll="0"/>
    <pivotField numFmtId="14" showAll="0">
      <items count="882">
        <item x="11"/>
        <item x="14"/>
        <item x="341"/>
        <item x="143"/>
        <item x="186"/>
        <item x="20"/>
        <item x="3"/>
        <item x="28"/>
        <item x="19"/>
        <item x="44"/>
        <item x="551"/>
        <item x="49"/>
        <item x="128"/>
        <item x="56"/>
        <item x="57"/>
        <item x="445"/>
        <item x="274"/>
        <item x="61"/>
        <item x="60"/>
        <item x="529"/>
        <item x="235"/>
        <item x="544"/>
        <item x="65"/>
        <item x="94"/>
        <item x="79"/>
        <item x="433"/>
        <item x="135"/>
        <item x="260"/>
        <item x="285"/>
        <item x="825"/>
        <item x="319"/>
        <item x="77"/>
        <item x="92"/>
        <item x="373"/>
        <item x="88"/>
        <item x="87"/>
        <item x="85"/>
        <item x="98"/>
        <item x="55"/>
        <item x="469"/>
        <item x="107"/>
        <item x="111"/>
        <item x="167"/>
        <item x="104"/>
        <item x="113"/>
        <item x="261"/>
        <item x="53"/>
        <item x="121"/>
        <item x="388"/>
        <item x="54"/>
        <item x="120"/>
        <item x="238"/>
        <item x="132"/>
        <item x="47"/>
        <item x="34"/>
        <item x="134"/>
        <item x="571"/>
        <item x="383"/>
        <item x="532"/>
        <item x="72"/>
        <item x="144"/>
        <item x="75"/>
        <item x="35"/>
        <item x="545"/>
        <item x="636"/>
        <item x="50"/>
        <item x="157"/>
        <item x="408"/>
        <item x="245"/>
        <item x="158"/>
        <item x="155"/>
        <item x="164"/>
        <item x="74"/>
        <item x="169"/>
        <item x="123"/>
        <item x="110"/>
        <item x="129"/>
        <item x="413"/>
        <item x="173"/>
        <item x="64"/>
        <item x="185"/>
        <item x="495"/>
        <item x="58"/>
        <item x="192"/>
        <item x="240"/>
        <item x="59"/>
        <item x="205"/>
        <item x="210"/>
        <item x="211"/>
        <item x="543"/>
        <item x="187"/>
        <item x="177"/>
        <item x="168"/>
        <item x="267"/>
        <item x="145"/>
        <item x="273"/>
        <item x="41"/>
        <item x="228"/>
        <item x="130"/>
        <item x="306"/>
        <item x="226"/>
        <item x="270"/>
        <item x="36"/>
        <item x="78"/>
        <item x="237"/>
        <item x="116"/>
        <item x="244"/>
        <item x="471"/>
        <item x="196"/>
        <item x="645"/>
        <item x="380"/>
        <item x="355"/>
        <item x="248"/>
        <item x="181"/>
        <item x="422"/>
        <item x="250"/>
        <item x="361"/>
        <item x="379"/>
        <item x="251"/>
        <item x="30"/>
        <item x="586"/>
        <item x="195"/>
        <item x="212"/>
        <item x="190"/>
        <item x="281"/>
        <item x="385"/>
        <item x="504"/>
        <item x="318"/>
        <item x="133"/>
        <item x="209"/>
        <item x="492"/>
        <item x="320"/>
        <item x="264"/>
        <item x="631"/>
        <item x="403"/>
        <item x="349"/>
        <item x="82"/>
        <item x="451"/>
        <item x="323"/>
        <item x="303"/>
        <item x="160"/>
        <item x="548"/>
        <item x="84"/>
        <item x="291"/>
        <item x="328"/>
        <item x="219"/>
        <item x="612"/>
        <item x="217"/>
        <item x="520"/>
        <item x="311"/>
        <item x="299"/>
        <item x="279"/>
        <item x="31"/>
        <item x="114"/>
        <item x="139"/>
        <item x="653"/>
        <item x="43"/>
        <item x="109"/>
        <item x="39"/>
        <item x="18"/>
        <item x="305"/>
        <item x="201"/>
        <item x="427"/>
        <item x="38"/>
        <item x="241"/>
        <item x="416"/>
        <item x="242"/>
        <item x="357"/>
        <item x="180"/>
        <item x="147"/>
        <item x="496"/>
        <item x="297"/>
        <item x="511"/>
        <item x="366"/>
        <item x="639"/>
        <item x="651"/>
        <item x="347"/>
        <item x="272"/>
        <item x="13"/>
        <item x="381"/>
        <item x="332"/>
        <item x="271"/>
        <item x="5"/>
        <item x="526"/>
        <item x="391"/>
        <item x="386"/>
        <item x="558"/>
        <item x="554"/>
        <item x="322"/>
        <item x="100"/>
        <item x="24"/>
        <item x="277"/>
        <item x="176"/>
        <item x="402"/>
        <item x="48"/>
        <item x="330"/>
        <item x="194"/>
        <item x="295"/>
        <item x="377"/>
        <item x="412"/>
        <item x="434"/>
        <item x="12"/>
        <item x="419"/>
        <item x="589"/>
        <item x="420"/>
        <item x="301"/>
        <item x="262"/>
        <item x="585"/>
        <item x="296"/>
        <item x="37"/>
        <item x="119"/>
        <item x="315"/>
        <item x="276"/>
        <item x="382"/>
        <item x="389"/>
        <item x="441"/>
        <item x="387"/>
        <item x="438"/>
        <item x="213"/>
        <item x="247"/>
        <item x="122"/>
        <item x="450"/>
        <item x="246"/>
        <item x="648"/>
        <item x="574"/>
        <item x="453"/>
        <item x="359"/>
        <item x="288"/>
        <item x="473"/>
        <item x="106"/>
        <item x="461"/>
        <item x="166"/>
        <item x="354"/>
        <item x="83"/>
        <item x="91"/>
        <item x="25"/>
        <item x="468"/>
        <item x="444"/>
        <item x="80"/>
        <item x="523"/>
        <item x="393"/>
        <item x="266"/>
        <item x="2"/>
        <item x="449"/>
        <item x="230"/>
        <item x="542"/>
        <item x="476"/>
        <item x="335"/>
        <item x="538"/>
        <item x="516"/>
        <item x="500"/>
        <item x="86"/>
        <item x="431"/>
        <item x="472"/>
        <item x="344"/>
        <item x="10"/>
        <item x="308"/>
        <item x="479"/>
        <item x="95"/>
        <item x="317"/>
        <item x="399"/>
        <item x="252"/>
        <item x="490"/>
        <item x="560"/>
        <item x="626"/>
        <item x="460"/>
        <item x="578"/>
        <item x="506"/>
        <item x="494"/>
        <item x="236"/>
        <item x="97"/>
        <item x="292"/>
        <item x="220"/>
        <item x="90"/>
        <item x="475"/>
        <item x="568"/>
        <item x="465"/>
        <item x="502"/>
        <item x="467"/>
        <item x="131"/>
        <item x="118"/>
        <item x="634"/>
        <item x="546"/>
        <item x="517"/>
        <item x="505"/>
        <item x="447"/>
        <item x="45"/>
        <item x="294"/>
        <item x="21"/>
        <item x="198"/>
        <item x="602"/>
        <item x="8"/>
        <item x="165"/>
        <item x="159"/>
        <item x="518"/>
        <item x="360"/>
        <item x="509"/>
        <item x="175"/>
        <item x="510"/>
        <item x="514"/>
        <item x="170"/>
        <item x="17"/>
        <item x="325"/>
        <item x="515"/>
        <item x="855"/>
        <item x="141"/>
        <item x="289"/>
        <item x="414"/>
        <item x="184"/>
        <item x="417"/>
        <item x="483"/>
        <item x="498"/>
        <item x="307"/>
        <item x="410"/>
        <item x="455"/>
        <item x="485"/>
        <item x="282"/>
        <item x="524"/>
        <item x="567"/>
        <item x="182"/>
        <item x="126"/>
        <item x="310"/>
        <item x="501"/>
        <item x="519"/>
        <item x="33"/>
        <item x="521"/>
        <item x="435"/>
        <item x="534"/>
        <item x="362"/>
        <item x="535"/>
        <item x="62"/>
        <item x="547"/>
        <item x="191"/>
        <item x="540"/>
        <item x="565"/>
        <item x="588"/>
        <item x="541"/>
        <item x="512"/>
        <item x="440"/>
        <item x="199"/>
        <item x="644"/>
        <item x="633"/>
        <item x="214"/>
        <item x="0"/>
        <item x="525"/>
        <item x="140"/>
        <item x="6"/>
        <item x="225"/>
        <item x="421"/>
        <item x="32"/>
        <item x="4"/>
        <item x="153"/>
        <item x="470"/>
        <item x="290"/>
        <item x="73"/>
        <item x="52"/>
        <item x="298"/>
        <item x="611"/>
        <item x="283"/>
        <item x="146"/>
        <item x="343"/>
        <item x="482"/>
        <item x="9"/>
        <item x="553"/>
        <item x="71"/>
        <item x="339"/>
        <item x="338"/>
        <item x="284"/>
        <item x="189"/>
        <item x="429"/>
        <item x="280"/>
        <item x="695"/>
        <item x="23"/>
        <item x="537"/>
        <item x="234"/>
        <item x="142"/>
        <item x="426"/>
        <item x="454"/>
        <item x="206"/>
        <item x="313"/>
        <item x="257"/>
        <item x="487"/>
        <item x="566"/>
        <item x="384"/>
        <item x="557"/>
        <item x="112"/>
        <item x="376"/>
        <item x="358"/>
        <item x="463"/>
        <item x="569"/>
        <item x="316"/>
        <item x="570"/>
        <item x="137"/>
        <item x="572"/>
        <item x="312"/>
        <item x="161"/>
        <item x="430"/>
        <item x="256"/>
        <item x="203"/>
        <item x="364"/>
        <item x="239"/>
        <item x="425"/>
        <item x="178"/>
        <item x="398"/>
        <item x="550"/>
        <item x="575"/>
        <item x="156"/>
        <item x="369"/>
        <item x="405"/>
        <item x="286"/>
        <item x="151"/>
        <item x="149"/>
        <item x="579"/>
        <item x="466"/>
        <item x="197"/>
        <item x="117"/>
        <item x="352"/>
        <item x="581"/>
        <item x="172"/>
        <item x="587"/>
        <item x="397"/>
        <item x="259"/>
        <item x="432"/>
        <item x="67"/>
        <item x="265"/>
        <item x="351"/>
        <item x="477"/>
        <item x="672"/>
        <item x="591"/>
        <item x="593"/>
        <item x="594"/>
        <item x="103"/>
        <item x="597"/>
        <item x="136"/>
        <item x="664"/>
        <item x="556"/>
        <item x="7"/>
        <item x="708"/>
        <item x="628"/>
        <item x="174"/>
        <item x="459"/>
        <item x="102"/>
        <item x="127"/>
        <item x="797"/>
        <item x="231"/>
        <item x="223"/>
        <item x="513"/>
        <item x="268"/>
        <item x="457"/>
        <item x="26"/>
        <item x="771"/>
        <item x="150"/>
        <item x="608"/>
        <item x="549"/>
        <item x="539"/>
        <item x="171"/>
        <item x="415"/>
        <item x="105"/>
        <item x="326"/>
        <item x="604"/>
        <item x="737"/>
        <item x="462"/>
        <item x="625"/>
        <item x="70"/>
        <item x="370"/>
        <item x="249"/>
        <item x="618"/>
        <item x="596"/>
        <item x="204"/>
        <item x="287"/>
        <item x="365"/>
        <item x="253"/>
        <item x="503"/>
        <item x="531"/>
        <item x="363"/>
        <item x="676"/>
        <item x="215"/>
        <item x="93"/>
        <item x="218"/>
        <item x="619"/>
        <item x="646"/>
        <item x="348"/>
        <item x="615"/>
        <item x="66"/>
        <item x="68"/>
        <item x="622"/>
        <item x="486"/>
        <item x="623"/>
        <item x="200"/>
        <item x="400"/>
        <item x="368"/>
        <item x="255"/>
        <item x="629"/>
        <item x="598"/>
        <item x="69"/>
        <item x="563"/>
        <item x="439"/>
        <item x="232"/>
        <item x="124"/>
        <item x="691"/>
        <item x="442"/>
        <item x="452"/>
        <item x="848"/>
        <item x="15"/>
        <item x="329"/>
        <item x="555"/>
        <item x="331"/>
        <item x="856"/>
        <item x="601"/>
        <item x="16"/>
        <item x="202"/>
        <item x="148"/>
        <item x="22"/>
        <item x="374"/>
        <item x="395"/>
        <item x="564"/>
        <item x="635"/>
        <item x="96"/>
        <item x="638"/>
        <item x="530"/>
        <item x="613"/>
        <item x="334"/>
        <item x="302"/>
        <item x="423"/>
        <item x="27"/>
        <item x="637"/>
        <item x="152"/>
        <item x="698"/>
        <item x="632"/>
        <item x="207"/>
        <item x="337"/>
        <item x="321"/>
        <item x="42"/>
        <item x="640"/>
        <item x="300"/>
        <item x="101"/>
        <item x="437"/>
        <item x="642"/>
        <item x="99"/>
        <item x="293"/>
        <item x="480"/>
        <item x="647"/>
        <item x="229"/>
        <item x="458"/>
        <item x="649"/>
        <item x="678"/>
        <item x="396"/>
        <item x="216"/>
        <item x="154"/>
        <item x="221"/>
        <item x="583"/>
        <item x="350"/>
        <item x="115"/>
        <item x="424"/>
        <item x="394"/>
        <item x="665"/>
        <item x="29"/>
        <item x="378"/>
        <item x="406"/>
        <item x="603"/>
        <item x="258"/>
        <item x="411"/>
        <item x="227"/>
        <item x="345"/>
        <item x="162"/>
        <item x="657"/>
        <item x="719"/>
        <item x="51"/>
        <item x="552"/>
        <item x="179"/>
        <item x="108"/>
        <item x="580"/>
        <item x="659"/>
        <item x="617"/>
        <item x="333"/>
        <item x="491"/>
        <item x="446"/>
        <item x="830"/>
        <item x="224"/>
        <item x="595"/>
        <item x="660"/>
        <item x="829"/>
        <item x="464"/>
        <item x="269"/>
        <item x="702"/>
        <item x="243"/>
        <item x="675"/>
        <item x="327"/>
        <item x="436"/>
        <item x="193"/>
        <item x="559"/>
        <item x="627"/>
        <item x="584"/>
        <item x="522"/>
        <item x="621"/>
        <item x="775"/>
        <item x="727"/>
        <item x="407"/>
        <item x="820"/>
        <item x="474"/>
        <item x="662"/>
        <item x="254"/>
        <item x="681"/>
        <item x="674"/>
        <item x="561"/>
        <item x="163"/>
        <item x="404"/>
        <item x="278"/>
        <item x="314"/>
        <item x="63"/>
        <item x="573"/>
        <item x="1"/>
        <item x="679"/>
        <item x="489"/>
        <item x="484"/>
        <item x="371"/>
        <item x="614"/>
        <item x="801"/>
        <item x="731"/>
        <item x="696"/>
        <item x="606"/>
        <item x="46"/>
        <item x="701"/>
        <item x="652"/>
        <item x="757"/>
        <item x="607"/>
        <item x="577"/>
        <item x="599"/>
        <item x="263"/>
        <item x="576"/>
        <item x="356"/>
        <item x="481"/>
        <item x="309"/>
        <item x="336"/>
        <item x="590"/>
        <item x="183"/>
        <item x="722"/>
        <item x="536"/>
        <item x="852"/>
        <item x="620"/>
        <item x="854"/>
        <item x="669"/>
        <item x="667"/>
        <item x="478"/>
        <item x="353"/>
        <item x="839"/>
        <item x="713"/>
        <item x="690"/>
        <item x="853"/>
        <item x="340"/>
        <item x="857"/>
        <item x="40"/>
        <item x="841"/>
        <item x="717"/>
        <item x="663"/>
        <item x="499"/>
        <item x="747"/>
        <item x="699"/>
        <item x="656"/>
        <item x="392"/>
        <item x="759"/>
        <item x="758"/>
        <item x="705"/>
        <item x="792"/>
        <item x="616"/>
        <item x="346"/>
        <item x="761"/>
        <item x="770"/>
        <item x="687"/>
        <item x="769"/>
        <item x="746"/>
        <item x="715"/>
        <item x="685"/>
        <item x="786"/>
        <item x="823"/>
        <item x="723"/>
        <item x="787"/>
        <item x="834"/>
        <item x="774"/>
        <item x="488"/>
        <item x="673"/>
        <item x="693"/>
        <item x="808"/>
        <item x="738"/>
        <item x="809"/>
        <item x="779"/>
        <item x="754"/>
        <item x="704"/>
        <item x="773"/>
        <item x="744"/>
        <item x="654"/>
        <item x="700"/>
        <item x="724"/>
        <item x="780"/>
        <item x="528"/>
        <item x="658"/>
        <item x="804"/>
        <item x="683"/>
        <item x="768"/>
        <item x="188"/>
        <item x="89"/>
        <item x="592"/>
        <item x="605"/>
        <item x="802"/>
        <item x="372"/>
        <item x="739"/>
        <item x="795"/>
        <item x="784"/>
        <item x="233"/>
        <item x="493"/>
        <item x="527"/>
        <item x="777"/>
        <item x="789"/>
        <item x="707"/>
        <item x="735"/>
        <item x="748"/>
        <item x="624"/>
        <item x="125"/>
        <item x="851"/>
        <item x="686"/>
        <item x="793"/>
        <item x="799"/>
        <item x="710"/>
        <item x="630"/>
        <item x="842"/>
        <item x="324"/>
        <item x="807"/>
        <item x="810"/>
        <item x="671"/>
        <item x="689"/>
        <item x="641"/>
        <item x="582"/>
        <item x="409"/>
        <item x="814"/>
        <item x="794"/>
        <item x="752"/>
        <item x="740"/>
        <item x="790"/>
        <item x="813"/>
        <item x="816"/>
        <item x="342"/>
        <item x="712"/>
        <item x="697"/>
        <item x="670"/>
        <item x="275"/>
        <item x="753"/>
        <item x="815"/>
        <item x="749"/>
        <item x="711"/>
        <item x="680"/>
        <item x="828"/>
        <item x="600"/>
        <item x="733"/>
        <item x="826"/>
        <item x="776"/>
        <item x="827"/>
        <item x="222"/>
        <item x="803"/>
        <item x="846"/>
        <item x="778"/>
        <item x="812"/>
        <item x="610"/>
        <item x="730"/>
        <item x="755"/>
        <item x="756"/>
        <item x="508"/>
        <item x="208"/>
        <item x="765"/>
        <item x="845"/>
        <item x="666"/>
        <item x="655"/>
        <item x="847"/>
        <item x="837"/>
        <item x="714"/>
        <item x="800"/>
        <item x="760"/>
        <item x="709"/>
        <item x="762"/>
        <item x="772"/>
        <item x="428"/>
        <item x="806"/>
        <item x="718"/>
        <item x="448"/>
        <item x="798"/>
        <item x="443"/>
        <item x="76"/>
        <item x="562"/>
        <item x="401"/>
        <item x="742"/>
        <item x="791"/>
        <item x="677"/>
        <item x="745"/>
        <item x="643"/>
        <item x="682"/>
        <item x="764"/>
        <item x="609"/>
        <item x="732"/>
        <item x="507"/>
        <item x="375"/>
        <item x="832"/>
        <item x="831"/>
        <item x="844"/>
        <item x="721"/>
        <item x="817"/>
        <item x="692"/>
        <item x="390"/>
        <item x="497"/>
        <item x="725"/>
        <item x="729"/>
        <item x="824"/>
        <item x="781"/>
        <item x="805"/>
        <item x="796"/>
        <item x="668"/>
        <item x="726"/>
        <item x="783"/>
        <item x="838"/>
        <item x="840"/>
        <item x="843"/>
        <item x="741"/>
        <item x="766"/>
        <item x="736"/>
        <item x="684"/>
        <item x="836"/>
        <item x="818"/>
        <item x="661"/>
        <item x="835"/>
        <item x="688"/>
        <item x="81"/>
        <item x="750"/>
        <item x="821"/>
        <item x="767"/>
        <item x="367"/>
        <item x="734"/>
        <item x="304"/>
        <item x="785"/>
        <item x="822"/>
        <item x="782"/>
        <item x="811"/>
        <item x="751"/>
        <item x="418"/>
        <item x="850"/>
        <item x="533"/>
        <item x="138"/>
        <item x="788"/>
        <item x="694"/>
        <item x="706"/>
        <item x="743"/>
        <item x="833"/>
        <item x="819"/>
        <item x="720"/>
        <item x="716"/>
        <item x="763"/>
        <item x="650"/>
        <item x="456"/>
        <item x="849"/>
        <item x="703"/>
        <item x="728"/>
        <item m="1" x="875"/>
        <item m="1" x="865"/>
        <item m="1" x="862"/>
        <item m="1" x="869"/>
        <item m="1" x="871"/>
        <item m="1" x="870"/>
        <item m="1" x="877"/>
        <item m="1" x="872"/>
        <item m="1" x="876"/>
        <item m="1" x="867"/>
        <item m="1" x="874"/>
        <item m="1" x="879"/>
        <item m="1" x="873"/>
        <item m="1" x="860"/>
        <item m="1" x="878"/>
        <item m="1" x="880"/>
        <item m="1" x="866"/>
        <item m="1" x="861"/>
        <item m="1" x="858"/>
        <item m="1" x="863"/>
        <item m="1" x="864"/>
        <item m="1" x="859"/>
        <item m="1" x="868"/>
        <item t="default"/>
      </items>
    </pivotField>
    <pivotField showAll="0"/>
    <pivotField showAll="0"/>
    <pivotField showAll="0"/>
    <pivotField showAll="0"/>
    <pivotField showAll="0">
      <items count="5">
        <item x="2"/>
        <item x="1"/>
        <item x="3"/>
        <item x="0"/>
        <item t="default"/>
      </items>
    </pivotField>
    <pivotField showAll="0">
      <items count="20">
        <item x="6"/>
        <item x="13"/>
        <item x="15"/>
        <item x="2"/>
        <item x="14"/>
        <item x="9"/>
        <item x="4"/>
        <item x="1"/>
        <item x="5"/>
        <item x="17"/>
        <item x="3"/>
        <item x="11"/>
        <item x="10"/>
        <item x="7"/>
        <item x="18"/>
        <item x="12"/>
        <item x="0"/>
        <item x="16"/>
        <item x="8"/>
        <item t="default"/>
      </items>
    </pivotField>
    <pivotField showAll="0"/>
    <pivotField showAll="0"/>
    <pivotField showAll="0"/>
    <pivotField showAll="0"/>
    <pivotField showAll="0"/>
    <pivotField numFmtId="14" showAll="0"/>
    <pivotField numFmtId="164" showAll="0"/>
    <pivotField numFmtId="164" showAll="0"/>
    <pivotField numFmtId="164" showAll="0"/>
    <pivotField showAll="0"/>
    <pivotField numFmtId="164" showAll="0"/>
    <pivotField numFmtId="9" showAll="0"/>
    <pivotField numFmtId="164" showAll="0"/>
    <pivotField numFmtId="164" showAll="0"/>
    <pivotField numFmtId="164" showAll="0"/>
    <pivotField numFmtId="164" showAll="0"/>
    <pivotField showAll="0"/>
    <pivotField showAll="0"/>
    <pivotField showAll="0">
      <items count="5">
        <item x="2"/>
        <item x="0"/>
        <item x="1"/>
        <item x="3"/>
        <item t="default"/>
      </items>
    </pivotField>
    <pivotField showAll="0"/>
    <pivotField axis="axisRow" dataField="1" showAll="0">
      <items count="3">
        <item x="0"/>
        <item x="1"/>
        <item t="default"/>
      </items>
    </pivotField>
    <pivotField showAll="0"/>
    <pivotField showAll="0" defaultSubtotal="0"/>
    <pivotField showAll="0" defaultSubtotal="0">
      <items count="7">
        <item x="0"/>
        <item x="1"/>
        <item x="2"/>
        <item x="3"/>
        <item x="4"/>
        <item x="5"/>
        <item x="6"/>
      </items>
    </pivotField>
  </pivotFields>
  <rowFields count="1">
    <field x="28"/>
  </rowFields>
  <rowItems count="3">
    <i>
      <x/>
    </i>
    <i>
      <x v="1"/>
    </i>
    <i t="grand">
      <x/>
    </i>
  </rowItems>
  <colItems count="1">
    <i/>
  </colItems>
  <dataFields count="1">
    <dataField name="Cuenta de Envio a tiempo" fld="28" subtotal="count" baseField="0" baseItem="0"/>
  </dataFields>
  <chartFormats count="3">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28" count="1" selected="0">
            <x v="0"/>
          </reference>
        </references>
      </pivotArea>
    </chartFormat>
    <chartFormat chart="2" format="7">
      <pivotArea type="data" outline="0" fieldPosition="0">
        <references count="2">
          <reference field="4294967294" count="1" selected="0">
            <x v="0"/>
          </reference>
          <reference field="2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9F9D8B8-CF96-4648-93A5-60D4D8248B50}" name="TablaDinámica2"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Y3:Z8" firstHeaderRow="1" firstDataRow="1" firstDataCol="1"/>
  <pivotFields count="32">
    <pivotField numFmtId="1" showAll="0"/>
    <pivotField numFmtId="14" showAll="0">
      <items count="882">
        <item x="11"/>
        <item x="14"/>
        <item x="341"/>
        <item x="143"/>
        <item x="186"/>
        <item x="20"/>
        <item x="3"/>
        <item x="28"/>
        <item x="19"/>
        <item x="44"/>
        <item x="551"/>
        <item x="49"/>
        <item x="128"/>
        <item x="56"/>
        <item x="57"/>
        <item x="445"/>
        <item x="274"/>
        <item x="61"/>
        <item x="60"/>
        <item x="529"/>
        <item x="235"/>
        <item x="544"/>
        <item x="65"/>
        <item x="94"/>
        <item x="79"/>
        <item x="433"/>
        <item x="135"/>
        <item x="260"/>
        <item x="285"/>
        <item x="825"/>
        <item x="319"/>
        <item x="77"/>
        <item x="92"/>
        <item x="373"/>
        <item x="88"/>
        <item x="87"/>
        <item x="85"/>
        <item x="98"/>
        <item x="55"/>
        <item x="469"/>
        <item x="107"/>
        <item x="111"/>
        <item x="167"/>
        <item x="104"/>
        <item x="113"/>
        <item x="261"/>
        <item x="53"/>
        <item x="121"/>
        <item x="388"/>
        <item x="54"/>
        <item x="120"/>
        <item x="238"/>
        <item x="132"/>
        <item x="47"/>
        <item x="34"/>
        <item x="134"/>
        <item x="571"/>
        <item x="383"/>
        <item x="532"/>
        <item x="72"/>
        <item x="144"/>
        <item x="75"/>
        <item x="35"/>
        <item x="545"/>
        <item x="636"/>
        <item x="50"/>
        <item x="157"/>
        <item x="408"/>
        <item x="245"/>
        <item x="158"/>
        <item x="155"/>
        <item x="164"/>
        <item x="74"/>
        <item x="169"/>
        <item x="123"/>
        <item x="110"/>
        <item x="129"/>
        <item x="413"/>
        <item x="173"/>
        <item x="64"/>
        <item x="185"/>
        <item x="495"/>
        <item x="58"/>
        <item x="192"/>
        <item x="240"/>
        <item x="59"/>
        <item x="205"/>
        <item x="210"/>
        <item x="211"/>
        <item x="543"/>
        <item x="187"/>
        <item x="177"/>
        <item x="168"/>
        <item x="267"/>
        <item x="145"/>
        <item x="273"/>
        <item x="41"/>
        <item x="228"/>
        <item x="130"/>
        <item x="306"/>
        <item x="226"/>
        <item x="270"/>
        <item x="36"/>
        <item x="78"/>
        <item x="237"/>
        <item x="116"/>
        <item x="244"/>
        <item x="471"/>
        <item x="196"/>
        <item x="645"/>
        <item x="380"/>
        <item x="355"/>
        <item x="248"/>
        <item x="181"/>
        <item x="422"/>
        <item x="250"/>
        <item x="361"/>
        <item x="379"/>
        <item x="251"/>
        <item x="30"/>
        <item x="586"/>
        <item x="195"/>
        <item x="212"/>
        <item x="190"/>
        <item x="281"/>
        <item x="385"/>
        <item x="504"/>
        <item x="318"/>
        <item x="133"/>
        <item x="209"/>
        <item x="492"/>
        <item x="320"/>
        <item x="264"/>
        <item x="631"/>
        <item x="403"/>
        <item x="349"/>
        <item x="82"/>
        <item x="451"/>
        <item x="323"/>
        <item x="303"/>
        <item x="160"/>
        <item x="548"/>
        <item x="84"/>
        <item x="291"/>
        <item x="328"/>
        <item x="219"/>
        <item x="612"/>
        <item x="217"/>
        <item x="520"/>
        <item x="311"/>
        <item x="299"/>
        <item x="279"/>
        <item x="31"/>
        <item x="114"/>
        <item x="139"/>
        <item x="653"/>
        <item x="43"/>
        <item x="109"/>
        <item x="39"/>
        <item x="18"/>
        <item x="305"/>
        <item x="201"/>
        <item x="427"/>
        <item x="38"/>
        <item x="241"/>
        <item x="416"/>
        <item x="242"/>
        <item x="357"/>
        <item x="180"/>
        <item x="147"/>
        <item x="496"/>
        <item x="297"/>
        <item x="511"/>
        <item x="366"/>
        <item x="639"/>
        <item x="651"/>
        <item x="347"/>
        <item x="272"/>
        <item x="13"/>
        <item x="381"/>
        <item x="332"/>
        <item x="271"/>
        <item x="5"/>
        <item x="526"/>
        <item x="391"/>
        <item x="386"/>
        <item x="558"/>
        <item x="554"/>
        <item x="322"/>
        <item x="100"/>
        <item x="24"/>
        <item x="277"/>
        <item x="176"/>
        <item x="402"/>
        <item x="48"/>
        <item x="330"/>
        <item x="194"/>
        <item x="295"/>
        <item x="377"/>
        <item x="412"/>
        <item x="434"/>
        <item x="12"/>
        <item x="419"/>
        <item x="589"/>
        <item x="420"/>
        <item x="301"/>
        <item x="262"/>
        <item x="585"/>
        <item x="296"/>
        <item x="37"/>
        <item x="119"/>
        <item x="315"/>
        <item x="276"/>
        <item x="382"/>
        <item x="389"/>
        <item x="441"/>
        <item x="387"/>
        <item x="438"/>
        <item x="213"/>
        <item x="247"/>
        <item x="122"/>
        <item x="450"/>
        <item x="246"/>
        <item x="648"/>
        <item x="574"/>
        <item x="453"/>
        <item x="359"/>
        <item x="288"/>
        <item x="473"/>
        <item x="106"/>
        <item x="461"/>
        <item x="166"/>
        <item x="354"/>
        <item x="83"/>
        <item x="91"/>
        <item x="25"/>
        <item x="468"/>
        <item x="444"/>
        <item x="80"/>
        <item x="523"/>
        <item x="393"/>
        <item x="266"/>
        <item x="2"/>
        <item x="449"/>
        <item x="230"/>
        <item x="542"/>
        <item x="476"/>
        <item x="335"/>
        <item x="538"/>
        <item x="516"/>
        <item x="500"/>
        <item x="86"/>
        <item x="431"/>
        <item x="472"/>
        <item x="344"/>
        <item x="10"/>
        <item x="308"/>
        <item x="479"/>
        <item x="95"/>
        <item x="317"/>
        <item x="399"/>
        <item x="252"/>
        <item x="490"/>
        <item x="560"/>
        <item x="626"/>
        <item x="460"/>
        <item x="578"/>
        <item x="506"/>
        <item x="494"/>
        <item x="236"/>
        <item x="97"/>
        <item x="292"/>
        <item x="220"/>
        <item x="90"/>
        <item x="475"/>
        <item x="568"/>
        <item x="465"/>
        <item x="502"/>
        <item x="467"/>
        <item x="131"/>
        <item x="118"/>
        <item x="634"/>
        <item x="546"/>
        <item x="517"/>
        <item x="505"/>
        <item x="447"/>
        <item x="45"/>
        <item x="294"/>
        <item x="21"/>
        <item x="198"/>
        <item x="602"/>
        <item x="8"/>
        <item x="165"/>
        <item x="159"/>
        <item x="518"/>
        <item x="360"/>
        <item x="509"/>
        <item x="175"/>
        <item x="510"/>
        <item x="514"/>
        <item x="170"/>
        <item x="17"/>
        <item x="325"/>
        <item x="515"/>
        <item x="855"/>
        <item x="141"/>
        <item x="289"/>
        <item x="414"/>
        <item x="184"/>
        <item x="417"/>
        <item x="483"/>
        <item x="498"/>
        <item x="307"/>
        <item x="410"/>
        <item x="455"/>
        <item x="485"/>
        <item x="282"/>
        <item x="524"/>
        <item x="567"/>
        <item x="182"/>
        <item x="126"/>
        <item x="310"/>
        <item x="501"/>
        <item x="519"/>
        <item x="33"/>
        <item x="521"/>
        <item x="435"/>
        <item x="534"/>
        <item x="362"/>
        <item x="535"/>
        <item x="62"/>
        <item x="547"/>
        <item x="191"/>
        <item x="540"/>
        <item x="565"/>
        <item x="588"/>
        <item x="541"/>
        <item x="512"/>
        <item x="440"/>
        <item x="199"/>
        <item x="644"/>
        <item x="633"/>
        <item x="214"/>
        <item x="0"/>
        <item x="525"/>
        <item x="140"/>
        <item x="6"/>
        <item x="225"/>
        <item x="421"/>
        <item x="32"/>
        <item x="4"/>
        <item x="153"/>
        <item x="470"/>
        <item x="290"/>
        <item x="73"/>
        <item x="52"/>
        <item x="298"/>
        <item x="611"/>
        <item x="283"/>
        <item x="146"/>
        <item x="343"/>
        <item x="482"/>
        <item x="9"/>
        <item x="553"/>
        <item x="71"/>
        <item x="339"/>
        <item x="338"/>
        <item x="284"/>
        <item x="189"/>
        <item x="429"/>
        <item x="280"/>
        <item x="695"/>
        <item x="23"/>
        <item x="537"/>
        <item x="234"/>
        <item x="142"/>
        <item x="426"/>
        <item x="454"/>
        <item x="206"/>
        <item x="313"/>
        <item x="257"/>
        <item x="487"/>
        <item x="566"/>
        <item x="384"/>
        <item x="557"/>
        <item x="112"/>
        <item x="376"/>
        <item x="358"/>
        <item x="463"/>
        <item x="569"/>
        <item x="316"/>
        <item x="570"/>
        <item x="137"/>
        <item x="572"/>
        <item x="312"/>
        <item x="161"/>
        <item x="430"/>
        <item x="256"/>
        <item x="203"/>
        <item x="364"/>
        <item x="239"/>
        <item x="425"/>
        <item x="178"/>
        <item x="398"/>
        <item x="550"/>
        <item x="575"/>
        <item x="156"/>
        <item x="369"/>
        <item x="405"/>
        <item x="286"/>
        <item x="151"/>
        <item x="149"/>
        <item x="579"/>
        <item x="466"/>
        <item x="197"/>
        <item x="117"/>
        <item x="352"/>
        <item x="581"/>
        <item x="172"/>
        <item x="587"/>
        <item x="397"/>
        <item x="259"/>
        <item x="432"/>
        <item x="67"/>
        <item x="265"/>
        <item x="351"/>
        <item x="477"/>
        <item x="672"/>
        <item x="591"/>
        <item x="593"/>
        <item x="594"/>
        <item x="103"/>
        <item x="597"/>
        <item x="136"/>
        <item x="664"/>
        <item x="556"/>
        <item x="7"/>
        <item x="708"/>
        <item x="628"/>
        <item x="174"/>
        <item x="459"/>
        <item x="102"/>
        <item x="127"/>
        <item x="797"/>
        <item x="231"/>
        <item x="223"/>
        <item x="513"/>
        <item x="268"/>
        <item x="457"/>
        <item x="26"/>
        <item x="771"/>
        <item x="150"/>
        <item x="608"/>
        <item x="549"/>
        <item x="539"/>
        <item x="171"/>
        <item x="415"/>
        <item x="105"/>
        <item x="326"/>
        <item x="604"/>
        <item x="737"/>
        <item x="462"/>
        <item x="625"/>
        <item x="70"/>
        <item x="370"/>
        <item x="249"/>
        <item x="618"/>
        <item x="596"/>
        <item x="204"/>
        <item x="287"/>
        <item x="365"/>
        <item x="253"/>
        <item x="503"/>
        <item x="531"/>
        <item x="363"/>
        <item x="676"/>
        <item x="215"/>
        <item x="93"/>
        <item x="218"/>
        <item x="619"/>
        <item x="646"/>
        <item x="348"/>
        <item x="615"/>
        <item x="66"/>
        <item x="68"/>
        <item x="622"/>
        <item x="486"/>
        <item x="623"/>
        <item x="200"/>
        <item x="400"/>
        <item x="368"/>
        <item x="255"/>
        <item x="629"/>
        <item x="598"/>
        <item x="69"/>
        <item x="563"/>
        <item x="439"/>
        <item x="232"/>
        <item x="124"/>
        <item x="691"/>
        <item x="442"/>
        <item x="452"/>
        <item x="848"/>
        <item x="15"/>
        <item x="329"/>
        <item x="555"/>
        <item x="331"/>
        <item x="856"/>
        <item x="601"/>
        <item x="16"/>
        <item x="202"/>
        <item x="148"/>
        <item x="22"/>
        <item x="374"/>
        <item x="395"/>
        <item x="564"/>
        <item x="635"/>
        <item x="96"/>
        <item x="638"/>
        <item x="530"/>
        <item x="613"/>
        <item x="334"/>
        <item x="302"/>
        <item x="423"/>
        <item x="27"/>
        <item x="637"/>
        <item x="152"/>
        <item x="698"/>
        <item x="632"/>
        <item x="207"/>
        <item x="337"/>
        <item x="321"/>
        <item x="42"/>
        <item x="640"/>
        <item x="300"/>
        <item x="101"/>
        <item x="437"/>
        <item x="642"/>
        <item x="99"/>
        <item x="293"/>
        <item x="480"/>
        <item x="647"/>
        <item x="229"/>
        <item x="458"/>
        <item x="649"/>
        <item x="678"/>
        <item x="396"/>
        <item x="216"/>
        <item x="154"/>
        <item x="221"/>
        <item x="583"/>
        <item x="350"/>
        <item x="115"/>
        <item x="424"/>
        <item x="394"/>
        <item x="665"/>
        <item x="29"/>
        <item x="378"/>
        <item x="406"/>
        <item x="603"/>
        <item x="258"/>
        <item x="411"/>
        <item x="227"/>
        <item x="345"/>
        <item x="162"/>
        <item x="657"/>
        <item x="719"/>
        <item x="51"/>
        <item x="552"/>
        <item x="179"/>
        <item x="108"/>
        <item x="580"/>
        <item x="659"/>
        <item x="617"/>
        <item x="333"/>
        <item x="491"/>
        <item x="446"/>
        <item x="830"/>
        <item x="224"/>
        <item x="595"/>
        <item x="660"/>
        <item x="829"/>
        <item x="464"/>
        <item x="269"/>
        <item x="702"/>
        <item x="243"/>
        <item x="675"/>
        <item x="327"/>
        <item x="436"/>
        <item x="193"/>
        <item x="559"/>
        <item x="627"/>
        <item x="584"/>
        <item x="522"/>
        <item x="621"/>
        <item x="775"/>
        <item x="727"/>
        <item x="407"/>
        <item x="820"/>
        <item x="474"/>
        <item x="662"/>
        <item x="254"/>
        <item x="681"/>
        <item x="674"/>
        <item x="561"/>
        <item x="163"/>
        <item x="404"/>
        <item x="278"/>
        <item x="314"/>
        <item x="63"/>
        <item x="573"/>
        <item x="1"/>
        <item x="679"/>
        <item x="489"/>
        <item x="484"/>
        <item x="371"/>
        <item x="614"/>
        <item x="801"/>
        <item x="731"/>
        <item x="696"/>
        <item x="606"/>
        <item x="46"/>
        <item x="701"/>
        <item x="652"/>
        <item x="757"/>
        <item x="607"/>
        <item x="577"/>
        <item x="599"/>
        <item x="263"/>
        <item x="576"/>
        <item x="356"/>
        <item x="481"/>
        <item x="309"/>
        <item x="336"/>
        <item x="590"/>
        <item x="183"/>
        <item x="722"/>
        <item x="536"/>
        <item x="852"/>
        <item x="620"/>
        <item x="854"/>
        <item x="669"/>
        <item x="667"/>
        <item x="478"/>
        <item x="353"/>
        <item x="839"/>
        <item x="713"/>
        <item x="690"/>
        <item x="853"/>
        <item x="340"/>
        <item x="857"/>
        <item x="40"/>
        <item x="841"/>
        <item x="717"/>
        <item x="663"/>
        <item x="499"/>
        <item x="747"/>
        <item x="699"/>
        <item x="656"/>
        <item x="392"/>
        <item x="759"/>
        <item x="758"/>
        <item x="705"/>
        <item x="792"/>
        <item x="616"/>
        <item x="346"/>
        <item x="761"/>
        <item x="770"/>
        <item x="687"/>
        <item x="769"/>
        <item x="746"/>
        <item x="715"/>
        <item x="685"/>
        <item x="786"/>
        <item x="823"/>
        <item x="723"/>
        <item x="787"/>
        <item x="834"/>
        <item x="774"/>
        <item x="488"/>
        <item x="673"/>
        <item x="693"/>
        <item x="808"/>
        <item x="738"/>
        <item x="809"/>
        <item x="779"/>
        <item x="754"/>
        <item x="704"/>
        <item x="773"/>
        <item x="744"/>
        <item x="654"/>
        <item x="700"/>
        <item x="724"/>
        <item x="780"/>
        <item x="528"/>
        <item x="658"/>
        <item x="804"/>
        <item x="683"/>
        <item x="768"/>
        <item x="188"/>
        <item x="89"/>
        <item x="592"/>
        <item x="605"/>
        <item x="802"/>
        <item x="372"/>
        <item x="739"/>
        <item x="795"/>
        <item x="784"/>
        <item x="233"/>
        <item x="493"/>
        <item x="527"/>
        <item x="777"/>
        <item x="789"/>
        <item x="707"/>
        <item x="735"/>
        <item x="748"/>
        <item x="624"/>
        <item x="125"/>
        <item x="851"/>
        <item x="686"/>
        <item x="793"/>
        <item x="799"/>
        <item x="710"/>
        <item x="630"/>
        <item x="842"/>
        <item x="324"/>
        <item x="807"/>
        <item x="810"/>
        <item x="671"/>
        <item x="689"/>
        <item x="641"/>
        <item x="582"/>
        <item x="409"/>
        <item x="814"/>
        <item x="794"/>
        <item x="752"/>
        <item x="740"/>
        <item x="790"/>
        <item x="813"/>
        <item x="816"/>
        <item x="342"/>
        <item x="712"/>
        <item x="697"/>
        <item x="670"/>
        <item x="275"/>
        <item x="753"/>
        <item x="815"/>
        <item x="749"/>
        <item x="711"/>
        <item x="680"/>
        <item x="828"/>
        <item x="600"/>
        <item x="733"/>
        <item x="826"/>
        <item x="776"/>
        <item x="827"/>
        <item x="222"/>
        <item x="803"/>
        <item x="846"/>
        <item x="778"/>
        <item x="812"/>
        <item x="610"/>
        <item x="730"/>
        <item x="755"/>
        <item x="756"/>
        <item x="508"/>
        <item x="208"/>
        <item x="765"/>
        <item x="845"/>
        <item x="666"/>
        <item x="655"/>
        <item x="847"/>
        <item x="837"/>
        <item x="714"/>
        <item x="800"/>
        <item x="760"/>
        <item x="709"/>
        <item x="762"/>
        <item x="772"/>
        <item x="428"/>
        <item x="806"/>
        <item x="718"/>
        <item x="448"/>
        <item x="798"/>
        <item x="443"/>
        <item x="76"/>
        <item x="562"/>
        <item x="401"/>
        <item x="742"/>
        <item x="791"/>
        <item x="677"/>
        <item x="745"/>
        <item x="643"/>
        <item x="682"/>
        <item x="764"/>
        <item x="609"/>
        <item x="732"/>
        <item x="507"/>
        <item x="375"/>
        <item x="832"/>
        <item x="831"/>
        <item x="844"/>
        <item x="721"/>
        <item x="817"/>
        <item x="692"/>
        <item x="390"/>
        <item x="497"/>
        <item x="725"/>
        <item x="729"/>
        <item x="824"/>
        <item x="781"/>
        <item x="805"/>
        <item x="796"/>
        <item x="668"/>
        <item x="726"/>
        <item x="783"/>
        <item x="838"/>
        <item x="840"/>
        <item x="843"/>
        <item x="741"/>
        <item x="766"/>
        <item x="736"/>
        <item x="684"/>
        <item x="836"/>
        <item x="818"/>
        <item x="661"/>
        <item x="835"/>
        <item x="688"/>
        <item x="81"/>
        <item x="750"/>
        <item x="821"/>
        <item x="767"/>
        <item x="367"/>
        <item x="734"/>
        <item x="304"/>
        <item x="785"/>
        <item x="822"/>
        <item x="782"/>
        <item x="811"/>
        <item x="751"/>
        <item x="418"/>
        <item x="850"/>
        <item x="533"/>
        <item x="138"/>
        <item x="788"/>
        <item x="694"/>
        <item x="706"/>
        <item x="743"/>
        <item x="833"/>
        <item x="819"/>
        <item x="720"/>
        <item x="716"/>
        <item x="763"/>
        <item x="650"/>
        <item x="456"/>
        <item x="849"/>
        <item x="703"/>
        <item x="728"/>
        <item m="1" x="875"/>
        <item m="1" x="865"/>
        <item m="1" x="862"/>
        <item m="1" x="869"/>
        <item m="1" x="871"/>
        <item m="1" x="870"/>
        <item m="1" x="877"/>
        <item m="1" x="872"/>
        <item m="1" x="876"/>
        <item m="1" x="867"/>
        <item m="1" x="874"/>
        <item m="1" x="879"/>
        <item m="1" x="873"/>
        <item m="1" x="860"/>
        <item m="1" x="878"/>
        <item m="1" x="880"/>
        <item m="1" x="866"/>
        <item m="1" x="861"/>
        <item m="1" x="858"/>
        <item m="1" x="863"/>
        <item m="1" x="864"/>
        <item m="1" x="859"/>
        <item m="1" x="868"/>
        <item t="default"/>
      </items>
    </pivotField>
    <pivotField showAll="0"/>
    <pivotField showAll="0"/>
    <pivotField showAll="0"/>
    <pivotField showAll="0"/>
    <pivotField showAll="0">
      <items count="5">
        <item x="2"/>
        <item x="1"/>
        <item x="3"/>
        <item x="0"/>
        <item t="default"/>
      </items>
    </pivotField>
    <pivotField showAll="0">
      <items count="20">
        <item x="6"/>
        <item x="13"/>
        <item x="15"/>
        <item x="2"/>
        <item x="14"/>
        <item x="9"/>
        <item x="4"/>
        <item x="1"/>
        <item x="5"/>
        <item x="17"/>
        <item x="3"/>
        <item x="11"/>
        <item x="10"/>
        <item x="7"/>
        <item x="18"/>
        <item x="12"/>
        <item x="0"/>
        <item x="16"/>
        <item x="8"/>
        <item t="default"/>
      </items>
    </pivotField>
    <pivotField showAll="0"/>
    <pivotField showAll="0"/>
    <pivotField showAll="0"/>
    <pivotField showAll="0"/>
    <pivotField showAll="0"/>
    <pivotField numFmtId="14" showAll="0"/>
    <pivotField numFmtId="164" showAll="0"/>
    <pivotField numFmtId="164" showAll="0"/>
    <pivotField numFmtId="164" showAll="0"/>
    <pivotField showAll="0"/>
    <pivotField numFmtId="164" showAll="0"/>
    <pivotField numFmtId="9" showAll="0"/>
    <pivotField numFmtId="164" showAll="0"/>
    <pivotField numFmtId="164" showAll="0"/>
    <pivotField numFmtId="164" showAll="0"/>
    <pivotField dataField="1" numFmtId="164" showAll="0"/>
    <pivotField showAll="0"/>
    <pivotField showAll="0"/>
    <pivotField name="Ticket_promedio" axis="axisRow" showAll="0">
      <items count="5">
        <item x="2"/>
        <item x="0"/>
        <item x="1"/>
        <item x="3"/>
        <item t="default"/>
      </items>
    </pivotField>
    <pivotField showAll="0"/>
    <pivotField showAll="0"/>
    <pivotField showAll="0"/>
    <pivotField showAll="0" defaultSubtotal="0"/>
    <pivotField showAll="0" defaultSubtotal="0">
      <items count="7">
        <item x="0"/>
        <item x="1"/>
        <item x="2"/>
        <item x="3"/>
        <item x="4"/>
        <item x="5"/>
        <item x="6"/>
      </items>
    </pivotField>
  </pivotFields>
  <rowFields count="1">
    <field x="26"/>
  </rowFields>
  <rowItems count="5">
    <i>
      <x/>
    </i>
    <i>
      <x v="1"/>
    </i>
    <i>
      <x v="2"/>
    </i>
    <i>
      <x v="3"/>
    </i>
    <i t="grand">
      <x/>
    </i>
  </rowItems>
  <colItems count="1">
    <i/>
  </colItems>
  <dataFields count="1">
    <dataField name="Promedio de Total" fld="23" subtotal="average"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95FD6D5-EA2B-4E34-B58C-637CD8446907}" name="Vt_por_tipo_cliente"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4" rowHeaderCaption="Tipo de cliente">
  <location ref="G3:H8" firstHeaderRow="1" firstDataRow="1" firstDataCol="1"/>
  <pivotFields count="32">
    <pivotField numFmtId="1" showAll="0"/>
    <pivotField numFmtId="14" showAll="0">
      <items count="882">
        <item x="11"/>
        <item x="14"/>
        <item x="341"/>
        <item x="143"/>
        <item x="186"/>
        <item x="20"/>
        <item x="3"/>
        <item x="28"/>
        <item x="19"/>
        <item x="44"/>
        <item x="551"/>
        <item x="49"/>
        <item x="128"/>
        <item x="56"/>
        <item x="57"/>
        <item x="445"/>
        <item x="274"/>
        <item x="61"/>
        <item x="60"/>
        <item x="529"/>
        <item x="235"/>
        <item x="544"/>
        <item x="65"/>
        <item x="94"/>
        <item x="79"/>
        <item x="433"/>
        <item x="135"/>
        <item x="260"/>
        <item x="285"/>
        <item x="825"/>
        <item x="319"/>
        <item x="77"/>
        <item x="92"/>
        <item x="373"/>
        <item x="88"/>
        <item x="87"/>
        <item x="85"/>
        <item x="98"/>
        <item x="55"/>
        <item x="469"/>
        <item x="107"/>
        <item x="111"/>
        <item x="167"/>
        <item x="104"/>
        <item x="113"/>
        <item x="261"/>
        <item x="53"/>
        <item x="121"/>
        <item x="388"/>
        <item x="54"/>
        <item x="120"/>
        <item x="238"/>
        <item x="132"/>
        <item x="47"/>
        <item x="34"/>
        <item x="134"/>
        <item x="571"/>
        <item x="383"/>
        <item x="532"/>
        <item x="72"/>
        <item x="144"/>
        <item x="75"/>
        <item x="35"/>
        <item x="545"/>
        <item x="636"/>
        <item x="50"/>
        <item x="157"/>
        <item x="408"/>
        <item x="245"/>
        <item x="158"/>
        <item x="155"/>
        <item x="164"/>
        <item x="74"/>
        <item x="169"/>
        <item x="123"/>
        <item x="110"/>
        <item x="129"/>
        <item x="413"/>
        <item x="173"/>
        <item x="64"/>
        <item x="185"/>
        <item x="495"/>
        <item x="58"/>
        <item x="192"/>
        <item x="240"/>
        <item x="59"/>
        <item x="205"/>
        <item x="210"/>
        <item x="211"/>
        <item x="543"/>
        <item x="187"/>
        <item x="177"/>
        <item x="168"/>
        <item x="267"/>
        <item x="145"/>
        <item x="273"/>
        <item x="41"/>
        <item x="228"/>
        <item x="130"/>
        <item x="306"/>
        <item x="226"/>
        <item x="270"/>
        <item x="36"/>
        <item x="78"/>
        <item x="237"/>
        <item x="116"/>
        <item x="244"/>
        <item x="471"/>
        <item x="196"/>
        <item x="645"/>
        <item x="380"/>
        <item x="355"/>
        <item x="248"/>
        <item x="181"/>
        <item x="422"/>
        <item x="250"/>
        <item x="361"/>
        <item x="379"/>
        <item x="251"/>
        <item x="30"/>
        <item x="586"/>
        <item x="195"/>
        <item x="212"/>
        <item x="190"/>
        <item x="281"/>
        <item x="385"/>
        <item x="504"/>
        <item x="318"/>
        <item x="133"/>
        <item x="209"/>
        <item x="492"/>
        <item x="320"/>
        <item x="264"/>
        <item x="631"/>
        <item x="403"/>
        <item x="349"/>
        <item x="82"/>
        <item x="451"/>
        <item x="323"/>
        <item x="303"/>
        <item x="160"/>
        <item x="548"/>
        <item x="84"/>
        <item x="291"/>
        <item x="328"/>
        <item x="219"/>
        <item x="612"/>
        <item x="217"/>
        <item x="520"/>
        <item x="311"/>
        <item x="299"/>
        <item x="279"/>
        <item x="31"/>
        <item x="114"/>
        <item x="139"/>
        <item x="653"/>
        <item x="43"/>
        <item x="109"/>
        <item x="39"/>
        <item x="18"/>
        <item x="305"/>
        <item x="201"/>
        <item x="427"/>
        <item x="38"/>
        <item x="241"/>
        <item x="416"/>
        <item x="242"/>
        <item x="357"/>
        <item x="180"/>
        <item x="147"/>
        <item x="496"/>
        <item x="297"/>
        <item x="511"/>
        <item x="366"/>
        <item x="639"/>
        <item x="651"/>
        <item x="347"/>
        <item x="272"/>
        <item x="13"/>
        <item x="381"/>
        <item x="332"/>
        <item x="271"/>
        <item x="5"/>
        <item x="526"/>
        <item x="391"/>
        <item x="386"/>
        <item x="558"/>
        <item x="554"/>
        <item x="322"/>
        <item x="100"/>
        <item x="24"/>
        <item x="277"/>
        <item x="176"/>
        <item x="402"/>
        <item x="48"/>
        <item x="330"/>
        <item x="194"/>
        <item x="295"/>
        <item x="377"/>
        <item x="412"/>
        <item x="434"/>
        <item x="12"/>
        <item x="419"/>
        <item x="589"/>
        <item x="420"/>
        <item x="301"/>
        <item x="262"/>
        <item x="585"/>
        <item x="296"/>
        <item x="37"/>
        <item x="119"/>
        <item x="315"/>
        <item x="276"/>
        <item x="382"/>
        <item x="389"/>
        <item x="441"/>
        <item x="387"/>
        <item x="438"/>
        <item x="213"/>
        <item x="247"/>
        <item x="122"/>
        <item x="450"/>
        <item x="246"/>
        <item x="648"/>
        <item x="574"/>
        <item x="453"/>
        <item x="359"/>
        <item x="288"/>
        <item x="473"/>
        <item x="106"/>
        <item x="461"/>
        <item x="166"/>
        <item x="354"/>
        <item x="83"/>
        <item x="91"/>
        <item x="25"/>
        <item x="468"/>
        <item x="444"/>
        <item x="80"/>
        <item x="523"/>
        <item x="393"/>
        <item x="266"/>
        <item x="2"/>
        <item x="449"/>
        <item x="230"/>
        <item x="542"/>
        <item x="476"/>
        <item x="335"/>
        <item x="538"/>
        <item x="516"/>
        <item x="500"/>
        <item x="86"/>
        <item x="431"/>
        <item x="472"/>
        <item x="344"/>
        <item x="10"/>
        <item x="308"/>
        <item x="479"/>
        <item x="95"/>
        <item x="317"/>
        <item x="399"/>
        <item x="252"/>
        <item x="490"/>
        <item x="560"/>
        <item x="626"/>
        <item x="460"/>
        <item x="578"/>
        <item x="506"/>
        <item x="494"/>
        <item x="236"/>
        <item x="97"/>
        <item x="292"/>
        <item x="220"/>
        <item x="90"/>
        <item x="475"/>
        <item x="568"/>
        <item x="465"/>
        <item x="502"/>
        <item x="467"/>
        <item x="131"/>
        <item x="118"/>
        <item x="634"/>
        <item x="546"/>
        <item x="517"/>
        <item x="505"/>
        <item x="447"/>
        <item x="45"/>
        <item x="294"/>
        <item x="21"/>
        <item x="198"/>
        <item x="602"/>
        <item x="8"/>
        <item x="165"/>
        <item x="159"/>
        <item x="518"/>
        <item x="360"/>
        <item x="509"/>
        <item x="175"/>
        <item x="510"/>
        <item x="514"/>
        <item x="170"/>
        <item x="17"/>
        <item x="325"/>
        <item x="515"/>
        <item x="855"/>
        <item x="141"/>
        <item x="289"/>
        <item x="414"/>
        <item x="184"/>
        <item x="417"/>
        <item x="483"/>
        <item x="498"/>
        <item x="307"/>
        <item x="410"/>
        <item x="455"/>
        <item x="485"/>
        <item x="282"/>
        <item x="524"/>
        <item x="567"/>
        <item x="182"/>
        <item x="126"/>
        <item x="310"/>
        <item x="501"/>
        <item x="519"/>
        <item x="33"/>
        <item x="521"/>
        <item x="435"/>
        <item x="534"/>
        <item x="362"/>
        <item x="535"/>
        <item x="62"/>
        <item x="547"/>
        <item x="191"/>
        <item x="540"/>
        <item x="565"/>
        <item x="588"/>
        <item x="541"/>
        <item x="512"/>
        <item x="440"/>
        <item x="199"/>
        <item x="644"/>
        <item x="633"/>
        <item x="214"/>
        <item x="0"/>
        <item x="525"/>
        <item x="140"/>
        <item x="6"/>
        <item x="225"/>
        <item x="421"/>
        <item x="32"/>
        <item x="4"/>
        <item x="153"/>
        <item x="470"/>
        <item x="290"/>
        <item x="73"/>
        <item x="52"/>
        <item x="298"/>
        <item x="611"/>
        <item x="283"/>
        <item x="146"/>
        <item x="343"/>
        <item x="482"/>
        <item x="9"/>
        <item x="553"/>
        <item x="71"/>
        <item x="339"/>
        <item x="338"/>
        <item x="284"/>
        <item x="189"/>
        <item x="429"/>
        <item x="280"/>
        <item x="695"/>
        <item x="23"/>
        <item x="537"/>
        <item x="234"/>
        <item x="142"/>
        <item x="426"/>
        <item x="454"/>
        <item x="206"/>
        <item x="313"/>
        <item x="257"/>
        <item x="487"/>
        <item x="566"/>
        <item x="384"/>
        <item x="557"/>
        <item x="112"/>
        <item x="376"/>
        <item x="358"/>
        <item x="463"/>
        <item x="569"/>
        <item x="316"/>
        <item x="570"/>
        <item x="137"/>
        <item x="572"/>
        <item x="312"/>
        <item x="161"/>
        <item x="430"/>
        <item x="256"/>
        <item x="203"/>
        <item x="364"/>
        <item x="239"/>
        <item x="425"/>
        <item x="178"/>
        <item x="398"/>
        <item x="550"/>
        <item x="575"/>
        <item x="156"/>
        <item x="369"/>
        <item x="405"/>
        <item x="286"/>
        <item x="151"/>
        <item x="149"/>
        <item x="579"/>
        <item x="466"/>
        <item x="197"/>
        <item x="117"/>
        <item x="352"/>
        <item x="581"/>
        <item x="172"/>
        <item x="587"/>
        <item x="397"/>
        <item x="259"/>
        <item x="432"/>
        <item x="67"/>
        <item x="265"/>
        <item x="351"/>
        <item x="477"/>
        <item x="672"/>
        <item x="591"/>
        <item x="593"/>
        <item x="594"/>
        <item x="103"/>
        <item x="597"/>
        <item x="136"/>
        <item x="664"/>
        <item x="556"/>
        <item x="7"/>
        <item x="708"/>
        <item x="628"/>
        <item x="174"/>
        <item x="459"/>
        <item x="102"/>
        <item x="127"/>
        <item x="797"/>
        <item x="231"/>
        <item x="223"/>
        <item x="513"/>
        <item x="268"/>
        <item x="457"/>
        <item x="26"/>
        <item x="771"/>
        <item x="150"/>
        <item x="608"/>
        <item x="549"/>
        <item x="539"/>
        <item x="171"/>
        <item x="415"/>
        <item x="105"/>
        <item x="326"/>
        <item x="604"/>
        <item x="737"/>
        <item x="462"/>
        <item x="625"/>
        <item x="70"/>
        <item x="370"/>
        <item x="249"/>
        <item x="618"/>
        <item x="596"/>
        <item x="204"/>
        <item x="287"/>
        <item x="365"/>
        <item x="253"/>
        <item x="503"/>
        <item x="531"/>
        <item x="363"/>
        <item x="676"/>
        <item x="215"/>
        <item x="93"/>
        <item x="218"/>
        <item x="619"/>
        <item x="646"/>
        <item x="348"/>
        <item x="615"/>
        <item x="66"/>
        <item x="68"/>
        <item x="622"/>
        <item x="486"/>
        <item x="623"/>
        <item x="200"/>
        <item x="400"/>
        <item x="368"/>
        <item x="255"/>
        <item x="629"/>
        <item x="598"/>
        <item x="69"/>
        <item x="563"/>
        <item x="439"/>
        <item x="232"/>
        <item x="124"/>
        <item x="691"/>
        <item x="442"/>
        <item x="452"/>
        <item x="848"/>
        <item x="15"/>
        <item x="329"/>
        <item x="555"/>
        <item x="331"/>
        <item x="856"/>
        <item x="601"/>
        <item x="16"/>
        <item x="202"/>
        <item x="148"/>
        <item x="22"/>
        <item x="374"/>
        <item x="395"/>
        <item x="564"/>
        <item x="635"/>
        <item x="96"/>
        <item x="638"/>
        <item x="530"/>
        <item x="613"/>
        <item x="334"/>
        <item x="302"/>
        <item x="423"/>
        <item x="27"/>
        <item x="637"/>
        <item x="152"/>
        <item x="698"/>
        <item x="632"/>
        <item x="207"/>
        <item x="337"/>
        <item x="321"/>
        <item x="42"/>
        <item x="640"/>
        <item x="300"/>
        <item x="101"/>
        <item x="437"/>
        <item x="642"/>
        <item x="99"/>
        <item x="293"/>
        <item x="480"/>
        <item x="647"/>
        <item x="229"/>
        <item x="458"/>
        <item x="649"/>
        <item x="678"/>
        <item x="396"/>
        <item x="216"/>
        <item x="154"/>
        <item x="221"/>
        <item x="583"/>
        <item x="350"/>
        <item x="115"/>
        <item x="424"/>
        <item x="394"/>
        <item x="665"/>
        <item x="29"/>
        <item x="378"/>
        <item x="406"/>
        <item x="603"/>
        <item x="258"/>
        <item x="411"/>
        <item x="227"/>
        <item x="345"/>
        <item x="162"/>
        <item x="657"/>
        <item x="719"/>
        <item x="51"/>
        <item x="552"/>
        <item x="179"/>
        <item x="108"/>
        <item x="580"/>
        <item x="659"/>
        <item x="617"/>
        <item x="333"/>
        <item x="491"/>
        <item x="446"/>
        <item x="830"/>
        <item x="224"/>
        <item x="595"/>
        <item x="660"/>
        <item x="829"/>
        <item x="464"/>
        <item x="269"/>
        <item x="702"/>
        <item x="243"/>
        <item x="675"/>
        <item x="327"/>
        <item x="436"/>
        <item x="193"/>
        <item x="559"/>
        <item x="627"/>
        <item x="584"/>
        <item x="522"/>
        <item x="621"/>
        <item x="775"/>
        <item x="727"/>
        <item x="407"/>
        <item x="820"/>
        <item x="474"/>
        <item x="662"/>
        <item x="254"/>
        <item x="681"/>
        <item x="674"/>
        <item x="561"/>
        <item x="163"/>
        <item x="404"/>
        <item x="278"/>
        <item x="314"/>
        <item x="63"/>
        <item x="573"/>
        <item x="1"/>
        <item x="679"/>
        <item x="489"/>
        <item x="484"/>
        <item x="371"/>
        <item x="614"/>
        <item x="801"/>
        <item x="731"/>
        <item x="696"/>
        <item x="606"/>
        <item x="46"/>
        <item x="701"/>
        <item x="652"/>
        <item x="757"/>
        <item x="607"/>
        <item x="577"/>
        <item x="599"/>
        <item x="263"/>
        <item x="576"/>
        <item x="356"/>
        <item x="481"/>
        <item x="309"/>
        <item x="336"/>
        <item x="590"/>
        <item x="183"/>
        <item x="722"/>
        <item x="536"/>
        <item x="852"/>
        <item x="620"/>
        <item x="854"/>
        <item x="669"/>
        <item x="667"/>
        <item x="478"/>
        <item x="353"/>
        <item x="839"/>
        <item x="713"/>
        <item x="690"/>
        <item x="853"/>
        <item x="340"/>
        <item x="857"/>
        <item x="40"/>
        <item x="841"/>
        <item x="717"/>
        <item x="663"/>
        <item x="499"/>
        <item x="747"/>
        <item x="699"/>
        <item x="656"/>
        <item x="392"/>
        <item x="759"/>
        <item x="758"/>
        <item x="705"/>
        <item x="792"/>
        <item x="616"/>
        <item x="346"/>
        <item x="761"/>
        <item x="770"/>
        <item x="687"/>
        <item x="769"/>
        <item x="746"/>
        <item x="715"/>
        <item x="685"/>
        <item x="786"/>
        <item x="823"/>
        <item x="723"/>
        <item x="787"/>
        <item x="834"/>
        <item x="774"/>
        <item x="488"/>
        <item x="673"/>
        <item x="693"/>
        <item x="808"/>
        <item x="738"/>
        <item x="809"/>
        <item x="779"/>
        <item x="754"/>
        <item x="704"/>
        <item x="773"/>
        <item x="744"/>
        <item x="654"/>
        <item x="700"/>
        <item x="724"/>
        <item x="780"/>
        <item x="528"/>
        <item x="658"/>
        <item x="804"/>
        <item x="683"/>
        <item x="768"/>
        <item x="188"/>
        <item x="89"/>
        <item x="592"/>
        <item x="605"/>
        <item x="802"/>
        <item x="372"/>
        <item x="739"/>
        <item x="795"/>
        <item x="784"/>
        <item x="233"/>
        <item x="493"/>
        <item x="527"/>
        <item x="777"/>
        <item x="789"/>
        <item x="707"/>
        <item x="735"/>
        <item x="748"/>
        <item x="624"/>
        <item x="125"/>
        <item x="851"/>
        <item x="686"/>
        <item x="793"/>
        <item x="799"/>
        <item x="710"/>
        <item x="630"/>
        <item x="842"/>
        <item x="324"/>
        <item x="807"/>
        <item x="810"/>
        <item x="671"/>
        <item x="689"/>
        <item x="641"/>
        <item x="582"/>
        <item x="409"/>
        <item x="814"/>
        <item x="794"/>
        <item x="752"/>
        <item x="740"/>
        <item x="790"/>
        <item x="813"/>
        <item x="816"/>
        <item x="342"/>
        <item x="712"/>
        <item x="697"/>
        <item x="670"/>
        <item x="275"/>
        <item x="753"/>
        <item x="815"/>
        <item x="749"/>
        <item x="711"/>
        <item x="680"/>
        <item x="828"/>
        <item x="600"/>
        <item x="733"/>
        <item x="826"/>
        <item x="776"/>
        <item x="827"/>
        <item x="222"/>
        <item x="803"/>
        <item x="846"/>
        <item x="778"/>
        <item x="812"/>
        <item x="610"/>
        <item x="730"/>
        <item x="755"/>
        <item x="756"/>
        <item x="508"/>
        <item x="208"/>
        <item x="765"/>
        <item x="845"/>
        <item x="666"/>
        <item x="655"/>
        <item x="847"/>
        <item x="837"/>
        <item x="714"/>
        <item x="800"/>
        <item x="760"/>
        <item x="709"/>
        <item x="762"/>
        <item x="772"/>
        <item x="428"/>
        <item x="806"/>
        <item x="718"/>
        <item x="448"/>
        <item x="798"/>
        <item x="443"/>
        <item x="76"/>
        <item x="562"/>
        <item x="401"/>
        <item x="742"/>
        <item x="791"/>
        <item x="677"/>
        <item x="745"/>
        <item x="643"/>
        <item x="682"/>
        <item x="764"/>
        <item x="609"/>
        <item x="732"/>
        <item x="507"/>
        <item x="375"/>
        <item x="832"/>
        <item x="831"/>
        <item x="844"/>
        <item x="721"/>
        <item x="817"/>
        <item x="692"/>
        <item x="390"/>
        <item x="497"/>
        <item x="725"/>
        <item x="729"/>
        <item x="824"/>
        <item x="781"/>
        <item x="805"/>
        <item x="796"/>
        <item x="668"/>
        <item x="726"/>
        <item x="783"/>
        <item x="838"/>
        <item x="840"/>
        <item x="843"/>
        <item x="741"/>
        <item x="766"/>
        <item x="736"/>
        <item x="684"/>
        <item x="836"/>
        <item x="818"/>
        <item x="661"/>
        <item x="835"/>
        <item x="688"/>
        <item x="81"/>
        <item x="750"/>
        <item x="821"/>
        <item x="767"/>
        <item x="367"/>
        <item x="734"/>
        <item x="304"/>
        <item x="785"/>
        <item x="822"/>
        <item x="782"/>
        <item x="811"/>
        <item x="751"/>
        <item x="418"/>
        <item x="850"/>
        <item x="533"/>
        <item x="138"/>
        <item x="788"/>
        <item x="694"/>
        <item x="706"/>
        <item x="743"/>
        <item x="833"/>
        <item x="819"/>
        <item x="720"/>
        <item x="716"/>
        <item x="763"/>
        <item x="650"/>
        <item x="456"/>
        <item x="849"/>
        <item x="703"/>
        <item x="728"/>
        <item m="1" x="875"/>
        <item m="1" x="865"/>
        <item m="1" x="862"/>
        <item m="1" x="869"/>
        <item m="1" x="871"/>
        <item m="1" x="870"/>
        <item m="1" x="877"/>
        <item m="1" x="872"/>
        <item m="1" x="876"/>
        <item m="1" x="867"/>
        <item m="1" x="874"/>
        <item m="1" x="879"/>
        <item m="1" x="873"/>
        <item m="1" x="860"/>
        <item m="1" x="878"/>
        <item m="1" x="880"/>
        <item m="1" x="866"/>
        <item m="1" x="861"/>
        <item m="1" x="858"/>
        <item m="1" x="863"/>
        <item m="1" x="864"/>
        <item m="1" x="859"/>
        <item m="1" x="868"/>
        <item t="default"/>
      </items>
    </pivotField>
    <pivotField showAll="0"/>
    <pivotField showAll="0"/>
    <pivotField showAll="0"/>
    <pivotField showAll="0"/>
    <pivotField axis="axisRow" showAll="0">
      <items count="5">
        <item x="2"/>
        <item x="1"/>
        <item x="3"/>
        <item x="0"/>
        <item t="default"/>
      </items>
    </pivotField>
    <pivotField showAll="0">
      <items count="20">
        <item x="6"/>
        <item x="13"/>
        <item x="15"/>
        <item x="2"/>
        <item x="14"/>
        <item x="9"/>
        <item x="4"/>
        <item x="1"/>
        <item x="5"/>
        <item x="17"/>
        <item x="3"/>
        <item x="11"/>
        <item x="10"/>
        <item x="7"/>
        <item x="18"/>
        <item x="12"/>
        <item x="0"/>
        <item x="16"/>
        <item x="8"/>
        <item t="default"/>
      </items>
    </pivotField>
    <pivotField showAll="0"/>
    <pivotField showAll="0"/>
    <pivotField showAll="0"/>
    <pivotField showAll="0"/>
    <pivotField showAll="0"/>
    <pivotField numFmtId="14" showAll="0"/>
    <pivotField numFmtId="164" showAll="0"/>
    <pivotField numFmtId="164" showAll="0"/>
    <pivotField numFmtId="164" showAll="0"/>
    <pivotField showAll="0"/>
    <pivotField numFmtId="164" showAll="0"/>
    <pivotField numFmtId="9" showAll="0"/>
    <pivotField numFmtId="164" showAll="0"/>
    <pivotField dataField="1" numFmtId="164" showAll="0"/>
    <pivotField numFmtId="164" showAll="0"/>
    <pivotField numFmtId="164" showAll="0"/>
    <pivotField showAll="0"/>
    <pivotField showAll="0"/>
    <pivotField showAll="0">
      <items count="5">
        <item x="2"/>
        <item x="0"/>
        <item x="1"/>
        <item x="3"/>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8">
        <item h="1" x="0"/>
        <item h="1" x="1"/>
        <item h="1" x="2"/>
        <item h="1" x="3"/>
        <item x="4"/>
        <item h="1" x="5"/>
        <item h="1" x="6"/>
        <item t="default"/>
      </items>
    </pivotField>
  </pivotFields>
  <rowFields count="1">
    <field x="6"/>
  </rowFields>
  <rowItems count="5">
    <i>
      <x/>
    </i>
    <i>
      <x v="1"/>
    </i>
    <i>
      <x v="2"/>
    </i>
    <i>
      <x v="3"/>
    </i>
    <i t="grand">
      <x/>
    </i>
  </rowItems>
  <colItems count="1">
    <i/>
  </colItems>
  <dataFields count="1">
    <dataField name="Suma de Total del pedido" fld="21" baseField="0" baseItem="0" numFmtId="164"/>
  </dataFields>
  <chartFormats count="5">
    <chartFormat chart="4" format="12" series="1">
      <pivotArea type="data" outline="0" fieldPosition="0">
        <references count="1">
          <reference field="4294967294" count="1" selected="0">
            <x v="0"/>
          </reference>
        </references>
      </pivotArea>
    </chartFormat>
    <chartFormat chart="4" format="13">
      <pivotArea type="data" outline="0" fieldPosition="0">
        <references count="2">
          <reference field="4294967294" count="1" selected="0">
            <x v="0"/>
          </reference>
          <reference field="6" count="1" selected="0">
            <x v="0"/>
          </reference>
        </references>
      </pivotArea>
    </chartFormat>
    <chartFormat chart="4" format="14">
      <pivotArea type="data" outline="0" fieldPosition="0">
        <references count="2">
          <reference field="4294967294" count="1" selected="0">
            <x v="0"/>
          </reference>
          <reference field="6" count="1" selected="0">
            <x v="1"/>
          </reference>
        </references>
      </pivotArea>
    </chartFormat>
    <chartFormat chart="4" format="15">
      <pivotArea type="data" outline="0" fieldPosition="0">
        <references count="2">
          <reference field="4294967294" count="1" selected="0">
            <x v="0"/>
          </reference>
          <reference field="6" count="1" selected="0">
            <x v="2"/>
          </reference>
        </references>
      </pivotArea>
    </chartFormat>
    <chartFormat chart="4" format="16">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FC043DB-A7AA-47FC-ADB6-8228397BC2EC}" name="Cant_pedidos"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2" rowHeaderCaption="Año">
  <location ref="D3:E8" firstHeaderRow="1" firstDataRow="1" firstDataCol="1"/>
  <pivotFields count="32">
    <pivotField dataField="1" numFmtId="1" showAll="0"/>
    <pivotField numFmtId="14" showAll="0">
      <items count="882">
        <item x="11"/>
        <item x="14"/>
        <item x="341"/>
        <item x="143"/>
        <item x="186"/>
        <item x="20"/>
        <item x="3"/>
        <item x="28"/>
        <item x="19"/>
        <item x="44"/>
        <item x="551"/>
        <item x="49"/>
        <item x="128"/>
        <item x="56"/>
        <item x="57"/>
        <item x="445"/>
        <item x="274"/>
        <item x="61"/>
        <item x="60"/>
        <item x="529"/>
        <item x="235"/>
        <item x="544"/>
        <item x="65"/>
        <item x="94"/>
        <item x="79"/>
        <item x="433"/>
        <item x="135"/>
        <item x="260"/>
        <item x="285"/>
        <item x="825"/>
        <item x="319"/>
        <item x="77"/>
        <item x="92"/>
        <item x="373"/>
        <item x="88"/>
        <item x="87"/>
        <item x="85"/>
        <item x="98"/>
        <item x="55"/>
        <item x="469"/>
        <item x="107"/>
        <item x="111"/>
        <item x="167"/>
        <item x="104"/>
        <item x="113"/>
        <item x="261"/>
        <item x="53"/>
        <item x="121"/>
        <item x="388"/>
        <item x="54"/>
        <item x="120"/>
        <item x="238"/>
        <item x="132"/>
        <item x="47"/>
        <item x="34"/>
        <item x="134"/>
        <item x="571"/>
        <item x="383"/>
        <item x="532"/>
        <item x="72"/>
        <item x="144"/>
        <item x="75"/>
        <item x="35"/>
        <item x="545"/>
        <item x="636"/>
        <item x="50"/>
        <item x="157"/>
        <item x="408"/>
        <item x="245"/>
        <item x="158"/>
        <item x="155"/>
        <item x="164"/>
        <item x="74"/>
        <item x="169"/>
        <item x="123"/>
        <item x="110"/>
        <item x="129"/>
        <item x="413"/>
        <item x="173"/>
        <item x="64"/>
        <item x="185"/>
        <item x="495"/>
        <item x="58"/>
        <item x="192"/>
        <item x="240"/>
        <item x="59"/>
        <item x="205"/>
        <item x="210"/>
        <item x="211"/>
        <item x="543"/>
        <item x="187"/>
        <item x="177"/>
        <item x="168"/>
        <item x="267"/>
        <item x="145"/>
        <item x="273"/>
        <item x="41"/>
        <item x="228"/>
        <item x="130"/>
        <item x="306"/>
        <item x="226"/>
        <item x="270"/>
        <item x="36"/>
        <item x="78"/>
        <item x="237"/>
        <item x="116"/>
        <item x="244"/>
        <item x="471"/>
        <item x="196"/>
        <item x="645"/>
        <item x="380"/>
        <item x="355"/>
        <item x="248"/>
        <item x="181"/>
        <item x="422"/>
        <item x="250"/>
        <item x="361"/>
        <item x="379"/>
        <item x="251"/>
        <item x="30"/>
        <item x="586"/>
        <item x="195"/>
        <item x="212"/>
        <item x="190"/>
        <item x="281"/>
        <item x="385"/>
        <item x="504"/>
        <item x="318"/>
        <item x="133"/>
        <item x="209"/>
        <item x="492"/>
        <item x="320"/>
        <item x="264"/>
        <item x="631"/>
        <item x="403"/>
        <item x="349"/>
        <item x="82"/>
        <item x="451"/>
        <item x="323"/>
        <item x="303"/>
        <item x="160"/>
        <item x="548"/>
        <item x="84"/>
        <item x="291"/>
        <item x="328"/>
        <item x="219"/>
        <item x="612"/>
        <item x="217"/>
        <item x="520"/>
        <item x="311"/>
        <item x="299"/>
        <item x="279"/>
        <item x="31"/>
        <item x="114"/>
        <item x="139"/>
        <item x="653"/>
        <item x="43"/>
        <item x="109"/>
        <item x="39"/>
        <item x="18"/>
        <item x="305"/>
        <item x="201"/>
        <item x="427"/>
        <item x="38"/>
        <item x="241"/>
        <item x="416"/>
        <item x="242"/>
        <item x="357"/>
        <item x="180"/>
        <item x="147"/>
        <item x="496"/>
        <item x="297"/>
        <item x="511"/>
        <item x="366"/>
        <item x="639"/>
        <item x="651"/>
        <item x="347"/>
        <item x="272"/>
        <item x="13"/>
        <item x="381"/>
        <item x="332"/>
        <item x="271"/>
        <item x="5"/>
        <item x="526"/>
        <item x="391"/>
        <item x="386"/>
        <item x="558"/>
        <item x="554"/>
        <item x="322"/>
        <item x="100"/>
        <item x="24"/>
        <item x="277"/>
        <item x="176"/>
        <item x="402"/>
        <item x="48"/>
        <item x="330"/>
        <item x="194"/>
        <item x="295"/>
        <item x="377"/>
        <item x="412"/>
        <item x="434"/>
        <item x="12"/>
        <item x="419"/>
        <item x="589"/>
        <item x="420"/>
        <item x="301"/>
        <item x="262"/>
        <item x="585"/>
        <item x="296"/>
        <item x="37"/>
        <item x="119"/>
        <item x="315"/>
        <item x="276"/>
        <item x="382"/>
        <item x="389"/>
        <item x="441"/>
        <item x="387"/>
        <item x="438"/>
        <item x="213"/>
        <item x="247"/>
        <item x="122"/>
        <item x="450"/>
        <item x="246"/>
        <item x="648"/>
        <item x="574"/>
        <item x="453"/>
        <item x="359"/>
        <item x="288"/>
        <item x="473"/>
        <item x="106"/>
        <item x="461"/>
        <item x="166"/>
        <item x="354"/>
        <item x="83"/>
        <item x="91"/>
        <item x="25"/>
        <item x="468"/>
        <item x="444"/>
        <item x="80"/>
        <item x="523"/>
        <item x="393"/>
        <item x="266"/>
        <item x="2"/>
        <item x="449"/>
        <item x="230"/>
        <item x="542"/>
        <item x="476"/>
        <item x="335"/>
        <item x="538"/>
        <item x="516"/>
        <item x="500"/>
        <item x="86"/>
        <item x="431"/>
        <item x="472"/>
        <item x="344"/>
        <item x="10"/>
        <item x="308"/>
        <item x="479"/>
        <item x="95"/>
        <item x="317"/>
        <item x="399"/>
        <item x="252"/>
        <item x="490"/>
        <item x="560"/>
        <item x="626"/>
        <item x="460"/>
        <item x="578"/>
        <item x="506"/>
        <item x="494"/>
        <item x="236"/>
        <item x="97"/>
        <item x="292"/>
        <item x="220"/>
        <item x="90"/>
        <item x="475"/>
        <item x="568"/>
        <item x="465"/>
        <item x="502"/>
        <item x="467"/>
        <item x="131"/>
        <item x="118"/>
        <item x="634"/>
        <item x="546"/>
        <item x="517"/>
        <item x="505"/>
        <item x="447"/>
        <item x="45"/>
        <item x="294"/>
        <item x="21"/>
        <item x="198"/>
        <item x="602"/>
        <item x="8"/>
        <item x="165"/>
        <item x="159"/>
        <item x="518"/>
        <item x="360"/>
        <item x="509"/>
        <item x="175"/>
        <item x="510"/>
        <item x="514"/>
        <item x="170"/>
        <item x="17"/>
        <item x="325"/>
        <item x="515"/>
        <item x="855"/>
        <item x="141"/>
        <item x="289"/>
        <item x="414"/>
        <item x="184"/>
        <item x="417"/>
        <item x="483"/>
        <item x="498"/>
        <item x="307"/>
        <item x="410"/>
        <item x="455"/>
        <item x="485"/>
        <item x="282"/>
        <item x="524"/>
        <item x="567"/>
        <item x="182"/>
        <item x="126"/>
        <item x="310"/>
        <item x="501"/>
        <item x="519"/>
        <item x="33"/>
        <item x="521"/>
        <item x="435"/>
        <item x="534"/>
        <item x="362"/>
        <item x="535"/>
        <item x="62"/>
        <item x="547"/>
        <item x="191"/>
        <item x="540"/>
        <item x="565"/>
        <item x="588"/>
        <item x="541"/>
        <item x="512"/>
        <item x="440"/>
        <item x="199"/>
        <item x="644"/>
        <item x="633"/>
        <item x="214"/>
        <item x="0"/>
        <item x="525"/>
        <item x="140"/>
        <item x="6"/>
        <item x="225"/>
        <item x="421"/>
        <item x="32"/>
        <item x="4"/>
        <item x="153"/>
        <item x="470"/>
        <item x="290"/>
        <item x="73"/>
        <item x="52"/>
        <item x="298"/>
        <item x="611"/>
        <item x="283"/>
        <item x="146"/>
        <item x="343"/>
        <item x="482"/>
        <item x="9"/>
        <item x="553"/>
        <item x="71"/>
        <item x="339"/>
        <item x="338"/>
        <item x="284"/>
        <item x="189"/>
        <item x="429"/>
        <item x="280"/>
        <item x="695"/>
        <item x="23"/>
        <item x="537"/>
        <item x="234"/>
        <item x="142"/>
        <item x="426"/>
        <item x="454"/>
        <item x="206"/>
        <item x="313"/>
        <item x="257"/>
        <item x="487"/>
        <item x="566"/>
        <item x="384"/>
        <item x="557"/>
        <item x="112"/>
        <item x="376"/>
        <item x="358"/>
        <item x="463"/>
        <item x="569"/>
        <item x="316"/>
        <item x="570"/>
        <item x="137"/>
        <item x="572"/>
        <item x="312"/>
        <item x="161"/>
        <item x="430"/>
        <item x="256"/>
        <item x="203"/>
        <item x="364"/>
        <item x="239"/>
        <item x="425"/>
        <item x="178"/>
        <item x="398"/>
        <item x="550"/>
        <item x="575"/>
        <item x="156"/>
        <item x="369"/>
        <item x="405"/>
        <item x="286"/>
        <item x="151"/>
        <item x="149"/>
        <item x="579"/>
        <item x="466"/>
        <item x="197"/>
        <item x="117"/>
        <item x="352"/>
        <item x="581"/>
        <item x="172"/>
        <item x="587"/>
        <item x="397"/>
        <item x="259"/>
        <item x="432"/>
        <item x="67"/>
        <item x="265"/>
        <item x="351"/>
        <item x="477"/>
        <item x="672"/>
        <item x="591"/>
        <item x="593"/>
        <item x="594"/>
        <item x="103"/>
        <item x="597"/>
        <item x="136"/>
        <item x="664"/>
        <item x="556"/>
        <item x="7"/>
        <item x="708"/>
        <item x="628"/>
        <item x="174"/>
        <item x="459"/>
        <item x="102"/>
        <item x="127"/>
        <item x="797"/>
        <item x="231"/>
        <item x="223"/>
        <item x="513"/>
        <item x="268"/>
        <item x="457"/>
        <item x="26"/>
        <item x="771"/>
        <item x="150"/>
        <item x="608"/>
        <item x="549"/>
        <item x="539"/>
        <item x="171"/>
        <item x="415"/>
        <item x="105"/>
        <item x="326"/>
        <item x="604"/>
        <item x="737"/>
        <item x="462"/>
        <item x="625"/>
        <item x="70"/>
        <item x="370"/>
        <item x="249"/>
        <item x="618"/>
        <item x="596"/>
        <item x="204"/>
        <item x="287"/>
        <item x="365"/>
        <item x="253"/>
        <item x="503"/>
        <item x="531"/>
        <item x="363"/>
        <item x="676"/>
        <item x="215"/>
        <item x="93"/>
        <item x="218"/>
        <item x="619"/>
        <item x="646"/>
        <item x="348"/>
        <item x="615"/>
        <item x="66"/>
        <item x="68"/>
        <item x="622"/>
        <item x="486"/>
        <item x="623"/>
        <item x="200"/>
        <item x="400"/>
        <item x="368"/>
        <item x="255"/>
        <item x="629"/>
        <item x="598"/>
        <item x="69"/>
        <item x="563"/>
        <item x="439"/>
        <item x="232"/>
        <item x="124"/>
        <item x="691"/>
        <item x="442"/>
        <item x="452"/>
        <item x="848"/>
        <item x="15"/>
        <item x="329"/>
        <item x="555"/>
        <item x="331"/>
        <item x="856"/>
        <item x="601"/>
        <item x="16"/>
        <item x="202"/>
        <item x="148"/>
        <item x="22"/>
        <item x="374"/>
        <item x="395"/>
        <item x="564"/>
        <item x="635"/>
        <item x="96"/>
        <item x="638"/>
        <item x="530"/>
        <item x="613"/>
        <item x="334"/>
        <item x="302"/>
        <item x="423"/>
        <item x="27"/>
        <item x="637"/>
        <item x="152"/>
        <item x="698"/>
        <item x="632"/>
        <item x="207"/>
        <item x="337"/>
        <item x="321"/>
        <item x="42"/>
        <item x="640"/>
        <item x="300"/>
        <item x="101"/>
        <item x="437"/>
        <item x="642"/>
        <item x="99"/>
        <item x="293"/>
        <item x="480"/>
        <item x="647"/>
        <item x="229"/>
        <item x="458"/>
        <item x="649"/>
        <item x="678"/>
        <item x="396"/>
        <item x="216"/>
        <item x="154"/>
        <item x="221"/>
        <item x="583"/>
        <item x="350"/>
        <item x="115"/>
        <item x="424"/>
        <item x="394"/>
        <item x="665"/>
        <item x="29"/>
        <item x="378"/>
        <item x="406"/>
        <item x="603"/>
        <item x="258"/>
        <item x="411"/>
        <item x="227"/>
        <item x="345"/>
        <item x="162"/>
        <item x="657"/>
        <item x="719"/>
        <item x="51"/>
        <item x="552"/>
        <item x="179"/>
        <item x="108"/>
        <item x="580"/>
        <item x="659"/>
        <item x="617"/>
        <item x="333"/>
        <item x="491"/>
        <item x="446"/>
        <item x="830"/>
        <item x="224"/>
        <item x="595"/>
        <item x="660"/>
        <item x="829"/>
        <item x="464"/>
        <item x="269"/>
        <item x="702"/>
        <item x="243"/>
        <item x="675"/>
        <item x="327"/>
        <item x="436"/>
        <item x="193"/>
        <item x="559"/>
        <item x="627"/>
        <item x="584"/>
        <item x="522"/>
        <item x="621"/>
        <item x="775"/>
        <item x="727"/>
        <item x="407"/>
        <item x="820"/>
        <item x="474"/>
        <item x="662"/>
        <item x="254"/>
        <item x="681"/>
        <item x="674"/>
        <item x="561"/>
        <item x="163"/>
        <item x="404"/>
        <item x="278"/>
        <item x="314"/>
        <item x="63"/>
        <item x="573"/>
        <item x="1"/>
        <item x="679"/>
        <item x="489"/>
        <item x="484"/>
        <item x="371"/>
        <item x="614"/>
        <item x="801"/>
        <item x="731"/>
        <item x="696"/>
        <item x="606"/>
        <item x="46"/>
        <item x="701"/>
        <item x="652"/>
        <item x="757"/>
        <item x="607"/>
        <item x="577"/>
        <item x="599"/>
        <item x="263"/>
        <item x="576"/>
        <item x="356"/>
        <item x="481"/>
        <item x="309"/>
        <item x="336"/>
        <item x="590"/>
        <item x="183"/>
        <item x="722"/>
        <item x="536"/>
        <item x="852"/>
        <item x="620"/>
        <item x="854"/>
        <item x="669"/>
        <item x="667"/>
        <item x="478"/>
        <item x="353"/>
        <item x="839"/>
        <item x="713"/>
        <item x="690"/>
        <item x="853"/>
        <item x="340"/>
        <item x="857"/>
        <item x="40"/>
        <item x="841"/>
        <item x="717"/>
        <item x="663"/>
        <item x="499"/>
        <item x="747"/>
        <item x="699"/>
        <item x="656"/>
        <item x="392"/>
        <item x="759"/>
        <item x="758"/>
        <item x="705"/>
        <item x="792"/>
        <item x="616"/>
        <item x="346"/>
        <item x="761"/>
        <item x="770"/>
        <item x="687"/>
        <item x="769"/>
        <item x="746"/>
        <item x="715"/>
        <item x="685"/>
        <item x="786"/>
        <item x="823"/>
        <item x="723"/>
        <item x="787"/>
        <item x="834"/>
        <item x="774"/>
        <item x="488"/>
        <item x="673"/>
        <item x="693"/>
        <item x="808"/>
        <item x="738"/>
        <item x="809"/>
        <item x="779"/>
        <item x="754"/>
        <item x="704"/>
        <item x="773"/>
        <item x="744"/>
        <item x="654"/>
        <item x="700"/>
        <item x="724"/>
        <item x="780"/>
        <item x="528"/>
        <item x="658"/>
        <item x="804"/>
        <item x="683"/>
        <item x="768"/>
        <item x="188"/>
        <item x="89"/>
        <item x="592"/>
        <item x="605"/>
        <item x="802"/>
        <item x="372"/>
        <item x="739"/>
        <item x="795"/>
        <item x="784"/>
        <item x="233"/>
        <item x="493"/>
        <item x="527"/>
        <item x="777"/>
        <item x="789"/>
        <item x="707"/>
        <item x="735"/>
        <item x="748"/>
        <item x="624"/>
        <item x="125"/>
        <item x="851"/>
        <item x="686"/>
        <item x="793"/>
        <item x="799"/>
        <item x="710"/>
        <item x="630"/>
        <item x="842"/>
        <item x="324"/>
        <item x="807"/>
        <item x="810"/>
        <item x="671"/>
        <item x="689"/>
        <item x="641"/>
        <item x="582"/>
        <item x="409"/>
        <item x="814"/>
        <item x="794"/>
        <item x="752"/>
        <item x="740"/>
        <item x="790"/>
        <item x="813"/>
        <item x="816"/>
        <item x="342"/>
        <item x="712"/>
        <item x="697"/>
        <item x="670"/>
        <item x="275"/>
        <item x="753"/>
        <item x="815"/>
        <item x="749"/>
        <item x="711"/>
        <item x="680"/>
        <item x="828"/>
        <item x="600"/>
        <item x="733"/>
        <item x="826"/>
        <item x="776"/>
        <item x="827"/>
        <item x="222"/>
        <item x="803"/>
        <item x="846"/>
        <item x="778"/>
        <item x="812"/>
        <item x="610"/>
        <item x="730"/>
        <item x="755"/>
        <item x="756"/>
        <item x="508"/>
        <item x="208"/>
        <item x="765"/>
        <item x="845"/>
        <item x="666"/>
        <item x="655"/>
        <item x="847"/>
        <item x="837"/>
        <item x="714"/>
        <item x="800"/>
        <item x="760"/>
        <item x="709"/>
        <item x="762"/>
        <item x="772"/>
        <item x="428"/>
        <item x="806"/>
        <item x="718"/>
        <item x="448"/>
        <item x="798"/>
        <item x="443"/>
        <item x="76"/>
        <item x="562"/>
        <item x="401"/>
        <item x="742"/>
        <item x="791"/>
        <item x="677"/>
        <item x="745"/>
        <item x="643"/>
        <item x="682"/>
        <item x="764"/>
        <item x="609"/>
        <item x="732"/>
        <item x="507"/>
        <item x="375"/>
        <item x="832"/>
        <item x="831"/>
        <item x="844"/>
        <item x="721"/>
        <item x="817"/>
        <item x="692"/>
        <item x="390"/>
        <item x="497"/>
        <item x="725"/>
        <item x="729"/>
        <item x="824"/>
        <item x="781"/>
        <item x="805"/>
        <item x="796"/>
        <item x="668"/>
        <item x="726"/>
        <item x="783"/>
        <item x="838"/>
        <item x="840"/>
        <item x="843"/>
        <item x="741"/>
        <item x="766"/>
        <item x="736"/>
        <item x="684"/>
        <item x="836"/>
        <item x="818"/>
        <item x="661"/>
        <item x="835"/>
        <item x="688"/>
        <item x="81"/>
        <item x="750"/>
        <item x="821"/>
        <item x="767"/>
        <item x="367"/>
        <item x="734"/>
        <item x="304"/>
        <item x="785"/>
        <item x="822"/>
        <item x="782"/>
        <item x="811"/>
        <item x="751"/>
        <item x="418"/>
        <item x="850"/>
        <item x="533"/>
        <item x="138"/>
        <item x="788"/>
        <item x="694"/>
        <item x="706"/>
        <item x="743"/>
        <item x="833"/>
        <item x="819"/>
        <item x="720"/>
        <item x="716"/>
        <item x="763"/>
        <item x="650"/>
        <item x="456"/>
        <item x="849"/>
        <item x="703"/>
        <item x="728"/>
        <item m="1" x="875"/>
        <item m="1" x="865"/>
        <item m="1" x="862"/>
        <item m="1" x="869"/>
        <item m="1" x="871"/>
        <item m="1" x="870"/>
        <item m="1" x="877"/>
        <item m="1" x="872"/>
        <item m="1" x="876"/>
        <item m="1" x="867"/>
        <item m="1" x="874"/>
        <item m="1" x="879"/>
        <item m="1" x="873"/>
        <item m="1" x="860"/>
        <item m="1" x="878"/>
        <item m="1" x="880"/>
        <item m="1" x="866"/>
        <item m="1" x="861"/>
        <item m="1" x="858"/>
        <item m="1" x="863"/>
        <item m="1" x="864"/>
        <item m="1" x="859"/>
        <item m="1" x="868"/>
        <item t="default"/>
      </items>
    </pivotField>
    <pivotField showAll="0"/>
    <pivotField showAll="0"/>
    <pivotField showAll="0"/>
    <pivotField showAll="0"/>
    <pivotField showAll="0">
      <items count="5">
        <item x="2"/>
        <item x="1"/>
        <item x="3"/>
        <item x="0"/>
        <item t="default"/>
      </items>
    </pivotField>
    <pivotField showAll="0">
      <items count="20">
        <item x="6"/>
        <item x="13"/>
        <item x="15"/>
        <item x="2"/>
        <item x="14"/>
        <item x="9"/>
        <item x="4"/>
        <item x="1"/>
        <item x="5"/>
        <item x="17"/>
        <item x="3"/>
        <item x="11"/>
        <item x="10"/>
        <item x="7"/>
        <item x="18"/>
        <item x="12"/>
        <item x="0"/>
        <item x="16"/>
        <item x="8"/>
        <item t="default"/>
      </items>
    </pivotField>
    <pivotField showAll="0"/>
    <pivotField showAll="0"/>
    <pivotField showAll="0"/>
    <pivotField showAll="0"/>
    <pivotField showAll="0"/>
    <pivotField numFmtId="14" showAll="0"/>
    <pivotField numFmtId="164" showAll="0"/>
    <pivotField numFmtId="164" showAll="0"/>
    <pivotField numFmtId="164" showAll="0"/>
    <pivotField showAll="0"/>
    <pivotField numFmtId="164" showAll="0"/>
    <pivotField numFmtId="9" showAll="0"/>
    <pivotField numFmtId="164" showAll="0"/>
    <pivotField numFmtId="164" showAll="0"/>
    <pivotField numFmtId="164" showAll="0"/>
    <pivotField numFmtId="164" showAll="0"/>
    <pivotField showAll="0"/>
    <pivotField showAll="0"/>
    <pivotField axis="axisRow" showAll="0">
      <items count="5">
        <item x="2"/>
        <item x="0"/>
        <item x="1"/>
        <item x="3"/>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8">
        <item sd="0" x="0"/>
        <item x="1"/>
        <item sd="0" x="2"/>
        <item sd="0" x="3"/>
        <item sd="0" x="4"/>
        <item sd="0" x="5"/>
        <item x="6"/>
        <item t="default" sd="0"/>
      </items>
    </pivotField>
  </pivotFields>
  <rowFields count="1">
    <field x="26"/>
  </rowFields>
  <rowItems count="5">
    <i>
      <x/>
    </i>
    <i>
      <x v="1"/>
    </i>
    <i>
      <x v="2"/>
    </i>
    <i>
      <x v="3"/>
    </i>
    <i t="grand">
      <x/>
    </i>
  </rowItems>
  <colItems count="1">
    <i/>
  </colItems>
  <dataFields count="1">
    <dataField name="Cant ventas articulos" fld="0" baseField="0" baseItem="0" numFmtId="4"/>
  </dataFields>
  <formats count="1">
    <format dxfId="2">
      <pivotArea outline="0" collapsedLevelsAreSubtotals="1" fieldPosition="0"/>
    </format>
  </formats>
  <chartFormats count="2">
    <chartFormat chart="2"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99D7B7F-A742-4AC5-BEAD-37001C11B882}" name="vt_por_categoria"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32" rowHeaderCaption="Tipo de producto">
  <location ref="A3:B7" firstHeaderRow="1" firstDataRow="1" firstDataCol="1"/>
  <pivotFields count="32">
    <pivotField numFmtId="1" showAll="0"/>
    <pivotField numFmtId="14" showAll="0">
      <items count="882">
        <item x="11"/>
        <item x="14"/>
        <item x="341"/>
        <item x="143"/>
        <item x="186"/>
        <item x="20"/>
        <item x="3"/>
        <item x="28"/>
        <item x="19"/>
        <item x="44"/>
        <item x="551"/>
        <item x="49"/>
        <item x="128"/>
        <item x="56"/>
        <item x="57"/>
        <item x="445"/>
        <item x="274"/>
        <item x="61"/>
        <item x="60"/>
        <item x="529"/>
        <item x="235"/>
        <item x="544"/>
        <item x="65"/>
        <item x="94"/>
        <item x="79"/>
        <item x="433"/>
        <item x="135"/>
        <item x="260"/>
        <item x="285"/>
        <item x="825"/>
        <item x="319"/>
        <item x="77"/>
        <item x="92"/>
        <item x="373"/>
        <item x="88"/>
        <item x="87"/>
        <item x="85"/>
        <item x="98"/>
        <item x="55"/>
        <item x="469"/>
        <item x="107"/>
        <item x="111"/>
        <item x="167"/>
        <item x="104"/>
        <item x="113"/>
        <item x="261"/>
        <item x="53"/>
        <item x="121"/>
        <item x="388"/>
        <item x="54"/>
        <item x="120"/>
        <item x="238"/>
        <item x="132"/>
        <item x="47"/>
        <item x="34"/>
        <item x="134"/>
        <item x="571"/>
        <item x="383"/>
        <item x="532"/>
        <item x="72"/>
        <item x="144"/>
        <item x="75"/>
        <item x="35"/>
        <item x="545"/>
        <item x="636"/>
        <item x="50"/>
        <item x="157"/>
        <item x="408"/>
        <item x="245"/>
        <item x="158"/>
        <item x="155"/>
        <item x="164"/>
        <item x="74"/>
        <item x="169"/>
        <item x="123"/>
        <item x="110"/>
        <item x="129"/>
        <item x="413"/>
        <item x="173"/>
        <item x="64"/>
        <item x="185"/>
        <item x="495"/>
        <item x="58"/>
        <item x="192"/>
        <item x="240"/>
        <item x="59"/>
        <item x="205"/>
        <item x="210"/>
        <item x="211"/>
        <item x="543"/>
        <item x="187"/>
        <item x="177"/>
        <item x="168"/>
        <item x="267"/>
        <item x="145"/>
        <item x="273"/>
        <item x="41"/>
        <item x="228"/>
        <item x="130"/>
        <item x="306"/>
        <item x="226"/>
        <item x="270"/>
        <item x="36"/>
        <item x="78"/>
        <item x="237"/>
        <item x="116"/>
        <item x="244"/>
        <item x="471"/>
        <item x="196"/>
        <item x="645"/>
        <item x="380"/>
        <item x="355"/>
        <item x="248"/>
        <item x="181"/>
        <item x="422"/>
        <item x="250"/>
        <item x="361"/>
        <item x="379"/>
        <item x="251"/>
        <item x="30"/>
        <item x="586"/>
        <item x="195"/>
        <item x="212"/>
        <item x="190"/>
        <item x="281"/>
        <item x="385"/>
        <item x="504"/>
        <item x="318"/>
        <item x="133"/>
        <item x="209"/>
        <item x="492"/>
        <item x="320"/>
        <item x="264"/>
        <item x="631"/>
        <item x="403"/>
        <item x="349"/>
        <item x="82"/>
        <item x="451"/>
        <item x="323"/>
        <item x="303"/>
        <item x="160"/>
        <item x="548"/>
        <item x="84"/>
        <item x="291"/>
        <item x="328"/>
        <item x="219"/>
        <item x="612"/>
        <item x="217"/>
        <item x="520"/>
        <item x="311"/>
        <item x="299"/>
        <item x="279"/>
        <item x="31"/>
        <item x="114"/>
        <item x="139"/>
        <item x="653"/>
        <item x="43"/>
        <item x="109"/>
        <item x="39"/>
        <item x="18"/>
        <item x="305"/>
        <item x="201"/>
        <item x="427"/>
        <item x="38"/>
        <item x="241"/>
        <item x="416"/>
        <item x="242"/>
        <item x="357"/>
        <item x="180"/>
        <item x="147"/>
        <item x="496"/>
        <item x="297"/>
        <item x="511"/>
        <item x="366"/>
        <item x="639"/>
        <item x="651"/>
        <item x="347"/>
        <item x="272"/>
        <item x="13"/>
        <item x="381"/>
        <item x="332"/>
        <item x="271"/>
        <item x="5"/>
        <item x="526"/>
        <item x="391"/>
        <item x="386"/>
        <item x="558"/>
        <item x="554"/>
        <item x="322"/>
        <item x="100"/>
        <item x="24"/>
        <item x="277"/>
        <item x="176"/>
        <item x="402"/>
        <item x="48"/>
        <item x="330"/>
        <item x="194"/>
        <item x="295"/>
        <item x="377"/>
        <item x="412"/>
        <item x="434"/>
        <item x="12"/>
        <item x="419"/>
        <item x="589"/>
        <item x="420"/>
        <item x="301"/>
        <item x="262"/>
        <item x="585"/>
        <item x="296"/>
        <item x="37"/>
        <item x="119"/>
        <item x="315"/>
        <item x="276"/>
        <item x="382"/>
        <item x="389"/>
        <item x="441"/>
        <item x="387"/>
        <item x="438"/>
        <item x="213"/>
        <item x="247"/>
        <item x="122"/>
        <item x="450"/>
        <item x="246"/>
        <item x="648"/>
        <item x="574"/>
        <item x="453"/>
        <item x="359"/>
        <item x="288"/>
        <item x="473"/>
        <item x="106"/>
        <item x="461"/>
        <item x="166"/>
        <item x="354"/>
        <item x="83"/>
        <item x="91"/>
        <item x="25"/>
        <item x="468"/>
        <item x="444"/>
        <item x="80"/>
        <item x="523"/>
        <item x="393"/>
        <item x="266"/>
        <item x="2"/>
        <item x="449"/>
        <item x="230"/>
        <item x="542"/>
        <item x="476"/>
        <item x="335"/>
        <item x="538"/>
        <item x="516"/>
        <item x="500"/>
        <item x="86"/>
        <item x="431"/>
        <item x="472"/>
        <item x="344"/>
        <item x="10"/>
        <item x="308"/>
        <item x="479"/>
        <item x="95"/>
        <item x="317"/>
        <item x="399"/>
        <item x="252"/>
        <item x="490"/>
        <item x="560"/>
        <item x="626"/>
        <item x="460"/>
        <item x="578"/>
        <item x="506"/>
        <item x="494"/>
        <item x="236"/>
        <item x="97"/>
        <item x="292"/>
        <item x="220"/>
        <item x="90"/>
        <item x="475"/>
        <item x="568"/>
        <item x="465"/>
        <item x="502"/>
        <item x="467"/>
        <item x="131"/>
        <item x="118"/>
        <item x="634"/>
        <item x="546"/>
        <item x="517"/>
        <item x="505"/>
        <item x="447"/>
        <item x="45"/>
        <item x="294"/>
        <item x="21"/>
        <item x="198"/>
        <item x="602"/>
        <item x="8"/>
        <item x="165"/>
        <item x="159"/>
        <item x="518"/>
        <item x="360"/>
        <item x="509"/>
        <item x="175"/>
        <item x="510"/>
        <item x="514"/>
        <item x="170"/>
        <item x="17"/>
        <item x="325"/>
        <item x="515"/>
        <item x="855"/>
        <item x="141"/>
        <item x="289"/>
        <item x="414"/>
        <item x="184"/>
        <item x="417"/>
        <item x="483"/>
        <item x="498"/>
        <item x="307"/>
        <item x="410"/>
        <item x="455"/>
        <item x="485"/>
        <item x="282"/>
        <item x="524"/>
        <item x="567"/>
        <item x="182"/>
        <item x="126"/>
        <item x="310"/>
        <item x="501"/>
        <item x="519"/>
        <item x="33"/>
        <item x="521"/>
        <item x="435"/>
        <item x="534"/>
        <item x="362"/>
        <item x="535"/>
        <item x="62"/>
        <item x="547"/>
        <item x="191"/>
        <item x="540"/>
        <item x="565"/>
        <item x="588"/>
        <item x="541"/>
        <item x="512"/>
        <item x="440"/>
        <item x="199"/>
        <item x="644"/>
        <item x="633"/>
        <item x="214"/>
        <item x="0"/>
        <item x="525"/>
        <item x="140"/>
        <item x="6"/>
        <item x="225"/>
        <item x="421"/>
        <item x="32"/>
        <item x="4"/>
        <item x="153"/>
        <item x="470"/>
        <item x="290"/>
        <item x="73"/>
        <item x="52"/>
        <item x="298"/>
        <item x="611"/>
        <item x="283"/>
        <item x="146"/>
        <item x="343"/>
        <item x="482"/>
        <item x="9"/>
        <item x="553"/>
        <item x="71"/>
        <item x="339"/>
        <item x="338"/>
        <item x="284"/>
        <item x="189"/>
        <item x="429"/>
        <item x="280"/>
        <item x="695"/>
        <item x="23"/>
        <item x="537"/>
        <item x="234"/>
        <item x="142"/>
        <item x="426"/>
        <item x="454"/>
        <item x="206"/>
        <item x="313"/>
        <item x="257"/>
        <item x="487"/>
        <item x="566"/>
        <item x="384"/>
        <item x="557"/>
        <item x="112"/>
        <item x="376"/>
        <item x="358"/>
        <item x="463"/>
        <item x="569"/>
        <item x="316"/>
        <item x="570"/>
        <item x="137"/>
        <item x="572"/>
        <item x="312"/>
        <item x="161"/>
        <item x="430"/>
        <item x="256"/>
        <item x="203"/>
        <item x="364"/>
        <item x="239"/>
        <item x="425"/>
        <item x="178"/>
        <item x="398"/>
        <item x="550"/>
        <item x="575"/>
        <item x="156"/>
        <item x="369"/>
        <item x="405"/>
        <item x="286"/>
        <item x="151"/>
        <item x="149"/>
        <item x="579"/>
        <item x="466"/>
        <item x="197"/>
        <item x="117"/>
        <item x="352"/>
        <item x="581"/>
        <item x="172"/>
        <item x="587"/>
        <item x="397"/>
        <item x="259"/>
        <item x="432"/>
        <item x="67"/>
        <item x="265"/>
        <item x="351"/>
        <item x="477"/>
        <item x="672"/>
        <item x="591"/>
        <item x="593"/>
        <item x="594"/>
        <item x="103"/>
        <item x="597"/>
        <item x="136"/>
        <item x="664"/>
        <item x="556"/>
        <item x="7"/>
        <item x="708"/>
        <item x="628"/>
        <item x="174"/>
        <item x="459"/>
        <item x="102"/>
        <item x="127"/>
        <item x="797"/>
        <item x="231"/>
        <item x="223"/>
        <item x="513"/>
        <item x="268"/>
        <item x="457"/>
        <item x="26"/>
        <item x="771"/>
        <item x="150"/>
        <item x="608"/>
        <item x="549"/>
        <item x="539"/>
        <item x="171"/>
        <item x="415"/>
        <item x="105"/>
        <item x="326"/>
        <item x="604"/>
        <item x="737"/>
        <item x="462"/>
        <item x="625"/>
        <item x="70"/>
        <item x="370"/>
        <item x="249"/>
        <item x="618"/>
        <item x="596"/>
        <item x="204"/>
        <item x="287"/>
        <item x="365"/>
        <item x="253"/>
        <item x="503"/>
        <item x="531"/>
        <item x="363"/>
        <item x="676"/>
        <item x="215"/>
        <item x="93"/>
        <item x="218"/>
        <item x="619"/>
        <item x="646"/>
        <item x="348"/>
        <item x="615"/>
        <item x="66"/>
        <item x="68"/>
        <item x="622"/>
        <item x="486"/>
        <item x="623"/>
        <item x="200"/>
        <item x="400"/>
        <item x="368"/>
        <item x="255"/>
        <item x="629"/>
        <item x="598"/>
        <item x="69"/>
        <item x="563"/>
        <item x="439"/>
        <item x="232"/>
        <item x="124"/>
        <item x="691"/>
        <item x="442"/>
        <item x="452"/>
        <item x="848"/>
        <item x="15"/>
        <item x="329"/>
        <item x="555"/>
        <item x="331"/>
        <item x="856"/>
        <item x="601"/>
        <item x="16"/>
        <item x="202"/>
        <item x="148"/>
        <item x="22"/>
        <item x="374"/>
        <item x="395"/>
        <item x="564"/>
        <item x="635"/>
        <item x="96"/>
        <item x="638"/>
        <item x="530"/>
        <item x="613"/>
        <item x="334"/>
        <item x="302"/>
        <item x="423"/>
        <item x="27"/>
        <item x="637"/>
        <item x="152"/>
        <item x="698"/>
        <item x="632"/>
        <item x="207"/>
        <item x="337"/>
        <item x="321"/>
        <item x="42"/>
        <item x="640"/>
        <item x="300"/>
        <item x="101"/>
        <item x="437"/>
        <item x="642"/>
        <item x="99"/>
        <item x="293"/>
        <item x="480"/>
        <item x="647"/>
        <item x="229"/>
        <item x="458"/>
        <item x="649"/>
        <item x="678"/>
        <item x="396"/>
        <item x="216"/>
        <item x="154"/>
        <item x="221"/>
        <item x="583"/>
        <item x="350"/>
        <item x="115"/>
        <item x="424"/>
        <item x="394"/>
        <item x="665"/>
        <item x="29"/>
        <item x="378"/>
        <item x="406"/>
        <item x="603"/>
        <item x="258"/>
        <item x="411"/>
        <item x="227"/>
        <item x="345"/>
        <item x="162"/>
        <item x="657"/>
        <item x="719"/>
        <item x="51"/>
        <item x="552"/>
        <item x="179"/>
        <item x="108"/>
        <item x="580"/>
        <item x="659"/>
        <item x="617"/>
        <item x="333"/>
        <item x="491"/>
        <item x="446"/>
        <item x="830"/>
        <item x="224"/>
        <item x="595"/>
        <item x="660"/>
        <item x="829"/>
        <item x="464"/>
        <item x="269"/>
        <item x="702"/>
        <item x="243"/>
        <item x="675"/>
        <item x="327"/>
        <item x="436"/>
        <item x="193"/>
        <item x="559"/>
        <item x="627"/>
        <item x="584"/>
        <item x="522"/>
        <item x="621"/>
        <item x="775"/>
        <item x="727"/>
        <item x="407"/>
        <item x="820"/>
        <item x="474"/>
        <item x="662"/>
        <item x="254"/>
        <item x="681"/>
        <item x="674"/>
        <item x="561"/>
        <item x="163"/>
        <item x="404"/>
        <item x="278"/>
        <item x="314"/>
        <item x="63"/>
        <item x="573"/>
        <item x="1"/>
        <item x="679"/>
        <item x="489"/>
        <item x="484"/>
        <item x="371"/>
        <item x="614"/>
        <item x="801"/>
        <item x="731"/>
        <item x="696"/>
        <item x="606"/>
        <item x="46"/>
        <item x="701"/>
        <item x="652"/>
        <item x="757"/>
        <item x="607"/>
        <item x="577"/>
        <item x="599"/>
        <item x="263"/>
        <item x="576"/>
        <item x="356"/>
        <item x="481"/>
        <item x="309"/>
        <item x="336"/>
        <item x="590"/>
        <item x="183"/>
        <item x="722"/>
        <item x="536"/>
        <item x="852"/>
        <item x="620"/>
        <item x="854"/>
        <item x="669"/>
        <item x="667"/>
        <item x="478"/>
        <item x="353"/>
        <item x="839"/>
        <item x="713"/>
        <item x="690"/>
        <item x="853"/>
        <item x="340"/>
        <item x="857"/>
        <item x="40"/>
        <item x="841"/>
        <item x="717"/>
        <item x="663"/>
        <item x="499"/>
        <item x="747"/>
        <item x="699"/>
        <item x="656"/>
        <item x="392"/>
        <item x="759"/>
        <item x="758"/>
        <item x="705"/>
        <item x="792"/>
        <item x="616"/>
        <item x="346"/>
        <item x="761"/>
        <item x="770"/>
        <item x="687"/>
        <item x="769"/>
        <item x="746"/>
        <item x="715"/>
        <item x="685"/>
        <item x="786"/>
        <item x="823"/>
        <item x="723"/>
        <item x="787"/>
        <item x="834"/>
        <item x="774"/>
        <item x="488"/>
        <item x="673"/>
        <item x="693"/>
        <item x="808"/>
        <item x="738"/>
        <item x="809"/>
        <item x="779"/>
        <item x="754"/>
        <item x="704"/>
        <item x="773"/>
        <item x="744"/>
        <item x="654"/>
        <item x="700"/>
        <item x="724"/>
        <item x="780"/>
        <item x="528"/>
        <item x="658"/>
        <item x="804"/>
        <item x="683"/>
        <item x="768"/>
        <item x="188"/>
        <item x="89"/>
        <item x="592"/>
        <item x="605"/>
        <item x="802"/>
        <item x="372"/>
        <item x="739"/>
        <item x="795"/>
        <item x="784"/>
        <item x="233"/>
        <item x="493"/>
        <item x="527"/>
        <item x="777"/>
        <item x="789"/>
        <item x="707"/>
        <item x="735"/>
        <item x="748"/>
        <item x="624"/>
        <item x="125"/>
        <item x="851"/>
        <item x="686"/>
        <item x="793"/>
        <item x="799"/>
        <item x="710"/>
        <item x="630"/>
        <item x="842"/>
        <item x="324"/>
        <item x="807"/>
        <item x="810"/>
        <item x="671"/>
        <item x="689"/>
        <item x="641"/>
        <item x="582"/>
        <item x="409"/>
        <item x="814"/>
        <item x="794"/>
        <item x="752"/>
        <item x="740"/>
        <item x="790"/>
        <item x="813"/>
        <item x="816"/>
        <item x="342"/>
        <item x="712"/>
        <item x="697"/>
        <item x="670"/>
        <item x="275"/>
        <item x="753"/>
        <item x="815"/>
        <item x="749"/>
        <item x="711"/>
        <item x="680"/>
        <item x="828"/>
        <item x="600"/>
        <item x="733"/>
        <item x="826"/>
        <item x="776"/>
        <item x="827"/>
        <item x="222"/>
        <item x="803"/>
        <item x="846"/>
        <item x="778"/>
        <item x="812"/>
        <item x="610"/>
        <item x="730"/>
        <item x="755"/>
        <item x="756"/>
        <item x="508"/>
        <item x="208"/>
        <item x="765"/>
        <item x="845"/>
        <item x="666"/>
        <item x="655"/>
        <item x="847"/>
        <item x="837"/>
        <item x="714"/>
        <item x="800"/>
        <item x="760"/>
        <item x="709"/>
        <item x="762"/>
        <item x="772"/>
        <item x="428"/>
        <item x="806"/>
        <item x="718"/>
        <item x="448"/>
        <item x="798"/>
        <item x="443"/>
        <item x="76"/>
        <item x="562"/>
        <item x="401"/>
        <item x="742"/>
        <item x="791"/>
        <item x="677"/>
        <item x="745"/>
        <item x="643"/>
        <item x="682"/>
        <item x="764"/>
        <item x="609"/>
        <item x="732"/>
        <item x="507"/>
        <item x="375"/>
        <item x="832"/>
        <item x="831"/>
        <item x="844"/>
        <item x="721"/>
        <item x="817"/>
        <item x="692"/>
        <item x="390"/>
        <item x="497"/>
        <item x="725"/>
        <item x="729"/>
        <item x="824"/>
        <item x="781"/>
        <item x="805"/>
        <item x="796"/>
        <item x="668"/>
        <item x="726"/>
        <item x="783"/>
        <item x="838"/>
        <item x="840"/>
        <item x="843"/>
        <item x="741"/>
        <item x="766"/>
        <item x="736"/>
        <item x="684"/>
        <item x="836"/>
        <item x="818"/>
        <item x="661"/>
        <item x="835"/>
        <item x="688"/>
        <item x="81"/>
        <item x="750"/>
        <item x="821"/>
        <item x="767"/>
        <item x="367"/>
        <item x="734"/>
        <item x="304"/>
        <item x="785"/>
        <item x="822"/>
        <item x="782"/>
        <item x="811"/>
        <item x="751"/>
        <item x="418"/>
        <item x="850"/>
        <item x="533"/>
        <item x="138"/>
        <item x="788"/>
        <item x="694"/>
        <item x="706"/>
        <item x="743"/>
        <item x="833"/>
        <item x="819"/>
        <item x="720"/>
        <item x="716"/>
        <item x="763"/>
        <item x="650"/>
        <item x="456"/>
        <item x="849"/>
        <item x="703"/>
        <item x="728"/>
        <item m="1" x="875"/>
        <item m="1" x="865"/>
        <item m="1" x="862"/>
        <item m="1" x="869"/>
        <item m="1" x="871"/>
        <item m="1" x="870"/>
        <item m="1" x="877"/>
        <item m="1" x="872"/>
        <item m="1" x="876"/>
        <item m="1" x="867"/>
        <item m="1" x="874"/>
        <item m="1" x="879"/>
        <item m="1" x="873"/>
        <item m="1" x="860"/>
        <item m="1" x="878"/>
        <item m="1" x="880"/>
        <item m="1" x="866"/>
        <item m="1" x="861"/>
        <item m="1" x="858"/>
        <item m="1" x="863"/>
        <item m="1" x="864"/>
        <item m="1" x="859"/>
        <item m="1" x="868"/>
        <item t="default"/>
      </items>
    </pivotField>
    <pivotField showAll="0"/>
    <pivotField showAll="0"/>
    <pivotField showAll="0"/>
    <pivotField showAll="0"/>
    <pivotField showAll="0">
      <items count="5">
        <item x="2"/>
        <item x="1"/>
        <item x="3"/>
        <item x="0"/>
        <item t="default"/>
      </items>
    </pivotField>
    <pivotField showAll="0">
      <items count="20">
        <item x="6"/>
        <item x="13"/>
        <item x="15"/>
        <item x="2"/>
        <item x="14"/>
        <item x="9"/>
        <item x="4"/>
        <item x="1"/>
        <item x="5"/>
        <item x="17"/>
        <item x="3"/>
        <item x="11"/>
        <item x="10"/>
        <item x="7"/>
        <item x="18"/>
        <item x="12"/>
        <item x="0"/>
        <item x="16"/>
        <item x="8"/>
        <item t="default"/>
      </items>
    </pivotField>
    <pivotField showAll="0"/>
    <pivotField showAll="0"/>
    <pivotField axis="axisRow" showAll="0" sortType="ascending">
      <items count="4">
        <item x="2"/>
        <item x="0"/>
        <item x="1"/>
        <item t="default"/>
      </items>
      <autoSortScope>
        <pivotArea dataOnly="0" outline="0" fieldPosition="0">
          <references count="1">
            <reference field="4294967294" count="1" selected="0">
              <x v="0"/>
            </reference>
          </references>
        </pivotArea>
      </autoSortScope>
    </pivotField>
    <pivotField showAll="0"/>
    <pivotField showAll="0"/>
    <pivotField numFmtId="14" showAll="0"/>
    <pivotField numFmtId="164" showAll="0"/>
    <pivotField numFmtId="164" showAll="0"/>
    <pivotField numFmtId="164" showAll="0"/>
    <pivotField showAll="0"/>
    <pivotField numFmtId="164" showAll="0"/>
    <pivotField numFmtId="9" showAll="0"/>
    <pivotField numFmtId="164" showAll="0"/>
    <pivotField dataField="1" numFmtId="164" showAll="0"/>
    <pivotField numFmtId="164" showAll="0"/>
    <pivotField numFmtId="164" showAll="0"/>
    <pivotField showAll="0"/>
    <pivotField showAll="0"/>
    <pivotField showAll="0">
      <items count="5">
        <item x="2"/>
        <item x="0"/>
        <item x="1"/>
        <item x="3"/>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8">
        <item h="1" x="0"/>
        <item h="1" x="1"/>
        <item h="1" x="2"/>
        <item h="1" x="3"/>
        <item x="4"/>
        <item h="1" x="5"/>
        <item h="1" x="6"/>
        <item t="default"/>
      </items>
    </pivotField>
  </pivotFields>
  <rowFields count="1">
    <field x="10"/>
  </rowFields>
  <rowItems count="4">
    <i>
      <x/>
    </i>
    <i>
      <x v="2"/>
    </i>
    <i>
      <x v="1"/>
    </i>
    <i t="grand">
      <x/>
    </i>
  </rowItems>
  <colItems count="1">
    <i/>
  </colItems>
  <dataFields count="1">
    <dataField name="Total por tipo de producto" fld="21" baseField="0" baseItem="0" numFmtId="164"/>
  </dataFields>
  <chartFormats count="2">
    <chartFormat chart="3" format="1" series="1">
      <pivotArea type="data" outline="0" fieldPosition="0">
        <references count="1">
          <reference field="4294967294" count="1" selected="0">
            <x v="0"/>
          </reference>
        </references>
      </pivotArea>
    </chartFormat>
    <chartFormat chart="3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B946D1A-CB91-43CA-9EB8-BD6F5E37CE20}" name="unidades_por_envio"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5" rowHeaderCaption="Modo de envio">
  <location ref="M3:N7" firstHeaderRow="1" firstDataRow="1" firstDataCol="1"/>
  <pivotFields count="32">
    <pivotField numFmtId="1" showAll="0"/>
    <pivotField numFmtId="14" showAll="0">
      <items count="882">
        <item x="11"/>
        <item x="14"/>
        <item x="341"/>
        <item x="143"/>
        <item x="186"/>
        <item x="20"/>
        <item x="3"/>
        <item x="28"/>
        <item x="19"/>
        <item x="44"/>
        <item x="551"/>
        <item x="49"/>
        <item x="128"/>
        <item x="56"/>
        <item x="57"/>
        <item x="445"/>
        <item x="274"/>
        <item x="61"/>
        <item x="60"/>
        <item x="529"/>
        <item x="235"/>
        <item x="544"/>
        <item x="65"/>
        <item x="94"/>
        <item x="79"/>
        <item x="433"/>
        <item x="135"/>
        <item x="260"/>
        <item x="285"/>
        <item x="825"/>
        <item x="319"/>
        <item x="77"/>
        <item x="92"/>
        <item x="373"/>
        <item x="88"/>
        <item x="87"/>
        <item x="85"/>
        <item x="98"/>
        <item x="55"/>
        <item x="469"/>
        <item x="107"/>
        <item x="111"/>
        <item x="167"/>
        <item x="104"/>
        <item x="113"/>
        <item x="261"/>
        <item x="53"/>
        <item x="121"/>
        <item x="388"/>
        <item x="54"/>
        <item x="120"/>
        <item x="238"/>
        <item x="132"/>
        <item x="47"/>
        <item x="34"/>
        <item x="134"/>
        <item x="571"/>
        <item x="383"/>
        <item x="532"/>
        <item x="72"/>
        <item x="144"/>
        <item x="75"/>
        <item x="35"/>
        <item x="545"/>
        <item x="636"/>
        <item x="50"/>
        <item x="157"/>
        <item x="408"/>
        <item x="245"/>
        <item x="158"/>
        <item x="155"/>
        <item x="164"/>
        <item x="74"/>
        <item x="169"/>
        <item x="123"/>
        <item x="110"/>
        <item x="129"/>
        <item x="413"/>
        <item x="173"/>
        <item x="64"/>
        <item x="185"/>
        <item x="495"/>
        <item x="58"/>
        <item x="192"/>
        <item x="240"/>
        <item x="59"/>
        <item x="205"/>
        <item x="210"/>
        <item x="211"/>
        <item x="543"/>
        <item x="187"/>
        <item x="177"/>
        <item x="168"/>
        <item x="267"/>
        <item x="145"/>
        <item x="273"/>
        <item x="41"/>
        <item x="228"/>
        <item x="130"/>
        <item x="306"/>
        <item x="226"/>
        <item x="270"/>
        <item x="36"/>
        <item x="78"/>
        <item x="237"/>
        <item x="116"/>
        <item x="244"/>
        <item x="471"/>
        <item x="196"/>
        <item x="645"/>
        <item x="380"/>
        <item x="355"/>
        <item x="248"/>
        <item x="181"/>
        <item x="422"/>
        <item x="250"/>
        <item x="361"/>
        <item x="379"/>
        <item x="251"/>
        <item x="30"/>
        <item x="586"/>
        <item x="195"/>
        <item x="212"/>
        <item x="190"/>
        <item x="281"/>
        <item x="385"/>
        <item x="504"/>
        <item x="318"/>
        <item x="133"/>
        <item x="209"/>
        <item x="492"/>
        <item x="320"/>
        <item x="264"/>
        <item x="631"/>
        <item x="403"/>
        <item x="349"/>
        <item x="82"/>
        <item x="451"/>
        <item x="323"/>
        <item x="303"/>
        <item x="160"/>
        <item x="548"/>
        <item x="84"/>
        <item x="291"/>
        <item x="328"/>
        <item x="219"/>
        <item x="612"/>
        <item x="217"/>
        <item x="520"/>
        <item x="311"/>
        <item x="299"/>
        <item x="279"/>
        <item x="31"/>
        <item x="114"/>
        <item x="139"/>
        <item x="653"/>
        <item x="43"/>
        <item x="109"/>
        <item x="39"/>
        <item x="18"/>
        <item x="305"/>
        <item x="201"/>
        <item x="427"/>
        <item x="38"/>
        <item x="241"/>
        <item x="416"/>
        <item x="242"/>
        <item x="357"/>
        <item x="180"/>
        <item x="147"/>
        <item x="496"/>
        <item x="297"/>
        <item x="511"/>
        <item x="366"/>
        <item x="639"/>
        <item x="651"/>
        <item x="347"/>
        <item x="272"/>
        <item x="13"/>
        <item x="381"/>
        <item x="332"/>
        <item x="271"/>
        <item x="5"/>
        <item x="526"/>
        <item x="391"/>
        <item x="386"/>
        <item x="558"/>
        <item x="554"/>
        <item x="322"/>
        <item x="100"/>
        <item x="24"/>
        <item x="277"/>
        <item x="176"/>
        <item x="402"/>
        <item x="48"/>
        <item x="330"/>
        <item x="194"/>
        <item x="295"/>
        <item x="377"/>
        <item x="412"/>
        <item x="434"/>
        <item x="12"/>
        <item x="419"/>
        <item x="589"/>
        <item x="420"/>
        <item x="301"/>
        <item x="262"/>
        <item x="585"/>
        <item x="296"/>
        <item x="37"/>
        <item x="119"/>
        <item x="315"/>
        <item x="276"/>
        <item x="382"/>
        <item x="389"/>
        <item x="441"/>
        <item x="387"/>
        <item x="438"/>
        <item x="213"/>
        <item x="247"/>
        <item x="122"/>
        <item x="450"/>
        <item x="246"/>
        <item x="648"/>
        <item x="574"/>
        <item x="453"/>
        <item x="359"/>
        <item x="288"/>
        <item x="473"/>
        <item x="106"/>
        <item x="461"/>
        <item x="166"/>
        <item x="354"/>
        <item x="83"/>
        <item x="91"/>
        <item x="25"/>
        <item x="468"/>
        <item x="444"/>
        <item x="80"/>
        <item x="523"/>
        <item x="393"/>
        <item x="266"/>
        <item x="2"/>
        <item x="449"/>
        <item x="230"/>
        <item x="542"/>
        <item x="476"/>
        <item x="335"/>
        <item x="538"/>
        <item x="516"/>
        <item x="500"/>
        <item x="86"/>
        <item x="431"/>
        <item x="472"/>
        <item x="344"/>
        <item x="10"/>
        <item x="308"/>
        <item x="479"/>
        <item x="95"/>
        <item x="317"/>
        <item x="399"/>
        <item x="252"/>
        <item x="490"/>
        <item x="560"/>
        <item x="626"/>
        <item x="460"/>
        <item x="578"/>
        <item x="506"/>
        <item x="494"/>
        <item x="236"/>
        <item x="97"/>
        <item x="292"/>
        <item x="220"/>
        <item x="90"/>
        <item x="475"/>
        <item x="568"/>
        <item x="465"/>
        <item x="502"/>
        <item x="467"/>
        <item x="131"/>
        <item x="118"/>
        <item x="634"/>
        <item x="546"/>
        <item x="517"/>
        <item x="505"/>
        <item x="447"/>
        <item x="45"/>
        <item x="294"/>
        <item x="21"/>
        <item x="198"/>
        <item x="602"/>
        <item x="8"/>
        <item x="165"/>
        <item x="159"/>
        <item x="518"/>
        <item x="360"/>
        <item x="509"/>
        <item x="175"/>
        <item x="510"/>
        <item x="514"/>
        <item x="170"/>
        <item x="17"/>
        <item x="325"/>
        <item x="515"/>
        <item x="855"/>
        <item x="141"/>
        <item x="289"/>
        <item x="414"/>
        <item x="184"/>
        <item x="417"/>
        <item x="483"/>
        <item x="498"/>
        <item x="307"/>
        <item x="410"/>
        <item x="455"/>
        <item x="485"/>
        <item x="282"/>
        <item x="524"/>
        <item x="567"/>
        <item x="182"/>
        <item x="126"/>
        <item x="310"/>
        <item x="501"/>
        <item x="519"/>
        <item x="33"/>
        <item x="521"/>
        <item x="435"/>
        <item x="534"/>
        <item x="362"/>
        <item x="535"/>
        <item x="62"/>
        <item x="547"/>
        <item x="191"/>
        <item x="540"/>
        <item x="565"/>
        <item x="588"/>
        <item x="541"/>
        <item x="512"/>
        <item x="440"/>
        <item x="199"/>
        <item x="644"/>
        <item x="633"/>
        <item x="214"/>
        <item x="0"/>
        <item x="525"/>
        <item x="140"/>
        <item x="6"/>
        <item x="225"/>
        <item x="421"/>
        <item x="32"/>
        <item x="4"/>
        <item x="153"/>
        <item x="470"/>
        <item x="290"/>
        <item x="73"/>
        <item x="52"/>
        <item x="298"/>
        <item x="611"/>
        <item x="283"/>
        <item x="146"/>
        <item x="343"/>
        <item x="482"/>
        <item x="9"/>
        <item x="553"/>
        <item x="71"/>
        <item x="339"/>
        <item x="338"/>
        <item x="284"/>
        <item x="189"/>
        <item x="429"/>
        <item x="280"/>
        <item x="695"/>
        <item x="23"/>
        <item x="537"/>
        <item x="234"/>
        <item x="142"/>
        <item x="426"/>
        <item x="454"/>
        <item x="206"/>
        <item x="313"/>
        <item x="257"/>
        <item x="487"/>
        <item x="566"/>
        <item x="384"/>
        <item x="557"/>
        <item x="112"/>
        <item x="376"/>
        <item x="358"/>
        <item x="463"/>
        <item x="569"/>
        <item x="316"/>
        <item x="570"/>
        <item x="137"/>
        <item x="572"/>
        <item x="312"/>
        <item x="161"/>
        <item x="430"/>
        <item x="256"/>
        <item x="203"/>
        <item x="364"/>
        <item x="239"/>
        <item x="425"/>
        <item x="178"/>
        <item x="398"/>
        <item x="550"/>
        <item x="575"/>
        <item x="156"/>
        <item x="369"/>
        <item x="405"/>
        <item x="286"/>
        <item x="151"/>
        <item x="149"/>
        <item x="579"/>
        <item x="466"/>
        <item x="197"/>
        <item x="117"/>
        <item x="352"/>
        <item x="581"/>
        <item x="172"/>
        <item x="587"/>
        <item x="397"/>
        <item x="259"/>
        <item x="432"/>
        <item x="67"/>
        <item x="265"/>
        <item x="351"/>
        <item x="477"/>
        <item x="672"/>
        <item x="591"/>
        <item x="593"/>
        <item x="594"/>
        <item x="103"/>
        <item x="597"/>
        <item x="136"/>
        <item x="664"/>
        <item x="556"/>
        <item x="7"/>
        <item x="708"/>
        <item x="628"/>
        <item x="174"/>
        <item x="459"/>
        <item x="102"/>
        <item x="127"/>
        <item x="797"/>
        <item x="231"/>
        <item x="223"/>
        <item x="513"/>
        <item x="268"/>
        <item x="457"/>
        <item x="26"/>
        <item x="771"/>
        <item x="150"/>
        <item x="608"/>
        <item x="549"/>
        <item x="539"/>
        <item x="171"/>
        <item x="415"/>
        <item x="105"/>
        <item x="326"/>
        <item x="604"/>
        <item x="737"/>
        <item x="462"/>
        <item x="625"/>
        <item x="70"/>
        <item x="370"/>
        <item x="249"/>
        <item x="618"/>
        <item x="596"/>
        <item x="204"/>
        <item x="287"/>
        <item x="365"/>
        <item x="253"/>
        <item x="503"/>
        <item x="531"/>
        <item x="363"/>
        <item x="676"/>
        <item x="215"/>
        <item x="93"/>
        <item x="218"/>
        <item x="619"/>
        <item x="646"/>
        <item x="348"/>
        <item x="615"/>
        <item x="66"/>
        <item x="68"/>
        <item x="622"/>
        <item x="486"/>
        <item x="623"/>
        <item x="200"/>
        <item x="400"/>
        <item x="368"/>
        <item x="255"/>
        <item x="629"/>
        <item x="598"/>
        <item x="69"/>
        <item x="563"/>
        <item x="439"/>
        <item x="232"/>
        <item x="124"/>
        <item x="691"/>
        <item x="442"/>
        <item x="452"/>
        <item x="848"/>
        <item x="15"/>
        <item x="329"/>
        <item x="555"/>
        <item x="331"/>
        <item x="856"/>
        <item x="601"/>
        <item x="16"/>
        <item x="202"/>
        <item x="148"/>
        <item x="22"/>
        <item x="374"/>
        <item x="395"/>
        <item x="564"/>
        <item x="635"/>
        <item x="96"/>
        <item x="638"/>
        <item x="530"/>
        <item x="613"/>
        <item x="334"/>
        <item x="302"/>
        <item x="423"/>
        <item x="27"/>
        <item x="637"/>
        <item x="152"/>
        <item x="698"/>
        <item x="632"/>
        <item x="207"/>
        <item x="337"/>
        <item x="321"/>
        <item x="42"/>
        <item x="640"/>
        <item x="300"/>
        <item x="101"/>
        <item x="437"/>
        <item x="642"/>
        <item x="99"/>
        <item x="293"/>
        <item x="480"/>
        <item x="647"/>
        <item x="229"/>
        <item x="458"/>
        <item x="649"/>
        <item x="678"/>
        <item x="396"/>
        <item x="216"/>
        <item x="154"/>
        <item x="221"/>
        <item x="583"/>
        <item x="350"/>
        <item x="115"/>
        <item x="424"/>
        <item x="394"/>
        <item x="665"/>
        <item x="29"/>
        <item x="378"/>
        <item x="406"/>
        <item x="603"/>
        <item x="258"/>
        <item x="411"/>
        <item x="227"/>
        <item x="345"/>
        <item x="162"/>
        <item x="657"/>
        <item x="719"/>
        <item x="51"/>
        <item x="552"/>
        <item x="179"/>
        <item x="108"/>
        <item x="580"/>
        <item x="659"/>
        <item x="617"/>
        <item x="333"/>
        <item x="491"/>
        <item x="446"/>
        <item x="830"/>
        <item x="224"/>
        <item x="595"/>
        <item x="660"/>
        <item x="829"/>
        <item x="464"/>
        <item x="269"/>
        <item x="702"/>
        <item x="243"/>
        <item x="675"/>
        <item x="327"/>
        <item x="436"/>
        <item x="193"/>
        <item x="559"/>
        <item x="627"/>
        <item x="584"/>
        <item x="522"/>
        <item x="621"/>
        <item x="775"/>
        <item x="727"/>
        <item x="407"/>
        <item x="820"/>
        <item x="474"/>
        <item x="662"/>
        <item x="254"/>
        <item x="681"/>
        <item x="674"/>
        <item x="561"/>
        <item x="163"/>
        <item x="404"/>
        <item x="278"/>
        <item x="314"/>
        <item x="63"/>
        <item x="573"/>
        <item x="1"/>
        <item x="679"/>
        <item x="489"/>
        <item x="484"/>
        <item x="371"/>
        <item x="614"/>
        <item x="801"/>
        <item x="731"/>
        <item x="696"/>
        <item x="606"/>
        <item x="46"/>
        <item x="701"/>
        <item x="652"/>
        <item x="757"/>
        <item x="607"/>
        <item x="577"/>
        <item x="599"/>
        <item x="263"/>
        <item x="576"/>
        <item x="356"/>
        <item x="481"/>
        <item x="309"/>
        <item x="336"/>
        <item x="590"/>
        <item x="183"/>
        <item x="722"/>
        <item x="536"/>
        <item x="852"/>
        <item x="620"/>
        <item x="854"/>
        <item x="669"/>
        <item x="667"/>
        <item x="478"/>
        <item x="353"/>
        <item x="839"/>
        <item x="713"/>
        <item x="690"/>
        <item x="853"/>
        <item x="340"/>
        <item x="857"/>
        <item x="40"/>
        <item x="841"/>
        <item x="717"/>
        <item x="663"/>
        <item x="499"/>
        <item x="747"/>
        <item x="699"/>
        <item x="656"/>
        <item x="392"/>
        <item x="759"/>
        <item x="758"/>
        <item x="705"/>
        <item x="792"/>
        <item x="616"/>
        <item x="346"/>
        <item x="761"/>
        <item x="770"/>
        <item x="687"/>
        <item x="769"/>
        <item x="746"/>
        <item x="715"/>
        <item x="685"/>
        <item x="786"/>
        <item x="823"/>
        <item x="723"/>
        <item x="787"/>
        <item x="834"/>
        <item x="774"/>
        <item x="488"/>
        <item x="673"/>
        <item x="693"/>
        <item x="808"/>
        <item x="738"/>
        <item x="809"/>
        <item x="779"/>
        <item x="754"/>
        <item x="704"/>
        <item x="773"/>
        <item x="744"/>
        <item x="654"/>
        <item x="700"/>
        <item x="724"/>
        <item x="780"/>
        <item x="528"/>
        <item x="658"/>
        <item x="804"/>
        <item x="683"/>
        <item x="768"/>
        <item x="188"/>
        <item x="89"/>
        <item x="592"/>
        <item x="605"/>
        <item x="802"/>
        <item x="372"/>
        <item x="739"/>
        <item x="795"/>
        <item x="784"/>
        <item x="233"/>
        <item x="493"/>
        <item x="527"/>
        <item x="777"/>
        <item x="789"/>
        <item x="707"/>
        <item x="735"/>
        <item x="748"/>
        <item x="624"/>
        <item x="125"/>
        <item x="851"/>
        <item x="686"/>
        <item x="793"/>
        <item x="799"/>
        <item x="710"/>
        <item x="630"/>
        <item x="842"/>
        <item x="324"/>
        <item x="807"/>
        <item x="810"/>
        <item x="671"/>
        <item x="689"/>
        <item x="641"/>
        <item x="582"/>
        <item x="409"/>
        <item x="814"/>
        <item x="794"/>
        <item x="752"/>
        <item x="740"/>
        <item x="790"/>
        <item x="813"/>
        <item x="816"/>
        <item x="342"/>
        <item x="712"/>
        <item x="697"/>
        <item x="670"/>
        <item x="275"/>
        <item x="753"/>
        <item x="815"/>
        <item x="749"/>
        <item x="711"/>
        <item x="680"/>
        <item x="828"/>
        <item x="600"/>
        <item x="733"/>
        <item x="826"/>
        <item x="776"/>
        <item x="827"/>
        <item x="222"/>
        <item x="803"/>
        <item x="846"/>
        <item x="778"/>
        <item x="812"/>
        <item x="610"/>
        <item x="730"/>
        <item x="755"/>
        <item x="756"/>
        <item x="508"/>
        <item x="208"/>
        <item x="765"/>
        <item x="845"/>
        <item x="666"/>
        <item x="655"/>
        <item x="847"/>
        <item x="837"/>
        <item x="714"/>
        <item x="800"/>
        <item x="760"/>
        <item x="709"/>
        <item x="762"/>
        <item x="772"/>
        <item x="428"/>
        <item x="806"/>
        <item x="718"/>
        <item x="448"/>
        <item x="798"/>
        <item x="443"/>
        <item x="76"/>
        <item x="562"/>
        <item x="401"/>
        <item x="742"/>
        <item x="791"/>
        <item x="677"/>
        <item x="745"/>
        <item x="643"/>
        <item x="682"/>
        <item x="764"/>
        <item x="609"/>
        <item x="732"/>
        <item x="507"/>
        <item x="375"/>
        <item x="832"/>
        <item x="831"/>
        <item x="844"/>
        <item x="721"/>
        <item x="817"/>
        <item x="692"/>
        <item x="390"/>
        <item x="497"/>
        <item x="725"/>
        <item x="729"/>
        <item x="824"/>
        <item x="781"/>
        <item x="805"/>
        <item x="796"/>
        <item x="668"/>
        <item x="726"/>
        <item x="783"/>
        <item x="838"/>
        <item x="840"/>
        <item x="843"/>
        <item x="741"/>
        <item x="766"/>
        <item x="736"/>
        <item x="684"/>
        <item x="836"/>
        <item x="818"/>
        <item x="661"/>
        <item x="835"/>
        <item x="688"/>
        <item x="81"/>
        <item x="750"/>
        <item x="821"/>
        <item x="767"/>
        <item x="367"/>
        <item x="734"/>
        <item x="304"/>
        <item x="785"/>
        <item x="822"/>
        <item x="782"/>
        <item x="811"/>
        <item x="751"/>
        <item x="418"/>
        <item x="850"/>
        <item x="533"/>
        <item x="138"/>
        <item x="788"/>
        <item x="694"/>
        <item x="706"/>
        <item x="743"/>
        <item x="833"/>
        <item x="819"/>
        <item x="720"/>
        <item x="716"/>
        <item x="763"/>
        <item x="650"/>
        <item x="456"/>
        <item x="849"/>
        <item x="703"/>
        <item x="728"/>
        <item m="1" x="875"/>
        <item m="1" x="865"/>
        <item m="1" x="862"/>
        <item m="1" x="869"/>
        <item m="1" x="871"/>
        <item m="1" x="870"/>
        <item m="1" x="877"/>
        <item m="1" x="872"/>
        <item m="1" x="876"/>
        <item m="1" x="867"/>
        <item m="1" x="874"/>
        <item m="1" x="879"/>
        <item m="1" x="873"/>
        <item m="1" x="860"/>
        <item m="1" x="878"/>
        <item m="1" x="880"/>
        <item m="1" x="866"/>
        <item m="1" x="861"/>
        <item m="1" x="858"/>
        <item m="1" x="863"/>
        <item m="1" x="864"/>
        <item m="1" x="859"/>
        <item m="1" x="868"/>
        <item t="default"/>
      </items>
    </pivotField>
    <pivotField showAll="0"/>
    <pivotField showAll="0"/>
    <pivotField showAll="0"/>
    <pivotField showAll="0"/>
    <pivotField showAll="0">
      <items count="5">
        <item x="2"/>
        <item x="1"/>
        <item x="3"/>
        <item x="0"/>
        <item t="default"/>
      </items>
    </pivotField>
    <pivotField showAll="0">
      <items count="20">
        <item x="6"/>
        <item x="13"/>
        <item x="15"/>
        <item x="2"/>
        <item x="14"/>
        <item x="9"/>
        <item x="4"/>
        <item x="1"/>
        <item x="5"/>
        <item x="17"/>
        <item x="3"/>
        <item x="11"/>
        <item x="10"/>
        <item x="7"/>
        <item x="18"/>
        <item x="12"/>
        <item x="0"/>
        <item x="16"/>
        <item x="8"/>
        <item t="default"/>
      </items>
    </pivotField>
    <pivotField showAll="0"/>
    <pivotField showAll="0"/>
    <pivotField showAll="0"/>
    <pivotField showAll="0"/>
    <pivotField axis="axisRow" showAll="0" sortType="descending">
      <items count="4">
        <item x="1"/>
        <item x="0"/>
        <item x="2"/>
        <item t="default"/>
      </items>
      <autoSortScope>
        <pivotArea dataOnly="0" outline="0" fieldPosition="0">
          <references count="1">
            <reference field="4294967294" count="1" selected="0">
              <x v="0"/>
            </reference>
          </references>
        </pivotArea>
      </autoSortScope>
    </pivotField>
    <pivotField numFmtId="14" showAll="0"/>
    <pivotField numFmtId="164" showAll="0"/>
    <pivotField numFmtId="164" showAll="0"/>
    <pivotField numFmtId="164" showAll="0"/>
    <pivotField dataField="1" showAll="0"/>
    <pivotField numFmtId="164" showAll="0"/>
    <pivotField numFmtId="9" showAll="0"/>
    <pivotField numFmtId="164" showAll="0"/>
    <pivotField numFmtId="164" showAll="0"/>
    <pivotField numFmtId="164" showAll="0"/>
    <pivotField numFmtId="164" showAll="0"/>
    <pivotField showAll="0"/>
    <pivotField showAll="0"/>
    <pivotField showAll="0">
      <items count="5">
        <item x="2"/>
        <item x="0"/>
        <item x="1"/>
        <item x="3"/>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8">
        <item h="1" x="0"/>
        <item h="1" x="1"/>
        <item h="1" x="2"/>
        <item h="1" x="3"/>
        <item x="4"/>
        <item h="1" x="5"/>
        <item h="1" x="6"/>
        <item t="default"/>
      </items>
    </pivotField>
  </pivotFields>
  <rowFields count="1">
    <field x="12"/>
  </rowFields>
  <rowItems count="4">
    <i>
      <x v="1"/>
    </i>
    <i>
      <x/>
    </i>
    <i>
      <x v="2"/>
    </i>
    <i t="grand">
      <x/>
    </i>
  </rowItems>
  <colItems count="1">
    <i/>
  </colItems>
  <dataFields count="1">
    <dataField name="Cantidades enviadas" fld="17" baseField="0" baseItem="0" numFmtId="4"/>
  </dataFields>
  <formats count="1">
    <format dxfId="3">
      <pivotArea outline="0" collapsedLevelsAreSubtotals="1"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Gerente_de_Cuentas" xr10:uid="{99239B0D-C693-4A90-A656-1DA5FEE28E94}" sourceName="Gerente de Cuentas">
  <pivotTables>
    <pivotTable tabId="11" name="Cant_pedidos"/>
    <pivotTable tabId="11" name="unidades_por_envio"/>
    <pivotTable tabId="11" name="unidades_por_gerente"/>
    <pivotTable tabId="11" name="vt_por_categoria"/>
    <pivotTable tabId="11" name="Vt_por_tipo_cliente"/>
    <pivotTable tabId="11" name="Ventas_totales_año"/>
    <pivotTable tabId="11" name="TablaDinámica1"/>
    <pivotTable tabId="11" name="TablaDinámica2"/>
    <pivotTable tabId="11" name="Tipo_de_envio"/>
  </pivotTables>
  <data>
    <tabular pivotCacheId="1431575888">
      <items count="19">
        <i x="6" s="1"/>
        <i x="13" s="1"/>
        <i x="15" s="1"/>
        <i x="2" s="1"/>
        <i x="14" s="1"/>
        <i x="9" s="1"/>
        <i x="4" s="1"/>
        <i x="1" s="1"/>
        <i x="5" s="1"/>
        <i x="17" s="1"/>
        <i x="3" s="1"/>
        <i x="11" s="1"/>
        <i x="10" s="1"/>
        <i x="7" s="1"/>
        <i x="18" s="1"/>
        <i x="12" s="1"/>
        <i x="0" s="1"/>
        <i x="16" s="1"/>
        <i x="8"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ño" xr10:uid="{A1195A12-1B47-4E7F-BAC8-8A19C9F73530}" sourceName="Año">
  <pivotTables>
    <pivotTable tabId="11" name="vt_por_categoria"/>
    <pivotTable tabId="11" name="Cant_pedidos"/>
    <pivotTable tabId="11" name="unidades_por_envio"/>
    <pivotTable tabId="11" name="unidades_por_gerente"/>
    <pivotTable tabId="11" name="Vt_por_tipo_cliente"/>
    <pivotTable tabId="11" name="Ventas_totales_año"/>
    <pivotTable tabId="11" name="TablaDinámica1"/>
    <pivotTable tabId="11" name="TablaDinámica2"/>
    <pivotTable tabId="11" name="Tipo_de_envio"/>
  </pivotTables>
  <data>
    <tabular pivotCacheId="1431575888">
      <items count="4">
        <i x="2" s="1"/>
        <i x="0"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_de_cliente" xr10:uid="{61C6F378-B6A0-409D-B11F-81F9A78814E4}" sourceName="Tipo de cliente">
  <pivotTables>
    <pivotTable tabId="11" name="Cant_pedidos"/>
    <pivotTable tabId="11" name="unidades_por_envio"/>
    <pivotTable tabId="11" name="unidades_por_gerente"/>
    <pivotTable tabId="11" name="vt_por_categoria"/>
    <pivotTable tabId="11" name="Vt_por_tipo_cliente"/>
    <pivotTable tabId="11" name="Ventas_totales_año"/>
    <pivotTable tabId="11" name="TablaDinámica1"/>
    <pivotTable tabId="11" name="TablaDinámica2"/>
    <pivotTable tabId="11" name="Tipo_de_envio"/>
  </pivotTables>
  <data>
    <tabular pivotCacheId="1431575888">
      <items count="4">
        <i x="2" s="1"/>
        <i x="1" s="1"/>
        <i x="3"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rente de Cuentas" xr10:uid="{83568745-290C-4228-B7E2-48B5B2A0CEA3}" cache="SegmentaciónDeDatos_Gerente_de_Cuentas" caption="Gerente de Cuentas" startItem="9" rowHeight="241300"/>
  <slicer name="Año" xr10:uid="{F417D1DD-75A8-441D-B12D-72985971F498}" cache="SegmentaciónDeDatos_Año" caption="Año" rowHeight="241300"/>
  <slicer name="Tipo de cliente" xr10:uid="{90BB0C5A-4823-429C-87E5-D18DB26DF207}" cache="SegmentaciónDeDatos_Tipo_de_cliente" caption="Tipo de client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7CD2210-6DBC-4368-B1C7-085FB66E1C03}" name="Ventas_Oficina" displayName="Ventas_Oficina" ref="A1:AD4885" totalsRowShown="0" headerRowDxfId="40" dataDxfId="39" tableBorderDxfId="38" dataCellStyle="Moneda">
  <autoFilter ref="A1:AD4885" xr:uid="{57CD2210-6DBC-4368-B1C7-085FB66E1C03}"/>
  <tableColumns count="30">
    <tableColumn id="1" xr3:uid="{3278FF17-5971-4D65-AD53-3061E6131A9C}" name="Nº de artículo" dataDxfId="37"/>
    <tableColumn id="2" xr3:uid="{67DF6BB1-BCDE-47DF-8321-E79CD87BD21D}" name="Fecha de pedido" dataDxfId="36"/>
    <tableColumn id="3" xr3:uid="{A6AF5818-AAD8-40D6-BD66-B88C29940996}" name="Nombre del cliente" dataDxfId="35"/>
    <tableColumn id="4" xr3:uid="{B0CB8098-8B0D-44FF-8A3E-386F61252978}" name="Dirección" dataDxfId="34"/>
    <tableColumn id="5" xr3:uid="{A624880E-4497-4540-9C06-1EFDAC2846D8}" name="Ciudad" dataDxfId="33"/>
    <tableColumn id="6" xr3:uid="{1871DC62-50C5-4F10-A6C2-9C050062D238}" name="Estado" dataDxfId="32"/>
    <tableColumn id="7" xr3:uid="{14224CBD-08FF-4C0E-B083-36EF11993B94}" name="Tipo de cliente" dataDxfId="31"/>
    <tableColumn id="8" xr3:uid="{AB8662C6-426E-4730-BAD1-71E3A5BB197D}" name="Gerente de Cuentas" dataDxfId="30"/>
    <tableColumn id="9" xr3:uid="{FAFAAEB6-1D2A-46B3-8160-6E28E9FE3C61}" name="Prioridad de pedido" dataDxfId="29"/>
    <tableColumn id="10" xr3:uid="{7A0C6373-B9CF-4E81-96E3-6CC63D22D368}" name="Nombre del producto" dataDxfId="28"/>
    <tableColumn id="11" xr3:uid="{2C75E165-AD4F-48F9-BFE0-8565E3B6DF77}" name="Categoría de producto" dataDxfId="27"/>
    <tableColumn id="12" xr3:uid="{85CC4A9F-7E21-4208-9B49-95D643091971}" name="Contenedor de productos" dataDxfId="26"/>
    <tableColumn id="13" xr3:uid="{43FF2F30-6F2F-46CA-818C-CC28F9C386DD}" name="Modo de envío" dataDxfId="25"/>
    <tableColumn id="14" xr3:uid="{6670B4AF-0FF1-41E5-8F54-F1D75EC31653}" name="Fecha de envío" dataDxfId="24"/>
    <tableColumn id="15" xr3:uid="{5F8E0C60-9E29-475D-89F9-CBC503ADC656}" name="Precio de costo" dataDxfId="23" dataCellStyle="Moneda"/>
    <tableColumn id="16" xr3:uid="{F773E44D-4A1A-43F9-A991-B1020E412481}" name="Precio de venta al público" dataDxfId="22" dataCellStyle="Moneda"/>
    <tableColumn id="17" xr3:uid="{BD6BD3C7-C3D8-4964-94C7-9D226E372DC5}" name="Margen de beneficios" dataDxfId="21" dataCellStyle="Moneda"/>
    <tableColumn id="18" xr3:uid="{E7BB2348-0D60-40EC-AAE3-052BEB2658E6}" name="Cantidad de Unidades" dataDxfId="20"/>
    <tableColumn id="19" xr3:uid="{1B9CECA6-2656-4CC2-A4ED-B662CBBD60CA}" name="Sub Total" dataDxfId="19" dataCellStyle="Moneda"/>
    <tableColumn id="20" xr3:uid="{A4A06143-8DC1-47DA-8E74-FCDA1E356A75}" name="% de descuento" dataDxfId="18" dataCellStyle="Porcentaje"/>
    <tableColumn id="21" xr3:uid="{471905C4-A4BE-4F97-ACCE-1328726D768A}" name="Descuento $" dataDxfId="17" dataCellStyle="Moneda"/>
    <tableColumn id="22" xr3:uid="{EAFAB694-82E1-4304-B49D-8505C78B4162}" name="Total del pedido" dataDxfId="16" dataCellStyle="Moneda"/>
    <tableColumn id="23" xr3:uid="{6EFDDF96-7F4C-4D7C-B0DA-9D6CA9C0C693}" name="Costo de envío" dataDxfId="15" dataCellStyle="Moneda"/>
    <tableColumn id="24" xr3:uid="{93D03AA1-FCD9-4EC1-97C7-B541BCD738DA}" name="Total" dataDxfId="14" dataCellStyle="Moneda"/>
    <tableColumn id="25" xr3:uid="{7EAD65B7-3DF9-4493-AC22-39C78AC8E8D1}" name="Dia" dataDxfId="13" dataCellStyle="Moneda">
      <calculatedColumnFormula>+DAY('TABLA PRINCIPAL'!$B2)</calculatedColumnFormula>
    </tableColumn>
    <tableColumn id="26" xr3:uid="{9F583943-8329-4B4C-B6D2-6BF06BBEB53A}" name="Mes" dataDxfId="12" dataCellStyle="Moneda">
      <calculatedColumnFormula>+MONTH('TABLA PRINCIPAL'!$B2)</calculatedColumnFormula>
    </tableColumn>
    <tableColumn id="27" xr3:uid="{123DCBAA-FE63-4122-B765-C4F755AFD940}" name="Año" dataDxfId="11" dataCellStyle="Moneda">
      <calculatedColumnFormula>+YEAR('TABLA PRINCIPAL'!$B2)</calculatedColumnFormula>
    </tableColumn>
    <tableColumn id="28" xr3:uid="{F96EEA82-567E-44F3-B4C4-4C85CDF17DB6}" name="Venta alta" dataDxfId="10" dataCellStyle="Moneda">
      <calculatedColumnFormula>+IF(Ventas_Oficina[[#This Row],[Total del pedido]]&gt;=100000,"SI","NO")</calculatedColumnFormula>
    </tableColumn>
    <tableColumn id="29" xr3:uid="{35731663-8640-4B23-9EA5-8BB9AFF0A307}" name="Envio a tiempo" dataDxfId="9" dataCellStyle="Moneda">
      <calculatedColumnFormula>+_xlfn.XLOOKUP(Ventas_Oficina[[#This Row],[Nº de artículo]],AUXILIAR!A1:A4884,AUXILIAR!D1:D4884,"Error",0)</calculatedColumnFormula>
    </tableColumn>
    <tableColumn id="30" xr3:uid="{301A3D14-4FA0-4649-B9A2-125F911A7BC4}" name="Tipo de venta" dataDxfId="8" dataCellStyle="Moneda">
      <calculatedColumnFormula>+IF(AND(Ventas_Oficina[[#This Row],[Total]]&gt;75000,Ventas_Oficina[[#This Row],[Envio a tiempo]]="Enviado a tiempo"),"Buena Venta","Venta Mala")</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031EA-DFD5-4CA0-A43C-C3EAAC4F1856}" name="Tabla1" displayName="Tabla1" ref="I1:I3" totalsRowShown="0" headerRowDxfId="7">
  <autoFilter ref="I1:I3" xr:uid="{4EF031EA-DFD5-4CA0-A43C-C3EAAC4F1856}"/>
  <tableColumns count="1">
    <tableColumn id="1" xr3:uid="{4B341C1E-B2DC-4086-A0BD-E26FCC65FB90}" name="Ciudad"/>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2E49138-EF53-44B5-98FB-6C1DA96318DB}" name="Tabla2" displayName="Tabla2" ref="J1:J3" totalsRowShown="0" headerRowDxfId="6">
  <autoFilter ref="J1:J3" xr:uid="{82E49138-EF53-44B5-98FB-6C1DA96318DB}"/>
  <tableColumns count="1">
    <tableColumn id="1" xr3:uid="{CA25DAF9-8007-498A-B681-124F858FA074}" name="Estado"/>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FF9866E-ED32-4DBE-8BA5-DB14B4563200}" name="Tabla4" displayName="Tabla4" ref="K1:K5" totalsRowShown="0" headerRowDxfId="5">
  <autoFilter ref="K1:K5" xr:uid="{3FF9866E-ED32-4DBE-8BA5-DB14B4563200}"/>
  <tableColumns count="1">
    <tableColumn id="1" xr3:uid="{58A1E479-3214-46F6-AD55-8DF923B2EE60}" name="Tipo de client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FEF5A1-0E4E-49D6-BE07-64D3AD7FF154}" name="Tabla5" displayName="Tabla5" ref="L1:L20" totalsRowShown="0" headerRowDxfId="4">
  <autoFilter ref="L1:L20" xr:uid="{CDFEF5A1-0E4E-49D6-BE07-64D3AD7FF154}"/>
  <tableColumns count="1">
    <tableColumn id="1" xr3:uid="{4F507B70-8954-4D2F-8159-8F0C7B2F3525}" name="Gerente de Cuenta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Personalizado 1">
      <a:dk1>
        <a:sysClr val="windowText" lastClr="000000"/>
      </a:dk1>
      <a:lt1>
        <a:sysClr val="window" lastClr="FFFFFF"/>
      </a:lt1>
      <a:dk2>
        <a:srgbClr val="44546A"/>
      </a:dk2>
      <a:lt2>
        <a:srgbClr val="E7E6E6"/>
      </a:lt2>
      <a:accent1>
        <a:srgbClr val="83F051"/>
      </a:accent1>
      <a:accent2>
        <a:srgbClr val="E1B04A"/>
      </a:accent2>
      <a:accent3>
        <a:srgbClr val="C6F051"/>
      </a:accent3>
      <a:accent4>
        <a:srgbClr val="51F05F"/>
      </a:accent4>
      <a:accent5>
        <a:srgbClr val="F0E951"/>
      </a:accent5>
      <a:accent6>
        <a:srgbClr val="F0D355"/>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vmlDrawing" Target="../drawings/vmlDrawing1.vml"/><Relationship Id="rId5" Type="http://schemas.openxmlformats.org/officeDocument/2006/relationships/pivotTable" Target="../pivotTables/pivotTable5.xml"/><Relationship Id="rId10" Type="http://schemas.openxmlformats.org/officeDocument/2006/relationships/drawing" Target="../drawings/drawing2.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CD1E1-0B45-46CE-8161-9384FEB9566E}">
  <sheetPr codeName="Hoja1"/>
  <dimension ref="A1:W40"/>
  <sheetViews>
    <sheetView zoomScale="85" zoomScaleNormal="85" workbookViewId="0"/>
  </sheetViews>
  <sheetFormatPr baseColWidth="10" defaultRowHeight="15" x14ac:dyDescent="0.25"/>
  <cols>
    <col min="1" max="17" width="11.5703125" customWidth="1"/>
    <col min="18" max="18" width="13.42578125" customWidth="1"/>
    <col min="19" max="19" width="11.5703125" customWidth="1"/>
  </cols>
  <sheetData>
    <row r="1" spans="1:23" x14ac:dyDescent="0.25">
      <c r="A1" s="36"/>
      <c r="B1" s="36"/>
      <c r="C1" s="36"/>
      <c r="D1" s="36"/>
      <c r="E1" s="36"/>
      <c r="F1" s="36"/>
      <c r="G1" s="36"/>
      <c r="H1" s="36"/>
      <c r="I1" s="36"/>
      <c r="J1" s="36"/>
      <c r="K1" s="36"/>
      <c r="L1" s="36"/>
      <c r="M1" s="36"/>
      <c r="N1" s="36"/>
      <c r="O1" s="36"/>
      <c r="P1" s="36"/>
      <c r="Q1" s="36"/>
      <c r="R1" s="36"/>
      <c r="S1" s="36"/>
      <c r="T1" s="36"/>
      <c r="U1" s="36"/>
      <c r="V1" s="36"/>
      <c r="W1" s="36"/>
    </row>
    <row r="2" spans="1:23" x14ac:dyDescent="0.25">
      <c r="A2" s="36"/>
      <c r="B2" s="36"/>
      <c r="C2" s="36"/>
      <c r="D2" s="36"/>
      <c r="E2" s="36"/>
      <c r="F2" s="36"/>
      <c r="G2" s="36"/>
      <c r="H2" s="36"/>
      <c r="I2" s="36"/>
      <c r="J2" s="36"/>
      <c r="K2" s="36"/>
      <c r="L2" s="36"/>
      <c r="M2" s="36"/>
      <c r="N2" s="36"/>
      <c r="O2" s="36"/>
      <c r="P2" s="36"/>
      <c r="Q2" s="36"/>
      <c r="R2" s="36"/>
      <c r="S2" s="36"/>
      <c r="T2" s="36"/>
      <c r="U2" s="36"/>
      <c r="V2" s="36"/>
      <c r="W2" s="36"/>
    </row>
    <row r="3" spans="1:23" x14ac:dyDescent="0.25">
      <c r="A3" s="36"/>
      <c r="B3" s="36"/>
      <c r="C3" s="36"/>
      <c r="D3" s="36"/>
      <c r="E3" s="36"/>
      <c r="F3" s="36"/>
      <c r="G3" s="36"/>
      <c r="H3" s="36"/>
      <c r="I3" s="36"/>
      <c r="J3" s="36"/>
      <c r="K3" s="36"/>
      <c r="L3" s="36"/>
      <c r="M3" s="36"/>
      <c r="N3" s="36"/>
      <c r="O3" s="36"/>
      <c r="P3" s="36"/>
      <c r="Q3" s="36"/>
      <c r="R3" s="36"/>
      <c r="S3" s="36"/>
      <c r="T3" s="36"/>
      <c r="U3" s="36"/>
      <c r="V3" s="36"/>
      <c r="W3" s="36"/>
    </row>
    <row r="4" spans="1:23" x14ac:dyDescent="0.25">
      <c r="A4" s="36"/>
      <c r="B4" s="36"/>
      <c r="C4" s="36"/>
      <c r="D4" s="36"/>
      <c r="E4" s="36"/>
      <c r="F4" s="36"/>
      <c r="G4" s="36"/>
      <c r="H4" s="36"/>
      <c r="I4" s="36"/>
      <c r="J4" s="36"/>
      <c r="K4" s="36"/>
      <c r="L4" s="36"/>
      <c r="M4" s="36"/>
      <c r="N4" s="36"/>
      <c r="O4" s="36"/>
      <c r="P4" s="36"/>
      <c r="Q4" s="36"/>
      <c r="R4" s="36"/>
      <c r="S4" s="36"/>
      <c r="T4" s="36"/>
      <c r="U4" s="36"/>
      <c r="V4" s="36"/>
      <c r="W4" s="36"/>
    </row>
    <row r="5" spans="1:23" ht="13.5" customHeight="1" x14ac:dyDescent="0.25">
      <c r="A5" s="36"/>
      <c r="B5" s="36"/>
      <c r="C5" s="36"/>
      <c r="D5" s="36"/>
      <c r="E5" s="36"/>
      <c r="F5" s="36"/>
      <c r="G5" s="36"/>
      <c r="H5" s="36"/>
      <c r="I5" s="36"/>
      <c r="J5" s="36"/>
      <c r="K5" s="36"/>
      <c r="L5" s="36"/>
      <c r="M5" s="36"/>
      <c r="N5" s="36"/>
      <c r="O5" s="36"/>
      <c r="P5" s="36"/>
      <c r="Q5" s="36"/>
      <c r="R5" s="36"/>
      <c r="S5" s="36"/>
      <c r="T5" s="36"/>
      <c r="U5" s="36"/>
      <c r="V5" s="36"/>
      <c r="W5" s="36"/>
    </row>
    <row r="6" spans="1:23" ht="24" customHeight="1" x14ac:dyDescent="0.25">
      <c r="A6" s="36"/>
      <c r="B6" s="36"/>
      <c r="C6" s="36"/>
      <c r="D6" s="36"/>
      <c r="E6" s="36"/>
      <c r="F6" s="36"/>
      <c r="G6" s="36"/>
      <c r="H6" s="36"/>
      <c r="I6" s="36"/>
      <c r="J6" s="36"/>
      <c r="K6" s="36"/>
      <c r="L6" s="36"/>
      <c r="M6" s="36"/>
      <c r="N6" s="36"/>
      <c r="O6" s="36"/>
      <c r="P6" s="36"/>
      <c r="Q6" s="36"/>
      <c r="R6" s="36"/>
      <c r="S6" s="36"/>
      <c r="T6" s="36"/>
      <c r="U6" s="36"/>
      <c r="V6" s="36"/>
      <c r="W6" s="36"/>
    </row>
    <row r="7" spans="1:23" x14ac:dyDescent="0.25">
      <c r="A7" s="36"/>
      <c r="B7" s="36"/>
      <c r="C7" s="36"/>
      <c r="D7" s="36"/>
      <c r="E7" s="36"/>
      <c r="F7" s="36"/>
      <c r="G7" s="36"/>
      <c r="H7" s="36"/>
      <c r="I7" s="36"/>
      <c r="J7" s="36"/>
      <c r="K7" s="36"/>
      <c r="L7" s="36"/>
      <c r="M7" s="36"/>
      <c r="N7" s="36"/>
      <c r="O7" s="36"/>
      <c r="P7" s="36"/>
      <c r="Q7" s="36"/>
      <c r="R7" s="36"/>
      <c r="S7" s="36"/>
      <c r="T7" s="36"/>
      <c r="U7" s="36"/>
      <c r="V7" s="36"/>
      <c r="W7" s="36"/>
    </row>
    <row r="8" spans="1:23" x14ac:dyDescent="0.25">
      <c r="A8" s="36"/>
      <c r="B8" s="36"/>
      <c r="C8" s="36"/>
      <c r="D8" s="36"/>
      <c r="E8" s="36"/>
      <c r="F8" s="36"/>
      <c r="G8" s="36"/>
      <c r="H8" s="36"/>
      <c r="I8" s="36"/>
      <c r="J8" s="36"/>
      <c r="K8" s="36"/>
      <c r="L8" s="36"/>
      <c r="M8" s="36"/>
      <c r="N8" s="36"/>
      <c r="O8" s="36"/>
      <c r="P8" s="36"/>
      <c r="Q8" s="36"/>
      <c r="R8" s="36"/>
      <c r="S8" s="36"/>
      <c r="T8" s="36"/>
      <c r="U8" s="36"/>
      <c r="V8" s="36"/>
      <c r="W8" s="36"/>
    </row>
    <row r="9" spans="1:23" x14ac:dyDescent="0.25">
      <c r="A9" s="36"/>
      <c r="B9" s="36"/>
      <c r="C9" s="36"/>
      <c r="D9" s="36"/>
      <c r="E9" s="36"/>
      <c r="F9" s="36"/>
      <c r="G9" s="36"/>
      <c r="H9" s="36"/>
      <c r="I9" s="36"/>
      <c r="J9" s="36"/>
      <c r="K9" s="36"/>
      <c r="L9" s="36"/>
      <c r="M9" s="36"/>
      <c r="N9" s="36"/>
      <c r="O9" s="36"/>
      <c r="P9" s="36"/>
      <c r="Q9" s="36"/>
      <c r="R9" s="36"/>
      <c r="S9" s="36"/>
      <c r="T9" s="36"/>
      <c r="U9" s="36"/>
      <c r="V9" s="36"/>
      <c r="W9" s="36"/>
    </row>
    <row r="10" spans="1:23" x14ac:dyDescent="0.25">
      <c r="A10" s="36"/>
      <c r="B10" s="36"/>
      <c r="C10" s="36"/>
      <c r="D10" s="36"/>
      <c r="E10" s="41"/>
      <c r="F10" s="36"/>
      <c r="G10" s="36"/>
      <c r="H10" s="36"/>
      <c r="I10" s="36"/>
      <c r="J10" s="36"/>
      <c r="K10" s="36"/>
      <c r="L10" s="36"/>
      <c r="M10" s="36"/>
      <c r="N10" s="36"/>
      <c r="O10" s="36"/>
      <c r="P10" s="36"/>
      <c r="Q10" s="36"/>
      <c r="R10" s="36"/>
      <c r="S10" s="36"/>
      <c r="T10" s="36"/>
      <c r="U10" s="36"/>
      <c r="V10" s="36"/>
      <c r="W10" s="36"/>
    </row>
    <row r="11" spans="1:23" ht="15.75" x14ac:dyDescent="0.25">
      <c r="A11" s="36"/>
      <c r="B11" s="36"/>
      <c r="C11" s="36"/>
      <c r="D11" s="36"/>
      <c r="E11" s="36"/>
      <c r="F11" s="36"/>
      <c r="G11" s="36"/>
      <c r="H11" s="36"/>
      <c r="I11" s="36"/>
      <c r="J11" s="36"/>
      <c r="K11" s="42"/>
      <c r="L11" s="36"/>
      <c r="M11" s="36"/>
      <c r="N11" s="36"/>
      <c r="O11" s="36"/>
      <c r="P11" s="36"/>
      <c r="Q11" s="36"/>
      <c r="R11" s="36"/>
      <c r="S11" s="36"/>
      <c r="T11" s="36"/>
      <c r="U11" s="36"/>
      <c r="V11" s="36"/>
      <c r="W11" s="36"/>
    </row>
    <row r="12" spans="1:23" x14ac:dyDescent="0.25">
      <c r="A12" s="36"/>
      <c r="B12" s="36"/>
      <c r="C12" s="36"/>
      <c r="D12" s="36"/>
      <c r="E12" s="36"/>
      <c r="F12" s="36"/>
      <c r="G12" s="36"/>
      <c r="H12" s="36"/>
      <c r="I12" s="36"/>
      <c r="J12" s="36"/>
      <c r="K12" s="36"/>
      <c r="L12" s="36"/>
      <c r="M12" s="36"/>
      <c r="N12" s="36"/>
      <c r="O12" s="36"/>
      <c r="P12" s="36"/>
      <c r="Q12" s="36"/>
      <c r="R12" s="36"/>
      <c r="S12" s="36"/>
      <c r="T12" s="36"/>
      <c r="U12" s="36"/>
      <c r="V12" s="36"/>
      <c r="W12" s="36"/>
    </row>
    <row r="13" spans="1:23" x14ac:dyDescent="0.25">
      <c r="A13" s="36"/>
      <c r="B13" s="36"/>
      <c r="C13" s="36"/>
      <c r="D13" s="36"/>
      <c r="E13" s="36"/>
      <c r="F13" s="36"/>
      <c r="G13" s="36"/>
      <c r="H13" s="36"/>
      <c r="I13" s="36"/>
      <c r="J13" s="36"/>
      <c r="K13" s="36"/>
      <c r="L13" s="36"/>
      <c r="M13" s="36"/>
      <c r="N13" s="36"/>
      <c r="O13" s="36"/>
      <c r="P13" s="36"/>
      <c r="Q13" s="36"/>
      <c r="R13" s="36"/>
      <c r="S13" s="36"/>
      <c r="T13" s="36"/>
      <c r="U13" s="36"/>
      <c r="V13" s="36"/>
      <c r="W13" s="36"/>
    </row>
    <row r="14" spans="1:23" x14ac:dyDescent="0.25">
      <c r="A14" s="36"/>
      <c r="B14" s="36"/>
      <c r="C14" s="36"/>
      <c r="D14" s="36"/>
      <c r="E14" s="36"/>
      <c r="F14" s="36"/>
      <c r="G14" s="36"/>
      <c r="H14" s="36"/>
      <c r="I14" s="36"/>
      <c r="J14" s="36"/>
      <c r="K14" s="36"/>
      <c r="L14" s="36"/>
      <c r="M14" s="36"/>
      <c r="N14" s="36"/>
      <c r="O14" s="36"/>
      <c r="P14" s="36"/>
      <c r="Q14" s="36"/>
      <c r="R14" s="36"/>
      <c r="S14" s="36"/>
      <c r="T14" s="36"/>
      <c r="U14" s="36"/>
      <c r="V14" s="36"/>
      <c r="W14" s="36"/>
    </row>
    <row r="15" spans="1:23" x14ac:dyDescent="0.25">
      <c r="A15" s="36"/>
      <c r="B15" s="36"/>
      <c r="C15" s="36"/>
      <c r="D15" s="36"/>
      <c r="E15" s="36"/>
      <c r="F15" s="36"/>
      <c r="G15" s="36"/>
      <c r="H15" s="36"/>
      <c r="I15" s="36"/>
      <c r="J15" s="36"/>
      <c r="K15" s="36"/>
      <c r="L15" s="36"/>
      <c r="M15" s="36"/>
      <c r="N15" s="36"/>
      <c r="O15" s="36"/>
      <c r="P15" s="36"/>
      <c r="Q15" s="36"/>
      <c r="R15" s="36"/>
      <c r="S15" s="36"/>
      <c r="T15" s="36"/>
      <c r="U15" s="36"/>
      <c r="V15" s="36"/>
      <c r="W15" s="36"/>
    </row>
    <row r="16" spans="1:23" x14ac:dyDescent="0.25">
      <c r="A16" s="36"/>
      <c r="B16" s="36"/>
      <c r="C16" s="36"/>
      <c r="D16" s="36"/>
      <c r="E16" s="36"/>
      <c r="F16" s="36"/>
      <c r="G16" s="36"/>
      <c r="H16" s="36"/>
      <c r="I16" s="36"/>
      <c r="J16" s="36"/>
      <c r="K16" s="36"/>
      <c r="L16" s="36"/>
      <c r="M16" s="36"/>
      <c r="N16" s="36"/>
      <c r="O16" s="36"/>
      <c r="P16" s="36"/>
      <c r="Q16" s="36"/>
      <c r="R16" s="36"/>
      <c r="S16" s="36"/>
      <c r="T16" s="36"/>
      <c r="U16" s="36"/>
      <c r="V16" s="36"/>
      <c r="W16" s="36"/>
    </row>
    <row r="17" spans="1:23" x14ac:dyDescent="0.25">
      <c r="A17" s="36"/>
      <c r="B17" s="36"/>
      <c r="C17" s="36"/>
      <c r="D17" s="36"/>
      <c r="E17" s="36"/>
      <c r="F17" s="36"/>
      <c r="G17" s="36"/>
      <c r="H17" s="36"/>
      <c r="I17" s="36"/>
      <c r="J17" s="36"/>
      <c r="K17" s="36"/>
      <c r="L17" s="36"/>
      <c r="M17" s="36"/>
      <c r="N17" s="36"/>
      <c r="O17" s="36"/>
      <c r="P17" s="36"/>
      <c r="Q17" s="36"/>
      <c r="R17" s="36"/>
      <c r="S17" s="36"/>
      <c r="T17" s="36"/>
      <c r="U17" s="36"/>
      <c r="V17" s="36"/>
      <c r="W17" s="36"/>
    </row>
    <row r="18" spans="1:23" x14ac:dyDescent="0.25">
      <c r="A18" s="36"/>
      <c r="B18" s="36"/>
      <c r="C18" s="36"/>
      <c r="D18" s="36"/>
      <c r="E18" s="36"/>
      <c r="F18" s="36"/>
      <c r="G18" s="36"/>
      <c r="H18" s="36"/>
      <c r="I18" s="36"/>
      <c r="J18" s="36"/>
      <c r="K18" s="36"/>
      <c r="L18" s="36"/>
      <c r="M18" s="36"/>
      <c r="N18" s="36"/>
      <c r="O18" s="36"/>
      <c r="P18" s="36"/>
      <c r="Q18" s="36"/>
      <c r="R18" s="36"/>
      <c r="S18" s="36"/>
      <c r="T18" s="36"/>
      <c r="U18" s="36"/>
      <c r="V18" s="36"/>
      <c r="W18" s="36"/>
    </row>
    <row r="19" spans="1:23" x14ac:dyDescent="0.25">
      <c r="A19" s="36"/>
      <c r="B19" s="36"/>
      <c r="C19" s="36"/>
      <c r="D19" s="36"/>
      <c r="E19" s="36"/>
      <c r="F19" s="36"/>
      <c r="G19" s="36"/>
      <c r="H19" s="36"/>
      <c r="I19" s="36"/>
      <c r="J19" s="36"/>
      <c r="K19" s="36"/>
      <c r="L19" s="36"/>
      <c r="M19" s="36"/>
      <c r="N19" s="36"/>
      <c r="O19" s="36"/>
      <c r="P19" s="36"/>
      <c r="Q19" s="36"/>
      <c r="R19" s="36"/>
      <c r="S19" s="36"/>
      <c r="T19" s="36"/>
      <c r="U19" s="36"/>
      <c r="V19" s="36"/>
      <c r="W19" s="36"/>
    </row>
    <row r="20" spans="1:23" x14ac:dyDescent="0.25">
      <c r="A20" s="36"/>
      <c r="B20" s="36"/>
      <c r="C20" s="36"/>
      <c r="D20" s="36"/>
      <c r="E20" s="36"/>
      <c r="F20" s="36"/>
      <c r="G20" s="36"/>
      <c r="H20" s="36"/>
      <c r="I20" s="36"/>
      <c r="J20" s="36"/>
      <c r="K20" s="36"/>
      <c r="L20" s="36"/>
      <c r="M20" s="36"/>
      <c r="N20" s="36"/>
      <c r="O20" s="36"/>
      <c r="P20" s="36"/>
      <c r="Q20" s="36"/>
      <c r="R20" s="36"/>
      <c r="S20" s="36"/>
      <c r="T20" s="36"/>
      <c r="U20" s="36"/>
      <c r="V20" s="36"/>
      <c r="W20" s="36"/>
    </row>
    <row r="21" spans="1:23" x14ac:dyDescent="0.25">
      <c r="A21" s="36"/>
      <c r="B21" s="36"/>
      <c r="C21" s="36"/>
      <c r="D21" s="36"/>
      <c r="E21" s="36"/>
      <c r="F21" s="36"/>
      <c r="G21" s="36"/>
      <c r="H21" s="36"/>
      <c r="I21" s="36"/>
      <c r="J21" s="36"/>
      <c r="K21" s="36"/>
      <c r="L21" s="36"/>
      <c r="M21" s="36"/>
      <c r="N21" s="36"/>
      <c r="O21" s="36"/>
      <c r="P21" s="36"/>
      <c r="Q21" s="36"/>
      <c r="R21" s="36"/>
      <c r="S21" s="36"/>
      <c r="T21" s="36"/>
      <c r="U21" s="36"/>
      <c r="V21" s="36"/>
      <c r="W21" s="36"/>
    </row>
    <row r="22" spans="1:23" x14ac:dyDescent="0.25">
      <c r="A22" s="36"/>
      <c r="B22" s="36"/>
      <c r="C22" s="36"/>
      <c r="D22" s="36"/>
      <c r="E22" s="36"/>
      <c r="F22" s="36"/>
      <c r="G22" s="36"/>
      <c r="H22" s="36"/>
      <c r="I22" s="36"/>
      <c r="J22" s="36"/>
      <c r="K22" s="36"/>
      <c r="L22" s="36"/>
      <c r="M22" s="36"/>
      <c r="N22" s="36"/>
      <c r="O22" s="36"/>
      <c r="P22" s="36"/>
      <c r="Q22" s="36"/>
      <c r="R22" s="36"/>
      <c r="S22" s="36"/>
      <c r="T22" s="36"/>
      <c r="U22" s="36"/>
      <c r="V22" s="36"/>
      <c r="W22" s="36"/>
    </row>
    <row r="23" spans="1:23" x14ac:dyDescent="0.25">
      <c r="A23" s="36"/>
      <c r="B23" s="36"/>
      <c r="C23" s="36"/>
      <c r="D23" s="36"/>
      <c r="E23" s="36"/>
      <c r="F23" s="36"/>
      <c r="G23" s="36"/>
      <c r="H23" s="36"/>
      <c r="I23" s="36"/>
      <c r="J23" s="36"/>
      <c r="K23" s="36"/>
      <c r="L23" s="36"/>
      <c r="M23" s="36"/>
      <c r="N23" s="36"/>
      <c r="O23" s="36"/>
      <c r="P23" s="36"/>
      <c r="Q23" s="36"/>
      <c r="R23" s="36"/>
      <c r="S23" s="36"/>
      <c r="T23" s="36"/>
      <c r="U23" s="36"/>
      <c r="V23" s="36"/>
      <c r="W23" s="36"/>
    </row>
    <row r="24" spans="1:23" x14ac:dyDescent="0.25">
      <c r="A24" s="36"/>
      <c r="B24" s="36"/>
      <c r="C24" s="36"/>
      <c r="D24" s="36"/>
      <c r="E24" s="36"/>
      <c r="F24" s="36"/>
      <c r="G24" s="36"/>
      <c r="H24" s="36"/>
      <c r="I24" s="36"/>
      <c r="J24" s="36"/>
      <c r="K24" s="36"/>
      <c r="L24" s="36"/>
      <c r="M24" s="36"/>
      <c r="N24" s="36"/>
      <c r="O24" s="36"/>
      <c r="P24" s="36"/>
      <c r="Q24" s="36"/>
      <c r="R24" s="36"/>
      <c r="S24" s="36"/>
      <c r="T24" s="36"/>
      <c r="U24" s="36"/>
      <c r="V24" s="36"/>
      <c r="W24" s="36"/>
    </row>
    <row r="25" spans="1:23" x14ac:dyDescent="0.25">
      <c r="A25" s="36"/>
      <c r="B25" s="36"/>
      <c r="C25" s="36"/>
      <c r="D25" s="36"/>
      <c r="E25" s="36"/>
      <c r="F25" s="36"/>
      <c r="G25" s="36"/>
      <c r="H25" s="36"/>
      <c r="I25" s="36"/>
      <c r="J25" s="36"/>
      <c r="K25" s="36"/>
      <c r="L25" s="36"/>
      <c r="M25" s="36"/>
      <c r="N25" s="36"/>
      <c r="O25" s="36"/>
      <c r="P25" s="36"/>
      <c r="Q25" s="36"/>
      <c r="R25" s="36"/>
      <c r="S25" s="36"/>
      <c r="T25" s="36"/>
      <c r="U25" s="36"/>
      <c r="V25" s="36"/>
      <c r="W25" s="36"/>
    </row>
    <row r="26" spans="1:23" x14ac:dyDescent="0.25">
      <c r="A26" s="36"/>
      <c r="B26" s="36"/>
      <c r="C26" s="36"/>
      <c r="D26" s="36"/>
      <c r="E26" s="36"/>
      <c r="F26" s="36"/>
      <c r="G26" s="36"/>
      <c r="H26" s="36"/>
      <c r="I26" s="36"/>
      <c r="J26" s="36"/>
      <c r="K26" s="36"/>
      <c r="L26" s="36"/>
      <c r="M26" s="36"/>
      <c r="N26" s="36"/>
      <c r="O26" s="36"/>
      <c r="P26" s="36"/>
      <c r="Q26" s="36"/>
      <c r="R26" s="36"/>
      <c r="S26" s="36"/>
      <c r="T26" s="36"/>
      <c r="U26" s="36"/>
      <c r="V26" s="36"/>
      <c r="W26" s="36"/>
    </row>
    <row r="27" spans="1:23" x14ac:dyDescent="0.25">
      <c r="A27" s="36"/>
      <c r="B27" s="36"/>
      <c r="C27" s="36"/>
      <c r="D27" s="36"/>
      <c r="E27" s="36"/>
      <c r="F27" s="36"/>
      <c r="G27" s="36"/>
      <c r="H27" s="36"/>
      <c r="I27" s="36"/>
      <c r="J27" s="36"/>
      <c r="K27" s="36"/>
      <c r="L27" s="36"/>
      <c r="M27" s="36"/>
      <c r="N27" s="36"/>
      <c r="O27" s="36"/>
      <c r="P27" s="36"/>
      <c r="Q27" s="36"/>
      <c r="R27" s="36"/>
      <c r="S27" s="36"/>
      <c r="T27" s="36"/>
      <c r="U27" s="36"/>
      <c r="V27" s="36"/>
      <c r="W27" s="36"/>
    </row>
    <row r="28" spans="1:23" x14ac:dyDescent="0.25">
      <c r="A28" s="36"/>
      <c r="B28" s="36"/>
      <c r="C28" s="36"/>
      <c r="D28" s="36"/>
      <c r="E28" s="36"/>
      <c r="F28" s="36"/>
      <c r="G28" s="36"/>
      <c r="H28" s="36"/>
      <c r="I28" s="36"/>
      <c r="J28" s="36"/>
      <c r="K28" s="36"/>
      <c r="L28" s="36"/>
      <c r="M28" s="36"/>
      <c r="N28" s="36"/>
      <c r="O28" s="36"/>
      <c r="P28" s="36"/>
      <c r="Q28" s="36"/>
      <c r="R28" s="36"/>
      <c r="S28" s="36"/>
      <c r="T28" s="36"/>
      <c r="U28" s="36"/>
      <c r="V28" s="36"/>
      <c r="W28" s="36"/>
    </row>
    <row r="29" spans="1:23" x14ac:dyDescent="0.25">
      <c r="A29" s="36"/>
      <c r="B29" s="36"/>
      <c r="C29" s="36"/>
      <c r="D29" s="36"/>
      <c r="E29" s="36"/>
      <c r="F29" s="36"/>
      <c r="G29" s="36"/>
      <c r="H29" s="36"/>
      <c r="I29" s="36"/>
      <c r="J29" s="36"/>
      <c r="K29" s="36"/>
      <c r="L29" s="36"/>
      <c r="M29" s="36"/>
      <c r="N29" s="36"/>
      <c r="O29" s="36"/>
      <c r="P29" s="36"/>
      <c r="Q29" s="36"/>
      <c r="R29" s="36"/>
      <c r="S29" s="36"/>
      <c r="T29" s="36"/>
      <c r="U29" s="36"/>
      <c r="V29" s="36"/>
      <c r="W29" s="36"/>
    </row>
    <row r="30" spans="1:23" x14ac:dyDescent="0.25">
      <c r="A30" s="36"/>
      <c r="B30" s="36"/>
      <c r="C30" s="36"/>
      <c r="D30" s="36"/>
      <c r="E30" s="36"/>
      <c r="F30" s="36"/>
      <c r="G30" s="36"/>
      <c r="H30" s="36"/>
      <c r="I30" s="36"/>
      <c r="J30" s="43"/>
      <c r="K30" s="36"/>
      <c r="L30" s="36"/>
      <c r="M30" s="36"/>
      <c r="N30" s="36"/>
      <c r="O30" s="36"/>
      <c r="P30" s="36"/>
      <c r="Q30" s="36"/>
      <c r="R30" s="36"/>
      <c r="S30" s="36"/>
      <c r="T30" s="36"/>
      <c r="U30" s="36"/>
      <c r="V30" s="36"/>
      <c r="W30" s="36"/>
    </row>
    <row r="31" spans="1:23" x14ac:dyDescent="0.25">
      <c r="A31" s="36"/>
      <c r="B31" s="36"/>
      <c r="C31" s="36"/>
      <c r="D31" s="36"/>
      <c r="E31" s="36"/>
      <c r="F31" s="36"/>
      <c r="G31" s="36"/>
      <c r="H31" s="36"/>
      <c r="I31" s="36"/>
      <c r="J31" s="36"/>
      <c r="K31" s="36"/>
      <c r="L31" s="36"/>
      <c r="M31" s="36"/>
      <c r="N31" s="36"/>
      <c r="O31" s="36"/>
      <c r="P31" s="36"/>
      <c r="Q31" s="36"/>
      <c r="R31" s="36"/>
      <c r="S31" s="36"/>
      <c r="T31" s="36"/>
      <c r="U31" s="36"/>
      <c r="V31" s="36"/>
      <c r="W31" s="36"/>
    </row>
    <row r="32" spans="1:23" x14ac:dyDescent="0.25">
      <c r="A32" s="36"/>
      <c r="B32" s="36"/>
      <c r="C32" s="36"/>
      <c r="D32" s="36"/>
      <c r="E32" s="36"/>
      <c r="F32" s="36"/>
      <c r="G32" s="36"/>
      <c r="H32" s="36"/>
      <c r="I32" s="36"/>
      <c r="J32" s="36"/>
      <c r="K32" s="36"/>
      <c r="L32" s="36"/>
      <c r="M32" s="36"/>
      <c r="N32" s="36"/>
      <c r="O32" s="36"/>
      <c r="P32" s="36"/>
      <c r="Q32" s="36"/>
      <c r="R32" s="36"/>
      <c r="S32" s="36"/>
      <c r="T32" s="36"/>
      <c r="U32" s="36"/>
      <c r="V32" s="36"/>
      <c r="W32" s="36"/>
    </row>
    <row r="33" spans="1:23" x14ac:dyDescent="0.25">
      <c r="A33" s="36"/>
      <c r="B33" s="36"/>
      <c r="C33" s="36"/>
      <c r="D33" s="36"/>
      <c r="E33" s="36"/>
      <c r="F33" s="36"/>
      <c r="G33" s="36"/>
      <c r="H33" s="36"/>
      <c r="I33" s="36"/>
      <c r="J33" s="36"/>
      <c r="K33" s="36"/>
      <c r="L33" s="36"/>
      <c r="M33" s="36"/>
      <c r="N33" s="36"/>
      <c r="O33" s="36"/>
      <c r="P33" s="36"/>
      <c r="Q33" s="36"/>
      <c r="R33" s="36"/>
      <c r="S33" s="36"/>
      <c r="T33" s="36"/>
      <c r="U33" s="36"/>
      <c r="V33" s="36"/>
      <c r="W33" s="36"/>
    </row>
    <row r="34" spans="1:23" x14ac:dyDescent="0.25">
      <c r="A34" s="36"/>
      <c r="B34" s="36"/>
      <c r="C34" s="36"/>
      <c r="D34" s="36"/>
      <c r="E34" s="36"/>
      <c r="F34" s="36"/>
      <c r="G34" s="36"/>
      <c r="H34" s="36"/>
      <c r="I34" s="36"/>
      <c r="J34" s="36"/>
      <c r="K34" s="36"/>
      <c r="L34" s="36"/>
      <c r="M34" s="36"/>
      <c r="N34" s="36"/>
      <c r="O34" s="36"/>
      <c r="P34" s="36"/>
      <c r="Q34" s="36"/>
      <c r="R34" s="36"/>
      <c r="S34" s="36"/>
      <c r="T34" s="36"/>
      <c r="U34" s="36"/>
      <c r="V34" s="36"/>
      <c r="W34" s="36"/>
    </row>
    <row r="35" spans="1:23" x14ac:dyDescent="0.25">
      <c r="A35" s="36"/>
      <c r="B35" s="36"/>
      <c r="C35" s="36"/>
      <c r="D35" s="36"/>
      <c r="E35" s="36"/>
      <c r="F35" s="36"/>
      <c r="G35" s="36"/>
      <c r="H35" s="36"/>
      <c r="I35" s="36"/>
      <c r="J35" s="36"/>
      <c r="K35" s="36"/>
      <c r="L35" s="36"/>
      <c r="M35" s="36"/>
      <c r="N35" s="36"/>
      <c r="O35" s="36"/>
      <c r="P35" s="36"/>
      <c r="Q35" s="36"/>
      <c r="R35" s="36"/>
      <c r="S35" s="36"/>
      <c r="T35" s="36"/>
      <c r="U35" s="36"/>
      <c r="V35" s="36"/>
      <c r="W35" s="36"/>
    </row>
    <row r="36" spans="1:23" x14ac:dyDescent="0.25">
      <c r="A36" s="36"/>
      <c r="B36" s="36"/>
      <c r="C36" s="36"/>
      <c r="D36" s="36"/>
      <c r="E36" s="36"/>
      <c r="F36" s="36"/>
      <c r="G36" s="36"/>
      <c r="H36" s="36"/>
      <c r="I36" s="36"/>
      <c r="J36" s="36"/>
      <c r="K36" s="36"/>
      <c r="L36" s="36"/>
      <c r="M36" s="36"/>
      <c r="N36" s="36"/>
      <c r="O36" s="36"/>
      <c r="P36" s="36"/>
      <c r="Q36" s="36"/>
      <c r="R36" s="36"/>
      <c r="S36" s="36"/>
      <c r="T36" s="36"/>
      <c r="U36" s="36"/>
      <c r="V36" s="36"/>
      <c r="W36" s="36"/>
    </row>
    <row r="37" spans="1:23" x14ac:dyDescent="0.25">
      <c r="A37" s="36"/>
      <c r="B37" s="36"/>
      <c r="C37" s="36"/>
      <c r="D37" s="36"/>
      <c r="E37" s="36"/>
      <c r="F37" s="36"/>
      <c r="G37" s="36"/>
      <c r="H37" s="36"/>
      <c r="I37" s="36"/>
      <c r="J37" s="36"/>
      <c r="K37" s="36"/>
      <c r="L37" s="36"/>
      <c r="M37" s="36"/>
      <c r="N37" s="36"/>
      <c r="O37" s="36"/>
      <c r="P37" s="36"/>
      <c r="Q37" s="36"/>
      <c r="R37" s="36"/>
      <c r="S37" s="36"/>
      <c r="T37" s="36"/>
      <c r="U37" s="36"/>
      <c r="V37" s="36"/>
      <c r="W37" s="36"/>
    </row>
    <row r="38" spans="1:23" x14ac:dyDescent="0.25">
      <c r="A38" s="36"/>
      <c r="B38" s="36"/>
      <c r="C38" s="36"/>
      <c r="D38" s="36"/>
      <c r="E38" s="36"/>
      <c r="F38" s="36"/>
      <c r="G38" s="36"/>
      <c r="H38" s="36"/>
      <c r="I38" s="36"/>
      <c r="J38" s="36"/>
      <c r="K38" s="36"/>
      <c r="L38" s="36"/>
      <c r="M38" s="36"/>
      <c r="N38" s="36"/>
      <c r="O38" s="36"/>
      <c r="P38" s="36"/>
      <c r="Q38" s="36"/>
      <c r="R38" s="36"/>
      <c r="S38" s="36"/>
      <c r="T38" s="36"/>
      <c r="U38" s="36"/>
      <c r="V38" s="36"/>
      <c r="W38" s="36"/>
    </row>
    <row r="39" spans="1:23" x14ac:dyDescent="0.25">
      <c r="A39" s="36"/>
      <c r="B39" s="36"/>
      <c r="C39" s="36"/>
      <c r="D39" s="36"/>
      <c r="E39" s="36"/>
      <c r="F39" s="36"/>
      <c r="G39" s="36"/>
      <c r="H39" s="36"/>
      <c r="I39" s="36"/>
      <c r="J39" s="36"/>
      <c r="K39" s="36"/>
      <c r="L39" s="36"/>
      <c r="M39" s="36"/>
      <c r="N39" s="36"/>
      <c r="O39" s="36"/>
      <c r="P39" s="36"/>
      <c r="Q39" s="36"/>
      <c r="R39" s="36"/>
      <c r="S39" s="36"/>
      <c r="T39" s="36"/>
      <c r="U39" s="36"/>
      <c r="V39" s="36"/>
      <c r="W39" s="36"/>
    </row>
    <row r="40" spans="1:23" x14ac:dyDescent="0.25">
      <c r="A40" s="36"/>
      <c r="B40" s="36"/>
      <c r="C40" s="36"/>
      <c r="D40" s="36"/>
      <c r="E40" s="36"/>
      <c r="F40" s="36"/>
      <c r="G40" s="36"/>
      <c r="H40" s="36"/>
      <c r="I40" s="36"/>
      <c r="J40" s="36"/>
      <c r="K40" s="36"/>
      <c r="L40" s="36"/>
      <c r="M40" s="36"/>
      <c r="N40" s="36"/>
      <c r="O40" s="36"/>
      <c r="P40" s="36"/>
      <c r="Q40" s="36"/>
      <c r="R40" s="36"/>
      <c r="S40" s="36"/>
      <c r="T40" s="36"/>
      <c r="U40" s="36"/>
      <c r="V40" s="36"/>
      <c r="W40" s="36"/>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62959-E994-4EEF-8F03-41FEEBD8345E}">
  <sheetPr codeName="Hoja2"/>
  <dimension ref="B1:C27"/>
  <sheetViews>
    <sheetView showGridLines="0" workbookViewId="0"/>
  </sheetViews>
  <sheetFormatPr baseColWidth="10" defaultRowHeight="15.75" x14ac:dyDescent="0.25"/>
  <cols>
    <col min="1" max="1" width="2.42578125" style="38" customWidth="1"/>
    <col min="2" max="2" width="10.85546875" style="38" customWidth="1"/>
    <col min="3" max="16384" width="11.42578125" style="38"/>
  </cols>
  <sheetData>
    <row r="1" spans="2:3" x14ac:dyDescent="0.25">
      <c r="B1" s="37" t="s">
        <v>6336</v>
      </c>
    </row>
    <row r="2" spans="2:3" x14ac:dyDescent="0.25">
      <c r="B2" s="38" t="s">
        <v>6364</v>
      </c>
    </row>
    <row r="4" spans="2:3" x14ac:dyDescent="0.25">
      <c r="B4" s="37" t="s">
        <v>6337</v>
      </c>
      <c r="C4" s="37"/>
    </row>
    <row r="5" spans="2:3" x14ac:dyDescent="0.25">
      <c r="B5" s="44" t="s">
        <v>6366</v>
      </c>
      <c r="C5" s="44"/>
    </row>
    <row r="6" spans="2:3" x14ac:dyDescent="0.25">
      <c r="B6" s="44" t="s">
        <v>6343</v>
      </c>
      <c r="C6" s="44"/>
    </row>
    <row r="7" spans="2:3" x14ac:dyDescent="0.25">
      <c r="B7" s="44" t="s">
        <v>6344</v>
      </c>
      <c r="C7" s="44"/>
    </row>
    <row r="8" spans="2:3" x14ac:dyDescent="0.25">
      <c r="B8" s="44" t="s">
        <v>6345</v>
      </c>
      <c r="C8" s="44"/>
    </row>
    <row r="9" spans="2:3" x14ac:dyDescent="0.25">
      <c r="B9" s="44" t="s">
        <v>6367</v>
      </c>
      <c r="C9" s="37"/>
    </row>
    <row r="10" spans="2:3" x14ac:dyDescent="0.25">
      <c r="B10" s="44" t="s">
        <v>6346</v>
      </c>
      <c r="C10" s="44"/>
    </row>
    <row r="11" spans="2:3" x14ac:dyDescent="0.25">
      <c r="B11" s="44" t="s">
        <v>6368</v>
      </c>
      <c r="C11" s="44"/>
    </row>
    <row r="12" spans="2:3" x14ac:dyDescent="0.25">
      <c r="B12" s="44" t="s">
        <v>6369</v>
      </c>
      <c r="C12" s="44"/>
    </row>
    <row r="13" spans="2:3" x14ac:dyDescent="0.25">
      <c r="C13" s="44"/>
    </row>
    <row r="14" spans="2:3" x14ac:dyDescent="0.25">
      <c r="B14" s="37" t="s">
        <v>6338</v>
      </c>
    </row>
    <row r="15" spans="2:3" x14ac:dyDescent="0.25">
      <c r="B15" s="44" t="s">
        <v>6347</v>
      </c>
      <c r="C15" s="45"/>
    </row>
    <row r="16" spans="2:3" x14ac:dyDescent="0.25">
      <c r="B16" s="44" t="s">
        <v>6348</v>
      </c>
      <c r="C16" s="45"/>
    </row>
    <row r="17" spans="2:2" x14ac:dyDescent="0.25">
      <c r="B17" s="44" t="s">
        <v>6349</v>
      </c>
    </row>
    <row r="18" spans="2:2" x14ac:dyDescent="0.25">
      <c r="B18" s="44" t="s">
        <v>6350</v>
      </c>
    </row>
    <row r="19" spans="2:2" x14ac:dyDescent="0.25">
      <c r="B19" s="44" t="s">
        <v>6351</v>
      </c>
    </row>
    <row r="20" spans="2:2" x14ac:dyDescent="0.25">
      <c r="B20" s="44" t="s">
        <v>6352</v>
      </c>
    </row>
    <row r="21" spans="2:2" x14ac:dyDescent="0.25">
      <c r="B21" s="44" t="s">
        <v>6370</v>
      </c>
    </row>
    <row r="23" spans="2:2" x14ac:dyDescent="0.25">
      <c r="B23" s="37" t="s">
        <v>6339</v>
      </c>
    </row>
    <row r="24" spans="2:2" x14ac:dyDescent="0.25">
      <c r="B24" s="45" t="s">
        <v>6353</v>
      </c>
    </row>
    <row r="25" spans="2:2" x14ac:dyDescent="0.25">
      <c r="B25" s="45" t="s">
        <v>6354</v>
      </c>
    </row>
    <row r="26" spans="2:2" x14ac:dyDescent="0.25">
      <c r="B26" s="45" t="s">
        <v>6371</v>
      </c>
    </row>
    <row r="27" spans="2:2" x14ac:dyDescent="0.25">
      <c r="B27" s="45" t="s">
        <v>6365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B683-8E86-4335-A5B3-276890E3AB7B}">
  <sheetPr codeName="Hoja3"/>
  <dimension ref="A1:A5001"/>
  <sheetViews>
    <sheetView showGridLines="0" workbookViewId="0"/>
  </sheetViews>
  <sheetFormatPr baseColWidth="10" defaultRowHeight="15" x14ac:dyDescent="0.25"/>
  <sheetData>
    <row r="1" spans="1:1" x14ac:dyDescent="0.25">
      <c r="A1" t="s">
        <v>1313</v>
      </c>
    </row>
    <row r="2" spans="1:1" x14ac:dyDescent="0.25">
      <c r="A2" t="s">
        <v>1314</v>
      </c>
    </row>
    <row r="3" spans="1:1" x14ac:dyDescent="0.25">
      <c r="A3" t="s">
        <v>1315</v>
      </c>
    </row>
    <row r="4" spans="1:1" x14ac:dyDescent="0.25">
      <c r="A4" t="s">
        <v>1316</v>
      </c>
    </row>
    <row r="5" spans="1:1" x14ac:dyDescent="0.25">
      <c r="A5" t="s">
        <v>1317</v>
      </c>
    </row>
    <row r="6" spans="1:1" x14ac:dyDescent="0.25">
      <c r="A6" t="s">
        <v>1318</v>
      </c>
    </row>
    <row r="7" spans="1:1" x14ac:dyDescent="0.25">
      <c r="A7" t="s">
        <v>1319</v>
      </c>
    </row>
    <row r="8" spans="1:1" x14ac:dyDescent="0.25">
      <c r="A8" t="s">
        <v>1320</v>
      </c>
    </row>
    <row r="9" spans="1:1" x14ac:dyDescent="0.25">
      <c r="A9" t="s">
        <v>1321</v>
      </c>
    </row>
    <row r="10" spans="1:1" x14ac:dyDescent="0.25">
      <c r="A10" t="s">
        <v>1322</v>
      </c>
    </row>
    <row r="11" spans="1:1" x14ac:dyDescent="0.25">
      <c r="A11" t="s">
        <v>1323</v>
      </c>
    </row>
    <row r="12" spans="1:1" x14ac:dyDescent="0.25">
      <c r="A12" t="s">
        <v>1324</v>
      </c>
    </row>
    <row r="13" spans="1:1" x14ac:dyDescent="0.25">
      <c r="A13" t="s">
        <v>1325</v>
      </c>
    </row>
    <row r="14" spans="1:1" x14ac:dyDescent="0.25">
      <c r="A14" t="s">
        <v>1326</v>
      </c>
    </row>
    <row r="15" spans="1:1" x14ac:dyDescent="0.25">
      <c r="A15" t="s">
        <v>1327</v>
      </c>
    </row>
    <row r="16" spans="1:1" x14ac:dyDescent="0.25">
      <c r="A16" t="s">
        <v>1328</v>
      </c>
    </row>
    <row r="17" spans="1:1" x14ac:dyDescent="0.25">
      <c r="A17" t="s">
        <v>1329</v>
      </c>
    </row>
    <row r="18" spans="1:1" x14ac:dyDescent="0.25">
      <c r="A18" t="s">
        <v>1330</v>
      </c>
    </row>
    <row r="19" spans="1:1" x14ac:dyDescent="0.25">
      <c r="A19" t="s">
        <v>1331</v>
      </c>
    </row>
    <row r="20" spans="1:1" x14ac:dyDescent="0.25">
      <c r="A20" t="s">
        <v>1332</v>
      </c>
    </row>
    <row r="21" spans="1:1" x14ac:dyDescent="0.25">
      <c r="A21" t="s">
        <v>1333</v>
      </c>
    </row>
    <row r="22" spans="1:1" x14ac:dyDescent="0.25">
      <c r="A22" t="s">
        <v>1334</v>
      </c>
    </row>
    <row r="23" spans="1:1" x14ac:dyDescent="0.25">
      <c r="A23" t="s">
        <v>1335</v>
      </c>
    </row>
    <row r="24" spans="1:1" x14ac:dyDescent="0.25">
      <c r="A24" t="s">
        <v>1336</v>
      </c>
    </row>
    <row r="25" spans="1:1" x14ac:dyDescent="0.25">
      <c r="A25" t="s">
        <v>1337</v>
      </c>
    </row>
    <row r="26" spans="1:1" x14ac:dyDescent="0.25">
      <c r="A26" t="s">
        <v>1338</v>
      </c>
    </row>
    <row r="27" spans="1:1" x14ac:dyDescent="0.25">
      <c r="A27" t="s">
        <v>1339</v>
      </c>
    </row>
    <row r="28" spans="1:1" x14ac:dyDescent="0.25">
      <c r="A28" t="s">
        <v>1340</v>
      </c>
    </row>
    <row r="29" spans="1:1" x14ac:dyDescent="0.25">
      <c r="A29" t="s">
        <v>1341</v>
      </c>
    </row>
    <row r="30" spans="1:1" x14ac:dyDescent="0.25">
      <c r="A30" t="s">
        <v>1342</v>
      </c>
    </row>
    <row r="31" spans="1:1" x14ac:dyDescent="0.25">
      <c r="A31" t="s">
        <v>1343</v>
      </c>
    </row>
    <row r="32" spans="1:1" x14ac:dyDescent="0.25">
      <c r="A32" t="s">
        <v>1344</v>
      </c>
    </row>
    <row r="33" spans="1:1" x14ac:dyDescent="0.25">
      <c r="A33" t="s">
        <v>1345</v>
      </c>
    </row>
    <row r="34" spans="1:1" x14ac:dyDescent="0.25">
      <c r="A34" t="s">
        <v>1346</v>
      </c>
    </row>
    <row r="35" spans="1:1" x14ac:dyDescent="0.25">
      <c r="A35" t="s">
        <v>1347</v>
      </c>
    </row>
    <row r="36" spans="1:1" x14ac:dyDescent="0.25">
      <c r="A36" t="s">
        <v>1348</v>
      </c>
    </row>
    <row r="37" spans="1:1" x14ac:dyDescent="0.25">
      <c r="A37" t="s">
        <v>1349</v>
      </c>
    </row>
    <row r="38" spans="1:1" x14ac:dyDescent="0.25">
      <c r="A38" t="s">
        <v>1350</v>
      </c>
    </row>
    <row r="39" spans="1:1" x14ac:dyDescent="0.25">
      <c r="A39" t="s">
        <v>1351</v>
      </c>
    </row>
    <row r="40" spans="1:1" x14ac:dyDescent="0.25">
      <c r="A40" t="s">
        <v>1352</v>
      </c>
    </row>
    <row r="41" spans="1:1" x14ac:dyDescent="0.25">
      <c r="A41" t="s">
        <v>1353</v>
      </c>
    </row>
    <row r="42" spans="1:1" x14ac:dyDescent="0.25">
      <c r="A42" t="s">
        <v>1354</v>
      </c>
    </row>
    <row r="43" spans="1:1" x14ac:dyDescent="0.25">
      <c r="A43" t="s">
        <v>1355</v>
      </c>
    </row>
    <row r="44" spans="1:1" x14ac:dyDescent="0.25">
      <c r="A44" t="s">
        <v>1356</v>
      </c>
    </row>
    <row r="45" spans="1:1" x14ac:dyDescent="0.25">
      <c r="A45" t="s">
        <v>1357</v>
      </c>
    </row>
    <row r="46" spans="1:1" x14ac:dyDescent="0.25">
      <c r="A46" t="s">
        <v>1358</v>
      </c>
    </row>
    <row r="47" spans="1:1" x14ac:dyDescent="0.25">
      <c r="A47" t="s">
        <v>1359</v>
      </c>
    </row>
    <row r="48" spans="1:1" x14ac:dyDescent="0.25">
      <c r="A48" t="s">
        <v>1360</v>
      </c>
    </row>
    <row r="49" spans="1:1" x14ac:dyDescent="0.25">
      <c r="A49" t="s">
        <v>1361</v>
      </c>
    </row>
    <row r="50" spans="1:1" x14ac:dyDescent="0.25">
      <c r="A50" t="s">
        <v>1362</v>
      </c>
    </row>
    <row r="51" spans="1:1" x14ac:dyDescent="0.25">
      <c r="A51" t="s">
        <v>1363</v>
      </c>
    </row>
    <row r="52" spans="1:1" x14ac:dyDescent="0.25">
      <c r="A52" t="s">
        <v>1364</v>
      </c>
    </row>
    <row r="53" spans="1:1" x14ac:dyDescent="0.25">
      <c r="A53" t="s">
        <v>1365</v>
      </c>
    </row>
    <row r="54" spans="1:1" x14ac:dyDescent="0.25">
      <c r="A54" t="s">
        <v>1366</v>
      </c>
    </row>
    <row r="55" spans="1:1" x14ac:dyDescent="0.25">
      <c r="A55" t="s">
        <v>1367</v>
      </c>
    </row>
    <row r="56" spans="1:1" x14ac:dyDescent="0.25">
      <c r="A56" t="s">
        <v>1368</v>
      </c>
    </row>
    <row r="57" spans="1:1" x14ac:dyDescent="0.25">
      <c r="A57" t="s">
        <v>1369</v>
      </c>
    </row>
    <row r="58" spans="1:1" x14ac:dyDescent="0.25">
      <c r="A58" t="s">
        <v>1370</v>
      </c>
    </row>
    <row r="59" spans="1:1" x14ac:dyDescent="0.25">
      <c r="A59" t="s">
        <v>1371</v>
      </c>
    </row>
    <row r="60" spans="1:1" x14ac:dyDescent="0.25">
      <c r="A60" t="s">
        <v>1372</v>
      </c>
    </row>
    <row r="61" spans="1:1" x14ac:dyDescent="0.25">
      <c r="A61" t="s">
        <v>1373</v>
      </c>
    </row>
    <row r="62" spans="1:1" x14ac:dyDescent="0.25">
      <c r="A62" t="s">
        <v>1374</v>
      </c>
    </row>
    <row r="63" spans="1:1" x14ac:dyDescent="0.25">
      <c r="A63" t="s">
        <v>1375</v>
      </c>
    </row>
    <row r="64" spans="1:1" x14ac:dyDescent="0.25">
      <c r="A64" t="s">
        <v>1376</v>
      </c>
    </row>
    <row r="65" spans="1:1" x14ac:dyDescent="0.25">
      <c r="A65" t="s">
        <v>1377</v>
      </c>
    </row>
    <row r="66" spans="1:1" x14ac:dyDescent="0.25">
      <c r="A66" t="s">
        <v>1378</v>
      </c>
    </row>
    <row r="67" spans="1:1" x14ac:dyDescent="0.25">
      <c r="A67" t="s">
        <v>1379</v>
      </c>
    </row>
    <row r="68" spans="1:1" x14ac:dyDescent="0.25">
      <c r="A68" t="s">
        <v>1380</v>
      </c>
    </row>
    <row r="69" spans="1:1" x14ac:dyDescent="0.25">
      <c r="A69" t="s">
        <v>1381</v>
      </c>
    </row>
    <row r="70" spans="1:1" x14ac:dyDescent="0.25">
      <c r="A70" t="s">
        <v>1382</v>
      </c>
    </row>
    <row r="71" spans="1:1" x14ac:dyDescent="0.25">
      <c r="A71" t="s">
        <v>1383</v>
      </c>
    </row>
    <row r="72" spans="1:1" x14ac:dyDescent="0.25">
      <c r="A72" t="s">
        <v>1384</v>
      </c>
    </row>
    <row r="73" spans="1:1" x14ac:dyDescent="0.25">
      <c r="A73" t="s">
        <v>1385</v>
      </c>
    </row>
    <row r="74" spans="1:1" x14ac:dyDescent="0.25">
      <c r="A74" t="s">
        <v>1386</v>
      </c>
    </row>
    <row r="75" spans="1:1" x14ac:dyDescent="0.25">
      <c r="A75" t="s">
        <v>1387</v>
      </c>
    </row>
    <row r="76" spans="1:1" x14ac:dyDescent="0.25">
      <c r="A76" t="s">
        <v>1388</v>
      </c>
    </row>
    <row r="77" spans="1:1" x14ac:dyDescent="0.25">
      <c r="A77" t="s">
        <v>1389</v>
      </c>
    </row>
    <row r="78" spans="1:1" x14ac:dyDescent="0.25">
      <c r="A78" t="s">
        <v>1390</v>
      </c>
    </row>
    <row r="79" spans="1:1" x14ac:dyDescent="0.25">
      <c r="A79" t="s">
        <v>1391</v>
      </c>
    </row>
    <row r="80" spans="1:1" x14ac:dyDescent="0.25">
      <c r="A80" t="s">
        <v>1392</v>
      </c>
    </row>
    <row r="81" spans="1:1" x14ac:dyDescent="0.25">
      <c r="A81" t="s">
        <v>1393</v>
      </c>
    </row>
    <row r="82" spans="1:1" x14ac:dyDescent="0.25">
      <c r="A82" t="s">
        <v>1394</v>
      </c>
    </row>
    <row r="83" spans="1:1" x14ac:dyDescent="0.25">
      <c r="A83" t="s">
        <v>1395</v>
      </c>
    </row>
    <row r="84" spans="1:1" x14ac:dyDescent="0.25">
      <c r="A84" t="s">
        <v>1396</v>
      </c>
    </row>
    <row r="85" spans="1:1" x14ac:dyDescent="0.25">
      <c r="A85" t="s">
        <v>1397</v>
      </c>
    </row>
    <row r="86" spans="1:1" x14ac:dyDescent="0.25">
      <c r="A86" t="s">
        <v>1398</v>
      </c>
    </row>
    <row r="87" spans="1:1" x14ac:dyDescent="0.25">
      <c r="A87" t="s">
        <v>1399</v>
      </c>
    </row>
    <row r="88" spans="1:1" x14ac:dyDescent="0.25">
      <c r="A88" t="s">
        <v>1400</v>
      </c>
    </row>
    <row r="89" spans="1:1" x14ac:dyDescent="0.25">
      <c r="A89" t="s">
        <v>1401</v>
      </c>
    </row>
    <row r="90" spans="1:1" x14ac:dyDescent="0.25">
      <c r="A90" t="s">
        <v>1402</v>
      </c>
    </row>
    <row r="91" spans="1:1" x14ac:dyDescent="0.25">
      <c r="A91" t="s">
        <v>1403</v>
      </c>
    </row>
    <row r="92" spans="1:1" x14ac:dyDescent="0.25">
      <c r="A92" t="s">
        <v>1404</v>
      </c>
    </row>
    <row r="93" spans="1:1" x14ac:dyDescent="0.25">
      <c r="A93" t="s">
        <v>1405</v>
      </c>
    </row>
    <row r="94" spans="1:1" x14ac:dyDescent="0.25">
      <c r="A94" t="s">
        <v>1406</v>
      </c>
    </row>
    <row r="95" spans="1:1" x14ac:dyDescent="0.25">
      <c r="A95" t="s">
        <v>1407</v>
      </c>
    </row>
    <row r="96" spans="1:1" x14ac:dyDescent="0.25">
      <c r="A96" t="s">
        <v>1408</v>
      </c>
    </row>
    <row r="97" spans="1:1" x14ac:dyDescent="0.25">
      <c r="A97" t="s">
        <v>1409</v>
      </c>
    </row>
    <row r="98" spans="1:1" x14ac:dyDescent="0.25">
      <c r="A98" t="s">
        <v>1410</v>
      </c>
    </row>
    <row r="99" spans="1:1" x14ac:dyDescent="0.25">
      <c r="A99" t="s">
        <v>1411</v>
      </c>
    </row>
    <row r="100" spans="1:1" x14ac:dyDescent="0.25">
      <c r="A100" t="s">
        <v>1412</v>
      </c>
    </row>
    <row r="101" spans="1:1" x14ac:dyDescent="0.25">
      <c r="A101" t="s">
        <v>1413</v>
      </c>
    </row>
    <row r="102" spans="1:1" x14ac:dyDescent="0.25">
      <c r="A102" t="s">
        <v>1414</v>
      </c>
    </row>
    <row r="103" spans="1:1" x14ac:dyDescent="0.25">
      <c r="A103" t="s">
        <v>1415</v>
      </c>
    </row>
    <row r="104" spans="1:1" x14ac:dyDescent="0.25">
      <c r="A104" t="s">
        <v>1416</v>
      </c>
    </row>
    <row r="105" spans="1:1" x14ac:dyDescent="0.25">
      <c r="A105" t="s">
        <v>1417</v>
      </c>
    </row>
    <row r="106" spans="1:1" x14ac:dyDescent="0.25">
      <c r="A106" t="s">
        <v>1418</v>
      </c>
    </row>
    <row r="107" spans="1:1" x14ac:dyDescent="0.25">
      <c r="A107" t="s">
        <v>1419</v>
      </c>
    </row>
    <row r="108" spans="1:1" x14ac:dyDescent="0.25">
      <c r="A108" t="s">
        <v>1420</v>
      </c>
    </row>
    <row r="109" spans="1:1" x14ac:dyDescent="0.25">
      <c r="A109" t="s">
        <v>1421</v>
      </c>
    </row>
    <row r="110" spans="1:1" x14ac:dyDescent="0.25">
      <c r="A110" t="s">
        <v>1422</v>
      </c>
    </row>
    <row r="111" spans="1:1" x14ac:dyDescent="0.25">
      <c r="A111" t="s">
        <v>1423</v>
      </c>
    </row>
    <row r="112" spans="1:1" x14ac:dyDescent="0.25">
      <c r="A112" t="s">
        <v>1424</v>
      </c>
    </row>
    <row r="113" spans="1:1" x14ac:dyDescent="0.25">
      <c r="A113" t="s">
        <v>1425</v>
      </c>
    </row>
    <row r="114" spans="1:1" x14ac:dyDescent="0.25">
      <c r="A114" t="s">
        <v>1426</v>
      </c>
    </row>
    <row r="115" spans="1:1" x14ac:dyDescent="0.25">
      <c r="A115" t="s">
        <v>1427</v>
      </c>
    </row>
    <row r="116" spans="1:1" x14ac:dyDescent="0.25">
      <c r="A116" t="s">
        <v>1428</v>
      </c>
    </row>
    <row r="117" spans="1:1" x14ac:dyDescent="0.25">
      <c r="A117" t="s">
        <v>1429</v>
      </c>
    </row>
    <row r="118" spans="1:1" x14ac:dyDescent="0.25">
      <c r="A118" t="s">
        <v>1430</v>
      </c>
    </row>
    <row r="119" spans="1:1" x14ac:dyDescent="0.25">
      <c r="A119" t="s">
        <v>1431</v>
      </c>
    </row>
    <row r="120" spans="1:1" x14ac:dyDescent="0.25">
      <c r="A120" t="s">
        <v>1432</v>
      </c>
    </row>
    <row r="121" spans="1:1" x14ac:dyDescent="0.25">
      <c r="A121" t="s">
        <v>1433</v>
      </c>
    </row>
    <row r="122" spans="1:1" x14ac:dyDescent="0.25">
      <c r="A122" t="s">
        <v>1434</v>
      </c>
    </row>
    <row r="123" spans="1:1" x14ac:dyDescent="0.25">
      <c r="A123" t="s">
        <v>1435</v>
      </c>
    </row>
    <row r="124" spans="1:1" x14ac:dyDescent="0.25">
      <c r="A124" t="s">
        <v>1436</v>
      </c>
    </row>
    <row r="125" spans="1:1" x14ac:dyDescent="0.25">
      <c r="A125" t="s">
        <v>1437</v>
      </c>
    </row>
    <row r="126" spans="1:1" x14ac:dyDescent="0.25">
      <c r="A126" t="s">
        <v>1438</v>
      </c>
    </row>
    <row r="127" spans="1:1" x14ac:dyDescent="0.25">
      <c r="A127" t="s">
        <v>1439</v>
      </c>
    </row>
    <row r="128" spans="1:1" x14ac:dyDescent="0.25">
      <c r="A128" t="s">
        <v>1440</v>
      </c>
    </row>
    <row r="129" spans="1:1" x14ac:dyDescent="0.25">
      <c r="A129" t="s">
        <v>1441</v>
      </c>
    </row>
    <row r="130" spans="1:1" x14ac:dyDescent="0.25">
      <c r="A130" t="s">
        <v>1442</v>
      </c>
    </row>
    <row r="131" spans="1:1" x14ac:dyDescent="0.25">
      <c r="A131" t="s">
        <v>1443</v>
      </c>
    </row>
    <row r="132" spans="1:1" x14ac:dyDescent="0.25">
      <c r="A132" t="s">
        <v>1444</v>
      </c>
    </row>
    <row r="133" spans="1:1" x14ac:dyDescent="0.25">
      <c r="A133" t="s">
        <v>1445</v>
      </c>
    </row>
    <row r="134" spans="1:1" x14ac:dyDescent="0.25">
      <c r="A134" t="s">
        <v>1446</v>
      </c>
    </row>
    <row r="135" spans="1:1" x14ac:dyDescent="0.25">
      <c r="A135" t="s">
        <v>1447</v>
      </c>
    </row>
    <row r="136" spans="1:1" x14ac:dyDescent="0.25">
      <c r="A136" t="s">
        <v>1448</v>
      </c>
    </row>
    <row r="137" spans="1:1" x14ac:dyDescent="0.25">
      <c r="A137" t="s">
        <v>1449</v>
      </c>
    </row>
    <row r="138" spans="1:1" x14ac:dyDescent="0.25">
      <c r="A138" t="s">
        <v>1450</v>
      </c>
    </row>
    <row r="139" spans="1:1" x14ac:dyDescent="0.25">
      <c r="A139" t="s">
        <v>1451</v>
      </c>
    </row>
    <row r="140" spans="1:1" x14ac:dyDescent="0.25">
      <c r="A140" t="s">
        <v>1452</v>
      </c>
    </row>
    <row r="141" spans="1:1" x14ac:dyDescent="0.25">
      <c r="A141" t="s">
        <v>1453</v>
      </c>
    </row>
    <row r="142" spans="1:1" x14ac:dyDescent="0.25">
      <c r="A142" t="s">
        <v>1454</v>
      </c>
    </row>
    <row r="143" spans="1:1" x14ac:dyDescent="0.25">
      <c r="A143" t="s">
        <v>1455</v>
      </c>
    </row>
    <row r="144" spans="1:1" x14ac:dyDescent="0.25">
      <c r="A144" t="s">
        <v>1456</v>
      </c>
    </row>
    <row r="145" spans="1:1" x14ac:dyDescent="0.25">
      <c r="A145" t="s">
        <v>1457</v>
      </c>
    </row>
    <row r="146" spans="1:1" x14ac:dyDescent="0.25">
      <c r="A146" t="s">
        <v>1458</v>
      </c>
    </row>
    <row r="147" spans="1:1" x14ac:dyDescent="0.25">
      <c r="A147" t="s">
        <v>1459</v>
      </c>
    </row>
    <row r="148" spans="1:1" x14ac:dyDescent="0.25">
      <c r="A148" t="s">
        <v>1460</v>
      </c>
    </row>
    <row r="149" spans="1:1" x14ac:dyDescent="0.25">
      <c r="A149" t="s">
        <v>1461</v>
      </c>
    </row>
    <row r="150" spans="1:1" x14ac:dyDescent="0.25">
      <c r="A150" t="s">
        <v>1462</v>
      </c>
    </row>
    <row r="151" spans="1:1" x14ac:dyDescent="0.25">
      <c r="A151" t="s">
        <v>1463</v>
      </c>
    </row>
    <row r="152" spans="1:1" x14ac:dyDescent="0.25">
      <c r="A152" t="s">
        <v>1464</v>
      </c>
    </row>
    <row r="153" spans="1:1" x14ac:dyDescent="0.25">
      <c r="A153" t="s">
        <v>1465</v>
      </c>
    </row>
    <row r="154" spans="1:1" x14ac:dyDescent="0.25">
      <c r="A154" t="s">
        <v>1466</v>
      </c>
    </row>
    <row r="155" spans="1:1" x14ac:dyDescent="0.25">
      <c r="A155" t="s">
        <v>1467</v>
      </c>
    </row>
    <row r="156" spans="1:1" x14ac:dyDescent="0.25">
      <c r="A156" t="s">
        <v>1468</v>
      </c>
    </row>
    <row r="157" spans="1:1" x14ac:dyDescent="0.25">
      <c r="A157" t="s">
        <v>1469</v>
      </c>
    </row>
    <row r="158" spans="1:1" x14ac:dyDescent="0.25">
      <c r="A158" t="s">
        <v>1470</v>
      </c>
    </row>
    <row r="159" spans="1:1" x14ac:dyDescent="0.25">
      <c r="A159" t="s">
        <v>1471</v>
      </c>
    </row>
    <row r="160" spans="1:1" x14ac:dyDescent="0.25">
      <c r="A160" t="s">
        <v>1472</v>
      </c>
    </row>
    <row r="161" spans="1:1" x14ac:dyDescent="0.25">
      <c r="A161" t="s">
        <v>1473</v>
      </c>
    </row>
    <row r="162" spans="1:1" x14ac:dyDescent="0.25">
      <c r="A162" t="s">
        <v>1474</v>
      </c>
    </row>
    <row r="163" spans="1:1" x14ac:dyDescent="0.25">
      <c r="A163" t="s">
        <v>1475</v>
      </c>
    </row>
    <row r="164" spans="1:1" x14ac:dyDescent="0.25">
      <c r="A164" t="s">
        <v>1476</v>
      </c>
    </row>
    <row r="165" spans="1:1" x14ac:dyDescent="0.25">
      <c r="A165" t="s">
        <v>1477</v>
      </c>
    </row>
    <row r="166" spans="1:1" x14ac:dyDescent="0.25">
      <c r="A166" t="s">
        <v>1478</v>
      </c>
    </row>
    <row r="167" spans="1:1" x14ac:dyDescent="0.25">
      <c r="A167" t="s">
        <v>1479</v>
      </c>
    </row>
    <row r="168" spans="1:1" x14ac:dyDescent="0.25">
      <c r="A168" t="s">
        <v>1480</v>
      </c>
    </row>
    <row r="169" spans="1:1" x14ac:dyDescent="0.25">
      <c r="A169" t="s">
        <v>1481</v>
      </c>
    </row>
    <row r="170" spans="1:1" x14ac:dyDescent="0.25">
      <c r="A170" t="s">
        <v>1482</v>
      </c>
    </row>
    <row r="171" spans="1:1" x14ac:dyDescent="0.25">
      <c r="A171" t="s">
        <v>1483</v>
      </c>
    </row>
    <row r="172" spans="1:1" x14ac:dyDescent="0.25">
      <c r="A172" t="s">
        <v>1484</v>
      </c>
    </row>
    <row r="173" spans="1:1" x14ac:dyDescent="0.25">
      <c r="A173" t="s">
        <v>1485</v>
      </c>
    </row>
    <row r="174" spans="1:1" x14ac:dyDescent="0.25">
      <c r="A174" t="s">
        <v>1486</v>
      </c>
    </row>
    <row r="175" spans="1:1" x14ac:dyDescent="0.25">
      <c r="A175" t="s">
        <v>1487</v>
      </c>
    </row>
    <row r="176" spans="1:1" x14ac:dyDescent="0.25">
      <c r="A176" t="s">
        <v>1488</v>
      </c>
    </row>
    <row r="177" spans="1:1" x14ac:dyDescent="0.25">
      <c r="A177" t="s">
        <v>1489</v>
      </c>
    </row>
    <row r="178" spans="1:1" x14ac:dyDescent="0.25">
      <c r="A178" t="s">
        <v>1490</v>
      </c>
    </row>
    <row r="179" spans="1:1" x14ac:dyDescent="0.25">
      <c r="A179" t="s">
        <v>1491</v>
      </c>
    </row>
    <row r="180" spans="1:1" x14ac:dyDescent="0.25">
      <c r="A180" t="s">
        <v>1492</v>
      </c>
    </row>
    <row r="181" spans="1:1" x14ac:dyDescent="0.25">
      <c r="A181" t="s">
        <v>1493</v>
      </c>
    </row>
    <row r="182" spans="1:1" x14ac:dyDescent="0.25">
      <c r="A182" t="s">
        <v>1494</v>
      </c>
    </row>
    <row r="183" spans="1:1" x14ac:dyDescent="0.25">
      <c r="A183" t="s">
        <v>1495</v>
      </c>
    </row>
    <row r="184" spans="1:1" x14ac:dyDescent="0.25">
      <c r="A184" t="s">
        <v>1496</v>
      </c>
    </row>
    <row r="185" spans="1:1" x14ac:dyDescent="0.25">
      <c r="A185" t="s">
        <v>1497</v>
      </c>
    </row>
    <row r="186" spans="1:1" x14ac:dyDescent="0.25">
      <c r="A186" t="s">
        <v>1498</v>
      </c>
    </row>
    <row r="187" spans="1:1" x14ac:dyDescent="0.25">
      <c r="A187" t="s">
        <v>1499</v>
      </c>
    </row>
    <row r="188" spans="1:1" x14ac:dyDescent="0.25">
      <c r="A188" t="s">
        <v>1500</v>
      </c>
    </row>
    <row r="189" spans="1:1" x14ac:dyDescent="0.25">
      <c r="A189" t="s">
        <v>1501</v>
      </c>
    </row>
    <row r="190" spans="1:1" x14ac:dyDescent="0.25">
      <c r="A190" t="s">
        <v>1502</v>
      </c>
    </row>
    <row r="191" spans="1:1" x14ac:dyDescent="0.25">
      <c r="A191" t="s">
        <v>1503</v>
      </c>
    </row>
    <row r="192" spans="1:1" x14ac:dyDescent="0.25">
      <c r="A192" t="s">
        <v>1504</v>
      </c>
    </row>
    <row r="193" spans="1:1" x14ac:dyDescent="0.25">
      <c r="A193" t="s">
        <v>1505</v>
      </c>
    </row>
    <row r="194" spans="1:1" x14ac:dyDescent="0.25">
      <c r="A194" t="s">
        <v>1506</v>
      </c>
    </row>
    <row r="195" spans="1:1" x14ac:dyDescent="0.25">
      <c r="A195" t="s">
        <v>1507</v>
      </c>
    </row>
    <row r="196" spans="1:1" x14ac:dyDescent="0.25">
      <c r="A196" t="s">
        <v>1508</v>
      </c>
    </row>
    <row r="197" spans="1:1" x14ac:dyDescent="0.25">
      <c r="A197" t="s">
        <v>1509</v>
      </c>
    </row>
    <row r="198" spans="1:1" x14ac:dyDescent="0.25">
      <c r="A198" t="s">
        <v>1510</v>
      </c>
    </row>
    <row r="199" spans="1:1" x14ac:dyDescent="0.25">
      <c r="A199" t="s">
        <v>1511</v>
      </c>
    </row>
    <row r="200" spans="1:1" x14ac:dyDescent="0.25">
      <c r="A200" t="s">
        <v>1512</v>
      </c>
    </row>
    <row r="201" spans="1:1" x14ac:dyDescent="0.25">
      <c r="A201" t="s">
        <v>1513</v>
      </c>
    </row>
    <row r="202" spans="1:1" x14ac:dyDescent="0.25">
      <c r="A202" t="s">
        <v>1514</v>
      </c>
    </row>
    <row r="203" spans="1:1" x14ac:dyDescent="0.25">
      <c r="A203" t="s">
        <v>1515</v>
      </c>
    </row>
    <row r="204" spans="1:1" x14ac:dyDescent="0.25">
      <c r="A204" t="s">
        <v>1516</v>
      </c>
    </row>
    <row r="205" spans="1:1" x14ac:dyDescent="0.25">
      <c r="A205" t="s">
        <v>1517</v>
      </c>
    </row>
    <row r="206" spans="1:1" x14ac:dyDescent="0.25">
      <c r="A206" t="s">
        <v>1518</v>
      </c>
    </row>
    <row r="207" spans="1:1" x14ac:dyDescent="0.25">
      <c r="A207" t="s">
        <v>1519</v>
      </c>
    </row>
    <row r="208" spans="1:1" x14ac:dyDescent="0.25">
      <c r="A208" t="s">
        <v>1520</v>
      </c>
    </row>
    <row r="209" spans="1:1" x14ac:dyDescent="0.25">
      <c r="A209" t="s">
        <v>1521</v>
      </c>
    </row>
    <row r="210" spans="1:1" x14ac:dyDescent="0.25">
      <c r="A210" t="s">
        <v>1522</v>
      </c>
    </row>
    <row r="211" spans="1:1" x14ac:dyDescent="0.25">
      <c r="A211" t="s">
        <v>1523</v>
      </c>
    </row>
    <row r="212" spans="1:1" x14ac:dyDescent="0.25">
      <c r="A212" t="s">
        <v>1524</v>
      </c>
    </row>
    <row r="213" spans="1:1" x14ac:dyDescent="0.25">
      <c r="A213" t="s">
        <v>1525</v>
      </c>
    </row>
    <row r="214" spans="1:1" x14ac:dyDescent="0.25">
      <c r="A214" t="s">
        <v>1526</v>
      </c>
    </row>
    <row r="215" spans="1:1" x14ac:dyDescent="0.25">
      <c r="A215" t="s">
        <v>1527</v>
      </c>
    </row>
    <row r="216" spans="1:1" x14ac:dyDescent="0.25">
      <c r="A216" t="s">
        <v>1528</v>
      </c>
    </row>
    <row r="217" spans="1:1" x14ac:dyDescent="0.25">
      <c r="A217" t="s">
        <v>1529</v>
      </c>
    </row>
    <row r="218" spans="1:1" x14ac:dyDescent="0.25">
      <c r="A218" t="s">
        <v>1530</v>
      </c>
    </row>
    <row r="219" spans="1:1" x14ac:dyDescent="0.25">
      <c r="A219" t="s">
        <v>1531</v>
      </c>
    </row>
    <row r="220" spans="1:1" x14ac:dyDescent="0.25">
      <c r="A220" t="s">
        <v>1532</v>
      </c>
    </row>
    <row r="221" spans="1:1" x14ac:dyDescent="0.25">
      <c r="A221" t="s">
        <v>1533</v>
      </c>
    </row>
    <row r="222" spans="1:1" x14ac:dyDescent="0.25">
      <c r="A222" t="s">
        <v>1534</v>
      </c>
    </row>
    <row r="223" spans="1:1" x14ac:dyDescent="0.25">
      <c r="A223" t="s">
        <v>1535</v>
      </c>
    </row>
    <row r="224" spans="1:1" x14ac:dyDescent="0.25">
      <c r="A224" t="s">
        <v>1536</v>
      </c>
    </row>
    <row r="225" spans="1:1" x14ac:dyDescent="0.25">
      <c r="A225" t="s">
        <v>1537</v>
      </c>
    </row>
    <row r="226" spans="1:1" x14ac:dyDescent="0.25">
      <c r="A226" t="s">
        <v>1538</v>
      </c>
    </row>
    <row r="227" spans="1:1" x14ac:dyDescent="0.25">
      <c r="A227" t="s">
        <v>1539</v>
      </c>
    </row>
    <row r="228" spans="1:1" x14ac:dyDescent="0.25">
      <c r="A228" t="s">
        <v>1540</v>
      </c>
    </row>
    <row r="229" spans="1:1" x14ac:dyDescent="0.25">
      <c r="A229" t="s">
        <v>1541</v>
      </c>
    </row>
    <row r="230" spans="1:1" x14ac:dyDescent="0.25">
      <c r="A230" t="s">
        <v>1542</v>
      </c>
    </row>
    <row r="231" spans="1:1" x14ac:dyDescent="0.25">
      <c r="A231" t="s">
        <v>1543</v>
      </c>
    </row>
    <row r="232" spans="1:1" x14ac:dyDescent="0.25">
      <c r="A232" t="s">
        <v>1544</v>
      </c>
    </row>
    <row r="233" spans="1:1" x14ac:dyDescent="0.25">
      <c r="A233" t="s">
        <v>1545</v>
      </c>
    </row>
    <row r="234" spans="1:1" x14ac:dyDescent="0.25">
      <c r="A234" t="s">
        <v>1546</v>
      </c>
    </row>
    <row r="235" spans="1:1" x14ac:dyDescent="0.25">
      <c r="A235" t="s">
        <v>1547</v>
      </c>
    </row>
    <row r="236" spans="1:1" x14ac:dyDescent="0.25">
      <c r="A236" t="s">
        <v>1548</v>
      </c>
    </row>
    <row r="237" spans="1:1" x14ac:dyDescent="0.25">
      <c r="A237" t="s">
        <v>1549</v>
      </c>
    </row>
    <row r="238" spans="1:1" x14ac:dyDescent="0.25">
      <c r="A238" t="s">
        <v>1550</v>
      </c>
    </row>
    <row r="239" spans="1:1" x14ac:dyDescent="0.25">
      <c r="A239" t="s">
        <v>1551</v>
      </c>
    </row>
    <row r="240" spans="1:1" x14ac:dyDescent="0.25">
      <c r="A240" t="s">
        <v>1552</v>
      </c>
    </row>
    <row r="241" spans="1:1" x14ac:dyDescent="0.25">
      <c r="A241" t="s">
        <v>1553</v>
      </c>
    </row>
    <row r="242" spans="1:1" x14ac:dyDescent="0.25">
      <c r="A242" t="s">
        <v>1554</v>
      </c>
    </row>
    <row r="243" spans="1:1" x14ac:dyDescent="0.25">
      <c r="A243" t="s">
        <v>1555</v>
      </c>
    </row>
    <row r="244" spans="1:1" x14ac:dyDescent="0.25">
      <c r="A244" t="s">
        <v>1556</v>
      </c>
    </row>
    <row r="245" spans="1:1" x14ac:dyDescent="0.25">
      <c r="A245" t="s">
        <v>1557</v>
      </c>
    </row>
    <row r="246" spans="1:1" x14ac:dyDescent="0.25">
      <c r="A246" t="s">
        <v>1558</v>
      </c>
    </row>
    <row r="247" spans="1:1" x14ac:dyDescent="0.25">
      <c r="A247" t="s">
        <v>1559</v>
      </c>
    </row>
    <row r="248" spans="1:1" x14ac:dyDescent="0.25">
      <c r="A248" t="s">
        <v>1560</v>
      </c>
    </row>
    <row r="249" spans="1:1" x14ac:dyDescent="0.25">
      <c r="A249" t="s">
        <v>1561</v>
      </c>
    </row>
    <row r="250" spans="1:1" x14ac:dyDescent="0.25">
      <c r="A250" t="s">
        <v>1562</v>
      </c>
    </row>
    <row r="251" spans="1:1" x14ac:dyDescent="0.25">
      <c r="A251" t="s">
        <v>1563</v>
      </c>
    </row>
    <row r="252" spans="1:1" x14ac:dyDescent="0.25">
      <c r="A252" t="s">
        <v>1564</v>
      </c>
    </row>
    <row r="253" spans="1:1" x14ac:dyDescent="0.25">
      <c r="A253" t="s">
        <v>1565</v>
      </c>
    </row>
    <row r="254" spans="1:1" x14ac:dyDescent="0.25">
      <c r="A254" t="s">
        <v>1566</v>
      </c>
    </row>
    <row r="255" spans="1:1" x14ac:dyDescent="0.25">
      <c r="A255" t="s">
        <v>1567</v>
      </c>
    </row>
    <row r="256" spans="1:1" x14ac:dyDescent="0.25">
      <c r="A256" t="s">
        <v>1568</v>
      </c>
    </row>
    <row r="257" spans="1:1" x14ac:dyDescent="0.25">
      <c r="A257" t="s">
        <v>1569</v>
      </c>
    </row>
    <row r="258" spans="1:1" x14ac:dyDescent="0.25">
      <c r="A258" t="s">
        <v>1570</v>
      </c>
    </row>
    <row r="259" spans="1:1" x14ac:dyDescent="0.25">
      <c r="A259" t="s">
        <v>1571</v>
      </c>
    </row>
    <row r="260" spans="1:1" x14ac:dyDescent="0.25">
      <c r="A260" t="s">
        <v>1572</v>
      </c>
    </row>
    <row r="261" spans="1:1" x14ac:dyDescent="0.25">
      <c r="A261" t="s">
        <v>1573</v>
      </c>
    </row>
    <row r="262" spans="1:1" x14ac:dyDescent="0.25">
      <c r="A262" t="s">
        <v>1574</v>
      </c>
    </row>
    <row r="263" spans="1:1" x14ac:dyDescent="0.25">
      <c r="A263" t="s">
        <v>1575</v>
      </c>
    </row>
    <row r="264" spans="1:1" x14ac:dyDescent="0.25">
      <c r="A264" t="s">
        <v>1576</v>
      </c>
    </row>
    <row r="265" spans="1:1" x14ac:dyDescent="0.25">
      <c r="A265" t="s">
        <v>1577</v>
      </c>
    </row>
    <row r="266" spans="1:1" x14ac:dyDescent="0.25">
      <c r="A266" t="s">
        <v>1578</v>
      </c>
    </row>
    <row r="267" spans="1:1" x14ac:dyDescent="0.25">
      <c r="A267" t="s">
        <v>1579</v>
      </c>
    </row>
    <row r="268" spans="1:1" x14ac:dyDescent="0.25">
      <c r="A268" t="s">
        <v>1580</v>
      </c>
    </row>
    <row r="269" spans="1:1" x14ac:dyDescent="0.25">
      <c r="A269" t="s">
        <v>1581</v>
      </c>
    </row>
    <row r="270" spans="1:1" x14ac:dyDescent="0.25">
      <c r="A270" t="s">
        <v>1582</v>
      </c>
    </row>
    <row r="271" spans="1:1" x14ac:dyDescent="0.25">
      <c r="A271" t="s">
        <v>1583</v>
      </c>
    </row>
    <row r="272" spans="1:1" x14ac:dyDescent="0.25">
      <c r="A272" t="s">
        <v>1584</v>
      </c>
    </row>
    <row r="273" spans="1:1" x14ac:dyDescent="0.25">
      <c r="A273" t="s">
        <v>1585</v>
      </c>
    </row>
    <row r="274" spans="1:1" x14ac:dyDescent="0.25">
      <c r="A274" t="s">
        <v>1586</v>
      </c>
    </row>
    <row r="275" spans="1:1" x14ac:dyDescent="0.25">
      <c r="A275" t="s">
        <v>1587</v>
      </c>
    </row>
    <row r="276" spans="1:1" x14ac:dyDescent="0.25">
      <c r="A276" t="s">
        <v>1588</v>
      </c>
    </row>
    <row r="277" spans="1:1" x14ac:dyDescent="0.25">
      <c r="A277" t="s">
        <v>1589</v>
      </c>
    </row>
    <row r="278" spans="1:1" x14ac:dyDescent="0.25">
      <c r="A278" t="s">
        <v>1590</v>
      </c>
    </row>
    <row r="279" spans="1:1" x14ac:dyDescent="0.25">
      <c r="A279" t="s">
        <v>1591</v>
      </c>
    </row>
    <row r="280" spans="1:1" x14ac:dyDescent="0.25">
      <c r="A280" t="s">
        <v>1592</v>
      </c>
    </row>
    <row r="281" spans="1:1" x14ac:dyDescent="0.25">
      <c r="A281" t="s">
        <v>1593</v>
      </c>
    </row>
    <row r="282" spans="1:1" x14ac:dyDescent="0.25">
      <c r="A282" t="s">
        <v>1594</v>
      </c>
    </row>
    <row r="283" spans="1:1" x14ac:dyDescent="0.25">
      <c r="A283" t="s">
        <v>1595</v>
      </c>
    </row>
    <row r="284" spans="1:1" x14ac:dyDescent="0.25">
      <c r="A284" t="s">
        <v>1596</v>
      </c>
    </row>
    <row r="285" spans="1:1" x14ac:dyDescent="0.25">
      <c r="A285" t="s">
        <v>1597</v>
      </c>
    </row>
    <row r="286" spans="1:1" x14ac:dyDescent="0.25">
      <c r="A286" t="s">
        <v>1598</v>
      </c>
    </row>
    <row r="287" spans="1:1" x14ac:dyDescent="0.25">
      <c r="A287" t="s">
        <v>1599</v>
      </c>
    </row>
    <row r="288" spans="1:1" x14ac:dyDescent="0.25">
      <c r="A288" t="s">
        <v>1600</v>
      </c>
    </row>
    <row r="289" spans="1:1" x14ac:dyDescent="0.25">
      <c r="A289" t="s">
        <v>1601</v>
      </c>
    </row>
    <row r="290" spans="1:1" x14ac:dyDescent="0.25">
      <c r="A290" t="s">
        <v>1602</v>
      </c>
    </row>
    <row r="291" spans="1:1" x14ac:dyDescent="0.25">
      <c r="A291" t="s">
        <v>1603</v>
      </c>
    </row>
    <row r="292" spans="1:1" x14ac:dyDescent="0.25">
      <c r="A292" t="s">
        <v>1604</v>
      </c>
    </row>
    <row r="293" spans="1:1" x14ac:dyDescent="0.25">
      <c r="A293" t="s">
        <v>1605</v>
      </c>
    </row>
    <row r="294" spans="1:1" x14ac:dyDescent="0.25">
      <c r="A294" t="s">
        <v>1606</v>
      </c>
    </row>
    <row r="295" spans="1:1" x14ac:dyDescent="0.25">
      <c r="A295" t="s">
        <v>1607</v>
      </c>
    </row>
    <row r="296" spans="1:1" x14ac:dyDescent="0.25">
      <c r="A296" t="s">
        <v>1608</v>
      </c>
    </row>
    <row r="297" spans="1:1" x14ac:dyDescent="0.25">
      <c r="A297" t="s">
        <v>1609</v>
      </c>
    </row>
    <row r="298" spans="1:1" x14ac:dyDescent="0.25">
      <c r="A298" t="s">
        <v>1610</v>
      </c>
    </row>
    <row r="299" spans="1:1" x14ac:dyDescent="0.25">
      <c r="A299" t="s">
        <v>1611</v>
      </c>
    </row>
    <row r="300" spans="1:1" x14ac:dyDescent="0.25">
      <c r="A300" t="s">
        <v>1612</v>
      </c>
    </row>
    <row r="301" spans="1:1" x14ac:dyDescent="0.25">
      <c r="A301" t="s">
        <v>1613</v>
      </c>
    </row>
    <row r="302" spans="1:1" x14ac:dyDescent="0.25">
      <c r="A302" t="s">
        <v>1614</v>
      </c>
    </row>
    <row r="303" spans="1:1" x14ac:dyDescent="0.25">
      <c r="A303" t="s">
        <v>1615</v>
      </c>
    </row>
    <row r="304" spans="1:1" x14ac:dyDescent="0.25">
      <c r="A304" t="s">
        <v>1616</v>
      </c>
    </row>
    <row r="305" spans="1:1" x14ac:dyDescent="0.25">
      <c r="A305" t="s">
        <v>1617</v>
      </c>
    </row>
    <row r="306" spans="1:1" x14ac:dyDescent="0.25">
      <c r="A306" t="s">
        <v>1618</v>
      </c>
    </row>
    <row r="307" spans="1:1" x14ac:dyDescent="0.25">
      <c r="A307" t="s">
        <v>1619</v>
      </c>
    </row>
    <row r="308" spans="1:1" x14ac:dyDescent="0.25">
      <c r="A308" t="s">
        <v>1620</v>
      </c>
    </row>
    <row r="309" spans="1:1" x14ac:dyDescent="0.25">
      <c r="A309" t="s">
        <v>1621</v>
      </c>
    </row>
    <row r="310" spans="1:1" x14ac:dyDescent="0.25">
      <c r="A310" t="s">
        <v>1622</v>
      </c>
    </row>
    <row r="311" spans="1:1" x14ac:dyDescent="0.25">
      <c r="A311" t="s">
        <v>1623</v>
      </c>
    </row>
    <row r="312" spans="1:1" x14ac:dyDescent="0.25">
      <c r="A312" t="s">
        <v>1624</v>
      </c>
    </row>
    <row r="313" spans="1:1" x14ac:dyDescent="0.25">
      <c r="A313" t="s">
        <v>1625</v>
      </c>
    </row>
    <row r="314" spans="1:1" x14ac:dyDescent="0.25">
      <c r="A314" t="s">
        <v>1626</v>
      </c>
    </row>
    <row r="315" spans="1:1" x14ac:dyDescent="0.25">
      <c r="A315" t="s">
        <v>1627</v>
      </c>
    </row>
    <row r="316" spans="1:1" x14ac:dyDescent="0.25">
      <c r="A316" t="s">
        <v>1628</v>
      </c>
    </row>
    <row r="317" spans="1:1" x14ac:dyDescent="0.25">
      <c r="A317" t="s">
        <v>1629</v>
      </c>
    </row>
    <row r="318" spans="1:1" x14ac:dyDescent="0.25">
      <c r="A318" t="s">
        <v>1630</v>
      </c>
    </row>
    <row r="319" spans="1:1" x14ac:dyDescent="0.25">
      <c r="A319" t="s">
        <v>1631</v>
      </c>
    </row>
    <row r="320" spans="1:1" x14ac:dyDescent="0.25">
      <c r="A320" t="s">
        <v>1632</v>
      </c>
    </row>
    <row r="321" spans="1:1" x14ac:dyDescent="0.25">
      <c r="A321" t="s">
        <v>1633</v>
      </c>
    </row>
    <row r="322" spans="1:1" x14ac:dyDescent="0.25">
      <c r="A322" t="s">
        <v>1634</v>
      </c>
    </row>
    <row r="323" spans="1:1" x14ac:dyDescent="0.25">
      <c r="A323" t="s">
        <v>1635</v>
      </c>
    </row>
    <row r="324" spans="1:1" x14ac:dyDescent="0.25">
      <c r="A324" t="s">
        <v>1636</v>
      </c>
    </row>
    <row r="325" spans="1:1" x14ac:dyDescent="0.25">
      <c r="A325" t="s">
        <v>1637</v>
      </c>
    </row>
    <row r="326" spans="1:1" x14ac:dyDescent="0.25">
      <c r="A326" t="s">
        <v>1638</v>
      </c>
    </row>
    <row r="327" spans="1:1" x14ac:dyDescent="0.25">
      <c r="A327" t="s">
        <v>1639</v>
      </c>
    </row>
    <row r="328" spans="1:1" x14ac:dyDescent="0.25">
      <c r="A328" t="s">
        <v>1640</v>
      </c>
    </row>
    <row r="329" spans="1:1" x14ac:dyDescent="0.25">
      <c r="A329" t="s">
        <v>1641</v>
      </c>
    </row>
    <row r="330" spans="1:1" x14ac:dyDescent="0.25">
      <c r="A330" t="s">
        <v>1642</v>
      </c>
    </row>
    <row r="331" spans="1:1" x14ac:dyDescent="0.25">
      <c r="A331" t="s">
        <v>1643</v>
      </c>
    </row>
    <row r="332" spans="1:1" x14ac:dyDescent="0.25">
      <c r="A332" t="s">
        <v>1644</v>
      </c>
    </row>
    <row r="333" spans="1:1" x14ac:dyDescent="0.25">
      <c r="A333" t="s">
        <v>1645</v>
      </c>
    </row>
    <row r="334" spans="1:1" x14ac:dyDescent="0.25">
      <c r="A334" t="s">
        <v>1646</v>
      </c>
    </row>
    <row r="335" spans="1:1" x14ac:dyDescent="0.25">
      <c r="A335" t="s">
        <v>1647</v>
      </c>
    </row>
    <row r="336" spans="1:1" x14ac:dyDescent="0.25">
      <c r="A336" t="s">
        <v>1648</v>
      </c>
    </row>
    <row r="337" spans="1:1" x14ac:dyDescent="0.25">
      <c r="A337" t="s">
        <v>1649</v>
      </c>
    </row>
    <row r="338" spans="1:1" x14ac:dyDescent="0.25">
      <c r="A338" t="s">
        <v>1650</v>
      </c>
    </row>
    <row r="339" spans="1:1" x14ac:dyDescent="0.25">
      <c r="A339" t="s">
        <v>1651</v>
      </c>
    </row>
    <row r="340" spans="1:1" x14ac:dyDescent="0.25">
      <c r="A340" t="s">
        <v>1652</v>
      </c>
    </row>
    <row r="341" spans="1:1" x14ac:dyDescent="0.25">
      <c r="A341" t="s">
        <v>1653</v>
      </c>
    </row>
    <row r="342" spans="1:1" x14ac:dyDescent="0.25">
      <c r="A342" t="s">
        <v>1654</v>
      </c>
    </row>
    <row r="343" spans="1:1" x14ac:dyDescent="0.25">
      <c r="A343" t="s">
        <v>1655</v>
      </c>
    </row>
    <row r="344" spans="1:1" x14ac:dyDescent="0.25">
      <c r="A344" t="s">
        <v>1656</v>
      </c>
    </row>
    <row r="345" spans="1:1" x14ac:dyDescent="0.25">
      <c r="A345" t="s">
        <v>1657</v>
      </c>
    </row>
    <row r="346" spans="1:1" x14ac:dyDescent="0.25">
      <c r="A346" t="s">
        <v>1658</v>
      </c>
    </row>
    <row r="347" spans="1:1" x14ac:dyDescent="0.25">
      <c r="A347" t="s">
        <v>1659</v>
      </c>
    </row>
    <row r="348" spans="1:1" x14ac:dyDescent="0.25">
      <c r="A348" t="s">
        <v>1660</v>
      </c>
    </row>
    <row r="349" spans="1:1" x14ac:dyDescent="0.25">
      <c r="A349" t="s">
        <v>1661</v>
      </c>
    </row>
    <row r="350" spans="1:1" x14ac:dyDescent="0.25">
      <c r="A350" t="s">
        <v>1662</v>
      </c>
    </row>
    <row r="351" spans="1:1" x14ac:dyDescent="0.25">
      <c r="A351" t="s">
        <v>1663</v>
      </c>
    </row>
    <row r="352" spans="1:1" x14ac:dyDescent="0.25">
      <c r="A352" t="s">
        <v>1664</v>
      </c>
    </row>
    <row r="353" spans="1:1" x14ac:dyDescent="0.25">
      <c r="A353" t="s">
        <v>1665</v>
      </c>
    </row>
    <row r="354" spans="1:1" x14ac:dyDescent="0.25">
      <c r="A354" t="s">
        <v>1666</v>
      </c>
    </row>
    <row r="355" spans="1:1" x14ac:dyDescent="0.25">
      <c r="A355" t="s">
        <v>1667</v>
      </c>
    </row>
    <row r="356" spans="1:1" x14ac:dyDescent="0.25">
      <c r="A356" t="s">
        <v>1668</v>
      </c>
    </row>
    <row r="357" spans="1:1" x14ac:dyDescent="0.25">
      <c r="A357" t="s">
        <v>1669</v>
      </c>
    </row>
    <row r="358" spans="1:1" x14ac:dyDescent="0.25">
      <c r="A358" t="s">
        <v>1670</v>
      </c>
    </row>
    <row r="359" spans="1:1" x14ac:dyDescent="0.25">
      <c r="A359" t="s">
        <v>1671</v>
      </c>
    </row>
    <row r="360" spans="1:1" x14ac:dyDescent="0.25">
      <c r="A360" t="s">
        <v>1672</v>
      </c>
    </row>
    <row r="361" spans="1:1" x14ac:dyDescent="0.25">
      <c r="A361" t="s">
        <v>1673</v>
      </c>
    </row>
    <row r="362" spans="1:1" x14ac:dyDescent="0.25">
      <c r="A362" t="s">
        <v>1674</v>
      </c>
    </row>
    <row r="363" spans="1:1" x14ac:dyDescent="0.25">
      <c r="A363" t="s">
        <v>1675</v>
      </c>
    </row>
    <row r="364" spans="1:1" x14ac:dyDescent="0.25">
      <c r="A364" t="s">
        <v>1676</v>
      </c>
    </row>
    <row r="365" spans="1:1" x14ac:dyDescent="0.25">
      <c r="A365" t="s">
        <v>1677</v>
      </c>
    </row>
    <row r="366" spans="1:1" x14ac:dyDescent="0.25">
      <c r="A366" t="s">
        <v>1678</v>
      </c>
    </row>
    <row r="367" spans="1:1" x14ac:dyDescent="0.25">
      <c r="A367" t="s">
        <v>1679</v>
      </c>
    </row>
    <row r="368" spans="1:1" x14ac:dyDescent="0.25">
      <c r="A368" t="s">
        <v>1680</v>
      </c>
    </row>
    <row r="369" spans="1:1" x14ac:dyDescent="0.25">
      <c r="A369" t="s">
        <v>1681</v>
      </c>
    </row>
    <row r="370" spans="1:1" x14ac:dyDescent="0.25">
      <c r="A370" t="s">
        <v>1682</v>
      </c>
    </row>
    <row r="371" spans="1:1" x14ac:dyDescent="0.25">
      <c r="A371" t="s">
        <v>1683</v>
      </c>
    </row>
    <row r="372" spans="1:1" x14ac:dyDescent="0.25">
      <c r="A372" t="s">
        <v>1684</v>
      </c>
    </row>
    <row r="373" spans="1:1" x14ac:dyDescent="0.25">
      <c r="A373" t="s">
        <v>1685</v>
      </c>
    </row>
    <row r="374" spans="1:1" x14ac:dyDescent="0.25">
      <c r="A374" t="s">
        <v>1686</v>
      </c>
    </row>
    <row r="375" spans="1:1" x14ac:dyDescent="0.25">
      <c r="A375" t="s">
        <v>1687</v>
      </c>
    </row>
    <row r="376" spans="1:1" x14ac:dyDescent="0.25">
      <c r="A376" t="s">
        <v>1688</v>
      </c>
    </row>
    <row r="377" spans="1:1" x14ac:dyDescent="0.25">
      <c r="A377" t="s">
        <v>1689</v>
      </c>
    </row>
    <row r="378" spans="1:1" x14ac:dyDescent="0.25">
      <c r="A378" t="s">
        <v>1690</v>
      </c>
    </row>
    <row r="379" spans="1:1" x14ac:dyDescent="0.25">
      <c r="A379" t="s">
        <v>1691</v>
      </c>
    </row>
    <row r="380" spans="1:1" x14ac:dyDescent="0.25">
      <c r="A380" t="s">
        <v>1692</v>
      </c>
    </row>
    <row r="381" spans="1:1" x14ac:dyDescent="0.25">
      <c r="A381" t="s">
        <v>1693</v>
      </c>
    </row>
    <row r="382" spans="1:1" x14ac:dyDescent="0.25">
      <c r="A382" t="s">
        <v>1694</v>
      </c>
    </row>
    <row r="383" spans="1:1" x14ac:dyDescent="0.25">
      <c r="A383" t="s">
        <v>1695</v>
      </c>
    </row>
    <row r="384" spans="1:1" x14ac:dyDescent="0.25">
      <c r="A384" t="s">
        <v>1696</v>
      </c>
    </row>
    <row r="385" spans="1:1" x14ac:dyDescent="0.25">
      <c r="A385" t="s">
        <v>1697</v>
      </c>
    </row>
    <row r="386" spans="1:1" x14ac:dyDescent="0.25">
      <c r="A386" t="s">
        <v>1698</v>
      </c>
    </row>
    <row r="387" spans="1:1" x14ac:dyDescent="0.25">
      <c r="A387" t="s">
        <v>1699</v>
      </c>
    </row>
    <row r="388" spans="1:1" x14ac:dyDescent="0.25">
      <c r="A388" t="s">
        <v>1700</v>
      </c>
    </row>
    <row r="389" spans="1:1" x14ac:dyDescent="0.25">
      <c r="A389" t="s">
        <v>1701</v>
      </c>
    </row>
    <row r="390" spans="1:1" x14ac:dyDescent="0.25">
      <c r="A390" t="s">
        <v>1702</v>
      </c>
    </row>
    <row r="391" spans="1:1" x14ac:dyDescent="0.25">
      <c r="A391" t="s">
        <v>1703</v>
      </c>
    </row>
    <row r="392" spans="1:1" x14ac:dyDescent="0.25">
      <c r="A392" t="s">
        <v>1704</v>
      </c>
    </row>
    <row r="393" spans="1:1" x14ac:dyDescent="0.25">
      <c r="A393" t="s">
        <v>1705</v>
      </c>
    </row>
    <row r="394" spans="1:1" x14ac:dyDescent="0.25">
      <c r="A394" t="s">
        <v>1706</v>
      </c>
    </row>
    <row r="395" spans="1:1" x14ac:dyDescent="0.25">
      <c r="A395" t="s">
        <v>1707</v>
      </c>
    </row>
    <row r="396" spans="1:1" x14ac:dyDescent="0.25">
      <c r="A396" t="s">
        <v>1708</v>
      </c>
    </row>
    <row r="397" spans="1:1" x14ac:dyDescent="0.25">
      <c r="A397" t="s">
        <v>1709</v>
      </c>
    </row>
    <row r="398" spans="1:1" x14ac:dyDescent="0.25">
      <c r="A398" t="s">
        <v>1710</v>
      </c>
    </row>
    <row r="399" spans="1:1" x14ac:dyDescent="0.25">
      <c r="A399" t="s">
        <v>1711</v>
      </c>
    </row>
    <row r="400" spans="1:1" x14ac:dyDescent="0.25">
      <c r="A400" t="s">
        <v>1712</v>
      </c>
    </row>
    <row r="401" spans="1:1" x14ac:dyDescent="0.25">
      <c r="A401" t="s">
        <v>1713</v>
      </c>
    </row>
    <row r="402" spans="1:1" x14ac:dyDescent="0.25">
      <c r="A402" t="s">
        <v>1714</v>
      </c>
    </row>
    <row r="403" spans="1:1" x14ac:dyDescent="0.25">
      <c r="A403" t="s">
        <v>1715</v>
      </c>
    </row>
    <row r="404" spans="1:1" x14ac:dyDescent="0.25">
      <c r="A404" t="s">
        <v>1716</v>
      </c>
    </row>
    <row r="405" spans="1:1" x14ac:dyDescent="0.25">
      <c r="A405" t="s">
        <v>1717</v>
      </c>
    </row>
    <row r="406" spans="1:1" x14ac:dyDescent="0.25">
      <c r="A406" t="s">
        <v>1718</v>
      </c>
    </row>
    <row r="407" spans="1:1" x14ac:dyDescent="0.25">
      <c r="A407" t="s">
        <v>1719</v>
      </c>
    </row>
    <row r="408" spans="1:1" x14ac:dyDescent="0.25">
      <c r="A408" t="s">
        <v>1720</v>
      </c>
    </row>
    <row r="409" spans="1:1" x14ac:dyDescent="0.25">
      <c r="A409" t="s">
        <v>1721</v>
      </c>
    </row>
    <row r="410" spans="1:1" x14ac:dyDescent="0.25">
      <c r="A410" t="s">
        <v>1722</v>
      </c>
    </row>
    <row r="411" spans="1:1" x14ac:dyDescent="0.25">
      <c r="A411" t="s">
        <v>1723</v>
      </c>
    </row>
    <row r="412" spans="1:1" x14ac:dyDescent="0.25">
      <c r="A412" t="s">
        <v>1724</v>
      </c>
    </row>
    <row r="413" spans="1:1" x14ac:dyDescent="0.25">
      <c r="A413" t="s">
        <v>1725</v>
      </c>
    </row>
    <row r="414" spans="1:1" x14ac:dyDescent="0.25">
      <c r="A414" t="s">
        <v>1726</v>
      </c>
    </row>
    <row r="415" spans="1:1" x14ac:dyDescent="0.25">
      <c r="A415" t="s">
        <v>1727</v>
      </c>
    </row>
    <row r="416" spans="1:1" x14ac:dyDescent="0.25">
      <c r="A416" t="s">
        <v>1728</v>
      </c>
    </row>
    <row r="417" spans="1:1" x14ac:dyDescent="0.25">
      <c r="A417" t="s">
        <v>1729</v>
      </c>
    </row>
    <row r="418" spans="1:1" x14ac:dyDescent="0.25">
      <c r="A418" t="s">
        <v>1730</v>
      </c>
    </row>
    <row r="419" spans="1:1" x14ac:dyDescent="0.25">
      <c r="A419" t="s">
        <v>1731</v>
      </c>
    </row>
    <row r="420" spans="1:1" x14ac:dyDescent="0.25">
      <c r="A420" t="s">
        <v>1732</v>
      </c>
    </row>
    <row r="421" spans="1:1" x14ac:dyDescent="0.25">
      <c r="A421" t="s">
        <v>1733</v>
      </c>
    </row>
    <row r="422" spans="1:1" x14ac:dyDescent="0.25">
      <c r="A422" t="s">
        <v>1734</v>
      </c>
    </row>
    <row r="423" spans="1:1" x14ac:dyDescent="0.25">
      <c r="A423" t="s">
        <v>1735</v>
      </c>
    </row>
    <row r="424" spans="1:1" x14ac:dyDescent="0.25">
      <c r="A424" t="s">
        <v>1736</v>
      </c>
    </row>
    <row r="425" spans="1:1" x14ac:dyDescent="0.25">
      <c r="A425" t="s">
        <v>1737</v>
      </c>
    </row>
    <row r="426" spans="1:1" x14ac:dyDescent="0.25">
      <c r="A426" t="s">
        <v>1738</v>
      </c>
    </row>
    <row r="427" spans="1:1" x14ac:dyDescent="0.25">
      <c r="A427" t="s">
        <v>1739</v>
      </c>
    </row>
    <row r="428" spans="1:1" x14ac:dyDescent="0.25">
      <c r="A428" t="s">
        <v>1740</v>
      </c>
    </row>
    <row r="429" spans="1:1" x14ac:dyDescent="0.25">
      <c r="A429" t="s">
        <v>1741</v>
      </c>
    </row>
    <row r="430" spans="1:1" x14ac:dyDescent="0.25">
      <c r="A430" t="s">
        <v>1742</v>
      </c>
    </row>
    <row r="431" spans="1:1" x14ac:dyDescent="0.25">
      <c r="A431" t="s">
        <v>1743</v>
      </c>
    </row>
    <row r="432" spans="1:1" x14ac:dyDescent="0.25">
      <c r="A432" t="s">
        <v>1744</v>
      </c>
    </row>
    <row r="433" spans="1:1" x14ac:dyDescent="0.25">
      <c r="A433" t="s">
        <v>1745</v>
      </c>
    </row>
    <row r="434" spans="1:1" x14ac:dyDescent="0.25">
      <c r="A434" t="s">
        <v>1746</v>
      </c>
    </row>
    <row r="435" spans="1:1" x14ac:dyDescent="0.25">
      <c r="A435" t="s">
        <v>1747</v>
      </c>
    </row>
    <row r="436" spans="1:1" x14ac:dyDescent="0.25">
      <c r="A436" t="s">
        <v>1748</v>
      </c>
    </row>
    <row r="437" spans="1:1" x14ac:dyDescent="0.25">
      <c r="A437" t="s">
        <v>1749</v>
      </c>
    </row>
    <row r="438" spans="1:1" x14ac:dyDescent="0.25">
      <c r="A438" t="s">
        <v>1750</v>
      </c>
    </row>
    <row r="439" spans="1:1" x14ac:dyDescent="0.25">
      <c r="A439" t="s">
        <v>1751</v>
      </c>
    </row>
    <row r="440" spans="1:1" x14ac:dyDescent="0.25">
      <c r="A440" t="s">
        <v>1752</v>
      </c>
    </row>
    <row r="441" spans="1:1" x14ac:dyDescent="0.25">
      <c r="A441" t="s">
        <v>1753</v>
      </c>
    </row>
    <row r="442" spans="1:1" x14ac:dyDescent="0.25">
      <c r="A442" t="s">
        <v>1754</v>
      </c>
    </row>
    <row r="443" spans="1:1" x14ac:dyDescent="0.25">
      <c r="A443" t="s">
        <v>1755</v>
      </c>
    </row>
    <row r="444" spans="1:1" x14ac:dyDescent="0.25">
      <c r="A444" t="s">
        <v>1756</v>
      </c>
    </row>
    <row r="445" spans="1:1" x14ac:dyDescent="0.25">
      <c r="A445" t="s">
        <v>1757</v>
      </c>
    </row>
    <row r="446" spans="1:1" x14ac:dyDescent="0.25">
      <c r="A446" t="s">
        <v>1758</v>
      </c>
    </row>
    <row r="447" spans="1:1" x14ac:dyDescent="0.25">
      <c r="A447" t="s">
        <v>1759</v>
      </c>
    </row>
    <row r="448" spans="1:1" x14ac:dyDescent="0.25">
      <c r="A448" t="s">
        <v>1760</v>
      </c>
    </row>
    <row r="449" spans="1:1" x14ac:dyDescent="0.25">
      <c r="A449" t="s">
        <v>1761</v>
      </c>
    </row>
    <row r="450" spans="1:1" x14ac:dyDescent="0.25">
      <c r="A450" t="s">
        <v>1762</v>
      </c>
    </row>
    <row r="451" spans="1:1" x14ac:dyDescent="0.25">
      <c r="A451" t="s">
        <v>1763</v>
      </c>
    </row>
    <row r="452" spans="1:1" x14ac:dyDescent="0.25">
      <c r="A452" t="s">
        <v>1764</v>
      </c>
    </row>
    <row r="453" spans="1:1" x14ac:dyDescent="0.25">
      <c r="A453" t="s">
        <v>1765</v>
      </c>
    </row>
    <row r="454" spans="1:1" x14ac:dyDescent="0.25">
      <c r="A454" t="s">
        <v>1766</v>
      </c>
    </row>
    <row r="455" spans="1:1" x14ac:dyDescent="0.25">
      <c r="A455" t="s">
        <v>1767</v>
      </c>
    </row>
    <row r="456" spans="1:1" x14ac:dyDescent="0.25">
      <c r="A456" t="s">
        <v>1768</v>
      </c>
    </row>
    <row r="457" spans="1:1" x14ac:dyDescent="0.25">
      <c r="A457" t="s">
        <v>1769</v>
      </c>
    </row>
    <row r="458" spans="1:1" x14ac:dyDescent="0.25">
      <c r="A458" t="s">
        <v>1770</v>
      </c>
    </row>
    <row r="459" spans="1:1" x14ac:dyDescent="0.25">
      <c r="A459" t="s">
        <v>1771</v>
      </c>
    </row>
    <row r="460" spans="1:1" x14ac:dyDescent="0.25">
      <c r="A460" t="s">
        <v>1772</v>
      </c>
    </row>
    <row r="461" spans="1:1" x14ac:dyDescent="0.25">
      <c r="A461" t="s">
        <v>1773</v>
      </c>
    </row>
    <row r="462" spans="1:1" x14ac:dyDescent="0.25">
      <c r="A462" t="s">
        <v>1774</v>
      </c>
    </row>
    <row r="463" spans="1:1" x14ac:dyDescent="0.25">
      <c r="A463" t="s">
        <v>1775</v>
      </c>
    </row>
    <row r="464" spans="1:1" x14ac:dyDescent="0.25">
      <c r="A464" t="s">
        <v>1776</v>
      </c>
    </row>
    <row r="465" spans="1:1" x14ac:dyDescent="0.25">
      <c r="A465" t="s">
        <v>1777</v>
      </c>
    </row>
    <row r="466" spans="1:1" x14ac:dyDescent="0.25">
      <c r="A466" t="s">
        <v>1778</v>
      </c>
    </row>
    <row r="467" spans="1:1" x14ac:dyDescent="0.25">
      <c r="A467" t="s">
        <v>1779</v>
      </c>
    </row>
    <row r="468" spans="1:1" x14ac:dyDescent="0.25">
      <c r="A468" t="s">
        <v>1780</v>
      </c>
    </row>
    <row r="469" spans="1:1" x14ac:dyDescent="0.25">
      <c r="A469" t="s">
        <v>1781</v>
      </c>
    </row>
    <row r="470" spans="1:1" x14ac:dyDescent="0.25">
      <c r="A470" t="s">
        <v>1782</v>
      </c>
    </row>
    <row r="471" spans="1:1" x14ac:dyDescent="0.25">
      <c r="A471" t="s">
        <v>1783</v>
      </c>
    </row>
    <row r="472" spans="1:1" x14ac:dyDescent="0.25">
      <c r="A472" t="s">
        <v>1784</v>
      </c>
    </row>
    <row r="473" spans="1:1" x14ac:dyDescent="0.25">
      <c r="A473" t="s">
        <v>1785</v>
      </c>
    </row>
    <row r="474" spans="1:1" x14ac:dyDescent="0.25">
      <c r="A474" t="s">
        <v>1786</v>
      </c>
    </row>
    <row r="475" spans="1:1" x14ac:dyDescent="0.25">
      <c r="A475" t="s">
        <v>1787</v>
      </c>
    </row>
    <row r="476" spans="1:1" x14ac:dyDescent="0.25">
      <c r="A476" t="s">
        <v>1788</v>
      </c>
    </row>
    <row r="477" spans="1:1" x14ac:dyDescent="0.25">
      <c r="A477" t="s">
        <v>1789</v>
      </c>
    </row>
    <row r="478" spans="1:1" x14ac:dyDescent="0.25">
      <c r="A478" t="s">
        <v>1790</v>
      </c>
    </row>
    <row r="479" spans="1:1" x14ac:dyDescent="0.25">
      <c r="A479" t="s">
        <v>1791</v>
      </c>
    </row>
    <row r="480" spans="1:1" x14ac:dyDescent="0.25">
      <c r="A480" t="s">
        <v>1792</v>
      </c>
    </row>
    <row r="481" spans="1:1" x14ac:dyDescent="0.25">
      <c r="A481" t="s">
        <v>1793</v>
      </c>
    </row>
    <row r="482" spans="1:1" x14ac:dyDescent="0.25">
      <c r="A482" t="s">
        <v>1794</v>
      </c>
    </row>
    <row r="483" spans="1:1" x14ac:dyDescent="0.25">
      <c r="A483" t="s">
        <v>1795</v>
      </c>
    </row>
    <row r="484" spans="1:1" x14ac:dyDescent="0.25">
      <c r="A484" t="s">
        <v>1796</v>
      </c>
    </row>
    <row r="485" spans="1:1" x14ac:dyDescent="0.25">
      <c r="A485" t="s">
        <v>1797</v>
      </c>
    </row>
    <row r="486" spans="1:1" x14ac:dyDescent="0.25">
      <c r="A486" t="s">
        <v>1798</v>
      </c>
    </row>
    <row r="487" spans="1:1" x14ac:dyDescent="0.25">
      <c r="A487" t="s">
        <v>1799</v>
      </c>
    </row>
    <row r="488" spans="1:1" x14ac:dyDescent="0.25">
      <c r="A488" t="s">
        <v>1800</v>
      </c>
    </row>
    <row r="489" spans="1:1" x14ac:dyDescent="0.25">
      <c r="A489" t="s">
        <v>1801</v>
      </c>
    </row>
    <row r="490" spans="1:1" x14ac:dyDescent="0.25">
      <c r="A490" t="s">
        <v>1802</v>
      </c>
    </row>
    <row r="491" spans="1:1" x14ac:dyDescent="0.25">
      <c r="A491" t="s">
        <v>1803</v>
      </c>
    </row>
    <row r="492" spans="1:1" x14ac:dyDescent="0.25">
      <c r="A492" t="s">
        <v>1804</v>
      </c>
    </row>
    <row r="493" spans="1:1" x14ac:dyDescent="0.25">
      <c r="A493" t="s">
        <v>1805</v>
      </c>
    </row>
    <row r="494" spans="1:1" x14ac:dyDescent="0.25">
      <c r="A494" t="s">
        <v>1806</v>
      </c>
    </row>
    <row r="495" spans="1:1" x14ac:dyDescent="0.25">
      <c r="A495" t="s">
        <v>1807</v>
      </c>
    </row>
    <row r="496" spans="1:1" x14ac:dyDescent="0.25">
      <c r="A496" t="s">
        <v>1808</v>
      </c>
    </row>
    <row r="497" spans="1:1" x14ac:dyDescent="0.25">
      <c r="A497" t="s">
        <v>1809</v>
      </c>
    </row>
    <row r="498" spans="1:1" x14ac:dyDescent="0.25">
      <c r="A498" t="s">
        <v>1810</v>
      </c>
    </row>
    <row r="499" spans="1:1" x14ac:dyDescent="0.25">
      <c r="A499" t="s">
        <v>1811</v>
      </c>
    </row>
    <row r="500" spans="1:1" x14ac:dyDescent="0.25">
      <c r="A500" t="s">
        <v>1812</v>
      </c>
    </row>
    <row r="501" spans="1:1" x14ac:dyDescent="0.25">
      <c r="A501" t="s">
        <v>1813</v>
      </c>
    </row>
    <row r="502" spans="1:1" x14ac:dyDescent="0.25">
      <c r="A502" t="s">
        <v>1814</v>
      </c>
    </row>
    <row r="503" spans="1:1" x14ac:dyDescent="0.25">
      <c r="A503" t="s">
        <v>1815</v>
      </c>
    </row>
    <row r="504" spans="1:1" x14ac:dyDescent="0.25">
      <c r="A504" t="s">
        <v>1816</v>
      </c>
    </row>
    <row r="505" spans="1:1" x14ac:dyDescent="0.25">
      <c r="A505" t="s">
        <v>1817</v>
      </c>
    </row>
    <row r="506" spans="1:1" x14ac:dyDescent="0.25">
      <c r="A506" t="s">
        <v>1818</v>
      </c>
    </row>
    <row r="507" spans="1:1" x14ac:dyDescent="0.25">
      <c r="A507" t="s">
        <v>1819</v>
      </c>
    </row>
    <row r="508" spans="1:1" x14ac:dyDescent="0.25">
      <c r="A508" t="s">
        <v>1820</v>
      </c>
    </row>
    <row r="509" spans="1:1" x14ac:dyDescent="0.25">
      <c r="A509" t="s">
        <v>1821</v>
      </c>
    </row>
    <row r="510" spans="1:1" x14ac:dyDescent="0.25">
      <c r="A510" t="s">
        <v>1822</v>
      </c>
    </row>
    <row r="511" spans="1:1" x14ac:dyDescent="0.25">
      <c r="A511" t="s">
        <v>1823</v>
      </c>
    </row>
    <row r="512" spans="1:1" x14ac:dyDescent="0.25">
      <c r="A512" t="s">
        <v>1824</v>
      </c>
    </row>
    <row r="513" spans="1:1" x14ac:dyDescent="0.25">
      <c r="A513" t="s">
        <v>1825</v>
      </c>
    </row>
    <row r="514" spans="1:1" x14ac:dyDescent="0.25">
      <c r="A514" t="s">
        <v>1826</v>
      </c>
    </row>
    <row r="515" spans="1:1" x14ac:dyDescent="0.25">
      <c r="A515" t="s">
        <v>1827</v>
      </c>
    </row>
    <row r="516" spans="1:1" x14ac:dyDescent="0.25">
      <c r="A516" t="s">
        <v>1828</v>
      </c>
    </row>
    <row r="517" spans="1:1" x14ac:dyDescent="0.25">
      <c r="A517" t="s">
        <v>1829</v>
      </c>
    </row>
    <row r="518" spans="1:1" x14ac:dyDescent="0.25">
      <c r="A518" t="s">
        <v>1830</v>
      </c>
    </row>
    <row r="519" spans="1:1" x14ac:dyDescent="0.25">
      <c r="A519" t="s">
        <v>1831</v>
      </c>
    </row>
    <row r="520" spans="1:1" x14ac:dyDescent="0.25">
      <c r="A520" t="s">
        <v>1832</v>
      </c>
    </row>
    <row r="521" spans="1:1" x14ac:dyDescent="0.25">
      <c r="A521" t="s">
        <v>1833</v>
      </c>
    </row>
    <row r="522" spans="1:1" x14ac:dyDescent="0.25">
      <c r="A522" t="s">
        <v>1834</v>
      </c>
    </row>
    <row r="523" spans="1:1" x14ac:dyDescent="0.25">
      <c r="A523" t="s">
        <v>1835</v>
      </c>
    </row>
    <row r="524" spans="1:1" x14ac:dyDescent="0.25">
      <c r="A524" t="s">
        <v>1836</v>
      </c>
    </row>
    <row r="525" spans="1:1" x14ac:dyDescent="0.25">
      <c r="A525" t="s">
        <v>1837</v>
      </c>
    </row>
    <row r="526" spans="1:1" x14ac:dyDescent="0.25">
      <c r="A526" t="s">
        <v>1838</v>
      </c>
    </row>
    <row r="527" spans="1:1" x14ac:dyDescent="0.25">
      <c r="A527" t="s">
        <v>1839</v>
      </c>
    </row>
    <row r="528" spans="1:1" x14ac:dyDescent="0.25">
      <c r="A528" t="s">
        <v>1840</v>
      </c>
    </row>
    <row r="529" spans="1:1" x14ac:dyDescent="0.25">
      <c r="A529" t="s">
        <v>1841</v>
      </c>
    </row>
    <row r="530" spans="1:1" x14ac:dyDescent="0.25">
      <c r="A530" t="s">
        <v>1842</v>
      </c>
    </row>
    <row r="531" spans="1:1" x14ac:dyDescent="0.25">
      <c r="A531" t="s">
        <v>1843</v>
      </c>
    </row>
    <row r="532" spans="1:1" x14ac:dyDescent="0.25">
      <c r="A532" t="s">
        <v>1844</v>
      </c>
    </row>
    <row r="533" spans="1:1" x14ac:dyDescent="0.25">
      <c r="A533" t="s">
        <v>1845</v>
      </c>
    </row>
    <row r="534" spans="1:1" x14ac:dyDescent="0.25">
      <c r="A534" t="s">
        <v>1846</v>
      </c>
    </row>
    <row r="535" spans="1:1" x14ac:dyDescent="0.25">
      <c r="A535" t="s">
        <v>1847</v>
      </c>
    </row>
    <row r="536" spans="1:1" x14ac:dyDescent="0.25">
      <c r="A536" t="s">
        <v>1848</v>
      </c>
    </row>
    <row r="537" spans="1:1" x14ac:dyDescent="0.25">
      <c r="A537" t="s">
        <v>1849</v>
      </c>
    </row>
    <row r="538" spans="1:1" x14ac:dyDescent="0.25">
      <c r="A538" t="s">
        <v>1850</v>
      </c>
    </row>
    <row r="539" spans="1:1" x14ac:dyDescent="0.25">
      <c r="A539" t="s">
        <v>1851</v>
      </c>
    </row>
    <row r="540" spans="1:1" x14ac:dyDescent="0.25">
      <c r="A540" t="s">
        <v>1852</v>
      </c>
    </row>
    <row r="541" spans="1:1" x14ac:dyDescent="0.25">
      <c r="A541" t="s">
        <v>1853</v>
      </c>
    </row>
    <row r="542" spans="1:1" x14ac:dyDescent="0.25">
      <c r="A542" t="s">
        <v>1854</v>
      </c>
    </row>
    <row r="543" spans="1:1" x14ac:dyDescent="0.25">
      <c r="A543" t="s">
        <v>1855</v>
      </c>
    </row>
    <row r="544" spans="1:1" x14ac:dyDescent="0.25">
      <c r="A544" t="s">
        <v>1856</v>
      </c>
    </row>
    <row r="545" spans="1:1" x14ac:dyDescent="0.25">
      <c r="A545" t="s">
        <v>1857</v>
      </c>
    </row>
    <row r="546" spans="1:1" x14ac:dyDescent="0.25">
      <c r="A546" t="s">
        <v>1858</v>
      </c>
    </row>
    <row r="547" spans="1:1" x14ac:dyDescent="0.25">
      <c r="A547" t="s">
        <v>1859</v>
      </c>
    </row>
    <row r="548" spans="1:1" x14ac:dyDescent="0.25">
      <c r="A548" t="s">
        <v>1860</v>
      </c>
    </row>
    <row r="549" spans="1:1" x14ac:dyDescent="0.25">
      <c r="A549" t="s">
        <v>1861</v>
      </c>
    </row>
    <row r="550" spans="1:1" x14ac:dyDescent="0.25">
      <c r="A550" t="s">
        <v>1862</v>
      </c>
    </row>
    <row r="551" spans="1:1" x14ac:dyDescent="0.25">
      <c r="A551" t="s">
        <v>1863</v>
      </c>
    </row>
    <row r="552" spans="1:1" x14ac:dyDescent="0.25">
      <c r="A552" t="s">
        <v>1864</v>
      </c>
    </row>
    <row r="553" spans="1:1" x14ac:dyDescent="0.25">
      <c r="A553" t="s">
        <v>1865</v>
      </c>
    </row>
    <row r="554" spans="1:1" x14ac:dyDescent="0.25">
      <c r="A554" t="s">
        <v>1866</v>
      </c>
    </row>
    <row r="555" spans="1:1" x14ac:dyDescent="0.25">
      <c r="A555" t="s">
        <v>1867</v>
      </c>
    </row>
    <row r="556" spans="1:1" x14ac:dyDescent="0.25">
      <c r="A556" t="s">
        <v>1868</v>
      </c>
    </row>
    <row r="557" spans="1:1" x14ac:dyDescent="0.25">
      <c r="A557" t="s">
        <v>1869</v>
      </c>
    </row>
    <row r="558" spans="1:1" x14ac:dyDescent="0.25">
      <c r="A558" t="s">
        <v>1870</v>
      </c>
    </row>
    <row r="559" spans="1:1" x14ac:dyDescent="0.25">
      <c r="A559" t="s">
        <v>1871</v>
      </c>
    </row>
    <row r="560" spans="1:1" x14ac:dyDescent="0.25">
      <c r="A560" t="s">
        <v>1872</v>
      </c>
    </row>
    <row r="561" spans="1:1" x14ac:dyDescent="0.25">
      <c r="A561" t="s">
        <v>1873</v>
      </c>
    </row>
    <row r="562" spans="1:1" x14ac:dyDescent="0.25">
      <c r="A562" t="s">
        <v>1874</v>
      </c>
    </row>
    <row r="563" spans="1:1" x14ac:dyDescent="0.25">
      <c r="A563" t="s">
        <v>1875</v>
      </c>
    </row>
    <row r="564" spans="1:1" x14ac:dyDescent="0.25">
      <c r="A564" t="s">
        <v>1876</v>
      </c>
    </row>
    <row r="565" spans="1:1" x14ac:dyDescent="0.25">
      <c r="A565" t="s">
        <v>1877</v>
      </c>
    </row>
    <row r="566" spans="1:1" x14ac:dyDescent="0.25">
      <c r="A566" t="s">
        <v>1878</v>
      </c>
    </row>
    <row r="567" spans="1:1" x14ac:dyDescent="0.25">
      <c r="A567" t="s">
        <v>1879</v>
      </c>
    </row>
    <row r="568" spans="1:1" x14ac:dyDescent="0.25">
      <c r="A568" t="s">
        <v>1880</v>
      </c>
    </row>
    <row r="569" spans="1:1" x14ac:dyDescent="0.25">
      <c r="A569" t="s">
        <v>1881</v>
      </c>
    </row>
    <row r="570" spans="1:1" x14ac:dyDescent="0.25">
      <c r="A570" t="s">
        <v>1882</v>
      </c>
    </row>
    <row r="571" spans="1:1" x14ac:dyDescent="0.25">
      <c r="A571" t="s">
        <v>1883</v>
      </c>
    </row>
    <row r="572" spans="1:1" x14ac:dyDescent="0.25">
      <c r="A572" t="s">
        <v>1884</v>
      </c>
    </row>
    <row r="573" spans="1:1" x14ac:dyDescent="0.25">
      <c r="A573" t="s">
        <v>1885</v>
      </c>
    </row>
    <row r="574" spans="1:1" x14ac:dyDescent="0.25">
      <c r="A574" t="s">
        <v>1886</v>
      </c>
    </row>
    <row r="575" spans="1:1" x14ac:dyDescent="0.25">
      <c r="A575" t="s">
        <v>1887</v>
      </c>
    </row>
    <row r="576" spans="1:1" x14ac:dyDescent="0.25">
      <c r="A576" t="s">
        <v>1888</v>
      </c>
    </row>
    <row r="577" spans="1:1" x14ac:dyDescent="0.25">
      <c r="A577" t="s">
        <v>1889</v>
      </c>
    </row>
    <row r="578" spans="1:1" x14ac:dyDescent="0.25">
      <c r="A578" t="s">
        <v>1890</v>
      </c>
    </row>
    <row r="579" spans="1:1" x14ac:dyDescent="0.25">
      <c r="A579" t="s">
        <v>1891</v>
      </c>
    </row>
    <row r="580" spans="1:1" x14ac:dyDescent="0.25">
      <c r="A580" t="s">
        <v>1892</v>
      </c>
    </row>
    <row r="581" spans="1:1" x14ac:dyDescent="0.25">
      <c r="A581" t="s">
        <v>1893</v>
      </c>
    </row>
    <row r="582" spans="1:1" x14ac:dyDescent="0.25">
      <c r="A582" t="s">
        <v>1894</v>
      </c>
    </row>
    <row r="583" spans="1:1" x14ac:dyDescent="0.25">
      <c r="A583" t="s">
        <v>1895</v>
      </c>
    </row>
    <row r="584" spans="1:1" x14ac:dyDescent="0.25">
      <c r="A584" t="s">
        <v>1896</v>
      </c>
    </row>
    <row r="585" spans="1:1" x14ac:dyDescent="0.25">
      <c r="A585" t="s">
        <v>1897</v>
      </c>
    </row>
    <row r="586" spans="1:1" x14ac:dyDescent="0.25">
      <c r="A586" t="s">
        <v>1898</v>
      </c>
    </row>
    <row r="587" spans="1:1" x14ac:dyDescent="0.25">
      <c r="A587" t="s">
        <v>1899</v>
      </c>
    </row>
    <row r="588" spans="1:1" x14ac:dyDescent="0.25">
      <c r="A588" t="s">
        <v>1900</v>
      </c>
    </row>
    <row r="589" spans="1:1" x14ac:dyDescent="0.25">
      <c r="A589" t="s">
        <v>1901</v>
      </c>
    </row>
    <row r="590" spans="1:1" x14ac:dyDescent="0.25">
      <c r="A590" t="s">
        <v>1902</v>
      </c>
    </row>
    <row r="591" spans="1:1" x14ac:dyDescent="0.25">
      <c r="A591" t="s">
        <v>1903</v>
      </c>
    </row>
    <row r="592" spans="1:1" x14ac:dyDescent="0.25">
      <c r="A592" t="s">
        <v>1904</v>
      </c>
    </row>
    <row r="593" spans="1:1" x14ac:dyDescent="0.25">
      <c r="A593" t="s">
        <v>1905</v>
      </c>
    </row>
    <row r="594" spans="1:1" x14ac:dyDescent="0.25">
      <c r="A594" t="s">
        <v>1906</v>
      </c>
    </row>
    <row r="595" spans="1:1" x14ac:dyDescent="0.25">
      <c r="A595" t="s">
        <v>1907</v>
      </c>
    </row>
    <row r="596" spans="1:1" x14ac:dyDescent="0.25">
      <c r="A596" t="s">
        <v>1908</v>
      </c>
    </row>
    <row r="597" spans="1:1" x14ac:dyDescent="0.25">
      <c r="A597" t="s">
        <v>1909</v>
      </c>
    </row>
    <row r="598" spans="1:1" x14ac:dyDescent="0.25">
      <c r="A598" t="s">
        <v>1910</v>
      </c>
    </row>
    <row r="599" spans="1:1" x14ac:dyDescent="0.25">
      <c r="A599" t="s">
        <v>1911</v>
      </c>
    </row>
    <row r="600" spans="1:1" x14ac:dyDescent="0.25">
      <c r="A600" t="s">
        <v>1912</v>
      </c>
    </row>
    <row r="601" spans="1:1" x14ac:dyDescent="0.25">
      <c r="A601" t="s">
        <v>1913</v>
      </c>
    </row>
    <row r="602" spans="1:1" x14ac:dyDescent="0.25">
      <c r="A602" t="s">
        <v>1914</v>
      </c>
    </row>
    <row r="603" spans="1:1" x14ac:dyDescent="0.25">
      <c r="A603" t="s">
        <v>1915</v>
      </c>
    </row>
    <row r="604" spans="1:1" x14ac:dyDescent="0.25">
      <c r="A604" t="s">
        <v>1916</v>
      </c>
    </row>
    <row r="605" spans="1:1" x14ac:dyDescent="0.25">
      <c r="A605" t="s">
        <v>1917</v>
      </c>
    </row>
    <row r="606" spans="1:1" x14ac:dyDescent="0.25">
      <c r="A606" t="s">
        <v>1918</v>
      </c>
    </row>
    <row r="607" spans="1:1" x14ac:dyDescent="0.25">
      <c r="A607" t="s">
        <v>1919</v>
      </c>
    </row>
    <row r="608" spans="1:1" x14ac:dyDescent="0.25">
      <c r="A608" t="s">
        <v>1920</v>
      </c>
    </row>
    <row r="609" spans="1:1" x14ac:dyDescent="0.25">
      <c r="A609" t="s">
        <v>1921</v>
      </c>
    </row>
    <row r="610" spans="1:1" x14ac:dyDescent="0.25">
      <c r="A610" t="s">
        <v>1922</v>
      </c>
    </row>
    <row r="611" spans="1:1" x14ac:dyDescent="0.25">
      <c r="A611" t="s">
        <v>1923</v>
      </c>
    </row>
    <row r="612" spans="1:1" x14ac:dyDescent="0.25">
      <c r="A612" t="s">
        <v>1924</v>
      </c>
    </row>
    <row r="613" spans="1:1" x14ac:dyDescent="0.25">
      <c r="A613" t="s">
        <v>1925</v>
      </c>
    </row>
    <row r="614" spans="1:1" x14ac:dyDescent="0.25">
      <c r="A614" t="s">
        <v>1926</v>
      </c>
    </row>
    <row r="615" spans="1:1" x14ac:dyDescent="0.25">
      <c r="A615" t="s">
        <v>1927</v>
      </c>
    </row>
    <row r="616" spans="1:1" x14ac:dyDescent="0.25">
      <c r="A616" t="s">
        <v>1928</v>
      </c>
    </row>
    <row r="617" spans="1:1" x14ac:dyDescent="0.25">
      <c r="A617" t="s">
        <v>1929</v>
      </c>
    </row>
    <row r="618" spans="1:1" x14ac:dyDescent="0.25">
      <c r="A618" t="s">
        <v>1930</v>
      </c>
    </row>
    <row r="619" spans="1:1" x14ac:dyDescent="0.25">
      <c r="A619" t="s">
        <v>1931</v>
      </c>
    </row>
    <row r="620" spans="1:1" x14ac:dyDescent="0.25">
      <c r="A620" t="s">
        <v>1932</v>
      </c>
    </row>
    <row r="621" spans="1:1" x14ac:dyDescent="0.25">
      <c r="A621" t="s">
        <v>1933</v>
      </c>
    </row>
    <row r="622" spans="1:1" x14ac:dyDescent="0.25">
      <c r="A622" t="s">
        <v>1934</v>
      </c>
    </row>
    <row r="623" spans="1:1" x14ac:dyDescent="0.25">
      <c r="A623" t="s">
        <v>1935</v>
      </c>
    </row>
    <row r="624" spans="1:1" x14ac:dyDescent="0.25">
      <c r="A624" t="s">
        <v>1936</v>
      </c>
    </row>
    <row r="625" spans="1:1" x14ac:dyDescent="0.25">
      <c r="A625" t="s">
        <v>1937</v>
      </c>
    </row>
    <row r="626" spans="1:1" x14ac:dyDescent="0.25">
      <c r="A626" t="s">
        <v>1938</v>
      </c>
    </row>
    <row r="627" spans="1:1" x14ac:dyDescent="0.25">
      <c r="A627" t="s">
        <v>1939</v>
      </c>
    </row>
    <row r="628" spans="1:1" x14ac:dyDescent="0.25">
      <c r="A628" t="s">
        <v>1940</v>
      </c>
    </row>
    <row r="629" spans="1:1" x14ac:dyDescent="0.25">
      <c r="A629" t="s">
        <v>1941</v>
      </c>
    </row>
    <row r="630" spans="1:1" x14ac:dyDescent="0.25">
      <c r="A630" t="s">
        <v>1942</v>
      </c>
    </row>
    <row r="631" spans="1:1" x14ac:dyDescent="0.25">
      <c r="A631" t="s">
        <v>1943</v>
      </c>
    </row>
    <row r="632" spans="1:1" x14ac:dyDescent="0.25">
      <c r="A632" t="s">
        <v>1944</v>
      </c>
    </row>
    <row r="633" spans="1:1" x14ac:dyDescent="0.25">
      <c r="A633" t="s">
        <v>1945</v>
      </c>
    </row>
    <row r="634" spans="1:1" x14ac:dyDescent="0.25">
      <c r="A634" t="s">
        <v>1946</v>
      </c>
    </row>
    <row r="635" spans="1:1" x14ac:dyDescent="0.25">
      <c r="A635" t="s">
        <v>1947</v>
      </c>
    </row>
    <row r="636" spans="1:1" x14ac:dyDescent="0.25">
      <c r="A636" t="s">
        <v>1948</v>
      </c>
    </row>
    <row r="637" spans="1:1" x14ac:dyDescent="0.25">
      <c r="A637" t="s">
        <v>1949</v>
      </c>
    </row>
    <row r="638" spans="1:1" x14ac:dyDescent="0.25">
      <c r="A638" t="s">
        <v>1950</v>
      </c>
    </row>
    <row r="639" spans="1:1" x14ac:dyDescent="0.25">
      <c r="A639" t="s">
        <v>1951</v>
      </c>
    </row>
    <row r="640" spans="1:1" x14ac:dyDescent="0.25">
      <c r="A640" t="s">
        <v>1952</v>
      </c>
    </row>
    <row r="641" spans="1:1" x14ac:dyDescent="0.25">
      <c r="A641" t="s">
        <v>1953</v>
      </c>
    </row>
    <row r="642" spans="1:1" x14ac:dyDescent="0.25">
      <c r="A642" t="s">
        <v>1954</v>
      </c>
    </row>
    <row r="643" spans="1:1" x14ac:dyDescent="0.25">
      <c r="A643" t="s">
        <v>1955</v>
      </c>
    </row>
    <row r="644" spans="1:1" x14ac:dyDescent="0.25">
      <c r="A644" t="s">
        <v>1956</v>
      </c>
    </row>
    <row r="645" spans="1:1" x14ac:dyDescent="0.25">
      <c r="A645" t="s">
        <v>1957</v>
      </c>
    </row>
    <row r="646" spans="1:1" x14ac:dyDescent="0.25">
      <c r="A646" t="s">
        <v>1958</v>
      </c>
    </row>
    <row r="647" spans="1:1" x14ac:dyDescent="0.25">
      <c r="A647" t="s">
        <v>1959</v>
      </c>
    </row>
    <row r="648" spans="1:1" x14ac:dyDescent="0.25">
      <c r="A648" t="s">
        <v>1960</v>
      </c>
    </row>
    <row r="649" spans="1:1" x14ac:dyDescent="0.25">
      <c r="A649" t="s">
        <v>1961</v>
      </c>
    </row>
    <row r="650" spans="1:1" x14ac:dyDescent="0.25">
      <c r="A650" t="s">
        <v>1962</v>
      </c>
    </row>
    <row r="651" spans="1:1" x14ac:dyDescent="0.25">
      <c r="A651" t="s">
        <v>1963</v>
      </c>
    </row>
    <row r="652" spans="1:1" x14ac:dyDescent="0.25">
      <c r="A652" t="s">
        <v>1964</v>
      </c>
    </row>
    <row r="653" spans="1:1" x14ac:dyDescent="0.25">
      <c r="A653" t="s">
        <v>1965</v>
      </c>
    </row>
    <row r="654" spans="1:1" x14ac:dyDescent="0.25">
      <c r="A654" t="s">
        <v>1966</v>
      </c>
    </row>
    <row r="655" spans="1:1" x14ac:dyDescent="0.25">
      <c r="A655" t="s">
        <v>1967</v>
      </c>
    </row>
    <row r="656" spans="1:1" x14ac:dyDescent="0.25">
      <c r="A656" t="s">
        <v>1968</v>
      </c>
    </row>
    <row r="657" spans="1:1" x14ac:dyDescent="0.25">
      <c r="A657" t="s">
        <v>1969</v>
      </c>
    </row>
    <row r="658" spans="1:1" x14ac:dyDescent="0.25">
      <c r="A658" t="s">
        <v>1970</v>
      </c>
    </row>
    <row r="659" spans="1:1" x14ac:dyDescent="0.25">
      <c r="A659" t="s">
        <v>1971</v>
      </c>
    </row>
    <row r="660" spans="1:1" x14ac:dyDescent="0.25">
      <c r="A660" t="s">
        <v>1972</v>
      </c>
    </row>
    <row r="661" spans="1:1" x14ac:dyDescent="0.25">
      <c r="A661" t="s">
        <v>1973</v>
      </c>
    </row>
    <row r="662" spans="1:1" x14ac:dyDescent="0.25">
      <c r="A662" t="s">
        <v>1974</v>
      </c>
    </row>
    <row r="663" spans="1:1" x14ac:dyDescent="0.25">
      <c r="A663" t="s">
        <v>1975</v>
      </c>
    </row>
    <row r="664" spans="1:1" x14ac:dyDescent="0.25">
      <c r="A664" t="s">
        <v>1976</v>
      </c>
    </row>
    <row r="665" spans="1:1" x14ac:dyDescent="0.25">
      <c r="A665" t="s">
        <v>1977</v>
      </c>
    </row>
    <row r="666" spans="1:1" x14ac:dyDescent="0.25">
      <c r="A666" t="s">
        <v>1978</v>
      </c>
    </row>
    <row r="667" spans="1:1" x14ac:dyDescent="0.25">
      <c r="A667" t="s">
        <v>1979</v>
      </c>
    </row>
    <row r="668" spans="1:1" x14ac:dyDescent="0.25">
      <c r="A668" t="s">
        <v>1980</v>
      </c>
    </row>
    <row r="669" spans="1:1" x14ac:dyDescent="0.25">
      <c r="A669" t="s">
        <v>1981</v>
      </c>
    </row>
    <row r="670" spans="1:1" x14ac:dyDescent="0.25">
      <c r="A670" t="s">
        <v>1982</v>
      </c>
    </row>
    <row r="671" spans="1:1" x14ac:dyDescent="0.25">
      <c r="A671" t="s">
        <v>1983</v>
      </c>
    </row>
    <row r="672" spans="1:1" x14ac:dyDescent="0.25">
      <c r="A672" t="s">
        <v>1984</v>
      </c>
    </row>
    <row r="673" spans="1:1" x14ac:dyDescent="0.25">
      <c r="A673" t="s">
        <v>1985</v>
      </c>
    </row>
    <row r="674" spans="1:1" x14ac:dyDescent="0.25">
      <c r="A674" t="s">
        <v>1986</v>
      </c>
    </row>
    <row r="675" spans="1:1" x14ac:dyDescent="0.25">
      <c r="A675" t="s">
        <v>1987</v>
      </c>
    </row>
    <row r="676" spans="1:1" x14ac:dyDescent="0.25">
      <c r="A676" t="s">
        <v>1988</v>
      </c>
    </row>
    <row r="677" spans="1:1" x14ac:dyDescent="0.25">
      <c r="A677" t="s">
        <v>1989</v>
      </c>
    </row>
    <row r="678" spans="1:1" x14ac:dyDescent="0.25">
      <c r="A678" t="s">
        <v>1990</v>
      </c>
    </row>
    <row r="679" spans="1:1" x14ac:dyDescent="0.25">
      <c r="A679" t="s">
        <v>1991</v>
      </c>
    </row>
    <row r="680" spans="1:1" x14ac:dyDescent="0.25">
      <c r="A680" t="s">
        <v>1992</v>
      </c>
    </row>
    <row r="681" spans="1:1" x14ac:dyDescent="0.25">
      <c r="A681" t="s">
        <v>1993</v>
      </c>
    </row>
    <row r="682" spans="1:1" x14ac:dyDescent="0.25">
      <c r="A682" t="s">
        <v>1994</v>
      </c>
    </row>
    <row r="683" spans="1:1" x14ac:dyDescent="0.25">
      <c r="A683" t="s">
        <v>1995</v>
      </c>
    </row>
    <row r="684" spans="1:1" x14ac:dyDescent="0.25">
      <c r="A684" t="s">
        <v>1996</v>
      </c>
    </row>
    <row r="685" spans="1:1" x14ac:dyDescent="0.25">
      <c r="A685" t="s">
        <v>1997</v>
      </c>
    </row>
    <row r="686" spans="1:1" x14ac:dyDescent="0.25">
      <c r="A686" t="s">
        <v>1998</v>
      </c>
    </row>
    <row r="687" spans="1:1" x14ac:dyDescent="0.25">
      <c r="A687" t="s">
        <v>1999</v>
      </c>
    </row>
    <row r="688" spans="1:1" x14ac:dyDescent="0.25">
      <c r="A688" t="s">
        <v>2000</v>
      </c>
    </row>
    <row r="689" spans="1:1" x14ac:dyDescent="0.25">
      <c r="A689" t="s">
        <v>2001</v>
      </c>
    </row>
    <row r="690" spans="1:1" x14ac:dyDescent="0.25">
      <c r="A690" t="s">
        <v>2002</v>
      </c>
    </row>
    <row r="691" spans="1:1" x14ac:dyDescent="0.25">
      <c r="A691" t="s">
        <v>2003</v>
      </c>
    </row>
    <row r="692" spans="1:1" x14ac:dyDescent="0.25">
      <c r="A692" t="s">
        <v>2004</v>
      </c>
    </row>
    <row r="693" spans="1:1" x14ac:dyDescent="0.25">
      <c r="A693" t="s">
        <v>2005</v>
      </c>
    </row>
    <row r="694" spans="1:1" x14ac:dyDescent="0.25">
      <c r="A694" t="s">
        <v>2006</v>
      </c>
    </row>
    <row r="695" spans="1:1" x14ac:dyDescent="0.25">
      <c r="A695" t="s">
        <v>2007</v>
      </c>
    </row>
    <row r="696" spans="1:1" x14ac:dyDescent="0.25">
      <c r="A696" t="s">
        <v>2008</v>
      </c>
    </row>
    <row r="697" spans="1:1" x14ac:dyDescent="0.25">
      <c r="A697" t="s">
        <v>2009</v>
      </c>
    </row>
    <row r="698" spans="1:1" x14ac:dyDescent="0.25">
      <c r="A698" t="s">
        <v>2010</v>
      </c>
    </row>
    <row r="699" spans="1:1" x14ac:dyDescent="0.25">
      <c r="A699" t="s">
        <v>2011</v>
      </c>
    </row>
    <row r="700" spans="1:1" x14ac:dyDescent="0.25">
      <c r="A700" t="s">
        <v>2012</v>
      </c>
    </row>
    <row r="701" spans="1:1" x14ac:dyDescent="0.25">
      <c r="A701" t="s">
        <v>2013</v>
      </c>
    </row>
    <row r="702" spans="1:1" x14ac:dyDescent="0.25">
      <c r="A702" t="s">
        <v>2014</v>
      </c>
    </row>
    <row r="703" spans="1:1" x14ac:dyDescent="0.25">
      <c r="A703" t="s">
        <v>2015</v>
      </c>
    </row>
    <row r="704" spans="1:1" x14ac:dyDescent="0.25">
      <c r="A704" t="s">
        <v>2016</v>
      </c>
    </row>
    <row r="705" spans="1:1" x14ac:dyDescent="0.25">
      <c r="A705" t="s">
        <v>2017</v>
      </c>
    </row>
    <row r="706" spans="1:1" x14ac:dyDescent="0.25">
      <c r="A706" t="s">
        <v>2018</v>
      </c>
    </row>
    <row r="707" spans="1:1" x14ac:dyDescent="0.25">
      <c r="A707" t="s">
        <v>2019</v>
      </c>
    </row>
    <row r="708" spans="1:1" x14ac:dyDescent="0.25">
      <c r="A708" t="s">
        <v>2020</v>
      </c>
    </row>
    <row r="709" spans="1:1" x14ac:dyDescent="0.25">
      <c r="A709" t="s">
        <v>2021</v>
      </c>
    </row>
    <row r="710" spans="1:1" x14ac:dyDescent="0.25">
      <c r="A710" t="s">
        <v>2022</v>
      </c>
    </row>
    <row r="711" spans="1:1" x14ac:dyDescent="0.25">
      <c r="A711" t="s">
        <v>2023</v>
      </c>
    </row>
    <row r="712" spans="1:1" x14ac:dyDescent="0.25">
      <c r="A712" t="s">
        <v>2024</v>
      </c>
    </row>
    <row r="713" spans="1:1" x14ac:dyDescent="0.25">
      <c r="A713" t="s">
        <v>2025</v>
      </c>
    </row>
    <row r="714" spans="1:1" x14ac:dyDescent="0.25">
      <c r="A714" t="s">
        <v>2026</v>
      </c>
    </row>
    <row r="715" spans="1:1" x14ac:dyDescent="0.25">
      <c r="A715" t="s">
        <v>2027</v>
      </c>
    </row>
    <row r="716" spans="1:1" x14ac:dyDescent="0.25">
      <c r="A716" t="s">
        <v>2028</v>
      </c>
    </row>
    <row r="717" spans="1:1" x14ac:dyDescent="0.25">
      <c r="A717" t="s">
        <v>2029</v>
      </c>
    </row>
    <row r="718" spans="1:1" x14ac:dyDescent="0.25">
      <c r="A718" t="s">
        <v>2030</v>
      </c>
    </row>
    <row r="719" spans="1:1" x14ac:dyDescent="0.25">
      <c r="A719" t="s">
        <v>2031</v>
      </c>
    </row>
    <row r="720" spans="1:1" x14ac:dyDescent="0.25">
      <c r="A720" t="s">
        <v>2032</v>
      </c>
    </row>
    <row r="721" spans="1:1" x14ac:dyDescent="0.25">
      <c r="A721" t="s">
        <v>2033</v>
      </c>
    </row>
    <row r="722" spans="1:1" x14ac:dyDescent="0.25">
      <c r="A722" t="s">
        <v>2034</v>
      </c>
    </row>
    <row r="723" spans="1:1" x14ac:dyDescent="0.25">
      <c r="A723" t="s">
        <v>2035</v>
      </c>
    </row>
    <row r="724" spans="1:1" x14ac:dyDescent="0.25">
      <c r="A724" t="s">
        <v>2036</v>
      </c>
    </row>
    <row r="725" spans="1:1" x14ac:dyDescent="0.25">
      <c r="A725" t="s">
        <v>2037</v>
      </c>
    </row>
    <row r="726" spans="1:1" x14ac:dyDescent="0.25">
      <c r="A726" t="s">
        <v>2038</v>
      </c>
    </row>
    <row r="727" spans="1:1" x14ac:dyDescent="0.25">
      <c r="A727" t="s">
        <v>2039</v>
      </c>
    </row>
    <row r="728" spans="1:1" x14ac:dyDescent="0.25">
      <c r="A728" t="s">
        <v>2040</v>
      </c>
    </row>
    <row r="729" spans="1:1" x14ac:dyDescent="0.25">
      <c r="A729" t="s">
        <v>2041</v>
      </c>
    </row>
    <row r="730" spans="1:1" x14ac:dyDescent="0.25">
      <c r="A730" t="s">
        <v>2042</v>
      </c>
    </row>
    <row r="731" spans="1:1" x14ac:dyDescent="0.25">
      <c r="A731" t="s">
        <v>2043</v>
      </c>
    </row>
    <row r="732" spans="1:1" x14ac:dyDescent="0.25">
      <c r="A732" t="s">
        <v>2044</v>
      </c>
    </row>
    <row r="733" spans="1:1" x14ac:dyDescent="0.25">
      <c r="A733" t="s">
        <v>2045</v>
      </c>
    </row>
    <row r="734" spans="1:1" x14ac:dyDescent="0.25">
      <c r="A734" t="s">
        <v>2046</v>
      </c>
    </row>
    <row r="735" spans="1:1" x14ac:dyDescent="0.25">
      <c r="A735" t="s">
        <v>2047</v>
      </c>
    </row>
    <row r="736" spans="1:1" x14ac:dyDescent="0.25">
      <c r="A736" t="s">
        <v>2048</v>
      </c>
    </row>
    <row r="737" spans="1:1" x14ac:dyDescent="0.25">
      <c r="A737" t="s">
        <v>2049</v>
      </c>
    </row>
    <row r="738" spans="1:1" x14ac:dyDescent="0.25">
      <c r="A738" t="s">
        <v>2050</v>
      </c>
    </row>
    <row r="739" spans="1:1" x14ac:dyDescent="0.25">
      <c r="A739" t="s">
        <v>2051</v>
      </c>
    </row>
    <row r="740" spans="1:1" x14ac:dyDescent="0.25">
      <c r="A740" t="s">
        <v>2052</v>
      </c>
    </row>
    <row r="741" spans="1:1" x14ac:dyDescent="0.25">
      <c r="A741" t="s">
        <v>2053</v>
      </c>
    </row>
    <row r="742" spans="1:1" x14ac:dyDescent="0.25">
      <c r="A742" t="s">
        <v>2054</v>
      </c>
    </row>
    <row r="743" spans="1:1" x14ac:dyDescent="0.25">
      <c r="A743" t="s">
        <v>2055</v>
      </c>
    </row>
    <row r="744" spans="1:1" x14ac:dyDescent="0.25">
      <c r="A744" t="s">
        <v>2056</v>
      </c>
    </row>
    <row r="745" spans="1:1" x14ac:dyDescent="0.25">
      <c r="A745" t="s">
        <v>2057</v>
      </c>
    </row>
    <row r="746" spans="1:1" x14ac:dyDescent="0.25">
      <c r="A746" t="s">
        <v>2058</v>
      </c>
    </row>
    <row r="747" spans="1:1" x14ac:dyDescent="0.25">
      <c r="A747" t="s">
        <v>2059</v>
      </c>
    </row>
    <row r="748" spans="1:1" x14ac:dyDescent="0.25">
      <c r="A748" t="s">
        <v>2060</v>
      </c>
    </row>
    <row r="749" spans="1:1" x14ac:dyDescent="0.25">
      <c r="A749" t="s">
        <v>2061</v>
      </c>
    </row>
    <row r="750" spans="1:1" x14ac:dyDescent="0.25">
      <c r="A750" t="s">
        <v>2062</v>
      </c>
    </row>
    <row r="751" spans="1:1" x14ac:dyDescent="0.25">
      <c r="A751" t="s">
        <v>2063</v>
      </c>
    </row>
    <row r="752" spans="1:1" x14ac:dyDescent="0.25">
      <c r="A752" t="s">
        <v>2064</v>
      </c>
    </row>
    <row r="753" spans="1:1" x14ac:dyDescent="0.25">
      <c r="A753" t="s">
        <v>2065</v>
      </c>
    </row>
    <row r="754" spans="1:1" x14ac:dyDescent="0.25">
      <c r="A754" t="s">
        <v>2066</v>
      </c>
    </row>
    <row r="755" spans="1:1" x14ac:dyDescent="0.25">
      <c r="A755" t="s">
        <v>2067</v>
      </c>
    </row>
    <row r="756" spans="1:1" x14ac:dyDescent="0.25">
      <c r="A756" t="s">
        <v>2068</v>
      </c>
    </row>
    <row r="757" spans="1:1" x14ac:dyDescent="0.25">
      <c r="A757" t="s">
        <v>2069</v>
      </c>
    </row>
    <row r="758" spans="1:1" x14ac:dyDescent="0.25">
      <c r="A758" t="s">
        <v>2070</v>
      </c>
    </row>
    <row r="759" spans="1:1" x14ac:dyDescent="0.25">
      <c r="A759" t="s">
        <v>2071</v>
      </c>
    </row>
    <row r="760" spans="1:1" x14ac:dyDescent="0.25">
      <c r="A760" t="s">
        <v>2072</v>
      </c>
    </row>
    <row r="761" spans="1:1" x14ac:dyDescent="0.25">
      <c r="A761" t="s">
        <v>2073</v>
      </c>
    </row>
    <row r="762" spans="1:1" x14ac:dyDescent="0.25">
      <c r="A762" t="s">
        <v>2074</v>
      </c>
    </row>
    <row r="763" spans="1:1" x14ac:dyDescent="0.25">
      <c r="A763" t="s">
        <v>2075</v>
      </c>
    </row>
    <row r="764" spans="1:1" x14ac:dyDescent="0.25">
      <c r="A764" t="s">
        <v>2076</v>
      </c>
    </row>
    <row r="765" spans="1:1" x14ac:dyDescent="0.25">
      <c r="A765" t="s">
        <v>2077</v>
      </c>
    </row>
    <row r="766" spans="1:1" x14ac:dyDescent="0.25">
      <c r="A766" t="s">
        <v>2078</v>
      </c>
    </row>
    <row r="767" spans="1:1" x14ac:dyDescent="0.25">
      <c r="A767" t="s">
        <v>2079</v>
      </c>
    </row>
    <row r="768" spans="1:1" x14ac:dyDescent="0.25">
      <c r="A768" t="s">
        <v>2080</v>
      </c>
    </row>
    <row r="769" spans="1:1" x14ac:dyDescent="0.25">
      <c r="A769" t="s">
        <v>2081</v>
      </c>
    </row>
    <row r="770" spans="1:1" x14ac:dyDescent="0.25">
      <c r="A770" t="s">
        <v>2082</v>
      </c>
    </row>
    <row r="771" spans="1:1" x14ac:dyDescent="0.25">
      <c r="A771" t="s">
        <v>2083</v>
      </c>
    </row>
    <row r="772" spans="1:1" x14ac:dyDescent="0.25">
      <c r="A772" t="s">
        <v>2084</v>
      </c>
    </row>
    <row r="773" spans="1:1" x14ac:dyDescent="0.25">
      <c r="A773" t="s">
        <v>2085</v>
      </c>
    </row>
    <row r="774" spans="1:1" x14ac:dyDescent="0.25">
      <c r="A774" t="s">
        <v>2086</v>
      </c>
    </row>
    <row r="775" spans="1:1" x14ac:dyDescent="0.25">
      <c r="A775" t="s">
        <v>2087</v>
      </c>
    </row>
    <row r="776" spans="1:1" x14ac:dyDescent="0.25">
      <c r="A776" t="s">
        <v>2088</v>
      </c>
    </row>
    <row r="777" spans="1:1" x14ac:dyDescent="0.25">
      <c r="A777" t="s">
        <v>2089</v>
      </c>
    </row>
    <row r="778" spans="1:1" x14ac:dyDescent="0.25">
      <c r="A778" t="s">
        <v>2090</v>
      </c>
    </row>
    <row r="779" spans="1:1" x14ac:dyDescent="0.25">
      <c r="A779" t="s">
        <v>2091</v>
      </c>
    </row>
    <row r="780" spans="1:1" x14ac:dyDescent="0.25">
      <c r="A780" t="s">
        <v>2092</v>
      </c>
    </row>
    <row r="781" spans="1:1" x14ac:dyDescent="0.25">
      <c r="A781" t="s">
        <v>2093</v>
      </c>
    </row>
    <row r="782" spans="1:1" x14ac:dyDescent="0.25">
      <c r="A782" t="s">
        <v>2094</v>
      </c>
    </row>
    <row r="783" spans="1:1" x14ac:dyDescent="0.25">
      <c r="A783" t="s">
        <v>2095</v>
      </c>
    </row>
    <row r="784" spans="1:1" x14ac:dyDescent="0.25">
      <c r="A784" t="s">
        <v>2096</v>
      </c>
    </row>
    <row r="785" spans="1:1" x14ac:dyDescent="0.25">
      <c r="A785" t="s">
        <v>2097</v>
      </c>
    </row>
    <row r="786" spans="1:1" x14ac:dyDescent="0.25">
      <c r="A786" t="s">
        <v>2098</v>
      </c>
    </row>
    <row r="787" spans="1:1" x14ac:dyDescent="0.25">
      <c r="A787" t="s">
        <v>2099</v>
      </c>
    </row>
    <row r="788" spans="1:1" x14ac:dyDescent="0.25">
      <c r="A788" t="s">
        <v>2100</v>
      </c>
    </row>
    <row r="789" spans="1:1" x14ac:dyDescent="0.25">
      <c r="A789" t="s">
        <v>2101</v>
      </c>
    </row>
    <row r="790" spans="1:1" x14ac:dyDescent="0.25">
      <c r="A790" t="s">
        <v>2102</v>
      </c>
    </row>
    <row r="791" spans="1:1" x14ac:dyDescent="0.25">
      <c r="A791" t="s">
        <v>2103</v>
      </c>
    </row>
    <row r="792" spans="1:1" x14ac:dyDescent="0.25">
      <c r="A792" t="s">
        <v>2104</v>
      </c>
    </row>
    <row r="793" spans="1:1" x14ac:dyDescent="0.25">
      <c r="A793" t="s">
        <v>2105</v>
      </c>
    </row>
    <row r="794" spans="1:1" x14ac:dyDescent="0.25">
      <c r="A794" t="s">
        <v>2106</v>
      </c>
    </row>
    <row r="795" spans="1:1" x14ac:dyDescent="0.25">
      <c r="A795" t="s">
        <v>2107</v>
      </c>
    </row>
    <row r="796" spans="1:1" x14ac:dyDescent="0.25">
      <c r="A796" t="s">
        <v>2108</v>
      </c>
    </row>
    <row r="797" spans="1:1" x14ac:dyDescent="0.25">
      <c r="A797" t="s">
        <v>2109</v>
      </c>
    </row>
    <row r="798" spans="1:1" x14ac:dyDescent="0.25">
      <c r="A798" t="s">
        <v>2110</v>
      </c>
    </row>
    <row r="799" spans="1:1" x14ac:dyDescent="0.25">
      <c r="A799" t="s">
        <v>2111</v>
      </c>
    </row>
    <row r="800" spans="1:1" x14ac:dyDescent="0.25">
      <c r="A800" t="s">
        <v>2112</v>
      </c>
    </row>
    <row r="801" spans="1:1" x14ac:dyDescent="0.25">
      <c r="A801" t="s">
        <v>2113</v>
      </c>
    </row>
    <row r="802" spans="1:1" x14ac:dyDescent="0.25">
      <c r="A802" t="s">
        <v>2114</v>
      </c>
    </row>
    <row r="803" spans="1:1" x14ac:dyDescent="0.25">
      <c r="A803" t="s">
        <v>2115</v>
      </c>
    </row>
    <row r="804" spans="1:1" x14ac:dyDescent="0.25">
      <c r="A804" t="s">
        <v>2116</v>
      </c>
    </row>
    <row r="805" spans="1:1" x14ac:dyDescent="0.25">
      <c r="A805" t="s">
        <v>2117</v>
      </c>
    </row>
    <row r="806" spans="1:1" x14ac:dyDescent="0.25">
      <c r="A806" t="s">
        <v>2118</v>
      </c>
    </row>
    <row r="807" spans="1:1" x14ac:dyDescent="0.25">
      <c r="A807" t="s">
        <v>2119</v>
      </c>
    </row>
    <row r="808" spans="1:1" x14ac:dyDescent="0.25">
      <c r="A808" t="s">
        <v>2120</v>
      </c>
    </row>
    <row r="809" spans="1:1" x14ac:dyDescent="0.25">
      <c r="A809" t="s">
        <v>2121</v>
      </c>
    </row>
    <row r="810" spans="1:1" x14ac:dyDescent="0.25">
      <c r="A810" t="s">
        <v>2122</v>
      </c>
    </row>
    <row r="811" spans="1:1" x14ac:dyDescent="0.25">
      <c r="A811" t="s">
        <v>2123</v>
      </c>
    </row>
    <row r="812" spans="1:1" x14ac:dyDescent="0.25">
      <c r="A812" t="s">
        <v>2124</v>
      </c>
    </row>
    <row r="813" spans="1:1" x14ac:dyDescent="0.25">
      <c r="A813" t="s">
        <v>2125</v>
      </c>
    </row>
    <row r="814" spans="1:1" x14ac:dyDescent="0.25">
      <c r="A814" t="s">
        <v>2126</v>
      </c>
    </row>
    <row r="815" spans="1:1" x14ac:dyDescent="0.25">
      <c r="A815" t="s">
        <v>2127</v>
      </c>
    </row>
    <row r="816" spans="1:1" x14ac:dyDescent="0.25">
      <c r="A816" t="s">
        <v>2128</v>
      </c>
    </row>
    <row r="817" spans="1:1" x14ac:dyDescent="0.25">
      <c r="A817" t="s">
        <v>2129</v>
      </c>
    </row>
    <row r="818" spans="1:1" x14ac:dyDescent="0.25">
      <c r="A818" t="s">
        <v>2130</v>
      </c>
    </row>
    <row r="819" spans="1:1" x14ac:dyDescent="0.25">
      <c r="A819" t="s">
        <v>2131</v>
      </c>
    </row>
    <row r="820" spans="1:1" x14ac:dyDescent="0.25">
      <c r="A820" t="s">
        <v>2132</v>
      </c>
    </row>
    <row r="821" spans="1:1" x14ac:dyDescent="0.25">
      <c r="A821" t="s">
        <v>2133</v>
      </c>
    </row>
    <row r="822" spans="1:1" x14ac:dyDescent="0.25">
      <c r="A822" t="s">
        <v>2134</v>
      </c>
    </row>
    <row r="823" spans="1:1" x14ac:dyDescent="0.25">
      <c r="A823" t="s">
        <v>2135</v>
      </c>
    </row>
    <row r="824" spans="1:1" x14ac:dyDescent="0.25">
      <c r="A824" t="s">
        <v>2136</v>
      </c>
    </row>
    <row r="825" spans="1:1" x14ac:dyDescent="0.25">
      <c r="A825" t="s">
        <v>2137</v>
      </c>
    </row>
    <row r="826" spans="1:1" x14ac:dyDescent="0.25">
      <c r="A826" t="s">
        <v>2138</v>
      </c>
    </row>
    <row r="827" spans="1:1" x14ac:dyDescent="0.25">
      <c r="A827" t="s">
        <v>2139</v>
      </c>
    </row>
    <row r="828" spans="1:1" x14ac:dyDescent="0.25">
      <c r="A828" t="s">
        <v>2140</v>
      </c>
    </row>
    <row r="829" spans="1:1" x14ac:dyDescent="0.25">
      <c r="A829" t="s">
        <v>2141</v>
      </c>
    </row>
    <row r="830" spans="1:1" x14ac:dyDescent="0.25">
      <c r="A830" t="s">
        <v>2142</v>
      </c>
    </row>
    <row r="831" spans="1:1" x14ac:dyDescent="0.25">
      <c r="A831" t="s">
        <v>2143</v>
      </c>
    </row>
    <row r="832" spans="1:1" x14ac:dyDescent="0.25">
      <c r="A832" t="s">
        <v>2144</v>
      </c>
    </row>
    <row r="833" spans="1:1" x14ac:dyDescent="0.25">
      <c r="A833" t="s">
        <v>2145</v>
      </c>
    </row>
    <row r="834" spans="1:1" x14ac:dyDescent="0.25">
      <c r="A834" t="s">
        <v>2146</v>
      </c>
    </row>
    <row r="835" spans="1:1" x14ac:dyDescent="0.25">
      <c r="A835" t="s">
        <v>2147</v>
      </c>
    </row>
    <row r="836" spans="1:1" x14ac:dyDescent="0.25">
      <c r="A836" t="s">
        <v>2148</v>
      </c>
    </row>
    <row r="837" spans="1:1" x14ac:dyDescent="0.25">
      <c r="A837" t="s">
        <v>2149</v>
      </c>
    </row>
    <row r="838" spans="1:1" x14ac:dyDescent="0.25">
      <c r="A838" t="s">
        <v>2150</v>
      </c>
    </row>
    <row r="839" spans="1:1" x14ac:dyDescent="0.25">
      <c r="A839" t="s">
        <v>2151</v>
      </c>
    </row>
    <row r="840" spans="1:1" x14ac:dyDescent="0.25">
      <c r="A840" t="s">
        <v>2152</v>
      </c>
    </row>
    <row r="841" spans="1:1" x14ac:dyDescent="0.25">
      <c r="A841" t="s">
        <v>2153</v>
      </c>
    </row>
    <row r="842" spans="1:1" x14ac:dyDescent="0.25">
      <c r="A842" t="s">
        <v>2154</v>
      </c>
    </row>
    <row r="843" spans="1:1" x14ac:dyDescent="0.25">
      <c r="A843" t="s">
        <v>2155</v>
      </c>
    </row>
    <row r="844" spans="1:1" x14ac:dyDescent="0.25">
      <c r="A844" t="s">
        <v>2156</v>
      </c>
    </row>
    <row r="845" spans="1:1" x14ac:dyDescent="0.25">
      <c r="A845" t="s">
        <v>2157</v>
      </c>
    </row>
    <row r="846" spans="1:1" x14ac:dyDescent="0.25">
      <c r="A846" t="s">
        <v>2158</v>
      </c>
    </row>
    <row r="847" spans="1:1" x14ac:dyDescent="0.25">
      <c r="A847" t="s">
        <v>2159</v>
      </c>
    </row>
    <row r="848" spans="1:1" x14ac:dyDescent="0.25">
      <c r="A848" t="s">
        <v>2160</v>
      </c>
    </row>
    <row r="849" spans="1:1" x14ac:dyDescent="0.25">
      <c r="A849" t="s">
        <v>2161</v>
      </c>
    </row>
    <row r="850" spans="1:1" x14ac:dyDescent="0.25">
      <c r="A850" t="s">
        <v>2162</v>
      </c>
    </row>
    <row r="851" spans="1:1" x14ac:dyDescent="0.25">
      <c r="A851" t="s">
        <v>2163</v>
      </c>
    </row>
    <row r="852" spans="1:1" x14ac:dyDescent="0.25">
      <c r="A852" t="s">
        <v>2164</v>
      </c>
    </row>
    <row r="853" spans="1:1" x14ac:dyDescent="0.25">
      <c r="A853" t="s">
        <v>2165</v>
      </c>
    </row>
    <row r="854" spans="1:1" x14ac:dyDescent="0.25">
      <c r="A854" t="s">
        <v>2166</v>
      </c>
    </row>
    <row r="855" spans="1:1" x14ac:dyDescent="0.25">
      <c r="A855" t="s">
        <v>2167</v>
      </c>
    </row>
    <row r="856" spans="1:1" x14ac:dyDescent="0.25">
      <c r="A856" t="s">
        <v>2168</v>
      </c>
    </row>
    <row r="857" spans="1:1" x14ac:dyDescent="0.25">
      <c r="A857" t="s">
        <v>2169</v>
      </c>
    </row>
    <row r="858" spans="1:1" x14ac:dyDescent="0.25">
      <c r="A858" t="s">
        <v>2170</v>
      </c>
    </row>
    <row r="859" spans="1:1" x14ac:dyDescent="0.25">
      <c r="A859" t="s">
        <v>2171</v>
      </c>
    </row>
    <row r="860" spans="1:1" x14ac:dyDescent="0.25">
      <c r="A860" t="s">
        <v>2172</v>
      </c>
    </row>
    <row r="861" spans="1:1" x14ac:dyDescent="0.25">
      <c r="A861" t="s">
        <v>2173</v>
      </c>
    </row>
    <row r="862" spans="1:1" x14ac:dyDescent="0.25">
      <c r="A862" t="s">
        <v>2174</v>
      </c>
    </row>
    <row r="863" spans="1:1" x14ac:dyDescent="0.25">
      <c r="A863" t="s">
        <v>2175</v>
      </c>
    </row>
    <row r="864" spans="1:1" x14ac:dyDescent="0.25">
      <c r="A864" t="s">
        <v>2176</v>
      </c>
    </row>
    <row r="865" spans="1:1" x14ac:dyDescent="0.25">
      <c r="A865" t="s">
        <v>2177</v>
      </c>
    </row>
    <row r="866" spans="1:1" x14ac:dyDescent="0.25">
      <c r="A866" t="s">
        <v>2178</v>
      </c>
    </row>
    <row r="867" spans="1:1" x14ac:dyDescent="0.25">
      <c r="A867" t="s">
        <v>2179</v>
      </c>
    </row>
    <row r="868" spans="1:1" x14ac:dyDescent="0.25">
      <c r="A868" t="s">
        <v>2180</v>
      </c>
    </row>
    <row r="869" spans="1:1" x14ac:dyDescent="0.25">
      <c r="A869" t="s">
        <v>2181</v>
      </c>
    </row>
    <row r="870" spans="1:1" x14ac:dyDescent="0.25">
      <c r="A870" t="s">
        <v>2182</v>
      </c>
    </row>
    <row r="871" spans="1:1" x14ac:dyDescent="0.25">
      <c r="A871" t="s">
        <v>2183</v>
      </c>
    </row>
    <row r="872" spans="1:1" x14ac:dyDescent="0.25">
      <c r="A872" t="s">
        <v>2184</v>
      </c>
    </row>
    <row r="873" spans="1:1" x14ac:dyDescent="0.25">
      <c r="A873" t="s">
        <v>2185</v>
      </c>
    </row>
    <row r="874" spans="1:1" x14ac:dyDescent="0.25">
      <c r="A874" t="s">
        <v>2186</v>
      </c>
    </row>
    <row r="875" spans="1:1" x14ac:dyDescent="0.25">
      <c r="A875" t="s">
        <v>2187</v>
      </c>
    </row>
    <row r="876" spans="1:1" x14ac:dyDescent="0.25">
      <c r="A876" t="s">
        <v>2188</v>
      </c>
    </row>
    <row r="877" spans="1:1" x14ac:dyDescent="0.25">
      <c r="A877" t="s">
        <v>2189</v>
      </c>
    </row>
    <row r="878" spans="1:1" x14ac:dyDescent="0.25">
      <c r="A878" t="s">
        <v>2190</v>
      </c>
    </row>
    <row r="879" spans="1:1" x14ac:dyDescent="0.25">
      <c r="A879" t="s">
        <v>2191</v>
      </c>
    </row>
    <row r="880" spans="1:1" x14ac:dyDescent="0.25">
      <c r="A880" t="s">
        <v>2192</v>
      </c>
    </row>
    <row r="881" spans="1:1" x14ac:dyDescent="0.25">
      <c r="A881" t="s">
        <v>2193</v>
      </c>
    </row>
    <row r="882" spans="1:1" x14ac:dyDescent="0.25">
      <c r="A882" t="s">
        <v>2194</v>
      </c>
    </row>
    <row r="883" spans="1:1" x14ac:dyDescent="0.25">
      <c r="A883" t="s">
        <v>2195</v>
      </c>
    </row>
    <row r="884" spans="1:1" x14ac:dyDescent="0.25">
      <c r="A884" t="s">
        <v>2196</v>
      </c>
    </row>
    <row r="885" spans="1:1" x14ac:dyDescent="0.25">
      <c r="A885" t="s">
        <v>2197</v>
      </c>
    </row>
    <row r="886" spans="1:1" x14ac:dyDescent="0.25">
      <c r="A886" t="s">
        <v>2198</v>
      </c>
    </row>
    <row r="887" spans="1:1" x14ac:dyDescent="0.25">
      <c r="A887" t="s">
        <v>2199</v>
      </c>
    </row>
    <row r="888" spans="1:1" x14ac:dyDescent="0.25">
      <c r="A888" t="s">
        <v>2200</v>
      </c>
    </row>
    <row r="889" spans="1:1" x14ac:dyDescent="0.25">
      <c r="A889" t="s">
        <v>2201</v>
      </c>
    </row>
    <row r="890" spans="1:1" x14ac:dyDescent="0.25">
      <c r="A890" t="s">
        <v>2202</v>
      </c>
    </row>
    <row r="891" spans="1:1" x14ac:dyDescent="0.25">
      <c r="A891" t="s">
        <v>2203</v>
      </c>
    </row>
    <row r="892" spans="1:1" x14ac:dyDescent="0.25">
      <c r="A892" t="s">
        <v>2204</v>
      </c>
    </row>
    <row r="893" spans="1:1" x14ac:dyDescent="0.25">
      <c r="A893" t="s">
        <v>2205</v>
      </c>
    </row>
    <row r="894" spans="1:1" x14ac:dyDescent="0.25">
      <c r="A894" t="s">
        <v>2206</v>
      </c>
    </row>
    <row r="895" spans="1:1" x14ac:dyDescent="0.25">
      <c r="A895" t="s">
        <v>2207</v>
      </c>
    </row>
    <row r="896" spans="1:1" x14ac:dyDescent="0.25">
      <c r="A896" t="s">
        <v>2208</v>
      </c>
    </row>
    <row r="897" spans="1:1" x14ac:dyDescent="0.25">
      <c r="A897" t="s">
        <v>2209</v>
      </c>
    </row>
    <row r="898" spans="1:1" x14ac:dyDescent="0.25">
      <c r="A898" t="s">
        <v>2210</v>
      </c>
    </row>
    <row r="899" spans="1:1" x14ac:dyDescent="0.25">
      <c r="A899" t="s">
        <v>2211</v>
      </c>
    </row>
    <row r="900" spans="1:1" x14ac:dyDescent="0.25">
      <c r="A900" t="s">
        <v>2212</v>
      </c>
    </row>
    <row r="901" spans="1:1" x14ac:dyDescent="0.25">
      <c r="A901" t="s">
        <v>2213</v>
      </c>
    </row>
    <row r="902" spans="1:1" x14ac:dyDescent="0.25">
      <c r="A902" t="s">
        <v>2214</v>
      </c>
    </row>
    <row r="903" spans="1:1" x14ac:dyDescent="0.25">
      <c r="A903" t="s">
        <v>2215</v>
      </c>
    </row>
    <row r="904" spans="1:1" x14ac:dyDescent="0.25">
      <c r="A904" t="s">
        <v>2216</v>
      </c>
    </row>
    <row r="905" spans="1:1" x14ac:dyDescent="0.25">
      <c r="A905" t="s">
        <v>2217</v>
      </c>
    </row>
    <row r="906" spans="1:1" x14ac:dyDescent="0.25">
      <c r="A906" t="s">
        <v>2218</v>
      </c>
    </row>
    <row r="907" spans="1:1" x14ac:dyDescent="0.25">
      <c r="A907" t="s">
        <v>2219</v>
      </c>
    </row>
    <row r="908" spans="1:1" x14ac:dyDescent="0.25">
      <c r="A908" t="s">
        <v>2220</v>
      </c>
    </row>
    <row r="909" spans="1:1" x14ac:dyDescent="0.25">
      <c r="A909" t="s">
        <v>2221</v>
      </c>
    </row>
    <row r="910" spans="1:1" x14ac:dyDescent="0.25">
      <c r="A910" t="s">
        <v>2222</v>
      </c>
    </row>
    <row r="911" spans="1:1" x14ac:dyDescent="0.25">
      <c r="A911" t="s">
        <v>2223</v>
      </c>
    </row>
    <row r="912" spans="1:1" x14ac:dyDescent="0.25">
      <c r="A912" t="s">
        <v>2224</v>
      </c>
    </row>
    <row r="913" spans="1:1" x14ac:dyDescent="0.25">
      <c r="A913" t="s">
        <v>2225</v>
      </c>
    </row>
    <row r="914" spans="1:1" x14ac:dyDescent="0.25">
      <c r="A914" t="s">
        <v>2226</v>
      </c>
    </row>
    <row r="915" spans="1:1" x14ac:dyDescent="0.25">
      <c r="A915" t="s">
        <v>2227</v>
      </c>
    </row>
    <row r="916" spans="1:1" x14ac:dyDescent="0.25">
      <c r="A916" t="s">
        <v>2228</v>
      </c>
    </row>
    <row r="917" spans="1:1" x14ac:dyDescent="0.25">
      <c r="A917" t="s">
        <v>2229</v>
      </c>
    </row>
    <row r="918" spans="1:1" x14ac:dyDescent="0.25">
      <c r="A918" t="s">
        <v>2230</v>
      </c>
    </row>
    <row r="919" spans="1:1" x14ac:dyDescent="0.25">
      <c r="A919" t="s">
        <v>2231</v>
      </c>
    </row>
    <row r="920" spans="1:1" x14ac:dyDescent="0.25">
      <c r="A920" t="s">
        <v>2232</v>
      </c>
    </row>
    <row r="921" spans="1:1" x14ac:dyDescent="0.25">
      <c r="A921" t="s">
        <v>2233</v>
      </c>
    </row>
    <row r="922" spans="1:1" x14ac:dyDescent="0.25">
      <c r="A922" t="s">
        <v>2234</v>
      </c>
    </row>
    <row r="923" spans="1:1" x14ac:dyDescent="0.25">
      <c r="A923" t="s">
        <v>2235</v>
      </c>
    </row>
    <row r="924" spans="1:1" x14ac:dyDescent="0.25">
      <c r="A924" t="s">
        <v>2236</v>
      </c>
    </row>
    <row r="925" spans="1:1" x14ac:dyDescent="0.25">
      <c r="A925" t="s">
        <v>2237</v>
      </c>
    </row>
    <row r="926" spans="1:1" x14ac:dyDescent="0.25">
      <c r="A926" t="s">
        <v>2238</v>
      </c>
    </row>
    <row r="927" spans="1:1" x14ac:dyDescent="0.25">
      <c r="A927" t="s">
        <v>2239</v>
      </c>
    </row>
    <row r="928" spans="1:1" x14ac:dyDescent="0.25">
      <c r="A928" t="s">
        <v>2240</v>
      </c>
    </row>
    <row r="929" spans="1:1" x14ac:dyDescent="0.25">
      <c r="A929" t="s">
        <v>2241</v>
      </c>
    </row>
    <row r="930" spans="1:1" x14ac:dyDescent="0.25">
      <c r="A930" t="s">
        <v>2242</v>
      </c>
    </row>
    <row r="931" spans="1:1" x14ac:dyDescent="0.25">
      <c r="A931" t="s">
        <v>2243</v>
      </c>
    </row>
    <row r="932" spans="1:1" x14ac:dyDescent="0.25">
      <c r="A932" t="s">
        <v>2244</v>
      </c>
    </row>
    <row r="933" spans="1:1" x14ac:dyDescent="0.25">
      <c r="A933" t="s">
        <v>2245</v>
      </c>
    </row>
    <row r="934" spans="1:1" x14ac:dyDescent="0.25">
      <c r="A934" t="s">
        <v>2246</v>
      </c>
    </row>
    <row r="935" spans="1:1" x14ac:dyDescent="0.25">
      <c r="A935" t="s">
        <v>2247</v>
      </c>
    </row>
    <row r="936" spans="1:1" x14ac:dyDescent="0.25">
      <c r="A936" t="s">
        <v>2248</v>
      </c>
    </row>
    <row r="937" spans="1:1" x14ac:dyDescent="0.25">
      <c r="A937" t="s">
        <v>2249</v>
      </c>
    </row>
    <row r="938" spans="1:1" x14ac:dyDescent="0.25">
      <c r="A938" t="s">
        <v>2250</v>
      </c>
    </row>
    <row r="939" spans="1:1" x14ac:dyDescent="0.25">
      <c r="A939" t="s">
        <v>2251</v>
      </c>
    </row>
    <row r="940" spans="1:1" x14ac:dyDescent="0.25">
      <c r="A940" t="s">
        <v>2252</v>
      </c>
    </row>
    <row r="941" spans="1:1" x14ac:dyDescent="0.25">
      <c r="A941" t="s">
        <v>2253</v>
      </c>
    </row>
    <row r="942" spans="1:1" x14ac:dyDescent="0.25">
      <c r="A942" t="s">
        <v>2254</v>
      </c>
    </row>
    <row r="943" spans="1:1" x14ac:dyDescent="0.25">
      <c r="A943" t="s">
        <v>2255</v>
      </c>
    </row>
    <row r="944" spans="1:1" x14ac:dyDescent="0.25">
      <c r="A944" t="s">
        <v>2256</v>
      </c>
    </row>
    <row r="945" spans="1:1" x14ac:dyDescent="0.25">
      <c r="A945" t="s">
        <v>2257</v>
      </c>
    </row>
    <row r="946" spans="1:1" x14ac:dyDescent="0.25">
      <c r="A946" t="s">
        <v>2258</v>
      </c>
    </row>
    <row r="947" spans="1:1" x14ac:dyDescent="0.25">
      <c r="A947" t="s">
        <v>2259</v>
      </c>
    </row>
    <row r="948" spans="1:1" x14ac:dyDescent="0.25">
      <c r="A948" t="s">
        <v>2260</v>
      </c>
    </row>
    <row r="949" spans="1:1" x14ac:dyDescent="0.25">
      <c r="A949" t="s">
        <v>2261</v>
      </c>
    </row>
    <row r="950" spans="1:1" x14ac:dyDescent="0.25">
      <c r="A950" t="s">
        <v>2262</v>
      </c>
    </row>
    <row r="951" spans="1:1" x14ac:dyDescent="0.25">
      <c r="A951" t="s">
        <v>2263</v>
      </c>
    </row>
    <row r="952" spans="1:1" x14ac:dyDescent="0.25">
      <c r="A952" t="s">
        <v>2264</v>
      </c>
    </row>
    <row r="953" spans="1:1" x14ac:dyDescent="0.25">
      <c r="A953" t="s">
        <v>2265</v>
      </c>
    </row>
    <row r="954" spans="1:1" x14ac:dyDescent="0.25">
      <c r="A954" t="s">
        <v>2266</v>
      </c>
    </row>
    <row r="955" spans="1:1" x14ac:dyDescent="0.25">
      <c r="A955" t="s">
        <v>2267</v>
      </c>
    </row>
    <row r="956" spans="1:1" x14ac:dyDescent="0.25">
      <c r="A956" t="s">
        <v>2268</v>
      </c>
    </row>
    <row r="957" spans="1:1" x14ac:dyDescent="0.25">
      <c r="A957" t="s">
        <v>2269</v>
      </c>
    </row>
    <row r="958" spans="1:1" x14ac:dyDescent="0.25">
      <c r="A958" t="s">
        <v>2270</v>
      </c>
    </row>
    <row r="959" spans="1:1" x14ac:dyDescent="0.25">
      <c r="A959" t="s">
        <v>2271</v>
      </c>
    </row>
    <row r="960" spans="1:1" x14ac:dyDescent="0.25">
      <c r="A960" t="s">
        <v>2272</v>
      </c>
    </row>
    <row r="961" spans="1:1" x14ac:dyDescent="0.25">
      <c r="A961" t="s">
        <v>2273</v>
      </c>
    </row>
    <row r="962" spans="1:1" x14ac:dyDescent="0.25">
      <c r="A962" t="s">
        <v>2274</v>
      </c>
    </row>
    <row r="963" spans="1:1" x14ac:dyDescent="0.25">
      <c r="A963" t="s">
        <v>2275</v>
      </c>
    </row>
    <row r="964" spans="1:1" x14ac:dyDescent="0.25">
      <c r="A964" t="s">
        <v>2276</v>
      </c>
    </row>
    <row r="965" spans="1:1" x14ac:dyDescent="0.25">
      <c r="A965" t="s">
        <v>2277</v>
      </c>
    </row>
    <row r="966" spans="1:1" x14ac:dyDescent="0.25">
      <c r="A966" t="s">
        <v>2278</v>
      </c>
    </row>
    <row r="967" spans="1:1" x14ac:dyDescent="0.25">
      <c r="A967" t="s">
        <v>2279</v>
      </c>
    </row>
    <row r="968" spans="1:1" x14ac:dyDescent="0.25">
      <c r="A968" t="s">
        <v>2280</v>
      </c>
    </row>
    <row r="969" spans="1:1" x14ac:dyDescent="0.25">
      <c r="A969" t="s">
        <v>2281</v>
      </c>
    </row>
    <row r="970" spans="1:1" x14ac:dyDescent="0.25">
      <c r="A970" t="s">
        <v>2282</v>
      </c>
    </row>
    <row r="971" spans="1:1" x14ac:dyDescent="0.25">
      <c r="A971" t="s">
        <v>2283</v>
      </c>
    </row>
    <row r="972" spans="1:1" x14ac:dyDescent="0.25">
      <c r="A972" t="s">
        <v>2284</v>
      </c>
    </row>
    <row r="973" spans="1:1" x14ac:dyDescent="0.25">
      <c r="A973" t="s">
        <v>2285</v>
      </c>
    </row>
    <row r="974" spans="1:1" x14ac:dyDescent="0.25">
      <c r="A974" t="s">
        <v>2286</v>
      </c>
    </row>
    <row r="975" spans="1:1" x14ac:dyDescent="0.25">
      <c r="A975" t="s">
        <v>2287</v>
      </c>
    </row>
    <row r="976" spans="1:1" x14ac:dyDescent="0.25">
      <c r="A976" t="s">
        <v>2288</v>
      </c>
    </row>
    <row r="977" spans="1:1" x14ac:dyDescent="0.25">
      <c r="A977" t="s">
        <v>2289</v>
      </c>
    </row>
    <row r="978" spans="1:1" x14ac:dyDescent="0.25">
      <c r="A978" t="s">
        <v>2290</v>
      </c>
    </row>
    <row r="979" spans="1:1" x14ac:dyDescent="0.25">
      <c r="A979" t="s">
        <v>2291</v>
      </c>
    </row>
    <row r="980" spans="1:1" x14ac:dyDescent="0.25">
      <c r="A980" t="s">
        <v>2292</v>
      </c>
    </row>
    <row r="981" spans="1:1" x14ac:dyDescent="0.25">
      <c r="A981" t="s">
        <v>2293</v>
      </c>
    </row>
    <row r="982" spans="1:1" x14ac:dyDescent="0.25">
      <c r="A982" t="s">
        <v>2294</v>
      </c>
    </row>
    <row r="983" spans="1:1" x14ac:dyDescent="0.25">
      <c r="A983" t="s">
        <v>2295</v>
      </c>
    </row>
    <row r="984" spans="1:1" x14ac:dyDescent="0.25">
      <c r="A984" t="s">
        <v>2296</v>
      </c>
    </row>
    <row r="985" spans="1:1" x14ac:dyDescent="0.25">
      <c r="A985" t="s">
        <v>2297</v>
      </c>
    </row>
    <row r="986" spans="1:1" x14ac:dyDescent="0.25">
      <c r="A986" t="s">
        <v>2298</v>
      </c>
    </row>
    <row r="987" spans="1:1" x14ac:dyDescent="0.25">
      <c r="A987" t="s">
        <v>2299</v>
      </c>
    </row>
    <row r="988" spans="1:1" x14ac:dyDescent="0.25">
      <c r="A988" t="s">
        <v>2300</v>
      </c>
    </row>
    <row r="989" spans="1:1" x14ac:dyDescent="0.25">
      <c r="A989" t="s">
        <v>2301</v>
      </c>
    </row>
    <row r="990" spans="1:1" x14ac:dyDescent="0.25">
      <c r="A990" t="s">
        <v>2302</v>
      </c>
    </row>
    <row r="991" spans="1:1" x14ac:dyDescent="0.25">
      <c r="A991" t="s">
        <v>2303</v>
      </c>
    </row>
    <row r="992" spans="1:1" x14ac:dyDescent="0.25">
      <c r="A992" t="s">
        <v>2304</v>
      </c>
    </row>
    <row r="993" spans="1:1" x14ac:dyDescent="0.25">
      <c r="A993" t="s">
        <v>2305</v>
      </c>
    </row>
    <row r="994" spans="1:1" x14ac:dyDescent="0.25">
      <c r="A994" t="s">
        <v>2306</v>
      </c>
    </row>
    <row r="995" spans="1:1" x14ac:dyDescent="0.25">
      <c r="A995" t="s">
        <v>2307</v>
      </c>
    </row>
    <row r="996" spans="1:1" x14ac:dyDescent="0.25">
      <c r="A996" t="s">
        <v>2308</v>
      </c>
    </row>
    <row r="997" spans="1:1" x14ac:dyDescent="0.25">
      <c r="A997" t="s">
        <v>2309</v>
      </c>
    </row>
    <row r="998" spans="1:1" x14ac:dyDescent="0.25">
      <c r="A998" t="s">
        <v>2310</v>
      </c>
    </row>
    <row r="999" spans="1:1" x14ac:dyDescent="0.25">
      <c r="A999" t="s">
        <v>2311</v>
      </c>
    </row>
    <row r="1000" spans="1:1" x14ac:dyDescent="0.25">
      <c r="A1000" t="s">
        <v>2312</v>
      </c>
    </row>
    <row r="1001" spans="1:1" x14ac:dyDescent="0.25">
      <c r="A1001" t="s">
        <v>2313</v>
      </c>
    </row>
    <row r="1002" spans="1:1" x14ac:dyDescent="0.25">
      <c r="A1002" t="s">
        <v>2314</v>
      </c>
    </row>
    <row r="1003" spans="1:1" x14ac:dyDescent="0.25">
      <c r="A1003" t="s">
        <v>2315</v>
      </c>
    </row>
    <row r="1004" spans="1:1" x14ac:dyDescent="0.25">
      <c r="A1004" t="s">
        <v>2316</v>
      </c>
    </row>
    <row r="1005" spans="1:1" x14ac:dyDescent="0.25">
      <c r="A1005" t="s">
        <v>2317</v>
      </c>
    </row>
    <row r="1006" spans="1:1" x14ac:dyDescent="0.25">
      <c r="A1006" t="s">
        <v>2318</v>
      </c>
    </row>
    <row r="1007" spans="1:1" x14ac:dyDescent="0.25">
      <c r="A1007" t="s">
        <v>2319</v>
      </c>
    </row>
    <row r="1008" spans="1:1" x14ac:dyDescent="0.25">
      <c r="A1008" t="s">
        <v>2320</v>
      </c>
    </row>
    <row r="1009" spans="1:1" x14ac:dyDescent="0.25">
      <c r="A1009" t="s">
        <v>2321</v>
      </c>
    </row>
    <row r="1010" spans="1:1" x14ac:dyDescent="0.25">
      <c r="A1010" t="s">
        <v>2322</v>
      </c>
    </row>
    <row r="1011" spans="1:1" x14ac:dyDescent="0.25">
      <c r="A1011" t="s">
        <v>2323</v>
      </c>
    </row>
    <row r="1012" spans="1:1" x14ac:dyDescent="0.25">
      <c r="A1012" t="s">
        <v>2324</v>
      </c>
    </row>
    <row r="1013" spans="1:1" x14ac:dyDescent="0.25">
      <c r="A1013" t="s">
        <v>2325</v>
      </c>
    </row>
    <row r="1014" spans="1:1" x14ac:dyDescent="0.25">
      <c r="A1014" t="s">
        <v>2326</v>
      </c>
    </row>
    <row r="1015" spans="1:1" x14ac:dyDescent="0.25">
      <c r="A1015" t="s">
        <v>2327</v>
      </c>
    </row>
    <row r="1016" spans="1:1" x14ac:dyDescent="0.25">
      <c r="A1016" t="s">
        <v>2328</v>
      </c>
    </row>
    <row r="1017" spans="1:1" x14ac:dyDescent="0.25">
      <c r="A1017" t="s">
        <v>2329</v>
      </c>
    </row>
    <row r="1018" spans="1:1" x14ac:dyDescent="0.25">
      <c r="A1018" t="s">
        <v>2330</v>
      </c>
    </row>
    <row r="1019" spans="1:1" x14ac:dyDescent="0.25">
      <c r="A1019" t="s">
        <v>2331</v>
      </c>
    </row>
    <row r="1020" spans="1:1" x14ac:dyDescent="0.25">
      <c r="A1020" t="s">
        <v>2332</v>
      </c>
    </row>
    <row r="1021" spans="1:1" x14ac:dyDescent="0.25">
      <c r="A1021" t="s">
        <v>2333</v>
      </c>
    </row>
    <row r="1022" spans="1:1" x14ac:dyDescent="0.25">
      <c r="A1022" t="s">
        <v>2334</v>
      </c>
    </row>
    <row r="1023" spans="1:1" x14ac:dyDescent="0.25">
      <c r="A1023" t="s">
        <v>2335</v>
      </c>
    </row>
    <row r="1024" spans="1:1" x14ac:dyDescent="0.25">
      <c r="A1024" t="s">
        <v>2336</v>
      </c>
    </row>
    <row r="1025" spans="1:1" x14ac:dyDescent="0.25">
      <c r="A1025" t="s">
        <v>2337</v>
      </c>
    </row>
    <row r="1026" spans="1:1" x14ac:dyDescent="0.25">
      <c r="A1026" t="s">
        <v>2338</v>
      </c>
    </row>
    <row r="1027" spans="1:1" x14ac:dyDescent="0.25">
      <c r="A1027" t="s">
        <v>2339</v>
      </c>
    </row>
    <row r="1028" spans="1:1" x14ac:dyDescent="0.25">
      <c r="A1028" t="s">
        <v>2340</v>
      </c>
    </row>
    <row r="1029" spans="1:1" x14ac:dyDescent="0.25">
      <c r="A1029" t="s">
        <v>2341</v>
      </c>
    </row>
    <row r="1030" spans="1:1" x14ac:dyDescent="0.25">
      <c r="A1030" t="s">
        <v>2342</v>
      </c>
    </row>
    <row r="1031" spans="1:1" x14ac:dyDescent="0.25">
      <c r="A1031" t="s">
        <v>2343</v>
      </c>
    </row>
    <row r="1032" spans="1:1" x14ac:dyDescent="0.25">
      <c r="A1032" t="s">
        <v>2344</v>
      </c>
    </row>
    <row r="1033" spans="1:1" x14ac:dyDescent="0.25">
      <c r="A1033" t="s">
        <v>2345</v>
      </c>
    </row>
    <row r="1034" spans="1:1" x14ac:dyDescent="0.25">
      <c r="A1034" t="s">
        <v>2346</v>
      </c>
    </row>
    <row r="1035" spans="1:1" x14ac:dyDescent="0.25">
      <c r="A1035" t="s">
        <v>2347</v>
      </c>
    </row>
    <row r="1036" spans="1:1" x14ac:dyDescent="0.25">
      <c r="A1036" t="s">
        <v>2348</v>
      </c>
    </row>
    <row r="1037" spans="1:1" x14ac:dyDescent="0.25">
      <c r="A1037" t="s">
        <v>2349</v>
      </c>
    </row>
    <row r="1038" spans="1:1" x14ac:dyDescent="0.25">
      <c r="A1038" t="s">
        <v>2350</v>
      </c>
    </row>
    <row r="1039" spans="1:1" x14ac:dyDescent="0.25">
      <c r="A1039" t="s">
        <v>2351</v>
      </c>
    </row>
    <row r="1040" spans="1:1" x14ac:dyDescent="0.25">
      <c r="A1040" t="s">
        <v>2352</v>
      </c>
    </row>
    <row r="1041" spans="1:1" x14ac:dyDescent="0.25">
      <c r="A1041" t="s">
        <v>2353</v>
      </c>
    </row>
    <row r="1042" spans="1:1" x14ac:dyDescent="0.25">
      <c r="A1042" t="s">
        <v>2354</v>
      </c>
    </row>
    <row r="1043" spans="1:1" x14ac:dyDescent="0.25">
      <c r="A1043" t="s">
        <v>2355</v>
      </c>
    </row>
    <row r="1044" spans="1:1" x14ac:dyDescent="0.25">
      <c r="A1044" t="s">
        <v>2356</v>
      </c>
    </row>
    <row r="1045" spans="1:1" x14ac:dyDescent="0.25">
      <c r="A1045" t="s">
        <v>2357</v>
      </c>
    </row>
    <row r="1046" spans="1:1" x14ac:dyDescent="0.25">
      <c r="A1046" t="s">
        <v>2358</v>
      </c>
    </row>
    <row r="1047" spans="1:1" x14ac:dyDescent="0.25">
      <c r="A1047" t="s">
        <v>2359</v>
      </c>
    </row>
    <row r="1048" spans="1:1" x14ac:dyDescent="0.25">
      <c r="A1048" t="s">
        <v>2360</v>
      </c>
    </row>
    <row r="1049" spans="1:1" x14ac:dyDescent="0.25">
      <c r="A1049" t="s">
        <v>2361</v>
      </c>
    </row>
    <row r="1050" spans="1:1" x14ac:dyDescent="0.25">
      <c r="A1050" t="s">
        <v>2362</v>
      </c>
    </row>
    <row r="1051" spans="1:1" x14ac:dyDescent="0.25">
      <c r="A1051" t="s">
        <v>2363</v>
      </c>
    </row>
    <row r="1052" spans="1:1" x14ac:dyDescent="0.25">
      <c r="A1052" t="s">
        <v>2364</v>
      </c>
    </row>
    <row r="1053" spans="1:1" x14ac:dyDescent="0.25">
      <c r="A1053" t="s">
        <v>2365</v>
      </c>
    </row>
    <row r="1054" spans="1:1" x14ac:dyDescent="0.25">
      <c r="A1054" t="s">
        <v>2366</v>
      </c>
    </row>
    <row r="1055" spans="1:1" x14ac:dyDescent="0.25">
      <c r="A1055" t="s">
        <v>2367</v>
      </c>
    </row>
    <row r="1056" spans="1:1" x14ac:dyDescent="0.25">
      <c r="A1056" t="s">
        <v>2368</v>
      </c>
    </row>
    <row r="1057" spans="1:1" x14ac:dyDescent="0.25">
      <c r="A1057" t="s">
        <v>2369</v>
      </c>
    </row>
    <row r="1058" spans="1:1" x14ac:dyDescent="0.25">
      <c r="A1058" t="s">
        <v>2370</v>
      </c>
    </row>
    <row r="1059" spans="1:1" x14ac:dyDescent="0.25">
      <c r="A1059" t="s">
        <v>2371</v>
      </c>
    </row>
    <row r="1060" spans="1:1" x14ac:dyDescent="0.25">
      <c r="A1060" t="s">
        <v>2372</v>
      </c>
    </row>
    <row r="1061" spans="1:1" x14ac:dyDescent="0.25">
      <c r="A1061" t="s">
        <v>2373</v>
      </c>
    </row>
    <row r="1062" spans="1:1" x14ac:dyDescent="0.25">
      <c r="A1062" t="s">
        <v>2374</v>
      </c>
    </row>
    <row r="1063" spans="1:1" x14ac:dyDescent="0.25">
      <c r="A1063" t="s">
        <v>2375</v>
      </c>
    </row>
    <row r="1064" spans="1:1" x14ac:dyDescent="0.25">
      <c r="A1064" t="s">
        <v>2376</v>
      </c>
    </row>
    <row r="1065" spans="1:1" x14ac:dyDescent="0.25">
      <c r="A1065" t="s">
        <v>2377</v>
      </c>
    </row>
    <row r="1066" spans="1:1" x14ac:dyDescent="0.25">
      <c r="A1066" t="s">
        <v>2378</v>
      </c>
    </row>
    <row r="1067" spans="1:1" x14ac:dyDescent="0.25">
      <c r="A1067" t="s">
        <v>2379</v>
      </c>
    </row>
    <row r="1068" spans="1:1" x14ac:dyDescent="0.25">
      <c r="A1068" t="s">
        <v>2380</v>
      </c>
    </row>
    <row r="1069" spans="1:1" x14ac:dyDescent="0.25">
      <c r="A1069" t="s">
        <v>2381</v>
      </c>
    </row>
    <row r="1070" spans="1:1" x14ac:dyDescent="0.25">
      <c r="A1070" t="s">
        <v>2382</v>
      </c>
    </row>
    <row r="1071" spans="1:1" x14ac:dyDescent="0.25">
      <c r="A1071" t="s">
        <v>2383</v>
      </c>
    </row>
    <row r="1072" spans="1:1" x14ac:dyDescent="0.25">
      <c r="A1072" t="s">
        <v>2384</v>
      </c>
    </row>
    <row r="1073" spans="1:1" x14ac:dyDescent="0.25">
      <c r="A1073" t="s">
        <v>2385</v>
      </c>
    </row>
    <row r="1074" spans="1:1" x14ac:dyDescent="0.25">
      <c r="A1074" t="s">
        <v>2386</v>
      </c>
    </row>
    <row r="1075" spans="1:1" x14ac:dyDescent="0.25">
      <c r="A1075" t="s">
        <v>2387</v>
      </c>
    </row>
    <row r="1076" spans="1:1" x14ac:dyDescent="0.25">
      <c r="A1076" t="s">
        <v>2388</v>
      </c>
    </row>
    <row r="1077" spans="1:1" x14ac:dyDescent="0.25">
      <c r="A1077" t="s">
        <v>2389</v>
      </c>
    </row>
    <row r="1078" spans="1:1" x14ac:dyDescent="0.25">
      <c r="A1078" t="s">
        <v>2390</v>
      </c>
    </row>
    <row r="1079" spans="1:1" x14ac:dyDescent="0.25">
      <c r="A1079" t="s">
        <v>2391</v>
      </c>
    </row>
    <row r="1080" spans="1:1" x14ac:dyDescent="0.25">
      <c r="A1080" t="s">
        <v>2392</v>
      </c>
    </row>
    <row r="1081" spans="1:1" x14ac:dyDescent="0.25">
      <c r="A1081" t="s">
        <v>2393</v>
      </c>
    </row>
    <row r="1082" spans="1:1" x14ac:dyDescent="0.25">
      <c r="A1082" t="s">
        <v>2394</v>
      </c>
    </row>
    <row r="1083" spans="1:1" x14ac:dyDescent="0.25">
      <c r="A1083" t="s">
        <v>2395</v>
      </c>
    </row>
    <row r="1084" spans="1:1" x14ac:dyDescent="0.25">
      <c r="A1084" t="s">
        <v>2396</v>
      </c>
    </row>
    <row r="1085" spans="1:1" x14ac:dyDescent="0.25">
      <c r="A1085" t="s">
        <v>2397</v>
      </c>
    </row>
    <row r="1086" spans="1:1" x14ac:dyDescent="0.25">
      <c r="A1086" t="s">
        <v>2398</v>
      </c>
    </row>
    <row r="1087" spans="1:1" x14ac:dyDescent="0.25">
      <c r="A1087" t="s">
        <v>2399</v>
      </c>
    </row>
    <row r="1088" spans="1:1" x14ac:dyDescent="0.25">
      <c r="A1088" t="s">
        <v>2400</v>
      </c>
    </row>
    <row r="1089" spans="1:1" x14ac:dyDescent="0.25">
      <c r="A1089" t="s">
        <v>2401</v>
      </c>
    </row>
    <row r="1090" spans="1:1" x14ac:dyDescent="0.25">
      <c r="A1090" t="s">
        <v>2402</v>
      </c>
    </row>
    <row r="1091" spans="1:1" x14ac:dyDescent="0.25">
      <c r="A1091" t="s">
        <v>2403</v>
      </c>
    </row>
    <row r="1092" spans="1:1" x14ac:dyDescent="0.25">
      <c r="A1092" t="s">
        <v>2404</v>
      </c>
    </row>
    <row r="1093" spans="1:1" x14ac:dyDescent="0.25">
      <c r="A1093" t="s">
        <v>2405</v>
      </c>
    </row>
    <row r="1094" spans="1:1" x14ac:dyDescent="0.25">
      <c r="A1094" t="s">
        <v>2406</v>
      </c>
    </row>
    <row r="1095" spans="1:1" x14ac:dyDescent="0.25">
      <c r="A1095" t="s">
        <v>2407</v>
      </c>
    </row>
    <row r="1096" spans="1:1" x14ac:dyDescent="0.25">
      <c r="A1096" t="s">
        <v>2408</v>
      </c>
    </row>
    <row r="1097" spans="1:1" x14ac:dyDescent="0.25">
      <c r="A1097" t="s">
        <v>2409</v>
      </c>
    </row>
    <row r="1098" spans="1:1" x14ac:dyDescent="0.25">
      <c r="A1098" t="s">
        <v>2410</v>
      </c>
    </row>
    <row r="1099" spans="1:1" x14ac:dyDescent="0.25">
      <c r="A1099" t="s">
        <v>2411</v>
      </c>
    </row>
    <row r="1100" spans="1:1" x14ac:dyDescent="0.25">
      <c r="A1100" t="s">
        <v>2412</v>
      </c>
    </row>
    <row r="1101" spans="1:1" x14ac:dyDescent="0.25">
      <c r="A1101" t="s">
        <v>2413</v>
      </c>
    </row>
    <row r="1102" spans="1:1" x14ac:dyDescent="0.25">
      <c r="A1102" t="s">
        <v>2414</v>
      </c>
    </row>
    <row r="1103" spans="1:1" x14ac:dyDescent="0.25">
      <c r="A1103" t="s">
        <v>2415</v>
      </c>
    </row>
    <row r="1104" spans="1:1" x14ac:dyDescent="0.25">
      <c r="A1104" t="s">
        <v>2416</v>
      </c>
    </row>
    <row r="1105" spans="1:1" x14ac:dyDescent="0.25">
      <c r="A1105" t="s">
        <v>2417</v>
      </c>
    </row>
    <row r="1106" spans="1:1" x14ac:dyDescent="0.25">
      <c r="A1106" t="s">
        <v>2418</v>
      </c>
    </row>
    <row r="1107" spans="1:1" x14ac:dyDescent="0.25">
      <c r="A1107" t="s">
        <v>2419</v>
      </c>
    </row>
    <row r="1108" spans="1:1" x14ac:dyDescent="0.25">
      <c r="A1108" t="s">
        <v>2420</v>
      </c>
    </row>
    <row r="1109" spans="1:1" x14ac:dyDescent="0.25">
      <c r="A1109" t="s">
        <v>2421</v>
      </c>
    </row>
    <row r="1110" spans="1:1" x14ac:dyDescent="0.25">
      <c r="A1110" t="s">
        <v>2422</v>
      </c>
    </row>
    <row r="1111" spans="1:1" x14ac:dyDescent="0.25">
      <c r="A1111" t="s">
        <v>2423</v>
      </c>
    </row>
    <row r="1112" spans="1:1" x14ac:dyDescent="0.25">
      <c r="A1112" t="s">
        <v>2424</v>
      </c>
    </row>
    <row r="1113" spans="1:1" x14ac:dyDescent="0.25">
      <c r="A1113" t="s">
        <v>2425</v>
      </c>
    </row>
    <row r="1114" spans="1:1" x14ac:dyDescent="0.25">
      <c r="A1114" t="s">
        <v>2426</v>
      </c>
    </row>
    <row r="1115" spans="1:1" x14ac:dyDescent="0.25">
      <c r="A1115" t="s">
        <v>2427</v>
      </c>
    </row>
    <row r="1116" spans="1:1" x14ac:dyDescent="0.25">
      <c r="A1116" t="s">
        <v>2428</v>
      </c>
    </row>
    <row r="1117" spans="1:1" x14ac:dyDescent="0.25">
      <c r="A1117" t="s">
        <v>2429</v>
      </c>
    </row>
    <row r="1118" spans="1:1" x14ac:dyDescent="0.25">
      <c r="A1118" t="s">
        <v>2430</v>
      </c>
    </row>
    <row r="1119" spans="1:1" x14ac:dyDescent="0.25">
      <c r="A1119" t="s">
        <v>2431</v>
      </c>
    </row>
    <row r="1120" spans="1:1" x14ac:dyDescent="0.25">
      <c r="A1120" t="s">
        <v>2432</v>
      </c>
    </row>
    <row r="1121" spans="1:1" x14ac:dyDescent="0.25">
      <c r="A1121" t="s">
        <v>2433</v>
      </c>
    </row>
    <row r="1122" spans="1:1" x14ac:dyDescent="0.25">
      <c r="A1122" t="s">
        <v>2434</v>
      </c>
    </row>
    <row r="1123" spans="1:1" x14ac:dyDescent="0.25">
      <c r="A1123" t="s">
        <v>2435</v>
      </c>
    </row>
    <row r="1124" spans="1:1" x14ac:dyDescent="0.25">
      <c r="A1124" t="s">
        <v>2436</v>
      </c>
    </row>
    <row r="1125" spans="1:1" x14ac:dyDescent="0.25">
      <c r="A1125" t="s">
        <v>2437</v>
      </c>
    </row>
    <row r="1126" spans="1:1" x14ac:dyDescent="0.25">
      <c r="A1126" t="s">
        <v>2438</v>
      </c>
    </row>
    <row r="1127" spans="1:1" x14ac:dyDescent="0.25">
      <c r="A1127" t="s">
        <v>2439</v>
      </c>
    </row>
    <row r="1128" spans="1:1" x14ac:dyDescent="0.25">
      <c r="A1128" t="s">
        <v>2440</v>
      </c>
    </row>
    <row r="1129" spans="1:1" x14ac:dyDescent="0.25">
      <c r="A1129" t="s">
        <v>2441</v>
      </c>
    </row>
    <row r="1130" spans="1:1" x14ac:dyDescent="0.25">
      <c r="A1130" t="s">
        <v>2442</v>
      </c>
    </row>
    <row r="1131" spans="1:1" x14ac:dyDescent="0.25">
      <c r="A1131" t="s">
        <v>2443</v>
      </c>
    </row>
    <row r="1132" spans="1:1" x14ac:dyDescent="0.25">
      <c r="A1132" t="s">
        <v>2444</v>
      </c>
    </row>
    <row r="1133" spans="1:1" x14ac:dyDescent="0.25">
      <c r="A1133" t="s">
        <v>2445</v>
      </c>
    </row>
    <row r="1134" spans="1:1" x14ac:dyDescent="0.25">
      <c r="A1134" t="s">
        <v>2446</v>
      </c>
    </row>
    <row r="1135" spans="1:1" x14ac:dyDescent="0.25">
      <c r="A1135" t="s">
        <v>2447</v>
      </c>
    </row>
    <row r="1136" spans="1:1" x14ac:dyDescent="0.25">
      <c r="A1136" t="s">
        <v>2448</v>
      </c>
    </row>
    <row r="1137" spans="1:1" x14ac:dyDescent="0.25">
      <c r="A1137" t="s">
        <v>2449</v>
      </c>
    </row>
    <row r="1138" spans="1:1" x14ac:dyDescent="0.25">
      <c r="A1138" t="s">
        <v>2450</v>
      </c>
    </row>
    <row r="1139" spans="1:1" x14ac:dyDescent="0.25">
      <c r="A1139" t="s">
        <v>2451</v>
      </c>
    </row>
    <row r="1140" spans="1:1" x14ac:dyDescent="0.25">
      <c r="A1140" t="s">
        <v>2452</v>
      </c>
    </row>
    <row r="1141" spans="1:1" x14ac:dyDescent="0.25">
      <c r="A1141" t="s">
        <v>2453</v>
      </c>
    </row>
    <row r="1142" spans="1:1" x14ac:dyDescent="0.25">
      <c r="A1142" t="s">
        <v>2454</v>
      </c>
    </row>
    <row r="1143" spans="1:1" x14ac:dyDescent="0.25">
      <c r="A1143" t="s">
        <v>2455</v>
      </c>
    </row>
    <row r="1144" spans="1:1" x14ac:dyDescent="0.25">
      <c r="A1144" t="s">
        <v>2456</v>
      </c>
    </row>
    <row r="1145" spans="1:1" x14ac:dyDescent="0.25">
      <c r="A1145" t="s">
        <v>2457</v>
      </c>
    </row>
    <row r="1146" spans="1:1" x14ac:dyDescent="0.25">
      <c r="A1146" t="s">
        <v>2458</v>
      </c>
    </row>
    <row r="1147" spans="1:1" x14ac:dyDescent="0.25">
      <c r="A1147" t="s">
        <v>2459</v>
      </c>
    </row>
    <row r="1148" spans="1:1" x14ac:dyDescent="0.25">
      <c r="A1148" t="s">
        <v>2460</v>
      </c>
    </row>
    <row r="1149" spans="1:1" x14ac:dyDescent="0.25">
      <c r="A1149" t="s">
        <v>2461</v>
      </c>
    </row>
    <row r="1150" spans="1:1" x14ac:dyDescent="0.25">
      <c r="A1150" t="s">
        <v>2462</v>
      </c>
    </row>
    <row r="1151" spans="1:1" x14ac:dyDescent="0.25">
      <c r="A1151" t="s">
        <v>2463</v>
      </c>
    </row>
    <row r="1152" spans="1:1" x14ac:dyDescent="0.25">
      <c r="A1152" t="s">
        <v>2464</v>
      </c>
    </row>
    <row r="1153" spans="1:1" x14ac:dyDescent="0.25">
      <c r="A1153" t="s">
        <v>2465</v>
      </c>
    </row>
    <row r="1154" spans="1:1" x14ac:dyDescent="0.25">
      <c r="A1154" t="s">
        <v>2466</v>
      </c>
    </row>
    <row r="1155" spans="1:1" x14ac:dyDescent="0.25">
      <c r="A1155" t="s">
        <v>2467</v>
      </c>
    </row>
    <row r="1156" spans="1:1" x14ac:dyDescent="0.25">
      <c r="A1156" t="s">
        <v>2468</v>
      </c>
    </row>
    <row r="1157" spans="1:1" x14ac:dyDescent="0.25">
      <c r="A1157" t="s">
        <v>2469</v>
      </c>
    </row>
    <row r="1158" spans="1:1" x14ac:dyDescent="0.25">
      <c r="A1158" t="s">
        <v>2470</v>
      </c>
    </row>
    <row r="1159" spans="1:1" x14ac:dyDescent="0.25">
      <c r="A1159" t="s">
        <v>2471</v>
      </c>
    </row>
    <row r="1160" spans="1:1" x14ac:dyDescent="0.25">
      <c r="A1160" t="s">
        <v>2472</v>
      </c>
    </row>
    <row r="1161" spans="1:1" x14ac:dyDescent="0.25">
      <c r="A1161" t="s">
        <v>2473</v>
      </c>
    </row>
    <row r="1162" spans="1:1" x14ac:dyDescent="0.25">
      <c r="A1162" t="s">
        <v>2474</v>
      </c>
    </row>
    <row r="1163" spans="1:1" x14ac:dyDescent="0.25">
      <c r="A1163" t="s">
        <v>2475</v>
      </c>
    </row>
    <row r="1164" spans="1:1" x14ac:dyDescent="0.25">
      <c r="A1164" t="s">
        <v>2476</v>
      </c>
    </row>
    <row r="1165" spans="1:1" x14ac:dyDescent="0.25">
      <c r="A1165" t="s">
        <v>2477</v>
      </c>
    </row>
    <row r="1166" spans="1:1" x14ac:dyDescent="0.25">
      <c r="A1166" t="s">
        <v>2478</v>
      </c>
    </row>
    <row r="1167" spans="1:1" x14ac:dyDescent="0.25">
      <c r="A1167" t="s">
        <v>2479</v>
      </c>
    </row>
    <row r="1168" spans="1:1" x14ac:dyDescent="0.25">
      <c r="A1168" t="s">
        <v>2480</v>
      </c>
    </row>
    <row r="1169" spans="1:1" x14ac:dyDescent="0.25">
      <c r="A1169" t="s">
        <v>2481</v>
      </c>
    </row>
    <row r="1170" spans="1:1" x14ac:dyDescent="0.25">
      <c r="A1170" t="s">
        <v>2482</v>
      </c>
    </row>
    <row r="1171" spans="1:1" x14ac:dyDescent="0.25">
      <c r="A1171" t="s">
        <v>2483</v>
      </c>
    </row>
    <row r="1172" spans="1:1" x14ac:dyDescent="0.25">
      <c r="A1172" t="s">
        <v>2484</v>
      </c>
    </row>
    <row r="1173" spans="1:1" x14ac:dyDescent="0.25">
      <c r="A1173" t="s">
        <v>2485</v>
      </c>
    </row>
    <row r="1174" spans="1:1" x14ac:dyDescent="0.25">
      <c r="A1174" t="s">
        <v>2486</v>
      </c>
    </row>
    <row r="1175" spans="1:1" x14ac:dyDescent="0.25">
      <c r="A1175" t="s">
        <v>2487</v>
      </c>
    </row>
    <row r="1176" spans="1:1" x14ac:dyDescent="0.25">
      <c r="A1176" t="s">
        <v>2488</v>
      </c>
    </row>
    <row r="1177" spans="1:1" x14ac:dyDescent="0.25">
      <c r="A1177" t="s">
        <v>2489</v>
      </c>
    </row>
    <row r="1178" spans="1:1" x14ac:dyDescent="0.25">
      <c r="A1178" t="s">
        <v>2490</v>
      </c>
    </row>
    <row r="1179" spans="1:1" x14ac:dyDescent="0.25">
      <c r="A1179" t="s">
        <v>2491</v>
      </c>
    </row>
    <row r="1180" spans="1:1" x14ac:dyDescent="0.25">
      <c r="A1180" t="s">
        <v>2492</v>
      </c>
    </row>
    <row r="1181" spans="1:1" x14ac:dyDescent="0.25">
      <c r="A1181" t="s">
        <v>2493</v>
      </c>
    </row>
    <row r="1182" spans="1:1" x14ac:dyDescent="0.25">
      <c r="A1182" t="s">
        <v>2494</v>
      </c>
    </row>
    <row r="1183" spans="1:1" x14ac:dyDescent="0.25">
      <c r="A1183" t="s">
        <v>2495</v>
      </c>
    </row>
    <row r="1184" spans="1:1" x14ac:dyDescent="0.25">
      <c r="A1184" t="s">
        <v>2496</v>
      </c>
    </row>
    <row r="1185" spans="1:1" x14ac:dyDescent="0.25">
      <c r="A1185" t="s">
        <v>2497</v>
      </c>
    </row>
    <row r="1186" spans="1:1" x14ac:dyDescent="0.25">
      <c r="A1186" t="s">
        <v>2498</v>
      </c>
    </row>
    <row r="1187" spans="1:1" x14ac:dyDescent="0.25">
      <c r="A1187" t="s">
        <v>2499</v>
      </c>
    </row>
    <row r="1188" spans="1:1" x14ac:dyDescent="0.25">
      <c r="A1188" t="s">
        <v>2500</v>
      </c>
    </row>
    <row r="1189" spans="1:1" x14ac:dyDescent="0.25">
      <c r="A1189" t="s">
        <v>2501</v>
      </c>
    </row>
    <row r="1190" spans="1:1" x14ac:dyDescent="0.25">
      <c r="A1190" t="s">
        <v>2502</v>
      </c>
    </row>
    <row r="1191" spans="1:1" x14ac:dyDescent="0.25">
      <c r="A1191" t="s">
        <v>2503</v>
      </c>
    </row>
    <row r="1192" spans="1:1" x14ac:dyDescent="0.25">
      <c r="A1192" t="s">
        <v>2504</v>
      </c>
    </row>
    <row r="1193" spans="1:1" x14ac:dyDescent="0.25">
      <c r="A1193" t="s">
        <v>2505</v>
      </c>
    </row>
    <row r="1194" spans="1:1" x14ac:dyDescent="0.25">
      <c r="A1194" t="s">
        <v>2506</v>
      </c>
    </row>
    <row r="1195" spans="1:1" x14ac:dyDescent="0.25">
      <c r="A1195" t="s">
        <v>2507</v>
      </c>
    </row>
    <row r="1196" spans="1:1" x14ac:dyDescent="0.25">
      <c r="A1196" t="s">
        <v>2508</v>
      </c>
    </row>
    <row r="1197" spans="1:1" x14ac:dyDescent="0.25">
      <c r="A1197" t="s">
        <v>2509</v>
      </c>
    </row>
    <row r="1198" spans="1:1" x14ac:dyDescent="0.25">
      <c r="A1198" t="s">
        <v>2510</v>
      </c>
    </row>
    <row r="1199" spans="1:1" x14ac:dyDescent="0.25">
      <c r="A1199" t="s">
        <v>2511</v>
      </c>
    </row>
    <row r="1200" spans="1:1" x14ac:dyDescent="0.25">
      <c r="A1200" t="s">
        <v>2512</v>
      </c>
    </row>
    <row r="1201" spans="1:1" x14ac:dyDescent="0.25">
      <c r="A1201" t="s">
        <v>2513</v>
      </c>
    </row>
    <row r="1202" spans="1:1" x14ac:dyDescent="0.25">
      <c r="A1202" t="s">
        <v>2514</v>
      </c>
    </row>
    <row r="1203" spans="1:1" x14ac:dyDescent="0.25">
      <c r="A1203" t="s">
        <v>2515</v>
      </c>
    </row>
    <row r="1204" spans="1:1" x14ac:dyDescent="0.25">
      <c r="A1204" t="s">
        <v>2516</v>
      </c>
    </row>
    <row r="1205" spans="1:1" x14ac:dyDescent="0.25">
      <c r="A1205" t="s">
        <v>2517</v>
      </c>
    </row>
    <row r="1206" spans="1:1" x14ac:dyDescent="0.25">
      <c r="A1206" t="s">
        <v>2518</v>
      </c>
    </row>
    <row r="1207" spans="1:1" x14ac:dyDescent="0.25">
      <c r="A1207" t="s">
        <v>2519</v>
      </c>
    </row>
    <row r="1208" spans="1:1" x14ac:dyDescent="0.25">
      <c r="A1208" t="s">
        <v>2520</v>
      </c>
    </row>
    <row r="1209" spans="1:1" x14ac:dyDescent="0.25">
      <c r="A1209" t="s">
        <v>2521</v>
      </c>
    </row>
    <row r="1210" spans="1:1" x14ac:dyDescent="0.25">
      <c r="A1210" t="s">
        <v>2522</v>
      </c>
    </row>
    <row r="1211" spans="1:1" x14ac:dyDescent="0.25">
      <c r="A1211" t="s">
        <v>2523</v>
      </c>
    </row>
    <row r="1212" spans="1:1" x14ac:dyDescent="0.25">
      <c r="A1212" t="s">
        <v>2524</v>
      </c>
    </row>
    <row r="1213" spans="1:1" x14ac:dyDescent="0.25">
      <c r="A1213" t="s">
        <v>2525</v>
      </c>
    </row>
    <row r="1214" spans="1:1" x14ac:dyDescent="0.25">
      <c r="A1214" t="s">
        <v>2526</v>
      </c>
    </row>
    <row r="1215" spans="1:1" x14ac:dyDescent="0.25">
      <c r="A1215" t="s">
        <v>2527</v>
      </c>
    </row>
    <row r="1216" spans="1:1" x14ac:dyDescent="0.25">
      <c r="A1216" t="s">
        <v>2528</v>
      </c>
    </row>
    <row r="1217" spans="1:1" x14ac:dyDescent="0.25">
      <c r="A1217" t="s">
        <v>2529</v>
      </c>
    </row>
    <row r="1218" spans="1:1" x14ac:dyDescent="0.25">
      <c r="A1218" t="s">
        <v>2530</v>
      </c>
    </row>
    <row r="1219" spans="1:1" x14ac:dyDescent="0.25">
      <c r="A1219" t="s">
        <v>2531</v>
      </c>
    </row>
    <row r="1220" spans="1:1" x14ac:dyDescent="0.25">
      <c r="A1220" t="s">
        <v>2532</v>
      </c>
    </row>
    <row r="1221" spans="1:1" x14ac:dyDescent="0.25">
      <c r="A1221" t="s">
        <v>2533</v>
      </c>
    </row>
    <row r="1222" spans="1:1" x14ac:dyDescent="0.25">
      <c r="A1222" t="s">
        <v>2534</v>
      </c>
    </row>
    <row r="1223" spans="1:1" x14ac:dyDescent="0.25">
      <c r="A1223" t="s">
        <v>2535</v>
      </c>
    </row>
    <row r="1224" spans="1:1" x14ac:dyDescent="0.25">
      <c r="A1224" t="s">
        <v>2536</v>
      </c>
    </row>
    <row r="1225" spans="1:1" x14ac:dyDescent="0.25">
      <c r="A1225" t="s">
        <v>2537</v>
      </c>
    </row>
    <row r="1226" spans="1:1" x14ac:dyDescent="0.25">
      <c r="A1226" t="s">
        <v>2538</v>
      </c>
    </row>
    <row r="1227" spans="1:1" x14ac:dyDescent="0.25">
      <c r="A1227" t="s">
        <v>2539</v>
      </c>
    </row>
    <row r="1228" spans="1:1" x14ac:dyDescent="0.25">
      <c r="A1228" t="s">
        <v>2540</v>
      </c>
    </row>
    <row r="1229" spans="1:1" x14ac:dyDescent="0.25">
      <c r="A1229" t="s">
        <v>2541</v>
      </c>
    </row>
    <row r="1230" spans="1:1" x14ac:dyDescent="0.25">
      <c r="A1230" t="s">
        <v>2542</v>
      </c>
    </row>
    <row r="1231" spans="1:1" x14ac:dyDescent="0.25">
      <c r="A1231" t="s">
        <v>2543</v>
      </c>
    </row>
    <row r="1232" spans="1:1" x14ac:dyDescent="0.25">
      <c r="A1232" t="s">
        <v>2544</v>
      </c>
    </row>
    <row r="1233" spans="1:1" x14ac:dyDescent="0.25">
      <c r="A1233" t="s">
        <v>2545</v>
      </c>
    </row>
    <row r="1234" spans="1:1" x14ac:dyDescent="0.25">
      <c r="A1234" t="s">
        <v>2546</v>
      </c>
    </row>
    <row r="1235" spans="1:1" x14ac:dyDescent="0.25">
      <c r="A1235" t="s">
        <v>2547</v>
      </c>
    </row>
    <row r="1236" spans="1:1" x14ac:dyDescent="0.25">
      <c r="A1236" t="s">
        <v>2548</v>
      </c>
    </row>
    <row r="1237" spans="1:1" x14ac:dyDescent="0.25">
      <c r="A1237" t="s">
        <v>2549</v>
      </c>
    </row>
    <row r="1238" spans="1:1" x14ac:dyDescent="0.25">
      <c r="A1238" t="s">
        <v>2550</v>
      </c>
    </row>
    <row r="1239" spans="1:1" x14ac:dyDescent="0.25">
      <c r="A1239" t="s">
        <v>2551</v>
      </c>
    </row>
    <row r="1240" spans="1:1" x14ac:dyDescent="0.25">
      <c r="A1240" t="s">
        <v>2552</v>
      </c>
    </row>
    <row r="1241" spans="1:1" x14ac:dyDescent="0.25">
      <c r="A1241" t="s">
        <v>2553</v>
      </c>
    </row>
    <row r="1242" spans="1:1" x14ac:dyDescent="0.25">
      <c r="A1242" t="s">
        <v>2554</v>
      </c>
    </row>
    <row r="1243" spans="1:1" x14ac:dyDescent="0.25">
      <c r="A1243" t="s">
        <v>2555</v>
      </c>
    </row>
    <row r="1244" spans="1:1" x14ac:dyDescent="0.25">
      <c r="A1244" t="s">
        <v>2556</v>
      </c>
    </row>
    <row r="1245" spans="1:1" x14ac:dyDescent="0.25">
      <c r="A1245" t="s">
        <v>2557</v>
      </c>
    </row>
    <row r="1246" spans="1:1" x14ac:dyDescent="0.25">
      <c r="A1246" t="s">
        <v>2558</v>
      </c>
    </row>
    <row r="1247" spans="1:1" x14ac:dyDescent="0.25">
      <c r="A1247" t="s">
        <v>2559</v>
      </c>
    </row>
    <row r="1248" spans="1:1" x14ac:dyDescent="0.25">
      <c r="A1248" t="s">
        <v>2560</v>
      </c>
    </row>
    <row r="1249" spans="1:1" x14ac:dyDescent="0.25">
      <c r="A1249" t="s">
        <v>2561</v>
      </c>
    </row>
    <row r="1250" spans="1:1" x14ac:dyDescent="0.25">
      <c r="A1250" t="s">
        <v>2562</v>
      </c>
    </row>
    <row r="1251" spans="1:1" x14ac:dyDescent="0.25">
      <c r="A1251" t="s">
        <v>2563</v>
      </c>
    </row>
    <row r="1252" spans="1:1" x14ac:dyDescent="0.25">
      <c r="A1252" t="s">
        <v>2564</v>
      </c>
    </row>
    <row r="1253" spans="1:1" x14ac:dyDescent="0.25">
      <c r="A1253" t="s">
        <v>2565</v>
      </c>
    </row>
    <row r="1254" spans="1:1" x14ac:dyDescent="0.25">
      <c r="A1254" t="s">
        <v>2566</v>
      </c>
    </row>
    <row r="1255" spans="1:1" x14ac:dyDescent="0.25">
      <c r="A1255" t="s">
        <v>2567</v>
      </c>
    </row>
    <row r="1256" spans="1:1" x14ac:dyDescent="0.25">
      <c r="A1256" t="s">
        <v>2568</v>
      </c>
    </row>
    <row r="1257" spans="1:1" x14ac:dyDescent="0.25">
      <c r="A1257" t="s">
        <v>2569</v>
      </c>
    </row>
    <row r="1258" spans="1:1" x14ac:dyDescent="0.25">
      <c r="A1258" t="s">
        <v>2570</v>
      </c>
    </row>
    <row r="1259" spans="1:1" x14ac:dyDescent="0.25">
      <c r="A1259" t="s">
        <v>2571</v>
      </c>
    </row>
    <row r="1260" spans="1:1" x14ac:dyDescent="0.25">
      <c r="A1260" t="s">
        <v>2572</v>
      </c>
    </row>
    <row r="1261" spans="1:1" x14ac:dyDescent="0.25">
      <c r="A1261" t="s">
        <v>2573</v>
      </c>
    </row>
    <row r="1262" spans="1:1" x14ac:dyDescent="0.25">
      <c r="A1262" t="s">
        <v>2574</v>
      </c>
    </row>
    <row r="1263" spans="1:1" x14ac:dyDescent="0.25">
      <c r="A1263" t="s">
        <v>2575</v>
      </c>
    </row>
    <row r="1264" spans="1:1" x14ac:dyDescent="0.25">
      <c r="A1264" t="s">
        <v>2576</v>
      </c>
    </row>
    <row r="1265" spans="1:1" x14ac:dyDescent="0.25">
      <c r="A1265" t="s">
        <v>2577</v>
      </c>
    </row>
    <row r="1266" spans="1:1" x14ac:dyDescent="0.25">
      <c r="A1266" t="s">
        <v>2578</v>
      </c>
    </row>
    <row r="1267" spans="1:1" x14ac:dyDescent="0.25">
      <c r="A1267" t="s">
        <v>2579</v>
      </c>
    </row>
    <row r="1268" spans="1:1" x14ac:dyDescent="0.25">
      <c r="A1268" t="s">
        <v>2580</v>
      </c>
    </row>
    <row r="1269" spans="1:1" x14ac:dyDescent="0.25">
      <c r="A1269" t="s">
        <v>2581</v>
      </c>
    </row>
    <row r="1270" spans="1:1" x14ac:dyDescent="0.25">
      <c r="A1270" t="s">
        <v>2582</v>
      </c>
    </row>
    <row r="1271" spans="1:1" x14ac:dyDescent="0.25">
      <c r="A1271" t="s">
        <v>2583</v>
      </c>
    </row>
    <row r="1272" spans="1:1" x14ac:dyDescent="0.25">
      <c r="A1272" t="s">
        <v>2584</v>
      </c>
    </row>
    <row r="1273" spans="1:1" x14ac:dyDescent="0.25">
      <c r="A1273" t="s">
        <v>2585</v>
      </c>
    </row>
    <row r="1274" spans="1:1" x14ac:dyDescent="0.25">
      <c r="A1274" t="s">
        <v>2586</v>
      </c>
    </row>
    <row r="1275" spans="1:1" x14ac:dyDescent="0.25">
      <c r="A1275" t="s">
        <v>2587</v>
      </c>
    </row>
    <row r="1276" spans="1:1" x14ac:dyDescent="0.25">
      <c r="A1276" t="s">
        <v>2588</v>
      </c>
    </row>
    <row r="1277" spans="1:1" x14ac:dyDescent="0.25">
      <c r="A1277" t="s">
        <v>2589</v>
      </c>
    </row>
    <row r="1278" spans="1:1" x14ac:dyDescent="0.25">
      <c r="A1278" t="s">
        <v>2590</v>
      </c>
    </row>
    <row r="1279" spans="1:1" x14ac:dyDescent="0.25">
      <c r="A1279" t="s">
        <v>2591</v>
      </c>
    </row>
    <row r="1280" spans="1:1" x14ac:dyDescent="0.25">
      <c r="A1280" t="s">
        <v>2592</v>
      </c>
    </row>
    <row r="1281" spans="1:1" x14ac:dyDescent="0.25">
      <c r="A1281" t="s">
        <v>2593</v>
      </c>
    </row>
    <row r="1282" spans="1:1" x14ac:dyDescent="0.25">
      <c r="A1282" t="s">
        <v>2594</v>
      </c>
    </row>
    <row r="1283" spans="1:1" x14ac:dyDescent="0.25">
      <c r="A1283" t="s">
        <v>2595</v>
      </c>
    </row>
    <row r="1284" spans="1:1" x14ac:dyDescent="0.25">
      <c r="A1284" t="s">
        <v>2596</v>
      </c>
    </row>
    <row r="1285" spans="1:1" x14ac:dyDescent="0.25">
      <c r="A1285" t="s">
        <v>2597</v>
      </c>
    </row>
    <row r="1286" spans="1:1" x14ac:dyDescent="0.25">
      <c r="A1286" t="s">
        <v>2598</v>
      </c>
    </row>
    <row r="1287" spans="1:1" x14ac:dyDescent="0.25">
      <c r="A1287" t="s">
        <v>2599</v>
      </c>
    </row>
    <row r="1288" spans="1:1" x14ac:dyDescent="0.25">
      <c r="A1288" t="s">
        <v>2600</v>
      </c>
    </row>
    <row r="1289" spans="1:1" x14ac:dyDescent="0.25">
      <c r="A1289" t="s">
        <v>2601</v>
      </c>
    </row>
    <row r="1290" spans="1:1" x14ac:dyDescent="0.25">
      <c r="A1290" t="s">
        <v>2602</v>
      </c>
    </row>
    <row r="1291" spans="1:1" x14ac:dyDescent="0.25">
      <c r="A1291" t="s">
        <v>2603</v>
      </c>
    </row>
    <row r="1292" spans="1:1" x14ac:dyDescent="0.25">
      <c r="A1292" t="s">
        <v>2604</v>
      </c>
    </row>
    <row r="1293" spans="1:1" x14ac:dyDescent="0.25">
      <c r="A1293" t="s">
        <v>2605</v>
      </c>
    </row>
    <row r="1294" spans="1:1" x14ac:dyDescent="0.25">
      <c r="A1294" t="s">
        <v>2606</v>
      </c>
    </row>
    <row r="1295" spans="1:1" x14ac:dyDescent="0.25">
      <c r="A1295" t="s">
        <v>2607</v>
      </c>
    </row>
    <row r="1296" spans="1:1" x14ac:dyDescent="0.25">
      <c r="A1296" t="s">
        <v>2608</v>
      </c>
    </row>
    <row r="1297" spans="1:1" x14ac:dyDescent="0.25">
      <c r="A1297" t="s">
        <v>2609</v>
      </c>
    </row>
    <row r="1298" spans="1:1" x14ac:dyDescent="0.25">
      <c r="A1298" t="s">
        <v>2610</v>
      </c>
    </row>
    <row r="1299" spans="1:1" x14ac:dyDescent="0.25">
      <c r="A1299" t="s">
        <v>2611</v>
      </c>
    </row>
    <row r="1300" spans="1:1" x14ac:dyDescent="0.25">
      <c r="A1300" t="s">
        <v>2612</v>
      </c>
    </row>
    <row r="1301" spans="1:1" x14ac:dyDescent="0.25">
      <c r="A1301" t="s">
        <v>2613</v>
      </c>
    </row>
    <row r="1302" spans="1:1" x14ac:dyDescent="0.25">
      <c r="A1302" t="s">
        <v>2614</v>
      </c>
    </row>
    <row r="1303" spans="1:1" x14ac:dyDescent="0.25">
      <c r="A1303" t="s">
        <v>2615</v>
      </c>
    </row>
    <row r="1304" spans="1:1" x14ac:dyDescent="0.25">
      <c r="A1304" t="s">
        <v>2616</v>
      </c>
    </row>
    <row r="1305" spans="1:1" x14ac:dyDescent="0.25">
      <c r="A1305" t="s">
        <v>2617</v>
      </c>
    </row>
    <row r="1306" spans="1:1" x14ac:dyDescent="0.25">
      <c r="A1306" t="s">
        <v>2618</v>
      </c>
    </row>
    <row r="1307" spans="1:1" x14ac:dyDescent="0.25">
      <c r="A1307" t="s">
        <v>2619</v>
      </c>
    </row>
    <row r="1308" spans="1:1" x14ac:dyDescent="0.25">
      <c r="A1308" t="s">
        <v>2620</v>
      </c>
    </row>
    <row r="1309" spans="1:1" x14ac:dyDescent="0.25">
      <c r="A1309" t="s">
        <v>2621</v>
      </c>
    </row>
    <row r="1310" spans="1:1" x14ac:dyDescent="0.25">
      <c r="A1310" t="s">
        <v>2622</v>
      </c>
    </row>
    <row r="1311" spans="1:1" x14ac:dyDescent="0.25">
      <c r="A1311" t="s">
        <v>2623</v>
      </c>
    </row>
    <row r="1312" spans="1:1" x14ac:dyDescent="0.25">
      <c r="A1312" t="s">
        <v>2624</v>
      </c>
    </row>
    <row r="1313" spans="1:1" x14ac:dyDescent="0.25">
      <c r="A1313" t="s">
        <v>2625</v>
      </c>
    </row>
    <row r="1314" spans="1:1" x14ac:dyDescent="0.25">
      <c r="A1314" t="s">
        <v>2626</v>
      </c>
    </row>
    <row r="1315" spans="1:1" x14ac:dyDescent="0.25">
      <c r="A1315" t="s">
        <v>2627</v>
      </c>
    </row>
    <row r="1316" spans="1:1" x14ac:dyDescent="0.25">
      <c r="A1316" t="s">
        <v>2628</v>
      </c>
    </row>
    <row r="1317" spans="1:1" x14ac:dyDescent="0.25">
      <c r="A1317" t="s">
        <v>2629</v>
      </c>
    </row>
    <row r="1318" spans="1:1" x14ac:dyDescent="0.25">
      <c r="A1318" t="s">
        <v>2630</v>
      </c>
    </row>
    <row r="1319" spans="1:1" x14ac:dyDescent="0.25">
      <c r="A1319" t="s">
        <v>2631</v>
      </c>
    </row>
    <row r="1320" spans="1:1" x14ac:dyDescent="0.25">
      <c r="A1320" t="s">
        <v>2632</v>
      </c>
    </row>
    <row r="1321" spans="1:1" x14ac:dyDescent="0.25">
      <c r="A1321" t="s">
        <v>2633</v>
      </c>
    </row>
    <row r="1322" spans="1:1" x14ac:dyDescent="0.25">
      <c r="A1322" t="s">
        <v>2634</v>
      </c>
    </row>
    <row r="1323" spans="1:1" x14ac:dyDescent="0.25">
      <c r="A1323" t="s">
        <v>2635</v>
      </c>
    </row>
    <row r="1324" spans="1:1" x14ac:dyDescent="0.25">
      <c r="A1324" t="s">
        <v>2636</v>
      </c>
    </row>
    <row r="1325" spans="1:1" x14ac:dyDescent="0.25">
      <c r="A1325" t="s">
        <v>2637</v>
      </c>
    </row>
    <row r="1326" spans="1:1" x14ac:dyDescent="0.25">
      <c r="A1326" t="s">
        <v>2638</v>
      </c>
    </row>
    <row r="1327" spans="1:1" x14ac:dyDescent="0.25">
      <c r="A1327" t="s">
        <v>2639</v>
      </c>
    </row>
    <row r="1328" spans="1:1" x14ac:dyDescent="0.25">
      <c r="A1328" t="s">
        <v>2640</v>
      </c>
    </row>
    <row r="1329" spans="1:1" x14ac:dyDescent="0.25">
      <c r="A1329" t="s">
        <v>2641</v>
      </c>
    </row>
    <row r="1330" spans="1:1" x14ac:dyDescent="0.25">
      <c r="A1330" t="s">
        <v>2642</v>
      </c>
    </row>
    <row r="1331" spans="1:1" x14ac:dyDescent="0.25">
      <c r="A1331" t="s">
        <v>2643</v>
      </c>
    </row>
    <row r="1332" spans="1:1" x14ac:dyDescent="0.25">
      <c r="A1332" t="s">
        <v>2644</v>
      </c>
    </row>
    <row r="1333" spans="1:1" x14ac:dyDescent="0.25">
      <c r="A1333" t="s">
        <v>2645</v>
      </c>
    </row>
    <row r="1334" spans="1:1" x14ac:dyDescent="0.25">
      <c r="A1334" t="s">
        <v>2646</v>
      </c>
    </row>
    <row r="1335" spans="1:1" x14ac:dyDescent="0.25">
      <c r="A1335" t="s">
        <v>2647</v>
      </c>
    </row>
    <row r="1336" spans="1:1" x14ac:dyDescent="0.25">
      <c r="A1336" t="s">
        <v>2648</v>
      </c>
    </row>
    <row r="1337" spans="1:1" x14ac:dyDescent="0.25">
      <c r="A1337" t="s">
        <v>2649</v>
      </c>
    </row>
    <row r="1338" spans="1:1" x14ac:dyDescent="0.25">
      <c r="A1338" t="s">
        <v>2650</v>
      </c>
    </row>
    <row r="1339" spans="1:1" x14ac:dyDescent="0.25">
      <c r="A1339" t="s">
        <v>2651</v>
      </c>
    </row>
    <row r="1340" spans="1:1" x14ac:dyDescent="0.25">
      <c r="A1340" t="s">
        <v>2652</v>
      </c>
    </row>
    <row r="1341" spans="1:1" x14ac:dyDescent="0.25">
      <c r="A1341" t="s">
        <v>2653</v>
      </c>
    </row>
    <row r="1342" spans="1:1" x14ac:dyDescent="0.25">
      <c r="A1342" t="s">
        <v>2654</v>
      </c>
    </row>
    <row r="1343" spans="1:1" x14ac:dyDescent="0.25">
      <c r="A1343" t="s">
        <v>2655</v>
      </c>
    </row>
    <row r="1344" spans="1:1" x14ac:dyDescent="0.25">
      <c r="A1344" t="s">
        <v>2656</v>
      </c>
    </row>
    <row r="1345" spans="1:1" x14ac:dyDescent="0.25">
      <c r="A1345" t="s">
        <v>2657</v>
      </c>
    </row>
    <row r="1346" spans="1:1" x14ac:dyDescent="0.25">
      <c r="A1346" t="s">
        <v>2658</v>
      </c>
    </row>
    <row r="1347" spans="1:1" x14ac:dyDescent="0.25">
      <c r="A1347" t="s">
        <v>2659</v>
      </c>
    </row>
    <row r="1348" spans="1:1" x14ac:dyDescent="0.25">
      <c r="A1348" t="s">
        <v>2660</v>
      </c>
    </row>
    <row r="1349" spans="1:1" x14ac:dyDescent="0.25">
      <c r="A1349" t="s">
        <v>2661</v>
      </c>
    </row>
    <row r="1350" spans="1:1" x14ac:dyDescent="0.25">
      <c r="A1350" t="s">
        <v>2662</v>
      </c>
    </row>
    <row r="1351" spans="1:1" x14ac:dyDescent="0.25">
      <c r="A1351" t="s">
        <v>2663</v>
      </c>
    </row>
    <row r="1352" spans="1:1" x14ac:dyDescent="0.25">
      <c r="A1352" t="s">
        <v>2664</v>
      </c>
    </row>
    <row r="1353" spans="1:1" x14ac:dyDescent="0.25">
      <c r="A1353" t="s">
        <v>2665</v>
      </c>
    </row>
    <row r="1354" spans="1:1" x14ac:dyDescent="0.25">
      <c r="A1354" t="s">
        <v>2666</v>
      </c>
    </row>
    <row r="1355" spans="1:1" x14ac:dyDescent="0.25">
      <c r="A1355" t="s">
        <v>2667</v>
      </c>
    </row>
    <row r="1356" spans="1:1" x14ac:dyDescent="0.25">
      <c r="A1356" t="s">
        <v>2668</v>
      </c>
    </row>
    <row r="1357" spans="1:1" x14ac:dyDescent="0.25">
      <c r="A1357" t="s">
        <v>2669</v>
      </c>
    </row>
    <row r="1358" spans="1:1" x14ac:dyDescent="0.25">
      <c r="A1358" t="s">
        <v>2670</v>
      </c>
    </row>
    <row r="1359" spans="1:1" x14ac:dyDescent="0.25">
      <c r="A1359" t="s">
        <v>2671</v>
      </c>
    </row>
    <row r="1360" spans="1:1" x14ac:dyDescent="0.25">
      <c r="A1360" t="s">
        <v>2672</v>
      </c>
    </row>
    <row r="1361" spans="1:1" x14ac:dyDescent="0.25">
      <c r="A1361" t="s">
        <v>2673</v>
      </c>
    </row>
    <row r="1362" spans="1:1" x14ac:dyDescent="0.25">
      <c r="A1362" t="s">
        <v>2674</v>
      </c>
    </row>
    <row r="1363" spans="1:1" x14ac:dyDescent="0.25">
      <c r="A1363" t="s">
        <v>2675</v>
      </c>
    </row>
    <row r="1364" spans="1:1" x14ac:dyDescent="0.25">
      <c r="A1364" t="s">
        <v>2676</v>
      </c>
    </row>
    <row r="1365" spans="1:1" x14ac:dyDescent="0.25">
      <c r="A1365" t="s">
        <v>2677</v>
      </c>
    </row>
    <row r="1366" spans="1:1" x14ac:dyDescent="0.25">
      <c r="A1366" t="s">
        <v>2678</v>
      </c>
    </row>
    <row r="1367" spans="1:1" x14ac:dyDescent="0.25">
      <c r="A1367" t="s">
        <v>2679</v>
      </c>
    </row>
    <row r="1368" spans="1:1" x14ac:dyDescent="0.25">
      <c r="A1368" t="s">
        <v>2680</v>
      </c>
    </row>
    <row r="1369" spans="1:1" x14ac:dyDescent="0.25">
      <c r="A1369" t="s">
        <v>2681</v>
      </c>
    </row>
    <row r="1370" spans="1:1" x14ac:dyDescent="0.25">
      <c r="A1370" t="s">
        <v>2682</v>
      </c>
    </row>
    <row r="1371" spans="1:1" x14ac:dyDescent="0.25">
      <c r="A1371" t="s">
        <v>2683</v>
      </c>
    </row>
    <row r="1372" spans="1:1" x14ac:dyDescent="0.25">
      <c r="A1372" t="s">
        <v>2684</v>
      </c>
    </row>
    <row r="1373" spans="1:1" x14ac:dyDescent="0.25">
      <c r="A1373" t="s">
        <v>2685</v>
      </c>
    </row>
    <row r="1374" spans="1:1" x14ac:dyDescent="0.25">
      <c r="A1374" t="s">
        <v>2686</v>
      </c>
    </row>
    <row r="1375" spans="1:1" x14ac:dyDescent="0.25">
      <c r="A1375" t="s">
        <v>2687</v>
      </c>
    </row>
    <row r="1376" spans="1:1" x14ac:dyDescent="0.25">
      <c r="A1376" t="s">
        <v>2688</v>
      </c>
    </row>
    <row r="1377" spans="1:1" x14ac:dyDescent="0.25">
      <c r="A1377" t="s">
        <v>2689</v>
      </c>
    </row>
    <row r="1378" spans="1:1" x14ac:dyDescent="0.25">
      <c r="A1378" t="s">
        <v>2690</v>
      </c>
    </row>
    <row r="1379" spans="1:1" x14ac:dyDescent="0.25">
      <c r="A1379" t="s">
        <v>2691</v>
      </c>
    </row>
    <row r="1380" spans="1:1" x14ac:dyDescent="0.25">
      <c r="A1380" t="s">
        <v>2692</v>
      </c>
    </row>
    <row r="1381" spans="1:1" x14ac:dyDescent="0.25">
      <c r="A1381" t="s">
        <v>2693</v>
      </c>
    </row>
    <row r="1382" spans="1:1" x14ac:dyDescent="0.25">
      <c r="A1382" t="s">
        <v>2694</v>
      </c>
    </row>
    <row r="1383" spans="1:1" x14ac:dyDescent="0.25">
      <c r="A1383" t="s">
        <v>2695</v>
      </c>
    </row>
    <row r="1384" spans="1:1" x14ac:dyDescent="0.25">
      <c r="A1384" t="s">
        <v>2696</v>
      </c>
    </row>
    <row r="1385" spans="1:1" x14ac:dyDescent="0.25">
      <c r="A1385" t="s">
        <v>2697</v>
      </c>
    </row>
    <row r="1386" spans="1:1" x14ac:dyDescent="0.25">
      <c r="A1386" t="s">
        <v>2698</v>
      </c>
    </row>
    <row r="1387" spans="1:1" x14ac:dyDescent="0.25">
      <c r="A1387" t="s">
        <v>2699</v>
      </c>
    </row>
    <row r="1388" spans="1:1" x14ac:dyDescent="0.25">
      <c r="A1388" t="s">
        <v>2700</v>
      </c>
    </row>
    <row r="1389" spans="1:1" x14ac:dyDescent="0.25">
      <c r="A1389" t="s">
        <v>2701</v>
      </c>
    </row>
    <row r="1390" spans="1:1" x14ac:dyDescent="0.25">
      <c r="A1390" t="s">
        <v>2702</v>
      </c>
    </row>
    <row r="1391" spans="1:1" x14ac:dyDescent="0.25">
      <c r="A1391" t="s">
        <v>2703</v>
      </c>
    </row>
    <row r="1392" spans="1:1" x14ac:dyDescent="0.25">
      <c r="A1392" t="s">
        <v>2704</v>
      </c>
    </row>
    <row r="1393" spans="1:1" x14ac:dyDescent="0.25">
      <c r="A1393" t="s">
        <v>2705</v>
      </c>
    </row>
    <row r="1394" spans="1:1" x14ac:dyDescent="0.25">
      <c r="A1394" t="s">
        <v>2706</v>
      </c>
    </row>
    <row r="1395" spans="1:1" x14ac:dyDescent="0.25">
      <c r="A1395" t="s">
        <v>2707</v>
      </c>
    </row>
    <row r="1396" spans="1:1" x14ac:dyDescent="0.25">
      <c r="A1396" t="s">
        <v>2708</v>
      </c>
    </row>
    <row r="1397" spans="1:1" x14ac:dyDescent="0.25">
      <c r="A1397" t="s">
        <v>2709</v>
      </c>
    </row>
    <row r="1398" spans="1:1" x14ac:dyDescent="0.25">
      <c r="A1398" t="s">
        <v>2710</v>
      </c>
    </row>
    <row r="1399" spans="1:1" x14ac:dyDescent="0.25">
      <c r="A1399" t="s">
        <v>2711</v>
      </c>
    </row>
    <row r="1400" spans="1:1" x14ac:dyDescent="0.25">
      <c r="A1400" t="s">
        <v>2712</v>
      </c>
    </row>
    <row r="1401" spans="1:1" x14ac:dyDescent="0.25">
      <c r="A1401" t="s">
        <v>2713</v>
      </c>
    </row>
    <row r="1402" spans="1:1" x14ac:dyDescent="0.25">
      <c r="A1402" t="s">
        <v>2714</v>
      </c>
    </row>
    <row r="1403" spans="1:1" x14ac:dyDescent="0.25">
      <c r="A1403" t="s">
        <v>2715</v>
      </c>
    </row>
    <row r="1404" spans="1:1" x14ac:dyDescent="0.25">
      <c r="A1404" t="s">
        <v>2716</v>
      </c>
    </row>
    <row r="1405" spans="1:1" x14ac:dyDescent="0.25">
      <c r="A1405" t="s">
        <v>2717</v>
      </c>
    </row>
    <row r="1406" spans="1:1" x14ac:dyDescent="0.25">
      <c r="A1406" t="s">
        <v>2718</v>
      </c>
    </row>
    <row r="1407" spans="1:1" x14ac:dyDescent="0.25">
      <c r="A1407" t="s">
        <v>2719</v>
      </c>
    </row>
    <row r="1408" spans="1:1" x14ac:dyDescent="0.25">
      <c r="A1408" t="s">
        <v>2720</v>
      </c>
    </row>
    <row r="1409" spans="1:1" x14ac:dyDescent="0.25">
      <c r="A1409" t="s">
        <v>2721</v>
      </c>
    </row>
    <row r="1410" spans="1:1" x14ac:dyDescent="0.25">
      <c r="A1410" t="s">
        <v>2722</v>
      </c>
    </row>
    <row r="1411" spans="1:1" x14ac:dyDescent="0.25">
      <c r="A1411" t="s">
        <v>2723</v>
      </c>
    </row>
    <row r="1412" spans="1:1" x14ac:dyDescent="0.25">
      <c r="A1412" t="s">
        <v>2724</v>
      </c>
    </row>
    <row r="1413" spans="1:1" x14ac:dyDescent="0.25">
      <c r="A1413" t="s">
        <v>2725</v>
      </c>
    </row>
    <row r="1414" spans="1:1" x14ac:dyDescent="0.25">
      <c r="A1414" t="s">
        <v>2726</v>
      </c>
    </row>
    <row r="1415" spans="1:1" x14ac:dyDescent="0.25">
      <c r="A1415" t="s">
        <v>2727</v>
      </c>
    </row>
    <row r="1416" spans="1:1" x14ac:dyDescent="0.25">
      <c r="A1416" t="s">
        <v>2728</v>
      </c>
    </row>
    <row r="1417" spans="1:1" x14ac:dyDescent="0.25">
      <c r="A1417" t="s">
        <v>2729</v>
      </c>
    </row>
    <row r="1418" spans="1:1" x14ac:dyDescent="0.25">
      <c r="A1418" t="s">
        <v>2730</v>
      </c>
    </row>
    <row r="1419" spans="1:1" x14ac:dyDescent="0.25">
      <c r="A1419" t="s">
        <v>2731</v>
      </c>
    </row>
    <row r="1420" spans="1:1" x14ac:dyDescent="0.25">
      <c r="A1420" t="s">
        <v>2732</v>
      </c>
    </row>
    <row r="1421" spans="1:1" x14ac:dyDescent="0.25">
      <c r="A1421" t="s">
        <v>2733</v>
      </c>
    </row>
    <row r="1422" spans="1:1" x14ac:dyDescent="0.25">
      <c r="A1422" t="s">
        <v>2734</v>
      </c>
    </row>
    <row r="1423" spans="1:1" x14ac:dyDescent="0.25">
      <c r="A1423" t="s">
        <v>2735</v>
      </c>
    </row>
    <row r="1424" spans="1:1" x14ac:dyDescent="0.25">
      <c r="A1424" t="s">
        <v>2736</v>
      </c>
    </row>
    <row r="1425" spans="1:1" x14ac:dyDescent="0.25">
      <c r="A1425" t="s">
        <v>2737</v>
      </c>
    </row>
    <row r="1426" spans="1:1" x14ac:dyDescent="0.25">
      <c r="A1426" t="s">
        <v>2738</v>
      </c>
    </row>
    <row r="1427" spans="1:1" x14ac:dyDescent="0.25">
      <c r="A1427" t="s">
        <v>2739</v>
      </c>
    </row>
    <row r="1428" spans="1:1" x14ac:dyDescent="0.25">
      <c r="A1428" t="s">
        <v>2740</v>
      </c>
    </row>
    <row r="1429" spans="1:1" x14ac:dyDescent="0.25">
      <c r="A1429" t="s">
        <v>2741</v>
      </c>
    </row>
    <row r="1430" spans="1:1" x14ac:dyDescent="0.25">
      <c r="A1430" t="s">
        <v>2742</v>
      </c>
    </row>
    <row r="1431" spans="1:1" x14ac:dyDescent="0.25">
      <c r="A1431" t="s">
        <v>2743</v>
      </c>
    </row>
    <row r="1432" spans="1:1" x14ac:dyDescent="0.25">
      <c r="A1432" t="s">
        <v>2744</v>
      </c>
    </row>
    <row r="1433" spans="1:1" x14ac:dyDescent="0.25">
      <c r="A1433" t="s">
        <v>2745</v>
      </c>
    </row>
    <row r="1434" spans="1:1" x14ac:dyDescent="0.25">
      <c r="A1434" t="s">
        <v>2746</v>
      </c>
    </row>
    <row r="1435" spans="1:1" x14ac:dyDescent="0.25">
      <c r="A1435" t="s">
        <v>2747</v>
      </c>
    </row>
    <row r="1436" spans="1:1" x14ac:dyDescent="0.25">
      <c r="A1436" t="s">
        <v>2748</v>
      </c>
    </row>
    <row r="1437" spans="1:1" x14ac:dyDescent="0.25">
      <c r="A1437" t="s">
        <v>2749</v>
      </c>
    </row>
    <row r="1438" spans="1:1" x14ac:dyDescent="0.25">
      <c r="A1438" t="s">
        <v>2750</v>
      </c>
    </row>
    <row r="1439" spans="1:1" x14ac:dyDescent="0.25">
      <c r="A1439" t="s">
        <v>2751</v>
      </c>
    </row>
    <row r="1440" spans="1:1" x14ac:dyDescent="0.25">
      <c r="A1440" t="s">
        <v>2752</v>
      </c>
    </row>
    <row r="1441" spans="1:1" x14ac:dyDescent="0.25">
      <c r="A1441" t="s">
        <v>2753</v>
      </c>
    </row>
    <row r="1442" spans="1:1" x14ac:dyDescent="0.25">
      <c r="A1442" t="s">
        <v>2754</v>
      </c>
    </row>
    <row r="1443" spans="1:1" x14ac:dyDescent="0.25">
      <c r="A1443" t="s">
        <v>2755</v>
      </c>
    </row>
    <row r="1444" spans="1:1" x14ac:dyDescent="0.25">
      <c r="A1444" t="s">
        <v>2756</v>
      </c>
    </row>
    <row r="1445" spans="1:1" x14ac:dyDescent="0.25">
      <c r="A1445" t="s">
        <v>2757</v>
      </c>
    </row>
    <row r="1446" spans="1:1" x14ac:dyDescent="0.25">
      <c r="A1446" t="s">
        <v>2758</v>
      </c>
    </row>
    <row r="1447" spans="1:1" x14ac:dyDescent="0.25">
      <c r="A1447" t="s">
        <v>2759</v>
      </c>
    </row>
    <row r="1448" spans="1:1" x14ac:dyDescent="0.25">
      <c r="A1448" t="s">
        <v>2760</v>
      </c>
    </row>
    <row r="1449" spans="1:1" x14ac:dyDescent="0.25">
      <c r="A1449" t="s">
        <v>2761</v>
      </c>
    </row>
    <row r="1450" spans="1:1" x14ac:dyDescent="0.25">
      <c r="A1450" t="s">
        <v>2762</v>
      </c>
    </row>
    <row r="1451" spans="1:1" x14ac:dyDescent="0.25">
      <c r="A1451" t="s">
        <v>2763</v>
      </c>
    </row>
    <row r="1452" spans="1:1" x14ac:dyDescent="0.25">
      <c r="A1452" t="s">
        <v>2764</v>
      </c>
    </row>
    <row r="1453" spans="1:1" x14ac:dyDescent="0.25">
      <c r="A1453" t="s">
        <v>2765</v>
      </c>
    </row>
    <row r="1454" spans="1:1" x14ac:dyDescent="0.25">
      <c r="A1454" t="s">
        <v>2766</v>
      </c>
    </row>
    <row r="1455" spans="1:1" x14ac:dyDescent="0.25">
      <c r="A1455" t="s">
        <v>2767</v>
      </c>
    </row>
    <row r="1456" spans="1:1" x14ac:dyDescent="0.25">
      <c r="A1456" t="s">
        <v>2768</v>
      </c>
    </row>
    <row r="1457" spans="1:1" x14ac:dyDescent="0.25">
      <c r="A1457" t="s">
        <v>2769</v>
      </c>
    </row>
    <row r="1458" spans="1:1" x14ac:dyDescent="0.25">
      <c r="A1458" t="s">
        <v>2770</v>
      </c>
    </row>
    <row r="1459" spans="1:1" x14ac:dyDescent="0.25">
      <c r="A1459" t="s">
        <v>2771</v>
      </c>
    </row>
    <row r="1460" spans="1:1" x14ac:dyDescent="0.25">
      <c r="A1460" t="s">
        <v>2772</v>
      </c>
    </row>
    <row r="1461" spans="1:1" x14ac:dyDescent="0.25">
      <c r="A1461" t="s">
        <v>2773</v>
      </c>
    </row>
    <row r="1462" spans="1:1" x14ac:dyDescent="0.25">
      <c r="A1462" t="s">
        <v>2774</v>
      </c>
    </row>
    <row r="1463" spans="1:1" x14ac:dyDescent="0.25">
      <c r="A1463" t="s">
        <v>2775</v>
      </c>
    </row>
    <row r="1464" spans="1:1" x14ac:dyDescent="0.25">
      <c r="A1464" t="s">
        <v>2776</v>
      </c>
    </row>
    <row r="1465" spans="1:1" x14ac:dyDescent="0.25">
      <c r="A1465" t="s">
        <v>2777</v>
      </c>
    </row>
    <row r="1466" spans="1:1" x14ac:dyDescent="0.25">
      <c r="A1466" t="s">
        <v>2778</v>
      </c>
    </row>
    <row r="1467" spans="1:1" x14ac:dyDescent="0.25">
      <c r="A1467" t="s">
        <v>2779</v>
      </c>
    </row>
    <row r="1468" spans="1:1" x14ac:dyDescent="0.25">
      <c r="A1468" t="s">
        <v>2780</v>
      </c>
    </row>
    <row r="1469" spans="1:1" x14ac:dyDescent="0.25">
      <c r="A1469" t="s">
        <v>2781</v>
      </c>
    </row>
    <row r="1470" spans="1:1" x14ac:dyDescent="0.25">
      <c r="A1470" t="s">
        <v>2782</v>
      </c>
    </row>
    <row r="1471" spans="1:1" x14ac:dyDescent="0.25">
      <c r="A1471" t="s">
        <v>2783</v>
      </c>
    </row>
    <row r="1472" spans="1:1" x14ac:dyDescent="0.25">
      <c r="A1472" t="s">
        <v>2784</v>
      </c>
    </row>
    <row r="1473" spans="1:1" x14ac:dyDescent="0.25">
      <c r="A1473" t="s">
        <v>2785</v>
      </c>
    </row>
    <row r="1474" spans="1:1" x14ac:dyDescent="0.25">
      <c r="A1474" t="s">
        <v>2786</v>
      </c>
    </row>
    <row r="1475" spans="1:1" x14ac:dyDescent="0.25">
      <c r="A1475" t="s">
        <v>2787</v>
      </c>
    </row>
    <row r="1476" spans="1:1" x14ac:dyDescent="0.25">
      <c r="A1476" t="s">
        <v>2788</v>
      </c>
    </row>
    <row r="1477" spans="1:1" x14ac:dyDescent="0.25">
      <c r="A1477" t="s">
        <v>2789</v>
      </c>
    </row>
    <row r="1478" spans="1:1" x14ac:dyDescent="0.25">
      <c r="A1478" t="s">
        <v>2790</v>
      </c>
    </row>
    <row r="1479" spans="1:1" x14ac:dyDescent="0.25">
      <c r="A1479" t="s">
        <v>2791</v>
      </c>
    </row>
    <row r="1480" spans="1:1" x14ac:dyDescent="0.25">
      <c r="A1480" t="s">
        <v>2792</v>
      </c>
    </row>
    <row r="1481" spans="1:1" x14ac:dyDescent="0.25">
      <c r="A1481" t="s">
        <v>2793</v>
      </c>
    </row>
    <row r="1482" spans="1:1" x14ac:dyDescent="0.25">
      <c r="A1482" t="s">
        <v>2794</v>
      </c>
    </row>
    <row r="1483" spans="1:1" x14ac:dyDescent="0.25">
      <c r="A1483" t="s">
        <v>2795</v>
      </c>
    </row>
    <row r="1484" spans="1:1" x14ac:dyDescent="0.25">
      <c r="A1484" t="s">
        <v>2796</v>
      </c>
    </row>
    <row r="1485" spans="1:1" x14ac:dyDescent="0.25">
      <c r="A1485" t="s">
        <v>2797</v>
      </c>
    </row>
    <row r="1486" spans="1:1" x14ac:dyDescent="0.25">
      <c r="A1486" t="s">
        <v>2798</v>
      </c>
    </row>
    <row r="1487" spans="1:1" x14ac:dyDescent="0.25">
      <c r="A1487" t="s">
        <v>2799</v>
      </c>
    </row>
    <row r="1488" spans="1:1" x14ac:dyDescent="0.25">
      <c r="A1488" t="s">
        <v>2800</v>
      </c>
    </row>
    <row r="1489" spans="1:1" x14ac:dyDescent="0.25">
      <c r="A1489" t="s">
        <v>2801</v>
      </c>
    </row>
    <row r="1490" spans="1:1" x14ac:dyDescent="0.25">
      <c r="A1490" t="s">
        <v>2802</v>
      </c>
    </row>
    <row r="1491" spans="1:1" x14ac:dyDescent="0.25">
      <c r="A1491" t="s">
        <v>2803</v>
      </c>
    </row>
    <row r="1492" spans="1:1" x14ac:dyDescent="0.25">
      <c r="A1492" t="s">
        <v>2804</v>
      </c>
    </row>
    <row r="1493" spans="1:1" x14ac:dyDescent="0.25">
      <c r="A1493" t="s">
        <v>2805</v>
      </c>
    </row>
    <row r="1494" spans="1:1" x14ac:dyDescent="0.25">
      <c r="A1494" t="s">
        <v>2806</v>
      </c>
    </row>
    <row r="1495" spans="1:1" x14ac:dyDescent="0.25">
      <c r="A1495" t="s">
        <v>2807</v>
      </c>
    </row>
    <row r="1496" spans="1:1" x14ac:dyDescent="0.25">
      <c r="A1496" t="s">
        <v>2808</v>
      </c>
    </row>
    <row r="1497" spans="1:1" x14ac:dyDescent="0.25">
      <c r="A1497" t="s">
        <v>2809</v>
      </c>
    </row>
    <row r="1498" spans="1:1" x14ac:dyDescent="0.25">
      <c r="A1498" t="s">
        <v>2810</v>
      </c>
    </row>
    <row r="1499" spans="1:1" x14ac:dyDescent="0.25">
      <c r="A1499" t="s">
        <v>2811</v>
      </c>
    </row>
    <row r="1500" spans="1:1" x14ac:dyDescent="0.25">
      <c r="A1500" t="s">
        <v>2812</v>
      </c>
    </row>
    <row r="1501" spans="1:1" x14ac:dyDescent="0.25">
      <c r="A1501" t="s">
        <v>2813</v>
      </c>
    </row>
    <row r="1502" spans="1:1" x14ac:dyDescent="0.25">
      <c r="A1502" t="s">
        <v>2814</v>
      </c>
    </row>
    <row r="1503" spans="1:1" x14ac:dyDescent="0.25">
      <c r="A1503" t="s">
        <v>2815</v>
      </c>
    </row>
    <row r="1504" spans="1:1" x14ac:dyDescent="0.25">
      <c r="A1504" t="s">
        <v>2816</v>
      </c>
    </row>
    <row r="1505" spans="1:1" x14ac:dyDescent="0.25">
      <c r="A1505" t="s">
        <v>2817</v>
      </c>
    </row>
    <row r="1506" spans="1:1" x14ac:dyDescent="0.25">
      <c r="A1506" t="s">
        <v>2818</v>
      </c>
    </row>
    <row r="1507" spans="1:1" x14ac:dyDescent="0.25">
      <c r="A1507" t="s">
        <v>2819</v>
      </c>
    </row>
    <row r="1508" spans="1:1" x14ac:dyDescent="0.25">
      <c r="A1508" t="s">
        <v>2820</v>
      </c>
    </row>
    <row r="1509" spans="1:1" x14ac:dyDescent="0.25">
      <c r="A1509" t="s">
        <v>2821</v>
      </c>
    </row>
    <row r="1510" spans="1:1" x14ac:dyDescent="0.25">
      <c r="A1510" t="s">
        <v>2822</v>
      </c>
    </row>
    <row r="1511" spans="1:1" x14ac:dyDescent="0.25">
      <c r="A1511" t="s">
        <v>2823</v>
      </c>
    </row>
    <row r="1512" spans="1:1" x14ac:dyDescent="0.25">
      <c r="A1512" t="s">
        <v>2824</v>
      </c>
    </row>
    <row r="1513" spans="1:1" x14ac:dyDescent="0.25">
      <c r="A1513" t="s">
        <v>2825</v>
      </c>
    </row>
    <row r="1514" spans="1:1" x14ac:dyDescent="0.25">
      <c r="A1514" t="s">
        <v>2826</v>
      </c>
    </row>
    <row r="1515" spans="1:1" x14ac:dyDescent="0.25">
      <c r="A1515" t="s">
        <v>2827</v>
      </c>
    </row>
    <row r="1516" spans="1:1" x14ac:dyDescent="0.25">
      <c r="A1516" t="s">
        <v>2828</v>
      </c>
    </row>
    <row r="1517" spans="1:1" x14ac:dyDescent="0.25">
      <c r="A1517" t="s">
        <v>2829</v>
      </c>
    </row>
    <row r="1518" spans="1:1" x14ac:dyDescent="0.25">
      <c r="A1518" t="s">
        <v>2830</v>
      </c>
    </row>
    <row r="1519" spans="1:1" x14ac:dyDescent="0.25">
      <c r="A1519" t="s">
        <v>2831</v>
      </c>
    </row>
    <row r="1520" spans="1:1" x14ac:dyDescent="0.25">
      <c r="A1520" t="s">
        <v>2832</v>
      </c>
    </row>
    <row r="1521" spans="1:1" x14ac:dyDescent="0.25">
      <c r="A1521" t="s">
        <v>2833</v>
      </c>
    </row>
    <row r="1522" spans="1:1" x14ac:dyDescent="0.25">
      <c r="A1522" t="s">
        <v>2834</v>
      </c>
    </row>
    <row r="1523" spans="1:1" x14ac:dyDescent="0.25">
      <c r="A1523" t="s">
        <v>2835</v>
      </c>
    </row>
    <row r="1524" spans="1:1" x14ac:dyDescent="0.25">
      <c r="A1524" t="s">
        <v>2836</v>
      </c>
    </row>
    <row r="1525" spans="1:1" x14ac:dyDescent="0.25">
      <c r="A1525" t="s">
        <v>2837</v>
      </c>
    </row>
    <row r="1526" spans="1:1" x14ac:dyDescent="0.25">
      <c r="A1526" t="s">
        <v>2838</v>
      </c>
    </row>
    <row r="1527" spans="1:1" x14ac:dyDescent="0.25">
      <c r="A1527" t="s">
        <v>2839</v>
      </c>
    </row>
    <row r="1528" spans="1:1" x14ac:dyDescent="0.25">
      <c r="A1528" t="s">
        <v>2840</v>
      </c>
    </row>
    <row r="1529" spans="1:1" x14ac:dyDescent="0.25">
      <c r="A1529" t="s">
        <v>2841</v>
      </c>
    </row>
    <row r="1530" spans="1:1" x14ac:dyDescent="0.25">
      <c r="A1530" t="s">
        <v>2842</v>
      </c>
    </row>
    <row r="1531" spans="1:1" x14ac:dyDescent="0.25">
      <c r="A1531" t="s">
        <v>2843</v>
      </c>
    </row>
    <row r="1532" spans="1:1" x14ac:dyDescent="0.25">
      <c r="A1532" t="s">
        <v>2844</v>
      </c>
    </row>
    <row r="1533" spans="1:1" x14ac:dyDescent="0.25">
      <c r="A1533" t="s">
        <v>2845</v>
      </c>
    </row>
    <row r="1534" spans="1:1" x14ac:dyDescent="0.25">
      <c r="A1534" t="s">
        <v>2846</v>
      </c>
    </row>
    <row r="1535" spans="1:1" x14ac:dyDescent="0.25">
      <c r="A1535" t="s">
        <v>2847</v>
      </c>
    </row>
    <row r="1536" spans="1:1" x14ac:dyDescent="0.25">
      <c r="A1536" t="s">
        <v>2848</v>
      </c>
    </row>
    <row r="1537" spans="1:1" x14ac:dyDescent="0.25">
      <c r="A1537" t="s">
        <v>2849</v>
      </c>
    </row>
    <row r="1538" spans="1:1" x14ac:dyDescent="0.25">
      <c r="A1538" t="s">
        <v>2850</v>
      </c>
    </row>
    <row r="1539" spans="1:1" x14ac:dyDescent="0.25">
      <c r="A1539" t="s">
        <v>2851</v>
      </c>
    </row>
    <row r="1540" spans="1:1" x14ac:dyDescent="0.25">
      <c r="A1540" t="s">
        <v>2852</v>
      </c>
    </row>
    <row r="1541" spans="1:1" x14ac:dyDescent="0.25">
      <c r="A1541" t="s">
        <v>2853</v>
      </c>
    </row>
    <row r="1542" spans="1:1" x14ac:dyDescent="0.25">
      <c r="A1542" t="s">
        <v>2854</v>
      </c>
    </row>
    <row r="1543" spans="1:1" x14ac:dyDescent="0.25">
      <c r="A1543" t="s">
        <v>2855</v>
      </c>
    </row>
    <row r="1544" spans="1:1" x14ac:dyDescent="0.25">
      <c r="A1544" t="s">
        <v>2856</v>
      </c>
    </row>
    <row r="1545" spans="1:1" x14ac:dyDescent="0.25">
      <c r="A1545" t="s">
        <v>2857</v>
      </c>
    </row>
    <row r="1546" spans="1:1" x14ac:dyDescent="0.25">
      <c r="A1546" t="s">
        <v>2858</v>
      </c>
    </row>
    <row r="1547" spans="1:1" x14ac:dyDescent="0.25">
      <c r="A1547" t="s">
        <v>2859</v>
      </c>
    </row>
    <row r="1548" spans="1:1" x14ac:dyDescent="0.25">
      <c r="A1548" t="s">
        <v>2860</v>
      </c>
    </row>
    <row r="1549" spans="1:1" x14ac:dyDescent="0.25">
      <c r="A1549" t="s">
        <v>2861</v>
      </c>
    </row>
    <row r="1550" spans="1:1" x14ac:dyDescent="0.25">
      <c r="A1550" t="s">
        <v>2862</v>
      </c>
    </row>
    <row r="1551" spans="1:1" x14ac:dyDescent="0.25">
      <c r="A1551" t="s">
        <v>2863</v>
      </c>
    </row>
    <row r="1552" spans="1:1" x14ac:dyDescent="0.25">
      <c r="A1552" t="s">
        <v>2864</v>
      </c>
    </row>
    <row r="1553" spans="1:1" x14ac:dyDescent="0.25">
      <c r="A1553" t="s">
        <v>2865</v>
      </c>
    </row>
    <row r="1554" spans="1:1" x14ac:dyDescent="0.25">
      <c r="A1554" t="s">
        <v>2866</v>
      </c>
    </row>
    <row r="1555" spans="1:1" x14ac:dyDescent="0.25">
      <c r="A1555" t="s">
        <v>2867</v>
      </c>
    </row>
    <row r="1556" spans="1:1" x14ac:dyDescent="0.25">
      <c r="A1556" t="s">
        <v>2868</v>
      </c>
    </row>
    <row r="1557" spans="1:1" x14ac:dyDescent="0.25">
      <c r="A1557" t="s">
        <v>2869</v>
      </c>
    </row>
    <row r="1558" spans="1:1" x14ac:dyDescent="0.25">
      <c r="A1558" t="s">
        <v>2870</v>
      </c>
    </row>
    <row r="1559" spans="1:1" x14ac:dyDescent="0.25">
      <c r="A1559" t="s">
        <v>2871</v>
      </c>
    </row>
    <row r="1560" spans="1:1" x14ac:dyDescent="0.25">
      <c r="A1560" t="s">
        <v>2872</v>
      </c>
    </row>
    <row r="1561" spans="1:1" x14ac:dyDescent="0.25">
      <c r="A1561" t="s">
        <v>2873</v>
      </c>
    </row>
    <row r="1562" spans="1:1" x14ac:dyDescent="0.25">
      <c r="A1562" t="s">
        <v>2874</v>
      </c>
    </row>
    <row r="1563" spans="1:1" x14ac:dyDescent="0.25">
      <c r="A1563" t="s">
        <v>2875</v>
      </c>
    </row>
    <row r="1564" spans="1:1" x14ac:dyDescent="0.25">
      <c r="A1564" t="s">
        <v>2876</v>
      </c>
    </row>
    <row r="1565" spans="1:1" x14ac:dyDescent="0.25">
      <c r="A1565" t="s">
        <v>2877</v>
      </c>
    </row>
    <row r="1566" spans="1:1" x14ac:dyDescent="0.25">
      <c r="A1566" t="s">
        <v>2878</v>
      </c>
    </row>
    <row r="1567" spans="1:1" x14ac:dyDescent="0.25">
      <c r="A1567" t="s">
        <v>2879</v>
      </c>
    </row>
    <row r="1568" spans="1:1" x14ac:dyDescent="0.25">
      <c r="A1568" t="s">
        <v>2880</v>
      </c>
    </row>
    <row r="1569" spans="1:1" x14ac:dyDescent="0.25">
      <c r="A1569" t="s">
        <v>2881</v>
      </c>
    </row>
    <row r="1570" spans="1:1" x14ac:dyDescent="0.25">
      <c r="A1570" t="s">
        <v>2882</v>
      </c>
    </row>
    <row r="1571" spans="1:1" x14ac:dyDescent="0.25">
      <c r="A1571" t="s">
        <v>2883</v>
      </c>
    </row>
    <row r="1572" spans="1:1" x14ac:dyDescent="0.25">
      <c r="A1572" t="s">
        <v>2884</v>
      </c>
    </row>
    <row r="1573" spans="1:1" x14ac:dyDescent="0.25">
      <c r="A1573" t="s">
        <v>2885</v>
      </c>
    </row>
    <row r="1574" spans="1:1" x14ac:dyDescent="0.25">
      <c r="A1574" t="s">
        <v>2886</v>
      </c>
    </row>
    <row r="1575" spans="1:1" x14ac:dyDescent="0.25">
      <c r="A1575" t="s">
        <v>2887</v>
      </c>
    </row>
    <row r="1576" spans="1:1" x14ac:dyDescent="0.25">
      <c r="A1576" t="s">
        <v>2888</v>
      </c>
    </row>
    <row r="1577" spans="1:1" x14ac:dyDescent="0.25">
      <c r="A1577" t="s">
        <v>2889</v>
      </c>
    </row>
    <row r="1578" spans="1:1" x14ac:dyDescent="0.25">
      <c r="A1578" t="s">
        <v>2890</v>
      </c>
    </row>
    <row r="1579" spans="1:1" x14ac:dyDescent="0.25">
      <c r="A1579" t="s">
        <v>2891</v>
      </c>
    </row>
    <row r="1580" spans="1:1" x14ac:dyDescent="0.25">
      <c r="A1580" t="s">
        <v>2892</v>
      </c>
    </row>
    <row r="1581" spans="1:1" x14ac:dyDescent="0.25">
      <c r="A1581" t="s">
        <v>2893</v>
      </c>
    </row>
    <row r="1582" spans="1:1" x14ac:dyDescent="0.25">
      <c r="A1582" t="s">
        <v>2894</v>
      </c>
    </row>
    <row r="1583" spans="1:1" x14ac:dyDescent="0.25">
      <c r="A1583" t="s">
        <v>2895</v>
      </c>
    </row>
    <row r="1584" spans="1:1" x14ac:dyDescent="0.25">
      <c r="A1584" t="s">
        <v>2896</v>
      </c>
    </row>
    <row r="1585" spans="1:1" x14ac:dyDescent="0.25">
      <c r="A1585" t="s">
        <v>2897</v>
      </c>
    </row>
    <row r="1586" spans="1:1" x14ac:dyDescent="0.25">
      <c r="A1586" t="s">
        <v>2898</v>
      </c>
    </row>
    <row r="1587" spans="1:1" x14ac:dyDescent="0.25">
      <c r="A1587" t="s">
        <v>2899</v>
      </c>
    </row>
    <row r="1588" spans="1:1" x14ac:dyDescent="0.25">
      <c r="A1588" t="s">
        <v>2900</v>
      </c>
    </row>
    <row r="1589" spans="1:1" x14ac:dyDescent="0.25">
      <c r="A1589" t="s">
        <v>2901</v>
      </c>
    </row>
    <row r="1590" spans="1:1" x14ac:dyDescent="0.25">
      <c r="A1590" t="s">
        <v>2902</v>
      </c>
    </row>
    <row r="1591" spans="1:1" x14ac:dyDescent="0.25">
      <c r="A1591" t="s">
        <v>2903</v>
      </c>
    </row>
    <row r="1592" spans="1:1" x14ac:dyDescent="0.25">
      <c r="A1592" t="s">
        <v>2904</v>
      </c>
    </row>
    <row r="1593" spans="1:1" x14ac:dyDescent="0.25">
      <c r="A1593" t="s">
        <v>2905</v>
      </c>
    </row>
    <row r="1594" spans="1:1" x14ac:dyDescent="0.25">
      <c r="A1594" t="s">
        <v>2906</v>
      </c>
    </row>
    <row r="1595" spans="1:1" x14ac:dyDescent="0.25">
      <c r="A1595" t="s">
        <v>2907</v>
      </c>
    </row>
    <row r="1596" spans="1:1" x14ac:dyDescent="0.25">
      <c r="A1596" t="s">
        <v>2908</v>
      </c>
    </row>
    <row r="1597" spans="1:1" x14ac:dyDescent="0.25">
      <c r="A1597" t="s">
        <v>2909</v>
      </c>
    </row>
    <row r="1598" spans="1:1" x14ac:dyDescent="0.25">
      <c r="A1598" t="s">
        <v>2910</v>
      </c>
    </row>
    <row r="1599" spans="1:1" x14ac:dyDescent="0.25">
      <c r="A1599" t="s">
        <v>2911</v>
      </c>
    </row>
    <row r="1600" spans="1:1" x14ac:dyDescent="0.25">
      <c r="A1600" t="s">
        <v>2912</v>
      </c>
    </row>
    <row r="1601" spans="1:1" x14ac:dyDescent="0.25">
      <c r="A1601" t="s">
        <v>2913</v>
      </c>
    </row>
    <row r="1602" spans="1:1" x14ac:dyDescent="0.25">
      <c r="A1602" t="s">
        <v>2914</v>
      </c>
    </row>
    <row r="1603" spans="1:1" x14ac:dyDescent="0.25">
      <c r="A1603" t="s">
        <v>2915</v>
      </c>
    </row>
    <row r="1604" spans="1:1" x14ac:dyDescent="0.25">
      <c r="A1604" t="s">
        <v>2916</v>
      </c>
    </row>
    <row r="1605" spans="1:1" x14ac:dyDescent="0.25">
      <c r="A1605" t="s">
        <v>2917</v>
      </c>
    </row>
    <row r="1606" spans="1:1" x14ac:dyDescent="0.25">
      <c r="A1606" t="s">
        <v>2918</v>
      </c>
    </row>
    <row r="1607" spans="1:1" x14ac:dyDescent="0.25">
      <c r="A1607" t="s">
        <v>2919</v>
      </c>
    </row>
    <row r="1608" spans="1:1" x14ac:dyDescent="0.25">
      <c r="A1608" t="s">
        <v>2920</v>
      </c>
    </row>
    <row r="1609" spans="1:1" x14ac:dyDescent="0.25">
      <c r="A1609" t="s">
        <v>2921</v>
      </c>
    </row>
    <row r="1610" spans="1:1" x14ac:dyDescent="0.25">
      <c r="A1610" t="s">
        <v>2922</v>
      </c>
    </row>
    <row r="1611" spans="1:1" x14ac:dyDescent="0.25">
      <c r="A1611" t="s">
        <v>2923</v>
      </c>
    </row>
    <row r="1612" spans="1:1" x14ac:dyDescent="0.25">
      <c r="A1612" t="s">
        <v>2924</v>
      </c>
    </row>
    <row r="1613" spans="1:1" x14ac:dyDescent="0.25">
      <c r="A1613" t="s">
        <v>2925</v>
      </c>
    </row>
    <row r="1614" spans="1:1" x14ac:dyDescent="0.25">
      <c r="A1614" t="s">
        <v>2926</v>
      </c>
    </row>
    <row r="1615" spans="1:1" x14ac:dyDescent="0.25">
      <c r="A1615" t="s">
        <v>2927</v>
      </c>
    </row>
    <row r="1616" spans="1:1" x14ac:dyDescent="0.25">
      <c r="A1616" t="s">
        <v>2928</v>
      </c>
    </row>
    <row r="1617" spans="1:1" x14ac:dyDescent="0.25">
      <c r="A1617" t="s">
        <v>2929</v>
      </c>
    </row>
    <row r="1618" spans="1:1" x14ac:dyDescent="0.25">
      <c r="A1618" t="s">
        <v>2930</v>
      </c>
    </row>
    <row r="1619" spans="1:1" x14ac:dyDescent="0.25">
      <c r="A1619" t="s">
        <v>2931</v>
      </c>
    </row>
    <row r="1620" spans="1:1" x14ac:dyDescent="0.25">
      <c r="A1620" t="s">
        <v>2932</v>
      </c>
    </row>
    <row r="1621" spans="1:1" x14ac:dyDescent="0.25">
      <c r="A1621" t="s">
        <v>2933</v>
      </c>
    </row>
    <row r="1622" spans="1:1" x14ac:dyDescent="0.25">
      <c r="A1622" t="s">
        <v>2934</v>
      </c>
    </row>
    <row r="1623" spans="1:1" x14ac:dyDescent="0.25">
      <c r="A1623" t="s">
        <v>2935</v>
      </c>
    </row>
    <row r="1624" spans="1:1" x14ac:dyDescent="0.25">
      <c r="A1624" t="s">
        <v>2936</v>
      </c>
    </row>
    <row r="1625" spans="1:1" x14ac:dyDescent="0.25">
      <c r="A1625" t="s">
        <v>2937</v>
      </c>
    </row>
    <row r="1626" spans="1:1" x14ac:dyDescent="0.25">
      <c r="A1626" t="s">
        <v>2938</v>
      </c>
    </row>
    <row r="1627" spans="1:1" x14ac:dyDescent="0.25">
      <c r="A1627" t="s">
        <v>2939</v>
      </c>
    </row>
    <row r="1628" spans="1:1" x14ac:dyDescent="0.25">
      <c r="A1628" t="s">
        <v>2940</v>
      </c>
    </row>
    <row r="1629" spans="1:1" x14ac:dyDescent="0.25">
      <c r="A1629" t="s">
        <v>2941</v>
      </c>
    </row>
    <row r="1630" spans="1:1" x14ac:dyDescent="0.25">
      <c r="A1630" t="s">
        <v>2942</v>
      </c>
    </row>
    <row r="1631" spans="1:1" x14ac:dyDescent="0.25">
      <c r="A1631" t="s">
        <v>2943</v>
      </c>
    </row>
    <row r="1632" spans="1:1" x14ac:dyDescent="0.25">
      <c r="A1632" t="s">
        <v>2944</v>
      </c>
    </row>
    <row r="1633" spans="1:1" x14ac:dyDescent="0.25">
      <c r="A1633" t="s">
        <v>2945</v>
      </c>
    </row>
    <row r="1634" spans="1:1" x14ac:dyDescent="0.25">
      <c r="A1634" t="s">
        <v>2946</v>
      </c>
    </row>
    <row r="1635" spans="1:1" x14ac:dyDescent="0.25">
      <c r="A1635" t="s">
        <v>2947</v>
      </c>
    </row>
    <row r="1636" spans="1:1" x14ac:dyDescent="0.25">
      <c r="A1636" t="s">
        <v>2948</v>
      </c>
    </row>
    <row r="1637" spans="1:1" x14ac:dyDescent="0.25">
      <c r="A1637" t="s">
        <v>2949</v>
      </c>
    </row>
    <row r="1638" spans="1:1" x14ac:dyDescent="0.25">
      <c r="A1638" t="s">
        <v>2950</v>
      </c>
    </row>
    <row r="1639" spans="1:1" x14ac:dyDescent="0.25">
      <c r="A1639" t="s">
        <v>2951</v>
      </c>
    </row>
    <row r="1640" spans="1:1" x14ac:dyDescent="0.25">
      <c r="A1640" t="s">
        <v>2952</v>
      </c>
    </row>
    <row r="1641" spans="1:1" x14ac:dyDescent="0.25">
      <c r="A1641" t="s">
        <v>2953</v>
      </c>
    </row>
    <row r="1642" spans="1:1" x14ac:dyDescent="0.25">
      <c r="A1642" t="s">
        <v>2954</v>
      </c>
    </row>
    <row r="1643" spans="1:1" x14ac:dyDescent="0.25">
      <c r="A1643" t="s">
        <v>2955</v>
      </c>
    </row>
    <row r="1644" spans="1:1" x14ac:dyDescent="0.25">
      <c r="A1644" t="s">
        <v>2956</v>
      </c>
    </row>
    <row r="1645" spans="1:1" x14ac:dyDescent="0.25">
      <c r="A1645" t="s">
        <v>2957</v>
      </c>
    </row>
    <row r="1646" spans="1:1" x14ac:dyDescent="0.25">
      <c r="A1646" t="s">
        <v>2958</v>
      </c>
    </row>
    <row r="1647" spans="1:1" x14ac:dyDescent="0.25">
      <c r="A1647" t="s">
        <v>2959</v>
      </c>
    </row>
    <row r="1648" spans="1:1" x14ac:dyDescent="0.25">
      <c r="A1648" t="s">
        <v>2960</v>
      </c>
    </row>
    <row r="1649" spans="1:1" x14ac:dyDescent="0.25">
      <c r="A1649" t="s">
        <v>2961</v>
      </c>
    </row>
    <row r="1650" spans="1:1" x14ac:dyDescent="0.25">
      <c r="A1650" t="s">
        <v>2962</v>
      </c>
    </row>
    <row r="1651" spans="1:1" x14ac:dyDescent="0.25">
      <c r="A1651" t="s">
        <v>2963</v>
      </c>
    </row>
    <row r="1652" spans="1:1" x14ac:dyDescent="0.25">
      <c r="A1652" t="s">
        <v>2964</v>
      </c>
    </row>
    <row r="1653" spans="1:1" x14ac:dyDescent="0.25">
      <c r="A1653" t="s">
        <v>2965</v>
      </c>
    </row>
    <row r="1654" spans="1:1" x14ac:dyDescent="0.25">
      <c r="A1654" t="s">
        <v>2966</v>
      </c>
    </row>
    <row r="1655" spans="1:1" x14ac:dyDescent="0.25">
      <c r="A1655" t="s">
        <v>2967</v>
      </c>
    </row>
    <row r="1656" spans="1:1" x14ac:dyDescent="0.25">
      <c r="A1656" t="s">
        <v>2968</v>
      </c>
    </row>
    <row r="1657" spans="1:1" x14ac:dyDescent="0.25">
      <c r="A1657" t="s">
        <v>2969</v>
      </c>
    </row>
    <row r="1658" spans="1:1" x14ac:dyDescent="0.25">
      <c r="A1658" t="s">
        <v>2970</v>
      </c>
    </row>
    <row r="1659" spans="1:1" x14ac:dyDescent="0.25">
      <c r="A1659" t="s">
        <v>2971</v>
      </c>
    </row>
    <row r="1660" spans="1:1" x14ac:dyDescent="0.25">
      <c r="A1660" t="s">
        <v>2972</v>
      </c>
    </row>
    <row r="1661" spans="1:1" x14ac:dyDescent="0.25">
      <c r="A1661" t="s">
        <v>2973</v>
      </c>
    </row>
    <row r="1662" spans="1:1" x14ac:dyDescent="0.25">
      <c r="A1662" t="s">
        <v>2974</v>
      </c>
    </row>
    <row r="1663" spans="1:1" x14ac:dyDescent="0.25">
      <c r="A1663" t="s">
        <v>2975</v>
      </c>
    </row>
    <row r="1664" spans="1:1" x14ac:dyDescent="0.25">
      <c r="A1664" t="s">
        <v>2976</v>
      </c>
    </row>
    <row r="1665" spans="1:1" x14ac:dyDescent="0.25">
      <c r="A1665" t="s">
        <v>2977</v>
      </c>
    </row>
    <row r="1666" spans="1:1" x14ac:dyDescent="0.25">
      <c r="A1666" t="s">
        <v>2978</v>
      </c>
    </row>
    <row r="1667" spans="1:1" x14ac:dyDescent="0.25">
      <c r="A1667" t="s">
        <v>2979</v>
      </c>
    </row>
    <row r="1668" spans="1:1" x14ac:dyDescent="0.25">
      <c r="A1668" t="s">
        <v>2980</v>
      </c>
    </row>
    <row r="1669" spans="1:1" x14ac:dyDescent="0.25">
      <c r="A1669" t="s">
        <v>2981</v>
      </c>
    </row>
    <row r="1670" spans="1:1" x14ac:dyDescent="0.25">
      <c r="A1670" t="s">
        <v>2982</v>
      </c>
    </row>
    <row r="1671" spans="1:1" x14ac:dyDescent="0.25">
      <c r="A1671" t="s">
        <v>2983</v>
      </c>
    </row>
    <row r="1672" spans="1:1" x14ac:dyDescent="0.25">
      <c r="A1672" t="s">
        <v>2984</v>
      </c>
    </row>
    <row r="1673" spans="1:1" x14ac:dyDescent="0.25">
      <c r="A1673" t="s">
        <v>2985</v>
      </c>
    </row>
    <row r="1674" spans="1:1" x14ac:dyDescent="0.25">
      <c r="A1674" t="s">
        <v>2986</v>
      </c>
    </row>
    <row r="1675" spans="1:1" x14ac:dyDescent="0.25">
      <c r="A1675" t="s">
        <v>2987</v>
      </c>
    </row>
    <row r="1676" spans="1:1" x14ac:dyDescent="0.25">
      <c r="A1676" t="s">
        <v>2988</v>
      </c>
    </row>
    <row r="1677" spans="1:1" x14ac:dyDescent="0.25">
      <c r="A1677" t="s">
        <v>2989</v>
      </c>
    </row>
    <row r="1678" spans="1:1" x14ac:dyDescent="0.25">
      <c r="A1678" t="s">
        <v>2990</v>
      </c>
    </row>
    <row r="1679" spans="1:1" x14ac:dyDescent="0.25">
      <c r="A1679" t="s">
        <v>2991</v>
      </c>
    </row>
    <row r="1680" spans="1:1" x14ac:dyDescent="0.25">
      <c r="A1680" t="s">
        <v>2992</v>
      </c>
    </row>
    <row r="1681" spans="1:1" x14ac:dyDescent="0.25">
      <c r="A1681" t="s">
        <v>2993</v>
      </c>
    </row>
    <row r="1682" spans="1:1" x14ac:dyDescent="0.25">
      <c r="A1682" t="s">
        <v>2994</v>
      </c>
    </row>
    <row r="1683" spans="1:1" x14ac:dyDescent="0.25">
      <c r="A1683" t="s">
        <v>2995</v>
      </c>
    </row>
    <row r="1684" spans="1:1" x14ac:dyDescent="0.25">
      <c r="A1684" t="s">
        <v>2996</v>
      </c>
    </row>
    <row r="1685" spans="1:1" x14ac:dyDescent="0.25">
      <c r="A1685" t="s">
        <v>2997</v>
      </c>
    </row>
    <row r="1686" spans="1:1" x14ac:dyDescent="0.25">
      <c r="A1686" t="s">
        <v>2998</v>
      </c>
    </row>
    <row r="1687" spans="1:1" x14ac:dyDescent="0.25">
      <c r="A1687" t="s">
        <v>2999</v>
      </c>
    </row>
    <row r="1688" spans="1:1" x14ac:dyDescent="0.25">
      <c r="A1688" t="s">
        <v>3000</v>
      </c>
    </row>
    <row r="1689" spans="1:1" x14ac:dyDescent="0.25">
      <c r="A1689" t="s">
        <v>3001</v>
      </c>
    </row>
    <row r="1690" spans="1:1" x14ac:dyDescent="0.25">
      <c r="A1690" t="s">
        <v>3002</v>
      </c>
    </row>
    <row r="1691" spans="1:1" x14ac:dyDescent="0.25">
      <c r="A1691" t="s">
        <v>3003</v>
      </c>
    </row>
    <row r="1692" spans="1:1" x14ac:dyDescent="0.25">
      <c r="A1692" t="s">
        <v>3004</v>
      </c>
    </row>
    <row r="1693" spans="1:1" x14ac:dyDescent="0.25">
      <c r="A1693" t="s">
        <v>3005</v>
      </c>
    </row>
    <row r="1694" spans="1:1" x14ac:dyDescent="0.25">
      <c r="A1694" t="s">
        <v>3006</v>
      </c>
    </row>
    <row r="1695" spans="1:1" x14ac:dyDescent="0.25">
      <c r="A1695" t="s">
        <v>3007</v>
      </c>
    </row>
    <row r="1696" spans="1:1" x14ac:dyDescent="0.25">
      <c r="A1696" t="s">
        <v>3008</v>
      </c>
    </row>
    <row r="1697" spans="1:1" x14ac:dyDescent="0.25">
      <c r="A1697" t="s">
        <v>3009</v>
      </c>
    </row>
    <row r="1698" spans="1:1" x14ac:dyDescent="0.25">
      <c r="A1698" t="s">
        <v>3010</v>
      </c>
    </row>
    <row r="1699" spans="1:1" x14ac:dyDescent="0.25">
      <c r="A1699" t="s">
        <v>3011</v>
      </c>
    </row>
    <row r="1700" spans="1:1" x14ac:dyDescent="0.25">
      <c r="A1700" t="s">
        <v>3012</v>
      </c>
    </row>
    <row r="1701" spans="1:1" x14ac:dyDescent="0.25">
      <c r="A1701" t="s">
        <v>3013</v>
      </c>
    </row>
    <row r="1702" spans="1:1" x14ac:dyDescent="0.25">
      <c r="A1702" t="s">
        <v>3014</v>
      </c>
    </row>
    <row r="1703" spans="1:1" x14ac:dyDescent="0.25">
      <c r="A1703" t="s">
        <v>3015</v>
      </c>
    </row>
    <row r="1704" spans="1:1" x14ac:dyDescent="0.25">
      <c r="A1704" t="s">
        <v>3016</v>
      </c>
    </row>
    <row r="1705" spans="1:1" x14ac:dyDescent="0.25">
      <c r="A1705" t="s">
        <v>3017</v>
      </c>
    </row>
    <row r="1706" spans="1:1" x14ac:dyDescent="0.25">
      <c r="A1706" t="s">
        <v>3018</v>
      </c>
    </row>
    <row r="1707" spans="1:1" x14ac:dyDescent="0.25">
      <c r="A1707" t="s">
        <v>3019</v>
      </c>
    </row>
    <row r="1708" spans="1:1" x14ac:dyDescent="0.25">
      <c r="A1708" t="s">
        <v>3020</v>
      </c>
    </row>
    <row r="1709" spans="1:1" x14ac:dyDescent="0.25">
      <c r="A1709" t="s">
        <v>3021</v>
      </c>
    </row>
    <row r="1710" spans="1:1" x14ac:dyDescent="0.25">
      <c r="A1710" t="s">
        <v>3022</v>
      </c>
    </row>
    <row r="1711" spans="1:1" x14ac:dyDescent="0.25">
      <c r="A1711" t="s">
        <v>3023</v>
      </c>
    </row>
    <row r="1712" spans="1:1" x14ac:dyDescent="0.25">
      <c r="A1712" t="s">
        <v>3024</v>
      </c>
    </row>
    <row r="1713" spans="1:1" x14ac:dyDescent="0.25">
      <c r="A1713" t="s">
        <v>3025</v>
      </c>
    </row>
    <row r="1714" spans="1:1" x14ac:dyDescent="0.25">
      <c r="A1714" t="s">
        <v>3026</v>
      </c>
    </row>
    <row r="1715" spans="1:1" x14ac:dyDescent="0.25">
      <c r="A1715" t="s">
        <v>3027</v>
      </c>
    </row>
    <row r="1716" spans="1:1" x14ac:dyDescent="0.25">
      <c r="A1716" t="s">
        <v>3028</v>
      </c>
    </row>
    <row r="1717" spans="1:1" x14ac:dyDescent="0.25">
      <c r="A1717" t="s">
        <v>3029</v>
      </c>
    </row>
    <row r="1718" spans="1:1" x14ac:dyDescent="0.25">
      <c r="A1718" t="s">
        <v>3030</v>
      </c>
    </row>
    <row r="1719" spans="1:1" x14ac:dyDescent="0.25">
      <c r="A1719" t="s">
        <v>3031</v>
      </c>
    </row>
    <row r="1720" spans="1:1" x14ac:dyDescent="0.25">
      <c r="A1720" t="s">
        <v>3032</v>
      </c>
    </row>
    <row r="1721" spans="1:1" x14ac:dyDescent="0.25">
      <c r="A1721" t="s">
        <v>3033</v>
      </c>
    </row>
    <row r="1722" spans="1:1" x14ac:dyDescent="0.25">
      <c r="A1722" t="s">
        <v>3034</v>
      </c>
    </row>
    <row r="1723" spans="1:1" x14ac:dyDescent="0.25">
      <c r="A1723" t="s">
        <v>3035</v>
      </c>
    </row>
    <row r="1724" spans="1:1" x14ac:dyDescent="0.25">
      <c r="A1724" t="s">
        <v>3036</v>
      </c>
    </row>
    <row r="1725" spans="1:1" x14ac:dyDescent="0.25">
      <c r="A1725" t="s">
        <v>3037</v>
      </c>
    </row>
    <row r="1726" spans="1:1" x14ac:dyDescent="0.25">
      <c r="A1726" t="s">
        <v>3038</v>
      </c>
    </row>
    <row r="1727" spans="1:1" x14ac:dyDescent="0.25">
      <c r="A1727" t="s">
        <v>3039</v>
      </c>
    </row>
    <row r="1728" spans="1:1" x14ac:dyDescent="0.25">
      <c r="A1728" t="s">
        <v>3040</v>
      </c>
    </row>
    <row r="1729" spans="1:1" x14ac:dyDescent="0.25">
      <c r="A1729" t="s">
        <v>3041</v>
      </c>
    </row>
    <row r="1730" spans="1:1" x14ac:dyDescent="0.25">
      <c r="A1730" t="s">
        <v>3042</v>
      </c>
    </row>
    <row r="1731" spans="1:1" x14ac:dyDescent="0.25">
      <c r="A1731" t="s">
        <v>3043</v>
      </c>
    </row>
    <row r="1732" spans="1:1" x14ac:dyDescent="0.25">
      <c r="A1732" t="s">
        <v>3044</v>
      </c>
    </row>
    <row r="1733" spans="1:1" x14ac:dyDescent="0.25">
      <c r="A1733" t="s">
        <v>3045</v>
      </c>
    </row>
    <row r="1734" spans="1:1" x14ac:dyDescent="0.25">
      <c r="A1734" t="s">
        <v>3046</v>
      </c>
    </row>
    <row r="1735" spans="1:1" x14ac:dyDescent="0.25">
      <c r="A1735" t="s">
        <v>3047</v>
      </c>
    </row>
    <row r="1736" spans="1:1" x14ac:dyDescent="0.25">
      <c r="A1736" t="s">
        <v>3048</v>
      </c>
    </row>
    <row r="1737" spans="1:1" x14ac:dyDescent="0.25">
      <c r="A1737" t="s">
        <v>3049</v>
      </c>
    </row>
    <row r="1738" spans="1:1" x14ac:dyDescent="0.25">
      <c r="A1738" t="s">
        <v>3050</v>
      </c>
    </row>
    <row r="1739" spans="1:1" x14ac:dyDescent="0.25">
      <c r="A1739" t="s">
        <v>3051</v>
      </c>
    </row>
    <row r="1740" spans="1:1" x14ac:dyDescent="0.25">
      <c r="A1740" t="s">
        <v>3052</v>
      </c>
    </row>
    <row r="1741" spans="1:1" x14ac:dyDescent="0.25">
      <c r="A1741" t="s">
        <v>3053</v>
      </c>
    </row>
    <row r="1742" spans="1:1" x14ac:dyDescent="0.25">
      <c r="A1742" t="s">
        <v>3054</v>
      </c>
    </row>
    <row r="1743" spans="1:1" x14ac:dyDescent="0.25">
      <c r="A1743" t="s">
        <v>3055</v>
      </c>
    </row>
    <row r="1744" spans="1:1" x14ac:dyDescent="0.25">
      <c r="A1744" t="s">
        <v>3056</v>
      </c>
    </row>
    <row r="1745" spans="1:1" x14ac:dyDescent="0.25">
      <c r="A1745" t="s">
        <v>3057</v>
      </c>
    </row>
    <row r="1746" spans="1:1" x14ac:dyDescent="0.25">
      <c r="A1746" t="s">
        <v>3058</v>
      </c>
    </row>
    <row r="1747" spans="1:1" x14ac:dyDescent="0.25">
      <c r="A1747" t="s">
        <v>3059</v>
      </c>
    </row>
    <row r="1748" spans="1:1" x14ac:dyDescent="0.25">
      <c r="A1748" t="s">
        <v>3060</v>
      </c>
    </row>
    <row r="1749" spans="1:1" x14ac:dyDescent="0.25">
      <c r="A1749" t="s">
        <v>3061</v>
      </c>
    </row>
    <row r="1750" spans="1:1" x14ac:dyDescent="0.25">
      <c r="A1750" t="s">
        <v>3062</v>
      </c>
    </row>
    <row r="1751" spans="1:1" x14ac:dyDescent="0.25">
      <c r="A1751" t="s">
        <v>3063</v>
      </c>
    </row>
    <row r="1752" spans="1:1" x14ac:dyDescent="0.25">
      <c r="A1752" t="s">
        <v>3064</v>
      </c>
    </row>
    <row r="1753" spans="1:1" x14ac:dyDescent="0.25">
      <c r="A1753" t="s">
        <v>3065</v>
      </c>
    </row>
    <row r="1754" spans="1:1" x14ac:dyDescent="0.25">
      <c r="A1754" t="s">
        <v>3066</v>
      </c>
    </row>
    <row r="1755" spans="1:1" x14ac:dyDescent="0.25">
      <c r="A1755" t="s">
        <v>3067</v>
      </c>
    </row>
    <row r="1756" spans="1:1" x14ac:dyDescent="0.25">
      <c r="A1756" t="s">
        <v>3068</v>
      </c>
    </row>
    <row r="1757" spans="1:1" x14ac:dyDescent="0.25">
      <c r="A1757" t="s">
        <v>3069</v>
      </c>
    </row>
    <row r="1758" spans="1:1" x14ac:dyDescent="0.25">
      <c r="A1758" t="s">
        <v>3070</v>
      </c>
    </row>
    <row r="1759" spans="1:1" x14ac:dyDescent="0.25">
      <c r="A1759" t="s">
        <v>3071</v>
      </c>
    </row>
    <row r="1760" spans="1:1" x14ac:dyDescent="0.25">
      <c r="A1760" t="s">
        <v>3072</v>
      </c>
    </row>
    <row r="1761" spans="1:1" x14ac:dyDescent="0.25">
      <c r="A1761" t="s">
        <v>3073</v>
      </c>
    </row>
    <row r="1762" spans="1:1" x14ac:dyDescent="0.25">
      <c r="A1762" t="s">
        <v>3074</v>
      </c>
    </row>
    <row r="1763" spans="1:1" x14ac:dyDescent="0.25">
      <c r="A1763" t="s">
        <v>3075</v>
      </c>
    </row>
    <row r="1764" spans="1:1" x14ac:dyDescent="0.25">
      <c r="A1764" t="s">
        <v>3076</v>
      </c>
    </row>
    <row r="1765" spans="1:1" x14ac:dyDescent="0.25">
      <c r="A1765" t="s">
        <v>3077</v>
      </c>
    </row>
    <row r="1766" spans="1:1" x14ac:dyDescent="0.25">
      <c r="A1766" t="s">
        <v>3078</v>
      </c>
    </row>
    <row r="1767" spans="1:1" x14ac:dyDescent="0.25">
      <c r="A1767" t="s">
        <v>3079</v>
      </c>
    </row>
    <row r="1768" spans="1:1" x14ac:dyDescent="0.25">
      <c r="A1768" t="s">
        <v>3080</v>
      </c>
    </row>
    <row r="1769" spans="1:1" x14ac:dyDescent="0.25">
      <c r="A1769" t="s">
        <v>3081</v>
      </c>
    </row>
    <row r="1770" spans="1:1" x14ac:dyDescent="0.25">
      <c r="A1770" t="s">
        <v>3082</v>
      </c>
    </row>
    <row r="1771" spans="1:1" x14ac:dyDescent="0.25">
      <c r="A1771" t="s">
        <v>3083</v>
      </c>
    </row>
    <row r="1772" spans="1:1" x14ac:dyDescent="0.25">
      <c r="A1772" t="s">
        <v>3084</v>
      </c>
    </row>
    <row r="1773" spans="1:1" x14ac:dyDescent="0.25">
      <c r="A1773" t="s">
        <v>3085</v>
      </c>
    </row>
    <row r="1774" spans="1:1" x14ac:dyDescent="0.25">
      <c r="A1774" t="s">
        <v>3086</v>
      </c>
    </row>
    <row r="1775" spans="1:1" x14ac:dyDescent="0.25">
      <c r="A1775" t="s">
        <v>3087</v>
      </c>
    </row>
    <row r="1776" spans="1:1" x14ac:dyDescent="0.25">
      <c r="A1776" t="s">
        <v>3088</v>
      </c>
    </row>
    <row r="1777" spans="1:1" x14ac:dyDescent="0.25">
      <c r="A1777" t="s">
        <v>3089</v>
      </c>
    </row>
    <row r="1778" spans="1:1" x14ac:dyDescent="0.25">
      <c r="A1778" t="s">
        <v>3090</v>
      </c>
    </row>
    <row r="1779" spans="1:1" x14ac:dyDescent="0.25">
      <c r="A1779" t="s">
        <v>3091</v>
      </c>
    </row>
    <row r="1780" spans="1:1" x14ac:dyDescent="0.25">
      <c r="A1780" t="s">
        <v>3092</v>
      </c>
    </row>
    <row r="1781" spans="1:1" x14ac:dyDescent="0.25">
      <c r="A1781" t="s">
        <v>3093</v>
      </c>
    </row>
    <row r="1782" spans="1:1" x14ac:dyDescent="0.25">
      <c r="A1782" t="s">
        <v>3094</v>
      </c>
    </row>
    <row r="1783" spans="1:1" x14ac:dyDescent="0.25">
      <c r="A1783" t="s">
        <v>3095</v>
      </c>
    </row>
    <row r="1784" spans="1:1" x14ac:dyDescent="0.25">
      <c r="A1784" t="s">
        <v>3096</v>
      </c>
    </row>
    <row r="1785" spans="1:1" x14ac:dyDescent="0.25">
      <c r="A1785" t="s">
        <v>3097</v>
      </c>
    </row>
    <row r="1786" spans="1:1" x14ac:dyDescent="0.25">
      <c r="A1786" t="s">
        <v>3098</v>
      </c>
    </row>
    <row r="1787" spans="1:1" x14ac:dyDescent="0.25">
      <c r="A1787" t="s">
        <v>3099</v>
      </c>
    </row>
    <row r="1788" spans="1:1" x14ac:dyDescent="0.25">
      <c r="A1788" t="s">
        <v>3100</v>
      </c>
    </row>
    <row r="1789" spans="1:1" x14ac:dyDescent="0.25">
      <c r="A1789" t="s">
        <v>3101</v>
      </c>
    </row>
    <row r="1790" spans="1:1" x14ac:dyDescent="0.25">
      <c r="A1790" t="s">
        <v>3102</v>
      </c>
    </row>
    <row r="1791" spans="1:1" x14ac:dyDescent="0.25">
      <c r="A1791" t="s">
        <v>3103</v>
      </c>
    </row>
    <row r="1792" spans="1:1" x14ac:dyDescent="0.25">
      <c r="A1792" t="s">
        <v>3104</v>
      </c>
    </row>
    <row r="1793" spans="1:1" x14ac:dyDescent="0.25">
      <c r="A1793" t="s">
        <v>3105</v>
      </c>
    </row>
    <row r="1794" spans="1:1" x14ac:dyDescent="0.25">
      <c r="A1794" t="s">
        <v>3106</v>
      </c>
    </row>
    <row r="1795" spans="1:1" x14ac:dyDescent="0.25">
      <c r="A1795" t="s">
        <v>3107</v>
      </c>
    </row>
    <row r="1796" spans="1:1" x14ac:dyDescent="0.25">
      <c r="A1796" t="s">
        <v>3108</v>
      </c>
    </row>
    <row r="1797" spans="1:1" x14ac:dyDescent="0.25">
      <c r="A1797" t="s">
        <v>3108</v>
      </c>
    </row>
    <row r="1798" spans="1:1" x14ac:dyDescent="0.25">
      <c r="A1798" t="s">
        <v>3109</v>
      </c>
    </row>
    <row r="1799" spans="1:1" x14ac:dyDescent="0.25">
      <c r="A1799" t="s">
        <v>3110</v>
      </c>
    </row>
    <row r="1800" spans="1:1" x14ac:dyDescent="0.25">
      <c r="A1800" t="s">
        <v>3111</v>
      </c>
    </row>
    <row r="1801" spans="1:1" x14ac:dyDescent="0.25">
      <c r="A1801" t="s">
        <v>3112</v>
      </c>
    </row>
    <row r="1802" spans="1:1" x14ac:dyDescent="0.25">
      <c r="A1802" t="s">
        <v>3113</v>
      </c>
    </row>
    <row r="1803" spans="1:1" x14ac:dyDescent="0.25">
      <c r="A1803" t="s">
        <v>3114</v>
      </c>
    </row>
    <row r="1804" spans="1:1" x14ac:dyDescent="0.25">
      <c r="A1804" t="s">
        <v>3115</v>
      </c>
    </row>
    <row r="1805" spans="1:1" x14ac:dyDescent="0.25">
      <c r="A1805" t="s">
        <v>3116</v>
      </c>
    </row>
    <row r="1806" spans="1:1" x14ac:dyDescent="0.25">
      <c r="A1806" t="s">
        <v>3117</v>
      </c>
    </row>
    <row r="1807" spans="1:1" x14ac:dyDescent="0.25">
      <c r="A1807" t="s">
        <v>3118</v>
      </c>
    </row>
    <row r="1808" spans="1:1" x14ac:dyDescent="0.25">
      <c r="A1808" t="s">
        <v>3119</v>
      </c>
    </row>
    <row r="1809" spans="1:1" x14ac:dyDescent="0.25">
      <c r="A1809" t="s">
        <v>3120</v>
      </c>
    </row>
    <row r="1810" spans="1:1" x14ac:dyDescent="0.25">
      <c r="A1810" t="s">
        <v>3121</v>
      </c>
    </row>
    <row r="1811" spans="1:1" x14ac:dyDescent="0.25">
      <c r="A1811" t="s">
        <v>3122</v>
      </c>
    </row>
    <row r="1812" spans="1:1" x14ac:dyDescent="0.25">
      <c r="A1812" t="s">
        <v>3123</v>
      </c>
    </row>
    <row r="1813" spans="1:1" x14ac:dyDescent="0.25">
      <c r="A1813" t="s">
        <v>3124</v>
      </c>
    </row>
    <row r="1814" spans="1:1" x14ac:dyDescent="0.25">
      <c r="A1814" t="s">
        <v>3125</v>
      </c>
    </row>
    <row r="1815" spans="1:1" x14ac:dyDescent="0.25">
      <c r="A1815" t="s">
        <v>3126</v>
      </c>
    </row>
    <row r="1816" spans="1:1" x14ac:dyDescent="0.25">
      <c r="A1816" t="s">
        <v>3127</v>
      </c>
    </row>
    <row r="1817" spans="1:1" x14ac:dyDescent="0.25">
      <c r="A1817" t="s">
        <v>3128</v>
      </c>
    </row>
    <row r="1818" spans="1:1" x14ac:dyDescent="0.25">
      <c r="A1818" t="s">
        <v>3129</v>
      </c>
    </row>
    <row r="1819" spans="1:1" x14ac:dyDescent="0.25">
      <c r="A1819" t="s">
        <v>3130</v>
      </c>
    </row>
    <row r="1820" spans="1:1" x14ac:dyDescent="0.25">
      <c r="A1820" t="s">
        <v>3131</v>
      </c>
    </row>
    <row r="1821" spans="1:1" x14ac:dyDescent="0.25">
      <c r="A1821" t="s">
        <v>3132</v>
      </c>
    </row>
    <row r="1822" spans="1:1" x14ac:dyDescent="0.25">
      <c r="A1822" t="s">
        <v>3133</v>
      </c>
    </row>
    <row r="1823" spans="1:1" x14ac:dyDescent="0.25">
      <c r="A1823" t="s">
        <v>3134</v>
      </c>
    </row>
    <row r="1824" spans="1:1" x14ac:dyDescent="0.25">
      <c r="A1824" t="s">
        <v>3135</v>
      </c>
    </row>
    <row r="1825" spans="1:1" x14ac:dyDescent="0.25">
      <c r="A1825" t="s">
        <v>3136</v>
      </c>
    </row>
    <row r="1826" spans="1:1" x14ac:dyDescent="0.25">
      <c r="A1826" t="s">
        <v>3137</v>
      </c>
    </row>
    <row r="1827" spans="1:1" x14ac:dyDescent="0.25">
      <c r="A1827" t="s">
        <v>3138</v>
      </c>
    </row>
    <row r="1828" spans="1:1" x14ac:dyDescent="0.25">
      <c r="A1828" t="s">
        <v>3139</v>
      </c>
    </row>
    <row r="1829" spans="1:1" x14ac:dyDescent="0.25">
      <c r="A1829" t="s">
        <v>3140</v>
      </c>
    </row>
    <row r="1830" spans="1:1" x14ac:dyDescent="0.25">
      <c r="A1830" t="s">
        <v>3141</v>
      </c>
    </row>
    <row r="1831" spans="1:1" x14ac:dyDescent="0.25">
      <c r="A1831" t="s">
        <v>3142</v>
      </c>
    </row>
    <row r="1832" spans="1:1" x14ac:dyDescent="0.25">
      <c r="A1832" t="s">
        <v>3143</v>
      </c>
    </row>
    <row r="1833" spans="1:1" x14ac:dyDescent="0.25">
      <c r="A1833" t="s">
        <v>3144</v>
      </c>
    </row>
    <row r="1834" spans="1:1" x14ac:dyDescent="0.25">
      <c r="A1834" t="s">
        <v>3145</v>
      </c>
    </row>
    <row r="1835" spans="1:1" x14ac:dyDescent="0.25">
      <c r="A1835" t="s">
        <v>3146</v>
      </c>
    </row>
    <row r="1836" spans="1:1" x14ac:dyDescent="0.25">
      <c r="A1836" t="s">
        <v>3147</v>
      </c>
    </row>
    <row r="1837" spans="1:1" x14ac:dyDescent="0.25">
      <c r="A1837" t="s">
        <v>3148</v>
      </c>
    </row>
    <row r="1838" spans="1:1" x14ac:dyDescent="0.25">
      <c r="A1838" t="s">
        <v>3149</v>
      </c>
    </row>
    <row r="1839" spans="1:1" x14ac:dyDescent="0.25">
      <c r="A1839" t="s">
        <v>3150</v>
      </c>
    </row>
    <row r="1840" spans="1:1" x14ac:dyDescent="0.25">
      <c r="A1840" t="s">
        <v>3151</v>
      </c>
    </row>
    <row r="1841" spans="1:1" x14ac:dyDescent="0.25">
      <c r="A1841" t="s">
        <v>3152</v>
      </c>
    </row>
    <row r="1842" spans="1:1" x14ac:dyDescent="0.25">
      <c r="A1842" t="s">
        <v>3153</v>
      </c>
    </row>
    <row r="1843" spans="1:1" x14ac:dyDescent="0.25">
      <c r="A1843" t="s">
        <v>3154</v>
      </c>
    </row>
    <row r="1844" spans="1:1" x14ac:dyDescent="0.25">
      <c r="A1844" t="s">
        <v>3155</v>
      </c>
    </row>
    <row r="1845" spans="1:1" x14ac:dyDescent="0.25">
      <c r="A1845" t="s">
        <v>3156</v>
      </c>
    </row>
    <row r="1846" spans="1:1" x14ac:dyDescent="0.25">
      <c r="A1846" t="s">
        <v>3157</v>
      </c>
    </row>
    <row r="1847" spans="1:1" x14ac:dyDescent="0.25">
      <c r="A1847" t="s">
        <v>3158</v>
      </c>
    </row>
    <row r="1848" spans="1:1" x14ac:dyDescent="0.25">
      <c r="A1848" t="s">
        <v>3159</v>
      </c>
    </row>
    <row r="1849" spans="1:1" x14ac:dyDescent="0.25">
      <c r="A1849" t="s">
        <v>3160</v>
      </c>
    </row>
    <row r="1850" spans="1:1" x14ac:dyDescent="0.25">
      <c r="A1850" t="s">
        <v>3161</v>
      </c>
    </row>
    <row r="1851" spans="1:1" x14ac:dyDescent="0.25">
      <c r="A1851" t="s">
        <v>3162</v>
      </c>
    </row>
    <row r="1852" spans="1:1" x14ac:dyDescent="0.25">
      <c r="A1852" t="s">
        <v>3163</v>
      </c>
    </row>
    <row r="1853" spans="1:1" x14ac:dyDescent="0.25">
      <c r="A1853" t="s">
        <v>3164</v>
      </c>
    </row>
    <row r="1854" spans="1:1" x14ac:dyDescent="0.25">
      <c r="A1854" t="s">
        <v>3165</v>
      </c>
    </row>
    <row r="1855" spans="1:1" x14ac:dyDescent="0.25">
      <c r="A1855" t="s">
        <v>3166</v>
      </c>
    </row>
    <row r="1856" spans="1:1" x14ac:dyDescent="0.25">
      <c r="A1856" t="s">
        <v>3167</v>
      </c>
    </row>
    <row r="1857" spans="1:1" x14ac:dyDescent="0.25">
      <c r="A1857" t="s">
        <v>3168</v>
      </c>
    </row>
    <row r="1858" spans="1:1" x14ac:dyDescent="0.25">
      <c r="A1858" t="s">
        <v>3169</v>
      </c>
    </row>
    <row r="1859" spans="1:1" x14ac:dyDescent="0.25">
      <c r="A1859" t="s">
        <v>3170</v>
      </c>
    </row>
    <row r="1860" spans="1:1" x14ac:dyDescent="0.25">
      <c r="A1860" t="s">
        <v>3171</v>
      </c>
    </row>
    <row r="1861" spans="1:1" x14ac:dyDescent="0.25">
      <c r="A1861" t="s">
        <v>3172</v>
      </c>
    </row>
    <row r="1862" spans="1:1" x14ac:dyDescent="0.25">
      <c r="A1862" t="s">
        <v>3173</v>
      </c>
    </row>
    <row r="1863" spans="1:1" x14ac:dyDescent="0.25">
      <c r="A1863" t="s">
        <v>3174</v>
      </c>
    </row>
    <row r="1864" spans="1:1" x14ac:dyDescent="0.25">
      <c r="A1864" t="s">
        <v>3175</v>
      </c>
    </row>
    <row r="1865" spans="1:1" x14ac:dyDescent="0.25">
      <c r="A1865" t="s">
        <v>3176</v>
      </c>
    </row>
    <row r="1866" spans="1:1" x14ac:dyDescent="0.25">
      <c r="A1866" t="s">
        <v>3177</v>
      </c>
    </row>
    <row r="1867" spans="1:1" x14ac:dyDescent="0.25">
      <c r="A1867" t="s">
        <v>3178</v>
      </c>
    </row>
    <row r="1868" spans="1:1" x14ac:dyDescent="0.25">
      <c r="A1868" t="s">
        <v>3179</v>
      </c>
    </row>
    <row r="1869" spans="1:1" x14ac:dyDescent="0.25">
      <c r="A1869" t="s">
        <v>3180</v>
      </c>
    </row>
    <row r="1870" spans="1:1" x14ac:dyDescent="0.25">
      <c r="A1870" t="s">
        <v>3181</v>
      </c>
    </row>
    <row r="1871" spans="1:1" x14ac:dyDescent="0.25">
      <c r="A1871" t="s">
        <v>3182</v>
      </c>
    </row>
    <row r="1872" spans="1:1" x14ac:dyDescent="0.25">
      <c r="A1872" t="s">
        <v>3183</v>
      </c>
    </row>
    <row r="1873" spans="1:1" x14ac:dyDescent="0.25">
      <c r="A1873" t="s">
        <v>3184</v>
      </c>
    </row>
    <row r="1874" spans="1:1" x14ac:dyDescent="0.25">
      <c r="A1874" t="s">
        <v>3185</v>
      </c>
    </row>
    <row r="1875" spans="1:1" x14ac:dyDescent="0.25">
      <c r="A1875" t="s">
        <v>3186</v>
      </c>
    </row>
    <row r="1876" spans="1:1" x14ac:dyDescent="0.25">
      <c r="A1876" t="s">
        <v>3187</v>
      </c>
    </row>
    <row r="1877" spans="1:1" x14ac:dyDescent="0.25">
      <c r="A1877" t="s">
        <v>3188</v>
      </c>
    </row>
    <row r="1878" spans="1:1" x14ac:dyDescent="0.25">
      <c r="A1878" t="s">
        <v>3189</v>
      </c>
    </row>
    <row r="1879" spans="1:1" x14ac:dyDescent="0.25">
      <c r="A1879" t="s">
        <v>3190</v>
      </c>
    </row>
    <row r="1880" spans="1:1" x14ac:dyDescent="0.25">
      <c r="A1880" t="s">
        <v>3191</v>
      </c>
    </row>
    <row r="1881" spans="1:1" x14ac:dyDescent="0.25">
      <c r="A1881" t="s">
        <v>3192</v>
      </c>
    </row>
    <row r="1882" spans="1:1" x14ac:dyDescent="0.25">
      <c r="A1882" t="s">
        <v>3193</v>
      </c>
    </row>
    <row r="1883" spans="1:1" x14ac:dyDescent="0.25">
      <c r="A1883" t="s">
        <v>3194</v>
      </c>
    </row>
    <row r="1884" spans="1:1" x14ac:dyDescent="0.25">
      <c r="A1884" t="s">
        <v>3195</v>
      </c>
    </row>
    <row r="1885" spans="1:1" x14ac:dyDescent="0.25">
      <c r="A1885" t="s">
        <v>3196</v>
      </c>
    </row>
    <row r="1886" spans="1:1" x14ac:dyDescent="0.25">
      <c r="A1886" t="s">
        <v>3197</v>
      </c>
    </row>
    <row r="1887" spans="1:1" x14ac:dyDescent="0.25">
      <c r="A1887" t="s">
        <v>3198</v>
      </c>
    </row>
    <row r="1888" spans="1:1" x14ac:dyDescent="0.25">
      <c r="A1888" t="s">
        <v>3199</v>
      </c>
    </row>
    <row r="1889" spans="1:1" x14ac:dyDescent="0.25">
      <c r="A1889" t="s">
        <v>3200</v>
      </c>
    </row>
    <row r="1890" spans="1:1" x14ac:dyDescent="0.25">
      <c r="A1890" t="s">
        <v>3201</v>
      </c>
    </row>
    <row r="1891" spans="1:1" x14ac:dyDescent="0.25">
      <c r="A1891" t="s">
        <v>3202</v>
      </c>
    </row>
    <row r="1892" spans="1:1" x14ac:dyDescent="0.25">
      <c r="A1892" t="s">
        <v>3203</v>
      </c>
    </row>
    <row r="1893" spans="1:1" x14ac:dyDescent="0.25">
      <c r="A1893" t="s">
        <v>3204</v>
      </c>
    </row>
    <row r="1894" spans="1:1" x14ac:dyDescent="0.25">
      <c r="A1894" t="s">
        <v>3205</v>
      </c>
    </row>
    <row r="1895" spans="1:1" x14ac:dyDescent="0.25">
      <c r="A1895" t="s">
        <v>3206</v>
      </c>
    </row>
    <row r="1896" spans="1:1" x14ac:dyDescent="0.25">
      <c r="A1896" t="s">
        <v>3207</v>
      </c>
    </row>
    <row r="1897" spans="1:1" x14ac:dyDescent="0.25">
      <c r="A1897" t="s">
        <v>3208</v>
      </c>
    </row>
    <row r="1898" spans="1:1" x14ac:dyDescent="0.25">
      <c r="A1898" t="s">
        <v>3209</v>
      </c>
    </row>
    <row r="1899" spans="1:1" x14ac:dyDescent="0.25">
      <c r="A1899" t="s">
        <v>3210</v>
      </c>
    </row>
    <row r="1900" spans="1:1" x14ac:dyDescent="0.25">
      <c r="A1900" t="s">
        <v>3211</v>
      </c>
    </row>
    <row r="1901" spans="1:1" x14ac:dyDescent="0.25">
      <c r="A1901" t="s">
        <v>3212</v>
      </c>
    </row>
    <row r="1902" spans="1:1" x14ac:dyDescent="0.25">
      <c r="A1902" t="s">
        <v>3213</v>
      </c>
    </row>
    <row r="1903" spans="1:1" x14ac:dyDescent="0.25">
      <c r="A1903" t="s">
        <v>3214</v>
      </c>
    </row>
    <row r="1904" spans="1:1" x14ac:dyDescent="0.25">
      <c r="A1904" t="s">
        <v>3215</v>
      </c>
    </row>
    <row r="1905" spans="1:1" x14ac:dyDescent="0.25">
      <c r="A1905" t="s">
        <v>3216</v>
      </c>
    </row>
    <row r="1906" spans="1:1" x14ac:dyDescent="0.25">
      <c r="A1906" t="s">
        <v>3217</v>
      </c>
    </row>
    <row r="1907" spans="1:1" x14ac:dyDescent="0.25">
      <c r="A1907" t="s">
        <v>3218</v>
      </c>
    </row>
    <row r="1908" spans="1:1" x14ac:dyDescent="0.25">
      <c r="A1908" t="s">
        <v>3219</v>
      </c>
    </row>
    <row r="1909" spans="1:1" x14ac:dyDescent="0.25">
      <c r="A1909" t="s">
        <v>3220</v>
      </c>
    </row>
    <row r="1910" spans="1:1" x14ac:dyDescent="0.25">
      <c r="A1910" t="s">
        <v>3221</v>
      </c>
    </row>
    <row r="1911" spans="1:1" x14ac:dyDescent="0.25">
      <c r="A1911" t="s">
        <v>3222</v>
      </c>
    </row>
    <row r="1912" spans="1:1" x14ac:dyDescent="0.25">
      <c r="A1912" t="s">
        <v>3223</v>
      </c>
    </row>
    <row r="1913" spans="1:1" x14ac:dyDescent="0.25">
      <c r="A1913" t="s">
        <v>3224</v>
      </c>
    </row>
    <row r="1914" spans="1:1" x14ac:dyDescent="0.25">
      <c r="A1914" t="s">
        <v>3225</v>
      </c>
    </row>
    <row r="1915" spans="1:1" x14ac:dyDescent="0.25">
      <c r="A1915" t="s">
        <v>3226</v>
      </c>
    </row>
    <row r="1916" spans="1:1" x14ac:dyDescent="0.25">
      <c r="A1916" t="s">
        <v>3227</v>
      </c>
    </row>
    <row r="1917" spans="1:1" x14ac:dyDescent="0.25">
      <c r="A1917" t="s">
        <v>3228</v>
      </c>
    </row>
    <row r="1918" spans="1:1" x14ac:dyDescent="0.25">
      <c r="A1918" t="s">
        <v>3229</v>
      </c>
    </row>
    <row r="1919" spans="1:1" x14ac:dyDescent="0.25">
      <c r="A1919" t="s">
        <v>3230</v>
      </c>
    </row>
    <row r="1920" spans="1:1" x14ac:dyDescent="0.25">
      <c r="A1920" t="s">
        <v>3231</v>
      </c>
    </row>
    <row r="1921" spans="1:1" x14ac:dyDescent="0.25">
      <c r="A1921" t="s">
        <v>3232</v>
      </c>
    </row>
    <row r="1922" spans="1:1" x14ac:dyDescent="0.25">
      <c r="A1922" t="s">
        <v>3233</v>
      </c>
    </row>
    <row r="1923" spans="1:1" x14ac:dyDescent="0.25">
      <c r="A1923" t="s">
        <v>3234</v>
      </c>
    </row>
    <row r="1924" spans="1:1" x14ac:dyDescent="0.25">
      <c r="A1924" t="s">
        <v>3235</v>
      </c>
    </row>
    <row r="1925" spans="1:1" x14ac:dyDescent="0.25">
      <c r="A1925" t="s">
        <v>3236</v>
      </c>
    </row>
    <row r="1926" spans="1:1" x14ac:dyDescent="0.25">
      <c r="A1926" t="s">
        <v>3237</v>
      </c>
    </row>
    <row r="1927" spans="1:1" x14ac:dyDescent="0.25">
      <c r="A1927" t="s">
        <v>3238</v>
      </c>
    </row>
    <row r="1928" spans="1:1" x14ac:dyDescent="0.25">
      <c r="A1928" t="s">
        <v>3239</v>
      </c>
    </row>
    <row r="1929" spans="1:1" x14ac:dyDescent="0.25">
      <c r="A1929" t="s">
        <v>3240</v>
      </c>
    </row>
    <row r="1930" spans="1:1" x14ac:dyDescent="0.25">
      <c r="A1930" t="s">
        <v>3241</v>
      </c>
    </row>
    <row r="1931" spans="1:1" x14ac:dyDescent="0.25">
      <c r="A1931" t="s">
        <v>3242</v>
      </c>
    </row>
    <row r="1932" spans="1:1" x14ac:dyDescent="0.25">
      <c r="A1932" t="s">
        <v>3243</v>
      </c>
    </row>
    <row r="1933" spans="1:1" x14ac:dyDescent="0.25">
      <c r="A1933" t="s">
        <v>3244</v>
      </c>
    </row>
    <row r="1934" spans="1:1" x14ac:dyDescent="0.25">
      <c r="A1934" t="s">
        <v>3245</v>
      </c>
    </row>
    <row r="1935" spans="1:1" x14ac:dyDescent="0.25">
      <c r="A1935" t="s">
        <v>3246</v>
      </c>
    </row>
    <row r="1936" spans="1:1" x14ac:dyDescent="0.25">
      <c r="A1936" t="s">
        <v>3247</v>
      </c>
    </row>
    <row r="1937" spans="1:1" x14ac:dyDescent="0.25">
      <c r="A1937" t="s">
        <v>3248</v>
      </c>
    </row>
    <row r="1938" spans="1:1" x14ac:dyDescent="0.25">
      <c r="A1938" t="s">
        <v>3249</v>
      </c>
    </row>
    <row r="1939" spans="1:1" x14ac:dyDescent="0.25">
      <c r="A1939" t="s">
        <v>3250</v>
      </c>
    </row>
    <row r="1940" spans="1:1" x14ac:dyDescent="0.25">
      <c r="A1940" t="s">
        <v>3251</v>
      </c>
    </row>
    <row r="1941" spans="1:1" x14ac:dyDescent="0.25">
      <c r="A1941" t="s">
        <v>3252</v>
      </c>
    </row>
    <row r="1942" spans="1:1" x14ac:dyDescent="0.25">
      <c r="A1942" t="s">
        <v>3253</v>
      </c>
    </row>
    <row r="1943" spans="1:1" x14ac:dyDescent="0.25">
      <c r="A1943" t="s">
        <v>3254</v>
      </c>
    </row>
    <row r="1944" spans="1:1" x14ac:dyDescent="0.25">
      <c r="A1944" t="s">
        <v>3255</v>
      </c>
    </row>
    <row r="1945" spans="1:1" x14ac:dyDescent="0.25">
      <c r="A1945" t="s">
        <v>3256</v>
      </c>
    </row>
    <row r="1946" spans="1:1" x14ac:dyDescent="0.25">
      <c r="A1946" t="s">
        <v>3257</v>
      </c>
    </row>
    <row r="1947" spans="1:1" x14ac:dyDescent="0.25">
      <c r="A1947" t="s">
        <v>3258</v>
      </c>
    </row>
    <row r="1948" spans="1:1" x14ac:dyDescent="0.25">
      <c r="A1948" t="s">
        <v>3259</v>
      </c>
    </row>
    <row r="1949" spans="1:1" x14ac:dyDescent="0.25">
      <c r="A1949" t="s">
        <v>3260</v>
      </c>
    </row>
    <row r="1950" spans="1:1" x14ac:dyDescent="0.25">
      <c r="A1950" t="s">
        <v>3261</v>
      </c>
    </row>
    <row r="1951" spans="1:1" x14ac:dyDescent="0.25">
      <c r="A1951" t="s">
        <v>3262</v>
      </c>
    </row>
    <row r="1952" spans="1:1" x14ac:dyDescent="0.25">
      <c r="A1952" t="s">
        <v>3263</v>
      </c>
    </row>
    <row r="1953" spans="1:1" x14ac:dyDescent="0.25">
      <c r="A1953" t="s">
        <v>3264</v>
      </c>
    </row>
    <row r="1954" spans="1:1" x14ac:dyDescent="0.25">
      <c r="A1954" t="s">
        <v>3265</v>
      </c>
    </row>
    <row r="1955" spans="1:1" x14ac:dyDescent="0.25">
      <c r="A1955" t="s">
        <v>3266</v>
      </c>
    </row>
    <row r="1956" spans="1:1" x14ac:dyDescent="0.25">
      <c r="A1956" t="s">
        <v>3267</v>
      </c>
    </row>
    <row r="1957" spans="1:1" x14ac:dyDescent="0.25">
      <c r="A1957" t="s">
        <v>3268</v>
      </c>
    </row>
    <row r="1958" spans="1:1" x14ac:dyDescent="0.25">
      <c r="A1958" t="s">
        <v>3269</v>
      </c>
    </row>
    <row r="1959" spans="1:1" x14ac:dyDescent="0.25">
      <c r="A1959" t="s">
        <v>3270</v>
      </c>
    </row>
    <row r="1960" spans="1:1" x14ac:dyDescent="0.25">
      <c r="A1960" t="s">
        <v>3271</v>
      </c>
    </row>
    <row r="1961" spans="1:1" x14ac:dyDescent="0.25">
      <c r="A1961" t="s">
        <v>3272</v>
      </c>
    </row>
    <row r="1962" spans="1:1" x14ac:dyDescent="0.25">
      <c r="A1962" t="s">
        <v>3273</v>
      </c>
    </row>
    <row r="1963" spans="1:1" x14ac:dyDescent="0.25">
      <c r="A1963" t="s">
        <v>3274</v>
      </c>
    </row>
    <row r="1964" spans="1:1" x14ac:dyDescent="0.25">
      <c r="A1964" t="s">
        <v>3275</v>
      </c>
    </row>
    <row r="1965" spans="1:1" x14ac:dyDescent="0.25">
      <c r="A1965" t="s">
        <v>3276</v>
      </c>
    </row>
    <row r="1966" spans="1:1" x14ac:dyDescent="0.25">
      <c r="A1966" t="s">
        <v>3277</v>
      </c>
    </row>
    <row r="1967" spans="1:1" x14ac:dyDescent="0.25">
      <c r="A1967" t="s">
        <v>3278</v>
      </c>
    </row>
    <row r="1968" spans="1:1" x14ac:dyDescent="0.25">
      <c r="A1968" t="s">
        <v>3279</v>
      </c>
    </row>
    <row r="1969" spans="1:1" x14ac:dyDescent="0.25">
      <c r="A1969" t="s">
        <v>3280</v>
      </c>
    </row>
    <row r="1970" spans="1:1" x14ac:dyDescent="0.25">
      <c r="A1970" t="s">
        <v>3281</v>
      </c>
    </row>
    <row r="1971" spans="1:1" x14ac:dyDescent="0.25">
      <c r="A1971" t="s">
        <v>3282</v>
      </c>
    </row>
    <row r="1972" spans="1:1" x14ac:dyDescent="0.25">
      <c r="A1972" t="s">
        <v>3283</v>
      </c>
    </row>
    <row r="1973" spans="1:1" x14ac:dyDescent="0.25">
      <c r="A1973" t="s">
        <v>3284</v>
      </c>
    </row>
    <row r="1974" spans="1:1" x14ac:dyDescent="0.25">
      <c r="A1974" t="s">
        <v>3285</v>
      </c>
    </row>
    <row r="1975" spans="1:1" x14ac:dyDescent="0.25">
      <c r="A1975" t="s">
        <v>3286</v>
      </c>
    </row>
    <row r="1976" spans="1:1" x14ac:dyDescent="0.25">
      <c r="A1976" t="s">
        <v>3287</v>
      </c>
    </row>
    <row r="1977" spans="1:1" x14ac:dyDescent="0.25">
      <c r="A1977" t="s">
        <v>3288</v>
      </c>
    </row>
    <row r="1978" spans="1:1" x14ac:dyDescent="0.25">
      <c r="A1978" t="s">
        <v>3289</v>
      </c>
    </row>
    <row r="1979" spans="1:1" x14ac:dyDescent="0.25">
      <c r="A1979" t="s">
        <v>3290</v>
      </c>
    </row>
    <row r="1980" spans="1:1" x14ac:dyDescent="0.25">
      <c r="A1980" t="s">
        <v>3291</v>
      </c>
    </row>
    <row r="1981" spans="1:1" x14ac:dyDescent="0.25">
      <c r="A1981" t="s">
        <v>3292</v>
      </c>
    </row>
    <row r="1982" spans="1:1" x14ac:dyDescent="0.25">
      <c r="A1982" t="s">
        <v>3293</v>
      </c>
    </row>
    <row r="1983" spans="1:1" x14ac:dyDescent="0.25">
      <c r="A1983" t="s">
        <v>3294</v>
      </c>
    </row>
    <row r="1984" spans="1:1" x14ac:dyDescent="0.25">
      <c r="A1984" t="s">
        <v>3295</v>
      </c>
    </row>
    <row r="1985" spans="1:1" x14ac:dyDescent="0.25">
      <c r="A1985" t="s">
        <v>3296</v>
      </c>
    </row>
    <row r="1986" spans="1:1" x14ac:dyDescent="0.25">
      <c r="A1986" t="s">
        <v>3297</v>
      </c>
    </row>
    <row r="1987" spans="1:1" x14ac:dyDescent="0.25">
      <c r="A1987" t="s">
        <v>3298</v>
      </c>
    </row>
    <row r="1988" spans="1:1" x14ac:dyDescent="0.25">
      <c r="A1988" t="s">
        <v>3299</v>
      </c>
    </row>
    <row r="1989" spans="1:1" x14ac:dyDescent="0.25">
      <c r="A1989" t="s">
        <v>3300</v>
      </c>
    </row>
    <row r="1990" spans="1:1" x14ac:dyDescent="0.25">
      <c r="A1990" t="s">
        <v>3301</v>
      </c>
    </row>
    <row r="1991" spans="1:1" x14ac:dyDescent="0.25">
      <c r="A1991" t="s">
        <v>3302</v>
      </c>
    </row>
    <row r="1992" spans="1:1" x14ac:dyDescent="0.25">
      <c r="A1992" t="s">
        <v>3303</v>
      </c>
    </row>
    <row r="1993" spans="1:1" x14ac:dyDescent="0.25">
      <c r="A1993" t="s">
        <v>3304</v>
      </c>
    </row>
    <row r="1994" spans="1:1" x14ac:dyDescent="0.25">
      <c r="A1994" t="s">
        <v>3305</v>
      </c>
    </row>
    <row r="1995" spans="1:1" x14ac:dyDescent="0.25">
      <c r="A1995" t="s">
        <v>3306</v>
      </c>
    </row>
    <row r="1996" spans="1:1" x14ac:dyDescent="0.25">
      <c r="A1996" t="s">
        <v>3307</v>
      </c>
    </row>
    <row r="1997" spans="1:1" x14ac:dyDescent="0.25">
      <c r="A1997" t="s">
        <v>3308</v>
      </c>
    </row>
    <row r="1998" spans="1:1" x14ac:dyDescent="0.25">
      <c r="A1998" t="s">
        <v>3309</v>
      </c>
    </row>
    <row r="1999" spans="1:1" x14ac:dyDescent="0.25">
      <c r="A1999" t="s">
        <v>3310</v>
      </c>
    </row>
    <row r="2000" spans="1:1" x14ac:dyDescent="0.25">
      <c r="A2000" t="s">
        <v>3311</v>
      </c>
    </row>
    <row r="2001" spans="1:1" x14ac:dyDescent="0.25">
      <c r="A2001" t="s">
        <v>3312</v>
      </c>
    </row>
    <row r="2002" spans="1:1" x14ac:dyDescent="0.25">
      <c r="A2002" t="s">
        <v>3313</v>
      </c>
    </row>
    <row r="2003" spans="1:1" x14ac:dyDescent="0.25">
      <c r="A2003" t="s">
        <v>3314</v>
      </c>
    </row>
    <row r="2004" spans="1:1" x14ac:dyDescent="0.25">
      <c r="A2004" t="s">
        <v>3315</v>
      </c>
    </row>
    <row r="2005" spans="1:1" x14ac:dyDescent="0.25">
      <c r="A2005" t="s">
        <v>3316</v>
      </c>
    </row>
    <row r="2006" spans="1:1" x14ac:dyDescent="0.25">
      <c r="A2006" t="s">
        <v>3317</v>
      </c>
    </row>
    <row r="2007" spans="1:1" x14ac:dyDescent="0.25">
      <c r="A2007" t="s">
        <v>3318</v>
      </c>
    </row>
    <row r="2008" spans="1:1" x14ac:dyDescent="0.25">
      <c r="A2008" t="s">
        <v>3319</v>
      </c>
    </row>
    <row r="2009" spans="1:1" x14ac:dyDescent="0.25">
      <c r="A2009" t="s">
        <v>3320</v>
      </c>
    </row>
    <row r="2010" spans="1:1" x14ac:dyDescent="0.25">
      <c r="A2010" t="s">
        <v>3321</v>
      </c>
    </row>
    <row r="2011" spans="1:1" x14ac:dyDescent="0.25">
      <c r="A2011" t="s">
        <v>3322</v>
      </c>
    </row>
    <row r="2012" spans="1:1" x14ac:dyDescent="0.25">
      <c r="A2012" t="s">
        <v>3323</v>
      </c>
    </row>
    <row r="2013" spans="1:1" x14ac:dyDescent="0.25">
      <c r="A2013" t="s">
        <v>3324</v>
      </c>
    </row>
    <row r="2014" spans="1:1" x14ac:dyDescent="0.25">
      <c r="A2014" t="s">
        <v>3325</v>
      </c>
    </row>
    <row r="2015" spans="1:1" x14ac:dyDescent="0.25">
      <c r="A2015" t="s">
        <v>3326</v>
      </c>
    </row>
    <row r="2016" spans="1:1" x14ac:dyDescent="0.25">
      <c r="A2016" t="s">
        <v>3327</v>
      </c>
    </row>
    <row r="2017" spans="1:1" x14ac:dyDescent="0.25">
      <c r="A2017" t="s">
        <v>3328</v>
      </c>
    </row>
    <row r="2018" spans="1:1" x14ac:dyDescent="0.25">
      <c r="A2018" t="s">
        <v>3329</v>
      </c>
    </row>
    <row r="2019" spans="1:1" x14ac:dyDescent="0.25">
      <c r="A2019" t="s">
        <v>3330</v>
      </c>
    </row>
    <row r="2020" spans="1:1" x14ac:dyDescent="0.25">
      <c r="A2020" t="s">
        <v>3331</v>
      </c>
    </row>
    <row r="2021" spans="1:1" x14ac:dyDescent="0.25">
      <c r="A2021" t="s">
        <v>3332</v>
      </c>
    </row>
    <row r="2022" spans="1:1" x14ac:dyDescent="0.25">
      <c r="A2022" t="s">
        <v>3333</v>
      </c>
    </row>
    <row r="2023" spans="1:1" x14ac:dyDescent="0.25">
      <c r="A2023" t="s">
        <v>3334</v>
      </c>
    </row>
    <row r="2024" spans="1:1" x14ac:dyDescent="0.25">
      <c r="A2024" t="s">
        <v>3335</v>
      </c>
    </row>
    <row r="2025" spans="1:1" x14ac:dyDescent="0.25">
      <c r="A2025" t="s">
        <v>3336</v>
      </c>
    </row>
    <row r="2026" spans="1:1" x14ac:dyDescent="0.25">
      <c r="A2026" t="s">
        <v>3337</v>
      </c>
    </row>
    <row r="2027" spans="1:1" x14ac:dyDescent="0.25">
      <c r="A2027" t="s">
        <v>3338</v>
      </c>
    </row>
    <row r="2028" spans="1:1" x14ac:dyDescent="0.25">
      <c r="A2028" t="s">
        <v>3339</v>
      </c>
    </row>
    <row r="2029" spans="1:1" x14ac:dyDescent="0.25">
      <c r="A2029" t="s">
        <v>3340</v>
      </c>
    </row>
    <row r="2030" spans="1:1" x14ac:dyDescent="0.25">
      <c r="A2030" t="s">
        <v>3341</v>
      </c>
    </row>
    <row r="2031" spans="1:1" x14ac:dyDescent="0.25">
      <c r="A2031" t="s">
        <v>3342</v>
      </c>
    </row>
    <row r="2032" spans="1:1" x14ac:dyDescent="0.25">
      <c r="A2032" t="s">
        <v>3343</v>
      </c>
    </row>
    <row r="2033" spans="1:1" x14ac:dyDescent="0.25">
      <c r="A2033" t="s">
        <v>3344</v>
      </c>
    </row>
    <row r="2034" spans="1:1" x14ac:dyDescent="0.25">
      <c r="A2034" t="s">
        <v>3345</v>
      </c>
    </row>
    <row r="2035" spans="1:1" x14ac:dyDescent="0.25">
      <c r="A2035" t="s">
        <v>3346</v>
      </c>
    </row>
    <row r="2036" spans="1:1" x14ac:dyDescent="0.25">
      <c r="A2036" t="s">
        <v>3347</v>
      </c>
    </row>
    <row r="2037" spans="1:1" x14ac:dyDescent="0.25">
      <c r="A2037" t="s">
        <v>3348</v>
      </c>
    </row>
    <row r="2038" spans="1:1" x14ac:dyDescent="0.25">
      <c r="A2038" t="s">
        <v>3349</v>
      </c>
    </row>
    <row r="2039" spans="1:1" x14ac:dyDescent="0.25">
      <c r="A2039" t="s">
        <v>3350</v>
      </c>
    </row>
    <row r="2040" spans="1:1" x14ac:dyDescent="0.25">
      <c r="A2040" t="s">
        <v>3351</v>
      </c>
    </row>
    <row r="2041" spans="1:1" x14ac:dyDescent="0.25">
      <c r="A2041" t="s">
        <v>3352</v>
      </c>
    </row>
    <row r="2042" spans="1:1" x14ac:dyDescent="0.25">
      <c r="A2042" t="s">
        <v>3353</v>
      </c>
    </row>
    <row r="2043" spans="1:1" x14ac:dyDescent="0.25">
      <c r="A2043" t="s">
        <v>3354</v>
      </c>
    </row>
    <row r="2044" spans="1:1" x14ac:dyDescent="0.25">
      <c r="A2044" t="s">
        <v>3355</v>
      </c>
    </row>
    <row r="2045" spans="1:1" x14ac:dyDescent="0.25">
      <c r="A2045" t="s">
        <v>3356</v>
      </c>
    </row>
    <row r="2046" spans="1:1" x14ac:dyDescent="0.25">
      <c r="A2046" t="s">
        <v>3357</v>
      </c>
    </row>
    <row r="2047" spans="1:1" x14ac:dyDescent="0.25">
      <c r="A2047" t="s">
        <v>3358</v>
      </c>
    </row>
    <row r="2048" spans="1:1" x14ac:dyDescent="0.25">
      <c r="A2048" t="s">
        <v>3359</v>
      </c>
    </row>
    <row r="2049" spans="1:1" x14ac:dyDescent="0.25">
      <c r="A2049" t="s">
        <v>3360</v>
      </c>
    </row>
    <row r="2050" spans="1:1" x14ac:dyDescent="0.25">
      <c r="A2050" t="s">
        <v>3361</v>
      </c>
    </row>
    <row r="2051" spans="1:1" x14ac:dyDescent="0.25">
      <c r="A2051" t="s">
        <v>3362</v>
      </c>
    </row>
    <row r="2052" spans="1:1" x14ac:dyDescent="0.25">
      <c r="A2052" t="s">
        <v>3363</v>
      </c>
    </row>
    <row r="2053" spans="1:1" x14ac:dyDescent="0.25">
      <c r="A2053" t="s">
        <v>3364</v>
      </c>
    </row>
    <row r="2054" spans="1:1" x14ac:dyDescent="0.25">
      <c r="A2054" t="s">
        <v>3365</v>
      </c>
    </row>
    <row r="2055" spans="1:1" x14ac:dyDescent="0.25">
      <c r="A2055" t="s">
        <v>3366</v>
      </c>
    </row>
    <row r="2056" spans="1:1" x14ac:dyDescent="0.25">
      <c r="A2056" t="s">
        <v>3367</v>
      </c>
    </row>
    <row r="2057" spans="1:1" x14ac:dyDescent="0.25">
      <c r="A2057" t="s">
        <v>3368</v>
      </c>
    </row>
    <row r="2058" spans="1:1" x14ac:dyDescent="0.25">
      <c r="A2058" t="s">
        <v>3369</v>
      </c>
    </row>
    <row r="2059" spans="1:1" x14ac:dyDescent="0.25">
      <c r="A2059" t="s">
        <v>3370</v>
      </c>
    </row>
    <row r="2060" spans="1:1" x14ac:dyDescent="0.25">
      <c r="A2060" t="s">
        <v>3371</v>
      </c>
    </row>
    <row r="2061" spans="1:1" x14ac:dyDescent="0.25">
      <c r="A2061" t="s">
        <v>3372</v>
      </c>
    </row>
    <row r="2062" spans="1:1" x14ac:dyDescent="0.25">
      <c r="A2062" t="s">
        <v>3373</v>
      </c>
    </row>
    <row r="2063" spans="1:1" x14ac:dyDescent="0.25">
      <c r="A2063" t="s">
        <v>3374</v>
      </c>
    </row>
    <row r="2064" spans="1:1" x14ac:dyDescent="0.25">
      <c r="A2064" t="s">
        <v>3375</v>
      </c>
    </row>
    <row r="2065" spans="1:1" x14ac:dyDescent="0.25">
      <c r="A2065" t="s">
        <v>3376</v>
      </c>
    </row>
    <row r="2066" spans="1:1" x14ac:dyDescent="0.25">
      <c r="A2066" t="s">
        <v>3377</v>
      </c>
    </row>
    <row r="2067" spans="1:1" x14ac:dyDescent="0.25">
      <c r="A2067" t="s">
        <v>3378</v>
      </c>
    </row>
    <row r="2068" spans="1:1" x14ac:dyDescent="0.25">
      <c r="A2068" t="s">
        <v>3379</v>
      </c>
    </row>
    <row r="2069" spans="1:1" x14ac:dyDescent="0.25">
      <c r="A2069" t="s">
        <v>3380</v>
      </c>
    </row>
    <row r="2070" spans="1:1" x14ac:dyDescent="0.25">
      <c r="A2070" t="s">
        <v>3381</v>
      </c>
    </row>
    <row r="2071" spans="1:1" x14ac:dyDescent="0.25">
      <c r="A2071" t="s">
        <v>3382</v>
      </c>
    </row>
    <row r="2072" spans="1:1" x14ac:dyDescent="0.25">
      <c r="A2072" t="s">
        <v>3383</v>
      </c>
    </row>
    <row r="2073" spans="1:1" x14ac:dyDescent="0.25">
      <c r="A2073" t="s">
        <v>3384</v>
      </c>
    </row>
    <row r="2074" spans="1:1" x14ac:dyDescent="0.25">
      <c r="A2074" t="s">
        <v>3385</v>
      </c>
    </row>
    <row r="2075" spans="1:1" x14ac:dyDescent="0.25">
      <c r="A2075" t="s">
        <v>3386</v>
      </c>
    </row>
    <row r="2076" spans="1:1" x14ac:dyDescent="0.25">
      <c r="A2076" t="s">
        <v>3387</v>
      </c>
    </row>
    <row r="2077" spans="1:1" x14ac:dyDescent="0.25">
      <c r="A2077" t="s">
        <v>3388</v>
      </c>
    </row>
    <row r="2078" spans="1:1" x14ac:dyDescent="0.25">
      <c r="A2078" t="s">
        <v>3389</v>
      </c>
    </row>
    <row r="2079" spans="1:1" x14ac:dyDescent="0.25">
      <c r="A2079" t="s">
        <v>3390</v>
      </c>
    </row>
    <row r="2080" spans="1:1" x14ac:dyDescent="0.25">
      <c r="A2080" t="s">
        <v>3391</v>
      </c>
    </row>
    <row r="2081" spans="1:1" x14ac:dyDescent="0.25">
      <c r="A2081" t="s">
        <v>3392</v>
      </c>
    </row>
    <row r="2082" spans="1:1" x14ac:dyDescent="0.25">
      <c r="A2082" t="s">
        <v>3393</v>
      </c>
    </row>
    <row r="2083" spans="1:1" x14ac:dyDescent="0.25">
      <c r="A2083" t="s">
        <v>3394</v>
      </c>
    </row>
    <row r="2084" spans="1:1" x14ac:dyDescent="0.25">
      <c r="A2084" t="s">
        <v>3395</v>
      </c>
    </row>
    <row r="2085" spans="1:1" x14ac:dyDescent="0.25">
      <c r="A2085" t="s">
        <v>3396</v>
      </c>
    </row>
    <row r="2086" spans="1:1" x14ac:dyDescent="0.25">
      <c r="A2086" t="s">
        <v>3397</v>
      </c>
    </row>
    <row r="2087" spans="1:1" x14ac:dyDescent="0.25">
      <c r="A2087" t="s">
        <v>3398</v>
      </c>
    </row>
    <row r="2088" spans="1:1" x14ac:dyDescent="0.25">
      <c r="A2088" t="s">
        <v>3399</v>
      </c>
    </row>
    <row r="2089" spans="1:1" x14ac:dyDescent="0.25">
      <c r="A2089" t="s">
        <v>3400</v>
      </c>
    </row>
    <row r="2090" spans="1:1" x14ac:dyDescent="0.25">
      <c r="A2090" t="s">
        <v>3401</v>
      </c>
    </row>
    <row r="2091" spans="1:1" x14ac:dyDescent="0.25">
      <c r="A2091" t="s">
        <v>3402</v>
      </c>
    </row>
    <row r="2092" spans="1:1" x14ac:dyDescent="0.25">
      <c r="A2092" t="s">
        <v>3403</v>
      </c>
    </row>
    <row r="2093" spans="1:1" x14ac:dyDescent="0.25">
      <c r="A2093" t="s">
        <v>3404</v>
      </c>
    </row>
    <row r="2094" spans="1:1" x14ac:dyDescent="0.25">
      <c r="A2094" t="s">
        <v>3405</v>
      </c>
    </row>
    <row r="2095" spans="1:1" x14ac:dyDescent="0.25">
      <c r="A2095" t="s">
        <v>3406</v>
      </c>
    </row>
    <row r="2096" spans="1:1" x14ac:dyDescent="0.25">
      <c r="A2096" t="s">
        <v>3407</v>
      </c>
    </row>
    <row r="2097" spans="1:1" x14ac:dyDescent="0.25">
      <c r="A2097" t="s">
        <v>3408</v>
      </c>
    </row>
    <row r="2098" spans="1:1" x14ac:dyDescent="0.25">
      <c r="A2098" t="s">
        <v>3409</v>
      </c>
    </row>
    <row r="2099" spans="1:1" x14ac:dyDescent="0.25">
      <c r="A2099" t="s">
        <v>3410</v>
      </c>
    </row>
    <row r="2100" spans="1:1" x14ac:dyDescent="0.25">
      <c r="A2100" t="s">
        <v>3411</v>
      </c>
    </row>
    <row r="2101" spans="1:1" x14ac:dyDescent="0.25">
      <c r="A2101" t="s">
        <v>3412</v>
      </c>
    </row>
    <row r="2102" spans="1:1" x14ac:dyDescent="0.25">
      <c r="A2102" t="s">
        <v>3413</v>
      </c>
    </row>
    <row r="2103" spans="1:1" x14ac:dyDescent="0.25">
      <c r="A2103" t="s">
        <v>3414</v>
      </c>
    </row>
    <row r="2104" spans="1:1" x14ac:dyDescent="0.25">
      <c r="A2104" t="s">
        <v>3415</v>
      </c>
    </row>
    <row r="2105" spans="1:1" x14ac:dyDescent="0.25">
      <c r="A2105" t="s">
        <v>3416</v>
      </c>
    </row>
    <row r="2106" spans="1:1" x14ac:dyDescent="0.25">
      <c r="A2106" t="s">
        <v>3417</v>
      </c>
    </row>
    <row r="2107" spans="1:1" x14ac:dyDescent="0.25">
      <c r="A2107" t="s">
        <v>3418</v>
      </c>
    </row>
    <row r="2108" spans="1:1" x14ac:dyDescent="0.25">
      <c r="A2108" t="s">
        <v>3419</v>
      </c>
    </row>
    <row r="2109" spans="1:1" x14ac:dyDescent="0.25">
      <c r="A2109" t="s">
        <v>3420</v>
      </c>
    </row>
    <row r="2110" spans="1:1" x14ac:dyDescent="0.25">
      <c r="A2110" t="s">
        <v>3421</v>
      </c>
    </row>
    <row r="2111" spans="1:1" x14ac:dyDescent="0.25">
      <c r="A2111" t="s">
        <v>3422</v>
      </c>
    </row>
    <row r="2112" spans="1:1" x14ac:dyDescent="0.25">
      <c r="A2112" t="s">
        <v>3423</v>
      </c>
    </row>
    <row r="2113" spans="1:1" x14ac:dyDescent="0.25">
      <c r="A2113" t="s">
        <v>3424</v>
      </c>
    </row>
    <row r="2114" spans="1:1" x14ac:dyDescent="0.25">
      <c r="A2114" t="s">
        <v>3425</v>
      </c>
    </row>
    <row r="2115" spans="1:1" x14ac:dyDescent="0.25">
      <c r="A2115" t="s">
        <v>3426</v>
      </c>
    </row>
    <row r="2116" spans="1:1" x14ac:dyDescent="0.25">
      <c r="A2116" t="s">
        <v>3427</v>
      </c>
    </row>
    <row r="2117" spans="1:1" x14ac:dyDescent="0.25">
      <c r="A2117" t="s">
        <v>3428</v>
      </c>
    </row>
    <row r="2118" spans="1:1" x14ac:dyDescent="0.25">
      <c r="A2118" t="s">
        <v>3429</v>
      </c>
    </row>
    <row r="2119" spans="1:1" x14ac:dyDescent="0.25">
      <c r="A2119" t="s">
        <v>3430</v>
      </c>
    </row>
    <row r="2120" spans="1:1" x14ac:dyDescent="0.25">
      <c r="A2120" t="s">
        <v>3431</v>
      </c>
    </row>
    <row r="2121" spans="1:1" x14ac:dyDescent="0.25">
      <c r="A2121" t="s">
        <v>3432</v>
      </c>
    </row>
    <row r="2122" spans="1:1" x14ac:dyDescent="0.25">
      <c r="A2122" t="s">
        <v>3433</v>
      </c>
    </row>
    <row r="2123" spans="1:1" x14ac:dyDescent="0.25">
      <c r="A2123" t="s">
        <v>3434</v>
      </c>
    </row>
    <row r="2124" spans="1:1" x14ac:dyDescent="0.25">
      <c r="A2124" t="s">
        <v>3435</v>
      </c>
    </row>
    <row r="2125" spans="1:1" x14ac:dyDescent="0.25">
      <c r="A2125" t="s">
        <v>3436</v>
      </c>
    </row>
    <row r="2126" spans="1:1" x14ac:dyDescent="0.25">
      <c r="A2126" t="s">
        <v>3437</v>
      </c>
    </row>
    <row r="2127" spans="1:1" x14ac:dyDescent="0.25">
      <c r="A2127" t="s">
        <v>3438</v>
      </c>
    </row>
    <row r="2128" spans="1:1" x14ac:dyDescent="0.25">
      <c r="A2128" t="s">
        <v>3439</v>
      </c>
    </row>
    <row r="2129" spans="1:1" x14ac:dyDescent="0.25">
      <c r="A2129" t="s">
        <v>3440</v>
      </c>
    </row>
    <row r="2130" spans="1:1" x14ac:dyDescent="0.25">
      <c r="A2130" t="s">
        <v>3441</v>
      </c>
    </row>
    <row r="2131" spans="1:1" x14ac:dyDescent="0.25">
      <c r="A2131" t="s">
        <v>3442</v>
      </c>
    </row>
    <row r="2132" spans="1:1" x14ac:dyDescent="0.25">
      <c r="A2132" t="s">
        <v>3443</v>
      </c>
    </row>
    <row r="2133" spans="1:1" x14ac:dyDescent="0.25">
      <c r="A2133" t="s">
        <v>3444</v>
      </c>
    </row>
    <row r="2134" spans="1:1" x14ac:dyDescent="0.25">
      <c r="A2134" t="s">
        <v>3445</v>
      </c>
    </row>
    <row r="2135" spans="1:1" x14ac:dyDescent="0.25">
      <c r="A2135" t="s">
        <v>3446</v>
      </c>
    </row>
    <row r="2136" spans="1:1" x14ac:dyDescent="0.25">
      <c r="A2136" t="s">
        <v>3447</v>
      </c>
    </row>
    <row r="2137" spans="1:1" x14ac:dyDescent="0.25">
      <c r="A2137" t="s">
        <v>3448</v>
      </c>
    </row>
    <row r="2138" spans="1:1" x14ac:dyDescent="0.25">
      <c r="A2138" t="s">
        <v>3449</v>
      </c>
    </row>
    <row r="2139" spans="1:1" x14ac:dyDescent="0.25">
      <c r="A2139" t="s">
        <v>3450</v>
      </c>
    </row>
    <row r="2140" spans="1:1" x14ac:dyDescent="0.25">
      <c r="A2140" t="s">
        <v>3451</v>
      </c>
    </row>
    <row r="2141" spans="1:1" x14ac:dyDescent="0.25">
      <c r="A2141" t="s">
        <v>3452</v>
      </c>
    </row>
    <row r="2142" spans="1:1" x14ac:dyDescent="0.25">
      <c r="A2142" t="s">
        <v>3453</v>
      </c>
    </row>
    <row r="2143" spans="1:1" x14ac:dyDescent="0.25">
      <c r="A2143" t="s">
        <v>3454</v>
      </c>
    </row>
    <row r="2144" spans="1:1" x14ac:dyDescent="0.25">
      <c r="A2144" t="s">
        <v>3455</v>
      </c>
    </row>
    <row r="2145" spans="1:1" x14ac:dyDescent="0.25">
      <c r="A2145" t="s">
        <v>3456</v>
      </c>
    </row>
    <row r="2146" spans="1:1" x14ac:dyDescent="0.25">
      <c r="A2146" t="s">
        <v>3457</v>
      </c>
    </row>
    <row r="2147" spans="1:1" x14ac:dyDescent="0.25">
      <c r="A2147" t="s">
        <v>3458</v>
      </c>
    </row>
    <row r="2148" spans="1:1" x14ac:dyDescent="0.25">
      <c r="A2148" t="s">
        <v>3459</v>
      </c>
    </row>
    <row r="2149" spans="1:1" x14ac:dyDescent="0.25">
      <c r="A2149" t="s">
        <v>3460</v>
      </c>
    </row>
    <row r="2150" spans="1:1" x14ac:dyDescent="0.25">
      <c r="A2150" t="s">
        <v>3461</v>
      </c>
    </row>
    <row r="2151" spans="1:1" x14ac:dyDescent="0.25">
      <c r="A2151" t="s">
        <v>3462</v>
      </c>
    </row>
    <row r="2152" spans="1:1" x14ac:dyDescent="0.25">
      <c r="A2152" t="s">
        <v>3463</v>
      </c>
    </row>
    <row r="2153" spans="1:1" x14ac:dyDescent="0.25">
      <c r="A2153" t="s">
        <v>3464</v>
      </c>
    </row>
    <row r="2154" spans="1:1" x14ac:dyDescent="0.25">
      <c r="A2154" t="s">
        <v>3465</v>
      </c>
    </row>
    <row r="2155" spans="1:1" x14ac:dyDescent="0.25">
      <c r="A2155" t="s">
        <v>3466</v>
      </c>
    </row>
    <row r="2156" spans="1:1" x14ac:dyDescent="0.25">
      <c r="A2156" t="s">
        <v>3467</v>
      </c>
    </row>
    <row r="2157" spans="1:1" x14ac:dyDescent="0.25">
      <c r="A2157" t="s">
        <v>3468</v>
      </c>
    </row>
    <row r="2158" spans="1:1" x14ac:dyDescent="0.25">
      <c r="A2158" t="s">
        <v>3469</v>
      </c>
    </row>
    <row r="2159" spans="1:1" x14ac:dyDescent="0.25">
      <c r="A2159" t="s">
        <v>3470</v>
      </c>
    </row>
    <row r="2160" spans="1:1" x14ac:dyDescent="0.25">
      <c r="A2160" t="s">
        <v>3471</v>
      </c>
    </row>
    <row r="2161" spans="1:1" x14ac:dyDescent="0.25">
      <c r="A2161" t="s">
        <v>3472</v>
      </c>
    </row>
    <row r="2162" spans="1:1" x14ac:dyDescent="0.25">
      <c r="A2162" t="s">
        <v>3473</v>
      </c>
    </row>
    <row r="2163" spans="1:1" x14ac:dyDescent="0.25">
      <c r="A2163" t="s">
        <v>3474</v>
      </c>
    </row>
    <row r="2164" spans="1:1" x14ac:dyDescent="0.25">
      <c r="A2164" t="s">
        <v>3475</v>
      </c>
    </row>
    <row r="2165" spans="1:1" x14ac:dyDescent="0.25">
      <c r="A2165" t="s">
        <v>3476</v>
      </c>
    </row>
    <row r="2166" spans="1:1" x14ac:dyDescent="0.25">
      <c r="A2166" t="s">
        <v>3477</v>
      </c>
    </row>
    <row r="2167" spans="1:1" x14ac:dyDescent="0.25">
      <c r="A2167" t="s">
        <v>3478</v>
      </c>
    </row>
    <row r="2168" spans="1:1" x14ac:dyDescent="0.25">
      <c r="A2168" t="s">
        <v>3479</v>
      </c>
    </row>
    <row r="2169" spans="1:1" x14ac:dyDescent="0.25">
      <c r="A2169" t="s">
        <v>3480</v>
      </c>
    </row>
    <row r="2170" spans="1:1" x14ac:dyDescent="0.25">
      <c r="A2170" t="s">
        <v>3481</v>
      </c>
    </row>
    <row r="2171" spans="1:1" x14ac:dyDescent="0.25">
      <c r="A2171" t="s">
        <v>3482</v>
      </c>
    </row>
    <row r="2172" spans="1:1" x14ac:dyDescent="0.25">
      <c r="A2172" t="s">
        <v>3483</v>
      </c>
    </row>
    <row r="2173" spans="1:1" x14ac:dyDescent="0.25">
      <c r="A2173" t="s">
        <v>3484</v>
      </c>
    </row>
    <row r="2174" spans="1:1" x14ac:dyDescent="0.25">
      <c r="A2174" t="s">
        <v>3485</v>
      </c>
    </row>
    <row r="2175" spans="1:1" x14ac:dyDescent="0.25">
      <c r="A2175" t="s">
        <v>3486</v>
      </c>
    </row>
    <row r="2176" spans="1:1" x14ac:dyDescent="0.25">
      <c r="A2176" t="s">
        <v>3487</v>
      </c>
    </row>
    <row r="2177" spans="1:1" x14ac:dyDescent="0.25">
      <c r="A2177" t="s">
        <v>3488</v>
      </c>
    </row>
    <row r="2178" spans="1:1" x14ac:dyDescent="0.25">
      <c r="A2178" t="s">
        <v>3489</v>
      </c>
    </row>
    <row r="2179" spans="1:1" x14ac:dyDescent="0.25">
      <c r="A2179" t="s">
        <v>3490</v>
      </c>
    </row>
    <row r="2180" spans="1:1" x14ac:dyDescent="0.25">
      <c r="A2180" t="s">
        <v>3491</v>
      </c>
    </row>
    <row r="2181" spans="1:1" x14ac:dyDescent="0.25">
      <c r="A2181" t="s">
        <v>3492</v>
      </c>
    </row>
    <row r="2182" spans="1:1" x14ac:dyDescent="0.25">
      <c r="A2182" t="s">
        <v>3493</v>
      </c>
    </row>
    <row r="2183" spans="1:1" x14ac:dyDescent="0.25">
      <c r="A2183" t="s">
        <v>3494</v>
      </c>
    </row>
    <row r="2184" spans="1:1" x14ac:dyDescent="0.25">
      <c r="A2184" t="s">
        <v>3495</v>
      </c>
    </row>
    <row r="2185" spans="1:1" x14ac:dyDescent="0.25">
      <c r="A2185" t="s">
        <v>3496</v>
      </c>
    </row>
    <row r="2186" spans="1:1" x14ac:dyDescent="0.25">
      <c r="A2186" t="s">
        <v>3497</v>
      </c>
    </row>
    <row r="2187" spans="1:1" x14ac:dyDescent="0.25">
      <c r="A2187" t="s">
        <v>3498</v>
      </c>
    </row>
    <row r="2188" spans="1:1" x14ac:dyDescent="0.25">
      <c r="A2188" t="s">
        <v>3499</v>
      </c>
    </row>
    <row r="2189" spans="1:1" x14ac:dyDescent="0.25">
      <c r="A2189" t="s">
        <v>3500</v>
      </c>
    </row>
    <row r="2190" spans="1:1" x14ac:dyDescent="0.25">
      <c r="A2190" t="s">
        <v>3501</v>
      </c>
    </row>
    <row r="2191" spans="1:1" x14ac:dyDescent="0.25">
      <c r="A2191" t="s">
        <v>3502</v>
      </c>
    </row>
    <row r="2192" spans="1:1" x14ac:dyDescent="0.25">
      <c r="A2192" t="s">
        <v>3503</v>
      </c>
    </row>
    <row r="2193" spans="1:1" x14ac:dyDescent="0.25">
      <c r="A2193" t="s">
        <v>3504</v>
      </c>
    </row>
    <row r="2194" spans="1:1" x14ac:dyDescent="0.25">
      <c r="A2194" t="s">
        <v>3505</v>
      </c>
    </row>
    <row r="2195" spans="1:1" x14ac:dyDescent="0.25">
      <c r="A2195" t="s">
        <v>3506</v>
      </c>
    </row>
    <row r="2196" spans="1:1" x14ac:dyDescent="0.25">
      <c r="A2196" t="s">
        <v>3507</v>
      </c>
    </row>
    <row r="2197" spans="1:1" x14ac:dyDescent="0.25">
      <c r="A2197" t="s">
        <v>3508</v>
      </c>
    </row>
    <row r="2198" spans="1:1" x14ac:dyDescent="0.25">
      <c r="A2198" t="s">
        <v>3509</v>
      </c>
    </row>
    <row r="2199" spans="1:1" x14ac:dyDescent="0.25">
      <c r="A2199" t="s">
        <v>3510</v>
      </c>
    </row>
    <row r="2200" spans="1:1" x14ac:dyDescent="0.25">
      <c r="A2200" t="s">
        <v>3511</v>
      </c>
    </row>
    <row r="2201" spans="1:1" x14ac:dyDescent="0.25">
      <c r="A2201" t="s">
        <v>3512</v>
      </c>
    </row>
    <row r="2202" spans="1:1" x14ac:dyDescent="0.25">
      <c r="A2202" t="s">
        <v>3513</v>
      </c>
    </row>
    <row r="2203" spans="1:1" x14ac:dyDescent="0.25">
      <c r="A2203" t="s">
        <v>3514</v>
      </c>
    </row>
    <row r="2204" spans="1:1" x14ac:dyDescent="0.25">
      <c r="A2204" t="s">
        <v>3515</v>
      </c>
    </row>
    <row r="2205" spans="1:1" x14ac:dyDescent="0.25">
      <c r="A2205" t="s">
        <v>3516</v>
      </c>
    </row>
    <row r="2206" spans="1:1" x14ac:dyDescent="0.25">
      <c r="A2206" t="s">
        <v>3517</v>
      </c>
    </row>
    <row r="2207" spans="1:1" x14ac:dyDescent="0.25">
      <c r="A2207" t="s">
        <v>3518</v>
      </c>
    </row>
    <row r="2208" spans="1:1" x14ac:dyDescent="0.25">
      <c r="A2208" t="s">
        <v>3519</v>
      </c>
    </row>
    <row r="2209" spans="1:1" x14ac:dyDescent="0.25">
      <c r="A2209" t="s">
        <v>3520</v>
      </c>
    </row>
    <row r="2210" spans="1:1" x14ac:dyDescent="0.25">
      <c r="A2210" t="s">
        <v>3521</v>
      </c>
    </row>
    <row r="2211" spans="1:1" x14ac:dyDescent="0.25">
      <c r="A2211" t="s">
        <v>3522</v>
      </c>
    </row>
    <row r="2212" spans="1:1" x14ac:dyDescent="0.25">
      <c r="A2212" t="s">
        <v>3523</v>
      </c>
    </row>
    <row r="2213" spans="1:1" x14ac:dyDescent="0.25">
      <c r="A2213" t="s">
        <v>3524</v>
      </c>
    </row>
    <row r="2214" spans="1:1" x14ac:dyDescent="0.25">
      <c r="A2214" t="s">
        <v>3525</v>
      </c>
    </row>
    <row r="2215" spans="1:1" x14ac:dyDescent="0.25">
      <c r="A2215" t="s">
        <v>3526</v>
      </c>
    </row>
    <row r="2216" spans="1:1" x14ac:dyDescent="0.25">
      <c r="A2216" t="s">
        <v>3527</v>
      </c>
    </row>
    <row r="2217" spans="1:1" x14ac:dyDescent="0.25">
      <c r="A2217" t="s">
        <v>3528</v>
      </c>
    </row>
    <row r="2218" spans="1:1" x14ac:dyDescent="0.25">
      <c r="A2218" t="s">
        <v>3529</v>
      </c>
    </row>
    <row r="2219" spans="1:1" x14ac:dyDescent="0.25">
      <c r="A2219" t="s">
        <v>3530</v>
      </c>
    </row>
    <row r="2220" spans="1:1" x14ac:dyDescent="0.25">
      <c r="A2220" t="s">
        <v>3531</v>
      </c>
    </row>
    <row r="2221" spans="1:1" x14ac:dyDescent="0.25">
      <c r="A2221" t="s">
        <v>3532</v>
      </c>
    </row>
    <row r="2222" spans="1:1" x14ac:dyDescent="0.25">
      <c r="A2222" t="s">
        <v>3533</v>
      </c>
    </row>
    <row r="2223" spans="1:1" x14ac:dyDescent="0.25">
      <c r="A2223" t="s">
        <v>3534</v>
      </c>
    </row>
    <row r="2224" spans="1:1" x14ac:dyDescent="0.25">
      <c r="A2224" t="s">
        <v>3535</v>
      </c>
    </row>
    <row r="2225" spans="1:1" x14ac:dyDescent="0.25">
      <c r="A2225" t="s">
        <v>3536</v>
      </c>
    </row>
    <row r="2226" spans="1:1" x14ac:dyDescent="0.25">
      <c r="A2226" t="s">
        <v>3537</v>
      </c>
    </row>
    <row r="2227" spans="1:1" x14ac:dyDescent="0.25">
      <c r="A2227" t="s">
        <v>3538</v>
      </c>
    </row>
    <row r="2228" spans="1:1" x14ac:dyDescent="0.25">
      <c r="A2228" t="s">
        <v>3539</v>
      </c>
    </row>
    <row r="2229" spans="1:1" x14ac:dyDescent="0.25">
      <c r="A2229" t="s">
        <v>3540</v>
      </c>
    </row>
    <row r="2230" spans="1:1" x14ac:dyDescent="0.25">
      <c r="A2230" t="s">
        <v>3541</v>
      </c>
    </row>
    <row r="2231" spans="1:1" x14ac:dyDescent="0.25">
      <c r="A2231" t="s">
        <v>3542</v>
      </c>
    </row>
    <row r="2232" spans="1:1" x14ac:dyDescent="0.25">
      <c r="A2232" t="s">
        <v>3543</v>
      </c>
    </row>
    <row r="2233" spans="1:1" x14ac:dyDescent="0.25">
      <c r="A2233" t="s">
        <v>3544</v>
      </c>
    </row>
    <row r="2234" spans="1:1" x14ac:dyDescent="0.25">
      <c r="A2234" t="s">
        <v>3545</v>
      </c>
    </row>
    <row r="2235" spans="1:1" x14ac:dyDescent="0.25">
      <c r="A2235" t="s">
        <v>3546</v>
      </c>
    </row>
    <row r="2236" spans="1:1" x14ac:dyDescent="0.25">
      <c r="A2236" t="s">
        <v>3547</v>
      </c>
    </row>
    <row r="2237" spans="1:1" x14ac:dyDescent="0.25">
      <c r="A2237" t="s">
        <v>3548</v>
      </c>
    </row>
    <row r="2238" spans="1:1" x14ac:dyDescent="0.25">
      <c r="A2238" t="s">
        <v>3549</v>
      </c>
    </row>
    <row r="2239" spans="1:1" x14ac:dyDescent="0.25">
      <c r="A2239" t="s">
        <v>3550</v>
      </c>
    </row>
    <row r="2240" spans="1:1" x14ac:dyDescent="0.25">
      <c r="A2240" t="s">
        <v>3551</v>
      </c>
    </row>
    <row r="2241" spans="1:1" x14ac:dyDescent="0.25">
      <c r="A2241" t="s">
        <v>3552</v>
      </c>
    </row>
    <row r="2242" spans="1:1" x14ac:dyDescent="0.25">
      <c r="A2242" t="s">
        <v>3553</v>
      </c>
    </row>
    <row r="2243" spans="1:1" x14ac:dyDescent="0.25">
      <c r="A2243" t="s">
        <v>3554</v>
      </c>
    </row>
    <row r="2244" spans="1:1" x14ac:dyDescent="0.25">
      <c r="A2244" t="s">
        <v>3555</v>
      </c>
    </row>
    <row r="2245" spans="1:1" x14ac:dyDescent="0.25">
      <c r="A2245" t="s">
        <v>3556</v>
      </c>
    </row>
    <row r="2246" spans="1:1" x14ac:dyDescent="0.25">
      <c r="A2246" t="s">
        <v>3557</v>
      </c>
    </row>
    <row r="2247" spans="1:1" x14ac:dyDescent="0.25">
      <c r="A2247" t="s">
        <v>3558</v>
      </c>
    </row>
    <row r="2248" spans="1:1" x14ac:dyDescent="0.25">
      <c r="A2248" t="s">
        <v>3559</v>
      </c>
    </row>
    <row r="2249" spans="1:1" x14ac:dyDescent="0.25">
      <c r="A2249" t="s">
        <v>3560</v>
      </c>
    </row>
    <row r="2250" spans="1:1" x14ac:dyDescent="0.25">
      <c r="A2250" t="s">
        <v>3561</v>
      </c>
    </row>
    <row r="2251" spans="1:1" x14ac:dyDescent="0.25">
      <c r="A2251" t="s">
        <v>3562</v>
      </c>
    </row>
    <row r="2252" spans="1:1" x14ac:dyDescent="0.25">
      <c r="A2252" t="s">
        <v>3563</v>
      </c>
    </row>
    <row r="2253" spans="1:1" x14ac:dyDescent="0.25">
      <c r="A2253" t="s">
        <v>3564</v>
      </c>
    </row>
    <row r="2254" spans="1:1" x14ac:dyDescent="0.25">
      <c r="A2254" t="s">
        <v>3565</v>
      </c>
    </row>
    <row r="2255" spans="1:1" x14ac:dyDescent="0.25">
      <c r="A2255" t="s">
        <v>3566</v>
      </c>
    </row>
    <row r="2256" spans="1:1" x14ac:dyDescent="0.25">
      <c r="A2256" t="s">
        <v>3567</v>
      </c>
    </row>
    <row r="2257" spans="1:1" x14ac:dyDescent="0.25">
      <c r="A2257" t="s">
        <v>3568</v>
      </c>
    </row>
    <row r="2258" spans="1:1" x14ac:dyDescent="0.25">
      <c r="A2258" t="s">
        <v>3569</v>
      </c>
    </row>
    <row r="2259" spans="1:1" x14ac:dyDescent="0.25">
      <c r="A2259" t="s">
        <v>3570</v>
      </c>
    </row>
    <row r="2260" spans="1:1" x14ac:dyDescent="0.25">
      <c r="A2260" t="s">
        <v>3571</v>
      </c>
    </row>
    <row r="2261" spans="1:1" x14ac:dyDescent="0.25">
      <c r="A2261" t="s">
        <v>3572</v>
      </c>
    </row>
    <row r="2262" spans="1:1" x14ac:dyDescent="0.25">
      <c r="A2262" t="s">
        <v>3573</v>
      </c>
    </row>
    <row r="2263" spans="1:1" x14ac:dyDescent="0.25">
      <c r="A2263" t="s">
        <v>3574</v>
      </c>
    </row>
    <row r="2264" spans="1:1" x14ac:dyDescent="0.25">
      <c r="A2264" t="s">
        <v>3575</v>
      </c>
    </row>
    <row r="2265" spans="1:1" x14ac:dyDescent="0.25">
      <c r="A2265" t="s">
        <v>3576</v>
      </c>
    </row>
    <row r="2266" spans="1:1" x14ac:dyDescent="0.25">
      <c r="A2266" t="s">
        <v>3577</v>
      </c>
    </row>
    <row r="2267" spans="1:1" x14ac:dyDescent="0.25">
      <c r="A2267" t="s">
        <v>3578</v>
      </c>
    </row>
    <row r="2268" spans="1:1" x14ac:dyDescent="0.25">
      <c r="A2268" t="s">
        <v>3579</v>
      </c>
    </row>
    <row r="2269" spans="1:1" x14ac:dyDescent="0.25">
      <c r="A2269" t="s">
        <v>3580</v>
      </c>
    </row>
    <row r="2270" spans="1:1" x14ac:dyDescent="0.25">
      <c r="A2270" t="s">
        <v>3581</v>
      </c>
    </row>
    <row r="2271" spans="1:1" x14ac:dyDescent="0.25">
      <c r="A2271" t="s">
        <v>3582</v>
      </c>
    </row>
    <row r="2272" spans="1:1" x14ac:dyDescent="0.25">
      <c r="A2272" t="s">
        <v>3583</v>
      </c>
    </row>
    <row r="2273" spans="1:1" x14ac:dyDescent="0.25">
      <c r="A2273" t="s">
        <v>3584</v>
      </c>
    </row>
    <row r="2274" spans="1:1" x14ac:dyDescent="0.25">
      <c r="A2274" t="s">
        <v>3585</v>
      </c>
    </row>
    <row r="2275" spans="1:1" x14ac:dyDescent="0.25">
      <c r="A2275" t="s">
        <v>3586</v>
      </c>
    </row>
    <row r="2276" spans="1:1" x14ac:dyDescent="0.25">
      <c r="A2276" t="s">
        <v>3587</v>
      </c>
    </row>
    <row r="2277" spans="1:1" x14ac:dyDescent="0.25">
      <c r="A2277" t="s">
        <v>3588</v>
      </c>
    </row>
    <row r="2278" spans="1:1" x14ac:dyDescent="0.25">
      <c r="A2278" t="s">
        <v>3589</v>
      </c>
    </row>
    <row r="2279" spans="1:1" x14ac:dyDescent="0.25">
      <c r="A2279" t="s">
        <v>3590</v>
      </c>
    </row>
    <row r="2280" spans="1:1" x14ac:dyDescent="0.25">
      <c r="A2280" t="s">
        <v>3591</v>
      </c>
    </row>
    <row r="2281" spans="1:1" x14ac:dyDescent="0.25">
      <c r="A2281" t="s">
        <v>3592</v>
      </c>
    </row>
    <row r="2282" spans="1:1" x14ac:dyDescent="0.25">
      <c r="A2282" t="s">
        <v>3593</v>
      </c>
    </row>
    <row r="2283" spans="1:1" x14ac:dyDescent="0.25">
      <c r="A2283" t="s">
        <v>3594</v>
      </c>
    </row>
    <row r="2284" spans="1:1" x14ac:dyDescent="0.25">
      <c r="A2284" t="s">
        <v>3595</v>
      </c>
    </row>
    <row r="2285" spans="1:1" x14ac:dyDescent="0.25">
      <c r="A2285" t="s">
        <v>3596</v>
      </c>
    </row>
    <row r="2286" spans="1:1" x14ac:dyDescent="0.25">
      <c r="A2286" t="s">
        <v>3597</v>
      </c>
    </row>
    <row r="2287" spans="1:1" x14ac:dyDescent="0.25">
      <c r="A2287" t="s">
        <v>3598</v>
      </c>
    </row>
    <row r="2288" spans="1:1" x14ac:dyDescent="0.25">
      <c r="A2288" t="s">
        <v>3599</v>
      </c>
    </row>
    <row r="2289" spans="1:1" x14ac:dyDescent="0.25">
      <c r="A2289" t="s">
        <v>3600</v>
      </c>
    </row>
    <row r="2290" spans="1:1" x14ac:dyDescent="0.25">
      <c r="A2290" t="s">
        <v>3601</v>
      </c>
    </row>
    <row r="2291" spans="1:1" x14ac:dyDescent="0.25">
      <c r="A2291" t="s">
        <v>3602</v>
      </c>
    </row>
    <row r="2292" spans="1:1" x14ac:dyDescent="0.25">
      <c r="A2292" t="s">
        <v>3603</v>
      </c>
    </row>
    <row r="2293" spans="1:1" x14ac:dyDescent="0.25">
      <c r="A2293" t="s">
        <v>3604</v>
      </c>
    </row>
    <row r="2294" spans="1:1" x14ac:dyDescent="0.25">
      <c r="A2294" t="s">
        <v>3605</v>
      </c>
    </row>
    <row r="2295" spans="1:1" x14ac:dyDescent="0.25">
      <c r="A2295" t="s">
        <v>3606</v>
      </c>
    </row>
    <row r="2296" spans="1:1" x14ac:dyDescent="0.25">
      <c r="A2296" t="s">
        <v>3607</v>
      </c>
    </row>
    <row r="2297" spans="1:1" x14ac:dyDescent="0.25">
      <c r="A2297" t="s">
        <v>3608</v>
      </c>
    </row>
    <row r="2298" spans="1:1" x14ac:dyDescent="0.25">
      <c r="A2298" t="s">
        <v>3609</v>
      </c>
    </row>
    <row r="2299" spans="1:1" x14ac:dyDescent="0.25">
      <c r="A2299" t="s">
        <v>3610</v>
      </c>
    </row>
    <row r="2300" spans="1:1" x14ac:dyDescent="0.25">
      <c r="A2300" t="s">
        <v>3611</v>
      </c>
    </row>
    <row r="2301" spans="1:1" x14ac:dyDescent="0.25">
      <c r="A2301" t="s">
        <v>3612</v>
      </c>
    </row>
    <row r="2302" spans="1:1" x14ac:dyDescent="0.25">
      <c r="A2302" t="s">
        <v>3613</v>
      </c>
    </row>
    <row r="2303" spans="1:1" x14ac:dyDescent="0.25">
      <c r="A2303" t="s">
        <v>3614</v>
      </c>
    </row>
    <row r="2304" spans="1:1" x14ac:dyDescent="0.25">
      <c r="A2304" t="s">
        <v>3615</v>
      </c>
    </row>
    <row r="2305" spans="1:1" x14ac:dyDescent="0.25">
      <c r="A2305" t="s">
        <v>3616</v>
      </c>
    </row>
    <row r="2306" spans="1:1" x14ac:dyDescent="0.25">
      <c r="A2306" t="s">
        <v>3617</v>
      </c>
    </row>
    <row r="2307" spans="1:1" x14ac:dyDescent="0.25">
      <c r="A2307" t="s">
        <v>3618</v>
      </c>
    </row>
    <row r="2308" spans="1:1" x14ac:dyDescent="0.25">
      <c r="A2308" t="s">
        <v>3619</v>
      </c>
    </row>
    <row r="2309" spans="1:1" x14ac:dyDescent="0.25">
      <c r="A2309" t="s">
        <v>3620</v>
      </c>
    </row>
    <row r="2310" spans="1:1" x14ac:dyDescent="0.25">
      <c r="A2310" t="s">
        <v>3621</v>
      </c>
    </row>
    <row r="2311" spans="1:1" x14ac:dyDescent="0.25">
      <c r="A2311" t="s">
        <v>3622</v>
      </c>
    </row>
    <row r="2312" spans="1:1" x14ac:dyDescent="0.25">
      <c r="A2312" t="s">
        <v>3623</v>
      </c>
    </row>
    <row r="2313" spans="1:1" x14ac:dyDescent="0.25">
      <c r="A2313" t="s">
        <v>3624</v>
      </c>
    </row>
    <row r="2314" spans="1:1" x14ac:dyDescent="0.25">
      <c r="A2314" t="s">
        <v>3625</v>
      </c>
    </row>
    <row r="2315" spans="1:1" x14ac:dyDescent="0.25">
      <c r="A2315" t="s">
        <v>3626</v>
      </c>
    </row>
    <row r="2316" spans="1:1" x14ac:dyDescent="0.25">
      <c r="A2316" t="s">
        <v>3627</v>
      </c>
    </row>
    <row r="2317" spans="1:1" x14ac:dyDescent="0.25">
      <c r="A2317" t="s">
        <v>3628</v>
      </c>
    </row>
    <row r="2318" spans="1:1" x14ac:dyDescent="0.25">
      <c r="A2318" t="s">
        <v>3629</v>
      </c>
    </row>
    <row r="2319" spans="1:1" x14ac:dyDescent="0.25">
      <c r="A2319" t="s">
        <v>3630</v>
      </c>
    </row>
    <row r="2320" spans="1:1" x14ac:dyDescent="0.25">
      <c r="A2320" t="s">
        <v>3631</v>
      </c>
    </row>
    <row r="2321" spans="1:1" x14ac:dyDescent="0.25">
      <c r="A2321" t="s">
        <v>3632</v>
      </c>
    </row>
    <row r="2322" spans="1:1" x14ac:dyDescent="0.25">
      <c r="A2322" t="s">
        <v>3633</v>
      </c>
    </row>
    <row r="2323" spans="1:1" x14ac:dyDescent="0.25">
      <c r="A2323" t="s">
        <v>3634</v>
      </c>
    </row>
    <row r="2324" spans="1:1" x14ac:dyDescent="0.25">
      <c r="A2324" t="s">
        <v>3635</v>
      </c>
    </row>
    <row r="2325" spans="1:1" x14ac:dyDescent="0.25">
      <c r="A2325" t="s">
        <v>3636</v>
      </c>
    </row>
    <row r="2326" spans="1:1" x14ac:dyDescent="0.25">
      <c r="A2326" t="s">
        <v>3637</v>
      </c>
    </row>
    <row r="2327" spans="1:1" x14ac:dyDescent="0.25">
      <c r="A2327" t="s">
        <v>3638</v>
      </c>
    </row>
    <row r="2328" spans="1:1" x14ac:dyDescent="0.25">
      <c r="A2328" t="s">
        <v>3639</v>
      </c>
    </row>
    <row r="2329" spans="1:1" x14ac:dyDescent="0.25">
      <c r="A2329" t="s">
        <v>3640</v>
      </c>
    </row>
    <row r="2330" spans="1:1" x14ac:dyDescent="0.25">
      <c r="A2330" t="s">
        <v>3641</v>
      </c>
    </row>
    <row r="2331" spans="1:1" x14ac:dyDescent="0.25">
      <c r="A2331" t="s">
        <v>3642</v>
      </c>
    </row>
    <row r="2332" spans="1:1" x14ac:dyDescent="0.25">
      <c r="A2332" t="s">
        <v>3643</v>
      </c>
    </row>
    <row r="2333" spans="1:1" x14ac:dyDescent="0.25">
      <c r="A2333" t="s">
        <v>3644</v>
      </c>
    </row>
    <row r="2334" spans="1:1" x14ac:dyDescent="0.25">
      <c r="A2334" t="s">
        <v>3645</v>
      </c>
    </row>
    <row r="2335" spans="1:1" x14ac:dyDescent="0.25">
      <c r="A2335" t="s">
        <v>3646</v>
      </c>
    </row>
    <row r="2336" spans="1:1" x14ac:dyDescent="0.25">
      <c r="A2336" t="s">
        <v>3647</v>
      </c>
    </row>
    <row r="2337" spans="1:1" x14ac:dyDescent="0.25">
      <c r="A2337" t="s">
        <v>3648</v>
      </c>
    </row>
    <row r="2338" spans="1:1" x14ac:dyDescent="0.25">
      <c r="A2338" t="s">
        <v>3649</v>
      </c>
    </row>
    <row r="2339" spans="1:1" x14ac:dyDescent="0.25">
      <c r="A2339" t="s">
        <v>3650</v>
      </c>
    </row>
    <row r="2340" spans="1:1" x14ac:dyDescent="0.25">
      <c r="A2340" t="s">
        <v>3651</v>
      </c>
    </row>
    <row r="2341" spans="1:1" x14ac:dyDescent="0.25">
      <c r="A2341" t="s">
        <v>3652</v>
      </c>
    </row>
    <row r="2342" spans="1:1" x14ac:dyDescent="0.25">
      <c r="A2342" t="s">
        <v>3653</v>
      </c>
    </row>
    <row r="2343" spans="1:1" x14ac:dyDescent="0.25">
      <c r="A2343" t="s">
        <v>3654</v>
      </c>
    </row>
    <row r="2344" spans="1:1" x14ac:dyDescent="0.25">
      <c r="A2344" t="s">
        <v>3655</v>
      </c>
    </row>
    <row r="2345" spans="1:1" x14ac:dyDescent="0.25">
      <c r="A2345" t="s">
        <v>3656</v>
      </c>
    </row>
    <row r="2346" spans="1:1" x14ac:dyDescent="0.25">
      <c r="A2346" t="s">
        <v>3657</v>
      </c>
    </row>
    <row r="2347" spans="1:1" x14ac:dyDescent="0.25">
      <c r="A2347" t="s">
        <v>3658</v>
      </c>
    </row>
    <row r="2348" spans="1:1" x14ac:dyDescent="0.25">
      <c r="A2348" t="s">
        <v>3659</v>
      </c>
    </row>
    <row r="2349" spans="1:1" x14ac:dyDescent="0.25">
      <c r="A2349" t="s">
        <v>3660</v>
      </c>
    </row>
    <row r="2350" spans="1:1" x14ac:dyDescent="0.25">
      <c r="A2350" t="s">
        <v>3661</v>
      </c>
    </row>
    <row r="2351" spans="1:1" x14ac:dyDescent="0.25">
      <c r="A2351" t="s">
        <v>3662</v>
      </c>
    </row>
    <row r="2352" spans="1:1" x14ac:dyDescent="0.25">
      <c r="A2352" t="s">
        <v>3663</v>
      </c>
    </row>
    <row r="2353" spans="1:1" x14ac:dyDescent="0.25">
      <c r="A2353" t="s">
        <v>3664</v>
      </c>
    </row>
    <row r="2354" spans="1:1" x14ac:dyDescent="0.25">
      <c r="A2354" t="s">
        <v>3665</v>
      </c>
    </row>
    <row r="2355" spans="1:1" x14ac:dyDescent="0.25">
      <c r="A2355" t="s">
        <v>3666</v>
      </c>
    </row>
    <row r="2356" spans="1:1" x14ac:dyDescent="0.25">
      <c r="A2356" t="s">
        <v>3667</v>
      </c>
    </row>
    <row r="2357" spans="1:1" x14ac:dyDescent="0.25">
      <c r="A2357" t="s">
        <v>3668</v>
      </c>
    </row>
    <row r="2358" spans="1:1" x14ac:dyDescent="0.25">
      <c r="A2358" t="s">
        <v>3669</v>
      </c>
    </row>
    <row r="2359" spans="1:1" x14ac:dyDescent="0.25">
      <c r="A2359" t="s">
        <v>3670</v>
      </c>
    </row>
    <row r="2360" spans="1:1" x14ac:dyDescent="0.25">
      <c r="A2360" t="s">
        <v>3671</v>
      </c>
    </row>
    <row r="2361" spans="1:1" x14ac:dyDescent="0.25">
      <c r="A2361" t="s">
        <v>3672</v>
      </c>
    </row>
    <row r="2362" spans="1:1" x14ac:dyDescent="0.25">
      <c r="A2362" t="s">
        <v>3673</v>
      </c>
    </row>
    <row r="2363" spans="1:1" x14ac:dyDescent="0.25">
      <c r="A2363" t="s">
        <v>3674</v>
      </c>
    </row>
    <row r="2364" spans="1:1" x14ac:dyDescent="0.25">
      <c r="A2364" t="s">
        <v>3675</v>
      </c>
    </row>
    <row r="2365" spans="1:1" x14ac:dyDescent="0.25">
      <c r="A2365" t="s">
        <v>3676</v>
      </c>
    </row>
    <row r="2366" spans="1:1" x14ac:dyDescent="0.25">
      <c r="A2366" t="s">
        <v>3677</v>
      </c>
    </row>
    <row r="2367" spans="1:1" x14ac:dyDescent="0.25">
      <c r="A2367" t="s">
        <v>3678</v>
      </c>
    </row>
    <row r="2368" spans="1:1" x14ac:dyDescent="0.25">
      <c r="A2368" t="s">
        <v>3679</v>
      </c>
    </row>
    <row r="2369" spans="1:1" x14ac:dyDescent="0.25">
      <c r="A2369" t="s">
        <v>3680</v>
      </c>
    </row>
    <row r="2370" spans="1:1" x14ac:dyDescent="0.25">
      <c r="A2370" t="s">
        <v>3681</v>
      </c>
    </row>
    <row r="2371" spans="1:1" x14ac:dyDescent="0.25">
      <c r="A2371" t="s">
        <v>3682</v>
      </c>
    </row>
    <row r="2372" spans="1:1" x14ac:dyDescent="0.25">
      <c r="A2372" t="s">
        <v>3683</v>
      </c>
    </row>
    <row r="2373" spans="1:1" x14ac:dyDescent="0.25">
      <c r="A2373" t="s">
        <v>3684</v>
      </c>
    </row>
    <row r="2374" spans="1:1" x14ac:dyDescent="0.25">
      <c r="A2374" t="s">
        <v>3685</v>
      </c>
    </row>
    <row r="2375" spans="1:1" x14ac:dyDescent="0.25">
      <c r="A2375" t="s">
        <v>3686</v>
      </c>
    </row>
    <row r="2376" spans="1:1" x14ac:dyDescent="0.25">
      <c r="A2376" t="s">
        <v>3687</v>
      </c>
    </row>
    <row r="2377" spans="1:1" x14ac:dyDescent="0.25">
      <c r="A2377" t="s">
        <v>3688</v>
      </c>
    </row>
    <row r="2378" spans="1:1" x14ac:dyDescent="0.25">
      <c r="A2378" t="s">
        <v>3689</v>
      </c>
    </row>
    <row r="2379" spans="1:1" x14ac:dyDescent="0.25">
      <c r="A2379" t="s">
        <v>3690</v>
      </c>
    </row>
    <row r="2380" spans="1:1" x14ac:dyDescent="0.25">
      <c r="A2380" t="s">
        <v>3691</v>
      </c>
    </row>
    <row r="2381" spans="1:1" x14ac:dyDescent="0.25">
      <c r="A2381" t="s">
        <v>3692</v>
      </c>
    </row>
    <row r="2382" spans="1:1" x14ac:dyDescent="0.25">
      <c r="A2382" t="s">
        <v>3693</v>
      </c>
    </row>
    <row r="2383" spans="1:1" x14ac:dyDescent="0.25">
      <c r="A2383" t="s">
        <v>3694</v>
      </c>
    </row>
    <row r="2384" spans="1:1" x14ac:dyDescent="0.25">
      <c r="A2384" t="s">
        <v>3695</v>
      </c>
    </row>
    <row r="2385" spans="1:1" x14ac:dyDescent="0.25">
      <c r="A2385" t="s">
        <v>3696</v>
      </c>
    </row>
    <row r="2386" spans="1:1" x14ac:dyDescent="0.25">
      <c r="A2386" t="s">
        <v>3697</v>
      </c>
    </row>
    <row r="2387" spans="1:1" x14ac:dyDescent="0.25">
      <c r="A2387" t="s">
        <v>3698</v>
      </c>
    </row>
    <row r="2388" spans="1:1" x14ac:dyDescent="0.25">
      <c r="A2388" t="s">
        <v>3699</v>
      </c>
    </row>
    <row r="2389" spans="1:1" x14ac:dyDescent="0.25">
      <c r="A2389" t="s">
        <v>3700</v>
      </c>
    </row>
    <row r="2390" spans="1:1" x14ac:dyDescent="0.25">
      <c r="A2390" t="s">
        <v>3701</v>
      </c>
    </row>
    <row r="2391" spans="1:1" x14ac:dyDescent="0.25">
      <c r="A2391" t="s">
        <v>3702</v>
      </c>
    </row>
    <row r="2392" spans="1:1" x14ac:dyDescent="0.25">
      <c r="A2392" t="s">
        <v>3703</v>
      </c>
    </row>
    <row r="2393" spans="1:1" x14ac:dyDescent="0.25">
      <c r="A2393" t="s">
        <v>3704</v>
      </c>
    </row>
    <row r="2394" spans="1:1" x14ac:dyDescent="0.25">
      <c r="A2394" t="s">
        <v>3705</v>
      </c>
    </row>
    <row r="2395" spans="1:1" x14ac:dyDescent="0.25">
      <c r="A2395" t="s">
        <v>3706</v>
      </c>
    </row>
    <row r="2396" spans="1:1" x14ac:dyDescent="0.25">
      <c r="A2396" t="s">
        <v>3707</v>
      </c>
    </row>
    <row r="2397" spans="1:1" x14ac:dyDescent="0.25">
      <c r="A2397" t="s">
        <v>3708</v>
      </c>
    </row>
    <row r="2398" spans="1:1" x14ac:dyDescent="0.25">
      <c r="A2398" t="s">
        <v>3709</v>
      </c>
    </row>
    <row r="2399" spans="1:1" x14ac:dyDescent="0.25">
      <c r="A2399" t="s">
        <v>3710</v>
      </c>
    </row>
    <row r="2400" spans="1:1" x14ac:dyDescent="0.25">
      <c r="A2400" t="s">
        <v>3711</v>
      </c>
    </row>
    <row r="2401" spans="1:1" x14ac:dyDescent="0.25">
      <c r="A2401" t="s">
        <v>3712</v>
      </c>
    </row>
    <row r="2402" spans="1:1" x14ac:dyDescent="0.25">
      <c r="A2402" t="s">
        <v>3713</v>
      </c>
    </row>
    <row r="2403" spans="1:1" x14ac:dyDescent="0.25">
      <c r="A2403" t="s">
        <v>3714</v>
      </c>
    </row>
    <row r="2404" spans="1:1" x14ac:dyDescent="0.25">
      <c r="A2404" t="s">
        <v>3715</v>
      </c>
    </row>
    <row r="2405" spans="1:1" x14ac:dyDescent="0.25">
      <c r="A2405" t="s">
        <v>3716</v>
      </c>
    </row>
    <row r="2406" spans="1:1" x14ac:dyDescent="0.25">
      <c r="A2406" t="s">
        <v>3717</v>
      </c>
    </row>
    <row r="2407" spans="1:1" x14ac:dyDescent="0.25">
      <c r="A2407" t="s">
        <v>3718</v>
      </c>
    </row>
    <row r="2408" spans="1:1" x14ac:dyDescent="0.25">
      <c r="A2408" t="s">
        <v>3719</v>
      </c>
    </row>
    <row r="2409" spans="1:1" x14ac:dyDescent="0.25">
      <c r="A2409" t="s">
        <v>3720</v>
      </c>
    </row>
    <row r="2410" spans="1:1" x14ac:dyDescent="0.25">
      <c r="A2410" t="s">
        <v>3721</v>
      </c>
    </row>
    <row r="2411" spans="1:1" x14ac:dyDescent="0.25">
      <c r="A2411" t="s">
        <v>3722</v>
      </c>
    </row>
    <row r="2412" spans="1:1" x14ac:dyDescent="0.25">
      <c r="A2412" t="s">
        <v>3723</v>
      </c>
    </row>
    <row r="2413" spans="1:1" x14ac:dyDescent="0.25">
      <c r="A2413" t="s">
        <v>3724</v>
      </c>
    </row>
    <row r="2414" spans="1:1" x14ac:dyDescent="0.25">
      <c r="A2414" t="s">
        <v>3725</v>
      </c>
    </row>
    <row r="2415" spans="1:1" x14ac:dyDescent="0.25">
      <c r="A2415" t="s">
        <v>3726</v>
      </c>
    </row>
    <row r="2416" spans="1:1" x14ac:dyDescent="0.25">
      <c r="A2416" t="s">
        <v>3727</v>
      </c>
    </row>
    <row r="2417" spans="1:1" x14ac:dyDescent="0.25">
      <c r="A2417" t="s">
        <v>3728</v>
      </c>
    </row>
    <row r="2418" spans="1:1" x14ac:dyDescent="0.25">
      <c r="A2418" t="s">
        <v>3729</v>
      </c>
    </row>
    <row r="2419" spans="1:1" x14ac:dyDescent="0.25">
      <c r="A2419" t="s">
        <v>3730</v>
      </c>
    </row>
    <row r="2420" spans="1:1" x14ac:dyDescent="0.25">
      <c r="A2420" t="s">
        <v>3731</v>
      </c>
    </row>
    <row r="2421" spans="1:1" x14ac:dyDescent="0.25">
      <c r="A2421" t="s">
        <v>3732</v>
      </c>
    </row>
    <row r="2422" spans="1:1" x14ac:dyDescent="0.25">
      <c r="A2422" t="s">
        <v>3733</v>
      </c>
    </row>
    <row r="2423" spans="1:1" x14ac:dyDescent="0.25">
      <c r="A2423" t="s">
        <v>3734</v>
      </c>
    </row>
    <row r="2424" spans="1:1" x14ac:dyDescent="0.25">
      <c r="A2424" t="s">
        <v>3735</v>
      </c>
    </row>
    <row r="2425" spans="1:1" x14ac:dyDescent="0.25">
      <c r="A2425" t="s">
        <v>3736</v>
      </c>
    </row>
    <row r="2426" spans="1:1" x14ac:dyDescent="0.25">
      <c r="A2426" t="s">
        <v>3737</v>
      </c>
    </row>
    <row r="2427" spans="1:1" x14ac:dyDescent="0.25">
      <c r="A2427" t="s">
        <v>3738</v>
      </c>
    </row>
    <row r="2428" spans="1:1" x14ac:dyDescent="0.25">
      <c r="A2428" t="s">
        <v>3739</v>
      </c>
    </row>
    <row r="2429" spans="1:1" x14ac:dyDescent="0.25">
      <c r="A2429" t="s">
        <v>3740</v>
      </c>
    </row>
    <row r="2430" spans="1:1" x14ac:dyDescent="0.25">
      <c r="A2430" t="s">
        <v>3741</v>
      </c>
    </row>
    <row r="2431" spans="1:1" x14ac:dyDescent="0.25">
      <c r="A2431" t="s">
        <v>3742</v>
      </c>
    </row>
    <row r="2432" spans="1:1" x14ac:dyDescent="0.25">
      <c r="A2432" t="s">
        <v>3743</v>
      </c>
    </row>
    <row r="2433" spans="1:1" x14ac:dyDescent="0.25">
      <c r="A2433" t="s">
        <v>3744</v>
      </c>
    </row>
    <row r="2434" spans="1:1" x14ac:dyDescent="0.25">
      <c r="A2434" t="s">
        <v>3745</v>
      </c>
    </row>
    <row r="2435" spans="1:1" x14ac:dyDescent="0.25">
      <c r="A2435" t="s">
        <v>3746</v>
      </c>
    </row>
    <row r="2436" spans="1:1" x14ac:dyDescent="0.25">
      <c r="A2436" t="s">
        <v>3747</v>
      </c>
    </row>
    <row r="2437" spans="1:1" x14ac:dyDescent="0.25">
      <c r="A2437" t="s">
        <v>3748</v>
      </c>
    </row>
    <row r="2438" spans="1:1" x14ac:dyDescent="0.25">
      <c r="A2438" t="s">
        <v>3749</v>
      </c>
    </row>
    <row r="2439" spans="1:1" x14ac:dyDescent="0.25">
      <c r="A2439" t="s">
        <v>3750</v>
      </c>
    </row>
    <row r="2440" spans="1:1" x14ac:dyDescent="0.25">
      <c r="A2440" t="s">
        <v>3751</v>
      </c>
    </row>
    <row r="2441" spans="1:1" x14ac:dyDescent="0.25">
      <c r="A2441" t="s">
        <v>3752</v>
      </c>
    </row>
    <row r="2442" spans="1:1" x14ac:dyDescent="0.25">
      <c r="A2442" t="s">
        <v>3753</v>
      </c>
    </row>
    <row r="2443" spans="1:1" x14ac:dyDescent="0.25">
      <c r="A2443" t="s">
        <v>3754</v>
      </c>
    </row>
    <row r="2444" spans="1:1" x14ac:dyDescent="0.25">
      <c r="A2444" t="s">
        <v>3755</v>
      </c>
    </row>
    <row r="2445" spans="1:1" x14ac:dyDescent="0.25">
      <c r="A2445" t="s">
        <v>3756</v>
      </c>
    </row>
    <row r="2446" spans="1:1" x14ac:dyDescent="0.25">
      <c r="A2446" t="s">
        <v>3757</v>
      </c>
    </row>
    <row r="2447" spans="1:1" x14ac:dyDescent="0.25">
      <c r="A2447" t="s">
        <v>3758</v>
      </c>
    </row>
    <row r="2448" spans="1:1" x14ac:dyDescent="0.25">
      <c r="A2448" t="s">
        <v>3759</v>
      </c>
    </row>
    <row r="2449" spans="1:1" x14ac:dyDescent="0.25">
      <c r="A2449" t="s">
        <v>3760</v>
      </c>
    </row>
    <row r="2450" spans="1:1" x14ac:dyDescent="0.25">
      <c r="A2450" t="s">
        <v>3761</v>
      </c>
    </row>
    <row r="2451" spans="1:1" x14ac:dyDescent="0.25">
      <c r="A2451" t="s">
        <v>3762</v>
      </c>
    </row>
    <row r="2452" spans="1:1" x14ac:dyDescent="0.25">
      <c r="A2452" t="s">
        <v>3763</v>
      </c>
    </row>
    <row r="2453" spans="1:1" x14ac:dyDescent="0.25">
      <c r="A2453" t="s">
        <v>3764</v>
      </c>
    </row>
    <row r="2454" spans="1:1" x14ac:dyDescent="0.25">
      <c r="A2454" t="s">
        <v>3765</v>
      </c>
    </row>
    <row r="2455" spans="1:1" x14ac:dyDescent="0.25">
      <c r="A2455" t="s">
        <v>3766</v>
      </c>
    </row>
    <row r="2456" spans="1:1" x14ac:dyDescent="0.25">
      <c r="A2456" t="s">
        <v>3767</v>
      </c>
    </row>
    <row r="2457" spans="1:1" x14ac:dyDescent="0.25">
      <c r="A2457" t="s">
        <v>3768</v>
      </c>
    </row>
    <row r="2458" spans="1:1" x14ac:dyDescent="0.25">
      <c r="A2458" t="s">
        <v>3769</v>
      </c>
    </row>
    <row r="2459" spans="1:1" x14ac:dyDescent="0.25">
      <c r="A2459" t="s">
        <v>3770</v>
      </c>
    </row>
    <row r="2460" spans="1:1" x14ac:dyDescent="0.25">
      <c r="A2460" t="s">
        <v>3771</v>
      </c>
    </row>
    <row r="2461" spans="1:1" x14ac:dyDescent="0.25">
      <c r="A2461" t="s">
        <v>3772</v>
      </c>
    </row>
    <row r="2462" spans="1:1" x14ac:dyDescent="0.25">
      <c r="A2462" t="s">
        <v>3773</v>
      </c>
    </row>
    <row r="2463" spans="1:1" x14ac:dyDescent="0.25">
      <c r="A2463" t="s">
        <v>3774</v>
      </c>
    </row>
    <row r="2464" spans="1:1" x14ac:dyDescent="0.25">
      <c r="A2464" t="s">
        <v>3775</v>
      </c>
    </row>
    <row r="2465" spans="1:1" x14ac:dyDescent="0.25">
      <c r="A2465" t="s">
        <v>3776</v>
      </c>
    </row>
    <row r="2466" spans="1:1" x14ac:dyDescent="0.25">
      <c r="A2466" t="s">
        <v>3777</v>
      </c>
    </row>
    <row r="2467" spans="1:1" x14ac:dyDescent="0.25">
      <c r="A2467" t="s">
        <v>3778</v>
      </c>
    </row>
    <row r="2468" spans="1:1" x14ac:dyDescent="0.25">
      <c r="A2468" t="s">
        <v>3779</v>
      </c>
    </row>
    <row r="2469" spans="1:1" x14ac:dyDescent="0.25">
      <c r="A2469" t="s">
        <v>3780</v>
      </c>
    </row>
    <row r="2470" spans="1:1" x14ac:dyDescent="0.25">
      <c r="A2470" t="s">
        <v>3781</v>
      </c>
    </row>
    <row r="2471" spans="1:1" x14ac:dyDescent="0.25">
      <c r="A2471" t="s">
        <v>3782</v>
      </c>
    </row>
    <row r="2472" spans="1:1" x14ac:dyDescent="0.25">
      <c r="A2472" t="s">
        <v>3783</v>
      </c>
    </row>
    <row r="2473" spans="1:1" x14ac:dyDescent="0.25">
      <c r="A2473" t="s">
        <v>3784</v>
      </c>
    </row>
    <row r="2474" spans="1:1" x14ac:dyDescent="0.25">
      <c r="A2474" t="s">
        <v>3785</v>
      </c>
    </row>
    <row r="2475" spans="1:1" x14ac:dyDescent="0.25">
      <c r="A2475" t="s">
        <v>3786</v>
      </c>
    </row>
    <row r="2476" spans="1:1" x14ac:dyDescent="0.25">
      <c r="A2476" t="s">
        <v>3787</v>
      </c>
    </row>
    <row r="2477" spans="1:1" x14ac:dyDescent="0.25">
      <c r="A2477" t="s">
        <v>3788</v>
      </c>
    </row>
    <row r="2478" spans="1:1" x14ac:dyDescent="0.25">
      <c r="A2478" t="s">
        <v>3789</v>
      </c>
    </row>
    <row r="2479" spans="1:1" x14ac:dyDescent="0.25">
      <c r="A2479" t="s">
        <v>3790</v>
      </c>
    </row>
    <row r="2480" spans="1:1" x14ac:dyDescent="0.25">
      <c r="A2480" t="s">
        <v>3791</v>
      </c>
    </row>
    <row r="2481" spans="1:1" x14ac:dyDescent="0.25">
      <c r="A2481" t="s">
        <v>3792</v>
      </c>
    </row>
    <row r="2482" spans="1:1" x14ac:dyDescent="0.25">
      <c r="A2482" t="s">
        <v>3793</v>
      </c>
    </row>
    <row r="2483" spans="1:1" x14ac:dyDescent="0.25">
      <c r="A2483" t="s">
        <v>3794</v>
      </c>
    </row>
    <row r="2484" spans="1:1" x14ac:dyDescent="0.25">
      <c r="A2484" t="s">
        <v>3795</v>
      </c>
    </row>
    <row r="2485" spans="1:1" x14ac:dyDescent="0.25">
      <c r="A2485" t="s">
        <v>3796</v>
      </c>
    </row>
    <row r="2486" spans="1:1" x14ac:dyDescent="0.25">
      <c r="A2486" t="s">
        <v>3797</v>
      </c>
    </row>
    <row r="2487" spans="1:1" x14ac:dyDescent="0.25">
      <c r="A2487" t="s">
        <v>3798</v>
      </c>
    </row>
    <row r="2488" spans="1:1" x14ac:dyDescent="0.25">
      <c r="A2488" t="s">
        <v>3799</v>
      </c>
    </row>
    <row r="2489" spans="1:1" x14ac:dyDescent="0.25">
      <c r="A2489" t="s">
        <v>3800</v>
      </c>
    </row>
    <row r="2490" spans="1:1" x14ac:dyDescent="0.25">
      <c r="A2490" t="s">
        <v>3801</v>
      </c>
    </row>
    <row r="2491" spans="1:1" x14ac:dyDescent="0.25">
      <c r="A2491" t="s">
        <v>3802</v>
      </c>
    </row>
    <row r="2492" spans="1:1" x14ac:dyDescent="0.25">
      <c r="A2492" t="s">
        <v>3803</v>
      </c>
    </row>
    <row r="2493" spans="1:1" x14ac:dyDescent="0.25">
      <c r="A2493" t="s">
        <v>3804</v>
      </c>
    </row>
    <row r="2494" spans="1:1" x14ac:dyDescent="0.25">
      <c r="A2494" t="s">
        <v>3805</v>
      </c>
    </row>
    <row r="2495" spans="1:1" x14ac:dyDescent="0.25">
      <c r="A2495" t="s">
        <v>3806</v>
      </c>
    </row>
    <row r="2496" spans="1:1" x14ac:dyDescent="0.25">
      <c r="A2496" t="s">
        <v>3807</v>
      </c>
    </row>
    <row r="2497" spans="1:1" x14ac:dyDescent="0.25">
      <c r="A2497" t="s">
        <v>3808</v>
      </c>
    </row>
    <row r="2498" spans="1:1" x14ac:dyDescent="0.25">
      <c r="A2498" t="s">
        <v>3809</v>
      </c>
    </row>
    <row r="2499" spans="1:1" x14ac:dyDescent="0.25">
      <c r="A2499" t="s">
        <v>3810</v>
      </c>
    </row>
    <row r="2500" spans="1:1" x14ac:dyDescent="0.25">
      <c r="A2500" t="s">
        <v>3811</v>
      </c>
    </row>
    <row r="2501" spans="1:1" x14ac:dyDescent="0.25">
      <c r="A2501" t="s">
        <v>3812</v>
      </c>
    </row>
    <row r="2502" spans="1:1" x14ac:dyDescent="0.25">
      <c r="A2502" t="s">
        <v>3813</v>
      </c>
    </row>
    <row r="2503" spans="1:1" x14ac:dyDescent="0.25">
      <c r="A2503" t="s">
        <v>3814</v>
      </c>
    </row>
    <row r="2504" spans="1:1" x14ac:dyDescent="0.25">
      <c r="A2504" t="s">
        <v>3815</v>
      </c>
    </row>
    <row r="2505" spans="1:1" x14ac:dyDescent="0.25">
      <c r="A2505" t="s">
        <v>3816</v>
      </c>
    </row>
    <row r="2506" spans="1:1" x14ac:dyDescent="0.25">
      <c r="A2506" t="s">
        <v>3817</v>
      </c>
    </row>
    <row r="2507" spans="1:1" x14ac:dyDescent="0.25">
      <c r="A2507" t="s">
        <v>3818</v>
      </c>
    </row>
    <row r="2508" spans="1:1" x14ac:dyDescent="0.25">
      <c r="A2508" t="s">
        <v>3819</v>
      </c>
    </row>
    <row r="2509" spans="1:1" x14ac:dyDescent="0.25">
      <c r="A2509" t="s">
        <v>3820</v>
      </c>
    </row>
    <row r="2510" spans="1:1" x14ac:dyDescent="0.25">
      <c r="A2510" t="s">
        <v>3821</v>
      </c>
    </row>
    <row r="2511" spans="1:1" x14ac:dyDescent="0.25">
      <c r="A2511" t="s">
        <v>3822</v>
      </c>
    </row>
    <row r="2512" spans="1:1" x14ac:dyDescent="0.25">
      <c r="A2512" t="s">
        <v>3823</v>
      </c>
    </row>
    <row r="2513" spans="1:1" x14ac:dyDescent="0.25">
      <c r="A2513" t="s">
        <v>3824</v>
      </c>
    </row>
    <row r="2514" spans="1:1" x14ac:dyDescent="0.25">
      <c r="A2514" t="s">
        <v>3825</v>
      </c>
    </row>
    <row r="2515" spans="1:1" x14ac:dyDescent="0.25">
      <c r="A2515" t="s">
        <v>3826</v>
      </c>
    </row>
    <row r="2516" spans="1:1" x14ac:dyDescent="0.25">
      <c r="A2516" t="s">
        <v>3827</v>
      </c>
    </row>
    <row r="2517" spans="1:1" x14ac:dyDescent="0.25">
      <c r="A2517" t="s">
        <v>3828</v>
      </c>
    </row>
    <row r="2518" spans="1:1" x14ac:dyDescent="0.25">
      <c r="A2518" t="s">
        <v>3829</v>
      </c>
    </row>
    <row r="2519" spans="1:1" x14ac:dyDescent="0.25">
      <c r="A2519" t="s">
        <v>3830</v>
      </c>
    </row>
    <row r="2520" spans="1:1" x14ac:dyDescent="0.25">
      <c r="A2520" t="s">
        <v>3831</v>
      </c>
    </row>
    <row r="2521" spans="1:1" x14ac:dyDescent="0.25">
      <c r="A2521" t="s">
        <v>3832</v>
      </c>
    </row>
    <row r="2522" spans="1:1" x14ac:dyDescent="0.25">
      <c r="A2522" t="s">
        <v>3833</v>
      </c>
    </row>
    <row r="2523" spans="1:1" x14ac:dyDescent="0.25">
      <c r="A2523" t="s">
        <v>3834</v>
      </c>
    </row>
    <row r="2524" spans="1:1" x14ac:dyDescent="0.25">
      <c r="A2524" t="s">
        <v>3835</v>
      </c>
    </row>
    <row r="2525" spans="1:1" x14ac:dyDescent="0.25">
      <c r="A2525" t="s">
        <v>3836</v>
      </c>
    </row>
    <row r="2526" spans="1:1" x14ac:dyDescent="0.25">
      <c r="A2526" t="s">
        <v>3837</v>
      </c>
    </row>
    <row r="2527" spans="1:1" x14ac:dyDescent="0.25">
      <c r="A2527" t="s">
        <v>3838</v>
      </c>
    </row>
    <row r="2528" spans="1:1" x14ac:dyDescent="0.25">
      <c r="A2528" t="s">
        <v>3839</v>
      </c>
    </row>
    <row r="2529" spans="1:1" x14ac:dyDescent="0.25">
      <c r="A2529" t="s">
        <v>3840</v>
      </c>
    </row>
    <row r="2530" spans="1:1" x14ac:dyDescent="0.25">
      <c r="A2530" t="s">
        <v>3841</v>
      </c>
    </row>
    <row r="2531" spans="1:1" x14ac:dyDescent="0.25">
      <c r="A2531" t="s">
        <v>3842</v>
      </c>
    </row>
    <row r="2532" spans="1:1" x14ac:dyDescent="0.25">
      <c r="A2532" t="s">
        <v>3843</v>
      </c>
    </row>
    <row r="2533" spans="1:1" x14ac:dyDescent="0.25">
      <c r="A2533" t="s">
        <v>3844</v>
      </c>
    </row>
    <row r="2534" spans="1:1" x14ac:dyDescent="0.25">
      <c r="A2534" t="s">
        <v>3845</v>
      </c>
    </row>
    <row r="2535" spans="1:1" x14ac:dyDescent="0.25">
      <c r="A2535" t="s">
        <v>3846</v>
      </c>
    </row>
    <row r="2536" spans="1:1" x14ac:dyDescent="0.25">
      <c r="A2536" t="s">
        <v>3847</v>
      </c>
    </row>
    <row r="2537" spans="1:1" x14ac:dyDescent="0.25">
      <c r="A2537" t="s">
        <v>3848</v>
      </c>
    </row>
    <row r="2538" spans="1:1" x14ac:dyDescent="0.25">
      <c r="A2538" t="s">
        <v>3849</v>
      </c>
    </row>
    <row r="2539" spans="1:1" x14ac:dyDescent="0.25">
      <c r="A2539" t="s">
        <v>3850</v>
      </c>
    </row>
    <row r="2540" spans="1:1" x14ac:dyDescent="0.25">
      <c r="A2540" t="s">
        <v>3851</v>
      </c>
    </row>
    <row r="2541" spans="1:1" x14ac:dyDescent="0.25">
      <c r="A2541" t="s">
        <v>3852</v>
      </c>
    </row>
    <row r="2542" spans="1:1" x14ac:dyDescent="0.25">
      <c r="A2542" t="s">
        <v>3853</v>
      </c>
    </row>
    <row r="2543" spans="1:1" x14ac:dyDescent="0.25">
      <c r="A2543" t="s">
        <v>3854</v>
      </c>
    </row>
    <row r="2544" spans="1:1" x14ac:dyDescent="0.25">
      <c r="A2544" t="s">
        <v>3855</v>
      </c>
    </row>
    <row r="2545" spans="1:1" x14ac:dyDescent="0.25">
      <c r="A2545" t="s">
        <v>3856</v>
      </c>
    </row>
    <row r="2546" spans="1:1" x14ac:dyDescent="0.25">
      <c r="A2546" t="s">
        <v>3857</v>
      </c>
    </row>
    <row r="2547" spans="1:1" x14ac:dyDescent="0.25">
      <c r="A2547" t="s">
        <v>3858</v>
      </c>
    </row>
    <row r="2548" spans="1:1" x14ac:dyDescent="0.25">
      <c r="A2548" t="s">
        <v>3859</v>
      </c>
    </row>
    <row r="2549" spans="1:1" x14ac:dyDescent="0.25">
      <c r="A2549" t="s">
        <v>3860</v>
      </c>
    </row>
    <row r="2550" spans="1:1" x14ac:dyDescent="0.25">
      <c r="A2550" t="s">
        <v>3861</v>
      </c>
    </row>
    <row r="2551" spans="1:1" x14ac:dyDescent="0.25">
      <c r="A2551" t="s">
        <v>3862</v>
      </c>
    </row>
    <row r="2552" spans="1:1" x14ac:dyDescent="0.25">
      <c r="A2552" t="s">
        <v>3863</v>
      </c>
    </row>
    <row r="2553" spans="1:1" x14ac:dyDescent="0.25">
      <c r="A2553" t="s">
        <v>3864</v>
      </c>
    </row>
    <row r="2554" spans="1:1" x14ac:dyDescent="0.25">
      <c r="A2554" t="s">
        <v>3865</v>
      </c>
    </row>
    <row r="2555" spans="1:1" x14ac:dyDescent="0.25">
      <c r="A2555" t="s">
        <v>3866</v>
      </c>
    </row>
    <row r="2556" spans="1:1" x14ac:dyDescent="0.25">
      <c r="A2556" t="s">
        <v>3867</v>
      </c>
    </row>
    <row r="2557" spans="1:1" x14ac:dyDescent="0.25">
      <c r="A2557" t="s">
        <v>3868</v>
      </c>
    </row>
    <row r="2558" spans="1:1" x14ac:dyDescent="0.25">
      <c r="A2558" t="s">
        <v>3869</v>
      </c>
    </row>
    <row r="2559" spans="1:1" x14ac:dyDescent="0.25">
      <c r="A2559" t="s">
        <v>3870</v>
      </c>
    </row>
    <row r="2560" spans="1:1" x14ac:dyDescent="0.25">
      <c r="A2560" t="s">
        <v>3871</v>
      </c>
    </row>
    <row r="2561" spans="1:1" x14ac:dyDescent="0.25">
      <c r="A2561" t="s">
        <v>3872</v>
      </c>
    </row>
    <row r="2562" spans="1:1" x14ac:dyDescent="0.25">
      <c r="A2562" t="s">
        <v>3873</v>
      </c>
    </row>
    <row r="2563" spans="1:1" x14ac:dyDescent="0.25">
      <c r="A2563" t="s">
        <v>3874</v>
      </c>
    </row>
    <row r="2564" spans="1:1" x14ac:dyDescent="0.25">
      <c r="A2564" t="s">
        <v>3875</v>
      </c>
    </row>
    <row r="2565" spans="1:1" x14ac:dyDescent="0.25">
      <c r="A2565" t="s">
        <v>3876</v>
      </c>
    </row>
    <row r="2566" spans="1:1" x14ac:dyDescent="0.25">
      <c r="A2566" t="s">
        <v>3877</v>
      </c>
    </row>
    <row r="2567" spans="1:1" x14ac:dyDescent="0.25">
      <c r="A2567" t="s">
        <v>3878</v>
      </c>
    </row>
    <row r="2568" spans="1:1" x14ac:dyDescent="0.25">
      <c r="A2568" t="s">
        <v>3879</v>
      </c>
    </row>
    <row r="2569" spans="1:1" x14ac:dyDescent="0.25">
      <c r="A2569" t="s">
        <v>3880</v>
      </c>
    </row>
    <row r="2570" spans="1:1" x14ac:dyDescent="0.25">
      <c r="A2570" t="s">
        <v>3881</v>
      </c>
    </row>
    <row r="2571" spans="1:1" x14ac:dyDescent="0.25">
      <c r="A2571" t="s">
        <v>3882</v>
      </c>
    </row>
    <row r="2572" spans="1:1" x14ac:dyDescent="0.25">
      <c r="A2572" t="s">
        <v>3883</v>
      </c>
    </row>
    <row r="2573" spans="1:1" x14ac:dyDescent="0.25">
      <c r="A2573" t="s">
        <v>3884</v>
      </c>
    </row>
    <row r="2574" spans="1:1" x14ac:dyDescent="0.25">
      <c r="A2574" t="s">
        <v>3885</v>
      </c>
    </row>
    <row r="2575" spans="1:1" x14ac:dyDescent="0.25">
      <c r="A2575" t="s">
        <v>3886</v>
      </c>
    </row>
    <row r="2576" spans="1:1" x14ac:dyDescent="0.25">
      <c r="A2576" t="s">
        <v>3887</v>
      </c>
    </row>
    <row r="2577" spans="1:1" x14ac:dyDescent="0.25">
      <c r="A2577" t="s">
        <v>3888</v>
      </c>
    </row>
    <row r="2578" spans="1:1" x14ac:dyDescent="0.25">
      <c r="A2578" t="s">
        <v>3889</v>
      </c>
    </row>
    <row r="2579" spans="1:1" x14ac:dyDescent="0.25">
      <c r="A2579" t="s">
        <v>3890</v>
      </c>
    </row>
    <row r="2580" spans="1:1" x14ac:dyDescent="0.25">
      <c r="A2580" t="s">
        <v>3891</v>
      </c>
    </row>
    <row r="2581" spans="1:1" x14ac:dyDescent="0.25">
      <c r="A2581" t="s">
        <v>3892</v>
      </c>
    </row>
    <row r="2582" spans="1:1" x14ac:dyDescent="0.25">
      <c r="A2582" t="s">
        <v>3893</v>
      </c>
    </row>
    <row r="2583" spans="1:1" x14ac:dyDescent="0.25">
      <c r="A2583" t="s">
        <v>3894</v>
      </c>
    </row>
    <row r="2584" spans="1:1" x14ac:dyDescent="0.25">
      <c r="A2584" t="s">
        <v>3895</v>
      </c>
    </row>
    <row r="2585" spans="1:1" x14ac:dyDescent="0.25">
      <c r="A2585" t="s">
        <v>3896</v>
      </c>
    </row>
    <row r="2586" spans="1:1" x14ac:dyDescent="0.25">
      <c r="A2586" t="s">
        <v>3897</v>
      </c>
    </row>
    <row r="2587" spans="1:1" x14ac:dyDescent="0.25">
      <c r="A2587" t="s">
        <v>3898</v>
      </c>
    </row>
    <row r="2588" spans="1:1" x14ac:dyDescent="0.25">
      <c r="A2588" t="s">
        <v>3899</v>
      </c>
    </row>
    <row r="2589" spans="1:1" x14ac:dyDescent="0.25">
      <c r="A2589" t="s">
        <v>3900</v>
      </c>
    </row>
    <row r="2590" spans="1:1" x14ac:dyDescent="0.25">
      <c r="A2590" t="s">
        <v>3901</v>
      </c>
    </row>
    <row r="2591" spans="1:1" x14ac:dyDescent="0.25">
      <c r="A2591" t="s">
        <v>3902</v>
      </c>
    </row>
    <row r="2592" spans="1:1" x14ac:dyDescent="0.25">
      <c r="A2592" t="s">
        <v>3903</v>
      </c>
    </row>
    <row r="2593" spans="1:1" x14ac:dyDescent="0.25">
      <c r="A2593" t="s">
        <v>3904</v>
      </c>
    </row>
    <row r="2594" spans="1:1" x14ac:dyDescent="0.25">
      <c r="A2594" t="s">
        <v>3905</v>
      </c>
    </row>
    <row r="2595" spans="1:1" x14ac:dyDescent="0.25">
      <c r="A2595" t="s">
        <v>3906</v>
      </c>
    </row>
    <row r="2596" spans="1:1" x14ac:dyDescent="0.25">
      <c r="A2596" t="s">
        <v>3907</v>
      </c>
    </row>
    <row r="2597" spans="1:1" x14ac:dyDescent="0.25">
      <c r="A2597" t="s">
        <v>3908</v>
      </c>
    </row>
    <row r="2598" spans="1:1" x14ac:dyDescent="0.25">
      <c r="A2598" t="s">
        <v>3909</v>
      </c>
    </row>
    <row r="2599" spans="1:1" x14ac:dyDescent="0.25">
      <c r="A2599" t="s">
        <v>3910</v>
      </c>
    </row>
    <row r="2600" spans="1:1" x14ac:dyDescent="0.25">
      <c r="A2600" t="s">
        <v>3911</v>
      </c>
    </row>
    <row r="2601" spans="1:1" x14ac:dyDescent="0.25">
      <c r="A2601" t="s">
        <v>3912</v>
      </c>
    </row>
    <row r="2602" spans="1:1" x14ac:dyDescent="0.25">
      <c r="A2602" t="s">
        <v>3913</v>
      </c>
    </row>
    <row r="2603" spans="1:1" x14ac:dyDescent="0.25">
      <c r="A2603" t="s">
        <v>3914</v>
      </c>
    </row>
    <row r="2604" spans="1:1" x14ac:dyDescent="0.25">
      <c r="A2604" t="s">
        <v>3915</v>
      </c>
    </row>
    <row r="2605" spans="1:1" x14ac:dyDescent="0.25">
      <c r="A2605" t="s">
        <v>3916</v>
      </c>
    </row>
    <row r="2606" spans="1:1" x14ac:dyDescent="0.25">
      <c r="A2606" t="s">
        <v>3917</v>
      </c>
    </row>
    <row r="2607" spans="1:1" x14ac:dyDescent="0.25">
      <c r="A2607" t="s">
        <v>3918</v>
      </c>
    </row>
    <row r="2608" spans="1:1" x14ac:dyDescent="0.25">
      <c r="A2608" t="s">
        <v>3919</v>
      </c>
    </row>
    <row r="2609" spans="1:1" x14ac:dyDescent="0.25">
      <c r="A2609" t="s">
        <v>3920</v>
      </c>
    </row>
    <row r="2610" spans="1:1" x14ac:dyDescent="0.25">
      <c r="A2610" t="s">
        <v>3921</v>
      </c>
    </row>
    <row r="2611" spans="1:1" x14ac:dyDescent="0.25">
      <c r="A2611" t="s">
        <v>3922</v>
      </c>
    </row>
    <row r="2612" spans="1:1" x14ac:dyDescent="0.25">
      <c r="A2612" t="s">
        <v>3923</v>
      </c>
    </row>
    <row r="2613" spans="1:1" x14ac:dyDescent="0.25">
      <c r="A2613" t="s">
        <v>3924</v>
      </c>
    </row>
    <row r="2614" spans="1:1" x14ac:dyDescent="0.25">
      <c r="A2614" t="s">
        <v>3925</v>
      </c>
    </row>
    <row r="2615" spans="1:1" x14ac:dyDescent="0.25">
      <c r="A2615" t="s">
        <v>3926</v>
      </c>
    </row>
    <row r="2616" spans="1:1" x14ac:dyDescent="0.25">
      <c r="A2616" t="s">
        <v>3927</v>
      </c>
    </row>
    <row r="2617" spans="1:1" x14ac:dyDescent="0.25">
      <c r="A2617" t="s">
        <v>3928</v>
      </c>
    </row>
    <row r="2618" spans="1:1" x14ac:dyDescent="0.25">
      <c r="A2618" t="s">
        <v>3929</v>
      </c>
    </row>
    <row r="2619" spans="1:1" x14ac:dyDescent="0.25">
      <c r="A2619" t="s">
        <v>3930</v>
      </c>
    </row>
    <row r="2620" spans="1:1" x14ac:dyDescent="0.25">
      <c r="A2620" t="s">
        <v>3931</v>
      </c>
    </row>
    <row r="2621" spans="1:1" x14ac:dyDescent="0.25">
      <c r="A2621" t="s">
        <v>3932</v>
      </c>
    </row>
    <row r="2622" spans="1:1" x14ac:dyDescent="0.25">
      <c r="A2622" t="s">
        <v>3933</v>
      </c>
    </row>
    <row r="2623" spans="1:1" x14ac:dyDescent="0.25">
      <c r="A2623" t="s">
        <v>3934</v>
      </c>
    </row>
    <row r="2624" spans="1:1" x14ac:dyDescent="0.25">
      <c r="A2624" t="s">
        <v>3935</v>
      </c>
    </row>
    <row r="2625" spans="1:1" x14ac:dyDescent="0.25">
      <c r="A2625" t="s">
        <v>3936</v>
      </c>
    </row>
    <row r="2626" spans="1:1" x14ac:dyDescent="0.25">
      <c r="A2626" t="s">
        <v>3937</v>
      </c>
    </row>
    <row r="2627" spans="1:1" x14ac:dyDescent="0.25">
      <c r="A2627" t="s">
        <v>3938</v>
      </c>
    </row>
    <row r="2628" spans="1:1" x14ac:dyDescent="0.25">
      <c r="A2628" t="s">
        <v>3939</v>
      </c>
    </row>
    <row r="2629" spans="1:1" x14ac:dyDescent="0.25">
      <c r="A2629" t="s">
        <v>3940</v>
      </c>
    </row>
    <row r="2630" spans="1:1" x14ac:dyDescent="0.25">
      <c r="A2630" t="s">
        <v>3941</v>
      </c>
    </row>
    <row r="2631" spans="1:1" x14ac:dyDescent="0.25">
      <c r="A2631" t="s">
        <v>3942</v>
      </c>
    </row>
    <row r="2632" spans="1:1" x14ac:dyDescent="0.25">
      <c r="A2632" t="s">
        <v>3943</v>
      </c>
    </row>
    <row r="2633" spans="1:1" x14ac:dyDescent="0.25">
      <c r="A2633" t="s">
        <v>3944</v>
      </c>
    </row>
    <row r="2634" spans="1:1" x14ac:dyDescent="0.25">
      <c r="A2634" t="s">
        <v>3945</v>
      </c>
    </row>
    <row r="2635" spans="1:1" x14ac:dyDescent="0.25">
      <c r="A2635" t="s">
        <v>3946</v>
      </c>
    </row>
    <row r="2636" spans="1:1" x14ac:dyDescent="0.25">
      <c r="A2636" t="s">
        <v>3947</v>
      </c>
    </row>
    <row r="2637" spans="1:1" x14ac:dyDescent="0.25">
      <c r="A2637" t="s">
        <v>3948</v>
      </c>
    </row>
    <row r="2638" spans="1:1" x14ac:dyDescent="0.25">
      <c r="A2638" t="s">
        <v>3949</v>
      </c>
    </row>
    <row r="2639" spans="1:1" x14ac:dyDescent="0.25">
      <c r="A2639" t="s">
        <v>3950</v>
      </c>
    </row>
    <row r="2640" spans="1:1" x14ac:dyDescent="0.25">
      <c r="A2640" t="s">
        <v>3951</v>
      </c>
    </row>
    <row r="2641" spans="1:1" x14ac:dyDescent="0.25">
      <c r="A2641" t="s">
        <v>3952</v>
      </c>
    </row>
    <row r="2642" spans="1:1" x14ac:dyDescent="0.25">
      <c r="A2642" t="s">
        <v>3953</v>
      </c>
    </row>
    <row r="2643" spans="1:1" x14ac:dyDescent="0.25">
      <c r="A2643" t="s">
        <v>3954</v>
      </c>
    </row>
    <row r="2644" spans="1:1" x14ac:dyDescent="0.25">
      <c r="A2644" t="s">
        <v>3955</v>
      </c>
    </row>
    <row r="2645" spans="1:1" x14ac:dyDescent="0.25">
      <c r="A2645" t="s">
        <v>3956</v>
      </c>
    </row>
    <row r="2646" spans="1:1" x14ac:dyDescent="0.25">
      <c r="A2646" t="s">
        <v>3957</v>
      </c>
    </row>
    <row r="2647" spans="1:1" x14ac:dyDescent="0.25">
      <c r="A2647" t="s">
        <v>3958</v>
      </c>
    </row>
    <row r="2648" spans="1:1" x14ac:dyDescent="0.25">
      <c r="A2648" t="s">
        <v>3959</v>
      </c>
    </row>
    <row r="2649" spans="1:1" x14ac:dyDescent="0.25">
      <c r="A2649" t="s">
        <v>3960</v>
      </c>
    </row>
    <row r="2650" spans="1:1" x14ac:dyDescent="0.25">
      <c r="A2650" t="s">
        <v>3961</v>
      </c>
    </row>
    <row r="2651" spans="1:1" x14ac:dyDescent="0.25">
      <c r="A2651" t="s">
        <v>3962</v>
      </c>
    </row>
    <row r="2652" spans="1:1" x14ac:dyDescent="0.25">
      <c r="A2652" t="s">
        <v>3963</v>
      </c>
    </row>
    <row r="2653" spans="1:1" x14ac:dyDescent="0.25">
      <c r="A2653" t="s">
        <v>3964</v>
      </c>
    </row>
    <row r="2654" spans="1:1" x14ac:dyDescent="0.25">
      <c r="A2654" t="s">
        <v>3965</v>
      </c>
    </row>
    <row r="2655" spans="1:1" x14ac:dyDescent="0.25">
      <c r="A2655" t="s">
        <v>3966</v>
      </c>
    </row>
    <row r="2656" spans="1:1" x14ac:dyDescent="0.25">
      <c r="A2656" t="s">
        <v>3967</v>
      </c>
    </row>
    <row r="2657" spans="1:1" x14ac:dyDescent="0.25">
      <c r="A2657" t="s">
        <v>3968</v>
      </c>
    </row>
    <row r="2658" spans="1:1" x14ac:dyDescent="0.25">
      <c r="A2658" t="s">
        <v>3969</v>
      </c>
    </row>
    <row r="2659" spans="1:1" x14ac:dyDescent="0.25">
      <c r="A2659" t="s">
        <v>3970</v>
      </c>
    </row>
    <row r="2660" spans="1:1" x14ac:dyDescent="0.25">
      <c r="A2660" t="s">
        <v>3971</v>
      </c>
    </row>
    <row r="2661" spans="1:1" x14ac:dyDescent="0.25">
      <c r="A2661" t="s">
        <v>3972</v>
      </c>
    </row>
    <row r="2662" spans="1:1" x14ac:dyDescent="0.25">
      <c r="A2662" t="s">
        <v>3973</v>
      </c>
    </row>
    <row r="2663" spans="1:1" x14ac:dyDescent="0.25">
      <c r="A2663" t="s">
        <v>3974</v>
      </c>
    </row>
    <row r="2664" spans="1:1" x14ac:dyDescent="0.25">
      <c r="A2664" t="s">
        <v>3975</v>
      </c>
    </row>
    <row r="2665" spans="1:1" x14ac:dyDescent="0.25">
      <c r="A2665" t="s">
        <v>3976</v>
      </c>
    </row>
    <row r="2666" spans="1:1" x14ac:dyDescent="0.25">
      <c r="A2666" t="s">
        <v>3977</v>
      </c>
    </row>
    <row r="2667" spans="1:1" x14ac:dyDescent="0.25">
      <c r="A2667" t="s">
        <v>3978</v>
      </c>
    </row>
    <row r="2668" spans="1:1" x14ac:dyDescent="0.25">
      <c r="A2668" t="s">
        <v>3979</v>
      </c>
    </row>
    <row r="2669" spans="1:1" x14ac:dyDescent="0.25">
      <c r="A2669" t="s">
        <v>3980</v>
      </c>
    </row>
    <row r="2670" spans="1:1" x14ac:dyDescent="0.25">
      <c r="A2670" t="s">
        <v>3981</v>
      </c>
    </row>
    <row r="2671" spans="1:1" x14ac:dyDescent="0.25">
      <c r="A2671" t="s">
        <v>3982</v>
      </c>
    </row>
    <row r="2672" spans="1:1" x14ac:dyDescent="0.25">
      <c r="A2672" t="s">
        <v>3983</v>
      </c>
    </row>
    <row r="2673" spans="1:1" x14ac:dyDescent="0.25">
      <c r="A2673" t="s">
        <v>3984</v>
      </c>
    </row>
    <row r="2674" spans="1:1" x14ac:dyDescent="0.25">
      <c r="A2674" t="s">
        <v>3985</v>
      </c>
    </row>
    <row r="2675" spans="1:1" x14ac:dyDescent="0.25">
      <c r="A2675" t="s">
        <v>3986</v>
      </c>
    </row>
    <row r="2676" spans="1:1" x14ac:dyDescent="0.25">
      <c r="A2676" t="s">
        <v>3987</v>
      </c>
    </row>
    <row r="2677" spans="1:1" x14ac:dyDescent="0.25">
      <c r="A2677" t="s">
        <v>3988</v>
      </c>
    </row>
    <row r="2678" spans="1:1" x14ac:dyDescent="0.25">
      <c r="A2678" t="s">
        <v>3989</v>
      </c>
    </row>
    <row r="2679" spans="1:1" x14ac:dyDescent="0.25">
      <c r="A2679" t="s">
        <v>3990</v>
      </c>
    </row>
    <row r="2680" spans="1:1" x14ac:dyDescent="0.25">
      <c r="A2680" t="s">
        <v>3991</v>
      </c>
    </row>
    <row r="2681" spans="1:1" x14ac:dyDescent="0.25">
      <c r="A2681" t="s">
        <v>3992</v>
      </c>
    </row>
    <row r="2682" spans="1:1" x14ac:dyDescent="0.25">
      <c r="A2682" t="s">
        <v>3993</v>
      </c>
    </row>
    <row r="2683" spans="1:1" x14ac:dyDescent="0.25">
      <c r="A2683" t="s">
        <v>3994</v>
      </c>
    </row>
    <row r="2684" spans="1:1" x14ac:dyDescent="0.25">
      <c r="A2684" t="s">
        <v>3995</v>
      </c>
    </row>
    <row r="2685" spans="1:1" x14ac:dyDescent="0.25">
      <c r="A2685" t="s">
        <v>3996</v>
      </c>
    </row>
    <row r="2686" spans="1:1" x14ac:dyDescent="0.25">
      <c r="A2686" t="s">
        <v>3997</v>
      </c>
    </row>
    <row r="2687" spans="1:1" x14ac:dyDescent="0.25">
      <c r="A2687" t="s">
        <v>3998</v>
      </c>
    </row>
    <row r="2688" spans="1:1" x14ac:dyDescent="0.25">
      <c r="A2688" t="s">
        <v>3999</v>
      </c>
    </row>
    <row r="2689" spans="1:1" x14ac:dyDescent="0.25">
      <c r="A2689" t="s">
        <v>4000</v>
      </c>
    </row>
    <row r="2690" spans="1:1" x14ac:dyDescent="0.25">
      <c r="A2690" t="s">
        <v>4001</v>
      </c>
    </row>
    <row r="2691" spans="1:1" x14ac:dyDescent="0.25">
      <c r="A2691" t="s">
        <v>4002</v>
      </c>
    </row>
    <row r="2692" spans="1:1" x14ac:dyDescent="0.25">
      <c r="A2692" t="s">
        <v>4003</v>
      </c>
    </row>
    <row r="2693" spans="1:1" x14ac:dyDescent="0.25">
      <c r="A2693" t="s">
        <v>4004</v>
      </c>
    </row>
    <row r="2694" spans="1:1" x14ac:dyDescent="0.25">
      <c r="A2694" t="s">
        <v>4005</v>
      </c>
    </row>
    <row r="2695" spans="1:1" x14ac:dyDescent="0.25">
      <c r="A2695" t="s">
        <v>4006</v>
      </c>
    </row>
    <row r="2696" spans="1:1" x14ac:dyDescent="0.25">
      <c r="A2696" t="s">
        <v>4007</v>
      </c>
    </row>
    <row r="2697" spans="1:1" x14ac:dyDescent="0.25">
      <c r="A2697" t="s">
        <v>4008</v>
      </c>
    </row>
    <row r="2698" spans="1:1" x14ac:dyDescent="0.25">
      <c r="A2698" t="s">
        <v>4009</v>
      </c>
    </row>
    <row r="2699" spans="1:1" x14ac:dyDescent="0.25">
      <c r="A2699" t="s">
        <v>4010</v>
      </c>
    </row>
    <row r="2700" spans="1:1" x14ac:dyDescent="0.25">
      <c r="A2700" t="s">
        <v>4011</v>
      </c>
    </row>
    <row r="2701" spans="1:1" x14ac:dyDescent="0.25">
      <c r="A2701" t="s">
        <v>4012</v>
      </c>
    </row>
    <row r="2702" spans="1:1" x14ac:dyDescent="0.25">
      <c r="A2702" t="s">
        <v>4013</v>
      </c>
    </row>
    <row r="2703" spans="1:1" x14ac:dyDescent="0.25">
      <c r="A2703" t="s">
        <v>4014</v>
      </c>
    </row>
    <row r="2704" spans="1:1" x14ac:dyDescent="0.25">
      <c r="A2704" t="s">
        <v>4015</v>
      </c>
    </row>
    <row r="2705" spans="1:1" x14ac:dyDescent="0.25">
      <c r="A2705" t="s">
        <v>4016</v>
      </c>
    </row>
    <row r="2706" spans="1:1" x14ac:dyDescent="0.25">
      <c r="A2706" t="s">
        <v>4017</v>
      </c>
    </row>
    <row r="2707" spans="1:1" x14ac:dyDescent="0.25">
      <c r="A2707" t="s">
        <v>4018</v>
      </c>
    </row>
    <row r="2708" spans="1:1" x14ac:dyDescent="0.25">
      <c r="A2708" t="s">
        <v>4019</v>
      </c>
    </row>
    <row r="2709" spans="1:1" x14ac:dyDescent="0.25">
      <c r="A2709" t="s">
        <v>4020</v>
      </c>
    </row>
    <row r="2710" spans="1:1" x14ac:dyDescent="0.25">
      <c r="A2710" t="s">
        <v>4021</v>
      </c>
    </row>
    <row r="2711" spans="1:1" x14ac:dyDescent="0.25">
      <c r="A2711" t="s">
        <v>4022</v>
      </c>
    </row>
    <row r="2712" spans="1:1" x14ac:dyDescent="0.25">
      <c r="A2712" t="s">
        <v>4023</v>
      </c>
    </row>
    <row r="2713" spans="1:1" x14ac:dyDescent="0.25">
      <c r="A2713" t="s">
        <v>4024</v>
      </c>
    </row>
    <row r="2714" spans="1:1" x14ac:dyDescent="0.25">
      <c r="A2714" t="s">
        <v>4025</v>
      </c>
    </row>
    <row r="2715" spans="1:1" x14ac:dyDescent="0.25">
      <c r="A2715" t="s">
        <v>4026</v>
      </c>
    </row>
    <row r="2716" spans="1:1" x14ac:dyDescent="0.25">
      <c r="A2716" t="s">
        <v>4027</v>
      </c>
    </row>
    <row r="2717" spans="1:1" x14ac:dyDescent="0.25">
      <c r="A2717" t="s">
        <v>4028</v>
      </c>
    </row>
    <row r="2718" spans="1:1" x14ac:dyDescent="0.25">
      <c r="A2718" t="s">
        <v>4029</v>
      </c>
    </row>
    <row r="2719" spans="1:1" x14ac:dyDescent="0.25">
      <c r="A2719" t="s">
        <v>4030</v>
      </c>
    </row>
    <row r="2720" spans="1:1" x14ac:dyDescent="0.25">
      <c r="A2720" t="s">
        <v>4031</v>
      </c>
    </row>
    <row r="2721" spans="1:1" x14ac:dyDescent="0.25">
      <c r="A2721" t="s">
        <v>4032</v>
      </c>
    </row>
    <row r="2722" spans="1:1" x14ac:dyDescent="0.25">
      <c r="A2722" t="s">
        <v>4033</v>
      </c>
    </row>
    <row r="2723" spans="1:1" x14ac:dyDescent="0.25">
      <c r="A2723" t="s">
        <v>4034</v>
      </c>
    </row>
    <row r="2724" spans="1:1" x14ac:dyDescent="0.25">
      <c r="A2724" t="s">
        <v>4035</v>
      </c>
    </row>
    <row r="2725" spans="1:1" x14ac:dyDescent="0.25">
      <c r="A2725" t="s">
        <v>4036</v>
      </c>
    </row>
    <row r="2726" spans="1:1" x14ac:dyDescent="0.25">
      <c r="A2726" t="s">
        <v>4037</v>
      </c>
    </row>
    <row r="2727" spans="1:1" x14ac:dyDescent="0.25">
      <c r="A2727" t="s">
        <v>4038</v>
      </c>
    </row>
    <row r="2728" spans="1:1" x14ac:dyDescent="0.25">
      <c r="A2728" t="s">
        <v>4039</v>
      </c>
    </row>
    <row r="2729" spans="1:1" x14ac:dyDescent="0.25">
      <c r="A2729" t="s">
        <v>4040</v>
      </c>
    </row>
    <row r="2730" spans="1:1" x14ac:dyDescent="0.25">
      <c r="A2730" t="s">
        <v>4041</v>
      </c>
    </row>
    <row r="2731" spans="1:1" x14ac:dyDescent="0.25">
      <c r="A2731" t="s">
        <v>4042</v>
      </c>
    </row>
    <row r="2732" spans="1:1" x14ac:dyDescent="0.25">
      <c r="A2732" t="s">
        <v>4043</v>
      </c>
    </row>
    <row r="2733" spans="1:1" x14ac:dyDescent="0.25">
      <c r="A2733" t="s">
        <v>4044</v>
      </c>
    </row>
    <row r="2734" spans="1:1" x14ac:dyDescent="0.25">
      <c r="A2734" t="s">
        <v>4045</v>
      </c>
    </row>
    <row r="2735" spans="1:1" x14ac:dyDescent="0.25">
      <c r="A2735" t="s">
        <v>4046</v>
      </c>
    </row>
    <row r="2736" spans="1:1" x14ac:dyDescent="0.25">
      <c r="A2736" t="s">
        <v>4047</v>
      </c>
    </row>
    <row r="2737" spans="1:1" x14ac:dyDescent="0.25">
      <c r="A2737" t="s">
        <v>4048</v>
      </c>
    </row>
    <row r="2738" spans="1:1" x14ac:dyDescent="0.25">
      <c r="A2738" t="s">
        <v>4049</v>
      </c>
    </row>
    <row r="2739" spans="1:1" x14ac:dyDescent="0.25">
      <c r="A2739" t="s">
        <v>4050</v>
      </c>
    </row>
    <row r="2740" spans="1:1" x14ac:dyDescent="0.25">
      <c r="A2740" t="s">
        <v>4051</v>
      </c>
    </row>
    <row r="2741" spans="1:1" x14ac:dyDescent="0.25">
      <c r="A2741" t="s">
        <v>4052</v>
      </c>
    </row>
    <row r="2742" spans="1:1" x14ac:dyDescent="0.25">
      <c r="A2742" t="s">
        <v>4053</v>
      </c>
    </row>
    <row r="2743" spans="1:1" x14ac:dyDescent="0.25">
      <c r="A2743" t="s">
        <v>4054</v>
      </c>
    </row>
    <row r="2744" spans="1:1" x14ac:dyDescent="0.25">
      <c r="A2744" t="s">
        <v>4055</v>
      </c>
    </row>
    <row r="2745" spans="1:1" x14ac:dyDescent="0.25">
      <c r="A2745" t="s">
        <v>4056</v>
      </c>
    </row>
    <row r="2746" spans="1:1" x14ac:dyDescent="0.25">
      <c r="A2746" t="s">
        <v>4057</v>
      </c>
    </row>
    <row r="2747" spans="1:1" x14ac:dyDescent="0.25">
      <c r="A2747" t="s">
        <v>4058</v>
      </c>
    </row>
    <row r="2748" spans="1:1" x14ac:dyDescent="0.25">
      <c r="A2748" t="s">
        <v>4059</v>
      </c>
    </row>
    <row r="2749" spans="1:1" x14ac:dyDescent="0.25">
      <c r="A2749" t="s">
        <v>4060</v>
      </c>
    </row>
    <row r="2750" spans="1:1" x14ac:dyDescent="0.25">
      <c r="A2750" t="s">
        <v>4061</v>
      </c>
    </row>
    <row r="2751" spans="1:1" x14ac:dyDescent="0.25">
      <c r="A2751" t="s">
        <v>4062</v>
      </c>
    </row>
    <row r="2752" spans="1:1" x14ac:dyDescent="0.25">
      <c r="A2752" t="s">
        <v>4063</v>
      </c>
    </row>
    <row r="2753" spans="1:1" x14ac:dyDescent="0.25">
      <c r="A2753" t="s">
        <v>4064</v>
      </c>
    </row>
    <row r="2754" spans="1:1" x14ac:dyDescent="0.25">
      <c r="A2754" t="s">
        <v>4065</v>
      </c>
    </row>
    <row r="2755" spans="1:1" x14ac:dyDescent="0.25">
      <c r="A2755" t="s">
        <v>4066</v>
      </c>
    </row>
    <row r="2756" spans="1:1" x14ac:dyDescent="0.25">
      <c r="A2756" t="s">
        <v>4067</v>
      </c>
    </row>
    <row r="2757" spans="1:1" x14ac:dyDescent="0.25">
      <c r="A2757" t="s">
        <v>4068</v>
      </c>
    </row>
    <row r="2758" spans="1:1" x14ac:dyDescent="0.25">
      <c r="A2758" t="s">
        <v>4069</v>
      </c>
    </row>
    <row r="2759" spans="1:1" x14ac:dyDescent="0.25">
      <c r="A2759" t="s">
        <v>4070</v>
      </c>
    </row>
    <row r="2760" spans="1:1" x14ac:dyDescent="0.25">
      <c r="A2760" t="s">
        <v>4071</v>
      </c>
    </row>
    <row r="2761" spans="1:1" x14ac:dyDescent="0.25">
      <c r="A2761" t="s">
        <v>4072</v>
      </c>
    </row>
    <row r="2762" spans="1:1" x14ac:dyDescent="0.25">
      <c r="A2762" t="s">
        <v>4073</v>
      </c>
    </row>
    <row r="2763" spans="1:1" x14ac:dyDescent="0.25">
      <c r="A2763" t="s">
        <v>4074</v>
      </c>
    </row>
    <row r="2764" spans="1:1" x14ac:dyDescent="0.25">
      <c r="A2764" t="s">
        <v>4075</v>
      </c>
    </row>
    <row r="2765" spans="1:1" x14ac:dyDescent="0.25">
      <c r="A2765" t="s">
        <v>4076</v>
      </c>
    </row>
    <row r="2766" spans="1:1" x14ac:dyDescent="0.25">
      <c r="A2766" t="s">
        <v>4077</v>
      </c>
    </row>
    <row r="2767" spans="1:1" x14ac:dyDescent="0.25">
      <c r="A2767" t="s">
        <v>4078</v>
      </c>
    </row>
    <row r="2768" spans="1:1" x14ac:dyDescent="0.25">
      <c r="A2768" t="s">
        <v>4079</v>
      </c>
    </row>
    <row r="2769" spans="1:1" x14ac:dyDescent="0.25">
      <c r="A2769" t="s">
        <v>4080</v>
      </c>
    </row>
    <row r="2770" spans="1:1" x14ac:dyDescent="0.25">
      <c r="A2770" t="s">
        <v>4081</v>
      </c>
    </row>
    <row r="2771" spans="1:1" x14ac:dyDescent="0.25">
      <c r="A2771" t="s">
        <v>4082</v>
      </c>
    </row>
    <row r="2772" spans="1:1" x14ac:dyDescent="0.25">
      <c r="A2772" t="s">
        <v>4083</v>
      </c>
    </row>
    <row r="2773" spans="1:1" x14ac:dyDescent="0.25">
      <c r="A2773" t="s">
        <v>4084</v>
      </c>
    </row>
    <row r="2774" spans="1:1" x14ac:dyDescent="0.25">
      <c r="A2774" t="s">
        <v>4085</v>
      </c>
    </row>
    <row r="2775" spans="1:1" x14ac:dyDescent="0.25">
      <c r="A2775" t="s">
        <v>4086</v>
      </c>
    </row>
    <row r="2776" spans="1:1" x14ac:dyDescent="0.25">
      <c r="A2776" t="s">
        <v>4087</v>
      </c>
    </row>
    <row r="2777" spans="1:1" x14ac:dyDescent="0.25">
      <c r="A2777" t="s">
        <v>4088</v>
      </c>
    </row>
    <row r="2778" spans="1:1" x14ac:dyDescent="0.25">
      <c r="A2778" t="s">
        <v>4089</v>
      </c>
    </row>
    <row r="2779" spans="1:1" x14ac:dyDescent="0.25">
      <c r="A2779" t="s">
        <v>4090</v>
      </c>
    </row>
    <row r="2780" spans="1:1" x14ac:dyDescent="0.25">
      <c r="A2780" t="s">
        <v>4091</v>
      </c>
    </row>
    <row r="2781" spans="1:1" x14ac:dyDescent="0.25">
      <c r="A2781" t="s">
        <v>4092</v>
      </c>
    </row>
    <row r="2782" spans="1:1" x14ac:dyDescent="0.25">
      <c r="A2782" t="s">
        <v>4093</v>
      </c>
    </row>
    <row r="2783" spans="1:1" x14ac:dyDescent="0.25">
      <c r="A2783" t="s">
        <v>4094</v>
      </c>
    </row>
    <row r="2784" spans="1:1" x14ac:dyDescent="0.25">
      <c r="A2784" t="s">
        <v>4095</v>
      </c>
    </row>
    <row r="2785" spans="1:1" x14ac:dyDescent="0.25">
      <c r="A2785" t="s">
        <v>4096</v>
      </c>
    </row>
    <row r="2786" spans="1:1" x14ac:dyDescent="0.25">
      <c r="A2786" t="s">
        <v>4097</v>
      </c>
    </row>
    <row r="2787" spans="1:1" x14ac:dyDescent="0.25">
      <c r="A2787" t="s">
        <v>4098</v>
      </c>
    </row>
    <row r="2788" spans="1:1" x14ac:dyDescent="0.25">
      <c r="A2788" t="s">
        <v>4099</v>
      </c>
    </row>
    <row r="2789" spans="1:1" x14ac:dyDescent="0.25">
      <c r="A2789" t="s">
        <v>4100</v>
      </c>
    </row>
    <row r="2790" spans="1:1" x14ac:dyDescent="0.25">
      <c r="A2790" t="s">
        <v>4101</v>
      </c>
    </row>
    <row r="2791" spans="1:1" x14ac:dyDescent="0.25">
      <c r="A2791" t="s">
        <v>4102</v>
      </c>
    </row>
    <row r="2792" spans="1:1" x14ac:dyDescent="0.25">
      <c r="A2792" t="s">
        <v>4103</v>
      </c>
    </row>
    <row r="2793" spans="1:1" x14ac:dyDescent="0.25">
      <c r="A2793" t="s">
        <v>4104</v>
      </c>
    </row>
    <row r="2794" spans="1:1" x14ac:dyDescent="0.25">
      <c r="A2794" t="s">
        <v>4105</v>
      </c>
    </row>
    <row r="2795" spans="1:1" x14ac:dyDescent="0.25">
      <c r="A2795" t="s">
        <v>4106</v>
      </c>
    </row>
    <row r="2796" spans="1:1" x14ac:dyDescent="0.25">
      <c r="A2796" t="s">
        <v>4107</v>
      </c>
    </row>
    <row r="2797" spans="1:1" x14ac:dyDescent="0.25">
      <c r="A2797" t="s">
        <v>4108</v>
      </c>
    </row>
    <row r="2798" spans="1:1" x14ac:dyDescent="0.25">
      <c r="A2798" t="s">
        <v>4109</v>
      </c>
    </row>
    <row r="2799" spans="1:1" x14ac:dyDescent="0.25">
      <c r="A2799" t="s">
        <v>4110</v>
      </c>
    </row>
    <row r="2800" spans="1:1" x14ac:dyDescent="0.25">
      <c r="A2800" t="s">
        <v>4111</v>
      </c>
    </row>
    <row r="2801" spans="1:1" x14ac:dyDescent="0.25">
      <c r="A2801" t="s">
        <v>4112</v>
      </c>
    </row>
    <row r="2802" spans="1:1" x14ac:dyDescent="0.25">
      <c r="A2802" t="s">
        <v>4113</v>
      </c>
    </row>
    <row r="2803" spans="1:1" x14ac:dyDescent="0.25">
      <c r="A2803" t="s">
        <v>4114</v>
      </c>
    </row>
    <row r="2804" spans="1:1" x14ac:dyDescent="0.25">
      <c r="A2804" t="s">
        <v>4115</v>
      </c>
    </row>
    <row r="2805" spans="1:1" x14ac:dyDescent="0.25">
      <c r="A2805" t="s">
        <v>4116</v>
      </c>
    </row>
    <row r="2806" spans="1:1" x14ac:dyDescent="0.25">
      <c r="A2806" t="s">
        <v>4117</v>
      </c>
    </row>
    <row r="2807" spans="1:1" x14ac:dyDescent="0.25">
      <c r="A2807" t="s">
        <v>4118</v>
      </c>
    </row>
    <row r="2808" spans="1:1" x14ac:dyDescent="0.25">
      <c r="A2808" t="s">
        <v>4119</v>
      </c>
    </row>
    <row r="2809" spans="1:1" x14ac:dyDescent="0.25">
      <c r="A2809" t="s">
        <v>4120</v>
      </c>
    </row>
    <row r="2810" spans="1:1" x14ac:dyDescent="0.25">
      <c r="A2810" t="s">
        <v>4121</v>
      </c>
    </row>
    <row r="2811" spans="1:1" x14ac:dyDescent="0.25">
      <c r="A2811" t="s">
        <v>4122</v>
      </c>
    </row>
    <row r="2812" spans="1:1" x14ac:dyDescent="0.25">
      <c r="A2812" t="s">
        <v>4123</v>
      </c>
    </row>
    <row r="2813" spans="1:1" x14ac:dyDescent="0.25">
      <c r="A2813" t="s">
        <v>4124</v>
      </c>
    </row>
    <row r="2814" spans="1:1" x14ac:dyDescent="0.25">
      <c r="A2814" t="s">
        <v>4125</v>
      </c>
    </row>
    <row r="2815" spans="1:1" x14ac:dyDescent="0.25">
      <c r="A2815" t="s">
        <v>4126</v>
      </c>
    </row>
    <row r="2816" spans="1:1" x14ac:dyDescent="0.25">
      <c r="A2816" t="s">
        <v>4127</v>
      </c>
    </row>
    <row r="2817" spans="1:1" x14ac:dyDescent="0.25">
      <c r="A2817" t="s">
        <v>4128</v>
      </c>
    </row>
    <row r="2818" spans="1:1" x14ac:dyDescent="0.25">
      <c r="A2818" t="s">
        <v>4129</v>
      </c>
    </row>
    <row r="2819" spans="1:1" x14ac:dyDescent="0.25">
      <c r="A2819" t="s">
        <v>4130</v>
      </c>
    </row>
    <row r="2820" spans="1:1" x14ac:dyDescent="0.25">
      <c r="A2820" t="s">
        <v>4131</v>
      </c>
    </row>
    <row r="2821" spans="1:1" x14ac:dyDescent="0.25">
      <c r="A2821" t="s">
        <v>4132</v>
      </c>
    </row>
    <row r="2822" spans="1:1" x14ac:dyDescent="0.25">
      <c r="A2822" t="s">
        <v>4133</v>
      </c>
    </row>
    <row r="2823" spans="1:1" x14ac:dyDescent="0.25">
      <c r="A2823" t="s">
        <v>4134</v>
      </c>
    </row>
    <row r="2824" spans="1:1" x14ac:dyDescent="0.25">
      <c r="A2824" t="s">
        <v>4135</v>
      </c>
    </row>
    <row r="2825" spans="1:1" x14ac:dyDescent="0.25">
      <c r="A2825" t="s">
        <v>4136</v>
      </c>
    </row>
    <row r="2826" spans="1:1" x14ac:dyDescent="0.25">
      <c r="A2826" t="s">
        <v>4137</v>
      </c>
    </row>
    <row r="2827" spans="1:1" x14ac:dyDescent="0.25">
      <c r="A2827" t="s">
        <v>4138</v>
      </c>
    </row>
    <row r="2828" spans="1:1" x14ac:dyDescent="0.25">
      <c r="A2828" t="s">
        <v>4139</v>
      </c>
    </row>
    <row r="2829" spans="1:1" x14ac:dyDescent="0.25">
      <c r="A2829" t="s">
        <v>4140</v>
      </c>
    </row>
    <row r="2830" spans="1:1" x14ac:dyDescent="0.25">
      <c r="A2830" t="s">
        <v>4141</v>
      </c>
    </row>
    <row r="2831" spans="1:1" x14ac:dyDescent="0.25">
      <c r="A2831" t="s">
        <v>4142</v>
      </c>
    </row>
    <row r="2832" spans="1:1" x14ac:dyDescent="0.25">
      <c r="A2832" t="s">
        <v>4143</v>
      </c>
    </row>
    <row r="2833" spans="1:1" x14ac:dyDescent="0.25">
      <c r="A2833" t="s">
        <v>4144</v>
      </c>
    </row>
    <row r="2834" spans="1:1" x14ac:dyDescent="0.25">
      <c r="A2834" t="s">
        <v>4145</v>
      </c>
    </row>
    <row r="2835" spans="1:1" x14ac:dyDescent="0.25">
      <c r="A2835" t="s">
        <v>4146</v>
      </c>
    </row>
    <row r="2836" spans="1:1" x14ac:dyDescent="0.25">
      <c r="A2836" t="s">
        <v>4147</v>
      </c>
    </row>
    <row r="2837" spans="1:1" x14ac:dyDescent="0.25">
      <c r="A2837" t="s">
        <v>4148</v>
      </c>
    </row>
    <row r="2838" spans="1:1" x14ac:dyDescent="0.25">
      <c r="A2838" t="s">
        <v>4149</v>
      </c>
    </row>
    <row r="2839" spans="1:1" x14ac:dyDescent="0.25">
      <c r="A2839" t="s">
        <v>4150</v>
      </c>
    </row>
    <row r="2840" spans="1:1" x14ac:dyDescent="0.25">
      <c r="A2840" t="s">
        <v>4151</v>
      </c>
    </row>
    <row r="2841" spans="1:1" x14ac:dyDescent="0.25">
      <c r="A2841" t="s">
        <v>4152</v>
      </c>
    </row>
    <row r="2842" spans="1:1" x14ac:dyDescent="0.25">
      <c r="A2842" t="s">
        <v>4153</v>
      </c>
    </row>
    <row r="2843" spans="1:1" x14ac:dyDescent="0.25">
      <c r="A2843" t="s">
        <v>4154</v>
      </c>
    </row>
    <row r="2844" spans="1:1" x14ac:dyDescent="0.25">
      <c r="A2844" t="s">
        <v>4155</v>
      </c>
    </row>
    <row r="2845" spans="1:1" x14ac:dyDescent="0.25">
      <c r="A2845" t="s">
        <v>4156</v>
      </c>
    </row>
    <row r="2846" spans="1:1" x14ac:dyDescent="0.25">
      <c r="A2846" t="s">
        <v>4157</v>
      </c>
    </row>
    <row r="2847" spans="1:1" x14ac:dyDescent="0.25">
      <c r="A2847" t="s">
        <v>4158</v>
      </c>
    </row>
    <row r="2848" spans="1:1" x14ac:dyDescent="0.25">
      <c r="A2848" t="s">
        <v>4159</v>
      </c>
    </row>
    <row r="2849" spans="1:1" x14ac:dyDescent="0.25">
      <c r="A2849" t="s">
        <v>4160</v>
      </c>
    </row>
    <row r="2850" spans="1:1" x14ac:dyDescent="0.25">
      <c r="A2850" t="s">
        <v>4161</v>
      </c>
    </row>
    <row r="2851" spans="1:1" x14ac:dyDescent="0.25">
      <c r="A2851" t="s">
        <v>4162</v>
      </c>
    </row>
    <row r="2852" spans="1:1" x14ac:dyDescent="0.25">
      <c r="A2852" t="s">
        <v>4163</v>
      </c>
    </row>
    <row r="2853" spans="1:1" x14ac:dyDescent="0.25">
      <c r="A2853" t="s">
        <v>4164</v>
      </c>
    </row>
    <row r="2854" spans="1:1" x14ac:dyDescent="0.25">
      <c r="A2854" t="s">
        <v>4165</v>
      </c>
    </row>
    <row r="2855" spans="1:1" x14ac:dyDescent="0.25">
      <c r="A2855" t="s">
        <v>4166</v>
      </c>
    </row>
    <row r="2856" spans="1:1" x14ac:dyDescent="0.25">
      <c r="A2856" t="s">
        <v>4167</v>
      </c>
    </row>
    <row r="2857" spans="1:1" x14ac:dyDescent="0.25">
      <c r="A2857" t="s">
        <v>4168</v>
      </c>
    </row>
    <row r="2858" spans="1:1" x14ac:dyDescent="0.25">
      <c r="A2858" t="s">
        <v>4169</v>
      </c>
    </row>
    <row r="2859" spans="1:1" x14ac:dyDescent="0.25">
      <c r="A2859" t="s">
        <v>4170</v>
      </c>
    </row>
    <row r="2860" spans="1:1" x14ac:dyDescent="0.25">
      <c r="A2860" t="s">
        <v>4171</v>
      </c>
    </row>
    <row r="2861" spans="1:1" x14ac:dyDescent="0.25">
      <c r="A2861" t="s">
        <v>4172</v>
      </c>
    </row>
    <row r="2862" spans="1:1" x14ac:dyDescent="0.25">
      <c r="A2862" t="s">
        <v>4173</v>
      </c>
    </row>
    <row r="2863" spans="1:1" x14ac:dyDescent="0.25">
      <c r="A2863" t="s">
        <v>4174</v>
      </c>
    </row>
    <row r="2864" spans="1:1" x14ac:dyDescent="0.25">
      <c r="A2864" t="s">
        <v>4175</v>
      </c>
    </row>
    <row r="2865" spans="1:1" x14ac:dyDescent="0.25">
      <c r="A2865" t="s">
        <v>4176</v>
      </c>
    </row>
    <row r="2866" spans="1:1" x14ac:dyDescent="0.25">
      <c r="A2866" t="s">
        <v>4177</v>
      </c>
    </row>
    <row r="2867" spans="1:1" x14ac:dyDescent="0.25">
      <c r="A2867" t="s">
        <v>4178</v>
      </c>
    </row>
    <row r="2868" spans="1:1" x14ac:dyDescent="0.25">
      <c r="A2868" t="s">
        <v>4179</v>
      </c>
    </row>
    <row r="2869" spans="1:1" x14ac:dyDescent="0.25">
      <c r="A2869" t="s">
        <v>4180</v>
      </c>
    </row>
    <row r="2870" spans="1:1" x14ac:dyDescent="0.25">
      <c r="A2870" t="s">
        <v>4181</v>
      </c>
    </row>
    <row r="2871" spans="1:1" x14ac:dyDescent="0.25">
      <c r="A2871" t="s">
        <v>4182</v>
      </c>
    </row>
    <row r="2872" spans="1:1" x14ac:dyDescent="0.25">
      <c r="A2872" t="s">
        <v>4183</v>
      </c>
    </row>
    <row r="2873" spans="1:1" x14ac:dyDescent="0.25">
      <c r="A2873" t="s">
        <v>4184</v>
      </c>
    </row>
    <row r="2874" spans="1:1" x14ac:dyDescent="0.25">
      <c r="A2874" t="s">
        <v>4185</v>
      </c>
    </row>
    <row r="2875" spans="1:1" x14ac:dyDescent="0.25">
      <c r="A2875" t="s">
        <v>4186</v>
      </c>
    </row>
    <row r="2876" spans="1:1" x14ac:dyDescent="0.25">
      <c r="A2876" t="s">
        <v>4187</v>
      </c>
    </row>
    <row r="2877" spans="1:1" x14ac:dyDescent="0.25">
      <c r="A2877" t="s">
        <v>4188</v>
      </c>
    </row>
    <row r="2878" spans="1:1" x14ac:dyDescent="0.25">
      <c r="A2878" t="s">
        <v>4189</v>
      </c>
    </row>
    <row r="2879" spans="1:1" x14ac:dyDescent="0.25">
      <c r="A2879" t="s">
        <v>4190</v>
      </c>
    </row>
    <row r="2880" spans="1:1" x14ac:dyDescent="0.25">
      <c r="A2880" t="s">
        <v>4191</v>
      </c>
    </row>
    <row r="2881" spans="1:1" x14ac:dyDescent="0.25">
      <c r="A2881" t="s">
        <v>4192</v>
      </c>
    </row>
    <row r="2882" spans="1:1" x14ac:dyDescent="0.25">
      <c r="A2882" t="s">
        <v>4193</v>
      </c>
    </row>
    <row r="2883" spans="1:1" x14ac:dyDescent="0.25">
      <c r="A2883" t="s">
        <v>4194</v>
      </c>
    </row>
    <row r="2884" spans="1:1" x14ac:dyDescent="0.25">
      <c r="A2884" t="s">
        <v>4195</v>
      </c>
    </row>
    <row r="2885" spans="1:1" x14ac:dyDescent="0.25">
      <c r="A2885" t="s">
        <v>4196</v>
      </c>
    </row>
    <row r="2886" spans="1:1" x14ac:dyDescent="0.25">
      <c r="A2886" t="s">
        <v>4197</v>
      </c>
    </row>
    <row r="2887" spans="1:1" x14ac:dyDescent="0.25">
      <c r="A2887" t="s">
        <v>4198</v>
      </c>
    </row>
    <row r="2888" spans="1:1" x14ac:dyDescent="0.25">
      <c r="A2888" t="s">
        <v>4199</v>
      </c>
    </row>
    <row r="2889" spans="1:1" x14ac:dyDescent="0.25">
      <c r="A2889" t="s">
        <v>4200</v>
      </c>
    </row>
    <row r="2890" spans="1:1" x14ac:dyDescent="0.25">
      <c r="A2890" t="s">
        <v>4201</v>
      </c>
    </row>
    <row r="2891" spans="1:1" x14ac:dyDescent="0.25">
      <c r="A2891" t="s">
        <v>4202</v>
      </c>
    </row>
    <row r="2892" spans="1:1" x14ac:dyDescent="0.25">
      <c r="A2892" t="s">
        <v>4203</v>
      </c>
    </row>
    <row r="2893" spans="1:1" x14ac:dyDescent="0.25">
      <c r="A2893" t="s">
        <v>4204</v>
      </c>
    </row>
    <row r="2894" spans="1:1" x14ac:dyDescent="0.25">
      <c r="A2894" t="s">
        <v>4205</v>
      </c>
    </row>
    <row r="2895" spans="1:1" x14ac:dyDescent="0.25">
      <c r="A2895" t="s">
        <v>4206</v>
      </c>
    </row>
    <row r="2896" spans="1:1" x14ac:dyDescent="0.25">
      <c r="A2896" t="s">
        <v>4207</v>
      </c>
    </row>
    <row r="2897" spans="1:1" x14ac:dyDescent="0.25">
      <c r="A2897" t="s">
        <v>4208</v>
      </c>
    </row>
    <row r="2898" spans="1:1" x14ac:dyDescent="0.25">
      <c r="A2898" t="s">
        <v>4209</v>
      </c>
    </row>
    <row r="2899" spans="1:1" x14ac:dyDescent="0.25">
      <c r="A2899" t="s">
        <v>4210</v>
      </c>
    </row>
    <row r="2900" spans="1:1" x14ac:dyDescent="0.25">
      <c r="A2900" t="s">
        <v>4211</v>
      </c>
    </row>
    <row r="2901" spans="1:1" x14ac:dyDescent="0.25">
      <c r="A2901" t="s">
        <v>4212</v>
      </c>
    </row>
    <row r="2902" spans="1:1" x14ac:dyDescent="0.25">
      <c r="A2902" t="s">
        <v>4213</v>
      </c>
    </row>
    <row r="2903" spans="1:1" x14ac:dyDescent="0.25">
      <c r="A2903" t="s">
        <v>4214</v>
      </c>
    </row>
    <row r="2904" spans="1:1" x14ac:dyDescent="0.25">
      <c r="A2904" t="s">
        <v>4215</v>
      </c>
    </row>
    <row r="2905" spans="1:1" x14ac:dyDescent="0.25">
      <c r="A2905" t="s">
        <v>4216</v>
      </c>
    </row>
    <row r="2906" spans="1:1" x14ac:dyDescent="0.25">
      <c r="A2906" t="s">
        <v>4217</v>
      </c>
    </row>
    <row r="2907" spans="1:1" x14ac:dyDescent="0.25">
      <c r="A2907" t="s">
        <v>4218</v>
      </c>
    </row>
    <row r="2908" spans="1:1" x14ac:dyDescent="0.25">
      <c r="A2908" t="s">
        <v>4219</v>
      </c>
    </row>
    <row r="2909" spans="1:1" x14ac:dyDescent="0.25">
      <c r="A2909" t="s">
        <v>4220</v>
      </c>
    </row>
    <row r="2910" spans="1:1" x14ac:dyDescent="0.25">
      <c r="A2910" t="s">
        <v>4221</v>
      </c>
    </row>
    <row r="2911" spans="1:1" x14ac:dyDescent="0.25">
      <c r="A2911" t="s">
        <v>4222</v>
      </c>
    </row>
    <row r="2912" spans="1:1" x14ac:dyDescent="0.25">
      <c r="A2912" t="s">
        <v>4223</v>
      </c>
    </row>
    <row r="2913" spans="1:1" x14ac:dyDescent="0.25">
      <c r="A2913" t="s">
        <v>4224</v>
      </c>
    </row>
    <row r="2914" spans="1:1" x14ac:dyDescent="0.25">
      <c r="A2914" t="s">
        <v>4225</v>
      </c>
    </row>
    <row r="2915" spans="1:1" x14ac:dyDescent="0.25">
      <c r="A2915" t="s">
        <v>4226</v>
      </c>
    </row>
    <row r="2916" spans="1:1" x14ac:dyDescent="0.25">
      <c r="A2916" t="s">
        <v>4227</v>
      </c>
    </row>
    <row r="2917" spans="1:1" x14ac:dyDescent="0.25">
      <c r="A2917" t="s">
        <v>4228</v>
      </c>
    </row>
    <row r="2918" spans="1:1" x14ac:dyDescent="0.25">
      <c r="A2918" t="s">
        <v>4229</v>
      </c>
    </row>
    <row r="2919" spans="1:1" x14ac:dyDescent="0.25">
      <c r="A2919" t="s">
        <v>4230</v>
      </c>
    </row>
    <row r="2920" spans="1:1" x14ac:dyDescent="0.25">
      <c r="A2920" t="s">
        <v>4231</v>
      </c>
    </row>
    <row r="2921" spans="1:1" x14ac:dyDescent="0.25">
      <c r="A2921" t="s">
        <v>4232</v>
      </c>
    </row>
    <row r="2922" spans="1:1" x14ac:dyDescent="0.25">
      <c r="A2922" t="s">
        <v>4233</v>
      </c>
    </row>
    <row r="2923" spans="1:1" x14ac:dyDescent="0.25">
      <c r="A2923" t="s">
        <v>4234</v>
      </c>
    </row>
    <row r="2924" spans="1:1" x14ac:dyDescent="0.25">
      <c r="A2924" t="s">
        <v>4235</v>
      </c>
    </row>
    <row r="2925" spans="1:1" x14ac:dyDescent="0.25">
      <c r="A2925" t="s">
        <v>4236</v>
      </c>
    </row>
    <row r="2926" spans="1:1" x14ac:dyDescent="0.25">
      <c r="A2926" t="s">
        <v>4237</v>
      </c>
    </row>
    <row r="2927" spans="1:1" x14ac:dyDescent="0.25">
      <c r="A2927" t="s">
        <v>4238</v>
      </c>
    </row>
    <row r="2928" spans="1:1" x14ac:dyDescent="0.25">
      <c r="A2928" t="s">
        <v>4239</v>
      </c>
    </row>
    <row r="2929" spans="1:1" x14ac:dyDescent="0.25">
      <c r="A2929" t="s">
        <v>4240</v>
      </c>
    </row>
    <row r="2930" spans="1:1" x14ac:dyDescent="0.25">
      <c r="A2930" t="s">
        <v>4241</v>
      </c>
    </row>
    <row r="2931" spans="1:1" x14ac:dyDescent="0.25">
      <c r="A2931" t="s">
        <v>4242</v>
      </c>
    </row>
    <row r="2932" spans="1:1" x14ac:dyDescent="0.25">
      <c r="A2932" t="s">
        <v>4243</v>
      </c>
    </row>
    <row r="2933" spans="1:1" x14ac:dyDescent="0.25">
      <c r="A2933" t="s">
        <v>4244</v>
      </c>
    </row>
    <row r="2934" spans="1:1" x14ac:dyDescent="0.25">
      <c r="A2934" t="s">
        <v>4245</v>
      </c>
    </row>
    <row r="2935" spans="1:1" x14ac:dyDescent="0.25">
      <c r="A2935" t="s">
        <v>4246</v>
      </c>
    </row>
    <row r="2936" spans="1:1" x14ac:dyDescent="0.25">
      <c r="A2936" t="s">
        <v>4247</v>
      </c>
    </row>
    <row r="2937" spans="1:1" x14ac:dyDescent="0.25">
      <c r="A2937" t="s">
        <v>4248</v>
      </c>
    </row>
    <row r="2938" spans="1:1" x14ac:dyDescent="0.25">
      <c r="A2938" t="s">
        <v>4249</v>
      </c>
    </row>
    <row r="2939" spans="1:1" x14ac:dyDescent="0.25">
      <c r="A2939" t="s">
        <v>4250</v>
      </c>
    </row>
    <row r="2940" spans="1:1" x14ac:dyDescent="0.25">
      <c r="A2940" t="s">
        <v>4251</v>
      </c>
    </row>
    <row r="2941" spans="1:1" x14ac:dyDescent="0.25">
      <c r="A2941" t="s">
        <v>4252</v>
      </c>
    </row>
    <row r="2942" spans="1:1" x14ac:dyDescent="0.25">
      <c r="A2942" t="s">
        <v>4253</v>
      </c>
    </row>
    <row r="2943" spans="1:1" x14ac:dyDescent="0.25">
      <c r="A2943" t="s">
        <v>4254</v>
      </c>
    </row>
    <row r="2944" spans="1:1" x14ac:dyDescent="0.25">
      <c r="A2944" t="s">
        <v>4255</v>
      </c>
    </row>
    <row r="2945" spans="1:1" x14ac:dyDescent="0.25">
      <c r="A2945" t="s">
        <v>4256</v>
      </c>
    </row>
    <row r="2946" spans="1:1" x14ac:dyDescent="0.25">
      <c r="A2946" t="s">
        <v>4257</v>
      </c>
    </row>
    <row r="2947" spans="1:1" x14ac:dyDescent="0.25">
      <c r="A2947" t="s">
        <v>4258</v>
      </c>
    </row>
    <row r="2948" spans="1:1" x14ac:dyDescent="0.25">
      <c r="A2948" t="s">
        <v>4259</v>
      </c>
    </row>
    <row r="2949" spans="1:1" x14ac:dyDescent="0.25">
      <c r="A2949" t="s">
        <v>4260</v>
      </c>
    </row>
    <row r="2950" spans="1:1" x14ac:dyDescent="0.25">
      <c r="A2950" t="s">
        <v>4261</v>
      </c>
    </row>
    <row r="2951" spans="1:1" x14ac:dyDescent="0.25">
      <c r="A2951" t="s">
        <v>4262</v>
      </c>
    </row>
    <row r="2952" spans="1:1" x14ac:dyDescent="0.25">
      <c r="A2952" t="s">
        <v>4263</v>
      </c>
    </row>
    <row r="2953" spans="1:1" x14ac:dyDescent="0.25">
      <c r="A2953" t="s">
        <v>4264</v>
      </c>
    </row>
    <row r="2954" spans="1:1" x14ac:dyDescent="0.25">
      <c r="A2954" t="s">
        <v>4265</v>
      </c>
    </row>
    <row r="2955" spans="1:1" x14ac:dyDescent="0.25">
      <c r="A2955" t="s">
        <v>4266</v>
      </c>
    </row>
    <row r="2956" spans="1:1" x14ac:dyDescent="0.25">
      <c r="A2956" t="s">
        <v>4267</v>
      </c>
    </row>
    <row r="2957" spans="1:1" x14ac:dyDescent="0.25">
      <c r="A2957" t="s">
        <v>4268</v>
      </c>
    </row>
    <row r="2958" spans="1:1" x14ac:dyDescent="0.25">
      <c r="A2958" t="s">
        <v>4269</v>
      </c>
    </row>
    <row r="2959" spans="1:1" x14ac:dyDescent="0.25">
      <c r="A2959" t="s">
        <v>4270</v>
      </c>
    </row>
    <row r="2960" spans="1:1" x14ac:dyDescent="0.25">
      <c r="A2960" t="s">
        <v>4271</v>
      </c>
    </row>
    <row r="2961" spans="1:1" x14ac:dyDescent="0.25">
      <c r="A2961" t="s">
        <v>4272</v>
      </c>
    </row>
    <row r="2962" spans="1:1" x14ac:dyDescent="0.25">
      <c r="A2962" t="s">
        <v>4273</v>
      </c>
    </row>
    <row r="2963" spans="1:1" x14ac:dyDescent="0.25">
      <c r="A2963" t="s">
        <v>4274</v>
      </c>
    </row>
    <row r="2964" spans="1:1" x14ac:dyDescent="0.25">
      <c r="A2964" t="s">
        <v>4275</v>
      </c>
    </row>
    <row r="2965" spans="1:1" x14ac:dyDescent="0.25">
      <c r="A2965" t="s">
        <v>4276</v>
      </c>
    </row>
    <row r="2966" spans="1:1" x14ac:dyDescent="0.25">
      <c r="A2966" t="s">
        <v>4277</v>
      </c>
    </row>
    <row r="2967" spans="1:1" x14ac:dyDescent="0.25">
      <c r="A2967" t="s">
        <v>4278</v>
      </c>
    </row>
    <row r="2968" spans="1:1" x14ac:dyDescent="0.25">
      <c r="A2968" t="s">
        <v>4279</v>
      </c>
    </row>
    <row r="2969" spans="1:1" x14ac:dyDescent="0.25">
      <c r="A2969" t="s">
        <v>4280</v>
      </c>
    </row>
    <row r="2970" spans="1:1" x14ac:dyDescent="0.25">
      <c r="A2970" t="s">
        <v>4281</v>
      </c>
    </row>
    <row r="2971" spans="1:1" x14ac:dyDescent="0.25">
      <c r="A2971" t="s">
        <v>4282</v>
      </c>
    </row>
    <row r="2972" spans="1:1" x14ac:dyDescent="0.25">
      <c r="A2972" t="s">
        <v>4283</v>
      </c>
    </row>
    <row r="2973" spans="1:1" x14ac:dyDescent="0.25">
      <c r="A2973" t="s">
        <v>4284</v>
      </c>
    </row>
    <row r="2974" spans="1:1" x14ac:dyDescent="0.25">
      <c r="A2974" t="s">
        <v>4285</v>
      </c>
    </row>
    <row r="2975" spans="1:1" x14ac:dyDescent="0.25">
      <c r="A2975" t="s">
        <v>4286</v>
      </c>
    </row>
    <row r="2976" spans="1:1" x14ac:dyDescent="0.25">
      <c r="A2976" t="s">
        <v>4287</v>
      </c>
    </row>
    <row r="2977" spans="1:1" x14ac:dyDescent="0.25">
      <c r="A2977" t="s">
        <v>4288</v>
      </c>
    </row>
    <row r="2978" spans="1:1" x14ac:dyDescent="0.25">
      <c r="A2978" t="s">
        <v>4289</v>
      </c>
    </row>
    <row r="2979" spans="1:1" x14ac:dyDescent="0.25">
      <c r="A2979" t="s">
        <v>4290</v>
      </c>
    </row>
    <row r="2980" spans="1:1" x14ac:dyDescent="0.25">
      <c r="A2980" t="s">
        <v>4291</v>
      </c>
    </row>
    <row r="2981" spans="1:1" x14ac:dyDescent="0.25">
      <c r="A2981" t="s">
        <v>4292</v>
      </c>
    </row>
    <row r="2982" spans="1:1" x14ac:dyDescent="0.25">
      <c r="A2982" t="s">
        <v>4293</v>
      </c>
    </row>
    <row r="2983" spans="1:1" x14ac:dyDescent="0.25">
      <c r="A2983" t="s">
        <v>4294</v>
      </c>
    </row>
    <row r="2984" spans="1:1" x14ac:dyDescent="0.25">
      <c r="A2984" t="s">
        <v>4295</v>
      </c>
    </row>
    <row r="2985" spans="1:1" x14ac:dyDescent="0.25">
      <c r="A2985" t="s">
        <v>4296</v>
      </c>
    </row>
    <row r="2986" spans="1:1" x14ac:dyDescent="0.25">
      <c r="A2986" t="s">
        <v>4297</v>
      </c>
    </row>
    <row r="2987" spans="1:1" x14ac:dyDescent="0.25">
      <c r="A2987" t="s">
        <v>4298</v>
      </c>
    </row>
    <row r="2988" spans="1:1" x14ac:dyDescent="0.25">
      <c r="A2988" t="s">
        <v>4299</v>
      </c>
    </row>
    <row r="2989" spans="1:1" x14ac:dyDescent="0.25">
      <c r="A2989" t="s">
        <v>4300</v>
      </c>
    </row>
    <row r="2990" spans="1:1" x14ac:dyDescent="0.25">
      <c r="A2990" t="s">
        <v>4301</v>
      </c>
    </row>
    <row r="2991" spans="1:1" x14ac:dyDescent="0.25">
      <c r="A2991" t="s">
        <v>4302</v>
      </c>
    </row>
    <row r="2992" spans="1:1" x14ac:dyDescent="0.25">
      <c r="A2992" t="s">
        <v>4303</v>
      </c>
    </row>
    <row r="2993" spans="1:1" x14ac:dyDescent="0.25">
      <c r="A2993" t="s">
        <v>4304</v>
      </c>
    </row>
    <row r="2994" spans="1:1" x14ac:dyDescent="0.25">
      <c r="A2994" t="s">
        <v>4305</v>
      </c>
    </row>
    <row r="2995" spans="1:1" x14ac:dyDescent="0.25">
      <c r="A2995" t="s">
        <v>4306</v>
      </c>
    </row>
    <row r="2996" spans="1:1" x14ac:dyDescent="0.25">
      <c r="A2996" t="s">
        <v>4307</v>
      </c>
    </row>
    <row r="2997" spans="1:1" x14ac:dyDescent="0.25">
      <c r="A2997" t="s">
        <v>4308</v>
      </c>
    </row>
    <row r="2998" spans="1:1" x14ac:dyDescent="0.25">
      <c r="A2998" t="s">
        <v>4309</v>
      </c>
    </row>
    <row r="2999" spans="1:1" x14ac:dyDescent="0.25">
      <c r="A2999" t="s">
        <v>4310</v>
      </c>
    </row>
    <row r="3000" spans="1:1" x14ac:dyDescent="0.25">
      <c r="A3000" t="s">
        <v>4311</v>
      </c>
    </row>
    <row r="3001" spans="1:1" x14ac:dyDescent="0.25">
      <c r="A3001" t="s">
        <v>4312</v>
      </c>
    </row>
    <row r="3002" spans="1:1" x14ac:dyDescent="0.25">
      <c r="A3002" t="s">
        <v>4313</v>
      </c>
    </row>
    <row r="3003" spans="1:1" x14ac:dyDescent="0.25">
      <c r="A3003" t="s">
        <v>4314</v>
      </c>
    </row>
    <row r="3004" spans="1:1" x14ac:dyDescent="0.25">
      <c r="A3004" t="s">
        <v>4315</v>
      </c>
    </row>
    <row r="3005" spans="1:1" x14ac:dyDescent="0.25">
      <c r="A3005" t="s">
        <v>4316</v>
      </c>
    </row>
    <row r="3006" spans="1:1" x14ac:dyDescent="0.25">
      <c r="A3006" t="s">
        <v>4317</v>
      </c>
    </row>
    <row r="3007" spans="1:1" x14ac:dyDescent="0.25">
      <c r="A3007" t="s">
        <v>4318</v>
      </c>
    </row>
    <row r="3008" spans="1:1" x14ac:dyDescent="0.25">
      <c r="A3008" t="s">
        <v>4319</v>
      </c>
    </row>
    <row r="3009" spans="1:1" x14ac:dyDescent="0.25">
      <c r="A3009" t="s">
        <v>4320</v>
      </c>
    </row>
    <row r="3010" spans="1:1" x14ac:dyDescent="0.25">
      <c r="A3010" t="s">
        <v>4321</v>
      </c>
    </row>
    <row r="3011" spans="1:1" x14ac:dyDescent="0.25">
      <c r="A3011" t="s">
        <v>4322</v>
      </c>
    </row>
    <row r="3012" spans="1:1" x14ac:dyDescent="0.25">
      <c r="A3012" t="s">
        <v>4323</v>
      </c>
    </row>
    <row r="3013" spans="1:1" x14ac:dyDescent="0.25">
      <c r="A3013" t="s">
        <v>4324</v>
      </c>
    </row>
    <row r="3014" spans="1:1" x14ac:dyDescent="0.25">
      <c r="A3014" t="s">
        <v>4325</v>
      </c>
    </row>
    <row r="3015" spans="1:1" x14ac:dyDescent="0.25">
      <c r="A3015" t="s">
        <v>4326</v>
      </c>
    </row>
    <row r="3016" spans="1:1" x14ac:dyDescent="0.25">
      <c r="A3016" t="s">
        <v>4327</v>
      </c>
    </row>
    <row r="3017" spans="1:1" x14ac:dyDescent="0.25">
      <c r="A3017" t="s">
        <v>4328</v>
      </c>
    </row>
    <row r="3018" spans="1:1" x14ac:dyDescent="0.25">
      <c r="A3018" t="s">
        <v>4329</v>
      </c>
    </row>
    <row r="3019" spans="1:1" x14ac:dyDescent="0.25">
      <c r="A3019" t="s">
        <v>4330</v>
      </c>
    </row>
    <row r="3020" spans="1:1" x14ac:dyDescent="0.25">
      <c r="A3020" t="s">
        <v>4331</v>
      </c>
    </row>
    <row r="3021" spans="1:1" x14ac:dyDescent="0.25">
      <c r="A3021" t="s">
        <v>4332</v>
      </c>
    </row>
    <row r="3022" spans="1:1" x14ac:dyDescent="0.25">
      <c r="A3022" t="s">
        <v>4333</v>
      </c>
    </row>
    <row r="3023" spans="1:1" x14ac:dyDescent="0.25">
      <c r="A3023" t="s">
        <v>4334</v>
      </c>
    </row>
    <row r="3024" spans="1:1" x14ac:dyDescent="0.25">
      <c r="A3024" t="s">
        <v>4335</v>
      </c>
    </row>
    <row r="3025" spans="1:1" x14ac:dyDescent="0.25">
      <c r="A3025" t="s">
        <v>4336</v>
      </c>
    </row>
    <row r="3026" spans="1:1" x14ac:dyDescent="0.25">
      <c r="A3026" t="s">
        <v>4337</v>
      </c>
    </row>
    <row r="3027" spans="1:1" x14ac:dyDescent="0.25">
      <c r="A3027" t="s">
        <v>4338</v>
      </c>
    </row>
    <row r="3028" spans="1:1" x14ac:dyDescent="0.25">
      <c r="A3028" t="s">
        <v>4339</v>
      </c>
    </row>
    <row r="3029" spans="1:1" x14ac:dyDescent="0.25">
      <c r="A3029" t="s">
        <v>4340</v>
      </c>
    </row>
    <row r="3030" spans="1:1" x14ac:dyDescent="0.25">
      <c r="A3030" t="s">
        <v>4341</v>
      </c>
    </row>
    <row r="3031" spans="1:1" x14ac:dyDescent="0.25">
      <c r="A3031" t="s">
        <v>4342</v>
      </c>
    </row>
    <row r="3032" spans="1:1" x14ac:dyDescent="0.25">
      <c r="A3032" t="s">
        <v>4343</v>
      </c>
    </row>
    <row r="3033" spans="1:1" x14ac:dyDescent="0.25">
      <c r="A3033" t="s">
        <v>4344</v>
      </c>
    </row>
    <row r="3034" spans="1:1" x14ac:dyDescent="0.25">
      <c r="A3034" t="s">
        <v>4345</v>
      </c>
    </row>
    <row r="3035" spans="1:1" x14ac:dyDescent="0.25">
      <c r="A3035" t="s">
        <v>4346</v>
      </c>
    </row>
    <row r="3036" spans="1:1" x14ac:dyDescent="0.25">
      <c r="A3036" t="s">
        <v>4347</v>
      </c>
    </row>
    <row r="3037" spans="1:1" x14ac:dyDescent="0.25">
      <c r="A3037" t="s">
        <v>4348</v>
      </c>
    </row>
    <row r="3038" spans="1:1" x14ac:dyDescent="0.25">
      <c r="A3038" t="s">
        <v>4349</v>
      </c>
    </row>
    <row r="3039" spans="1:1" x14ac:dyDescent="0.25">
      <c r="A3039" t="s">
        <v>4350</v>
      </c>
    </row>
    <row r="3040" spans="1:1" x14ac:dyDescent="0.25">
      <c r="A3040" t="s">
        <v>4351</v>
      </c>
    </row>
    <row r="3041" spans="1:1" x14ac:dyDescent="0.25">
      <c r="A3041" t="s">
        <v>4352</v>
      </c>
    </row>
    <row r="3042" spans="1:1" x14ac:dyDescent="0.25">
      <c r="A3042" t="s">
        <v>4353</v>
      </c>
    </row>
    <row r="3043" spans="1:1" x14ac:dyDescent="0.25">
      <c r="A3043" t="s">
        <v>4354</v>
      </c>
    </row>
    <row r="3044" spans="1:1" x14ac:dyDescent="0.25">
      <c r="A3044" t="s">
        <v>4355</v>
      </c>
    </row>
    <row r="3045" spans="1:1" x14ac:dyDescent="0.25">
      <c r="A3045" t="s">
        <v>4356</v>
      </c>
    </row>
    <row r="3046" spans="1:1" x14ac:dyDescent="0.25">
      <c r="A3046" t="s">
        <v>4357</v>
      </c>
    </row>
    <row r="3047" spans="1:1" x14ac:dyDescent="0.25">
      <c r="A3047" t="s">
        <v>4358</v>
      </c>
    </row>
    <row r="3048" spans="1:1" x14ac:dyDescent="0.25">
      <c r="A3048" t="s">
        <v>4359</v>
      </c>
    </row>
    <row r="3049" spans="1:1" x14ac:dyDescent="0.25">
      <c r="A3049" t="s">
        <v>4360</v>
      </c>
    </row>
    <row r="3050" spans="1:1" x14ac:dyDescent="0.25">
      <c r="A3050" t="s">
        <v>4361</v>
      </c>
    </row>
    <row r="3051" spans="1:1" x14ac:dyDescent="0.25">
      <c r="A3051" t="s">
        <v>4362</v>
      </c>
    </row>
    <row r="3052" spans="1:1" x14ac:dyDescent="0.25">
      <c r="A3052" t="s">
        <v>4363</v>
      </c>
    </row>
    <row r="3053" spans="1:1" x14ac:dyDescent="0.25">
      <c r="A3053" t="s">
        <v>4364</v>
      </c>
    </row>
    <row r="3054" spans="1:1" x14ac:dyDescent="0.25">
      <c r="A3054" t="s">
        <v>4365</v>
      </c>
    </row>
    <row r="3055" spans="1:1" x14ac:dyDescent="0.25">
      <c r="A3055" t="s">
        <v>4366</v>
      </c>
    </row>
    <row r="3056" spans="1:1" x14ac:dyDescent="0.25">
      <c r="A3056" t="s">
        <v>4367</v>
      </c>
    </row>
    <row r="3057" spans="1:1" x14ac:dyDescent="0.25">
      <c r="A3057" t="s">
        <v>4368</v>
      </c>
    </row>
    <row r="3058" spans="1:1" x14ac:dyDescent="0.25">
      <c r="A3058" t="s">
        <v>4369</v>
      </c>
    </row>
    <row r="3059" spans="1:1" x14ac:dyDescent="0.25">
      <c r="A3059" t="s">
        <v>4370</v>
      </c>
    </row>
    <row r="3060" spans="1:1" x14ac:dyDescent="0.25">
      <c r="A3060" t="s">
        <v>4371</v>
      </c>
    </row>
    <row r="3061" spans="1:1" x14ac:dyDescent="0.25">
      <c r="A3061" t="s">
        <v>4372</v>
      </c>
    </row>
    <row r="3062" spans="1:1" x14ac:dyDescent="0.25">
      <c r="A3062" t="s">
        <v>4373</v>
      </c>
    </row>
    <row r="3063" spans="1:1" x14ac:dyDescent="0.25">
      <c r="A3063" t="s">
        <v>4374</v>
      </c>
    </row>
    <row r="3064" spans="1:1" x14ac:dyDescent="0.25">
      <c r="A3064" t="s">
        <v>4375</v>
      </c>
    </row>
    <row r="3065" spans="1:1" x14ac:dyDescent="0.25">
      <c r="A3065" t="s">
        <v>4376</v>
      </c>
    </row>
    <row r="3066" spans="1:1" x14ac:dyDescent="0.25">
      <c r="A3066" t="s">
        <v>4377</v>
      </c>
    </row>
    <row r="3067" spans="1:1" x14ac:dyDescent="0.25">
      <c r="A3067" t="s">
        <v>4378</v>
      </c>
    </row>
    <row r="3068" spans="1:1" x14ac:dyDescent="0.25">
      <c r="A3068" t="s">
        <v>4379</v>
      </c>
    </row>
    <row r="3069" spans="1:1" x14ac:dyDescent="0.25">
      <c r="A3069" t="s">
        <v>4380</v>
      </c>
    </row>
    <row r="3070" spans="1:1" x14ac:dyDescent="0.25">
      <c r="A3070" t="s">
        <v>4381</v>
      </c>
    </row>
    <row r="3071" spans="1:1" x14ac:dyDescent="0.25">
      <c r="A3071" t="s">
        <v>4382</v>
      </c>
    </row>
    <row r="3072" spans="1:1" x14ac:dyDescent="0.25">
      <c r="A3072" t="s">
        <v>4383</v>
      </c>
    </row>
    <row r="3073" spans="1:1" x14ac:dyDescent="0.25">
      <c r="A3073" t="s">
        <v>4384</v>
      </c>
    </row>
    <row r="3074" spans="1:1" x14ac:dyDescent="0.25">
      <c r="A3074" t="s">
        <v>4385</v>
      </c>
    </row>
    <row r="3075" spans="1:1" x14ac:dyDescent="0.25">
      <c r="A3075" t="s">
        <v>4386</v>
      </c>
    </row>
    <row r="3076" spans="1:1" x14ac:dyDescent="0.25">
      <c r="A3076" t="s">
        <v>4387</v>
      </c>
    </row>
    <row r="3077" spans="1:1" x14ac:dyDescent="0.25">
      <c r="A3077" t="s">
        <v>4388</v>
      </c>
    </row>
    <row r="3078" spans="1:1" x14ac:dyDescent="0.25">
      <c r="A3078" t="s">
        <v>4389</v>
      </c>
    </row>
    <row r="3079" spans="1:1" x14ac:dyDescent="0.25">
      <c r="A3079" t="s">
        <v>4390</v>
      </c>
    </row>
    <row r="3080" spans="1:1" x14ac:dyDescent="0.25">
      <c r="A3080" t="s">
        <v>4391</v>
      </c>
    </row>
    <row r="3081" spans="1:1" x14ac:dyDescent="0.25">
      <c r="A3081" t="s">
        <v>4392</v>
      </c>
    </row>
    <row r="3082" spans="1:1" x14ac:dyDescent="0.25">
      <c r="A3082" t="s">
        <v>4393</v>
      </c>
    </row>
    <row r="3083" spans="1:1" x14ac:dyDescent="0.25">
      <c r="A3083" t="s">
        <v>4394</v>
      </c>
    </row>
    <row r="3084" spans="1:1" x14ac:dyDescent="0.25">
      <c r="A3084" t="s">
        <v>4395</v>
      </c>
    </row>
    <row r="3085" spans="1:1" x14ac:dyDescent="0.25">
      <c r="A3085" t="s">
        <v>4396</v>
      </c>
    </row>
    <row r="3086" spans="1:1" x14ac:dyDescent="0.25">
      <c r="A3086" t="s">
        <v>4397</v>
      </c>
    </row>
    <row r="3087" spans="1:1" x14ac:dyDescent="0.25">
      <c r="A3087" t="s">
        <v>4398</v>
      </c>
    </row>
    <row r="3088" spans="1:1" x14ac:dyDescent="0.25">
      <c r="A3088" t="s">
        <v>4399</v>
      </c>
    </row>
    <row r="3089" spans="1:1" x14ac:dyDescent="0.25">
      <c r="A3089" t="s">
        <v>4400</v>
      </c>
    </row>
    <row r="3090" spans="1:1" x14ac:dyDescent="0.25">
      <c r="A3090" t="s">
        <v>4401</v>
      </c>
    </row>
    <row r="3091" spans="1:1" x14ac:dyDescent="0.25">
      <c r="A3091" t="s">
        <v>4402</v>
      </c>
    </row>
    <row r="3092" spans="1:1" x14ac:dyDescent="0.25">
      <c r="A3092" t="s">
        <v>4403</v>
      </c>
    </row>
    <row r="3093" spans="1:1" x14ac:dyDescent="0.25">
      <c r="A3093" t="s">
        <v>4404</v>
      </c>
    </row>
    <row r="3094" spans="1:1" x14ac:dyDescent="0.25">
      <c r="A3094" t="s">
        <v>4405</v>
      </c>
    </row>
    <row r="3095" spans="1:1" x14ac:dyDescent="0.25">
      <c r="A3095" t="s">
        <v>4406</v>
      </c>
    </row>
    <row r="3096" spans="1:1" x14ac:dyDescent="0.25">
      <c r="A3096" t="s">
        <v>4407</v>
      </c>
    </row>
    <row r="3097" spans="1:1" x14ac:dyDescent="0.25">
      <c r="A3097" t="s">
        <v>4408</v>
      </c>
    </row>
    <row r="3098" spans="1:1" x14ac:dyDescent="0.25">
      <c r="A3098" t="s">
        <v>4409</v>
      </c>
    </row>
    <row r="3099" spans="1:1" x14ac:dyDescent="0.25">
      <c r="A3099" t="s">
        <v>4410</v>
      </c>
    </row>
    <row r="3100" spans="1:1" x14ac:dyDescent="0.25">
      <c r="A3100" t="s">
        <v>4411</v>
      </c>
    </row>
    <row r="3101" spans="1:1" x14ac:dyDescent="0.25">
      <c r="A3101" t="s">
        <v>4412</v>
      </c>
    </row>
    <row r="3102" spans="1:1" x14ac:dyDescent="0.25">
      <c r="A3102" t="s">
        <v>4413</v>
      </c>
    </row>
    <row r="3103" spans="1:1" x14ac:dyDescent="0.25">
      <c r="A3103" t="s">
        <v>4414</v>
      </c>
    </row>
    <row r="3104" spans="1:1" x14ac:dyDescent="0.25">
      <c r="A3104" t="s">
        <v>4415</v>
      </c>
    </row>
    <row r="3105" spans="1:1" x14ac:dyDescent="0.25">
      <c r="A3105" t="s">
        <v>4416</v>
      </c>
    </row>
    <row r="3106" spans="1:1" x14ac:dyDescent="0.25">
      <c r="A3106" t="s">
        <v>4417</v>
      </c>
    </row>
    <row r="3107" spans="1:1" x14ac:dyDescent="0.25">
      <c r="A3107" t="s">
        <v>4418</v>
      </c>
    </row>
    <row r="3108" spans="1:1" x14ac:dyDescent="0.25">
      <c r="A3108" t="s">
        <v>4419</v>
      </c>
    </row>
    <row r="3109" spans="1:1" x14ac:dyDescent="0.25">
      <c r="A3109" t="s">
        <v>4420</v>
      </c>
    </row>
    <row r="3110" spans="1:1" x14ac:dyDescent="0.25">
      <c r="A3110" t="s">
        <v>4421</v>
      </c>
    </row>
    <row r="3111" spans="1:1" x14ac:dyDescent="0.25">
      <c r="A3111" t="s">
        <v>4422</v>
      </c>
    </row>
    <row r="3112" spans="1:1" x14ac:dyDescent="0.25">
      <c r="A3112" t="s">
        <v>4423</v>
      </c>
    </row>
    <row r="3113" spans="1:1" x14ac:dyDescent="0.25">
      <c r="A3113" t="s">
        <v>4424</v>
      </c>
    </row>
    <row r="3114" spans="1:1" x14ac:dyDescent="0.25">
      <c r="A3114" t="s">
        <v>4425</v>
      </c>
    </row>
    <row r="3115" spans="1:1" x14ac:dyDescent="0.25">
      <c r="A3115" t="s">
        <v>4426</v>
      </c>
    </row>
    <row r="3116" spans="1:1" x14ac:dyDescent="0.25">
      <c r="A3116" t="s">
        <v>4427</v>
      </c>
    </row>
    <row r="3117" spans="1:1" x14ac:dyDescent="0.25">
      <c r="A3117" t="s">
        <v>4428</v>
      </c>
    </row>
    <row r="3118" spans="1:1" x14ac:dyDescent="0.25">
      <c r="A3118" t="s">
        <v>4429</v>
      </c>
    </row>
    <row r="3119" spans="1:1" x14ac:dyDescent="0.25">
      <c r="A3119" t="s">
        <v>4430</v>
      </c>
    </row>
    <row r="3120" spans="1:1" x14ac:dyDescent="0.25">
      <c r="A3120" t="s">
        <v>4431</v>
      </c>
    </row>
    <row r="3121" spans="1:1" x14ac:dyDescent="0.25">
      <c r="A3121" t="s">
        <v>4432</v>
      </c>
    </row>
    <row r="3122" spans="1:1" x14ac:dyDescent="0.25">
      <c r="A3122" t="s">
        <v>4433</v>
      </c>
    </row>
    <row r="3123" spans="1:1" x14ac:dyDescent="0.25">
      <c r="A3123" t="s">
        <v>4434</v>
      </c>
    </row>
    <row r="3124" spans="1:1" x14ac:dyDescent="0.25">
      <c r="A3124" t="s">
        <v>4435</v>
      </c>
    </row>
    <row r="3125" spans="1:1" x14ac:dyDescent="0.25">
      <c r="A3125" t="s">
        <v>4436</v>
      </c>
    </row>
    <row r="3126" spans="1:1" x14ac:dyDescent="0.25">
      <c r="A3126" t="s">
        <v>4437</v>
      </c>
    </row>
    <row r="3127" spans="1:1" x14ac:dyDescent="0.25">
      <c r="A3127" t="s">
        <v>4438</v>
      </c>
    </row>
    <row r="3128" spans="1:1" x14ac:dyDescent="0.25">
      <c r="A3128" t="s">
        <v>4439</v>
      </c>
    </row>
    <row r="3129" spans="1:1" x14ac:dyDescent="0.25">
      <c r="A3129" t="s">
        <v>4440</v>
      </c>
    </row>
    <row r="3130" spans="1:1" x14ac:dyDescent="0.25">
      <c r="A3130" t="s">
        <v>4441</v>
      </c>
    </row>
    <row r="3131" spans="1:1" x14ac:dyDescent="0.25">
      <c r="A3131" t="s">
        <v>4442</v>
      </c>
    </row>
    <row r="3132" spans="1:1" x14ac:dyDescent="0.25">
      <c r="A3132" t="s">
        <v>4443</v>
      </c>
    </row>
    <row r="3133" spans="1:1" x14ac:dyDescent="0.25">
      <c r="A3133" t="s">
        <v>4444</v>
      </c>
    </row>
    <row r="3134" spans="1:1" x14ac:dyDescent="0.25">
      <c r="A3134" t="s">
        <v>4445</v>
      </c>
    </row>
    <row r="3135" spans="1:1" x14ac:dyDescent="0.25">
      <c r="A3135" t="s">
        <v>4446</v>
      </c>
    </row>
    <row r="3136" spans="1:1" x14ac:dyDescent="0.25">
      <c r="A3136" t="s">
        <v>4447</v>
      </c>
    </row>
    <row r="3137" spans="1:1" x14ac:dyDescent="0.25">
      <c r="A3137" t="s">
        <v>4448</v>
      </c>
    </row>
    <row r="3138" spans="1:1" x14ac:dyDescent="0.25">
      <c r="A3138" t="s">
        <v>4449</v>
      </c>
    </row>
    <row r="3139" spans="1:1" x14ac:dyDescent="0.25">
      <c r="A3139" t="s">
        <v>4450</v>
      </c>
    </row>
    <row r="3140" spans="1:1" x14ac:dyDescent="0.25">
      <c r="A3140" t="s">
        <v>4451</v>
      </c>
    </row>
    <row r="3141" spans="1:1" x14ac:dyDescent="0.25">
      <c r="A3141" t="s">
        <v>4452</v>
      </c>
    </row>
    <row r="3142" spans="1:1" x14ac:dyDescent="0.25">
      <c r="A3142" t="s">
        <v>4453</v>
      </c>
    </row>
    <row r="3143" spans="1:1" x14ac:dyDescent="0.25">
      <c r="A3143" t="s">
        <v>4454</v>
      </c>
    </row>
    <row r="3144" spans="1:1" x14ac:dyDescent="0.25">
      <c r="A3144" t="s">
        <v>4455</v>
      </c>
    </row>
    <row r="3145" spans="1:1" x14ac:dyDescent="0.25">
      <c r="A3145" t="s">
        <v>4456</v>
      </c>
    </row>
    <row r="3146" spans="1:1" x14ac:dyDescent="0.25">
      <c r="A3146" t="s">
        <v>4457</v>
      </c>
    </row>
    <row r="3147" spans="1:1" x14ac:dyDescent="0.25">
      <c r="A3147" t="s">
        <v>4458</v>
      </c>
    </row>
    <row r="3148" spans="1:1" x14ac:dyDescent="0.25">
      <c r="A3148" t="s">
        <v>4459</v>
      </c>
    </row>
    <row r="3149" spans="1:1" x14ac:dyDescent="0.25">
      <c r="A3149" t="s">
        <v>4460</v>
      </c>
    </row>
    <row r="3150" spans="1:1" x14ac:dyDescent="0.25">
      <c r="A3150" t="s">
        <v>4461</v>
      </c>
    </row>
    <row r="3151" spans="1:1" x14ac:dyDescent="0.25">
      <c r="A3151" t="s">
        <v>4462</v>
      </c>
    </row>
    <row r="3152" spans="1:1" x14ac:dyDescent="0.25">
      <c r="A3152" t="s">
        <v>4463</v>
      </c>
    </row>
    <row r="3153" spans="1:1" x14ac:dyDescent="0.25">
      <c r="A3153" t="s">
        <v>4464</v>
      </c>
    </row>
    <row r="3154" spans="1:1" x14ac:dyDescent="0.25">
      <c r="A3154" t="s">
        <v>4465</v>
      </c>
    </row>
    <row r="3155" spans="1:1" x14ac:dyDescent="0.25">
      <c r="A3155" t="s">
        <v>4466</v>
      </c>
    </row>
    <row r="3156" spans="1:1" x14ac:dyDescent="0.25">
      <c r="A3156" t="s">
        <v>4467</v>
      </c>
    </row>
    <row r="3157" spans="1:1" x14ac:dyDescent="0.25">
      <c r="A3157" t="s">
        <v>4468</v>
      </c>
    </row>
    <row r="3158" spans="1:1" x14ac:dyDescent="0.25">
      <c r="A3158" t="s">
        <v>4469</v>
      </c>
    </row>
    <row r="3159" spans="1:1" x14ac:dyDescent="0.25">
      <c r="A3159" t="s">
        <v>4470</v>
      </c>
    </row>
    <row r="3160" spans="1:1" x14ac:dyDescent="0.25">
      <c r="A3160" t="s">
        <v>4471</v>
      </c>
    </row>
    <row r="3161" spans="1:1" x14ac:dyDescent="0.25">
      <c r="A3161" t="s">
        <v>4472</v>
      </c>
    </row>
    <row r="3162" spans="1:1" x14ac:dyDescent="0.25">
      <c r="A3162" t="s">
        <v>4473</v>
      </c>
    </row>
    <row r="3163" spans="1:1" x14ac:dyDescent="0.25">
      <c r="A3163" t="s">
        <v>4474</v>
      </c>
    </row>
    <row r="3164" spans="1:1" x14ac:dyDescent="0.25">
      <c r="A3164" t="s">
        <v>4475</v>
      </c>
    </row>
    <row r="3165" spans="1:1" x14ac:dyDescent="0.25">
      <c r="A3165" t="s">
        <v>4476</v>
      </c>
    </row>
    <row r="3166" spans="1:1" x14ac:dyDescent="0.25">
      <c r="A3166" t="s">
        <v>4477</v>
      </c>
    </row>
    <row r="3167" spans="1:1" x14ac:dyDescent="0.25">
      <c r="A3167" t="s">
        <v>4478</v>
      </c>
    </row>
    <row r="3168" spans="1:1" x14ac:dyDescent="0.25">
      <c r="A3168" t="s">
        <v>4479</v>
      </c>
    </row>
    <row r="3169" spans="1:1" x14ac:dyDescent="0.25">
      <c r="A3169" t="s">
        <v>4480</v>
      </c>
    </row>
    <row r="3170" spans="1:1" x14ac:dyDescent="0.25">
      <c r="A3170" t="s">
        <v>4481</v>
      </c>
    </row>
    <row r="3171" spans="1:1" x14ac:dyDescent="0.25">
      <c r="A3171" t="s">
        <v>4482</v>
      </c>
    </row>
    <row r="3172" spans="1:1" x14ac:dyDescent="0.25">
      <c r="A3172" t="s">
        <v>4483</v>
      </c>
    </row>
    <row r="3173" spans="1:1" x14ac:dyDescent="0.25">
      <c r="A3173" t="s">
        <v>4484</v>
      </c>
    </row>
    <row r="3174" spans="1:1" x14ac:dyDescent="0.25">
      <c r="A3174" t="s">
        <v>4485</v>
      </c>
    </row>
    <row r="3175" spans="1:1" x14ac:dyDescent="0.25">
      <c r="A3175" t="s">
        <v>4486</v>
      </c>
    </row>
    <row r="3176" spans="1:1" x14ac:dyDescent="0.25">
      <c r="A3176" t="s">
        <v>4487</v>
      </c>
    </row>
    <row r="3177" spans="1:1" x14ac:dyDescent="0.25">
      <c r="A3177" t="s">
        <v>4488</v>
      </c>
    </row>
    <row r="3178" spans="1:1" x14ac:dyDescent="0.25">
      <c r="A3178" t="s">
        <v>4489</v>
      </c>
    </row>
    <row r="3179" spans="1:1" x14ac:dyDescent="0.25">
      <c r="A3179" t="s">
        <v>4490</v>
      </c>
    </row>
    <row r="3180" spans="1:1" x14ac:dyDescent="0.25">
      <c r="A3180" t="s">
        <v>4491</v>
      </c>
    </row>
    <row r="3181" spans="1:1" x14ac:dyDescent="0.25">
      <c r="A3181" t="s">
        <v>4492</v>
      </c>
    </row>
    <row r="3182" spans="1:1" x14ac:dyDescent="0.25">
      <c r="A3182" t="s">
        <v>4493</v>
      </c>
    </row>
    <row r="3183" spans="1:1" x14ac:dyDescent="0.25">
      <c r="A3183" t="s">
        <v>4494</v>
      </c>
    </row>
    <row r="3184" spans="1:1" x14ac:dyDescent="0.25">
      <c r="A3184" t="s">
        <v>4495</v>
      </c>
    </row>
    <row r="3185" spans="1:1" x14ac:dyDescent="0.25">
      <c r="A3185" t="s">
        <v>4496</v>
      </c>
    </row>
    <row r="3186" spans="1:1" x14ac:dyDescent="0.25">
      <c r="A3186" t="s">
        <v>4497</v>
      </c>
    </row>
    <row r="3187" spans="1:1" x14ac:dyDescent="0.25">
      <c r="A3187" t="s">
        <v>4498</v>
      </c>
    </row>
    <row r="3188" spans="1:1" x14ac:dyDescent="0.25">
      <c r="A3188" t="s">
        <v>4499</v>
      </c>
    </row>
    <row r="3189" spans="1:1" x14ac:dyDescent="0.25">
      <c r="A3189" t="s">
        <v>4500</v>
      </c>
    </row>
    <row r="3190" spans="1:1" x14ac:dyDescent="0.25">
      <c r="A3190" t="s">
        <v>4501</v>
      </c>
    </row>
    <row r="3191" spans="1:1" x14ac:dyDescent="0.25">
      <c r="A3191" t="s">
        <v>4502</v>
      </c>
    </row>
    <row r="3192" spans="1:1" x14ac:dyDescent="0.25">
      <c r="A3192" t="s">
        <v>4503</v>
      </c>
    </row>
    <row r="3193" spans="1:1" x14ac:dyDescent="0.25">
      <c r="A3193" t="s">
        <v>4504</v>
      </c>
    </row>
    <row r="3194" spans="1:1" x14ac:dyDescent="0.25">
      <c r="A3194" t="s">
        <v>4505</v>
      </c>
    </row>
    <row r="3195" spans="1:1" x14ac:dyDescent="0.25">
      <c r="A3195" t="s">
        <v>4506</v>
      </c>
    </row>
    <row r="3196" spans="1:1" x14ac:dyDescent="0.25">
      <c r="A3196" t="s">
        <v>4507</v>
      </c>
    </row>
    <row r="3197" spans="1:1" x14ac:dyDescent="0.25">
      <c r="A3197" t="s">
        <v>4508</v>
      </c>
    </row>
    <row r="3198" spans="1:1" x14ac:dyDescent="0.25">
      <c r="A3198" t="s">
        <v>4509</v>
      </c>
    </row>
    <row r="3199" spans="1:1" x14ac:dyDescent="0.25">
      <c r="A3199" t="s">
        <v>4510</v>
      </c>
    </row>
    <row r="3200" spans="1:1" x14ac:dyDescent="0.25">
      <c r="A3200" t="s">
        <v>4511</v>
      </c>
    </row>
    <row r="3201" spans="1:1" x14ac:dyDescent="0.25">
      <c r="A3201" t="s">
        <v>4512</v>
      </c>
    </row>
    <row r="3202" spans="1:1" x14ac:dyDescent="0.25">
      <c r="A3202" t="s">
        <v>4513</v>
      </c>
    </row>
    <row r="3203" spans="1:1" x14ac:dyDescent="0.25">
      <c r="A3203" t="s">
        <v>4514</v>
      </c>
    </row>
    <row r="3204" spans="1:1" x14ac:dyDescent="0.25">
      <c r="A3204" t="s">
        <v>4515</v>
      </c>
    </row>
    <row r="3205" spans="1:1" x14ac:dyDescent="0.25">
      <c r="A3205" t="s">
        <v>4516</v>
      </c>
    </row>
    <row r="3206" spans="1:1" x14ac:dyDescent="0.25">
      <c r="A3206" t="s">
        <v>4517</v>
      </c>
    </row>
    <row r="3207" spans="1:1" x14ac:dyDescent="0.25">
      <c r="A3207" t="s">
        <v>4518</v>
      </c>
    </row>
    <row r="3208" spans="1:1" x14ac:dyDescent="0.25">
      <c r="A3208" t="s">
        <v>4519</v>
      </c>
    </row>
    <row r="3209" spans="1:1" x14ac:dyDescent="0.25">
      <c r="A3209" t="s">
        <v>4520</v>
      </c>
    </row>
    <row r="3210" spans="1:1" x14ac:dyDescent="0.25">
      <c r="A3210" t="s">
        <v>4521</v>
      </c>
    </row>
    <row r="3211" spans="1:1" x14ac:dyDescent="0.25">
      <c r="A3211" t="s">
        <v>4522</v>
      </c>
    </row>
    <row r="3212" spans="1:1" x14ac:dyDescent="0.25">
      <c r="A3212" t="s">
        <v>4523</v>
      </c>
    </row>
    <row r="3213" spans="1:1" x14ac:dyDescent="0.25">
      <c r="A3213" t="s">
        <v>4524</v>
      </c>
    </row>
    <row r="3214" spans="1:1" x14ac:dyDescent="0.25">
      <c r="A3214" t="s">
        <v>4525</v>
      </c>
    </row>
    <row r="3215" spans="1:1" x14ac:dyDescent="0.25">
      <c r="A3215" t="s">
        <v>4526</v>
      </c>
    </row>
    <row r="3216" spans="1:1" x14ac:dyDescent="0.25">
      <c r="A3216" t="s">
        <v>4527</v>
      </c>
    </row>
    <row r="3217" spans="1:1" x14ac:dyDescent="0.25">
      <c r="A3217" t="s">
        <v>4528</v>
      </c>
    </row>
    <row r="3218" spans="1:1" x14ac:dyDescent="0.25">
      <c r="A3218" t="s">
        <v>4529</v>
      </c>
    </row>
    <row r="3219" spans="1:1" x14ac:dyDescent="0.25">
      <c r="A3219" t="s">
        <v>4530</v>
      </c>
    </row>
    <row r="3220" spans="1:1" x14ac:dyDescent="0.25">
      <c r="A3220" t="s">
        <v>4531</v>
      </c>
    </row>
    <row r="3221" spans="1:1" x14ac:dyDescent="0.25">
      <c r="A3221" t="s">
        <v>4532</v>
      </c>
    </row>
    <row r="3222" spans="1:1" x14ac:dyDescent="0.25">
      <c r="A3222" t="s">
        <v>4533</v>
      </c>
    </row>
    <row r="3223" spans="1:1" x14ac:dyDescent="0.25">
      <c r="A3223" t="s">
        <v>4534</v>
      </c>
    </row>
    <row r="3224" spans="1:1" x14ac:dyDescent="0.25">
      <c r="A3224" t="s">
        <v>4535</v>
      </c>
    </row>
    <row r="3225" spans="1:1" x14ac:dyDescent="0.25">
      <c r="A3225" t="s">
        <v>4536</v>
      </c>
    </row>
    <row r="3226" spans="1:1" x14ac:dyDescent="0.25">
      <c r="A3226" t="s">
        <v>4537</v>
      </c>
    </row>
    <row r="3227" spans="1:1" x14ac:dyDescent="0.25">
      <c r="A3227" t="s">
        <v>4538</v>
      </c>
    </row>
    <row r="3228" spans="1:1" x14ac:dyDescent="0.25">
      <c r="A3228" t="s">
        <v>4539</v>
      </c>
    </row>
    <row r="3229" spans="1:1" x14ac:dyDescent="0.25">
      <c r="A3229" t="s">
        <v>4540</v>
      </c>
    </row>
    <row r="3230" spans="1:1" x14ac:dyDescent="0.25">
      <c r="A3230" t="s">
        <v>4541</v>
      </c>
    </row>
    <row r="3231" spans="1:1" x14ac:dyDescent="0.25">
      <c r="A3231" t="s">
        <v>4542</v>
      </c>
    </row>
    <row r="3232" spans="1:1" x14ac:dyDescent="0.25">
      <c r="A3232" t="s">
        <v>4543</v>
      </c>
    </row>
    <row r="3233" spans="1:1" x14ac:dyDescent="0.25">
      <c r="A3233" t="s">
        <v>4544</v>
      </c>
    </row>
    <row r="3234" spans="1:1" x14ac:dyDescent="0.25">
      <c r="A3234" t="s">
        <v>4545</v>
      </c>
    </row>
    <row r="3235" spans="1:1" x14ac:dyDescent="0.25">
      <c r="A3235" t="s">
        <v>4546</v>
      </c>
    </row>
    <row r="3236" spans="1:1" x14ac:dyDescent="0.25">
      <c r="A3236" t="s">
        <v>4547</v>
      </c>
    </row>
    <row r="3237" spans="1:1" x14ac:dyDescent="0.25">
      <c r="A3237" t="s">
        <v>4548</v>
      </c>
    </row>
    <row r="3238" spans="1:1" x14ac:dyDescent="0.25">
      <c r="A3238" t="s">
        <v>4549</v>
      </c>
    </row>
    <row r="3239" spans="1:1" x14ac:dyDescent="0.25">
      <c r="A3239" t="s">
        <v>4550</v>
      </c>
    </row>
    <row r="3240" spans="1:1" x14ac:dyDescent="0.25">
      <c r="A3240" t="s">
        <v>4551</v>
      </c>
    </row>
    <row r="3241" spans="1:1" x14ac:dyDescent="0.25">
      <c r="A3241" t="s">
        <v>4552</v>
      </c>
    </row>
    <row r="3242" spans="1:1" x14ac:dyDescent="0.25">
      <c r="A3242" t="s">
        <v>4553</v>
      </c>
    </row>
    <row r="3243" spans="1:1" x14ac:dyDescent="0.25">
      <c r="A3243" t="s">
        <v>4554</v>
      </c>
    </row>
    <row r="3244" spans="1:1" x14ac:dyDescent="0.25">
      <c r="A3244" t="s">
        <v>4555</v>
      </c>
    </row>
    <row r="3245" spans="1:1" x14ac:dyDescent="0.25">
      <c r="A3245" t="s">
        <v>4556</v>
      </c>
    </row>
    <row r="3246" spans="1:1" x14ac:dyDescent="0.25">
      <c r="A3246" t="s">
        <v>4557</v>
      </c>
    </row>
    <row r="3247" spans="1:1" x14ac:dyDescent="0.25">
      <c r="A3247" t="s">
        <v>4558</v>
      </c>
    </row>
    <row r="3248" spans="1:1" x14ac:dyDescent="0.25">
      <c r="A3248" t="s">
        <v>4559</v>
      </c>
    </row>
    <row r="3249" spans="1:1" x14ac:dyDescent="0.25">
      <c r="A3249" t="s">
        <v>4560</v>
      </c>
    </row>
    <row r="3250" spans="1:1" x14ac:dyDescent="0.25">
      <c r="A3250" t="s">
        <v>4561</v>
      </c>
    </row>
    <row r="3251" spans="1:1" x14ac:dyDescent="0.25">
      <c r="A3251" t="s">
        <v>4562</v>
      </c>
    </row>
    <row r="3252" spans="1:1" x14ac:dyDescent="0.25">
      <c r="A3252" t="s">
        <v>4563</v>
      </c>
    </row>
    <row r="3253" spans="1:1" x14ac:dyDescent="0.25">
      <c r="A3253" t="s">
        <v>4564</v>
      </c>
    </row>
    <row r="3254" spans="1:1" x14ac:dyDescent="0.25">
      <c r="A3254" t="s">
        <v>4565</v>
      </c>
    </row>
    <row r="3255" spans="1:1" x14ac:dyDescent="0.25">
      <c r="A3255" t="s">
        <v>4566</v>
      </c>
    </row>
    <row r="3256" spans="1:1" x14ac:dyDescent="0.25">
      <c r="A3256" t="s">
        <v>4567</v>
      </c>
    </row>
    <row r="3257" spans="1:1" x14ac:dyDescent="0.25">
      <c r="A3257" t="s">
        <v>4568</v>
      </c>
    </row>
    <row r="3258" spans="1:1" x14ac:dyDescent="0.25">
      <c r="A3258" t="s">
        <v>4569</v>
      </c>
    </row>
    <row r="3259" spans="1:1" x14ac:dyDescent="0.25">
      <c r="A3259" t="s">
        <v>4570</v>
      </c>
    </row>
    <row r="3260" spans="1:1" x14ac:dyDescent="0.25">
      <c r="A3260" t="s">
        <v>4571</v>
      </c>
    </row>
    <row r="3261" spans="1:1" x14ac:dyDescent="0.25">
      <c r="A3261" t="s">
        <v>4572</v>
      </c>
    </row>
    <row r="3262" spans="1:1" x14ac:dyDescent="0.25">
      <c r="A3262" t="s">
        <v>4573</v>
      </c>
    </row>
    <row r="3263" spans="1:1" x14ac:dyDescent="0.25">
      <c r="A3263" t="s">
        <v>4574</v>
      </c>
    </row>
    <row r="3264" spans="1:1" x14ac:dyDescent="0.25">
      <c r="A3264" t="s">
        <v>4575</v>
      </c>
    </row>
    <row r="3265" spans="1:1" x14ac:dyDescent="0.25">
      <c r="A3265" t="s">
        <v>4576</v>
      </c>
    </row>
    <row r="3266" spans="1:1" x14ac:dyDescent="0.25">
      <c r="A3266" t="s">
        <v>4577</v>
      </c>
    </row>
    <row r="3267" spans="1:1" x14ac:dyDescent="0.25">
      <c r="A3267" t="s">
        <v>4578</v>
      </c>
    </row>
    <row r="3268" spans="1:1" x14ac:dyDescent="0.25">
      <c r="A3268" t="s">
        <v>4579</v>
      </c>
    </row>
    <row r="3269" spans="1:1" x14ac:dyDescent="0.25">
      <c r="A3269" t="s">
        <v>4580</v>
      </c>
    </row>
    <row r="3270" spans="1:1" x14ac:dyDescent="0.25">
      <c r="A3270" t="s">
        <v>4581</v>
      </c>
    </row>
    <row r="3271" spans="1:1" x14ac:dyDescent="0.25">
      <c r="A3271" t="s">
        <v>4582</v>
      </c>
    </row>
    <row r="3272" spans="1:1" x14ac:dyDescent="0.25">
      <c r="A3272" t="s">
        <v>4583</v>
      </c>
    </row>
    <row r="3273" spans="1:1" x14ac:dyDescent="0.25">
      <c r="A3273" t="s">
        <v>4584</v>
      </c>
    </row>
    <row r="3274" spans="1:1" x14ac:dyDescent="0.25">
      <c r="A3274" t="s">
        <v>4585</v>
      </c>
    </row>
    <row r="3275" spans="1:1" x14ac:dyDescent="0.25">
      <c r="A3275" t="s">
        <v>4586</v>
      </c>
    </row>
    <row r="3276" spans="1:1" x14ac:dyDescent="0.25">
      <c r="A3276" t="s">
        <v>4587</v>
      </c>
    </row>
    <row r="3277" spans="1:1" x14ac:dyDescent="0.25">
      <c r="A3277" t="s">
        <v>4588</v>
      </c>
    </row>
    <row r="3278" spans="1:1" x14ac:dyDescent="0.25">
      <c r="A3278" t="s">
        <v>4589</v>
      </c>
    </row>
    <row r="3279" spans="1:1" x14ac:dyDescent="0.25">
      <c r="A3279" t="s">
        <v>4590</v>
      </c>
    </row>
    <row r="3280" spans="1:1" x14ac:dyDescent="0.25">
      <c r="A3280" t="s">
        <v>4591</v>
      </c>
    </row>
    <row r="3281" spans="1:1" x14ac:dyDescent="0.25">
      <c r="A3281" t="s">
        <v>4592</v>
      </c>
    </row>
    <row r="3282" spans="1:1" x14ac:dyDescent="0.25">
      <c r="A3282" t="s">
        <v>4593</v>
      </c>
    </row>
    <row r="3283" spans="1:1" x14ac:dyDescent="0.25">
      <c r="A3283" t="s">
        <v>4594</v>
      </c>
    </row>
    <row r="3284" spans="1:1" x14ac:dyDescent="0.25">
      <c r="A3284" t="s">
        <v>4595</v>
      </c>
    </row>
    <row r="3285" spans="1:1" x14ac:dyDescent="0.25">
      <c r="A3285" t="s">
        <v>4596</v>
      </c>
    </row>
    <row r="3286" spans="1:1" x14ac:dyDescent="0.25">
      <c r="A3286" t="s">
        <v>4597</v>
      </c>
    </row>
    <row r="3287" spans="1:1" x14ac:dyDescent="0.25">
      <c r="A3287" t="s">
        <v>4598</v>
      </c>
    </row>
    <row r="3288" spans="1:1" x14ac:dyDescent="0.25">
      <c r="A3288" t="s">
        <v>4599</v>
      </c>
    </row>
    <row r="3289" spans="1:1" x14ac:dyDescent="0.25">
      <c r="A3289" t="s">
        <v>4600</v>
      </c>
    </row>
    <row r="3290" spans="1:1" x14ac:dyDescent="0.25">
      <c r="A3290" t="s">
        <v>4601</v>
      </c>
    </row>
    <row r="3291" spans="1:1" x14ac:dyDescent="0.25">
      <c r="A3291" t="s">
        <v>4602</v>
      </c>
    </row>
    <row r="3292" spans="1:1" x14ac:dyDescent="0.25">
      <c r="A3292" t="s">
        <v>4603</v>
      </c>
    </row>
    <row r="3293" spans="1:1" x14ac:dyDescent="0.25">
      <c r="A3293" t="s">
        <v>4604</v>
      </c>
    </row>
    <row r="3294" spans="1:1" x14ac:dyDescent="0.25">
      <c r="A3294" t="s">
        <v>4605</v>
      </c>
    </row>
    <row r="3295" spans="1:1" x14ac:dyDescent="0.25">
      <c r="A3295" t="s">
        <v>4606</v>
      </c>
    </row>
    <row r="3296" spans="1:1" x14ac:dyDescent="0.25">
      <c r="A3296" t="s">
        <v>4607</v>
      </c>
    </row>
    <row r="3297" spans="1:1" x14ac:dyDescent="0.25">
      <c r="A3297" t="s">
        <v>4608</v>
      </c>
    </row>
    <row r="3298" spans="1:1" x14ac:dyDescent="0.25">
      <c r="A3298" t="s">
        <v>4609</v>
      </c>
    </row>
    <row r="3299" spans="1:1" x14ac:dyDescent="0.25">
      <c r="A3299" t="s">
        <v>4610</v>
      </c>
    </row>
    <row r="3300" spans="1:1" x14ac:dyDescent="0.25">
      <c r="A3300" t="s">
        <v>4611</v>
      </c>
    </row>
    <row r="3301" spans="1:1" x14ac:dyDescent="0.25">
      <c r="A3301" t="s">
        <v>4612</v>
      </c>
    </row>
    <row r="3302" spans="1:1" x14ac:dyDescent="0.25">
      <c r="A3302" t="s">
        <v>4613</v>
      </c>
    </row>
    <row r="3303" spans="1:1" x14ac:dyDescent="0.25">
      <c r="A3303" t="s">
        <v>4614</v>
      </c>
    </row>
    <row r="3304" spans="1:1" x14ac:dyDescent="0.25">
      <c r="A3304" t="s">
        <v>4615</v>
      </c>
    </row>
    <row r="3305" spans="1:1" x14ac:dyDescent="0.25">
      <c r="A3305" t="s">
        <v>4616</v>
      </c>
    </row>
    <row r="3306" spans="1:1" x14ac:dyDescent="0.25">
      <c r="A3306" t="s">
        <v>4617</v>
      </c>
    </row>
    <row r="3307" spans="1:1" x14ac:dyDescent="0.25">
      <c r="A3307" t="s">
        <v>4618</v>
      </c>
    </row>
    <row r="3308" spans="1:1" x14ac:dyDescent="0.25">
      <c r="A3308" t="s">
        <v>4619</v>
      </c>
    </row>
    <row r="3309" spans="1:1" x14ac:dyDescent="0.25">
      <c r="A3309" t="s">
        <v>4620</v>
      </c>
    </row>
    <row r="3310" spans="1:1" x14ac:dyDescent="0.25">
      <c r="A3310" t="s">
        <v>4621</v>
      </c>
    </row>
    <row r="3311" spans="1:1" x14ac:dyDescent="0.25">
      <c r="A3311" t="s">
        <v>4622</v>
      </c>
    </row>
    <row r="3312" spans="1:1" x14ac:dyDescent="0.25">
      <c r="A3312" t="s">
        <v>4623</v>
      </c>
    </row>
    <row r="3313" spans="1:1" x14ac:dyDescent="0.25">
      <c r="A3313" t="s">
        <v>4624</v>
      </c>
    </row>
    <row r="3314" spans="1:1" x14ac:dyDescent="0.25">
      <c r="A3314" t="s">
        <v>4625</v>
      </c>
    </row>
    <row r="3315" spans="1:1" x14ac:dyDescent="0.25">
      <c r="A3315" t="s">
        <v>4626</v>
      </c>
    </row>
    <row r="3316" spans="1:1" x14ac:dyDescent="0.25">
      <c r="A3316" t="s">
        <v>4627</v>
      </c>
    </row>
    <row r="3317" spans="1:1" x14ac:dyDescent="0.25">
      <c r="A3317" t="s">
        <v>4628</v>
      </c>
    </row>
    <row r="3318" spans="1:1" x14ac:dyDescent="0.25">
      <c r="A3318" t="s">
        <v>4629</v>
      </c>
    </row>
    <row r="3319" spans="1:1" x14ac:dyDescent="0.25">
      <c r="A3319" t="s">
        <v>4630</v>
      </c>
    </row>
    <row r="3320" spans="1:1" x14ac:dyDescent="0.25">
      <c r="A3320" t="s">
        <v>4631</v>
      </c>
    </row>
    <row r="3321" spans="1:1" x14ac:dyDescent="0.25">
      <c r="A3321" t="s">
        <v>4632</v>
      </c>
    </row>
    <row r="3322" spans="1:1" x14ac:dyDescent="0.25">
      <c r="A3322" t="s">
        <v>4633</v>
      </c>
    </row>
    <row r="3323" spans="1:1" x14ac:dyDescent="0.25">
      <c r="A3323" t="s">
        <v>4634</v>
      </c>
    </row>
    <row r="3324" spans="1:1" x14ac:dyDescent="0.25">
      <c r="A3324" t="s">
        <v>4635</v>
      </c>
    </row>
    <row r="3325" spans="1:1" x14ac:dyDescent="0.25">
      <c r="A3325" t="s">
        <v>4636</v>
      </c>
    </row>
    <row r="3326" spans="1:1" x14ac:dyDescent="0.25">
      <c r="A3326" t="s">
        <v>4637</v>
      </c>
    </row>
    <row r="3327" spans="1:1" x14ac:dyDescent="0.25">
      <c r="A3327" t="s">
        <v>4638</v>
      </c>
    </row>
    <row r="3328" spans="1:1" x14ac:dyDescent="0.25">
      <c r="A3328" t="s">
        <v>4639</v>
      </c>
    </row>
    <row r="3329" spans="1:1" x14ac:dyDescent="0.25">
      <c r="A3329" t="s">
        <v>4640</v>
      </c>
    </row>
    <row r="3330" spans="1:1" x14ac:dyDescent="0.25">
      <c r="A3330" t="s">
        <v>4641</v>
      </c>
    </row>
    <row r="3331" spans="1:1" x14ac:dyDescent="0.25">
      <c r="A3331" t="s">
        <v>4642</v>
      </c>
    </row>
    <row r="3332" spans="1:1" x14ac:dyDescent="0.25">
      <c r="A3332" t="s">
        <v>4643</v>
      </c>
    </row>
    <row r="3333" spans="1:1" x14ac:dyDescent="0.25">
      <c r="A3333" t="s">
        <v>4644</v>
      </c>
    </row>
    <row r="3334" spans="1:1" x14ac:dyDescent="0.25">
      <c r="A3334" t="s">
        <v>4645</v>
      </c>
    </row>
    <row r="3335" spans="1:1" x14ac:dyDescent="0.25">
      <c r="A3335" t="s">
        <v>4646</v>
      </c>
    </row>
    <row r="3336" spans="1:1" x14ac:dyDescent="0.25">
      <c r="A3336" t="s">
        <v>4647</v>
      </c>
    </row>
    <row r="3337" spans="1:1" x14ac:dyDescent="0.25">
      <c r="A3337" t="s">
        <v>4648</v>
      </c>
    </row>
    <row r="3338" spans="1:1" x14ac:dyDescent="0.25">
      <c r="A3338" t="s">
        <v>4649</v>
      </c>
    </row>
    <row r="3339" spans="1:1" x14ac:dyDescent="0.25">
      <c r="A3339" t="s">
        <v>4650</v>
      </c>
    </row>
    <row r="3340" spans="1:1" x14ac:dyDescent="0.25">
      <c r="A3340" t="s">
        <v>4651</v>
      </c>
    </row>
    <row r="3341" spans="1:1" x14ac:dyDescent="0.25">
      <c r="A3341" t="s">
        <v>4652</v>
      </c>
    </row>
    <row r="3342" spans="1:1" x14ac:dyDescent="0.25">
      <c r="A3342" t="s">
        <v>4653</v>
      </c>
    </row>
    <row r="3343" spans="1:1" x14ac:dyDescent="0.25">
      <c r="A3343" t="s">
        <v>4654</v>
      </c>
    </row>
    <row r="3344" spans="1:1" x14ac:dyDescent="0.25">
      <c r="A3344" t="s">
        <v>4655</v>
      </c>
    </row>
    <row r="3345" spans="1:1" x14ac:dyDescent="0.25">
      <c r="A3345" t="s">
        <v>4656</v>
      </c>
    </row>
    <row r="3346" spans="1:1" x14ac:dyDescent="0.25">
      <c r="A3346" t="s">
        <v>4657</v>
      </c>
    </row>
    <row r="3347" spans="1:1" x14ac:dyDescent="0.25">
      <c r="A3347" t="s">
        <v>4658</v>
      </c>
    </row>
    <row r="3348" spans="1:1" x14ac:dyDescent="0.25">
      <c r="A3348" t="s">
        <v>4659</v>
      </c>
    </row>
    <row r="3349" spans="1:1" x14ac:dyDescent="0.25">
      <c r="A3349" t="s">
        <v>4660</v>
      </c>
    </row>
    <row r="3350" spans="1:1" x14ac:dyDescent="0.25">
      <c r="A3350" t="s">
        <v>4661</v>
      </c>
    </row>
    <row r="3351" spans="1:1" x14ac:dyDescent="0.25">
      <c r="A3351" t="s">
        <v>4662</v>
      </c>
    </row>
    <row r="3352" spans="1:1" x14ac:dyDescent="0.25">
      <c r="A3352" t="s">
        <v>4663</v>
      </c>
    </row>
    <row r="3353" spans="1:1" x14ac:dyDescent="0.25">
      <c r="A3353" t="s">
        <v>4664</v>
      </c>
    </row>
    <row r="3354" spans="1:1" x14ac:dyDescent="0.25">
      <c r="A3354" t="s">
        <v>4665</v>
      </c>
    </row>
    <row r="3355" spans="1:1" x14ac:dyDescent="0.25">
      <c r="A3355" t="s">
        <v>4666</v>
      </c>
    </row>
    <row r="3356" spans="1:1" x14ac:dyDescent="0.25">
      <c r="A3356" t="s">
        <v>4667</v>
      </c>
    </row>
    <row r="3357" spans="1:1" x14ac:dyDescent="0.25">
      <c r="A3357" t="s">
        <v>4668</v>
      </c>
    </row>
    <row r="3358" spans="1:1" x14ac:dyDescent="0.25">
      <c r="A3358" t="s">
        <v>4669</v>
      </c>
    </row>
    <row r="3359" spans="1:1" x14ac:dyDescent="0.25">
      <c r="A3359" t="s">
        <v>4670</v>
      </c>
    </row>
    <row r="3360" spans="1:1" x14ac:dyDescent="0.25">
      <c r="A3360" t="s">
        <v>4671</v>
      </c>
    </row>
    <row r="3361" spans="1:1" x14ac:dyDescent="0.25">
      <c r="A3361" t="s">
        <v>4672</v>
      </c>
    </row>
    <row r="3362" spans="1:1" x14ac:dyDescent="0.25">
      <c r="A3362" t="s">
        <v>4673</v>
      </c>
    </row>
    <row r="3363" spans="1:1" x14ac:dyDescent="0.25">
      <c r="A3363" t="s">
        <v>4674</v>
      </c>
    </row>
    <row r="3364" spans="1:1" x14ac:dyDescent="0.25">
      <c r="A3364" t="s">
        <v>4675</v>
      </c>
    </row>
    <row r="3365" spans="1:1" x14ac:dyDescent="0.25">
      <c r="A3365" t="s">
        <v>4676</v>
      </c>
    </row>
    <row r="3366" spans="1:1" x14ac:dyDescent="0.25">
      <c r="A3366" t="s">
        <v>4677</v>
      </c>
    </row>
    <row r="3367" spans="1:1" x14ac:dyDescent="0.25">
      <c r="A3367" t="s">
        <v>4678</v>
      </c>
    </row>
    <row r="3368" spans="1:1" x14ac:dyDescent="0.25">
      <c r="A3368" t="s">
        <v>4679</v>
      </c>
    </row>
    <row r="3369" spans="1:1" x14ac:dyDescent="0.25">
      <c r="A3369" t="s">
        <v>4680</v>
      </c>
    </row>
    <row r="3370" spans="1:1" x14ac:dyDescent="0.25">
      <c r="A3370" t="s">
        <v>4681</v>
      </c>
    </row>
    <row r="3371" spans="1:1" x14ac:dyDescent="0.25">
      <c r="A3371" t="s">
        <v>4682</v>
      </c>
    </row>
    <row r="3372" spans="1:1" x14ac:dyDescent="0.25">
      <c r="A3372" t="s">
        <v>4683</v>
      </c>
    </row>
    <row r="3373" spans="1:1" x14ac:dyDescent="0.25">
      <c r="A3373" t="s">
        <v>4684</v>
      </c>
    </row>
    <row r="3374" spans="1:1" x14ac:dyDescent="0.25">
      <c r="A3374" t="s">
        <v>4685</v>
      </c>
    </row>
    <row r="3375" spans="1:1" x14ac:dyDescent="0.25">
      <c r="A3375" t="s">
        <v>4686</v>
      </c>
    </row>
    <row r="3376" spans="1:1" x14ac:dyDescent="0.25">
      <c r="A3376" t="s">
        <v>4687</v>
      </c>
    </row>
    <row r="3377" spans="1:1" x14ac:dyDescent="0.25">
      <c r="A3377" t="s">
        <v>4688</v>
      </c>
    </row>
    <row r="3378" spans="1:1" x14ac:dyDescent="0.25">
      <c r="A3378" t="s">
        <v>4689</v>
      </c>
    </row>
    <row r="3379" spans="1:1" x14ac:dyDescent="0.25">
      <c r="A3379" t="s">
        <v>4690</v>
      </c>
    </row>
    <row r="3380" spans="1:1" x14ac:dyDescent="0.25">
      <c r="A3380" t="s">
        <v>4691</v>
      </c>
    </row>
    <row r="3381" spans="1:1" x14ac:dyDescent="0.25">
      <c r="A3381" t="s">
        <v>4692</v>
      </c>
    </row>
    <row r="3382" spans="1:1" x14ac:dyDescent="0.25">
      <c r="A3382" t="s">
        <v>4693</v>
      </c>
    </row>
    <row r="3383" spans="1:1" x14ac:dyDescent="0.25">
      <c r="A3383" t="s">
        <v>4694</v>
      </c>
    </row>
    <row r="3384" spans="1:1" x14ac:dyDescent="0.25">
      <c r="A3384" t="s">
        <v>4695</v>
      </c>
    </row>
    <row r="3385" spans="1:1" x14ac:dyDescent="0.25">
      <c r="A3385" t="s">
        <v>4696</v>
      </c>
    </row>
    <row r="3386" spans="1:1" x14ac:dyDescent="0.25">
      <c r="A3386" t="s">
        <v>4697</v>
      </c>
    </row>
    <row r="3387" spans="1:1" x14ac:dyDescent="0.25">
      <c r="A3387" t="s">
        <v>4698</v>
      </c>
    </row>
    <row r="3388" spans="1:1" x14ac:dyDescent="0.25">
      <c r="A3388" t="s">
        <v>4699</v>
      </c>
    </row>
    <row r="3389" spans="1:1" x14ac:dyDescent="0.25">
      <c r="A3389" t="s">
        <v>4700</v>
      </c>
    </row>
    <row r="3390" spans="1:1" x14ac:dyDescent="0.25">
      <c r="A3390" t="s">
        <v>4701</v>
      </c>
    </row>
    <row r="3391" spans="1:1" x14ac:dyDescent="0.25">
      <c r="A3391" t="s">
        <v>4702</v>
      </c>
    </row>
    <row r="3392" spans="1:1" x14ac:dyDescent="0.25">
      <c r="A3392" t="s">
        <v>4703</v>
      </c>
    </row>
    <row r="3393" spans="1:1" x14ac:dyDescent="0.25">
      <c r="A3393" t="s">
        <v>4704</v>
      </c>
    </row>
    <row r="3394" spans="1:1" x14ac:dyDescent="0.25">
      <c r="A3394" t="s">
        <v>4705</v>
      </c>
    </row>
    <row r="3395" spans="1:1" x14ac:dyDescent="0.25">
      <c r="A3395" t="s">
        <v>4706</v>
      </c>
    </row>
    <row r="3396" spans="1:1" x14ac:dyDescent="0.25">
      <c r="A3396" t="s">
        <v>4707</v>
      </c>
    </row>
    <row r="3397" spans="1:1" x14ac:dyDescent="0.25">
      <c r="A3397" t="s">
        <v>4708</v>
      </c>
    </row>
    <row r="3398" spans="1:1" x14ac:dyDescent="0.25">
      <c r="A3398" t="s">
        <v>4709</v>
      </c>
    </row>
    <row r="3399" spans="1:1" x14ac:dyDescent="0.25">
      <c r="A3399" t="s">
        <v>4710</v>
      </c>
    </row>
    <row r="3400" spans="1:1" x14ac:dyDescent="0.25">
      <c r="A3400" t="s">
        <v>4711</v>
      </c>
    </row>
    <row r="3401" spans="1:1" x14ac:dyDescent="0.25">
      <c r="A3401" t="s">
        <v>4712</v>
      </c>
    </row>
    <row r="3402" spans="1:1" x14ac:dyDescent="0.25">
      <c r="A3402" t="s">
        <v>4713</v>
      </c>
    </row>
    <row r="3403" spans="1:1" x14ac:dyDescent="0.25">
      <c r="A3403" t="s">
        <v>4714</v>
      </c>
    </row>
    <row r="3404" spans="1:1" x14ac:dyDescent="0.25">
      <c r="A3404" t="s">
        <v>4715</v>
      </c>
    </row>
    <row r="3405" spans="1:1" x14ac:dyDescent="0.25">
      <c r="A3405" t="s">
        <v>4716</v>
      </c>
    </row>
    <row r="3406" spans="1:1" x14ac:dyDescent="0.25">
      <c r="A3406" t="s">
        <v>4717</v>
      </c>
    </row>
    <row r="3407" spans="1:1" x14ac:dyDescent="0.25">
      <c r="A3407" t="s">
        <v>4718</v>
      </c>
    </row>
    <row r="3408" spans="1:1" x14ac:dyDescent="0.25">
      <c r="A3408" t="s">
        <v>4719</v>
      </c>
    </row>
    <row r="3409" spans="1:1" x14ac:dyDescent="0.25">
      <c r="A3409" t="s">
        <v>4720</v>
      </c>
    </row>
    <row r="3410" spans="1:1" x14ac:dyDescent="0.25">
      <c r="A3410" t="s">
        <v>4721</v>
      </c>
    </row>
    <row r="3411" spans="1:1" x14ac:dyDescent="0.25">
      <c r="A3411" t="s">
        <v>4722</v>
      </c>
    </row>
    <row r="3412" spans="1:1" x14ac:dyDescent="0.25">
      <c r="A3412" t="s">
        <v>4723</v>
      </c>
    </row>
    <row r="3413" spans="1:1" x14ac:dyDescent="0.25">
      <c r="A3413" t="s">
        <v>4724</v>
      </c>
    </row>
    <row r="3414" spans="1:1" x14ac:dyDescent="0.25">
      <c r="A3414" t="s">
        <v>4725</v>
      </c>
    </row>
    <row r="3415" spans="1:1" x14ac:dyDescent="0.25">
      <c r="A3415" t="s">
        <v>4726</v>
      </c>
    </row>
    <row r="3416" spans="1:1" x14ac:dyDescent="0.25">
      <c r="A3416" t="s">
        <v>4727</v>
      </c>
    </row>
    <row r="3417" spans="1:1" x14ac:dyDescent="0.25">
      <c r="A3417" t="s">
        <v>4728</v>
      </c>
    </row>
    <row r="3418" spans="1:1" x14ac:dyDescent="0.25">
      <c r="A3418" t="s">
        <v>4729</v>
      </c>
    </row>
    <row r="3419" spans="1:1" x14ac:dyDescent="0.25">
      <c r="A3419" t="s">
        <v>4730</v>
      </c>
    </row>
    <row r="3420" spans="1:1" x14ac:dyDescent="0.25">
      <c r="A3420" t="s">
        <v>4731</v>
      </c>
    </row>
    <row r="3421" spans="1:1" x14ac:dyDescent="0.25">
      <c r="A3421" t="s">
        <v>4732</v>
      </c>
    </row>
    <row r="3422" spans="1:1" x14ac:dyDescent="0.25">
      <c r="A3422" t="s">
        <v>4733</v>
      </c>
    </row>
    <row r="3423" spans="1:1" x14ac:dyDescent="0.25">
      <c r="A3423" t="s">
        <v>4734</v>
      </c>
    </row>
    <row r="3424" spans="1:1" x14ac:dyDescent="0.25">
      <c r="A3424" t="s">
        <v>4735</v>
      </c>
    </row>
    <row r="3425" spans="1:1" x14ac:dyDescent="0.25">
      <c r="A3425" t="s">
        <v>4736</v>
      </c>
    </row>
    <row r="3426" spans="1:1" x14ac:dyDescent="0.25">
      <c r="A3426" t="s">
        <v>4737</v>
      </c>
    </row>
    <row r="3427" spans="1:1" x14ac:dyDescent="0.25">
      <c r="A3427" t="s">
        <v>4738</v>
      </c>
    </row>
    <row r="3428" spans="1:1" x14ac:dyDescent="0.25">
      <c r="A3428" t="s">
        <v>4739</v>
      </c>
    </row>
    <row r="3429" spans="1:1" x14ac:dyDescent="0.25">
      <c r="A3429" t="s">
        <v>4740</v>
      </c>
    </row>
    <row r="3430" spans="1:1" x14ac:dyDescent="0.25">
      <c r="A3430" t="s">
        <v>4741</v>
      </c>
    </row>
    <row r="3431" spans="1:1" x14ac:dyDescent="0.25">
      <c r="A3431" t="s">
        <v>4742</v>
      </c>
    </row>
    <row r="3432" spans="1:1" x14ac:dyDescent="0.25">
      <c r="A3432" t="s">
        <v>4743</v>
      </c>
    </row>
    <row r="3433" spans="1:1" x14ac:dyDescent="0.25">
      <c r="A3433" t="s">
        <v>4744</v>
      </c>
    </row>
    <row r="3434" spans="1:1" x14ac:dyDescent="0.25">
      <c r="A3434" t="s">
        <v>4745</v>
      </c>
    </row>
    <row r="3435" spans="1:1" x14ac:dyDescent="0.25">
      <c r="A3435" t="s">
        <v>4746</v>
      </c>
    </row>
    <row r="3436" spans="1:1" x14ac:dyDescent="0.25">
      <c r="A3436" t="s">
        <v>4747</v>
      </c>
    </row>
    <row r="3437" spans="1:1" x14ac:dyDescent="0.25">
      <c r="A3437" t="s">
        <v>4748</v>
      </c>
    </row>
    <row r="3438" spans="1:1" x14ac:dyDescent="0.25">
      <c r="A3438" t="s">
        <v>4749</v>
      </c>
    </row>
    <row r="3439" spans="1:1" x14ac:dyDescent="0.25">
      <c r="A3439" t="s">
        <v>4750</v>
      </c>
    </row>
    <row r="3440" spans="1:1" x14ac:dyDescent="0.25">
      <c r="A3440" t="s">
        <v>4751</v>
      </c>
    </row>
    <row r="3441" spans="1:1" x14ac:dyDescent="0.25">
      <c r="A3441" t="s">
        <v>4752</v>
      </c>
    </row>
    <row r="3442" spans="1:1" x14ac:dyDescent="0.25">
      <c r="A3442" t="s">
        <v>4753</v>
      </c>
    </row>
    <row r="3443" spans="1:1" x14ac:dyDescent="0.25">
      <c r="A3443" t="s">
        <v>4754</v>
      </c>
    </row>
    <row r="3444" spans="1:1" x14ac:dyDescent="0.25">
      <c r="A3444" t="s">
        <v>4755</v>
      </c>
    </row>
    <row r="3445" spans="1:1" x14ac:dyDescent="0.25">
      <c r="A3445" t="s">
        <v>4756</v>
      </c>
    </row>
    <row r="3446" spans="1:1" x14ac:dyDescent="0.25">
      <c r="A3446" t="s">
        <v>4757</v>
      </c>
    </row>
    <row r="3447" spans="1:1" x14ac:dyDescent="0.25">
      <c r="A3447" t="s">
        <v>4758</v>
      </c>
    </row>
    <row r="3448" spans="1:1" x14ac:dyDescent="0.25">
      <c r="A3448" t="s">
        <v>4759</v>
      </c>
    </row>
    <row r="3449" spans="1:1" x14ac:dyDescent="0.25">
      <c r="A3449" t="s">
        <v>4760</v>
      </c>
    </row>
    <row r="3450" spans="1:1" x14ac:dyDescent="0.25">
      <c r="A3450" t="s">
        <v>4761</v>
      </c>
    </row>
    <row r="3451" spans="1:1" x14ac:dyDescent="0.25">
      <c r="A3451" t="s">
        <v>4762</v>
      </c>
    </row>
    <row r="3452" spans="1:1" x14ac:dyDescent="0.25">
      <c r="A3452" t="s">
        <v>4763</v>
      </c>
    </row>
    <row r="3453" spans="1:1" x14ac:dyDescent="0.25">
      <c r="A3453" t="s">
        <v>4764</v>
      </c>
    </row>
    <row r="3454" spans="1:1" x14ac:dyDescent="0.25">
      <c r="A3454" t="s">
        <v>4765</v>
      </c>
    </row>
    <row r="3455" spans="1:1" x14ac:dyDescent="0.25">
      <c r="A3455" t="s">
        <v>4766</v>
      </c>
    </row>
    <row r="3456" spans="1:1" x14ac:dyDescent="0.25">
      <c r="A3456" t="s">
        <v>4767</v>
      </c>
    </row>
    <row r="3457" spans="1:1" x14ac:dyDescent="0.25">
      <c r="A3457" t="s">
        <v>4768</v>
      </c>
    </row>
    <row r="3458" spans="1:1" x14ac:dyDescent="0.25">
      <c r="A3458" t="s">
        <v>4769</v>
      </c>
    </row>
    <row r="3459" spans="1:1" x14ac:dyDescent="0.25">
      <c r="A3459" t="s">
        <v>4770</v>
      </c>
    </row>
    <row r="3460" spans="1:1" x14ac:dyDescent="0.25">
      <c r="A3460" t="s">
        <v>4771</v>
      </c>
    </row>
    <row r="3461" spans="1:1" x14ac:dyDescent="0.25">
      <c r="A3461" t="s">
        <v>4772</v>
      </c>
    </row>
    <row r="3462" spans="1:1" x14ac:dyDescent="0.25">
      <c r="A3462" t="s">
        <v>4773</v>
      </c>
    </row>
    <row r="3463" spans="1:1" x14ac:dyDescent="0.25">
      <c r="A3463" t="s">
        <v>4774</v>
      </c>
    </row>
    <row r="3464" spans="1:1" x14ac:dyDescent="0.25">
      <c r="A3464" t="s">
        <v>4775</v>
      </c>
    </row>
    <row r="3465" spans="1:1" x14ac:dyDescent="0.25">
      <c r="A3465" t="s">
        <v>4776</v>
      </c>
    </row>
    <row r="3466" spans="1:1" x14ac:dyDescent="0.25">
      <c r="A3466" t="s">
        <v>4777</v>
      </c>
    </row>
    <row r="3467" spans="1:1" x14ac:dyDescent="0.25">
      <c r="A3467" t="s">
        <v>4778</v>
      </c>
    </row>
    <row r="3468" spans="1:1" x14ac:dyDescent="0.25">
      <c r="A3468" t="s">
        <v>4779</v>
      </c>
    </row>
    <row r="3469" spans="1:1" x14ac:dyDescent="0.25">
      <c r="A3469" t="s">
        <v>4780</v>
      </c>
    </row>
    <row r="3470" spans="1:1" x14ac:dyDescent="0.25">
      <c r="A3470" t="s">
        <v>4781</v>
      </c>
    </row>
    <row r="3471" spans="1:1" x14ac:dyDescent="0.25">
      <c r="A3471" t="s">
        <v>4782</v>
      </c>
    </row>
    <row r="3472" spans="1:1" x14ac:dyDescent="0.25">
      <c r="A3472" t="s">
        <v>4783</v>
      </c>
    </row>
    <row r="3473" spans="1:1" x14ac:dyDescent="0.25">
      <c r="A3473" t="s">
        <v>4784</v>
      </c>
    </row>
    <row r="3474" spans="1:1" x14ac:dyDescent="0.25">
      <c r="A3474" t="s">
        <v>4785</v>
      </c>
    </row>
    <row r="3475" spans="1:1" x14ac:dyDescent="0.25">
      <c r="A3475" t="s">
        <v>4786</v>
      </c>
    </row>
    <row r="3476" spans="1:1" x14ac:dyDescent="0.25">
      <c r="A3476" t="s">
        <v>4787</v>
      </c>
    </row>
    <row r="3477" spans="1:1" x14ac:dyDescent="0.25">
      <c r="A3477" t="s">
        <v>4788</v>
      </c>
    </row>
    <row r="3478" spans="1:1" x14ac:dyDescent="0.25">
      <c r="A3478" t="s">
        <v>4789</v>
      </c>
    </row>
    <row r="3479" spans="1:1" x14ac:dyDescent="0.25">
      <c r="A3479" t="s">
        <v>4790</v>
      </c>
    </row>
    <row r="3480" spans="1:1" x14ac:dyDescent="0.25">
      <c r="A3480" t="s">
        <v>4791</v>
      </c>
    </row>
    <row r="3481" spans="1:1" x14ac:dyDescent="0.25">
      <c r="A3481" t="s">
        <v>4792</v>
      </c>
    </row>
    <row r="3482" spans="1:1" x14ac:dyDescent="0.25">
      <c r="A3482" t="s">
        <v>4793</v>
      </c>
    </row>
    <row r="3483" spans="1:1" x14ac:dyDescent="0.25">
      <c r="A3483" t="s">
        <v>4794</v>
      </c>
    </row>
    <row r="3484" spans="1:1" x14ac:dyDescent="0.25">
      <c r="A3484" t="s">
        <v>4795</v>
      </c>
    </row>
    <row r="3485" spans="1:1" x14ac:dyDescent="0.25">
      <c r="A3485" t="s">
        <v>4796</v>
      </c>
    </row>
    <row r="3486" spans="1:1" x14ac:dyDescent="0.25">
      <c r="A3486" t="s">
        <v>4797</v>
      </c>
    </row>
    <row r="3487" spans="1:1" x14ac:dyDescent="0.25">
      <c r="A3487" t="s">
        <v>4798</v>
      </c>
    </row>
    <row r="3488" spans="1:1" x14ac:dyDescent="0.25">
      <c r="A3488" t="s">
        <v>4799</v>
      </c>
    </row>
    <row r="3489" spans="1:1" x14ac:dyDescent="0.25">
      <c r="A3489" t="s">
        <v>4800</v>
      </c>
    </row>
    <row r="3490" spans="1:1" x14ac:dyDescent="0.25">
      <c r="A3490" t="s">
        <v>4801</v>
      </c>
    </row>
    <row r="3491" spans="1:1" x14ac:dyDescent="0.25">
      <c r="A3491" t="s">
        <v>4802</v>
      </c>
    </row>
    <row r="3492" spans="1:1" x14ac:dyDescent="0.25">
      <c r="A3492" t="s">
        <v>4803</v>
      </c>
    </row>
    <row r="3493" spans="1:1" x14ac:dyDescent="0.25">
      <c r="A3493" t="s">
        <v>4804</v>
      </c>
    </row>
    <row r="3494" spans="1:1" x14ac:dyDescent="0.25">
      <c r="A3494" t="s">
        <v>4805</v>
      </c>
    </row>
    <row r="3495" spans="1:1" x14ac:dyDescent="0.25">
      <c r="A3495" t="s">
        <v>4806</v>
      </c>
    </row>
    <row r="3496" spans="1:1" x14ac:dyDescent="0.25">
      <c r="A3496" t="s">
        <v>4807</v>
      </c>
    </row>
    <row r="3497" spans="1:1" x14ac:dyDescent="0.25">
      <c r="A3497" t="s">
        <v>4808</v>
      </c>
    </row>
    <row r="3498" spans="1:1" x14ac:dyDescent="0.25">
      <c r="A3498" t="s">
        <v>4809</v>
      </c>
    </row>
    <row r="3499" spans="1:1" x14ac:dyDescent="0.25">
      <c r="A3499" t="s">
        <v>4810</v>
      </c>
    </row>
    <row r="3500" spans="1:1" x14ac:dyDescent="0.25">
      <c r="A3500" t="s">
        <v>4811</v>
      </c>
    </row>
    <row r="3501" spans="1:1" x14ac:dyDescent="0.25">
      <c r="A3501" t="s">
        <v>4812</v>
      </c>
    </row>
    <row r="3502" spans="1:1" x14ac:dyDescent="0.25">
      <c r="A3502" t="s">
        <v>4813</v>
      </c>
    </row>
    <row r="3503" spans="1:1" x14ac:dyDescent="0.25">
      <c r="A3503" t="s">
        <v>4814</v>
      </c>
    </row>
    <row r="3504" spans="1:1" x14ac:dyDescent="0.25">
      <c r="A3504" t="s">
        <v>4815</v>
      </c>
    </row>
    <row r="3505" spans="1:1" x14ac:dyDescent="0.25">
      <c r="A3505" t="s">
        <v>4816</v>
      </c>
    </row>
    <row r="3506" spans="1:1" x14ac:dyDescent="0.25">
      <c r="A3506" t="s">
        <v>4817</v>
      </c>
    </row>
    <row r="3507" spans="1:1" x14ac:dyDescent="0.25">
      <c r="A3507" t="s">
        <v>4818</v>
      </c>
    </row>
    <row r="3508" spans="1:1" x14ac:dyDescent="0.25">
      <c r="A3508" t="s">
        <v>4819</v>
      </c>
    </row>
    <row r="3509" spans="1:1" x14ac:dyDescent="0.25">
      <c r="A3509" t="s">
        <v>4820</v>
      </c>
    </row>
    <row r="3510" spans="1:1" x14ac:dyDescent="0.25">
      <c r="A3510" t="s">
        <v>4821</v>
      </c>
    </row>
    <row r="3511" spans="1:1" x14ac:dyDescent="0.25">
      <c r="A3511" t="s">
        <v>4822</v>
      </c>
    </row>
    <row r="3512" spans="1:1" x14ac:dyDescent="0.25">
      <c r="A3512" t="s">
        <v>4823</v>
      </c>
    </row>
    <row r="3513" spans="1:1" x14ac:dyDescent="0.25">
      <c r="A3513" t="s">
        <v>4824</v>
      </c>
    </row>
    <row r="3514" spans="1:1" x14ac:dyDescent="0.25">
      <c r="A3514" t="s">
        <v>4825</v>
      </c>
    </row>
    <row r="3515" spans="1:1" x14ac:dyDescent="0.25">
      <c r="A3515" t="s">
        <v>4826</v>
      </c>
    </row>
    <row r="3516" spans="1:1" x14ac:dyDescent="0.25">
      <c r="A3516" t="s">
        <v>4827</v>
      </c>
    </row>
    <row r="3517" spans="1:1" x14ac:dyDescent="0.25">
      <c r="A3517" t="s">
        <v>4828</v>
      </c>
    </row>
    <row r="3518" spans="1:1" x14ac:dyDescent="0.25">
      <c r="A3518" t="s">
        <v>4829</v>
      </c>
    </row>
    <row r="3519" spans="1:1" x14ac:dyDescent="0.25">
      <c r="A3519" t="s">
        <v>4830</v>
      </c>
    </row>
    <row r="3520" spans="1:1" x14ac:dyDescent="0.25">
      <c r="A3520" t="s">
        <v>4831</v>
      </c>
    </row>
    <row r="3521" spans="1:1" x14ac:dyDescent="0.25">
      <c r="A3521" t="s">
        <v>4832</v>
      </c>
    </row>
    <row r="3522" spans="1:1" x14ac:dyDescent="0.25">
      <c r="A3522" t="s">
        <v>4833</v>
      </c>
    </row>
    <row r="3523" spans="1:1" x14ac:dyDescent="0.25">
      <c r="A3523" t="s">
        <v>4834</v>
      </c>
    </row>
    <row r="3524" spans="1:1" x14ac:dyDescent="0.25">
      <c r="A3524" t="s">
        <v>4835</v>
      </c>
    </row>
    <row r="3525" spans="1:1" x14ac:dyDescent="0.25">
      <c r="A3525" t="s">
        <v>4836</v>
      </c>
    </row>
    <row r="3526" spans="1:1" x14ac:dyDescent="0.25">
      <c r="A3526" t="s">
        <v>4837</v>
      </c>
    </row>
    <row r="3527" spans="1:1" x14ac:dyDescent="0.25">
      <c r="A3527" t="s">
        <v>4838</v>
      </c>
    </row>
    <row r="3528" spans="1:1" x14ac:dyDescent="0.25">
      <c r="A3528" t="s">
        <v>4839</v>
      </c>
    </row>
    <row r="3529" spans="1:1" x14ac:dyDescent="0.25">
      <c r="A3529" t="s">
        <v>4840</v>
      </c>
    </row>
    <row r="3530" spans="1:1" x14ac:dyDescent="0.25">
      <c r="A3530" t="s">
        <v>4841</v>
      </c>
    </row>
    <row r="3531" spans="1:1" x14ac:dyDescent="0.25">
      <c r="A3531" t="s">
        <v>4842</v>
      </c>
    </row>
    <row r="3532" spans="1:1" x14ac:dyDescent="0.25">
      <c r="A3532" t="s">
        <v>4843</v>
      </c>
    </row>
    <row r="3533" spans="1:1" x14ac:dyDescent="0.25">
      <c r="A3533" t="s">
        <v>4844</v>
      </c>
    </row>
    <row r="3534" spans="1:1" x14ac:dyDescent="0.25">
      <c r="A3534" t="s">
        <v>4845</v>
      </c>
    </row>
    <row r="3535" spans="1:1" x14ac:dyDescent="0.25">
      <c r="A3535" t="s">
        <v>4846</v>
      </c>
    </row>
    <row r="3536" spans="1:1" x14ac:dyDescent="0.25">
      <c r="A3536" t="s">
        <v>4847</v>
      </c>
    </row>
    <row r="3537" spans="1:1" x14ac:dyDescent="0.25">
      <c r="A3537" t="s">
        <v>4848</v>
      </c>
    </row>
    <row r="3538" spans="1:1" x14ac:dyDescent="0.25">
      <c r="A3538" t="s">
        <v>4849</v>
      </c>
    </row>
    <row r="3539" spans="1:1" x14ac:dyDescent="0.25">
      <c r="A3539" t="s">
        <v>4850</v>
      </c>
    </row>
    <row r="3540" spans="1:1" x14ac:dyDescent="0.25">
      <c r="A3540" t="s">
        <v>4851</v>
      </c>
    </row>
    <row r="3541" spans="1:1" x14ac:dyDescent="0.25">
      <c r="A3541" t="s">
        <v>4852</v>
      </c>
    </row>
    <row r="3542" spans="1:1" x14ac:dyDescent="0.25">
      <c r="A3542" t="s">
        <v>4853</v>
      </c>
    </row>
    <row r="3543" spans="1:1" x14ac:dyDescent="0.25">
      <c r="A3543" t="s">
        <v>4854</v>
      </c>
    </row>
    <row r="3544" spans="1:1" x14ac:dyDescent="0.25">
      <c r="A3544" t="s">
        <v>4855</v>
      </c>
    </row>
    <row r="3545" spans="1:1" x14ac:dyDescent="0.25">
      <c r="A3545" t="s">
        <v>4856</v>
      </c>
    </row>
    <row r="3546" spans="1:1" x14ac:dyDescent="0.25">
      <c r="A3546" t="s">
        <v>4857</v>
      </c>
    </row>
    <row r="3547" spans="1:1" x14ac:dyDescent="0.25">
      <c r="A3547" t="s">
        <v>4858</v>
      </c>
    </row>
    <row r="3548" spans="1:1" x14ac:dyDescent="0.25">
      <c r="A3548" t="s">
        <v>4859</v>
      </c>
    </row>
    <row r="3549" spans="1:1" x14ac:dyDescent="0.25">
      <c r="A3549" t="s">
        <v>4860</v>
      </c>
    </row>
    <row r="3550" spans="1:1" x14ac:dyDescent="0.25">
      <c r="A3550" t="s">
        <v>4861</v>
      </c>
    </row>
    <row r="3551" spans="1:1" x14ac:dyDescent="0.25">
      <c r="A3551" t="s">
        <v>4862</v>
      </c>
    </row>
    <row r="3552" spans="1:1" x14ac:dyDescent="0.25">
      <c r="A3552" t="s">
        <v>4863</v>
      </c>
    </row>
    <row r="3553" spans="1:1" x14ac:dyDescent="0.25">
      <c r="A3553" t="s">
        <v>4864</v>
      </c>
    </row>
    <row r="3554" spans="1:1" x14ac:dyDescent="0.25">
      <c r="A3554" t="s">
        <v>4865</v>
      </c>
    </row>
    <row r="3555" spans="1:1" x14ac:dyDescent="0.25">
      <c r="A3555" t="s">
        <v>4866</v>
      </c>
    </row>
    <row r="3556" spans="1:1" x14ac:dyDescent="0.25">
      <c r="A3556" t="s">
        <v>4867</v>
      </c>
    </row>
    <row r="3557" spans="1:1" x14ac:dyDescent="0.25">
      <c r="A3557" t="s">
        <v>4868</v>
      </c>
    </row>
    <row r="3558" spans="1:1" x14ac:dyDescent="0.25">
      <c r="A3558" t="s">
        <v>4869</v>
      </c>
    </row>
    <row r="3559" spans="1:1" x14ac:dyDescent="0.25">
      <c r="A3559" t="s">
        <v>4870</v>
      </c>
    </row>
    <row r="3560" spans="1:1" x14ac:dyDescent="0.25">
      <c r="A3560" t="s">
        <v>4871</v>
      </c>
    </row>
    <row r="3561" spans="1:1" x14ac:dyDescent="0.25">
      <c r="A3561" t="s">
        <v>4872</v>
      </c>
    </row>
    <row r="3562" spans="1:1" x14ac:dyDescent="0.25">
      <c r="A3562" t="s">
        <v>4873</v>
      </c>
    </row>
    <row r="3563" spans="1:1" x14ac:dyDescent="0.25">
      <c r="A3563" t="s">
        <v>4874</v>
      </c>
    </row>
    <row r="3564" spans="1:1" x14ac:dyDescent="0.25">
      <c r="A3564" t="s">
        <v>4875</v>
      </c>
    </row>
    <row r="3565" spans="1:1" x14ac:dyDescent="0.25">
      <c r="A3565" t="s">
        <v>4876</v>
      </c>
    </row>
    <row r="3566" spans="1:1" x14ac:dyDescent="0.25">
      <c r="A3566" t="s">
        <v>4877</v>
      </c>
    </row>
    <row r="3567" spans="1:1" x14ac:dyDescent="0.25">
      <c r="A3567" t="s">
        <v>4878</v>
      </c>
    </row>
    <row r="3568" spans="1:1" x14ac:dyDescent="0.25">
      <c r="A3568" t="s">
        <v>4879</v>
      </c>
    </row>
    <row r="3569" spans="1:1" x14ac:dyDescent="0.25">
      <c r="A3569" t="s">
        <v>4880</v>
      </c>
    </row>
    <row r="3570" spans="1:1" x14ac:dyDescent="0.25">
      <c r="A3570" t="s">
        <v>4881</v>
      </c>
    </row>
    <row r="3571" spans="1:1" x14ac:dyDescent="0.25">
      <c r="A3571" t="s">
        <v>4882</v>
      </c>
    </row>
    <row r="3572" spans="1:1" x14ac:dyDescent="0.25">
      <c r="A3572" t="s">
        <v>4883</v>
      </c>
    </row>
    <row r="3573" spans="1:1" x14ac:dyDescent="0.25">
      <c r="A3573" t="s">
        <v>4884</v>
      </c>
    </row>
    <row r="3574" spans="1:1" x14ac:dyDescent="0.25">
      <c r="A3574" t="s">
        <v>4885</v>
      </c>
    </row>
    <row r="3575" spans="1:1" x14ac:dyDescent="0.25">
      <c r="A3575" t="s">
        <v>4886</v>
      </c>
    </row>
    <row r="3576" spans="1:1" x14ac:dyDescent="0.25">
      <c r="A3576" t="s">
        <v>4887</v>
      </c>
    </row>
    <row r="3577" spans="1:1" x14ac:dyDescent="0.25">
      <c r="A3577" t="s">
        <v>4888</v>
      </c>
    </row>
    <row r="3578" spans="1:1" x14ac:dyDescent="0.25">
      <c r="A3578" t="s">
        <v>4889</v>
      </c>
    </row>
    <row r="3579" spans="1:1" x14ac:dyDescent="0.25">
      <c r="A3579" t="s">
        <v>4890</v>
      </c>
    </row>
    <row r="3580" spans="1:1" x14ac:dyDescent="0.25">
      <c r="A3580" t="s">
        <v>4891</v>
      </c>
    </row>
    <row r="3581" spans="1:1" x14ac:dyDescent="0.25">
      <c r="A3581" t="s">
        <v>4892</v>
      </c>
    </row>
    <row r="3582" spans="1:1" x14ac:dyDescent="0.25">
      <c r="A3582" t="s">
        <v>4893</v>
      </c>
    </row>
    <row r="3583" spans="1:1" x14ac:dyDescent="0.25">
      <c r="A3583" t="s">
        <v>4894</v>
      </c>
    </row>
    <row r="3584" spans="1:1" x14ac:dyDescent="0.25">
      <c r="A3584" t="s">
        <v>4895</v>
      </c>
    </row>
    <row r="3585" spans="1:1" x14ac:dyDescent="0.25">
      <c r="A3585" t="s">
        <v>4896</v>
      </c>
    </row>
    <row r="3586" spans="1:1" x14ac:dyDescent="0.25">
      <c r="A3586" t="s">
        <v>4897</v>
      </c>
    </row>
    <row r="3587" spans="1:1" x14ac:dyDescent="0.25">
      <c r="A3587" t="s">
        <v>4898</v>
      </c>
    </row>
    <row r="3588" spans="1:1" x14ac:dyDescent="0.25">
      <c r="A3588" t="s">
        <v>4899</v>
      </c>
    </row>
    <row r="3589" spans="1:1" x14ac:dyDescent="0.25">
      <c r="A3589" t="s">
        <v>4900</v>
      </c>
    </row>
    <row r="3590" spans="1:1" x14ac:dyDescent="0.25">
      <c r="A3590" t="s">
        <v>4901</v>
      </c>
    </row>
    <row r="3591" spans="1:1" x14ac:dyDescent="0.25">
      <c r="A3591" t="s">
        <v>4902</v>
      </c>
    </row>
    <row r="3592" spans="1:1" x14ac:dyDescent="0.25">
      <c r="A3592" t="s">
        <v>4903</v>
      </c>
    </row>
    <row r="3593" spans="1:1" x14ac:dyDescent="0.25">
      <c r="A3593" t="s">
        <v>4904</v>
      </c>
    </row>
    <row r="3594" spans="1:1" x14ac:dyDescent="0.25">
      <c r="A3594" t="s">
        <v>4905</v>
      </c>
    </row>
    <row r="3595" spans="1:1" x14ac:dyDescent="0.25">
      <c r="A3595" t="s">
        <v>4906</v>
      </c>
    </row>
    <row r="3596" spans="1:1" x14ac:dyDescent="0.25">
      <c r="A3596" t="s">
        <v>4907</v>
      </c>
    </row>
    <row r="3597" spans="1:1" x14ac:dyDescent="0.25">
      <c r="A3597" t="s">
        <v>4908</v>
      </c>
    </row>
    <row r="3598" spans="1:1" x14ac:dyDescent="0.25">
      <c r="A3598" t="s">
        <v>4909</v>
      </c>
    </row>
    <row r="3599" spans="1:1" x14ac:dyDescent="0.25">
      <c r="A3599" t="s">
        <v>4910</v>
      </c>
    </row>
    <row r="3600" spans="1:1" x14ac:dyDescent="0.25">
      <c r="A3600" t="s">
        <v>4911</v>
      </c>
    </row>
    <row r="3601" spans="1:1" x14ac:dyDescent="0.25">
      <c r="A3601" t="s">
        <v>4912</v>
      </c>
    </row>
    <row r="3602" spans="1:1" x14ac:dyDescent="0.25">
      <c r="A3602" t="s">
        <v>4913</v>
      </c>
    </row>
    <row r="3603" spans="1:1" x14ac:dyDescent="0.25">
      <c r="A3603" t="s">
        <v>4914</v>
      </c>
    </row>
    <row r="3604" spans="1:1" x14ac:dyDescent="0.25">
      <c r="A3604" t="s">
        <v>4915</v>
      </c>
    </row>
    <row r="3605" spans="1:1" x14ac:dyDescent="0.25">
      <c r="A3605" t="s">
        <v>4916</v>
      </c>
    </row>
    <row r="3606" spans="1:1" x14ac:dyDescent="0.25">
      <c r="A3606" t="s">
        <v>4917</v>
      </c>
    </row>
    <row r="3607" spans="1:1" x14ac:dyDescent="0.25">
      <c r="A3607" t="s">
        <v>4918</v>
      </c>
    </row>
    <row r="3608" spans="1:1" x14ac:dyDescent="0.25">
      <c r="A3608" t="s">
        <v>4919</v>
      </c>
    </row>
    <row r="3609" spans="1:1" x14ac:dyDescent="0.25">
      <c r="A3609" t="s">
        <v>4920</v>
      </c>
    </row>
    <row r="3610" spans="1:1" x14ac:dyDescent="0.25">
      <c r="A3610" t="s">
        <v>4921</v>
      </c>
    </row>
    <row r="3611" spans="1:1" x14ac:dyDescent="0.25">
      <c r="A3611" t="s">
        <v>4922</v>
      </c>
    </row>
    <row r="3612" spans="1:1" x14ac:dyDescent="0.25">
      <c r="A3612" t="s">
        <v>4923</v>
      </c>
    </row>
    <row r="3613" spans="1:1" x14ac:dyDescent="0.25">
      <c r="A3613" t="s">
        <v>4924</v>
      </c>
    </row>
    <row r="3614" spans="1:1" x14ac:dyDescent="0.25">
      <c r="A3614" t="s">
        <v>4925</v>
      </c>
    </row>
    <row r="3615" spans="1:1" x14ac:dyDescent="0.25">
      <c r="A3615" t="s">
        <v>4926</v>
      </c>
    </row>
    <row r="3616" spans="1:1" x14ac:dyDescent="0.25">
      <c r="A3616" t="s">
        <v>4927</v>
      </c>
    </row>
    <row r="3617" spans="1:1" x14ac:dyDescent="0.25">
      <c r="A3617" t="s">
        <v>4928</v>
      </c>
    </row>
    <row r="3618" spans="1:1" x14ac:dyDescent="0.25">
      <c r="A3618" t="s">
        <v>4929</v>
      </c>
    </row>
    <row r="3619" spans="1:1" x14ac:dyDescent="0.25">
      <c r="A3619" t="s">
        <v>4930</v>
      </c>
    </row>
    <row r="3620" spans="1:1" x14ac:dyDescent="0.25">
      <c r="A3620" t="s">
        <v>4931</v>
      </c>
    </row>
    <row r="3621" spans="1:1" x14ac:dyDescent="0.25">
      <c r="A3621" t="s">
        <v>4932</v>
      </c>
    </row>
    <row r="3622" spans="1:1" x14ac:dyDescent="0.25">
      <c r="A3622" t="s">
        <v>4933</v>
      </c>
    </row>
    <row r="3623" spans="1:1" x14ac:dyDescent="0.25">
      <c r="A3623" t="s">
        <v>4934</v>
      </c>
    </row>
    <row r="3624" spans="1:1" x14ac:dyDescent="0.25">
      <c r="A3624" t="s">
        <v>4935</v>
      </c>
    </row>
    <row r="3625" spans="1:1" x14ac:dyDescent="0.25">
      <c r="A3625" t="s">
        <v>4936</v>
      </c>
    </row>
    <row r="3626" spans="1:1" x14ac:dyDescent="0.25">
      <c r="A3626" t="s">
        <v>4937</v>
      </c>
    </row>
    <row r="3627" spans="1:1" x14ac:dyDescent="0.25">
      <c r="A3627" t="s">
        <v>4938</v>
      </c>
    </row>
    <row r="3628" spans="1:1" x14ac:dyDescent="0.25">
      <c r="A3628" t="s">
        <v>4939</v>
      </c>
    </row>
    <row r="3629" spans="1:1" x14ac:dyDescent="0.25">
      <c r="A3629" t="s">
        <v>4940</v>
      </c>
    </row>
    <row r="3630" spans="1:1" x14ac:dyDescent="0.25">
      <c r="A3630" t="s">
        <v>4941</v>
      </c>
    </row>
    <row r="3631" spans="1:1" x14ac:dyDescent="0.25">
      <c r="A3631" t="s">
        <v>4942</v>
      </c>
    </row>
    <row r="3632" spans="1:1" x14ac:dyDescent="0.25">
      <c r="A3632" t="s">
        <v>4943</v>
      </c>
    </row>
    <row r="3633" spans="1:1" x14ac:dyDescent="0.25">
      <c r="A3633" t="s">
        <v>4944</v>
      </c>
    </row>
    <row r="3634" spans="1:1" x14ac:dyDescent="0.25">
      <c r="A3634" t="s">
        <v>4945</v>
      </c>
    </row>
    <row r="3635" spans="1:1" x14ac:dyDescent="0.25">
      <c r="A3635" t="s">
        <v>4946</v>
      </c>
    </row>
    <row r="3636" spans="1:1" x14ac:dyDescent="0.25">
      <c r="A3636" t="s">
        <v>4947</v>
      </c>
    </row>
    <row r="3637" spans="1:1" x14ac:dyDescent="0.25">
      <c r="A3637" t="s">
        <v>4948</v>
      </c>
    </row>
    <row r="3638" spans="1:1" x14ac:dyDescent="0.25">
      <c r="A3638" t="s">
        <v>4949</v>
      </c>
    </row>
    <row r="3639" spans="1:1" x14ac:dyDescent="0.25">
      <c r="A3639" t="s">
        <v>4950</v>
      </c>
    </row>
    <row r="3640" spans="1:1" x14ac:dyDescent="0.25">
      <c r="A3640" t="s">
        <v>4951</v>
      </c>
    </row>
    <row r="3641" spans="1:1" x14ac:dyDescent="0.25">
      <c r="A3641" t="s">
        <v>4952</v>
      </c>
    </row>
    <row r="3642" spans="1:1" x14ac:dyDescent="0.25">
      <c r="A3642" t="s">
        <v>4953</v>
      </c>
    </row>
    <row r="3643" spans="1:1" x14ac:dyDescent="0.25">
      <c r="A3643" t="s">
        <v>4954</v>
      </c>
    </row>
    <row r="3644" spans="1:1" x14ac:dyDescent="0.25">
      <c r="A3644" t="s">
        <v>4955</v>
      </c>
    </row>
    <row r="3645" spans="1:1" x14ac:dyDescent="0.25">
      <c r="A3645" t="s">
        <v>4956</v>
      </c>
    </row>
    <row r="3646" spans="1:1" x14ac:dyDescent="0.25">
      <c r="A3646" t="s">
        <v>4957</v>
      </c>
    </row>
    <row r="3647" spans="1:1" x14ac:dyDescent="0.25">
      <c r="A3647" t="s">
        <v>4958</v>
      </c>
    </row>
    <row r="3648" spans="1:1" x14ac:dyDescent="0.25">
      <c r="A3648" t="s">
        <v>4959</v>
      </c>
    </row>
    <row r="3649" spans="1:1" x14ac:dyDescent="0.25">
      <c r="A3649" t="s">
        <v>4960</v>
      </c>
    </row>
    <row r="3650" spans="1:1" x14ac:dyDescent="0.25">
      <c r="A3650" t="s">
        <v>4961</v>
      </c>
    </row>
    <row r="3651" spans="1:1" x14ac:dyDescent="0.25">
      <c r="A3651" t="s">
        <v>4962</v>
      </c>
    </row>
    <row r="3652" spans="1:1" x14ac:dyDescent="0.25">
      <c r="A3652" t="s">
        <v>4963</v>
      </c>
    </row>
    <row r="3653" spans="1:1" x14ac:dyDescent="0.25">
      <c r="A3653" t="s">
        <v>4964</v>
      </c>
    </row>
    <row r="3654" spans="1:1" x14ac:dyDescent="0.25">
      <c r="A3654" t="s">
        <v>4965</v>
      </c>
    </row>
    <row r="3655" spans="1:1" x14ac:dyDescent="0.25">
      <c r="A3655" t="s">
        <v>4966</v>
      </c>
    </row>
    <row r="3656" spans="1:1" x14ac:dyDescent="0.25">
      <c r="A3656" t="s">
        <v>4967</v>
      </c>
    </row>
    <row r="3657" spans="1:1" x14ac:dyDescent="0.25">
      <c r="A3657" t="s">
        <v>4968</v>
      </c>
    </row>
    <row r="3658" spans="1:1" x14ac:dyDescent="0.25">
      <c r="A3658" t="s">
        <v>4969</v>
      </c>
    </row>
    <row r="3659" spans="1:1" x14ac:dyDescent="0.25">
      <c r="A3659" t="s">
        <v>4970</v>
      </c>
    </row>
    <row r="3660" spans="1:1" x14ac:dyDescent="0.25">
      <c r="A3660" t="s">
        <v>4971</v>
      </c>
    </row>
    <row r="3661" spans="1:1" x14ac:dyDescent="0.25">
      <c r="A3661" t="s">
        <v>4972</v>
      </c>
    </row>
    <row r="3662" spans="1:1" x14ac:dyDescent="0.25">
      <c r="A3662" t="s">
        <v>4973</v>
      </c>
    </row>
    <row r="3663" spans="1:1" x14ac:dyDescent="0.25">
      <c r="A3663" t="s">
        <v>4974</v>
      </c>
    </row>
    <row r="3664" spans="1:1" x14ac:dyDescent="0.25">
      <c r="A3664" t="s">
        <v>4975</v>
      </c>
    </row>
    <row r="3665" spans="1:1" x14ac:dyDescent="0.25">
      <c r="A3665" t="s">
        <v>4976</v>
      </c>
    </row>
    <row r="3666" spans="1:1" x14ac:dyDescent="0.25">
      <c r="A3666" t="s">
        <v>4977</v>
      </c>
    </row>
    <row r="3667" spans="1:1" x14ac:dyDescent="0.25">
      <c r="A3667" t="s">
        <v>4978</v>
      </c>
    </row>
    <row r="3668" spans="1:1" x14ac:dyDescent="0.25">
      <c r="A3668" t="s">
        <v>4979</v>
      </c>
    </row>
    <row r="3669" spans="1:1" x14ac:dyDescent="0.25">
      <c r="A3669" t="s">
        <v>4980</v>
      </c>
    </row>
    <row r="3670" spans="1:1" x14ac:dyDescent="0.25">
      <c r="A3670" t="s">
        <v>4981</v>
      </c>
    </row>
    <row r="3671" spans="1:1" x14ac:dyDescent="0.25">
      <c r="A3671" t="s">
        <v>4982</v>
      </c>
    </row>
    <row r="3672" spans="1:1" x14ac:dyDescent="0.25">
      <c r="A3672" t="s">
        <v>4983</v>
      </c>
    </row>
    <row r="3673" spans="1:1" x14ac:dyDescent="0.25">
      <c r="A3673" t="s">
        <v>4984</v>
      </c>
    </row>
    <row r="3674" spans="1:1" x14ac:dyDescent="0.25">
      <c r="A3674" t="s">
        <v>4985</v>
      </c>
    </row>
    <row r="3675" spans="1:1" x14ac:dyDescent="0.25">
      <c r="A3675" t="s">
        <v>4986</v>
      </c>
    </row>
    <row r="3676" spans="1:1" x14ac:dyDescent="0.25">
      <c r="A3676" t="s">
        <v>4987</v>
      </c>
    </row>
    <row r="3677" spans="1:1" x14ac:dyDescent="0.25">
      <c r="A3677" t="s">
        <v>4988</v>
      </c>
    </row>
    <row r="3678" spans="1:1" x14ac:dyDescent="0.25">
      <c r="A3678" t="s">
        <v>4989</v>
      </c>
    </row>
    <row r="3679" spans="1:1" x14ac:dyDescent="0.25">
      <c r="A3679" t="s">
        <v>4990</v>
      </c>
    </row>
    <row r="3680" spans="1:1" x14ac:dyDescent="0.25">
      <c r="A3680" t="s">
        <v>4991</v>
      </c>
    </row>
    <row r="3681" spans="1:1" x14ac:dyDescent="0.25">
      <c r="A3681" t="s">
        <v>4992</v>
      </c>
    </row>
    <row r="3682" spans="1:1" x14ac:dyDescent="0.25">
      <c r="A3682" t="s">
        <v>4993</v>
      </c>
    </row>
    <row r="3683" spans="1:1" x14ac:dyDescent="0.25">
      <c r="A3683" t="s">
        <v>4994</v>
      </c>
    </row>
    <row r="3684" spans="1:1" x14ac:dyDescent="0.25">
      <c r="A3684" t="s">
        <v>4995</v>
      </c>
    </row>
    <row r="3685" spans="1:1" x14ac:dyDescent="0.25">
      <c r="A3685" t="s">
        <v>4996</v>
      </c>
    </row>
    <row r="3686" spans="1:1" x14ac:dyDescent="0.25">
      <c r="A3686" t="s">
        <v>4997</v>
      </c>
    </row>
    <row r="3687" spans="1:1" x14ac:dyDescent="0.25">
      <c r="A3687" t="s">
        <v>4998</v>
      </c>
    </row>
    <row r="3688" spans="1:1" x14ac:dyDescent="0.25">
      <c r="A3688" t="s">
        <v>4999</v>
      </c>
    </row>
    <row r="3689" spans="1:1" x14ac:dyDescent="0.25">
      <c r="A3689" t="s">
        <v>5000</v>
      </c>
    </row>
    <row r="3690" spans="1:1" x14ac:dyDescent="0.25">
      <c r="A3690" t="s">
        <v>5001</v>
      </c>
    </row>
    <row r="3691" spans="1:1" x14ac:dyDescent="0.25">
      <c r="A3691" t="s">
        <v>5002</v>
      </c>
    </row>
    <row r="3692" spans="1:1" x14ac:dyDescent="0.25">
      <c r="A3692" t="s">
        <v>5003</v>
      </c>
    </row>
    <row r="3693" spans="1:1" x14ac:dyDescent="0.25">
      <c r="A3693" t="s">
        <v>5004</v>
      </c>
    </row>
    <row r="3694" spans="1:1" x14ac:dyDescent="0.25">
      <c r="A3694" t="s">
        <v>5005</v>
      </c>
    </row>
    <row r="3695" spans="1:1" x14ac:dyDescent="0.25">
      <c r="A3695" t="s">
        <v>5006</v>
      </c>
    </row>
    <row r="3696" spans="1:1" x14ac:dyDescent="0.25">
      <c r="A3696" t="s">
        <v>5007</v>
      </c>
    </row>
    <row r="3697" spans="1:1" x14ac:dyDescent="0.25">
      <c r="A3697" t="s">
        <v>5008</v>
      </c>
    </row>
    <row r="3698" spans="1:1" x14ac:dyDescent="0.25">
      <c r="A3698" t="s">
        <v>5009</v>
      </c>
    </row>
    <row r="3699" spans="1:1" x14ac:dyDescent="0.25">
      <c r="A3699" t="s">
        <v>5010</v>
      </c>
    </row>
    <row r="3700" spans="1:1" x14ac:dyDescent="0.25">
      <c r="A3700" t="s">
        <v>5011</v>
      </c>
    </row>
    <row r="3701" spans="1:1" x14ac:dyDescent="0.25">
      <c r="A3701" t="s">
        <v>5012</v>
      </c>
    </row>
    <row r="3702" spans="1:1" x14ac:dyDescent="0.25">
      <c r="A3702" t="s">
        <v>5013</v>
      </c>
    </row>
    <row r="3703" spans="1:1" x14ac:dyDescent="0.25">
      <c r="A3703" t="s">
        <v>5014</v>
      </c>
    </row>
    <row r="3704" spans="1:1" x14ac:dyDescent="0.25">
      <c r="A3704" t="s">
        <v>5015</v>
      </c>
    </row>
    <row r="3705" spans="1:1" x14ac:dyDescent="0.25">
      <c r="A3705" t="s">
        <v>5016</v>
      </c>
    </row>
    <row r="3706" spans="1:1" x14ac:dyDescent="0.25">
      <c r="A3706" t="s">
        <v>5017</v>
      </c>
    </row>
    <row r="3707" spans="1:1" x14ac:dyDescent="0.25">
      <c r="A3707" t="s">
        <v>5018</v>
      </c>
    </row>
    <row r="3708" spans="1:1" x14ac:dyDescent="0.25">
      <c r="A3708" t="s">
        <v>5019</v>
      </c>
    </row>
    <row r="3709" spans="1:1" x14ac:dyDescent="0.25">
      <c r="A3709" t="s">
        <v>5020</v>
      </c>
    </row>
    <row r="3710" spans="1:1" x14ac:dyDescent="0.25">
      <c r="A3710" t="s">
        <v>5021</v>
      </c>
    </row>
    <row r="3711" spans="1:1" x14ac:dyDescent="0.25">
      <c r="A3711" t="s">
        <v>5022</v>
      </c>
    </row>
    <row r="3712" spans="1:1" x14ac:dyDescent="0.25">
      <c r="A3712" t="s">
        <v>5023</v>
      </c>
    </row>
    <row r="3713" spans="1:1" x14ac:dyDescent="0.25">
      <c r="A3713" t="s">
        <v>5024</v>
      </c>
    </row>
    <row r="3714" spans="1:1" x14ac:dyDescent="0.25">
      <c r="A3714" t="s">
        <v>5025</v>
      </c>
    </row>
    <row r="3715" spans="1:1" x14ac:dyDescent="0.25">
      <c r="A3715" t="s">
        <v>5026</v>
      </c>
    </row>
    <row r="3716" spans="1:1" x14ac:dyDescent="0.25">
      <c r="A3716" t="s">
        <v>5027</v>
      </c>
    </row>
    <row r="3717" spans="1:1" x14ac:dyDescent="0.25">
      <c r="A3717" t="s">
        <v>5028</v>
      </c>
    </row>
    <row r="3718" spans="1:1" x14ac:dyDescent="0.25">
      <c r="A3718" t="s">
        <v>5029</v>
      </c>
    </row>
    <row r="3719" spans="1:1" x14ac:dyDescent="0.25">
      <c r="A3719" t="s">
        <v>5030</v>
      </c>
    </row>
    <row r="3720" spans="1:1" x14ac:dyDescent="0.25">
      <c r="A3720" t="s">
        <v>5031</v>
      </c>
    </row>
    <row r="3721" spans="1:1" x14ac:dyDescent="0.25">
      <c r="A3721" t="s">
        <v>5032</v>
      </c>
    </row>
    <row r="3722" spans="1:1" x14ac:dyDescent="0.25">
      <c r="A3722" t="s">
        <v>5033</v>
      </c>
    </row>
    <row r="3723" spans="1:1" x14ac:dyDescent="0.25">
      <c r="A3723" t="s">
        <v>5034</v>
      </c>
    </row>
    <row r="3724" spans="1:1" x14ac:dyDescent="0.25">
      <c r="A3724" t="s">
        <v>5035</v>
      </c>
    </row>
    <row r="3725" spans="1:1" x14ac:dyDescent="0.25">
      <c r="A3725" t="s">
        <v>5036</v>
      </c>
    </row>
    <row r="3726" spans="1:1" x14ac:dyDescent="0.25">
      <c r="A3726" t="s">
        <v>5037</v>
      </c>
    </row>
    <row r="3727" spans="1:1" x14ac:dyDescent="0.25">
      <c r="A3727" t="s">
        <v>5038</v>
      </c>
    </row>
    <row r="3728" spans="1:1" x14ac:dyDescent="0.25">
      <c r="A3728" t="s">
        <v>5039</v>
      </c>
    </row>
    <row r="3729" spans="1:1" x14ac:dyDescent="0.25">
      <c r="A3729" t="s">
        <v>5040</v>
      </c>
    </row>
    <row r="3730" spans="1:1" x14ac:dyDescent="0.25">
      <c r="A3730" t="s">
        <v>5041</v>
      </c>
    </row>
    <row r="3731" spans="1:1" x14ac:dyDescent="0.25">
      <c r="A3731" t="s">
        <v>5042</v>
      </c>
    </row>
    <row r="3732" spans="1:1" x14ac:dyDescent="0.25">
      <c r="A3732" t="s">
        <v>5043</v>
      </c>
    </row>
    <row r="3733" spans="1:1" x14ac:dyDescent="0.25">
      <c r="A3733" t="s">
        <v>5044</v>
      </c>
    </row>
    <row r="3734" spans="1:1" x14ac:dyDescent="0.25">
      <c r="A3734" t="s">
        <v>5045</v>
      </c>
    </row>
    <row r="3735" spans="1:1" x14ac:dyDescent="0.25">
      <c r="A3735" t="s">
        <v>5046</v>
      </c>
    </row>
    <row r="3736" spans="1:1" x14ac:dyDescent="0.25">
      <c r="A3736" t="s">
        <v>5047</v>
      </c>
    </row>
    <row r="3737" spans="1:1" x14ac:dyDescent="0.25">
      <c r="A3737" t="s">
        <v>5048</v>
      </c>
    </row>
    <row r="3738" spans="1:1" x14ac:dyDescent="0.25">
      <c r="A3738" t="s">
        <v>5049</v>
      </c>
    </row>
    <row r="3739" spans="1:1" x14ac:dyDescent="0.25">
      <c r="A3739" t="s">
        <v>5050</v>
      </c>
    </row>
    <row r="3740" spans="1:1" x14ac:dyDescent="0.25">
      <c r="A3740" t="s">
        <v>5051</v>
      </c>
    </row>
    <row r="3741" spans="1:1" x14ac:dyDescent="0.25">
      <c r="A3741" t="s">
        <v>5052</v>
      </c>
    </row>
    <row r="3742" spans="1:1" x14ac:dyDescent="0.25">
      <c r="A3742" t="s">
        <v>5053</v>
      </c>
    </row>
    <row r="3743" spans="1:1" x14ac:dyDescent="0.25">
      <c r="A3743" t="s">
        <v>5054</v>
      </c>
    </row>
    <row r="3744" spans="1:1" x14ac:dyDescent="0.25">
      <c r="A3744" t="s">
        <v>5055</v>
      </c>
    </row>
    <row r="3745" spans="1:1" x14ac:dyDescent="0.25">
      <c r="A3745" t="s">
        <v>5056</v>
      </c>
    </row>
    <row r="3746" spans="1:1" x14ac:dyDescent="0.25">
      <c r="A3746" t="s">
        <v>5057</v>
      </c>
    </row>
    <row r="3747" spans="1:1" x14ac:dyDescent="0.25">
      <c r="A3747" t="s">
        <v>5058</v>
      </c>
    </row>
    <row r="3748" spans="1:1" x14ac:dyDescent="0.25">
      <c r="A3748" t="s">
        <v>5059</v>
      </c>
    </row>
    <row r="3749" spans="1:1" x14ac:dyDescent="0.25">
      <c r="A3749" t="s">
        <v>5060</v>
      </c>
    </row>
    <row r="3750" spans="1:1" x14ac:dyDescent="0.25">
      <c r="A3750" t="s">
        <v>5061</v>
      </c>
    </row>
    <row r="3751" spans="1:1" x14ac:dyDescent="0.25">
      <c r="A3751" t="s">
        <v>5062</v>
      </c>
    </row>
    <row r="3752" spans="1:1" x14ac:dyDescent="0.25">
      <c r="A3752" t="s">
        <v>5063</v>
      </c>
    </row>
    <row r="3753" spans="1:1" x14ac:dyDescent="0.25">
      <c r="A3753" t="s">
        <v>5064</v>
      </c>
    </row>
    <row r="3754" spans="1:1" x14ac:dyDescent="0.25">
      <c r="A3754" t="s">
        <v>5065</v>
      </c>
    </row>
    <row r="3755" spans="1:1" x14ac:dyDescent="0.25">
      <c r="A3755" t="s">
        <v>5066</v>
      </c>
    </row>
    <row r="3756" spans="1:1" x14ac:dyDescent="0.25">
      <c r="A3756" t="s">
        <v>5067</v>
      </c>
    </row>
    <row r="3757" spans="1:1" x14ac:dyDescent="0.25">
      <c r="A3757" t="s">
        <v>5068</v>
      </c>
    </row>
    <row r="3758" spans="1:1" x14ac:dyDescent="0.25">
      <c r="A3758" t="s">
        <v>5069</v>
      </c>
    </row>
    <row r="3759" spans="1:1" x14ac:dyDescent="0.25">
      <c r="A3759" t="s">
        <v>5070</v>
      </c>
    </row>
    <row r="3760" spans="1:1" x14ac:dyDescent="0.25">
      <c r="A3760" t="s">
        <v>5071</v>
      </c>
    </row>
    <row r="3761" spans="1:1" x14ac:dyDescent="0.25">
      <c r="A3761" t="s">
        <v>5072</v>
      </c>
    </row>
    <row r="3762" spans="1:1" x14ac:dyDescent="0.25">
      <c r="A3762" t="s">
        <v>5073</v>
      </c>
    </row>
    <row r="3763" spans="1:1" x14ac:dyDescent="0.25">
      <c r="A3763" t="s">
        <v>5074</v>
      </c>
    </row>
    <row r="3764" spans="1:1" x14ac:dyDescent="0.25">
      <c r="A3764" t="s">
        <v>5075</v>
      </c>
    </row>
    <row r="3765" spans="1:1" x14ac:dyDescent="0.25">
      <c r="A3765" t="s">
        <v>5076</v>
      </c>
    </row>
    <row r="3766" spans="1:1" x14ac:dyDescent="0.25">
      <c r="A3766" t="s">
        <v>5077</v>
      </c>
    </row>
    <row r="3767" spans="1:1" x14ac:dyDescent="0.25">
      <c r="A3767" t="s">
        <v>5078</v>
      </c>
    </row>
    <row r="3768" spans="1:1" x14ac:dyDescent="0.25">
      <c r="A3768" t="s">
        <v>5079</v>
      </c>
    </row>
    <row r="3769" spans="1:1" x14ac:dyDescent="0.25">
      <c r="A3769" t="s">
        <v>5080</v>
      </c>
    </row>
    <row r="3770" spans="1:1" x14ac:dyDescent="0.25">
      <c r="A3770" t="s">
        <v>5081</v>
      </c>
    </row>
    <row r="3771" spans="1:1" x14ac:dyDescent="0.25">
      <c r="A3771" t="s">
        <v>5082</v>
      </c>
    </row>
    <row r="3772" spans="1:1" x14ac:dyDescent="0.25">
      <c r="A3772" t="s">
        <v>5083</v>
      </c>
    </row>
    <row r="3773" spans="1:1" x14ac:dyDescent="0.25">
      <c r="A3773" t="s">
        <v>5084</v>
      </c>
    </row>
    <row r="3774" spans="1:1" x14ac:dyDescent="0.25">
      <c r="A3774" t="s">
        <v>5085</v>
      </c>
    </row>
    <row r="3775" spans="1:1" x14ac:dyDescent="0.25">
      <c r="A3775" t="s">
        <v>5086</v>
      </c>
    </row>
    <row r="3776" spans="1:1" x14ac:dyDescent="0.25">
      <c r="A3776" t="s">
        <v>5087</v>
      </c>
    </row>
    <row r="3777" spans="1:1" x14ac:dyDescent="0.25">
      <c r="A3777" t="s">
        <v>5088</v>
      </c>
    </row>
    <row r="3778" spans="1:1" x14ac:dyDescent="0.25">
      <c r="A3778" t="s">
        <v>5089</v>
      </c>
    </row>
    <row r="3779" spans="1:1" x14ac:dyDescent="0.25">
      <c r="A3779" t="s">
        <v>5090</v>
      </c>
    </row>
    <row r="3780" spans="1:1" x14ac:dyDescent="0.25">
      <c r="A3780" t="s">
        <v>5091</v>
      </c>
    </row>
    <row r="3781" spans="1:1" x14ac:dyDescent="0.25">
      <c r="A3781" t="s">
        <v>5092</v>
      </c>
    </row>
    <row r="3782" spans="1:1" x14ac:dyDescent="0.25">
      <c r="A3782" t="s">
        <v>5093</v>
      </c>
    </row>
    <row r="3783" spans="1:1" x14ac:dyDescent="0.25">
      <c r="A3783" t="s">
        <v>5094</v>
      </c>
    </row>
    <row r="3784" spans="1:1" x14ac:dyDescent="0.25">
      <c r="A3784" t="s">
        <v>5095</v>
      </c>
    </row>
    <row r="3785" spans="1:1" x14ac:dyDescent="0.25">
      <c r="A3785" t="s">
        <v>5096</v>
      </c>
    </row>
    <row r="3786" spans="1:1" x14ac:dyDescent="0.25">
      <c r="A3786" t="s">
        <v>5097</v>
      </c>
    </row>
    <row r="3787" spans="1:1" x14ac:dyDescent="0.25">
      <c r="A3787" t="s">
        <v>5098</v>
      </c>
    </row>
    <row r="3788" spans="1:1" x14ac:dyDescent="0.25">
      <c r="A3788" t="s">
        <v>5099</v>
      </c>
    </row>
    <row r="3789" spans="1:1" x14ac:dyDescent="0.25">
      <c r="A3789" t="s">
        <v>5100</v>
      </c>
    </row>
    <row r="3790" spans="1:1" x14ac:dyDescent="0.25">
      <c r="A3790" t="s">
        <v>5101</v>
      </c>
    </row>
    <row r="3791" spans="1:1" x14ac:dyDescent="0.25">
      <c r="A3791" t="s">
        <v>5102</v>
      </c>
    </row>
    <row r="3792" spans="1:1" x14ac:dyDescent="0.25">
      <c r="A3792" t="s">
        <v>5103</v>
      </c>
    </row>
    <row r="3793" spans="1:1" x14ac:dyDescent="0.25">
      <c r="A3793" t="s">
        <v>5104</v>
      </c>
    </row>
    <row r="3794" spans="1:1" x14ac:dyDescent="0.25">
      <c r="A3794" t="s">
        <v>5105</v>
      </c>
    </row>
    <row r="3795" spans="1:1" x14ac:dyDescent="0.25">
      <c r="A3795" t="s">
        <v>5106</v>
      </c>
    </row>
    <row r="3796" spans="1:1" x14ac:dyDescent="0.25">
      <c r="A3796" t="s">
        <v>5107</v>
      </c>
    </row>
    <row r="3797" spans="1:1" x14ac:dyDescent="0.25">
      <c r="A3797" t="s">
        <v>5108</v>
      </c>
    </row>
    <row r="3798" spans="1:1" x14ac:dyDescent="0.25">
      <c r="A3798" t="s">
        <v>5109</v>
      </c>
    </row>
    <row r="3799" spans="1:1" x14ac:dyDescent="0.25">
      <c r="A3799" t="s">
        <v>5110</v>
      </c>
    </row>
    <row r="3800" spans="1:1" x14ac:dyDescent="0.25">
      <c r="A3800" t="s">
        <v>5111</v>
      </c>
    </row>
    <row r="3801" spans="1:1" x14ac:dyDescent="0.25">
      <c r="A3801" t="s">
        <v>5112</v>
      </c>
    </row>
    <row r="3802" spans="1:1" x14ac:dyDescent="0.25">
      <c r="A3802" t="s">
        <v>5113</v>
      </c>
    </row>
    <row r="3803" spans="1:1" x14ac:dyDescent="0.25">
      <c r="A3803" t="s">
        <v>5114</v>
      </c>
    </row>
    <row r="3804" spans="1:1" x14ac:dyDescent="0.25">
      <c r="A3804" t="s">
        <v>5115</v>
      </c>
    </row>
    <row r="3805" spans="1:1" x14ac:dyDescent="0.25">
      <c r="A3805" t="s">
        <v>5116</v>
      </c>
    </row>
    <row r="3806" spans="1:1" x14ac:dyDescent="0.25">
      <c r="A3806" t="s">
        <v>5117</v>
      </c>
    </row>
    <row r="3807" spans="1:1" x14ac:dyDescent="0.25">
      <c r="A3807" t="s">
        <v>5118</v>
      </c>
    </row>
    <row r="3808" spans="1:1" x14ac:dyDescent="0.25">
      <c r="A3808" t="s">
        <v>5119</v>
      </c>
    </row>
    <row r="3809" spans="1:1" x14ac:dyDescent="0.25">
      <c r="A3809" t="s">
        <v>5120</v>
      </c>
    </row>
    <row r="3810" spans="1:1" x14ac:dyDescent="0.25">
      <c r="A3810" t="s">
        <v>5121</v>
      </c>
    </row>
    <row r="3811" spans="1:1" x14ac:dyDescent="0.25">
      <c r="A3811" t="s">
        <v>5122</v>
      </c>
    </row>
    <row r="3812" spans="1:1" x14ac:dyDescent="0.25">
      <c r="A3812" t="s">
        <v>5123</v>
      </c>
    </row>
    <row r="3813" spans="1:1" x14ac:dyDescent="0.25">
      <c r="A3813" t="s">
        <v>5124</v>
      </c>
    </row>
    <row r="3814" spans="1:1" x14ac:dyDescent="0.25">
      <c r="A3814" t="s">
        <v>5125</v>
      </c>
    </row>
    <row r="3815" spans="1:1" x14ac:dyDescent="0.25">
      <c r="A3815" t="s">
        <v>5126</v>
      </c>
    </row>
    <row r="3816" spans="1:1" x14ac:dyDescent="0.25">
      <c r="A3816" t="s">
        <v>5127</v>
      </c>
    </row>
    <row r="3817" spans="1:1" x14ac:dyDescent="0.25">
      <c r="A3817" t="s">
        <v>5128</v>
      </c>
    </row>
    <row r="3818" spans="1:1" x14ac:dyDescent="0.25">
      <c r="A3818" t="s">
        <v>5129</v>
      </c>
    </row>
    <row r="3819" spans="1:1" x14ac:dyDescent="0.25">
      <c r="A3819" t="s">
        <v>5130</v>
      </c>
    </row>
    <row r="3820" spans="1:1" x14ac:dyDescent="0.25">
      <c r="A3820" t="s">
        <v>5131</v>
      </c>
    </row>
    <row r="3821" spans="1:1" x14ac:dyDescent="0.25">
      <c r="A3821" t="s">
        <v>5132</v>
      </c>
    </row>
    <row r="3822" spans="1:1" x14ac:dyDescent="0.25">
      <c r="A3822" t="s">
        <v>5133</v>
      </c>
    </row>
    <row r="3823" spans="1:1" x14ac:dyDescent="0.25">
      <c r="A3823" t="s">
        <v>5134</v>
      </c>
    </row>
    <row r="3824" spans="1:1" x14ac:dyDescent="0.25">
      <c r="A3824" t="s">
        <v>5135</v>
      </c>
    </row>
    <row r="3825" spans="1:1" x14ac:dyDescent="0.25">
      <c r="A3825" t="s">
        <v>5136</v>
      </c>
    </row>
    <row r="3826" spans="1:1" x14ac:dyDescent="0.25">
      <c r="A3826" t="s">
        <v>5137</v>
      </c>
    </row>
    <row r="3827" spans="1:1" x14ac:dyDescent="0.25">
      <c r="A3827" t="s">
        <v>5138</v>
      </c>
    </row>
    <row r="3828" spans="1:1" x14ac:dyDescent="0.25">
      <c r="A3828" t="s">
        <v>5139</v>
      </c>
    </row>
    <row r="3829" spans="1:1" x14ac:dyDescent="0.25">
      <c r="A3829" t="s">
        <v>5140</v>
      </c>
    </row>
    <row r="3830" spans="1:1" x14ac:dyDescent="0.25">
      <c r="A3830" t="s">
        <v>5141</v>
      </c>
    </row>
    <row r="3831" spans="1:1" x14ac:dyDescent="0.25">
      <c r="A3831" t="s">
        <v>5142</v>
      </c>
    </row>
    <row r="3832" spans="1:1" x14ac:dyDescent="0.25">
      <c r="A3832" t="s">
        <v>5143</v>
      </c>
    </row>
    <row r="3833" spans="1:1" x14ac:dyDescent="0.25">
      <c r="A3833" t="s">
        <v>5144</v>
      </c>
    </row>
    <row r="3834" spans="1:1" x14ac:dyDescent="0.25">
      <c r="A3834" t="s">
        <v>5145</v>
      </c>
    </row>
    <row r="3835" spans="1:1" x14ac:dyDescent="0.25">
      <c r="A3835" t="s">
        <v>5146</v>
      </c>
    </row>
    <row r="3836" spans="1:1" x14ac:dyDescent="0.25">
      <c r="A3836" t="s">
        <v>5147</v>
      </c>
    </row>
    <row r="3837" spans="1:1" x14ac:dyDescent="0.25">
      <c r="A3837" t="s">
        <v>5148</v>
      </c>
    </row>
    <row r="3838" spans="1:1" x14ac:dyDescent="0.25">
      <c r="A3838" t="s">
        <v>5149</v>
      </c>
    </row>
    <row r="3839" spans="1:1" x14ac:dyDescent="0.25">
      <c r="A3839" t="s">
        <v>5150</v>
      </c>
    </row>
    <row r="3840" spans="1:1" x14ac:dyDescent="0.25">
      <c r="A3840" t="s">
        <v>5151</v>
      </c>
    </row>
    <row r="3841" spans="1:1" x14ac:dyDescent="0.25">
      <c r="A3841" t="s">
        <v>5152</v>
      </c>
    </row>
    <row r="3842" spans="1:1" x14ac:dyDescent="0.25">
      <c r="A3842" t="s">
        <v>5153</v>
      </c>
    </row>
    <row r="3843" spans="1:1" x14ac:dyDescent="0.25">
      <c r="A3843" t="s">
        <v>5154</v>
      </c>
    </row>
    <row r="3844" spans="1:1" x14ac:dyDescent="0.25">
      <c r="A3844" t="s">
        <v>5155</v>
      </c>
    </row>
    <row r="3845" spans="1:1" x14ac:dyDescent="0.25">
      <c r="A3845" t="s">
        <v>5156</v>
      </c>
    </row>
    <row r="3846" spans="1:1" x14ac:dyDescent="0.25">
      <c r="A3846" t="s">
        <v>5157</v>
      </c>
    </row>
    <row r="3847" spans="1:1" x14ac:dyDescent="0.25">
      <c r="A3847" t="s">
        <v>5158</v>
      </c>
    </row>
    <row r="3848" spans="1:1" x14ac:dyDescent="0.25">
      <c r="A3848" t="s">
        <v>5159</v>
      </c>
    </row>
    <row r="3849" spans="1:1" x14ac:dyDescent="0.25">
      <c r="A3849" t="s">
        <v>5160</v>
      </c>
    </row>
    <row r="3850" spans="1:1" x14ac:dyDescent="0.25">
      <c r="A3850" t="s">
        <v>5161</v>
      </c>
    </row>
    <row r="3851" spans="1:1" x14ac:dyDescent="0.25">
      <c r="A3851" t="s">
        <v>5162</v>
      </c>
    </row>
    <row r="3852" spans="1:1" x14ac:dyDescent="0.25">
      <c r="A3852" t="s">
        <v>5163</v>
      </c>
    </row>
    <row r="3853" spans="1:1" x14ac:dyDescent="0.25">
      <c r="A3853" t="s">
        <v>5164</v>
      </c>
    </row>
    <row r="3854" spans="1:1" x14ac:dyDescent="0.25">
      <c r="A3854" t="s">
        <v>5165</v>
      </c>
    </row>
    <row r="3855" spans="1:1" x14ac:dyDescent="0.25">
      <c r="A3855" t="s">
        <v>5166</v>
      </c>
    </row>
    <row r="3856" spans="1:1" x14ac:dyDescent="0.25">
      <c r="A3856" t="s">
        <v>5167</v>
      </c>
    </row>
    <row r="3857" spans="1:1" x14ac:dyDescent="0.25">
      <c r="A3857" t="s">
        <v>5168</v>
      </c>
    </row>
    <row r="3858" spans="1:1" x14ac:dyDescent="0.25">
      <c r="A3858" t="s">
        <v>5169</v>
      </c>
    </row>
    <row r="3859" spans="1:1" x14ac:dyDescent="0.25">
      <c r="A3859" t="s">
        <v>5170</v>
      </c>
    </row>
    <row r="3860" spans="1:1" x14ac:dyDescent="0.25">
      <c r="A3860" t="s">
        <v>5171</v>
      </c>
    </row>
    <row r="3861" spans="1:1" x14ac:dyDescent="0.25">
      <c r="A3861" t="s">
        <v>5172</v>
      </c>
    </row>
    <row r="3862" spans="1:1" x14ac:dyDescent="0.25">
      <c r="A3862" t="s">
        <v>5173</v>
      </c>
    </row>
    <row r="3863" spans="1:1" x14ac:dyDescent="0.25">
      <c r="A3863" t="s">
        <v>5174</v>
      </c>
    </row>
    <row r="3864" spans="1:1" x14ac:dyDescent="0.25">
      <c r="A3864" t="s">
        <v>5175</v>
      </c>
    </row>
    <row r="3865" spans="1:1" x14ac:dyDescent="0.25">
      <c r="A3865" t="s">
        <v>5176</v>
      </c>
    </row>
    <row r="3866" spans="1:1" x14ac:dyDescent="0.25">
      <c r="A3866" t="s">
        <v>5177</v>
      </c>
    </row>
    <row r="3867" spans="1:1" x14ac:dyDescent="0.25">
      <c r="A3867" t="s">
        <v>5178</v>
      </c>
    </row>
    <row r="3868" spans="1:1" x14ac:dyDescent="0.25">
      <c r="A3868" t="s">
        <v>5179</v>
      </c>
    </row>
    <row r="3869" spans="1:1" x14ac:dyDescent="0.25">
      <c r="A3869" t="s">
        <v>5180</v>
      </c>
    </row>
    <row r="3870" spans="1:1" x14ac:dyDescent="0.25">
      <c r="A3870" t="s">
        <v>5181</v>
      </c>
    </row>
    <row r="3871" spans="1:1" x14ac:dyDescent="0.25">
      <c r="A3871" t="s">
        <v>5182</v>
      </c>
    </row>
    <row r="3872" spans="1:1" x14ac:dyDescent="0.25">
      <c r="A3872" t="s">
        <v>5183</v>
      </c>
    </row>
    <row r="3873" spans="1:1" x14ac:dyDescent="0.25">
      <c r="A3873" t="s">
        <v>5184</v>
      </c>
    </row>
    <row r="3874" spans="1:1" x14ac:dyDescent="0.25">
      <c r="A3874" t="s">
        <v>5185</v>
      </c>
    </row>
    <row r="3875" spans="1:1" x14ac:dyDescent="0.25">
      <c r="A3875" t="s">
        <v>5186</v>
      </c>
    </row>
    <row r="3876" spans="1:1" x14ac:dyDescent="0.25">
      <c r="A3876" t="s">
        <v>5187</v>
      </c>
    </row>
    <row r="3877" spans="1:1" x14ac:dyDescent="0.25">
      <c r="A3877" t="s">
        <v>5188</v>
      </c>
    </row>
    <row r="3878" spans="1:1" x14ac:dyDescent="0.25">
      <c r="A3878" t="s">
        <v>5189</v>
      </c>
    </row>
    <row r="3879" spans="1:1" x14ac:dyDescent="0.25">
      <c r="A3879" t="s">
        <v>5190</v>
      </c>
    </row>
    <row r="3880" spans="1:1" x14ac:dyDescent="0.25">
      <c r="A3880" t="s">
        <v>5191</v>
      </c>
    </row>
    <row r="3881" spans="1:1" x14ac:dyDescent="0.25">
      <c r="A3881" t="s">
        <v>5192</v>
      </c>
    </row>
    <row r="3882" spans="1:1" x14ac:dyDescent="0.25">
      <c r="A3882" t="s">
        <v>5193</v>
      </c>
    </row>
    <row r="3883" spans="1:1" x14ac:dyDescent="0.25">
      <c r="A3883" t="s">
        <v>5194</v>
      </c>
    </row>
    <row r="3884" spans="1:1" x14ac:dyDescent="0.25">
      <c r="A3884" t="s">
        <v>5195</v>
      </c>
    </row>
    <row r="3885" spans="1:1" x14ac:dyDescent="0.25">
      <c r="A3885" t="s">
        <v>5196</v>
      </c>
    </row>
    <row r="3886" spans="1:1" x14ac:dyDescent="0.25">
      <c r="A3886" t="s">
        <v>5197</v>
      </c>
    </row>
    <row r="3887" spans="1:1" x14ac:dyDescent="0.25">
      <c r="A3887" t="s">
        <v>5198</v>
      </c>
    </row>
    <row r="3888" spans="1:1" x14ac:dyDescent="0.25">
      <c r="A3888" t="s">
        <v>5199</v>
      </c>
    </row>
    <row r="3889" spans="1:1" x14ac:dyDescent="0.25">
      <c r="A3889" t="s">
        <v>5200</v>
      </c>
    </row>
    <row r="3890" spans="1:1" x14ac:dyDescent="0.25">
      <c r="A3890" t="s">
        <v>5201</v>
      </c>
    </row>
    <row r="3891" spans="1:1" x14ac:dyDescent="0.25">
      <c r="A3891" t="s">
        <v>5202</v>
      </c>
    </row>
    <row r="3892" spans="1:1" x14ac:dyDescent="0.25">
      <c r="A3892" t="s">
        <v>5203</v>
      </c>
    </row>
    <row r="3893" spans="1:1" x14ac:dyDescent="0.25">
      <c r="A3893" t="s">
        <v>5203</v>
      </c>
    </row>
    <row r="3894" spans="1:1" x14ac:dyDescent="0.25">
      <c r="A3894" t="s">
        <v>5204</v>
      </c>
    </row>
    <row r="3895" spans="1:1" x14ac:dyDescent="0.25">
      <c r="A3895" t="s">
        <v>5205</v>
      </c>
    </row>
    <row r="3896" spans="1:1" x14ac:dyDescent="0.25">
      <c r="A3896" t="s">
        <v>5206</v>
      </c>
    </row>
    <row r="3897" spans="1:1" x14ac:dyDescent="0.25">
      <c r="A3897" t="s">
        <v>5207</v>
      </c>
    </row>
    <row r="3898" spans="1:1" x14ac:dyDescent="0.25">
      <c r="A3898" t="s">
        <v>5208</v>
      </c>
    </row>
    <row r="3899" spans="1:1" x14ac:dyDescent="0.25">
      <c r="A3899" t="s">
        <v>5209</v>
      </c>
    </row>
    <row r="3900" spans="1:1" x14ac:dyDescent="0.25">
      <c r="A3900" t="s">
        <v>5210</v>
      </c>
    </row>
    <row r="3901" spans="1:1" x14ac:dyDescent="0.25">
      <c r="A3901" t="s">
        <v>5211</v>
      </c>
    </row>
    <row r="3902" spans="1:1" x14ac:dyDescent="0.25">
      <c r="A3902" t="s">
        <v>5212</v>
      </c>
    </row>
    <row r="3903" spans="1:1" x14ac:dyDescent="0.25">
      <c r="A3903" t="s">
        <v>5213</v>
      </c>
    </row>
    <row r="3904" spans="1:1" x14ac:dyDescent="0.25">
      <c r="A3904" t="s">
        <v>5214</v>
      </c>
    </row>
    <row r="3905" spans="1:1" x14ac:dyDescent="0.25">
      <c r="A3905" t="s">
        <v>5215</v>
      </c>
    </row>
    <row r="3906" spans="1:1" x14ac:dyDescent="0.25">
      <c r="A3906" t="s">
        <v>5216</v>
      </c>
    </row>
    <row r="3907" spans="1:1" x14ac:dyDescent="0.25">
      <c r="A3907" t="s">
        <v>5217</v>
      </c>
    </row>
    <row r="3908" spans="1:1" x14ac:dyDescent="0.25">
      <c r="A3908" t="s">
        <v>5218</v>
      </c>
    </row>
    <row r="3909" spans="1:1" x14ac:dyDescent="0.25">
      <c r="A3909" t="s">
        <v>5219</v>
      </c>
    </row>
    <row r="3910" spans="1:1" x14ac:dyDescent="0.25">
      <c r="A3910" t="s">
        <v>5220</v>
      </c>
    </row>
    <row r="3911" spans="1:1" x14ac:dyDescent="0.25">
      <c r="A3911" t="s">
        <v>5221</v>
      </c>
    </row>
    <row r="3912" spans="1:1" x14ac:dyDescent="0.25">
      <c r="A3912" t="s">
        <v>5222</v>
      </c>
    </row>
    <row r="3913" spans="1:1" x14ac:dyDescent="0.25">
      <c r="A3913" t="s">
        <v>5223</v>
      </c>
    </row>
    <row r="3914" spans="1:1" x14ac:dyDescent="0.25">
      <c r="A3914" t="s">
        <v>5224</v>
      </c>
    </row>
    <row r="3915" spans="1:1" x14ac:dyDescent="0.25">
      <c r="A3915" t="s">
        <v>5225</v>
      </c>
    </row>
    <row r="3916" spans="1:1" x14ac:dyDescent="0.25">
      <c r="A3916" t="s">
        <v>5226</v>
      </c>
    </row>
    <row r="3917" spans="1:1" x14ac:dyDescent="0.25">
      <c r="A3917" t="s">
        <v>5227</v>
      </c>
    </row>
    <row r="3918" spans="1:1" x14ac:dyDescent="0.25">
      <c r="A3918" t="s">
        <v>5228</v>
      </c>
    </row>
    <row r="3919" spans="1:1" x14ac:dyDescent="0.25">
      <c r="A3919" t="s">
        <v>5229</v>
      </c>
    </row>
    <row r="3920" spans="1:1" x14ac:dyDescent="0.25">
      <c r="A3920" t="s">
        <v>5230</v>
      </c>
    </row>
    <row r="3921" spans="1:1" x14ac:dyDescent="0.25">
      <c r="A3921" t="s">
        <v>5231</v>
      </c>
    </row>
    <row r="3922" spans="1:1" x14ac:dyDescent="0.25">
      <c r="A3922" t="s">
        <v>5232</v>
      </c>
    </row>
    <row r="3923" spans="1:1" x14ac:dyDescent="0.25">
      <c r="A3923" t="s">
        <v>5233</v>
      </c>
    </row>
    <row r="3924" spans="1:1" x14ac:dyDescent="0.25">
      <c r="A3924" t="s">
        <v>5234</v>
      </c>
    </row>
    <row r="3925" spans="1:1" x14ac:dyDescent="0.25">
      <c r="A3925" t="s">
        <v>5235</v>
      </c>
    </row>
    <row r="3926" spans="1:1" x14ac:dyDescent="0.25">
      <c r="A3926" t="s">
        <v>5236</v>
      </c>
    </row>
    <row r="3927" spans="1:1" x14ac:dyDescent="0.25">
      <c r="A3927" t="s">
        <v>5237</v>
      </c>
    </row>
    <row r="3928" spans="1:1" x14ac:dyDescent="0.25">
      <c r="A3928" t="s">
        <v>5238</v>
      </c>
    </row>
    <row r="3929" spans="1:1" x14ac:dyDescent="0.25">
      <c r="A3929" t="s">
        <v>5239</v>
      </c>
    </row>
    <row r="3930" spans="1:1" x14ac:dyDescent="0.25">
      <c r="A3930" t="s">
        <v>5240</v>
      </c>
    </row>
    <row r="3931" spans="1:1" x14ac:dyDescent="0.25">
      <c r="A3931" t="s">
        <v>5241</v>
      </c>
    </row>
    <row r="3932" spans="1:1" x14ac:dyDescent="0.25">
      <c r="A3932" t="s">
        <v>5242</v>
      </c>
    </row>
    <row r="3933" spans="1:1" x14ac:dyDescent="0.25">
      <c r="A3933" t="s">
        <v>5243</v>
      </c>
    </row>
    <row r="3934" spans="1:1" x14ac:dyDescent="0.25">
      <c r="A3934" t="s">
        <v>5244</v>
      </c>
    </row>
    <row r="3935" spans="1:1" x14ac:dyDescent="0.25">
      <c r="A3935" t="s">
        <v>5245</v>
      </c>
    </row>
    <row r="3936" spans="1:1" x14ac:dyDescent="0.25">
      <c r="A3936" t="s">
        <v>5246</v>
      </c>
    </row>
    <row r="3937" spans="1:1" x14ac:dyDescent="0.25">
      <c r="A3937" t="s">
        <v>5247</v>
      </c>
    </row>
    <row r="3938" spans="1:1" x14ac:dyDescent="0.25">
      <c r="A3938" t="s">
        <v>5248</v>
      </c>
    </row>
    <row r="3939" spans="1:1" x14ac:dyDescent="0.25">
      <c r="A3939" t="s">
        <v>5249</v>
      </c>
    </row>
    <row r="3940" spans="1:1" x14ac:dyDescent="0.25">
      <c r="A3940" t="s">
        <v>5250</v>
      </c>
    </row>
    <row r="3941" spans="1:1" x14ac:dyDescent="0.25">
      <c r="A3941" t="s">
        <v>5251</v>
      </c>
    </row>
    <row r="3942" spans="1:1" x14ac:dyDescent="0.25">
      <c r="A3942" t="s">
        <v>5252</v>
      </c>
    </row>
    <row r="3943" spans="1:1" x14ac:dyDescent="0.25">
      <c r="A3943" t="s">
        <v>5253</v>
      </c>
    </row>
    <row r="3944" spans="1:1" x14ac:dyDescent="0.25">
      <c r="A3944" t="s">
        <v>5254</v>
      </c>
    </row>
    <row r="3945" spans="1:1" x14ac:dyDescent="0.25">
      <c r="A3945" t="s">
        <v>5255</v>
      </c>
    </row>
    <row r="3946" spans="1:1" x14ac:dyDescent="0.25">
      <c r="A3946" t="s">
        <v>5256</v>
      </c>
    </row>
    <row r="3947" spans="1:1" x14ac:dyDescent="0.25">
      <c r="A3947" t="s">
        <v>5257</v>
      </c>
    </row>
    <row r="3948" spans="1:1" x14ac:dyDescent="0.25">
      <c r="A3948" t="s">
        <v>5258</v>
      </c>
    </row>
    <row r="3949" spans="1:1" x14ac:dyDescent="0.25">
      <c r="A3949" t="s">
        <v>5259</v>
      </c>
    </row>
    <row r="3950" spans="1:1" x14ac:dyDescent="0.25">
      <c r="A3950" t="s">
        <v>5260</v>
      </c>
    </row>
    <row r="3951" spans="1:1" x14ac:dyDescent="0.25">
      <c r="A3951" t="s">
        <v>5261</v>
      </c>
    </row>
    <row r="3952" spans="1:1" x14ac:dyDescent="0.25">
      <c r="A3952" t="s">
        <v>5262</v>
      </c>
    </row>
    <row r="3953" spans="1:1" x14ac:dyDescent="0.25">
      <c r="A3953" t="s">
        <v>5263</v>
      </c>
    </row>
    <row r="3954" spans="1:1" x14ac:dyDescent="0.25">
      <c r="A3954" t="s">
        <v>5264</v>
      </c>
    </row>
    <row r="3955" spans="1:1" x14ac:dyDescent="0.25">
      <c r="A3955" t="s">
        <v>5265</v>
      </c>
    </row>
    <row r="3956" spans="1:1" x14ac:dyDescent="0.25">
      <c r="A3956" t="s">
        <v>5266</v>
      </c>
    </row>
    <row r="3957" spans="1:1" x14ac:dyDescent="0.25">
      <c r="A3957" t="s">
        <v>5267</v>
      </c>
    </row>
    <row r="3958" spans="1:1" x14ac:dyDescent="0.25">
      <c r="A3958" t="s">
        <v>5268</v>
      </c>
    </row>
    <row r="3959" spans="1:1" x14ac:dyDescent="0.25">
      <c r="A3959" t="s">
        <v>5269</v>
      </c>
    </row>
    <row r="3960" spans="1:1" x14ac:dyDescent="0.25">
      <c r="A3960" t="s">
        <v>5270</v>
      </c>
    </row>
    <row r="3961" spans="1:1" x14ac:dyDescent="0.25">
      <c r="A3961" t="s">
        <v>5271</v>
      </c>
    </row>
    <row r="3962" spans="1:1" x14ac:dyDescent="0.25">
      <c r="A3962" t="s">
        <v>5272</v>
      </c>
    </row>
    <row r="3963" spans="1:1" x14ac:dyDescent="0.25">
      <c r="A3963" t="s">
        <v>5273</v>
      </c>
    </row>
    <row r="3964" spans="1:1" x14ac:dyDescent="0.25">
      <c r="A3964" t="s">
        <v>5274</v>
      </c>
    </row>
    <row r="3965" spans="1:1" x14ac:dyDescent="0.25">
      <c r="A3965" t="s">
        <v>5275</v>
      </c>
    </row>
    <row r="3966" spans="1:1" x14ac:dyDescent="0.25">
      <c r="A3966" t="s">
        <v>5276</v>
      </c>
    </row>
    <row r="3967" spans="1:1" x14ac:dyDescent="0.25">
      <c r="A3967" t="s">
        <v>5277</v>
      </c>
    </row>
    <row r="3968" spans="1:1" x14ac:dyDescent="0.25">
      <c r="A3968" t="s">
        <v>5278</v>
      </c>
    </row>
    <row r="3969" spans="1:1" x14ac:dyDescent="0.25">
      <c r="A3969" t="s">
        <v>5279</v>
      </c>
    </row>
    <row r="3970" spans="1:1" x14ac:dyDescent="0.25">
      <c r="A3970" t="s">
        <v>5280</v>
      </c>
    </row>
    <row r="3971" spans="1:1" x14ac:dyDescent="0.25">
      <c r="A3971" t="s">
        <v>5281</v>
      </c>
    </row>
    <row r="3972" spans="1:1" x14ac:dyDescent="0.25">
      <c r="A3972" t="s">
        <v>5282</v>
      </c>
    </row>
    <row r="3973" spans="1:1" x14ac:dyDescent="0.25">
      <c r="A3973" t="s">
        <v>5283</v>
      </c>
    </row>
    <row r="3974" spans="1:1" x14ac:dyDescent="0.25">
      <c r="A3974" t="s">
        <v>5284</v>
      </c>
    </row>
    <row r="3975" spans="1:1" x14ac:dyDescent="0.25">
      <c r="A3975" t="s">
        <v>5285</v>
      </c>
    </row>
    <row r="3976" spans="1:1" x14ac:dyDescent="0.25">
      <c r="A3976" t="s">
        <v>5286</v>
      </c>
    </row>
    <row r="3977" spans="1:1" x14ac:dyDescent="0.25">
      <c r="A3977" t="s">
        <v>5287</v>
      </c>
    </row>
    <row r="3978" spans="1:1" x14ac:dyDescent="0.25">
      <c r="A3978" t="s">
        <v>5288</v>
      </c>
    </row>
    <row r="3979" spans="1:1" x14ac:dyDescent="0.25">
      <c r="A3979" t="s">
        <v>5289</v>
      </c>
    </row>
    <row r="3980" spans="1:1" x14ac:dyDescent="0.25">
      <c r="A3980" t="s">
        <v>5290</v>
      </c>
    </row>
    <row r="3981" spans="1:1" x14ac:dyDescent="0.25">
      <c r="A3981" t="s">
        <v>5291</v>
      </c>
    </row>
    <row r="3982" spans="1:1" x14ac:dyDescent="0.25">
      <c r="A3982" t="s">
        <v>5292</v>
      </c>
    </row>
    <row r="3983" spans="1:1" x14ac:dyDescent="0.25">
      <c r="A3983" t="s">
        <v>5293</v>
      </c>
    </row>
    <row r="3984" spans="1:1" x14ac:dyDescent="0.25">
      <c r="A3984" t="s">
        <v>5294</v>
      </c>
    </row>
    <row r="3985" spans="1:1" x14ac:dyDescent="0.25">
      <c r="A3985" t="s">
        <v>5295</v>
      </c>
    </row>
    <row r="3986" spans="1:1" x14ac:dyDescent="0.25">
      <c r="A3986" t="s">
        <v>5296</v>
      </c>
    </row>
    <row r="3987" spans="1:1" x14ac:dyDescent="0.25">
      <c r="A3987" t="s">
        <v>5297</v>
      </c>
    </row>
    <row r="3988" spans="1:1" x14ac:dyDescent="0.25">
      <c r="A3988" t="s">
        <v>5298</v>
      </c>
    </row>
    <row r="3989" spans="1:1" x14ac:dyDescent="0.25">
      <c r="A3989" t="s">
        <v>5299</v>
      </c>
    </row>
    <row r="3990" spans="1:1" x14ac:dyDescent="0.25">
      <c r="A3990" t="s">
        <v>5300</v>
      </c>
    </row>
    <row r="3991" spans="1:1" x14ac:dyDescent="0.25">
      <c r="A3991" t="s">
        <v>5301</v>
      </c>
    </row>
    <row r="3992" spans="1:1" x14ac:dyDescent="0.25">
      <c r="A3992" t="s">
        <v>5302</v>
      </c>
    </row>
    <row r="3993" spans="1:1" x14ac:dyDescent="0.25">
      <c r="A3993" t="s">
        <v>5303</v>
      </c>
    </row>
    <row r="3994" spans="1:1" x14ac:dyDescent="0.25">
      <c r="A3994" t="s">
        <v>5304</v>
      </c>
    </row>
    <row r="3995" spans="1:1" x14ac:dyDescent="0.25">
      <c r="A3995" t="s">
        <v>5305</v>
      </c>
    </row>
    <row r="3996" spans="1:1" x14ac:dyDescent="0.25">
      <c r="A3996" t="s">
        <v>5306</v>
      </c>
    </row>
    <row r="3997" spans="1:1" x14ac:dyDescent="0.25">
      <c r="A3997" t="s">
        <v>5307</v>
      </c>
    </row>
    <row r="3998" spans="1:1" x14ac:dyDescent="0.25">
      <c r="A3998" t="s">
        <v>5308</v>
      </c>
    </row>
    <row r="3999" spans="1:1" x14ac:dyDescent="0.25">
      <c r="A3999" t="s">
        <v>5309</v>
      </c>
    </row>
    <row r="4000" spans="1:1" x14ac:dyDescent="0.25">
      <c r="A4000" t="s">
        <v>5310</v>
      </c>
    </row>
    <row r="4001" spans="1:1" x14ac:dyDescent="0.25">
      <c r="A4001" t="s">
        <v>5311</v>
      </c>
    </row>
    <row r="4002" spans="1:1" x14ac:dyDescent="0.25">
      <c r="A4002" t="s">
        <v>5312</v>
      </c>
    </row>
    <row r="4003" spans="1:1" x14ac:dyDescent="0.25">
      <c r="A4003" t="s">
        <v>5313</v>
      </c>
    </row>
    <row r="4004" spans="1:1" x14ac:dyDescent="0.25">
      <c r="A4004" t="s">
        <v>5314</v>
      </c>
    </row>
    <row r="4005" spans="1:1" x14ac:dyDescent="0.25">
      <c r="A4005" t="s">
        <v>5315</v>
      </c>
    </row>
    <row r="4006" spans="1:1" x14ac:dyDescent="0.25">
      <c r="A4006" t="s">
        <v>5316</v>
      </c>
    </row>
    <row r="4007" spans="1:1" x14ac:dyDescent="0.25">
      <c r="A4007" t="s">
        <v>5317</v>
      </c>
    </row>
    <row r="4008" spans="1:1" x14ac:dyDescent="0.25">
      <c r="A4008" t="s">
        <v>5318</v>
      </c>
    </row>
    <row r="4009" spans="1:1" x14ac:dyDescent="0.25">
      <c r="A4009" t="s">
        <v>5319</v>
      </c>
    </row>
    <row r="4010" spans="1:1" x14ac:dyDescent="0.25">
      <c r="A4010" t="s">
        <v>5320</v>
      </c>
    </row>
    <row r="4011" spans="1:1" x14ac:dyDescent="0.25">
      <c r="A4011" t="s">
        <v>5321</v>
      </c>
    </row>
    <row r="4012" spans="1:1" x14ac:dyDescent="0.25">
      <c r="A4012" t="s">
        <v>5322</v>
      </c>
    </row>
    <row r="4013" spans="1:1" x14ac:dyDescent="0.25">
      <c r="A4013" t="s">
        <v>5323</v>
      </c>
    </row>
    <row r="4014" spans="1:1" x14ac:dyDescent="0.25">
      <c r="A4014" t="s">
        <v>5324</v>
      </c>
    </row>
    <row r="4015" spans="1:1" x14ac:dyDescent="0.25">
      <c r="A4015" t="s">
        <v>5325</v>
      </c>
    </row>
    <row r="4016" spans="1:1" x14ac:dyDescent="0.25">
      <c r="A4016" t="s">
        <v>5326</v>
      </c>
    </row>
    <row r="4017" spans="1:1" x14ac:dyDescent="0.25">
      <c r="A4017" t="s">
        <v>5327</v>
      </c>
    </row>
    <row r="4018" spans="1:1" x14ac:dyDescent="0.25">
      <c r="A4018" t="s">
        <v>5328</v>
      </c>
    </row>
    <row r="4019" spans="1:1" x14ac:dyDescent="0.25">
      <c r="A4019" t="s">
        <v>5329</v>
      </c>
    </row>
    <row r="4020" spans="1:1" x14ac:dyDescent="0.25">
      <c r="A4020" t="s">
        <v>5330</v>
      </c>
    </row>
    <row r="4021" spans="1:1" x14ac:dyDescent="0.25">
      <c r="A4021" t="s">
        <v>5331</v>
      </c>
    </row>
    <row r="4022" spans="1:1" x14ac:dyDescent="0.25">
      <c r="A4022" t="s">
        <v>5332</v>
      </c>
    </row>
    <row r="4023" spans="1:1" x14ac:dyDescent="0.25">
      <c r="A4023" t="s">
        <v>5333</v>
      </c>
    </row>
    <row r="4024" spans="1:1" x14ac:dyDescent="0.25">
      <c r="A4024" t="s">
        <v>5334</v>
      </c>
    </row>
    <row r="4025" spans="1:1" x14ac:dyDescent="0.25">
      <c r="A4025" t="s">
        <v>5335</v>
      </c>
    </row>
    <row r="4026" spans="1:1" x14ac:dyDescent="0.25">
      <c r="A4026" t="s">
        <v>5336</v>
      </c>
    </row>
    <row r="4027" spans="1:1" x14ac:dyDescent="0.25">
      <c r="A4027" t="s">
        <v>5337</v>
      </c>
    </row>
    <row r="4028" spans="1:1" x14ac:dyDescent="0.25">
      <c r="A4028" t="s">
        <v>5338</v>
      </c>
    </row>
    <row r="4029" spans="1:1" x14ac:dyDescent="0.25">
      <c r="A4029" t="s">
        <v>5339</v>
      </c>
    </row>
    <row r="4030" spans="1:1" x14ac:dyDescent="0.25">
      <c r="A4030" t="s">
        <v>5340</v>
      </c>
    </row>
    <row r="4031" spans="1:1" x14ac:dyDescent="0.25">
      <c r="A4031" t="s">
        <v>5341</v>
      </c>
    </row>
    <row r="4032" spans="1:1" x14ac:dyDescent="0.25">
      <c r="A4032" t="s">
        <v>5342</v>
      </c>
    </row>
    <row r="4033" spans="1:1" x14ac:dyDescent="0.25">
      <c r="A4033" t="s">
        <v>5343</v>
      </c>
    </row>
    <row r="4034" spans="1:1" x14ac:dyDescent="0.25">
      <c r="A4034" t="s">
        <v>5344</v>
      </c>
    </row>
    <row r="4035" spans="1:1" x14ac:dyDescent="0.25">
      <c r="A4035" t="s">
        <v>5345</v>
      </c>
    </row>
    <row r="4036" spans="1:1" x14ac:dyDescent="0.25">
      <c r="A4036" t="s">
        <v>5346</v>
      </c>
    </row>
    <row r="4037" spans="1:1" x14ac:dyDescent="0.25">
      <c r="A4037" t="s">
        <v>5347</v>
      </c>
    </row>
    <row r="4038" spans="1:1" x14ac:dyDescent="0.25">
      <c r="A4038" t="s">
        <v>5348</v>
      </c>
    </row>
    <row r="4039" spans="1:1" x14ac:dyDescent="0.25">
      <c r="A4039" t="s">
        <v>5349</v>
      </c>
    </row>
    <row r="4040" spans="1:1" x14ac:dyDescent="0.25">
      <c r="A4040" t="s">
        <v>5350</v>
      </c>
    </row>
    <row r="4041" spans="1:1" x14ac:dyDescent="0.25">
      <c r="A4041" t="s">
        <v>5351</v>
      </c>
    </row>
    <row r="4042" spans="1:1" x14ac:dyDescent="0.25">
      <c r="A4042" t="s">
        <v>5352</v>
      </c>
    </row>
    <row r="4043" spans="1:1" x14ac:dyDescent="0.25">
      <c r="A4043" t="s">
        <v>5353</v>
      </c>
    </row>
    <row r="4044" spans="1:1" x14ac:dyDescent="0.25">
      <c r="A4044" t="s">
        <v>5354</v>
      </c>
    </row>
    <row r="4045" spans="1:1" x14ac:dyDescent="0.25">
      <c r="A4045" t="s">
        <v>5355</v>
      </c>
    </row>
    <row r="4046" spans="1:1" x14ac:dyDescent="0.25">
      <c r="A4046" t="s">
        <v>5356</v>
      </c>
    </row>
    <row r="4047" spans="1:1" x14ac:dyDescent="0.25">
      <c r="A4047" t="s">
        <v>5357</v>
      </c>
    </row>
    <row r="4048" spans="1:1" x14ac:dyDescent="0.25">
      <c r="A4048" t="s">
        <v>5358</v>
      </c>
    </row>
    <row r="4049" spans="1:1" x14ac:dyDescent="0.25">
      <c r="A4049" t="s">
        <v>5359</v>
      </c>
    </row>
    <row r="4050" spans="1:1" x14ac:dyDescent="0.25">
      <c r="A4050" t="s">
        <v>5360</v>
      </c>
    </row>
    <row r="4051" spans="1:1" x14ac:dyDescent="0.25">
      <c r="A4051" t="s">
        <v>5361</v>
      </c>
    </row>
    <row r="4052" spans="1:1" x14ac:dyDescent="0.25">
      <c r="A4052" t="s">
        <v>5362</v>
      </c>
    </row>
    <row r="4053" spans="1:1" x14ac:dyDescent="0.25">
      <c r="A4053" t="s">
        <v>5363</v>
      </c>
    </row>
    <row r="4054" spans="1:1" x14ac:dyDescent="0.25">
      <c r="A4054" t="s">
        <v>5364</v>
      </c>
    </row>
    <row r="4055" spans="1:1" x14ac:dyDescent="0.25">
      <c r="A4055" t="s">
        <v>5365</v>
      </c>
    </row>
    <row r="4056" spans="1:1" x14ac:dyDescent="0.25">
      <c r="A4056" t="s">
        <v>5366</v>
      </c>
    </row>
    <row r="4057" spans="1:1" x14ac:dyDescent="0.25">
      <c r="A4057" t="s">
        <v>5367</v>
      </c>
    </row>
    <row r="4058" spans="1:1" x14ac:dyDescent="0.25">
      <c r="A4058" t="s">
        <v>5368</v>
      </c>
    </row>
    <row r="4059" spans="1:1" x14ac:dyDescent="0.25">
      <c r="A4059" t="s">
        <v>5369</v>
      </c>
    </row>
    <row r="4060" spans="1:1" x14ac:dyDescent="0.25">
      <c r="A4060" t="s">
        <v>5370</v>
      </c>
    </row>
    <row r="4061" spans="1:1" x14ac:dyDescent="0.25">
      <c r="A4061" t="s">
        <v>5371</v>
      </c>
    </row>
    <row r="4062" spans="1:1" x14ac:dyDescent="0.25">
      <c r="A4062" t="s">
        <v>5372</v>
      </c>
    </row>
    <row r="4063" spans="1:1" x14ac:dyDescent="0.25">
      <c r="A4063" t="s">
        <v>5373</v>
      </c>
    </row>
    <row r="4064" spans="1:1" x14ac:dyDescent="0.25">
      <c r="A4064" t="s">
        <v>5374</v>
      </c>
    </row>
    <row r="4065" spans="1:1" x14ac:dyDescent="0.25">
      <c r="A4065" t="s">
        <v>5375</v>
      </c>
    </row>
    <row r="4066" spans="1:1" x14ac:dyDescent="0.25">
      <c r="A4066" t="s">
        <v>5376</v>
      </c>
    </row>
    <row r="4067" spans="1:1" x14ac:dyDescent="0.25">
      <c r="A4067" t="s">
        <v>5377</v>
      </c>
    </row>
    <row r="4068" spans="1:1" x14ac:dyDescent="0.25">
      <c r="A4068" t="s">
        <v>5378</v>
      </c>
    </row>
    <row r="4069" spans="1:1" x14ac:dyDescent="0.25">
      <c r="A4069" t="s">
        <v>5379</v>
      </c>
    </row>
    <row r="4070" spans="1:1" x14ac:dyDescent="0.25">
      <c r="A4070" t="s">
        <v>5380</v>
      </c>
    </row>
    <row r="4071" spans="1:1" x14ac:dyDescent="0.25">
      <c r="A4071" t="s">
        <v>5381</v>
      </c>
    </row>
    <row r="4072" spans="1:1" x14ac:dyDescent="0.25">
      <c r="A4072" t="s">
        <v>5382</v>
      </c>
    </row>
    <row r="4073" spans="1:1" x14ac:dyDescent="0.25">
      <c r="A4073" t="s">
        <v>5383</v>
      </c>
    </row>
    <row r="4074" spans="1:1" x14ac:dyDescent="0.25">
      <c r="A4074" t="s">
        <v>5384</v>
      </c>
    </row>
    <row r="4075" spans="1:1" x14ac:dyDescent="0.25">
      <c r="A4075" t="s">
        <v>5385</v>
      </c>
    </row>
    <row r="4076" spans="1:1" x14ac:dyDescent="0.25">
      <c r="A4076" t="s">
        <v>5386</v>
      </c>
    </row>
    <row r="4077" spans="1:1" x14ac:dyDescent="0.25">
      <c r="A4077" t="s">
        <v>5387</v>
      </c>
    </row>
    <row r="4078" spans="1:1" x14ac:dyDescent="0.25">
      <c r="A4078" t="s">
        <v>5388</v>
      </c>
    </row>
    <row r="4079" spans="1:1" x14ac:dyDescent="0.25">
      <c r="A4079" t="s">
        <v>5389</v>
      </c>
    </row>
    <row r="4080" spans="1:1" x14ac:dyDescent="0.25">
      <c r="A4080" t="s">
        <v>5390</v>
      </c>
    </row>
    <row r="4081" spans="1:1" x14ac:dyDescent="0.25">
      <c r="A4081" t="s">
        <v>5391</v>
      </c>
    </row>
    <row r="4082" spans="1:1" x14ac:dyDescent="0.25">
      <c r="A4082" t="s">
        <v>5392</v>
      </c>
    </row>
    <row r="4083" spans="1:1" x14ac:dyDescent="0.25">
      <c r="A4083" t="s">
        <v>5393</v>
      </c>
    </row>
    <row r="4084" spans="1:1" x14ac:dyDescent="0.25">
      <c r="A4084" t="s">
        <v>5394</v>
      </c>
    </row>
    <row r="4085" spans="1:1" x14ac:dyDescent="0.25">
      <c r="A4085" t="s">
        <v>5395</v>
      </c>
    </row>
    <row r="4086" spans="1:1" x14ac:dyDescent="0.25">
      <c r="A4086" t="s">
        <v>5396</v>
      </c>
    </row>
    <row r="4087" spans="1:1" x14ac:dyDescent="0.25">
      <c r="A4087" t="s">
        <v>5397</v>
      </c>
    </row>
    <row r="4088" spans="1:1" x14ac:dyDescent="0.25">
      <c r="A4088" t="s">
        <v>5398</v>
      </c>
    </row>
    <row r="4089" spans="1:1" x14ac:dyDescent="0.25">
      <c r="A4089" t="s">
        <v>5399</v>
      </c>
    </row>
    <row r="4090" spans="1:1" x14ac:dyDescent="0.25">
      <c r="A4090" t="s">
        <v>5400</v>
      </c>
    </row>
    <row r="4091" spans="1:1" x14ac:dyDescent="0.25">
      <c r="A4091" t="s">
        <v>5401</v>
      </c>
    </row>
    <row r="4092" spans="1:1" x14ac:dyDescent="0.25">
      <c r="A4092" t="s">
        <v>5402</v>
      </c>
    </row>
    <row r="4093" spans="1:1" x14ac:dyDescent="0.25">
      <c r="A4093" t="s">
        <v>5403</v>
      </c>
    </row>
    <row r="4094" spans="1:1" x14ac:dyDescent="0.25">
      <c r="A4094" t="s">
        <v>5404</v>
      </c>
    </row>
    <row r="4095" spans="1:1" x14ac:dyDescent="0.25">
      <c r="A4095" t="s">
        <v>5405</v>
      </c>
    </row>
    <row r="4096" spans="1:1" x14ac:dyDescent="0.25">
      <c r="A4096" t="s">
        <v>5406</v>
      </c>
    </row>
    <row r="4097" spans="1:1" x14ac:dyDescent="0.25">
      <c r="A4097" t="s">
        <v>5407</v>
      </c>
    </row>
    <row r="4098" spans="1:1" x14ac:dyDescent="0.25">
      <c r="A4098" t="s">
        <v>5408</v>
      </c>
    </row>
    <row r="4099" spans="1:1" x14ac:dyDescent="0.25">
      <c r="A4099" t="s">
        <v>5409</v>
      </c>
    </row>
    <row r="4100" spans="1:1" x14ac:dyDescent="0.25">
      <c r="A4100" t="s">
        <v>5410</v>
      </c>
    </row>
    <row r="4101" spans="1:1" x14ac:dyDescent="0.25">
      <c r="A4101" t="s">
        <v>5411</v>
      </c>
    </row>
    <row r="4102" spans="1:1" x14ac:dyDescent="0.25">
      <c r="A4102" t="s">
        <v>5412</v>
      </c>
    </row>
    <row r="4103" spans="1:1" x14ac:dyDescent="0.25">
      <c r="A4103" t="s">
        <v>5413</v>
      </c>
    </row>
    <row r="4104" spans="1:1" x14ac:dyDescent="0.25">
      <c r="A4104" t="s">
        <v>5414</v>
      </c>
    </row>
    <row r="4105" spans="1:1" x14ac:dyDescent="0.25">
      <c r="A4105" t="s">
        <v>5415</v>
      </c>
    </row>
    <row r="4106" spans="1:1" x14ac:dyDescent="0.25">
      <c r="A4106" t="s">
        <v>5416</v>
      </c>
    </row>
    <row r="4107" spans="1:1" x14ac:dyDescent="0.25">
      <c r="A4107" t="s">
        <v>5417</v>
      </c>
    </row>
    <row r="4108" spans="1:1" x14ac:dyDescent="0.25">
      <c r="A4108" t="s">
        <v>5418</v>
      </c>
    </row>
    <row r="4109" spans="1:1" x14ac:dyDescent="0.25">
      <c r="A4109" t="s">
        <v>5419</v>
      </c>
    </row>
    <row r="4110" spans="1:1" x14ac:dyDescent="0.25">
      <c r="A4110" t="s">
        <v>5420</v>
      </c>
    </row>
    <row r="4111" spans="1:1" x14ac:dyDescent="0.25">
      <c r="A4111" t="s">
        <v>5421</v>
      </c>
    </row>
    <row r="4112" spans="1:1" x14ac:dyDescent="0.25">
      <c r="A4112" t="s">
        <v>5422</v>
      </c>
    </row>
    <row r="4113" spans="1:1" x14ac:dyDescent="0.25">
      <c r="A4113" t="s">
        <v>5423</v>
      </c>
    </row>
    <row r="4114" spans="1:1" x14ac:dyDescent="0.25">
      <c r="A4114" t="s">
        <v>5424</v>
      </c>
    </row>
    <row r="4115" spans="1:1" x14ac:dyDescent="0.25">
      <c r="A4115" t="s">
        <v>5425</v>
      </c>
    </row>
    <row r="4116" spans="1:1" x14ac:dyDescent="0.25">
      <c r="A4116" t="s">
        <v>5426</v>
      </c>
    </row>
    <row r="4117" spans="1:1" x14ac:dyDescent="0.25">
      <c r="A4117" t="s">
        <v>5427</v>
      </c>
    </row>
    <row r="4118" spans="1:1" x14ac:dyDescent="0.25">
      <c r="A4118" t="s">
        <v>5428</v>
      </c>
    </row>
    <row r="4119" spans="1:1" x14ac:dyDescent="0.25">
      <c r="A4119" t="s">
        <v>5429</v>
      </c>
    </row>
    <row r="4120" spans="1:1" x14ac:dyDescent="0.25">
      <c r="A4120" t="s">
        <v>5430</v>
      </c>
    </row>
    <row r="4121" spans="1:1" x14ac:dyDescent="0.25">
      <c r="A4121" t="s">
        <v>5431</v>
      </c>
    </row>
    <row r="4122" spans="1:1" x14ac:dyDescent="0.25">
      <c r="A4122" t="s">
        <v>5432</v>
      </c>
    </row>
    <row r="4123" spans="1:1" x14ac:dyDescent="0.25">
      <c r="A4123" t="s">
        <v>5433</v>
      </c>
    </row>
    <row r="4124" spans="1:1" x14ac:dyDescent="0.25">
      <c r="A4124" t="s">
        <v>5434</v>
      </c>
    </row>
    <row r="4125" spans="1:1" x14ac:dyDescent="0.25">
      <c r="A4125" t="s">
        <v>5435</v>
      </c>
    </row>
    <row r="4126" spans="1:1" x14ac:dyDescent="0.25">
      <c r="A4126" t="s">
        <v>5436</v>
      </c>
    </row>
    <row r="4127" spans="1:1" x14ac:dyDescent="0.25">
      <c r="A4127" t="s">
        <v>5437</v>
      </c>
    </row>
    <row r="4128" spans="1:1" x14ac:dyDescent="0.25">
      <c r="A4128" t="s">
        <v>5438</v>
      </c>
    </row>
    <row r="4129" spans="1:1" x14ac:dyDescent="0.25">
      <c r="A4129" t="s">
        <v>5439</v>
      </c>
    </row>
    <row r="4130" spans="1:1" x14ac:dyDescent="0.25">
      <c r="A4130" t="s">
        <v>5440</v>
      </c>
    </row>
    <row r="4131" spans="1:1" x14ac:dyDescent="0.25">
      <c r="A4131" t="s">
        <v>5441</v>
      </c>
    </row>
    <row r="4132" spans="1:1" x14ac:dyDescent="0.25">
      <c r="A4132" t="s">
        <v>5442</v>
      </c>
    </row>
    <row r="4133" spans="1:1" x14ac:dyDescent="0.25">
      <c r="A4133" t="s">
        <v>5443</v>
      </c>
    </row>
    <row r="4134" spans="1:1" x14ac:dyDescent="0.25">
      <c r="A4134" t="s">
        <v>5444</v>
      </c>
    </row>
    <row r="4135" spans="1:1" x14ac:dyDescent="0.25">
      <c r="A4135" t="s">
        <v>5445</v>
      </c>
    </row>
    <row r="4136" spans="1:1" x14ac:dyDescent="0.25">
      <c r="A4136" t="s">
        <v>5446</v>
      </c>
    </row>
    <row r="4137" spans="1:1" x14ac:dyDescent="0.25">
      <c r="A4137" t="s">
        <v>5447</v>
      </c>
    </row>
    <row r="4138" spans="1:1" x14ac:dyDescent="0.25">
      <c r="A4138" t="s">
        <v>5448</v>
      </c>
    </row>
    <row r="4139" spans="1:1" x14ac:dyDescent="0.25">
      <c r="A4139" t="s">
        <v>5449</v>
      </c>
    </row>
    <row r="4140" spans="1:1" x14ac:dyDescent="0.25">
      <c r="A4140" t="s">
        <v>5450</v>
      </c>
    </row>
    <row r="4141" spans="1:1" x14ac:dyDescent="0.25">
      <c r="A4141" t="s">
        <v>5451</v>
      </c>
    </row>
    <row r="4142" spans="1:1" x14ac:dyDescent="0.25">
      <c r="A4142" t="s">
        <v>5452</v>
      </c>
    </row>
    <row r="4143" spans="1:1" x14ac:dyDescent="0.25">
      <c r="A4143" t="s">
        <v>5453</v>
      </c>
    </row>
    <row r="4144" spans="1:1" x14ac:dyDescent="0.25">
      <c r="A4144" t="s">
        <v>5454</v>
      </c>
    </row>
    <row r="4145" spans="1:1" x14ac:dyDescent="0.25">
      <c r="A4145" t="s">
        <v>5455</v>
      </c>
    </row>
    <row r="4146" spans="1:1" x14ac:dyDescent="0.25">
      <c r="A4146" t="s">
        <v>5456</v>
      </c>
    </row>
    <row r="4147" spans="1:1" x14ac:dyDescent="0.25">
      <c r="A4147" t="s">
        <v>5457</v>
      </c>
    </row>
    <row r="4148" spans="1:1" x14ac:dyDescent="0.25">
      <c r="A4148" t="s">
        <v>5458</v>
      </c>
    </row>
    <row r="4149" spans="1:1" x14ac:dyDescent="0.25">
      <c r="A4149" t="s">
        <v>5459</v>
      </c>
    </row>
    <row r="4150" spans="1:1" x14ac:dyDescent="0.25">
      <c r="A4150" t="s">
        <v>5460</v>
      </c>
    </row>
    <row r="4151" spans="1:1" x14ac:dyDescent="0.25">
      <c r="A4151" t="s">
        <v>5461</v>
      </c>
    </row>
    <row r="4152" spans="1:1" x14ac:dyDescent="0.25">
      <c r="A4152" t="s">
        <v>5462</v>
      </c>
    </row>
    <row r="4153" spans="1:1" x14ac:dyDescent="0.25">
      <c r="A4153" t="s">
        <v>5463</v>
      </c>
    </row>
    <row r="4154" spans="1:1" x14ac:dyDescent="0.25">
      <c r="A4154" t="s">
        <v>5464</v>
      </c>
    </row>
    <row r="4155" spans="1:1" x14ac:dyDescent="0.25">
      <c r="A4155" t="s">
        <v>5465</v>
      </c>
    </row>
    <row r="4156" spans="1:1" x14ac:dyDescent="0.25">
      <c r="A4156" t="s">
        <v>5466</v>
      </c>
    </row>
    <row r="4157" spans="1:1" x14ac:dyDescent="0.25">
      <c r="A4157" t="s">
        <v>5467</v>
      </c>
    </row>
    <row r="4158" spans="1:1" x14ac:dyDescent="0.25">
      <c r="A4158" t="s">
        <v>5468</v>
      </c>
    </row>
    <row r="4159" spans="1:1" x14ac:dyDescent="0.25">
      <c r="A4159" t="s">
        <v>5469</v>
      </c>
    </row>
    <row r="4160" spans="1:1" x14ac:dyDescent="0.25">
      <c r="A4160" t="s">
        <v>5470</v>
      </c>
    </row>
    <row r="4161" spans="1:1" x14ac:dyDescent="0.25">
      <c r="A4161" t="s">
        <v>5471</v>
      </c>
    </row>
    <row r="4162" spans="1:1" x14ac:dyDescent="0.25">
      <c r="A4162" t="s">
        <v>5472</v>
      </c>
    </row>
    <row r="4163" spans="1:1" x14ac:dyDescent="0.25">
      <c r="A4163" t="s">
        <v>5473</v>
      </c>
    </row>
    <row r="4164" spans="1:1" x14ac:dyDescent="0.25">
      <c r="A4164" t="s">
        <v>5474</v>
      </c>
    </row>
    <row r="4165" spans="1:1" x14ac:dyDescent="0.25">
      <c r="A4165" t="s">
        <v>5475</v>
      </c>
    </row>
    <row r="4166" spans="1:1" x14ac:dyDescent="0.25">
      <c r="A4166" t="s">
        <v>5476</v>
      </c>
    </row>
    <row r="4167" spans="1:1" x14ac:dyDescent="0.25">
      <c r="A4167" t="s">
        <v>5477</v>
      </c>
    </row>
    <row r="4168" spans="1:1" x14ac:dyDescent="0.25">
      <c r="A4168" t="s">
        <v>5478</v>
      </c>
    </row>
    <row r="4169" spans="1:1" x14ac:dyDescent="0.25">
      <c r="A4169" t="s">
        <v>5479</v>
      </c>
    </row>
    <row r="4170" spans="1:1" x14ac:dyDescent="0.25">
      <c r="A4170" t="s">
        <v>5480</v>
      </c>
    </row>
    <row r="4171" spans="1:1" x14ac:dyDescent="0.25">
      <c r="A4171" t="s">
        <v>5481</v>
      </c>
    </row>
    <row r="4172" spans="1:1" x14ac:dyDescent="0.25">
      <c r="A4172" t="s">
        <v>5482</v>
      </c>
    </row>
    <row r="4173" spans="1:1" x14ac:dyDescent="0.25">
      <c r="A4173" t="s">
        <v>5483</v>
      </c>
    </row>
    <row r="4174" spans="1:1" x14ac:dyDescent="0.25">
      <c r="A4174" t="s">
        <v>5484</v>
      </c>
    </row>
    <row r="4175" spans="1:1" x14ac:dyDescent="0.25">
      <c r="A4175" t="s">
        <v>5485</v>
      </c>
    </row>
    <row r="4176" spans="1:1" x14ac:dyDescent="0.25">
      <c r="A4176" t="s">
        <v>5486</v>
      </c>
    </row>
    <row r="4177" spans="1:1" x14ac:dyDescent="0.25">
      <c r="A4177" t="s">
        <v>5487</v>
      </c>
    </row>
    <row r="4178" spans="1:1" x14ac:dyDescent="0.25">
      <c r="A4178" t="s">
        <v>5488</v>
      </c>
    </row>
    <row r="4179" spans="1:1" x14ac:dyDescent="0.25">
      <c r="A4179" t="s">
        <v>5489</v>
      </c>
    </row>
    <row r="4180" spans="1:1" x14ac:dyDescent="0.25">
      <c r="A4180" t="s">
        <v>5490</v>
      </c>
    </row>
    <row r="4181" spans="1:1" x14ac:dyDescent="0.25">
      <c r="A4181" t="s">
        <v>5491</v>
      </c>
    </row>
    <row r="4182" spans="1:1" x14ac:dyDescent="0.25">
      <c r="A4182" t="s">
        <v>5492</v>
      </c>
    </row>
    <row r="4183" spans="1:1" x14ac:dyDescent="0.25">
      <c r="A4183" t="s">
        <v>5493</v>
      </c>
    </row>
    <row r="4184" spans="1:1" x14ac:dyDescent="0.25">
      <c r="A4184" t="s">
        <v>5494</v>
      </c>
    </row>
    <row r="4185" spans="1:1" x14ac:dyDescent="0.25">
      <c r="A4185" t="s">
        <v>5495</v>
      </c>
    </row>
    <row r="4186" spans="1:1" x14ac:dyDescent="0.25">
      <c r="A4186" t="s">
        <v>5496</v>
      </c>
    </row>
    <row r="4187" spans="1:1" x14ac:dyDescent="0.25">
      <c r="A4187" t="s">
        <v>5497</v>
      </c>
    </row>
    <row r="4188" spans="1:1" x14ac:dyDescent="0.25">
      <c r="A4188" t="s">
        <v>5498</v>
      </c>
    </row>
    <row r="4189" spans="1:1" x14ac:dyDescent="0.25">
      <c r="A4189" t="s">
        <v>5499</v>
      </c>
    </row>
    <row r="4190" spans="1:1" x14ac:dyDescent="0.25">
      <c r="A4190" t="s">
        <v>5500</v>
      </c>
    </row>
    <row r="4191" spans="1:1" x14ac:dyDescent="0.25">
      <c r="A4191" t="s">
        <v>5501</v>
      </c>
    </row>
    <row r="4192" spans="1:1" x14ac:dyDescent="0.25">
      <c r="A4192" t="s">
        <v>5502</v>
      </c>
    </row>
    <row r="4193" spans="1:1" x14ac:dyDescent="0.25">
      <c r="A4193" t="s">
        <v>5503</v>
      </c>
    </row>
    <row r="4194" spans="1:1" x14ac:dyDescent="0.25">
      <c r="A4194" t="s">
        <v>5504</v>
      </c>
    </row>
    <row r="4195" spans="1:1" x14ac:dyDescent="0.25">
      <c r="A4195" t="s">
        <v>5505</v>
      </c>
    </row>
    <row r="4196" spans="1:1" x14ac:dyDescent="0.25">
      <c r="A4196" t="s">
        <v>5506</v>
      </c>
    </row>
    <row r="4197" spans="1:1" x14ac:dyDescent="0.25">
      <c r="A4197" t="s">
        <v>5507</v>
      </c>
    </row>
    <row r="4198" spans="1:1" x14ac:dyDescent="0.25">
      <c r="A4198" t="s">
        <v>5508</v>
      </c>
    </row>
    <row r="4199" spans="1:1" x14ac:dyDescent="0.25">
      <c r="A4199" t="s">
        <v>5509</v>
      </c>
    </row>
    <row r="4200" spans="1:1" x14ac:dyDescent="0.25">
      <c r="A4200" t="s">
        <v>5510</v>
      </c>
    </row>
    <row r="4201" spans="1:1" x14ac:dyDescent="0.25">
      <c r="A4201" t="s">
        <v>5511</v>
      </c>
    </row>
    <row r="4202" spans="1:1" x14ac:dyDescent="0.25">
      <c r="A4202" t="s">
        <v>5512</v>
      </c>
    </row>
    <row r="4203" spans="1:1" x14ac:dyDescent="0.25">
      <c r="A4203" t="s">
        <v>5513</v>
      </c>
    </row>
    <row r="4204" spans="1:1" x14ac:dyDescent="0.25">
      <c r="A4204" t="s">
        <v>5514</v>
      </c>
    </row>
    <row r="4205" spans="1:1" x14ac:dyDescent="0.25">
      <c r="A4205" t="s">
        <v>5515</v>
      </c>
    </row>
    <row r="4206" spans="1:1" x14ac:dyDescent="0.25">
      <c r="A4206" t="s">
        <v>5516</v>
      </c>
    </row>
    <row r="4207" spans="1:1" x14ac:dyDescent="0.25">
      <c r="A4207" t="s">
        <v>5517</v>
      </c>
    </row>
    <row r="4208" spans="1:1" x14ac:dyDescent="0.25">
      <c r="A4208" t="s">
        <v>5518</v>
      </c>
    </row>
    <row r="4209" spans="1:1" x14ac:dyDescent="0.25">
      <c r="A4209" t="s">
        <v>5519</v>
      </c>
    </row>
    <row r="4210" spans="1:1" x14ac:dyDescent="0.25">
      <c r="A4210" t="s">
        <v>5520</v>
      </c>
    </row>
    <row r="4211" spans="1:1" x14ac:dyDescent="0.25">
      <c r="A4211" t="s">
        <v>5521</v>
      </c>
    </row>
    <row r="4212" spans="1:1" x14ac:dyDescent="0.25">
      <c r="A4212" t="s">
        <v>5522</v>
      </c>
    </row>
    <row r="4213" spans="1:1" x14ac:dyDescent="0.25">
      <c r="A4213" t="s">
        <v>5523</v>
      </c>
    </row>
    <row r="4214" spans="1:1" x14ac:dyDescent="0.25">
      <c r="A4214" t="s">
        <v>5524</v>
      </c>
    </row>
    <row r="4215" spans="1:1" x14ac:dyDescent="0.25">
      <c r="A4215" t="s">
        <v>5525</v>
      </c>
    </row>
    <row r="4216" spans="1:1" x14ac:dyDescent="0.25">
      <c r="A4216" t="s">
        <v>5526</v>
      </c>
    </row>
    <row r="4217" spans="1:1" x14ac:dyDescent="0.25">
      <c r="A4217" t="s">
        <v>5527</v>
      </c>
    </row>
    <row r="4218" spans="1:1" x14ac:dyDescent="0.25">
      <c r="A4218" t="s">
        <v>5528</v>
      </c>
    </row>
    <row r="4219" spans="1:1" x14ac:dyDescent="0.25">
      <c r="A4219" t="s">
        <v>5529</v>
      </c>
    </row>
    <row r="4220" spans="1:1" x14ac:dyDescent="0.25">
      <c r="A4220" t="s">
        <v>5530</v>
      </c>
    </row>
    <row r="4221" spans="1:1" x14ac:dyDescent="0.25">
      <c r="A4221" t="s">
        <v>5531</v>
      </c>
    </row>
    <row r="4222" spans="1:1" x14ac:dyDescent="0.25">
      <c r="A4222" t="s">
        <v>5532</v>
      </c>
    </row>
    <row r="4223" spans="1:1" x14ac:dyDescent="0.25">
      <c r="A4223" t="s">
        <v>5533</v>
      </c>
    </row>
    <row r="4224" spans="1:1" x14ac:dyDescent="0.25">
      <c r="A4224" t="s">
        <v>5534</v>
      </c>
    </row>
    <row r="4225" spans="1:1" x14ac:dyDescent="0.25">
      <c r="A4225" t="s">
        <v>5535</v>
      </c>
    </row>
    <row r="4226" spans="1:1" x14ac:dyDescent="0.25">
      <c r="A4226" t="s">
        <v>5536</v>
      </c>
    </row>
    <row r="4227" spans="1:1" x14ac:dyDescent="0.25">
      <c r="A4227" t="s">
        <v>5537</v>
      </c>
    </row>
    <row r="4228" spans="1:1" x14ac:dyDescent="0.25">
      <c r="A4228" t="s">
        <v>5538</v>
      </c>
    </row>
    <row r="4229" spans="1:1" x14ac:dyDescent="0.25">
      <c r="A4229" t="s">
        <v>5539</v>
      </c>
    </row>
    <row r="4230" spans="1:1" x14ac:dyDescent="0.25">
      <c r="A4230" t="s">
        <v>5540</v>
      </c>
    </row>
    <row r="4231" spans="1:1" x14ac:dyDescent="0.25">
      <c r="A4231" t="s">
        <v>5541</v>
      </c>
    </row>
    <row r="4232" spans="1:1" x14ac:dyDescent="0.25">
      <c r="A4232" t="s">
        <v>5542</v>
      </c>
    </row>
    <row r="4233" spans="1:1" x14ac:dyDescent="0.25">
      <c r="A4233" t="s">
        <v>5543</v>
      </c>
    </row>
    <row r="4234" spans="1:1" x14ac:dyDescent="0.25">
      <c r="A4234" t="s">
        <v>5544</v>
      </c>
    </row>
    <row r="4235" spans="1:1" x14ac:dyDescent="0.25">
      <c r="A4235" t="s">
        <v>5545</v>
      </c>
    </row>
    <row r="4236" spans="1:1" x14ac:dyDescent="0.25">
      <c r="A4236" t="s">
        <v>5546</v>
      </c>
    </row>
    <row r="4237" spans="1:1" x14ac:dyDescent="0.25">
      <c r="A4237" t="s">
        <v>5547</v>
      </c>
    </row>
    <row r="4238" spans="1:1" x14ac:dyDescent="0.25">
      <c r="A4238" t="s">
        <v>5548</v>
      </c>
    </row>
    <row r="4239" spans="1:1" x14ac:dyDescent="0.25">
      <c r="A4239" t="s">
        <v>5549</v>
      </c>
    </row>
    <row r="4240" spans="1:1" x14ac:dyDescent="0.25">
      <c r="A4240" t="s">
        <v>5550</v>
      </c>
    </row>
    <row r="4241" spans="1:1" x14ac:dyDescent="0.25">
      <c r="A4241" t="s">
        <v>5551</v>
      </c>
    </row>
    <row r="4242" spans="1:1" x14ac:dyDescent="0.25">
      <c r="A4242" t="s">
        <v>5552</v>
      </c>
    </row>
    <row r="4243" spans="1:1" x14ac:dyDescent="0.25">
      <c r="A4243" t="s">
        <v>5553</v>
      </c>
    </row>
    <row r="4244" spans="1:1" x14ac:dyDescent="0.25">
      <c r="A4244" t="s">
        <v>5554</v>
      </c>
    </row>
    <row r="4245" spans="1:1" x14ac:dyDescent="0.25">
      <c r="A4245" t="s">
        <v>5555</v>
      </c>
    </row>
    <row r="4246" spans="1:1" x14ac:dyDescent="0.25">
      <c r="A4246" t="s">
        <v>5556</v>
      </c>
    </row>
    <row r="4247" spans="1:1" x14ac:dyDescent="0.25">
      <c r="A4247" t="s">
        <v>5557</v>
      </c>
    </row>
    <row r="4248" spans="1:1" x14ac:dyDescent="0.25">
      <c r="A4248" t="s">
        <v>5558</v>
      </c>
    </row>
    <row r="4249" spans="1:1" x14ac:dyDescent="0.25">
      <c r="A4249" t="s">
        <v>5559</v>
      </c>
    </row>
    <row r="4250" spans="1:1" x14ac:dyDescent="0.25">
      <c r="A4250" t="s">
        <v>5560</v>
      </c>
    </row>
    <row r="4251" spans="1:1" x14ac:dyDescent="0.25">
      <c r="A4251" t="s">
        <v>5561</v>
      </c>
    </row>
    <row r="4252" spans="1:1" x14ac:dyDescent="0.25">
      <c r="A4252" t="s">
        <v>5562</v>
      </c>
    </row>
    <row r="4253" spans="1:1" x14ac:dyDescent="0.25">
      <c r="A4253" t="s">
        <v>5563</v>
      </c>
    </row>
    <row r="4254" spans="1:1" x14ac:dyDescent="0.25">
      <c r="A4254" t="s">
        <v>5564</v>
      </c>
    </row>
    <row r="4255" spans="1:1" x14ac:dyDescent="0.25">
      <c r="A4255" t="s">
        <v>5565</v>
      </c>
    </row>
    <row r="4256" spans="1:1" x14ac:dyDescent="0.25">
      <c r="A4256" t="s">
        <v>5566</v>
      </c>
    </row>
    <row r="4257" spans="1:1" x14ac:dyDescent="0.25">
      <c r="A4257" t="s">
        <v>5567</v>
      </c>
    </row>
    <row r="4258" spans="1:1" x14ac:dyDescent="0.25">
      <c r="A4258" t="s">
        <v>5568</v>
      </c>
    </row>
    <row r="4259" spans="1:1" x14ac:dyDescent="0.25">
      <c r="A4259" t="s">
        <v>5569</v>
      </c>
    </row>
    <row r="4260" spans="1:1" x14ac:dyDescent="0.25">
      <c r="A4260" t="s">
        <v>5570</v>
      </c>
    </row>
    <row r="4261" spans="1:1" x14ac:dyDescent="0.25">
      <c r="A4261" t="s">
        <v>5571</v>
      </c>
    </row>
    <row r="4262" spans="1:1" x14ac:dyDescent="0.25">
      <c r="A4262" t="s">
        <v>5572</v>
      </c>
    </row>
    <row r="4263" spans="1:1" x14ac:dyDescent="0.25">
      <c r="A4263" t="s">
        <v>5573</v>
      </c>
    </row>
    <row r="4264" spans="1:1" x14ac:dyDescent="0.25">
      <c r="A4264" t="s">
        <v>5574</v>
      </c>
    </row>
    <row r="4265" spans="1:1" x14ac:dyDescent="0.25">
      <c r="A4265" t="s">
        <v>5575</v>
      </c>
    </row>
    <row r="4266" spans="1:1" x14ac:dyDescent="0.25">
      <c r="A4266" t="s">
        <v>5576</v>
      </c>
    </row>
    <row r="4267" spans="1:1" x14ac:dyDescent="0.25">
      <c r="A4267" t="s">
        <v>5577</v>
      </c>
    </row>
    <row r="4268" spans="1:1" x14ac:dyDescent="0.25">
      <c r="A4268" t="s">
        <v>5578</v>
      </c>
    </row>
    <row r="4269" spans="1:1" x14ac:dyDescent="0.25">
      <c r="A4269" t="s">
        <v>5579</v>
      </c>
    </row>
    <row r="4270" spans="1:1" x14ac:dyDescent="0.25">
      <c r="A4270" t="s">
        <v>5580</v>
      </c>
    </row>
    <row r="4271" spans="1:1" x14ac:dyDescent="0.25">
      <c r="A4271" t="s">
        <v>5581</v>
      </c>
    </row>
    <row r="4272" spans="1:1" x14ac:dyDescent="0.25">
      <c r="A4272" t="s">
        <v>5582</v>
      </c>
    </row>
    <row r="4273" spans="1:1" x14ac:dyDescent="0.25">
      <c r="A4273" t="s">
        <v>5583</v>
      </c>
    </row>
    <row r="4274" spans="1:1" x14ac:dyDescent="0.25">
      <c r="A4274" t="s">
        <v>5584</v>
      </c>
    </row>
    <row r="4275" spans="1:1" x14ac:dyDescent="0.25">
      <c r="A4275" t="s">
        <v>5585</v>
      </c>
    </row>
    <row r="4276" spans="1:1" x14ac:dyDescent="0.25">
      <c r="A4276" t="s">
        <v>5586</v>
      </c>
    </row>
    <row r="4277" spans="1:1" x14ac:dyDescent="0.25">
      <c r="A4277" t="s">
        <v>5587</v>
      </c>
    </row>
    <row r="4278" spans="1:1" x14ac:dyDescent="0.25">
      <c r="A4278" t="s">
        <v>5588</v>
      </c>
    </row>
    <row r="4279" spans="1:1" x14ac:dyDescent="0.25">
      <c r="A4279" t="s">
        <v>5589</v>
      </c>
    </row>
    <row r="4280" spans="1:1" x14ac:dyDescent="0.25">
      <c r="A4280" t="s">
        <v>5590</v>
      </c>
    </row>
    <row r="4281" spans="1:1" x14ac:dyDescent="0.25">
      <c r="A4281" t="s">
        <v>5591</v>
      </c>
    </row>
    <row r="4282" spans="1:1" x14ac:dyDescent="0.25">
      <c r="A4282" t="s">
        <v>5592</v>
      </c>
    </row>
    <row r="4283" spans="1:1" x14ac:dyDescent="0.25">
      <c r="A4283" t="s">
        <v>5593</v>
      </c>
    </row>
    <row r="4284" spans="1:1" x14ac:dyDescent="0.25">
      <c r="A4284" t="s">
        <v>5594</v>
      </c>
    </row>
    <row r="4285" spans="1:1" x14ac:dyDescent="0.25">
      <c r="A4285" t="s">
        <v>5595</v>
      </c>
    </row>
    <row r="4286" spans="1:1" x14ac:dyDescent="0.25">
      <c r="A4286" t="s">
        <v>5596</v>
      </c>
    </row>
    <row r="4287" spans="1:1" x14ac:dyDescent="0.25">
      <c r="A4287" t="s">
        <v>5597</v>
      </c>
    </row>
    <row r="4288" spans="1:1" x14ac:dyDescent="0.25">
      <c r="A4288" t="s">
        <v>5598</v>
      </c>
    </row>
    <row r="4289" spans="1:1" x14ac:dyDescent="0.25">
      <c r="A4289" t="s">
        <v>5599</v>
      </c>
    </row>
    <row r="4290" spans="1:1" x14ac:dyDescent="0.25">
      <c r="A4290" t="s">
        <v>5600</v>
      </c>
    </row>
    <row r="4291" spans="1:1" x14ac:dyDescent="0.25">
      <c r="A4291" t="s">
        <v>5601</v>
      </c>
    </row>
    <row r="4292" spans="1:1" x14ac:dyDescent="0.25">
      <c r="A4292" t="s">
        <v>5602</v>
      </c>
    </row>
    <row r="4293" spans="1:1" x14ac:dyDescent="0.25">
      <c r="A4293" t="s">
        <v>5603</v>
      </c>
    </row>
    <row r="4294" spans="1:1" x14ac:dyDescent="0.25">
      <c r="A4294" t="s">
        <v>5604</v>
      </c>
    </row>
    <row r="4295" spans="1:1" x14ac:dyDescent="0.25">
      <c r="A4295" t="s">
        <v>5605</v>
      </c>
    </row>
    <row r="4296" spans="1:1" x14ac:dyDescent="0.25">
      <c r="A4296" t="s">
        <v>5606</v>
      </c>
    </row>
    <row r="4297" spans="1:1" x14ac:dyDescent="0.25">
      <c r="A4297" t="s">
        <v>5607</v>
      </c>
    </row>
    <row r="4298" spans="1:1" x14ac:dyDescent="0.25">
      <c r="A4298" t="s">
        <v>5608</v>
      </c>
    </row>
    <row r="4299" spans="1:1" x14ac:dyDescent="0.25">
      <c r="A4299" t="s">
        <v>5609</v>
      </c>
    </row>
    <row r="4300" spans="1:1" x14ac:dyDescent="0.25">
      <c r="A4300" t="s">
        <v>5610</v>
      </c>
    </row>
    <row r="4301" spans="1:1" x14ac:dyDescent="0.25">
      <c r="A4301" t="s">
        <v>5611</v>
      </c>
    </row>
    <row r="4302" spans="1:1" x14ac:dyDescent="0.25">
      <c r="A4302" t="s">
        <v>5612</v>
      </c>
    </row>
    <row r="4303" spans="1:1" x14ac:dyDescent="0.25">
      <c r="A4303" t="s">
        <v>5613</v>
      </c>
    </row>
    <row r="4304" spans="1:1" x14ac:dyDescent="0.25">
      <c r="A4304" t="s">
        <v>5614</v>
      </c>
    </row>
    <row r="4305" spans="1:1" x14ac:dyDescent="0.25">
      <c r="A4305" t="s">
        <v>5615</v>
      </c>
    </row>
    <row r="4306" spans="1:1" x14ac:dyDescent="0.25">
      <c r="A4306" t="s">
        <v>5616</v>
      </c>
    </row>
    <row r="4307" spans="1:1" x14ac:dyDescent="0.25">
      <c r="A4307" t="s">
        <v>5617</v>
      </c>
    </row>
    <row r="4308" spans="1:1" x14ac:dyDescent="0.25">
      <c r="A4308" t="s">
        <v>5618</v>
      </c>
    </row>
    <row r="4309" spans="1:1" x14ac:dyDescent="0.25">
      <c r="A4309" t="s">
        <v>5619</v>
      </c>
    </row>
    <row r="4310" spans="1:1" x14ac:dyDescent="0.25">
      <c r="A4310" t="s">
        <v>5620</v>
      </c>
    </row>
    <row r="4311" spans="1:1" x14ac:dyDescent="0.25">
      <c r="A4311" t="s">
        <v>5621</v>
      </c>
    </row>
    <row r="4312" spans="1:1" x14ac:dyDescent="0.25">
      <c r="A4312" t="s">
        <v>5622</v>
      </c>
    </row>
    <row r="4313" spans="1:1" x14ac:dyDescent="0.25">
      <c r="A4313" t="s">
        <v>5623</v>
      </c>
    </row>
    <row r="4314" spans="1:1" x14ac:dyDescent="0.25">
      <c r="A4314" t="s">
        <v>5624</v>
      </c>
    </row>
    <row r="4315" spans="1:1" x14ac:dyDescent="0.25">
      <c r="A4315" t="s">
        <v>5625</v>
      </c>
    </row>
    <row r="4316" spans="1:1" x14ac:dyDescent="0.25">
      <c r="A4316" t="s">
        <v>5626</v>
      </c>
    </row>
    <row r="4317" spans="1:1" x14ac:dyDescent="0.25">
      <c r="A4317" t="s">
        <v>5627</v>
      </c>
    </row>
    <row r="4318" spans="1:1" x14ac:dyDescent="0.25">
      <c r="A4318" t="s">
        <v>5628</v>
      </c>
    </row>
    <row r="4319" spans="1:1" x14ac:dyDescent="0.25">
      <c r="A4319" t="s">
        <v>5629</v>
      </c>
    </row>
    <row r="4320" spans="1:1" x14ac:dyDescent="0.25">
      <c r="A4320" t="s">
        <v>5630</v>
      </c>
    </row>
    <row r="4321" spans="1:1" x14ac:dyDescent="0.25">
      <c r="A4321" t="s">
        <v>5631</v>
      </c>
    </row>
    <row r="4322" spans="1:1" x14ac:dyDescent="0.25">
      <c r="A4322" t="s">
        <v>5632</v>
      </c>
    </row>
    <row r="4323" spans="1:1" x14ac:dyDescent="0.25">
      <c r="A4323" t="s">
        <v>5633</v>
      </c>
    </row>
    <row r="4324" spans="1:1" x14ac:dyDescent="0.25">
      <c r="A4324" t="s">
        <v>5634</v>
      </c>
    </row>
    <row r="4325" spans="1:1" x14ac:dyDescent="0.25">
      <c r="A4325" t="s">
        <v>5635</v>
      </c>
    </row>
    <row r="4326" spans="1:1" x14ac:dyDescent="0.25">
      <c r="A4326" t="s">
        <v>5636</v>
      </c>
    </row>
    <row r="4327" spans="1:1" x14ac:dyDescent="0.25">
      <c r="A4327" t="s">
        <v>5637</v>
      </c>
    </row>
    <row r="4328" spans="1:1" x14ac:dyDescent="0.25">
      <c r="A4328" t="s">
        <v>5638</v>
      </c>
    </row>
    <row r="4329" spans="1:1" x14ac:dyDescent="0.25">
      <c r="A4329" t="s">
        <v>5639</v>
      </c>
    </row>
    <row r="4330" spans="1:1" x14ac:dyDescent="0.25">
      <c r="A4330" t="s">
        <v>5640</v>
      </c>
    </row>
    <row r="4331" spans="1:1" x14ac:dyDescent="0.25">
      <c r="A4331" t="s">
        <v>5641</v>
      </c>
    </row>
    <row r="4332" spans="1:1" x14ac:dyDescent="0.25">
      <c r="A4332" t="s">
        <v>5642</v>
      </c>
    </row>
    <row r="4333" spans="1:1" x14ac:dyDescent="0.25">
      <c r="A4333" t="s">
        <v>5643</v>
      </c>
    </row>
    <row r="4334" spans="1:1" x14ac:dyDescent="0.25">
      <c r="A4334" t="s">
        <v>5644</v>
      </c>
    </row>
    <row r="4335" spans="1:1" x14ac:dyDescent="0.25">
      <c r="A4335" t="s">
        <v>5645</v>
      </c>
    </row>
    <row r="4336" spans="1:1" x14ac:dyDescent="0.25">
      <c r="A4336" t="s">
        <v>5646</v>
      </c>
    </row>
    <row r="4337" spans="1:1" x14ac:dyDescent="0.25">
      <c r="A4337" t="s">
        <v>5647</v>
      </c>
    </row>
    <row r="4338" spans="1:1" x14ac:dyDescent="0.25">
      <c r="A4338" t="s">
        <v>5648</v>
      </c>
    </row>
    <row r="4339" spans="1:1" x14ac:dyDescent="0.25">
      <c r="A4339" t="s">
        <v>5649</v>
      </c>
    </row>
    <row r="4340" spans="1:1" x14ac:dyDescent="0.25">
      <c r="A4340" t="s">
        <v>5650</v>
      </c>
    </row>
    <row r="4341" spans="1:1" x14ac:dyDescent="0.25">
      <c r="A4341" t="s">
        <v>5651</v>
      </c>
    </row>
    <row r="4342" spans="1:1" x14ac:dyDescent="0.25">
      <c r="A4342" t="s">
        <v>5652</v>
      </c>
    </row>
    <row r="4343" spans="1:1" x14ac:dyDescent="0.25">
      <c r="A4343" t="s">
        <v>5653</v>
      </c>
    </row>
    <row r="4344" spans="1:1" x14ac:dyDescent="0.25">
      <c r="A4344" t="s">
        <v>5654</v>
      </c>
    </row>
    <row r="4345" spans="1:1" x14ac:dyDescent="0.25">
      <c r="A4345" t="s">
        <v>5655</v>
      </c>
    </row>
    <row r="4346" spans="1:1" x14ac:dyDescent="0.25">
      <c r="A4346" t="s">
        <v>5656</v>
      </c>
    </row>
    <row r="4347" spans="1:1" x14ac:dyDescent="0.25">
      <c r="A4347" t="s">
        <v>5657</v>
      </c>
    </row>
    <row r="4348" spans="1:1" x14ac:dyDescent="0.25">
      <c r="A4348" t="s">
        <v>5658</v>
      </c>
    </row>
    <row r="4349" spans="1:1" x14ac:dyDescent="0.25">
      <c r="A4349" t="s">
        <v>5659</v>
      </c>
    </row>
    <row r="4350" spans="1:1" x14ac:dyDescent="0.25">
      <c r="A4350" t="s">
        <v>5660</v>
      </c>
    </row>
    <row r="4351" spans="1:1" x14ac:dyDescent="0.25">
      <c r="A4351" t="s">
        <v>5661</v>
      </c>
    </row>
    <row r="4352" spans="1:1" x14ac:dyDescent="0.25">
      <c r="A4352" t="s">
        <v>5662</v>
      </c>
    </row>
    <row r="4353" spans="1:1" x14ac:dyDescent="0.25">
      <c r="A4353" t="s">
        <v>5663</v>
      </c>
    </row>
    <row r="4354" spans="1:1" x14ac:dyDescent="0.25">
      <c r="A4354" t="s">
        <v>5664</v>
      </c>
    </row>
    <row r="4355" spans="1:1" x14ac:dyDescent="0.25">
      <c r="A4355" t="s">
        <v>5665</v>
      </c>
    </row>
    <row r="4356" spans="1:1" x14ac:dyDescent="0.25">
      <c r="A4356" t="s">
        <v>5666</v>
      </c>
    </row>
    <row r="4357" spans="1:1" x14ac:dyDescent="0.25">
      <c r="A4357" t="s">
        <v>5667</v>
      </c>
    </row>
    <row r="4358" spans="1:1" x14ac:dyDescent="0.25">
      <c r="A4358" t="s">
        <v>5668</v>
      </c>
    </row>
    <row r="4359" spans="1:1" x14ac:dyDescent="0.25">
      <c r="A4359" t="s">
        <v>5669</v>
      </c>
    </row>
    <row r="4360" spans="1:1" x14ac:dyDescent="0.25">
      <c r="A4360" t="s">
        <v>5670</v>
      </c>
    </row>
    <row r="4361" spans="1:1" x14ac:dyDescent="0.25">
      <c r="A4361" t="s">
        <v>5671</v>
      </c>
    </row>
    <row r="4362" spans="1:1" x14ac:dyDescent="0.25">
      <c r="A4362" t="s">
        <v>5672</v>
      </c>
    </row>
    <row r="4363" spans="1:1" x14ac:dyDescent="0.25">
      <c r="A4363" t="s">
        <v>5673</v>
      </c>
    </row>
    <row r="4364" spans="1:1" x14ac:dyDescent="0.25">
      <c r="A4364" t="s">
        <v>5674</v>
      </c>
    </row>
    <row r="4365" spans="1:1" x14ac:dyDescent="0.25">
      <c r="A4365" t="s">
        <v>5675</v>
      </c>
    </row>
    <row r="4366" spans="1:1" x14ac:dyDescent="0.25">
      <c r="A4366" t="s">
        <v>5676</v>
      </c>
    </row>
    <row r="4367" spans="1:1" x14ac:dyDescent="0.25">
      <c r="A4367" t="s">
        <v>5677</v>
      </c>
    </row>
    <row r="4368" spans="1:1" x14ac:dyDescent="0.25">
      <c r="A4368" t="s">
        <v>5678</v>
      </c>
    </row>
    <row r="4369" spans="1:1" x14ac:dyDescent="0.25">
      <c r="A4369" t="s">
        <v>5679</v>
      </c>
    </row>
    <row r="4370" spans="1:1" x14ac:dyDescent="0.25">
      <c r="A4370" t="s">
        <v>5680</v>
      </c>
    </row>
    <row r="4371" spans="1:1" x14ac:dyDescent="0.25">
      <c r="A4371" t="s">
        <v>5681</v>
      </c>
    </row>
    <row r="4372" spans="1:1" x14ac:dyDescent="0.25">
      <c r="A4372" t="s">
        <v>5682</v>
      </c>
    </row>
    <row r="4373" spans="1:1" x14ac:dyDescent="0.25">
      <c r="A4373" t="s">
        <v>5683</v>
      </c>
    </row>
    <row r="4374" spans="1:1" x14ac:dyDescent="0.25">
      <c r="A4374" t="s">
        <v>5684</v>
      </c>
    </row>
    <row r="4375" spans="1:1" x14ac:dyDescent="0.25">
      <c r="A4375" t="s">
        <v>5685</v>
      </c>
    </row>
    <row r="4376" spans="1:1" x14ac:dyDescent="0.25">
      <c r="A4376" t="s">
        <v>5686</v>
      </c>
    </row>
    <row r="4377" spans="1:1" x14ac:dyDescent="0.25">
      <c r="A4377" t="s">
        <v>5687</v>
      </c>
    </row>
    <row r="4378" spans="1:1" x14ac:dyDescent="0.25">
      <c r="A4378" t="s">
        <v>5688</v>
      </c>
    </row>
    <row r="4379" spans="1:1" x14ac:dyDescent="0.25">
      <c r="A4379" t="s">
        <v>5689</v>
      </c>
    </row>
    <row r="4380" spans="1:1" x14ac:dyDescent="0.25">
      <c r="A4380" t="s">
        <v>5690</v>
      </c>
    </row>
    <row r="4381" spans="1:1" x14ac:dyDescent="0.25">
      <c r="A4381" t="s">
        <v>5691</v>
      </c>
    </row>
    <row r="4382" spans="1:1" x14ac:dyDescent="0.25">
      <c r="A4382" t="s">
        <v>5692</v>
      </c>
    </row>
    <row r="4383" spans="1:1" x14ac:dyDescent="0.25">
      <c r="A4383" t="s">
        <v>5693</v>
      </c>
    </row>
    <row r="4384" spans="1:1" x14ac:dyDescent="0.25">
      <c r="A4384" t="s">
        <v>5694</v>
      </c>
    </row>
    <row r="4385" spans="1:1" x14ac:dyDescent="0.25">
      <c r="A4385" t="s">
        <v>5695</v>
      </c>
    </row>
    <row r="4386" spans="1:1" x14ac:dyDescent="0.25">
      <c r="A4386" t="s">
        <v>5696</v>
      </c>
    </row>
    <row r="4387" spans="1:1" x14ac:dyDescent="0.25">
      <c r="A4387" t="s">
        <v>5697</v>
      </c>
    </row>
    <row r="4388" spans="1:1" x14ac:dyDescent="0.25">
      <c r="A4388" t="s">
        <v>5698</v>
      </c>
    </row>
    <row r="4389" spans="1:1" x14ac:dyDescent="0.25">
      <c r="A4389" t="s">
        <v>5699</v>
      </c>
    </row>
    <row r="4390" spans="1:1" x14ac:dyDescent="0.25">
      <c r="A4390" t="s">
        <v>5700</v>
      </c>
    </row>
    <row r="4391" spans="1:1" x14ac:dyDescent="0.25">
      <c r="A4391" t="s">
        <v>5701</v>
      </c>
    </row>
    <row r="4392" spans="1:1" x14ac:dyDescent="0.25">
      <c r="A4392" t="s">
        <v>5702</v>
      </c>
    </row>
    <row r="4393" spans="1:1" x14ac:dyDescent="0.25">
      <c r="A4393" t="s">
        <v>5703</v>
      </c>
    </row>
    <row r="4394" spans="1:1" x14ac:dyDescent="0.25">
      <c r="A4394" t="s">
        <v>5704</v>
      </c>
    </row>
    <row r="4395" spans="1:1" x14ac:dyDescent="0.25">
      <c r="A4395" t="s">
        <v>5705</v>
      </c>
    </row>
    <row r="4396" spans="1:1" x14ac:dyDescent="0.25">
      <c r="A4396" t="s">
        <v>5706</v>
      </c>
    </row>
    <row r="4397" spans="1:1" x14ac:dyDescent="0.25">
      <c r="A4397" t="s">
        <v>5707</v>
      </c>
    </row>
    <row r="4398" spans="1:1" x14ac:dyDescent="0.25">
      <c r="A4398" t="s">
        <v>5708</v>
      </c>
    </row>
    <row r="4399" spans="1:1" x14ac:dyDescent="0.25">
      <c r="A4399" t="s">
        <v>5709</v>
      </c>
    </row>
    <row r="4400" spans="1:1" x14ac:dyDescent="0.25">
      <c r="A4400" t="s">
        <v>5710</v>
      </c>
    </row>
    <row r="4401" spans="1:1" x14ac:dyDescent="0.25">
      <c r="A4401" t="s">
        <v>5711</v>
      </c>
    </row>
    <row r="4402" spans="1:1" x14ac:dyDescent="0.25">
      <c r="A4402" t="s">
        <v>5712</v>
      </c>
    </row>
    <row r="4403" spans="1:1" x14ac:dyDescent="0.25">
      <c r="A4403" t="s">
        <v>5713</v>
      </c>
    </row>
    <row r="4404" spans="1:1" x14ac:dyDescent="0.25">
      <c r="A4404" t="s">
        <v>5714</v>
      </c>
    </row>
    <row r="4405" spans="1:1" x14ac:dyDescent="0.25">
      <c r="A4405" t="s">
        <v>5715</v>
      </c>
    </row>
    <row r="4406" spans="1:1" x14ac:dyDescent="0.25">
      <c r="A4406" t="s">
        <v>5716</v>
      </c>
    </row>
    <row r="4407" spans="1:1" x14ac:dyDescent="0.25">
      <c r="A4407" t="s">
        <v>5717</v>
      </c>
    </row>
    <row r="4408" spans="1:1" x14ac:dyDescent="0.25">
      <c r="A4408" t="s">
        <v>5718</v>
      </c>
    </row>
    <row r="4409" spans="1:1" x14ac:dyDescent="0.25">
      <c r="A4409" t="s">
        <v>5719</v>
      </c>
    </row>
    <row r="4410" spans="1:1" x14ac:dyDescent="0.25">
      <c r="A4410" t="s">
        <v>5720</v>
      </c>
    </row>
    <row r="4411" spans="1:1" x14ac:dyDescent="0.25">
      <c r="A4411" t="s">
        <v>5721</v>
      </c>
    </row>
    <row r="4412" spans="1:1" x14ac:dyDescent="0.25">
      <c r="A4412" t="s">
        <v>5722</v>
      </c>
    </row>
    <row r="4413" spans="1:1" x14ac:dyDescent="0.25">
      <c r="A4413" t="s">
        <v>5723</v>
      </c>
    </row>
    <row r="4414" spans="1:1" x14ac:dyDescent="0.25">
      <c r="A4414" t="s">
        <v>5724</v>
      </c>
    </row>
    <row r="4415" spans="1:1" x14ac:dyDescent="0.25">
      <c r="A4415" t="s">
        <v>5725</v>
      </c>
    </row>
    <row r="4416" spans="1:1" x14ac:dyDescent="0.25">
      <c r="A4416" t="s">
        <v>5726</v>
      </c>
    </row>
    <row r="4417" spans="1:1" x14ac:dyDescent="0.25">
      <c r="A4417" t="s">
        <v>5727</v>
      </c>
    </row>
    <row r="4418" spans="1:1" x14ac:dyDescent="0.25">
      <c r="A4418" t="s">
        <v>5728</v>
      </c>
    </row>
    <row r="4419" spans="1:1" x14ac:dyDescent="0.25">
      <c r="A4419" t="s">
        <v>5729</v>
      </c>
    </row>
    <row r="4420" spans="1:1" x14ac:dyDescent="0.25">
      <c r="A4420" t="s">
        <v>5730</v>
      </c>
    </row>
    <row r="4421" spans="1:1" x14ac:dyDescent="0.25">
      <c r="A4421" t="s">
        <v>5731</v>
      </c>
    </row>
    <row r="4422" spans="1:1" x14ac:dyDescent="0.25">
      <c r="A4422" t="s">
        <v>5732</v>
      </c>
    </row>
    <row r="4423" spans="1:1" x14ac:dyDescent="0.25">
      <c r="A4423" t="s">
        <v>5733</v>
      </c>
    </row>
    <row r="4424" spans="1:1" x14ac:dyDescent="0.25">
      <c r="A4424" t="s">
        <v>5734</v>
      </c>
    </row>
    <row r="4425" spans="1:1" x14ac:dyDescent="0.25">
      <c r="A4425" t="s">
        <v>5735</v>
      </c>
    </row>
    <row r="4426" spans="1:1" x14ac:dyDescent="0.25">
      <c r="A4426" t="s">
        <v>5736</v>
      </c>
    </row>
    <row r="4427" spans="1:1" x14ac:dyDescent="0.25">
      <c r="A4427" t="s">
        <v>5737</v>
      </c>
    </row>
    <row r="4428" spans="1:1" x14ac:dyDescent="0.25">
      <c r="A4428" t="s">
        <v>5738</v>
      </c>
    </row>
    <row r="4429" spans="1:1" x14ac:dyDescent="0.25">
      <c r="A4429" t="s">
        <v>5739</v>
      </c>
    </row>
    <row r="4430" spans="1:1" x14ac:dyDescent="0.25">
      <c r="A4430" t="s">
        <v>5740</v>
      </c>
    </row>
    <row r="4431" spans="1:1" x14ac:dyDescent="0.25">
      <c r="A4431" t="s">
        <v>5741</v>
      </c>
    </row>
    <row r="4432" spans="1:1" x14ac:dyDescent="0.25">
      <c r="A4432" t="s">
        <v>5742</v>
      </c>
    </row>
    <row r="4433" spans="1:1" x14ac:dyDescent="0.25">
      <c r="A4433" t="s">
        <v>5743</v>
      </c>
    </row>
    <row r="4434" spans="1:1" x14ac:dyDescent="0.25">
      <c r="A4434" t="s">
        <v>5744</v>
      </c>
    </row>
    <row r="4435" spans="1:1" x14ac:dyDescent="0.25">
      <c r="A4435" t="s">
        <v>5745</v>
      </c>
    </row>
    <row r="4436" spans="1:1" x14ac:dyDescent="0.25">
      <c r="A4436" t="s">
        <v>5746</v>
      </c>
    </row>
    <row r="4437" spans="1:1" x14ac:dyDescent="0.25">
      <c r="A4437" t="s">
        <v>5747</v>
      </c>
    </row>
    <row r="4438" spans="1:1" x14ac:dyDescent="0.25">
      <c r="A4438" t="s">
        <v>5748</v>
      </c>
    </row>
    <row r="4439" spans="1:1" x14ac:dyDescent="0.25">
      <c r="A4439" t="s">
        <v>5749</v>
      </c>
    </row>
    <row r="4440" spans="1:1" x14ac:dyDescent="0.25">
      <c r="A4440" t="s">
        <v>5750</v>
      </c>
    </row>
    <row r="4441" spans="1:1" x14ac:dyDescent="0.25">
      <c r="A4441" t="s">
        <v>5751</v>
      </c>
    </row>
    <row r="4442" spans="1:1" x14ac:dyDescent="0.25">
      <c r="A4442" t="s">
        <v>5752</v>
      </c>
    </row>
    <row r="4443" spans="1:1" x14ac:dyDescent="0.25">
      <c r="A4443" t="s">
        <v>5753</v>
      </c>
    </row>
    <row r="4444" spans="1:1" x14ac:dyDescent="0.25">
      <c r="A4444" t="s">
        <v>5754</v>
      </c>
    </row>
    <row r="4445" spans="1:1" x14ac:dyDescent="0.25">
      <c r="A4445" t="s">
        <v>5755</v>
      </c>
    </row>
    <row r="4446" spans="1:1" x14ac:dyDescent="0.25">
      <c r="A4446" t="s">
        <v>5756</v>
      </c>
    </row>
    <row r="4447" spans="1:1" x14ac:dyDescent="0.25">
      <c r="A4447" t="s">
        <v>5757</v>
      </c>
    </row>
    <row r="4448" spans="1:1" x14ac:dyDescent="0.25">
      <c r="A4448" t="s">
        <v>5758</v>
      </c>
    </row>
    <row r="4449" spans="1:1" x14ac:dyDescent="0.25">
      <c r="A4449" t="s">
        <v>5759</v>
      </c>
    </row>
    <row r="4450" spans="1:1" x14ac:dyDescent="0.25">
      <c r="A4450" t="s">
        <v>5760</v>
      </c>
    </row>
    <row r="4451" spans="1:1" x14ac:dyDescent="0.25">
      <c r="A4451" t="s">
        <v>5761</v>
      </c>
    </row>
    <row r="4452" spans="1:1" x14ac:dyDescent="0.25">
      <c r="A4452" t="s">
        <v>5762</v>
      </c>
    </row>
    <row r="4453" spans="1:1" x14ac:dyDescent="0.25">
      <c r="A4453" t="s">
        <v>5763</v>
      </c>
    </row>
    <row r="4454" spans="1:1" x14ac:dyDescent="0.25">
      <c r="A4454" t="s">
        <v>5764</v>
      </c>
    </row>
    <row r="4455" spans="1:1" x14ac:dyDescent="0.25">
      <c r="A4455" t="s">
        <v>5765</v>
      </c>
    </row>
    <row r="4456" spans="1:1" x14ac:dyDescent="0.25">
      <c r="A4456" t="s">
        <v>5766</v>
      </c>
    </row>
    <row r="4457" spans="1:1" x14ac:dyDescent="0.25">
      <c r="A4457" t="s">
        <v>5767</v>
      </c>
    </row>
    <row r="4458" spans="1:1" x14ac:dyDescent="0.25">
      <c r="A4458" t="s">
        <v>5768</v>
      </c>
    </row>
    <row r="4459" spans="1:1" x14ac:dyDescent="0.25">
      <c r="A4459" t="s">
        <v>5769</v>
      </c>
    </row>
    <row r="4460" spans="1:1" x14ac:dyDescent="0.25">
      <c r="A4460" t="s">
        <v>5770</v>
      </c>
    </row>
    <row r="4461" spans="1:1" x14ac:dyDescent="0.25">
      <c r="A4461" t="s">
        <v>5771</v>
      </c>
    </row>
    <row r="4462" spans="1:1" x14ac:dyDescent="0.25">
      <c r="A4462" t="s">
        <v>5772</v>
      </c>
    </row>
    <row r="4463" spans="1:1" x14ac:dyDescent="0.25">
      <c r="A4463" t="s">
        <v>5773</v>
      </c>
    </row>
    <row r="4464" spans="1:1" x14ac:dyDescent="0.25">
      <c r="A4464" t="s">
        <v>5774</v>
      </c>
    </row>
    <row r="4465" spans="1:1" x14ac:dyDescent="0.25">
      <c r="A4465" t="s">
        <v>5775</v>
      </c>
    </row>
    <row r="4466" spans="1:1" x14ac:dyDescent="0.25">
      <c r="A4466" t="s">
        <v>5776</v>
      </c>
    </row>
    <row r="4467" spans="1:1" x14ac:dyDescent="0.25">
      <c r="A4467" t="s">
        <v>5777</v>
      </c>
    </row>
    <row r="4468" spans="1:1" x14ac:dyDescent="0.25">
      <c r="A4468" t="s">
        <v>5778</v>
      </c>
    </row>
    <row r="4469" spans="1:1" x14ac:dyDescent="0.25">
      <c r="A4469" t="s">
        <v>5779</v>
      </c>
    </row>
    <row r="4470" spans="1:1" x14ac:dyDescent="0.25">
      <c r="A4470" t="s">
        <v>5780</v>
      </c>
    </row>
    <row r="4471" spans="1:1" x14ac:dyDescent="0.25">
      <c r="A4471" t="s">
        <v>5781</v>
      </c>
    </row>
    <row r="4472" spans="1:1" x14ac:dyDescent="0.25">
      <c r="A4472" t="s">
        <v>5782</v>
      </c>
    </row>
    <row r="4473" spans="1:1" x14ac:dyDescent="0.25">
      <c r="A4473" t="s">
        <v>5783</v>
      </c>
    </row>
    <row r="4474" spans="1:1" x14ac:dyDescent="0.25">
      <c r="A4474" t="s">
        <v>5784</v>
      </c>
    </row>
    <row r="4475" spans="1:1" x14ac:dyDescent="0.25">
      <c r="A4475" t="s">
        <v>5785</v>
      </c>
    </row>
    <row r="4476" spans="1:1" x14ac:dyDescent="0.25">
      <c r="A4476" t="s">
        <v>5786</v>
      </c>
    </row>
    <row r="4477" spans="1:1" x14ac:dyDescent="0.25">
      <c r="A4477" t="s">
        <v>5787</v>
      </c>
    </row>
    <row r="4478" spans="1:1" x14ac:dyDescent="0.25">
      <c r="A4478" t="s">
        <v>5788</v>
      </c>
    </row>
    <row r="4479" spans="1:1" x14ac:dyDescent="0.25">
      <c r="A4479" t="s">
        <v>5789</v>
      </c>
    </row>
    <row r="4480" spans="1:1" x14ac:dyDescent="0.25">
      <c r="A4480" t="s">
        <v>5790</v>
      </c>
    </row>
    <row r="4481" spans="1:1" x14ac:dyDescent="0.25">
      <c r="A4481" t="s">
        <v>5791</v>
      </c>
    </row>
    <row r="4482" spans="1:1" x14ac:dyDescent="0.25">
      <c r="A4482" t="s">
        <v>5792</v>
      </c>
    </row>
    <row r="4483" spans="1:1" x14ac:dyDescent="0.25">
      <c r="A4483" t="s">
        <v>5793</v>
      </c>
    </row>
    <row r="4484" spans="1:1" x14ac:dyDescent="0.25">
      <c r="A4484" t="s">
        <v>5794</v>
      </c>
    </row>
    <row r="4485" spans="1:1" x14ac:dyDescent="0.25">
      <c r="A4485" t="s">
        <v>5795</v>
      </c>
    </row>
    <row r="4486" spans="1:1" x14ac:dyDescent="0.25">
      <c r="A4486" t="s">
        <v>5796</v>
      </c>
    </row>
    <row r="4487" spans="1:1" x14ac:dyDescent="0.25">
      <c r="A4487" t="s">
        <v>5797</v>
      </c>
    </row>
    <row r="4488" spans="1:1" x14ac:dyDescent="0.25">
      <c r="A4488" t="s">
        <v>5798</v>
      </c>
    </row>
    <row r="4489" spans="1:1" x14ac:dyDescent="0.25">
      <c r="A4489" t="s">
        <v>5799</v>
      </c>
    </row>
    <row r="4490" spans="1:1" x14ac:dyDescent="0.25">
      <c r="A4490" t="s">
        <v>5800</v>
      </c>
    </row>
    <row r="4491" spans="1:1" x14ac:dyDescent="0.25">
      <c r="A4491" t="s">
        <v>5801</v>
      </c>
    </row>
    <row r="4492" spans="1:1" x14ac:dyDescent="0.25">
      <c r="A4492" t="s">
        <v>5802</v>
      </c>
    </row>
    <row r="4493" spans="1:1" x14ac:dyDescent="0.25">
      <c r="A4493" t="s">
        <v>5803</v>
      </c>
    </row>
    <row r="4494" spans="1:1" x14ac:dyDescent="0.25">
      <c r="A4494" t="s">
        <v>5804</v>
      </c>
    </row>
    <row r="4495" spans="1:1" x14ac:dyDescent="0.25">
      <c r="A4495" t="s">
        <v>5805</v>
      </c>
    </row>
    <row r="4496" spans="1:1" x14ac:dyDescent="0.25">
      <c r="A4496" t="s">
        <v>5806</v>
      </c>
    </row>
    <row r="4497" spans="1:1" x14ac:dyDescent="0.25">
      <c r="A4497" t="s">
        <v>5807</v>
      </c>
    </row>
    <row r="4498" spans="1:1" x14ac:dyDescent="0.25">
      <c r="A4498" t="s">
        <v>5808</v>
      </c>
    </row>
    <row r="4499" spans="1:1" x14ac:dyDescent="0.25">
      <c r="A4499" t="s">
        <v>5809</v>
      </c>
    </row>
    <row r="4500" spans="1:1" x14ac:dyDescent="0.25">
      <c r="A4500" t="s">
        <v>5810</v>
      </c>
    </row>
    <row r="4501" spans="1:1" x14ac:dyDescent="0.25">
      <c r="A4501" t="s">
        <v>5811</v>
      </c>
    </row>
    <row r="4502" spans="1:1" x14ac:dyDescent="0.25">
      <c r="A4502" t="s">
        <v>5812</v>
      </c>
    </row>
    <row r="4503" spans="1:1" x14ac:dyDescent="0.25">
      <c r="A4503" t="s">
        <v>5813</v>
      </c>
    </row>
    <row r="4504" spans="1:1" x14ac:dyDescent="0.25">
      <c r="A4504" t="s">
        <v>5814</v>
      </c>
    </row>
    <row r="4505" spans="1:1" x14ac:dyDescent="0.25">
      <c r="A4505" t="s">
        <v>5815</v>
      </c>
    </row>
    <row r="4506" spans="1:1" x14ac:dyDescent="0.25">
      <c r="A4506" t="s">
        <v>5816</v>
      </c>
    </row>
    <row r="4507" spans="1:1" x14ac:dyDescent="0.25">
      <c r="A4507" t="s">
        <v>5817</v>
      </c>
    </row>
    <row r="4508" spans="1:1" x14ac:dyDescent="0.25">
      <c r="A4508" t="s">
        <v>5818</v>
      </c>
    </row>
    <row r="4509" spans="1:1" x14ac:dyDescent="0.25">
      <c r="A4509" t="s">
        <v>5819</v>
      </c>
    </row>
    <row r="4510" spans="1:1" x14ac:dyDescent="0.25">
      <c r="A4510" t="s">
        <v>5820</v>
      </c>
    </row>
    <row r="4511" spans="1:1" x14ac:dyDescent="0.25">
      <c r="A4511" t="s">
        <v>5821</v>
      </c>
    </row>
    <row r="4512" spans="1:1" x14ac:dyDescent="0.25">
      <c r="A4512" t="s">
        <v>5822</v>
      </c>
    </row>
    <row r="4513" spans="1:1" x14ac:dyDescent="0.25">
      <c r="A4513" t="s">
        <v>5823</v>
      </c>
    </row>
    <row r="4514" spans="1:1" x14ac:dyDescent="0.25">
      <c r="A4514" t="s">
        <v>5824</v>
      </c>
    </row>
    <row r="4515" spans="1:1" x14ac:dyDescent="0.25">
      <c r="A4515" t="s">
        <v>5825</v>
      </c>
    </row>
    <row r="4516" spans="1:1" x14ac:dyDescent="0.25">
      <c r="A4516" t="s">
        <v>5826</v>
      </c>
    </row>
    <row r="4517" spans="1:1" x14ac:dyDescent="0.25">
      <c r="A4517" t="s">
        <v>5827</v>
      </c>
    </row>
    <row r="4518" spans="1:1" x14ac:dyDescent="0.25">
      <c r="A4518" t="s">
        <v>5828</v>
      </c>
    </row>
    <row r="4519" spans="1:1" x14ac:dyDescent="0.25">
      <c r="A4519" t="s">
        <v>5829</v>
      </c>
    </row>
    <row r="4520" spans="1:1" x14ac:dyDescent="0.25">
      <c r="A4520" t="s">
        <v>5830</v>
      </c>
    </row>
    <row r="4521" spans="1:1" x14ac:dyDescent="0.25">
      <c r="A4521" t="s">
        <v>5831</v>
      </c>
    </row>
    <row r="4522" spans="1:1" x14ac:dyDescent="0.25">
      <c r="A4522" t="s">
        <v>5832</v>
      </c>
    </row>
    <row r="4523" spans="1:1" x14ac:dyDescent="0.25">
      <c r="A4523" t="s">
        <v>5833</v>
      </c>
    </row>
    <row r="4524" spans="1:1" x14ac:dyDescent="0.25">
      <c r="A4524" t="s">
        <v>5834</v>
      </c>
    </row>
    <row r="4525" spans="1:1" x14ac:dyDescent="0.25">
      <c r="A4525" t="s">
        <v>5835</v>
      </c>
    </row>
    <row r="4526" spans="1:1" x14ac:dyDescent="0.25">
      <c r="A4526" t="s">
        <v>5836</v>
      </c>
    </row>
    <row r="4527" spans="1:1" x14ac:dyDescent="0.25">
      <c r="A4527" t="s">
        <v>5837</v>
      </c>
    </row>
    <row r="4528" spans="1:1" x14ac:dyDescent="0.25">
      <c r="A4528" t="s">
        <v>5838</v>
      </c>
    </row>
    <row r="4529" spans="1:1" x14ac:dyDescent="0.25">
      <c r="A4529" t="s">
        <v>5839</v>
      </c>
    </row>
    <row r="4530" spans="1:1" x14ac:dyDescent="0.25">
      <c r="A4530" t="s">
        <v>5840</v>
      </c>
    </row>
    <row r="4531" spans="1:1" x14ac:dyDescent="0.25">
      <c r="A4531" t="s">
        <v>5841</v>
      </c>
    </row>
    <row r="4532" spans="1:1" x14ac:dyDescent="0.25">
      <c r="A4532" t="s">
        <v>5842</v>
      </c>
    </row>
    <row r="4533" spans="1:1" x14ac:dyDescent="0.25">
      <c r="A4533" t="s">
        <v>5843</v>
      </c>
    </row>
    <row r="4534" spans="1:1" x14ac:dyDescent="0.25">
      <c r="A4534" t="s">
        <v>5844</v>
      </c>
    </row>
    <row r="4535" spans="1:1" x14ac:dyDescent="0.25">
      <c r="A4535" t="s">
        <v>5845</v>
      </c>
    </row>
    <row r="4536" spans="1:1" x14ac:dyDescent="0.25">
      <c r="A4536" t="s">
        <v>5846</v>
      </c>
    </row>
    <row r="4537" spans="1:1" x14ac:dyDescent="0.25">
      <c r="A4537" t="s">
        <v>5847</v>
      </c>
    </row>
    <row r="4538" spans="1:1" x14ac:dyDescent="0.25">
      <c r="A4538" t="s">
        <v>5848</v>
      </c>
    </row>
    <row r="4539" spans="1:1" x14ac:dyDescent="0.25">
      <c r="A4539" t="s">
        <v>5849</v>
      </c>
    </row>
    <row r="4540" spans="1:1" x14ac:dyDescent="0.25">
      <c r="A4540" t="s">
        <v>5850</v>
      </c>
    </row>
    <row r="4541" spans="1:1" x14ac:dyDescent="0.25">
      <c r="A4541" t="s">
        <v>5851</v>
      </c>
    </row>
    <row r="4542" spans="1:1" x14ac:dyDescent="0.25">
      <c r="A4542" t="s">
        <v>5852</v>
      </c>
    </row>
    <row r="4543" spans="1:1" x14ac:dyDescent="0.25">
      <c r="A4543" t="s">
        <v>5853</v>
      </c>
    </row>
    <row r="4544" spans="1:1" x14ac:dyDescent="0.25">
      <c r="A4544" t="s">
        <v>5854</v>
      </c>
    </row>
    <row r="4545" spans="1:1" x14ac:dyDescent="0.25">
      <c r="A4545" t="s">
        <v>5855</v>
      </c>
    </row>
    <row r="4546" spans="1:1" x14ac:dyDescent="0.25">
      <c r="A4546" t="s">
        <v>5856</v>
      </c>
    </row>
    <row r="4547" spans="1:1" x14ac:dyDescent="0.25">
      <c r="A4547" t="s">
        <v>5857</v>
      </c>
    </row>
    <row r="4548" spans="1:1" x14ac:dyDescent="0.25">
      <c r="A4548" t="s">
        <v>5858</v>
      </c>
    </row>
    <row r="4549" spans="1:1" x14ac:dyDescent="0.25">
      <c r="A4549" t="s">
        <v>5859</v>
      </c>
    </row>
    <row r="4550" spans="1:1" x14ac:dyDescent="0.25">
      <c r="A4550" t="s">
        <v>5860</v>
      </c>
    </row>
    <row r="4551" spans="1:1" x14ac:dyDescent="0.25">
      <c r="A4551" t="s">
        <v>5861</v>
      </c>
    </row>
    <row r="4552" spans="1:1" x14ac:dyDescent="0.25">
      <c r="A4552" t="s">
        <v>5862</v>
      </c>
    </row>
    <row r="4553" spans="1:1" x14ac:dyDescent="0.25">
      <c r="A4553" t="s">
        <v>5863</v>
      </c>
    </row>
    <row r="4554" spans="1:1" x14ac:dyDescent="0.25">
      <c r="A4554" t="s">
        <v>5864</v>
      </c>
    </row>
    <row r="4555" spans="1:1" x14ac:dyDescent="0.25">
      <c r="A4555" t="s">
        <v>5865</v>
      </c>
    </row>
    <row r="4556" spans="1:1" x14ac:dyDescent="0.25">
      <c r="A4556" t="s">
        <v>5866</v>
      </c>
    </row>
    <row r="4557" spans="1:1" x14ac:dyDescent="0.25">
      <c r="A4557" t="s">
        <v>5867</v>
      </c>
    </row>
    <row r="4558" spans="1:1" x14ac:dyDescent="0.25">
      <c r="A4558" t="s">
        <v>5868</v>
      </c>
    </row>
    <row r="4559" spans="1:1" x14ac:dyDescent="0.25">
      <c r="A4559" t="s">
        <v>5869</v>
      </c>
    </row>
    <row r="4560" spans="1:1" x14ac:dyDescent="0.25">
      <c r="A4560" t="s">
        <v>5870</v>
      </c>
    </row>
    <row r="4561" spans="1:1" x14ac:dyDescent="0.25">
      <c r="A4561" t="s">
        <v>5871</v>
      </c>
    </row>
    <row r="4562" spans="1:1" x14ac:dyDescent="0.25">
      <c r="A4562" t="s">
        <v>5872</v>
      </c>
    </row>
    <row r="4563" spans="1:1" x14ac:dyDescent="0.25">
      <c r="A4563" t="s">
        <v>5873</v>
      </c>
    </row>
    <row r="4564" spans="1:1" x14ac:dyDescent="0.25">
      <c r="A4564" t="s">
        <v>5874</v>
      </c>
    </row>
    <row r="4565" spans="1:1" x14ac:dyDescent="0.25">
      <c r="A4565" t="s">
        <v>5875</v>
      </c>
    </row>
    <row r="4566" spans="1:1" x14ac:dyDescent="0.25">
      <c r="A4566" t="s">
        <v>5876</v>
      </c>
    </row>
    <row r="4567" spans="1:1" x14ac:dyDescent="0.25">
      <c r="A4567" t="s">
        <v>5877</v>
      </c>
    </row>
    <row r="4568" spans="1:1" x14ac:dyDescent="0.25">
      <c r="A4568" t="s">
        <v>5878</v>
      </c>
    </row>
    <row r="4569" spans="1:1" x14ac:dyDescent="0.25">
      <c r="A4569" t="s">
        <v>5879</v>
      </c>
    </row>
    <row r="4570" spans="1:1" x14ac:dyDescent="0.25">
      <c r="A4570" t="s">
        <v>5880</v>
      </c>
    </row>
    <row r="4571" spans="1:1" x14ac:dyDescent="0.25">
      <c r="A4571" t="s">
        <v>5881</v>
      </c>
    </row>
    <row r="4572" spans="1:1" x14ac:dyDescent="0.25">
      <c r="A4572" t="s">
        <v>5882</v>
      </c>
    </row>
    <row r="4573" spans="1:1" x14ac:dyDescent="0.25">
      <c r="A4573" t="s">
        <v>5883</v>
      </c>
    </row>
    <row r="4574" spans="1:1" x14ac:dyDescent="0.25">
      <c r="A4574" t="s">
        <v>5884</v>
      </c>
    </row>
    <row r="4575" spans="1:1" x14ac:dyDescent="0.25">
      <c r="A4575" t="s">
        <v>5885</v>
      </c>
    </row>
    <row r="4576" spans="1:1" x14ac:dyDescent="0.25">
      <c r="A4576" t="s">
        <v>5886</v>
      </c>
    </row>
    <row r="4577" spans="1:1" x14ac:dyDescent="0.25">
      <c r="A4577" t="s">
        <v>5887</v>
      </c>
    </row>
    <row r="4578" spans="1:1" x14ac:dyDescent="0.25">
      <c r="A4578" t="s">
        <v>5888</v>
      </c>
    </row>
    <row r="4579" spans="1:1" x14ac:dyDescent="0.25">
      <c r="A4579" t="s">
        <v>5889</v>
      </c>
    </row>
    <row r="4580" spans="1:1" x14ac:dyDescent="0.25">
      <c r="A4580" t="s">
        <v>5890</v>
      </c>
    </row>
    <row r="4581" spans="1:1" x14ac:dyDescent="0.25">
      <c r="A4581" t="s">
        <v>5891</v>
      </c>
    </row>
    <row r="4582" spans="1:1" x14ac:dyDescent="0.25">
      <c r="A4582" t="s">
        <v>5892</v>
      </c>
    </row>
    <row r="4583" spans="1:1" x14ac:dyDescent="0.25">
      <c r="A4583" t="s">
        <v>5893</v>
      </c>
    </row>
    <row r="4584" spans="1:1" x14ac:dyDescent="0.25">
      <c r="A4584" t="s">
        <v>5894</v>
      </c>
    </row>
    <row r="4585" spans="1:1" x14ac:dyDescent="0.25">
      <c r="A4585" t="s">
        <v>5895</v>
      </c>
    </row>
    <row r="4586" spans="1:1" x14ac:dyDescent="0.25">
      <c r="A4586" t="s">
        <v>5896</v>
      </c>
    </row>
    <row r="4587" spans="1:1" x14ac:dyDescent="0.25">
      <c r="A4587" t="s">
        <v>5897</v>
      </c>
    </row>
    <row r="4588" spans="1:1" x14ac:dyDescent="0.25">
      <c r="A4588" t="s">
        <v>5898</v>
      </c>
    </row>
    <row r="4589" spans="1:1" x14ac:dyDescent="0.25">
      <c r="A4589" t="s">
        <v>5899</v>
      </c>
    </row>
    <row r="4590" spans="1:1" x14ac:dyDescent="0.25">
      <c r="A4590" t="s">
        <v>5900</v>
      </c>
    </row>
    <row r="4591" spans="1:1" x14ac:dyDescent="0.25">
      <c r="A4591" t="s">
        <v>5901</v>
      </c>
    </row>
    <row r="4592" spans="1:1" x14ac:dyDescent="0.25">
      <c r="A4592" t="s">
        <v>5902</v>
      </c>
    </row>
    <row r="4593" spans="1:1" x14ac:dyDescent="0.25">
      <c r="A4593" t="s">
        <v>5903</v>
      </c>
    </row>
    <row r="4594" spans="1:1" x14ac:dyDescent="0.25">
      <c r="A4594" t="s">
        <v>5904</v>
      </c>
    </row>
    <row r="4595" spans="1:1" x14ac:dyDescent="0.25">
      <c r="A4595" t="s">
        <v>5905</v>
      </c>
    </row>
    <row r="4596" spans="1:1" x14ac:dyDescent="0.25">
      <c r="A4596" t="s">
        <v>5906</v>
      </c>
    </row>
    <row r="4597" spans="1:1" x14ac:dyDescent="0.25">
      <c r="A4597" t="s">
        <v>5907</v>
      </c>
    </row>
    <row r="4598" spans="1:1" x14ac:dyDescent="0.25">
      <c r="A4598" t="s">
        <v>5908</v>
      </c>
    </row>
    <row r="4599" spans="1:1" x14ac:dyDescent="0.25">
      <c r="A4599" t="s">
        <v>5909</v>
      </c>
    </row>
    <row r="4600" spans="1:1" x14ac:dyDescent="0.25">
      <c r="A4600" t="s">
        <v>5910</v>
      </c>
    </row>
    <row r="4601" spans="1:1" x14ac:dyDescent="0.25">
      <c r="A4601" t="s">
        <v>5911</v>
      </c>
    </row>
    <row r="4602" spans="1:1" x14ac:dyDescent="0.25">
      <c r="A4602" t="s">
        <v>5912</v>
      </c>
    </row>
    <row r="4603" spans="1:1" x14ac:dyDescent="0.25">
      <c r="A4603" t="s">
        <v>5913</v>
      </c>
    </row>
    <row r="4604" spans="1:1" x14ac:dyDescent="0.25">
      <c r="A4604" t="s">
        <v>5914</v>
      </c>
    </row>
    <row r="4605" spans="1:1" x14ac:dyDescent="0.25">
      <c r="A4605" t="s">
        <v>5915</v>
      </c>
    </row>
    <row r="4606" spans="1:1" x14ac:dyDescent="0.25">
      <c r="A4606" t="s">
        <v>5916</v>
      </c>
    </row>
    <row r="4607" spans="1:1" x14ac:dyDescent="0.25">
      <c r="A4607" t="s">
        <v>5917</v>
      </c>
    </row>
    <row r="4608" spans="1:1" x14ac:dyDescent="0.25">
      <c r="A4608" t="s">
        <v>5918</v>
      </c>
    </row>
    <row r="4609" spans="1:1" x14ac:dyDescent="0.25">
      <c r="A4609" t="s">
        <v>5919</v>
      </c>
    </row>
    <row r="4610" spans="1:1" x14ac:dyDescent="0.25">
      <c r="A4610" t="s">
        <v>5920</v>
      </c>
    </row>
    <row r="4611" spans="1:1" x14ac:dyDescent="0.25">
      <c r="A4611" t="s">
        <v>5921</v>
      </c>
    </row>
    <row r="4612" spans="1:1" x14ac:dyDescent="0.25">
      <c r="A4612" t="s">
        <v>5922</v>
      </c>
    </row>
    <row r="4613" spans="1:1" x14ac:dyDescent="0.25">
      <c r="A4613" t="s">
        <v>5923</v>
      </c>
    </row>
    <row r="4614" spans="1:1" x14ac:dyDescent="0.25">
      <c r="A4614" t="s">
        <v>5924</v>
      </c>
    </row>
    <row r="4615" spans="1:1" x14ac:dyDescent="0.25">
      <c r="A4615" t="s">
        <v>5925</v>
      </c>
    </row>
    <row r="4616" spans="1:1" x14ac:dyDescent="0.25">
      <c r="A4616" t="s">
        <v>5926</v>
      </c>
    </row>
    <row r="4617" spans="1:1" x14ac:dyDescent="0.25">
      <c r="A4617" t="s">
        <v>5927</v>
      </c>
    </row>
    <row r="4618" spans="1:1" x14ac:dyDescent="0.25">
      <c r="A4618" t="s">
        <v>5928</v>
      </c>
    </row>
    <row r="4619" spans="1:1" x14ac:dyDescent="0.25">
      <c r="A4619" t="s">
        <v>5929</v>
      </c>
    </row>
    <row r="4620" spans="1:1" x14ac:dyDescent="0.25">
      <c r="A4620" t="s">
        <v>5930</v>
      </c>
    </row>
    <row r="4621" spans="1:1" x14ac:dyDescent="0.25">
      <c r="A4621" t="s">
        <v>5931</v>
      </c>
    </row>
    <row r="4622" spans="1:1" x14ac:dyDescent="0.25">
      <c r="A4622" t="s">
        <v>5932</v>
      </c>
    </row>
    <row r="4623" spans="1:1" x14ac:dyDescent="0.25">
      <c r="A4623" t="s">
        <v>5933</v>
      </c>
    </row>
    <row r="4624" spans="1:1" x14ac:dyDescent="0.25">
      <c r="A4624" t="s">
        <v>5934</v>
      </c>
    </row>
    <row r="4625" spans="1:1" x14ac:dyDescent="0.25">
      <c r="A4625" t="s">
        <v>5935</v>
      </c>
    </row>
    <row r="4626" spans="1:1" x14ac:dyDescent="0.25">
      <c r="A4626" t="s">
        <v>5936</v>
      </c>
    </row>
    <row r="4627" spans="1:1" x14ac:dyDescent="0.25">
      <c r="A4627" t="s">
        <v>5937</v>
      </c>
    </row>
    <row r="4628" spans="1:1" x14ac:dyDescent="0.25">
      <c r="A4628" t="s">
        <v>5938</v>
      </c>
    </row>
    <row r="4629" spans="1:1" x14ac:dyDescent="0.25">
      <c r="A4629" t="s">
        <v>5939</v>
      </c>
    </row>
    <row r="4630" spans="1:1" x14ac:dyDescent="0.25">
      <c r="A4630" t="s">
        <v>5940</v>
      </c>
    </row>
    <row r="4631" spans="1:1" x14ac:dyDescent="0.25">
      <c r="A4631" t="s">
        <v>5941</v>
      </c>
    </row>
    <row r="4632" spans="1:1" x14ac:dyDescent="0.25">
      <c r="A4632" t="s">
        <v>5942</v>
      </c>
    </row>
    <row r="4633" spans="1:1" x14ac:dyDescent="0.25">
      <c r="A4633" t="s">
        <v>5943</v>
      </c>
    </row>
    <row r="4634" spans="1:1" x14ac:dyDescent="0.25">
      <c r="A4634" t="s">
        <v>5944</v>
      </c>
    </row>
    <row r="4635" spans="1:1" x14ac:dyDescent="0.25">
      <c r="A4635" t="s">
        <v>5945</v>
      </c>
    </row>
    <row r="4636" spans="1:1" x14ac:dyDescent="0.25">
      <c r="A4636" t="s">
        <v>5946</v>
      </c>
    </row>
    <row r="4637" spans="1:1" x14ac:dyDescent="0.25">
      <c r="A4637" t="s">
        <v>5947</v>
      </c>
    </row>
    <row r="4638" spans="1:1" x14ac:dyDescent="0.25">
      <c r="A4638" t="s">
        <v>5948</v>
      </c>
    </row>
    <row r="4639" spans="1:1" x14ac:dyDescent="0.25">
      <c r="A4639" t="s">
        <v>5949</v>
      </c>
    </row>
    <row r="4640" spans="1:1" x14ac:dyDescent="0.25">
      <c r="A4640" t="s">
        <v>5950</v>
      </c>
    </row>
    <row r="4641" spans="1:1" x14ac:dyDescent="0.25">
      <c r="A4641" t="s">
        <v>5951</v>
      </c>
    </row>
    <row r="4642" spans="1:1" x14ac:dyDescent="0.25">
      <c r="A4642" t="s">
        <v>5952</v>
      </c>
    </row>
    <row r="4643" spans="1:1" x14ac:dyDescent="0.25">
      <c r="A4643" t="s">
        <v>5953</v>
      </c>
    </row>
    <row r="4644" spans="1:1" x14ac:dyDescent="0.25">
      <c r="A4644" t="s">
        <v>5954</v>
      </c>
    </row>
    <row r="4645" spans="1:1" x14ac:dyDescent="0.25">
      <c r="A4645" t="s">
        <v>5955</v>
      </c>
    </row>
    <row r="4646" spans="1:1" x14ac:dyDescent="0.25">
      <c r="A4646" t="s">
        <v>5956</v>
      </c>
    </row>
    <row r="4647" spans="1:1" x14ac:dyDescent="0.25">
      <c r="A4647" t="s">
        <v>5957</v>
      </c>
    </row>
    <row r="4648" spans="1:1" x14ac:dyDescent="0.25">
      <c r="A4648" t="s">
        <v>5958</v>
      </c>
    </row>
    <row r="4649" spans="1:1" x14ac:dyDescent="0.25">
      <c r="A4649" t="s">
        <v>5959</v>
      </c>
    </row>
    <row r="4650" spans="1:1" x14ac:dyDescent="0.25">
      <c r="A4650" t="s">
        <v>5960</v>
      </c>
    </row>
    <row r="4651" spans="1:1" x14ac:dyDescent="0.25">
      <c r="A4651" t="s">
        <v>5961</v>
      </c>
    </row>
    <row r="4652" spans="1:1" x14ac:dyDescent="0.25">
      <c r="A4652" t="s">
        <v>5962</v>
      </c>
    </row>
    <row r="4653" spans="1:1" x14ac:dyDescent="0.25">
      <c r="A4653" t="s">
        <v>5963</v>
      </c>
    </row>
    <row r="4654" spans="1:1" x14ac:dyDescent="0.25">
      <c r="A4654" t="s">
        <v>5964</v>
      </c>
    </row>
    <row r="4655" spans="1:1" x14ac:dyDescent="0.25">
      <c r="A4655" t="s">
        <v>5965</v>
      </c>
    </row>
    <row r="4656" spans="1:1" x14ac:dyDescent="0.25">
      <c r="A4656" t="s">
        <v>5966</v>
      </c>
    </row>
    <row r="4657" spans="1:1" x14ac:dyDescent="0.25">
      <c r="A4657" t="s">
        <v>5967</v>
      </c>
    </row>
    <row r="4658" spans="1:1" x14ac:dyDescent="0.25">
      <c r="A4658" t="s">
        <v>5968</v>
      </c>
    </row>
    <row r="4659" spans="1:1" x14ac:dyDescent="0.25">
      <c r="A4659" t="s">
        <v>5969</v>
      </c>
    </row>
    <row r="4660" spans="1:1" x14ac:dyDescent="0.25">
      <c r="A4660" t="s">
        <v>5970</v>
      </c>
    </row>
    <row r="4661" spans="1:1" x14ac:dyDescent="0.25">
      <c r="A4661" t="s">
        <v>5971</v>
      </c>
    </row>
    <row r="4662" spans="1:1" x14ac:dyDescent="0.25">
      <c r="A4662" t="s">
        <v>5972</v>
      </c>
    </row>
    <row r="4663" spans="1:1" x14ac:dyDescent="0.25">
      <c r="A4663" t="s">
        <v>5973</v>
      </c>
    </row>
    <row r="4664" spans="1:1" x14ac:dyDescent="0.25">
      <c r="A4664" t="s">
        <v>5974</v>
      </c>
    </row>
    <row r="4665" spans="1:1" x14ac:dyDescent="0.25">
      <c r="A4665" t="s">
        <v>5975</v>
      </c>
    </row>
    <row r="4666" spans="1:1" x14ac:dyDescent="0.25">
      <c r="A4666" t="s">
        <v>5976</v>
      </c>
    </row>
    <row r="4667" spans="1:1" x14ac:dyDescent="0.25">
      <c r="A4667" t="s">
        <v>5977</v>
      </c>
    </row>
    <row r="4668" spans="1:1" x14ac:dyDescent="0.25">
      <c r="A4668" t="s">
        <v>5978</v>
      </c>
    </row>
    <row r="4669" spans="1:1" x14ac:dyDescent="0.25">
      <c r="A4669" t="s">
        <v>5979</v>
      </c>
    </row>
    <row r="4670" spans="1:1" x14ac:dyDescent="0.25">
      <c r="A4670" t="s">
        <v>5980</v>
      </c>
    </row>
    <row r="4671" spans="1:1" x14ac:dyDescent="0.25">
      <c r="A4671" t="s">
        <v>5981</v>
      </c>
    </row>
    <row r="4672" spans="1:1" x14ac:dyDescent="0.25">
      <c r="A4672" t="s">
        <v>5982</v>
      </c>
    </row>
    <row r="4673" spans="1:1" x14ac:dyDescent="0.25">
      <c r="A4673" t="s">
        <v>5983</v>
      </c>
    </row>
    <row r="4674" spans="1:1" x14ac:dyDescent="0.25">
      <c r="A4674" t="s">
        <v>5984</v>
      </c>
    </row>
    <row r="4675" spans="1:1" x14ac:dyDescent="0.25">
      <c r="A4675" t="s">
        <v>5985</v>
      </c>
    </row>
    <row r="4676" spans="1:1" x14ac:dyDescent="0.25">
      <c r="A4676" t="s">
        <v>5986</v>
      </c>
    </row>
    <row r="4677" spans="1:1" x14ac:dyDescent="0.25">
      <c r="A4677" t="s">
        <v>5987</v>
      </c>
    </row>
    <row r="4678" spans="1:1" x14ac:dyDescent="0.25">
      <c r="A4678" t="s">
        <v>5988</v>
      </c>
    </row>
    <row r="4679" spans="1:1" x14ac:dyDescent="0.25">
      <c r="A4679" t="s">
        <v>5989</v>
      </c>
    </row>
    <row r="4680" spans="1:1" x14ac:dyDescent="0.25">
      <c r="A4680" t="s">
        <v>5990</v>
      </c>
    </row>
    <row r="4681" spans="1:1" x14ac:dyDescent="0.25">
      <c r="A4681" t="s">
        <v>5991</v>
      </c>
    </row>
    <row r="4682" spans="1:1" x14ac:dyDescent="0.25">
      <c r="A4682" t="s">
        <v>5992</v>
      </c>
    </row>
    <row r="4683" spans="1:1" x14ac:dyDescent="0.25">
      <c r="A4683" t="s">
        <v>5993</v>
      </c>
    </row>
    <row r="4684" spans="1:1" x14ac:dyDescent="0.25">
      <c r="A4684" t="s">
        <v>5994</v>
      </c>
    </row>
    <row r="4685" spans="1:1" x14ac:dyDescent="0.25">
      <c r="A4685" t="s">
        <v>5995</v>
      </c>
    </row>
    <row r="4686" spans="1:1" x14ac:dyDescent="0.25">
      <c r="A4686" t="s">
        <v>5996</v>
      </c>
    </row>
    <row r="4687" spans="1:1" x14ac:dyDescent="0.25">
      <c r="A4687" t="s">
        <v>5997</v>
      </c>
    </row>
    <row r="4688" spans="1:1" x14ac:dyDescent="0.25">
      <c r="A4688" t="s">
        <v>5998</v>
      </c>
    </row>
    <row r="4689" spans="1:1" x14ac:dyDescent="0.25">
      <c r="A4689" t="s">
        <v>5999</v>
      </c>
    </row>
    <row r="4690" spans="1:1" x14ac:dyDescent="0.25">
      <c r="A4690" t="s">
        <v>6000</v>
      </c>
    </row>
    <row r="4691" spans="1:1" x14ac:dyDescent="0.25">
      <c r="A4691" t="s">
        <v>6001</v>
      </c>
    </row>
    <row r="4692" spans="1:1" x14ac:dyDescent="0.25">
      <c r="A4692" t="s">
        <v>6002</v>
      </c>
    </row>
    <row r="4693" spans="1:1" x14ac:dyDescent="0.25">
      <c r="A4693" t="s">
        <v>6003</v>
      </c>
    </row>
    <row r="4694" spans="1:1" x14ac:dyDescent="0.25">
      <c r="A4694" t="s">
        <v>6004</v>
      </c>
    </row>
    <row r="4695" spans="1:1" x14ac:dyDescent="0.25">
      <c r="A4695" t="s">
        <v>6005</v>
      </c>
    </row>
    <row r="4696" spans="1:1" x14ac:dyDescent="0.25">
      <c r="A4696" t="s">
        <v>6006</v>
      </c>
    </row>
    <row r="4697" spans="1:1" x14ac:dyDescent="0.25">
      <c r="A4697" t="s">
        <v>6007</v>
      </c>
    </row>
    <row r="4698" spans="1:1" x14ac:dyDescent="0.25">
      <c r="A4698" t="s">
        <v>6008</v>
      </c>
    </row>
    <row r="4699" spans="1:1" x14ac:dyDescent="0.25">
      <c r="A4699" t="s">
        <v>6009</v>
      </c>
    </row>
    <row r="4700" spans="1:1" x14ac:dyDescent="0.25">
      <c r="A4700" t="s">
        <v>6010</v>
      </c>
    </row>
    <row r="4701" spans="1:1" x14ac:dyDescent="0.25">
      <c r="A4701" t="s">
        <v>6011</v>
      </c>
    </row>
    <row r="4702" spans="1:1" x14ac:dyDescent="0.25">
      <c r="A4702" t="s">
        <v>6012</v>
      </c>
    </row>
    <row r="4703" spans="1:1" x14ac:dyDescent="0.25">
      <c r="A4703" t="s">
        <v>6013</v>
      </c>
    </row>
    <row r="4704" spans="1:1" x14ac:dyDescent="0.25">
      <c r="A4704" t="s">
        <v>6014</v>
      </c>
    </row>
    <row r="4705" spans="1:1" x14ac:dyDescent="0.25">
      <c r="A4705" t="s">
        <v>6015</v>
      </c>
    </row>
    <row r="4706" spans="1:1" x14ac:dyDescent="0.25">
      <c r="A4706" t="s">
        <v>6016</v>
      </c>
    </row>
    <row r="4707" spans="1:1" x14ac:dyDescent="0.25">
      <c r="A4707" t="s">
        <v>6017</v>
      </c>
    </row>
    <row r="4708" spans="1:1" x14ac:dyDescent="0.25">
      <c r="A4708" t="s">
        <v>6018</v>
      </c>
    </row>
    <row r="4709" spans="1:1" x14ac:dyDescent="0.25">
      <c r="A4709" t="s">
        <v>6019</v>
      </c>
    </row>
    <row r="4710" spans="1:1" x14ac:dyDescent="0.25">
      <c r="A4710" t="s">
        <v>6020</v>
      </c>
    </row>
    <row r="4711" spans="1:1" x14ac:dyDescent="0.25">
      <c r="A4711" t="s">
        <v>6021</v>
      </c>
    </row>
    <row r="4712" spans="1:1" x14ac:dyDescent="0.25">
      <c r="A4712" t="s">
        <v>6022</v>
      </c>
    </row>
    <row r="4713" spans="1:1" x14ac:dyDescent="0.25">
      <c r="A4713" t="s">
        <v>6023</v>
      </c>
    </row>
    <row r="4714" spans="1:1" x14ac:dyDescent="0.25">
      <c r="A4714" t="s">
        <v>6024</v>
      </c>
    </row>
    <row r="4715" spans="1:1" x14ac:dyDescent="0.25">
      <c r="A4715" t="s">
        <v>6025</v>
      </c>
    </row>
    <row r="4716" spans="1:1" x14ac:dyDescent="0.25">
      <c r="A4716" t="s">
        <v>6026</v>
      </c>
    </row>
    <row r="4717" spans="1:1" x14ac:dyDescent="0.25">
      <c r="A4717" t="s">
        <v>6027</v>
      </c>
    </row>
    <row r="4718" spans="1:1" x14ac:dyDescent="0.25">
      <c r="A4718" t="s">
        <v>6028</v>
      </c>
    </row>
    <row r="4719" spans="1:1" x14ac:dyDescent="0.25">
      <c r="A4719" t="s">
        <v>6029</v>
      </c>
    </row>
    <row r="4720" spans="1:1" x14ac:dyDescent="0.25">
      <c r="A4720" t="s">
        <v>6030</v>
      </c>
    </row>
    <row r="4721" spans="1:1" x14ac:dyDescent="0.25">
      <c r="A4721" t="s">
        <v>6031</v>
      </c>
    </row>
    <row r="4722" spans="1:1" x14ac:dyDescent="0.25">
      <c r="A4722" t="s">
        <v>6032</v>
      </c>
    </row>
    <row r="4723" spans="1:1" x14ac:dyDescent="0.25">
      <c r="A4723" t="s">
        <v>6033</v>
      </c>
    </row>
    <row r="4724" spans="1:1" x14ac:dyDescent="0.25">
      <c r="A4724" t="s">
        <v>6034</v>
      </c>
    </row>
    <row r="4725" spans="1:1" x14ac:dyDescent="0.25">
      <c r="A4725" t="s">
        <v>6035</v>
      </c>
    </row>
    <row r="4726" spans="1:1" x14ac:dyDescent="0.25">
      <c r="A4726" t="s">
        <v>6036</v>
      </c>
    </row>
    <row r="4727" spans="1:1" x14ac:dyDescent="0.25">
      <c r="A4727" t="s">
        <v>6037</v>
      </c>
    </row>
    <row r="4728" spans="1:1" x14ac:dyDescent="0.25">
      <c r="A4728" t="s">
        <v>6038</v>
      </c>
    </row>
    <row r="4729" spans="1:1" x14ac:dyDescent="0.25">
      <c r="A4729" t="s">
        <v>6039</v>
      </c>
    </row>
    <row r="4730" spans="1:1" x14ac:dyDescent="0.25">
      <c r="A4730" t="s">
        <v>6040</v>
      </c>
    </row>
    <row r="4731" spans="1:1" x14ac:dyDescent="0.25">
      <c r="A4731" t="s">
        <v>6041</v>
      </c>
    </row>
    <row r="4732" spans="1:1" x14ac:dyDescent="0.25">
      <c r="A4732" t="s">
        <v>6042</v>
      </c>
    </row>
    <row r="4733" spans="1:1" x14ac:dyDescent="0.25">
      <c r="A4733" t="s">
        <v>6043</v>
      </c>
    </row>
    <row r="4734" spans="1:1" x14ac:dyDescent="0.25">
      <c r="A4734" t="s">
        <v>6044</v>
      </c>
    </row>
    <row r="4735" spans="1:1" x14ac:dyDescent="0.25">
      <c r="A4735" t="s">
        <v>6045</v>
      </c>
    </row>
    <row r="4736" spans="1:1" x14ac:dyDescent="0.25">
      <c r="A4736" t="s">
        <v>6046</v>
      </c>
    </row>
    <row r="4737" spans="1:1" x14ac:dyDescent="0.25">
      <c r="A4737" t="s">
        <v>6047</v>
      </c>
    </row>
    <row r="4738" spans="1:1" x14ac:dyDescent="0.25">
      <c r="A4738" t="s">
        <v>6048</v>
      </c>
    </row>
    <row r="4739" spans="1:1" x14ac:dyDescent="0.25">
      <c r="A4739" t="s">
        <v>6049</v>
      </c>
    </row>
    <row r="4740" spans="1:1" x14ac:dyDescent="0.25">
      <c r="A4740" t="s">
        <v>6050</v>
      </c>
    </row>
    <row r="4741" spans="1:1" x14ac:dyDescent="0.25">
      <c r="A4741" t="s">
        <v>6051</v>
      </c>
    </row>
    <row r="4742" spans="1:1" x14ac:dyDescent="0.25">
      <c r="A4742" t="s">
        <v>6052</v>
      </c>
    </row>
    <row r="4743" spans="1:1" x14ac:dyDescent="0.25">
      <c r="A4743" t="s">
        <v>6053</v>
      </c>
    </row>
    <row r="4744" spans="1:1" x14ac:dyDescent="0.25">
      <c r="A4744" t="s">
        <v>6054</v>
      </c>
    </row>
    <row r="4745" spans="1:1" x14ac:dyDescent="0.25">
      <c r="A4745" t="s">
        <v>6055</v>
      </c>
    </row>
    <row r="4746" spans="1:1" x14ac:dyDescent="0.25">
      <c r="A4746" t="s">
        <v>6056</v>
      </c>
    </row>
    <row r="4747" spans="1:1" x14ac:dyDescent="0.25">
      <c r="A4747" t="s">
        <v>6057</v>
      </c>
    </row>
    <row r="4748" spans="1:1" x14ac:dyDescent="0.25">
      <c r="A4748" t="s">
        <v>6058</v>
      </c>
    </row>
    <row r="4749" spans="1:1" x14ac:dyDescent="0.25">
      <c r="A4749" t="s">
        <v>6059</v>
      </c>
    </row>
    <row r="4750" spans="1:1" x14ac:dyDescent="0.25">
      <c r="A4750" t="s">
        <v>6060</v>
      </c>
    </row>
    <row r="4751" spans="1:1" x14ac:dyDescent="0.25">
      <c r="A4751" t="s">
        <v>6061</v>
      </c>
    </row>
    <row r="4752" spans="1:1" x14ac:dyDescent="0.25">
      <c r="A4752" t="s">
        <v>6062</v>
      </c>
    </row>
    <row r="4753" spans="1:1" x14ac:dyDescent="0.25">
      <c r="A4753" t="s">
        <v>6063</v>
      </c>
    </row>
    <row r="4754" spans="1:1" x14ac:dyDescent="0.25">
      <c r="A4754" t="s">
        <v>6064</v>
      </c>
    </row>
    <row r="4755" spans="1:1" x14ac:dyDescent="0.25">
      <c r="A4755" t="s">
        <v>6065</v>
      </c>
    </row>
    <row r="4756" spans="1:1" x14ac:dyDescent="0.25">
      <c r="A4756" t="s">
        <v>6066</v>
      </c>
    </row>
    <row r="4757" spans="1:1" x14ac:dyDescent="0.25">
      <c r="A4757" t="s">
        <v>6067</v>
      </c>
    </row>
    <row r="4758" spans="1:1" x14ac:dyDescent="0.25">
      <c r="A4758" t="s">
        <v>6068</v>
      </c>
    </row>
    <row r="4759" spans="1:1" x14ac:dyDescent="0.25">
      <c r="A4759" t="s">
        <v>6069</v>
      </c>
    </row>
    <row r="4760" spans="1:1" x14ac:dyDescent="0.25">
      <c r="A4760" t="s">
        <v>6070</v>
      </c>
    </row>
    <row r="4761" spans="1:1" x14ac:dyDescent="0.25">
      <c r="A4761" t="s">
        <v>6071</v>
      </c>
    </row>
    <row r="4762" spans="1:1" x14ac:dyDescent="0.25">
      <c r="A4762" t="s">
        <v>6072</v>
      </c>
    </row>
    <row r="4763" spans="1:1" x14ac:dyDescent="0.25">
      <c r="A4763" t="s">
        <v>6073</v>
      </c>
    </row>
    <row r="4764" spans="1:1" x14ac:dyDescent="0.25">
      <c r="A4764" t="s">
        <v>6074</v>
      </c>
    </row>
    <row r="4765" spans="1:1" x14ac:dyDescent="0.25">
      <c r="A4765" t="s">
        <v>6075</v>
      </c>
    </row>
    <row r="4766" spans="1:1" x14ac:dyDescent="0.25">
      <c r="A4766" t="s">
        <v>6076</v>
      </c>
    </row>
    <row r="4767" spans="1:1" x14ac:dyDescent="0.25">
      <c r="A4767" t="s">
        <v>6077</v>
      </c>
    </row>
    <row r="4768" spans="1:1" x14ac:dyDescent="0.25">
      <c r="A4768" t="s">
        <v>6078</v>
      </c>
    </row>
    <row r="4769" spans="1:1" x14ac:dyDescent="0.25">
      <c r="A4769" t="s">
        <v>6079</v>
      </c>
    </row>
    <row r="4770" spans="1:1" x14ac:dyDescent="0.25">
      <c r="A4770" t="s">
        <v>6080</v>
      </c>
    </row>
    <row r="4771" spans="1:1" x14ac:dyDescent="0.25">
      <c r="A4771" t="s">
        <v>6081</v>
      </c>
    </row>
    <row r="4772" spans="1:1" x14ac:dyDescent="0.25">
      <c r="A4772" t="s">
        <v>6082</v>
      </c>
    </row>
    <row r="4773" spans="1:1" x14ac:dyDescent="0.25">
      <c r="A4773" t="s">
        <v>6083</v>
      </c>
    </row>
    <row r="4774" spans="1:1" x14ac:dyDescent="0.25">
      <c r="A4774" t="s">
        <v>6084</v>
      </c>
    </row>
    <row r="4775" spans="1:1" x14ac:dyDescent="0.25">
      <c r="A4775" t="s">
        <v>6085</v>
      </c>
    </row>
    <row r="4776" spans="1:1" x14ac:dyDescent="0.25">
      <c r="A4776" t="s">
        <v>6086</v>
      </c>
    </row>
    <row r="4777" spans="1:1" x14ac:dyDescent="0.25">
      <c r="A4777" t="s">
        <v>6087</v>
      </c>
    </row>
    <row r="4778" spans="1:1" x14ac:dyDescent="0.25">
      <c r="A4778" t="s">
        <v>6088</v>
      </c>
    </row>
    <row r="4779" spans="1:1" x14ac:dyDescent="0.25">
      <c r="A4779" t="s">
        <v>6089</v>
      </c>
    </row>
    <row r="4780" spans="1:1" x14ac:dyDescent="0.25">
      <c r="A4780" t="s">
        <v>6090</v>
      </c>
    </row>
    <row r="4781" spans="1:1" x14ac:dyDescent="0.25">
      <c r="A4781" t="s">
        <v>6091</v>
      </c>
    </row>
    <row r="4782" spans="1:1" x14ac:dyDescent="0.25">
      <c r="A4782" t="s">
        <v>6092</v>
      </c>
    </row>
    <row r="4783" spans="1:1" x14ac:dyDescent="0.25">
      <c r="A4783" t="s">
        <v>6093</v>
      </c>
    </row>
    <row r="4784" spans="1:1" x14ac:dyDescent="0.25">
      <c r="A4784" t="s">
        <v>6094</v>
      </c>
    </row>
    <row r="4785" spans="1:1" x14ac:dyDescent="0.25">
      <c r="A4785" t="s">
        <v>6095</v>
      </c>
    </row>
    <row r="4786" spans="1:1" x14ac:dyDescent="0.25">
      <c r="A4786" t="s">
        <v>6096</v>
      </c>
    </row>
    <row r="4787" spans="1:1" x14ac:dyDescent="0.25">
      <c r="A4787" t="s">
        <v>6097</v>
      </c>
    </row>
    <row r="4788" spans="1:1" x14ac:dyDescent="0.25">
      <c r="A4788" t="s">
        <v>6098</v>
      </c>
    </row>
    <row r="4789" spans="1:1" x14ac:dyDescent="0.25">
      <c r="A4789" t="s">
        <v>6099</v>
      </c>
    </row>
    <row r="4790" spans="1:1" x14ac:dyDescent="0.25">
      <c r="A4790" t="s">
        <v>6100</v>
      </c>
    </row>
    <row r="4791" spans="1:1" x14ac:dyDescent="0.25">
      <c r="A4791" t="s">
        <v>6101</v>
      </c>
    </row>
    <row r="4792" spans="1:1" x14ac:dyDescent="0.25">
      <c r="A4792" t="s">
        <v>6102</v>
      </c>
    </row>
    <row r="4793" spans="1:1" x14ac:dyDescent="0.25">
      <c r="A4793" t="s">
        <v>6103</v>
      </c>
    </row>
    <row r="4794" spans="1:1" x14ac:dyDescent="0.25">
      <c r="A4794" t="s">
        <v>6104</v>
      </c>
    </row>
    <row r="4795" spans="1:1" x14ac:dyDescent="0.25">
      <c r="A4795" t="s">
        <v>6105</v>
      </c>
    </row>
    <row r="4796" spans="1:1" x14ac:dyDescent="0.25">
      <c r="A4796" t="s">
        <v>6106</v>
      </c>
    </row>
    <row r="4797" spans="1:1" x14ac:dyDescent="0.25">
      <c r="A4797" t="s">
        <v>6107</v>
      </c>
    </row>
    <row r="4798" spans="1:1" x14ac:dyDescent="0.25">
      <c r="A4798" t="s">
        <v>6108</v>
      </c>
    </row>
    <row r="4799" spans="1:1" x14ac:dyDescent="0.25">
      <c r="A4799" t="s">
        <v>6109</v>
      </c>
    </row>
    <row r="4800" spans="1:1" x14ac:dyDescent="0.25">
      <c r="A4800" t="s">
        <v>6110</v>
      </c>
    </row>
    <row r="4801" spans="1:1" x14ac:dyDescent="0.25">
      <c r="A4801" t="s">
        <v>6111</v>
      </c>
    </row>
    <row r="4802" spans="1:1" x14ac:dyDescent="0.25">
      <c r="A4802" t="s">
        <v>6112</v>
      </c>
    </row>
    <row r="4803" spans="1:1" x14ac:dyDescent="0.25">
      <c r="A4803" t="s">
        <v>6113</v>
      </c>
    </row>
    <row r="4804" spans="1:1" x14ac:dyDescent="0.25">
      <c r="A4804" t="s">
        <v>6114</v>
      </c>
    </row>
    <row r="4805" spans="1:1" x14ac:dyDescent="0.25">
      <c r="A4805" t="s">
        <v>6115</v>
      </c>
    </row>
    <row r="4806" spans="1:1" x14ac:dyDescent="0.25">
      <c r="A4806" t="s">
        <v>6116</v>
      </c>
    </row>
    <row r="4807" spans="1:1" x14ac:dyDescent="0.25">
      <c r="A4807" t="s">
        <v>6117</v>
      </c>
    </row>
    <row r="4808" spans="1:1" x14ac:dyDescent="0.25">
      <c r="A4808" t="s">
        <v>6118</v>
      </c>
    </row>
    <row r="4809" spans="1:1" x14ac:dyDescent="0.25">
      <c r="A4809" t="s">
        <v>6119</v>
      </c>
    </row>
    <row r="4810" spans="1:1" x14ac:dyDescent="0.25">
      <c r="A4810" t="s">
        <v>6120</v>
      </c>
    </row>
    <row r="4811" spans="1:1" x14ac:dyDescent="0.25">
      <c r="A4811" t="s">
        <v>6121</v>
      </c>
    </row>
    <row r="4812" spans="1:1" x14ac:dyDescent="0.25">
      <c r="A4812" t="s">
        <v>6122</v>
      </c>
    </row>
    <row r="4813" spans="1:1" x14ac:dyDescent="0.25">
      <c r="A4813" t="s">
        <v>6123</v>
      </c>
    </row>
    <row r="4814" spans="1:1" x14ac:dyDescent="0.25">
      <c r="A4814" t="s">
        <v>6124</v>
      </c>
    </row>
    <row r="4815" spans="1:1" x14ac:dyDescent="0.25">
      <c r="A4815" t="s">
        <v>6125</v>
      </c>
    </row>
    <row r="4816" spans="1:1" x14ac:dyDescent="0.25">
      <c r="A4816" t="s">
        <v>6126</v>
      </c>
    </row>
    <row r="4817" spans="1:1" x14ac:dyDescent="0.25">
      <c r="A4817" t="s">
        <v>6127</v>
      </c>
    </row>
    <row r="4818" spans="1:1" x14ac:dyDescent="0.25">
      <c r="A4818" t="s">
        <v>6128</v>
      </c>
    </row>
    <row r="4819" spans="1:1" x14ac:dyDescent="0.25">
      <c r="A4819" t="s">
        <v>6129</v>
      </c>
    </row>
    <row r="4820" spans="1:1" x14ac:dyDescent="0.25">
      <c r="A4820" t="s">
        <v>6130</v>
      </c>
    </row>
    <row r="4821" spans="1:1" x14ac:dyDescent="0.25">
      <c r="A4821" t="s">
        <v>6131</v>
      </c>
    </row>
    <row r="4822" spans="1:1" x14ac:dyDescent="0.25">
      <c r="A4822" t="s">
        <v>6132</v>
      </c>
    </row>
    <row r="4823" spans="1:1" x14ac:dyDescent="0.25">
      <c r="A4823" t="s">
        <v>6133</v>
      </c>
    </row>
    <row r="4824" spans="1:1" x14ac:dyDescent="0.25">
      <c r="A4824" t="s">
        <v>6134</v>
      </c>
    </row>
    <row r="4825" spans="1:1" x14ac:dyDescent="0.25">
      <c r="A4825" t="s">
        <v>6135</v>
      </c>
    </row>
    <row r="4826" spans="1:1" x14ac:dyDescent="0.25">
      <c r="A4826" t="s">
        <v>6136</v>
      </c>
    </row>
    <row r="4827" spans="1:1" x14ac:dyDescent="0.25">
      <c r="A4827" t="s">
        <v>6137</v>
      </c>
    </row>
    <row r="4828" spans="1:1" x14ac:dyDescent="0.25">
      <c r="A4828" t="s">
        <v>6138</v>
      </c>
    </row>
    <row r="4829" spans="1:1" x14ac:dyDescent="0.25">
      <c r="A4829" t="s">
        <v>6139</v>
      </c>
    </row>
    <row r="4830" spans="1:1" x14ac:dyDescent="0.25">
      <c r="A4830" t="s">
        <v>6140</v>
      </c>
    </row>
    <row r="4831" spans="1:1" x14ac:dyDescent="0.25">
      <c r="A4831" t="s">
        <v>6141</v>
      </c>
    </row>
    <row r="4832" spans="1:1" x14ac:dyDescent="0.25">
      <c r="A4832" t="s">
        <v>6142</v>
      </c>
    </row>
    <row r="4833" spans="1:1" x14ac:dyDescent="0.25">
      <c r="A4833" t="s">
        <v>6143</v>
      </c>
    </row>
    <row r="4834" spans="1:1" x14ac:dyDescent="0.25">
      <c r="A4834" t="s">
        <v>6144</v>
      </c>
    </row>
    <row r="4835" spans="1:1" x14ac:dyDescent="0.25">
      <c r="A4835" t="s">
        <v>6145</v>
      </c>
    </row>
    <row r="4836" spans="1:1" x14ac:dyDescent="0.25">
      <c r="A4836" t="s">
        <v>6146</v>
      </c>
    </row>
    <row r="4837" spans="1:1" x14ac:dyDescent="0.25">
      <c r="A4837" t="s">
        <v>6147</v>
      </c>
    </row>
    <row r="4838" spans="1:1" x14ac:dyDescent="0.25">
      <c r="A4838" t="s">
        <v>6148</v>
      </c>
    </row>
    <row r="4839" spans="1:1" x14ac:dyDescent="0.25">
      <c r="A4839" t="s">
        <v>6149</v>
      </c>
    </row>
    <row r="4840" spans="1:1" x14ac:dyDescent="0.25">
      <c r="A4840" t="s">
        <v>6150</v>
      </c>
    </row>
    <row r="4841" spans="1:1" x14ac:dyDescent="0.25">
      <c r="A4841" t="s">
        <v>6151</v>
      </c>
    </row>
    <row r="4842" spans="1:1" x14ac:dyDescent="0.25">
      <c r="A4842" t="s">
        <v>6152</v>
      </c>
    </row>
    <row r="4843" spans="1:1" x14ac:dyDescent="0.25">
      <c r="A4843" t="s">
        <v>6153</v>
      </c>
    </row>
    <row r="4844" spans="1:1" x14ac:dyDescent="0.25">
      <c r="A4844" t="s">
        <v>6154</v>
      </c>
    </row>
    <row r="4845" spans="1:1" x14ac:dyDescent="0.25">
      <c r="A4845" t="s">
        <v>6155</v>
      </c>
    </row>
    <row r="4846" spans="1:1" x14ac:dyDescent="0.25">
      <c r="A4846" t="s">
        <v>6156</v>
      </c>
    </row>
    <row r="4847" spans="1:1" x14ac:dyDescent="0.25">
      <c r="A4847" t="s">
        <v>6157</v>
      </c>
    </row>
    <row r="4848" spans="1:1" x14ac:dyDescent="0.25">
      <c r="A4848" t="s">
        <v>6158</v>
      </c>
    </row>
    <row r="4849" spans="1:1" x14ac:dyDescent="0.25">
      <c r="A4849" t="s">
        <v>6159</v>
      </c>
    </row>
    <row r="4850" spans="1:1" x14ac:dyDescent="0.25">
      <c r="A4850" t="s">
        <v>6160</v>
      </c>
    </row>
    <row r="4851" spans="1:1" x14ac:dyDescent="0.25">
      <c r="A4851" t="s">
        <v>6161</v>
      </c>
    </row>
    <row r="4852" spans="1:1" x14ac:dyDescent="0.25">
      <c r="A4852" t="s">
        <v>6162</v>
      </c>
    </row>
    <row r="4853" spans="1:1" x14ac:dyDescent="0.25">
      <c r="A4853" t="s">
        <v>6163</v>
      </c>
    </row>
    <row r="4854" spans="1:1" x14ac:dyDescent="0.25">
      <c r="A4854" t="s">
        <v>6164</v>
      </c>
    </row>
    <row r="4855" spans="1:1" x14ac:dyDescent="0.25">
      <c r="A4855" t="s">
        <v>6165</v>
      </c>
    </row>
    <row r="4856" spans="1:1" x14ac:dyDescent="0.25">
      <c r="A4856" t="s">
        <v>6166</v>
      </c>
    </row>
    <row r="4857" spans="1:1" x14ac:dyDescent="0.25">
      <c r="A4857" t="s">
        <v>6167</v>
      </c>
    </row>
    <row r="4858" spans="1:1" x14ac:dyDescent="0.25">
      <c r="A4858" t="s">
        <v>6168</v>
      </c>
    </row>
    <row r="4859" spans="1:1" x14ac:dyDescent="0.25">
      <c r="A4859" t="s">
        <v>6169</v>
      </c>
    </row>
    <row r="4860" spans="1:1" x14ac:dyDescent="0.25">
      <c r="A4860" t="s">
        <v>6170</v>
      </c>
    </row>
    <row r="4861" spans="1:1" x14ac:dyDescent="0.25">
      <c r="A4861" t="s">
        <v>6171</v>
      </c>
    </row>
    <row r="4862" spans="1:1" x14ac:dyDescent="0.25">
      <c r="A4862" t="s">
        <v>6172</v>
      </c>
    </row>
    <row r="4863" spans="1:1" x14ac:dyDescent="0.25">
      <c r="A4863" t="s">
        <v>6173</v>
      </c>
    </row>
    <row r="4864" spans="1:1" x14ac:dyDescent="0.25">
      <c r="A4864" t="s">
        <v>6174</v>
      </c>
    </row>
    <row r="4865" spans="1:1" x14ac:dyDescent="0.25">
      <c r="A4865" t="s">
        <v>6175</v>
      </c>
    </row>
    <row r="4866" spans="1:1" x14ac:dyDescent="0.25">
      <c r="A4866" t="s">
        <v>6176</v>
      </c>
    </row>
    <row r="4867" spans="1:1" x14ac:dyDescent="0.25">
      <c r="A4867" t="s">
        <v>6177</v>
      </c>
    </row>
    <row r="4868" spans="1:1" x14ac:dyDescent="0.25">
      <c r="A4868" t="s">
        <v>6178</v>
      </c>
    </row>
    <row r="4869" spans="1:1" x14ac:dyDescent="0.25">
      <c r="A4869" t="s">
        <v>6179</v>
      </c>
    </row>
    <row r="4870" spans="1:1" x14ac:dyDescent="0.25">
      <c r="A4870" t="s">
        <v>6180</v>
      </c>
    </row>
    <row r="4871" spans="1:1" x14ac:dyDescent="0.25">
      <c r="A4871" t="s">
        <v>6181</v>
      </c>
    </row>
    <row r="4872" spans="1:1" x14ac:dyDescent="0.25">
      <c r="A4872" t="s">
        <v>6182</v>
      </c>
    </row>
    <row r="4873" spans="1:1" x14ac:dyDescent="0.25">
      <c r="A4873" t="s">
        <v>6183</v>
      </c>
    </row>
    <row r="4874" spans="1:1" x14ac:dyDescent="0.25">
      <c r="A4874" t="s">
        <v>6184</v>
      </c>
    </row>
    <row r="4875" spans="1:1" x14ac:dyDescent="0.25">
      <c r="A4875" t="s">
        <v>6185</v>
      </c>
    </row>
    <row r="4876" spans="1:1" x14ac:dyDescent="0.25">
      <c r="A4876" t="s">
        <v>6186</v>
      </c>
    </row>
    <row r="4877" spans="1:1" x14ac:dyDescent="0.25">
      <c r="A4877" t="s">
        <v>6187</v>
      </c>
    </row>
    <row r="4878" spans="1:1" x14ac:dyDescent="0.25">
      <c r="A4878" t="s">
        <v>6188</v>
      </c>
    </row>
    <row r="4879" spans="1:1" x14ac:dyDescent="0.25">
      <c r="A4879" t="s">
        <v>6189</v>
      </c>
    </row>
    <row r="4880" spans="1:1" x14ac:dyDescent="0.25">
      <c r="A4880" t="s">
        <v>6190</v>
      </c>
    </row>
    <row r="4881" spans="1:1" x14ac:dyDescent="0.25">
      <c r="A4881" t="s">
        <v>6191</v>
      </c>
    </row>
    <row r="4882" spans="1:1" x14ac:dyDescent="0.25">
      <c r="A4882" t="s">
        <v>6192</v>
      </c>
    </row>
    <row r="4883" spans="1:1" x14ac:dyDescent="0.25">
      <c r="A4883" t="s">
        <v>6193</v>
      </c>
    </row>
    <row r="4884" spans="1:1" x14ac:dyDescent="0.25">
      <c r="A4884" t="s">
        <v>6194</v>
      </c>
    </row>
    <row r="4885" spans="1:1" x14ac:dyDescent="0.25">
      <c r="A4885" t="s">
        <v>6195</v>
      </c>
    </row>
    <row r="4886" spans="1:1" x14ac:dyDescent="0.25">
      <c r="A4886" t="s">
        <v>6196</v>
      </c>
    </row>
    <row r="4887" spans="1:1" x14ac:dyDescent="0.25">
      <c r="A4887" t="s">
        <v>6197</v>
      </c>
    </row>
    <row r="4888" spans="1:1" x14ac:dyDescent="0.25">
      <c r="A4888" t="s">
        <v>6198</v>
      </c>
    </row>
    <row r="4889" spans="1:1" x14ac:dyDescent="0.25">
      <c r="A4889" t="s">
        <v>6199</v>
      </c>
    </row>
    <row r="4890" spans="1:1" x14ac:dyDescent="0.25">
      <c r="A4890" t="s">
        <v>6200</v>
      </c>
    </row>
    <row r="4891" spans="1:1" x14ac:dyDescent="0.25">
      <c r="A4891" t="s">
        <v>6201</v>
      </c>
    </row>
    <row r="4892" spans="1:1" x14ac:dyDescent="0.25">
      <c r="A4892" t="s">
        <v>6202</v>
      </c>
    </row>
    <row r="4893" spans="1:1" x14ac:dyDescent="0.25">
      <c r="A4893" t="s">
        <v>6203</v>
      </c>
    </row>
    <row r="4894" spans="1:1" x14ac:dyDescent="0.25">
      <c r="A4894" t="s">
        <v>6204</v>
      </c>
    </row>
    <row r="4895" spans="1:1" x14ac:dyDescent="0.25">
      <c r="A4895" t="s">
        <v>6205</v>
      </c>
    </row>
    <row r="4896" spans="1:1" x14ac:dyDescent="0.25">
      <c r="A4896" t="s">
        <v>6206</v>
      </c>
    </row>
    <row r="4897" spans="1:1" x14ac:dyDescent="0.25">
      <c r="A4897" t="s">
        <v>6207</v>
      </c>
    </row>
    <row r="4898" spans="1:1" x14ac:dyDescent="0.25">
      <c r="A4898" t="s">
        <v>6208</v>
      </c>
    </row>
    <row r="4899" spans="1:1" x14ac:dyDescent="0.25">
      <c r="A4899" t="s">
        <v>6209</v>
      </c>
    </row>
    <row r="4900" spans="1:1" x14ac:dyDescent="0.25">
      <c r="A4900" t="s">
        <v>6210</v>
      </c>
    </row>
    <row r="4901" spans="1:1" x14ac:dyDescent="0.25">
      <c r="A4901" t="s">
        <v>6211</v>
      </c>
    </row>
    <row r="4902" spans="1:1" x14ac:dyDescent="0.25">
      <c r="A4902" t="s">
        <v>6212</v>
      </c>
    </row>
    <row r="4903" spans="1:1" x14ac:dyDescent="0.25">
      <c r="A4903" t="s">
        <v>6213</v>
      </c>
    </row>
    <row r="4904" spans="1:1" x14ac:dyDescent="0.25">
      <c r="A4904" t="s">
        <v>6214</v>
      </c>
    </row>
    <row r="4905" spans="1:1" x14ac:dyDescent="0.25">
      <c r="A4905" t="s">
        <v>6215</v>
      </c>
    </row>
    <row r="4906" spans="1:1" x14ac:dyDescent="0.25">
      <c r="A4906" t="s">
        <v>6216</v>
      </c>
    </row>
    <row r="4907" spans="1:1" x14ac:dyDescent="0.25">
      <c r="A4907" t="s">
        <v>6217</v>
      </c>
    </row>
    <row r="4908" spans="1:1" x14ac:dyDescent="0.25">
      <c r="A4908" t="s">
        <v>6218</v>
      </c>
    </row>
    <row r="4909" spans="1:1" x14ac:dyDescent="0.25">
      <c r="A4909" t="s">
        <v>6219</v>
      </c>
    </row>
    <row r="4910" spans="1:1" x14ac:dyDescent="0.25">
      <c r="A4910" t="s">
        <v>6220</v>
      </c>
    </row>
    <row r="4911" spans="1:1" x14ac:dyDescent="0.25">
      <c r="A4911" t="s">
        <v>6221</v>
      </c>
    </row>
    <row r="4912" spans="1:1" x14ac:dyDescent="0.25">
      <c r="A4912" t="s">
        <v>6222</v>
      </c>
    </row>
    <row r="4913" spans="1:1" x14ac:dyDescent="0.25">
      <c r="A4913" t="s">
        <v>6223</v>
      </c>
    </row>
    <row r="4914" spans="1:1" x14ac:dyDescent="0.25">
      <c r="A4914" t="s">
        <v>6224</v>
      </c>
    </row>
    <row r="4915" spans="1:1" x14ac:dyDescent="0.25">
      <c r="A4915" t="s">
        <v>6225</v>
      </c>
    </row>
    <row r="4916" spans="1:1" x14ac:dyDescent="0.25">
      <c r="A4916" t="s">
        <v>6226</v>
      </c>
    </row>
    <row r="4917" spans="1:1" x14ac:dyDescent="0.25">
      <c r="A4917" t="s">
        <v>6227</v>
      </c>
    </row>
    <row r="4918" spans="1:1" x14ac:dyDescent="0.25">
      <c r="A4918" t="s">
        <v>6228</v>
      </c>
    </row>
    <row r="4919" spans="1:1" x14ac:dyDescent="0.25">
      <c r="A4919" t="s">
        <v>6229</v>
      </c>
    </row>
    <row r="4920" spans="1:1" x14ac:dyDescent="0.25">
      <c r="A4920" t="s">
        <v>6230</v>
      </c>
    </row>
    <row r="4921" spans="1:1" x14ac:dyDescent="0.25">
      <c r="A4921" t="s">
        <v>6231</v>
      </c>
    </row>
    <row r="4922" spans="1:1" x14ac:dyDescent="0.25">
      <c r="A4922" t="s">
        <v>6232</v>
      </c>
    </row>
    <row r="4923" spans="1:1" x14ac:dyDescent="0.25">
      <c r="A4923" t="s">
        <v>6233</v>
      </c>
    </row>
    <row r="4924" spans="1:1" x14ac:dyDescent="0.25">
      <c r="A4924" t="s">
        <v>6234</v>
      </c>
    </row>
    <row r="4925" spans="1:1" x14ac:dyDescent="0.25">
      <c r="A4925" t="s">
        <v>6235</v>
      </c>
    </row>
    <row r="4926" spans="1:1" x14ac:dyDescent="0.25">
      <c r="A4926" t="s">
        <v>6236</v>
      </c>
    </row>
    <row r="4927" spans="1:1" x14ac:dyDescent="0.25">
      <c r="A4927" t="s">
        <v>6237</v>
      </c>
    </row>
    <row r="4928" spans="1:1" x14ac:dyDescent="0.25">
      <c r="A4928" t="s">
        <v>6238</v>
      </c>
    </row>
    <row r="4929" spans="1:1" x14ac:dyDescent="0.25">
      <c r="A4929" t="s">
        <v>6239</v>
      </c>
    </row>
    <row r="4930" spans="1:1" x14ac:dyDescent="0.25">
      <c r="A4930" t="s">
        <v>6240</v>
      </c>
    </row>
    <row r="4931" spans="1:1" x14ac:dyDescent="0.25">
      <c r="A4931" t="s">
        <v>6241</v>
      </c>
    </row>
    <row r="4932" spans="1:1" x14ac:dyDescent="0.25">
      <c r="A4932" t="s">
        <v>6242</v>
      </c>
    </row>
    <row r="4933" spans="1:1" x14ac:dyDescent="0.25">
      <c r="A4933" t="s">
        <v>6243</v>
      </c>
    </row>
    <row r="4934" spans="1:1" x14ac:dyDescent="0.25">
      <c r="A4934" t="s">
        <v>6244</v>
      </c>
    </row>
    <row r="4935" spans="1:1" x14ac:dyDescent="0.25">
      <c r="A4935" t="s">
        <v>6245</v>
      </c>
    </row>
    <row r="4936" spans="1:1" x14ac:dyDescent="0.25">
      <c r="A4936" t="s">
        <v>6246</v>
      </c>
    </row>
    <row r="4937" spans="1:1" x14ac:dyDescent="0.25">
      <c r="A4937" t="s">
        <v>6247</v>
      </c>
    </row>
    <row r="4938" spans="1:1" x14ac:dyDescent="0.25">
      <c r="A4938" t="s">
        <v>6248</v>
      </c>
    </row>
    <row r="4939" spans="1:1" x14ac:dyDescent="0.25">
      <c r="A4939" t="s">
        <v>6249</v>
      </c>
    </row>
    <row r="4940" spans="1:1" x14ac:dyDescent="0.25">
      <c r="A4940" t="s">
        <v>6250</v>
      </c>
    </row>
    <row r="4941" spans="1:1" x14ac:dyDescent="0.25">
      <c r="A4941" t="s">
        <v>6251</v>
      </c>
    </row>
    <row r="4942" spans="1:1" x14ac:dyDescent="0.25">
      <c r="A4942" t="s">
        <v>6252</v>
      </c>
    </row>
    <row r="4943" spans="1:1" x14ac:dyDescent="0.25">
      <c r="A4943" t="s">
        <v>6253</v>
      </c>
    </row>
    <row r="4944" spans="1:1" x14ac:dyDescent="0.25">
      <c r="A4944" t="s">
        <v>6254</v>
      </c>
    </row>
    <row r="4945" spans="1:1" x14ac:dyDescent="0.25">
      <c r="A4945" t="s">
        <v>6255</v>
      </c>
    </row>
    <row r="4946" spans="1:1" x14ac:dyDescent="0.25">
      <c r="A4946" t="s">
        <v>6256</v>
      </c>
    </row>
    <row r="4947" spans="1:1" x14ac:dyDescent="0.25">
      <c r="A4947" t="s">
        <v>6257</v>
      </c>
    </row>
    <row r="4948" spans="1:1" x14ac:dyDescent="0.25">
      <c r="A4948" t="s">
        <v>6258</v>
      </c>
    </row>
    <row r="4949" spans="1:1" x14ac:dyDescent="0.25">
      <c r="A4949" t="s">
        <v>6259</v>
      </c>
    </row>
    <row r="4950" spans="1:1" x14ac:dyDescent="0.25">
      <c r="A4950" t="s">
        <v>6260</v>
      </c>
    </row>
    <row r="4951" spans="1:1" x14ac:dyDescent="0.25">
      <c r="A4951" t="s">
        <v>6261</v>
      </c>
    </row>
    <row r="4952" spans="1:1" x14ac:dyDescent="0.25">
      <c r="A4952" t="s">
        <v>6262</v>
      </c>
    </row>
    <row r="4953" spans="1:1" x14ac:dyDescent="0.25">
      <c r="A4953" t="s">
        <v>6263</v>
      </c>
    </row>
    <row r="4954" spans="1:1" x14ac:dyDescent="0.25">
      <c r="A4954" t="s">
        <v>6264</v>
      </c>
    </row>
    <row r="4955" spans="1:1" x14ac:dyDescent="0.25">
      <c r="A4955" t="s">
        <v>6265</v>
      </c>
    </row>
    <row r="4956" spans="1:1" x14ac:dyDescent="0.25">
      <c r="A4956" t="s">
        <v>6266</v>
      </c>
    </row>
    <row r="4957" spans="1:1" x14ac:dyDescent="0.25">
      <c r="A4957" t="s">
        <v>6267</v>
      </c>
    </row>
    <row r="4958" spans="1:1" x14ac:dyDescent="0.25">
      <c r="A4958" t="s">
        <v>6268</v>
      </c>
    </row>
    <row r="4959" spans="1:1" x14ac:dyDescent="0.25">
      <c r="A4959" t="s">
        <v>6269</v>
      </c>
    </row>
    <row r="4960" spans="1:1" x14ac:dyDescent="0.25">
      <c r="A4960" t="s">
        <v>6270</v>
      </c>
    </row>
    <row r="4961" spans="1:1" x14ac:dyDescent="0.25">
      <c r="A4961" t="s">
        <v>6271</v>
      </c>
    </row>
    <row r="4962" spans="1:1" x14ac:dyDescent="0.25">
      <c r="A4962" t="s">
        <v>6272</v>
      </c>
    </row>
    <row r="4963" spans="1:1" x14ac:dyDescent="0.25">
      <c r="A4963" t="s">
        <v>6273</v>
      </c>
    </row>
    <row r="4964" spans="1:1" x14ac:dyDescent="0.25">
      <c r="A4964" t="s">
        <v>6274</v>
      </c>
    </row>
    <row r="4965" spans="1:1" x14ac:dyDescent="0.25">
      <c r="A4965" t="s">
        <v>6275</v>
      </c>
    </row>
    <row r="4966" spans="1:1" x14ac:dyDescent="0.25">
      <c r="A4966" t="s">
        <v>6276</v>
      </c>
    </row>
    <row r="4967" spans="1:1" x14ac:dyDescent="0.25">
      <c r="A4967" t="s">
        <v>6277</v>
      </c>
    </row>
    <row r="4968" spans="1:1" x14ac:dyDescent="0.25">
      <c r="A4968" t="s">
        <v>6278</v>
      </c>
    </row>
    <row r="4969" spans="1:1" x14ac:dyDescent="0.25">
      <c r="A4969" t="s">
        <v>6279</v>
      </c>
    </row>
    <row r="4970" spans="1:1" x14ac:dyDescent="0.25">
      <c r="A4970" t="s">
        <v>6280</v>
      </c>
    </row>
    <row r="4971" spans="1:1" x14ac:dyDescent="0.25">
      <c r="A4971" t="s">
        <v>6281</v>
      </c>
    </row>
    <row r="4972" spans="1:1" x14ac:dyDescent="0.25">
      <c r="A4972" t="s">
        <v>6282</v>
      </c>
    </row>
    <row r="4973" spans="1:1" x14ac:dyDescent="0.25">
      <c r="A4973" t="s">
        <v>6283</v>
      </c>
    </row>
    <row r="4974" spans="1:1" x14ac:dyDescent="0.25">
      <c r="A4974" t="s">
        <v>6284</v>
      </c>
    </row>
    <row r="4975" spans="1:1" x14ac:dyDescent="0.25">
      <c r="A4975" t="s">
        <v>6285</v>
      </c>
    </row>
    <row r="4976" spans="1:1" x14ac:dyDescent="0.25">
      <c r="A4976" t="s">
        <v>6286</v>
      </c>
    </row>
    <row r="4977" spans="1:1" x14ac:dyDescent="0.25">
      <c r="A4977" t="s">
        <v>6287</v>
      </c>
    </row>
    <row r="4978" spans="1:1" x14ac:dyDescent="0.25">
      <c r="A4978" t="s">
        <v>6288</v>
      </c>
    </row>
    <row r="4979" spans="1:1" x14ac:dyDescent="0.25">
      <c r="A4979" t="s">
        <v>6289</v>
      </c>
    </row>
    <row r="4980" spans="1:1" x14ac:dyDescent="0.25">
      <c r="A4980" t="s">
        <v>6290</v>
      </c>
    </row>
    <row r="4981" spans="1:1" x14ac:dyDescent="0.25">
      <c r="A4981" t="s">
        <v>6291</v>
      </c>
    </row>
    <row r="4982" spans="1:1" x14ac:dyDescent="0.25">
      <c r="A4982" t="s">
        <v>6292</v>
      </c>
    </row>
    <row r="4983" spans="1:1" x14ac:dyDescent="0.25">
      <c r="A4983" t="s">
        <v>6293</v>
      </c>
    </row>
    <row r="4984" spans="1:1" x14ac:dyDescent="0.25">
      <c r="A4984" t="s">
        <v>6294</v>
      </c>
    </row>
    <row r="4985" spans="1:1" x14ac:dyDescent="0.25">
      <c r="A4985" t="s">
        <v>6295</v>
      </c>
    </row>
    <row r="4986" spans="1:1" x14ac:dyDescent="0.25">
      <c r="A4986" t="s">
        <v>6296</v>
      </c>
    </row>
    <row r="4987" spans="1:1" x14ac:dyDescent="0.25">
      <c r="A4987" t="s">
        <v>6297</v>
      </c>
    </row>
    <row r="4988" spans="1:1" x14ac:dyDescent="0.25">
      <c r="A4988" t="s">
        <v>6298</v>
      </c>
    </row>
    <row r="4989" spans="1:1" x14ac:dyDescent="0.25">
      <c r="A4989" t="s">
        <v>6299</v>
      </c>
    </row>
    <row r="4990" spans="1:1" x14ac:dyDescent="0.25">
      <c r="A4990" t="s">
        <v>6300</v>
      </c>
    </row>
    <row r="4991" spans="1:1" x14ac:dyDescent="0.25">
      <c r="A4991" t="s">
        <v>6301</v>
      </c>
    </row>
    <row r="4992" spans="1:1" x14ac:dyDescent="0.25">
      <c r="A4992" t="s">
        <v>6302</v>
      </c>
    </row>
    <row r="4993" spans="1:1" x14ac:dyDescent="0.25">
      <c r="A4993" t="s">
        <v>6303</v>
      </c>
    </row>
    <row r="4994" spans="1:1" x14ac:dyDescent="0.25">
      <c r="A4994" t="s">
        <v>6304</v>
      </c>
    </row>
    <row r="4995" spans="1:1" x14ac:dyDescent="0.25">
      <c r="A4995" t="s">
        <v>6305</v>
      </c>
    </row>
    <row r="4996" spans="1:1" x14ac:dyDescent="0.25">
      <c r="A4996" t="s">
        <v>6306</v>
      </c>
    </row>
    <row r="4997" spans="1:1" x14ac:dyDescent="0.25">
      <c r="A4997" t="s">
        <v>6307</v>
      </c>
    </row>
    <row r="4998" spans="1:1" x14ac:dyDescent="0.25">
      <c r="A4998" t="s">
        <v>6308</v>
      </c>
    </row>
    <row r="4999" spans="1:1" x14ac:dyDescent="0.25">
      <c r="A4999" t="s">
        <v>6309</v>
      </c>
    </row>
    <row r="5000" spans="1:1" x14ac:dyDescent="0.25">
      <c r="A5000" t="s">
        <v>6310</v>
      </c>
    </row>
    <row r="5001" spans="1:1" x14ac:dyDescent="0.25">
      <c r="A5001" t="s">
        <v>6311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4"/>
  <dimension ref="A1:AD4885"/>
  <sheetViews>
    <sheetView showGridLines="0" workbookViewId="0"/>
  </sheetViews>
  <sheetFormatPr baseColWidth="10" defaultColWidth="9.140625" defaultRowHeight="15" x14ac:dyDescent="0.25"/>
  <cols>
    <col min="1" max="1" width="15.42578125" style="3" customWidth="1"/>
    <col min="2" max="2" width="17.7109375" style="3" customWidth="1"/>
    <col min="3" max="3" width="22.42578125" style="3" customWidth="1"/>
    <col min="4" max="4" width="66.140625" style="3" customWidth="1"/>
    <col min="5" max="5" width="10.85546875" style="3" customWidth="1"/>
    <col min="6" max="6" width="9" style="3" customWidth="1"/>
    <col min="7" max="7" width="17.140625" style="3" customWidth="1"/>
    <col min="8" max="8" width="20.85546875" style="3" customWidth="1"/>
    <col min="9" max="9" width="20.7109375" style="3" customWidth="1"/>
    <col min="10" max="10" width="85.85546875" style="3" customWidth="1"/>
    <col min="11" max="11" width="22.7109375" style="3" customWidth="1"/>
    <col min="12" max="12" width="25.7109375" style="3" customWidth="1"/>
    <col min="13" max="13" width="17.5703125" style="3" customWidth="1"/>
    <col min="14" max="14" width="16.42578125" style="3" customWidth="1"/>
    <col min="15" max="15" width="16.5703125" style="3" customWidth="1"/>
    <col min="16" max="16" width="25.85546875" style="3" customWidth="1"/>
    <col min="17" max="17" width="22.42578125" style="3" customWidth="1"/>
    <col min="18" max="18" width="22.5703125" style="3" customWidth="1"/>
    <col min="19" max="19" width="12.85546875" style="4" bestFit="1" customWidth="1"/>
    <col min="20" max="20" width="17.140625" style="2" customWidth="1"/>
    <col min="21" max="21" width="15.5703125" style="4" bestFit="1" customWidth="1"/>
    <col min="22" max="22" width="19.28515625" style="4" bestFit="1" customWidth="1"/>
    <col min="23" max="23" width="17.85546875" style="4" bestFit="1" customWidth="1"/>
    <col min="24" max="24" width="12" style="4" bestFit="1" customWidth="1"/>
    <col min="25" max="27" width="9.140625" style="3"/>
    <col min="28" max="28" width="12.28515625" style="3" bestFit="1" customWidth="1"/>
    <col min="29" max="29" width="19.5703125" style="3" bestFit="1" customWidth="1"/>
    <col min="30" max="30" width="13.5703125" style="3" bestFit="1" customWidth="1"/>
    <col min="31" max="32" width="9.140625" style="3"/>
    <col min="33" max="33" width="18.85546875" style="3" bestFit="1" customWidth="1"/>
    <col min="34" max="34" width="4" style="3" bestFit="1" customWidth="1"/>
    <col min="35" max="35" width="11" style="3" bestFit="1" customWidth="1"/>
    <col min="36" max="16384" width="9.140625" style="3"/>
  </cols>
  <sheetData>
    <row r="1" spans="1:30" x14ac:dyDescent="0.25">
      <c r="A1" s="15" t="s">
        <v>1275</v>
      </c>
      <c r="B1" s="15" t="s">
        <v>1276</v>
      </c>
      <c r="C1" s="15" t="s">
        <v>1277</v>
      </c>
      <c r="D1" s="15" t="s">
        <v>1278</v>
      </c>
      <c r="E1" s="15" t="s">
        <v>1279</v>
      </c>
      <c r="F1" s="15" t="s">
        <v>1280</v>
      </c>
      <c r="G1" s="15" t="s">
        <v>1006</v>
      </c>
      <c r="H1" s="15" t="s">
        <v>1281</v>
      </c>
      <c r="I1" s="15" t="s">
        <v>1011</v>
      </c>
      <c r="J1" s="15" t="s">
        <v>1017</v>
      </c>
      <c r="K1" s="15" t="s">
        <v>1260</v>
      </c>
      <c r="L1" s="15" t="s">
        <v>1264</v>
      </c>
      <c r="M1" s="15" t="s">
        <v>1271</v>
      </c>
      <c r="N1" s="15" t="s">
        <v>1282</v>
      </c>
      <c r="O1" s="15" t="s">
        <v>1283</v>
      </c>
      <c r="P1" s="15" t="s">
        <v>1284</v>
      </c>
      <c r="Q1" s="15" t="s">
        <v>1285</v>
      </c>
      <c r="R1" s="15" t="s">
        <v>1290</v>
      </c>
      <c r="S1" s="16" t="s">
        <v>0</v>
      </c>
      <c r="T1" s="17" t="s">
        <v>1286</v>
      </c>
      <c r="U1" s="16" t="s">
        <v>1287</v>
      </c>
      <c r="V1" s="16" t="s">
        <v>1288</v>
      </c>
      <c r="W1" s="16" t="s">
        <v>1289</v>
      </c>
      <c r="X1" s="16" t="s">
        <v>1</v>
      </c>
      <c r="Y1" s="18" t="s">
        <v>1291</v>
      </c>
      <c r="Z1" s="18" t="s">
        <v>1292</v>
      </c>
      <c r="AA1" s="18" t="s">
        <v>1293</v>
      </c>
      <c r="AB1" s="18" t="s">
        <v>1311</v>
      </c>
      <c r="AC1" s="18" t="s">
        <v>1312</v>
      </c>
      <c r="AD1" s="18" t="s">
        <v>6321</v>
      </c>
    </row>
    <row r="2" spans="1:30" x14ac:dyDescent="0.25">
      <c r="A2" s="25">
        <v>874028</v>
      </c>
      <c r="B2" s="5">
        <v>41884</v>
      </c>
      <c r="C2" s="6" t="s">
        <v>2</v>
      </c>
      <c r="D2" s="6" t="s">
        <v>3</v>
      </c>
      <c r="E2" s="6" t="s">
        <v>4</v>
      </c>
      <c r="F2" s="6" t="s">
        <v>5</v>
      </c>
      <c r="G2" s="6" t="s">
        <v>1007</v>
      </c>
      <c r="H2" s="6" t="s">
        <v>6</v>
      </c>
      <c r="I2" s="6" t="s">
        <v>1012</v>
      </c>
      <c r="J2" s="6" t="s">
        <v>1018</v>
      </c>
      <c r="K2" s="6" t="s">
        <v>1261</v>
      </c>
      <c r="L2" s="6" t="s">
        <v>1265</v>
      </c>
      <c r="M2" s="6" t="s">
        <v>1272</v>
      </c>
      <c r="N2" s="5">
        <v>41886</v>
      </c>
      <c r="O2" s="7">
        <v>15650</v>
      </c>
      <c r="P2" s="7">
        <v>30097</v>
      </c>
      <c r="Q2" s="7">
        <v>14447</v>
      </c>
      <c r="R2" s="6">
        <v>23</v>
      </c>
      <c r="S2" s="7">
        <v>692231</v>
      </c>
      <c r="T2" s="8">
        <v>0.02</v>
      </c>
      <c r="U2" s="7">
        <v>13844.62</v>
      </c>
      <c r="V2" s="7">
        <v>678386.38</v>
      </c>
      <c r="W2" s="7">
        <v>718</v>
      </c>
      <c r="X2" s="7">
        <v>679104.38</v>
      </c>
      <c r="Y2" s="9">
        <f>+DAY('TABLA PRINCIPAL'!$B2)</f>
        <v>2</v>
      </c>
      <c r="Z2" s="9">
        <f>+MONTH('TABLA PRINCIPAL'!$B2)</f>
        <v>9</v>
      </c>
      <c r="AA2" s="9">
        <f>+YEAR('TABLA PRINCIPAL'!$B2)</f>
        <v>2014</v>
      </c>
      <c r="AB2" s="22" t="str">
        <f>+IF(Ventas_Oficina[[#This Row],[Total del pedido]]&gt;=100000,"SI","NO")</f>
        <v>SI</v>
      </c>
      <c r="AC2" s="22" t="str">
        <f>+_xlfn.XLOOKUP(Ventas_Oficina[[#This Row],[Nº de artículo]],AUXILIAR!A1:A4884,AUXILIAR!D1:D4884,"Error",0)</f>
        <v>Enviado a tiempo</v>
      </c>
      <c r="AD2" s="22" t="str">
        <f>+IF(AND(Ventas_Oficina[[#This Row],[Total]]&gt;75000,Ventas_Oficina[[#This Row],[Envio a tiempo]]="Enviado a tiempo"),"Buena Venta","Venta Mala")</f>
        <v>Buena Venta</v>
      </c>
    </row>
    <row r="3" spans="1:30" x14ac:dyDescent="0.25">
      <c r="A3" s="26">
        <v>1132619</v>
      </c>
      <c r="B3" s="10">
        <v>42301</v>
      </c>
      <c r="C3" s="11" t="s">
        <v>7</v>
      </c>
      <c r="D3" s="11" t="s">
        <v>8</v>
      </c>
      <c r="E3" s="11" t="s">
        <v>12</v>
      </c>
      <c r="F3" s="11" t="s">
        <v>5</v>
      </c>
      <c r="G3" s="11" t="s">
        <v>1008</v>
      </c>
      <c r="H3" s="11" t="s">
        <v>9</v>
      </c>
      <c r="I3" s="11" t="s">
        <v>1013</v>
      </c>
      <c r="J3" s="11" t="s">
        <v>1019</v>
      </c>
      <c r="K3" s="11" t="s">
        <v>1261</v>
      </c>
      <c r="L3" s="11" t="s">
        <v>1266</v>
      </c>
      <c r="M3" s="11" t="s">
        <v>1272</v>
      </c>
      <c r="N3" s="10">
        <v>42303</v>
      </c>
      <c r="O3" s="12">
        <v>24</v>
      </c>
      <c r="P3" s="12">
        <v>126</v>
      </c>
      <c r="Q3" s="12">
        <v>102</v>
      </c>
      <c r="R3" s="11">
        <v>8</v>
      </c>
      <c r="S3" s="12">
        <v>1008</v>
      </c>
      <c r="T3" s="13">
        <v>0.03</v>
      </c>
      <c r="U3" s="12">
        <v>30.24</v>
      </c>
      <c r="V3" s="12">
        <v>977.76</v>
      </c>
      <c r="W3" s="12">
        <v>70</v>
      </c>
      <c r="X3" s="12">
        <v>1047.76</v>
      </c>
      <c r="Y3" s="14">
        <f>+DAY('TABLA PRINCIPAL'!$B3)</f>
        <v>24</v>
      </c>
      <c r="Z3" s="14">
        <f>+MONTH('TABLA PRINCIPAL'!$B3)</f>
        <v>10</v>
      </c>
      <c r="AA3" s="14">
        <f>+YEAR('TABLA PRINCIPAL'!$B3)</f>
        <v>2015</v>
      </c>
      <c r="AB3" s="22" t="str">
        <f>+IF(Ventas_Oficina[[#This Row],[Total del pedido]]&gt;=100000,"SI","NO")</f>
        <v>NO</v>
      </c>
      <c r="AC3" s="22" t="str">
        <f>+_xlfn.XLOOKUP(Ventas_Oficina[[#This Row],[Nº de artículo]],AUXILIAR!A2:A4885,AUXILIAR!D2:D4885,"Error",0)</f>
        <v>Enviado a tiempo</v>
      </c>
      <c r="AD3" s="22" t="str">
        <f>+IF(AND(Ventas_Oficina[[#This Row],[Total]]&gt;75000,Ventas_Oficina[[#This Row],[Envio a tiempo]]="Enviado a tiempo"),"Buena Venta","Venta Mala")</f>
        <v>Venta Mala</v>
      </c>
    </row>
    <row r="4" spans="1:30" x14ac:dyDescent="0.25">
      <c r="A4" s="25">
        <v>1133714</v>
      </c>
      <c r="B4" s="5">
        <v>41711</v>
      </c>
      <c r="C4" s="6" t="s">
        <v>10</v>
      </c>
      <c r="D4" s="6" t="s">
        <v>11</v>
      </c>
      <c r="E4" s="6" t="s">
        <v>12</v>
      </c>
      <c r="F4" s="6" t="s">
        <v>13</v>
      </c>
      <c r="G4" s="6" t="s">
        <v>1009</v>
      </c>
      <c r="H4" s="6" t="s">
        <v>14</v>
      </c>
      <c r="I4" s="6" t="s">
        <v>1014</v>
      </c>
      <c r="J4" s="6" t="s">
        <v>1020</v>
      </c>
      <c r="K4" s="6" t="s">
        <v>1261</v>
      </c>
      <c r="L4" s="6" t="s">
        <v>1265</v>
      </c>
      <c r="M4" s="6" t="s">
        <v>1272</v>
      </c>
      <c r="N4" s="5">
        <v>41711</v>
      </c>
      <c r="O4" s="7">
        <v>4211</v>
      </c>
      <c r="P4" s="7">
        <v>8098</v>
      </c>
      <c r="Q4" s="7">
        <v>3887</v>
      </c>
      <c r="R4" s="6">
        <v>45</v>
      </c>
      <c r="S4" s="7">
        <v>364410</v>
      </c>
      <c r="T4" s="8">
        <v>0.04</v>
      </c>
      <c r="U4" s="7">
        <v>14576.4</v>
      </c>
      <c r="V4" s="7">
        <v>349833.6</v>
      </c>
      <c r="W4" s="7">
        <v>718</v>
      </c>
      <c r="X4" s="7">
        <v>8258</v>
      </c>
      <c r="Y4" s="9">
        <f>+DAY('TABLA PRINCIPAL'!$B4)</f>
        <v>13</v>
      </c>
      <c r="Z4" s="9">
        <f>+MONTH('TABLA PRINCIPAL'!$B4)</f>
        <v>3</v>
      </c>
      <c r="AA4" s="9">
        <f>+YEAR('TABLA PRINCIPAL'!$B4)</f>
        <v>2014</v>
      </c>
      <c r="AB4" s="22" t="str">
        <f>+IF(Ventas_Oficina[[#This Row],[Total del pedido]]&gt;=100000,"SI","NO")</f>
        <v>SI</v>
      </c>
      <c r="AC4" s="22" t="str">
        <f>+_xlfn.XLOOKUP(Ventas_Oficina[[#This Row],[Nº de artículo]],AUXILIAR!A3:A4886,AUXILIAR!D3:D4886,"Error",0)</f>
        <v>No enviado a tiempo</v>
      </c>
      <c r="AD4" s="22" t="str">
        <f>+IF(AND(Ventas_Oficina[[#This Row],[Total]]&gt;75000,Ventas_Oficina[[#This Row],[Envio a tiempo]]="Enviado a tiempo"),"Buena Venta","Venta Mala")</f>
        <v>Venta Mala</v>
      </c>
    </row>
    <row r="5" spans="1:30" x14ac:dyDescent="0.25">
      <c r="A5" s="26">
        <v>1135541</v>
      </c>
      <c r="B5" s="10">
        <v>41323</v>
      </c>
      <c r="C5" s="11" t="s">
        <v>15</v>
      </c>
      <c r="D5" s="11" t="s">
        <v>16</v>
      </c>
      <c r="E5" s="11" t="s">
        <v>4</v>
      </c>
      <c r="F5" s="11" t="s">
        <v>5</v>
      </c>
      <c r="G5" s="11" t="s">
        <v>1007</v>
      </c>
      <c r="H5" s="11" t="s">
        <v>17</v>
      </c>
      <c r="I5" s="11" t="s">
        <v>1012</v>
      </c>
      <c r="J5" s="11" t="s">
        <v>1021</v>
      </c>
      <c r="K5" s="11" t="s">
        <v>1261</v>
      </c>
      <c r="L5" s="11" t="s">
        <v>1267</v>
      </c>
      <c r="M5" s="11" t="s">
        <v>1272</v>
      </c>
      <c r="N5" s="10">
        <v>41325</v>
      </c>
      <c r="O5" s="12">
        <v>533</v>
      </c>
      <c r="P5" s="12">
        <v>860</v>
      </c>
      <c r="Q5" s="12">
        <v>327</v>
      </c>
      <c r="R5" s="11">
        <v>16</v>
      </c>
      <c r="S5" s="12">
        <v>13760</v>
      </c>
      <c r="T5" s="13">
        <v>0.01</v>
      </c>
      <c r="U5" s="12">
        <v>137.6</v>
      </c>
      <c r="V5" s="12">
        <v>13622.4</v>
      </c>
      <c r="W5" s="12">
        <v>619</v>
      </c>
      <c r="X5" s="12">
        <v>73092</v>
      </c>
      <c r="Y5" s="14">
        <f>+DAY('TABLA PRINCIPAL'!$B5)</f>
        <v>18</v>
      </c>
      <c r="Z5" s="14">
        <f>+MONTH('TABLA PRINCIPAL'!$B5)</f>
        <v>2</v>
      </c>
      <c r="AA5" s="14">
        <f>+YEAR('TABLA PRINCIPAL'!$B5)</f>
        <v>2013</v>
      </c>
      <c r="AB5" s="22" t="str">
        <f>+IF(Ventas_Oficina[[#This Row],[Total del pedido]]&gt;=100000,"SI","NO")</f>
        <v>NO</v>
      </c>
      <c r="AC5" s="22" t="str">
        <f>+_xlfn.XLOOKUP(Ventas_Oficina[[#This Row],[Nº de artículo]],AUXILIAR!A4:A4887,AUXILIAR!D4:D4887,"Error",0)</f>
        <v>Enviado a tiempo</v>
      </c>
      <c r="AD5" s="22" t="str">
        <f>+IF(AND(Ventas_Oficina[[#This Row],[Total]]&gt;75000,Ventas_Oficina[[#This Row],[Envio a tiempo]]="Enviado a tiempo"),"Buena Venta","Venta Mala")</f>
        <v>Venta Mala</v>
      </c>
    </row>
    <row r="6" spans="1:30" x14ac:dyDescent="0.25">
      <c r="A6" s="25">
        <v>1135906</v>
      </c>
      <c r="B6" s="5">
        <v>41895</v>
      </c>
      <c r="C6" s="6" t="s">
        <v>18</v>
      </c>
      <c r="D6" s="6" t="s">
        <v>19</v>
      </c>
      <c r="E6" s="6" t="s">
        <v>4</v>
      </c>
      <c r="F6" s="6" t="s">
        <v>5</v>
      </c>
      <c r="G6" s="6" t="s">
        <v>1007</v>
      </c>
      <c r="H6" s="6" t="s">
        <v>6</v>
      </c>
      <c r="I6" s="6" t="s">
        <v>1014</v>
      </c>
      <c r="J6" s="6" t="s">
        <v>1022</v>
      </c>
      <c r="K6" s="6" t="s">
        <v>1261</v>
      </c>
      <c r="L6" s="6" t="s">
        <v>1267</v>
      </c>
      <c r="M6" s="6" t="s">
        <v>1273</v>
      </c>
      <c r="N6" s="5">
        <v>41899</v>
      </c>
      <c r="O6" s="7">
        <v>153</v>
      </c>
      <c r="P6" s="7">
        <v>278</v>
      </c>
      <c r="Q6" s="7">
        <v>125</v>
      </c>
      <c r="R6" s="6">
        <v>49</v>
      </c>
      <c r="S6" s="7">
        <v>13622</v>
      </c>
      <c r="T6" s="8">
        <v>7.0000000000000007E-2</v>
      </c>
      <c r="U6" s="7">
        <v>953.54000000000008</v>
      </c>
      <c r="V6" s="7">
        <v>12668.46</v>
      </c>
      <c r="W6" s="7">
        <v>134</v>
      </c>
      <c r="X6" s="7">
        <v>12597</v>
      </c>
      <c r="Y6" s="9">
        <f>+DAY('TABLA PRINCIPAL'!$B6)</f>
        <v>13</v>
      </c>
      <c r="Z6" s="9">
        <f>+MONTH('TABLA PRINCIPAL'!$B6)</f>
        <v>9</v>
      </c>
      <c r="AA6" s="9">
        <f>+YEAR('TABLA PRINCIPAL'!$B6)</f>
        <v>2014</v>
      </c>
      <c r="AB6" s="22" t="str">
        <f>+IF(Ventas_Oficina[[#This Row],[Total del pedido]]&gt;=100000,"SI","NO")</f>
        <v>NO</v>
      </c>
      <c r="AC6" s="22" t="str">
        <f>+_xlfn.XLOOKUP(Ventas_Oficina[[#This Row],[Nº de artículo]],AUXILIAR!A5:A4888,AUXILIAR!D5:D4888,"Error",0)</f>
        <v>Enviado a tiempo</v>
      </c>
      <c r="AD6" s="22" t="str">
        <f>+IF(AND(Ventas_Oficina[[#This Row],[Total]]&gt;75000,Ventas_Oficina[[#This Row],[Envio a tiempo]]="Enviado a tiempo"),"Buena Venta","Venta Mala")</f>
        <v>Venta Mala</v>
      </c>
    </row>
    <row r="7" spans="1:30" x14ac:dyDescent="0.25">
      <c r="A7" s="26">
        <v>1136271</v>
      </c>
      <c r="B7" s="10">
        <v>41602</v>
      </c>
      <c r="C7" s="11" t="s">
        <v>20</v>
      </c>
      <c r="D7" s="11" t="s">
        <v>21</v>
      </c>
      <c r="E7" s="11" t="s">
        <v>4</v>
      </c>
      <c r="F7" s="11" t="s">
        <v>5</v>
      </c>
      <c r="G7" s="11" t="s">
        <v>1010</v>
      </c>
      <c r="H7" s="11" t="s">
        <v>6</v>
      </c>
      <c r="I7" s="11" t="s">
        <v>1014</v>
      </c>
      <c r="J7" s="11" t="s">
        <v>1023</v>
      </c>
      <c r="K7" s="11" t="s">
        <v>1261</v>
      </c>
      <c r="L7" s="11" t="s">
        <v>1267</v>
      </c>
      <c r="M7" s="11" t="s">
        <v>1272</v>
      </c>
      <c r="N7" s="10">
        <v>41604</v>
      </c>
      <c r="O7" s="12">
        <v>459</v>
      </c>
      <c r="P7" s="12">
        <v>728</v>
      </c>
      <c r="Q7" s="12">
        <v>269</v>
      </c>
      <c r="R7" s="11">
        <v>45</v>
      </c>
      <c r="S7" s="12">
        <v>32760</v>
      </c>
      <c r="T7" s="13">
        <v>0.08</v>
      </c>
      <c r="U7" s="12">
        <v>2620.8000000000002</v>
      </c>
      <c r="V7" s="12">
        <v>30139.200000000001</v>
      </c>
      <c r="W7" s="12">
        <v>1115</v>
      </c>
      <c r="X7" s="12">
        <v>18943</v>
      </c>
      <c r="Y7" s="14">
        <f>+DAY('TABLA PRINCIPAL'!$B7)</f>
        <v>24</v>
      </c>
      <c r="Z7" s="14">
        <f>+MONTH('TABLA PRINCIPAL'!$B7)</f>
        <v>11</v>
      </c>
      <c r="AA7" s="14">
        <f>+YEAR('TABLA PRINCIPAL'!$B7)</f>
        <v>2013</v>
      </c>
      <c r="AB7" s="22" t="str">
        <f>+IF(Ventas_Oficina[[#This Row],[Total del pedido]]&gt;=100000,"SI","NO")</f>
        <v>NO</v>
      </c>
      <c r="AC7" s="22" t="str">
        <f>+_xlfn.XLOOKUP(Ventas_Oficina[[#This Row],[Nº de artículo]],AUXILIAR!A6:A4889,AUXILIAR!D6:D4889,"Error",0)</f>
        <v>Enviado a tiempo</v>
      </c>
      <c r="AD7" s="22" t="str">
        <f>+IF(AND(Ventas_Oficina[[#This Row],[Total]]&gt;75000,Ventas_Oficina[[#This Row],[Envio a tiempo]]="Enviado a tiempo"),"Buena Venta","Venta Mala")</f>
        <v>Venta Mala</v>
      </c>
    </row>
    <row r="8" spans="1:30" x14ac:dyDescent="0.25">
      <c r="A8" s="25">
        <v>1136636</v>
      </c>
      <c r="B8" s="5">
        <v>41889</v>
      </c>
      <c r="C8" s="6" t="s">
        <v>22</v>
      </c>
      <c r="D8" s="6" t="s">
        <v>23</v>
      </c>
      <c r="E8" s="6" t="s">
        <v>4</v>
      </c>
      <c r="F8" s="6" t="s">
        <v>5</v>
      </c>
      <c r="G8" s="6" t="s">
        <v>1009</v>
      </c>
      <c r="H8" s="6" t="s">
        <v>24</v>
      </c>
      <c r="I8" s="6" t="s">
        <v>1014</v>
      </c>
      <c r="J8" s="6" t="s">
        <v>1024</v>
      </c>
      <c r="K8" s="6" t="s">
        <v>1261</v>
      </c>
      <c r="L8" s="6" t="s">
        <v>1265</v>
      </c>
      <c r="M8" s="6" t="s">
        <v>1272</v>
      </c>
      <c r="N8" s="5">
        <v>41889</v>
      </c>
      <c r="O8" s="7">
        <v>160</v>
      </c>
      <c r="P8" s="7">
        <v>262</v>
      </c>
      <c r="Q8" s="7">
        <v>102</v>
      </c>
      <c r="R8" s="6">
        <v>45</v>
      </c>
      <c r="S8" s="7">
        <v>11790</v>
      </c>
      <c r="T8" s="8">
        <v>0.04</v>
      </c>
      <c r="U8" s="7">
        <v>471.6</v>
      </c>
      <c r="V8" s="7">
        <v>11318.4</v>
      </c>
      <c r="W8" s="7">
        <v>80</v>
      </c>
      <c r="X8" s="7">
        <v>6045</v>
      </c>
      <c r="Y8" s="9">
        <f>+DAY('TABLA PRINCIPAL'!$B8)</f>
        <v>7</v>
      </c>
      <c r="Z8" s="9">
        <f>+MONTH('TABLA PRINCIPAL'!$B8)</f>
        <v>9</v>
      </c>
      <c r="AA8" s="9">
        <f>+YEAR('TABLA PRINCIPAL'!$B8)</f>
        <v>2014</v>
      </c>
      <c r="AB8" s="22" t="str">
        <f>+IF(Ventas_Oficina[[#This Row],[Total del pedido]]&gt;=100000,"SI","NO")</f>
        <v>NO</v>
      </c>
      <c r="AC8" s="22" t="str">
        <f>+_xlfn.XLOOKUP(Ventas_Oficina[[#This Row],[Nº de artículo]],AUXILIAR!A7:A4890,AUXILIAR!D7:D4890,"Error",0)</f>
        <v>No enviado a tiempo</v>
      </c>
      <c r="AD8" s="22" t="str">
        <f>+IF(AND(Ventas_Oficina[[#This Row],[Total]]&gt;75000,Ventas_Oficina[[#This Row],[Envio a tiempo]]="Enviado a tiempo"),"Buena Venta","Venta Mala")</f>
        <v>Venta Mala</v>
      </c>
    </row>
    <row r="9" spans="1:30" x14ac:dyDescent="0.25">
      <c r="A9" s="26">
        <v>1136636</v>
      </c>
      <c r="B9" s="10">
        <v>42032</v>
      </c>
      <c r="C9" s="11" t="s">
        <v>25</v>
      </c>
      <c r="D9" s="11" t="s">
        <v>26</v>
      </c>
      <c r="E9" s="11" t="s">
        <v>4</v>
      </c>
      <c r="F9" s="11" t="s">
        <v>5</v>
      </c>
      <c r="G9" s="11" t="s">
        <v>1010</v>
      </c>
      <c r="H9" s="11" t="s">
        <v>27</v>
      </c>
      <c r="I9" s="11" t="s">
        <v>1013</v>
      </c>
      <c r="J9" s="11" t="s">
        <v>1024</v>
      </c>
      <c r="K9" s="11" t="s">
        <v>1262</v>
      </c>
      <c r="L9" s="11" t="s">
        <v>1265</v>
      </c>
      <c r="M9" s="11" t="s">
        <v>1272</v>
      </c>
      <c r="N9" s="10">
        <v>42033</v>
      </c>
      <c r="O9" s="12">
        <v>160</v>
      </c>
      <c r="P9" s="12">
        <v>262</v>
      </c>
      <c r="Q9" s="12">
        <v>102</v>
      </c>
      <c r="R9" s="11">
        <v>34</v>
      </c>
      <c r="S9" s="12">
        <v>8908</v>
      </c>
      <c r="T9" s="13">
        <v>0.02</v>
      </c>
      <c r="U9" s="12">
        <v>178.16</v>
      </c>
      <c r="V9" s="12">
        <v>8729.84</v>
      </c>
      <c r="W9" s="12">
        <v>80</v>
      </c>
      <c r="X9" s="12">
        <v>2743</v>
      </c>
      <c r="Y9" s="14">
        <f>+DAY('TABLA PRINCIPAL'!$B9)</f>
        <v>28</v>
      </c>
      <c r="Z9" s="14">
        <f>+MONTH('TABLA PRINCIPAL'!$B9)</f>
        <v>1</v>
      </c>
      <c r="AA9" s="14">
        <f>+YEAR('TABLA PRINCIPAL'!$B9)</f>
        <v>2015</v>
      </c>
      <c r="AB9" s="22" t="str">
        <f>+IF(Ventas_Oficina[[#This Row],[Total del pedido]]&gt;=100000,"SI","NO")</f>
        <v>NO</v>
      </c>
      <c r="AC9" s="22" t="str">
        <f>+_xlfn.XLOOKUP(Ventas_Oficina[[#This Row],[Nº de artículo]],AUXILIAR!A8:A4891,AUXILIAR!D8:D4891,"Error",0)</f>
        <v>No enviado a tiempo</v>
      </c>
      <c r="AD9" s="22" t="str">
        <f>+IF(AND(Ventas_Oficina[[#This Row],[Total]]&gt;75000,Ventas_Oficina[[#This Row],[Envio a tiempo]]="Enviado a tiempo"),"Buena Venta","Venta Mala")</f>
        <v>Venta Mala</v>
      </c>
    </row>
    <row r="10" spans="1:30" x14ac:dyDescent="0.25">
      <c r="A10" s="25">
        <v>1137367</v>
      </c>
      <c r="B10" s="5">
        <v>41798</v>
      </c>
      <c r="C10" s="6" t="s">
        <v>28</v>
      </c>
      <c r="D10" s="6" t="s">
        <v>29</v>
      </c>
      <c r="E10" s="6" t="s">
        <v>12</v>
      </c>
      <c r="F10" s="6" t="s">
        <v>13</v>
      </c>
      <c r="G10" s="6" t="s">
        <v>1010</v>
      </c>
      <c r="H10" s="6" t="s">
        <v>14</v>
      </c>
      <c r="I10" s="6" t="s">
        <v>1014</v>
      </c>
      <c r="J10" s="6" t="s">
        <v>1025</v>
      </c>
      <c r="K10" s="6" t="s">
        <v>1261</v>
      </c>
      <c r="L10" s="6" t="s">
        <v>1267</v>
      </c>
      <c r="M10" s="6" t="s">
        <v>1272</v>
      </c>
      <c r="N10" s="5">
        <v>41800</v>
      </c>
      <c r="O10" s="7">
        <v>399</v>
      </c>
      <c r="P10" s="7">
        <v>623</v>
      </c>
      <c r="Q10" s="7">
        <v>224</v>
      </c>
      <c r="R10" s="6">
        <v>25</v>
      </c>
      <c r="S10" s="7">
        <v>15575</v>
      </c>
      <c r="T10" s="8">
        <v>0.01</v>
      </c>
      <c r="U10" s="7">
        <v>155.75</v>
      </c>
      <c r="V10" s="7">
        <v>15419.25</v>
      </c>
      <c r="W10" s="7">
        <v>697</v>
      </c>
      <c r="X10" s="7">
        <v>18945</v>
      </c>
      <c r="Y10" s="9">
        <f>+DAY('TABLA PRINCIPAL'!$B10)</f>
        <v>8</v>
      </c>
      <c r="Z10" s="9">
        <f>+MONTH('TABLA PRINCIPAL'!$B10)</f>
        <v>6</v>
      </c>
      <c r="AA10" s="9">
        <f>+YEAR('TABLA PRINCIPAL'!$B10)</f>
        <v>2014</v>
      </c>
      <c r="AB10" s="22" t="str">
        <f>+IF(Ventas_Oficina[[#This Row],[Total del pedido]]&gt;=100000,"SI","NO")</f>
        <v>NO</v>
      </c>
      <c r="AC10" s="22" t="str">
        <f>+_xlfn.XLOOKUP(Ventas_Oficina[[#This Row],[Nº de artículo]],AUXILIAR!A9:A4892,AUXILIAR!D9:D4892,"Error",0)</f>
        <v>Enviado a tiempo</v>
      </c>
      <c r="AD10" s="22" t="str">
        <f>+IF(AND(Ventas_Oficina[[#This Row],[Total]]&gt;75000,Ventas_Oficina[[#This Row],[Envio a tiempo]]="Enviado a tiempo"),"Buena Venta","Venta Mala")</f>
        <v>Venta Mala</v>
      </c>
    </row>
    <row r="11" spans="1:30" x14ac:dyDescent="0.25">
      <c r="A11" s="26">
        <v>1137732</v>
      </c>
      <c r="B11" s="10">
        <v>41914</v>
      </c>
      <c r="C11" s="11" t="s">
        <v>30</v>
      </c>
      <c r="D11" s="11" t="s">
        <v>31</v>
      </c>
      <c r="E11" s="11" t="s">
        <v>4</v>
      </c>
      <c r="F11" s="11" t="s">
        <v>5</v>
      </c>
      <c r="G11" s="11" t="s">
        <v>1008</v>
      </c>
      <c r="H11" s="11" t="s">
        <v>9</v>
      </c>
      <c r="I11" s="11" t="s">
        <v>1012</v>
      </c>
      <c r="J11" s="11" t="s">
        <v>1018</v>
      </c>
      <c r="K11" s="11" t="s">
        <v>1261</v>
      </c>
      <c r="L11" s="11" t="s">
        <v>1265</v>
      </c>
      <c r="M11" s="11" t="s">
        <v>1272</v>
      </c>
      <c r="N11" s="10">
        <v>41916</v>
      </c>
      <c r="O11" s="12">
        <v>15650</v>
      </c>
      <c r="P11" s="12">
        <v>30097</v>
      </c>
      <c r="Q11" s="12">
        <v>14447</v>
      </c>
      <c r="R11" s="11">
        <v>42</v>
      </c>
      <c r="S11" s="12">
        <v>1264074</v>
      </c>
      <c r="T11" s="13">
        <v>0.04</v>
      </c>
      <c r="U11" s="12">
        <v>50562.96</v>
      </c>
      <c r="V11" s="12">
        <v>1213511.04</v>
      </c>
      <c r="W11" s="12">
        <v>718</v>
      </c>
      <c r="X11" s="12">
        <v>170542</v>
      </c>
      <c r="Y11" s="14">
        <f>+DAY('TABLA PRINCIPAL'!$B11)</f>
        <v>2</v>
      </c>
      <c r="Z11" s="14">
        <f>+MONTH('TABLA PRINCIPAL'!$B11)</f>
        <v>10</v>
      </c>
      <c r="AA11" s="14">
        <f>+YEAR('TABLA PRINCIPAL'!$B11)</f>
        <v>2014</v>
      </c>
      <c r="AB11" s="22" t="str">
        <f>+IF(Ventas_Oficina[[#This Row],[Total del pedido]]&gt;=100000,"SI","NO")</f>
        <v>SI</v>
      </c>
      <c r="AC11" s="22" t="str">
        <f>+_xlfn.XLOOKUP(Ventas_Oficina[[#This Row],[Nº de artículo]],AUXILIAR!A10:A4893,AUXILIAR!D10:D4893,"Error",0)</f>
        <v>Enviado a tiempo</v>
      </c>
      <c r="AD11" s="22" t="str">
        <f>+IF(AND(Ventas_Oficina[[#This Row],[Total]]&gt;75000,Ventas_Oficina[[#This Row],[Envio a tiempo]]="Enviado a tiempo"),"Buena Venta","Venta Mala")</f>
        <v>Buena Venta</v>
      </c>
    </row>
    <row r="12" spans="1:30" x14ac:dyDescent="0.25">
      <c r="A12" s="25">
        <v>1137732</v>
      </c>
      <c r="B12" s="5">
        <v>41730</v>
      </c>
      <c r="C12" s="6" t="s">
        <v>32</v>
      </c>
      <c r="D12" s="6" t="s">
        <v>33</v>
      </c>
      <c r="E12" s="6" t="s">
        <v>4</v>
      </c>
      <c r="F12" s="6" t="s">
        <v>5</v>
      </c>
      <c r="G12" s="6" t="s">
        <v>1008</v>
      </c>
      <c r="H12" s="6" t="s">
        <v>34</v>
      </c>
      <c r="I12" s="6" t="s">
        <v>1013</v>
      </c>
      <c r="J12" s="6" t="s">
        <v>1018</v>
      </c>
      <c r="K12" s="6" t="s">
        <v>1261</v>
      </c>
      <c r="L12" s="6" t="s">
        <v>1267</v>
      </c>
      <c r="M12" s="6" t="s">
        <v>1273</v>
      </c>
      <c r="N12" s="5">
        <v>41731</v>
      </c>
      <c r="O12" s="7">
        <v>15650</v>
      </c>
      <c r="P12" s="7">
        <v>30097</v>
      </c>
      <c r="Q12" s="7">
        <v>14447</v>
      </c>
      <c r="R12" s="6">
        <v>3</v>
      </c>
      <c r="S12" s="7">
        <v>90291</v>
      </c>
      <c r="T12" s="8">
        <v>0.01</v>
      </c>
      <c r="U12" s="7">
        <v>902.91</v>
      </c>
      <c r="V12" s="7">
        <v>89388.09</v>
      </c>
      <c r="W12" s="7">
        <v>718</v>
      </c>
      <c r="X12" s="7">
        <v>153362</v>
      </c>
      <c r="Y12" s="9">
        <f>+DAY('TABLA PRINCIPAL'!$B12)</f>
        <v>1</v>
      </c>
      <c r="Z12" s="9">
        <f>+MONTH('TABLA PRINCIPAL'!$B12)</f>
        <v>4</v>
      </c>
      <c r="AA12" s="9">
        <f>+YEAR('TABLA PRINCIPAL'!$B12)</f>
        <v>2014</v>
      </c>
      <c r="AB12" s="22" t="str">
        <f>+IF(Ventas_Oficina[[#This Row],[Total del pedido]]&gt;=100000,"SI","NO")</f>
        <v>NO</v>
      </c>
      <c r="AC12" s="22" t="str">
        <f>+_xlfn.XLOOKUP(Ventas_Oficina[[#This Row],[Nº de artículo]],AUXILIAR!A11:A4894,AUXILIAR!D11:D4894,"Error",0)</f>
        <v>Enviado a tiempo</v>
      </c>
      <c r="AD12" s="22" t="str">
        <f>+IF(AND(Ventas_Oficina[[#This Row],[Total]]&gt;75000,Ventas_Oficina[[#This Row],[Envio a tiempo]]="Enviado a tiempo"),"Buena Venta","Venta Mala")</f>
        <v>Buena Venta</v>
      </c>
    </row>
    <row r="13" spans="1:30" x14ac:dyDescent="0.25">
      <c r="A13" s="26">
        <v>1138097</v>
      </c>
      <c r="B13" s="10">
        <v>41316</v>
      </c>
      <c r="C13" s="11" t="s">
        <v>35</v>
      </c>
      <c r="D13" s="11" t="s">
        <v>36</v>
      </c>
      <c r="E13" s="11" t="s">
        <v>12</v>
      </c>
      <c r="F13" s="11" t="s">
        <v>13</v>
      </c>
      <c r="G13" s="11" t="s">
        <v>1009</v>
      </c>
      <c r="H13" s="11" t="s">
        <v>14</v>
      </c>
      <c r="I13" s="11" t="s">
        <v>1015</v>
      </c>
      <c r="J13" s="11" t="s">
        <v>1026</v>
      </c>
      <c r="K13" s="11" t="s">
        <v>1261</v>
      </c>
      <c r="L13" s="11" t="s">
        <v>1267</v>
      </c>
      <c r="M13" s="11" t="s">
        <v>1272</v>
      </c>
      <c r="N13" s="10">
        <v>41317</v>
      </c>
      <c r="O13" s="12">
        <v>239</v>
      </c>
      <c r="P13" s="12">
        <v>426</v>
      </c>
      <c r="Q13" s="12">
        <v>187</v>
      </c>
      <c r="R13" s="11">
        <v>18</v>
      </c>
      <c r="S13" s="12">
        <v>7668</v>
      </c>
      <c r="T13" s="13">
        <v>0.06</v>
      </c>
      <c r="U13" s="12">
        <v>460.08</v>
      </c>
      <c r="V13" s="12">
        <v>7207.92</v>
      </c>
      <c r="W13" s="12">
        <v>120</v>
      </c>
      <c r="X13" s="12">
        <v>12103</v>
      </c>
      <c r="Y13" s="14">
        <f>+DAY('TABLA PRINCIPAL'!$B13)</f>
        <v>11</v>
      </c>
      <c r="Z13" s="14">
        <f>+MONTH('TABLA PRINCIPAL'!$B13)</f>
        <v>2</v>
      </c>
      <c r="AA13" s="14">
        <f>+YEAR('TABLA PRINCIPAL'!$B13)</f>
        <v>2013</v>
      </c>
      <c r="AB13" s="22" t="str">
        <f>+IF(Ventas_Oficina[[#This Row],[Total del pedido]]&gt;=100000,"SI","NO")</f>
        <v>NO</v>
      </c>
      <c r="AC13" s="22" t="str">
        <f>+_xlfn.XLOOKUP(Ventas_Oficina[[#This Row],[Nº de artículo]],AUXILIAR!A12:A4895,AUXILIAR!D12:D4895,"Error",0)</f>
        <v>No enviado a tiempo</v>
      </c>
      <c r="AD13" s="22" t="str">
        <f>+IF(AND(Ventas_Oficina[[#This Row],[Total]]&gt;75000,Ventas_Oficina[[#This Row],[Envio a tiempo]]="Enviado a tiempo"),"Buena Venta","Venta Mala")</f>
        <v>Venta Mala</v>
      </c>
    </row>
    <row r="14" spans="1:30" x14ac:dyDescent="0.25">
      <c r="A14" s="25">
        <v>1138828</v>
      </c>
      <c r="B14" s="5">
        <v>41637</v>
      </c>
      <c r="C14" s="6" t="s">
        <v>37</v>
      </c>
      <c r="D14" s="6" t="s">
        <v>38</v>
      </c>
      <c r="E14" s="6" t="s">
        <v>4</v>
      </c>
      <c r="F14" s="6" t="s">
        <v>5</v>
      </c>
      <c r="G14" s="6" t="s">
        <v>1007</v>
      </c>
      <c r="H14" s="6" t="s">
        <v>39</v>
      </c>
      <c r="I14" s="6" t="s">
        <v>1015</v>
      </c>
      <c r="J14" s="6" t="s">
        <v>1027</v>
      </c>
      <c r="K14" s="6" t="s">
        <v>1261</v>
      </c>
      <c r="L14" s="6" t="s">
        <v>1267</v>
      </c>
      <c r="M14" s="6" t="s">
        <v>1273</v>
      </c>
      <c r="N14" s="5">
        <v>41630</v>
      </c>
      <c r="O14" s="7">
        <v>5429</v>
      </c>
      <c r="P14" s="7">
        <v>9048</v>
      </c>
      <c r="Q14" s="7">
        <v>3619</v>
      </c>
      <c r="R14" s="6">
        <v>1</v>
      </c>
      <c r="S14" s="7">
        <v>9048</v>
      </c>
      <c r="T14" s="8">
        <v>0.02</v>
      </c>
      <c r="U14" s="7">
        <v>180.96</v>
      </c>
      <c r="V14" s="7">
        <v>8867.0400000000009</v>
      </c>
      <c r="W14" s="7">
        <v>1999</v>
      </c>
      <c r="X14" s="7">
        <v>174057</v>
      </c>
      <c r="Y14" s="9">
        <f>+DAY('TABLA PRINCIPAL'!$B14)</f>
        <v>29</v>
      </c>
      <c r="Z14" s="9">
        <f>+MONTH('TABLA PRINCIPAL'!$B14)</f>
        <v>12</v>
      </c>
      <c r="AA14" s="9">
        <f>+YEAR('TABLA PRINCIPAL'!$B14)</f>
        <v>2013</v>
      </c>
      <c r="AB14" s="22" t="str">
        <f>+IF(Ventas_Oficina[[#This Row],[Total del pedido]]&gt;=100000,"SI","NO")</f>
        <v>NO</v>
      </c>
      <c r="AC14" s="22" t="str">
        <f>+_xlfn.XLOOKUP(Ventas_Oficina[[#This Row],[Nº de artículo]],AUXILIAR!A13:A4896,AUXILIAR!D13:D4896,"Error",0)</f>
        <v>No enviado a tiempo</v>
      </c>
      <c r="AD14" s="22" t="str">
        <f>+IF(AND(Ventas_Oficina[[#This Row],[Total]]&gt;75000,Ventas_Oficina[[#This Row],[Envio a tiempo]]="Enviado a tiempo"),"Buena Venta","Venta Mala")</f>
        <v>Venta Mala</v>
      </c>
    </row>
    <row r="15" spans="1:30" x14ac:dyDescent="0.25">
      <c r="A15" s="26">
        <v>1139193</v>
      </c>
      <c r="B15" s="10">
        <v>41596</v>
      </c>
      <c r="C15" s="11" t="s">
        <v>25</v>
      </c>
      <c r="D15" s="11" t="s">
        <v>26</v>
      </c>
      <c r="E15" s="11" t="s">
        <v>4</v>
      </c>
      <c r="F15" s="11" t="s">
        <v>5</v>
      </c>
      <c r="G15" s="11" t="s">
        <v>1007</v>
      </c>
      <c r="H15" s="11" t="s">
        <v>27</v>
      </c>
      <c r="I15" s="11" t="s">
        <v>1014</v>
      </c>
      <c r="J15" s="11" t="s">
        <v>1028</v>
      </c>
      <c r="K15" s="11" t="s">
        <v>1261</v>
      </c>
      <c r="L15" s="11" t="s">
        <v>1267</v>
      </c>
      <c r="M15" s="11" t="s">
        <v>1272</v>
      </c>
      <c r="N15" s="10">
        <v>41598</v>
      </c>
      <c r="O15" s="12">
        <v>229</v>
      </c>
      <c r="P15" s="12">
        <v>369</v>
      </c>
      <c r="Q15" s="12">
        <v>140</v>
      </c>
      <c r="R15" s="11">
        <v>34</v>
      </c>
      <c r="S15" s="12">
        <v>12546</v>
      </c>
      <c r="T15" s="13">
        <v>0.02</v>
      </c>
      <c r="U15" s="12">
        <v>250.92000000000002</v>
      </c>
      <c r="V15" s="12">
        <v>12295.08</v>
      </c>
      <c r="W15" s="12">
        <v>50</v>
      </c>
      <c r="X15" s="12">
        <v>19940</v>
      </c>
      <c r="Y15" s="14">
        <f>+DAY('TABLA PRINCIPAL'!$B15)</f>
        <v>18</v>
      </c>
      <c r="Z15" s="14">
        <f>+MONTH('TABLA PRINCIPAL'!$B15)</f>
        <v>11</v>
      </c>
      <c r="AA15" s="14">
        <f>+YEAR('TABLA PRINCIPAL'!$B15)</f>
        <v>2013</v>
      </c>
      <c r="AB15" s="22" t="str">
        <f>+IF(Ventas_Oficina[[#This Row],[Total del pedido]]&gt;=100000,"SI","NO")</f>
        <v>NO</v>
      </c>
      <c r="AC15" s="22" t="str">
        <f>+_xlfn.XLOOKUP(Ventas_Oficina[[#This Row],[Nº de artículo]],AUXILIAR!A14:A4897,AUXILIAR!D14:D4897,"Error",0)</f>
        <v>Enviado a tiempo</v>
      </c>
      <c r="AD15" s="22" t="str">
        <f>+IF(AND(Ventas_Oficina[[#This Row],[Total]]&gt;75000,Ventas_Oficina[[#This Row],[Envio a tiempo]]="Enviado a tiempo"),"Buena Venta","Venta Mala")</f>
        <v>Venta Mala</v>
      </c>
    </row>
    <row r="16" spans="1:30" x14ac:dyDescent="0.25">
      <c r="A16" s="25">
        <v>1139193</v>
      </c>
      <c r="B16" s="5">
        <v>41318</v>
      </c>
      <c r="C16" s="6" t="s">
        <v>40</v>
      </c>
      <c r="D16" s="6" t="s">
        <v>41</v>
      </c>
      <c r="E16" s="6" t="s">
        <v>12</v>
      </c>
      <c r="F16" s="6" t="s">
        <v>13</v>
      </c>
      <c r="G16" s="6" t="s">
        <v>1008</v>
      </c>
      <c r="H16" s="6" t="s">
        <v>42</v>
      </c>
      <c r="I16" s="6" t="s">
        <v>1014</v>
      </c>
      <c r="J16" s="6" t="s">
        <v>43</v>
      </c>
      <c r="K16" s="6" t="s">
        <v>1261</v>
      </c>
      <c r="L16" s="6" t="s">
        <v>1265</v>
      </c>
      <c r="M16" s="6" t="s">
        <v>1272</v>
      </c>
      <c r="N16" s="5">
        <v>41320</v>
      </c>
      <c r="O16" s="7">
        <v>375</v>
      </c>
      <c r="P16" s="7">
        <v>708</v>
      </c>
      <c r="Q16" s="7">
        <v>333</v>
      </c>
      <c r="R16" s="6">
        <v>33</v>
      </c>
      <c r="S16" s="7">
        <v>23364</v>
      </c>
      <c r="T16" s="8">
        <v>0.08</v>
      </c>
      <c r="U16" s="7">
        <v>1869.1200000000001</v>
      </c>
      <c r="V16" s="7">
        <v>21494.880000000001</v>
      </c>
      <c r="W16" s="7">
        <v>235</v>
      </c>
      <c r="X16" s="7">
        <v>69405</v>
      </c>
      <c r="Y16" s="9">
        <f>+DAY('TABLA PRINCIPAL'!$B16)</f>
        <v>13</v>
      </c>
      <c r="Z16" s="9">
        <f>+MONTH('TABLA PRINCIPAL'!$B16)</f>
        <v>2</v>
      </c>
      <c r="AA16" s="9">
        <f>+YEAR('TABLA PRINCIPAL'!$B16)</f>
        <v>2013</v>
      </c>
      <c r="AB16" s="22" t="str">
        <f>+IF(Ventas_Oficina[[#This Row],[Total del pedido]]&gt;=100000,"SI","NO")</f>
        <v>NO</v>
      </c>
      <c r="AC16" s="22" t="str">
        <f>+_xlfn.XLOOKUP(Ventas_Oficina[[#This Row],[Nº de artículo]],AUXILIAR!A15:A4898,AUXILIAR!D15:D4898,"Error",0)</f>
        <v>Enviado a tiempo</v>
      </c>
      <c r="AD16" s="22" t="str">
        <f>+IF(AND(Ventas_Oficina[[#This Row],[Total]]&gt;75000,Ventas_Oficina[[#This Row],[Envio a tiempo]]="Enviado a tiempo"),"Buena Venta","Venta Mala")</f>
        <v>Venta Mala</v>
      </c>
    </row>
    <row r="17" spans="1:30" x14ac:dyDescent="0.25">
      <c r="A17" s="26">
        <v>1139193</v>
      </c>
      <c r="B17" s="10">
        <v>41318</v>
      </c>
      <c r="C17" s="11" t="s">
        <v>40</v>
      </c>
      <c r="D17" s="11" t="s">
        <v>44</v>
      </c>
      <c r="E17" s="11" t="s">
        <v>12</v>
      </c>
      <c r="F17" s="11" t="s">
        <v>13</v>
      </c>
      <c r="G17" s="11" t="s">
        <v>1008</v>
      </c>
      <c r="H17" s="11" t="s">
        <v>42</v>
      </c>
      <c r="I17" s="11" t="s">
        <v>1014</v>
      </c>
      <c r="J17" s="11" t="s">
        <v>1029</v>
      </c>
      <c r="K17" s="11" t="s">
        <v>1261</v>
      </c>
      <c r="L17" s="11" t="s">
        <v>1267</v>
      </c>
      <c r="M17" s="11" t="s">
        <v>1272</v>
      </c>
      <c r="N17" s="10">
        <v>41320</v>
      </c>
      <c r="O17" s="12">
        <v>7500</v>
      </c>
      <c r="P17" s="12">
        <v>12097</v>
      </c>
      <c r="Q17" s="12">
        <v>4597</v>
      </c>
      <c r="R17" s="11">
        <v>27</v>
      </c>
      <c r="S17" s="12">
        <v>326619</v>
      </c>
      <c r="T17" s="13">
        <v>0.08</v>
      </c>
      <c r="U17" s="12">
        <v>26129.52</v>
      </c>
      <c r="V17" s="12">
        <v>300489.48</v>
      </c>
      <c r="W17" s="12">
        <v>2630</v>
      </c>
      <c r="X17" s="12">
        <v>69405</v>
      </c>
      <c r="Y17" s="14">
        <f>+DAY('TABLA PRINCIPAL'!$B17)</f>
        <v>13</v>
      </c>
      <c r="Z17" s="14">
        <f>+MONTH('TABLA PRINCIPAL'!$B17)</f>
        <v>2</v>
      </c>
      <c r="AA17" s="14">
        <f>+YEAR('TABLA PRINCIPAL'!$B17)</f>
        <v>2013</v>
      </c>
      <c r="AB17" s="22" t="str">
        <f>+IF(Ventas_Oficina[[#This Row],[Total del pedido]]&gt;=100000,"SI","NO")</f>
        <v>SI</v>
      </c>
      <c r="AC17" s="22" t="str">
        <f>+_xlfn.XLOOKUP(Ventas_Oficina[[#This Row],[Nº de artículo]],AUXILIAR!A16:A4899,AUXILIAR!D16:D4899,"Error",0)</f>
        <v>Enviado a tiempo</v>
      </c>
      <c r="AD17" s="22" t="str">
        <f>+IF(AND(Ventas_Oficina[[#This Row],[Total]]&gt;75000,Ventas_Oficina[[#This Row],[Envio a tiempo]]="Enviado a tiempo"),"Buena Venta","Venta Mala")</f>
        <v>Venta Mala</v>
      </c>
    </row>
    <row r="18" spans="1:30" x14ac:dyDescent="0.25">
      <c r="A18" s="25">
        <v>1139558</v>
      </c>
      <c r="B18" s="5">
        <v>42135</v>
      </c>
      <c r="C18" s="6" t="s">
        <v>45</v>
      </c>
      <c r="D18" s="6" t="s">
        <v>46</v>
      </c>
      <c r="E18" s="6" t="s">
        <v>4</v>
      </c>
      <c r="F18" s="6" t="s">
        <v>5</v>
      </c>
      <c r="G18" s="6" t="s">
        <v>1007</v>
      </c>
      <c r="H18" s="6" t="s">
        <v>9</v>
      </c>
      <c r="I18" s="6" t="s">
        <v>1015</v>
      </c>
      <c r="J18" s="6" t="s">
        <v>1030</v>
      </c>
      <c r="K18" s="6" t="s">
        <v>1261</v>
      </c>
      <c r="L18" s="6" t="s">
        <v>1265</v>
      </c>
      <c r="M18" s="6" t="s">
        <v>1273</v>
      </c>
      <c r="N18" s="5">
        <v>42137</v>
      </c>
      <c r="O18" s="7">
        <v>90</v>
      </c>
      <c r="P18" s="7">
        <v>210</v>
      </c>
      <c r="Q18" s="7">
        <v>120</v>
      </c>
      <c r="R18" s="6">
        <v>49</v>
      </c>
      <c r="S18" s="7">
        <v>10290</v>
      </c>
      <c r="T18" s="8">
        <v>0.05</v>
      </c>
      <c r="U18" s="7">
        <v>514.5</v>
      </c>
      <c r="V18" s="7">
        <v>9775.5</v>
      </c>
      <c r="W18" s="7">
        <v>70</v>
      </c>
      <c r="X18" s="7">
        <v>3533</v>
      </c>
      <c r="Y18" s="9">
        <f>+DAY('TABLA PRINCIPAL'!$B18)</f>
        <v>11</v>
      </c>
      <c r="Z18" s="9">
        <f>+MONTH('TABLA PRINCIPAL'!$B18)</f>
        <v>5</v>
      </c>
      <c r="AA18" s="9">
        <f>+YEAR('TABLA PRINCIPAL'!$B18)</f>
        <v>2015</v>
      </c>
      <c r="AB18" s="22" t="str">
        <f>+IF(Ventas_Oficina[[#This Row],[Total del pedido]]&gt;=100000,"SI","NO")</f>
        <v>NO</v>
      </c>
      <c r="AC18" s="22" t="str">
        <f>+_xlfn.XLOOKUP(Ventas_Oficina[[#This Row],[Nº de artículo]],AUXILIAR!A17:A4900,AUXILIAR!D17:D4900,"Error",0)</f>
        <v>Enviado a tiempo</v>
      </c>
      <c r="AD18" s="22" t="str">
        <f>+IF(AND(Ventas_Oficina[[#This Row],[Total]]&gt;75000,Ventas_Oficina[[#This Row],[Envio a tiempo]]="Enviado a tiempo"),"Buena Venta","Venta Mala")</f>
        <v>Venta Mala</v>
      </c>
    </row>
    <row r="19" spans="1:30" x14ac:dyDescent="0.25">
      <c r="A19" s="26">
        <v>1139924</v>
      </c>
      <c r="B19" s="10">
        <v>42142</v>
      </c>
      <c r="C19" s="11" t="s">
        <v>47</v>
      </c>
      <c r="D19" s="11" t="s">
        <v>48</v>
      </c>
      <c r="E19" s="11" t="s">
        <v>4</v>
      </c>
      <c r="F19" s="11" t="s">
        <v>5</v>
      </c>
      <c r="G19" s="11" t="s">
        <v>1008</v>
      </c>
      <c r="H19" s="11" t="s">
        <v>34</v>
      </c>
      <c r="I19" s="11" t="s">
        <v>1016</v>
      </c>
      <c r="J19" s="11" t="s">
        <v>1031</v>
      </c>
      <c r="K19" s="11" t="s">
        <v>1262</v>
      </c>
      <c r="L19" s="11" t="s">
        <v>1268</v>
      </c>
      <c r="M19" s="11" t="s">
        <v>1272</v>
      </c>
      <c r="N19" s="10">
        <v>42149</v>
      </c>
      <c r="O19" s="12">
        <v>1007</v>
      </c>
      <c r="P19" s="12">
        <v>1598</v>
      </c>
      <c r="Q19" s="12">
        <v>591</v>
      </c>
      <c r="R19" s="11">
        <v>24</v>
      </c>
      <c r="S19" s="12">
        <v>38352</v>
      </c>
      <c r="T19" s="13">
        <v>0.01</v>
      </c>
      <c r="U19" s="12">
        <v>383.52</v>
      </c>
      <c r="V19" s="12">
        <v>37968.480000000003</v>
      </c>
      <c r="W19" s="12">
        <v>400</v>
      </c>
      <c r="X19" s="12">
        <v>13946</v>
      </c>
      <c r="Y19" s="14">
        <f>+DAY('TABLA PRINCIPAL'!$B19)</f>
        <v>18</v>
      </c>
      <c r="Z19" s="14">
        <f>+MONTH('TABLA PRINCIPAL'!$B19)</f>
        <v>5</v>
      </c>
      <c r="AA19" s="14">
        <f>+YEAR('TABLA PRINCIPAL'!$B19)</f>
        <v>2015</v>
      </c>
      <c r="AB19" s="22" t="str">
        <f>+IF(Ventas_Oficina[[#This Row],[Total del pedido]]&gt;=100000,"SI","NO")</f>
        <v>NO</v>
      </c>
      <c r="AC19" s="22" t="str">
        <f>+_xlfn.XLOOKUP(Ventas_Oficina[[#This Row],[Nº de artículo]],AUXILIAR!A18:A4901,AUXILIAR!D18:D4901,"Error",0)</f>
        <v>Enviado a tiempo</v>
      </c>
      <c r="AD19" s="22" t="str">
        <f>+IF(AND(Ventas_Oficina[[#This Row],[Total]]&gt;75000,Ventas_Oficina[[#This Row],[Envio a tiempo]]="Enviado a tiempo"),"Buena Venta","Venta Mala")</f>
        <v>Venta Mala</v>
      </c>
    </row>
    <row r="20" spans="1:30" x14ac:dyDescent="0.25">
      <c r="A20" s="25">
        <v>1139924</v>
      </c>
      <c r="B20" s="5">
        <v>41813</v>
      </c>
      <c r="C20" s="6" t="s">
        <v>49</v>
      </c>
      <c r="D20" s="6" t="s">
        <v>50</v>
      </c>
      <c r="E20" s="6" t="s">
        <v>4</v>
      </c>
      <c r="F20" s="6" t="s">
        <v>5</v>
      </c>
      <c r="G20" s="6" t="s">
        <v>1007</v>
      </c>
      <c r="H20" s="6" t="s">
        <v>17</v>
      </c>
      <c r="I20" s="6" t="s">
        <v>1013</v>
      </c>
      <c r="J20" s="6" t="s">
        <v>1032</v>
      </c>
      <c r="K20" s="6" t="s">
        <v>1261</v>
      </c>
      <c r="L20" s="6" t="s">
        <v>1267</v>
      </c>
      <c r="M20" s="6" t="s">
        <v>1273</v>
      </c>
      <c r="N20" s="5">
        <v>41813</v>
      </c>
      <c r="O20" s="7">
        <v>159</v>
      </c>
      <c r="P20" s="7">
        <v>261</v>
      </c>
      <c r="Q20" s="7">
        <v>102</v>
      </c>
      <c r="R20" s="6">
        <v>22</v>
      </c>
      <c r="S20" s="7">
        <v>5742</v>
      </c>
      <c r="T20" s="8">
        <v>7.0000000000000007E-2</v>
      </c>
      <c r="U20" s="7">
        <v>401.94000000000005</v>
      </c>
      <c r="V20" s="7">
        <v>5340.0599999999995</v>
      </c>
      <c r="W20" s="7">
        <v>50</v>
      </c>
      <c r="X20" s="7">
        <v>2346</v>
      </c>
      <c r="Y20" s="9">
        <f>+DAY('TABLA PRINCIPAL'!$B20)</f>
        <v>23</v>
      </c>
      <c r="Z20" s="9">
        <f>+MONTH('TABLA PRINCIPAL'!$B20)</f>
        <v>6</v>
      </c>
      <c r="AA20" s="9">
        <f>+YEAR('TABLA PRINCIPAL'!$B20)</f>
        <v>2014</v>
      </c>
      <c r="AB20" s="22" t="str">
        <f>+IF(Ventas_Oficina[[#This Row],[Total del pedido]]&gt;=100000,"SI","NO")</f>
        <v>NO</v>
      </c>
      <c r="AC20" s="22" t="str">
        <f>+_xlfn.XLOOKUP(Ventas_Oficina[[#This Row],[Nº de artículo]],AUXILIAR!A19:A4902,AUXILIAR!D19:D4902,"Error",0)</f>
        <v>Enviado a tiempo</v>
      </c>
      <c r="AD20" s="22" t="str">
        <f>+IF(AND(Ventas_Oficina[[#This Row],[Total]]&gt;75000,Ventas_Oficina[[#This Row],[Envio a tiempo]]="Enviado a tiempo"),"Buena Venta","Venta Mala")</f>
        <v>Venta Mala</v>
      </c>
    </row>
    <row r="21" spans="1:30" x14ac:dyDescent="0.25">
      <c r="A21" s="26">
        <v>1139924</v>
      </c>
      <c r="B21" s="10">
        <v>41567</v>
      </c>
      <c r="C21" s="11" t="s">
        <v>51</v>
      </c>
      <c r="D21" s="11" t="s">
        <v>52</v>
      </c>
      <c r="E21" s="11" t="s">
        <v>4</v>
      </c>
      <c r="F21" s="11" t="s">
        <v>5</v>
      </c>
      <c r="G21" s="11" t="s">
        <v>1010</v>
      </c>
      <c r="H21" s="11" t="s">
        <v>53</v>
      </c>
      <c r="I21" s="11" t="s">
        <v>1012</v>
      </c>
      <c r="J21" s="11" t="s">
        <v>1033</v>
      </c>
      <c r="K21" s="11" t="s">
        <v>1261</v>
      </c>
      <c r="L21" s="11" t="s">
        <v>1266</v>
      </c>
      <c r="M21" s="11" t="s">
        <v>1272</v>
      </c>
      <c r="N21" s="10">
        <v>41567</v>
      </c>
      <c r="O21" s="12">
        <v>94</v>
      </c>
      <c r="P21" s="12">
        <v>188</v>
      </c>
      <c r="Q21" s="12">
        <v>94</v>
      </c>
      <c r="R21" s="11">
        <v>24</v>
      </c>
      <c r="S21" s="12">
        <v>4512</v>
      </c>
      <c r="T21" s="13">
        <v>0.06</v>
      </c>
      <c r="U21" s="12">
        <v>270.71999999999997</v>
      </c>
      <c r="V21" s="12">
        <v>4241.28</v>
      </c>
      <c r="W21" s="12">
        <v>79</v>
      </c>
      <c r="X21" s="12">
        <v>2646</v>
      </c>
      <c r="Y21" s="14">
        <f>+DAY('TABLA PRINCIPAL'!$B21)</f>
        <v>20</v>
      </c>
      <c r="Z21" s="14">
        <f>+MONTH('TABLA PRINCIPAL'!$B21)</f>
        <v>10</v>
      </c>
      <c r="AA21" s="14">
        <f>+YEAR('TABLA PRINCIPAL'!$B21)</f>
        <v>2013</v>
      </c>
      <c r="AB21" s="22" t="str">
        <f>+IF(Ventas_Oficina[[#This Row],[Total del pedido]]&gt;=100000,"SI","NO")</f>
        <v>NO</v>
      </c>
      <c r="AC21" s="22" t="str">
        <f>+_xlfn.XLOOKUP(Ventas_Oficina[[#This Row],[Nº de artículo]],AUXILIAR!A20:A4903,AUXILIAR!D20:D4903,"Error",0)</f>
        <v>No enviado a tiempo</v>
      </c>
      <c r="AD21" s="22" t="str">
        <f>+IF(AND(Ventas_Oficina[[#This Row],[Total]]&gt;75000,Ventas_Oficina[[#This Row],[Envio a tiempo]]="Enviado a tiempo"),"Buena Venta","Venta Mala")</f>
        <v>Venta Mala</v>
      </c>
    </row>
    <row r="22" spans="1:30" x14ac:dyDescent="0.25">
      <c r="A22" s="25">
        <v>1140289</v>
      </c>
      <c r="B22" s="5">
        <v>41327</v>
      </c>
      <c r="C22" s="6" t="s">
        <v>54</v>
      </c>
      <c r="D22" s="6" t="s">
        <v>26</v>
      </c>
      <c r="E22" s="6" t="s">
        <v>4</v>
      </c>
      <c r="F22" s="6" t="s">
        <v>5</v>
      </c>
      <c r="G22" s="6" t="s">
        <v>1007</v>
      </c>
      <c r="H22" s="6" t="s">
        <v>27</v>
      </c>
      <c r="I22" s="6" t="s">
        <v>1014</v>
      </c>
      <c r="J22" s="6" t="s">
        <v>1018</v>
      </c>
      <c r="K22" s="6" t="s">
        <v>1261</v>
      </c>
      <c r="L22" s="6" t="s">
        <v>1267</v>
      </c>
      <c r="M22" s="6" t="s">
        <v>1272</v>
      </c>
      <c r="N22" s="5">
        <v>41328</v>
      </c>
      <c r="O22" s="7">
        <v>15650</v>
      </c>
      <c r="P22" s="7">
        <v>30097</v>
      </c>
      <c r="Q22" s="7">
        <v>14447</v>
      </c>
      <c r="R22" s="6">
        <v>49</v>
      </c>
      <c r="S22" s="7">
        <v>1474753</v>
      </c>
      <c r="T22" s="8">
        <v>7.0000000000000007E-2</v>
      </c>
      <c r="U22" s="7">
        <v>103232.71</v>
      </c>
      <c r="V22" s="7">
        <v>1371520.29</v>
      </c>
      <c r="W22" s="7">
        <v>718</v>
      </c>
      <c r="X22" s="7">
        <v>69316</v>
      </c>
      <c r="Y22" s="9">
        <f>+DAY('TABLA PRINCIPAL'!$B22)</f>
        <v>22</v>
      </c>
      <c r="Z22" s="9">
        <f>+MONTH('TABLA PRINCIPAL'!$B22)</f>
        <v>2</v>
      </c>
      <c r="AA22" s="9">
        <f>+YEAR('TABLA PRINCIPAL'!$B22)</f>
        <v>2013</v>
      </c>
      <c r="AB22" s="22" t="str">
        <f>+IF(Ventas_Oficina[[#This Row],[Total del pedido]]&gt;=100000,"SI","NO")</f>
        <v>SI</v>
      </c>
      <c r="AC22" s="22" t="str">
        <f>+_xlfn.XLOOKUP(Ventas_Oficina[[#This Row],[Nº de artículo]],AUXILIAR!A21:A4904,AUXILIAR!D21:D4904,"Error",0)</f>
        <v>No enviado a tiempo</v>
      </c>
      <c r="AD22" s="22" t="str">
        <f>+IF(AND(Ventas_Oficina[[#This Row],[Total]]&gt;75000,Ventas_Oficina[[#This Row],[Envio a tiempo]]="Enviado a tiempo"),"Buena Venta","Venta Mala")</f>
        <v>Venta Mala</v>
      </c>
    </row>
    <row r="23" spans="1:30" x14ac:dyDescent="0.25">
      <c r="A23" s="26">
        <v>1140654</v>
      </c>
      <c r="B23" s="10">
        <v>41322</v>
      </c>
      <c r="C23" s="11" t="s">
        <v>55</v>
      </c>
      <c r="D23" s="11" t="s">
        <v>44</v>
      </c>
      <c r="E23" s="11" t="s">
        <v>12</v>
      </c>
      <c r="F23" s="11" t="s">
        <v>13</v>
      </c>
      <c r="G23" s="11" t="s">
        <v>1007</v>
      </c>
      <c r="H23" s="11" t="s">
        <v>42</v>
      </c>
      <c r="I23" s="11" t="s">
        <v>1015</v>
      </c>
      <c r="J23" s="11" t="s">
        <v>1034</v>
      </c>
      <c r="K23" s="11" t="s">
        <v>1263</v>
      </c>
      <c r="L23" s="11" t="s">
        <v>1266</v>
      </c>
      <c r="M23" s="11" t="s">
        <v>1272</v>
      </c>
      <c r="N23" s="10">
        <v>41327</v>
      </c>
      <c r="O23" s="12">
        <v>109</v>
      </c>
      <c r="P23" s="12">
        <v>260</v>
      </c>
      <c r="Q23" s="12">
        <v>151</v>
      </c>
      <c r="R23" s="11">
        <v>8</v>
      </c>
      <c r="S23" s="12">
        <v>2080</v>
      </c>
      <c r="T23" s="13">
        <v>0</v>
      </c>
      <c r="U23" s="12">
        <v>0</v>
      </c>
      <c r="V23" s="12">
        <v>2080</v>
      </c>
      <c r="W23" s="12">
        <v>240</v>
      </c>
      <c r="X23" s="12">
        <v>11238</v>
      </c>
      <c r="Y23" s="14">
        <f>+DAY('TABLA PRINCIPAL'!$B23)</f>
        <v>17</v>
      </c>
      <c r="Z23" s="14">
        <f>+MONTH('TABLA PRINCIPAL'!$B23)</f>
        <v>2</v>
      </c>
      <c r="AA23" s="14">
        <f>+YEAR('TABLA PRINCIPAL'!$B23)</f>
        <v>2013</v>
      </c>
      <c r="AB23" s="22" t="str">
        <f>+IF(Ventas_Oficina[[#This Row],[Total del pedido]]&gt;=100000,"SI","NO")</f>
        <v>NO</v>
      </c>
      <c r="AC23" s="22" t="str">
        <f>+_xlfn.XLOOKUP(Ventas_Oficina[[#This Row],[Nº de artículo]],AUXILIAR!A22:A4905,AUXILIAR!D22:D4905,"Error",0)</f>
        <v>Enviado a tiempo</v>
      </c>
      <c r="AD23" s="22" t="str">
        <f>+IF(AND(Ventas_Oficina[[#This Row],[Total]]&gt;75000,Ventas_Oficina[[#This Row],[Envio a tiempo]]="Enviado a tiempo"),"Buena Venta","Venta Mala")</f>
        <v>Venta Mala</v>
      </c>
    </row>
    <row r="24" spans="1:30" x14ac:dyDescent="0.25">
      <c r="A24" s="25">
        <v>1140654</v>
      </c>
      <c r="B24" s="5">
        <v>41322</v>
      </c>
      <c r="C24" s="6" t="s">
        <v>55</v>
      </c>
      <c r="D24" s="6" t="s">
        <v>44</v>
      </c>
      <c r="E24" s="6" t="s">
        <v>12</v>
      </c>
      <c r="F24" s="6" t="s">
        <v>13</v>
      </c>
      <c r="G24" s="6" t="s">
        <v>1010</v>
      </c>
      <c r="H24" s="6" t="s">
        <v>42</v>
      </c>
      <c r="I24" s="6" t="s">
        <v>1013</v>
      </c>
      <c r="J24" s="6" t="s">
        <v>1034</v>
      </c>
      <c r="K24" s="6" t="s">
        <v>1263</v>
      </c>
      <c r="L24" s="6" t="s">
        <v>1269</v>
      </c>
      <c r="M24" s="6" t="s">
        <v>1272</v>
      </c>
      <c r="N24" s="5">
        <v>41327</v>
      </c>
      <c r="O24" s="7">
        <v>109</v>
      </c>
      <c r="P24" s="7">
        <v>260</v>
      </c>
      <c r="Q24" s="7">
        <v>151</v>
      </c>
      <c r="R24" s="6">
        <v>21</v>
      </c>
      <c r="S24" s="7">
        <v>5460</v>
      </c>
      <c r="T24" s="8">
        <v>0.05</v>
      </c>
      <c r="U24" s="7">
        <v>273</v>
      </c>
      <c r="V24" s="7">
        <v>5187</v>
      </c>
      <c r="W24" s="7">
        <v>240</v>
      </c>
      <c r="X24" s="7">
        <v>11238</v>
      </c>
      <c r="Y24" s="9">
        <f>+DAY('TABLA PRINCIPAL'!$B24)</f>
        <v>17</v>
      </c>
      <c r="Z24" s="9">
        <f>+MONTH('TABLA PRINCIPAL'!$B24)</f>
        <v>2</v>
      </c>
      <c r="AA24" s="9">
        <f>+YEAR('TABLA PRINCIPAL'!$B24)</f>
        <v>2013</v>
      </c>
      <c r="AB24" s="22" t="str">
        <f>+IF(Ventas_Oficina[[#This Row],[Total del pedido]]&gt;=100000,"SI","NO")</f>
        <v>NO</v>
      </c>
      <c r="AC24" s="22" t="str">
        <f>+_xlfn.XLOOKUP(Ventas_Oficina[[#This Row],[Nº de artículo]],AUXILIAR!A23:A4906,AUXILIAR!D23:D4906,"Error",0)</f>
        <v>Enviado a tiempo</v>
      </c>
      <c r="AD24" s="22" t="str">
        <f>+IF(AND(Ventas_Oficina[[#This Row],[Total]]&gt;75000,Ventas_Oficina[[#This Row],[Envio a tiempo]]="Enviado a tiempo"),"Buena Venta","Venta Mala")</f>
        <v>Venta Mala</v>
      </c>
    </row>
    <row r="25" spans="1:30" x14ac:dyDescent="0.25">
      <c r="A25" s="26">
        <v>1140654</v>
      </c>
      <c r="B25" s="10">
        <v>41322</v>
      </c>
      <c r="C25" s="11" t="s">
        <v>55</v>
      </c>
      <c r="D25" s="11" t="s">
        <v>44</v>
      </c>
      <c r="E25" s="11" t="s">
        <v>12</v>
      </c>
      <c r="F25" s="11" t="s">
        <v>13</v>
      </c>
      <c r="G25" s="11" t="s">
        <v>1010</v>
      </c>
      <c r="H25" s="11" t="s">
        <v>42</v>
      </c>
      <c r="I25" s="11" t="s">
        <v>1016</v>
      </c>
      <c r="J25" s="11" t="s">
        <v>1034</v>
      </c>
      <c r="K25" s="11" t="s">
        <v>1262</v>
      </c>
      <c r="L25" s="11" t="s">
        <v>1265</v>
      </c>
      <c r="M25" s="11" t="s">
        <v>1272</v>
      </c>
      <c r="N25" s="10">
        <v>41327</v>
      </c>
      <c r="O25" s="12">
        <v>109</v>
      </c>
      <c r="P25" s="12">
        <v>260</v>
      </c>
      <c r="Q25" s="12">
        <v>151</v>
      </c>
      <c r="R25" s="11">
        <v>37</v>
      </c>
      <c r="S25" s="12">
        <v>9620</v>
      </c>
      <c r="T25" s="13">
        <v>0.01</v>
      </c>
      <c r="U25" s="12">
        <v>96.2</v>
      </c>
      <c r="V25" s="12">
        <v>9523.7999999999993</v>
      </c>
      <c r="W25" s="12">
        <v>240</v>
      </c>
      <c r="X25" s="12">
        <v>11238</v>
      </c>
      <c r="Y25" s="14">
        <f>+DAY('TABLA PRINCIPAL'!$B25)</f>
        <v>17</v>
      </c>
      <c r="Z25" s="14">
        <f>+MONTH('TABLA PRINCIPAL'!$B25)</f>
        <v>2</v>
      </c>
      <c r="AA25" s="14">
        <f>+YEAR('TABLA PRINCIPAL'!$B25)</f>
        <v>2013</v>
      </c>
      <c r="AB25" s="22" t="str">
        <f>+IF(Ventas_Oficina[[#This Row],[Total del pedido]]&gt;=100000,"SI","NO")</f>
        <v>NO</v>
      </c>
      <c r="AC25" s="22" t="str">
        <f>+_xlfn.XLOOKUP(Ventas_Oficina[[#This Row],[Nº de artículo]],AUXILIAR!A24:A4907,AUXILIAR!D24:D4907,"Error",0)</f>
        <v>Enviado a tiempo</v>
      </c>
      <c r="AD25" s="22" t="str">
        <f>+IF(AND(Ventas_Oficina[[#This Row],[Total]]&gt;75000,Ventas_Oficina[[#This Row],[Envio a tiempo]]="Enviado a tiempo"),"Buena Venta","Venta Mala")</f>
        <v>Venta Mala</v>
      </c>
    </row>
    <row r="26" spans="1:30" x14ac:dyDescent="0.25">
      <c r="A26" s="25">
        <v>1140654</v>
      </c>
      <c r="B26" s="5">
        <v>41322</v>
      </c>
      <c r="C26" s="6" t="s">
        <v>55</v>
      </c>
      <c r="D26" s="6" t="s">
        <v>44</v>
      </c>
      <c r="E26" s="6" t="s">
        <v>12</v>
      </c>
      <c r="F26" s="6" t="s">
        <v>13</v>
      </c>
      <c r="G26" s="6" t="s">
        <v>1008</v>
      </c>
      <c r="H26" s="6" t="s">
        <v>42</v>
      </c>
      <c r="I26" s="6" t="s">
        <v>1016</v>
      </c>
      <c r="J26" s="6" t="s">
        <v>1035</v>
      </c>
      <c r="K26" s="6" t="s">
        <v>1261</v>
      </c>
      <c r="L26" s="6" t="s">
        <v>1265</v>
      </c>
      <c r="M26" s="6" t="s">
        <v>1273</v>
      </c>
      <c r="N26" s="5">
        <v>41327</v>
      </c>
      <c r="O26" s="7">
        <v>882</v>
      </c>
      <c r="P26" s="7">
        <v>2099</v>
      </c>
      <c r="Q26" s="7">
        <v>1217</v>
      </c>
      <c r="R26" s="6">
        <v>24</v>
      </c>
      <c r="S26" s="7">
        <v>50376</v>
      </c>
      <c r="T26" s="8">
        <v>7.0000000000000007E-2</v>
      </c>
      <c r="U26" s="7">
        <v>3526.32</v>
      </c>
      <c r="V26" s="7">
        <v>46849.68</v>
      </c>
      <c r="W26" s="7">
        <v>481</v>
      </c>
      <c r="X26" s="7">
        <v>11238</v>
      </c>
      <c r="Y26" s="9">
        <f>+DAY('TABLA PRINCIPAL'!$B26)</f>
        <v>17</v>
      </c>
      <c r="Z26" s="9">
        <f>+MONTH('TABLA PRINCIPAL'!$B26)</f>
        <v>2</v>
      </c>
      <c r="AA26" s="9">
        <f>+YEAR('TABLA PRINCIPAL'!$B26)</f>
        <v>2013</v>
      </c>
      <c r="AB26" s="22" t="str">
        <f>+IF(Ventas_Oficina[[#This Row],[Total del pedido]]&gt;=100000,"SI","NO")</f>
        <v>NO</v>
      </c>
      <c r="AC26" s="22" t="str">
        <f>+_xlfn.XLOOKUP(Ventas_Oficina[[#This Row],[Nº de artículo]],AUXILIAR!A25:A4908,AUXILIAR!D25:D4908,"Error",0)</f>
        <v>Enviado a tiempo</v>
      </c>
      <c r="AD26" s="22" t="str">
        <f>+IF(AND(Ventas_Oficina[[#This Row],[Total]]&gt;75000,Ventas_Oficina[[#This Row],[Envio a tiempo]]="Enviado a tiempo"),"Buena Venta","Venta Mala")</f>
        <v>Venta Mala</v>
      </c>
    </row>
    <row r="27" spans="1:30" x14ac:dyDescent="0.25">
      <c r="A27" s="26">
        <v>1140654</v>
      </c>
      <c r="B27" s="10">
        <v>41794</v>
      </c>
      <c r="C27" s="11" t="s">
        <v>56</v>
      </c>
      <c r="D27" s="11" t="s">
        <v>57</v>
      </c>
      <c r="E27" s="11" t="s">
        <v>4</v>
      </c>
      <c r="F27" s="11" t="s">
        <v>5</v>
      </c>
      <c r="G27" s="11" t="s">
        <v>1008</v>
      </c>
      <c r="H27" s="11" t="s">
        <v>58</v>
      </c>
      <c r="I27" s="11" t="s">
        <v>1012</v>
      </c>
      <c r="J27" s="11" t="s">
        <v>1035</v>
      </c>
      <c r="K27" s="11" t="s">
        <v>1261</v>
      </c>
      <c r="L27" s="11" t="s">
        <v>1267</v>
      </c>
      <c r="M27" s="11" t="s">
        <v>1272</v>
      </c>
      <c r="N27" s="10">
        <v>41795</v>
      </c>
      <c r="O27" s="12">
        <v>882</v>
      </c>
      <c r="P27" s="12">
        <v>2099</v>
      </c>
      <c r="Q27" s="12">
        <v>1217</v>
      </c>
      <c r="R27" s="11">
        <v>29</v>
      </c>
      <c r="S27" s="12">
        <v>60871</v>
      </c>
      <c r="T27" s="13">
        <v>7.0000000000000007E-2</v>
      </c>
      <c r="U27" s="12">
        <v>4260.97</v>
      </c>
      <c r="V27" s="12">
        <v>56610.03</v>
      </c>
      <c r="W27" s="12">
        <v>481</v>
      </c>
      <c r="X27" s="12">
        <v>11238</v>
      </c>
      <c r="Y27" s="14">
        <f>+DAY('TABLA PRINCIPAL'!$B27)</f>
        <v>4</v>
      </c>
      <c r="Z27" s="14">
        <f>+MONTH('TABLA PRINCIPAL'!$B27)</f>
        <v>6</v>
      </c>
      <c r="AA27" s="14">
        <f>+YEAR('TABLA PRINCIPAL'!$B27)</f>
        <v>2014</v>
      </c>
      <c r="AB27" s="22" t="str">
        <f>+IF(Ventas_Oficina[[#This Row],[Total del pedido]]&gt;=100000,"SI","NO")</f>
        <v>NO</v>
      </c>
      <c r="AC27" s="22" t="str">
        <f>+_xlfn.XLOOKUP(Ventas_Oficina[[#This Row],[Nº de artículo]],AUXILIAR!A26:A4909,AUXILIAR!D26:D4909,"Error",0)</f>
        <v>Enviado a tiempo</v>
      </c>
      <c r="AD27" s="22" t="str">
        <f>+IF(AND(Ventas_Oficina[[#This Row],[Total]]&gt;75000,Ventas_Oficina[[#This Row],[Envio a tiempo]]="Enviado a tiempo"),"Buena Venta","Venta Mala")</f>
        <v>Venta Mala</v>
      </c>
    </row>
    <row r="28" spans="1:30" x14ac:dyDescent="0.25">
      <c r="A28" s="25">
        <v>1141019</v>
      </c>
      <c r="B28" s="5">
        <v>42146</v>
      </c>
      <c r="C28" s="6" t="s">
        <v>59</v>
      </c>
      <c r="D28" s="6" t="s">
        <v>60</v>
      </c>
      <c r="E28" s="6" t="s">
        <v>4</v>
      </c>
      <c r="F28" s="6" t="s">
        <v>5</v>
      </c>
      <c r="G28" s="6" t="s">
        <v>1008</v>
      </c>
      <c r="H28" s="6" t="s">
        <v>24</v>
      </c>
      <c r="I28" s="6" t="s">
        <v>1013</v>
      </c>
      <c r="J28" s="6" t="s">
        <v>1036</v>
      </c>
      <c r="K28" s="6" t="s">
        <v>1261</v>
      </c>
      <c r="L28" s="6" t="s">
        <v>1265</v>
      </c>
      <c r="M28" s="6" t="s">
        <v>1273</v>
      </c>
      <c r="N28" s="5">
        <v>42148</v>
      </c>
      <c r="O28" s="7">
        <v>453</v>
      </c>
      <c r="P28" s="7">
        <v>730</v>
      </c>
      <c r="Q28" s="7">
        <v>277</v>
      </c>
      <c r="R28" s="6">
        <v>14</v>
      </c>
      <c r="S28" s="7">
        <v>10220</v>
      </c>
      <c r="T28" s="8">
        <v>0.02</v>
      </c>
      <c r="U28" s="7">
        <v>204.4</v>
      </c>
      <c r="V28" s="7">
        <v>10015.6</v>
      </c>
      <c r="W28" s="7">
        <v>772</v>
      </c>
      <c r="X28" s="7">
        <v>27497</v>
      </c>
      <c r="Y28" s="9">
        <f>+DAY('TABLA PRINCIPAL'!$B28)</f>
        <v>22</v>
      </c>
      <c r="Z28" s="9">
        <f>+MONTH('TABLA PRINCIPAL'!$B28)</f>
        <v>5</v>
      </c>
      <c r="AA28" s="9">
        <f>+YEAR('TABLA PRINCIPAL'!$B28)</f>
        <v>2015</v>
      </c>
      <c r="AB28" s="22" t="str">
        <f>+IF(Ventas_Oficina[[#This Row],[Total del pedido]]&gt;=100000,"SI","NO")</f>
        <v>NO</v>
      </c>
      <c r="AC28" s="22" t="str">
        <f>+_xlfn.XLOOKUP(Ventas_Oficina[[#This Row],[Nº de artículo]],AUXILIAR!A27:A4910,AUXILIAR!D27:D4910,"Error",0)</f>
        <v>Enviado a tiempo</v>
      </c>
      <c r="AD28" s="22" t="str">
        <f>+IF(AND(Ventas_Oficina[[#This Row],[Total]]&gt;75000,Ventas_Oficina[[#This Row],[Envio a tiempo]]="Enviado a tiempo"),"Buena Venta","Venta Mala")</f>
        <v>Venta Mala</v>
      </c>
    </row>
    <row r="29" spans="1:30" x14ac:dyDescent="0.25">
      <c r="A29" s="26">
        <v>1141019</v>
      </c>
      <c r="B29" s="10">
        <v>41925</v>
      </c>
      <c r="C29" s="11" t="s">
        <v>61</v>
      </c>
      <c r="D29" s="11" t="s">
        <v>62</v>
      </c>
      <c r="E29" s="11" t="s">
        <v>4</v>
      </c>
      <c r="F29" s="11" t="s">
        <v>5</v>
      </c>
      <c r="G29" s="11" t="s">
        <v>1008</v>
      </c>
      <c r="H29" s="11" t="s">
        <v>27</v>
      </c>
      <c r="I29" s="11" t="s">
        <v>1015</v>
      </c>
      <c r="J29" s="11" t="s">
        <v>1037</v>
      </c>
      <c r="K29" s="11" t="s">
        <v>1261</v>
      </c>
      <c r="L29" s="11" t="s">
        <v>1265</v>
      </c>
      <c r="M29" s="11" t="s">
        <v>1272</v>
      </c>
      <c r="N29" s="10">
        <v>41927</v>
      </c>
      <c r="O29" s="12">
        <v>340</v>
      </c>
      <c r="P29" s="12">
        <v>540</v>
      </c>
      <c r="Q29" s="12">
        <v>200</v>
      </c>
      <c r="R29" s="11">
        <v>42</v>
      </c>
      <c r="S29" s="12">
        <v>22680</v>
      </c>
      <c r="T29" s="13">
        <v>0.01</v>
      </c>
      <c r="U29" s="12">
        <v>226.8</v>
      </c>
      <c r="V29" s="12">
        <v>22453.200000000001</v>
      </c>
      <c r="W29" s="12">
        <v>778</v>
      </c>
      <c r="X29" s="12">
        <v>14372</v>
      </c>
      <c r="Y29" s="14">
        <f>+DAY('TABLA PRINCIPAL'!$B29)</f>
        <v>13</v>
      </c>
      <c r="Z29" s="14">
        <f>+MONTH('TABLA PRINCIPAL'!$B29)</f>
        <v>10</v>
      </c>
      <c r="AA29" s="14">
        <f>+YEAR('TABLA PRINCIPAL'!$B29)</f>
        <v>2014</v>
      </c>
      <c r="AB29" s="22" t="str">
        <f>+IF(Ventas_Oficina[[#This Row],[Total del pedido]]&gt;=100000,"SI","NO")</f>
        <v>NO</v>
      </c>
      <c r="AC29" s="22" t="str">
        <f>+_xlfn.XLOOKUP(Ventas_Oficina[[#This Row],[Nº de artículo]],AUXILIAR!A28:A4911,AUXILIAR!D28:D4911,"Error",0)</f>
        <v>Enviado a tiempo</v>
      </c>
      <c r="AD29" s="22" t="str">
        <f>+IF(AND(Ventas_Oficina[[#This Row],[Total]]&gt;75000,Ventas_Oficina[[#This Row],[Envio a tiempo]]="Enviado a tiempo"),"Buena Venta","Venta Mala")</f>
        <v>Venta Mala</v>
      </c>
    </row>
    <row r="30" spans="1:30" x14ac:dyDescent="0.25">
      <c r="A30" s="25">
        <v>1141019</v>
      </c>
      <c r="B30" s="5">
        <v>41323</v>
      </c>
      <c r="C30" s="6" t="s">
        <v>15</v>
      </c>
      <c r="D30" s="6" t="s">
        <v>16</v>
      </c>
      <c r="E30" s="6" t="s">
        <v>4</v>
      </c>
      <c r="F30" s="6" t="s">
        <v>5</v>
      </c>
      <c r="G30" s="6" t="s">
        <v>1008</v>
      </c>
      <c r="H30" s="6" t="s">
        <v>17</v>
      </c>
      <c r="I30" s="6" t="s">
        <v>1013</v>
      </c>
      <c r="J30" s="6" t="s">
        <v>1038</v>
      </c>
      <c r="K30" s="6" t="s">
        <v>1261</v>
      </c>
      <c r="L30" s="6" t="s">
        <v>1265</v>
      </c>
      <c r="M30" s="6" t="s">
        <v>1272</v>
      </c>
      <c r="N30" s="5">
        <v>41325</v>
      </c>
      <c r="O30" s="7">
        <v>9939</v>
      </c>
      <c r="P30" s="7">
        <v>16293</v>
      </c>
      <c r="Q30" s="7">
        <v>6354</v>
      </c>
      <c r="R30" s="6">
        <v>48</v>
      </c>
      <c r="S30" s="7">
        <v>782064</v>
      </c>
      <c r="T30" s="8">
        <v>0.02</v>
      </c>
      <c r="U30" s="7">
        <v>15641.28</v>
      </c>
      <c r="V30" s="7">
        <v>766422.72</v>
      </c>
      <c r="W30" s="7">
        <v>1999</v>
      </c>
      <c r="X30" s="7">
        <v>476451</v>
      </c>
      <c r="Y30" s="9">
        <f>+DAY('TABLA PRINCIPAL'!$B30)</f>
        <v>18</v>
      </c>
      <c r="Z30" s="9">
        <f>+MONTH('TABLA PRINCIPAL'!$B30)</f>
        <v>2</v>
      </c>
      <c r="AA30" s="9">
        <f>+YEAR('TABLA PRINCIPAL'!$B30)</f>
        <v>2013</v>
      </c>
      <c r="AB30" s="22" t="str">
        <f>+IF(Ventas_Oficina[[#This Row],[Total del pedido]]&gt;=100000,"SI","NO")</f>
        <v>SI</v>
      </c>
      <c r="AC30" s="22" t="str">
        <f>+_xlfn.XLOOKUP(Ventas_Oficina[[#This Row],[Nº de artículo]],AUXILIAR!A29:A4912,AUXILIAR!D29:D4912,"Error",0)</f>
        <v>Enviado a tiempo</v>
      </c>
      <c r="AD30" s="22" t="str">
        <f>+IF(AND(Ventas_Oficina[[#This Row],[Total]]&gt;75000,Ventas_Oficina[[#This Row],[Envio a tiempo]]="Enviado a tiempo"),"Buena Venta","Venta Mala")</f>
        <v>Buena Venta</v>
      </c>
    </row>
    <row r="31" spans="1:30" x14ac:dyDescent="0.25">
      <c r="A31" s="26">
        <v>1141019</v>
      </c>
      <c r="B31" s="10">
        <v>41617</v>
      </c>
      <c r="C31" s="11" t="s">
        <v>63</v>
      </c>
      <c r="D31" s="11" t="s">
        <v>52</v>
      </c>
      <c r="E31" s="11" t="s">
        <v>4</v>
      </c>
      <c r="F31" s="11" t="s">
        <v>5</v>
      </c>
      <c r="G31" s="11" t="s">
        <v>1009</v>
      </c>
      <c r="H31" s="11" t="s">
        <v>53</v>
      </c>
      <c r="I31" s="11" t="s">
        <v>1016</v>
      </c>
      <c r="J31" s="11" t="s">
        <v>1038</v>
      </c>
      <c r="K31" s="11" t="s">
        <v>1262</v>
      </c>
      <c r="L31" s="11" t="s">
        <v>1265</v>
      </c>
      <c r="M31" s="11" t="s">
        <v>1273</v>
      </c>
      <c r="N31" s="10">
        <v>41617</v>
      </c>
      <c r="O31" s="12">
        <v>9939</v>
      </c>
      <c r="P31" s="12">
        <v>16293</v>
      </c>
      <c r="Q31" s="12">
        <v>6354</v>
      </c>
      <c r="R31" s="11">
        <v>40</v>
      </c>
      <c r="S31" s="12">
        <v>651720</v>
      </c>
      <c r="T31" s="13">
        <v>0.03</v>
      </c>
      <c r="U31" s="12">
        <v>19551.599999999999</v>
      </c>
      <c r="V31" s="12">
        <v>632168.4</v>
      </c>
      <c r="W31" s="12">
        <v>1999</v>
      </c>
      <c r="X31" s="12">
        <v>459251</v>
      </c>
      <c r="Y31" s="14">
        <f>+DAY('TABLA PRINCIPAL'!$B31)</f>
        <v>9</v>
      </c>
      <c r="Z31" s="14">
        <f>+MONTH('TABLA PRINCIPAL'!$B31)</f>
        <v>12</v>
      </c>
      <c r="AA31" s="14">
        <f>+YEAR('TABLA PRINCIPAL'!$B31)</f>
        <v>2013</v>
      </c>
      <c r="AB31" s="22" t="str">
        <f>+IF(Ventas_Oficina[[#This Row],[Total del pedido]]&gt;=100000,"SI","NO")</f>
        <v>SI</v>
      </c>
      <c r="AC31" s="22" t="str">
        <f>+_xlfn.XLOOKUP(Ventas_Oficina[[#This Row],[Nº de artículo]],AUXILIAR!A30:A4913,AUXILIAR!D30:D4913,"Error",0)</f>
        <v>Enviado a tiempo</v>
      </c>
      <c r="AD31" s="22" t="str">
        <f>+IF(AND(Ventas_Oficina[[#This Row],[Total]]&gt;75000,Ventas_Oficina[[#This Row],[Envio a tiempo]]="Enviado a tiempo"),"Buena Venta","Venta Mala")</f>
        <v>Buena Venta</v>
      </c>
    </row>
    <row r="32" spans="1:30" x14ac:dyDescent="0.25">
      <c r="A32" s="25">
        <v>1141019</v>
      </c>
      <c r="B32" s="5">
        <v>41884</v>
      </c>
      <c r="C32" s="6" t="s">
        <v>2</v>
      </c>
      <c r="D32" s="6" t="s">
        <v>3</v>
      </c>
      <c r="E32" s="6" t="s">
        <v>4</v>
      </c>
      <c r="F32" s="6" t="s">
        <v>5</v>
      </c>
      <c r="G32" s="6" t="s">
        <v>1009</v>
      </c>
      <c r="H32" s="6" t="s">
        <v>6</v>
      </c>
      <c r="I32" s="6" t="s">
        <v>1015</v>
      </c>
      <c r="J32" s="6" t="s">
        <v>1039</v>
      </c>
      <c r="K32" s="6" t="s">
        <v>1261</v>
      </c>
      <c r="L32" s="6" t="s">
        <v>1267</v>
      </c>
      <c r="M32" s="6" t="s">
        <v>1273</v>
      </c>
      <c r="N32" s="5">
        <v>41886</v>
      </c>
      <c r="O32" s="7">
        <v>479</v>
      </c>
      <c r="P32" s="7">
        <v>1197</v>
      </c>
      <c r="Q32" s="7">
        <v>718</v>
      </c>
      <c r="R32" s="6">
        <v>41</v>
      </c>
      <c r="S32" s="7">
        <v>49077</v>
      </c>
      <c r="T32" s="8">
        <v>0.05</v>
      </c>
      <c r="U32" s="7">
        <v>2453.85</v>
      </c>
      <c r="V32" s="7">
        <v>46623.15</v>
      </c>
      <c r="W32" s="7">
        <v>581</v>
      </c>
      <c r="X32" s="7">
        <v>23395</v>
      </c>
      <c r="Y32" s="9">
        <f>+DAY('TABLA PRINCIPAL'!$B32)</f>
        <v>2</v>
      </c>
      <c r="Z32" s="9">
        <f>+MONTH('TABLA PRINCIPAL'!$B32)</f>
        <v>9</v>
      </c>
      <c r="AA32" s="9">
        <f>+YEAR('TABLA PRINCIPAL'!$B32)</f>
        <v>2014</v>
      </c>
      <c r="AB32" s="22" t="str">
        <f>+IF(Ventas_Oficina[[#This Row],[Total del pedido]]&gt;=100000,"SI","NO")</f>
        <v>NO</v>
      </c>
      <c r="AC32" s="22" t="str">
        <f>+_xlfn.XLOOKUP(Ventas_Oficina[[#This Row],[Nº de artículo]],AUXILIAR!A31:A4914,AUXILIAR!D31:D4914,"Error",0)</f>
        <v>No enviado a tiempo</v>
      </c>
      <c r="AD32" s="22" t="str">
        <f>+IF(AND(Ventas_Oficina[[#This Row],[Total]]&gt;75000,Ventas_Oficina[[#This Row],[Envio a tiempo]]="Enviado a tiempo"),"Buena Venta","Venta Mala")</f>
        <v>Venta Mala</v>
      </c>
    </row>
    <row r="33" spans="1:30" x14ac:dyDescent="0.25">
      <c r="A33" s="26">
        <v>1141019</v>
      </c>
      <c r="B33" s="10">
        <v>41695</v>
      </c>
      <c r="C33" s="11" t="s">
        <v>64</v>
      </c>
      <c r="D33" s="11" t="s">
        <v>65</v>
      </c>
      <c r="E33" s="11" t="s">
        <v>12</v>
      </c>
      <c r="F33" s="11" t="s">
        <v>13</v>
      </c>
      <c r="G33" s="11" t="s">
        <v>1009</v>
      </c>
      <c r="H33" s="11" t="s">
        <v>14</v>
      </c>
      <c r="I33" s="11" t="s">
        <v>1016</v>
      </c>
      <c r="J33" s="11" t="s">
        <v>1040</v>
      </c>
      <c r="K33" s="11" t="s">
        <v>1261</v>
      </c>
      <c r="L33" s="11" t="s">
        <v>1265</v>
      </c>
      <c r="M33" s="11" t="s">
        <v>1272</v>
      </c>
      <c r="N33" s="10">
        <v>41696</v>
      </c>
      <c r="O33" s="12">
        <v>2156</v>
      </c>
      <c r="P33" s="12">
        <v>3655</v>
      </c>
      <c r="Q33" s="12">
        <v>1499</v>
      </c>
      <c r="R33" s="11">
        <v>22</v>
      </c>
      <c r="S33" s="12">
        <v>80410</v>
      </c>
      <c r="T33" s="13">
        <v>0.01</v>
      </c>
      <c r="U33" s="12">
        <v>804.1</v>
      </c>
      <c r="V33" s="12">
        <v>79605.899999999994</v>
      </c>
      <c r="W33" s="12">
        <v>1389</v>
      </c>
      <c r="X33" s="12">
        <v>7944</v>
      </c>
      <c r="Y33" s="14">
        <f>+DAY('TABLA PRINCIPAL'!$B33)</f>
        <v>25</v>
      </c>
      <c r="Z33" s="14">
        <f>+MONTH('TABLA PRINCIPAL'!$B33)</f>
        <v>2</v>
      </c>
      <c r="AA33" s="14">
        <f>+YEAR('TABLA PRINCIPAL'!$B33)</f>
        <v>2014</v>
      </c>
      <c r="AB33" s="22" t="str">
        <f>+IF(Ventas_Oficina[[#This Row],[Total del pedido]]&gt;=100000,"SI","NO")</f>
        <v>NO</v>
      </c>
      <c r="AC33" s="22" t="str">
        <f>+_xlfn.XLOOKUP(Ventas_Oficina[[#This Row],[Nº de artículo]],AUXILIAR!A32:A4915,AUXILIAR!D32:D4915,"Error",0)</f>
        <v>Enviado a tiempo</v>
      </c>
      <c r="AD33" s="22" t="str">
        <f>+IF(AND(Ventas_Oficina[[#This Row],[Total]]&gt;75000,Ventas_Oficina[[#This Row],[Envio a tiempo]]="Enviado a tiempo"),"Buena Venta","Venta Mala")</f>
        <v>Venta Mala</v>
      </c>
    </row>
    <row r="34" spans="1:30" x14ac:dyDescent="0.25">
      <c r="A34" s="25">
        <v>1141019</v>
      </c>
      <c r="B34" s="5">
        <v>41323</v>
      </c>
      <c r="C34" s="6" t="s">
        <v>15</v>
      </c>
      <c r="D34" s="6" t="s">
        <v>66</v>
      </c>
      <c r="E34" s="6" t="s">
        <v>4</v>
      </c>
      <c r="F34" s="6" t="s">
        <v>5</v>
      </c>
      <c r="G34" s="6" t="s">
        <v>1008</v>
      </c>
      <c r="H34" s="6" t="s">
        <v>17</v>
      </c>
      <c r="I34" s="6" t="s">
        <v>1012</v>
      </c>
      <c r="J34" s="6" t="s">
        <v>1038</v>
      </c>
      <c r="K34" s="6" t="s">
        <v>1261</v>
      </c>
      <c r="L34" s="6" t="s">
        <v>1265</v>
      </c>
      <c r="M34" s="6" t="s">
        <v>1273</v>
      </c>
      <c r="N34" s="5">
        <v>41325</v>
      </c>
      <c r="O34" s="7">
        <v>9939</v>
      </c>
      <c r="P34" s="7">
        <v>16293</v>
      </c>
      <c r="Q34" s="7">
        <v>6354</v>
      </c>
      <c r="R34" s="6">
        <v>47</v>
      </c>
      <c r="S34" s="7">
        <v>765771</v>
      </c>
      <c r="T34" s="8">
        <v>0.09</v>
      </c>
      <c r="U34" s="7">
        <v>68919.39</v>
      </c>
      <c r="V34" s="7">
        <v>696851.61</v>
      </c>
      <c r="W34" s="7">
        <v>1999</v>
      </c>
      <c r="X34" s="7">
        <v>476451</v>
      </c>
      <c r="Y34" s="9">
        <f>+DAY('TABLA PRINCIPAL'!$B34)</f>
        <v>18</v>
      </c>
      <c r="Z34" s="9">
        <f>+MONTH('TABLA PRINCIPAL'!$B34)</f>
        <v>2</v>
      </c>
      <c r="AA34" s="9">
        <f>+YEAR('TABLA PRINCIPAL'!$B34)</f>
        <v>2013</v>
      </c>
      <c r="AB34" s="22" t="str">
        <f>+IF(Ventas_Oficina[[#This Row],[Total del pedido]]&gt;=100000,"SI","NO")</f>
        <v>SI</v>
      </c>
      <c r="AC34" s="22" t="str">
        <f>+_xlfn.XLOOKUP(Ventas_Oficina[[#This Row],[Nº de artículo]],AUXILIAR!A33:A4916,AUXILIAR!D33:D4916,"Error",0)</f>
        <v>No enviado a tiempo</v>
      </c>
      <c r="AD34" s="22" t="str">
        <f>+IF(AND(Ventas_Oficina[[#This Row],[Total]]&gt;75000,Ventas_Oficina[[#This Row],[Envio a tiempo]]="Enviado a tiempo"),"Buena Venta","Venta Mala")</f>
        <v>Venta Mala</v>
      </c>
    </row>
    <row r="35" spans="1:30" x14ac:dyDescent="0.25">
      <c r="A35" s="26">
        <v>1141019</v>
      </c>
      <c r="B35" s="10">
        <v>41323</v>
      </c>
      <c r="C35" s="11" t="s">
        <v>15</v>
      </c>
      <c r="D35" s="11" t="s">
        <v>16</v>
      </c>
      <c r="E35" s="11" t="s">
        <v>4</v>
      </c>
      <c r="F35" s="11" t="s">
        <v>5</v>
      </c>
      <c r="G35" s="11" t="s">
        <v>1009</v>
      </c>
      <c r="H35" s="11" t="s">
        <v>17</v>
      </c>
      <c r="I35" s="11" t="s">
        <v>1016</v>
      </c>
      <c r="J35" s="11" t="s">
        <v>1038</v>
      </c>
      <c r="K35" s="11" t="s">
        <v>1261</v>
      </c>
      <c r="L35" s="11" t="s">
        <v>1265</v>
      </c>
      <c r="M35" s="11" t="s">
        <v>1273</v>
      </c>
      <c r="N35" s="10">
        <v>41325</v>
      </c>
      <c r="O35" s="12">
        <v>9939</v>
      </c>
      <c r="P35" s="12">
        <v>16293</v>
      </c>
      <c r="Q35" s="12">
        <v>6354</v>
      </c>
      <c r="R35" s="11">
        <v>50</v>
      </c>
      <c r="S35" s="12">
        <v>814650</v>
      </c>
      <c r="T35" s="13">
        <v>7.0000000000000007E-2</v>
      </c>
      <c r="U35" s="12">
        <v>57025.500000000007</v>
      </c>
      <c r="V35" s="12">
        <v>757624.5</v>
      </c>
      <c r="W35" s="12">
        <v>1999</v>
      </c>
      <c r="X35" s="12">
        <v>476451</v>
      </c>
      <c r="Y35" s="14">
        <f>+DAY('TABLA PRINCIPAL'!$B35)</f>
        <v>18</v>
      </c>
      <c r="Z35" s="14">
        <f>+MONTH('TABLA PRINCIPAL'!$B35)</f>
        <v>2</v>
      </c>
      <c r="AA35" s="14">
        <f>+YEAR('TABLA PRINCIPAL'!$B35)</f>
        <v>2013</v>
      </c>
      <c r="AB35" s="22" t="str">
        <f>+IF(Ventas_Oficina[[#This Row],[Total del pedido]]&gt;=100000,"SI","NO")</f>
        <v>SI</v>
      </c>
      <c r="AC35" s="22" t="str">
        <f>+_xlfn.XLOOKUP(Ventas_Oficina[[#This Row],[Nº de artículo]],AUXILIAR!A34:A4917,AUXILIAR!D34:D4917,"Error",0)</f>
        <v>Enviado a tiempo</v>
      </c>
      <c r="AD35" s="22" t="str">
        <f>+IF(AND(Ventas_Oficina[[#This Row],[Total]]&gt;75000,Ventas_Oficina[[#This Row],[Envio a tiempo]]="Enviado a tiempo"),"Buena Venta","Venta Mala")</f>
        <v>Buena Venta</v>
      </c>
    </row>
    <row r="36" spans="1:30" x14ac:dyDescent="0.25">
      <c r="A36" s="25">
        <v>1141019</v>
      </c>
      <c r="B36" s="5">
        <v>42053</v>
      </c>
      <c r="C36" s="6" t="s">
        <v>67</v>
      </c>
      <c r="D36" s="6" t="s">
        <v>68</v>
      </c>
      <c r="E36" s="6" t="s">
        <v>12</v>
      </c>
      <c r="F36" s="6" t="s">
        <v>13</v>
      </c>
      <c r="G36" s="6" t="s">
        <v>1010</v>
      </c>
      <c r="H36" s="6" t="s">
        <v>14</v>
      </c>
      <c r="I36" s="6" t="s">
        <v>1012</v>
      </c>
      <c r="J36" s="6" t="s">
        <v>1041</v>
      </c>
      <c r="K36" s="6" t="s">
        <v>1262</v>
      </c>
      <c r="L36" s="6" t="s">
        <v>1268</v>
      </c>
      <c r="M36" s="6" t="s">
        <v>1272</v>
      </c>
      <c r="N36" s="5">
        <v>42056</v>
      </c>
      <c r="O36" s="7">
        <v>245</v>
      </c>
      <c r="P36" s="7">
        <v>389</v>
      </c>
      <c r="Q36" s="7">
        <v>144</v>
      </c>
      <c r="R36" s="6">
        <v>8</v>
      </c>
      <c r="S36" s="7">
        <v>3112</v>
      </c>
      <c r="T36" s="8">
        <v>0.09</v>
      </c>
      <c r="U36" s="7">
        <v>280.08</v>
      </c>
      <c r="V36" s="7">
        <v>2831.92</v>
      </c>
      <c r="W36" s="7">
        <v>701</v>
      </c>
      <c r="X36" s="7">
        <v>6936</v>
      </c>
      <c r="Y36" s="9">
        <f>+DAY('TABLA PRINCIPAL'!$B36)</f>
        <v>18</v>
      </c>
      <c r="Z36" s="9">
        <f>+MONTH('TABLA PRINCIPAL'!$B36)</f>
        <v>2</v>
      </c>
      <c r="AA36" s="9">
        <f>+YEAR('TABLA PRINCIPAL'!$B36)</f>
        <v>2015</v>
      </c>
      <c r="AB36" s="22" t="str">
        <f>+IF(Ventas_Oficina[[#This Row],[Total del pedido]]&gt;=100000,"SI","NO")</f>
        <v>NO</v>
      </c>
      <c r="AC36" s="22" t="str">
        <f>+_xlfn.XLOOKUP(Ventas_Oficina[[#This Row],[Nº de artículo]],AUXILIAR!A35:A4918,AUXILIAR!D35:D4918,"Error",0)</f>
        <v>Enviado a tiempo</v>
      </c>
      <c r="AD36" s="22" t="str">
        <f>+IF(AND(Ventas_Oficina[[#This Row],[Total]]&gt;75000,Ventas_Oficina[[#This Row],[Envio a tiempo]]="Enviado a tiempo"),"Buena Venta","Venta Mala")</f>
        <v>Venta Mala</v>
      </c>
    </row>
    <row r="37" spans="1:30" x14ac:dyDescent="0.25">
      <c r="A37" s="26">
        <v>1141385</v>
      </c>
      <c r="B37" s="10">
        <v>42163</v>
      </c>
      <c r="C37" s="11" t="s">
        <v>69</v>
      </c>
      <c r="D37" s="11" t="s">
        <v>23</v>
      </c>
      <c r="E37" s="11" t="s">
        <v>4</v>
      </c>
      <c r="F37" s="11" t="s">
        <v>5</v>
      </c>
      <c r="G37" s="11" t="s">
        <v>1008</v>
      </c>
      <c r="H37" s="11" t="s">
        <v>24</v>
      </c>
      <c r="I37" s="11" t="s">
        <v>1014</v>
      </c>
      <c r="J37" s="11" t="s">
        <v>1042</v>
      </c>
      <c r="K37" s="11" t="s">
        <v>1261</v>
      </c>
      <c r="L37" s="11" t="s">
        <v>1265</v>
      </c>
      <c r="M37" s="11" t="s">
        <v>1272</v>
      </c>
      <c r="N37" s="10">
        <v>42164</v>
      </c>
      <c r="O37" s="12">
        <v>109</v>
      </c>
      <c r="P37" s="12">
        <v>168</v>
      </c>
      <c r="Q37" s="12">
        <v>59</v>
      </c>
      <c r="R37" s="11">
        <v>1</v>
      </c>
      <c r="S37" s="12">
        <v>168</v>
      </c>
      <c r="T37" s="13">
        <v>0</v>
      </c>
      <c r="U37" s="12">
        <v>0</v>
      </c>
      <c r="V37" s="12">
        <v>168</v>
      </c>
      <c r="W37" s="12">
        <v>100</v>
      </c>
      <c r="X37" s="12">
        <v>5422</v>
      </c>
      <c r="Y37" s="14">
        <f>+DAY('TABLA PRINCIPAL'!$B37)</f>
        <v>8</v>
      </c>
      <c r="Z37" s="14">
        <f>+MONTH('TABLA PRINCIPAL'!$B37)</f>
        <v>6</v>
      </c>
      <c r="AA37" s="14">
        <f>+YEAR('TABLA PRINCIPAL'!$B37)</f>
        <v>2015</v>
      </c>
      <c r="AB37" s="22" t="str">
        <f>+IF(Ventas_Oficina[[#This Row],[Total del pedido]]&gt;=100000,"SI","NO")</f>
        <v>NO</v>
      </c>
      <c r="AC37" s="22" t="str">
        <f>+_xlfn.XLOOKUP(Ventas_Oficina[[#This Row],[Nº de artículo]],AUXILIAR!A36:A4919,AUXILIAR!D36:D4919,"Error",0)</f>
        <v>No enviado a tiempo</v>
      </c>
      <c r="AD37" s="22" t="str">
        <f>+IF(AND(Ventas_Oficina[[#This Row],[Total]]&gt;75000,Ventas_Oficina[[#This Row],[Envio a tiempo]]="Enviado a tiempo"),"Buena Venta","Venta Mala")</f>
        <v>Venta Mala</v>
      </c>
    </row>
    <row r="38" spans="1:30" x14ac:dyDescent="0.25">
      <c r="A38" s="25">
        <v>1141385</v>
      </c>
      <c r="B38" s="5">
        <v>41325</v>
      </c>
      <c r="C38" s="6" t="s">
        <v>70</v>
      </c>
      <c r="D38" s="6" t="s">
        <v>71</v>
      </c>
      <c r="E38" s="6" t="s">
        <v>4</v>
      </c>
      <c r="F38" s="6" t="s">
        <v>5</v>
      </c>
      <c r="G38" s="6" t="s">
        <v>1008</v>
      </c>
      <c r="H38" s="6" t="s">
        <v>17</v>
      </c>
      <c r="I38" s="6" t="s">
        <v>1014</v>
      </c>
      <c r="J38" s="6" t="s">
        <v>1042</v>
      </c>
      <c r="K38" s="6" t="s">
        <v>1261</v>
      </c>
      <c r="L38" s="6" t="s">
        <v>1265</v>
      </c>
      <c r="M38" s="6" t="s">
        <v>1272</v>
      </c>
      <c r="N38" s="5">
        <v>41327</v>
      </c>
      <c r="O38" s="7">
        <v>109</v>
      </c>
      <c r="P38" s="7">
        <v>168</v>
      </c>
      <c r="Q38" s="7">
        <v>59</v>
      </c>
      <c r="R38" s="6">
        <v>34</v>
      </c>
      <c r="S38" s="7">
        <v>5712</v>
      </c>
      <c r="T38" s="8">
        <v>0.01</v>
      </c>
      <c r="U38" s="7">
        <v>57.120000000000005</v>
      </c>
      <c r="V38" s="7">
        <v>5654.88</v>
      </c>
      <c r="W38" s="7">
        <v>100</v>
      </c>
      <c r="X38" s="7">
        <v>5422</v>
      </c>
      <c r="Y38" s="9">
        <f>+DAY('TABLA PRINCIPAL'!$B38)</f>
        <v>20</v>
      </c>
      <c r="Z38" s="9">
        <f>+MONTH('TABLA PRINCIPAL'!$B38)</f>
        <v>2</v>
      </c>
      <c r="AA38" s="9">
        <f>+YEAR('TABLA PRINCIPAL'!$B38)</f>
        <v>2013</v>
      </c>
      <c r="AB38" s="22" t="str">
        <f>+IF(Ventas_Oficina[[#This Row],[Total del pedido]]&gt;=100000,"SI","NO")</f>
        <v>NO</v>
      </c>
      <c r="AC38" s="22" t="str">
        <f>+_xlfn.XLOOKUP(Ventas_Oficina[[#This Row],[Nº de artículo]],AUXILIAR!A37:A4920,AUXILIAR!D37:D4920,"Error",0)</f>
        <v>No enviado a tiempo</v>
      </c>
      <c r="AD38" s="22" t="str">
        <f>+IF(AND(Ventas_Oficina[[#This Row],[Total]]&gt;75000,Ventas_Oficina[[#This Row],[Envio a tiempo]]="Enviado a tiempo"),"Buena Venta","Venta Mala")</f>
        <v>Venta Mala</v>
      </c>
    </row>
    <row r="39" spans="1:30" x14ac:dyDescent="0.25">
      <c r="A39" s="26">
        <v>1141385</v>
      </c>
      <c r="B39" s="10">
        <v>41325</v>
      </c>
      <c r="C39" s="11" t="s">
        <v>70</v>
      </c>
      <c r="D39" s="11" t="s">
        <v>71</v>
      </c>
      <c r="E39" s="11" t="s">
        <v>4</v>
      </c>
      <c r="F39" s="11" t="s">
        <v>5</v>
      </c>
      <c r="G39" s="11" t="s">
        <v>1007</v>
      </c>
      <c r="H39" s="11" t="s">
        <v>17</v>
      </c>
      <c r="I39" s="11" t="s">
        <v>1014</v>
      </c>
      <c r="J39" s="11" t="s">
        <v>1042</v>
      </c>
      <c r="K39" s="11" t="s">
        <v>1261</v>
      </c>
      <c r="L39" s="11" t="s">
        <v>1265</v>
      </c>
      <c r="M39" s="11" t="s">
        <v>1272</v>
      </c>
      <c r="N39" s="10">
        <v>41327</v>
      </c>
      <c r="O39" s="12">
        <v>109</v>
      </c>
      <c r="P39" s="12">
        <v>168</v>
      </c>
      <c r="Q39" s="12">
        <v>59</v>
      </c>
      <c r="R39" s="11">
        <v>18</v>
      </c>
      <c r="S39" s="12">
        <v>3024</v>
      </c>
      <c r="T39" s="13">
        <v>0.08</v>
      </c>
      <c r="U39" s="12">
        <v>241.92000000000002</v>
      </c>
      <c r="V39" s="12">
        <v>2782.08</v>
      </c>
      <c r="W39" s="12">
        <v>100</v>
      </c>
      <c r="X39" s="12">
        <v>5422</v>
      </c>
      <c r="Y39" s="14">
        <f>+DAY('TABLA PRINCIPAL'!$B39)</f>
        <v>20</v>
      </c>
      <c r="Z39" s="14">
        <f>+MONTH('TABLA PRINCIPAL'!$B39)</f>
        <v>2</v>
      </c>
      <c r="AA39" s="14">
        <f>+YEAR('TABLA PRINCIPAL'!$B39)</f>
        <v>2013</v>
      </c>
      <c r="AB39" s="22" t="str">
        <f>+IF(Ventas_Oficina[[#This Row],[Total del pedido]]&gt;=100000,"SI","NO")</f>
        <v>NO</v>
      </c>
      <c r="AC39" s="22" t="str">
        <f>+_xlfn.XLOOKUP(Ventas_Oficina[[#This Row],[Nº de artículo]],AUXILIAR!A38:A4921,AUXILIAR!D38:D4921,"Error",0)</f>
        <v>Enviado a tiempo</v>
      </c>
      <c r="AD39" s="22" t="str">
        <f>+IF(AND(Ventas_Oficina[[#This Row],[Total]]&gt;75000,Ventas_Oficina[[#This Row],[Envio a tiempo]]="Enviado a tiempo"),"Buena Venta","Venta Mala")</f>
        <v>Venta Mala</v>
      </c>
    </row>
    <row r="40" spans="1:30" x14ac:dyDescent="0.25">
      <c r="A40" s="25">
        <v>1141385</v>
      </c>
      <c r="B40" s="5">
        <v>42208</v>
      </c>
      <c r="C40" s="6" t="s">
        <v>72</v>
      </c>
      <c r="D40" s="6" t="s">
        <v>21</v>
      </c>
      <c r="E40" s="6" t="s">
        <v>4</v>
      </c>
      <c r="F40" s="6" t="s">
        <v>5</v>
      </c>
      <c r="G40" s="6" t="s">
        <v>1008</v>
      </c>
      <c r="H40" s="6" t="s">
        <v>6</v>
      </c>
      <c r="I40" s="6" t="s">
        <v>1014</v>
      </c>
      <c r="J40" s="6" t="s">
        <v>1043</v>
      </c>
      <c r="K40" s="6" t="s">
        <v>1261</v>
      </c>
      <c r="L40" s="6" t="s">
        <v>1265</v>
      </c>
      <c r="M40" s="6" t="s">
        <v>1272</v>
      </c>
      <c r="N40" s="5">
        <v>42215</v>
      </c>
      <c r="O40" s="7">
        <v>6059</v>
      </c>
      <c r="P40" s="7">
        <v>10098</v>
      </c>
      <c r="Q40" s="7">
        <v>4039</v>
      </c>
      <c r="R40" s="6">
        <v>14</v>
      </c>
      <c r="S40" s="7">
        <v>141372</v>
      </c>
      <c r="T40" s="8">
        <v>0.01</v>
      </c>
      <c r="U40" s="7">
        <v>1413.72</v>
      </c>
      <c r="V40" s="7">
        <v>139958.28</v>
      </c>
      <c r="W40" s="7">
        <v>718</v>
      </c>
      <c r="X40" s="7">
        <v>437154</v>
      </c>
      <c r="Y40" s="9">
        <f>+DAY('TABLA PRINCIPAL'!$B40)</f>
        <v>23</v>
      </c>
      <c r="Z40" s="9">
        <f>+MONTH('TABLA PRINCIPAL'!$B40)</f>
        <v>7</v>
      </c>
      <c r="AA40" s="9">
        <f>+YEAR('TABLA PRINCIPAL'!$B40)</f>
        <v>2015</v>
      </c>
      <c r="AB40" s="22" t="str">
        <f>+IF(Ventas_Oficina[[#This Row],[Total del pedido]]&gt;=100000,"SI","NO")</f>
        <v>SI</v>
      </c>
      <c r="AC40" s="22" t="str">
        <f>+_xlfn.XLOOKUP(Ventas_Oficina[[#This Row],[Nº de artículo]],AUXILIAR!A39:A4922,AUXILIAR!D39:D4922,"Error",0)</f>
        <v>Enviado a tiempo</v>
      </c>
      <c r="AD40" s="22" t="str">
        <f>+IF(AND(Ventas_Oficina[[#This Row],[Total]]&gt;75000,Ventas_Oficina[[#This Row],[Envio a tiempo]]="Enviado a tiempo"),"Buena Venta","Venta Mala")</f>
        <v>Buena Venta</v>
      </c>
    </row>
    <row r="41" spans="1:30" x14ac:dyDescent="0.25">
      <c r="A41" s="26">
        <v>1141385</v>
      </c>
      <c r="B41" s="10">
        <v>41325</v>
      </c>
      <c r="C41" s="11" t="s">
        <v>70</v>
      </c>
      <c r="D41" s="11" t="s">
        <v>71</v>
      </c>
      <c r="E41" s="11" t="s">
        <v>4</v>
      </c>
      <c r="F41" s="11" t="s">
        <v>5</v>
      </c>
      <c r="G41" s="11" t="s">
        <v>1010</v>
      </c>
      <c r="H41" s="11" t="s">
        <v>17</v>
      </c>
      <c r="I41" s="11" t="s">
        <v>1016</v>
      </c>
      <c r="J41" s="11" t="s">
        <v>1042</v>
      </c>
      <c r="K41" s="11" t="s">
        <v>1261</v>
      </c>
      <c r="L41" s="11" t="s">
        <v>1267</v>
      </c>
      <c r="M41" s="11" t="s">
        <v>1272</v>
      </c>
      <c r="N41" s="10">
        <v>41327</v>
      </c>
      <c r="O41" s="12">
        <v>109</v>
      </c>
      <c r="P41" s="12">
        <v>168</v>
      </c>
      <c r="Q41" s="12">
        <v>59</v>
      </c>
      <c r="R41" s="11">
        <v>29</v>
      </c>
      <c r="S41" s="12">
        <v>4872</v>
      </c>
      <c r="T41" s="13">
        <v>0.03</v>
      </c>
      <c r="U41" s="12">
        <v>146.16</v>
      </c>
      <c r="V41" s="12">
        <v>4725.84</v>
      </c>
      <c r="W41" s="12">
        <v>100</v>
      </c>
      <c r="X41" s="12">
        <v>5422</v>
      </c>
      <c r="Y41" s="14">
        <f>+DAY('TABLA PRINCIPAL'!$B41)</f>
        <v>20</v>
      </c>
      <c r="Z41" s="14">
        <f>+MONTH('TABLA PRINCIPAL'!$B41)</f>
        <v>2</v>
      </c>
      <c r="AA41" s="14">
        <f>+YEAR('TABLA PRINCIPAL'!$B41)</f>
        <v>2013</v>
      </c>
      <c r="AB41" s="22" t="str">
        <f>+IF(Ventas_Oficina[[#This Row],[Total del pedido]]&gt;=100000,"SI","NO")</f>
        <v>NO</v>
      </c>
      <c r="AC41" s="22" t="str">
        <f>+_xlfn.XLOOKUP(Ventas_Oficina[[#This Row],[Nº de artículo]],AUXILIAR!A40:A4923,AUXILIAR!D40:D4923,"Error",0)</f>
        <v>Enviado a tiempo</v>
      </c>
      <c r="AD41" s="22" t="str">
        <f>+IF(AND(Ventas_Oficina[[#This Row],[Total]]&gt;75000,Ventas_Oficina[[#This Row],[Envio a tiempo]]="Enviado a tiempo"),"Buena Venta","Venta Mala")</f>
        <v>Venta Mala</v>
      </c>
    </row>
    <row r="42" spans="1:30" x14ac:dyDescent="0.25">
      <c r="A42" s="25">
        <v>1141385</v>
      </c>
      <c r="B42" s="5">
        <v>41325</v>
      </c>
      <c r="C42" s="6" t="s">
        <v>73</v>
      </c>
      <c r="D42" s="6" t="s">
        <v>29</v>
      </c>
      <c r="E42" s="6" t="s">
        <v>12</v>
      </c>
      <c r="F42" s="6" t="s">
        <v>13</v>
      </c>
      <c r="G42" s="6" t="s">
        <v>1008</v>
      </c>
      <c r="H42" s="6" t="s">
        <v>14</v>
      </c>
      <c r="I42" s="6" t="s">
        <v>1012</v>
      </c>
      <c r="J42" s="6" t="s">
        <v>1042</v>
      </c>
      <c r="K42" s="6" t="s">
        <v>1261</v>
      </c>
      <c r="L42" s="6" t="s">
        <v>1265</v>
      </c>
      <c r="M42" s="6" t="s">
        <v>1273</v>
      </c>
      <c r="N42" s="5">
        <v>41327</v>
      </c>
      <c r="O42" s="7">
        <v>109</v>
      </c>
      <c r="P42" s="7">
        <v>168</v>
      </c>
      <c r="Q42" s="7">
        <v>59</v>
      </c>
      <c r="R42" s="6">
        <v>39</v>
      </c>
      <c r="S42" s="7">
        <v>6552</v>
      </c>
      <c r="T42" s="8">
        <v>7.0000000000000007E-2</v>
      </c>
      <c r="U42" s="7">
        <v>458.64000000000004</v>
      </c>
      <c r="V42" s="7">
        <v>6093.36</v>
      </c>
      <c r="W42" s="7">
        <v>100</v>
      </c>
      <c r="X42" s="7">
        <v>5422</v>
      </c>
      <c r="Y42" s="9">
        <f>+DAY('TABLA PRINCIPAL'!$B42)</f>
        <v>20</v>
      </c>
      <c r="Z42" s="9">
        <f>+MONTH('TABLA PRINCIPAL'!$B42)</f>
        <v>2</v>
      </c>
      <c r="AA42" s="9">
        <f>+YEAR('TABLA PRINCIPAL'!$B42)</f>
        <v>2013</v>
      </c>
      <c r="AB42" s="22" t="str">
        <f>+IF(Ventas_Oficina[[#This Row],[Total del pedido]]&gt;=100000,"SI","NO")</f>
        <v>NO</v>
      </c>
      <c r="AC42" s="22" t="str">
        <f>+_xlfn.XLOOKUP(Ventas_Oficina[[#This Row],[Nº de artículo]],AUXILIAR!A41:A4924,AUXILIAR!D41:D4924,"Error",0)</f>
        <v>Enviado a tiempo</v>
      </c>
      <c r="AD42" s="22" t="str">
        <f>+IF(AND(Ventas_Oficina[[#This Row],[Total]]&gt;75000,Ventas_Oficina[[#This Row],[Envio a tiempo]]="Enviado a tiempo"),"Buena Venta","Venta Mala")</f>
        <v>Venta Mala</v>
      </c>
    </row>
    <row r="43" spans="1:30" x14ac:dyDescent="0.25">
      <c r="A43" s="26">
        <v>1141385</v>
      </c>
      <c r="B43" s="10">
        <v>41503</v>
      </c>
      <c r="C43" s="11" t="s">
        <v>74</v>
      </c>
      <c r="D43" s="11" t="s">
        <v>3</v>
      </c>
      <c r="E43" s="11" t="s">
        <v>4</v>
      </c>
      <c r="F43" s="11" t="s">
        <v>5</v>
      </c>
      <c r="G43" s="11" t="s">
        <v>1010</v>
      </c>
      <c r="H43" s="11" t="s">
        <v>6</v>
      </c>
      <c r="I43" s="11" t="s">
        <v>1016</v>
      </c>
      <c r="J43" s="11" t="s">
        <v>1035</v>
      </c>
      <c r="K43" s="11" t="s">
        <v>1261</v>
      </c>
      <c r="L43" s="11" t="s">
        <v>1267</v>
      </c>
      <c r="M43" s="11" t="s">
        <v>1272</v>
      </c>
      <c r="N43" s="10">
        <v>41503</v>
      </c>
      <c r="O43" s="12">
        <v>882</v>
      </c>
      <c r="P43" s="12">
        <v>2099</v>
      </c>
      <c r="Q43" s="12">
        <v>1217</v>
      </c>
      <c r="R43" s="11">
        <v>16</v>
      </c>
      <c r="S43" s="12">
        <v>33584</v>
      </c>
      <c r="T43" s="13">
        <v>0.02</v>
      </c>
      <c r="U43" s="12">
        <v>671.68000000000006</v>
      </c>
      <c r="V43" s="12">
        <v>32912.32</v>
      </c>
      <c r="W43" s="12">
        <v>481</v>
      </c>
      <c r="X43" s="12">
        <v>4456</v>
      </c>
      <c r="Y43" s="14">
        <f>+DAY('TABLA PRINCIPAL'!$B43)</f>
        <v>17</v>
      </c>
      <c r="Z43" s="14">
        <f>+MONTH('TABLA PRINCIPAL'!$B43)</f>
        <v>8</v>
      </c>
      <c r="AA43" s="14">
        <f>+YEAR('TABLA PRINCIPAL'!$B43)</f>
        <v>2013</v>
      </c>
      <c r="AB43" s="22" t="str">
        <f>+IF(Ventas_Oficina[[#This Row],[Total del pedido]]&gt;=100000,"SI","NO")</f>
        <v>NO</v>
      </c>
      <c r="AC43" s="22" t="str">
        <f>+_xlfn.XLOOKUP(Ventas_Oficina[[#This Row],[Nº de artículo]],AUXILIAR!A42:A4925,AUXILIAR!D42:D4925,"Error",0)</f>
        <v>Enviado a tiempo</v>
      </c>
      <c r="AD43" s="22" t="str">
        <f>+IF(AND(Ventas_Oficina[[#This Row],[Total]]&gt;75000,Ventas_Oficina[[#This Row],[Envio a tiempo]]="Enviado a tiempo"),"Buena Venta","Venta Mala")</f>
        <v>Venta Mala</v>
      </c>
    </row>
    <row r="44" spans="1:30" x14ac:dyDescent="0.25">
      <c r="A44" s="25">
        <v>1141385</v>
      </c>
      <c r="B44" s="5">
        <v>41550</v>
      </c>
      <c r="C44" s="6" t="s">
        <v>75</v>
      </c>
      <c r="D44" s="6" t="s">
        <v>76</v>
      </c>
      <c r="E44" s="6" t="s">
        <v>4</v>
      </c>
      <c r="F44" s="6" t="s">
        <v>5</v>
      </c>
      <c r="G44" s="6" t="s">
        <v>1008</v>
      </c>
      <c r="H44" s="6" t="s">
        <v>17</v>
      </c>
      <c r="I44" s="6" t="s">
        <v>1012</v>
      </c>
      <c r="J44" s="6" t="s">
        <v>1023</v>
      </c>
      <c r="K44" s="6" t="s">
        <v>1261</v>
      </c>
      <c r="L44" s="6" t="s">
        <v>1265</v>
      </c>
      <c r="M44" s="6" t="s">
        <v>1272</v>
      </c>
      <c r="N44" s="5">
        <v>41551</v>
      </c>
      <c r="O44" s="7">
        <v>459</v>
      </c>
      <c r="P44" s="7">
        <v>728</v>
      </c>
      <c r="Q44" s="7">
        <v>269</v>
      </c>
      <c r="R44" s="6">
        <v>19</v>
      </c>
      <c r="S44" s="7">
        <v>13832</v>
      </c>
      <c r="T44" s="8">
        <v>0.04</v>
      </c>
      <c r="U44" s="7">
        <v>553.28</v>
      </c>
      <c r="V44" s="7">
        <v>13278.72</v>
      </c>
      <c r="W44" s="7">
        <v>1115</v>
      </c>
      <c r="X44" s="7">
        <v>33099</v>
      </c>
      <c r="Y44" s="9">
        <f>+DAY('TABLA PRINCIPAL'!$B44)</f>
        <v>3</v>
      </c>
      <c r="Z44" s="9">
        <f>+MONTH('TABLA PRINCIPAL'!$B44)</f>
        <v>10</v>
      </c>
      <c r="AA44" s="9">
        <f>+YEAR('TABLA PRINCIPAL'!$B44)</f>
        <v>2013</v>
      </c>
      <c r="AB44" s="22" t="str">
        <f>+IF(Ventas_Oficina[[#This Row],[Total del pedido]]&gt;=100000,"SI","NO")</f>
        <v>NO</v>
      </c>
      <c r="AC44" s="22" t="str">
        <f>+_xlfn.XLOOKUP(Ventas_Oficina[[#This Row],[Nº de artículo]],AUXILIAR!A43:A4926,AUXILIAR!D43:D4926,"Error",0)</f>
        <v>No enviado a tiempo</v>
      </c>
      <c r="AD44" s="22" t="str">
        <f>+IF(AND(Ventas_Oficina[[#This Row],[Total]]&gt;75000,Ventas_Oficina[[#This Row],[Envio a tiempo]]="Enviado a tiempo"),"Buena Venta","Venta Mala")</f>
        <v>Venta Mala</v>
      </c>
    </row>
    <row r="45" spans="1:30" x14ac:dyDescent="0.25">
      <c r="A45" s="26">
        <v>1141385</v>
      </c>
      <c r="B45" s="10">
        <v>41894</v>
      </c>
      <c r="C45" s="11" t="s">
        <v>77</v>
      </c>
      <c r="D45" s="11" t="s">
        <v>78</v>
      </c>
      <c r="E45" s="11" t="s">
        <v>4</v>
      </c>
      <c r="F45" s="11" t="s">
        <v>5</v>
      </c>
      <c r="G45" s="11" t="s">
        <v>1009</v>
      </c>
      <c r="H45" s="11" t="s">
        <v>53</v>
      </c>
      <c r="I45" s="11" t="s">
        <v>1015</v>
      </c>
      <c r="J45" s="11" t="s">
        <v>1018</v>
      </c>
      <c r="K45" s="11" t="s">
        <v>1262</v>
      </c>
      <c r="L45" s="11" t="s">
        <v>1270</v>
      </c>
      <c r="M45" s="11" t="s">
        <v>1274</v>
      </c>
      <c r="N45" s="10">
        <v>41901</v>
      </c>
      <c r="O45" s="12">
        <v>15650</v>
      </c>
      <c r="P45" s="12">
        <v>30097</v>
      </c>
      <c r="Q45" s="12">
        <v>14447</v>
      </c>
      <c r="R45" s="11">
        <v>4</v>
      </c>
      <c r="S45" s="12">
        <v>120388</v>
      </c>
      <c r="T45" s="13">
        <v>0.06</v>
      </c>
      <c r="U45" s="12">
        <v>7223.28</v>
      </c>
      <c r="V45" s="12">
        <v>113164.72</v>
      </c>
      <c r="W45" s="12">
        <v>718</v>
      </c>
      <c r="X45" s="12">
        <v>474051</v>
      </c>
      <c r="Y45" s="14">
        <f>+DAY('TABLA PRINCIPAL'!$B45)</f>
        <v>12</v>
      </c>
      <c r="Z45" s="14">
        <f>+MONTH('TABLA PRINCIPAL'!$B45)</f>
        <v>9</v>
      </c>
      <c r="AA45" s="14">
        <f>+YEAR('TABLA PRINCIPAL'!$B45)</f>
        <v>2014</v>
      </c>
      <c r="AB45" s="22" t="str">
        <f>+IF(Ventas_Oficina[[#This Row],[Total del pedido]]&gt;=100000,"SI","NO")</f>
        <v>SI</v>
      </c>
      <c r="AC45" s="22" t="str">
        <f>+_xlfn.XLOOKUP(Ventas_Oficina[[#This Row],[Nº de artículo]],AUXILIAR!A44:A4927,AUXILIAR!D44:D4927,"Error",0)</f>
        <v>No enviado a tiempo</v>
      </c>
      <c r="AD45" s="22" t="str">
        <f>+IF(AND(Ventas_Oficina[[#This Row],[Total]]&gt;75000,Ventas_Oficina[[#This Row],[Envio a tiempo]]="Enviado a tiempo"),"Buena Venta","Venta Mala")</f>
        <v>Venta Mala</v>
      </c>
    </row>
    <row r="46" spans="1:30" x14ac:dyDescent="0.25">
      <c r="A46" s="25">
        <v>1141385</v>
      </c>
      <c r="B46" s="5">
        <v>41850</v>
      </c>
      <c r="C46" s="6" t="s">
        <v>79</v>
      </c>
      <c r="D46" s="6" t="s">
        <v>36</v>
      </c>
      <c r="E46" s="6" t="s">
        <v>12</v>
      </c>
      <c r="F46" s="6" t="s">
        <v>13</v>
      </c>
      <c r="G46" s="6" t="s">
        <v>1009</v>
      </c>
      <c r="H46" s="6" t="s">
        <v>14</v>
      </c>
      <c r="I46" s="6" t="s">
        <v>1014</v>
      </c>
      <c r="J46" s="6" t="s">
        <v>1044</v>
      </c>
      <c r="K46" s="6" t="s">
        <v>1262</v>
      </c>
      <c r="L46" s="6" t="s">
        <v>1265</v>
      </c>
      <c r="M46" s="6" t="s">
        <v>1272</v>
      </c>
      <c r="N46" s="5">
        <v>41852</v>
      </c>
      <c r="O46" s="7">
        <v>118</v>
      </c>
      <c r="P46" s="7">
        <v>188</v>
      </c>
      <c r="Q46" s="7">
        <v>70</v>
      </c>
      <c r="R46" s="6">
        <v>39</v>
      </c>
      <c r="S46" s="7">
        <v>7332</v>
      </c>
      <c r="T46" s="8">
        <v>0.09</v>
      </c>
      <c r="U46" s="7">
        <v>659.88</v>
      </c>
      <c r="V46" s="7">
        <v>6672.12</v>
      </c>
      <c r="W46" s="7">
        <v>149</v>
      </c>
      <c r="X46" s="7">
        <v>3533</v>
      </c>
      <c r="Y46" s="9">
        <f>+DAY('TABLA PRINCIPAL'!$B46)</f>
        <v>30</v>
      </c>
      <c r="Z46" s="9">
        <f>+MONTH('TABLA PRINCIPAL'!$B46)</f>
        <v>7</v>
      </c>
      <c r="AA46" s="9">
        <f>+YEAR('TABLA PRINCIPAL'!$B46)</f>
        <v>2014</v>
      </c>
      <c r="AB46" s="22" t="str">
        <f>+IF(Ventas_Oficina[[#This Row],[Total del pedido]]&gt;=100000,"SI","NO")</f>
        <v>NO</v>
      </c>
      <c r="AC46" s="22" t="str">
        <f>+_xlfn.XLOOKUP(Ventas_Oficina[[#This Row],[Nº de artículo]],AUXILIAR!A45:A4928,AUXILIAR!D45:D4928,"Error",0)</f>
        <v>Enviado a tiempo</v>
      </c>
      <c r="AD46" s="22" t="str">
        <f>+IF(AND(Ventas_Oficina[[#This Row],[Total]]&gt;75000,Ventas_Oficina[[#This Row],[Envio a tiempo]]="Enviado a tiempo"),"Buena Venta","Venta Mala")</f>
        <v>Venta Mala</v>
      </c>
    </row>
    <row r="47" spans="1:30" x14ac:dyDescent="0.25">
      <c r="A47" s="26">
        <v>1141750</v>
      </c>
      <c r="B47" s="10">
        <v>41415</v>
      </c>
      <c r="C47" s="11" t="s">
        <v>80</v>
      </c>
      <c r="D47" s="11" t="s">
        <v>81</v>
      </c>
      <c r="E47" s="11" t="s">
        <v>4</v>
      </c>
      <c r="F47" s="11" t="s">
        <v>5</v>
      </c>
      <c r="G47" s="11" t="s">
        <v>1008</v>
      </c>
      <c r="H47" s="11" t="s">
        <v>34</v>
      </c>
      <c r="I47" s="11" t="s">
        <v>1013</v>
      </c>
      <c r="J47" s="11" t="s">
        <v>1045</v>
      </c>
      <c r="K47" s="11" t="s">
        <v>1262</v>
      </c>
      <c r="L47" s="11" t="s">
        <v>1266</v>
      </c>
      <c r="M47" s="11" t="s">
        <v>1272</v>
      </c>
      <c r="N47" s="10">
        <v>41417</v>
      </c>
      <c r="O47" s="12">
        <v>93</v>
      </c>
      <c r="P47" s="12">
        <v>148</v>
      </c>
      <c r="Q47" s="12">
        <v>55</v>
      </c>
      <c r="R47" s="11">
        <v>16</v>
      </c>
      <c r="S47" s="12">
        <v>2368</v>
      </c>
      <c r="T47" s="13">
        <v>0</v>
      </c>
      <c r="U47" s="12">
        <v>0</v>
      </c>
      <c r="V47" s="12">
        <v>2368</v>
      </c>
      <c r="W47" s="12">
        <v>70</v>
      </c>
      <c r="X47" s="12">
        <v>2429</v>
      </c>
      <c r="Y47" s="14">
        <f>+DAY('TABLA PRINCIPAL'!$B47)</f>
        <v>21</v>
      </c>
      <c r="Z47" s="14">
        <f>+MONTH('TABLA PRINCIPAL'!$B47)</f>
        <v>5</v>
      </c>
      <c r="AA47" s="14">
        <f>+YEAR('TABLA PRINCIPAL'!$B47)</f>
        <v>2013</v>
      </c>
      <c r="AB47" s="22" t="str">
        <f>+IF(Ventas_Oficina[[#This Row],[Total del pedido]]&gt;=100000,"SI","NO")</f>
        <v>NO</v>
      </c>
      <c r="AC47" s="22" t="str">
        <f>+_xlfn.XLOOKUP(Ventas_Oficina[[#This Row],[Nº de artículo]],AUXILIAR!A46:A4929,AUXILIAR!D46:D4929,"Error",0)</f>
        <v>Enviado a tiempo</v>
      </c>
      <c r="AD47" s="22" t="str">
        <f>+IF(AND(Ventas_Oficina[[#This Row],[Total]]&gt;75000,Ventas_Oficina[[#This Row],[Envio a tiempo]]="Enviado a tiempo"),"Buena Venta","Venta Mala")</f>
        <v>Venta Mala</v>
      </c>
    </row>
    <row r="48" spans="1:30" x14ac:dyDescent="0.25">
      <c r="A48" s="25">
        <v>1141750</v>
      </c>
      <c r="B48" s="5">
        <v>41425</v>
      </c>
      <c r="C48" s="6" t="s">
        <v>82</v>
      </c>
      <c r="D48" s="6" t="s">
        <v>19</v>
      </c>
      <c r="E48" s="6" t="s">
        <v>4</v>
      </c>
      <c r="F48" s="6" t="s">
        <v>5</v>
      </c>
      <c r="G48" s="6" t="s">
        <v>1010</v>
      </c>
      <c r="H48" s="6" t="s">
        <v>6</v>
      </c>
      <c r="I48" s="6" t="s">
        <v>1016</v>
      </c>
      <c r="J48" s="6" t="s">
        <v>1032</v>
      </c>
      <c r="K48" s="6" t="s">
        <v>1261</v>
      </c>
      <c r="L48" s="6" t="s">
        <v>1267</v>
      </c>
      <c r="M48" s="6" t="s">
        <v>1273</v>
      </c>
      <c r="N48" s="5">
        <v>41427</v>
      </c>
      <c r="O48" s="7">
        <v>159</v>
      </c>
      <c r="P48" s="7">
        <v>261</v>
      </c>
      <c r="Q48" s="7">
        <v>102</v>
      </c>
      <c r="R48" s="6">
        <v>41</v>
      </c>
      <c r="S48" s="7">
        <v>10701</v>
      </c>
      <c r="T48" s="8">
        <v>0.05</v>
      </c>
      <c r="U48" s="7">
        <v>535.05000000000007</v>
      </c>
      <c r="V48" s="7">
        <v>10165.950000000001</v>
      </c>
      <c r="W48" s="7">
        <v>50</v>
      </c>
      <c r="X48" s="7">
        <v>2269</v>
      </c>
      <c r="Y48" s="9">
        <f>+DAY('TABLA PRINCIPAL'!$B48)</f>
        <v>31</v>
      </c>
      <c r="Z48" s="9">
        <f>+MONTH('TABLA PRINCIPAL'!$B48)</f>
        <v>5</v>
      </c>
      <c r="AA48" s="9">
        <f>+YEAR('TABLA PRINCIPAL'!$B48)</f>
        <v>2013</v>
      </c>
      <c r="AB48" s="22" t="str">
        <f>+IF(Ventas_Oficina[[#This Row],[Total del pedido]]&gt;=100000,"SI","NO")</f>
        <v>NO</v>
      </c>
      <c r="AC48" s="22" t="str">
        <f>+_xlfn.XLOOKUP(Ventas_Oficina[[#This Row],[Nº de artículo]],AUXILIAR!A47:A4930,AUXILIAR!D47:D4930,"Error",0)</f>
        <v>Enviado a tiempo</v>
      </c>
      <c r="AD48" s="22" t="str">
        <f>+IF(AND(Ventas_Oficina[[#This Row],[Total]]&gt;75000,Ventas_Oficina[[#This Row],[Envio a tiempo]]="Enviado a tiempo"),"Buena Venta","Venta Mala")</f>
        <v>Venta Mala</v>
      </c>
    </row>
    <row r="49" spans="1:30" x14ac:dyDescent="0.25">
      <c r="A49" s="26">
        <v>1142115</v>
      </c>
      <c r="B49" s="10">
        <v>41484</v>
      </c>
      <c r="C49" s="11" t="s">
        <v>83</v>
      </c>
      <c r="D49" s="11" t="s">
        <v>68</v>
      </c>
      <c r="E49" s="11" t="s">
        <v>12</v>
      </c>
      <c r="F49" s="11" t="s">
        <v>13</v>
      </c>
      <c r="G49" s="11" t="s">
        <v>1010</v>
      </c>
      <c r="H49" s="11" t="s">
        <v>14</v>
      </c>
      <c r="I49" s="11" t="s">
        <v>1015</v>
      </c>
      <c r="J49" s="11" t="s">
        <v>1041</v>
      </c>
      <c r="K49" s="11" t="s">
        <v>1262</v>
      </c>
      <c r="L49" s="11" t="s">
        <v>1265</v>
      </c>
      <c r="M49" s="11" t="s">
        <v>1272</v>
      </c>
      <c r="N49" s="10">
        <v>41485</v>
      </c>
      <c r="O49" s="12">
        <v>245</v>
      </c>
      <c r="P49" s="12">
        <v>389</v>
      </c>
      <c r="Q49" s="12">
        <v>144</v>
      </c>
      <c r="R49" s="11">
        <v>29</v>
      </c>
      <c r="S49" s="12">
        <v>11281</v>
      </c>
      <c r="T49" s="13">
        <v>0.04</v>
      </c>
      <c r="U49" s="12">
        <v>451.24</v>
      </c>
      <c r="V49" s="12">
        <v>10829.76</v>
      </c>
      <c r="W49" s="12">
        <v>701</v>
      </c>
      <c r="X49" s="12">
        <v>43059</v>
      </c>
      <c r="Y49" s="14">
        <f>+DAY('TABLA PRINCIPAL'!$B49)</f>
        <v>29</v>
      </c>
      <c r="Z49" s="14">
        <f>+MONTH('TABLA PRINCIPAL'!$B49)</f>
        <v>7</v>
      </c>
      <c r="AA49" s="14">
        <f>+YEAR('TABLA PRINCIPAL'!$B49)</f>
        <v>2013</v>
      </c>
      <c r="AB49" s="22" t="str">
        <f>+IF(Ventas_Oficina[[#This Row],[Total del pedido]]&gt;=100000,"SI","NO")</f>
        <v>NO</v>
      </c>
      <c r="AC49" s="22" t="str">
        <f>+_xlfn.XLOOKUP(Ventas_Oficina[[#This Row],[Nº de artículo]],AUXILIAR!A48:A4931,AUXILIAR!D48:D4931,"Error",0)</f>
        <v>No enviado a tiempo</v>
      </c>
      <c r="AD49" s="22" t="str">
        <f>+IF(AND(Ventas_Oficina[[#This Row],[Total]]&gt;75000,Ventas_Oficina[[#This Row],[Envio a tiempo]]="Enviado a tiempo"),"Buena Venta","Venta Mala")</f>
        <v>Venta Mala</v>
      </c>
    </row>
    <row r="50" spans="1:30" x14ac:dyDescent="0.25">
      <c r="A50" s="25">
        <v>1142115</v>
      </c>
      <c r="B50" s="5">
        <v>41652</v>
      </c>
      <c r="C50" s="6" t="s">
        <v>84</v>
      </c>
      <c r="D50" s="6" t="s">
        <v>29</v>
      </c>
      <c r="E50" s="6" t="s">
        <v>12</v>
      </c>
      <c r="F50" s="6" t="s">
        <v>13</v>
      </c>
      <c r="G50" s="6" t="s">
        <v>1007</v>
      </c>
      <c r="H50" s="6" t="s">
        <v>14</v>
      </c>
      <c r="I50" s="6" t="s">
        <v>1016</v>
      </c>
      <c r="J50" s="6" t="s">
        <v>1032</v>
      </c>
      <c r="K50" s="6" t="s">
        <v>1261</v>
      </c>
      <c r="L50" s="6" t="s">
        <v>1265</v>
      </c>
      <c r="M50" s="6" t="s">
        <v>1272</v>
      </c>
      <c r="N50" s="5">
        <v>41657</v>
      </c>
      <c r="O50" s="7">
        <v>159</v>
      </c>
      <c r="P50" s="7">
        <v>261</v>
      </c>
      <c r="Q50" s="7">
        <v>102</v>
      </c>
      <c r="R50" s="6">
        <v>45</v>
      </c>
      <c r="S50" s="7">
        <v>11745</v>
      </c>
      <c r="T50" s="8">
        <v>0.06</v>
      </c>
      <c r="U50" s="7">
        <v>704.69999999999993</v>
      </c>
      <c r="V50" s="7">
        <v>11040.3</v>
      </c>
      <c r="W50" s="7">
        <v>50</v>
      </c>
      <c r="X50" s="7">
        <v>12317</v>
      </c>
      <c r="Y50" s="9">
        <f>+DAY('TABLA PRINCIPAL'!$B50)</f>
        <v>13</v>
      </c>
      <c r="Z50" s="9">
        <f>+MONTH('TABLA PRINCIPAL'!$B50)</f>
        <v>1</v>
      </c>
      <c r="AA50" s="9">
        <f>+YEAR('TABLA PRINCIPAL'!$B50)</f>
        <v>2014</v>
      </c>
      <c r="AB50" s="22" t="str">
        <f>+IF(Ventas_Oficina[[#This Row],[Total del pedido]]&gt;=100000,"SI","NO")</f>
        <v>NO</v>
      </c>
      <c r="AC50" s="22" t="str">
        <f>+_xlfn.XLOOKUP(Ventas_Oficina[[#This Row],[Nº de artículo]],AUXILIAR!A49:A4932,AUXILIAR!D49:D4932,"Error",0)</f>
        <v>No enviado a tiempo</v>
      </c>
      <c r="AD50" s="22" t="str">
        <f>+IF(AND(Ventas_Oficina[[#This Row],[Total]]&gt;75000,Ventas_Oficina[[#This Row],[Envio a tiempo]]="Enviado a tiempo"),"Buena Venta","Venta Mala")</f>
        <v>Venta Mala</v>
      </c>
    </row>
    <row r="51" spans="1:30" x14ac:dyDescent="0.25">
      <c r="A51" s="26">
        <v>1142115</v>
      </c>
      <c r="B51" s="10">
        <v>41572</v>
      </c>
      <c r="C51" s="11" t="s">
        <v>63</v>
      </c>
      <c r="D51" s="11" t="s">
        <v>52</v>
      </c>
      <c r="E51" s="11" t="s">
        <v>4</v>
      </c>
      <c r="F51" s="11" t="s">
        <v>5</v>
      </c>
      <c r="G51" s="11" t="s">
        <v>1009</v>
      </c>
      <c r="H51" s="11" t="s">
        <v>53</v>
      </c>
      <c r="I51" s="11" t="s">
        <v>1013</v>
      </c>
      <c r="J51" s="11" t="s">
        <v>1046</v>
      </c>
      <c r="K51" s="11" t="s">
        <v>1262</v>
      </c>
      <c r="L51" s="11" t="s">
        <v>1269</v>
      </c>
      <c r="M51" s="11" t="s">
        <v>1272</v>
      </c>
      <c r="N51" s="10">
        <v>41574</v>
      </c>
      <c r="O51" s="12">
        <v>519</v>
      </c>
      <c r="P51" s="12">
        <v>1298</v>
      </c>
      <c r="Q51" s="12">
        <v>779</v>
      </c>
      <c r="R51" s="11">
        <v>10</v>
      </c>
      <c r="S51" s="12">
        <v>12980</v>
      </c>
      <c r="T51" s="13">
        <v>0.01</v>
      </c>
      <c r="U51" s="12">
        <v>129.80000000000001</v>
      </c>
      <c r="V51" s="12">
        <v>12850.2</v>
      </c>
      <c r="W51" s="12">
        <v>314</v>
      </c>
      <c r="X51" s="12">
        <v>52302</v>
      </c>
      <c r="Y51" s="14">
        <f>+DAY('TABLA PRINCIPAL'!$B51)</f>
        <v>25</v>
      </c>
      <c r="Z51" s="14">
        <f>+MONTH('TABLA PRINCIPAL'!$B51)</f>
        <v>10</v>
      </c>
      <c r="AA51" s="14">
        <f>+YEAR('TABLA PRINCIPAL'!$B51)</f>
        <v>2013</v>
      </c>
      <c r="AB51" s="22" t="str">
        <f>+IF(Ventas_Oficina[[#This Row],[Total del pedido]]&gt;=100000,"SI","NO")</f>
        <v>NO</v>
      </c>
      <c r="AC51" s="22" t="str">
        <f>+_xlfn.XLOOKUP(Ventas_Oficina[[#This Row],[Nº de artículo]],AUXILIAR!A50:A4933,AUXILIAR!D50:D4933,"Error",0)</f>
        <v>Enviado a tiempo</v>
      </c>
      <c r="AD51" s="22" t="str">
        <f>+IF(AND(Ventas_Oficina[[#This Row],[Total]]&gt;75000,Ventas_Oficina[[#This Row],[Envio a tiempo]]="Enviado a tiempo"),"Buena Venta","Venta Mala")</f>
        <v>Venta Mala</v>
      </c>
    </row>
    <row r="52" spans="1:30" x14ac:dyDescent="0.25">
      <c r="A52" s="25">
        <v>1142115</v>
      </c>
      <c r="B52" s="5">
        <v>41560</v>
      </c>
      <c r="C52" s="6" t="s">
        <v>85</v>
      </c>
      <c r="D52" s="6" t="s">
        <v>3</v>
      </c>
      <c r="E52" s="6" t="s">
        <v>4</v>
      </c>
      <c r="F52" s="6" t="s">
        <v>5</v>
      </c>
      <c r="G52" s="6" t="s">
        <v>1007</v>
      </c>
      <c r="H52" s="6" t="s">
        <v>6</v>
      </c>
      <c r="I52" s="6" t="s">
        <v>1016</v>
      </c>
      <c r="J52" s="6" t="s">
        <v>1153</v>
      </c>
      <c r="K52" s="6" t="s">
        <v>1261</v>
      </c>
      <c r="L52" s="6" t="s">
        <v>1267</v>
      </c>
      <c r="M52" s="6" t="s">
        <v>1272</v>
      </c>
      <c r="N52" s="5">
        <v>41560</v>
      </c>
      <c r="O52" s="7">
        <v>7500</v>
      </c>
      <c r="P52" s="7">
        <v>12097</v>
      </c>
      <c r="Q52" s="7">
        <v>4597</v>
      </c>
      <c r="R52" s="6">
        <v>31</v>
      </c>
      <c r="S52" s="7">
        <v>375007</v>
      </c>
      <c r="T52" s="8">
        <v>0.06</v>
      </c>
      <c r="U52" s="7">
        <v>22500.42</v>
      </c>
      <c r="V52" s="7">
        <v>352506.58</v>
      </c>
      <c r="W52" s="7">
        <v>2630</v>
      </c>
      <c r="X52" s="7">
        <v>74463</v>
      </c>
      <c r="Y52" s="9">
        <f>+DAY('TABLA PRINCIPAL'!$B52)</f>
        <v>13</v>
      </c>
      <c r="Z52" s="9">
        <f>+MONTH('TABLA PRINCIPAL'!$B52)</f>
        <v>10</v>
      </c>
      <c r="AA52" s="9">
        <f>+YEAR('TABLA PRINCIPAL'!$B52)</f>
        <v>2013</v>
      </c>
      <c r="AB52" s="22" t="str">
        <f>+IF(Ventas_Oficina[[#This Row],[Total del pedido]]&gt;=100000,"SI","NO")</f>
        <v>SI</v>
      </c>
      <c r="AC52" s="22" t="str">
        <f>+_xlfn.XLOOKUP(Ventas_Oficina[[#This Row],[Nº de artículo]],AUXILIAR!A51:A4934,AUXILIAR!D51:D4934,"Error",0)</f>
        <v>Enviado a tiempo</v>
      </c>
      <c r="AD52" s="22" t="str">
        <f>+IF(AND(Ventas_Oficina[[#This Row],[Total]]&gt;75000,Ventas_Oficina[[#This Row],[Envio a tiempo]]="Enviado a tiempo"),"Buena Venta","Venta Mala")</f>
        <v>Venta Mala</v>
      </c>
    </row>
    <row r="53" spans="1:30" x14ac:dyDescent="0.25">
      <c r="A53" s="26">
        <v>1142115</v>
      </c>
      <c r="B53" s="10">
        <v>42388</v>
      </c>
      <c r="C53" s="11" t="s">
        <v>86</v>
      </c>
      <c r="D53" s="11" t="s">
        <v>71</v>
      </c>
      <c r="E53" s="11" t="s">
        <v>4</v>
      </c>
      <c r="F53" s="11" t="s">
        <v>5</v>
      </c>
      <c r="G53" s="11" t="s">
        <v>1008</v>
      </c>
      <c r="H53" s="11" t="s">
        <v>17</v>
      </c>
      <c r="I53" s="11" t="s">
        <v>1014</v>
      </c>
      <c r="J53" s="11" t="s">
        <v>1031</v>
      </c>
      <c r="K53" s="11" t="s">
        <v>1261</v>
      </c>
      <c r="L53" s="11" t="s">
        <v>1266</v>
      </c>
      <c r="M53" s="11" t="s">
        <v>1272</v>
      </c>
      <c r="N53" s="10">
        <v>42388</v>
      </c>
      <c r="O53" s="12">
        <v>1007</v>
      </c>
      <c r="P53" s="12">
        <v>1598</v>
      </c>
      <c r="Q53" s="12">
        <v>591</v>
      </c>
      <c r="R53" s="11">
        <v>4</v>
      </c>
      <c r="S53" s="12">
        <v>6392</v>
      </c>
      <c r="T53" s="13">
        <v>0.02</v>
      </c>
      <c r="U53" s="12">
        <v>127.84</v>
      </c>
      <c r="V53" s="12">
        <v>6264.16</v>
      </c>
      <c r="W53" s="12">
        <v>400</v>
      </c>
      <c r="X53" s="12">
        <v>78464</v>
      </c>
      <c r="Y53" s="14">
        <f>+DAY('TABLA PRINCIPAL'!$B53)</f>
        <v>19</v>
      </c>
      <c r="Z53" s="14">
        <f>+MONTH('TABLA PRINCIPAL'!$B53)</f>
        <v>1</v>
      </c>
      <c r="AA53" s="14">
        <f>+YEAR('TABLA PRINCIPAL'!$B53)</f>
        <v>2016</v>
      </c>
      <c r="AB53" s="22" t="str">
        <f>+IF(Ventas_Oficina[[#This Row],[Total del pedido]]&gt;=100000,"SI","NO")</f>
        <v>NO</v>
      </c>
      <c r="AC53" s="22" t="str">
        <f>+_xlfn.XLOOKUP(Ventas_Oficina[[#This Row],[Nº de artículo]],AUXILIAR!A52:A4935,AUXILIAR!D52:D4935,"Error",0)</f>
        <v>No enviado a tiempo</v>
      </c>
      <c r="AD53" s="22" t="str">
        <f>+IF(AND(Ventas_Oficina[[#This Row],[Total]]&gt;75000,Ventas_Oficina[[#This Row],[Envio a tiempo]]="Enviado a tiempo"),"Buena Venta","Venta Mala")</f>
        <v>Venta Mala</v>
      </c>
    </row>
    <row r="54" spans="1:30" x14ac:dyDescent="0.25">
      <c r="A54" s="25">
        <v>1142115</v>
      </c>
      <c r="B54" s="5">
        <v>41477</v>
      </c>
      <c r="C54" s="6" t="s">
        <v>87</v>
      </c>
      <c r="D54" s="6" t="s">
        <v>88</v>
      </c>
      <c r="E54" s="6" t="s">
        <v>4</v>
      </c>
      <c r="F54" s="6" t="s">
        <v>5</v>
      </c>
      <c r="G54" s="6" t="s">
        <v>1008</v>
      </c>
      <c r="H54" s="6" t="s">
        <v>39</v>
      </c>
      <c r="I54" s="6" t="s">
        <v>1012</v>
      </c>
      <c r="J54" s="6" t="s">
        <v>1018</v>
      </c>
      <c r="K54" s="6" t="s">
        <v>1261</v>
      </c>
      <c r="L54" s="6" t="s">
        <v>1266</v>
      </c>
      <c r="M54" s="6" t="s">
        <v>1272</v>
      </c>
      <c r="N54" s="5">
        <v>41481</v>
      </c>
      <c r="O54" s="7">
        <v>15650</v>
      </c>
      <c r="P54" s="7">
        <v>30097</v>
      </c>
      <c r="Q54" s="7">
        <v>14447</v>
      </c>
      <c r="R54" s="6">
        <v>9</v>
      </c>
      <c r="S54" s="7">
        <v>270873</v>
      </c>
      <c r="T54" s="8">
        <v>7.0000000000000007E-2</v>
      </c>
      <c r="U54" s="7">
        <v>18961.11</v>
      </c>
      <c r="V54" s="7">
        <v>251911.89</v>
      </c>
      <c r="W54" s="7">
        <v>718</v>
      </c>
      <c r="X54" s="7">
        <v>555043</v>
      </c>
      <c r="Y54" s="9">
        <f>+DAY('TABLA PRINCIPAL'!$B54)</f>
        <v>22</v>
      </c>
      <c r="Z54" s="9">
        <f>+MONTH('TABLA PRINCIPAL'!$B54)</f>
        <v>7</v>
      </c>
      <c r="AA54" s="9">
        <f>+YEAR('TABLA PRINCIPAL'!$B54)</f>
        <v>2013</v>
      </c>
      <c r="AB54" s="22" t="str">
        <f>+IF(Ventas_Oficina[[#This Row],[Total del pedido]]&gt;=100000,"SI","NO")</f>
        <v>SI</v>
      </c>
      <c r="AC54" s="22" t="str">
        <f>+_xlfn.XLOOKUP(Ventas_Oficina[[#This Row],[Nº de artículo]],AUXILIAR!A53:A4936,AUXILIAR!D53:D4936,"Error",0)</f>
        <v>No enviado a tiempo</v>
      </c>
      <c r="AD54" s="22" t="str">
        <f>+IF(AND(Ventas_Oficina[[#This Row],[Total]]&gt;75000,Ventas_Oficina[[#This Row],[Envio a tiempo]]="Enviado a tiempo"),"Buena Venta","Venta Mala")</f>
        <v>Venta Mala</v>
      </c>
    </row>
    <row r="55" spans="1:30" x14ac:dyDescent="0.25">
      <c r="A55" s="26">
        <v>1142115</v>
      </c>
      <c r="B55" s="10">
        <v>41327</v>
      </c>
      <c r="C55" s="11" t="s">
        <v>89</v>
      </c>
      <c r="D55" s="11" t="s">
        <v>76</v>
      </c>
      <c r="E55" s="11" t="s">
        <v>4</v>
      </c>
      <c r="F55" s="11" t="s">
        <v>5</v>
      </c>
      <c r="G55" s="11" t="s">
        <v>1010</v>
      </c>
      <c r="H55" s="11" t="s">
        <v>17</v>
      </c>
      <c r="I55" s="11" t="s">
        <v>1015</v>
      </c>
      <c r="J55" s="11" t="s">
        <v>1047</v>
      </c>
      <c r="K55" s="11" t="s">
        <v>1261</v>
      </c>
      <c r="L55" s="11" t="s">
        <v>1265</v>
      </c>
      <c r="M55" s="11" t="s">
        <v>1272</v>
      </c>
      <c r="N55" s="10">
        <v>41333</v>
      </c>
      <c r="O55" s="12">
        <v>2156</v>
      </c>
      <c r="P55" s="12">
        <v>3594</v>
      </c>
      <c r="Q55" s="12">
        <v>1438</v>
      </c>
      <c r="R55" s="11">
        <v>11</v>
      </c>
      <c r="S55" s="12">
        <v>39534</v>
      </c>
      <c r="T55" s="13">
        <v>0.01</v>
      </c>
      <c r="U55" s="12">
        <v>395.34000000000003</v>
      </c>
      <c r="V55" s="12">
        <v>39138.660000000003</v>
      </c>
      <c r="W55" s="12">
        <v>666</v>
      </c>
      <c r="X55" s="12">
        <v>69316</v>
      </c>
      <c r="Y55" s="14">
        <f>+DAY('TABLA PRINCIPAL'!$B55)</f>
        <v>22</v>
      </c>
      <c r="Z55" s="14">
        <f>+MONTH('TABLA PRINCIPAL'!$B55)</f>
        <v>2</v>
      </c>
      <c r="AA55" s="14">
        <f>+YEAR('TABLA PRINCIPAL'!$B55)</f>
        <v>2013</v>
      </c>
      <c r="AB55" s="22" t="str">
        <f>+IF(Ventas_Oficina[[#This Row],[Total del pedido]]&gt;=100000,"SI","NO")</f>
        <v>NO</v>
      </c>
      <c r="AC55" s="22" t="str">
        <f>+_xlfn.XLOOKUP(Ventas_Oficina[[#This Row],[Nº de artículo]],AUXILIAR!A54:A4937,AUXILIAR!D54:D4937,"Error",0)</f>
        <v>Enviado a tiempo</v>
      </c>
      <c r="AD55" s="22" t="str">
        <f>+IF(AND(Ventas_Oficina[[#This Row],[Total]]&gt;75000,Ventas_Oficina[[#This Row],[Envio a tiempo]]="Enviado a tiempo"),"Buena Venta","Venta Mala")</f>
        <v>Venta Mala</v>
      </c>
    </row>
    <row r="56" spans="1:30" x14ac:dyDescent="0.25">
      <c r="A56" s="25">
        <v>1142480</v>
      </c>
      <c r="B56" s="5">
        <v>42174</v>
      </c>
      <c r="C56" s="6" t="s">
        <v>90</v>
      </c>
      <c r="D56" s="6" t="s">
        <v>91</v>
      </c>
      <c r="E56" s="6" t="s">
        <v>4</v>
      </c>
      <c r="F56" s="6" t="s">
        <v>5</v>
      </c>
      <c r="G56" s="6" t="s">
        <v>1008</v>
      </c>
      <c r="H56" s="6" t="s">
        <v>24</v>
      </c>
      <c r="I56" s="6" t="s">
        <v>1013</v>
      </c>
      <c r="J56" s="6" t="s">
        <v>1048</v>
      </c>
      <c r="K56" s="6" t="s">
        <v>1262</v>
      </c>
      <c r="L56" s="6" t="s">
        <v>1265</v>
      </c>
      <c r="M56" s="6" t="s">
        <v>1272</v>
      </c>
      <c r="N56" s="5">
        <v>42176</v>
      </c>
      <c r="O56" s="7">
        <v>298</v>
      </c>
      <c r="P56" s="7">
        <v>584</v>
      </c>
      <c r="Q56" s="7">
        <v>286</v>
      </c>
      <c r="R56" s="6">
        <v>7</v>
      </c>
      <c r="S56" s="7">
        <v>4088</v>
      </c>
      <c r="T56" s="8">
        <v>0.01</v>
      </c>
      <c r="U56" s="7">
        <v>40.880000000000003</v>
      </c>
      <c r="V56" s="7">
        <v>4047.12</v>
      </c>
      <c r="W56" s="7">
        <v>83</v>
      </c>
      <c r="X56" s="7">
        <v>3443</v>
      </c>
      <c r="Y56" s="9">
        <f>+DAY('TABLA PRINCIPAL'!$B56)</f>
        <v>19</v>
      </c>
      <c r="Z56" s="9">
        <f>+MONTH('TABLA PRINCIPAL'!$B56)</f>
        <v>6</v>
      </c>
      <c r="AA56" s="9">
        <f>+YEAR('TABLA PRINCIPAL'!$B56)</f>
        <v>2015</v>
      </c>
      <c r="AB56" s="22" t="str">
        <f>+IF(Ventas_Oficina[[#This Row],[Total del pedido]]&gt;=100000,"SI","NO")</f>
        <v>NO</v>
      </c>
      <c r="AC56" s="22" t="str">
        <f>+_xlfn.XLOOKUP(Ventas_Oficina[[#This Row],[Nº de artículo]],AUXILIAR!A55:A4938,AUXILIAR!D55:D4938,"Error",0)</f>
        <v>Enviado a tiempo</v>
      </c>
      <c r="AD56" s="22" t="str">
        <f>+IF(AND(Ventas_Oficina[[#This Row],[Total]]&gt;75000,Ventas_Oficina[[#This Row],[Envio a tiempo]]="Enviado a tiempo"),"Buena Venta","Venta Mala")</f>
        <v>Venta Mala</v>
      </c>
    </row>
    <row r="57" spans="1:30" x14ac:dyDescent="0.25">
      <c r="A57" s="26">
        <v>1142480</v>
      </c>
      <c r="B57" s="10">
        <v>41556</v>
      </c>
      <c r="C57" s="11" t="s">
        <v>56</v>
      </c>
      <c r="D57" s="11" t="s">
        <v>92</v>
      </c>
      <c r="E57" s="11" t="s">
        <v>4</v>
      </c>
      <c r="F57" s="11" t="s">
        <v>5</v>
      </c>
      <c r="G57" s="11" t="s">
        <v>1008</v>
      </c>
      <c r="H57" s="11" t="s">
        <v>27</v>
      </c>
      <c r="I57" s="11" t="s">
        <v>1014</v>
      </c>
      <c r="J57" s="11" t="s">
        <v>1049</v>
      </c>
      <c r="K57" s="11" t="s">
        <v>1263</v>
      </c>
      <c r="L57" s="11" t="s">
        <v>1269</v>
      </c>
      <c r="M57" s="11" t="s">
        <v>1272</v>
      </c>
      <c r="N57" s="10">
        <v>41558</v>
      </c>
      <c r="O57" s="12">
        <v>184</v>
      </c>
      <c r="P57" s="12">
        <v>288</v>
      </c>
      <c r="Q57" s="12">
        <v>104</v>
      </c>
      <c r="R57" s="11">
        <v>17</v>
      </c>
      <c r="S57" s="12">
        <v>4896</v>
      </c>
      <c r="T57" s="13">
        <v>0</v>
      </c>
      <c r="U57" s="12">
        <v>0</v>
      </c>
      <c r="V57" s="12">
        <v>4896</v>
      </c>
      <c r="W57" s="12">
        <v>99</v>
      </c>
      <c r="X57" s="12">
        <v>2646</v>
      </c>
      <c r="Y57" s="14">
        <f>+DAY('TABLA PRINCIPAL'!$B57)</f>
        <v>9</v>
      </c>
      <c r="Z57" s="14">
        <f>+MONTH('TABLA PRINCIPAL'!$B57)</f>
        <v>10</v>
      </c>
      <c r="AA57" s="14">
        <f>+YEAR('TABLA PRINCIPAL'!$B57)</f>
        <v>2013</v>
      </c>
      <c r="AB57" s="22" t="str">
        <f>+IF(Ventas_Oficina[[#This Row],[Total del pedido]]&gt;=100000,"SI","NO")</f>
        <v>NO</v>
      </c>
      <c r="AC57" s="22" t="str">
        <f>+_xlfn.XLOOKUP(Ventas_Oficina[[#This Row],[Nº de artículo]],AUXILIAR!A56:A4939,AUXILIAR!D56:D4939,"Error",0)</f>
        <v>Enviado a tiempo</v>
      </c>
      <c r="AD57" s="22" t="str">
        <f>+IF(AND(Ventas_Oficina[[#This Row],[Total]]&gt;75000,Ventas_Oficina[[#This Row],[Envio a tiempo]]="Enviado a tiempo"),"Buena Venta","Venta Mala")</f>
        <v>Venta Mala</v>
      </c>
    </row>
    <row r="58" spans="1:30" x14ac:dyDescent="0.25">
      <c r="A58" s="25">
        <v>1142846</v>
      </c>
      <c r="B58" s="5">
        <v>41328</v>
      </c>
      <c r="C58" s="6" t="s">
        <v>93</v>
      </c>
      <c r="D58" s="6" t="s">
        <v>94</v>
      </c>
      <c r="E58" s="6" t="s">
        <v>4</v>
      </c>
      <c r="F58" s="6" t="s">
        <v>5</v>
      </c>
      <c r="G58" s="6" t="s">
        <v>1010</v>
      </c>
      <c r="H58" s="6" t="s">
        <v>9</v>
      </c>
      <c r="I58" s="6" t="s">
        <v>1013</v>
      </c>
      <c r="J58" s="6" t="s">
        <v>1021</v>
      </c>
      <c r="K58" s="6" t="s">
        <v>1261</v>
      </c>
      <c r="L58" s="6" t="s">
        <v>1266</v>
      </c>
      <c r="M58" s="6" t="s">
        <v>1272</v>
      </c>
      <c r="N58" s="5">
        <v>41328</v>
      </c>
      <c r="O58" s="7">
        <v>533</v>
      </c>
      <c r="P58" s="7">
        <v>860</v>
      </c>
      <c r="Q58" s="7">
        <v>327</v>
      </c>
      <c r="R58" s="6">
        <v>22</v>
      </c>
      <c r="S58" s="7">
        <v>18920</v>
      </c>
      <c r="T58" s="8">
        <v>7.0000000000000007E-2</v>
      </c>
      <c r="U58" s="7">
        <v>1324.4</v>
      </c>
      <c r="V58" s="7">
        <v>17595.599999999999</v>
      </c>
      <c r="W58" s="7">
        <v>619</v>
      </c>
      <c r="X58" s="7">
        <v>41899</v>
      </c>
      <c r="Y58" s="9">
        <f>+DAY('TABLA PRINCIPAL'!$B58)</f>
        <v>23</v>
      </c>
      <c r="Z58" s="9">
        <f>+MONTH('TABLA PRINCIPAL'!$B58)</f>
        <v>2</v>
      </c>
      <c r="AA58" s="9">
        <f>+YEAR('TABLA PRINCIPAL'!$B58)</f>
        <v>2013</v>
      </c>
      <c r="AB58" s="22" t="str">
        <f>+IF(Ventas_Oficina[[#This Row],[Total del pedido]]&gt;=100000,"SI","NO")</f>
        <v>NO</v>
      </c>
      <c r="AC58" s="22" t="str">
        <f>+_xlfn.XLOOKUP(Ventas_Oficina[[#This Row],[Nº de artículo]],AUXILIAR!A57:A4940,AUXILIAR!D57:D4940,"Error",0)</f>
        <v>No enviado a tiempo</v>
      </c>
      <c r="AD58" s="22" t="str">
        <f>+IF(AND(Ventas_Oficina[[#This Row],[Total]]&gt;75000,Ventas_Oficina[[#This Row],[Envio a tiempo]]="Enviado a tiempo"),"Buena Venta","Venta Mala")</f>
        <v>Venta Mala</v>
      </c>
    </row>
    <row r="59" spans="1:30" x14ac:dyDescent="0.25">
      <c r="A59" s="26">
        <v>1142846</v>
      </c>
      <c r="B59" s="10">
        <v>41792</v>
      </c>
      <c r="C59" s="11" t="s">
        <v>95</v>
      </c>
      <c r="D59" s="11" t="s">
        <v>29</v>
      </c>
      <c r="E59" s="11" t="s">
        <v>12</v>
      </c>
      <c r="F59" s="11" t="s">
        <v>13</v>
      </c>
      <c r="G59" s="11" t="s">
        <v>1010</v>
      </c>
      <c r="H59" s="11" t="s">
        <v>14</v>
      </c>
      <c r="I59" s="11" t="s">
        <v>1016</v>
      </c>
      <c r="J59" s="11" t="s">
        <v>1032</v>
      </c>
      <c r="K59" s="11" t="s">
        <v>1262</v>
      </c>
      <c r="L59" s="11" t="s">
        <v>1268</v>
      </c>
      <c r="M59" s="11" t="s">
        <v>1272</v>
      </c>
      <c r="N59" s="10">
        <v>41794</v>
      </c>
      <c r="O59" s="12">
        <v>159</v>
      </c>
      <c r="P59" s="12">
        <v>261</v>
      </c>
      <c r="Q59" s="12">
        <v>102</v>
      </c>
      <c r="R59" s="11">
        <v>7</v>
      </c>
      <c r="S59" s="12">
        <v>1827</v>
      </c>
      <c r="T59" s="13">
        <v>0.03</v>
      </c>
      <c r="U59" s="12">
        <v>54.809999999999995</v>
      </c>
      <c r="V59" s="12">
        <v>1772.19</v>
      </c>
      <c r="W59" s="12">
        <v>50</v>
      </c>
      <c r="X59" s="12">
        <v>21477</v>
      </c>
      <c r="Y59" s="14">
        <f>+DAY('TABLA PRINCIPAL'!$B59)</f>
        <v>2</v>
      </c>
      <c r="Z59" s="14">
        <f>+MONTH('TABLA PRINCIPAL'!$B59)</f>
        <v>6</v>
      </c>
      <c r="AA59" s="14">
        <f>+YEAR('TABLA PRINCIPAL'!$B59)</f>
        <v>2014</v>
      </c>
      <c r="AB59" s="22" t="str">
        <f>+IF(Ventas_Oficina[[#This Row],[Total del pedido]]&gt;=100000,"SI","NO")</f>
        <v>NO</v>
      </c>
      <c r="AC59" s="22" t="str">
        <f>+_xlfn.XLOOKUP(Ventas_Oficina[[#This Row],[Nº de artículo]],AUXILIAR!A58:A4941,AUXILIAR!D58:D4941,"Error",0)</f>
        <v>No enviado a tiempo</v>
      </c>
      <c r="AD59" s="22" t="str">
        <f>+IF(AND(Ventas_Oficina[[#This Row],[Total]]&gt;75000,Ventas_Oficina[[#This Row],[Envio a tiempo]]="Enviado a tiempo"),"Buena Venta","Venta Mala")</f>
        <v>Venta Mala</v>
      </c>
    </row>
    <row r="60" spans="1:30" x14ac:dyDescent="0.25">
      <c r="A60" s="25">
        <v>1142846</v>
      </c>
      <c r="B60" s="5">
        <v>41328</v>
      </c>
      <c r="C60" s="6" t="s">
        <v>93</v>
      </c>
      <c r="D60" s="6" t="s">
        <v>94</v>
      </c>
      <c r="E60" s="6" t="s">
        <v>4</v>
      </c>
      <c r="F60" s="6" t="s">
        <v>5</v>
      </c>
      <c r="G60" s="6" t="s">
        <v>1008</v>
      </c>
      <c r="H60" s="6" t="s">
        <v>9</v>
      </c>
      <c r="I60" s="6" t="s">
        <v>1016</v>
      </c>
      <c r="J60" s="6" t="s">
        <v>1021</v>
      </c>
      <c r="K60" s="6" t="s">
        <v>1262</v>
      </c>
      <c r="L60" s="6" t="s">
        <v>1270</v>
      </c>
      <c r="M60" s="6" t="s">
        <v>1274</v>
      </c>
      <c r="N60" s="5">
        <v>41328</v>
      </c>
      <c r="O60" s="7">
        <v>533</v>
      </c>
      <c r="P60" s="7">
        <v>860</v>
      </c>
      <c r="Q60" s="7">
        <v>327</v>
      </c>
      <c r="R60" s="6">
        <v>13</v>
      </c>
      <c r="S60" s="7">
        <v>11180</v>
      </c>
      <c r="T60" s="8">
        <v>0.04</v>
      </c>
      <c r="U60" s="7">
        <v>447.2</v>
      </c>
      <c r="V60" s="7">
        <v>10732.8</v>
      </c>
      <c r="W60" s="7">
        <v>619</v>
      </c>
      <c r="X60" s="7">
        <v>41899</v>
      </c>
      <c r="Y60" s="9">
        <f>+DAY('TABLA PRINCIPAL'!$B60)</f>
        <v>23</v>
      </c>
      <c r="Z60" s="9">
        <f>+MONTH('TABLA PRINCIPAL'!$B60)</f>
        <v>2</v>
      </c>
      <c r="AA60" s="9">
        <f>+YEAR('TABLA PRINCIPAL'!$B60)</f>
        <v>2013</v>
      </c>
      <c r="AB60" s="22" t="str">
        <f>+IF(Ventas_Oficina[[#This Row],[Total del pedido]]&gt;=100000,"SI","NO")</f>
        <v>NO</v>
      </c>
      <c r="AC60" s="22" t="str">
        <f>+_xlfn.XLOOKUP(Ventas_Oficina[[#This Row],[Nº de artículo]],AUXILIAR!A59:A4942,AUXILIAR!D59:D4942,"Error",0)</f>
        <v>Enviado a tiempo</v>
      </c>
      <c r="AD60" s="22" t="str">
        <f>+IF(AND(Ventas_Oficina[[#This Row],[Total]]&gt;75000,Ventas_Oficina[[#This Row],[Envio a tiempo]]="Enviado a tiempo"),"Buena Venta","Venta Mala")</f>
        <v>Venta Mala</v>
      </c>
    </row>
    <row r="61" spans="1:30" x14ac:dyDescent="0.25">
      <c r="A61" s="26">
        <v>1142846</v>
      </c>
      <c r="B61" s="10">
        <v>42320</v>
      </c>
      <c r="C61" s="11" t="s">
        <v>96</v>
      </c>
      <c r="D61" s="11" t="s">
        <v>97</v>
      </c>
      <c r="E61" s="11" t="s">
        <v>12</v>
      </c>
      <c r="F61" s="11" t="s">
        <v>13</v>
      </c>
      <c r="G61" s="11" t="s">
        <v>1008</v>
      </c>
      <c r="H61" s="11" t="s">
        <v>14</v>
      </c>
      <c r="I61" s="11" t="s">
        <v>1014</v>
      </c>
      <c r="J61" s="11" t="s">
        <v>1027</v>
      </c>
      <c r="K61" s="11" t="s">
        <v>1261</v>
      </c>
      <c r="L61" s="11" t="s">
        <v>1267</v>
      </c>
      <c r="M61" s="11" t="s">
        <v>1272</v>
      </c>
      <c r="N61" s="10">
        <v>42322</v>
      </c>
      <c r="O61" s="12">
        <v>5429</v>
      </c>
      <c r="P61" s="12">
        <v>9048</v>
      </c>
      <c r="Q61" s="12">
        <v>3619</v>
      </c>
      <c r="R61" s="11">
        <v>40</v>
      </c>
      <c r="S61" s="12">
        <v>361920</v>
      </c>
      <c r="T61" s="13">
        <v>0.01</v>
      </c>
      <c r="U61" s="12">
        <v>3619.2000000000003</v>
      </c>
      <c r="V61" s="12">
        <v>358300.8</v>
      </c>
      <c r="W61" s="12">
        <v>1999</v>
      </c>
      <c r="X61" s="12">
        <v>419393</v>
      </c>
      <c r="Y61" s="14">
        <f>+DAY('TABLA PRINCIPAL'!$B61)</f>
        <v>12</v>
      </c>
      <c r="Z61" s="14">
        <f>+MONTH('TABLA PRINCIPAL'!$B61)</f>
        <v>11</v>
      </c>
      <c r="AA61" s="14">
        <f>+YEAR('TABLA PRINCIPAL'!$B61)</f>
        <v>2015</v>
      </c>
      <c r="AB61" s="22" t="str">
        <f>+IF(Ventas_Oficina[[#This Row],[Total del pedido]]&gt;=100000,"SI","NO")</f>
        <v>SI</v>
      </c>
      <c r="AC61" s="22" t="str">
        <f>+_xlfn.XLOOKUP(Ventas_Oficina[[#This Row],[Nº de artículo]],AUXILIAR!A60:A4943,AUXILIAR!D60:D4943,"Error",0)</f>
        <v>No enviado a tiempo</v>
      </c>
      <c r="AD61" s="22" t="str">
        <f>+IF(AND(Ventas_Oficina[[#This Row],[Total]]&gt;75000,Ventas_Oficina[[#This Row],[Envio a tiempo]]="Enviado a tiempo"),"Buena Venta","Venta Mala")</f>
        <v>Venta Mala</v>
      </c>
    </row>
    <row r="62" spans="1:30" x14ac:dyDescent="0.25">
      <c r="A62" s="25">
        <v>1142846</v>
      </c>
      <c r="B62" s="5">
        <v>41414</v>
      </c>
      <c r="C62" s="6" t="s">
        <v>98</v>
      </c>
      <c r="D62" s="6" t="s">
        <v>91</v>
      </c>
      <c r="E62" s="6" t="s">
        <v>4</v>
      </c>
      <c r="F62" s="6" t="s">
        <v>5</v>
      </c>
      <c r="G62" s="6" t="s">
        <v>1008</v>
      </c>
      <c r="H62" s="6" t="s">
        <v>24</v>
      </c>
      <c r="I62" s="6" t="s">
        <v>1015</v>
      </c>
      <c r="J62" s="6" t="s">
        <v>1021</v>
      </c>
      <c r="K62" s="6" t="s">
        <v>1261</v>
      </c>
      <c r="L62" s="6" t="s">
        <v>1265</v>
      </c>
      <c r="M62" s="6" t="s">
        <v>1272</v>
      </c>
      <c r="N62" s="5">
        <v>41416</v>
      </c>
      <c r="O62" s="7">
        <v>533</v>
      </c>
      <c r="P62" s="7">
        <v>860</v>
      </c>
      <c r="Q62" s="7">
        <v>327</v>
      </c>
      <c r="R62" s="6">
        <v>19</v>
      </c>
      <c r="S62" s="7">
        <v>16340</v>
      </c>
      <c r="T62" s="8">
        <v>0.01</v>
      </c>
      <c r="U62" s="7">
        <v>163.4</v>
      </c>
      <c r="V62" s="7">
        <v>16176.6</v>
      </c>
      <c r="W62" s="7">
        <v>619</v>
      </c>
      <c r="X62" s="7">
        <v>41899</v>
      </c>
      <c r="Y62" s="9">
        <f>+DAY('TABLA PRINCIPAL'!$B62)</f>
        <v>20</v>
      </c>
      <c r="Z62" s="9">
        <f>+MONTH('TABLA PRINCIPAL'!$B62)</f>
        <v>5</v>
      </c>
      <c r="AA62" s="9">
        <f>+YEAR('TABLA PRINCIPAL'!$B62)</f>
        <v>2013</v>
      </c>
      <c r="AB62" s="22" t="str">
        <f>+IF(Ventas_Oficina[[#This Row],[Total del pedido]]&gt;=100000,"SI","NO")</f>
        <v>NO</v>
      </c>
      <c r="AC62" s="22" t="str">
        <f>+_xlfn.XLOOKUP(Ventas_Oficina[[#This Row],[Nº de artículo]],AUXILIAR!A61:A4944,AUXILIAR!D61:D4944,"Error",0)</f>
        <v>Enviado a tiempo</v>
      </c>
      <c r="AD62" s="22" t="str">
        <f>+IF(AND(Ventas_Oficina[[#This Row],[Total]]&gt;75000,Ventas_Oficina[[#This Row],[Envio a tiempo]]="Enviado a tiempo"),"Buena Venta","Venta Mala")</f>
        <v>Venta Mala</v>
      </c>
    </row>
    <row r="63" spans="1:30" x14ac:dyDescent="0.25">
      <c r="A63" s="26">
        <v>1143941</v>
      </c>
      <c r="B63" s="10">
        <v>41596</v>
      </c>
      <c r="C63" s="11" t="s">
        <v>25</v>
      </c>
      <c r="D63" s="11" t="s">
        <v>26</v>
      </c>
      <c r="E63" s="11" t="s">
        <v>4</v>
      </c>
      <c r="F63" s="11" t="s">
        <v>5</v>
      </c>
      <c r="G63" s="11" t="s">
        <v>1010</v>
      </c>
      <c r="H63" s="11" t="s">
        <v>27</v>
      </c>
      <c r="I63" s="11" t="s">
        <v>1012</v>
      </c>
      <c r="J63" s="11" t="s">
        <v>1050</v>
      </c>
      <c r="K63" s="11" t="s">
        <v>1261</v>
      </c>
      <c r="L63" s="11" t="s">
        <v>1265</v>
      </c>
      <c r="M63" s="11" t="s">
        <v>1272</v>
      </c>
      <c r="N63" s="10">
        <v>41598</v>
      </c>
      <c r="O63" s="12">
        <v>1685</v>
      </c>
      <c r="P63" s="12">
        <v>2718</v>
      </c>
      <c r="Q63" s="12">
        <v>1033</v>
      </c>
      <c r="R63" s="11">
        <v>32</v>
      </c>
      <c r="S63" s="12">
        <v>86976</v>
      </c>
      <c r="T63" s="13">
        <v>0.06</v>
      </c>
      <c r="U63" s="12">
        <v>5218.5599999999995</v>
      </c>
      <c r="V63" s="12">
        <v>81757.440000000002</v>
      </c>
      <c r="W63" s="12">
        <v>823</v>
      </c>
      <c r="X63" s="12">
        <v>69033</v>
      </c>
      <c r="Y63" s="14">
        <f>+DAY('TABLA PRINCIPAL'!$B63)</f>
        <v>18</v>
      </c>
      <c r="Z63" s="14">
        <f>+MONTH('TABLA PRINCIPAL'!$B63)</f>
        <v>11</v>
      </c>
      <c r="AA63" s="14">
        <f>+YEAR('TABLA PRINCIPAL'!$B63)</f>
        <v>2013</v>
      </c>
      <c r="AB63" s="22" t="str">
        <f>+IF(Ventas_Oficina[[#This Row],[Total del pedido]]&gt;=100000,"SI","NO")</f>
        <v>NO</v>
      </c>
      <c r="AC63" s="22" t="str">
        <f>+_xlfn.XLOOKUP(Ventas_Oficina[[#This Row],[Nº de artículo]],AUXILIAR!A62:A4945,AUXILIAR!D62:D4945,"Error",0)</f>
        <v>Enviado a tiempo</v>
      </c>
      <c r="AD63" s="22" t="str">
        <f>+IF(AND(Ventas_Oficina[[#This Row],[Total]]&gt;75000,Ventas_Oficina[[#This Row],[Envio a tiempo]]="Enviado a tiempo"),"Buena Venta","Venta Mala")</f>
        <v>Venta Mala</v>
      </c>
    </row>
    <row r="64" spans="1:30" x14ac:dyDescent="0.25">
      <c r="A64" s="25">
        <v>1143941</v>
      </c>
      <c r="B64" s="5">
        <v>41624</v>
      </c>
      <c r="C64" s="6" t="s">
        <v>99</v>
      </c>
      <c r="D64" s="6" t="s">
        <v>100</v>
      </c>
      <c r="E64" s="6" t="s">
        <v>12</v>
      </c>
      <c r="F64" s="6" t="s">
        <v>13</v>
      </c>
      <c r="G64" s="6" t="s">
        <v>1008</v>
      </c>
      <c r="H64" s="6" t="s">
        <v>42</v>
      </c>
      <c r="I64" s="6" t="s">
        <v>1013</v>
      </c>
      <c r="J64" s="6" t="s">
        <v>1049</v>
      </c>
      <c r="K64" s="6" t="s">
        <v>1261</v>
      </c>
      <c r="L64" s="6" t="s">
        <v>1265</v>
      </c>
      <c r="M64" s="6" t="s">
        <v>1272</v>
      </c>
      <c r="N64" s="5">
        <v>41627</v>
      </c>
      <c r="O64" s="7">
        <v>184</v>
      </c>
      <c r="P64" s="7">
        <v>288</v>
      </c>
      <c r="Q64" s="7">
        <v>104</v>
      </c>
      <c r="R64" s="6">
        <v>22</v>
      </c>
      <c r="S64" s="7">
        <v>6336</v>
      </c>
      <c r="T64" s="8">
        <v>0.01</v>
      </c>
      <c r="U64" s="7">
        <v>63.36</v>
      </c>
      <c r="V64" s="7">
        <v>6272.64</v>
      </c>
      <c r="W64" s="7">
        <v>99</v>
      </c>
      <c r="X64" s="7">
        <v>12306</v>
      </c>
      <c r="Y64" s="9">
        <f>+DAY('TABLA PRINCIPAL'!$B64)</f>
        <v>16</v>
      </c>
      <c r="Z64" s="9">
        <f>+MONTH('TABLA PRINCIPAL'!$B64)</f>
        <v>12</v>
      </c>
      <c r="AA64" s="9">
        <f>+YEAR('TABLA PRINCIPAL'!$B64)</f>
        <v>2013</v>
      </c>
      <c r="AB64" s="22" t="str">
        <f>+IF(Ventas_Oficina[[#This Row],[Total del pedido]]&gt;=100000,"SI","NO")</f>
        <v>NO</v>
      </c>
      <c r="AC64" s="22" t="str">
        <f>+_xlfn.XLOOKUP(Ventas_Oficina[[#This Row],[Nº de artículo]],AUXILIAR!A63:A4946,AUXILIAR!D63:D4946,"Error",0)</f>
        <v>Enviado a tiempo</v>
      </c>
      <c r="AD64" s="22" t="str">
        <f>+IF(AND(Ventas_Oficina[[#This Row],[Total]]&gt;75000,Ventas_Oficina[[#This Row],[Envio a tiempo]]="Enviado a tiempo"),"Buena Venta","Venta Mala")</f>
        <v>Venta Mala</v>
      </c>
    </row>
    <row r="65" spans="1:30" x14ac:dyDescent="0.25">
      <c r="A65" s="26">
        <v>1144307</v>
      </c>
      <c r="B65" s="10">
        <v>41330</v>
      </c>
      <c r="C65" s="11" t="s">
        <v>101</v>
      </c>
      <c r="D65" s="11" t="s">
        <v>102</v>
      </c>
      <c r="E65" s="11" t="s">
        <v>4</v>
      </c>
      <c r="F65" s="11" t="s">
        <v>5</v>
      </c>
      <c r="G65" s="11" t="s">
        <v>1007</v>
      </c>
      <c r="H65" s="11" t="s">
        <v>39</v>
      </c>
      <c r="I65" s="11" t="s">
        <v>1016</v>
      </c>
      <c r="J65" s="11" t="s">
        <v>1027</v>
      </c>
      <c r="K65" s="11" t="s">
        <v>1261</v>
      </c>
      <c r="L65" s="11" t="s">
        <v>1265</v>
      </c>
      <c r="M65" s="11" t="s">
        <v>1272</v>
      </c>
      <c r="N65" s="10">
        <v>41332</v>
      </c>
      <c r="O65" s="12">
        <v>5429</v>
      </c>
      <c r="P65" s="12">
        <v>9048</v>
      </c>
      <c r="Q65" s="12">
        <v>3619</v>
      </c>
      <c r="R65" s="11">
        <v>42</v>
      </c>
      <c r="S65" s="12">
        <v>380016</v>
      </c>
      <c r="T65" s="13">
        <v>0.05</v>
      </c>
      <c r="U65" s="12">
        <v>19000.8</v>
      </c>
      <c r="V65" s="12">
        <v>361015.2</v>
      </c>
      <c r="W65" s="12">
        <v>1999</v>
      </c>
      <c r="X65" s="12">
        <v>28329</v>
      </c>
      <c r="Y65" s="14">
        <f>+DAY('TABLA PRINCIPAL'!$B65)</f>
        <v>25</v>
      </c>
      <c r="Z65" s="14">
        <f>+MONTH('TABLA PRINCIPAL'!$B65)</f>
        <v>2</v>
      </c>
      <c r="AA65" s="14">
        <f>+YEAR('TABLA PRINCIPAL'!$B65)</f>
        <v>2013</v>
      </c>
      <c r="AB65" s="22" t="str">
        <f>+IF(Ventas_Oficina[[#This Row],[Total del pedido]]&gt;=100000,"SI","NO")</f>
        <v>SI</v>
      </c>
      <c r="AC65" s="22" t="str">
        <f>+_xlfn.XLOOKUP(Ventas_Oficina[[#This Row],[Nº de artículo]],AUXILIAR!A64:A4947,AUXILIAR!D64:D4947,"Error",0)</f>
        <v>Enviado a tiempo</v>
      </c>
      <c r="AD65" s="22" t="str">
        <f>+IF(AND(Ventas_Oficina[[#This Row],[Total]]&gt;75000,Ventas_Oficina[[#This Row],[Envio a tiempo]]="Enviado a tiempo"),"Buena Venta","Venta Mala")</f>
        <v>Venta Mala</v>
      </c>
    </row>
    <row r="66" spans="1:30" x14ac:dyDescent="0.25">
      <c r="A66" s="25">
        <v>1144672</v>
      </c>
      <c r="B66" s="5">
        <v>41430</v>
      </c>
      <c r="C66" s="6" t="s">
        <v>103</v>
      </c>
      <c r="D66" s="6" t="s">
        <v>88</v>
      </c>
      <c r="E66" s="6" t="s">
        <v>4</v>
      </c>
      <c r="F66" s="6" t="s">
        <v>5</v>
      </c>
      <c r="G66" s="6" t="s">
        <v>1007</v>
      </c>
      <c r="H66" s="6" t="s">
        <v>39</v>
      </c>
      <c r="I66" s="6" t="s">
        <v>1013</v>
      </c>
      <c r="J66" s="6" t="s">
        <v>1049</v>
      </c>
      <c r="K66" s="6" t="s">
        <v>1261</v>
      </c>
      <c r="L66" s="6" t="s">
        <v>1265</v>
      </c>
      <c r="M66" s="6" t="s">
        <v>1272</v>
      </c>
      <c r="N66" s="5">
        <v>41430</v>
      </c>
      <c r="O66" s="7">
        <v>184</v>
      </c>
      <c r="P66" s="7">
        <v>288</v>
      </c>
      <c r="Q66" s="7">
        <v>104</v>
      </c>
      <c r="R66" s="6">
        <v>32</v>
      </c>
      <c r="S66" s="7">
        <v>9216</v>
      </c>
      <c r="T66" s="8">
        <v>0.05</v>
      </c>
      <c r="U66" s="7">
        <v>460.8</v>
      </c>
      <c r="V66" s="7">
        <v>8755.2000000000007</v>
      </c>
      <c r="W66" s="7">
        <v>99</v>
      </c>
      <c r="X66" s="7">
        <v>19904</v>
      </c>
      <c r="Y66" s="9">
        <f>+DAY('TABLA PRINCIPAL'!$B66)</f>
        <v>5</v>
      </c>
      <c r="Z66" s="9">
        <f>+MONTH('TABLA PRINCIPAL'!$B66)</f>
        <v>6</v>
      </c>
      <c r="AA66" s="9">
        <f>+YEAR('TABLA PRINCIPAL'!$B66)</f>
        <v>2013</v>
      </c>
      <c r="AB66" s="22" t="str">
        <f>+IF(Ventas_Oficina[[#This Row],[Total del pedido]]&gt;=100000,"SI","NO")</f>
        <v>NO</v>
      </c>
      <c r="AC66" s="22" t="str">
        <f>+_xlfn.XLOOKUP(Ventas_Oficina[[#This Row],[Nº de artículo]],AUXILIAR!A65:A4948,AUXILIAR!D65:D4948,"Error",0)</f>
        <v>No enviado a tiempo</v>
      </c>
      <c r="AD66" s="22" t="str">
        <f>+IF(AND(Ventas_Oficina[[#This Row],[Total]]&gt;75000,Ventas_Oficina[[#This Row],[Envio a tiempo]]="Enviado a tiempo"),"Buena Venta","Venta Mala")</f>
        <v>Venta Mala</v>
      </c>
    </row>
    <row r="67" spans="1:30" x14ac:dyDescent="0.25">
      <c r="A67" s="26">
        <v>1144672</v>
      </c>
      <c r="B67" s="10">
        <v>42226</v>
      </c>
      <c r="C67" s="11" t="s">
        <v>104</v>
      </c>
      <c r="D67" s="11" t="s">
        <v>105</v>
      </c>
      <c r="E67" s="11" t="s">
        <v>4</v>
      </c>
      <c r="F67" s="11" t="s">
        <v>5</v>
      </c>
      <c r="G67" s="11" t="s">
        <v>1007</v>
      </c>
      <c r="H67" s="11" t="s">
        <v>106</v>
      </c>
      <c r="I67" s="11" t="s">
        <v>1013</v>
      </c>
      <c r="J67" s="11" t="s">
        <v>1051</v>
      </c>
      <c r="K67" s="11" t="s">
        <v>1262</v>
      </c>
      <c r="L67" s="11" t="s">
        <v>1265</v>
      </c>
      <c r="M67" s="11" t="s">
        <v>1273</v>
      </c>
      <c r="N67" s="10">
        <v>42229</v>
      </c>
      <c r="O67" s="12">
        <v>5207</v>
      </c>
      <c r="P67" s="12">
        <v>8398</v>
      </c>
      <c r="Q67" s="12">
        <v>3191</v>
      </c>
      <c r="R67" s="11">
        <v>22</v>
      </c>
      <c r="S67" s="12">
        <v>184756</v>
      </c>
      <c r="T67" s="13">
        <v>7.0000000000000007E-2</v>
      </c>
      <c r="U67" s="12">
        <v>12932.920000000002</v>
      </c>
      <c r="V67" s="12">
        <v>171823.08</v>
      </c>
      <c r="W67" s="12">
        <v>501</v>
      </c>
      <c r="X67" s="12">
        <v>269215</v>
      </c>
      <c r="Y67" s="14">
        <f>+DAY('TABLA PRINCIPAL'!$B67)</f>
        <v>10</v>
      </c>
      <c r="Z67" s="14">
        <f>+MONTH('TABLA PRINCIPAL'!$B67)</f>
        <v>8</v>
      </c>
      <c r="AA67" s="14">
        <f>+YEAR('TABLA PRINCIPAL'!$B67)</f>
        <v>2015</v>
      </c>
      <c r="AB67" s="22" t="str">
        <f>+IF(Ventas_Oficina[[#This Row],[Total del pedido]]&gt;=100000,"SI","NO")</f>
        <v>SI</v>
      </c>
      <c r="AC67" s="22" t="str">
        <f>+_xlfn.XLOOKUP(Ventas_Oficina[[#This Row],[Nº de artículo]],AUXILIAR!A66:A4949,AUXILIAR!D66:D4949,"Error",0)</f>
        <v>No enviado a tiempo</v>
      </c>
      <c r="AD67" s="22" t="str">
        <f>+IF(AND(Ventas_Oficina[[#This Row],[Total]]&gt;75000,Ventas_Oficina[[#This Row],[Envio a tiempo]]="Enviado a tiempo"),"Buena Venta","Venta Mala")</f>
        <v>Venta Mala</v>
      </c>
    </row>
    <row r="68" spans="1:30" x14ac:dyDescent="0.25">
      <c r="A68" s="25">
        <v>1144672</v>
      </c>
      <c r="B68" s="5">
        <v>41905</v>
      </c>
      <c r="C68" s="6" t="s">
        <v>107</v>
      </c>
      <c r="D68" s="6" t="s">
        <v>108</v>
      </c>
      <c r="E68" s="6" t="s">
        <v>4</v>
      </c>
      <c r="F68" s="6" t="s">
        <v>5</v>
      </c>
      <c r="G68" s="6" t="s">
        <v>1007</v>
      </c>
      <c r="H68" s="6" t="s">
        <v>9</v>
      </c>
      <c r="I68" s="6" t="s">
        <v>1012</v>
      </c>
      <c r="J68" s="6" t="s">
        <v>1049</v>
      </c>
      <c r="K68" s="6" t="s">
        <v>1262</v>
      </c>
      <c r="L68" s="6" t="s">
        <v>1265</v>
      </c>
      <c r="M68" s="6" t="s">
        <v>1272</v>
      </c>
      <c r="N68" s="5">
        <v>41907</v>
      </c>
      <c r="O68" s="7">
        <v>184</v>
      </c>
      <c r="P68" s="7">
        <v>288</v>
      </c>
      <c r="Q68" s="7">
        <v>104</v>
      </c>
      <c r="R68" s="6">
        <v>45</v>
      </c>
      <c r="S68" s="7">
        <v>12960</v>
      </c>
      <c r="T68" s="8">
        <v>0.08</v>
      </c>
      <c r="U68" s="7">
        <v>1036.8</v>
      </c>
      <c r="V68" s="7">
        <v>11923.2</v>
      </c>
      <c r="W68" s="7">
        <v>99</v>
      </c>
      <c r="X68" s="7">
        <v>7346</v>
      </c>
      <c r="Y68" s="9">
        <f>+DAY('TABLA PRINCIPAL'!$B68)</f>
        <v>23</v>
      </c>
      <c r="Z68" s="9">
        <f>+MONTH('TABLA PRINCIPAL'!$B68)</f>
        <v>9</v>
      </c>
      <c r="AA68" s="9">
        <f>+YEAR('TABLA PRINCIPAL'!$B68)</f>
        <v>2014</v>
      </c>
      <c r="AB68" s="22" t="str">
        <f>+IF(Ventas_Oficina[[#This Row],[Total del pedido]]&gt;=100000,"SI","NO")</f>
        <v>NO</v>
      </c>
      <c r="AC68" s="22" t="str">
        <f>+_xlfn.XLOOKUP(Ventas_Oficina[[#This Row],[Nº de artículo]],AUXILIAR!A67:A4950,AUXILIAR!D67:D4950,"Error",0)</f>
        <v>Enviado a tiempo</v>
      </c>
      <c r="AD68" s="22" t="str">
        <f>+IF(AND(Ventas_Oficina[[#This Row],[Total]]&gt;75000,Ventas_Oficina[[#This Row],[Envio a tiempo]]="Enviado a tiempo"),"Buena Venta","Venta Mala")</f>
        <v>Venta Mala</v>
      </c>
    </row>
    <row r="69" spans="1:30" x14ac:dyDescent="0.25">
      <c r="A69" s="26">
        <v>1144672</v>
      </c>
      <c r="B69" s="10">
        <v>41403</v>
      </c>
      <c r="C69" s="11" t="s">
        <v>109</v>
      </c>
      <c r="D69" s="11" t="s">
        <v>110</v>
      </c>
      <c r="E69" s="11" t="s">
        <v>12</v>
      </c>
      <c r="F69" s="11" t="s">
        <v>13</v>
      </c>
      <c r="G69" s="11" t="s">
        <v>1007</v>
      </c>
      <c r="H69" s="11" t="s">
        <v>14</v>
      </c>
      <c r="I69" s="11" t="s">
        <v>1013</v>
      </c>
      <c r="J69" s="11" t="s">
        <v>1052</v>
      </c>
      <c r="K69" s="11" t="s">
        <v>1261</v>
      </c>
      <c r="L69" s="11" t="s">
        <v>1265</v>
      </c>
      <c r="M69" s="11" t="s">
        <v>1272</v>
      </c>
      <c r="N69" s="10">
        <v>41405</v>
      </c>
      <c r="O69" s="12">
        <v>332</v>
      </c>
      <c r="P69" s="12">
        <v>518</v>
      </c>
      <c r="Q69" s="12">
        <v>186</v>
      </c>
      <c r="R69" s="11">
        <v>37</v>
      </c>
      <c r="S69" s="12">
        <v>19166</v>
      </c>
      <c r="T69" s="13">
        <v>0.01</v>
      </c>
      <c r="U69" s="12">
        <v>191.66</v>
      </c>
      <c r="V69" s="12">
        <v>18974.34</v>
      </c>
      <c r="W69" s="12">
        <v>204</v>
      </c>
      <c r="X69" s="12">
        <v>8044</v>
      </c>
      <c r="Y69" s="14">
        <f>+DAY('TABLA PRINCIPAL'!$B69)</f>
        <v>9</v>
      </c>
      <c r="Z69" s="14">
        <f>+MONTH('TABLA PRINCIPAL'!$B69)</f>
        <v>5</v>
      </c>
      <c r="AA69" s="14">
        <f>+YEAR('TABLA PRINCIPAL'!$B69)</f>
        <v>2013</v>
      </c>
      <c r="AB69" s="22" t="str">
        <f>+IF(Ventas_Oficina[[#This Row],[Total del pedido]]&gt;=100000,"SI","NO")</f>
        <v>NO</v>
      </c>
      <c r="AC69" s="22" t="str">
        <f>+_xlfn.XLOOKUP(Ventas_Oficina[[#This Row],[Nº de artículo]],AUXILIAR!A68:A4951,AUXILIAR!D68:D4951,"Error",0)</f>
        <v>Enviado a tiempo</v>
      </c>
      <c r="AD69" s="22" t="str">
        <f>+IF(AND(Ventas_Oficina[[#This Row],[Total]]&gt;75000,Ventas_Oficina[[#This Row],[Envio a tiempo]]="Enviado a tiempo"),"Buena Venta","Venta Mala")</f>
        <v>Venta Mala</v>
      </c>
    </row>
    <row r="70" spans="1:30" x14ac:dyDescent="0.25">
      <c r="A70" s="25">
        <v>1144672</v>
      </c>
      <c r="B70" s="5">
        <v>41407</v>
      </c>
      <c r="C70" s="6" t="s">
        <v>35</v>
      </c>
      <c r="D70" s="6" t="s">
        <v>36</v>
      </c>
      <c r="E70" s="6" t="s">
        <v>12</v>
      </c>
      <c r="F70" s="6" t="s">
        <v>13</v>
      </c>
      <c r="G70" s="6" t="s">
        <v>1010</v>
      </c>
      <c r="H70" s="6" t="s">
        <v>14</v>
      </c>
      <c r="I70" s="6" t="s">
        <v>1016</v>
      </c>
      <c r="J70" s="6" t="s">
        <v>1052</v>
      </c>
      <c r="K70" s="6" t="s">
        <v>1261</v>
      </c>
      <c r="L70" s="6" t="s">
        <v>1265</v>
      </c>
      <c r="M70" s="6" t="s">
        <v>1272</v>
      </c>
      <c r="N70" s="5">
        <v>41409</v>
      </c>
      <c r="O70" s="7">
        <v>332</v>
      </c>
      <c r="P70" s="7">
        <v>518</v>
      </c>
      <c r="Q70" s="7">
        <v>186</v>
      </c>
      <c r="R70" s="6">
        <v>35</v>
      </c>
      <c r="S70" s="7">
        <v>18130</v>
      </c>
      <c r="T70" s="8">
        <v>0.03</v>
      </c>
      <c r="U70" s="7">
        <v>543.9</v>
      </c>
      <c r="V70" s="7">
        <v>17586.099999999999</v>
      </c>
      <c r="W70" s="7">
        <v>204</v>
      </c>
      <c r="X70" s="7">
        <v>7046</v>
      </c>
      <c r="Y70" s="9">
        <f>+DAY('TABLA PRINCIPAL'!$B70)</f>
        <v>13</v>
      </c>
      <c r="Z70" s="9">
        <f>+MONTH('TABLA PRINCIPAL'!$B70)</f>
        <v>5</v>
      </c>
      <c r="AA70" s="9">
        <f>+YEAR('TABLA PRINCIPAL'!$B70)</f>
        <v>2013</v>
      </c>
      <c r="AB70" s="22" t="str">
        <f>+IF(Ventas_Oficina[[#This Row],[Total del pedido]]&gt;=100000,"SI","NO")</f>
        <v>NO</v>
      </c>
      <c r="AC70" s="22" t="str">
        <f>+_xlfn.XLOOKUP(Ventas_Oficina[[#This Row],[Nº de artículo]],AUXILIAR!A69:A4952,AUXILIAR!D69:D4952,"Error",0)</f>
        <v>Enviado a tiempo</v>
      </c>
      <c r="AD70" s="22" t="str">
        <f>+IF(AND(Ventas_Oficina[[#This Row],[Total]]&gt;75000,Ventas_Oficina[[#This Row],[Envio a tiempo]]="Enviado a tiempo"),"Buena Venta","Venta Mala")</f>
        <v>Venta Mala</v>
      </c>
    </row>
    <row r="71" spans="1:30" x14ac:dyDescent="0.25">
      <c r="A71" s="26">
        <v>1144672</v>
      </c>
      <c r="B71" s="10">
        <v>41325</v>
      </c>
      <c r="C71" s="11" t="s">
        <v>70</v>
      </c>
      <c r="D71" s="11" t="s">
        <v>71</v>
      </c>
      <c r="E71" s="11" t="s">
        <v>4</v>
      </c>
      <c r="F71" s="11" t="s">
        <v>5</v>
      </c>
      <c r="G71" s="11" t="s">
        <v>1010</v>
      </c>
      <c r="H71" s="11" t="s">
        <v>17</v>
      </c>
      <c r="I71" s="11" t="s">
        <v>1016</v>
      </c>
      <c r="J71" s="11" t="s">
        <v>1046</v>
      </c>
      <c r="K71" s="11" t="s">
        <v>1261</v>
      </c>
      <c r="L71" s="11" t="s">
        <v>1267</v>
      </c>
      <c r="M71" s="11" t="s">
        <v>1272</v>
      </c>
      <c r="N71" s="10">
        <v>41327</v>
      </c>
      <c r="O71" s="12">
        <v>519</v>
      </c>
      <c r="P71" s="12">
        <v>1298</v>
      </c>
      <c r="Q71" s="12">
        <v>779</v>
      </c>
      <c r="R71" s="11">
        <v>16</v>
      </c>
      <c r="S71" s="12">
        <v>20768</v>
      </c>
      <c r="T71" s="13">
        <v>0.01</v>
      </c>
      <c r="U71" s="12">
        <v>207.68</v>
      </c>
      <c r="V71" s="12">
        <v>20560.32</v>
      </c>
      <c r="W71" s="12">
        <v>314</v>
      </c>
      <c r="X71" s="12">
        <v>23376</v>
      </c>
      <c r="Y71" s="14">
        <f>+DAY('TABLA PRINCIPAL'!$B71)</f>
        <v>20</v>
      </c>
      <c r="Z71" s="14">
        <f>+MONTH('TABLA PRINCIPAL'!$B71)</f>
        <v>2</v>
      </c>
      <c r="AA71" s="14">
        <f>+YEAR('TABLA PRINCIPAL'!$B71)</f>
        <v>2013</v>
      </c>
      <c r="AB71" s="22" t="str">
        <f>+IF(Ventas_Oficina[[#This Row],[Total del pedido]]&gt;=100000,"SI","NO")</f>
        <v>NO</v>
      </c>
      <c r="AC71" s="22" t="str">
        <f>+_xlfn.XLOOKUP(Ventas_Oficina[[#This Row],[Nº de artículo]],AUXILIAR!A70:A4953,AUXILIAR!D70:D4953,"Error",0)</f>
        <v>Enviado a tiempo</v>
      </c>
      <c r="AD71" s="22" t="str">
        <f>+IF(AND(Ventas_Oficina[[#This Row],[Total]]&gt;75000,Ventas_Oficina[[#This Row],[Envio a tiempo]]="Enviado a tiempo"),"Buena Venta","Venta Mala")</f>
        <v>Venta Mala</v>
      </c>
    </row>
    <row r="72" spans="1:30" x14ac:dyDescent="0.25">
      <c r="A72" s="25">
        <v>1145037</v>
      </c>
      <c r="B72" s="5">
        <v>41394</v>
      </c>
      <c r="C72" s="6" t="s">
        <v>111</v>
      </c>
      <c r="D72" s="6" t="s">
        <v>78</v>
      </c>
      <c r="E72" s="6" t="s">
        <v>4</v>
      </c>
      <c r="F72" s="6" t="s">
        <v>5</v>
      </c>
      <c r="G72" s="6" t="s">
        <v>1009</v>
      </c>
      <c r="H72" s="6" t="s">
        <v>53</v>
      </c>
      <c r="I72" s="6" t="s">
        <v>1015</v>
      </c>
      <c r="J72" s="6" t="s">
        <v>1053</v>
      </c>
      <c r="K72" s="6" t="s">
        <v>1262</v>
      </c>
      <c r="L72" s="6" t="s">
        <v>1265</v>
      </c>
      <c r="M72" s="6" t="s">
        <v>1272</v>
      </c>
      <c r="N72" s="5">
        <v>41396</v>
      </c>
      <c r="O72" s="7">
        <v>37799</v>
      </c>
      <c r="P72" s="7">
        <v>59999</v>
      </c>
      <c r="Q72" s="7">
        <v>22200</v>
      </c>
      <c r="R72" s="6">
        <v>35</v>
      </c>
      <c r="S72" s="7">
        <v>2099965</v>
      </c>
      <c r="T72" s="8">
        <v>0.05</v>
      </c>
      <c r="U72" s="7">
        <v>104998.25</v>
      </c>
      <c r="V72" s="7">
        <v>1994966.75</v>
      </c>
      <c r="W72" s="7">
        <v>2449</v>
      </c>
      <c r="X72" s="7">
        <v>276125</v>
      </c>
      <c r="Y72" s="9">
        <f>+DAY('TABLA PRINCIPAL'!$B72)</f>
        <v>30</v>
      </c>
      <c r="Z72" s="9">
        <f>+MONTH('TABLA PRINCIPAL'!$B72)</f>
        <v>4</v>
      </c>
      <c r="AA72" s="9">
        <f>+YEAR('TABLA PRINCIPAL'!$B72)</f>
        <v>2013</v>
      </c>
      <c r="AB72" s="22" t="str">
        <f>+IF(Ventas_Oficina[[#This Row],[Total del pedido]]&gt;=100000,"SI","NO")</f>
        <v>SI</v>
      </c>
      <c r="AC72" s="22" t="str">
        <f>+_xlfn.XLOOKUP(Ventas_Oficina[[#This Row],[Nº de artículo]],AUXILIAR!A71:A4954,AUXILIAR!D71:D4954,"Error",0)</f>
        <v>Enviado a tiempo</v>
      </c>
      <c r="AD72" s="22" t="str">
        <f>+IF(AND(Ventas_Oficina[[#This Row],[Total]]&gt;75000,Ventas_Oficina[[#This Row],[Envio a tiempo]]="Enviado a tiempo"),"Buena Venta","Venta Mala")</f>
        <v>Buena Venta</v>
      </c>
    </row>
    <row r="73" spans="1:30" x14ac:dyDescent="0.25">
      <c r="A73" s="26">
        <v>1145402</v>
      </c>
      <c r="B73" s="10">
        <v>41340</v>
      </c>
      <c r="C73" s="11" t="s">
        <v>112</v>
      </c>
      <c r="D73" s="11" t="s">
        <v>113</v>
      </c>
      <c r="E73" s="11" t="s">
        <v>12</v>
      </c>
      <c r="F73" s="11" t="s">
        <v>13</v>
      </c>
      <c r="G73" s="11" t="s">
        <v>1008</v>
      </c>
      <c r="H73" s="11" t="s">
        <v>42</v>
      </c>
      <c r="I73" s="11" t="s">
        <v>1013</v>
      </c>
      <c r="J73" s="11" t="s">
        <v>1054</v>
      </c>
      <c r="K73" s="11" t="s">
        <v>1261</v>
      </c>
      <c r="L73" s="11" t="s">
        <v>1265</v>
      </c>
      <c r="M73" s="11" t="s">
        <v>1273</v>
      </c>
      <c r="N73" s="10">
        <v>41343</v>
      </c>
      <c r="O73" s="12">
        <v>71</v>
      </c>
      <c r="P73" s="12">
        <v>114</v>
      </c>
      <c r="Q73" s="12">
        <v>43</v>
      </c>
      <c r="R73" s="11">
        <v>14</v>
      </c>
      <c r="S73" s="12">
        <v>1596</v>
      </c>
      <c r="T73" s="13">
        <v>0.02</v>
      </c>
      <c r="U73" s="12">
        <v>31.92</v>
      </c>
      <c r="V73" s="12">
        <v>1564.08</v>
      </c>
      <c r="W73" s="12">
        <v>70</v>
      </c>
      <c r="X73" s="12">
        <v>5428</v>
      </c>
      <c r="Y73" s="14">
        <f>+DAY('TABLA PRINCIPAL'!$B73)</f>
        <v>7</v>
      </c>
      <c r="Z73" s="14">
        <f>+MONTH('TABLA PRINCIPAL'!$B73)</f>
        <v>3</v>
      </c>
      <c r="AA73" s="14">
        <f>+YEAR('TABLA PRINCIPAL'!$B73)</f>
        <v>2013</v>
      </c>
      <c r="AB73" s="22" t="str">
        <f>+IF(Ventas_Oficina[[#This Row],[Total del pedido]]&gt;=100000,"SI","NO")</f>
        <v>NO</v>
      </c>
      <c r="AC73" s="22" t="str">
        <f>+_xlfn.XLOOKUP(Ventas_Oficina[[#This Row],[Nº de artículo]],AUXILIAR!A72:A4955,AUXILIAR!D72:D4955,"Error",0)</f>
        <v>Enviado a tiempo</v>
      </c>
      <c r="AD73" s="22" t="str">
        <f>+IF(AND(Ventas_Oficina[[#This Row],[Total]]&gt;75000,Ventas_Oficina[[#This Row],[Envio a tiempo]]="Enviado a tiempo"),"Buena Venta","Venta Mala")</f>
        <v>Venta Mala</v>
      </c>
    </row>
    <row r="74" spans="1:30" x14ac:dyDescent="0.25">
      <c r="A74" s="25">
        <v>1145402</v>
      </c>
      <c r="B74" s="5">
        <v>41340</v>
      </c>
      <c r="C74" s="6" t="s">
        <v>112</v>
      </c>
      <c r="D74" s="6" t="s">
        <v>113</v>
      </c>
      <c r="E74" s="6" t="s">
        <v>12</v>
      </c>
      <c r="F74" s="6" t="s">
        <v>13</v>
      </c>
      <c r="G74" s="6" t="s">
        <v>1008</v>
      </c>
      <c r="H74" s="6" t="s">
        <v>42</v>
      </c>
      <c r="I74" s="6" t="s">
        <v>1013</v>
      </c>
      <c r="J74" s="6" t="s">
        <v>1054</v>
      </c>
      <c r="K74" s="6" t="s">
        <v>1263</v>
      </c>
      <c r="L74" s="6" t="s">
        <v>1269</v>
      </c>
      <c r="M74" s="6" t="s">
        <v>1273</v>
      </c>
      <c r="N74" s="5">
        <v>41343</v>
      </c>
      <c r="O74" s="7">
        <v>71</v>
      </c>
      <c r="P74" s="7">
        <v>114</v>
      </c>
      <c r="Q74" s="7">
        <v>43</v>
      </c>
      <c r="R74" s="6">
        <v>14</v>
      </c>
      <c r="S74" s="7">
        <v>1596</v>
      </c>
      <c r="T74" s="8">
        <v>0</v>
      </c>
      <c r="U74" s="7">
        <v>0</v>
      </c>
      <c r="V74" s="7">
        <v>1596</v>
      </c>
      <c r="W74" s="7">
        <v>70</v>
      </c>
      <c r="X74" s="7">
        <v>5428</v>
      </c>
      <c r="Y74" s="9">
        <f>+DAY('TABLA PRINCIPAL'!$B74)</f>
        <v>7</v>
      </c>
      <c r="Z74" s="9">
        <f>+MONTH('TABLA PRINCIPAL'!$B74)</f>
        <v>3</v>
      </c>
      <c r="AA74" s="9">
        <f>+YEAR('TABLA PRINCIPAL'!$B74)</f>
        <v>2013</v>
      </c>
      <c r="AB74" s="22" t="str">
        <f>+IF(Ventas_Oficina[[#This Row],[Total del pedido]]&gt;=100000,"SI","NO")</f>
        <v>NO</v>
      </c>
      <c r="AC74" s="22" t="str">
        <f>+_xlfn.XLOOKUP(Ventas_Oficina[[#This Row],[Nº de artículo]],AUXILIAR!A73:A4956,AUXILIAR!D73:D4956,"Error",0)</f>
        <v>Enviado a tiempo</v>
      </c>
      <c r="AD74" s="22" t="str">
        <f>+IF(AND(Ventas_Oficina[[#This Row],[Total]]&gt;75000,Ventas_Oficina[[#This Row],[Envio a tiempo]]="Enviado a tiempo"),"Buena Venta","Venta Mala")</f>
        <v>Venta Mala</v>
      </c>
    </row>
    <row r="75" spans="1:30" x14ac:dyDescent="0.25">
      <c r="A75" s="26">
        <v>1145768</v>
      </c>
      <c r="B75" s="10">
        <v>41344</v>
      </c>
      <c r="C75" s="11" t="s">
        <v>114</v>
      </c>
      <c r="D75" s="11" t="s">
        <v>115</v>
      </c>
      <c r="E75" s="11" t="s">
        <v>4</v>
      </c>
      <c r="F75" s="11" t="s">
        <v>5</v>
      </c>
      <c r="G75" s="11" t="s">
        <v>1009</v>
      </c>
      <c r="H75" s="11" t="s">
        <v>116</v>
      </c>
      <c r="I75" s="11" t="s">
        <v>1016</v>
      </c>
      <c r="J75" s="11" t="s">
        <v>1154</v>
      </c>
      <c r="K75" s="11" t="s">
        <v>1263</v>
      </c>
      <c r="L75" s="11" t="s">
        <v>1266</v>
      </c>
      <c r="M75" s="11" t="s">
        <v>1272</v>
      </c>
      <c r="N75" s="10">
        <v>41346</v>
      </c>
      <c r="O75" s="12">
        <v>342</v>
      </c>
      <c r="P75" s="12">
        <v>834</v>
      </c>
      <c r="Q75" s="12">
        <v>492</v>
      </c>
      <c r="R75" s="11">
        <v>32</v>
      </c>
      <c r="S75" s="12">
        <v>26688</v>
      </c>
      <c r="T75" s="13">
        <v>0.08</v>
      </c>
      <c r="U75" s="12">
        <v>2135.04</v>
      </c>
      <c r="V75" s="12">
        <v>24552.959999999999</v>
      </c>
      <c r="W75" s="12">
        <v>264</v>
      </c>
      <c r="X75" s="12">
        <v>13208</v>
      </c>
      <c r="Y75" s="14">
        <f>+DAY('TABLA PRINCIPAL'!$B75)</f>
        <v>11</v>
      </c>
      <c r="Z75" s="14">
        <f>+MONTH('TABLA PRINCIPAL'!$B75)</f>
        <v>3</v>
      </c>
      <c r="AA75" s="14">
        <f>+YEAR('TABLA PRINCIPAL'!$B75)</f>
        <v>2013</v>
      </c>
      <c r="AB75" s="22" t="str">
        <f>+IF(Ventas_Oficina[[#This Row],[Total del pedido]]&gt;=100000,"SI","NO")</f>
        <v>NO</v>
      </c>
      <c r="AC75" s="22" t="str">
        <f>+_xlfn.XLOOKUP(Ventas_Oficina[[#This Row],[Nº de artículo]],AUXILIAR!A74:A4957,AUXILIAR!D74:D4957,"Error",0)</f>
        <v>Enviado a tiempo</v>
      </c>
      <c r="AD75" s="22" t="str">
        <f>+IF(AND(Ventas_Oficina[[#This Row],[Total]]&gt;75000,Ventas_Oficina[[#This Row],[Envio a tiempo]]="Enviado a tiempo"),"Buena Venta","Venta Mala")</f>
        <v>Venta Mala</v>
      </c>
    </row>
    <row r="76" spans="1:30" x14ac:dyDescent="0.25">
      <c r="A76" s="25">
        <v>1145768</v>
      </c>
      <c r="B76" s="5">
        <v>41454</v>
      </c>
      <c r="C76" s="6" t="s">
        <v>117</v>
      </c>
      <c r="D76" s="6" t="s">
        <v>118</v>
      </c>
      <c r="E76" s="6" t="s">
        <v>4</v>
      </c>
      <c r="F76" s="6" t="s">
        <v>5</v>
      </c>
      <c r="G76" s="6" t="s">
        <v>1010</v>
      </c>
      <c r="H76" s="6" t="s">
        <v>53</v>
      </c>
      <c r="I76" s="6" t="s">
        <v>1014</v>
      </c>
      <c r="J76" s="6" t="s">
        <v>1154</v>
      </c>
      <c r="K76" s="6" t="s">
        <v>1261</v>
      </c>
      <c r="L76" s="6" t="s">
        <v>1265</v>
      </c>
      <c r="M76" s="6" t="s">
        <v>1272</v>
      </c>
      <c r="N76" s="5">
        <v>41456</v>
      </c>
      <c r="O76" s="7">
        <v>342</v>
      </c>
      <c r="P76" s="7">
        <v>834</v>
      </c>
      <c r="Q76" s="7">
        <v>492</v>
      </c>
      <c r="R76" s="6">
        <v>11</v>
      </c>
      <c r="S76" s="7">
        <v>9174</v>
      </c>
      <c r="T76" s="8">
        <v>7.0000000000000007E-2</v>
      </c>
      <c r="U76" s="7">
        <v>642.18000000000006</v>
      </c>
      <c r="V76" s="7">
        <v>8531.82</v>
      </c>
      <c r="W76" s="7">
        <v>264</v>
      </c>
      <c r="X76" s="7">
        <v>13208</v>
      </c>
      <c r="Y76" s="9">
        <f>+DAY('TABLA PRINCIPAL'!$B76)</f>
        <v>29</v>
      </c>
      <c r="Z76" s="9">
        <f>+MONTH('TABLA PRINCIPAL'!$B76)</f>
        <v>6</v>
      </c>
      <c r="AA76" s="9">
        <f>+YEAR('TABLA PRINCIPAL'!$B76)</f>
        <v>2013</v>
      </c>
      <c r="AB76" s="22" t="str">
        <f>+IF(Ventas_Oficina[[#This Row],[Total del pedido]]&gt;=100000,"SI","NO")</f>
        <v>NO</v>
      </c>
      <c r="AC76" s="22" t="str">
        <f>+_xlfn.XLOOKUP(Ventas_Oficina[[#This Row],[Nº de artículo]],AUXILIAR!A75:A4958,AUXILIAR!D75:D4958,"Error",0)</f>
        <v>Enviado a tiempo</v>
      </c>
      <c r="AD76" s="22" t="str">
        <f>+IF(AND(Ventas_Oficina[[#This Row],[Total]]&gt;75000,Ventas_Oficina[[#This Row],[Envio a tiempo]]="Enviado a tiempo"),"Buena Venta","Venta Mala")</f>
        <v>Venta Mala</v>
      </c>
    </row>
    <row r="77" spans="1:30" x14ac:dyDescent="0.25">
      <c r="A77" s="26">
        <v>1145768</v>
      </c>
      <c r="B77" s="10">
        <v>41459</v>
      </c>
      <c r="C77" s="11" t="s">
        <v>119</v>
      </c>
      <c r="D77" s="11" t="s">
        <v>120</v>
      </c>
      <c r="E77" s="11" t="s">
        <v>4</v>
      </c>
      <c r="F77" s="11" t="s">
        <v>5</v>
      </c>
      <c r="G77" s="11" t="s">
        <v>1010</v>
      </c>
      <c r="H77" s="11" t="s">
        <v>121</v>
      </c>
      <c r="I77" s="11" t="s">
        <v>1012</v>
      </c>
      <c r="J77" s="11" t="s">
        <v>1039</v>
      </c>
      <c r="K77" s="11" t="s">
        <v>1261</v>
      </c>
      <c r="L77" s="11" t="s">
        <v>1267</v>
      </c>
      <c r="M77" s="11" t="s">
        <v>1272</v>
      </c>
      <c r="N77" s="10">
        <v>41460</v>
      </c>
      <c r="O77" s="12">
        <v>479</v>
      </c>
      <c r="P77" s="12">
        <v>1197</v>
      </c>
      <c r="Q77" s="12">
        <v>718</v>
      </c>
      <c r="R77" s="11">
        <v>10</v>
      </c>
      <c r="S77" s="12">
        <v>11970</v>
      </c>
      <c r="T77" s="13">
        <v>0.01</v>
      </c>
      <c r="U77" s="12">
        <v>119.7</v>
      </c>
      <c r="V77" s="12">
        <v>11850.3</v>
      </c>
      <c r="W77" s="12">
        <v>581</v>
      </c>
      <c r="X77" s="12">
        <v>24329</v>
      </c>
      <c r="Y77" s="14">
        <f>+DAY('TABLA PRINCIPAL'!$B77)</f>
        <v>4</v>
      </c>
      <c r="Z77" s="14">
        <f>+MONTH('TABLA PRINCIPAL'!$B77)</f>
        <v>7</v>
      </c>
      <c r="AA77" s="14">
        <f>+YEAR('TABLA PRINCIPAL'!$B77)</f>
        <v>2013</v>
      </c>
      <c r="AB77" s="22" t="str">
        <f>+IF(Ventas_Oficina[[#This Row],[Total del pedido]]&gt;=100000,"SI","NO")</f>
        <v>NO</v>
      </c>
      <c r="AC77" s="22" t="str">
        <f>+_xlfn.XLOOKUP(Ventas_Oficina[[#This Row],[Nº de artículo]],AUXILIAR!A76:A4959,AUXILIAR!D76:D4959,"Error",0)</f>
        <v>Enviado a tiempo</v>
      </c>
      <c r="AD77" s="22" t="str">
        <f>+IF(AND(Ventas_Oficina[[#This Row],[Total]]&gt;75000,Ventas_Oficina[[#This Row],[Envio a tiempo]]="Enviado a tiempo"),"Buena Venta","Venta Mala")</f>
        <v>Venta Mala</v>
      </c>
    </row>
    <row r="78" spans="1:30" x14ac:dyDescent="0.25">
      <c r="A78" s="25">
        <v>1145768</v>
      </c>
      <c r="B78" s="5">
        <v>41344</v>
      </c>
      <c r="C78" s="6" t="s">
        <v>114</v>
      </c>
      <c r="D78" s="6" t="s">
        <v>115</v>
      </c>
      <c r="E78" s="6" t="s">
        <v>4</v>
      </c>
      <c r="F78" s="6" t="s">
        <v>5</v>
      </c>
      <c r="G78" s="6" t="s">
        <v>1007</v>
      </c>
      <c r="H78" s="6" t="s">
        <v>116</v>
      </c>
      <c r="I78" s="6" t="s">
        <v>1016</v>
      </c>
      <c r="J78" s="6" t="s">
        <v>1055</v>
      </c>
      <c r="K78" s="6" t="s">
        <v>1261</v>
      </c>
      <c r="L78" s="6" t="s">
        <v>1267</v>
      </c>
      <c r="M78" s="6" t="s">
        <v>1273</v>
      </c>
      <c r="N78" s="5">
        <v>41346</v>
      </c>
      <c r="O78" s="7">
        <v>250</v>
      </c>
      <c r="P78" s="7">
        <v>568</v>
      </c>
      <c r="Q78" s="7">
        <v>318</v>
      </c>
      <c r="R78" s="6">
        <v>50</v>
      </c>
      <c r="S78" s="7">
        <v>28400</v>
      </c>
      <c r="T78" s="8">
        <v>0.09</v>
      </c>
      <c r="U78" s="7">
        <v>2556</v>
      </c>
      <c r="V78" s="7">
        <v>25844</v>
      </c>
      <c r="W78" s="7">
        <v>360</v>
      </c>
      <c r="X78" s="7">
        <v>13208</v>
      </c>
      <c r="Y78" s="9">
        <f>+DAY('TABLA PRINCIPAL'!$B78)</f>
        <v>11</v>
      </c>
      <c r="Z78" s="9">
        <f>+MONTH('TABLA PRINCIPAL'!$B78)</f>
        <v>3</v>
      </c>
      <c r="AA78" s="9">
        <f>+YEAR('TABLA PRINCIPAL'!$B78)</f>
        <v>2013</v>
      </c>
      <c r="AB78" s="22" t="str">
        <f>+IF(Ventas_Oficina[[#This Row],[Total del pedido]]&gt;=100000,"SI","NO")</f>
        <v>NO</v>
      </c>
      <c r="AC78" s="22" t="str">
        <f>+_xlfn.XLOOKUP(Ventas_Oficina[[#This Row],[Nº de artículo]],AUXILIAR!A77:A4960,AUXILIAR!D77:D4960,"Error",0)</f>
        <v>No enviado a tiempo</v>
      </c>
      <c r="AD78" s="22" t="str">
        <f>+IF(AND(Ventas_Oficina[[#This Row],[Total]]&gt;75000,Ventas_Oficina[[#This Row],[Envio a tiempo]]="Enviado a tiempo"),"Buena Venta","Venta Mala")</f>
        <v>Venta Mala</v>
      </c>
    </row>
    <row r="79" spans="1:30" x14ac:dyDescent="0.25">
      <c r="A79" s="26">
        <v>1146133</v>
      </c>
      <c r="B79" s="10">
        <v>41349</v>
      </c>
      <c r="C79" s="11" t="s">
        <v>18</v>
      </c>
      <c r="D79" s="11" t="s">
        <v>19</v>
      </c>
      <c r="E79" s="11" t="s">
        <v>4</v>
      </c>
      <c r="F79" s="11" t="s">
        <v>5</v>
      </c>
      <c r="G79" s="11" t="s">
        <v>1010</v>
      </c>
      <c r="H79" s="11" t="s">
        <v>6</v>
      </c>
      <c r="I79" s="11" t="s">
        <v>1013</v>
      </c>
      <c r="J79" s="11" t="s">
        <v>1056</v>
      </c>
      <c r="K79" s="11" t="s">
        <v>1262</v>
      </c>
      <c r="L79" s="11" t="s">
        <v>1265</v>
      </c>
      <c r="M79" s="11" t="s">
        <v>1272</v>
      </c>
      <c r="N79" s="10">
        <v>41353</v>
      </c>
      <c r="O79" s="12">
        <v>352</v>
      </c>
      <c r="P79" s="12">
        <v>568</v>
      </c>
      <c r="Q79" s="12">
        <v>216</v>
      </c>
      <c r="R79" s="11">
        <v>34</v>
      </c>
      <c r="S79" s="12">
        <v>19312</v>
      </c>
      <c r="T79" s="13">
        <v>0.02</v>
      </c>
      <c r="U79" s="12">
        <v>386.24</v>
      </c>
      <c r="V79" s="12">
        <v>18925.759999999998</v>
      </c>
      <c r="W79" s="12">
        <v>139</v>
      </c>
      <c r="X79" s="12">
        <v>12940</v>
      </c>
      <c r="Y79" s="14">
        <f>+DAY('TABLA PRINCIPAL'!$B79)</f>
        <v>16</v>
      </c>
      <c r="Z79" s="14">
        <f>+MONTH('TABLA PRINCIPAL'!$B79)</f>
        <v>3</v>
      </c>
      <c r="AA79" s="14">
        <f>+YEAR('TABLA PRINCIPAL'!$B79)</f>
        <v>2013</v>
      </c>
      <c r="AB79" s="22" t="str">
        <f>+IF(Ventas_Oficina[[#This Row],[Total del pedido]]&gt;=100000,"SI","NO")</f>
        <v>NO</v>
      </c>
      <c r="AC79" s="22" t="str">
        <f>+_xlfn.XLOOKUP(Ventas_Oficina[[#This Row],[Nº de artículo]],AUXILIAR!A78:A4961,AUXILIAR!D78:D4961,"Error",0)</f>
        <v>Enviado a tiempo</v>
      </c>
      <c r="AD79" s="22" t="str">
        <f>+IF(AND(Ventas_Oficina[[#This Row],[Total]]&gt;75000,Ventas_Oficina[[#This Row],[Envio a tiempo]]="Enviado a tiempo"),"Buena Venta","Venta Mala")</f>
        <v>Venta Mala</v>
      </c>
    </row>
    <row r="80" spans="1:30" x14ac:dyDescent="0.25">
      <c r="A80" s="25">
        <v>1146498</v>
      </c>
      <c r="B80" s="5">
        <v>41348</v>
      </c>
      <c r="C80" s="6" t="s">
        <v>122</v>
      </c>
      <c r="D80" s="6" t="s">
        <v>123</v>
      </c>
      <c r="E80" s="6" t="s">
        <v>4</v>
      </c>
      <c r="F80" s="6" t="s">
        <v>5</v>
      </c>
      <c r="G80" s="6" t="s">
        <v>1007</v>
      </c>
      <c r="H80" s="6" t="s">
        <v>9</v>
      </c>
      <c r="I80" s="6" t="s">
        <v>1015</v>
      </c>
      <c r="J80" s="6" t="s">
        <v>1023</v>
      </c>
      <c r="K80" s="6" t="s">
        <v>1261</v>
      </c>
      <c r="L80" s="6" t="s">
        <v>1267</v>
      </c>
      <c r="M80" s="6" t="s">
        <v>1273</v>
      </c>
      <c r="N80" s="5">
        <v>41349</v>
      </c>
      <c r="O80" s="7">
        <v>459</v>
      </c>
      <c r="P80" s="7">
        <v>728</v>
      </c>
      <c r="Q80" s="7">
        <v>269</v>
      </c>
      <c r="R80" s="6">
        <v>37</v>
      </c>
      <c r="S80" s="7">
        <v>26936</v>
      </c>
      <c r="T80" s="8">
        <v>0.04</v>
      </c>
      <c r="U80" s="7">
        <v>1077.44</v>
      </c>
      <c r="V80" s="7">
        <v>25858.560000000001</v>
      </c>
      <c r="W80" s="7">
        <v>1115</v>
      </c>
      <c r="X80" s="7">
        <v>16971</v>
      </c>
      <c r="Y80" s="9">
        <f>+DAY('TABLA PRINCIPAL'!$B80)</f>
        <v>15</v>
      </c>
      <c r="Z80" s="9">
        <f>+MONTH('TABLA PRINCIPAL'!$B80)</f>
        <v>3</v>
      </c>
      <c r="AA80" s="9">
        <f>+YEAR('TABLA PRINCIPAL'!$B80)</f>
        <v>2013</v>
      </c>
      <c r="AB80" s="22" t="str">
        <f>+IF(Ventas_Oficina[[#This Row],[Total del pedido]]&gt;=100000,"SI","NO")</f>
        <v>NO</v>
      </c>
      <c r="AC80" s="22" t="str">
        <f>+_xlfn.XLOOKUP(Ventas_Oficina[[#This Row],[Nº de artículo]],AUXILIAR!A79:A4962,AUXILIAR!D79:D4962,"Error",0)</f>
        <v>No enviado a tiempo</v>
      </c>
      <c r="AD80" s="22" t="str">
        <f>+IF(AND(Ventas_Oficina[[#This Row],[Total]]&gt;75000,Ventas_Oficina[[#This Row],[Envio a tiempo]]="Enviado a tiempo"),"Buena Venta","Venta Mala")</f>
        <v>Venta Mala</v>
      </c>
    </row>
    <row r="81" spans="1:30" x14ac:dyDescent="0.25">
      <c r="A81" s="26">
        <v>1146498</v>
      </c>
      <c r="B81" s="10">
        <v>41425</v>
      </c>
      <c r="C81" s="11" t="s">
        <v>124</v>
      </c>
      <c r="D81" s="11" t="s">
        <v>125</v>
      </c>
      <c r="E81" s="11" t="s">
        <v>4</v>
      </c>
      <c r="F81" s="11" t="s">
        <v>5</v>
      </c>
      <c r="G81" s="11" t="s">
        <v>1009</v>
      </c>
      <c r="H81" s="11" t="s">
        <v>121</v>
      </c>
      <c r="I81" s="11" t="s">
        <v>1016</v>
      </c>
      <c r="J81" s="11" t="s">
        <v>1049</v>
      </c>
      <c r="K81" s="11" t="s">
        <v>1261</v>
      </c>
      <c r="L81" s="11" t="s">
        <v>1265</v>
      </c>
      <c r="M81" s="11" t="s">
        <v>1272</v>
      </c>
      <c r="N81" s="10">
        <v>41425</v>
      </c>
      <c r="O81" s="12">
        <v>184</v>
      </c>
      <c r="P81" s="12">
        <v>288</v>
      </c>
      <c r="Q81" s="12">
        <v>104</v>
      </c>
      <c r="R81" s="11">
        <v>42</v>
      </c>
      <c r="S81" s="12">
        <v>12096</v>
      </c>
      <c r="T81" s="13">
        <v>0</v>
      </c>
      <c r="U81" s="12">
        <v>0</v>
      </c>
      <c r="V81" s="12">
        <v>12096</v>
      </c>
      <c r="W81" s="12">
        <v>99</v>
      </c>
      <c r="X81" s="12">
        <v>12285</v>
      </c>
      <c r="Y81" s="14">
        <f>+DAY('TABLA PRINCIPAL'!$B81)</f>
        <v>31</v>
      </c>
      <c r="Z81" s="14">
        <f>+MONTH('TABLA PRINCIPAL'!$B81)</f>
        <v>5</v>
      </c>
      <c r="AA81" s="14">
        <f>+YEAR('TABLA PRINCIPAL'!$B81)</f>
        <v>2013</v>
      </c>
      <c r="AB81" s="22" t="str">
        <f>+IF(Ventas_Oficina[[#This Row],[Total del pedido]]&gt;=100000,"SI","NO")</f>
        <v>NO</v>
      </c>
      <c r="AC81" s="22" t="str">
        <f>+_xlfn.XLOOKUP(Ventas_Oficina[[#This Row],[Nº de artículo]],AUXILIAR!A80:A4963,AUXILIAR!D80:D4963,"Error",0)</f>
        <v>No enviado a tiempo</v>
      </c>
      <c r="AD81" s="22" t="str">
        <f>+IF(AND(Ventas_Oficina[[#This Row],[Total]]&gt;75000,Ventas_Oficina[[#This Row],[Envio a tiempo]]="Enviado a tiempo"),"Buena Venta","Venta Mala")</f>
        <v>Venta Mala</v>
      </c>
    </row>
    <row r="82" spans="1:30" x14ac:dyDescent="0.25">
      <c r="A82" s="25">
        <v>1146498</v>
      </c>
      <c r="B82" s="5">
        <v>41858</v>
      </c>
      <c r="C82" s="6" t="s">
        <v>126</v>
      </c>
      <c r="D82" s="6" t="s">
        <v>19</v>
      </c>
      <c r="E82" s="6" t="s">
        <v>4</v>
      </c>
      <c r="F82" s="6" t="s">
        <v>5</v>
      </c>
      <c r="G82" s="6" t="s">
        <v>1008</v>
      </c>
      <c r="H82" s="6" t="s">
        <v>6</v>
      </c>
      <c r="I82" s="6" t="s">
        <v>1012</v>
      </c>
      <c r="J82" s="6" t="s">
        <v>1023</v>
      </c>
      <c r="K82" s="6" t="s">
        <v>1263</v>
      </c>
      <c r="L82" s="6" t="s">
        <v>1269</v>
      </c>
      <c r="M82" s="6" t="s">
        <v>1272</v>
      </c>
      <c r="N82" s="5">
        <v>41860</v>
      </c>
      <c r="O82" s="7">
        <v>459</v>
      </c>
      <c r="P82" s="7">
        <v>728</v>
      </c>
      <c r="Q82" s="7">
        <v>269</v>
      </c>
      <c r="R82" s="6">
        <v>44</v>
      </c>
      <c r="S82" s="7">
        <v>32032</v>
      </c>
      <c r="T82" s="8">
        <v>0.08</v>
      </c>
      <c r="U82" s="7">
        <v>2562.56</v>
      </c>
      <c r="V82" s="7">
        <v>29469.439999999999</v>
      </c>
      <c r="W82" s="7">
        <v>1115</v>
      </c>
      <c r="X82" s="7">
        <v>16971</v>
      </c>
      <c r="Y82" s="9">
        <f>+DAY('TABLA PRINCIPAL'!$B82)</f>
        <v>7</v>
      </c>
      <c r="Z82" s="9">
        <f>+MONTH('TABLA PRINCIPAL'!$B82)</f>
        <v>8</v>
      </c>
      <c r="AA82" s="9">
        <f>+YEAR('TABLA PRINCIPAL'!$B82)</f>
        <v>2014</v>
      </c>
      <c r="AB82" s="22" t="str">
        <f>+IF(Ventas_Oficina[[#This Row],[Total del pedido]]&gt;=100000,"SI","NO")</f>
        <v>NO</v>
      </c>
      <c r="AC82" s="22" t="str">
        <f>+_xlfn.XLOOKUP(Ventas_Oficina[[#This Row],[Nº de artículo]],AUXILIAR!A81:A4964,AUXILIAR!D81:D4964,"Error",0)</f>
        <v>No enviado a tiempo</v>
      </c>
      <c r="AD82" s="22" t="str">
        <f>+IF(AND(Ventas_Oficina[[#This Row],[Total]]&gt;75000,Ventas_Oficina[[#This Row],[Envio a tiempo]]="Enviado a tiempo"),"Buena Venta","Venta Mala")</f>
        <v>Venta Mala</v>
      </c>
    </row>
    <row r="83" spans="1:30" x14ac:dyDescent="0.25">
      <c r="A83" s="26">
        <v>1146863</v>
      </c>
      <c r="B83" s="10">
        <v>41349</v>
      </c>
      <c r="C83" s="11" t="s">
        <v>18</v>
      </c>
      <c r="D83" s="11" t="s">
        <v>19</v>
      </c>
      <c r="E83" s="11" t="s">
        <v>4</v>
      </c>
      <c r="F83" s="11" t="s">
        <v>5</v>
      </c>
      <c r="G83" s="11" t="s">
        <v>1009</v>
      </c>
      <c r="H83" s="11" t="s">
        <v>6</v>
      </c>
      <c r="I83" s="11" t="s">
        <v>1016</v>
      </c>
      <c r="J83" s="11" t="s">
        <v>1057</v>
      </c>
      <c r="K83" s="11" t="s">
        <v>1262</v>
      </c>
      <c r="L83" s="11" t="s">
        <v>1269</v>
      </c>
      <c r="M83" s="11" t="s">
        <v>1272</v>
      </c>
      <c r="N83" s="10">
        <v>41353</v>
      </c>
      <c r="O83" s="12">
        <v>130</v>
      </c>
      <c r="P83" s="12">
        <v>288</v>
      </c>
      <c r="Q83" s="12">
        <v>158</v>
      </c>
      <c r="R83" s="11">
        <v>46</v>
      </c>
      <c r="S83" s="12">
        <v>13248</v>
      </c>
      <c r="T83" s="13">
        <v>7.0000000000000007E-2</v>
      </c>
      <c r="U83" s="12">
        <v>927.36000000000013</v>
      </c>
      <c r="V83" s="12">
        <v>12320.64</v>
      </c>
      <c r="W83" s="12">
        <v>101</v>
      </c>
      <c r="X83" s="12">
        <v>12957</v>
      </c>
      <c r="Y83" s="14">
        <f>+DAY('TABLA PRINCIPAL'!$B83)</f>
        <v>16</v>
      </c>
      <c r="Z83" s="14">
        <f>+MONTH('TABLA PRINCIPAL'!$B83)</f>
        <v>3</v>
      </c>
      <c r="AA83" s="14">
        <f>+YEAR('TABLA PRINCIPAL'!$B83)</f>
        <v>2013</v>
      </c>
      <c r="AB83" s="22" t="str">
        <f>+IF(Ventas_Oficina[[#This Row],[Total del pedido]]&gt;=100000,"SI","NO")</f>
        <v>NO</v>
      </c>
      <c r="AC83" s="22" t="str">
        <f>+_xlfn.XLOOKUP(Ventas_Oficina[[#This Row],[Nº de artículo]],AUXILIAR!A82:A4965,AUXILIAR!D82:D4965,"Error",0)</f>
        <v>Enviado a tiempo</v>
      </c>
      <c r="AD83" s="22" t="str">
        <f>+IF(AND(Ventas_Oficina[[#This Row],[Total]]&gt;75000,Ventas_Oficina[[#This Row],[Envio a tiempo]]="Enviado a tiempo"),"Buena Venta","Venta Mala")</f>
        <v>Venta Mala</v>
      </c>
    </row>
    <row r="84" spans="1:30" x14ac:dyDescent="0.25">
      <c r="A84" s="25">
        <v>1146863</v>
      </c>
      <c r="B84" s="5">
        <v>41349</v>
      </c>
      <c r="C84" s="6" t="s">
        <v>18</v>
      </c>
      <c r="D84" s="6" t="s">
        <v>19</v>
      </c>
      <c r="E84" s="6" t="s">
        <v>4</v>
      </c>
      <c r="F84" s="6" t="s">
        <v>5</v>
      </c>
      <c r="G84" s="6" t="s">
        <v>1008</v>
      </c>
      <c r="H84" s="6" t="s">
        <v>6</v>
      </c>
      <c r="I84" s="6" t="s">
        <v>1012</v>
      </c>
      <c r="J84" s="6" t="s">
        <v>1057</v>
      </c>
      <c r="K84" s="6" t="s">
        <v>1262</v>
      </c>
      <c r="L84" s="6" t="s">
        <v>1265</v>
      </c>
      <c r="M84" s="6" t="s">
        <v>1273</v>
      </c>
      <c r="N84" s="5">
        <v>41353</v>
      </c>
      <c r="O84" s="7">
        <v>130</v>
      </c>
      <c r="P84" s="7">
        <v>288</v>
      </c>
      <c r="Q84" s="7">
        <v>158</v>
      </c>
      <c r="R84" s="6">
        <v>8</v>
      </c>
      <c r="S84" s="7">
        <v>2304</v>
      </c>
      <c r="T84" s="8">
        <v>0.05</v>
      </c>
      <c r="U84" s="7">
        <v>115.2</v>
      </c>
      <c r="V84" s="7">
        <v>2188.8000000000002</v>
      </c>
      <c r="W84" s="7">
        <v>101</v>
      </c>
      <c r="X84" s="7">
        <v>12957</v>
      </c>
      <c r="Y84" s="9">
        <f>+DAY('TABLA PRINCIPAL'!$B84)</f>
        <v>16</v>
      </c>
      <c r="Z84" s="9">
        <f>+MONTH('TABLA PRINCIPAL'!$B84)</f>
        <v>3</v>
      </c>
      <c r="AA84" s="9">
        <f>+YEAR('TABLA PRINCIPAL'!$B84)</f>
        <v>2013</v>
      </c>
      <c r="AB84" s="22" t="str">
        <f>+IF(Ventas_Oficina[[#This Row],[Total del pedido]]&gt;=100000,"SI","NO")</f>
        <v>NO</v>
      </c>
      <c r="AC84" s="22" t="str">
        <f>+_xlfn.XLOOKUP(Ventas_Oficina[[#This Row],[Nº de artículo]],AUXILIAR!A83:A4966,AUXILIAR!D83:D4966,"Error",0)</f>
        <v>Enviado a tiempo</v>
      </c>
      <c r="AD84" s="22" t="str">
        <f>+IF(AND(Ventas_Oficina[[#This Row],[Total]]&gt;75000,Ventas_Oficina[[#This Row],[Envio a tiempo]]="Enviado a tiempo"),"Buena Venta","Venta Mala")</f>
        <v>Venta Mala</v>
      </c>
    </row>
    <row r="85" spans="1:30" x14ac:dyDescent="0.25">
      <c r="A85" s="26">
        <v>1146863</v>
      </c>
      <c r="B85" s="10">
        <v>41349</v>
      </c>
      <c r="C85" s="11" t="s">
        <v>18</v>
      </c>
      <c r="D85" s="11" t="s">
        <v>19</v>
      </c>
      <c r="E85" s="11" t="s">
        <v>4</v>
      </c>
      <c r="F85" s="11" t="s">
        <v>5</v>
      </c>
      <c r="G85" s="11" t="s">
        <v>1010</v>
      </c>
      <c r="H85" s="11" t="s">
        <v>6</v>
      </c>
      <c r="I85" s="11" t="s">
        <v>1013</v>
      </c>
      <c r="J85" s="11" t="s">
        <v>1057</v>
      </c>
      <c r="K85" s="11" t="s">
        <v>1261</v>
      </c>
      <c r="L85" s="11" t="s">
        <v>1265</v>
      </c>
      <c r="M85" s="11" t="s">
        <v>1272</v>
      </c>
      <c r="N85" s="10">
        <v>41353</v>
      </c>
      <c r="O85" s="12">
        <v>130</v>
      </c>
      <c r="P85" s="12">
        <v>288</v>
      </c>
      <c r="Q85" s="12">
        <v>158</v>
      </c>
      <c r="R85" s="11">
        <v>22</v>
      </c>
      <c r="S85" s="12">
        <v>6336</v>
      </c>
      <c r="T85" s="13">
        <v>0.02</v>
      </c>
      <c r="U85" s="12">
        <v>126.72</v>
      </c>
      <c r="V85" s="12">
        <v>6209.28</v>
      </c>
      <c r="W85" s="12">
        <v>101</v>
      </c>
      <c r="X85" s="12">
        <v>12957</v>
      </c>
      <c r="Y85" s="14">
        <f>+DAY('TABLA PRINCIPAL'!$B85)</f>
        <v>16</v>
      </c>
      <c r="Z85" s="14">
        <f>+MONTH('TABLA PRINCIPAL'!$B85)</f>
        <v>3</v>
      </c>
      <c r="AA85" s="14">
        <f>+YEAR('TABLA PRINCIPAL'!$B85)</f>
        <v>2013</v>
      </c>
      <c r="AB85" s="22" t="str">
        <f>+IF(Ventas_Oficina[[#This Row],[Total del pedido]]&gt;=100000,"SI","NO")</f>
        <v>NO</v>
      </c>
      <c r="AC85" s="22" t="str">
        <f>+_xlfn.XLOOKUP(Ventas_Oficina[[#This Row],[Nº de artículo]],AUXILIAR!A84:A4967,AUXILIAR!D84:D4967,"Error",0)</f>
        <v>Enviado a tiempo</v>
      </c>
      <c r="AD85" s="22" t="str">
        <f>+IF(AND(Ventas_Oficina[[#This Row],[Total]]&gt;75000,Ventas_Oficina[[#This Row],[Envio a tiempo]]="Enviado a tiempo"),"Buena Venta","Venta Mala")</f>
        <v>Venta Mala</v>
      </c>
    </row>
    <row r="86" spans="1:30" x14ac:dyDescent="0.25">
      <c r="A86" s="25">
        <v>1146863</v>
      </c>
      <c r="B86" s="5">
        <v>41349</v>
      </c>
      <c r="C86" s="6" t="s">
        <v>18</v>
      </c>
      <c r="D86" s="6" t="s">
        <v>19</v>
      </c>
      <c r="E86" s="6" t="s">
        <v>4</v>
      </c>
      <c r="F86" s="6" t="s">
        <v>5</v>
      </c>
      <c r="G86" s="6" t="s">
        <v>1009</v>
      </c>
      <c r="H86" s="6" t="s">
        <v>6</v>
      </c>
      <c r="I86" s="6" t="s">
        <v>1016</v>
      </c>
      <c r="J86" s="6" t="s">
        <v>1057</v>
      </c>
      <c r="K86" s="6" t="s">
        <v>1262</v>
      </c>
      <c r="L86" s="6" t="s">
        <v>1266</v>
      </c>
      <c r="M86" s="6" t="s">
        <v>1273</v>
      </c>
      <c r="N86" s="5">
        <v>41353</v>
      </c>
      <c r="O86" s="7">
        <v>130</v>
      </c>
      <c r="P86" s="7">
        <v>288</v>
      </c>
      <c r="Q86" s="7">
        <v>158</v>
      </c>
      <c r="R86" s="6">
        <v>32</v>
      </c>
      <c r="S86" s="7">
        <v>9216</v>
      </c>
      <c r="T86" s="8">
        <v>0.08</v>
      </c>
      <c r="U86" s="7">
        <v>737.28</v>
      </c>
      <c r="V86" s="7">
        <v>8478.7199999999993</v>
      </c>
      <c r="W86" s="7">
        <v>101</v>
      </c>
      <c r="X86" s="7">
        <v>12957</v>
      </c>
      <c r="Y86" s="9">
        <f>+DAY('TABLA PRINCIPAL'!$B86)</f>
        <v>16</v>
      </c>
      <c r="Z86" s="9">
        <f>+MONTH('TABLA PRINCIPAL'!$B86)</f>
        <v>3</v>
      </c>
      <c r="AA86" s="9">
        <f>+YEAR('TABLA PRINCIPAL'!$B86)</f>
        <v>2013</v>
      </c>
      <c r="AB86" s="22" t="str">
        <f>+IF(Ventas_Oficina[[#This Row],[Total del pedido]]&gt;=100000,"SI","NO")</f>
        <v>NO</v>
      </c>
      <c r="AC86" s="22" t="str">
        <f>+_xlfn.XLOOKUP(Ventas_Oficina[[#This Row],[Nº de artículo]],AUXILIAR!A85:A4968,AUXILIAR!D85:D4968,"Error",0)</f>
        <v>Enviado a tiempo</v>
      </c>
      <c r="AD86" s="22" t="str">
        <f>+IF(AND(Ventas_Oficina[[#This Row],[Total]]&gt;75000,Ventas_Oficina[[#This Row],[Envio a tiempo]]="Enviado a tiempo"),"Buena Venta","Venta Mala")</f>
        <v>Venta Mala</v>
      </c>
    </row>
    <row r="87" spans="1:30" x14ac:dyDescent="0.25">
      <c r="A87" s="26">
        <v>1147229</v>
      </c>
      <c r="B87" s="10">
        <v>42297</v>
      </c>
      <c r="C87" s="11" t="s">
        <v>127</v>
      </c>
      <c r="D87" s="11" t="s">
        <v>62</v>
      </c>
      <c r="E87" s="11" t="s">
        <v>4</v>
      </c>
      <c r="F87" s="11" t="s">
        <v>5</v>
      </c>
      <c r="G87" s="11" t="s">
        <v>1007</v>
      </c>
      <c r="H87" s="11" t="s">
        <v>27</v>
      </c>
      <c r="I87" s="11" t="s">
        <v>1013</v>
      </c>
      <c r="J87" s="11" t="s">
        <v>1048</v>
      </c>
      <c r="K87" s="11" t="s">
        <v>1261</v>
      </c>
      <c r="L87" s="11" t="s">
        <v>1265</v>
      </c>
      <c r="M87" s="11" t="s">
        <v>1272</v>
      </c>
      <c r="N87" s="10">
        <v>42301</v>
      </c>
      <c r="O87" s="12">
        <v>298</v>
      </c>
      <c r="P87" s="12">
        <v>584</v>
      </c>
      <c r="Q87" s="12">
        <v>286</v>
      </c>
      <c r="R87" s="11">
        <v>48</v>
      </c>
      <c r="S87" s="12">
        <v>28032</v>
      </c>
      <c r="T87" s="13">
        <v>0.08</v>
      </c>
      <c r="U87" s="12">
        <v>2242.56</v>
      </c>
      <c r="V87" s="12">
        <v>25789.439999999999</v>
      </c>
      <c r="W87" s="12">
        <v>83</v>
      </c>
      <c r="X87" s="12">
        <v>1071</v>
      </c>
      <c r="Y87" s="14">
        <f>+DAY('TABLA PRINCIPAL'!$B87)</f>
        <v>20</v>
      </c>
      <c r="Z87" s="14">
        <f>+MONTH('TABLA PRINCIPAL'!$B87)</f>
        <v>10</v>
      </c>
      <c r="AA87" s="14">
        <f>+YEAR('TABLA PRINCIPAL'!$B87)</f>
        <v>2015</v>
      </c>
      <c r="AB87" s="22" t="str">
        <f>+IF(Ventas_Oficina[[#This Row],[Total del pedido]]&gt;=100000,"SI","NO")</f>
        <v>NO</v>
      </c>
      <c r="AC87" s="22" t="str">
        <f>+_xlfn.XLOOKUP(Ventas_Oficina[[#This Row],[Nº de artículo]],AUXILIAR!A86:A4969,AUXILIAR!D86:D4969,"Error",0)</f>
        <v>Enviado a tiempo</v>
      </c>
      <c r="AD87" s="22" t="str">
        <f>+IF(AND(Ventas_Oficina[[#This Row],[Total]]&gt;75000,Ventas_Oficina[[#This Row],[Envio a tiempo]]="Enviado a tiempo"),"Buena Venta","Venta Mala")</f>
        <v>Venta Mala</v>
      </c>
    </row>
    <row r="88" spans="1:30" x14ac:dyDescent="0.25">
      <c r="A88" s="25">
        <v>1147594</v>
      </c>
      <c r="B88" s="5">
        <v>41394</v>
      </c>
      <c r="C88" s="6" t="s">
        <v>111</v>
      </c>
      <c r="D88" s="6" t="s">
        <v>78</v>
      </c>
      <c r="E88" s="6" t="s">
        <v>4</v>
      </c>
      <c r="F88" s="6" t="s">
        <v>5</v>
      </c>
      <c r="G88" s="6" t="s">
        <v>1007</v>
      </c>
      <c r="H88" s="6" t="s">
        <v>53</v>
      </c>
      <c r="I88" s="6" t="s">
        <v>1014</v>
      </c>
      <c r="J88" s="6" t="s">
        <v>1046</v>
      </c>
      <c r="K88" s="6" t="s">
        <v>1261</v>
      </c>
      <c r="L88" s="6" t="s">
        <v>1266</v>
      </c>
      <c r="M88" s="6" t="s">
        <v>1273</v>
      </c>
      <c r="N88" s="5">
        <v>41396</v>
      </c>
      <c r="O88" s="7">
        <v>519</v>
      </c>
      <c r="P88" s="7">
        <v>1298</v>
      </c>
      <c r="Q88" s="7">
        <v>779</v>
      </c>
      <c r="R88" s="6">
        <v>49</v>
      </c>
      <c r="S88" s="7">
        <v>63602</v>
      </c>
      <c r="T88" s="8">
        <v>0.04</v>
      </c>
      <c r="U88" s="7">
        <v>2544.08</v>
      </c>
      <c r="V88" s="7">
        <v>61057.919999999998</v>
      </c>
      <c r="W88" s="7">
        <v>314</v>
      </c>
      <c r="X88" s="7">
        <v>57113</v>
      </c>
      <c r="Y88" s="9">
        <f>+DAY('TABLA PRINCIPAL'!$B88)</f>
        <v>30</v>
      </c>
      <c r="Z88" s="9">
        <f>+MONTH('TABLA PRINCIPAL'!$B88)</f>
        <v>4</v>
      </c>
      <c r="AA88" s="9">
        <f>+YEAR('TABLA PRINCIPAL'!$B88)</f>
        <v>2013</v>
      </c>
      <c r="AB88" s="22" t="str">
        <f>+IF(Ventas_Oficina[[#This Row],[Total del pedido]]&gt;=100000,"SI","NO")</f>
        <v>NO</v>
      </c>
      <c r="AC88" s="22" t="str">
        <f>+_xlfn.XLOOKUP(Ventas_Oficina[[#This Row],[Nº de artículo]],AUXILIAR!A87:A4970,AUXILIAR!D87:D4970,"Error",0)</f>
        <v>Enviado a tiempo</v>
      </c>
      <c r="AD88" s="22" t="str">
        <f>+IF(AND(Ventas_Oficina[[#This Row],[Total]]&gt;75000,Ventas_Oficina[[#This Row],[Envio a tiempo]]="Enviado a tiempo"),"Buena Venta","Venta Mala")</f>
        <v>Venta Mala</v>
      </c>
    </row>
    <row r="89" spans="1:30" x14ac:dyDescent="0.25">
      <c r="A89" s="26">
        <v>1147594</v>
      </c>
      <c r="B89" s="10">
        <v>41450</v>
      </c>
      <c r="C89" s="11" t="s">
        <v>128</v>
      </c>
      <c r="D89" s="11" t="s">
        <v>129</v>
      </c>
      <c r="E89" s="11" t="s">
        <v>4</v>
      </c>
      <c r="F89" s="11" t="s">
        <v>5</v>
      </c>
      <c r="G89" s="11" t="s">
        <v>1010</v>
      </c>
      <c r="H89" s="11" t="s">
        <v>6</v>
      </c>
      <c r="I89" s="11" t="s">
        <v>1016</v>
      </c>
      <c r="J89" s="11" t="s">
        <v>1052</v>
      </c>
      <c r="K89" s="11" t="s">
        <v>1261</v>
      </c>
      <c r="L89" s="11" t="s">
        <v>1265</v>
      </c>
      <c r="M89" s="11" t="s">
        <v>1272</v>
      </c>
      <c r="N89" s="10">
        <v>41420</v>
      </c>
      <c r="O89" s="12">
        <v>332</v>
      </c>
      <c r="P89" s="12">
        <v>518</v>
      </c>
      <c r="Q89" s="12">
        <v>186</v>
      </c>
      <c r="R89" s="11">
        <v>30</v>
      </c>
      <c r="S89" s="12">
        <v>15540</v>
      </c>
      <c r="T89" s="13">
        <v>0.09</v>
      </c>
      <c r="U89" s="12">
        <v>1398.6</v>
      </c>
      <c r="V89" s="12">
        <v>14141.4</v>
      </c>
      <c r="W89" s="12">
        <v>204</v>
      </c>
      <c r="X89" s="12">
        <v>12903</v>
      </c>
      <c r="Y89" s="14">
        <f>+DAY('TABLA PRINCIPAL'!$B89)</f>
        <v>25</v>
      </c>
      <c r="Z89" s="14">
        <f>+MONTH('TABLA PRINCIPAL'!$B89)</f>
        <v>6</v>
      </c>
      <c r="AA89" s="14">
        <f>+YEAR('TABLA PRINCIPAL'!$B89)</f>
        <v>2013</v>
      </c>
      <c r="AB89" s="22" t="str">
        <f>+IF(Ventas_Oficina[[#This Row],[Total del pedido]]&gt;=100000,"SI","NO")</f>
        <v>NO</v>
      </c>
      <c r="AC89" s="22" t="str">
        <f>+_xlfn.XLOOKUP(Ventas_Oficina[[#This Row],[Nº de artículo]],AUXILIAR!A88:A4971,AUXILIAR!D88:D4971,"Error",0)</f>
        <v>Enviado a tiempo</v>
      </c>
      <c r="AD89" s="22" t="str">
        <f>+IF(AND(Ventas_Oficina[[#This Row],[Total]]&gt;75000,Ventas_Oficina[[#This Row],[Envio a tiempo]]="Enviado a tiempo"),"Buena Venta","Venta Mala")</f>
        <v>Venta Mala</v>
      </c>
    </row>
    <row r="90" spans="1:30" x14ac:dyDescent="0.25">
      <c r="A90" s="25">
        <v>1147594</v>
      </c>
      <c r="B90" s="5">
        <v>41356</v>
      </c>
      <c r="C90" s="6" t="s">
        <v>130</v>
      </c>
      <c r="D90" s="6" t="s">
        <v>131</v>
      </c>
      <c r="E90" s="6" t="s">
        <v>4</v>
      </c>
      <c r="F90" s="6" t="s">
        <v>5</v>
      </c>
      <c r="G90" s="6" t="s">
        <v>1007</v>
      </c>
      <c r="H90" s="6" t="s">
        <v>27</v>
      </c>
      <c r="I90" s="6" t="s">
        <v>1016</v>
      </c>
      <c r="J90" s="6" t="s">
        <v>1058</v>
      </c>
      <c r="K90" s="6" t="s">
        <v>1261</v>
      </c>
      <c r="L90" s="6" t="s">
        <v>1265</v>
      </c>
      <c r="M90" s="6" t="s">
        <v>1272</v>
      </c>
      <c r="N90" s="5">
        <v>41359</v>
      </c>
      <c r="O90" s="7">
        <v>87</v>
      </c>
      <c r="P90" s="7">
        <v>181</v>
      </c>
      <c r="Q90" s="7">
        <v>94</v>
      </c>
      <c r="R90" s="6">
        <v>30</v>
      </c>
      <c r="S90" s="7">
        <v>5430</v>
      </c>
      <c r="T90" s="8">
        <v>0.03</v>
      </c>
      <c r="U90" s="7">
        <v>162.9</v>
      </c>
      <c r="V90" s="7">
        <v>5267.1</v>
      </c>
      <c r="W90" s="7">
        <v>75</v>
      </c>
      <c r="X90" s="7">
        <v>6151</v>
      </c>
      <c r="Y90" s="9">
        <f>+DAY('TABLA PRINCIPAL'!$B90)</f>
        <v>23</v>
      </c>
      <c r="Z90" s="9">
        <f>+MONTH('TABLA PRINCIPAL'!$B90)</f>
        <v>3</v>
      </c>
      <c r="AA90" s="9">
        <f>+YEAR('TABLA PRINCIPAL'!$B90)</f>
        <v>2013</v>
      </c>
      <c r="AB90" s="22" t="str">
        <f>+IF(Ventas_Oficina[[#This Row],[Total del pedido]]&gt;=100000,"SI","NO")</f>
        <v>NO</v>
      </c>
      <c r="AC90" s="22" t="str">
        <f>+_xlfn.XLOOKUP(Ventas_Oficina[[#This Row],[Nº de artículo]],AUXILIAR!A89:A4972,AUXILIAR!D89:D4972,"Error",0)</f>
        <v>No enviado a tiempo</v>
      </c>
      <c r="AD90" s="22" t="str">
        <f>+IF(AND(Ventas_Oficina[[#This Row],[Total]]&gt;75000,Ventas_Oficina[[#This Row],[Envio a tiempo]]="Enviado a tiempo"),"Buena Venta","Venta Mala")</f>
        <v>Venta Mala</v>
      </c>
    </row>
    <row r="91" spans="1:30" x14ac:dyDescent="0.25">
      <c r="A91" s="26">
        <v>1147959</v>
      </c>
      <c r="B91" s="10">
        <v>42112</v>
      </c>
      <c r="C91" s="11" t="s">
        <v>132</v>
      </c>
      <c r="D91" s="11" t="s">
        <v>133</v>
      </c>
      <c r="E91" s="11" t="s">
        <v>12</v>
      </c>
      <c r="F91" s="11" t="s">
        <v>13</v>
      </c>
      <c r="G91" s="11" t="s">
        <v>1008</v>
      </c>
      <c r="H91" s="11" t="s">
        <v>42</v>
      </c>
      <c r="I91" s="11" t="s">
        <v>1014</v>
      </c>
      <c r="J91" s="11" t="s">
        <v>1028</v>
      </c>
      <c r="K91" s="11" t="s">
        <v>1263</v>
      </c>
      <c r="L91" s="11" t="s">
        <v>1266</v>
      </c>
      <c r="M91" s="11" t="s">
        <v>1273</v>
      </c>
      <c r="N91" s="10">
        <v>42113</v>
      </c>
      <c r="O91" s="12">
        <v>229</v>
      </c>
      <c r="P91" s="12">
        <v>369</v>
      </c>
      <c r="Q91" s="12">
        <v>140</v>
      </c>
      <c r="R91" s="11">
        <v>7</v>
      </c>
      <c r="S91" s="12">
        <v>2583</v>
      </c>
      <c r="T91" s="13">
        <v>0.01</v>
      </c>
      <c r="U91" s="12">
        <v>25.830000000000002</v>
      </c>
      <c r="V91" s="12">
        <v>2557.17</v>
      </c>
      <c r="W91" s="12">
        <v>50</v>
      </c>
      <c r="X91" s="12">
        <v>15836</v>
      </c>
      <c r="Y91" s="14">
        <f>+DAY('TABLA PRINCIPAL'!$B91)</f>
        <v>18</v>
      </c>
      <c r="Z91" s="14">
        <f>+MONTH('TABLA PRINCIPAL'!$B91)</f>
        <v>4</v>
      </c>
      <c r="AA91" s="14">
        <f>+YEAR('TABLA PRINCIPAL'!$B91)</f>
        <v>2015</v>
      </c>
      <c r="AB91" s="22" t="str">
        <f>+IF(Ventas_Oficina[[#This Row],[Total del pedido]]&gt;=100000,"SI","NO")</f>
        <v>NO</v>
      </c>
      <c r="AC91" s="22" t="str">
        <f>+_xlfn.XLOOKUP(Ventas_Oficina[[#This Row],[Nº de artículo]],AUXILIAR!A90:A4973,AUXILIAR!D90:D4973,"Error",0)</f>
        <v>No enviado a tiempo</v>
      </c>
      <c r="AD91" s="22" t="str">
        <f>+IF(AND(Ventas_Oficina[[#This Row],[Total]]&gt;75000,Ventas_Oficina[[#This Row],[Envio a tiempo]]="Enviado a tiempo"),"Buena Venta","Venta Mala")</f>
        <v>Venta Mala</v>
      </c>
    </row>
    <row r="92" spans="1:30" x14ac:dyDescent="0.25">
      <c r="A92" s="25">
        <v>1149055</v>
      </c>
      <c r="B92" s="5">
        <v>42015</v>
      </c>
      <c r="C92" s="6" t="s">
        <v>134</v>
      </c>
      <c r="D92" s="6" t="s">
        <v>135</v>
      </c>
      <c r="E92" s="6" t="s">
        <v>12</v>
      </c>
      <c r="F92" s="6" t="s">
        <v>13</v>
      </c>
      <c r="G92" s="6" t="s">
        <v>1009</v>
      </c>
      <c r="H92" s="6" t="s">
        <v>14</v>
      </c>
      <c r="I92" s="6" t="s">
        <v>1012</v>
      </c>
      <c r="J92" s="6" t="s">
        <v>1155</v>
      </c>
      <c r="K92" s="6" t="s">
        <v>1261</v>
      </c>
      <c r="L92" s="6" t="s">
        <v>1265</v>
      </c>
      <c r="M92" s="6" t="s">
        <v>1272</v>
      </c>
      <c r="N92" s="5">
        <v>42016</v>
      </c>
      <c r="O92" s="7">
        <v>388</v>
      </c>
      <c r="P92" s="7">
        <v>647</v>
      </c>
      <c r="Q92" s="7">
        <v>259</v>
      </c>
      <c r="R92" s="6">
        <v>34</v>
      </c>
      <c r="S92" s="7">
        <v>21998</v>
      </c>
      <c r="T92" s="8">
        <v>0.03</v>
      </c>
      <c r="U92" s="7">
        <v>659.93999999999994</v>
      </c>
      <c r="V92" s="7">
        <v>21338.06</v>
      </c>
      <c r="W92" s="7">
        <v>122</v>
      </c>
      <c r="X92" s="7">
        <v>11955</v>
      </c>
      <c r="Y92" s="9">
        <f>+DAY('TABLA PRINCIPAL'!$B92)</f>
        <v>11</v>
      </c>
      <c r="Z92" s="9">
        <f>+MONTH('TABLA PRINCIPAL'!$B92)</f>
        <v>1</v>
      </c>
      <c r="AA92" s="9">
        <f>+YEAR('TABLA PRINCIPAL'!$B92)</f>
        <v>2015</v>
      </c>
      <c r="AB92" s="22" t="str">
        <f>+IF(Ventas_Oficina[[#This Row],[Total del pedido]]&gt;=100000,"SI","NO")</f>
        <v>NO</v>
      </c>
      <c r="AC92" s="22" t="str">
        <f>+_xlfn.XLOOKUP(Ventas_Oficina[[#This Row],[Nº de artículo]],AUXILIAR!A91:A4974,AUXILIAR!D91:D4974,"Error",0)</f>
        <v>No enviado a tiempo</v>
      </c>
      <c r="AD92" s="22" t="str">
        <f>+IF(AND(Ventas_Oficina[[#This Row],[Total]]&gt;75000,Ventas_Oficina[[#This Row],[Envio a tiempo]]="Enviado a tiempo"),"Buena Venta","Venta Mala")</f>
        <v>Venta Mala</v>
      </c>
    </row>
    <row r="93" spans="1:30" x14ac:dyDescent="0.25">
      <c r="A93" s="26">
        <v>1149420</v>
      </c>
      <c r="B93" s="10">
        <v>42113</v>
      </c>
      <c r="C93" s="11" t="s">
        <v>136</v>
      </c>
      <c r="D93" s="11" t="s">
        <v>137</v>
      </c>
      <c r="E93" s="11" t="s">
        <v>4</v>
      </c>
      <c r="F93" s="11" t="s">
        <v>5</v>
      </c>
      <c r="G93" s="11" t="s">
        <v>1007</v>
      </c>
      <c r="H93" s="11" t="s">
        <v>6</v>
      </c>
      <c r="I93" s="11" t="s">
        <v>1016</v>
      </c>
      <c r="J93" s="11" t="s">
        <v>1059</v>
      </c>
      <c r="K93" s="11" t="s">
        <v>1262</v>
      </c>
      <c r="L93" s="11" t="s">
        <v>1266</v>
      </c>
      <c r="M93" s="11" t="s">
        <v>1272</v>
      </c>
      <c r="N93" s="10">
        <v>42113</v>
      </c>
      <c r="O93" s="12">
        <v>226</v>
      </c>
      <c r="P93" s="12">
        <v>358</v>
      </c>
      <c r="Q93" s="12">
        <v>132</v>
      </c>
      <c r="R93" s="11">
        <v>11</v>
      </c>
      <c r="S93" s="12">
        <v>3938</v>
      </c>
      <c r="T93" s="13">
        <v>0.02</v>
      </c>
      <c r="U93" s="12">
        <v>78.760000000000005</v>
      </c>
      <c r="V93" s="12">
        <v>3859.24</v>
      </c>
      <c r="W93" s="12">
        <v>547</v>
      </c>
      <c r="X93" s="12">
        <v>11943</v>
      </c>
      <c r="Y93" s="14">
        <f>+DAY('TABLA PRINCIPAL'!$B93)</f>
        <v>19</v>
      </c>
      <c r="Z93" s="14">
        <f>+MONTH('TABLA PRINCIPAL'!$B93)</f>
        <v>4</v>
      </c>
      <c r="AA93" s="14">
        <f>+YEAR('TABLA PRINCIPAL'!$B93)</f>
        <v>2015</v>
      </c>
      <c r="AB93" s="22" t="str">
        <f>+IF(Ventas_Oficina[[#This Row],[Total del pedido]]&gt;=100000,"SI","NO")</f>
        <v>NO</v>
      </c>
      <c r="AC93" s="22" t="str">
        <f>+_xlfn.XLOOKUP(Ventas_Oficina[[#This Row],[Nº de artículo]],AUXILIAR!A92:A4975,AUXILIAR!D92:D4975,"Error",0)</f>
        <v>No enviado a tiempo</v>
      </c>
      <c r="AD93" s="22" t="str">
        <f>+IF(AND(Ventas_Oficina[[#This Row],[Total]]&gt;75000,Ventas_Oficina[[#This Row],[Envio a tiempo]]="Enviado a tiempo"),"Buena Venta","Venta Mala")</f>
        <v>Venta Mala</v>
      </c>
    </row>
    <row r="94" spans="1:30" x14ac:dyDescent="0.25">
      <c r="A94" s="25">
        <v>1149420</v>
      </c>
      <c r="B94" s="5">
        <v>42125</v>
      </c>
      <c r="C94" s="6" t="s">
        <v>138</v>
      </c>
      <c r="D94" s="6" t="s">
        <v>139</v>
      </c>
      <c r="E94" s="6" t="s">
        <v>4</v>
      </c>
      <c r="F94" s="6" t="s">
        <v>5</v>
      </c>
      <c r="G94" s="6" t="s">
        <v>1010</v>
      </c>
      <c r="H94" s="6" t="s">
        <v>39</v>
      </c>
      <c r="I94" s="6" t="s">
        <v>1015</v>
      </c>
      <c r="J94" s="6" t="s">
        <v>1156</v>
      </c>
      <c r="K94" s="6" t="s">
        <v>1261</v>
      </c>
      <c r="L94" s="6" t="s">
        <v>1265</v>
      </c>
      <c r="M94" s="6" t="s">
        <v>1272</v>
      </c>
      <c r="N94" s="5">
        <v>42126</v>
      </c>
      <c r="O94" s="7">
        <v>871</v>
      </c>
      <c r="P94" s="7">
        <v>1428</v>
      </c>
      <c r="Q94" s="7">
        <v>557</v>
      </c>
      <c r="R94" s="6">
        <v>32</v>
      </c>
      <c r="S94" s="7">
        <v>45696</v>
      </c>
      <c r="T94" s="8">
        <v>0.01</v>
      </c>
      <c r="U94" s="7">
        <v>456.96000000000004</v>
      </c>
      <c r="V94" s="7">
        <v>45239.040000000001</v>
      </c>
      <c r="W94" s="7">
        <v>299</v>
      </c>
      <c r="X94" s="7">
        <v>32103</v>
      </c>
      <c r="Y94" s="9">
        <f>+DAY('TABLA PRINCIPAL'!$B94)</f>
        <v>1</v>
      </c>
      <c r="Z94" s="9">
        <f>+MONTH('TABLA PRINCIPAL'!$B94)</f>
        <v>5</v>
      </c>
      <c r="AA94" s="9">
        <f>+YEAR('TABLA PRINCIPAL'!$B94)</f>
        <v>2015</v>
      </c>
      <c r="AB94" s="22" t="str">
        <f>+IF(Ventas_Oficina[[#This Row],[Total del pedido]]&gt;=100000,"SI","NO")</f>
        <v>NO</v>
      </c>
      <c r="AC94" s="22" t="str">
        <f>+_xlfn.XLOOKUP(Ventas_Oficina[[#This Row],[Nº de artículo]],AUXILIAR!A93:A4976,AUXILIAR!D93:D4976,"Error",0)</f>
        <v>No enviado a tiempo</v>
      </c>
      <c r="AD94" s="22" t="str">
        <f>+IF(AND(Ventas_Oficina[[#This Row],[Total]]&gt;75000,Ventas_Oficina[[#This Row],[Envio a tiempo]]="Enviado a tiempo"),"Buena Venta","Venta Mala")</f>
        <v>Venta Mala</v>
      </c>
    </row>
    <row r="95" spans="1:30" x14ac:dyDescent="0.25">
      <c r="A95" s="26">
        <v>1149420</v>
      </c>
      <c r="B95" s="10">
        <v>42079</v>
      </c>
      <c r="C95" s="11" t="s">
        <v>140</v>
      </c>
      <c r="D95" s="11" t="s">
        <v>141</v>
      </c>
      <c r="E95" s="11" t="s">
        <v>4</v>
      </c>
      <c r="F95" s="11" t="s">
        <v>5</v>
      </c>
      <c r="G95" s="11" t="s">
        <v>1010</v>
      </c>
      <c r="H95" s="11" t="s">
        <v>39</v>
      </c>
      <c r="I95" s="11" t="s">
        <v>1012</v>
      </c>
      <c r="J95" s="11" t="s">
        <v>1028</v>
      </c>
      <c r="K95" s="11" t="s">
        <v>1261</v>
      </c>
      <c r="L95" s="11" t="s">
        <v>1266</v>
      </c>
      <c r="M95" s="11" t="s">
        <v>1272</v>
      </c>
      <c r="N95" s="10">
        <v>42079</v>
      </c>
      <c r="O95" s="12">
        <v>229</v>
      </c>
      <c r="P95" s="12">
        <v>369</v>
      </c>
      <c r="Q95" s="12">
        <v>140</v>
      </c>
      <c r="R95" s="11">
        <v>50</v>
      </c>
      <c r="S95" s="12">
        <v>18450</v>
      </c>
      <c r="T95" s="13">
        <v>0.08</v>
      </c>
      <c r="U95" s="12">
        <v>1476</v>
      </c>
      <c r="V95" s="12">
        <v>16974</v>
      </c>
      <c r="W95" s="12">
        <v>50</v>
      </c>
      <c r="X95" s="12">
        <v>12955</v>
      </c>
      <c r="Y95" s="14">
        <f>+DAY('TABLA PRINCIPAL'!$B95)</f>
        <v>16</v>
      </c>
      <c r="Z95" s="14">
        <f>+MONTH('TABLA PRINCIPAL'!$B95)</f>
        <v>3</v>
      </c>
      <c r="AA95" s="14">
        <f>+YEAR('TABLA PRINCIPAL'!$B95)</f>
        <v>2015</v>
      </c>
      <c r="AB95" s="22" t="str">
        <f>+IF(Ventas_Oficina[[#This Row],[Total del pedido]]&gt;=100000,"SI","NO")</f>
        <v>NO</v>
      </c>
      <c r="AC95" s="22" t="str">
        <f>+_xlfn.XLOOKUP(Ventas_Oficina[[#This Row],[Nº de artículo]],AUXILIAR!A94:A4977,AUXILIAR!D94:D4977,"Error",0)</f>
        <v>No enviado a tiempo</v>
      </c>
      <c r="AD95" s="22" t="str">
        <f>+IF(AND(Ventas_Oficina[[#This Row],[Total]]&gt;75000,Ventas_Oficina[[#This Row],[Envio a tiempo]]="Enviado a tiempo"),"Buena Venta","Venta Mala")</f>
        <v>Venta Mala</v>
      </c>
    </row>
    <row r="96" spans="1:30" x14ac:dyDescent="0.25">
      <c r="A96" s="25">
        <v>1149420</v>
      </c>
      <c r="B96" s="5">
        <v>41916</v>
      </c>
      <c r="C96" s="6" t="s">
        <v>20</v>
      </c>
      <c r="D96" s="6" t="s">
        <v>21</v>
      </c>
      <c r="E96" s="6" t="s">
        <v>4</v>
      </c>
      <c r="F96" s="6" t="s">
        <v>5</v>
      </c>
      <c r="G96" s="6" t="s">
        <v>1007</v>
      </c>
      <c r="H96" s="6" t="s">
        <v>6</v>
      </c>
      <c r="I96" s="6" t="s">
        <v>1012</v>
      </c>
      <c r="J96" s="6" t="s">
        <v>1060</v>
      </c>
      <c r="K96" s="6" t="s">
        <v>1261</v>
      </c>
      <c r="L96" s="6" t="s">
        <v>1265</v>
      </c>
      <c r="M96" s="6" t="s">
        <v>1272</v>
      </c>
      <c r="N96" s="5">
        <v>41918</v>
      </c>
      <c r="O96" s="7">
        <v>1388</v>
      </c>
      <c r="P96" s="7">
        <v>2238</v>
      </c>
      <c r="Q96" s="7">
        <v>850</v>
      </c>
      <c r="R96" s="6">
        <v>6</v>
      </c>
      <c r="S96" s="7">
        <v>13428</v>
      </c>
      <c r="T96" s="8">
        <v>0.03</v>
      </c>
      <c r="U96" s="7">
        <v>402.84</v>
      </c>
      <c r="V96" s="7">
        <v>13025.16</v>
      </c>
      <c r="W96" s="7">
        <v>1510</v>
      </c>
      <c r="X96" s="7">
        <v>48530</v>
      </c>
      <c r="Y96" s="9">
        <f>+DAY('TABLA PRINCIPAL'!$B96)</f>
        <v>4</v>
      </c>
      <c r="Z96" s="9">
        <f>+MONTH('TABLA PRINCIPAL'!$B96)</f>
        <v>10</v>
      </c>
      <c r="AA96" s="9">
        <f>+YEAR('TABLA PRINCIPAL'!$B96)</f>
        <v>2014</v>
      </c>
      <c r="AB96" s="22" t="str">
        <f>+IF(Ventas_Oficina[[#This Row],[Total del pedido]]&gt;=100000,"SI","NO")</f>
        <v>NO</v>
      </c>
      <c r="AC96" s="22" t="str">
        <f>+_xlfn.XLOOKUP(Ventas_Oficina[[#This Row],[Nº de artículo]],AUXILIAR!A95:A4978,AUXILIAR!D95:D4978,"Error",0)</f>
        <v>No enviado a tiempo</v>
      </c>
      <c r="AD96" s="22" t="str">
        <f>+IF(AND(Ventas_Oficina[[#This Row],[Total]]&gt;75000,Ventas_Oficina[[#This Row],[Envio a tiempo]]="Enviado a tiempo"),"Buena Venta","Venta Mala")</f>
        <v>Venta Mala</v>
      </c>
    </row>
    <row r="97" spans="1:30" x14ac:dyDescent="0.25">
      <c r="A97" s="26">
        <v>1149785</v>
      </c>
      <c r="B97" s="10">
        <v>41420</v>
      </c>
      <c r="C97" s="11" t="s">
        <v>142</v>
      </c>
      <c r="D97" s="11" t="s">
        <v>143</v>
      </c>
      <c r="E97" s="11" t="s">
        <v>4</v>
      </c>
      <c r="F97" s="11" t="s">
        <v>5</v>
      </c>
      <c r="G97" s="11" t="s">
        <v>1010</v>
      </c>
      <c r="H97" s="11" t="s">
        <v>24</v>
      </c>
      <c r="I97" s="11" t="s">
        <v>1014</v>
      </c>
      <c r="J97" s="11" t="s">
        <v>1056</v>
      </c>
      <c r="K97" s="11" t="s">
        <v>1262</v>
      </c>
      <c r="L97" s="11" t="s">
        <v>1269</v>
      </c>
      <c r="M97" s="11" t="s">
        <v>1272</v>
      </c>
      <c r="N97" s="10">
        <v>41420</v>
      </c>
      <c r="O97" s="12">
        <v>352</v>
      </c>
      <c r="P97" s="12">
        <v>568</v>
      </c>
      <c r="Q97" s="12">
        <v>216</v>
      </c>
      <c r="R97" s="11">
        <v>29</v>
      </c>
      <c r="S97" s="12">
        <v>16472</v>
      </c>
      <c r="T97" s="13">
        <v>0</v>
      </c>
      <c r="U97" s="12">
        <v>0</v>
      </c>
      <c r="V97" s="12">
        <v>16472</v>
      </c>
      <c r="W97" s="12">
        <v>139</v>
      </c>
      <c r="X97" s="12">
        <v>12953</v>
      </c>
      <c r="Y97" s="14">
        <f>+DAY('TABLA PRINCIPAL'!$B97)</f>
        <v>26</v>
      </c>
      <c r="Z97" s="14">
        <f>+MONTH('TABLA PRINCIPAL'!$B97)</f>
        <v>5</v>
      </c>
      <c r="AA97" s="14">
        <f>+YEAR('TABLA PRINCIPAL'!$B97)</f>
        <v>2013</v>
      </c>
      <c r="AB97" s="22" t="str">
        <f>+IF(Ventas_Oficina[[#This Row],[Total del pedido]]&gt;=100000,"SI","NO")</f>
        <v>NO</v>
      </c>
      <c r="AC97" s="22" t="str">
        <f>+_xlfn.XLOOKUP(Ventas_Oficina[[#This Row],[Nº de artículo]],AUXILIAR!A96:A4979,AUXILIAR!D96:D4979,"Error",0)</f>
        <v>No enviado a tiempo</v>
      </c>
      <c r="AD97" s="22" t="str">
        <f>+IF(AND(Ventas_Oficina[[#This Row],[Total]]&gt;75000,Ventas_Oficina[[#This Row],[Envio a tiempo]]="Enviado a tiempo"),"Buena Venta","Venta Mala")</f>
        <v>Venta Mala</v>
      </c>
    </row>
    <row r="98" spans="1:30" x14ac:dyDescent="0.25">
      <c r="A98" s="25">
        <v>1149785</v>
      </c>
      <c r="B98" s="5">
        <v>41904</v>
      </c>
      <c r="C98" s="6" t="s">
        <v>144</v>
      </c>
      <c r="D98" s="6" t="s">
        <v>21</v>
      </c>
      <c r="E98" s="6" t="s">
        <v>4</v>
      </c>
      <c r="F98" s="6" t="s">
        <v>5</v>
      </c>
      <c r="G98" s="6" t="s">
        <v>1008</v>
      </c>
      <c r="H98" s="6" t="s">
        <v>6</v>
      </c>
      <c r="I98" s="6" t="s">
        <v>1015</v>
      </c>
      <c r="J98" s="6" t="s">
        <v>1044</v>
      </c>
      <c r="K98" s="6" t="s">
        <v>1261</v>
      </c>
      <c r="L98" s="6" t="s">
        <v>1267</v>
      </c>
      <c r="M98" s="6" t="s">
        <v>1272</v>
      </c>
      <c r="N98" s="5">
        <v>41904</v>
      </c>
      <c r="O98" s="7">
        <v>118</v>
      </c>
      <c r="P98" s="7">
        <v>188</v>
      </c>
      <c r="Q98" s="7">
        <v>70</v>
      </c>
      <c r="R98" s="6">
        <v>34</v>
      </c>
      <c r="S98" s="7">
        <v>6392</v>
      </c>
      <c r="T98" s="8">
        <v>0.03</v>
      </c>
      <c r="U98" s="7">
        <v>191.76</v>
      </c>
      <c r="V98" s="7">
        <v>6200.24</v>
      </c>
      <c r="W98" s="7">
        <v>149</v>
      </c>
      <c r="X98" s="7">
        <v>4093</v>
      </c>
      <c r="Y98" s="9">
        <f>+DAY('TABLA PRINCIPAL'!$B98)</f>
        <v>22</v>
      </c>
      <c r="Z98" s="9">
        <f>+MONTH('TABLA PRINCIPAL'!$B98)</f>
        <v>9</v>
      </c>
      <c r="AA98" s="9">
        <f>+YEAR('TABLA PRINCIPAL'!$B98)</f>
        <v>2014</v>
      </c>
      <c r="AB98" s="22" t="str">
        <f>+IF(Ventas_Oficina[[#This Row],[Total del pedido]]&gt;=100000,"SI","NO")</f>
        <v>NO</v>
      </c>
      <c r="AC98" s="22" t="str">
        <f>+_xlfn.XLOOKUP(Ventas_Oficina[[#This Row],[Nº de artículo]],AUXILIAR!A97:A4980,AUXILIAR!D97:D4980,"Error",0)</f>
        <v>No enviado a tiempo</v>
      </c>
      <c r="AD98" s="22" t="str">
        <f>+IF(AND(Ventas_Oficina[[#This Row],[Total]]&gt;75000,Ventas_Oficina[[#This Row],[Envio a tiempo]]="Enviado a tiempo"),"Buena Venta","Venta Mala")</f>
        <v>Venta Mala</v>
      </c>
    </row>
    <row r="99" spans="1:30" x14ac:dyDescent="0.25">
      <c r="A99" s="26">
        <v>1149785</v>
      </c>
      <c r="B99" s="10">
        <v>41440</v>
      </c>
      <c r="C99" s="11" t="s">
        <v>145</v>
      </c>
      <c r="D99" s="11" t="s">
        <v>110</v>
      </c>
      <c r="E99" s="11" t="s">
        <v>12</v>
      </c>
      <c r="F99" s="11" t="s">
        <v>13</v>
      </c>
      <c r="G99" s="11" t="s">
        <v>1010</v>
      </c>
      <c r="H99" s="11" t="s">
        <v>14</v>
      </c>
      <c r="I99" s="11" t="s">
        <v>1014</v>
      </c>
      <c r="J99" s="11" t="s">
        <v>1056</v>
      </c>
      <c r="K99" s="11" t="s">
        <v>1261</v>
      </c>
      <c r="L99" s="11" t="s">
        <v>1267</v>
      </c>
      <c r="M99" s="11" t="s">
        <v>1272</v>
      </c>
      <c r="N99" s="10">
        <v>41442</v>
      </c>
      <c r="O99" s="12">
        <v>352</v>
      </c>
      <c r="P99" s="12">
        <v>568</v>
      </c>
      <c r="Q99" s="12">
        <v>216</v>
      </c>
      <c r="R99" s="11">
        <v>39</v>
      </c>
      <c r="S99" s="12">
        <v>22152</v>
      </c>
      <c r="T99" s="13">
        <v>0.08</v>
      </c>
      <c r="U99" s="12">
        <v>1772.16</v>
      </c>
      <c r="V99" s="12">
        <v>20379.84</v>
      </c>
      <c r="W99" s="12">
        <v>139</v>
      </c>
      <c r="X99" s="12">
        <v>12953</v>
      </c>
      <c r="Y99" s="14">
        <f>+DAY('TABLA PRINCIPAL'!$B99)</f>
        <v>15</v>
      </c>
      <c r="Z99" s="14">
        <f>+MONTH('TABLA PRINCIPAL'!$B99)</f>
        <v>6</v>
      </c>
      <c r="AA99" s="14">
        <f>+YEAR('TABLA PRINCIPAL'!$B99)</f>
        <v>2013</v>
      </c>
      <c r="AB99" s="22" t="str">
        <f>+IF(Ventas_Oficina[[#This Row],[Total del pedido]]&gt;=100000,"SI","NO")</f>
        <v>NO</v>
      </c>
      <c r="AC99" s="22" t="str">
        <f>+_xlfn.XLOOKUP(Ventas_Oficina[[#This Row],[Nº de artículo]],AUXILIAR!A98:A4981,AUXILIAR!D98:D4981,"Error",0)</f>
        <v>No enviado a tiempo</v>
      </c>
      <c r="AD99" s="22" t="str">
        <f>+IF(AND(Ventas_Oficina[[#This Row],[Total]]&gt;75000,Ventas_Oficina[[#This Row],[Envio a tiempo]]="Enviado a tiempo"),"Buena Venta","Venta Mala")</f>
        <v>Venta Mala</v>
      </c>
    </row>
    <row r="100" spans="1:30" x14ac:dyDescent="0.25">
      <c r="A100" s="25">
        <v>1150151</v>
      </c>
      <c r="B100" s="5">
        <v>42297</v>
      </c>
      <c r="C100" s="6" t="s">
        <v>127</v>
      </c>
      <c r="D100" s="6" t="s">
        <v>62</v>
      </c>
      <c r="E100" s="6" t="s">
        <v>4</v>
      </c>
      <c r="F100" s="6" t="s">
        <v>5</v>
      </c>
      <c r="G100" s="6" t="s">
        <v>1008</v>
      </c>
      <c r="H100" s="6" t="s">
        <v>27</v>
      </c>
      <c r="I100" s="6" t="s">
        <v>1013</v>
      </c>
      <c r="J100" s="6" t="s">
        <v>1034</v>
      </c>
      <c r="K100" s="6" t="s">
        <v>1261</v>
      </c>
      <c r="L100" s="6" t="s">
        <v>1265</v>
      </c>
      <c r="M100" s="6" t="s">
        <v>1272</v>
      </c>
      <c r="N100" s="5">
        <v>42301</v>
      </c>
      <c r="O100" s="7">
        <v>109</v>
      </c>
      <c r="P100" s="7">
        <v>260</v>
      </c>
      <c r="Q100" s="7">
        <v>151</v>
      </c>
      <c r="R100" s="6">
        <v>1</v>
      </c>
      <c r="S100" s="7">
        <v>260</v>
      </c>
      <c r="T100" s="8">
        <v>0</v>
      </c>
      <c r="U100" s="7">
        <v>0</v>
      </c>
      <c r="V100" s="7">
        <v>260</v>
      </c>
      <c r="W100" s="7">
        <v>240</v>
      </c>
      <c r="X100" s="7">
        <v>1015</v>
      </c>
      <c r="Y100" s="9">
        <f>+DAY('TABLA PRINCIPAL'!$B100)</f>
        <v>20</v>
      </c>
      <c r="Z100" s="9">
        <f>+MONTH('TABLA PRINCIPAL'!$B100)</f>
        <v>10</v>
      </c>
      <c r="AA100" s="9">
        <f>+YEAR('TABLA PRINCIPAL'!$B100)</f>
        <v>2015</v>
      </c>
      <c r="AB100" s="22" t="str">
        <f>+IF(Ventas_Oficina[[#This Row],[Total del pedido]]&gt;=100000,"SI","NO")</f>
        <v>NO</v>
      </c>
      <c r="AC100" s="22" t="str">
        <f>+_xlfn.XLOOKUP(Ventas_Oficina[[#This Row],[Nº de artículo]],AUXILIAR!A99:A4982,AUXILIAR!D99:D4982,"Error",0)</f>
        <v>Enviado a tiempo</v>
      </c>
      <c r="AD100" s="22" t="str">
        <f>+IF(AND(Ventas_Oficina[[#This Row],[Total]]&gt;75000,Ventas_Oficina[[#This Row],[Envio a tiempo]]="Enviado a tiempo"),"Buena Venta","Venta Mala")</f>
        <v>Venta Mala</v>
      </c>
    </row>
    <row r="101" spans="1:30" x14ac:dyDescent="0.25">
      <c r="A101" s="26">
        <v>1150151</v>
      </c>
      <c r="B101" s="10">
        <v>41423</v>
      </c>
      <c r="C101" s="11" t="s">
        <v>136</v>
      </c>
      <c r="D101" s="11" t="s">
        <v>137</v>
      </c>
      <c r="E101" s="11" t="s">
        <v>4</v>
      </c>
      <c r="F101" s="11" t="s">
        <v>5</v>
      </c>
      <c r="G101" s="11" t="s">
        <v>1008</v>
      </c>
      <c r="H101" s="11" t="s">
        <v>6</v>
      </c>
      <c r="I101" s="11" t="s">
        <v>1016</v>
      </c>
      <c r="J101" s="11" t="s">
        <v>1061</v>
      </c>
      <c r="K101" s="11" t="s">
        <v>1262</v>
      </c>
      <c r="L101" s="11" t="s">
        <v>1270</v>
      </c>
      <c r="M101" s="11" t="s">
        <v>1274</v>
      </c>
      <c r="N101" s="10">
        <v>41423</v>
      </c>
      <c r="O101" s="12">
        <v>94</v>
      </c>
      <c r="P101" s="12">
        <v>208</v>
      </c>
      <c r="Q101" s="12">
        <v>114</v>
      </c>
      <c r="R101" s="11">
        <v>13</v>
      </c>
      <c r="S101" s="12">
        <v>2704</v>
      </c>
      <c r="T101" s="13">
        <v>0.04</v>
      </c>
      <c r="U101" s="12">
        <v>108.16</v>
      </c>
      <c r="V101" s="12">
        <v>2595.84</v>
      </c>
      <c r="W101" s="12">
        <v>256</v>
      </c>
      <c r="X101" s="12">
        <v>1071</v>
      </c>
      <c r="Y101" s="14">
        <f>+DAY('TABLA PRINCIPAL'!$B101)</f>
        <v>29</v>
      </c>
      <c r="Z101" s="14">
        <f>+MONTH('TABLA PRINCIPAL'!$B101)</f>
        <v>5</v>
      </c>
      <c r="AA101" s="14">
        <f>+YEAR('TABLA PRINCIPAL'!$B101)</f>
        <v>2013</v>
      </c>
      <c r="AB101" s="22" t="str">
        <f>+IF(Ventas_Oficina[[#This Row],[Total del pedido]]&gt;=100000,"SI","NO")</f>
        <v>NO</v>
      </c>
      <c r="AC101" s="22" t="str">
        <f>+_xlfn.XLOOKUP(Ventas_Oficina[[#This Row],[Nº de artículo]],AUXILIAR!A100:A4983,AUXILIAR!D100:D4983,"Error",0)</f>
        <v>Enviado a tiempo</v>
      </c>
      <c r="AD101" s="22" t="str">
        <f>+IF(AND(Ventas_Oficina[[#This Row],[Total]]&gt;75000,Ventas_Oficina[[#This Row],[Envio a tiempo]]="Enviado a tiempo"),"Buena Venta","Venta Mala")</f>
        <v>Venta Mala</v>
      </c>
    </row>
    <row r="102" spans="1:30" x14ac:dyDescent="0.25">
      <c r="A102" s="25">
        <v>1150516</v>
      </c>
      <c r="B102" s="5">
        <v>42619</v>
      </c>
      <c r="C102" s="6" t="s">
        <v>146</v>
      </c>
      <c r="D102" s="6" t="s">
        <v>147</v>
      </c>
      <c r="E102" s="6" t="s">
        <v>4</v>
      </c>
      <c r="F102" s="6" t="s">
        <v>5</v>
      </c>
      <c r="G102" s="6" t="s">
        <v>1009</v>
      </c>
      <c r="H102" s="6" t="s">
        <v>9</v>
      </c>
      <c r="I102" s="6" t="s">
        <v>1012</v>
      </c>
      <c r="J102" s="6" t="s">
        <v>1027</v>
      </c>
      <c r="K102" s="6" t="s">
        <v>1261</v>
      </c>
      <c r="L102" s="6" t="s">
        <v>1265</v>
      </c>
      <c r="M102" s="6" t="s">
        <v>1272</v>
      </c>
      <c r="N102" s="5">
        <v>42621</v>
      </c>
      <c r="O102" s="7">
        <v>5429</v>
      </c>
      <c r="P102" s="7">
        <v>9048</v>
      </c>
      <c r="Q102" s="7">
        <v>3619</v>
      </c>
      <c r="R102" s="6">
        <v>46</v>
      </c>
      <c r="S102" s="7">
        <v>416208</v>
      </c>
      <c r="T102" s="8">
        <v>0.04</v>
      </c>
      <c r="U102" s="7">
        <v>16648.32</v>
      </c>
      <c r="V102" s="7">
        <v>399559.67999999999</v>
      </c>
      <c r="W102" s="7">
        <v>1999</v>
      </c>
      <c r="X102" s="7">
        <v>539959</v>
      </c>
      <c r="Y102" s="9">
        <f>+DAY('TABLA PRINCIPAL'!$B102)</f>
        <v>6</v>
      </c>
      <c r="Z102" s="9">
        <f>+MONTH('TABLA PRINCIPAL'!$B102)</f>
        <v>9</v>
      </c>
      <c r="AA102" s="9">
        <f>+YEAR('TABLA PRINCIPAL'!$B102)</f>
        <v>2016</v>
      </c>
      <c r="AB102" s="22" t="str">
        <f>+IF(Ventas_Oficina[[#This Row],[Total del pedido]]&gt;=100000,"SI","NO")</f>
        <v>SI</v>
      </c>
      <c r="AC102" s="22" t="str">
        <f>+_xlfn.XLOOKUP(Ventas_Oficina[[#This Row],[Nº de artículo]],AUXILIAR!A101:A4984,AUXILIAR!D101:D4984,"Error",0)</f>
        <v>Enviado a tiempo</v>
      </c>
      <c r="AD102" s="22" t="str">
        <f>+IF(AND(Ventas_Oficina[[#This Row],[Total]]&gt;75000,Ventas_Oficina[[#This Row],[Envio a tiempo]]="Enviado a tiempo"),"Buena Venta","Venta Mala")</f>
        <v>Buena Venta</v>
      </c>
    </row>
    <row r="103" spans="1:30" x14ac:dyDescent="0.25">
      <c r="A103" s="26">
        <v>1150516</v>
      </c>
      <c r="B103" s="10">
        <v>41383</v>
      </c>
      <c r="C103" s="11" t="s">
        <v>148</v>
      </c>
      <c r="D103" s="11" t="s">
        <v>36</v>
      </c>
      <c r="E103" s="11" t="s">
        <v>12</v>
      </c>
      <c r="F103" s="11" t="s">
        <v>13</v>
      </c>
      <c r="G103" s="11" t="s">
        <v>1008</v>
      </c>
      <c r="H103" s="11" t="s">
        <v>14</v>
      </c>
      <c r="I103" s="11" t="s">
        <v>1014</v>
      </c>
      <c r="J103" s="11" t="s">
        <v>1021</v>
      </c>
      <c r="K103" s="11" t="s">
        <v>1261</v>
      </c>
      <c r="L103" s="11" t="s">
        <v>1267</v>
      </c>
      <c r="M103" s="11" t="s">
        <v>1273</v>
      </c>
      <c r="N103" s="10">
        <v>41384</v>
      </c>
      <c r="O103" s="12">
        <v>533</v>
      </c>
      <c r="P103" s="12">
        <v>860</v>
      </c>
      <c r="Q103" s="12">
        <v>327</v>
      </c>
      <c r="R103" s="11">
        <v>25</v>
      </c>
      <c r="S103" s="12">
        <v>21500</v>
      </c>
      <c r="T103" s="13">
        <v>0.01</v>
      </c>
      <c r="U103" s="12">
        <v>215</v>
      </c>
      <c r="V103" s="12">
        <v>21285</v>
      </c>
      <c r="W103" s="12">
        <v>619</v>
      </c>
      <c r="X103" s="12">
        <v>29721</v>
      </c>
      <c r="Y103" s="14">
        <f>+DAY('TABLA PRINCIPAL'!$B103)</f>
        <v>19</v>
      </c>
      <c r="Z103" s="14">
        <f>+MONTH('TABLA PRINCIPAL'!$B103)</f>
        <v>4</v>
      </c>
      <c r="AA103" s="14">
        <f>+YEAR('TABLA PRINCIPAL'!$B103)</f>
        <v>2013</v>
      </c>
      <c r="AB103" s="22" t="str">
        <f>+IF(Ventas_Oficina[[#This Row],[Total del pedido]]&gt;=100000,"SI","NO")</f>
        <v>NO</v>
      </c>
      <c r="AC103" s="22" t="str">
        <f>+_xlfn.XLOOKUP(Ventas_Oficina[[#This Row],[Nº de artículo]],AUXILIAR!A102:A4985,AUXILIAR!D102:D4985,"Error",0)</f>
        <v>Enviado a tiempo</v>
      </c>
      <c r="AD103" s="22" t="str">
        <f>+IF(AND(Ventas_Oficina[[#This Row],[Total]]&gt;75000,Ventas_Oficina[[#This Row],[Envio a tiempo]]="Enviado a tiempo"),"Buena Venta","Venta Mala")</f>
        <v>Venta Mala</v>
      </c>
    </row>
    <row r="104" spans="1:30" x14ac:dyDescent="0.25">
      <c r="A104" s="25">
        <v>1150516</v>
      </c>
      <c r="B104" s="5">
        <v>41485</v>
      </c>
      <c r="C104" s="6" t="s">
        <v>149</v>
      </c>
      <c r="D104" s="6" t="s">
        <v>150</v>
      </c>
      <c r="E104" s="6" t="s">
        <v>12</v>
      </c>
      <c r="F104" s="6" t="s">
        <v>13</v>
      </c>
      <c r="G104" s="6" t="s">
        <v>1007</v>
      </c>
      <c r="H104" s="6" t="s">
        <v>14</v>
      </c>
      <c r="I104" s="6" t="s">
        <v>1013</v>
      </c>
      <c r="J104" s="6" t="s">
        <v>1031</v>
      </c>
      <c r="K104" s="6" t="s">
        <v>1261</v>
      </c>
      <c r="L104" s="6" t="s">
        <v>1265</v>
      </c>
      <c r="M104" s="6" t="s">
        <v>1272</v>
      </c>
      <c r="N104" s="5">
        <v>41486</v>
      </c>
      <c r="O104" s="7">
        <v>1007</v>
      </c>
      <c r="P104" s="7">
        <v>1598</v>
      </c>
      <c r="Q104" s="7">
        <v>591</v>
      </c>
      <c r="R104" s="6">
        <v>38</v>
      </c>
      <c r="S104" s="7">
        <v>60724</v>
      </c>
      <c r="T104" s="8">
        <v>0.03</v>
      </c>
      <c r="U104" s="7">
        <v>1821.72</v>
      </c>
      <c r="V104" s="7">
        <v>58902.28</v>
      </c>
      <c r="W104" s="7">
        <v>400</v>
      </c>
      <c r="X104" s="7">
        <v>82363</v>
      </c>
      <c r="Y104" s="9">
        <f>+DAY('TABLA PRINCIPAL'!$B104)</f>
        <v>30</v>
      </c>
      <c r="Z104" s="9">
        <f>+MONTH('TABLA PRINCIPAL'!$B104)</f>
        <v>7</v>
      </c>
      <c r="AA104" s="9">
        <f>+YEAR('TABLA PRINCIPAL'!$B104)</f>
        <v>2013</v>
      </c>
      <c r="AB104" s="22" t="str">
        <f>+IF(Ventas_Oficina[[#This Row],[Total del pedido]]&gt;=100000,"SI","NO")</f>
        <v>NO</v>
      </c>
      <c r="AC104" s="22" t="str">
        <f>+_xlfn.XLOOKUP(Ventas_Oficina[[#This Row],[Nº de artículo]],AUXILIAR!A103:A4986,AUXILIAR!D103:D4986,"Error",0)</f>
        <v>No enviado a tiempo</v>
      </c>
      <c r="AD104" s="22" t="str">
        <f>+IF(AND(Ventas_Oficina[[#This Row],[Total]]&gt;75000,Ventas_Oficina[[#This Row],[Envio a tiempo]]="Enviado a tiempo"),"Buena Venta","Venta Mala")</f>
        <v>Venta Mala</v>
      </c>
    </row>
    <row r="105" spans="1:30" x14ac:dyDescent="0.25">
      <c r="A105" s="26">
        <v>1150881</v>
      </c>
      <c r="B105" s="10">
        <v>41360</v>
      </c>
      <c r="C105" s="11" t="s">
        <v>151</v>
      </c>
      <c r="D105" s="11" t="s">
        <v>19</v>
      </c>
      <c r="E105" s="11" t="s">
        <v>4</v>
      </c>
      <c r="F105" s="11" t="s">
        <v>5</v>
      </c>
      <c r="G105" s="11" t="s">
        <v>1007</v>
      </c>
      <c r="H105" s="11" t="s">
        <v>6</v>
      </c>
      <c r="I105" s="11" t="s">
        <v>1013</v>
      </c>
      <c r="J105" s="11" t="s">
        <v>1052</v>
      </c>
      <c r="K105" s="11" t="s">
        <v>1261</v>
      </c>
      <c r="L105" s="11" t="s">
        <v>1265</v>
      </c>
      <c r="M105" s="11" t="s">
        <v>1273</v>
      </c>
      <c r="N105" s="10">
        <v>41360</v>
      </c>
      <c r="O105" s="12">
        <v>332</v>
      </c>
      <c r="P105" s="12">
        <v>518</v>
      </c>
      <c r="Q105" s="12">
        <v>186</v>
      </c>
      <c r="R105" s="11">
        <v>41</v>
      </c>
      <c r="S105" s="12">
        <v>21238</v>
      </c>
      <c r="T105" s="13">
        <v>0.08</v>
      </c>
      <c r="U105" s="12">
        <v>1699.04</v>
      </c>
      <c r="V105" s="12">
        <v>19538.96</v>
      </c>
      <c r="W105" s="12">
        <v>204</v>
      </c>
      <c r="X105" s="12">
        <v>12427</v>
      </c>
      <c r="Y105" s="14">
        <f>+DAY('TABLA PRINCIPAL'!$B105)</f>
        <v>27</v>
      </c>
      <c r="Z105" s="14">
        <f>+MONTH('TABLA PRINCIPAL'!$B105)</f>
        <v>3</v>
      </c>
      <c r="AA105" s="14">
        <f>+YEAR('TABLA PRINCIPAL'!$B105)</f>
        <v>2013</v>
      </c>
      <c r="AB105" s="22" t="str">
        <f>+IF(Ventas_Oficina[[#This Row],[Total del pedido]]&gt;=100000,"SI","NO")</f>
        <v>NO</v>
      </c>
      <c r="AC105" s="22" t="str">
        <f>+_xlfn.XLOOKUP(Ventas_Oficina[[#This Row],[Nº de artículo]],AUXILIAR!A104:A4987,AUXILIAR!D104:D4987,"Error",0)</f>
        <v>No enviado a tiempo</v>
      </c>
      <c r="AD105" s="22" t="str">
        <f>+IF(AND(Ventas_Oficina[[#This Row],[Total]]&gt;75000,Ventas_Oficina[[#This Row],[Envio a tiempo]]="Enviado a tiempo"),"Buena Venta","Venta Mala")</f>
        <v>Venta Mala</v>
      </c>
    </row>
    <row r="106" spans="1:30" x14ac:dyDescent="0.25">
      <c r="A106" s="25">
        <v>1150881</v>
      </c>
      <c r="B106" s="5">
        <v>41813</v>
      </c>
      <c r="C106" s="6" t="s">
        <v>49</v>
      </c>
      <c r="D106" s="6" t="s">
        <v>152</v>
      </c>
      <c r="E106" s="6" t="s">
        <v>4</v>
      </c>
      <c r="F106" s="6" t="s">
        <v>5</v>
      </c>
      <c r="G106" s="6" t="s">
        <v>1008</v>
      </c>
      <c r="H106" s="6" t="s">
        <v>39</v>
      </c>
      <c r="I106" s="6" t="s">
        <v>1012</v>
      </c>
      <c r="J106" s="6" t="s">
        <v>1062</v>
      </c>
      <c r="K106" s="6" t="s">
        <v>1261</v>
      </c>
      <c r="L106" s="6" t="s">
        <v>1265</v>
      </c>
      <c r="M106" s="6" t="s">
        <v>1272</v>
      </c>
      <c r="N106" s="5">
        <v>41813</v>
      </c>
      <c r="O106" s="7">
        <v>639</v>
      </c>
      <c r="P106" s="7">
        <v>1998</v>
      </c>
      <c r="Q106" s="7">
        <v>1359</v>
      </c>
      <c r="R106" s="6">
        <v>36</v>
      </c>
      <c r="S106" s="7">
        <v>71928</v>
      </c>
      <c r="T106" s="8">
        <v>0.05</v>
      </c>
      <c r="U106" s="7">
        <v>3596.4</v>
      </c>
      <c r="V106" s="7">
        <v>68331.600000000006</v>
      </c>
      <c r="W106" s="7">
        <v>400</v>
      </c>
      <c r="X106" s="7">
        <v>12216</v>
      </c>
      <c r="Y106" s="9">
        <f>+DAY('TABLA PRINCIPAL'!$B106)</f>
        <v>23</v>
      </c>
      <c r="Z106" s="9">
        <f>+MONTH('TABLA PRINCIPAL'!$B106)</f>
        <v>6</v>
      </c>
      <c r="AA106" s="9">
        <f>+YEAR('TABLA PRINCIPAL'!$B106)</f>
        <v>2014</v>
      </c>
      <c r="AB106" s="22" t="str">
        <f>+IF(Ventas_Oficina[[#This Row],[Total del pedido]]&gt;=100000,"SI","NO")</f>
        <v>NO</v>
      </c>
      <c r="AC106" s="22" t="str">
        <f>+_xlfn.XLOOKUP(Ventas_Oficina[[#This Row],[Nº de artículo]],AUXILIAR!A105:A4988,AUXILIAR!D105:D4988,"Error",0)</f>
        <v>No enviado a tiempo</v>
      </c>
      <c r="AD106" s="22" t="str">
        <f>+IF(AND(Ventas_Oficina[[#This Row],[Total]]&gt;75000,Ventas_Oficina[[#This Row],[Envio a tiempo]]="Enviado a tiempo"),"Buena Venta","Venta Mala")</f>
        <v>Venta Mala</v>
      </c>
    </row>
    <row r="107" spans="1:30" x14ac:dyDescent="0.25">
      <c r="A107" s="26">
        <v>1151246</v>
      </c>
      <c r="B107" s="10">
        <v>41704</v>
      </c>
      <c r="C107" s="11" t="s">
        <v>153</v>
      </c>
      <c r="D107" s="11" t="s">
        <v>97</v>
      </c>
      <c r="E107" s="11" t="s">
        <v>12</v>
      </c>
      <c r="F107" s="11" t="s">
        <v>13</v>
      </c>
      <c r="G107" s="11" t="s">
        <v>1008</v>
      </c>
      <c r="H107" s="11" t="s">
        <v>14</v>
      </c>
      <c r="I107" s="11" t="s">
        <v>1013</v>
      </c>
      <c r="J107" s="11" t="s">
        <v>1049</v>
      </c>
      <c r="K107" s="11" t="s">
        <v>1261</v>
      </c>
      <c r="L107" s="11" t="s">
        <v>1265</v>
      </c>
      <c r="M107" s="11" t="s">
        <v>1272</v>
      </c>
      <c r="N107" s="10">
        <v>41705</v>
      </c>
      <c r="O107" s="12">
        <v>184</v>
      </c>
      <c r="P107" s="12">
        <v>288</v>
      </c>
      <c r="Q107" s="12">
        <v>104</v>
      </c>
      <c r="R107" s="11">
        <v>7</v>
      </c>
      <c r="S107" s="12">
        <v>2016</v>
      </c>
      <c r="T107" s="13">
        <v>0.04</v>
      </c>
      <c r="U107" s="12">
        <v>80.64</v>
      </c>
      <c r="V107" s="12">
        <v>1935.36</v>
      </c>
      <c r="W107" s="12">
        <v>99</v>
      </c>
      <c r="X107" s="12">
        <v>45612</v>
      </c>
      <c r="Y107" s="14">
        <f>+DAY('TABLA PRINCIPAL'!$B107)</f>
        <v>6</v>
      </c>
      <c r="Z107" s="14">
        <f>+MONTH('TABLA PRINCIPAL'!$B107)</f>
        <v>3</v>
      </c>
      <c r="AA107" s="14">
        <f>+YEAR('TABLA PRINCIPAL'!$B107)</f>
        <v>2014</v>
      </c>
      <c r="AB107" s="22" t="str">
        <f>+IF(Ventas_Oficina[[#This Row],[Total del pedido]]&gt;=100000,"SI","NO")</f>
        <v>NO</v>
      </c>
      <c r="AC107" s="22" t="str">
        <f>+_xlfn.XLOOKUP(Ventas_Oficina[[#This Row],[Nº de artículo]],AUXILIAR!A106:A4989,AUXILIAR!D106:D4989,"Error",0)</f>
        <v>No enviado a tiempo</v>
      </c>
      <c r="AD107" s="22" t="str">
        <f>+IF(AND(Ventas_Oficina[[#This Row],[Total]]&gt;75000,Ventas_Oficina[[#This Row],[Envio a tiempo]]="Enviado a tiempo"),"Buena Venta","Venta Mala")</f>
        <v>Venta Mala</v>
      </c>
    </row>
    <row r="108" spans="1:30" x14ac:dyDescent="0.25">
      <c r="A108" s="25">
        <v>1152342</v>
      </c>
      <c r="B108" s="5">
        <v>42690</v>
      </c>
      <c r="C108" s="6" t="s">
        <v>154</v>
      </c>
      <c r="D108" s="6" t="s">
        <v>137</v>
      </c>
      <c r="E108" s="6" t="s">
        <v>4</v>
      </c>
      <c r="F108" s="6" t="s">
        <v>5</v>
      </c>
      <c r="G108" s="6" t="s">
        <v>1008</v>
      </c>
      <c r="H108" s="6" t="s">
        <v>6</v>
      </c>
      <c r="I108" s="6" t="s">
        <v>1013</v>
      </c>
      <c r="J108" s="6" t="s">
        <v>1060</v>
      </c>
      <c r="K108" s="6" t="s">
        <v>1261</v>
      </c>
      <c r="L108" s="6" t="s">
        <v>1266</v>
      </c>
      <c r="M108" s="6" t="s">
        <v>1272</v>
      </c>
      <c r="N108" s="5">
        <v>42690</v>
      </c>
      <c r="O108" s="7">
        <v>1388</v>
      </c>
      <c r="P108" s="7">
        <v>2238</v>
      </c>
      <c r="Q108" s="7">
        <v>850</v>
      </c>
      <c r="R108" s="6">
        <v>30</v>
      </c>
      <c r="S108" s="7">
        <v>67140</v>
      </c>
      <c r="T108" s="8">
        <v>0.08</v>
      </c>
      <c r="U108" s="7">
        <v>5371.2</v>
      </c>
      <c r="V108" s="7">
        <v>61768.800000000003</v>
      </c>
      <c r="W108" s="7">
        <v>1510</v>
      </c>
      <c r="X108" s="7">
        <v>14246</v>
      </c>
      <c r="Y108" s="9">
        <f>+DAY('TABLA PRINCIPAL'!$B108)</f>
        <v>16</v>
      </c>
      <c r="Z108" s="9">
        <f>+MONTH('TABLA PRINCIPAL'!$B108)</f>
        <v>11</v>
      </c>
      <c r="AA108" s="9">
        <f>+YEAR('TABLA PRINCIPAL'!$B108)</f>
        <v>2016</v>
      </c>
      <c r="AB108" s="22" t="str">
        <f>+IF(Ventas_Oficina[[#This Row],[Total del pedido]]&gt;=100000,"SI","NO")</f>
        <v>NO</v>
      </c>
      <c r="AC108" s="22" t="str">
        <f>+_xlfn.XLOOKUP(Ventas_Oficina[[#This Row],[Nº de artículo]],AUXILIAR!A107:A4990,AUXILIAR!D107:D4990,"Error",0)</f>
        <v>No enviado a tiempo</v>
      </c>
      <c r="AD108" s="22" t="str">
        <f>+IF(AND(Ventas_Oficina[[#This Row],[Total]]&gt;75000,Ventas_Oficina[[#This Row],[Envio a tiempo]]="Enviado a tiempo"),"Buena Venta","Venta Mala")</f>
        <v>Venta Mala</v>
      </c>
    </row>
    <row r="109" spans="1:30" x14ac:dyDescent="0.25">
      <c r="A109" s="26">
        <v>1152342</v>
      </c>
      <c r="B109" s="10">
        <v>41528</v>
      </c>
      <c r="C109" s="11" t="s">
        <v>155</v>
      </c>
      <c r="D109" s="11" t="s">
        <v>156</v>
      </c>
      <c r="E109" s="11" t="s">
        <v>12</v>
      </c>
      <c r="F109" s="11" t="s">
        <v>13</v>
      </c>
      <c r="G109" s="11" t="s">
        <v>1008</v>
      </c>
      <c r="H109" s="11" t="s">
        <v>42</v>
      </c>
      <c r="I109" s="11" t="s">
        <v>1014</v>
      </c>
      <c r="J109" s="11" t="s">
        <v>157</v>
      </c>
      <c r="K109" s="11" t="s">
        <v>1262</v>
      </c>
      <c r="L109" s="11" t="s">
        <v>1265</v>
      </c>
      <c r="M109" s="11" t="s">
        <v>1272</v>
      </c>
      <c r="N109" s="10">
        <v>41499</v>
      </c>
      <c r="O109" s="12">
        <v>159</v>
      </c>
      <c r="P109" s="12">
        <v>328</v>
      </c>
      <c r="Q109" s="12">
        <v>171</v>
      </c>
      <c r="R109" s="11">
        <v>1</v>
      </c>
      <c r="S109" s="12">
        <v>328</v>
      </c>
      <c r="T109" s="13">
        <v>0</v>
      </c>
      <c r="U109" s="12">
        <v>0</v>
      </c>
      <c r="V109" s="12">
        <v>328</v>
      </c>
      <c r="W109" s="12">
        <v>98</v>
      </c>
      <c r="X109" s="12">
        <v>36247</v>
      </c>
      <c r="Y109" s="14">
        <f>+DAY('TABLA PRINCIPAL'!$B109)</f>
        <v>11</v>
      </c>
      <c r="Z109" s="14">
        <f>+MONTH('TABLA PRINCIPAL'!$B109)</f>
        <v>9</v>
      </c>
      <c r="AA109" s="14">
        <f>+YEAR('TABLA PRINCIPAL'!$B109)</f>
        <v>2013</v>
      </c>
      <c r="AB109" s="22" t="str">
        <f>+IF(Ventas_Oficina[[#This Row],[Total del pedido]]&gt;=100000,"SI","NO")</f>
        <v>NO</v>
      </c>
      <c r="AC109" s="22" t="str">
        <f>+_xlfn.XLOOKUP(Ventas_Oficina[[#This Row],[Nº de artículo]],AUXILIAR!A108:A4991,AUXILIAR!D108:D4991,"Error",0)</f>
        <v>No enviado a tiempo</v>
      </c>
      <c r="AD109" s="22" t="str">
        <f>+IF(AND(Ventas_Oficina[[#This Row],[Total]]&gt;75000,Ventas_Oficina[[#This Row],[Envio a tiempo]]="Enviado a tiempo"),"Buena Venta","Venta Mala")</f>
        <v>Venta Mala</v>
      </c>
    </row>
    <row r="110" spans="1:30" x14ac:dyDescent="0.25">
      <c r="A110" s="25">
        <v>1152342</v>
      </c>
      <c r="B110" s="5">
        <v>42146</v>
      </c>
      <c r="C110" s="6" t="s">
        <v>127</v>
      </c>
      <c r="D110" s="6" t="s">
        <v>62</v>
      </c>
      <c r="E110" s="6" t="s">
        <v>4</v>
      </c>
      <c r="F110" s="6" t="s">
        <v>5</v>
      </c>
      <c r="G110" s="6" t="s">
        <v>1010</v>
      </c>
      <c r="H110" s="6" t="s">
        <v>27</v>
      </c>
      <c r="I110" s="6" t="s">
        <v>1016</v>
      </c>
      <c r="J110" s="6" t="s">
        <v>1039</v>
      </c>
      <c r="K110" s="6" t="s">
        <v>1261</v>
      </c>
      <c r="L110" s="6" t="s">
        <v>1265</v>
      </c>
      <c r="M110" s="6" t="s">
        <v>1272</v>
      </c>
      <c r="N110" s="5">
        <v>42148</v>
      </c>
      <c r="O110" s="7">
        <v>479</v>
      </c>
      <c r="P110" s="7">
        <v>1197</v>
      </c>
      <c r="Q110" s="7">
        <v>718</v>
      </c>
      <c r="R110" s="6">
        <v>12</v>
      </c>
      <c r="S110" s="7">
        <v>14364</v>
      </c>
      <c r="T110" s="8">
        <v>0.02</v>
      </c>
      <c r="U110" s="7">
        <v>287.28000000000003</v>
      </c>
      <c r="V110" s="7">
        <v>14076.72</v>
      </c>
      <c r="W110" s="7">
        <v>581</v>
      </c>
      <c r="X110" s="7">
        <v>36247</v>
      </c>
      <c r="Y110" s="9">
        <f>+DAY('TABLA PRINCIPAL'!$B110)</f>
        <v>22</v>
      </c>
      <c r="Z110" s="9">
        <f>+MONTH('TABLA PRINCIPAL'!$B110)</f>
        <v>5</v>
      </c>
      <c r="AA110" s="9">
        <f>+YEAR('TABLA PRINCIPAL'!$B110)</f>
        <v>2015</v>
      </c>
      <c r="AB110" s="22" t="str">
        <f>+IF(Ventas_Oficina[[#This Row],[Total del pedido]]&gt;=100000,"SI","NO")</f>
        <v>NO</v>
      </c>
      <c r="AC110" s="22" t="str">
        <f>+_xlfn.XLOOKUP(Ventas_Oficina[[#This Row],[Nº de artículo]],AUXILIAR!A109:A4992,AUXILIAR!D109:D4992,"Error",0)</f>
        <v>No enviado a tiempo</v>
      </c>
      <c r="AD110" s="22" t="str">
        <f>+IF(AND(Ventas_Oficina[[#This Row],[Total]]&gt;75000,Ventas_Oficina[[#This Row],[Envio a tiempo]]="Enviado a tiempo"),"Buena Venta","Venta Mala")</f>
        <v>Venta Mala</v>
      </c>
    </row>
    <row r="111" spans="1:30" x14ac:dyDescent="0.25">
      <c r="A111" s="26">
        <v>1152342</v>
      </c>
      <c r="B111" s="10">
        <v>41693</v>
      </c>
      <c r="C111" s="11" t="s">
        <v>158</v>
      </c>
      <c r="D111" s="11" t="s">
        <v>41</v>
      </c>
      <c r="E111" s="11" t="s">
        <v>12</v>
      </c>
      <c r="F111" s="11" t="s">
        <v>13</v>
      </c>
      <c r="G111" s="11" t="s">
        <v>1008</v>
      </c>
      <c r="H111" s="11" t="s">
        <v>42</v>
      </c>
      <c r="I111" s="11" t="s">
        <v>1012</v>
      </c>
      <c r="J111" s="11" t="s">
        <v>1022</v>
      </c>
      <c r="K111" s="11" t="s">
        <v>1261</v>
      </c>
      <c r="L111" s="11" t="s">
        <v>1265</v>
      </c>
      <c r="M111" s="11" t="s">
        <v>1272</v>
      </c>
      <c r="N111" s="10">
        <v>41696</v>
      </c>
      <c r="O111" s="12">
        <v>153</v>
      </c>
      <c r="P111" s="12">
        <v>278</v>
      </c>
      <c r="Q111" s="12">
        <v>125</v>
      </c>
      <c r="R111" s="11">
        <v>25</v>
      </c>
      <c r="S111" s="12">
        <v>6950</v>
      </c>
      <c r="T111" s="13">
        <v>7.0000000000000007E-2</v>
      </c>
      <c r="U111" s="12">
        <v>486.50000000000006</v>
      </c>
      <c r="V111" s="12">
        <v>6463.5</v>
      </c>
      <c r="W111" s="12">
        <v>134</v>
      </c>
      <c r="X111" s="12">
        <v>36247</v>
      </c>
      <c r="Y111" s="14">
        <f>+DAY('TABLA PRINCIPAL'!$B111)</f>
        <v>23</v>
      </c>
      <c r="Z111" s="14">
        <f>+MONTH('TABLA PRINCIPAL'!$B111)</f>
        <v>2</v>
      </c>
      <c r="AA111" s="14">
        <f>+YEAR('TABLA PRINCIPAL'!$B111)</f>
        <v>2014</v>
      </c>
      <c r="AB111" s="22" t="str">
        <f>+IF(Ventas_Oficina[[#This Row],[Total del pedido]]&gt;=100000,"SI","NO")</f>
        <v>NO</v>
      </c>
      <c r="AC111" s="22" t="str">
        <f>+_xlfn.XLOOKUP(Ventas_Oficina[[#This Row],[Nº de artículo]],AUXILIAR!A110:A4993,AUXILIAR!D110:D4993,"Error",0)</f>
        <v>Enviado a tiempo</v>
      </c>
      <c r="AD111" s="22" t="str">
        <f>+IF(AND(Ventas_Oficina[[#This Row],[Total]]&gt;75000,Ventas_Oficina[[#This Row],[Envio a tiempo]]="Enviado a tiempo"),"Buena Venta","Venta Mala")</f>
        <v>Venta Mala</v>
      </c>
    </row>
    <row r="112" spans="1:30" x14ac:dyDescent="0.25">
      <c r="A112" s="25">
        <v>1152342</v>
      </c>
      <c r="B112" s="5">
        <v>41535</v>
      </c>
      <c r="C112" s="6" t="s">
        <v>159</v>
      </c>
      <c r="D112" s="6" t="s">
        <v>160</v>
      </c>
      <c r="E112" s="6" t="s">
        <v>4</v>
      </c>
      <c r="F112" s="6" t="s">
        <v>5</v>
      </c>
      <c r="G112" s="6" t="s">
        <v>1008</v>
      </c>
      <c r="H112" s="6" t="s">
        <v>53</v>
      </c>
      <c r="I112" s="6" t="s">
        <v>1016</v>
      </c>
      <c r="J112" s="6" t="s">
        <v>1022</v>
      </c>
      <c r="K112" s="6" t="s">
        <v>1261</v>
      </c>
      <c r="L112" s="6" t="s">
        <v>1265</v>
      </c>
      <c r="M112" s="6" t="s">
        <v>1272</v>
      </c>
      <c r="N112" s="5">
        <v>41542</v>
      </c>
      <c r="O112" s="7">
        <v>153</v>
      </c>
      <c r="P112" s="7">
        <v>278</v>
      </c>
      <c r="Q112" s="7">
        <v>125</v>
      </c>
      <c r="R112" s="6">
        <v>23</v>
      </c>
      <c r="S112" s="7">
        <v>6394</v>
      </c>
      <c r="T112" s="8">
        <v>0.02</v>
      </c>
      <c r="U112" s="7">
        <v>127.88000000000001</v>
      </c>
      <c r="V112" s="7">
        <v>6266.12</v>
      </c>
      <c r="W112" s="7">
        <v>134</v>
      </c>
      <c r="X112" s="7">
        <v>36247</v>
      </c>
      <c r="Y112" s="9">
        <f>+DAY('TABLA PRINCIPAL'!$B112)</f>
        <v>18</v>
      </c>
      <c r="Z112" s="9">
        <f>+MONTH('TABLA PRINCIPAL'!$B112)</f>
        <v>9</v>
      </c>
      <c r="AA112" s="9">
        <f>+YEAR('TABLA PRINCIPAL'!$B112)</f>
        <v>2013</v>
      </c>
      <c r="AB112" s="22" t="str">
        <f>+IF(Ventas_Oficina[[#This Row],[Total del pedido]]&gt;=100000,"SI","NO")</f>
        <v>NO</v>
      </c>
      <c r="AC112" s="22" t="str">
        <f>+_xlfn.XLOOKUP(Ventas_Oficina[[#This Row],[Nº de artículo]],AUXILIAR!A111:A4994,AUXILIAR!D111:D4994,"Error",0)</f>
        <v>Enviado a tiempo</v>
      </c>
      <c r="AD112" s="22" t="str">
        <f>+IF(AND(Ventas_Oficina[[#This Row],[Total]]&gt;75000,Ventas_Oficina[[#This Row],[Envio a tiempo]]="Enviado a tiempo"),"Buena Venta","Venta Mala")</f>
        <v>Venta Mala</v>
      </c>
    </row>
    <row r="113" spans="1:30" x14ac:dyDescent="0.25">
      <c r="A113" s="26">
        <v>1152342</v>
      </c>
      <c r="B113" s="10">
        <v>41391</v>
      </c>
      <c r="C113" s="11" t="s">
        <v>161</v>
      </c>
      <c r="D113" s="11" t="s">
        <v>162</v>
      </c>
      <c r="E113" s="11" t="s">
        <v>4</v>
      </c>
      <c r="F113" s="11" t="s">
        <v>5</v>
      </c>
      <c r="G113" s="11" t="s">
        <v>1010</v>
      </c>
      <c r="H113" s="11" t="s">
        <v>17</v>
      </c>
      <c r="I113" s="11" t="s">
        <v>1015</v>
      </c>
      <c r="J113" s="11" t="s">
        <v>1063</v>
      </c>
      <c r="K113" s="11" t="s">
        <v>1262</v>
      </c>
      <c r="L113" s="11" t="s">
        <v>1269</v>
      </c>
      <c r="M113" s="11" t="s">
        <v>1272</v>
      </c>
      <c r="N113" s="10">
        <v>41392</v>
      </c>
      <c r="O113" s="12">
        <v>1239</v>
      </c>
      <c r="P113" s="12">
        <v>1998</v>
      </c>
      <c r="Q113" s="12">
        <v>759</v>
      </c>
      <c r="R113" s="11">
        <v>16</v>
      </c>
      <c r="S113" s="12">
        <v>31968</v>
      </c>
      <c r="T113" s="13">
        <v>0</v>
      </c>
      <c r="U113" s="12">
        <v>0</v>
      </c>
      <c r="V113" s="12">
        <v>31968</v>
      </c>
      <c r="W113" s="12">
        <v>577</v>
      </c>
      <c r="X113" s="12">
        <v>36247</v>
      </c>
      <c r="Y113" s="14">
        <f>+DAY('TABLA PRINCIPAL'!$B113)</f>
        <v>27</v>
      </c>
      <c r="Z113" s="14">
        <f>+MONTH('TABLA PRINCIPAL'!$B113)</f>
        <v>4</v>
      </c>
      <c r="AA113" s="14">
        <f>+YEAR('TABLA PRINCIPAL'!$B113)</f>
        <v>2013</v>
      </c>
      <c r="AB113" s="22" t="str">
        <f>+IF(Ventas_Oficina[[#This Row],[Total del pedido]]&gt;=100000,"SI","NO")</f>
        <v>NO</v>
      </c>
      <c r="AC113" s="22" t="str">
        <f>+_xlfn.XLOOKUP(Ventas_Oficina[[#This Row],[Nº de artículo]],AUXILIAR!A112:A4995,AUXILIAR!D112:D4995,"Error",0)</f>
        <v>Enviado a tiempo</v>
      </c>
      <c r="AD113" s="22" t="str">
        <f>+IF(AND(Ventas_Oficina[[#This Row],[Total]]&gt;75000,Ventas_Oficina[[#This Row],[Envio a tiempo]]="Enviado a tiempo"),"Buena Venta","Venta Mala")</f>
        <v>Venta Mala</v>
      </c>
    </row>
    <row r="114" spans="1:30" x14ac:dyDescent="0.25">
      <c r="A114" s="25">
        <v>1152342</v>
      </c>
      <c r="B114" s="5">
        <v>41725</v>
      </c>
      <c r="C114" s="6" t="s">
        <v>163</v>
      </c>
      <c r="D114" s="6" t="s">
        <v>68</v>
      </c>
      <c r="E114" s="6" t="s">
        <v>12</v>
      </c>
      <c r="F114" s="6" t="s">
        <v>13</v>
      </c>
      <c r="G114" s="6" t="s">
        <v>1010</v>
      </c>
      <c r="H114" s="6" t="s">
        <v>14</v>
      </c>
      <c r="I114" s="6" t="s">
        <v>1015</v>
      </c>
      <c r="J114" s="6" t="s">
        <v>1063</v>
      </c>
      <c r="K114" s="6" t="s">
        <v>1261</v>
      </c>
      <c r="L114" s="6" t="s">
        <v>1265</v>
      </c>
      <c r="M114" s="6" t="s">
        <v>1272</v>
      </c>
      <c r="N114" s="5">
        <v>41732</v>
      </c>
      <c r="O114" s="7">
        <v>1239</v>
      </c>
      <c r="P114" s="7">
        <v>1998</v>
      </c>
      <c r="Q114" s="7">
        <v>759</v>
      </c>
      <c r="R114" s="6">
        <v>32</v>
      </c>
      <c r="S114" s="7">
        <v>63936</v>
      </c>
      <c r="T114" s="8">
        <v>0.01</v>
      </c>
      <c r="U114" s="7">
        <v>639.36</v>
      </c>
      <c r="V114" s="7">
        <v>63296.639999999999</v>
      </c>
      <c r="W114" s="7">
        <v>577</v>
      </c>
      <c r="X114" s="7">
        <v>36247</v>
      </c>
      <c r="Y114" s="9">
        <f>+DAY('TABLA PRINCIPAL'!$B114)</f>
        <v>27</v>
      </c>
      <c r="Z114" s="9">
        <f>+MONTH('TABLA PRINCIPAL'!$B114)</f>
        <v>3</v>
      </c>
      <c r="AA114" s="9">
        <f>+YEAR('TABLA PRINCIPAL'!$B114)</f>
        <v>2014</v>
      </c>
      <c r="AB114" s="22" t="str">
        <f>+IF(Ventas_Oficina[[#This Row],[Total del pedido]]&gt;=100000,"SI","NO")</f>
        <v>NO</v>
      </c>
      <c r="AC114" s="22" t="str">
        <f>+_xlfn.XLOOKUP(Ventas_Oficina[[#This Row],[Nº de artículo]],AUXILIAR!A113:A4996,AUXILIAR!D113:D4996,"Error",0)</f>
        <v>No enviado a tiempo</v>
      </c>
      <c r="AD114" s="22" t="str">
        <f>+IF(AND(Ventas_Oficina[[#This Row],[Total]]&gt;75000,Ventas_Oficina[[#This Row],[Envio a tiempo]]="Enviado a tiempo"),"Buena Venta","Venta Mala")</f>
        <v>Venta Mala</v>
      </c>
    </row>
    <row r="115" spans="1:30" x14ac:dyDescent="0.25">
      <c r="A115" s="26">
        <v>1152342</v>
      </c>
      <c r="B115" s="10">
        <v>41390</v>
      </c>
      <c r="C115" s="11" t="s">
        <v>59</v>
      </c>
      <c r="D115" s="11" t="s">
        <v>60</v>
      </c>
      <c r="E115" s="11" t="s">
        <v>4</v>
      </c>
      <c r="F115" s="11" t="s">
        <v>5</v>
      </c>
      <c r="G115" s="11" t="s">
        <v>1010</v>
      </c>
      <c r="H115" s="11" t="s">
        <v>24</v>
      </c>
      <c r="I115" s="11" t="s">
        <v>1014</v>
      </c>
      <c r="J115" s="11" t="s">
        <v>1039</v>
      </c>
      <c r="K115" s="11" t="s">
        <v>1261</v>
      </c>
      <c r="L115" s="11" t="s">
        <v>1267</v>
      </c>
      <c r="M115" s="11" t="s">
        <v>1272</v>
      </c>
      <c r="N115" s="10">
        <v>41390</v>
      </c>
      <c r="O115" s="12">
        <v>479</v>
      </c>
      <c r="P115" s="12">
        <v>1197</v>
      </c>
      <c r="Q115" s="12">
        <v>718</v>
      </c>
      <c r="R115" s="11">
        <v>39</v>
      </c>
      <c r="S115" s="12">
        <v>46683</v>
      </c>
      <c r="T115" s="13">
        <v>0.08</v>
      </c>
      <c r="U115" s="12">
        <v>3734.64</v>
      </c>
      <c r="V115" s="12">
        <v>42948.36</v>
      </c>
      <c r="W115" s="12">
        <v>581</v>
      </c>
      <c r="X115" s="12">
        <v>36247</v>
      </c>
      <c r="Y115" s="14">
        <f>+DAY('TABLA PRINCIPAL'!$B115)</f>
        <v>26</v>
      </c>
      <c r="Z115" s="14">
        <f>+MONTH('TABLA PRINCIPAL'!$B115)</f>
        <v>4</v>
      </c>
      <c r="AA115" s="14">
        <f>+YEAR('TABLA PRINCIPAL'!$B115)</f>
        <v>2013</v>
      </c>
      <c r="AB115" s="22" t="str">
        <f>+IF(Ventas_Oficina[[#This Row],[Total del pedido]]&gt;=100000,"SI","NO")</f>
        <v>NO</v>
      </c>
      <c r="AC115" s="22" t="str">
        <f>+_xlfn.XLOOKUP(Ventas_Oficina[[#This Row],[Nº de artículo]],AUXILIAR!A114:A4997,AUXILIAR!D114:D4997,"Error",0)</f>
        <v>Enviado a tiempo</v>
      </c>
      <c r="AD115" s="22" t="str">
        <f>+IF(AND(Ventas_Oficina[[#This Row],[Total]]&gt;75000,Ventas_Oficina[[#This Row],[Envio a tiempo]]="Enviado a tiempo"),"Buena Venta","Venta Mala")</f>
        <v>Venta Mala</v>
      </c>
    </row>
    <row r="116" spans="1:30" x14ac:dyDescent="0.25">
      <c r="A116" s="25">
        <v>1152342</v>
      </c>
      <c r="B116" s="5">
        <v>41387</v>
      </c>
      <c r="C116" s="6" t="s">
        <v>164</v>
      </c>
      <c r="D116" s="6" t="s">
        <v>11</v>
      </c>
      <c r="E116" s="6" t="s">
        <v>12</v>
      </c>
      <c r="F116" s="6" t="s">
        <v>13</v>
      </c>
      <c r="G116" s="6" t="s">
        <v>1010</v>
      </c>
      <c r="H116" s="6" t="s">
        <v>14</v>
      </c>
      <c r="I116" s="6" t="s">
        <v>1013</v>
      </c>
      <c r="J116" s="6" t="s">
        <v>1039</v>
      </c>
      <c r="K116" s="6" t="s">
        <v>1261</v>
      </c>
      <c r="L116" s="6" t="s">
        <v>1267</v>
      </c>
      <c r="M116" s="6" t="s">
        <v>1272</v>
      </c>
      <c r="N116" s="5">
        <v>41389</v>
      </c>
      <c r="O116" s="7">
        <v>479</v>
      </c>
      <c r="P116" s="7">
        <v>1197</v>
      </c>
      <c r="Q116" s="7">
        <v>718</v>
      </c>
      <c r="R116" s="6">
        <v>43</v>
      </c>
      <c r="S116" s="7">
        <v>51471</v>
      </c>
      <c r="T116" s="8">
        <v>0.03</v>
      </c>
      <c r="U116" s="7">
        <v>1544.1299999999999</v>
      </c>
      <c r="V116" s="7">
        <v>49926.87</v>
      </c>
      <c r="W116" s="7">
        <v>581</v>
      </c>
      <c r="X116" s="7">
        <v>36247</v>
      </c>
      <c r="Y116" s="9">
        <f>+DAY('TABLA PRINCIPAL'!$B116)</f>
        <v>23</v>
      </c>
      <c r="Z116" s="9">
        <f>+MONTH('TABLA PRINCIPAL'!$B116)</f>
        <v>4</v>
      </c>
      <c r="AA116" s="9">
        <f>+YEAR('TABLA PRINCIPAL'!$B116)</f>
        <v>2013</v>
      </c>
      <c r="AB116" s="22" t="str">
        <f>+IF(Ventas_Oficina[[#This Row],[Total del pedido]]&gt;=100000,"SI","NO")</f>
        <v>NO</v>
      </c>
      <c r="AC116" s="22" t="str">
        <f>+_xlfn.XLOOKUP(Ventas_Oficina[[#This Row],[Nº de artículo]],AUXILIAR!A115:A4998,AUXILIAR!D115:D4998,"Error",0)</f>
        <v>No enviado a tiempo</v>
      </c>
      <c r="AD116" s="22" t="str">
        <f>+IF(AND(Ventas_Oficina[[#This Row],[Total]]&gt;75000,Ventas_Oficina[[#This Row],[Envio a tiempo]]="Enviado a tiempo"),"Buena Venta","Venta Mala")</f>
        <v>Venta Mala</v>
      </c>
    </row>
    <row r="117" spans="1:30" x14ac:dyDescent="0.25">
      <c r="A117" s="26">
        <v>1152342</v>
      </c>
      <c r="B117" s="10">
        <v>42463</v>
      </c>
      <c r="C117" s="11" t="s">
        <v>18</v>
      </c>
      <c r="D117" s="11" t="s">
        <v>19</v>
      </c>
      <c r="E117" s="11" t="s">
        <v>4</v>
      </c>
      <c r="F117" s="11" t="s">
        <v>5</v>
      </c>
      <c r="G117" s="11" t="s">
        <v>1010</v>
      </c>
      <c r="H117" s="11" t="s">
        <v>6</v>
      </c>
      <c r="I117" s="11" t="s">
        <v>1016</v>
      </c>
      <c r="J117" s="11" t="s">
        <v>1064</v>
      </c>
      <c r="K117" s="11" t="s">
        <v>1261</v>
      </c>
      <c r="L117" s="11" t="s">
        <v>1267</v>
      </c>
      <c r="M117" s="11" t="s">
        <v>1272</v>
      </c>
      <c r="N117" s="10">
        <v>42463</v>
      </c>
      <c r="O117" s="12">
        <v>365</v>
      </c>
      <c r="P117" s="12">
        <v>598</v>
      </c>
      <c r="Q117" s="12">
        <v>233</v>
      </c>
      <c r="R117" s="11">
        <v>12</v>
      </c>
      <c r="S117" s="12">
        <v>7176</v>
      </c>
      <c r="T117" s="13">
        <v>0.01</v>
      </c>
      <c r="U117" s="12">
        <v>71.760000000000005</v>
      </c>
      <c r="V117" s="12">
        <v>7104.24</v>
      </c>
      <c r="W117" s="12">
        <v>149</v>
      </c>
      <c r="X117" s="12">
        <v>5322</v>
      </c>
      <c r="Y117" s="14">
        <f>+DAY('TABLA PRINCIPAL'!$B117)</f>
        <v>3</v>
      </c>
      <c r="Z117" s="14">
        <f>+MONTH('TABLA PRINCIPAL'!$B117)</f>
        <v>4</v>
      </c>
      <c r="AA117" s="14">
        <f>+YEAR('TABLA PRINCIPAL'!$B117)</f>
        <v>2016</v>
      </c>
      <c r="AB117" s="22" t="str">
        <f>+IF(Ventas_Oficina[[#This Row],[Total del pedido]]&gt;=100000,"SI","NO")</f>
        <v>NO</v>
      </c>
      <c r="AC117" s="22" t="str">
        <f>+_xlfn.XLOOKUP(Ventas_Oficina[[#This Row],[Nº de artículo]],AUXILIAR!A116:A4999,AUXILIAR!D116:D4999,"Error",0)</f>
        <v>Enviado a tiempo</v>
      </c>
      <c r="AD117" s="22" t="str">
        <f>+IF(AND(Ventas_Oficina[[#This Row],[Total]]&gt;75000,Ventas_Oficina[[#This Row],[Envio a tiempo]]="Enviado a tiempo"),"Buena Venta","Venta Mala")</f>
        <v>Venta Mala</v>
      </c>
    </row>
    <row r="118" spans="1:30" x14ac:dyDescent="0.25">
      <c r="A118" s="25">
        <v>1152342</v>
      </c>
      <c r="B118" s="5">
        <v>41391</v>
      </c>
      <c r="C118" s="6" t="s">
        <v>161</v>
      </c>
      <c r="D118" s="6" t="s">
        <v>162</v>
      </c>
      <c r="E118" s="6" t="s">
        <v>4</v>
      </c>
      <c r="F118" s="6" t="s">
        <v>5</v>
      </c>
      <c r="G118" s="6" t="s">
        <v>1008</v>
      </c>
      <c r="H118" s="6" t="s">
        <v>17</v>
      </c>
      <c r="I118" s="6" t="s">
        <v>1016</v>
      </c>
      <c r="J118" s="6" t="s">
        <v>1157</v>
      </c>
      <c r="K118" s="6" t="s">
        <v>1261</v>
      </c>
      <c r="L118" s="6" t="s">
        <v>1265</v>
      </c>
      <c r="M118" s="6" t="s">
        <v>1272</v>
      </c>
      <c r="N118" s="5">
        <v>41392</v>
      </c>
      <c r="O118" s="7">
        <v>225</v>
      </c>
      <c r="P118" s="7">
        <v>369</v>
      </c>
      <c r="Q118" s="7">
        <v>144</v>
      </c>
      <c r="R118" s="6">
        <v>29</v>
      </c>
      <c r="S118" s="7">
        <v>10701</v>
      </c>
      <c r="T118" s="8">
        <v>0.03</v>
      </c>
      <c r="U118" s="7">
        <v>321.02999999999997</v>
      </c>
      <c r="V118" s="7">
        <v>10379.969999999999</v>
      </c>
      <c r="W118" s="7">
        <v>250</v>
      </c>
      <c r="X118" s="7">
        <v>36247</v>
      </c>
      <c r="Y118" s="9">
        <f>+DAY('TABLA PRINCIPAL'!$B118)</f>
        <v>27</v>
      </c>
      <c r="Z118" s="9">
        <f>+MONTH('TABLA PRINCIPAL'!$B118)</f>
        <v>4</v>
      </c>
      <c r="AA118" s="9">
        <f>+YEAR('TABLA PRINCIPAL'!$B118)</f>
        <v>2013</v>
      </c>
      <c r="AB118" s="22" t="str">
        <f>+IF(Ventas_Oficina[[#This Row],[Total del pedido]]&gt;=100000,"SI","NO")</f>
        <v>NO</v>
      </c>
      <c r="AC118" s="22" t="str">
        <f>+_xlfn.XLOOKUP(Ventas_Oficina[[#This Row],[Nº de artículo]],AUXILIAR!A117:A5000,AUXILIAR!D117:D5000,"Error",0)</f>
        <v>No enviado a tiempo</v>
      </c>
      <c r="AD118" s="22" t="str">
        <f>+IF(AND(Ventas_Oficina[[#This Row],[Total]]&gt;75000,Ventas_Oficina[[#This Row],[Envio a tiempo]]="Enviado a tiempo"),"Buena Venta","Venta Mala")</f>
        <v>Venta Mala</v>
      </c>
    </row>
    <row r="119" spans="1:30" x14ac:dyDescent="0.25">
      <c r="A119" s="26">
        <v>1152707</v>
      </c>
      <c r="B119" s="10">
        <v>41766</v>
      </c>
      <c r="C119" s="11" t="s">
        <v>165</v>
      </c>
      <c r="D119" s="11" t="s">
        <v>166</v>
      </c>
      <c r="E119" s="11" t="s">
        <v>4</v>
      </c>
      <c r="F119" s="11" t="s">
        <v>5</v>
      </c>
      <c r="G119" s="11" t="s">
        <v>1009</v>
      </c>
      <c r="H119" s="11" t="s">
        <v>34</v>
      </c>
      <c r="I119" s="11" t="s">
        <v>1012</v>
      </c>
      <c r="J119" s="11" t="s">
        <v>1065</v>
      </c>
      <c r="K119" s="11" t="s">
        <v>1261</v>
      </c>
      <c r="L119" s="11" t="s">
        <v>1267</v>
      </c>
      <c r="M119" s="11" t="s">
        <v>1272</v>
      </c>
      <c r="N119" s="10">
        <v>41768</v>
      </c>
      <c r="O119" s="12">
        <v>109</v>
      </c>
      <c r="P119" s="12">
        <v>182</v>
      </c>
      <c r="Q119" s="12">
        <v>73</v>
      </c>
      <c r="R119" s="11">
        <v>2</v>
      </c>
      <c r="S119" s="12">
        <v>364</v>
      </c>
      <c r="T119" s="13">
        <v>0.03</v>
      </c>
      <c r="U119" s="12">
        <v>10.92</v>
      </c>
      <c r="V119" s="12">
        <v>353.08</v>
      </c>
      <c r="W119" s="12">
        <v>100</v>
      </c>
      <c r="X119" s="12">
        <v>5322</v>
      </c>
      <c r="Y119" s="14">
        <f>+DAY('TABLA PRINCIPAL'!$B119)</f>
        <v>7</v>
      </c>
      <c r="Z119" s="14">
        <f>+MONTH('TABLA PRINCIPAL'!$B119)</f>
        <v>5</v>
      </c>
      <c r="AA119" s="14">
        <f>+YEAR('TABLA PRINCIPAL'!$B119)</f>
        <v>2014</v>
      </c>
      <c r="AB119" s="22" t="str">
        <f>+IF(Ventas_Oficina[[#This Row],[Total del pedido]]&gt;=100000,"SI","NO")</f>
        <v>NO</v>
      </c>
      <c r="AC119" s="22" t="str">
        <f>+_xlfn.XLOOKUP(Ventas_Oficina[[#This Row],[Nº de artículo]],AUXILIAR!A118:A5001,AUXILIAR!D118:D5001,"Error",0)</f>
        <v>Enviado a tiempo</v>
      </c>
      <c r="AD119" s="22" t="str">
        <f>+IF(AND(Ventas_Oficina[[#This Row],[Total]]&gt;75000,Ventas_Oficina[[#This Row],[Envio a tiempo]]="Enviado a tiempo"),"Buena Venta","Venta Mala")</f>
        <v>Venta Mala</v>
      </c>
    </row>
    <row r="120" spans="1:30" x14ac:dyDescent="0.25">
      <c r="A120" s="25">
        <v>1152707</v>
      </c>
      <c r="B120" s="5">
        <v>41694</v>
      </c>
      <c r="C120" s="6" t="s">
        <v>138</v>
      </c>
      <c r="D120" s="6" t="s">
        <v>139</v>
      </c>
      <c r="E120" s="6" t="s">
        <v>4</v>
      </c>
      <c r="F120" s="6" t="s">
        <v>5</v>
      </c>
      <c r="G120" s="6" t="s">
        <v>1010</v>
      </c>
      <c r="H120" s="6" t="s">
        <v>39</v>
      </c>
      <c r="I120" s="6" t="s">
        <v>1014</v>
      </c>
      <c r="J120" s="6" t="s">
        <v>1049</v>
      </c>
      <c r="K120" s="6" t="s">
        <v>1263</v>
      </c>
      <c r="L120" s="6" t="s">
        <v>1269</v>
      </c>
      <c r="M120" s="6" t="s">
        <v>1272</v>
      </c>
      <c r="N120" s="5">
        <v>41695</v>
      </c>
      <c r="O120" s="7">
        <v>184</v>
      </c>
      <c r="P120" s="7">
        <v>288</v>
      </c>
      <c r="Q120" s="7">
        <v>104</v>
      </c>
      <c r="R120" s="6">
        <v>2</v>
      </c>
      <c r="S120" s="7">
        <v>576</v>
      </c>
      <c r="T120" s="8">
        <v>7.0000000000000007E-2</v>
      </c>
      <c r="U120" s="7">
        <v>40.320000000000007</v>
      </c>
      <c r="V120" s="7">
        <v>535.67999999999995</v>
      </c>
      <c r="W120" s="7">
        <v>99</v>
      </c>
      <c r="X120" s="7">
        <v>5432</v>
      </c>
      <c r="Y120" s="9">
        <f>+DAY('TABLA PRINCIPAL'!$B120)</f>
        <v>24</v>
      </c>
      <c r="Z120" s="9">
        <f>+MONTH('TABLA PRINCIPAL'!$B120)</f>
        <v>2</v>
      </c>
      <c r="AA120" s="9">
        <f>+YEAR('TABLA PRINCIPAL'!$B120)</f>
        <v>2014</v>
      </c>
      <c r="AB120" s="22" t="str">
        <f>+IF(Ventas_Oficina[[#This Row],[Total del pedido]]&gt;=100000,"SI","NO")</f>
        <v>NO</v>
      </c>
      <c r="AC120" s="22" t="str">
        <f>+_xlfn.XLOOKUP(Ventas_Oficina[[#This Row],[Nº de artículo]],AUXILIAR!A119:A5002,AUXILIAR!D119:D5002,"Error",0)</f>
        <v>Enviado a tiempo</v>
      </c>
      <c r="AD120" s="22" t="str">
        <f>+IF(AND(Ventas_Oficina[[#This Row],[Total]]&gt;75000,Ventas_Oficina[[#This Row],[Envio a tiempo]]="Enviado a tiempo"),"Buena Venta","Venta Mala")</f>
        <v>Venta Mala</v>
      </c>
    </row>
    <row r="121" spans="1:30" x14ac:dyDescent="0.25">
      <c r="A121" s="25">
        <v>1153438</v>
      </c>
      <c r="B121" s="5">
        <v>41384</v>
      </c>
      <c r="C121" s="6" t="s">
        <v>168</v>
      </c>
      <c r="D121" s="6" t="s">
        <v>110</v>
      </c>
      <c r="E121" s="6" t="s">
        <v>12</v>
      </c>
      <c r="F121" s="6" t="s">
        <v>13</v>
      </c>
      <c r="G121" s="6" t="s">
        <v>1009</v>
      </c>
      <c r="H121" s="6" t="s">
        <v>14</v>
      </c>
      <c r="I121" s="6" t="s">
        <v>1012</v>
      </c>
      <c r="J121" s="6" t="s">
        <v>1056</v>
      </c>
      <c r="K121" s="6" t="s">
        <v>1261</v>
      </c>
      <c r="L121" s="6" t="s">
        <v>1267</v>
      </c>
      <c r="M121" s="6" t="s">
        <v>1272</v>
      </c>
      <c r="N121" s="5">
        <v>41386</v>
      </c>
      <c r="O121" s="7">
        <v>352</v>
      </c>
      <c r="P121" s="7">
        <v>568</v>
      </c>
      <c r="Q121" s="7">
        <v>216</v>
      </c>
      <c r="R121" s="6">
        <v>33</v>
      </c>
      <c r="S121" s="7">
        <v>18744</v>
      </c>
      <c r="T121" s="8">
        <v>0.04</v>
      </c>
      <c r="U121" s="7">
        <v>749.76</v>
      </c>
      <c r="V121" s="7">
        <v>17994.240000000002</v>
      </c>
      <c r="W121" s="7">
        <v>139</v>
      </c>
      <c r="X121" s="7">
        <v>12922</v>
      </c>
      <c r="Y121" s="9">
        <f>+DAY('TABLA PRINCIPAL'!$B121)</f>
        <v>20</v>
      </c>
      <c r="Z121" s="9">
        <f>+MONTH('TABLA PRINCIPAL'!$B121)</f>
        <v>4</v>
      </c>
      <c r="AA121" s="9">
        <f>+YEAR('TABLA PRINCIPAL'!$B121)</f>
        <v>2013</v>
      </c>
      <c r="AB121" s="22" t="str">
        <f>+IF(Ventas_Oficina[[#This Row],[Total del pedido]]&gt;=100000,"SI","NO")</f>
        <v>NO</v>
      </c>
      <c r="AC121" s="22" t="str">
        <f>+_xlfn.XLOOKUP(Ventas_Oficina[[#This Row],[Nº de artículo]],AUXILIAR!A121:A5004,AUXILIAR!D121:D5004,"Error",0)</f>
        <v>Enviado a tiempo</v>
      </c>
      <c r="AD121" s="22" t="str">
        <f>+IF(AND(Ventas_Oficina[[#This Row],[Total]]&gt;75000,Ventas_Oficina[[#This Row],[Envio a tiempo]]="Enviado a tiempo"),"Buena Venta","Venta Mala")</f>
        <v>Venta Mala</v>
      </c>
    </row>
    <row r="122" spans="1:30" x14ac:dyDescent="0.25">
      <c r="A122" s="26">
        <v>1153803</v>
      </c>
      <c r="B122" s="10">
        <v>42102</v>
      </c>
      <c r="C122" s="11" t="s">
        <v>169</v>
      </c>
      <c r="D122" s="11" t="s">
        <v>137</v>
      </c>
      <c r="E122" s="11" t="s">
        <v>4</v>
      </c>
      <c r="F122" s="11" t="s">
        <v>5</v>
      </c>
      <c r="G122" s="11" t="s">
        <v>1008</v>
      </c>
      <c r="H122" s="11" t="s">
        <v>6</v>
      </c>
      <c r="I122" s="11" t="s">
        <v>1013</v>
      </c>
      <c r="J122" s="11" t="s">
        <v>1052</v>
      </c>
      <c r="K122" s="11" t="s">
        <v>1261</v>
      </c>
      <c r="L122" s="11" t="s">
        <v>1265</v>
      </c>
      <c r="M122" s="11" t="s">
        <v>1272</v>
      </c>
      <c r="N122" s="10">
        <v>42103</v>
      </c>
      <c r="O122" s="12">
        <v>332</v>
      </c>
      <c r="P122" s="12">
        <v>518</v>
      </c>
      <c r="Q122" s="12">
        <v>186</v>
      </c>
      <c r="R122" s="11">
        <v>7</v>
      </c>
      <c r="S122" s="12">
        <v>3626</v>
      </c>
      <c r="T122" s="13">
        <v>7.0000000000000007E-2</v>
      </c>
      <c r="U122" s="12">
        <v>253.82000000000002</v>
      </c>
      <c r="V122" s="12">
        <v>3372.18</v>
      </c>
      <c r="W122" s="12">
        <v>204</v>
      </c>
      <c r="X122" s="12">
        <v>42885</v>
      </c>
      <c r="Y122" s="14">
        <f>+DAY('TABLA PRINCIPAL'!$B122)</f>
        <v>8</v>
      </c>
      <c r="Z122" s="14">
        <f>+MONTH('TABLA PRINCIPAL'!$B122)</f>
        <v>4</v>
      </c>
      <c r="AA122" s="14">
        <f>+YEAR('TABLA PRINCIPAL'!$B122)</f>
        <v>2015</v>
      </c>
      <c r="AB122" s="22" t="str">
        <f>+IF(Ventas_Oficina[[#This Row],[Total del pedido]]&gt;=100000,"SI","NO")</f>
        <v>NO</v>
      </c>
      <c r="AC122" s="22" t="str">
        <f>+_xlfn.XLOOKUP(Ventas_Oficina[[#This Row],[Nº de artículo]],AUXILIAR!A121:A5005,AUXILIAR!D121:D5005,"Error",0)</f>
        <v>No enviado a tiempo</v>
      </c>
      <c r="AD122" s="22" t="str">
        <f>+IF(AND(Ventas_Oficina[[#This Row],[Total]]&gt;75000,Ventas_Oficina[[#This Row],[Envio a tiempo]]="Enviado a tiempo"),"Buena Venta","Venta Mala")</f>
        <v>Venta Mala</v>
      </c>
    </row>
    <row r="123" spans="1:30" x14ac:dyDescent="0.25">
      <c r="A123" s="25">
        <v>1153803</v>
      </c>
      <c r="B123" s="5">
        <v>41359</v>
      </c>
      <c r="C123" s="6" t="s">
        <v>170</v>
      </c>
      <c r="D123" s="6" t="s">
        <v>143</v>
      </c>
      <c r="E123" s="6" t="s">
        <v>4</v>
      </c>
      <c r="F123" s="6" t="s">
        <v>5</v>
      </c>
      <c r="G123" s="6" t="s">
        <v>1010</v>
      </c>
      <c r="H123" s="6" t="s">
        <v>24</v>
      </c>
      <c r="I123" s="6" t="s">
        <v>1012</v>
      </c>
      <c r="J123" s="6" t="s">
        <v>1052</v>
      </c>
      <c r="K123" s="6" t="s">
        <v>1262</v>
      </c>
      <c r="L123" s="6" t="s">
        <v>1268</v>
      </c>
      <c r="M123" s="6" t="s">
        <v>1272</v>
      </c>
      <c r="N123" s="5">
        <v>41361</v>
      </c>
      <c r="O123" s="7">
        <v>332</v>
      </c>
      <c r="P123" s="7">
        <v>518</v>
      </c>
      <c r="Q123" s="7">
        <v>186</v>
      </c>
      <c r="R123" s="6">
        <v>8</v>
      </c>
      <c r="S123" s="7">
        <v>4144</v>
      </c>
      <c r="T123" s="8">
        <v>0.09</v>
      </c>
      <c r="U123" s="7">
        <v>372.96</v>
      </c>
      <c r="V123" s="7">
        <v>3771.04</v>
      </c>
      <c r="W123" s="7">
        <v>204</v>
      </c>
      <c r="X123" s="7">
        <v>13346</v>
      </c>
      <c r="Y123" s="9">
        <f>+DAY('TABLA PRINCIPAL'!$B123)</f>
        <v>26</v>
      </c>
      <c r="Z123" s="9">
        <f>+MONTH('TABLA PRINCIPAL'!$B123)</f>
        <v>3</v>
      </c>
      <c r="AA123" s="9">
        <f>+YEAR('TABLA PRINCIPAL'!$B123)</f>
        <v>2013</v>
      </c>
      <c r="AB123" s="22" t="str">
        <f>+IF(Ventas_Oficina[[#This Row],[Total del pedido]]&gt;=100000,"SI","NO")</f>
        <v>NO</v>
      </c>
      <c r="AC123" s="22" t="str">
        <f>+_xlfn.XLOOKUP(Ventas_Oficina[[#This Row],[Nº de artículo]],AUXILIAR!A122:A5006,AUXILIAR!D122:D5006,"Error",0)</f>
        <v>No enviado a tiempo</v>
      </c>
      <c r="AD123" s="22" t="str">
        <f>+IF(AND(Ventas_Oficina[[#This Row],[Total]]&gt;75000,Ventas_Oficina[[#This Row],[Envio a tiempo]]="Enviado a tiempo"),"Buena Venta","Venta Mala")</f>
        <v>Venta Mala</v>
      </c>
    </row>
    <row r="124" spans="1:30" x14ac:dyDescent="0.25">
      <c r="A124" s="26">
        <v>1153803</v>
      </c>
      <c r="B124" s="10">
        <v>41733</v>
      </c>
      <c r="C124" s="11" t="s">
        <v>171</v>
      </c>
      <c r="D124" s="11" t="s">
        <v>156</v>
      </c>
      <c r="E124" s="11" t="s">
        <v>12</v>
      </c>
      <c r="F124" s="11" t="s">
        <v>13</v>
      </c>
      <c r="G124" s="11" t="s">
        <v>1009</v>
      </c>
      <c r="H124" s="11" t="s">
        <v>42</v>
      </c>
      <c r="I124" s="11" t="s">
        <v>1014</v>
      </c>
      <c r="J124" s="11" t="s">
        <v>1028</v>
      </c>
      <c r="K124" s="11" t="s">
        <v>1261</v>
      </c>
      <c r="L124" s="11" t="s">
        <v>1265</v>
      </c>
      <c r="M124" s="11" t="s">
        <v>1272</v>
      </c>
      <c r="N124" s="10">
        <v>41734</v>
      </c>
      <c r="O124" s="12">
        <v>229</v>
      </c>
      <c r="P124" s="12">
        <v>369</v>
      </c>
      <c r="Q124" s="12">
        <v>140</v>
      </c>
      <c r="R124" s="11">
        <v>47</v>
      </c>
      <c r="S124" s="12">
        <v>17343</v>
      </c>
      <c r="T124" s="13">
        <v>0.03</v>
      </c>
      <c r="U124" s="12">
        <v>520.29</v>
      </c>
      <c r="V124" s="12">
        <v>16822.71</v>
      </c>
      <c r="W124" s="12">
        <v>50</v>
      </c>
      <c r="X124" s="12">
        <v>15963</v>
      </c>
      <c r="Y124" s="14">
        <f>+DAY('TABLA PRINCIPAL'!$B124)</f>
        <v>4</v>
      </c>
      <c r="Z124" s="14">
        <f>+MONTH('TABLA PRINCIPAL'!$B124)</f>
        <v>4</v>
      </c>
      <c r="AA124" s="14">
        <f>+YEAR('TABLA PRINCIPAL'!$B124)</f>
        <v>2014</v>
      </c>
      <c r="AB124" s="22" t="str">
        <f>+IF(Ventas_Oficina[[#This Row],[Total del pedido]]&gt;=100000,"SI","NO")</f>
        <v>NO</v>
      </c>
      <c r="AC124" s="22" t="str">
        <f>+_xlfn.XLOOKUP(Ventas_Oficina[[#This Row],[Nº de artículo]],AUXILIAR!A123:A5007,AUXILIAR!D123:D5007,"Error",0)</f>
        <v>Enviado a tiempo</v>
      </c>
      <c r="AD124" s="22" t="str">
        <f>+IF(AND(Ventas_Oficina[[#This Row],[Total]]&gt;75000,Ventas_Oficina[[#This Row],[Envio a tiempo]]="Enviado a tiempo"),"Buena Venta","Venta Mala")</f>
        <v>Venta Mala</v>
      </c>
    </row>
    <row r="125" spans="1:30" x14ac:dyDescent="0.25">
      <c r="A125" s="25">
        <v>1153803</v>
      </c>
      <c r="B125" s="5">
        <v>42153</v>
      </c>
      <c r="C125" s="6" t="s">
        <v>172</v>
      </c>
      <c r="D125" s="6" t="s">
        <v>110</v>
      </c>
      <c r="E125" s="6" t="s">
        <v>12</v>
      </c>
      <c r="F125" s="6" t="s">
        <v>13</v>
      </c>
      <c r="G125" s="6" t="s">
        <v>1007</v>
      </c>
      <c r="H125" s="6" t="s">
        <v>14</v>
      </c>
      <c r="I125" s="6" t="s">
        <v>1012</v>
      </c>
      <c r="J125" s="6" t="s">
        <v>1021</v>
      </c>
      <c r="K125" s="6" t="s">
        <v>1261</v>
      </c>
      <c r="L125" s="6" t="s">
        <v>1267</v>
      </c>
      <c r="M125" s="6" t="s">
        <v>1272</v>
      </c>
      <c r="N125" s="5">
        <v>42155</v>
      </c>
      <c r="O125" s="7">
        <v>533</v>
      </c>
      <c r="P125" s="7">
        <v>860</v>
      </c>
      <c r="Q125" s="7">
        <v>327</v>
      </c>
      <c r="R125" s="6">
        <v>32</v>
      </c>
      <c r="S125" s="7">
        <v>27520</v>
      </c>
      <c r="T125" s="8">
        <v>0.03</v>
      </c>
      <c r="U125" s="7">
        <v>825.6</v>
      </c>
      <c r="V125" s="7">
        <v>26694.400000000001</v>
      </c>
      <c r="W125" s="7">
        <v>619</v>
      </c>
      <c r="X125" s="7">
        <v>5961</v>
      </c>
      <c r="Y125" s="9">
        <f>+DAY('TABLA PRINCIPAL'!$B125)</f>
        <v>29</v>
      </c>
      <c r="Z125" s="9">
        <f>+MONTH('TABLA PRINCIPAL'!$B125)</f>
        <v>5</v>
      </c>
      <c r="AA125" s="9">
        <f>+YEAR('TABLA PRINCIPAL'!$B125)</f>
        <v>2015</v>
      </c>
      <c r="AB125" s="22" t="str">
        <f>+IF(Ventas_Oficina[[#This Row],[Total del pedido]]&gt;=100000,"SI","NO")</f>
        <v>NO</v>
      </c>
      <c r="AC125" s="22" t="str">
        <f>+_xlfn.XLOOKUP(Ventas_Oficina[[#This Row],[Nº de artículo]],AUXILIAR!A124:A5008,AUXILIAR!D124:D5008,"Error",0)</f>
        <v>No enviado a tiempo</v>
      </c>
      <c r="AD125" s="22" t="str">
        <f>+IF(AND(Ventas_Oficina[[#This Row],[Total]]&gt;75000,Ventas_Oficina[[#This Row],[Envio a tiempo]]="Enviado a tiempo"),"Buena Venta","Venta Mala")</f>
        <v>Venta Mala</v>
      </c>
    </row>
    <row r="126" spans="1:30" x14ac:dyDescent="0.25">
      <c r="A126" s="26">
        <v>1153803</v>
      </c>
      <c r="B126" s="10">
        <v>41762</v>
      </c>
      <c r="C126" s="11" t="s">
        <v>98</v>
      </c>
      <c r="D126" s="11" t="s">
        <v>91</v>
      </c>
      <c r="E126" s="11" t="s">
        <v>4</v>
      </c>
      <c r="F126" s="11" t="s">
        <v>5</v>
      </c>
      <c r="G126" s="11" t="s">
        <v>1008</v>
      </c>
      <c r="H126" s="11" t="s">
        <v>24</v>
      </c>
      <c r="I126" s="11" t="s">
        <v>1013</v>
      </c>
      <c r="J126" s="11" t="s">
        <v>1158</v>
      </c>
      <c r="K126" s="11" t="s">
        <v>1262</v>
      </c>
      <c r="L126" s="11" t="s">
        <v>1268</v>
      </c>
      <c r="M126" s="11" t="s">
        <v>1272</v>
      </c>
      <c r="N126" s="10">
        <v>41764</v>
      </c>
      <c r="O126" s="12">
        <v>314</v>
      </c>
      <c r="P126" s="12">
        <v>491</v>
      </c>
      <c r="Q126" s="12">
        <v>177</v>
      </c>
      <c r="R126" s="11">
        <v>25</v>
      </c>
      <c r="S126" s="12">
        <v>12275</v>
      </c>
      <c r="T126" s="13">
        <v>0.05</v>
      </c>
      <c r="U126" s="12">
        <v>613.75</v>
      </c>
      <c r="V126" s="12">
        <v>11661.25</v>
      </c>
      <c r="W126" s="12">
        <v>50</v>
      </c>
      <c r="X126" s="12">
        <v>15993</v>
      </c>
      <c r="Y126" s="14">
        <f>+DAY('TABLA PRINCIPAL'!$B126)</f>
        <v>3</v>
      </c>
      <c r="Z126" s="14">
        <f>+MONTH('TABLA PRINCIPAL'!$B126)</f>
        <v>5</v>
      </c>
      <c r="AA126" s="14">
        <f>+YEAR('TABLA PRINCIPAL'!$B126)</f>
        <v>2014</v>
      </c>
      <c r="AB126" s="22" t="str">
        <f>+IF(Ventas_Oficina[[#This Row],[Total del pedido]]&gt;=100000,"SI","NO")</f>
        <v>NO</v>
      </c>
      <c r="AC126" s="22" t="str">
        <f>+_xlfn.XLOOKUP(Ventas_Oficina[[#This Row],[Nº de artículo]],AUXILIAR!A125:A5009,AUXILIAR!D125:D5009,"Error",0)</f>
        <v>Enviado a tiempo</v>
      </c>
      <c r="AD126" s="22" t="str">
        <f>+IF(AND(Ventas_Oficina[[#This Row],[Total]]&gt;75000,Ventas_Oficina[[#This Row],[Envio a tiempo]]="Enviado a tiempo"),"Buena Venta","Venta Mala")</f>
        <v>Venta Mala</v>
      </c>
    </row>
    <row r="127" spans="1:30" x14ac:dyDescent="0.25">
      <c r="A127" s="25">
        <v>1153803</v>
      </c>
      <c r="B127" s="5">
        <v>41392</v>
      </c>
      <c r="C127" s="6" t="s">
        <v>173</v>
      </c>
      <c r="D127" s="6" t="s">
        <v>174</v>
      </c>
      <c r="E127" s="6" t="s">
        <v>4</v>
      </c>
      <c r="F127" s="6" t="s">
        <v>5</v>
      </c>
      <c r="G127" s="6" t="s">
        <v>1010</v>
      </c>
      <c r="H127" s="6" t="s">
        <v>121</v>
      </c>
      <c r="I127" s="6" t="s">
        <v>1014</v>
      </c>
      <c r="J127" s="6" t="s">
        <v>1062</v>
      </c>
      <c r="K127" s="6" t="s">
        <v>1261</v>
      </c>
      <c r="L127" s="6" t="s">
        <v>1265</v>
      </c>
      <c r="M127" s="6" t="s">
        <v>1272</v>
      </c>
      <c r="N127" s="5">
        <v>41392</v>
      </c>
      <c r="O127" s="7">
        <v>639</v>
      </c>
      <c r="P127" s="7">
        <v>1998</v>
      </c>
      <c r="Q127" s="7">
        <v>1359</v>
      </c>
      <c r="R127" s="6">
        <v>45</v>
      </c>
      <c r="S127" s="7">
        <v>89910</v>
      </c>
      <c r="T127" s="8">
        <v>0.04</v>
      </c>
      <c r="U127" s="7">
        <v>3596.4</v>
      </c>
      <c r="V127" s="7">
        <v>86313.600000000006</v>
      </c>
      <c r="W127" s="7">
        <v>400</v>
      </c>
      <c r="X127" s="7">
        <v>14246</v>
      </c>
      <c r="Y127" s="9">
        <f>+DAY('TABLA PRINCIPAL'!$B127)</f>
        <v>28</v>
      </c>
      <c r="Z127" s="9">
        <f>+MONTH('TABLA PRINCIPAL'!$B127)</f>
        <v>4</v>
      </c>
      <c r="AA127" s="9">
        <f>+YEAR('TABLA PRINCIPAL'!$B127)</f>
        <v>2013</v>
      </c>
      <c r="AB127" s="22" t="str">
        <f>+IF(Ventas_Oficina[[#This Row],[Total del pedido]]&gt;=100000,"SI","NO")</f>
        <v>NO</v>
      </c>
      <c r="AC127" s="22" t="str">
        <f>+_xlfn.XLOOKUP(Ventas_Oficina[[#This Row],[Nº de artículo]],AUXILIAR!A126:A5010,AUXILIAR!D126:D5010,"Error",0)</f>
        <v>Enviado a tiempo</v>
      </c>
      <c r="AD127" s="22" t="str">
        <f>+IF(AND(Ventas_Oficina[[#This Row],[Total]]&gt;75000,Ventas_Oficina[[#This Row],[Envio a tiempo]]="Enviado a tiempo"),"Buena Venta","Venta Mala")</f>
        <v>Venta Mala</v>
      </c>
    </row>
    <row r="128" spans="1:30" x14ac:dyDescent="0.25">
      <c r="A128" s="26">
        <v>1153803</v>
      </c>
      <c r="B128" s="10">
        <v>42182</v>
      </c>
      <c r="C128" s="11" t="s">
        <v>175</v>
      </c>
      <c r="D128" s="11" t="s">
        <v>97</v>
      </c>
      <c r="E128" s="11" t="s">
        <v>12</v>
      </c>
      <c r="F128" s="11" t="s">
        <v>13</v>
      </c>
      <c r="G128" s="11" t="s">
        <v>1009</v>
      </c>
      <c r="H128" s="11" t="s">
        <v>14</v>
      </c>
      <c r="I128" s="11" t="s">
        <v>1015</v>
      </c>
      <c r="J128" s="11" t="s">
        <v>1067</v>
      </c>
      <c r="K128" s="11" t="s">
        <v>1261</v>
      </c>
      <c r="L128" s="11" t="s">
        <v>1265</v>
      </c>
      <c r="M128" s="11" t="s">
        <v>1272</v>
      </c>
      <c r="N128" s="10">
        <v>42182</v>
      </c>
      <c r="O128" s="12">
        <v>229</v>
      </c>
      <c r="P128" s="12">
        <v>358</v>
      </c>
      <c r="Q128" s="12">
        <v>129</v>
      </c>
      <c r="R128" s="11">
        <v>37</v>
      </c>
      <c r="S128" s="12">
        <v>13246</v>
      </c>
      <c r="T128" s="13">
        <v>0.06</v>
      </c>
      <c r="U128" s="12">
        <v>794.76</v>
      </c>
      <c r="V128" s="12">
        <v>12451.24</v>
      </c>
      <c r="W128" s="12">
        <v>163</v>
      </c>
      <c r="X128" s="12">
        <v>12951</v>
      </c>
      <c r="Y128" s="14">
        <f>+DAY('TABLA PRINCIPAL'!$B128)</f>
        <v>27</v>
      </c>
      <c r="Z128" s="14">
        <f>+MONTH('TABLA PRINCIPAL'!$B128)</f>
        <v>6</v>
      </c>
      <c r="AA128" s="14">
        <f>+YEAR('TABLA PRINCIPAL'!$B128)</f>
        <v>2015</v>
      </c>
      <c r="AB128" s="22" t="str">
        <f>+IF(Ventas_Oficina[[#This Row],[Total del pedido]]&gt;=100000,"SI","NO")</f>
        <v>NO</v>
      </c>
      <c r="AC128" s="22" t="str">
        <f>+_xlfn.XLOOKUP(Ventas_Oficina[[#This Row],[Nº de artículo]],AUXILIAR!A127:A5011,AUXILIAR!D127:D5011,"Error",0)</f>
        <v>No enviado a tiempo</v>
      </c>
      <c r="AD128" s="22" t="str">
        <f>+IF(AND(Ventas_Oficina[[#This Row],[Total]]&gt;75000,Ventas_Oficina[[#This Row],[Envio a tiempo]]="Enviado a tiempo"),"Buena Venta","Venta Mala")</f>
        <v>Venta Mala</v>
      </c>
    </row>
    <row r="129" spans="1:30" x14ac:dyDescent="0.25">
      <c r="A129" s="25">
        <v>1153803</v>
      </c>
      <c r="B129" s="5">
        <v>41616</v>
      </c>
      <c r="C129" s="6" t="s">
        <v>176</v>
      </c>
      <c r="D129" s="6" t="s">
        <v>177</v>
      </c>
      <c r="E129" s="6" t="s">
        <v>4</v>
      </c>
      <c r="F129" s="6" t="s">
        <v>5</v>
      </c>
      <c r="G129" s="6" t="s">
        <v>1010</v>
      </c>
      <c r="H129" s="6" t="s">
        <v>6</v>
      </c>
      <c r="I129" s="6" t="s">
        <v>1016</v>
      </c>
      <c r="J129" s="6" t="s">
        <v>1068</v>
      </c>
      <c r="K129" s="6" t="s">
        <v>1261</v>
      </c>
      <c r="L129" s="6" t="s">
        <v>1265</v>
      </c>
      <c r="M129" s="6" t="s">
        <v>1272</v>
      </c>
      <c r="N129" s="5">
        <v>41616</v>
      </c>
      <c r="O129" s="7">
        <v>446</v>
      </c>
      <c r="P129" s="7">
        <v>1089</v>
      </c>
      <c r="Q129" s="7">
        <v>643</v>
      </c>
      <c r="R129" s="6">
        <v>10</v>
      </c>
      <c r="S129" s="7">
        <v>10890</v>
      </c>
      <c r="T129" s="8">
        <v>0.01</v>
      </c>
      <c r="U129" s="7">
        <v>108.9</v>
      </c>
      <c r="V129" s="7">
        <v>10781.1</v>
      </c>
      <c r="W129" s="7">
        <v>450</v>
      </c>
      <c r="X129" s="7">
        <v>16977</v>
      </c>
      <c r="Y129" s="9">
        <f>+DAY('TABLA PRINCIPAL'!$B129)</f>
        <v>8</v>
      </c>
      <c r="Z129" s="9">
        <f>+MONTH('TABLA PRINCIPAL'!$B129)</f>
        <v>12</v>
      </c>
      <c r="AA129" s="9">
        <f>+YEAR('TABLA PRINCIPAL'!$B129)</f>
        <v>2013</v>
      </c>
      <c r="AB129" s="22" t="str">
        <f>+IF(Ventas_Oficina[[#This Row],[Total del pedido]]&gt;=100000,"SI","NO")</f>
        <v>NO</v>
      </c>
      <c r="AC129" s="22" t="str">
        <f>+_xlfn.XLOOKUP(Ventas_Oficina[[#This Row],[Nº de artículo]],AUXILIAR!A128:A5012,AUXILIAR!D128:D5012,"Error",0)</f>
        <v>No enviado a tiempo</v>
      </c>
      <c r="AD129" s="22" t="str">
        <f>+IF(AND(Ventas_Oficina[[#This Row],[Total]]&gt;75000,Ventas_Oficina[[#This Row],[Envio a tiempo]]="Enviado a tiempo"),"Buena Venta","Venta Mala")</f>
        <v>Venta Mala</v>
      </c>
    </row>
    <row r="130" spans="1:30" x14ac:dyDescent="0.25">
      <c r="A130" s="26">
        <v>1153803</v>
      </c>
      <c r="B130" s="10">
        <v>42179</v>
      </c>
      <c r="C130" s="11" t="s">
        <v>178</v>
      </c>
      <c r="D130" s="11" t="s">
        <v>179</v>
      </c>
      <c r="E130" s="11" t="s">
        <v>4</v>
      </c>
      <c r="F130" s="11" t="s">
        <v>5</v>
      </c>
      <c r="G130" s="11" t="s">
        <v>1010</v>
      </c>
      <c r="H130" s="11" t="s">
        <v>6</v>
      </c>
      <c r="I130" s="11" t="s">
        <v>1015</v>
      </c>
      <c r="J130" s="11" t="s">
        <v>1049</v>
      </c>
      <c r="K130" s="11" t="s">
        <v>1261</v>
      </c>
      <c r="L130" s="11" t="s">
        <v>1265</v>
      </c>
      <c r="M130" s="11" t="s">
        <v>1272</v>
      </c>
      <c r="N130" s="10">
        <v>42180</v>
      </c>
      <c r="O130" s="12">
        <v>184</v>
      </c>
      <c r="P130" s="12">
        <v>288</v>
      </c>
      <c r="Q130" s="12">
        <v>104</v>
      </c>
      <c r="R130" s="11">
        <v>37</v>
      </c>
      <c r="S130" s="12">
        <v>10656</v>
      </c>
      <c r="T130" s="13">
        <v>0.04</v>
      </c>
      <c r="U130" s="12">
        <v>426.24</v>
      </c>
      <c r="V130" s="12">
        <v>10229.76</v>
      </c>
      <c r="W130" s="12">
        <v>99</v>
      </c>
      <c r="X130" s="12">
        <v>16975</v>
      </c>
      <c r="Y130" s="14">
        <f>+DAY('TABLA PRINCIPAL'!$B130)</f>
        <v>24</v>
      </c>
      <c r="Z130" s="14">
        <f>+MONTH('TABLA PRINCIPAL'!$B130)</f>
        <v>6</v>
      </c>
      <c r="AA130" s="14">
        <f>+YEAR('TABLA PRINCIPAL'!$B130)</f>
        <v>2015</v>
      </c>
      <c r="AB130" s="22" t="str">
        <f>+IF(Ventas_Oficina[[#This Row],[Total del pedido]]&gt;=100000,"SI","NO")</f>
        <v>NO</v>
      </c>
      <c r="AC130" s="22" t="str">
        <f>+_xlfn.XLOOKUP(Ventas_Oficina[[#This Row],[Nº de artículo]],AUXILIAR!A129:A5013,AUXILIAR!D129:D5013,"Error",0)</f>
        <v>No enviado a tiempo</v>
      </c>
      <c r="AD130" s="22" t="str">
        <f>+IF(AND(Ventas_Oficina[[#This Row],[Total]]&gt;75000,Ventas_Oficina[[#This Row],[Envio a tiempo]]="Enviado a tiempo"),"Buena Venta","Venta Mala")</f>
        <v>Venta Mala</v>
      </c>
    </row>
    <row r="131" spans="1:30" x14ac:dyDescent="0.25">
      <c r="A131" s="25">
        <v>1153803</v>
      </c>
      <c r="B131" s="5">
        <v>42038</v>
      </c>
      <c r="C131" s="6" t="s">
        <v>180</v>
      </c>
      <c r="D131" s="6" t="s">
        <v>181</v>
      </c>
      <c r="E131" s="6" t="s">
        <v>4</v>
      </c>
      <c r="F131" s="6" t="s">
        <v>5</v>
      </c>
      <c r="G131" s="6" t="s">
        <v>1008</v>
      </c>
      <c r="H131" s="6" t="s">
        <v>121</v>
      </c>
      <c r="I131" s="6" t="s">
        <v>1014</v>
      </c>
      <c r="J131" s="6" t="s">
        <v>1069</v>
      </c>
      <c r="K131" s="6" t="s">
        <v>1261</v>
      </c>
      <c r="L131" s="6" t="s">
        <v>1265</v>
      </c>
      <c r="M131" s="6" t="s">
        <v>1272</v>
      </c>
      <c r="N131" s="5">
        <v>42050</v>
      </c>
      <c r="O131" s="7">
        <v>192</v>
      </c>
      <c r="P131" s="7">
        <v>326</v>
      </c>
      <c r="Q131" s="7">
        <v>134</v>
      </c>
      <c r="R131" s="6">
        <v>35</v>
      </c>
      <c r="S131" s="7">
        <v>11410</v>
      </c>
      <c r="T131" s="8">
        <v>0.03</v>
      </c>
      <c r="U131" s="7">
        <v>342.3</v>
      </c>
      <c r="V131" s="7">
        <v>11067.7</v>
      </c>
      <c r="W131" s="7">
        <v>186</v>
      </c>
      <c r="X131" s="7">
        <v>14078</v>
      </c>
      <c r="Y131" s="9">
        <f>+DAY('TABLA PRINCIPAL'!$B131)</f>
        <v>3</v>
      </c>
      <c r="Z131" s="9">
        <f>+MONTH('TABLA PRINCIPAL'!$B131)</f>
        <v>2</v>
      </c>
      <c r="AA131" s="9">
        <f>+YEAR('TABLA PRINCIPAL'!$B131)</f>
        <v>2015</v>
      </c>
      <c r="AB131" s="22" t="str">
        <f>+IF(Ventas_Oficina[[#This Row],[Total del pedido]]&gt;=100000,"SI","NO")</f>
        <v>NO</v>
      </c>
      <c r="AC131" s="22" t="str">
        <f>+_xlfn.XLOOKUP(Ventas_Oficina[[#This Row],[Nº de artículo]],AUXILIAR!A130:A5014,AUXILIAR!D130:D5014,"Error",0)</f>
        <v>No enviado a tiempo</v>
      </c>
      <c r="AD131" s="22" t="str">
        <f>+IF(AND(Ventas_Oficina[[#This Row],[Total]]&gt;75000,Ventas_Oficina[[#This Row],[Envio a tiempo]]="Enviado a tiempo"),"Buena Venta","Venta Mala")</f>
        <v>Venta Mala</v>
      </c>
    </row>
    <row r="132" spans="1:30" x14ac:dyDescent="0.25">
      <c r="A132" s="26">
        <v>1153834</v>
      </c>
      <c r="B132" s="10">
        <v>42024</v>
      </c>
      <c r="C132" s="11" t="s">
        <v>182</v>
      </c>
      <c r="D132" s="11" t="s">
        <v>183</v>
      </c>
      <c r="E132" s="11" t="s">
        <v>4</v>
      </c>
      <c r="F132" s="11" t="s">
        <v>5</v>
      </c>
      <c r="G132" s="11" t="s">
        <v>1008</v>
      </c>
      <c r="H132" s="11" t="s">
        <v>106</v>
      </c>
      <c r="I132" s="11" t="s">
        <v>1013</v>
      </c>
      <c r="J132" s="11" t="s">
        <v>1052</v>
      </c>
      <c r="K132" s="11" t="s">
        <v>1261</v>
      </c>
      <c r="L132" s="11" t="s">
        <v>1265</v>
      </c>
      <c r="M132" s="11" t="s">
        <v>1273</v>
      </c>
      <c r="N132" s="10">
        <v>42025</v>
      </c>
      <c r="O132" s="12">
        <v>332</v>
      </c>
      <c r="P132" s="12">
        <v>518</v>
      </c>
      <c r="Q132" s="12">
        <v>186</v>
      </c>
      <c r="R132" s="11">
        <v>41</v>
      </c>
      <c r="S132" s="12">
        <v>21238</v>
      </c>
      <c r="T132" s="13">
        <v>0.08</v>
      </c>
      <c r="U132" s="12">
        <v>1699.04</v>
      </c>
      <c r="V132" s="12">
        <v>19538.96</v>
      </c>
      <c r="W132" s="12">
        <v>204</v>
      </c>
      <c r="X132" s="12">
        <v>5323</v>
      </c>
      <c r="Y132" s="14">
        <f>+DAY('TABLA PRINCIPAL'!$B132)</f>
        <v>20</v>
      </c>
      <c r="Z132" s="14">
        <f>+MONTH('TABLA PRINCIPAL'!$B132)</f>
        <v>1</v>
      </c>
      <c r="AA132" s="14">
        <f>+YEAR('TABLA PRINCIPAL'!$B132)</f>
        <v>2015</v>
      </c>
      <c r="AB132" s="22" t="str">
        <f>+IF(Ventas_Oficina[[#This Row],[Total del pedido]]&gt;=100000,"SI","NO")</f>
        <v>NO</v>
      </c>
      <c r="AC132" s="22" t="str">
        <f>+_xlfn.XLOOKUP(Ventas_Oficina[[#This Row],[Nº de artículo]],AUXILIAR!A131:A5015,AUXILIAR!D131:D5015,"Error",0)</f>
        <v>No enviado a tiempo</v>
      </c>
      <c r="AD132" s="22" t="str">
        <f>+IF(AND(Ventas_Oficina[[#This Row],[Total]]&gt;75000,Ventas_Oficina[[#This Row],[Envio a tiempo]]="Enviado a tiempo"),"Buena Venta","Venta Mala")</f>
        <v>Venta Mala</v>
      </c>
    </row>
    <row r="133" spans="1:30" x14ac:dyDescent="0.25">
      <c r="A133" s="25">
        <v>1154168</v>
      </c>
      <c r="B133" s="5">
        <v>41391</v>
      </c>
      <c r="C133" s="6" t="s">
        <v>161</v>
      </c>
      <c r="D133" s="6" t="s">
        <v>184</v>
      </c>
      <c r="E133" s="6" t="s">
        <v>4</v>
      </c>
      <c r="F133" s="6" t="s">
        <v>5</v>
      </c>
      <c r="G133" s="6" t="s">
        <v>1009</v>
      </c>
      <c r="H133" s="6" t="s">
        <v>39</v>
      </c>
      <c r="I133" s="6" t="s">
        <v>1016</v>
      </c>
      <c r="J133" s="6" t="s">
        <v>1044</v>
      </c>
      <c r="K133" s="6" t="s">
        <v>1261</v>
      </c>
      <c r="L133" s="6" t="s">
        <v>1265</v>
      </c>
      <c r="M133" s="6" t="s">
        <v>1273</v>
      </c>
      <c r="N133" s="5">
        <v>41392</v>
      </c>
      <c r="O133" s="7">
        <v>118</v>
      </c>
      <c r="P133" s="7">
        <v>188</v>
      </c>
      <c r="Q133" s="7">
        <v>70</v>
      </c>
      <c r="R133" s="6">
        <v>42</v>
      </c>
      <c r="S133" s="7">
        <v>7896</v>
      </c>
      <c r="T133" s="8">
        <v>0</v>
      </c>
      <c r="U133" s="7">
        <v>0</v>
      </c>
      <c r="V133" s="7">
        <v>7896</v>
      </c>
      <c r="W133" s="7">
        <v>149</v>
      </c>
      <c r="X133" s="7">
        <v>3956</v>
      </c>
      <c r="Y133" s="9">
        <f>+DAY('TABLA PRINCIPAL'!$B133)</f>
        <v>27</v>
      </c>
      <c r="Z133" s="9">
        <f>+MONTH('TABLA PRINCIPAL'!$B133)</f>
        <v>4</v>
      </c>
      <c r="AA133" s="9">
        <f>+YEAR('TABLA PRINCIPAL'!$B133)</f>
        <v>2013</v>
      </c>
      <c r="AB133" s="22" t="str">
        <f>+IF(Ventas_Oficina[[#This Row],[Total del pedido]]&gt;=100000,"SI","NO")</f>
        <v>NO</v>
      </c>
      <c r="AC133" s="22" t="str">
        <f>+_xlfn.XLOOKUP(Ventas_Oficina[[#This Row],[Nº de artículo]],AUXILIAR!A132:A5016,AUXILIAR!D132:D5016,"Error",0)</f>
        <v>No enviado a tiempo</v>
      </c>
      <c r="AD133" s="22" t="str">
        <f>+IF(AND(Ventas_Oficina[[#This Row],[Total]]&gt;75000,Ventas_Oficina[[#This Row],[Envio a tiempo]]="Enviado a tiempo"),"Buena Venta","Venta Mala")</f>
        <v>Venta Mala</v>
      </c>
    </row>
    <row r="134" spans="1:30" x14ac:dyDescent="0.25">
      <c r="A134" s="26">
        <v>1154168</v>
      </c>
      <c r="B134" s="10">
        <v>41399</v>
      </c>
      <c r="C134" s="11" t="s">
        <v>185</v>
      </c>
      <c r="D134" s="11" t="s">
        <v>41</v>
      </c>
      <c r="E134" s="11" t="s">
        <v>12</v>
      </c>
      <c r="F134" s="11" t="s">
        <v>13</v>
      </c>
      <c r="G134" s="11" t="s">
        <v>1010</v>
      </c>
      <c r="H134" s="11" t="s">
        <v>42</v>
      </c>
      <c r="I134" s="11" t="s">
        <v>1016</v>
      </c>
      <c r="J134" s="11" t="s">
        <v>1031</v>
      </c>
      <c r="K134" s="11" t="s">
        <v>1261</v>
      </c>
      <c r="L134" s="11" t="s">
        <v>1267</v>
      </c>
      <c r="M134" s="11" t="s">
        <v>1272</v>
      </c>
      <c r="N134" s="10">
        <v>41404</v>
      </c>
      <c r="O134" s="12">
        <v>1007</v>
      </c>
      <c r="P134" s="12">
        <v>1598</v>
      </c>
      <c r="Q134" s="12">
        <v>591</v>
      </c>
      <c r="R134" s="11">
        <v>50</v>
      </c>
      <c r="S134" s="12">
        <v>79900</v>
      </c>
      <c r="T134" s="13">
        <v>0.09</v>
      </c>
      <c r="U134" s="12">
        <v>7191</v>
      </c>
      <c r="V134" s="12">
        <v>72709</v>
      </c>
      <c r="W134" s="12">
        <v>400</v>
      </c>
      <c r="X134" s="12">
        <v>53979</v>
      </c>
      <c r="Y134" s="14">
        <f>+DAY('TABLA PRINCIPAL'!$B134)</f>
        <v>5</v>
      </c>
      <c r="Z134" s="14">
        <f>+MONTH('TABLA PRINCIPAL'!$B134)</f>
        <v>5</v>
      </c>
      <c r="AA134" s="14">
        <f>+YEAR('TABLA PRINCIPAL'!$B134)</f>
        <v>2013</v>
      </c>
      <c r="AB134" s="22" t="str">
        <f>+IF(Ventas_Oficina[[#This Row],[Total del pedido]]&gt;=100000,"SI","NO")</f>
        <v>NO</v>
      </c>
      <c r="AC134" s="22" t="str">
        <f>+_xlfn.XLOOKUP(Ventas_Oficina[[#This Row],[Nº de artículo]],AUXILIAR!A133:A5017,AUXILIAR!D133:D5017,"Error",0)</f>
        <v>No enviado a tiempo</v>
      </c>
      <c r="AD134" s="22" t="str">
        <f>+IF(AND(Ventas_Oficina[[#This Row],[Total]]&gt;75000,Ventas_Oficina[[#This Row],[Envio a tiempo]]="Enviado a tiempo"),"Buena Venta","Venta Mala")</f>
        <v>Venta Mala</v>
      </c>
    </row>
    <row r="135" spans="1:30" x14ac:dyDescent="0.25">
      <c r="A135" s="25">
        <v>1154168</v>
      </c>
      <c r="B135" s="5">
        <v>42182</v>
      </c>
      <c r="C135" s="6" t="s">
        <v>186</v>
      </c>
      <c r="D135" s="6" t="s">
        <v>62</v>
      </c>
      <c r="E135" s="6" t="s">
        <v>4</v>
      </c>
      <c r="F135" s="6" t="s">
        <v>5</v>
      </c>
      <c r="G135" s="6" t="s">
        <v>1008</v>
      </c>
      <c r="H135" s="6" t="s">
        <v>27</v>
      </c>
      <c r="I135" s="6" t="s">
        <v>1015</v>
      </c>
      <c r="J135" s="6" t="s">
        <v>187</v>
      </c>
      <c r="K135" s="6" t="s">
        <v>1261</v>
      </c>
      <c r="L135" s="6" t="s">
        <v>1267</v>
      </c>
      <c r="M135" s="6" t="s">
        <v>1272</v>
      </c>
      <c r="N135" s="5">
        <v>42184</v>
      </c>
      <c r="O135" s="7">
        <v>231</v>
      </c>
      <c r="P135" s="7">
        <v>378</v>
      </c>
      <c r="Q135" s="7">
        <v>147</v>
      </c>
      <c r="R135" s="6">
        <v>38</v>
      </c>
      <c r="S135" s="7">
        <v>14364</v>
      </c>
      <c r="T135" s="8">
        <v>0.06</v>
      </c>
      <c r="U135" s="7">
        <v>861.83999999999992</v>
      </c>
      <c r="V135" s="7">
        <v>13502.16</v>
      </c>
      <c r="W135" s="7">
        <v>71</v>
      </c>
      <c r="X135" s="7">
        <v>1476</v>
      </c>
      <c r="Y135" s="9">
        <f>+DAY('TABLA PRINCIPAL'!$B135)</f>
        <v>27</v>
      </c>
      <c r="Z135" s="9">
        <f>+MONTH('TABLA PRINCIPAL'!$B135)</f>
        <v>6</v>
      </c>
      <c r="AA135" s="9">
        <f>+YEAR('TABLA PRINCIPAL'!$B135)</f>
        <v>2015</v>
      </c>
      <c r="AB135" s="22" t="str">
        <f>+IF(Ventas_Oficina[[#This Row],[Total del pedido]]&gt;=100000,"SI","NO")</f>
        <v>NO</v>
      </c>
      <c r="AC135" s="22" t="str">
        <f>+_xlfn.XLOOKUP(Ventas_Oficina[[#This Row],[Nº de artículo]],AUXILIAR!A134:A5018,AUXILIAR!D134:D5018,"Error",0)</f>
        <v>Enviado a tiempo</v>
      </c>
      <c r="AD135" s="22" t="str">
        <f>+IF(AND(Ventas_Oficina[[#This Row],[Total]]&gt;75000,Ventas_Oficina[[#This Row],[Envio a tiempo]]="Enviado a tiempo"),"Buena Venta","Venta Mala")</f>
        <v>Venta Mala</v>
      </c>
    </row>
    <row r="136" spans="1:30" x14ac:dyDescent="0.25">
      <c r="A136" s="26">
        <v>1154899</v>
      </c>
      <c r="B136" s="10">
        <v>41394</v>
      </c>
      <c r="C136" s="11" t="s">
        <v>111</v>
      </c>
      <c r="D136" s="11" t="s">
        <v>78</v>
      </c>
      <c r="E136" s="11" t="s">
        <v>4</v>
      </c>
      <c r="F136" s="11" t="s">
        <v>5</v>
      </c>
      <c r="G136" s="11" t="s">
        <v>1009</v>
      </c>
      <c r="H136" s="11" t="s">
        <v>53</v>
      </c>
      <c r="I136" s="11" t="s">
        <v>1015</v>
      </c>
      <c r="J136" s="11" t="s">
        <v>1031</v>
      </c>
      <c r="K136" s="11" t="s">
        <v>1261</v>
      </c>
      <c r="L136" s="11" t="s">
        <v>1265</v>
      </c>
      <c r="M136" s="11" t="s">
        <v>1272</v>
      </c>
      <c r="N136" s="10">
        <v>41396</v>
      </c>
      <c r="O136" s="12">
        <v>1007</v>
      </c>
      <c r="P136" s="12">
        <v>1598</v>
      </c>
      <c r="Q136" s="12">
        <v>591</v>
      </c>
      <c r="R136" s="11">
        <v>31</v>
      </c>
      <c r="S136" s="12">
        <v>49538</v>
      </c>
      <c r="T136" s="13">
        <v>0</v>
      </c>
      <c r="U136" s="12">
        <v>0</v>
      </c>
      <c r="V136" s="12">
        <v>49538</v>
      </c>
      <c r="W136" s="12">
        <v>400</v>
      </c>
      <c r="X136" s="12">
        <v>57113</v>
      </c>
      <c r="Y136" s="14">
        <f>+DAY('TABLA PRINCIPAL'!$B136)</f>
        <v>30</v>
      </c>
      <c r="Z136" s="14">
        <f>+MONTH('TABLA PRINCIPAL'!$B136)</f>
        <v>4</v>
      </c>
      <c r="AA136" s="14">
        <f>+YEAR('TABLA PRINCIPAL'!$B136)</f>
        <v>2013</v>
      </c>
      <c r="AB136" s="22" t="str">
        <f>+IF(Ventas_Oficina[[#This Row],[Total del pedido]]&gt;=100000,"SI","NO")</f>
        <v>NO</v>
      </c>
      <c r="AC136" s="22" t="str">
        <f>+_xlfn.XLOOKUP(Ventas_Oficina[[#This Row],[Nº de artículo]],AUXILIAR!A135:A5019,AUXILIAR!D135:D5019,"Error",0)</f>
        <v>Enviado a tiempo</v>
      </c>
      <c r="AD136" s="22" t="str">
        <f>+IF(AND(Ventas_Oficina[[#This Row],[Total]]&gt;75000,Ventas_Oficina[[#This Row],[Envio a tiempo]]="Enviado a tiempo"),"Buena Venta","Venta Mala")</f>
        <v>Venta Mala</v>
      </c>
    </row>
    <row r="137" spans="1:30" x14ac:dyDescent="0.25">
      <c r="A137" s="25">
        <v>1154899</v>
      </c>
      <c r="B137" s="5">
        <v>42067</v>
      </c>
      <c r="C137" s="6" t="s">
        <v>188</v>
      </c>
      <c r="D137" s="6" t="s">
        <v>189</v>
      </c>
      <c r="E137" s="6" t="s">
        <v>4</v>
      </c>
      <c r="F137" s="6" t="s">
        <v>5</v>
      </c>
      <c r="G137" s="6" t="s">
        <v>1010</v>
      </c>
      <c r="H137" s="6" t="s">
        <v>121</v>
      </c>
      <c r="I137" s="6" t="s">
        <v>1013</v>
      </c>
      <c r="J137" s="6" t="s">
        <v>1024</v>
      </c>
      <c r="K137" s="6" t="s">
        <v>1261</v>
      </c>
      <c r="L137" s="6" t="s">
        <v>1267</v>
      </c>
      <c r="M137" s="6" t="s">
        <v>1272</v>
      </c>
      <c r="N137" s="5">
        <v>42069</v>
      </c>
      <c r="O137" s="7">
        <v>160</v>
      </c>
      <c r="P137" s="7">
        <v>262</v>
      </c>
      <c r="Q137" s="7">
        <v>102</v>
      </c>
      <c r="R137" s="6">
        <v>25</v>
      </c>
      <c r="S137" s="7">
        <v>6550</v>
      </c>
      <c r="T137" s="8">
        <v>0.01</v>
      </c>
      <c r="U137" s="7">
        <v>65.5</v>
      </c>
      <c r="V137" s="7">
        <v>6484.5</v>
      </c>
      <c r="W137" s="7">
        <v>80</v>
      </c>
      <c r="X137" s="7">
        <v>6945</v>
      </c>
      <c r="Y137" s="9">
        <f>+DAY('TABLA PRINCIPAL'!$B137)</f>
        <v>4</v>
      </c>
      <c r="Z137" s="9">
        <f>+MONTH('TABLA PRINCIPAL'!$B137)</f>
        <v>3</v>
      </c>
      <c r="AA137" s="9">
        <f>+YEAR('TABLA PRINCIPAL'!$B137)</f>
        <v>2015</v>
      </c>
      <c r="AB137" s="22" t="str">
        <f>+IF(Ventas_Oficina[[#This Row],[Total del pedido]]&gt;=100000,"SI","NO")</f>
        <v>NO</v>
      </c>
      <c r="AC137" s="22" t="str">
        <f>+_xlfn.XLOOKUP(Ventas_Oficina[[#This Row],[Nº de artículo]],AUXILIAR!A136:A5020,AUXILIAR!D136:D5020,"Error",0)</f>
        <v>Enviado a tiempo</v>
      </c>
      <c r="AD137" s="22" t="str">
        <f>+IF(AND(Ventas_Oficina[[#This Row],[Total]]&gt;75000,Ventas_Oficina[[#This Row],[Envio a tiempo]]="Enviado a tiempo"),"Buena Venta","Venta Mala")</f>
        <v>Venta Mala</v>
      </c>
    </row>
    <row r="138" spans="1:30" x14ac:dyDescent="0.25">
      <c r="A138" s="26">
        <v>1155264</v>
      </c>
      <c r="B138" s="10">
        <v>41685</v>
      </c>
      <c r="C138" s="11" t="s">
        <v>190</v>
      </c>
      <c r="D138" s="11" t="s">
        <v>137</v>
      </c>
      <c r="E138" s="11" t="s">
        <v>4</v>
      </c>
      <c r="F138" s="11" t="s">
        <v>5</v>
      </c>
      <c r="G138" s="11" t="s">
        <v>1010</v>
      </c>
      <c r="H138" s="11" t="s">
        <v>6</v>
      </c>
      <c r="I138" s="11" t="s">
        <v>1015</v>
      </c>
      <c r="J138" s="11" t="s">
        <v>1036</v>
      </c>
      <c r="K138" s="11" t="s">
        <v>1261</v>
      </c>
      <c r="L138" s="11" t="s">
        <v>1265</v>
      </c>
      <c r="M138" s="11" t="s">
        <v>1272</v>
      </c>
      <c r="N138" s="10">
        <v>41690</v>
      </c>
      <c r="O138" s="12">
        <v>453</v>
      </c>
      <c r="P138" s="12">
        <v>730</v>
      </c>
      <c r="Q138" s="12">
        <v>277</v>
      </c>
      <c r="R138" s="11">
        <v>37</v>
      </c>
      <c r="S138" s="12">
        <v>27010</v>
      </c>
      <c r="T138" s="13">
        <v>0.04</v>
      </c>
      <c r="U138" s="12">
        <v>1080.4000000000001</v>
      </c>
      <c r="V138" s="12">
        <v>25929.599999999999</v>
      </c>
      <c r="W138" s="12">
        <v>772</v>
      </c>
      <c r="X138" s="12">
        <v>7243</v>
      </c>
      <c r="Y138" s="14">
        <f>+DAY('TABLA PRINCIPAL'!$B138)</f>
        <v>15</v>
      </c>
      <c r="Z138" s="14">
        <f>+MONTH('TABLA PRINCIPAL'!$B138)</f>
        <v>2</v>
      </c>
      <c r="AA138" s="14">
        <f>+YEAR('TABLA PRINCIPAL'!$B138)</f>
        <v>2014</v>
      </c>
      <c r="AB138" s="22" t="str">
        <f>+IF(Ventas_Oficina[[#This Row],[Total del pedido]]&gt;=100000,"SI","NO")</f>
        <v>NO</v>
      </c>
      <c r="AC138" s="22" t="str">
        <f>+_xlfn.XLOOKUP(Ventas_Oficina[[#This Row],[Nº de artículo]],AUXILIAR!A137:A5021,AUXILIAR!D137:D5021,"Error",0)</f>
        <v>Enviado a tiempo</v>
      </c>
      <c r="AD138" s="22" t="str">
        <f>+IF(AND(Ventas_Oficina[[#This Row],[Total]]&gt;75000,Ventas_Oficina[[#This Row],[Envio a tiempo]]="Enviado a tiempo"),"Buena Venta","Venta Mala")</f>
        <v>Venta Mala</v>
      </c>
    </row>
    <row r="139" spans="1:30" x14ac:dyDescent="0.25">
      <c r="A139" s="25">
        <v>1155629</v>
      </c>
      <c r="B139" s="5">
        <v>41396</v>
      </c>
      <c r="C139" s="6" t="s">
        <v>191</v>
      </c>
      <c r="D139" s="6" t="s">
        <v>133</v>
      </c>
      <c r="E139" s="6" t="s">
        <v>12</v>
      </c>
      <c r="F139" s="6" t="s">
        <v>13</v>
      </c>
      <c r="G139" s="6" t="s">
        <v>1010</v>
      </c>
      <c r="H139" s="6" t="s">
        <v>42</v>
      </c>
      <c r="I139" s="6" t="s">
        <v>1013</v>
      </c>
      <c r="J139" s="6" t="s">
        <v>1021</v>
      </c>
      <c r="K139" s="6" t="s">
        <v>1261</v>
      </c>
      <c r="L139" s="6" t="s">
        <v>1267</v>
      </c>
      <c r="M139" s="6" t="s">
        <v>1272</v>
      </c>
      <c r="N139" s="5">
        <v>41397</v>
      </c>
      <c r="O139" s="7">
        <v>533</v>
      </c>
      <c r="P139" s="7">
        <v>860</v>
      </c>
      <c r="Q139" s="7">
        <v>327</v>
      </c>
      <c r="R139" s="6">
        <v>23</v>
      </c>
      <c r="S139" s="7">
        <v>19780</v>
      </c>
      <c r="T139" s="8">
        <v>0.05</v>
      </c>
      <c r="U139" s="7">
        <v>989</v>
      </c>
      <c r="V139" s="7">
        <v>18791</v>
      </c>
      <c r="W139" s="7">
        <v>619</v>
      </c>
      <c r="X139" s="7">
        <v>54277</v>
      </c>
      <c r="Y139" s="9">
        <f>+DAY('TABLA PRINCIPAL'!$B139)</f>
        <v>2</v>
      </c>
      <c r="Z139" s="9">
        <f>+MONTH('TABLA PRINCIPAL'!$B139)</f>
        <v>5</v>
      </c>
      <c r="AA139" s="9">
        <f>+YEAR('TABLA PRINCIPAL'!$B139)</f>
        <v>2013</v>
      </c>
      <c r="AB139" s="22" t="str">
        <f>+IF(Ventas_Oficina[[#This Row],[Total del pedido]]&gt;=100000,"SI","NO")</f>
        <v>NO</v>
      </c>
      <c r="AC139" s="22" t="str">
        <f>+_xlfn.XLOOKUP(Ventas_Oficina[[#This Row],[Nº de artículo]],AUXILIAR!A138:A5022,AUXILIAR!D138:D5022,"Error",0)</f>
        <v>No enviado a tiempo</v>
      </c>
      <c r="AD139" s="22" t="str">
        <f>+IF(AND(Ventas_Oficina[[#This Row],[Total]]&gt;75000,Ventas_Oficina[[#This Row],[Envio a tiempo]]="Enviado a tiempo"),"Buena Venta","Venta Mala")</f>
        <v>Venta Mala</v>
      </c>
    </row>
    <row r="140" spans="1:30" x14ac:dyDescent="0.25">
      <c r="A140" s="26">
        <v>1155629</v>
      </c>
      <c r="B140" s="10">
        <v>41396</v>
      </c>
      <c r="C140" s="11" t="s">
        <v>63</v>
      </c>
      <c r="D140" s="11" t="s">
        <v>52</v>
      </c>
      <c r="E140" s="11" t="s">
        <v>4</v>
      </c>
      <c r="F140" s="11" t="s">
        <v>5</v>
      </c>
      <c r="G140" s="11" t="s">
        <v>1008</v>
      </c>
      <c r="H140" s="11" t="s">
        <v>53</v>
      </c>
      <c r="I140" s="11" t="s">
        <v>1016</v>
      </c>
      <c r="J140" s="11" t="s">
        <v>1070</v>
      </c>
      <c r="K140" s="11" t="s">
        <v>1261</v>
      </c>
      <c r="L140" s="11" t="s">
        <v>1265</v>
      </c>
      <c r="M140" s="11" t="s">
        <v>1272</v>
      </c>
      <c r="N140" s="10">
        <v>41396</v>
      </c>
      <c r="O140" s="12">
        <v>3602</v>
      </c>
      <c r="P140" s="12">
        <v>5810</v>
      </c>
      <c r="Q140" s="12">
        <v>2208</v>
      </c>
      <c r="R140" s="11">
        <v>9</v>
      </c>
      <c r="S140" s="12">
        <v>52290</v>
      </c>
      <c r="T140" s="13">
        <v>0.03</v>
      </c>
      <c r="U140" s="12">
        <v>1568.7</v>
      </c>
      <c r="V140" s="12">
        <v>50721.3</v>
      </c>
      <c r="W140" s="12">
        <v>149</v>
      </c>
      <c r="X140" s="12">
        <v>54277</v>
      </c>
      <c r="Y140" s="14">
        <f>+DAY('TABLA PRINCIPAL'!$B140)</f>
        <v>2</v>
      </c>
      <c r="Z140" s="14">
        <f>+MONTH('TABLA PRINCIPAL'!$B140)</f>
        <v>5</v>
      </c>
      <c r="AA140" s="14">
        <f>+YEAR('TABLA PRINCIPAL'!$B140)</f>
        <v>2013</v>
      </c>
      <c r="AB140" s="22" t="str">
        <f>+IF(Ventas_Oficina[[#This Row],[Total del pedido]]&gt;=100000,"SI","NO")</f>
        <v>NO</v>
      </c>
      <c r="AC140" s="22" t="str">
        <f>+_xlfn.XLOOKUP(Ventas_Oficina[[#This Row],[Nº de artículo]],AUXILIAR!A139:A5023,AUXILIAR!D139:D5023,"Error",0)</f>
        <v>No enviado a tiempo</v>
      </c>
      <c r="AD140" s="22" t="str">
        <f>+IF(AND(Ventas_Oficina[[#This Row],[Total]]&gt;75000,Ventas_Oficina[[#This Row],[Envio a tiempo]]="Enviado a tiempo"),"Buena Venta","Venta Mala")</f>
        <v>Venta Mala</v>
      </c>
    </row>
    <row r="141" spans="1:30" x14ac:dyDescent="0.25">
      <c r="A141" s="25">
        <v>1155629</v>
      </c>
      <c r="B141" s="5">
        <v>42230</v>
      </c>
      <c r="C141" s="6" t="s">
        <v>192</v>
      </c>
      <c r="D141" s="6" t="s">
        <v>193</v>
      </c>
      <c r="E141" s="6" t="s">
        <v>4</v>
      </c>
      <c r="F141" s="6" t="s">
        <v>5</v>
      </c>
      <c r="G141" s="6" t="s">
        <v>1007</v>
      </c>
      <c r="H141" s="6" t="s">
        <v>106</v>
      </c>
      <c r="I141" s="6" t="s">
        <v>1014</v>
      </c>
      <c r="J141" s="6" t="s">
        <v>1021</v>
      </c>
      <c r="K141" s="6" t="s">
        <v>1261</v>
      </c>
      <c r="L141" s="6" t="s">
        <v>1267</v>
      </c>
      <c r="M141" s="6" t="s">
        <v>1272</v>
      </c>
      <c r="N141" s="5">
        <v>42231</v>
      </c>
      <c r="O141" s="7">
        <v>533</v>
      </c>
      <c r="P141" s="7">
        <v>860</v>
      </c>
      <c r="Q141" s="7">
        <v>327</v>
      </c>
      <c r="R141" s="6">
        <v>13</v>
      </c>
      <c r="S141" s="7">
        <v>11180</v>
      </c>
      <c r="T141" s="8">
        <v>0.02</v>
      </c>
      <c r="U141" s="7">
        <v>223.6</v>
      </c>
      <c r="V141" s="7">
        <v>10956.4</v>
      </c>
      <c r="W141" s="7">
        <v>619</v>
      </c>
      <c r="X141" s="7">
        <v>41839</v>
      </c>
      <c r="Y141" s="9">
        <f>+DAY('TABLA PRINCIPAL'!$B141)</f>
        <v>14</v>
      </c>
      <c r="Z141" s="9">
        <f>+MONTH('TABLA PRINCIPAL'!$B141)</f>
        <v>8</v>
      </c>
      <c r="AA141" s="9">
        <f>+YEAR('TABLA PRINCIPAL'!$B141)</f>
        <v>2015</v>
      </c>
      <c r="AB141" s="22" t="str">
        <f>+IF(Ventas_Oficina[[#This Row],[Total del pedido]]&gt;=100000,"SI","NO")</f>
        <v>NO</v>
      </c>
      <c r="AC141" s="22" t="str">
        <f>+_xlfn.XLOOKUP(Ventas_Oficina[[#This Row],[Nº de artículo]],AUXILIAR!A140:A5024,AUXILIAR!D140:D5024,"Error",0)</f>
        <v>No enviado a tiempo</v>
      </c>
      <c r="AD141" s="22" t="str">
        <f>+IF(AND(Ventas_Oficina[[#This Row],[Total]]&gt;75000,Ventas_Oficina[[#This Row],[Envio a tiempo]]="Enviado a tiempo"),"Buena Venta","Venta Mala")</f>
        <v>Venta Mala</v>
      </c>
    </row>
    <row r="142" spans="1:30" x14ac:dyDescent="0.25">
      <c r="A142" s="26">
        <v>1155629</v>
      </c>
      <c r="B142" s="10">
        <v>41558</v>
      </c>
      <c r="C142" s="11" t="s">
        <v>194</v>
      </c>
      <c r="D142" s="11" t="s">
        <v>113</v>
      </c>
      <c r="E142" s="11" t="s">
        <v>12</v>
      </c>
      <c r="F142" s="11" t="s">
        <v>13</v>
      </c>
      <c r="G142" s="11" t="s">
        <v>1008</v>
      </c>
      <c r="H142" s="11" t="s">
        <v>42</v>
      </c>
      <c r="I142" s="11" t="s">
        <v>1015</v>
      </c>
      <c r="J142" s="11" t="s">
        <v>1071</v>
      </c>
      <c r="K142" s="11" t="s">
        <v>1261</v>
      </c>
      <c r="L142" s="11" t="s">
        <v>1265</v>
      </c>
      <c r="M142" s="11" t="s">
        <v>1272</v>
      </c>
      <c r="N142" s="10">
        <v>41559</v>
      </c>
      <c r="O142" s="12">
        <v>274</v>
      </c>
      <c r="P142" s="12">
        <v>449</v>
      </c>
      <c r="Q142" s="12">
        <v>175</v>
      </c>
      <c r="R142" s="11">
        <v>38</v>
      </c>
      <c r="S142" s="12">
        <v>17062</v>
      </c>
      <c r="T142" s="13">
        <v>0.09</v>
      </c>
      <c r="U142" s="12">
        <v>1535.58</v>
      </c>
      <c r="V142" s="12">
        <v>15526.42</v>
      </c>
      <c r="W142" s="12">
        <v>149</v>
      </c>
      <c r="X142" s="12">
        <v>4691</v>
      </c>
      <c r="Y142" s="14">
        <f>+DAY('TABLA PRINCIPAL'!$B142)</f>
        <v>11</v>
      </c>
      <c r="Z142" s="14">
        <f>+MONTH('TABLA PRINCIPAL'!$B142)</f>
        <v>10</v>
      </c>
      <c r="AA142" s="14">
        <f>+YEAR('TABLA PRINCIPAL'!$B142)</f>
        <v>2013</v>
      </c>
      <c r="AB142" s="22" t="str">
        <f>+IF(Ventas_Oficina[[#This Row],[Total del pedido]]&gt;=100000,"SI","NO")</f>
        <v>NO</v>
      </c>
      <c r="AC142" s="22" t="str">
        <f>+_xlfn.XLOOKUP(Ventas_Oficina[[#This Row],[Nº de artículo]],AUXILIAR!A141:A5025,AUXILIAR!D141:D5025,"Error",0)</f>
        <v>No enviado a tiempo</v>
      </c>
      <c r="AD142" s="22" t="str">
        <f>+IF(AND(Ventas_Oficina[[#This Row],[Total]]&gt;75000,Ventas_Oficina[[#This Row],[Envio a tiempo]]="Enviado a tiempo"),"Buena Venta","Venta Mala")</f>
        <v>Venta Mala</v>
      </c>
    </row>
    <row r="143" spans="1:30" x14ac:dyDescent="0.25">
      <c r="A143" s="25">
        <v>1155629</v>
      </c>
      <c r="B143" s="5">
        <v>41396</v>
      </c>
      <c r="C143" s="6" t="s">
        <v>191</v>
      </c>
      <c r="D143" s="6" t="s">
        <v>133</v>
      </c>
      <c r="E143" s="6" t="s">
        <v>12</v>
      </c>
      <c r="F143" s="6" t="s">
        <v>13</v>
      </c>
      <c r="G143" s="6" t="s">
        <v>1008</v>
      </c>
      <c r="H143" s="6" t="s">
        <v>42</v>
      </c>
      <c r="I143" s="6" t="s">
        <v>1016</v>
      </c>
      <c r="J143" s="6" t="s">
        <v>1070</v>
      </c>
      <c r="K143" s="6" t="s">
        <v>1262</v>
      </c>
      <c r="L143" s="6" t="s">
        <v>1270</v>
      </c>
      <c r="M143" s="6" t="s">
        <v>1274</v>
      </c>
      <c r="N143" s="5">
        <v>41397</v>
      </c>
      <c r="O143" s="7">
        <v>3602</v>
      </c>
      <c r="P143" s="7">
        <v>5810</v>
      </c>
      <c r="Q143" s="7">
        <v>2208</v>
      </c>
      <c r="R143" s="6">
        <v>15</v>
      </c>
      <c r="S143" s="7">
        <v>87150</v>
      </c>
      <c r="T143" s="8">
        <v>0.04</v>
      </c>
      <c r="U143" s="7">
        <v>3486</v>
      </c>
      <c r="V143" s="7">
        <v>83664</v>
      </c>
      <c r="W143" s="7">
        <v>149</v>
      </c>
      <c r="X143" s="7">
        <v>54277</v>
      </c>
      <c r="Y143" s="9">
        <f>+DAY('TABLA PRINCIPAL'!$B143)</f>
        <v>2</v>
      </c>
      <c r="Z143" s="9">
        <f>+MONTH('TABLA PRINCIPAL'!$B143)</f>
        <v>5</v>
      </c>
      <c r="AA143" s="9">
        <f>+YEAR('TABLA PRINCIPAL'!$B143)</f>
        <v>2013</v>
      </c>
      <c r="AB143" s="22" t="str">
        <f>+IF(Ventas_Oficina[[#This Row],[Total del pedido]]&gt;=100000,"SI","NO")</f>
        <v>NO</v>
      </c>
      <c r="AC143" s="22" t="str">
        <f>+_xlfn.XLOOKUP(Ventas_Oficina[[#This Row],[Nº de artículo]],AUXILIAR!A142:A5026,AUXILIAR!D142:D5026,"Error",0)</f>
        <v>No enviado a tiempo</v>
      </c>
      <c r="AD143" s="22" t="str">
        <f>+IF(AND(Ventas_Oficina[[#This Row],[Total]]&gt;75000,Ventas_Oficina[[#This Row],[Envio a tiempo]]="Enviado a tiempo"),"Buena Venta","Venta Mala")</f>
        <v>Venta Mala</v>
      </c>
    </row>
    <row r="144" spans="1:30" x14ac:dyDescent="0.25">
      <c r="A144" s="26">
        <v>1155629</v>
      </c>
      <c r="B144" s="10">
        <v>41396</v>
      </c>
      <c r="C144" s="11" t="s">
        <v>165</v>
      </c>
      <c r="D144" s="11" t="s">
        <v>166</v>
      </c>
      <c r="E144" s="11" t="s">
        <v>4</v>
      </c>
      <c r="F144" s="11" t="s">
        <v>5</v>
      </c>
      <c r="G144" s="11" t="s">
        <v>1007</v>
      </c>
      <c r="H144" s="11" t="s">
        <v>34</v>
      </c>
      <c r="I144" s="11" t="s">
        <v>1012</v>
      </c>
      <c r="J144" s="11" t="s">
        <v>1072</v>
      </c>
      <c r="K144" s="11" t="s">
        <v>1261</v>
      </c>
      <c r="L144" s="11" t="s">
        <v>1265</v>
      </c>
      <c r="M144" s="11" t="s">
        <v>1272</v>
      </c>
      <c r="N144" s="10">
        <v>41397</v>
      </c>
      <c r="O144" s="12">
        <v>194</v>
      </c>
      <c r="P144" s="12">
        <v>308</v>
      </c>
      <c r="Q144" s="12">
        <v>114</v>
      </c>
      <c r="R144" s="11">
        <v>19</v>
      </c>
      <c r="S144" s="12">
        <v>5852</v>
      </c>
      <c r="T144" s="13">
        <v>0.01</v>
      </c>
      <c r="U144" s="12">
        <v>58.52</v>
      </c>
      <c r="V144" s="12">
        <v>5793.48</v>
      </c>
      <c r="W144" s="12">
        <v>99</v>
      </c>
      <c r="X144" s="12">
        <v>54277</v>
      </c>
      <c r="Y144" s="14">
        <f>+DAY('TABLA PRINCIPAL'!$B144)</f>
        <v>2</v>
      </c>
      <c r="Z144" s="14">
        <f>+MONTH('TABLA PRINCIPAL'!$B144)</f>
        <v>5</v>
      </c>
      <c r="AA144" s="14">
        <f>+YEAR('TABLA PRINCIPAL'!$B144)</f>
        <v>2013</v>
      </c>
      <c r="AB144" s="22" t="str">
        <f>+IF(Ventas_Oficina[[#This Row],[Total del pedido]]&gt;=100000,"SI","NO")</f>
        <v>NO</v>
      </c>
      <c r="AC144" s="22" t="str">
        <f>+_xlfn.XLOOKUP(Ventas_Oficina[[#This Row],[Nº de artículo]],AUXILIAR!A143:A5027,AUXILIAR!D143:D5027,"Error",0)</f>
        <v>No enviado a tiempo</v>
      </c>
      <c r="AD144" s="22" t="str">
        <f>+IF(AND(Ventas_Oficina[[#This Row],[Total]]&gt;75000,Ventas_Oficina[[#This Row],[Envio a tiempo]]="Enviado a tiempo"),"Buena Venta","Venta Mala")</f>
        <v>Venta Mala</v>
      </c>
    </row>
    <row r="145" spans="1:30" x14ac:dyDescent="0.25">
      <c r="A145" s="25">
        <v>1155995</v>
      </c>
      <c r="B145" s="5">
        <v>41445</v>
      </c>
      <c r="C145" s="6" t="s">
        <v>73</v>
      </c>
      <c r="D145" s="6" t="s">
        <v>29</v>
      </c>
      <c r="E145" s="6" t="s">
        <v>12</v>
      </c>
      <c r="F145" s="6" t="s">
        <v>13</v>
      </c>
      <c r="G145" s="6" t="s">
        <v>1008</v>
      </c>
      <c r="H145" s="6" t="s">
        <v>14</v>
      </c>
      <c r="I145" s="6" t="s">
        <v>1014</v>
      </c>
      <c r="J145" s="6" t="s">
        <v>1049</v>
      </c>
      <c r="K145" s="6" t="s">
        <v>1261</v>
      </c>
      <c r="L145" s="6" t="s">
        <v>1265</v>
      </c>
      <c r="M145" s="6" t="s">
        <v>1272</v>
      </c>
      <c r="N145" s="5">
        <v>41447</v>
      </c>
      <c r="O145" s="7">
        <v>184</v>
      </c>
      <c r="P145" s="7">
        <v>288</v>
      </c>
      <c r="Q145" s="7">
        <v>104</v>
      </c>
      <c r="R145" s="6">
        <v>2</v>
      </c>
      <c r="S145" s="7">
        <v>576</v>
      </c>
      <c r="T145" s="8">
        <v>7.0000000000000007E-2</v>
      </c>
      <c r="U145" s="7">
        <v>40.320000000000007</v>
      </c>
      <c r="V145" s="7">
        <v>535.67999999999995</v>
      </c>
      <c r="W145" s="7">
        <v>99</v>
      </c>
      <c r="X145" s="7">
        <v>5922</v>
      </c>
      <c r="Y145" s="9">
        <f>+DAY('TABLA PRINCIPAL'!$B145)</f>
        <v>20</v>
      </c>
      <c r="Z145" s="9">
        <f>+MONTH('TABLA PRINCIPAL'!$B145)</f>
        <v>6</v>
      </c>
      <c r="AA145" s="9">
        <f>+YEAR('TABLA PRINCIPAL'!$B145)</f>
        <v>2013</v>
      </c>
      <c r="AB145" s="22" t="str">
        <f>+IF(Ventas_Oficina[[#This Row],[Total del pedido]]&gt;=100000,"SI","NO")</f>
        <v>NO</v>
      </c>
      <c r="AC145" s="22" t="str">
        <f>+_xlfn.XLOOKUP(Ventas_Oficina[[#This Row],[Nº de artículo]],AUXILIAR!A144:A5028,AUXILIAR!D144:D5028,"Error",0)</f>
        <v>Enviado a tiempo</v>
      </c>
      <c r="AD145" s="22" t="str">
        <f>+IF(AND(Ventas_Oficina[[#This Row],[Total]]&gt;75000,Ventas_Oficina[[#This Row],[Envio a tiempo]]="Enviado a tiempo"),"Buena Venta","Venta Mala")</f>
        <v>Venta Mala</v>
      </c>
    </row>
    <row r="146" spans="1:30" x14ac:dyDescent="0.25">
      <c r="A146" s="26">
        <v>1156360</v>
      </c>
      <c r="B146" s="10">
        <v>41396</v>
      </c>
      <c r="C146" s="11" t="s">
        <v>195</v>
      </c>
      <c r="D146" s="11" t="s">
        <v>19</v>
      </c>
      <c r="E146" s="11" t="s">
        <v>4</v>
      </c>
      <c r="F146" s="11" t="s">
        <v>5</v>
      </c>
      <c r="G146" s="11" t="s">
        <v>1009</v>
      </c>
      <c r="H146" s="11" t="s">
        <v>6</v>
      </c>
      <c r="I146" s="11" t="s">
        <v>1016</v>
      </c>
      <c r="J146" s="11" t="s">
        <v>1050</v>
      </c>
      <c r="K146" s="11" t="s">
        <v>1261</v>
      </c>
      <c r="L146" s="11" t="s">
        <v>1266</v>
      </c>
      <c r="M146" s="11" t="s">
        <v>1272</v>
      </c>
      <c r="N146" s="10">
        <v>41397</v>
      </c>
      <c r="O146" s="12">
        <v>1685</v>
      </c>
      <c r="P146" s="12">
        <v>2718</v>
      </c>
      <c r="Q146" s="12">
        <v>1033</v>
      </c>
      <c r="R146" s="11">
        <v>26</v>
      </c>
      <c r="S146" s="12">
        <v>70668</v>
      </c>
      <c r="T146" s="13">
        <v>0.08</v>
      </c>
      <c r="U146" s="12">
        <v>5653.4400000000005</v>
      </c>
      <c r="V146" s="12">
        <v>65014.559999999998</v>
      </c>
      <c r="W146" s="12">
        <v>833</v>
      </c>
      <c r="X146" s="12">
        <v>130933</v>
      </c>
      <c r="Y146" s="14">
        <f>+DAY('TABLA PRINCIPAL'!$B146)</f>
        <v>2</v>
      </c>
      <c r="Z146" s="14">
        <f>+MONTH('TABLA PRINCIPAL'!$B146)</f>
        <v>5</v>
      </c>
      <c r="AA146" s="14">
        <f>+YEAR('TABLA PRINCIPAL'!$B146)</f>
        <v>2013</v>
      </c>
      <c r="AB146" s="22" t="str">
        <f>+IF(Ventas_Oficina[[#This Row],[Total del pedido]]&gt;=100000,"SI","NO")</f>
        <v>NO</v>
      </c>
      <c r="AC146" s="22" t="str">
        <f>+_xlfn.XLOOKUP(Ventas_Oficina[[#This Row],[Nº de artículo]],AUXILIAR!A145:A5029,AUXILIAR!D145:D5029,"Error",0)</f>
        <v>No enviado a tiempo</v>
      </c>
      <c r="AD146" s="22" t="str">
        <f>+IF(AND(Ventas_Oficina[[#This Row],[Total]]&gt;75000,Ventas_Oficina[[#This Row],[Envio a tiempo]]="Enviado a tiempo"),"Buena Venta","Venta Mala")</f>
        <v>Venta Mala</v>
      </c>
    </row>
    <row r="147" spans="1:30" x14ac:dyDescent="0.25">
      <c r="A147" s="25">
        <v>1157090</v>
      </c>
      <c r="B147" s="5">
        <v>41485</v>
      </c>
      <c r="C147" s="6" t="s">
        <v>196</v>
      </c>
      <c r="D147" s="6" t="s">
        <v>197</v>
      </c>
      <c r="E147" s="6" t="s">
        <v>4</v>
      </c>
      <c r="F147" s="6" t="s">
        <v>5</v>
      </c>
      <c r="G147" s="6" t="s">
        <v>1008</v>
      </c>
      <c r="H147" s="6" t="s">
        <v>39</v>
      </c>
      <c r="I147" s="6" t="s">
        <v>1014</v>
      </c>
      <c r="J147" s="6" t="s">
        <v>1056</v>
      </c>
      <c r="K147" s="6" t="s">
        <v>1262</v>
      </c>
      <c r="L147" s="6" t="s">
        <v>1266</v>
      </c>
      <c r="M147" s="6" t="s">
        <v>1273</v>
      </c>
      <c r="N147" s="5">
        <v>41486</v>
      </c>
      <c r="O147" s="7">
        <v>352</v>
      </c>
      <c r="P147" s="7">
        <v>568</v>
      </c>
      <c r="Q147" s="7">
        <v>216</v>
      </c>
      <c r="R147" s="6">
        <v>8</v>
      </c>
      <c r="S147" s="7">
        <v>4544</v>
      </c>
      <c r="T147" s="8">
        <v>0.01</v>
      </c>
      <c r="U147" s="7">
        <v>45.44</v>
      </c>
      <c r="V147" s="7">
        <v>4498.5600000000004</v>
      </c>
      <c r="W147" s="7">
        <v>139</v>
      </c>
      <c r="X147" s="7">
        <v>10704</v>
      </c>
      <c r="Y147" s="9">
        <f>+DAY('TABLA PRINCIPAL'!$B147)</f>
        <v>30</v>
      </c>
      <c r="Z147" s="9">
        <f>+MONTH('TABLA PRINCIPAL'!$B147)</f>
        <v>7</v>
      </c>
      <c r="AA147" s="9">
        <f>+YEAR('TABLA PRINCIPAL'!$B147)</f>
        <v>2013</v>
      </c>
      <c r="AB147" s="22" t="str">
        <f>+IF(Ventas_Oficina[[#This Row],[Total del pedido]]&gt;=100000,"SI","NO")</f>
        <v>NO</v>
      </c>
      <c r="AC147" s="22" t="str">
        <f>+_xlfn.XLOOKUP(Ventas_Oficina[[#This Row],[Nº de artículo]],AUXILIAR!A146:A5030,AUXILIAR!D146:D5030,"Error",0)</f>
        <v>No enviado a tiempo</v>
      </c>
      <c r="AD147" s="22" t="str">
        <f>+IF(AND(Ventas_Oficina[[#This Row],[Total]]&gt;75000,Ventas_Oficina[[#This Row],[Envio a tiempo]]="Enviado a tiempo"),"Buena Venta","Venta Mala")</f>
        <v>Venta Mala</v>
      </c>
    </row>
    <row r="148" spans="1:30" x14ac:dyDescent="0.25">
      <c r="A148" s="26">
        <v>1157090</v>
      </c>
      <c r="B148" s="10">
        <v>41397</v>
      </c>
      <c r="C148" s="11" t="s">
        <v>18</v>
      </c>
      <c r="D148" s="11" t="s">
        <v>19</v>
      </c>
      <c r="E148" s="11" t="s">
        <v>4</v>
      </c>
      <c r="F148" s="11" t="s">
        <v>5</v>
      </c>
      <c r="G148" s="11" t="s">
        <v>1009</v>
      </c>
      <c r="H148" s="11" t="s">
        <v>6</v>
      </c>
      <c r="I148" s="11" t="s">
        <v>1013</v>
      </c>
      <c r="J148" s="11" t="s">
        <v>1035</v>
      </c>
      <c r="K148" s="11" t="s">
        <v>1262</v>
      </c>
      <c r="L148" s="11" t="s">
        <v>1265</v>
      </c>
      <c r="M148" s="11" t="s">
        <v>1272</v>
      </c>
      <c r="N148" s="10">
        <v>41397</v>
      </c>
      <c r="O148" s="12">
        <v>882</v>
      </c>
      <c r="P148" s="12">
        <v>2099</v>
      </c>
      <c r="Q148" s="12">
        <v>1217</v>
      </c>
      <c r="R148" s="11">
        <v>12</v>
      </c>
      <c r="S148" s="12">
        <v>25188</v>
      </c>
      <c r="T148" s="13">
        <v>0</v>
      </c>
      <c r="U148" s="12">
        <v>0</v>
      </c>
      <c r="V148" s="12">
        <v>25188</v>
      </c>
      <c r="W148" s="12">
        <v>481</v>
      </c>
      <c r="X148" s="12">
        <v>59911</v>
      </c>
      <c r="Y148" s="14">
        <f>+DAY('TABLA PRINCIPAL'!$B148)</f>
        <v>3</v>
      </c>
      <c r="Z148" s="14">
        <f>+MONTH('TABLA PRINCIPAL'!$B148)</f>
        <v>5</v>
      </c>
      <c r="AA148" s="14">
        <f>+YEAR('TABLA PRINCIPAL'!$B148)</f>
        <v>2013</v>
      </c>
      <c r="AB148" s="22" t="str">
        <f>+IF(Ventas_Oficina[[#This Row],[Total del pedido]]&gt;=100000,"SI","NO")</f>
        <v>NO</v>
      </c>
      <c r="AC148" s="22" t="str">
        <f>+_xlfn.XLOOKUP(Ventas_Oficina[[#This Row],[Nº de artículo]],AUXILIAR!A147:A5031,AUXILIAR!D147:D5031,"Error",0)</f>
        <v>No enviado a tiempo</v>
      </c>
      <c r="AD148" s="22" t="str">
        <f>+IF(AND(Ventas_Oficina[[#This Row],[Total]]&gt;75000,Ventas_Oficina[[#This Row],[Envio a tiempo]]="Enviado a tiempo"),"Buena Venta","Venta Mala")</f>
        <v>Venta Mala</v>
      </c>
    </row>
    <row r="149" spans="1:30" x14ac:dyDescent="0.25">
      <c r="A149" s="25">
        <v>1157456</v>
      </c>
      <c r="B149" s="5">
        <v>41316</v>
      </c>
      <c r="C149" s="6" t="s">
        <v>198</v>
      </c>
      <c r="D149" s="6" t="s">
        <v>199</v>
      </c>
      <c r="E149" s="6" t="s">
        <v>4</v>
      </c>
      <c r="F149" s="6" t="s">
        <v>5</v>
      </c>
      <c r="G149" s="6" t="s">
        <v>1007</v>
      </c>
      <c r="H149" s="6" t="s">
        <v>24</v>
      </c>
      <c r="I149" s="6" t="s">
        <v>1016</v>
      </c>
      <c r="J149" s="6" t="s">
        <v>200</v>
      </c>
      <c r="K149" s="6" t="s">
        <v>1261</v>
      </c>
      <c r="L149" s="6" t="s">
        <v>1265</v>
      </c>
      <c r="M149" s="6" t="s">
        <v>1272</v>
      </c>
      <c r="N149" s="5">
        <v>41317</v>
      </c>
      <c r="O149" s="7">
        <v>153</v>
      </c>
      <c r="P149" s="7">
        <v>247</v>
      </c>
      <c r="Q149" s="7">
        <v>94</v>
      </c>
      <c r="R149" s="6">
        <v>42</v>
      </c>
      <c r="S149" s="7">
        <v>10374</v>
      </c>
      <c r="T149" s="8">
        <v>0.05</v>
      </c>
      <c r="U149" s="7">
        <v>518.70000000000005</v>
      </c>
      <c r="V149" s="7">
        <v>9855.2999999999993</v>
      </c>
      <c r="W149" s="7">
        <v>102</v>
      </c>
      <c r="X149" s="7">
        <v>11969</v>
      </c>
      <c r="Y149" s="9">
        <f>+DAY('TABLA PRINCIPAL'!$B149)</f>
        <v>11</v>
      </c>
      <c r="Z149" s="9">
        <f>+MONTH('TABLA PRINCIPAL'!$B149)</f>
        <v>2</v>
      </c>
      <c r="AA149" s="9">
        <f>+YEAR('TABLA PRINCIPAL'!$B149)</f>
        <v>2013</v>
      </c>
      <c r="AB149" s="22" t="str">
        <f>+IF(Ventas_Oficina[[#This Row],[Total del pedido]]&gt;=100000,"SI","NO")</f>
        <v>NO</v>
      </c>
      <c r="AC149" s="22" t="str">
        <f>+_xlfn.XLOOKUP(Ventas_Oficina[[#This Row],[Nº de artículo]],AUXILIAR!A148:A5032,AUXILIAR!D148:D5032,"Error",0)</f>
        <v>No enviado a tiempo</v>
      </c>
      <c r="AD149" s="22" t="str">
        <f>+IF(AND(Ventas_Oficina[[#This Row],[Total]]&gt;75000,Ventas_Oficina[[#This Row],[Envio a tiempo]]="Enviado a tiempo"),"Buena Venta","Venta Mala")</f>
        <v>Venta Mala</v>
      </c>
    </row>
    <row r="150" spans="1:30" x14ac:dyDescent="0.25">
      <c r="A150" s="26">
        <v>1157821</v>
      </c>
      <c r="B150" s="10">
        <v>41941</v>
      </c>
      <c r="C150" s="11" t="s">
        <v>201</v>
      </c>
      <c r="D150" s="11" t="s">
        <v>68</v>
      </c>
      <c r="E150" s="11" t="s">
        <v>12</v>
      </c>
      <c r="F150" s="11" t="s">
        <v>13</v>
      </c>
      <c r="G150" s="11" t="s">
        <v>1008</v>
      </c>
      <c r="H150" s="11" t="s">
        <v>14</v>
      </c>
      <c r="I150" s="11" t="s">
        <v>1015</v>
      </c>
      <c r="J150" s="11" t="s">
        <v>1056</v>
      </c>
      <c r="K150" s="11" t="s">
        <v>1261</v>
      </c>
      <c r="L150" s="11" t="s">
        <v>1265</v>
      </c>
      <c r="M150" s="11" t="s">
        <v>1272</v>
      </c>
      <c r="N150" s="10">
        <v>41933</v>
      </c>
      <c r="O150" s="12">
        <v>352</v>
      </c>
      <c r="P150" s="12">
        <v>568</v>
      </c>
      <c r="Q150" s="12">
        <v>216</v>
      </c>
      <c r="R150" s="11">
        <v>29</v>
      </c>
      <c r="S150" s="12">
        <v>16472</v>
      </c>
      <c r="T150" s="13">
        <v>0.03</v>
      </c>
      <c r="U150" s="12">
        <v>494.15999999999997</v>
      </c>
      <c r="V150" s="12">
        <v>15977.84</v>
      </c>
      <c r="W150" s="12">
        <v>139</v>
      </c>
      <c r="X150" s="12">
        <v>8839</v>
      </c>
      <c r="Y150" s="14">
        <f>+DAY('TABLA PRINCIPAL'!$B150)</f>
        <v>29</v>
      </c>
      <c r="Z150" s="14">
        <f>+MONTH('TABLA PRINCIPAL'!$B150)</f>
        <v>10</v>
      </c>
      <c r="AA150" s="14">
        <f>+YEAR('TABLA PRINCIPAL'!$B150)</f>
        <v>2014</v>
      </c>
      <c r="AB150" s="22" t="str">
        <f>+IF(Ventas_Oficina[[#This Row],[Total del pedido]]&gt;=100000,"SI","NO")</f>
        <v>NO</v>
      </c>
      <c r="AC150" s="22" t="str">
        <f>+_xlfn.XLOOKUP(Ventas_Oficina[[#This Row],[Nº de artículo]],AUXILIAR!A149:A5033,AUXILIAR!D149:D5033,"Error",0)</f>
        <v>No enviado a tiempo</v>
      </c>
      <c r="AD150" s="22" t="str">
        <f>+IF(AND(Ventas_Oficina[[#This Row],[Total]]&gt;75000,Ventas_Oficina[[#This Row],[Envio a tiempo]]="Enviado a tiempo"),"Buena Venta","Venta Mala")</f>
        <v>Venta Mala</v>
      </c>
    </row>
    <row r="151" spans="1:30" x14ac:dyDescent="0.25">
      <c r="A151" s="25">
        <v>1157821</v>
      </c>
      <c r="B151" s="5">
        <v>41485</v>
      </c>
      <c r="C151" s="6" t="s">
        <v>202</v>
      </c>
      <c r="D151" s="6" t="s">
        <v>203</v>
      </c>
      <c r="E151" s="6" t="s">
        <v>4</v>
      </c>
      <c r="F151" s="6" t="s">
        <v>5</v>
      </c>
      <c r="G151" s="6" t="s">
        <v>1007</v>
      </c>
      <c r="H151" s="6" t="s">
        <v>27</v>
      </c>
      <c r="I151" s="6" t="s">
        <v>1016</v>
      </c>
      <c r="J151" s="6" t="s">
        <v>1073</v>
      </c>
      <c r="K151" s="6" t="s">
        <v>1262</v>
      </c>
      <c r="L151" s="6" t="s">
        <v>1265</v>
      </c>
      <c r="M151" s="6" t="s">
        <v>1273</v>
      </c>
      <c r="N151" s="5">
        <v>41486</v>
      </c>
      <c r="O151" s="7">
        <v>550</v>
      </c>
      <c r="P151" s="7">
        <v>1222</v>
      </c>
      <c r="Q151" s="7">
        <v>672</v>
      </c>
      <c r="R151" s="6">
        <v>27</v>
      </c>
      <c r="S151" s="7">
        <v>32994</v>
      </c>
      <c r="T151" s="8">
        <v>0.01</v>
      </c>
      <c r="U151" s="7">
        <v>329.94</v>
      </c>
      <c r="V151" s="7">
        <v>32664.06</v>
      </c>
      <c r="W151" s="7">
        <v>285</v>
      </c>
      <c r="X151" s="7">
        <v>39993</v>
      </c>
      <c r="Y151" s="9">
        <f>+DAY('TABLA PRINCIPAL'!$B151)</f>
        <v>30</v>
      </c>
      <c r="Z151" s="9">
        <f>+MONTH('TABLA PRINCIPAL'!$B151)</f>
        <v>7</v>
      </c>
      <c r="AA151" s="9">
        <f>+YEAR('TABLA PRINCIPAL'!$B151)</f>
        <v>2013</v>
      </c>
      <c r="AB151" s="22" t="str">
        <f>+IF(Ventas_Oficina[[#This Row],[Total del pedido]]&gt;=100000,"SI","NO")</f>
        <v>NO</v>
      </c>
      <c r="AC151" s="22" t="str">
        <f>+_xlfn.XLOOKUP(Ventas_Oficina[[#This Row],[Nº de artículo]],AUXILIAR!A150:A5034,AUXILIAR!D150:D5034,"Error",0)</f>
        <v>No enviado a tiempo</v>
      </c>
      <c r="AD151" s="22" t="str">
        <f>+IF(AND(Ventas_Oficina[[#This Row],[Total]]&gt;75000,Ventas_Oficina[[#This Row],[Envio a tiempo]]="Enviado a tiempo"),"Buena Venta","Venta Mala")</f>
        <v>Venta Mala</v>
      </c>
    </row>
    <row r="152" spans="1:30" x14ac:dyDescent="0.25">
      <c r="A152" s="26">
        <v>1158186</v>
      </c>
      <c r="B152" s="10">
        <v>41401</v>
      </c>
      <c r="C152" s="11" t="s">
        <v>165</v>
      </c>
      <c r="D152" s="11" t="s">
        <v>166</v>
      </c>
      <c r="E152" s="11" t="s">
        <v>4</v>
      </c>
      <c r="F152" s="11" t="s">
        <v>5</v>
      </c>
      <c r="G152" s="11" t="s">
        <v>1007</v>
      </c>
      <c r="H152" s="11" t="s">
        <v>34</v>
      </c>
      <c r="I152" s="11" t="s">
        <v>1013</v>
      </c>
      <c r="J152" s="11" t="s">
        <v>1041</v>
      </c>
      <c r="K152" s="11" t="s">
        <v>1261</v>
      </c>
      <c r="L152" s="11" t="s">
        <v>1265</v>
      </c>
      <c r="M152" s="11" t="s">
        <v>1272</v>
      </c>
      <c r="N152" s="10">
        <v>41403</v>
      </c>
      <c r="O152" s="12">
        <v>245</v>
      </c>
      <c r="P152" s="12">
        <v>389</v>
      </c>
      <c r="Q152" s="12">
        <v>144</v>
      </c>
      <c r="R152" s="11">
        <v>5</v>
      </c>
      <c r="S152" s="12">
        <v>1945</v>
      </c>
      <c r="T152" s="13">
        <v>7.0000000000000007E-2</v>
      </c>
      <c r="U152" s="12">
        <v>136.15</v>
      </c>
      <c r="V152" s="12">
        <v>1808.85</v>
      </c>
      <c r="W152" s="12">
        <v>701</v>
      </c>
      <c r="X152" s="12">
        <v>8884</v>
      </c>
      <c r="Y152" s="14">
        <f>+DAY('TABLA PRINCIPAL'!$B152)</f>
        <v>7</v>
      </c>
      <c r="Z152" s="14">
        <f>+MONTH('TABLA PRINCIPAL'!$B152)</f>
        <v>5</v>
      </c>
      <c r="AA152" s="14">
        <f>+YEAR('TABLA PRINCIPAL'!$B152)</f>
        <v>2013</v>
      </c>
      <c r="AB152" s="22" t="str">
        <f>+IF(Ventas_Oficina[[#This Row],[Total del pedido]]&gt;=100000,"SI","NO")</f>
        <v>NO</v>
      </c>
      <c r="AC152" s="22" t="str">
        <f>+_xlfn.XLOOKUP(Ventas_Oficina[[#This Row],[Nº de artículo]],AUXILIAR!A151:A5035,AUXILIAR!D151:D5035,"Error",0)</f>
        <v>Enviado a tiempo</v>
      </c>
      <c r="AD152" s="22" t="str">
        <f>+IF(AND(Ventas_Oficina[[#This Row],[Total]]&gt;75000,Ventas_Oficina[[#This Row],[Envio a tiempo]]="Enviado a tiempo"),"Buena Venta","Venta Mala")</f>
        <v>Venta Mala</v>
      </c>
    </row>
    <row r="153" spans="1:30" x14ac:dyDescent="0.25">
      <c r="A153" s="25">
        <v>1158186</v>
      </c>
      <c r="B153" s="5">
        <v>41551</v>
      </c>
      <c r="C153" s="6" t="s">
        <v>204</v>
      </c>
      <c r="D153" s="6" t="s">
        <v>205</v>
      </c>
      <c r="E153" s="6" t="s">
        <v>4</v>
      </c>
      <c r="F153" s="6" t="s">
        <v>5</v>
      </c>
      <c r="G153" s="6" t="s">
        <v>1009</v>
      </c>
      <c r="H153" s="6" t="s">
        <v>121</v>
      </c>
      <c r="I153" s="6" t="s">
        <v>1016</v>
      </c>
      <c r="J153" s="6" t="s">
        <v>1074</v>
      </c>
      <c r="K153" s="6" t="s">
        <v>1261</v>
      </c>
      <c r="L153" s="6" t="s">
        <v>1267</v>
      </c>
      <c r="M153" s="6" t="s">
        <v>1272</v>
      </c>
      <c r="N153" s="5">
        <v>41552</v>
      </c>
      <c r="O153" s="7">
        <v>287</v>
      </c>
      <c r="P153" s="7">
        <v>684</v>
      </c>
      <c r="Q153" s="7">
        <v>397</v>
      </c>
      <c r="R153" s="6">
        <v>43</v>
      </c>
      <c r="S153" s="7">
        <v>29412</v>
      </c>
      <c r="T153" s="8">
        <v>0.06</v>
      </c>
      <c r="U153" s="7">
        <v>1764.72</v>
      </c>
      <c r="V153" s="7">
        <v>27647.279999999999</v>
      </c>
      <c r="W153" s="7">
        <v>442</v>
      </c>
      <c r="X153" s="7">
        <v>21403</v>
      </c>
      <c r="Y153" s="9">
        <f>+DAY('TABLA PRINCIPAL'!$B153)</f>
        <v>4</v>
      </c>
      <c r="Z153" s="9">
        <f>+MONTH('TABLA PRINCIPAL'!$B153)</f>
        <v>10</v>
      </c>
      <c r="AA153" s="9">
        <f>+YEAR('TABLA PRINCIPAL'!$B153)</f>
        <v>2013</v>
      </c>
      <c r="AB153" s="22" t="str">
        <f>+IF(Ventas_Oficina[[#This Row],[Total del pedido]]&gt;=100000,"SI","NO")</f>
        <v>NO</v>
      </c>
      <c r="AC153" s="22" t="str">
        <f>+_xlfn.XLOOKUP(Ventas_Oficina[[#This Row],[Nº de artículo]],AUXILIAR!A152:A5036,AUXILIAR!D152:D5036,"Error",0)</f>
        <v>Enviado a tiempo</v>
      </c>
      <c r="AD153" s="22" t="str">
        <f>+IF(AND(Ventas_Oficina[[#This Row],[Total]]&gt;75000,Ventas_Oficina[[#This Row],[Envio a tiempo]]="Enviado a tiempo"),"Buena Venta","Venta Mala")</f>
        <v>Venta Mala</v>
      </c>
    </row>
    <row r="154" spans="1:30" x14ac:dyDescent="0.25">
      <c r="A154" s="26">
        <v>1158186</v>
      </c>
      <c r="B154" s="10">
        <v>41733</v>
      </c>
      <c r="C154" s="11" t="s">
        <v>171</v>
      </c>
      <c r="D154" s="11" t="s">
        <v>156</v>
      </c>
      <c r="E154" s="11" t="s">
        <v>12</v>
      </c>
      <c r="F154" s="11" t="s">
        <v>13</v>
      </c>
      <c r="G154" s="11" t="s">
        <v>1010</v>
      </c>
      <c r="H154" s="11" t="s">
        <v>42</v>
      </c>
      <c r="I154" s="11" t="s">
        <v>1014</v>
      </c>
      <c r="J154" s="11" t="s">
        <v>1075</v>
      </c>
      <c r="K154" s="11" t="s">
        <v>1261</v>
      </c>
      <c r="L154" s="11" t="s">
        <v>1267</v>
      </c>
      <c r="M154" s="11" t="s">
        <v>1273</v>
      </c>
      <c r="N154" s="10">
        <v>41734</v>
      </c>
      <c r="O154" s="12">
        <v>225</v>
      </c>
      <c r="P154" s="12">
        <v>369</v>
      </c>
      <c r="Q154" s="12">
        <v>144</v>
      </c>
      <c r="R154" s="11">
        <v>25</v>
      </c>
      <c r="S154" s="12">
        <v>9225</v>
      </c>
      <c r="T154" s="13">
        <v>0.01</v>
      </c>
      <c r="U154" s="12">
        <v>92.25</v>
      </c>
      <c r="V154" s="12">
        <v>9132.75</v>
      </c>
      <c r="W154" s="12">
        <v>250</v>
      </c>
      <c r="X154" s="12">
        <v>12303</v>
      </c>
      <c r="Y154" s="14">
        <f>+DAY('TABLA PRINCIPAL'!$B154)</f>
        <v>4</v>
      </c>
      <c r="Z154" s="14">
        <f>+MONTH('TABLA PRINCIPAL'!$B154)</f>
        <v>4</v>
      </c>
      <c r="AA154" s="14">
        <f>+YEAR('TABLA PRINCIPAL'!$B154)</f>
        <v>2014</v>
      </c>
      <c r="AB154" s="22" t="str">
        <f>+IF(Ventas_Oficina[[#This Row],[Total del pedido]]&gt;=100000,"SI","NO")</f>
        <v>NO</v>
      </c>
      <c r="AC154" s="22" t="str">
        <f>+_xlfn.XLOOKUP(Ventas_Oficina[[#This Row],[Nº de artículo]],AUXILIAR!A153:A5037,AUXILIAR!D153:D5037,"Error",0)</f>
        <v>No enviado a tiempo</v>
      </c>
      <c r="AD154" s="22" t="str">
        <f>+IF(AND(Ventas_Oficina[[#This Row],[Total]]&gt;75000,Ventas_Oficina[[#This Row],[Envio a tiempo]]="Enviado a tiempo"),"Buena Venta","Venta Mala")</f>
        <v>Venta Mala</v>
      </c>
    </row>
    <row r="155" spans="1:30" x14ac:dyDescent="0.25">
      <c r="A155" s="25">
        <v>1158186</v>
      </c>
      <c r="B155" s="5">
        <v>42203</v>
      </c>
      <c r="C155" s="6" t="s">
        <v>40</v>
      </c>
      <c r="D155" s="6" t="s">
        <v>44</v>
      </c>
      <c r="E155" s="6" t="s">
        <v>12</v>
      </c>
      <c r="F155" s="6" t="s">
        <v>13</v>
      </c>
      <c r="G155" s="6" t="s">
        <v>1009</v>
      </c>
      <c r="H155" s="6" t="s">
        <v>42</v>
      </c>
      <c r="I155" s="6" t="s">
        <v>1014</v>
      </c>
      <c r="J155" s="6" t="s">
        <v>1037</v>
      </c>
      <c r="K155" s="6" t="s">
        <v>1261</v>
      </c>
      <c r="L155" s="6" t="s">
        <v>1265</v>
      </c>
      <c r="M155" s="6" t="s">
        <v>1272</v>
      </c>
      <c r="N155" s="5">
        <v>42205</v>
      </c>
      <c r="O155" s="7">
        <v>340</v>
      </c>
      <c r="P155" s="7">
        <v>540</v>
      </c>
      <c r="Q155" s="7">
        <v>200</v>
      </c>
      <c r="R155" s="6">
        <v>47</v>
      </c>
      <c r="S155" s="7">
        <v>25380</v>
      </c>
      <c r="T155" s="8">
        <v>0.03</v>
      </c>
      <c r="U155" s="7">
        <v>761.4</v>
      </c>
      <c r="V155" s="7">
        <v>24618.6</v>
      </c>
      <c r="W155" s="7">
        <v>778</v>
      </c>
      <c r="X155" s="7">
        <v>7998</v>
      </c>
      <c r="Y155" s="9">
        <f>+DAY('TABLA PRINCIPAL'!$B155)</f>
        <v>18</v>
      </c>
      <c r="Z155" s="9">
        <f>+MONTH('TABLA PRINCIPAL'!$B155)</f>
        <v>7</v>
      </c>
      <c r="AA155" s="9">
        <f>+YEAR('TABLA PRINCIPAL'!$B155)</f>
        <v>2015</v>
      </c>
      <c r="AB155" s="22" t="str">
        <f>+IF(Ventas_Oficina[[#This Row],[Total del pedido]]&gt;=100000,"SI","NO")</f>
        <v>NO</v>
      </c>
      <c r="AC155" s="22" t="str">
        <f>+_xlfn.XLOOKUP(Ventas_Oficina[[#This Row],[Nº de artículo]],AUXILIAR!A154:A5038,AUXILIAR!D154:D5038,"Error",0)</f>
        <v>No enviado a tiempo</v>
      </c>
      <c r="AD155" s="22" t="str">
        <f>+IF(AND(Ventas_Oficina[[#This Row],[Total]]&gt;75000,Ventas_Oficina[[#This Row],[Envio a tiempo]]="Enviado a tiempo"),"Buena Venta","Venta Mala")</f>
        <v>Venta Mala</v>
      </c>
    </row>
    <row r="156" spans="1:30" x14ac:dyDescent="0.25">
      <c r="A156" s="26">
        <v>1158551</v>
      </c>
      <c r="B156" s="10">
        <v>41798</v>
      </c>
      <c r="C156" s="11" t="s">
        <v>28</v>
      </c>
      <c r="D156" s="11" t="s">
        <v>29</v>
      </c>
      <c r="E156" s="11" t="s">
        <v>12</v>
      </c>
      <c r="F156" s="11" t="s">
        <v>13</v>
      </c>
      <c r="G156" s="11" t="s">
        <v>1007</v>
      </c>
      <c r="H156" s="11" t="s">
        <v>14</v>
      </c>
      <c r="I156" s="11" t="s">
        <v>1012</v>
      </c>
      <c r="J156" s="11" t="s">
        <v>1076</v>
      </c>
      <c r="K156" s="11" t="s">
        <v>1261</v>
      </c>
      <c r="L156" s="11" t="s">
        <v>1267</v>
      </c>
      <c r="M156" s="11" t="s">
        <v>1272</v>
      </c>
      <c r="N156" s="10">
        <v>41800</v>
      </c>
      <c r="O156" s="12">
        <v>218</v>
      </c>
      <c r="P156" s="12">
        <v>352</v>
      </c>
      <c r="Q156" s="12">
        <v>134</v>
      </c>
      <c r="R156" s="11">
        <v>18</v>
      </c>
      <c r="S156" s="12">
        <v>6336</v>
      </c>
      <c r="T156" s="13">
        <v>0.01</v>
      </c>
      <c r="U156" s="12">
        <v>63.36</v>
      </c>
      <c r="V156" s="12">
        <v>6272.64</v>
      </c>
      <c r="W156" s="12">
        <v>683</v>
      </c>
      <c r="X156" s="12">
        <v>8839</v>
      </c>
      <c r="Y156" s="14">
        <f>+DAY('TABLA PRINCIPAL'!$B156)</f>
        <v>8</v>
      </c>
      <c r="Z156" s="14">
        <f>+MONTH('TABLA PRINCIPAL'!$B156)</f>
        <v>6</v>
      </c>
      <c r="AA156" s="14">
        <f>+YEAR('TABLA PRINCIPAL'!$B156)</f>
        <v>2014</v>
      </c>
      <c r="AB156" s="22" t="str">
        <f>+IF(Ventas_Oficina[[#This Row],[Total del pedido]]&gt;=100000,"SI","NO")</f>
        <v>NO</v>
      </c>
      <c r="AC156" s="22" t="str">
        <f>+_xlfn.XLOOKUP(Ventas_Oficina[[#This Row],[Nº de artículo]],AUXILIAR!A155:A5039,AUXILIAR!D155:D5039,"Error",0)</f>
        <v>Enviado a tiempo</v>
      </c>
      <c r="AD156" s="22" t="str">
        <f>+IF(AND(Ventas_Oficina[[#This Row],[Total]]&gt;75000,Ventas_Oficina[[#This Row],[Envio a tiempo]]="Enviado a tiempo"),"Buena Venta","Venta Mala")</f>
        <v>Venta Mala</v>
      </c>
    </row>
    <row r="157" spans="1:30" x14ac:dyDescent="0.25">
      <c r="A157" s="25">
        <v>1159647</v>
      </c>
      <c r="B157" s="5">
        <v>41399</v>
      </c>
      <c r="C157" s="6" t="s">
        <v>185</v>
      </c>
      <c r="D157" s="6" t="s">
        <v>206</v>
      </c>
      <c r="E157" s="6" t="s">
        <v>12</v>
      </c>
      <c r="F157" s="6" t="s">
        <v>13</v>
      </c>
      <c r="G157" s="6" t="s">
        <v>1007</v>
      </c>
      <c r="H157" s="6" t="s">
        <v>42</v>
      </c>
      <c r="I157" s="6" t="s">
        <v>1015</v>
      </c>
      <c r="J157" s="6" t="s">
        <v>1031</v>
      </c>
      <c r="K157" s="6" t="s">
        <v>1262</v>
      </c>
      <c r="L157" s="6" t="s">
        <v>1265</v>
      </c>
      <c r="M157" s="6" t="s">
        <v>1272</v>
      </c>
      <c r="N157" s="5">
        <v>41404</v>
      </c>
      <c r="O157" s="7">
        <v>1007</v>
      </c>
      <c r="P157" s="7">
        <v>1598</v>
      </c>
      <c r="Q157" s="7">
        <v>591</v>
      </c>
      <c r="R157" s="6">
        <v>49</v>
      </c>
      <c r="S157" s="7">
        <v>78302</v>
      </c>
      <c r="T157" s="8">
        <v>0.05</v>
      </c>
      <c r="U157" s="7">
        <v>3915.1000000000004</v>
      </c>
      <c r="V157" s="7">
        <v>74386.899999999994</v>
      </c>
      <c r="W157" s="7">
        <v>400</v>
      </c>
      <c r="X157" s="7">
        <v>49299</v>
      </c>
      <c r="Y157" s="9">
        <f>+DAY('TABLA PRINCIPAL'!$B157)</f>
        <v>5</v>
      </c>
      <c r="Z157" s="9">
        <f>+MONTH('TABLA PRINCIPAL'!$B157)</f>
        <v>5</v>
      </c>
      <c r="AA157" s="9">
        <f>+YEAR('TABLA PRINCIPAL'!$B157)</f>
        <v>2013</v>
      </c>
      <c r="AB157" s="22" t="str">
        <f>+IF(Ventas_Oficina[[#This Row],[Total del pedido]]&gt;=100000,"SI","NO")</f>
        <v>NO</v>
      </c>
      <c r="AC157" s="22" t="str">
        <f>+_xlfn.XLOOKUP(Ventas_Oficina[[#This Row],[Nº de artículo]],AUXILIAR!A156:A5040,AUXILIAR!D156:D5040,"Error",0)</f>
        <v>Enviado a tiempo</v>
      </c>
      <c r="AD157" s="22" t="str">
        <f>+IF(AND(Ventas_Oficina[[#This Row],[Total]]&gt;75000,Ventas_Oficina[[#This Row],[Envio a tiempo]]="Enviado a tiempo"),"Buena Venta","Venta Mala")</f>
        <v>Venta Mala</v>
      </c>
    </row>
    <row r="158" spans="1:30" x14ac:dyDescent="0.25">
      <c r="A158" s="26">
        <v>1159647</v>
      </c>
      <c r="B158" s="10">
        <v>41399</v>
      </c>
      <c r="C158" s="11" t="s">
        <v>207</v>
      </c>
      <c r="D158" s="11" t="s">
        <v>177</v>
      </c>
      <c r="E158" s="11" t="s">
        <v>4</v>
      </c>
      <c r="F158" s="11" t="s">
        <v>5</v>
      </c>
      <c r="G158" s="11" t="s">
        <v>1010</v>
      </c>
      <c r="H158" s="11" t="s">
        <v>6</v>
      </c>
      <c r="I158" s="11" t="s">
        <v>1016</v>
      </c>
      <c r="J158" s="11" t="s">
        <v>1031</v>
      </c>
      <c r="K158" s="11" t="s">
        <v>1262</v>
      </c>
      <c r="L158" s="11" t="s">
        <v>1268</v>
      </c>
      <c r="M158" s="11" t="s">
        <v>1272</v>
      </c>
      <c r="N158" s="10">
        <v>41400</v>
      </c>
      <c r="O158" s="12">
        <v>1007</v>
      </c>
      <c r="P158" s="12">
        <v>1598</v>
      </c>
      <c r="Q158" s="12">
        <v>591</v>
      </c>
      <c r="R158" s="11">
        <v>7</v>
      </c>
      <c r="S158" s="12">
        <v>11186</v>
      </c>
      <c r="T158" s="13">
        <v>0.03</v>
      </c>
      <c r="U158" s="12">
        <v>335.58</v>
      </c>
      <c r="V158" s="12">
        <v>10850.42</v>
      </c>
      <c r="W158" s="12">
        <v>400</v>
      </c>
      <c r="X158" s="12">
        <v>49299</v>
      </c>
      <c r="Y158" s="14">
        <f>+DAY('TABLA PRINCIPAL'!$B158)</f>
        <v>5</v>
      </c>
      <c r="Z158" s="14">
        <f>+MONTH('TABLA PRINCIPAL'!$B158)</f>
        <v>5</v>
      </c>
      <c r="AA158" s="14">
        <f>+YEAR('TABLA PRINCIPAL'!$B158)</f>
        <v>2013</v>
      </c>
      <c r="AB158" s="22" t="str">
        <f>+IF(Ventas_Oficina[[#This Row],[Total del pedido]]&gt;=100000,"SI","NO")</f>
        <v>NO</v>
      </c>
      <c r="AC158" s="22" t="str">
        <f>+_xlfn.XLOOKUP(Ventas_Oficina[[#This Row],[Nº de artículo]],AUXILIAR!A157:A5041,AUXILIAR!D157:D5041,"Error",0)</f>
        <v>Enviado a tiempo</v>
      </c>
      <c r="AD158" s="22" t="str">
        <f>+IF(AND(Ventas_Oficina[[#This Row],[Total]]&gt;75000,Ventas_Oficina[[#This Row],[Envio a tiempo]]="Enviado a tiempo"),"Buena Venta","Venta Mala")</f>
        <v>Venta Mala</v>
      </c>
    </row>
    <row r="159" spans="1:30" x14ac:dyDescent="0.25">
      <c r="A159" s="25">
        <v>1160012</v>
      </c>
      <c r="B159" s="5">
        <v>41487</v>
      </c>
      <c r="C159" s="6" t="s">
        <v>208</v>
      </c>
      <c r="D159" s="6" t="s">
        <v>209</v>
      </c>
      <c r="E159" s="6" t="s">
        <v>4</v>
      </c>
      <c r="F159" s="6" t="s">
        <v>5</v>
      </c>
      <c r="G159" s="6" t="s">
        <v>1009</v>
      </c>
      <c r="H159" s="6" t="s">
        <v>6</v>
      </c>
      <c r="I159" s="6" t="s">
        <v>1015</v>
      </c>
      <c r="J159" s="6" t="s">
        <v>1077</v>
      </c>
      <c r="K159" s="6" t="s">
        <v>1261</v>
      </c>
      <c r="L159" s="6" t="s">
        <v>1267</v>
      </c>
      <c r="M159" s="6" t="s">
        <v>1272</v>
      </c>
      <c r="N159" s="5">
        <v>41488</v>
      </c>
      <c r="O159" s="7">
        <v>403</v>
      </c>
      <c r="P159" s="7">
        <v>938</v>
      </c>
      <c r="Q159" s="7">
        <v>535</v>
      </c>
      <c r="R159" s="6">
        <v>23</v>
      </c>
      <c r="S159" s="7">
        <v>21574</v>
      </c>
      <c r="T159" s="8">
        <v>0.09</v>
      </c>
      <c r="U159" s="7">
        <v>1941.6599999999999</v>
      </c>
      <c r="V159" s="7">
        <v>19632.34</v>
      </c>
      <c r="W159" s="7">
        <v>728</v>
      </c>
      <c r="X159" s="7">
        <v>26386</v>
      </c>
      <c r="Y159" s="9">
        <f>+DAY('TABLA PRINCIPAL'!$B159)</f>
        <v>1</v>
      </c>
      <c r="Z159" s="9">
        <f>+MONTH('TABLA PRINCIPAL'!$B159)</f>
        <v>8</v>
      </c>
      <c r="AA159" s="9">
        <f>+YEAR('TABLA PRINCIPAL'!$B159)</f>
        <v>2013</v>
      </c>
      <c r="AB159" s="22" t="str">
        <f>+IF(Ventas_Oficina[[#This Row],[Total del pedido]]&gt;=100000,"SI","NO")</f>
        <v>NO</v>
      </c>
      <c r="AC159" s="22" t="str">
        <f>+_xlfn.XLOOKUP(Ventas_Oficina[[#This Row],[Nº de artículo]],AUXILIAR!A158:A5042,AUXILIAR!D158:D5042,"Error",0)</f>
        <v>No enviado a tiempo</v>
      </c>
      <c r="AD159" s="22" t="str">
        <f>+IF(AND(Ventas_Oficina[[#This Row],[Total]]&gt;75000,Ventas_Oficina[[#This Row],[Envio a tiempo]]="Enviado a tiempo"),"Buena Venta","Venta Mala")</f>
        <v>Venta Mala</v>
      </c>
    </row>
    <row r="160" spans="1:30" x14ac:dyDescent="0.25">
      <c r="A160" s="26">
        <v>1160012</v>
      </c>
      <c r="B160" s="10">
        <v>41528</v>
      </c>
      <c r="C160" s="11" t="s">
        <v>210</v>
      </c>
      <c r="D160" s="11" t="s">
        <v>211</v>
      </c>
      <c r="E160" s="11" t="s">
        <v>4</v>
      </c>
      <c r="F160" s="11" t="s">
        <v>5</v>
      </c>
      <c r="G160" s="11" t="s">
        <v>1007</v>
      </c>
      <c r="H160" s="11" t="s">
        <v>34</v>
      </c>
      <c r="I160" s="11" t="s">
        <v>1014</v>
      </c>
      <c r="J160" s="11" t="s">
        <v>1056</v>
      </c>
      <c r="K160" s="11" t="s">
        <v>1261</v>
      </c>
      <c r="L160" s="11" t="s">
        <v>1265</v>
      </c>
      <c r="M160" s="11" t="s">
        <v>1272</v>
      </c>
      <c r="N160" s="10">
        <v>41538</v>
      </c>
      <c r="O160" s="12">
        <v>352</v>
      </c>
      <c r="P160" s="12">
        <v>568</v>
      </c>
      <c r="Q160" s="12">
        <v>216</v>
      </c>
      <c r="R160" s="11">
        <v>33</v>
      </c>
      <c r="S160" s="12">
        <v>18744</v>
      </c>
      <c r="T160" s="13">
        <v>0.08</v>
      </c>
      <c r="U160" s="12">
        <v>1499.52</v>
      </c>
      <c r="V160" s="12">
        <v>17244.48</v>
      </c>
      <c r="W160" s="12">
        <v>139</v>
      </c>
      <c r="X160" s="12">
        <v>52397</v>
      </c>
      <c r="Y160" s="14">
        <f>+DAY('TABLA PRINCIPAL'!$B160)</f>
        <v>11</v>
      </c>
      <c r="Z160" s="14">
        <f>+MONTH('TABLA PRINCIPAL'!$B160)</f>
        <v>9</v>
      </c>
      <c r="AA160" s="14">
        <f>+YEAR('TABLA PRINCIPAL'!$B160)</f>
        <v>2013</v>
      </c>
      <c r="AB160" s="22" t="str">
        <f>+IF(Ventas_Oficina[[#This Row],[Total del pedido]]&gt;=100000,"SI","NO")</f>
        <v>NO</v>
      </c>
      <c r="AC160" s="22" t="str">
        <f>+_xlfn.XLOOKUP(Ventas_Oficina[[#This Row],[Nº de artículo]],AUXILIAR!A159:A5043,AUXILIAR!D159:D5043,"Error",0)</f>
        <v>No enviado a tiempo</v>
      </c>
      <c r="AD160" s="22" t="str">
        <f>+IF(AND(Ventas_Oficina[[#This Row],[Total]]&gt;75000,Ventas_Oficina[[#This Row],[Envio a tiempo]]="Enviado a tiempo"),"Buena Venta","Venta Mala")</f>
        <v>Venta Mala</v>
      </c>
    </row>
    <row r="161" spans="1:30" x14ac:dyDescent="0.25">
      <c r="A161" s="25">
        <v>1160012</v>
      </c>
      <c r="B161" s="5">
        <v>41340</v>
      </c>
      <c r="C161" s="6" t="s">
        <v>112</v>
      </c>
      <c r="D161" s="6" t="s">
        <v>113</v>
      </c>
      <c r="E161" s="6" t="s">
        <v>12</v>
      </c>
      <c r="F161" s="6" t="s">
        <v>13</v>
      </c>
      <c r="G161" s="6" t="s">
        <v>1010</v>
      </c>
      <c r="H161" s="6" t="s">
        <v>42</v>
      </c>
      <c r="I161" s="6" t="s">
        <v>1012</v>
      </c>
      <c r="J161" s="6" t="s">
        <v>1078</v>
      </c>
      <c r="K161" s="6" t="s">
        <v>1261</v>
      </c>
      <c r="L161" s="6" t="s">
        <v>1267</v>
      </c>
      <c r="M161" s="6" t="s">
        <v>1272</v>
      </c>
      <c r="N161" s="5">
        <v>41343</v>
      </c>
      <c r="O161" s="7">
        <v>119</v>
      </c>
      <c r="P161" s="7">
        <v>198</v>
      </c>
      <c r="Q161" s="7">
        <v>79</v>
      </c>
      <c r="R161" s="6">
        <v>43</v>
      </c>
      <c r="S161" s="7">
        <v>8514</v>
      </c>
      <c r="T161" s="8">
        <v>0.01</v>
      </c>
      <c r="U161" s="7">
        <v>85.14</v>
      </c>
      <c r="V161" s="7">
        <v>8428.86</v>
      </c>
      <c r="W161" s="7">
        <v>477</v>
      </c>
      <c r="X161" s="7">
        <v>5428</v>
      </c>
      <c r="Y161" s="9">
        <f>+DAY('TABLA PRINCIPAL'!$B161)</f>
        <v>7</v>
      </c>
      <c r="Z161" s="9">
        <f>+MONTH('TABLA PRINCIPAL'!$B161)</f>
        <v>3</v>
      </c>
      <c r="AA161" s="9">
        <f>+YEAR('TABLA PRINCIPAL'!$B161)</f>
        <v>2013</v>
      </c>
      <c r="AB161" s="22" t="str">
        <f>+IF(Ventas_Oficina[[#This Row],[Total del pedido]]&gt;=100000,"SI","NO")</f>
        <v>NO</v>
      </c>
      <c r="AC161" s="22" t="str">
        <f>+_xlfn.XLOOKUP(Ventas_Oficina[[#This Row],[Nº de artículo]],AUXILIAR!A160:A5044,AUXILIAR!D160:D5044,"Error",0)</f>
        <v>Enviado a tiempo</v>
      </c>
      <c r="AD161" s="22" t="str">
        <f>+IF(AND(Ventas_Oficina[[#This Row],[Total]]&gt;75000,Ventas_Oficina[[#This Row],[Envio a tiempo]]="Enviado a tiempo"),"Buena Venta","Venta Mala")</f>
        <v>Venta Mala</v>
      </c>
    </row>
    <row r="162" spans="1:30" x14ac:dyDescent="0.25">
      <c r="A162" s="26">
        <v>1160378</v>
      </c>
      <c r="B162" s="10">
        <v>41359</v>
      </c>
      <c r="C162" s="11" t="s">
        <v>170</v>
      </c>
      <c r="D162" s="11" t="s">
        <v>212</v>
      </c>
      <c r="E162" s="11" t="s">
        <v>4</v>
      </c>
      <c r="F162" s="11" t="s">
        <v>5</v>
      </c>
      <c r="G162" s="11" t="s">
        <v>1008</v>
      </c>
      <c r="H162" s="11" t="s">
        <v>24</v>
      </c>
      <c r="I162" s="11" t="s">
        <v>1015</v>
      </c>
      <c r="J162" s="11" t="s">
        <v>1055</v>
      </c>
      <c r="K162" s="11" t="s">
        <v>1261</v>
      </c>
      <c r="L162" s="11" t="s">
        <v>1265</v>
      </c>
      <c r="M162" s="11" t="s">
        <v>1272</v>
      </c>
      <c r="N162" s="10">
        <v>41361</v>
      </c>
      <c r="O162" s="12">
        <v>250</v>
      </c>
      <c r="P162" s="12">
        <v>568</v>
      </c>
      <c r="Q162" s="12">
        <v>318</v>
      </c>
      <c r="R162" s="11">
        <v>46</v>
      </c>
      <c r="S162" s="12">
        <v>26128</v>
      </c>
      <c r="T162" s="13">
        <v>0.04</v>
      </c>
      <c r="U162" s="12">
        <v>1045.1200000000001</v>
      </c>
      <c r="V162" s="12">
        <v>25082.880000000001</v>
      </c>
      <c r="W162" s="12">
        <v>360</v>
      </c>
      <c r="X162" s="12">
        <v>13208</v>
      </c>
      <c r="Y162" s="14">
        <f>+DAY('TABLA PRINCIPAL'!$B162)</f>
        <v>26</v>
      </c>
      <c r="Z162" s="14">
        <f>+MONTH('TABLA PRINCIPAL'!$B162)</f>
        <v>3</v>
      </c>
      <c r="AA162" s="14">
        <f>+YEAR('TABLA PRINCIPAL'!$B162)</f>
        <v>2013</v>
      </c>
      <c r="AB162" s="22" t="str">
        <f>+IF(Ventas_Oficina[[#This Row],[Total del pedido]]&gt;=100000,"SI","NO")</f>
        <v>NO</v>
      </c>
      <c r="AC162" s="22" t="str">
        <f>+_xlfn.XLOOKUP(Ventas_Oficina[[#This Row],[Nº de artículo]],AUXILIAR!A161:A5045,AUXILIAR!D161:D5045,"Error",0)</f>
        <v>Enviado a tiempo</v>
      </c>
      <c r="AD162" s="22" t="str">
        <f>+IF(AND(Ventas_Oficina[[#This Row],[Total]]&gt;75000,Ventas_Oficina[[#This Row],[Envio a tiempo]]="Enviado a tiempo"),"Buena Venta","Venta Mala")</f>
        <v>Venta Mala</v>
      </c>
    </row>
    <row r="163" spans="1:30" x14ac:dyDescent="0.25">
      <c r="A163" s="25">
        <v>1160743</v>
      </c>
      <c r="B163" s="5">
        <v>41425</v>
      </c>
      <c r="C163" s="6" t="s">
        <v>124</v>
      </c>
      <c r="D163" s="6" t="s">
        <v>92</v>
      </c>
      <c r="E163" s="6" t="s">
        <v>4</v>
      </c>
      <c r="F163" s="6" t="s">
        <v>5</v>
      </c>
      <c r="G163" s="6" t="s">
        <v>1008</v>
      </c>
      <c r="H163" s="6" t="s">
        <v>27</v>
      </c>
      <c r="I163" s="6" t="s">
        <v>1016</v>
      </c>
      <c r="J163" s="6" t="s">
        <v>1154</v>
      </c>
      <c r="K163" s="6" t="s">
        <v>1261</v>
      </c>
      <c r="L163" s="6" t="s">
        <v>1267</v>
      </c>
      <c r="M163" s="6" t="s">
        <v>1272</v>
      </c>
      <c r="N163" s="5">
        <v>41425</v>
      </c>
      <c r="O163" s="7">
        <v>342</v>
      </c>
      <c r="P163" s="7">
        <v>834</v>
      </c>
      <c r="Q163" s="7">
        <v>492</v>
      </c>
      <c r="R163" s="6">
        <v>44</v>
      </c>
      <c r="S163" s="7">
        <v>36696</v>
      </c>
      <c r="T163" s="8">
        <v>7.0000000000000007E-2</v>
      </c>
      <c r="U163" s="7">
        <v>2568.7200000000003</v>
      </c>
      <c r="V163" s="7">
        <v>34127.279999999999</v>
      </c>
      <c r="W163" s="7">
        <v>264</v>
      </c>
      <c r="X163" s="7">
        <v>26377</v>
      </c>
      <c r="Y163" s="9">
        <f>+DAY('TABLA PRINCIPAL'!$B163)</f>
        <v>31</v>
      </c>
      <c r="Z163" s="9">
        <f>+MONTH('TABLA PRINCIPAL'!$B163)</f>
        <v>5</v>
      </c>
      <c r="AA163" s="9">
        <f>+YEAR('TABLA PRINCIPAL'!$B163)</f>
        <v>2013</v>
      </c>
      <c r="AB163" s="22" t="str">
        <f>+IF(Ventas_Oficina[[#This Row],[Total del pedido]]&gt;=100000,"SI","NO")</f>
        <v>NO</v>
      </c>
      <c r="AC163" s="22" t="str">
        <f>+_xlfn.XLOOKUP(Ventas_Oficina[[#This Row],[Nº de artículo]],AUXILIAR!A162:A5046,AUXILIAR!D162:D5046,"Error",0)</f>
        <v>No enviado a tiempo</v>
      </c>
      <c r="AD163" s="22" t="str">
        <f>+IF(AND(Ventas_Oficina[[#This Row],[Total]]&gt;75000,Ventas_Oficina[[#This Row],[Envio a tiempo]]="Enviado a tiempo"),"Buena Venta","Venta Mala")</f>
        <v>Venta Mala</v>
      </c>
    </row>
    <row r="164" spans="1:30" x14ac:dyDescent="0.25">
      <c r="A164" s="26">
        <v>1160743</v>
      </c>
      <c r="B164" s="10">
        <v>42000</v>
      </c>
      <c r="C164" s="11" t="s">
        <v>213</v>
      </c>
      <c r="D164" s="11" t="s">
        <v>183</v>
      </c>
      <c r="E164" s="11" t="s">
        <v>4</v>
      </c>
      <c r="F164" s="11" t="s">
        <v>5</v>
      </c>
      <c r="G164" s="11" t="s">
        <v>1010</v>
      </c>
      <c r="H164" s="11" t="s">
        <v>106</v>
      </c>
      <c r="I164" s="11" t="s">
        <v>1016</v>
      </c>
      <c r="J164" s="11" t="s">
        <v>1056</v>
      </c>
      <c r="K164" s="11" t="s">
        <v>1261</v>
      </c>
      <c r="L164" s="11" t="s">
        <v>1267</v>
      </c>
      <c r="M164" s="11" t="s">
        <v>1272</v>
      </c>
      <c r="N164" s="10">
        <v>42002</v>
      </c>
      <c r="O164" s="12">
        <v>352</v>
      </c>
      <c r="P164" s="12">
        <v>568</v>
      </c>
      <c r="Q164" s="12">
        <v>216</v>
      </c>
      <c r="R164" s="11">
        <v>16</v>
      </c>
      <c r="S164" s="12">
        <v>9088</v>
      </c>
      <c r="T164" s="13">
        <v>0.01</v>
      </c>
      <c r="U164" s="12">
        <v>90.88</v>
      </c>
      <c r="V164" s="12">
        <v>8997.1200000000008</v>
      </c>
      <c r="W164" s="12">
        <v>139</v>
      </c>
      <c r="X164" s="12">
        <v>12872</v>
      </c>
      <c r="Y164" s="14">
        <f>+DAY('TABLA PRINCIPAL'!$B164)</f>
        <v>27</v>
      </c>
      <c r="Z164" s="14">
        <f>+MONTH('TABLA PRINCIPAL'!$B164)</f>
        <v>12</v>
      </c>
      <c r="AA164" s="14">
        <f>+YEAR('TABLA PRINCIPAL'!$B164)</f>
        <v>2014</v>
      </c>
      <c r="AB164" s="22" t="str">
        <f>+IF(Ventas_Oficina[[#This Row],[Total del pedido]]&gt;=100000,"SI","NO")</f>
        <v>NO</v>
      </c>
      <c r="AC164" s="22" t="str">
        <f>+_xlfn.XLOOKUP(Ventas_Oficina[[#This Row],[Nº de artículo]],AUXILIAR!A163:A5047,AUXILIAR!D163:D5047,"Error",0)</f>
        <v>No enviado a tiempo</v>
      </c>
      <c r="AD164" s="22" t="str">
        <f>+IF(AND(Ventas_Oficina[[#This Row],[Total]]&gt;75000,Ventas_Oficina[[#This Row],[Envio a tiempo]]="Enviado a tiempo"),"Buena Venta","Venta Mala")</f>
        <v>Venta Mala</v>
      </c>
    </row>
    <row r="165" spans="1:30" x14ac:dyDescent="0.25">
      <c r="A165" s="25">
        <v>1161108</v>
      </c>
      <c r="B165" s="5">
        <v>41778</v>
      </c>
      <c r="C165" s="6" t="s">
        <v>214</v>
      </c>
      <c r="D165" s="6" t="s">
        <v>88</v>
      </c>
      <c r="E165" s="6" t="s">
        <v>4</v>
      </c>
      <c r="F165" s="6" t="s">
        <v>5</v>
      </c>
      <c r="G165" s="6" t="s">
        <v>1008</v>
      </c>
      <c r="H165" s="6" t="s">
        <v>39</v>
      </c>
      <c r="I165" s="6" t="s">
        <v>1016</v>
      </c>
      <c r="J165" s="6" t="s">
        <v>1034</v>
      </c>
      <c r="K165" s="6" t="s">
        <v>1261</v>
      </c>
      <c r="L165" s="6" t="s">
        <v>1265</v>
      </c>
      <c r="M165" s="6" t="s">
        <v>1272</v>
      </c>
      <c r="N165" s="5">
        <v>41778</v>
      </c>
      <c r="O165" s="7">
        <v>109</v>
      </c>
      <c r="P165" s="7">
        <v>260</v>
      </c>
      <c r="Q165" s="7">
        <v>151</v>
      </c>
      <c r="R165" s="6">
        <v>10</v>
      </c>
      <c r="S165" s="7">
        <v>2600</v>
      </c>
      <c r="T165" s="8">
        <v>0.04</v>
      </c>
      <c r="U165" s="7">
        <v>104</v>
      </c>
      <c r="V165" s="7">
        <v>2496</v>
      </c>
      <c r="W165" s="7">
        <v>240</v>
      </c>
      <c r="X165" s="7">
        <v>14978</v>
      </c>
      <c r="Y165" s="9">
        <f>+DAY('TABLA PRINCIPAL'!$B165)</f>
        <v>19</v>
      </c>
      <c r="Z165" s="9">
        <f>+MONTH('TABLA PRINCIPAL'!$B165)</f>
        <v>5</v>
      </c>
      <c r="AA165" s="9">
        <f>+YEAR('TABLA PRINCIPAL'!$B165)</f>
        <v>2014</v>
      </c>
      <c r="AB165" s="22" t="str">
        <f>+IF(Ventas_Oficina[[#This Row],[Total del pedido]]&gt;=100000,"SI","NO")</f>
        <v>NO</v>
      </c>
      <c r="AC165" s="22" t="str">
        <f>+_xlfn.XLOOKUP(Ventas_Oficina[[#This Row],[Nº de artículo]],AUXILIAR!A164:A5048,AUXILIAR!D164:D5048,"Error",0)</f>
        <v>No enviado a tiempo</v>
      </c>
      <c r="AD165" s="22" t="str">
        <f>+IF(AND(Ventas_Oficina[[#This Row],[Total]]&gt;75000,Ventas_Oficina[[#This Row],[Envio a tiempo]]="Enviado a tiempo"),"Buena Venta","Venta Mala")</f>
        <v>Venta Mala</v>
      </c>
    </row>
    <row r="166" spans="1:30" x14ac:dyDescent="0.25">
      <c r="A166" s="26">
        <v>1161108</v>
      </c>
      <c r="B166" s="10">
        <v>41653</v>
      </c>
      <c r="C166" s="11" t="s">
        <v>159</v>
      </c>
      <c r="D166" s="11" t="s">
        <v>160</v>
      </c>
      <c r="E166" s="11" t="s">
        <v>4</v>
      </c>
      <c r="F166" s="11" t="s">
        <v>5</v>
      </c>
      <c r="G166" s="11" t="s">
        <v>1010</v>
      </c>
      <c r="H166" s="11" t="s">
        <v>53</v>
      </c>
      <c r="I166" s="11" t="s">
        <v>1013</v>
      </c>
      <c r="J166" s="11" t="s">
        <v>1059</v>
      </c>
      <c r="K166" s="11" t="s">
        <v>1261</v>
      </c>
      <c r="L166" s="11" t="s">
        <v>1267</v>
      </c>
      <c r="M166" s="11" t="s">
        <v>1272</v>
      </c>
      <c r="N166" s="10">
        <v>41656</v>
      </c>
      <c r="O166" s="12">
        <v>226</v>
      </c>
      <c r="P166" s="12">
        <v>358</v>
      </c>
      <c r="Q166" s="12">
        <v>132</v>
      </c>
      <c r="R166" s="11">
        <v>4</v>
      </c>
      <c r="S166" s="12">
        <v>1432</v>
      </c>
      <c r="T166" s="13">
        <v>0.09</v>
      </c>
      <c r="U166" s="12">
        <v>128.88</v>
      </c>
      <c r="V166" s="12">
        <v>1303.1199999999999</v>
      </c>
      <c r="W166" s="12">
        <v>547</v>
      </c>
      <c r="X166" s="12">
        <v>12476</v>
      </c>
      <c r="Y166" s="14">
        <f>+DAY('TABLA PRINCIPAL'!$B166)</f>
        <v>14</v>
      </c>
      <c r="Z166" s="14">
        <f>+MONTH('TABLA PRINCIPAL'!$B166)</f>
        <v>1</v>
      </c>
      <c r="AA166" s="14">
        <f>+YEAR('TABLA PRINCIPAL'!$B166)</f>
        <v>2014</v>
      </c>
      <c r="AB166" s="22" t="str">
        <f>+IF(Ventas_Oficina[[#This Row],[Total del pedido]]&gt;=100000,"SI","NO")</f>
        <v>NO</v>
      </c>
      <c r="AC166" s="22" t="str">
        <f>+_xlfn.XLOOKUP(Ventas_Oficina[[#This Row],[Nº de artículo]],AUXILIAR!A165:A5049,AUXILIAR!D165:D5049,"Error",0)</f>
        <v>No enviado a tiempo</v>
      </c>
      <c r="AD166" s="22" t="str">
        <f>+IF(AND(Ventas_Oficina[[#This Row],[Total]]&gt;75000,Ventas_Oficina[[#This Row],[Envio a tiempo]]="Enviado a tiempo"),"Buena Venta","Venta Mala")</f>
        <v>Venta Mala</v>
      </c>
    </row>
    <row r="167" spans="1:30" x14ac:dyDescent="0.25">
      <c r="A167" s="25">
        <v>1161473</v>
      </c>
      <c r="B167" s="5">
        <v>42125</v>
      </c>
      <c r="C167" s="6" t="s">
        <v>138</v>
      </c>
      <c r="D167" s="6" t="s">
        <v>139</v>
      </c>
      <c r="E167" s="6" t="s">
        <v>4</v>
      </c>
      <c r="F167" s="6" t="s">
        <v>5</v>
      </c>
      <c r="G167" s="6" t="s">
        <v>1009</v>
      </c>
      <c r="H167" s="6" t="s">
        <v>39</v>
      </c>
      <c r="I167" s="6" t="s">
        <v>1014</v>
      </c>
      <c r="J167" s="6" t="s">
        <v>1059</v>
      </c>
      <c r="K167" s="6" t="s">
        <v>1261</v>
      </c>
      <c r="L167" s="6" t="s">
        <v>1267</v>
      </c>
      <c r="M167" s="6" t="s">
        <v>1272</v>
      </c>
      <c r="N167" s="5">
        <v>42126</v>
      </c>
      <c r="O167" s="7">
        <v>226</v>
      </c>
      <c r="P167" s="7">
        <v>358</v>
      </c>
      <c r="Q167" s="7">
        <v>132</v>
      </c>
      <c r="R167" s="6">
        <v>42</v>
      </c>
      <c r="S167" s="7">
        <v>15036</v>
      </c>
      <c r="T167" s="8">
        <v>0.06</v>
      </c>
      <c r="U167" s="7">
        <v>902.16</v>
      </c>
      <c r="V167" s="7">
        <v>14133.84</v>
      </c>
      <c r="W167" s="7">
        <v>547</v>
      </c>
      <c r="X167" s="7">
        <v>24399</v>
      </c>
      <c r="Y167" s="9">
        <f>+DAY('TABLA PRINCIPAL'!$B167)</f>
        <v>1</v>
      </c>
      <c r="Z167" s="9">
        <f>+MONTH('TABLA PRINCIPAL'!$B167)</f>
        <v>5</v>
      </c>
      <c r="AA167" s="9">
        <f>+YEAR('TABLA PRINCIPAL'!$B167)</f>
        <v>2015</v>
      </c>
      <c r="AB167" s="22" t="str">
        <f>+IF(Ventas_Oficina[[#This Row],[Total del pedido]]&gt;=100000,"SI","NO")</f>
        <v>NO</v>
      </c>
      <c r="AC167" s="22" t="str">
        <f>+_xlfn.XLOOKUP(Ventas_Oficina[[#This Row],[Nº de artículo]],AUXILIAR!A166:A5050,AUXILIAR!D166:D5050,"Error",0)</f>
        <v>No enviado a tiempo</v>
      </c>
      <c r="AD167" s="22" t="str">
        <f>+IF(AND(Ventas_Oficina[[#This Row],[Total]]&gt;75000,Ventas_Oficina[[#This Row],[Envio a tiempo]]="Enviado a tiempo"),"Buena Venta","Venta Mala")</f>
        <v>Venta Mala</v>
      </c>
    </row>
    <row r="168" spans="1:30" x14ac:dyDescent="0.25">
      <c r="A168" s="26">
        <v>1162569</v>
      </c>
      <c r="B168" s="10">
        <v>41408</v>
      </c>
      <c r="C168" s="11" t="s">
        <v>164</v>
      </c>
      <c r="D168" s="11" t="s">
        <v>11</v>
      </c>
      <c r="E168" s="11" t="s">
        <v>12</v>
      </c>
      <c r="F168" s="11" t="s">
        <v>13</v>
      </c>
      <c r="G168" s="11" t="s">
        <v>1008</v>
      </c>
      <c r="H168" s="11" t="s">
        <v>14</v>
      </c>
      <c r="I168" s="11" t="s">
        <v>1015</v>
      </c>
      <c r="J168" s="11" t="s">
        <v>1079</v>
      </c>
      <c r="K168" s="11" t="s">
        <v>1261</v>
      </c>
      <c r="L168" s="11" t="s">
        <v>1265</v>
      </c>
      <c r="M168" s="11" t="s">
        <v>1272</v>
      </c>
      <c r="N168" s="10">
        <v>41409</v>
      </c>
      <c r="O168" s="12">
        <v>5452</v>
      </c>
      <c r="P168" s="12">
        <v>10097</v>
      </c>
      <c r="Q168" s="12">
        <v>4645</v>
      </c>
      <c r="R168" s="11">
        <v>42</v>
      </c>
      <c r="S168" s="12">
        <v>424074</v>
      </c>
      <c r="T168" s="13">
        <v>0.01</v>
      </c>
      <c r="U168" s="12">
        <v>4240.74</v>
      </c>
      <c r="V168" s="12">
        <v>419833.26</v>
      </c>
      <c r="W168" s="12">
        <v>718</v>
      </c>
      <c r="X168" s="12">
        <v>137028</v>
      </c>
      <c r="Y168" s="14">
        <f>+DAY('TABLA PRINCIPAL'!$B168)</f>
        <v>14</v>
      </c>
      <c r="Z168" s="14">
        <f>+MONTH('TABLA PRINCIPAL'!$B168)</f>
        <v>5</v>
      </c>
      <c r="AA168" s="14">
        <f>+YEAR('TABLA PRINCIPAL'!$B168)</f>
        <v>2013</v>
      </c>
      <c r="AB168" s="22" t="str">
        <f>+IF(Ventas_Oficina[[#This Row],[Total del pedido]]&gt;=100000,"SI","NO")</f>
        <v>SI</v>
      </c>
      <c r="AC168" s="22" t="str">
        <f>+_xlfn.XLOOKUP(Ventas_Oficina[[#This Row],[Nº de artículo]],AUXILIAR!A167:A5051,AUXILIAR!D167:D5051,"Error",0)</f>
        <v>No enviado a tiempo</v>
      </c>
      <c r="AD168" s="22" t="str">
        <f>+IF(AND(Ventas_Oficina[[#This Row],[Total]]&gt;75000,Ventas_Oficina[[#This Row],[Envio a tiempo]]="Enviado a tiempo"),"Buena Venta","Venta Mala")</f>
        <v>Venta Mala</v>
      </c>
    </row>
    <row r="169" spans="1:30" x14ac:dyDescent="0.25">
      <c r="A169" s="25">
        <v>1162569</v>
      </c>
      <c r="B169" s="5">
        <v>41404</v>
      </c>
      <c r="C169" s="6" t="s">
        <v>59</v>
      </c>
      <c r="D169" s="6" t="s">
        <v>60</v>
      </c>
      <c r="E169" s="6" t="s">
        <v>4</v>
      </c>
      <c r="F169" s="6" t="s">
        <v>5</v>
      </c>
      <c r="G169" s="6" t="s">
        <v>1010</v>
      </c>
      <c r="H169" s="6" t="s">
        <v>24</v>
      </c>
      <c r="I169" s="6" t="s">
        <v>1014</v>
      </c>
      <c r="J169" s="6" t="s">
        <v>1079</v>
      </c>
      <c r="K169" s="6" t="s">
        <v>1261</v>
      </c>
      <c r="L169" s="6" t="s">
        <v>1265</v>
      </c>
      <c r="M169" s="6" t="s">
        <v>1272</v>
      </c>
      <c r="N169" s="5">
        <v>41405</v>
      </c>
      <c r="O169" s="7">
        <v>5452</v>
      </c>
      <c r="P169" s="7">
        <v>10097</v>
      </c>
      <c r="Q169" s="7">
        <v>4645</v>
      </c>
      <c r="R169" s="6">
        <v>34</v>
      </c>
      <c r="S169" s="7">
        <v>343298</v>
      </c>
      <c r="T169" s="8">
        <v>7.0000000000000007E-2</v>
      </c>
      <c r="U169" s="7">
        <v>24030.86</v>
      </c>
      <c r="V169" s="7">
        <v>319267.14</v>
      </c>
      <c r="W169" s="7">
        <v>718</v>
      </c>
      <c r="X169" s="7">
        <v>137028</v>
      </c>
      <c r="Y169" s="9">
        <f>+DAY('TABLA PRINCIPAL'!$B169)</f>
        <v>10</v>
      </c>
      <c r="Z169" s="9">
        <f>+MONTH('TABLA PRINCIPAL'!$B169)</f>
        <v>5</v>
      </c>
      <c r="AA169" s="9">
        <f>+YEAR('TABLA PRINCIPAL'!$B169)</f>
        <v>2013</v>
      </c>
      <c r="AB169" s="22" t="str">
        <f>+IF(Ventas_Oficina[[#This Row],[Total del pedido]]&gt;=100000,"SI","NO")</f>
        <v>SI</v>
      </c>
      <c r="AC169" s="22" t="str">
        <f>+_xlfn.XLOOKUP(Ventas_Oficina[[#This Row],[Nº de artículo]],AUXILIAR!A168:A5052,AUXILIAR!D168:D5052,"Error",0)</f>
        <v>No enviado a tiempo</v>
      </c>
      <c r="AD169" s="22" t="str">
        <f>+IF(AND(Ventas_Oficina[[#This Row],[Total]]&gt;75000,Ventas_Oficina[[#This Row],[Envio a tiempo]]="Enviado a tiempo"),"Buena Venta","Venta Mala")</f>
        <v>Venta Mala</v>
      </c>
    </row>
    <row r="170" spans="1:30" x14ac:dyDescent="0.25">
      <c r="A170" s="26">
        <v>1162569</v>
      </c>
      <c r="B170" s="10">
        <v>41673</v>
      </c>
      <c r="C170" s="11" t="s">
        <v>215</v>
      </c>
      <c r="D170" s="11" t="s">
        <v>203</v>
      </c>
      <c r="E170" s="11" t="s">
        <v>4</v>
      </c>
      <c r="F170" s="11" t="s">
        <v>5</v>
      </c>
      <c r="G170" s="11" t="s">
        <v>1008</v>
      </c>
      <c r="H170" s="11" t="s">
        <v>27</v>
      </c>
      <c r="I170" s="11" t="s">
        <v>1013</v>
      </c>
      <c r="J170" s="11" t="s">
        <v>1079</v>
      </c>
      <c r="K170" s="11" t="s">
        <v>1261</v>
      </c>
      <c r="L170" s="11" t="s">
        <v>1265</v>
      </c>
      <c r="M170" s="11" t="s">
        <v>1272</v>
      </c>
      <c r="N170" s="10">
        <v>41674</v>
      </c>
      <c r="O170" s="12">
        <v>5452</v>
      </c>
      <c r="P170" s="12">
        <v>10097</v>
      </c>
      <c r="Q170" s="12">
        <v>4645</v>
      </c>
      <c r="R170" s="11">
        <v>23</v>
      </c>
      <c r="S170" s="12">
        <v>232231</v>
      </c>
      <c r="T170" s="13">
        <v>7.0000000000000007E-2</v>
      </c>
      <c r="U170" s="12">
        <v>16256.170000000002</v>
      </c>
      <c r="V170" s="12">
        <v>215974.83</v>
      </c>
      <c r="W170" s="12">
        <v>718</v>
      </c>
      <c r="X170" s="12">
        <v>137028</v>
      </c>
      <c r="Y170" s="14">
        <f>+DAY('TABLA PRINCIPAL'!$B170)</f>
        <v>3</v>
      </c>
      <c r="Z170" s="14">
        <f>+MONTH('TABLA PRINCIPAL'!$B170)</f>
        <v>2</v>
      </c>
      <c r="AA170" s="14">
        <f>+YEAR('TABLA PRINCIPAL'!$B170)</f>
        <v>2014</v>
      </c>
      <c r="AB170" s="22" t="str">
        <f>+IF(Ventas_Oficina[[#This Row],[Total del pedido]]&gt;=100000,"SI","NO")</f>
        <v>SI</v>
      </c>
      <c r="AC170" s="22" t="str">
        <f>+_xlfn.XLOOKUP(Ventas_Oficina[[#This Row],[Nº de artículo]],AUXILIAR!A169:A5053,AUXILIAR!D169:D5053,"Error",0)</f>
        <v>No enviado a tiempo</v>
      </c>
      <c r="AD170" s="22" t="str">
        <f>+IF(AND(Ventas_Oficina[[#This Row],[Total]]&gt;75000,Ventas_Oficina[[#This Row],[Envio a tiempo]]="Enviado a tiempo"),"Buena Venta","Venta Mala")</f>
        <v>Venta Mala</v>
      </c>
    </row>
    <row r="171" spans="1:30" x14ac:dyDescent="0.25">
      <c r="A171" s="25">
        <v>1162569</v>
      </c>
      <c r="B171" s="5">
        <v>41443</v>
      </c>
      <c r="C171" s="6" t="s">
        <v>216</v>
      </c>
      <c r="D171" s="6" t="s">
        <v>199</v>
      </c>
      <c r="E171" s="6" t="s">
        <v>4</v>
      </c>
      <c r="F171" s="6" t="s">
        <v>5</v>
      </c>
      <c r="G171" s="6" t="s">
        <v>1008</v>
      </c>
      <c r="H171" s="6" t="s">
        <v>24</v>
      </c>
      <c r="I171" s="6" t="s">
        <v>1016</v>
      </c>
      <c r="J171" s="6" t="s">
        <v>1080</v>
      </c>
      <c r="K171" s="6" t="s">
        <v>1262</v>
      </c>
      <c r="L171" s="6" t="s">
        <v>1270</v>
      </c>
      <c r="M171" s="6" t="s">
        <v>1274</v>
      </c>
      <c r="N171" s="5">
        <v>41445</v>
      </c>
      <c r="O171" s="7">
        <v>350</v>
      </c>
      <c r="P171" s="7">
        <v>574</v>
      </c>
      <c r="Q171" s="7">
        <v>224</v>
      </c>
      <c r="R171" s="6">
        <v>13</v>
      </c>
      <c r="S171" s="7">
        <v>7462</v>
      </c>
      <c r="T171" s="8">
        <v>0.04</v>
      </c>
      <c r="U171" s="7">
        <v>298.48</v>
      </c>
      <c r="V171" s="7">
        <v>7163.52</v>
      </c>
      <c r="W171" s="7">
        <v>501</v>
      </c>
      <c r="X171" s="7">
        <v>4928</v>
      </c>
      <c r="Y171" s="9">
        <f>+DAY('TABLA PRINCIPAL'!$B171)</f>
        <v>18</v>
      </c>
      <c r="Z171" s="9">
        <f>+MONTH('TABLA PRINCIPAL'!$B171)</f>
        <v>6</v>
      </c>
      <c r="AA171" s="9">
        <f>+YEAR('TABLA PRINCIPAL'!$B171)</f>
        <v>2013</v>
      </c>
      <c r="AB171" s="22" t="str">
        <f>+IF(Ventas_Oficina[[#This Row],[Total del pedido]]&gt;=100000,"SI","NO")</f>
        <v>NO</v>
      </c>
      <c r="AC171" s="22" t="str">
        <f>+_xlfn.XLOOKUP(Ventas_Oficina[[#This Row],[Nº de artículo]],AUXILIAR!A170:A5054,AUXILIAR!D170:D5054,"Error",0)</f>
        <v>No enviado a tiempo</v>
      </c>
      <c r="AD171" s="22" t="str">
        <f>+IF(AND(Ventas_Oficina[[#This Row],[Total]]&gt;75000,Ventas_Oficina[[#This Row],[Envio a tiempo]]="Enviado a tiempo"),"Buena Venta","Venta Mala")</f>
        <v>Venta Mala</v>
      </c>
    </row>
    <row r="172" spans="1:30" x14ac:dyDescent="0.25">
      <c r="A172" s="26">
        <v>1162934</v>
      </c>
      <c r="B172" s="10">
        <v>41407</v>
      </c>
      <c r="C172" s="11" t="s">
        <v>35</v>
      </c>
      <c r="D172" s="11" t="s">
        <v>36</v>
      </c>
      <c r="E172" s="11" t="s">
        <v>12</v>
      </c>
      <c r="F172" s="11" t="s">
        <v>13</v>
      </c>
      <c r="G172" s="11" t="s">
        <v>1007</v>
      </c>
      <c r="H172" s="11" t="s">
        <v>14</v>
      </c>
      <c r="I172" s="11" t="s">
        <v>1013</v>
      </c>
      <c r="J172" s="11" t="s">
        <v>1081</v>
      </c>
      <c r="K172" s="11" t="s">
        <v>1261</v>
      </c>
      <c r="L172" s="11" t="s">
        <v>1267</v>
      </c>
      <c r="M172" s="11" t="s">
        <v>1272</v>
      </c>
      <c r="N172" s="10">
        <v>41409</v>
      </c>
      <c r="O172" s="12">
        <v>252</v>
      </c>
      <c r="P172" s="12">
        <v>400</v>
      </c>
      <c r="Q172" s="12">
        <v>148</v>
      </c>
      <c r="R172" s="11">
        <v>35</v>
      </c>
      <c r="S172" s="12">
        <v>14000</v>
      </c>
      <c r="T172" s="13">
        <v>0.04</v>
      </c>
      <c r="U172" s="12">
        <v>560</v>
      </c>
      <c r="V172" s="12">
        <v>13440</v>
      </c>
      <c r="W172" s="12">
        <v>130</v>
      </c>
      <c r="X172" s="12">
        <v>7046</v>
      </c>
      <c r="Y172" s="14">
        <f>+DAY('TABLA PRINCIPAL'!$B172)</f>
        <v>13</v>
      </c>
      <c r="Z172" s="14">
        <f>+MONTH('TABLA PRINCIPAL'!$B172)</f>
        <v>5</v>
      </c>
      <c r="AA172" s="14">
        <f>+YEAR('TABLA PRINCIPAL'!$B172)</f>
        <v>2013</v>
      </c>
      <c r="AB172" s="22" t="str">
        <f>+IF(Ventas_Oficina[[#This Row],[Total del pedido]]&gt;=100000,"SI","NO")</f>
        <v>NO</v>
      </c>
      <c r="AC172" s="22" t="str">
        <f>+_xlfn.XLOOKUP(Ventas_Oficina[[#This Row],[Nº de artículo]],AUXILIAR!A171:A5055,AUXILIAR!D171:D5055,"Error",0)</f>
        <v>Enviado a tiempo</v>
      </c>
      <c r="AD172" s="22" t="str">
        <f>+IF(AND(Ventas_Oficina[[#This Row],[Total]]&gt;75000,Ventas_Oficina[[#This Row],[Envio a tiempo]]="Enviado a tiempo"),"Buena Venta","Venta Mala")</f>
        <v>Venta Mala</v>
      </c>
    </row>
    <row r="173" spans="1:30" x14ac:dyDescent="0.25">
      <c r="A173" s="25">
        <v>1162934</v>
      </c>
      <c r="B173" s="5">
        <v>41407</v>
      </c>
      <c r="C173" s="6" t="s">
        <v>35</v>
      </c>
      <c r="D173" s="6" t="s">
        <v>36</v>
      </c>
      <c r="E173" s="6" t="s">
        <v>12</v>
      </c>
      <c r="F173" s="6" t="s">
        <v>13</v>
      </c>
      <c r="G173" s="6" t="s">
        <v>1007</v>
      </c>
      <c r="H173" s="6" t="s">
        <v>14</v>
      </c>
      <c r="I173" s="6" t="s">
        <v>1013</v>
      </c>
      <c r="J173" s="6" t="s">
        <v>1081</v>
      </c>
      <c r="K173" s="6" t="s">
        <v>1261</v>
      </c>
      <c r="L173" s="6" t="s">
        <v>1265</v>
      </c>
      <c r="M173" s="6" t="s">
        <v>1272</v>
      </c>
      <c r="N173" s="5">
        <v>41409</v>
      </c>
      <c r="O173" s="7">
        <v>252</v>
      </c>
      <c r="P173" s="7">
        <v>400</v>
      </c>
      <c r="Q173" s="7">
        <v>148</v>
      </c>
      <c r="R173" s="6">
        <v>36</v>
      </c>
      <c r="S173" s="7">
        <v>14400</v>
      </c>
      <c r="T173" s="8">
        <v>0.03</v>
      </c>
      <c r="U173" s="7">
        <v>432</v>
      </c>
      <c r="V173" s="7">
        <v>13968</v>
      </c>
      <c r="W173" s="7">
        <v>130</v>
      </c>
      <c r="X173" s="7">
        <v>7046</v>
      </c>
      <c r="Y173" s="9">
        <f>+DAY('TABLA PRINCIPAL'!$B173)</f>
        <v>13</v>
      </c>
      <c r="Z173" s="9">
        <f>+MONTH('TABLA PRINCIPAL'!$B173)</f>
        <v>5</v>
      </c>
      <c r="AA173" s="9">
        <f>+YEAR('TABLA PRINCIPAL'!$B173)</f>
        <v>2013</v>
      </c>
      <c r="AB173" s="22" t="str">
        <f>+IF(Ventas_Oficina[[#This Row],[Total del pedido]]&gt;=100000,"SI","NO")</f>
        <v>NO</v>
      </c>
      <c r="AC173" s="22" t="str">
        <f>+_xlfn.XLOOKUP(Ventas_Oficina[[#This Row],[Nº de artículo]],AUXILIAR!A172:A5056,AUXILIAR!D172:D5056,"Error",0)</f>
        <v>Enviado a tiempo</v>
      </c>
      <c r="AD173" s="22" t="str">
        <f>+IF(AND(Ventas_Oficina[[#This Row],[Total]]&gt;75000,Ventas_Oficina[[#This Row],[Envio a tiempo]]="Enviado a tiempo"),"Buena Venta","Venta Mala")</f>
        <v>Venta Mala</v>
      </c>
    </row>
    <row r="174" spans="1:30" x14ac:dyDescent="0.25">
      <c r="A174" s="26">
        <v>1163665</v>
      </c>
      <c r="B174" s="10">
        <v>42130</v>
      </c>
      <c r="C174" s="11" t="s">
        <v>217</v>
      </c>
      <c r="D174" s="11" t="s">
        <v>71</v>
      </c>
      <c r="E174" s="11" t="s">
        <v>4</v>
      </c>
      <c r="F174" s="11" t="s">
        <v>5</v>
      </c>
      <c r="G174" s="11" t="s">
        <v>1008</v>
      </c>
      <c r="H174" s="11" t="s">
        <v>17</v>
      </c>
      <c r="I174" s="11" t="s">
        <v>1014</v>
      </c>
      <c r="J174" s="11" t="s">
        <v>1082</v>
      </c>
      <c r="K174" s="11" t="s">
        <v>1261</v>
      </c>
      <c r="L174" s="11" t="s">
        <v>1267</v>
      </c>
      <c r="M174" s="11" t="s">
        <v>1272</v>
      </c>
      <c r="N174" s="10">
        <v>42132</v>
      </c>
      <c r="O174" s="12">
        <v>2197</v>
      </c>
      <c r="P174" s="12">
        <v>3544</v>
      </c>
      <c r="Q174" s="12">
        <v>1347</v>
      </c>
      <c r="R174" s="11">
        <v>40</v>
      </c>
      <c r="S174" s="12">
        <v>141760</v>
      </c>
      <c r="T174" s="13">
        <v>0.03</v>
      </c>
      <c r="U174" s="12">
        <v>4252.8</v>
      </c>
      <c r="V174" s="12">
        <v>137507.20000000001</v>
      </c>
      <c r="W174" s="12">
        <v>492</v>
      </c>
      <c r="X174" s="12">
        <v>53879</v>
      </c>
      <c r="Y174" s="14">
        <f>+DAY('TABLA PRINCIPAL'!$B174)</f>
        <v>6</v>
      </c>
      <c r="Z174" s="14">
        <f>+MONTH('TABLA PRINCIPAL'!$B174)</f>
        <v>5</v>
      </c>
      <c r="AA174" s="14">
        <f>+YEAR('TABLA PRINCIPAL'!$B174)</f>
        <v>2015</v>
      </c>
      <c r="AB174" s="22" t="str">
        <f>+IF(Ventas_Oficina[[#This Row],[Total del pedido]]&gt;=100000,"SI","NO")</f>
        <v>SI</v>
      </c>
      <c r="AC174" s="22" t="str">
        <f>+_xlfn.XLOOKUP(Ventas_Oficina[[#This Row],[Nº de artículo]],AUXILIAR!A173:A5057,AUXILIAR!D173:D5057,"Error",0)</f>
        <v>Enviado a tiempo</v>
      </c>
      <c r="AD174" s="22" t="str">
        <f>+IF(AND(Ventas_Oficina[[#This Row],[Total]]&gt;75000,Ventas_Oficina[[#This Row],[Envio a tiempo]]="Enviado a tiempo"),"Buena Venta","Venta Mala")</f>
        <v>Venta Mala</v>
      </c>
    </row>
    <row r="175" spans="1:30" x14ac:dyDescent="0.25">
      <c r="A175" s="25">
        <v>1163665</v>
      </c>
      <c r="B175" s="5">
        <v>41408</v>
      </c>
      <c r="C175" s="6" t="s">
        <v>112</v>
      </c>
      <c r="D175" s="6" t="s">
        <v>113</v>
      </c>
      <c r="E175" s="6" t="s">
        <v>12</v>
      </c>
      <c r="F175" s="6" t="s">
        <v>13</v>
      </c>
      <c r="G175" s="6" t="s">
        <v>1010</v>
      </c>
      <c r="H175" s="6" t="s">
        <v>42</v>
      </c>
      <c r="I175" s="6" t="s">
        <v>1016</v>
      </c>
      <c r="J175" s="6" t="s">
        <v>1060</v>
      </c>
      <c r="K175" s="6" t="s">
        <v>1261</v>
      </c>
      <c r="L175" s="6" t="s">
        <v>1265</v>
      </c>
      <c r="M175" s="6" t="s">
        <v>1272</v>
      </c>
      <c r="N175" s="5">
        <v>41409</v>
      </c>
      <c r="O175" s="7">
        <v>1388</v>
      </c>
      <c r="P175" s="7">
        <v>2238</v>
      </c>
      <c r="Q175" s="7">
        <v>850</v>
      </c>
      <c r="R175" s="6">
        <v>48</v>
      </c>
      <c r="S175" s="7">
        <v>107424</v>
      </c>
      <c r="T175" s="8">
        <v>0.01</v>
      </c>
      <c r="U175" s="7">
        <v>1074.24</v>
      </c>
      <c r="V175" s="7">
        <v>106349.75999999999</v>
      </c>
      <c r="W175" s="7">
        <v>1510</v>
      </c>
      <c r="X175" s="7">
        <v>53879</v>
      </c>
      <c r="Y175" s="9">
        <f>+DAY('TABLA PRINCIPAL'!$B175)</f>
        <v>14</v>
      </c>
      <c r="Z175" s="9">
        <f>+MONTH('TABLA PRINCIPAL'!$B175)</f>
        <v>5</v>
      </c>
      <c r="AA175" s="9">
        <f>+YEAR('TABLA PRINCIPAL'!$B175)</f>
        <v>2013</v>
      </c>
      <c r="AB175" s="22" t="str">
        <f>+IF(Ventas_Oficina[[#This Row],[Total del pedido]]&gt;=100000,"SI","NO")</f>
        <v>SI</v>
      </c>
      <c r="AC175" s="22" t="str">
        <f>+_xlfn.XLOOKUP(Ventas_Oficina[[#This Row],[Nº de artículo]],AUXILIAR!A174:A5058,AUXILIAR!D174:D5058,"Error",0)</f>
        <v>Enviado a tiempo</v>
      </c>
      <c r="AD175" s="22" t="str">
        <f>+IF(AND(Ventas_Oficina[[#This Row],[Total]]&gt;75000,Ventas_Oficina[[#This Row],[Envio a tiempo]]="Enviado a tiempo"),"Buena Venta","Venta Mala")</f>
        <v>Venta Mala</v>
      </c>
    </row>
    <row r="176" spans="1:30" x14ac:dyDescent="0.25">
      <c r="A176" s="26">
        <v>1164030</v>
      </c>
      <c r="B176" s="10">
        <v>41408</v>
      </c>
      <c r="C176" s="11" t="s">
        <v>218</v>
      </c>
      <c r="D176" s="11" t="s">
        <v>62</v>
      </c>
      <c r="E176" s="11" t="s">
        <v>4</v>
      </c>
      <c r="F176" s="11" t="s">
        <v>5</v>
      </c>
      <c r="G176" s="11" t="s">
        <v>1008</v>
      </c>
      <c r="H176" s="11" t="s">
        <v>27</v>
      </c>
      <c r="I176" s="11" t="s">
        <v>1013</v>
      </c>
      <c r="J176" s="11" t="s">
        <v>1040</v>
      </c>
      <c r="K176" s="11" t="s">
        <v>1262</v>
      </c>
      <c r="L176" s="11" t="s">
        <v>1265</v>
      </c>
      <c r="M176" s="11" t="s">
        <v>1272</v>
      </c>
      <c r="N176" s="10">
        <v>41410</v>
      </c>
      <c r="O176" s="12">
        <v>2156</v>
      </c>
      <c r="P176" s="12">
        <v>3655</v>
      </c>
      <c r="Q176" s="12">
        <v>1499</v>
      </c>
      <c r="R176" s="11">
        <v>16</v>
      </c>
      <c r="S176" s="12">
        <v>58480</v>
      </c>
      <c r="T176" s="13">
        <v>0.01</v>
      </c>
      <c r="U176" s="12">
        <v>584.80000000000007</v>
      </c>
      <c r="V176" s="12">
        <v>57895.199999999997</v>
      </c>
      <c r="W176" s="12">
        <v>1389</v>
      </c>
      <c r="X176" s="12">
        <v>149417</v>
      </c>
      <c r="Y176" s="14">
        <f>+DAY('TABLA PRINCIPAL'!$B176)</f>
        <v>14</v>
      </c>
      <c r="Z176" s="14">
        <f>+MONTH('TABLA PRINCIPAL'!$B176)</f>
        <v>5</v>
      </c>
      <c r="AA176" s="14">
        <f>+YEAR('TABLA PRINCIPAL'!$B176)</f>
        <v>2013</v>
      </c>
      <c r="AB176" s="22" t="str">
        <f>+IF(Ventas_Oficina[[#This Row],[Total del pedido]]&gt;=100000,"SI","NO")</f>
        <v>NO</v>
      </c>
      <c r="AC176" s="22" t="str">
        <f>+_xlfn.XLOOKUP(Ventas_Oficina[[#This Row],[Nº de artículo]],AUXILIAR!A175:A5059,AUXILIAR!D175:D5059,"Error",0)</f>
        <v>Enviado a tiempo</v>
      </c>
      <c r="AD176" s="22" t="str">
        <f>+IF(AND(Ventas_Oficina[[#This Row],[Total]]&gt;75000,Ventas_Oficina[[#This Row],[Envio a tiempo]]="Enviado a tiempo"),"Buena Venta","Venta Mala")</f>
        <v>Buena Venta</v>
      </c>
    </row>
    <row r="177" spans="1:30" x14ac:dyDescent="0.25">
      <c r="A177" s="25">
        <v>1164030</v>
      </c>
      <c r="B177" s="5">
        <v>42500</v>
      </c>
      <c r="C177" s="6" t="s">
        <v>219</v>
      </c>
      <c r="D177" s="6" t="s">
        <v>46</v>
      </c>
      <c r="E177" s="6" t="s">
        <v>4</v>
      </c>
      <c r="F177" s="6" t="s">
        <v>5</v>
      </c>
      <c r="G177" s="6" t="s">
        <v>1009</v>
      </c>
      <c r="H177" s="6" t="s">
        <v>9</v>
      </c>
      <c r="I177" s="6" t="s">
        <v>1016</v>
      </c>
      <c r="J177" s="6" t="s">
        <v>1018</v>
      </c>
      <c r="K177" s="6" t="s">
        <v>1261</v>
      </c>
      <c r="L177" s="6" t="s">
        <v>1265</v>
      </c>
      <c r="M177" s="6" t="s">
        <v>1272</v>
      </c>
      <c r="N177" s="5">
        <v>42502</v>
      </c>
      <c r="O177" s="7">
        <v>15650</v>
      </c>
      <c r="P177" s="7">
        <v>30097</v>
      </c>
      <c r="Q177" s="7">
        <v>14447</v>
      </c>
      <c r="R177" s="6">
        <v>42</v>
      </c>
      <c r="S177" s="7">
        <v>1264074</v>
      </c>
      <c r="T177" s="8">
        <v>0</v>
      </c>
      <c r="U177" s="7">
        <v>0</v>
      </c>
      <c r="V177" s="7">
        <v>1264074</v>
      </c>
      <c r="W177" s="7">
        <v>718</v>
      </c>
      <c r="X177" s="7">
        <v>559050</v>
      </c>
      <c r="Y177" s="9">
        <f>+DAY('TABLA PRINCIPAL'!$B177)</f>
        <v>10</v>
      </c>
      <c r="Z177" s="9">
        <f>+MONTH('TABLA PRINCIPAL'!$B177)</f>
        <v>5</v>
      </c>
      <c r="AA177" s="9">
        <f>+YEAR('TABLA PRINCIPAL'!$B177)</f>
        <v>2016</v>
      </c>
      <c r="AB177" s="22" t="str">
        <f>+IF(Ventas_Oficina[[#This Row],[Total del pedido]]&gt;=100000,"SI","NO")</f>
        <v>SI</v>
      </c>
      <c r="AC177" s="22" t="str">
        <f>+_xlfn.XLOOKUP(Ventas_Oficina[[#This Row],[Nº de artículo]],AUXILIAR!A176:A5060,AUXILIAR!D176:D5060,"Error",0)</f>
        <v>Enviado a tiempo</v>
      </c>
      <c r="AD177" s="22" t="str">
        <f>+IF(AND(Ventas_Oficina[[#This Row],[Total]]&gt;75000,Ventas_Oficina[[#This Row],[Envio a tiempo]]="Enviado a tiempo"),"Buena Venta","Venta Mala")</f>
        <v>Buena Venta</v>
      </c>
    </row>
    <row r="178" spans="1:30" x14ac:dyDescent="0.25">
      <c r="A178" s="26">
        <v>1164395</v>
      </c>
      <c r="B178" s="10">
        <v>42142</v>
      </c>
      <c r="C178" s="11" t="s">
        <v>220</v>
      </c>
      <c r="D178" s="11" t="s">
        <v>29</v>
      </c>
      <c r="E178" s="11" t="s">
        <v>12</v>
      </c>
      <c r="F178" s="11" t="s">
        <v>13</v>
      </c>
      <c r="G178" s="11" t="s">
        <v>1007</v>
      </c>
      <c r="H178" s="11" t="s">
        <v>14</v>
      </c>
      <c r="I178" s="11" t="s">
        <v>1012</v>
      </c>
      <c r="J178" s="11" t="s">
        <v>1031</v>
      </c>
      <c r="K178" s="11" t="s">
        <v>1261</v>
      </c>
      <c r="L178" s="11" t="s">
        <v>1265</v>
      </c>
      <c r="M178" s="11" t="s">
        <v>1272</v>
      </c>
      <c r="N178" s="10">
        <v>42142</v>
      </c>
      <c r="O178" s="12">
        <v>1007</v>
      </c>
      <c r="P178" s="12">
        <v>1598</v>
      </c>
      <c r="Q178" s="12">
        <v>591</v>
      </c>
      <c r="R178" s="11">
        <v>23</v>
      </c>
      <c r="S178" s="12">
        <v>36754</v>
      </c>
      <c r="T178" s="13">
        <v>0.02</v>
      </c>
      <c r="U178" s="12">
        <v>735.08</v>
      </c>
      <c r="V178" s="12">
        <v>36018.92</v>
      </c>
      <c r="W178" s="12">
        <v>400</v>
      </c>
      <c r="X178" s="12">
        <v>59163</v>
      </c>
      <c r="Y178" s="14">
        <f>+DAY('TABLA PRINCIPAL'!$B178)</f>
        <v>18</v>
      </c>
      <c r="Z178" s="14">
        <f>+MONTH('TABLA PRINCIPAL'!$B178)</f>
        <v>5</v>
      </c>
      <c r="AA178" s="14">
        <f>+YEAR('TABLA PRINCIPAL'!$B178)</f>
        <v>2015</v>
      </c>
      <c r="AB178" s="22" t="str">
        <f>+IF(Ventas_Oficina[[#This Row],[Total del pedido]]&gt;=100000,"SI","NO")</f>
        <v>NO</v>
      </c>
      <c r="AC178" s="22" t="str">
        <f>+_xlfn.XLOOKUP(Ventas_Oficina[[#This Row],[Nº de artículo]],AUXILIAR!A177:A5061,AUXILIAR!D177:D5061,"Error",0)</f>
        <v>No enviado a tiempo</v>
      </c>
      <c r="AD178" s="22" t="str">
        <f>+IF(AND(Ventas_Oficina[[#This Row],[Total]]&gt;75000,Ventas_Oficina[[#This Row],[Envio a tiempo]]="Enviado a tiempo"),"Buena Venta","Venta Mala")</f>
        <v>Venta Mala</v>
      </c>
    </row>
    <row r="179" spans="1:30" x14ac:dyDescent="0.25">
      <c r="A179" s="25">
        <v>1164761</v>
      </c>
      <c r="B179" s="5">
        <v>41845</v>
      </c>
      <c r="C179" s="6" t="s">
        <v>132</v>
      </c>
      <c r="D179" s="6" t="s">
        <v>133</v>
      </c>
      <c r="E179" s="6" t="s">
        <v>12</v>
      </c>
      <c r="F179" s="6" t="s">
        <v>13</v>
      </c>
      <c r="G179" s="6" t="s">
        <v>1010</v>
      </c>
      <c r="H179" s="6" t="s">
        <v>42</v>
      </c>
      <c r="I179" s="6" t="s">
        <v>1013</v>
      </c>
      <c r="J179" s="6" t="s">
        <v>1018</v>
      </c>
      <c r="K179" s="6" t="s">
        <v>1261</v>
      </c>
      <c r="L179" s="6" t="s">
        <v>1265</v>
      </c>
      <c r="M179" s="6" t="s">
        <v>1272</v>
      </c>
      <c r="N179" s="5">
        <v>41847</v>
      </c>
      <c r="O179" s="7">
        <v>15650</v>
      </c>
      <c r="P179" s="7">
        <v>30097</v>
      </c>
      <c r="Q179" s="7">
        <v>14447</v>
      </c>
      <c r="R179" s="6">
        <v>48</v>
      </c>
      <c r="S179" s="7">
        <v>1444656</v>
      </c>
      <c r="T179" s="8">
        <v>0.04</v>
      </c>
      <c r="U179" s="7">
        <v>57786.239999999998</v>
      </c>
      <c r="V179" s="7">
        <v>1386869.76</v>
      </c>
      <c r="W179" s="7">
        <v>718</v>
      </c>
      <c r="X179" s="7">
        <v>431050</v>
      </c>
      <c r="Y179" s="9">
        <f>+DAY('TABLA PRINCIPAL'!$B179)</f>
        <v>25</v>
      </c>
      <c r="Z179" s="9">
        <f>+MONTH('TABLA PRINCIPAL'!$B179)</f>
        <v>7</v>
      </c>
      <c r="AA179" s="9">
        <f>+YEAR('TABLA PRINCIPAL'!$B179)</f>
        <v>2014</v>
      </c>
      <c r="AB179" s="22" t="str">
        <f>+IF(Ventas_Oficina[[#This Row],[Total del pedido]]&gt;=100000,"SI","NO")</f>
        <v>SI</v>
      </c>
      <c r="AC179" s="22" t="str">
        <f>+_xlfn.XLOOKUP(Ventas_Oficina[[#This Row],[Nº de artículo]],AUXILIAR!A178:A5062,AUXILIAR!D178:D5062,"Error",0)</f>
        <v>Enviado a tiempo</v>
      </c>
      <c r="AD179" s="22" t="str">
        <f>+IF(AND(Ventas_Oficina[[#This Row],[Total]]&gt;75000,Ventas_Oficina[[#This Row],[Envio a tiempo]]="Enviado a tiempo"),"Buena Venta","Venta Mala")</f>
        <v>Buena Venta</v>
      </c>
    </row>
    <row r="180" spans="1:30" x14ac:dyDescent="0.25">
      <c r="A180" s="26">
        <v>1164761</v>
      </c>
      <c r="B180" s="10">
        <v>42226</v>
      </c>
      <c r="C180" s="11" t="s">
        <v>104</v>
      </c>
      <c r="D180" s="11" t="s">
        <v>105</v>
      </c>
      <c r="E180" s="11" t="s">
        <v>4</v>
      </c>
      <c r="F180" s="11" t="s">
        <v>5</v>
      </c>
      <c r="G180" s="11" t="s">
        <v>1008</v>
      </c>
      <c r="H180" s="11" t="s">
        <v>106</v>
      </c>
      <c r="I180" s="11" t="s">
        <v>1013</v>
      </c>
      <c r="J180" s="11" t="s">
        <v>1068</v>
      </c>
      <c r="K180" s="11" t="s">
        <v>1261</v>
      </c>
      <c r="L180" s="11" t="s">
        <v>1267</v>
      </c>
      <c r="M180" s="11" t="s">
        <v>1272</v>
      </c>
      <c r="N180" s="10">
        <v>42229</v>
      </c>
      <c r="O180" s="12">
        <v>446</v>
      </c>
      <c r="P180" s="12">
        <v>1089</v>
      </c>
      <c r="Q180" s="12">
        <v>643</v>
      </c>
      <c r="R180" s="11">
        <v>21</v>
      </c>
      <c r="S180" s="12">
        <v>22869</v>
      </c>
      <c r="T180" s="13">
        <v>0.06</v>
      </c>
      <c r="U180" s="12">
        <v>1372.1399999999999</v>
      </c>
      <c r="V180" s="12">
        <v>21496.86</v>
      </c>
      <c r="W180" s="12">
        <v>450</v>
      </c>
      <c r="X180" s="12">
        <v>63597</v>
      </c>
      <c r="Y180" s="14">
        <f>+DAY('TABLA PRINCIPAL'!$B180)</f>
        <v>10</v>
      </c>
      <c r="Z180" s="14">
        <f>+MONTH('TABLA PRINCIPAL'!$B180)</f>
        <v>8</v>
      </c>
      <c r="AA180" s="14">
        <f>+YEAR('TABLA PRINCIPAL'!$B180)</f>
        <v>2015</v>
      </c>
      <c r="AB180" s="22" t="str">
        <f>+IF(Ventas_Oficina[[#This Row],[Total del pedido]]&gt;=100000,"SI","NO")</f>
        <v>NO</v>
      </c>
      <c r="AC180" s="22" t="str">
        <f>+_xlfn.XLOOKUP(Ventas_Oficina[[#This Row],[Nº de artículo]],AUXILIAR!A179:A5063,AUXILIAR!D179:D5063,"Error",0)</f>
        <v>Enviado a tiempo</v>
      </c>
      <c r="AD180" s="22" t="str">
        <f>+IF(AND(Ventas_Oficina[[#This Row],[Total]]&gt;75000,Ventas_Oficina[[#This Row],[Envio a tiempo]]="Enviado a tiempo"),"Buena Venta","Venta Mala")</f>
        <v>Venta Mala</v>
      </c>
    </row>
    <row r="181" spans="1:30" x14ac:dyDescent="0.25">
      <c r="A181" s="25">
        <v>1165126</v>
      </c>
      <c r="B181" s="5">
        <v>42039</v>
      </c>
      <c r="C181" s="6" t="s">
        <v>221</v>
      </c>
      <c r="D181" s="6" t="s">
        <v>199</v>
      </c>
      <c r="E181" s="6" t="s">
        <v>4</v>
      </c>
      <c r="F181" s="6" t="s">
        <v>5</v>
      </c>
      <c r="G181" s="6" t="s">
        <v>1008</v>
      </c>
      <c r="H181" s="6" t="s">
        <v>24</v>
      </c>
      <c r="I181" s="6" t="s">
        <v>1013</v>
      </c>
      <c r="J181" s="6" t="s">
        <v>1027</v>
      </c>
      <c r="K181" s="6" t="s">
        <v>1261</v>
      </c>
      <c r="L181" s="6" t="s">
        <v>1265</v>
      </c>
      <c r="M181" s="6" t="s">
        <v>1272</v>
      </c>
      <c r="N181" s="5">
        <v>42041</v>
      </c>
      <c r="O181" s="7">
        <v>5429</v>
      </c>
      <c r="P181" s="7">
        <v>9048</v>
      </c>
      <c r="Q181" s="7">
        <v>3619</v>
      </c>
      <c r="R181" s="6">
        <v>24</v>
      </c>
      <c r="S181" s="7">
        <v>217152</v>
      </c>
      <c r="T181" s="8">
        <v>0.05</v>
      </c>
      <c r="U181" s="7">
        <v>10857.6</v>
      </c>
      <c r="V181" s="7">
        <v>206294.39999999999</v>
      </c>
      <c r="W181" s="7">
        <v>1999</v>
      </c>
      <c r="X181" s="7">
        <v>97546</v>
      </c>
      <c r="Y181" s="9">
        <f>+DAY('TABLA PRINCIPAL'!$B181)</f>
        <v>4</v>
      </c>
      <c r="Z181" s="9">
        <f>+MONTH('TABLA PRINCIPAL'!$B181)</f>
        <v>2</v>
      </c>
      <c r="AA181" s="9">
        <f>+YEAR('TABLA PRINCIPAL'!$B181)</f>
        <v>2015</v>
      </c>
      <c r="AB181" s="22" t="str">
        <f>+IF(Ventas_Oficina[[#This Row],[Total del pedido]]&gt;=100000,"SI","NO")</f>
        <v>SI</v>
      </c>
      <c r="AC181" s="22" t="str">
        <f>+_xlfn.XLOOKUP(Ventas_Oficina[[#This Row],[Nº de artículo]],AUXILIAR!A180:A5064,AUXILIAR!D180:D5064,"Error",0)</f>
        <v>Enviado a tiempo</v>
      </c>
      <c r="AD181" s="22" t="str">
        <f>+IF(AND(Ventas_Oficina[[#This Row],[Total]]&gt;75000,Ventas_Oficina[[#This Row],[Envio a tiempo]]="Enviado a tiempo"),"Buena Venta","Venta Mala")</f>
        <v>Buena Venta</v>
      </c>
    </row>
    <row r="182" spans="1:30" x14ac:dyDescent="0.25">
      <c r="A182" s="26">
        <v>1165491</v>
      </c>
      <c r="B182" s="10">
        <v>41653</v>
      </c>
      <c r="C182" s="11" t="s">
        <v>159</v>
      </c>
      <c r="D182" s="11" t="s">
        <v>160</v>
      </c>
      <c r="E182" s="11" t="s">
        <v>4</v>
      </c>
      <c r="F182" s="11" t="s">
        <v>5</v>
      </c>
      <c r="G182" s="11" t="s">
        <v>1010</v>
      </c>
      <c r="H182" s="11" t="s">
        <v>53</v>
      </c>
      <c r="I182" s="11" t="s">
        <v>1014</v>
      </c>
      <c r="J182" s="11" t="s">
        <v>1083</v>
      </c>
      <c r="K182" s="11" t="s">
        <v>1262</v>
      </c>
      <c r="L182" s="11" t="s">
        <v>1269</v>
      </c>
      <c r="M182" s="11" t="s">
        <v>1272</v>
      </c>
      <c r="N182" s="10">
        <v>41656</v>
      </c>
      <c r="O182" s="12">
        <v>375</v>
      </c>
      <c r="P182" s="12">
        <v>708</v>
      </c>
      <c r="Q182" s="12">
        <v>333</v>
      </c>
      <c r="R182" s="11">
        <v>29</v>
      </c>
      <c r="S182" s="12">
        <v>20532</v>
      </c>
      <c r="T182" s="13">
        <v>0</v>
      </c>
      <c r="U182" s="12">
        <v>0</v>
      </c>
      <c r="V182" s="12">
        <v>20532</v>
      </c>
      <c r="W182" s="12">
        <v>235</v>
      </c>
      <c r="X182" s="12">
        <v>12376</v>
      </c>
      <c r="Y182" s="14">
        <f>+DAY('TABLA PRINCIPAL'!$B182)</f>
        <v>14</v>
      </c>
      <c r="Z182" s="14">
        <f>+MONTH('TABLA PRINCIPAL'!$B182)</f>
        <v>1</v>
      </c>
      <c r="AA182" s="14">
        <f>+YEAR('TABLA PRINCIPAL'!$B182)</f>
        <v>2014</v>
      </c>
      <c r="AB182" s="22" t="str">
        <f>+IF(Ventas_Oficina[[#This Row],[Total del pedido]]&gt;=100000,"SI","NO")</f>
        <v>NO</v>
      </c>
      <c r="AC182" s="22" t="str">
        <f>+_xlfn.XLOOKUP(Ventas_Oficina[[#This Row],[Nº de artículo]],AUXILIAR!A181:A5065,AUXILIAR!D181:D5065,"Error",0)</f>
        <v>Enviado a tiempo</v>
      </c>
      <c r="AD182" s="22" t="str">
        <f>+IF(AND(Ventas_Oficina[[#This Row],[Total]]&gt;75000,Ventas_Oficina[[#This Row],[Envio a tiempo]]="Enviado a tiempo"),"Buena Venta","Venta Mala")</f>
        <v>Venta Mala</v>
      </c>
    </row>
    <row r="183" spans="1:30" x14ac:dyDescent="0.25">
      <c r="A183" s="25">
        <v>1165491</v>
      </c>
      <c r="B183" s="5">
        <v>41404</v>
      </c>
      <c r="C183" s="6" t="s">
        <v>219</v>
      </c>
      <c r="D183" s="6" t="s">
        <v>46</v>
      </c>
      <c r="E183" s="6" t="s">
        <v>4</v>
      </c>
      <c r="F183" s="6" t="s">
        <v>5</v>
      </c>
      <c r="G183" s="6" t="s">
        <v>1008</v>
      </c>
      <c r="H183" s="6" t="s">
        <v>9</v>
      </c>
      <c r="I183" s="6" t="s">
        <v>1016</v>
      </c>
      <c r="J183" s="6" t="s">
        <v>1084</v>
      </c>
      <c r="K183" s="6" t="s">
        <v>1261</v>
      </c>
      <c r="L183" s="6" t="s">
        <v>1265</v>
      </c>
      <c r="M183" s="6" t="s">
        <v>1272</v>
      </c>
      <c r="N183" s="5">
        <v>41416</v>
      </c>
      <c r="O183" s="7">
        <v>259</v>
      </c>
      <c r="P183" s="7">
        <v>398</v>
      </c>
      <c r="Q183" s="7">
        <v>139</v>
      </c>
      <c r="R183" s="6">
        <v>36</v>
      </c>
      <c r="S183" s="7">
        <v>14328</v>
      </c>
      <c r="T183" s="8">
        <v>0.05</v>
      </c>
      <c r="U183" s="7">
        <v>716.40000000000009</v>
      </c>
      <c r="V183" s="7">
        <v>13611.6</v>
      </c>
      <c r="W183" s="7">
        <v>297</v>
      </c>
      <c r="X183" s="7">
        <v>10978</v>
      </c>
      <c r="Y183" s="9">
        <f>+DAY('TABLA PRINCIPAL'!$B183)</f>
        <v>10</v>
      </c>
      <c r="Z183" s="9">
        <f>+MONTH('TABLA PRINCIPAL'!$B183)</f>
        <v>5</v>
      </c>
      <c r="AA183" s="9">
        <f>+YEAR('TABLA PRINCIPAL'!$B183)</f>
        <v>2013</v>
      </c>
      <c r="AB183" s="22" t="str">
        <f>+IF(Ventas_Oficina[[#This Row],[Total del pedido]]&gt;=100000,"SI","NO")</f>
        <v>NO</v>
      </c>
      <c r="AC183" s="22" t="str">
        <f>+_xlfn.XLOOKUP(Ventas_Oficina[[#This Row],[Nº de artículo]],AUXILIAR!A182:A5066,AUXILIAR!D182:D5066,"Error",0)</f>
        <v>Enviado a tiempo</v>
      </c>
      <c r="AD183" s="22" t="str">
        <f>+IF(AND(Ventas_Oficina[[#This Row],[Total]]&gt;75000,Ventas_Oficina[[#This Row],[Envio a tiempo]]="Enviado a tiempo"),"Buena Venta","Venta Mala")</f>
        <v>Venta Mala</v>
      </c>
    </row>
    <row r="184" spans="1:30" x14ac:dyDescent="0.25">
      <c r="A184" s="26">
        <v>1165856</v>
      </c>
      <c r="B184" s="10">
        <v>41331</v>
      </c>
      <c r="C184" s="11" t="s">
        <v>222</v>
      </c>
      <c r="D184" s="11" t="s">
        <v>223</v>
      </c>
      <c r="E184" s="11" t="s">
        <v>4</v>
      </c>
      <c r="F184" s="11" t="s">
        <v>5</v>
      </c>
      <c r="G184" s="11" t="s">
        <v>1010</v>
      </c>
      <c r="H184" s="11" t="s">
        <v>17</v>
      </c>
      <c r="I184" s="11" t="s">
        <v>1016</v>
      </c>
      <c r="J184" s="11" t="s">
        <v>1085</v>
      </c>
      <c r="K184" s="11" t="s">
        <v>1261</v>
      </c>
      <c r="L184" s="11" t="s">
        <v>1265</v>
      </c>
      <c r="M184" s="11" t="s">
        <v>1272</v>
      </c>
      <c r="N184" s="10">
        <v>41331</v>
      </c>
      <c r="O184" s="12">
        <v>384</v>
      </c>
      <c r="P184" s="12">
        <v>630</v>
      </c>
      <c r="Q184" s="12">
        <v>246</v>
      </c>
      <c r="R184" s="11">
        <v>38</v>
      </c>
      <c r="S184" s="12">
        <v>23940</v>
      </c>
      <c r="T184" s="13">
        <v>0.04</v>
      </c>
      <c r="U184" s="12">
        <v>957.6</v>
      </c>
      <c r="V184" s="12">
        <v>22982.400000000001</v>
      </c>
      <c r="W184" s="12">
        <v>50</v>
      </c>
      <c r="X184" s="12">
        <v>11229</v>
      </c>
      <c r="Y184" s="14">
        <f>+DAY('TABLA PRINCIPAL'!$B184)</f>
        <v>26</v>
      </c>
      <c r="Z184" s="14">
        <f>+MONTH('TABLA PRINCIPAL'!$B184)</f>
        <v>2</v>
      </c>
      <c r="AA184" s="14">
        <f>+YEAR('TABLA PRINCIPAL'!$B184)</f>
        <v>2013</v>
      </c>
      <c r="AB184" s="22" t="str">
        <f>+IF(Ventas_Oficina[[#This Row],[Total del pedido]]&gt;=100000,"SI","NO")</f>
        <v>NO</v>
      </c>
      <c r="AC184" s="22" t="str">
        <f>+_xlfn.XLOOKUP(Ventas_Oficina[[#This Row],[Nº de artículo]],AUXILIAR!A183:A5067,AUXILIAR!D183:D5067,"Error",0)</f>
        <v>No enviado a tiempo</v>
      </c>
      <c r="AD184" s="22" t="str">
        <f>+IF(AND(Ventas_Oficina[[#This Row],[Total]]&gt;75000,Ventas_Oficina[[#This Row],[Envio a tiempo]]="Enviado a tiempo"),"Buena Venta","Venta Mala")</f>
        <v>Venta Mala</v>
      </c>
    </row>
    <row r="185" spans="1:30" x14ac:dyDescent="0.25">
      <c r="A185" s="25">
        <v>1166222</v>
      </c>
      <c r="B185" s="5">
        <v>41316</v>
      </c>
      <c r="C185" s="6" t="s">
        <v>35</v>
      </c>
      <c r="D185" s="6" t="s">
        <v>36</v>
      </c>
      <c r="E185" s="6" t="s">
        <v>12</v>
      </c>
      <c r="F185" s="6" t="s">
        <v>13</v>
      </c>
      <c r="G185" s="6" t="s">
        <v>1007</v>
      </c>
      <c r="H185" s="6" t="s">
        <v>14</v>
      </c>
      <c r="I185" s="6" t="s">
        <v>1013</v>
      </c>
      <c r="J185" s="6" t="s">
        <v>1083</v>
      </c>
      <c r="K185" s="6" t="s">
        <v>1261</v>
      </c>
      <c r="L185" s="6" t="s">
        <v>1265</v>
      </c>
      <c r="M185" s="6" t="s">
        <v>1272</v>
      </c>
      <c r="N185" s="5">
        <v>41317</v>
      </c>
      <c r="O185" s="7">
        <v>375</v>
      </c>
      <c r="P185" s="7">
        <v>708</v>
      </c>
      <c r="Q185" s="7">
        <v>333</v>
      </c>
      <c r="R185" s="6">
        <v>39</v>
      </c>
      <c r="S185" s="7">
        <v>27612</v>
      </c>
      <c r="T185" s="8">
        <v>0.03</v>
      </c>
      <c r="U185" s="7">
        <v>828.36</v>
      </c>
      <c r="V185" s="7">
        <v>26783.64</v>
      </c>
      <c r="W185" s="7">
        <v>235</v>
      </c>
      <c r="X185" s="7">
        <v>19946</v>
      </c>
      <c r="Y185" s="9">
        <f>+DAY('TABLA PRINCIPAL'!$B185)</f>
        <v>11</v>
      </c>
      <c r="Z185" s="9">
        <f>+MONTH('TABLA PRINCIPAL'!$B185)</f>
        <v>2</v>
      </c>
      <c r="AA185" s="9">
        <f>+YEAR('TABLA PRINCIPAL'!$B185)</f>
        <v>2013</v>
      </c>
      <c r="AB185" s="22" t="str">
        <f>+IF(Ventas_Oficina[[#This Row],[Total del pedido]]&gt;=100000,"SI","NO")</f>
        <v>NO</v>
      </c>
      <c r="AC185" s="22" t="str">
        <f>+_xlfn.XLOOKUP(Ventas_Oficina[[#This Row],[Nº de artículo]],AUXILIAR!A184:A5068,AUXILIAR!D184:D5068,"Error",0)</f>
        <v>No enviado a tiempo</v>
      </c>
      <c r="AD185" s="22" t="str">
        <f>+IF(AND(Ventas_Oficina[[#This Row],[Total]]&gt;75000,Ventas_Oficina[[#This Row],[Envio a tiempo]]="Enviado a tiempo"),"Buena Venta","Venta Mala")</f>
        <v>Venta Mala</v>
      </c>
    </row>
    <row r="186" spans="1:30" x14ac:dyDescent="0.25">
      <c r="A186" s="26">
        <v>1166222</v>
      </c>
      <c r="B186" s="10">
        <v>42024</v>
      </c>
      <c r="C186" s="11" t="s">
        <v>182</v>
      </c>
      <c r="D186" s="11" t="s">
        <v>183</v>
      </c>
      <c r="E186" s="11" t="s">
        <v>4</v>
      </c>
      <c r="F186" s="11" t="s">
        <v>5</v>
      </c>
      <c r="G186" s="11" t="s">
        <v>1010</v>
      </c>
      <c r="H186" s="11" t="s">
        <v>106</v>
      </c>
      <c r="I186" s="11" t="s">
        <v>1016</v>
      </c>
      <c r="J186" s="11" t="s">
        <v>1052</v>
      </c>
      <c r="K186" s="11" t="s">
        <v>1261</v>
      </c>
      <c r="L186" s="11" t="s">
        <v>1265</v>
      </c>
      <c r="M186" s="11" t="s">
        <v>1273</v>
      </c>
      <c r="N186" s="10">
        <v>42025</v>
      </c>
      <c r="O186" s="12">
        <v>332</v>
      </c>
      <c r="P186" s="12">
        <v>518</v>
      </c>
      <c r="Q186" s="12">
        <v>186</v>
      </c>
      <c r="R186" s="11">
        <v>22</v>
      </c>
      <c r="S186" s="12">
        <v>11396</v>
      </c>
      <c r="T186" s="13">
        <v>7.0000000000000007E-2</v>
      </c>
      <c r="U186" s="12">
        <v>797.72</v>
      </c>
      <c r="V186" s="12">
        <v>10598.28</v>
      </c>
      <c r="W186" s="12">
        <v>204</v>
      </c>
      <c r="X186" s="12">
        <v>4593</v>
      </c>
      <c r="Y186" s="14">
        <f>+DAY('TABLA PRINCIPAL'!$B186)</f>
        <v>20</v>
      </c>
      <c r="Z186" s="14">
        <f>+MONTH('TABLA PRINCIPAL'!$B186)</f>
        <v>1</v>
      </c>
      <c r="AA186" s="14">
        <f>+YEAR('TABLA PRINCIPAL'!$B186)</f>
        <v>2015</v>
      </c>
      <c r="AB186" s="22" t="str">
        <f>+IF(Ventas_Oficina[[#This Row],[Total del pedido]]&gt;=100000,"SI","NO")</f>
        <v>NO</v>
      </c>
      <c r="AC186" s="22" t="str">
        <f>+_xlfn.XLOOKUP(Ventas_Oficina[[#This Row],[Nº de artículo]],AUXILIAR!A185:A5069,AUXILIAR!D185:D5069,"Error",0)</f>
        <v>No enviado a tiempo</v>
      </c>
      <c r="AD186" s="22" t="str">
        <f>+IF(AND(Ventas_Oficina[[#This Row],[Total]]&gt;75000,Ventas_Oficina[[#This Row],[Envio a tiempo]]="Enviado a tiempo"),"Buena Venta","Venta Mala")</f>
        <v>Venta Mala</v>
      </c>
    </row>
    <row r="187" spans="1:30" x14ac:dyDescent="0.25">
      <c r="A187" s="25">
        <v>1166587</v>
      </c>
      <c r="B187" s="5">
        <v>41446</v>
      </c>
      <c r="C187" s="6" t="s">
        <v>73</v>
      </c>
      <c r="D187" s="6" t="s">
        <v>29</v>
      </c>
      <c r="E187" s="6" t="s">
        <v>12</v>
      </c>
      <c r="F187" s="6" t="s">
        <v>13</v>
      </c>
      <c r="G187" s="6" t="s">
        <v>1008</v>
      </c>
      <c r="H187" s="6" t="s">
        <v>14</v>
      </c>
      <c r="I187" s="6" t="s">
        <v>1016</v>
      </c>
      <c r="J187" s="6" t="s">
        <v>1039</v>
      </c>
      <c r="K187" s="6" t="s">
        <v>1261</v>
      </c>
      <c r="L187" s="6" t="s">
        <v>1265</v>
      </c>
      <c r="M187" s="6" t="s">
        <v>1272</v>
      </c>
      <c r="N187" s="5">
        <v>41448</v>
      </c>
      <c r="O187" s="7">
        <v>479</v>
      </c>
      <c r="P187" s="7">
        <v>1197</v>
      </c>
      <c r="Q187" s="7">
        <v>718</v>
      </c>
      <c r="R187" s="6">
        <v>16</v>
      </c>
      <c r="S187" s="7">
        <v>19152</v>
      </c>
      <c r="T187" s="8">
        <v>0.01</v>
      </c>
      <c r="U187" s="7">
        <v>191.52</v>
      </c>
      <c r="V187" s="7">
        <v>18960.48</v>
      </c>
      <c r="W187" s="7">
        <v>581</v>
      </c>
      <c r="X187" s="7">
        <v>22633</v>
      </c>
      <c r="Y187" s="9">
        <f>+DAY('TABLA PRINCIPAL'!$B187)</f>
        <v>21</v>
      </c>
      <c r="Z187" s="9">
        <f>+MONTH('TABLA PRINCIPAL'!$B187)</f>
        <v>6</v>
      </c>
      <c r="AA187" s="9">
        <f>+YEAR('TABLA PRINCIPAL'!$B187)</f>
        <v>2013</v>
      </c>
      <c r="AB187" s="22" t="str">
        <f>+IF(Ventas_Oficina[[#This Row],[Total del pedido]]&gt;=100000,"SI","NO")</f>
        <v>NO</v>
      </c>
      <c r="AC187" s="22" t="str">
        <f>+_xlfn.XLOOKUP(Ventas_Oficina[[#This Row],[Nº de artículo]],AUXILIAR!A186:A5070,AUXILIAR!D186:D5070,"Error",0)</f>
        <v>Enviado a tiempo</v>
      </c>
      <c r="AD187" s="22" t="str">
        <f>+IF(AND(Ventas_Oficina[[#This Row],[Total]]&gt;75000,Ventas_Oficina[[#This Row],[Envio a tiempo]]="Enviado a tiempo"),"Buena Venta","Venta Mala")</f>
        <v>Venta Mala</v>
      </c>
    </row>
    <row r="188" spans="1:30" x14ac:dyDescent="0.25">
      <c r="A188" s="26">
        <v>1166952</v>
      </c>
      <c r="B188" s="10">
        <v>41479</v>
      </c>
      <c r="C188" s="11" t="s">
        <v>128</v>
      </c>
      <c r="D188" s="11" t="s">
        <v>129</v>
      </c>
      <c r="E188" s="11" t="s">
        <v>4</v>
      </c>
      <c r="F188" s="11" t="s">
        <v>5</v>
      </c>
      <c r="G188" s="11" t="s">
        <v>1008</v>
      </c>
      <c r="H188" s="11" t="s">
        <v>6</v>
      </c>
      <c r="I188" s="11" t="s">
        <v>1013</v>
      </c>
      <c r="J188" s="11" t="s">
        <v>1049</v>
      </c>
      <c r="K188" s="11" t="s">
        <v>1261</v>
      </c>
      <c r="L188" s="11" t="s">
        <v>1267</v>
      </c>
      <c r="M188" s="11" t="s">
        <v>1272</v>
      </c>
      <c r="N188" s="10">
        <v>41481</v>
      </c>
      <c r="O188" s="12">
        <v>184</v>
      </c>
      <c r="P188" s="12">
        <v>288</v>
      </c>
      <c r="Q188" s="12">
        <v>104</v>
      </c>
      <c r="R188" s="11">
        <v>35</v>
      </c>
      <c r="S188" s="12">
        <v>10080</v>
      </c>
      <c r="T188" s="13">
        <v>0.06</v>
      </c>
      <c r="U188" s="12">
        <v>604.79999999999995</v>
      </c>
      <c r="V188" s="12">
        <v>9475.2000000000007</v>
      </c>
      <c r="W188" s="12">
        <v>99</v>
      </c>
      <c r="X188" s="12">
        <v>5322</v>
      </c>
      <c r="Y188" s="14">
        <f>+DAY('TABLA PRINCIPAL'!$B188)</f>
        <v>24</v>
      </c>
      <c r="Z188" s="14">
        <f>+MONTH('TABLA PRINCIPAL'!$B188)</f>
        <v>7</v>
      </c>
      <c r="AA188" s="14">
        <f>+YEAR('TABLA PRINCIPAL'!$B188)</f>
        <v>2013</v>
      </c>
      <c r="AB188" s="22" t="str">
        <f>+IF(Ventas_Oficina[[#This Row],[Total del pedido]]&gt;=100000,"SI","NO")</f>
        <v>NO</v>
      </c>
      <c r="AC188" s="22" t="str">
        <f>+_xlfn.XLOOKUP(Ventas_Oficina[[#This Row],[Nº de artículo]],AUXILIAR!A187:A5071,AUXILIAR!D187:D5071,"Error",0)</f>
        <v>Enviado a tiempo</v>
      </c>
      <c r="AD188" s="22" t="str">
        <f>+IF(AND(Ventas_Oficina[[#This Row],[Total]]&gt;75000,Ventas_Oficina[[#This Row],[Envio a tiempo]]="Enviado a tiempo"),"Buena Venta","Venta Mala")</f>
        <v>Venta Mala</v>
      </c>
    </row>
    <row r="189" spans="1:30" x14ac:dyDescent="0.25">
      <c r="A189" s="25">
        <v>1166952</v>
      </c>
      <c r="B189" s="5">
        <v>41414</v>
      </c>
      <c r="C189" s="6" t="s">
        <v>224</v>
      </c>
      <c r="D189" s="6" t="s">
        <v>152</v>
      </c>
      <c r="E189" s="6" t="s">
        <v>4</v>
      </c>
      <c r="F189" s="6" t="s">
        <v>5</v>
      </c>
      <c r="G189" s="6" t="s">
        <v>1007</v>
      </c>
      <c r="H189" s="6" t="s">
        <v>39</v>
      </c>
      <c r="I189" s="6" t="s">
        <v>1014</v>
      </c>
      <c r="J189" s="6" t="s">
        <v>1073</v>
      </c>
      <c r="K189" s="6" t="s">
        <v>1261</v>
      </c>
      <c r="L189" s="6" t="s">
        <v>1266</v>
      </c>
      <c r="M189" s="6" t="s">
        <v>1273</v>
      </c>
      <c r="N189" s="5">
        <v>41415</v>
      </c>
      <c r="O189" s="7">
        <v>550</v>
      </c>
      <c r="P189" s="7">
        <v>1222</v>
      </c>
      <c r="Q189" s="7">
        <v>672</v>
      </c>
      <c r="R189" s="6">
        <v>30</v>
      </c>
      <c r="S189" s="7">
        <v>36660</v>
      </c>
      <c r="T189" s="8">
        <v>0.03</v>
      </c>
      <c r="U189" s="7">
        <v>1099.8</v>
      </c>
      <c r="V189" s="7">
        <v>35560.199999999997</v>
      </c>
      <c r="W189" s="7">
        <v>285</v>
      </c>
      <c r="X189" s="7">
        <v>43055</v>
      </c>
      <c r="Y189" s="9">
        <f>+DAY('TABLA PRINCIPAL'!$B189)</f>
        <v>20</v>
      </c>
      <c r="Z189" s="9">
        <f>+MONTH('TABLA PRINCIPAL'!$B189)</f>
        <v>5</v>
      </c>
      <c r="AA189" s="9">
        <f>+YEAR('TABLA PRINCIPAL'!$B189)</f>
        <v>2013</v>
      </c>
      <c r="AB189" s="22" t="str">
        <f>+IF(Ventas_Oficina[[#This Row],[Total del pedido]]&gt;=100000,"SI","NO")</f>
        <v>NO</v>
      </c>
      <c r="AC189" s="22" t="str">
        <f>+_xlfn.XLOOKUP(Ventas_Oficina[[#This Row],[Nº de artículo]],AUXILIAR!A188:A5072,AUXILIAR!D188:D5072,"Error",0)</f>
        <v>Enviado a tiempo</v>
      </c>
      <c r="AD189" s="22" t="str">
        <f>+IF(AND(Ventas_Oficina[[#This Row],[Total]]&gt;75000,Ventas_Oficina[[#This Row],[Envio a tiempo]]="Enviado a tiempo"),"Buena Venta","Venta Mala")</f>
        <v>Venta Mala</v>
      </c>
    </row>
    <row r="190" spans="1:30" x14ac:dyDescent="0.25">
      <c r="A190" s="26">
        <v>1166952</v>
      </c>
      <c r="B190" s="10">
        <v>41414</v>
      </c>
      <c r="C190" s="11" t="s">
        <v>224</v>
      </c>
      <c r="D190" s="11" t="s">
        <v>152</v>
      </c>
      <c r="E190" s="11" t="s">
        <v>4</v>
      </c>
      <c r="F190" s="11" t="s">
        <v>5</v>
      </c>
      <c r="G190" s="11" t="s">
        <v>1007</v>
      </c>
      <c r="H190" s="11" t="s">
        <v>39</v>
      </c>
      <c r="I190" s="11" t="s">
        <v>1014</v>
      </c>
      <c r="J190" s="11" t="s">
        <v>1073</v>
      </c>
      <c r="K190" s="11" t="s">
        <v>1261</v>
      </c>
      <c r="L190" s="11" t="s">
        <v>1265</v>
      </c>
      <c r="M190" s="11" t="s">
        <v>1272</v>
      </c>
      <c r="N190" s="10">
        <v>41415</v>
      </c>
      <c r="O190" s="12">
        <v>550</v>
      </c>
      <c r="P190" s="12">
        <v>1222</v>
      </c>
      <c r="Q190" s="12">
        <v>672</v>
      </c>
      <c r="R190" s="11">
        <v>8</v>
      </c>
      <c r="S190" s="12">
        <v>9776</v>
      </c>
      <c r="T190" s="13">
        <v>7.0000000000000007E-2</v>
      </c>
      <c r="U190" s="12">
        <v>684.32</v>
      </c>
      <c r="V190" s="12">
        <v>9091.68</v>
      </c>
      <c r="W190" s="12">
        <v>285</v>
      </c>
      <c r="X190" s="12">
        <v>43055</v>
      </c>
      <c r="Y190" s="14">
        <f>+DAY('TABLA PRINCIPAL'!$B190)</f>
        <v>20</v>
      </c>
      <c r="Z190" s="14">
        <f>+MONTH('TABLA PRINCIPAL'!$B190)</f>
        <v>5</v>
      </c>
      <c r="AA190" s="14">
        <f>+YEAR('TABLA PRINCIPAL'!$B190)</f>
        <v>2013</v>
      </c>
      <c r="AB190" s="22" t="str">
        <f>+IF(Ventas_Oficina[[#This Row],[Total del pedido]]&gt;=100000,"SI","NO")</f>
        <v>NO</v>
      </c>
      <c r="AC190" s="22" t="str">
        <f>+_xlfn.XLOOKUP(Ventas_Oficina[[#This Row],[Nº de artículo]],AUXILIAR!A189:A5073,AUXILIAR!D189:D5073,"Error",0)</f>
        <v>No enviado a tiempo</v>
      </c>
      <c r="AD190" s="22" t="str">
        <f>+IF(AND(Ventas_Oficina[[#This Row],[Total]]&gt;75000,Ventas_Oficina[[#This Row],[Envio a tiempo]]="Enviado a tiempo"),"Buena Venta","Venta Mala")</f>
        <v>Venta Mala</v>
      </c>
    </row>
    <row r="191" spans="1:30" x14ac:dyDescent="0.25">
      <c r="A191" s="25">
        <v>1166952</v>
      </c>
      <c r="B191" s="5">
        <v>41414</v>
      </c>
      <c r="C191" s="6" t="s">
        <v>224</v>
      </c>
      <c r="D191" s="6" t="s">
        <v>152</v>
      </c>
      <c r="E191" s="6" t="s">
        <v>4</v>
      </c>
      <c r="F191" s="6" t="s">
        <v>5</v>
      </c>
      <c r="G191" s="6" t="s">
        <v>1008</v>
      </c>
      <c r="H191" s="6" t="s">
        <v>39</v>
      </c>
      <c r="I191" s="6" t="s">
        <v>1013</v>
      </c>
      <c r="J191" s="6" t="s">
        <v>1073</v>
      </c>
      <c r="K191" s="6" t="s">
        <v>1261</v>
      </c>
      <c r="L191" s="6" t="s">
        <v>1266</v>
      </c>
      <c r="M191" s="6" t="s">
        <v>1272</v>
      </c>
      <c r="N191" s="5">
        <v>41415</v>
      </c>
      <c r="O191" s="7">
        <v>550</v>
      </c>
      <c r="P191" s="7">
        <v>1222</v>
      </c>
      <c r="Q191" s="7">
        <v>672</v>
      </c>
      <c r="R191" s="6">
        <v>8</v>
      </c>
      <c r="S191" s="7">
        <v>9776</v>
      </c>
      <c r="T191" s="8">
        <v>0.03</v>
      </c>
      <c r="U191" s="7">
        <v>293.27999999999997</v>
      </c>
      <c r="V191" s="7">
        <v>9482.7199999999993</v>
      </c>
      <c r="W191" s="7">
        <v>285</v>
      </c>
      <c r="X191" s="7">
        <v>43055</v>
      </c>
      <c r="Y191" s="9">
        <f>+DAY('TABLA PRINCIPAL'!$B191)</f>
        <v>20</v>
      </c>
      <c r="Z191" s="9">
        <f>+MONTH('TABLA PRINCIPAL'!$B191)</f>
        <v>5</v>
      </c>
      <c r="AA191" s="9">
        <f>+YEAR('TABLA PRINCIPAL'!$B191)</f>
        <v>2013</v>
      </c>
      <c r="AB191" s="22" t="str">
        <f>+IF(Ventas_Oficina[[#This Row],[Total del pedido]]&gt;=100000,"SI","NO")</f>
        <v>NO</v>
      </c>
      <c r="AC191" s="22" t="str">
        <f>+_xlfn.XLOOKUP(Ventas_Oficina[[#This Row],[Nº de artículo]],AUXILIAR!A190:A5074,AUXILIAR!D190:D5074,"Error",0)</f>
        <v>No enviado a tiempo</v>
      </c>
      <c r="AD191" s="22" t="str">
        <f>+IF(AND(Ventas_Oficina[[#This Row],[Total]]&gt;75000,Ventas_Oficina[[#This Row],[Envio a tiempo]]="Enviado a tiempo"),"Buena Venta","Venta Mala")</f>
        <v>Venta Mala</v>
      </c>
    </row>
    <row r="192" spans="1:30" x14ac:dyDescent="0.25">
      <c r="A192" s="26">
        <v>1166952</v>
      </c>
      <c r="B192" s="10">
        <v>41414</v>
      </c>
      <c r="C192" s="11" t="s">
        <v>224</v>
      </c>
      <c r="D192" s="11" t="s">
        <v>152</v>
      </c>
      <c r="E192" s="11" t="s">
        <v>4</v>
      </c>
      <c r="F192" s="11" t="s">
        <v>5</v>
      </c>
      <c r="G192" s="11" t="s">
        <v>1008</v>
      </c>
      <c r="H192" s="11" t="s">
        <v>39</v>
      </c>
      <c r="I192" s="11" t="s">
        <v>1013</v>
      </c>
      <c r="J192" s="11" t="s">
        <v>1073</v>
      </c>
      <c r="K192" s="11" t="s">
        <v>1261</v>
      </c>
      <c r="L192" s="11" t="s">
        <v>1267</v>
      </c>
      <c r="M192" s="11" t="s">
        <v>1272</v>
      </c>
      <c r="N192" s="10">
        <v>41415</v>
      </c>
      <c r="O192" s="12">
        <v>550</v>
      </c>
      <c r="P192" s="12">
        <v>1222</v>
      </c>
      <c r="Q192" s="12">
        <v>672</v>
      </c>
      <c r="R192" s="11">
        <v>35</v>
      </c>
      <c r="S192" s="12">
        <v>42770</v>
      </c>
      <c r="T192" s="13">
        <v>0.06</v>
      </c>
      <c r="U192" s="12">
        <v>2566.1999999999998</v>
      </c>
      <c r="V192" s="12">
        <v>40203.800000000003</v>
      </c>
      <c r="W192" s="12">
        <v>285</v>
      </c>
      <c r="X192" s="12">
        <v>43055</v>
      </c>
      <c r="Y192" s="14">
        <f>+DAY('TABLA PRINCIPAL'!$B192)</f>
        <v>20</v>
      </c>
      <c r="Z192" s="14">
        <f>+MONTH('TABLA PRINCIPAL'!$B192)</f>
        <v>5</v>
      </c>
      <c r="AA192" s="14">
        <f>+YEAR('TABLA PRINCIPAL'!$B192)</f>
        <v>2013</v>
      </c>
      <c r="AB192" s="22" t="str">
        <f>+IF(Ventas_Oficina[[#This Row],[Total del pedido]]&gt;=100000,"SI","NO")</f>
        <v>NO</v>
      </c>
      <c r="AC192" s="22" t="str">
        <f>+_xlfn.XLOOKUP(Ventas_Oficina[[#This Row],[Nº de artículo]],AUXILIAR!A191:A5075,AUXILIAR!D191:D5075,"Error",0)</f>
        <v>No enviado a tiempo</v>
      </c>
      <c r="AD192" s="22" t="str">
        <f>+IF(AND(Ventas_Oficina[[#This Row],[Total]]&gt;75000,Ventas_Oficina[[#This Row],[Envio a tiempo]]="Enviado a tiempo"),"Buena Venta","Venta Mala")</f>
        <v>Venta Mala</v>
      </c>
    </row>
    <row r="193" spans="1:30" x14ac:dyDescent="0.25">
      <c r="A193" s="25">
        <v>1167683</v>
      </c>
      <c r="B193" s="5">
        <v>41414</v>
      </c>
      <c r="C193" s="6" t="s">
        <v>225</v>
      </c>
      <c r="D193" s="6" t="s">
        <v>131</v>
      </c>
      <c r="E193" s="6" t="s">
        <v>4</v>
      </c>
      <c r="F193" s="6" t="s">
        <v>5</v>
      </c>
      <c r="G193" s="6" t="s">
        <v>1008</v>
      </c>
      <c r="H193" s="6" t="s">
        <v>27</v>
      </c>
      <c r="I193" s="6" t="s">
        <v>1015</v>
      </c>
      <c r="J193" s="6" t="s">
        <v>1066</v>
      </c>
      <c r="K193" s="6" t="s">
        <v>1261</v>
      </c>
      <c r="L193" s="6" t="s">
        <v>1265</v>
      </c>
      <c r="M193" s="6" t="s">
        <v>1272</v>
      </c>
      <c r="N193" s="5">
        <v>41416</v>
      </c>
      <c r="O193" s="7">
        <v>1364</v>
      </c>
      <c r="P193" s="7">
        <v>2098</v>
      </c>
      <c r="Q193" s="7">
        <v>734</v>
      </c>
      <c r="R193" s="6">
        <v>19</v>
      </c>
      <c r="S193" s="7">
        <v>39862</v>
      </c>
      <c r="T193" s="8">
        <v>0.01</v>
      </c>
      <c r="U193" s="7">
        <v>398.62</v>
      </c>
      <c r="V193" s="7">
        <v>39463.379999999997</v>
      </c>
      <c r="W193" s="7">
        <v>149</v>
      </c>
      <c r="X193" s="7">
        <v>88894</v>
      </c>
      <c r="Y193" s="9">
        <f>+DAY('TABLA PRINCIPAL'!$B193)</f>
        <v>20</v>
      </c>
      <c r="Z193" s="9">
        <f>+MONTH('TABLA PRINCIPAL'!$B193)</f>
        <v>5</v>
      </c>
      <c r="AA193" s="9">
        <f>+YEAR('TABLA PRINCIPAL'!$B193)</f>
        <v>2013</v>
      </c>
      <c r="AB193" s="22" t="str">
        <f>+IF(Ventas_Oficina[[#This Row],[Total del pedido]]&gt;=100000,"SI","NO")</f>
        <v>NO</v>
      </c>
      <c r="AC193" s="22" t="str">
        <f>+_xlfn.XLOOKUP(Ventas_Oficina[[#This Row],[Nº de artículo]],AUXILIAR!A192:A5076,AUXILIAR!D192:D5076,"Error",0)</f>
        <v>Enviado a tiempo</v>
      </c>
      <c r="AD193" s="22" t="str">
        <f>+IF(AND(Ventas_Oficina[[#This Row],[Total]]&gt;75000,Ventas_Oficina[[#This Row],[Envio a tiempo]]="Enviado a tiempo"),"Buena Venta","Venta Mala")</f>
        <v>Buena Venta</v>
      </c>
    </row>
    <row r="194" spans="1:30" x14ac:dyDescent="0.25">
      <c r="A194" s="26">
        <v>1168413</v>
      </c>
      <c r="B194" s="10">
        <v>41776</v>
      </c>
      <c r="C194" s="11" t="s">
        <v>103</v>
      </c>
      <c r="D194" s="11" t="s">
        <v>88</v>
      </c>
      <c r="E194" s="11" t="s">
        <v>4</v>
      </c>
      <c r="F194" s="11" t="s">
        <v>5</v>
      </c>
      <c r="G194" s="11" t="s">
        <v>1007</v>
      </c>
      <c r="H194" s="11" t="s">
        <v>39</v>
      </c>
      <c r="I194" s="11" t="s">
        <v>1015</v>
      </c>
      <c r="J194" s="11" t="s">
        <v>1159</v>
      </c>
      <c r="K194" s="11" t="s">
        <v>1261</v>
      </c>
      <c r="L194" s="11" t="s">
        <v>1265</v>
      </c>
      <c r="M194" s="11" t="s">
        <v>1272</v>
      </c>
      <c r="N194" s="10">
        <v>41777</v>
      </c>
      <c r="O194" s="12">
        <v>1007</v>
      </c>
      <c r="P194" s="12">
        <v>1598</v>
      </c>
      <c r="Q194" s="12">
        <v>591</v>
      </c>
      <c r="R194" s="11">
        <v>31</v>
      </c>
      <c r="S194" s="12">
        <v>49538</v>
      </c>
      <c r="T194" s="13">
        <v>7.0000000000000007E-2</v>
      </c>
      <c r="U194" s="12">
        <v>3467.6600000000003</v>
      </c>
      <c r="V194" s="12">
        <v>46070.34</v>
      </c>
      <c r="W194" s="12">
        <v>400</v>
      </c>
      <c r="X194" s="12">
        <v>25236</v>
      </c>
      <c r="Y194" s="14">
        <f>+DAY('TABLA PRINCIPAL'!$B194)</f>
        <v>17</v>
      </c>
      <c r="Z194" s="14">
        <f>+MONTH('TABLA PRINCIPAL'!$B194)</f>
        <v>5</v>
      </c>
      <c r="AA194" s="14">
        <f>+YEAR('TABLA PRINCIPAL'!$B194)</f>
        <v>2014</v>
      </c>
      <c r="AB194" s="22" t="str">
        <f>+IF(Ventas_Oficina[[#This Row],[Total del pedido]]&gt;=100000,"SI","NO")</f>
        <v>NO</v>
      </c>
      <c r="AC194" s="22" t="str">
        <f>+_xlfn.XLOOKUP(Ventas_Oficina[[#This Row],[Nº de artículo]],AUXILIAR!A193:A5077,AUXILIAR!D193:D5077,"Error",0)</f>
        <v>No enviado a tiempo</v>
      </c>
      <c r="AD194" s="22" t="str">
        <f>+IF(AND(Ventas_Oficina[[#This Row],[Total]]&gt;75000,Ventas_Oficina[[#This Row],[Envio a tiempo]]="Enviado a tiempo"),"Buena Venta","Venta Mala")</f>
        <v>Venta Mala</v>
      </c>
    </row>
    <row r="195" spans="1:30" x14ac:dyDescent="0.25">
      <c r="A195" s="25">
        <v>1168778</v>
      </c>
      <c r="B195" s="5">
        <v>41413</v>
      </c>
      <c r="C195" s="6" t="s">
        <v>59</v>
      </c>
      <c r="D195" s="6" t="s">
        <v>60</v>
      </c>
      <c r="E195" s="6" t="s">
        <v>4</v>
      </c>
      <c r="F195" s="6" t="s">
        <v>5</v>
      </c>
      <c r="G195" s="6" t="s">
        <v>1009</v>
      </c>
      <c r="H195" s="6" t="s">
        <v>24</v>
      </c>
      <c r="I195" s="6" t="s">
        <v>1016</v>
      </c>
      <c r="J195" s="6" t="s">
        <v>1086</v>
      </c>
      <c r="K195" s="6" t="s">
        <v>1262</v>
      </c>
      <c r="L195" s="6" t="s">
        <v>1265</v>
      </c>
      <c r="M195" s="6" t="s">
        <v>1272</v>
      </c>
      <c r="N195" s="5">
        <v>41414</v>
      </c>
      <c r="O195" s="7">
        <v>1111</v>
      </c>
      <c r="P195" s="7">
        <v>1984</v>
      </c>
      <c r="Q195" s="7">
        <v>873</v>
      </c>
      <c r="R195" s="6">
        <v>40</v>
      </c>
      <c r="S195" s="7">
        <v>79360</v>
      </c>
      <c r="T195" s="8">
        <v>0.03</v>
      </c>
      <c r="U195" s="7">
        <v>2380.7999999999997</v>
      </c>
      <c r="V195" s="7">
        <v>76979.199999999997</v>
      </c>
      <c r="W195" s="7">
        <v>410</v>
      </c>
      <c r="X195" s="7">
        <v>43533</v>
      </c>
      <c r="Y195" s="9">
        <f>+DAY('TABLA PRINCIPAL'!$B195)</f>
        <v>19</v>
      </c>
      <c r="Z195" s="9">
        <f>+MONTH('TABLA PRINCIPAL'!$B195)</f>
        <v>5</v>
      </c>
      <c r="AA195" s="9">
        <f>+YEAR('TABLA PRINCIPAL'!$B195)</f>
        <v>2013</v>
      </c>
      <c r="AB195" s="22" t="str">
        <f>+IF(Ventas_Oficina[[#This Row],[Total del pedido]]&gt;=100000,"SI","NO")</f>
        <v>NO</v>
      </c>
      <c r="AC195" s="22" t="str">
        <f>+_xlfn.XLOOKUP(Ventas_Oficina[[#This Row],[Nº de artículo]],AUXILIAR!A194:A5078,AUXILIAR!D194:D5078,"Error",0)</f>
        <v>No enviado a tiempo</v>
      </c>
      <c r="AD195" s="22" t="str">
        <f>+IF(AND(Ventas_Oficina[[#This Row],[Total]]&gt;75000,Ventas_Oficina[[#This Row],[Envio a tiempo]]="Enviado a tiempo"),"Buena Venta","Venta Mala")</f>
        <v>Venta Mala</v>
      </c>
    </row>
    <row r="196" spans="1:30" x14ac:dyDescent="0.25">
      <c r="A196" s="26">
        <v>1169143</v>
      </c>
      <c r="B196" s="10">
        <v>41516</v>
      </c>
      <c r="C196" s="11" t="s">
        <v>226</v>
      </c>
      <c r="D196" s="11" t="s">
        <v>143</v>
      </c>
      <c r="E196" s="11" t="s">
        <v>4</v>
      </c>
      <c r="F196" s="11" t="s">
        <v>5</v>
      </c>
      <c r="G196" s="11" t="s">
        <v>1008</v>
      </c>
      <c r="H196" s="11" t="s">
        <v>24</v>
      </c>
      <c r="I196" s="11" t="s">
        <v>1015</v>
      </c>
      <c r="J196" s="11" t="s">
        <v>1050</v>
      </c>
      <c r="K196" s="11" t="s">
        <v>1261</v>
      </c>
      <c r="L196" s="11" t="s">
        <v>1266</v>
      </c>
      <c r="M196" s="11" t="s">
        <v>1272</v>
      </c>
      <c r="N196" s="10">
        <v>41518</v>
      </c>
      <c r="O196" s="12">
        <v>1685</v>
      </c>
      <c r="P196" s="12">
        <v>2718</v>
      </c>
      <c r="Q196" s="12">
        <v>1033</v>
      </c>
      <c r="R196" s="11">
        <v>50</v>
      </c>
      <c r="S196" s="12">
        <v>135900</v>
      </c>
      <c r="T196" s="13">
        <v>0.08</v>
      </c>
      <c r="U196" s="12">
        <v>10872</v>
      </c>
      <c r="V196" s="12">
        <v>125028</v>
      </c>
      <c r="W196" s="12">
        <v>823</v>
      </c>
      <c r="X196" s="12">
        <v>45643</v>
      </c>
      <c r="Y196" s="14">
        <f>+DAY('TABLA PRINCIPAL'!$B196)</f>
        <v>30</v>
      </c>
      <c r="Z196" s="14">
        <f>+MONTH('TABLA PRINCIPAL'!$B196)</f>
        <v>8</v>
      </c>
      <c r="AA196" s="14">
        <f>+YEAR('TABLA PRINCIPAL'!$B196)</f>
        <v>2013</v>
      </c>
      <c r="AB196" s="22" t="str">
        <f>+IF(Ventas_Oficina[[#This Row],[Total del pedido]]&gt;=100000,"SI","NO")</f>
        <v>SI</v>
      </c>
      <c r="AC196" s="22" t="str">
        <f>+_xlfn.XLOOKUP(Ventas_Oficina[[#This Row],[Nº de artículo]],AUXILIAR!A195:A5079,AUXILIAR!D195:D5079,"Error",0)</f>
        <v>Enviado a tiempo</v>
      </c>
      <c r="AD196" s="22" t="str">
        <f>+IF(AND(Ventas_Oficina[[#This Row],[Total]]&gt;75000,Ventas_Oficina[[#This Row],[Envio a tiempo]]="Enviado a tiempo"),"Buena Venta","Venta Mala")</f>
        <v>Venta Mala</v>
      </c>
    </row>
    <row r="197" spans="1:30" x14ac:dyDescent="0.25">
      <c r="A197" s="25">
        <v>1169143</v>
      </c>
      <c r="B197" s="5">
        <v>41416</v>
      </c>
      <c r="C197" s="6" t="s">
        <v>136</v>
      </c>
      <c r="D197" s="6" t="s">
        <v>137</v>
      </c>
      <c r="E197" s="6" t="s">
        <v>4</v>
      </c>
      <c r="F197" s="6" t="s">
        <v>5</v>
      </c>
      <c r="G197" s="6" t="s">
        <v>1009</v>
      </c>
      <c r="H197" s="6" t="s">
        <v>6</v>
      </c>
      <c r="I197" s="6" t="s">
        <v>1016</v>
      </c>
      <c r="J197" s="6" t="s">
        <v>1023</v>
      </c>
      <c r="K197" s="6" t="s">
        <v>1261</v>
      </c>
      <c r="L197" s="6" t="s">
        <v>1267</v>
      </c>
      <c r="M197" s="6" t="s">
        <v>1272</v>
      </c>
      <c r="N197" s="5">
        <v>41417</v>
      </c>
      <c r="O197" s="7">
        <v>459</v>
      </c>
      <c r="P197" s="7">
        <v>728</v>
      </c>
      <c r="Q197" s="7">
        <v>269</v>
      </c>
      <c r="R197" s="6">
        <v>9</v>
      </c>
      <c r="S197" s="7">
        <v>6552</v>
      </c>
      <c r="T197" s="8">
        <v>0.09</v>
      </c>
      <c r="U197" s="7">
        <v>589.67999999999995</v>
      </c>
      <c r="V197" s="7">
        <v>5962.32</v>
      </c>
      <c r="W197" s="7">
        <v>1115</v>
      </c>
      <c r="X197" s="7">
        <v>2455</v>
      </c>
      <c r="Y197" s="9">
        <f>+DAY('TABLA PRINCIPAL'!$B197)</f>
        <v>22</v>
      </c>
      <c r="Z197" s="9">
        <f>+MONTH('TABLA PRINCIPAL'!$B197)</f>
        <v>5</v>
      </c>
      <c r="AA197" s="9">
        <f>+YEAR('TABLA PRINCIPAL'!$B197)</f>
        <v>2013</v>
      </c>
      <c r="AB197" s="22" t="str">
        <f>+IF(Ventas_Oficina[[#This Row],[Total del pedido]]&gt;=100000,"SI","NO")</f>
        <v>NO</v>
      </c>
      <c r="AC197" s="22" t="str">
        <f>+_xlfn.XLOOKUP(Ventas_Oficina[[#This Row],[Nº de artículo]],AUXILIAR!A196:A5080,AUXILIAR!D196:D5080,"Error",0)</f>
        <v>Enviado a tiempo</v>
      </c>
      <c r="AD197" s="22" t="str">
        <f>+IF(AND(Ventas_Oficina[[#This Row],[Total]]&gt;75000,Ventas_Oficina[[#This Row],[Envio a tiempo]]="Enviado a tiempo"),"Buena Venta","Venta Mala")</f>
        <v>Venta Mala</v>
      </c>
    </row>
    <row r="198" spans="1:30" x14ac:dyDescent="0.25">
      <c r="A198" s="26">
        <v>1169873</v>
      </c>
      <c r="B198" s="10">
        <v>41363</v>
      </c>
      <c r="C198" s="11" t="s">
        <v>227</v>
      </c>
      <c r="D198" s="11" t="s">
        <v>26</v>
      </c>
      <c r="E198" s="11" t="s">
        <v>4</v>
      </c>
      <c r="F198" s="11" t="s">
        <v>5</v>
      </c>
      <c r="G198" s="11" t="s">
        <v>1007</v>
      </c>
      <c r="H198" s="11" t="s">
        <v>27</v>
      </c>
      <c r="I198" s="11" t="s">
        <v>1012</v>
      </c>
      <c r="J198" s="11" t="s">
        <v>1084</v>
      </c>
      <c r="K198" s="11" t="s">
        <v>1261</v>
      </c>
      <c r="L198" s="11" t="s">
        <v>1267</v>
      </c>
      <c r="M198" s="11" t="s">
        <v>1272</v>
      </c>
      <c r="N198" s="10">
        <v>41364</v>
      </c>
      <c r="O198" s="12">
        <v>259</v>
      </c>
      <c r="P198" s="12">
        <v>398</v>
      </c>
      <c r="Q198" s="12">
        <v>139</v>
      </c>
      <c r="R198" s="11">
        <v>38</v>
      </c>
      <c r="S198" s="12">
        <v>15124</v>
      </c>
      <c r="T198" s="13">
        <v>7.0000000000000007E-2</v>
      </c>
      <c r="U198" s="12">
        <v>1058.68</v>
      </c>
      <c r="V198" s="12">
        <v>14065.32</v>
      </c>
      <c r="W198" s="12">
        <v>297</v>
      </c>
      <c r="X198" s="12">
        <v>3427</v>
      </c>
      <c r="Y198" s="14">
        <f>+DAY('TABLA PRINCIPAL'!$B198)</f>
        <v>30</v>
      </c>
      <c r="Z198" s="14">
        <f>+MONTH('TABLA PRINCIPAL'!$B198)</f>
        <v>3</v>
      </c>
      <c r="AA198" s="14">
        <f>+YEAR('TABLA PRINCIPAL'!$B198)</f>
        <v>2013</v>
      </c>
      <c r="AB198" s="22" t="str">
        <f>+IF(Ventas_Oficina[[#This Row],[Total del pedido]]&gt;=100000,"SI","NO")</f>
        <v>NO</v>
      </c>
      <c r="AC198" s="22" t="str">
        <f>+_xlfn.XLOOKUP(Ventas_Oficina[[#This Row],[Nº de artículo]],AUXILIAR!A197:A5081,AUXILIAR!D197:D5081,"Error",0)</f>
        <v>No enviado a tiempo</v>
      </c>
      <c r="AD198" s="22" t="str">
        <f>+IF(AND(Ventas_Oficina[[#This Row],[Total]]&gt;75000,Ventas_Oficina[[#This Row],[Envio a tiempo]]="Enviado a tiempo"),"Buena Venta","Venta Mala")</f>
        <v>Venta Mala</v>
      </c>
    </row>
    <row r="199" spans="1:30" x14ac:dyDescent="0.25">
      <c r="A199" s="25">
        <v>1170238</v>
      </c>
      <c r="B199" s="5">
        <v>42026</v>
      </c>
      <c r="C199" s="6" t="s">
        <v>89</v>
      </c>
      <c r="D199" s="6" t="s">
        <v>76</v>
      </c>
      <c r="E199" s="6" t="s">
        <v>4</v>
      </c>
      <c r="F199" s="6" t="s">
        <v>5</v>
      </c>
      <c r="G199" s="6" t="s">
        <v>1008</v>
      </c>
      <c r="H199" s="6" t="s">
        <v>17</v>
      </c>
      <c r="I199" s="6" t="s">
        <v>1013</v>
      </c>
      <c r="J199" s="6" t="s">
        <v>1087</v>
      </c>
      <c r="K199" s="6" t="s">
        <v>1261</v>
      </c>
      <c r="L199" s="6" t="s">
        <v>1267</v>
      </c>
      <c r="M199" s="6" t="s">
        <v>1272</v>
      </c>
      <c r="N199" s="5">
        <v>42028</v>
      </c>
      <c r="O199" s="7">
        <v>640</v>
      </c>
      <c r="P199" s="7">
        <v>2910</v>
      </c>
      <c r="Q199" s="7">
        <v>2270</v>
      </c>
      <c r="R199" s="6">
        <v>17</v>
      </c>
      <c r="S199" s="7">
        <v>49470</v>
      </c>
      <c r="T199" s="8">
        <v>0.09</v>
      </c>
      <c r="U199" s="7">
        <v>4452.3</v>
      </c>
      <c r="V199" s="7">
        <v>45017.7</v>
      </c>
      <c r="W199" s="7">
        <v>400</v>
      </c>
      <c r="X199" s="7">
        <v>95470</v>
      </c>
      <c r="Y199" s="9">
        <f>+DAY('TABLA PRINCIPAL'!$B199)</f>
        <v>22</v>
      </c>
      <c r="Z199" s="9">
        <f>+MONTH('TABLA PRINCIPAL'!$B199)</f>
        <v>1</v>
      </c>
      <c r="AA199" s="9">
        <f>+YEAR('TABLA PRINCIPAL'!$B199)</f>
        <v>2015</v>
      </c>
      <c r="AB199" s="22" t="str">
        <f>+IF(Ventas_Oficina[[#This Row],[Total del pedido]]&gt;=100000,"SI","NO")</f>
        <v>NO</v>
      </c>
      <c r="AC199" s="22" t="str">
        <f>+_xlfn.XLOOKUP(Ventas_Oficina[[#This Row],[Nº de artículo]],AUXILIAR!A198:A5082,AUXILIAR!D198:D5082,"Error",0)</f>
        <v>Enviado a tiempo</v>
      </c>
      <c r="AD199" s="22" t="str">
        <f>+IF(AND(Ventas_Oficina[[#This Row],[Total]]&gt;75000,Ventas_Oficina[[#This Row],[Envio a tiempo]]="Enviado a tiempo"),"Buena Venta","Venta Mala")</f>
        <v>Buena Venta</v>
      </c>
    </row>
    <row r="200" spans="1:30" x14ac:dyDescent="0.25">
      <c r="A200" s="26">
        <v>1170238</v>
      </c>
      <c r="B200" s="10">
        <v>41959</v>
      </c>
      <c r="C200" s="11" t="s">
        <v>228</v>
      </c>
      <c r="D200" s="11" t="s">
        <v>189</v>
      </c>
      <c r="E200" s="11" t="s">
        <v>4</v>
      </c>
      <c r="F200" s="11" t="s">
        <v>5</v>
      </c>
      <c r="G200" s="11" t="s">
        <v>1010</v>
      </c>
      <c r="H200" s="11" t="s">
        <v>121</v>
      </c>
      <c r="I200" s="11" t="s">
        <v>1014</v>
      </c>
      <c r="J200" s="11" t="s">
        <v>1087</v>
      </c>
      <c r="K200" s="11" t="s">
        <v>1261</v>
      </c>
      <c r="L200" s="11" t="s">
        <v>1267</v>
      </c>
      <c r="M200" s="11" t="s">
        <v>1272</v>
      </c>
      <c r="N200" s="10">
        <v>41963</v>
      </c>
      <c r="O200" s="12">
        <v>640</v>
      </c>
      <c r="P200" s="12">
        <v>2910</v>
      </c>
      <c r="Q200" s="12">
        <v>2270</v>
      </c>
      <c r="R200" s="11">
        <v>45</v>
      </c>
      <c r="S200" s="12">
        <v>130950</v>
      </c>
      <c r="T200" s="13">
        <v>0.08</v>
      </c>
      <c r="U200" s="12">
        <v>10476</v>
      </c>
      <c r="V200" s="12">
        <v>120474</v>
      </c>
      <c r="W200" s="12">
        <v>400</v>
      </c>
      <c r="X200" s="12">
        <v>95470</v>
      </c>
      <c r="Y200" s="14">
        <f>+DAY('TABLA PRINCIPAL'!$B200)</f>
        <v>16</v>
      </c>
      <c r="Z200" s="14">
        <f>+MONTH('TABLA PRINCIPAL'!$B200)</f>
        <v>11</v>
      </c>
      <c r="AA200" s="14">
        <f>+YEAR('TABLA PRINCIPAL'!$B200)</f>
        <v>2014</v>
      </c>
      <c r="AB200" s="22" t="str">
        <f>+IF(Ventas_Oficina[[#This Row],[Total del pedido]]&gt;=100000,"SI","NO")</f>
        <v>SI</v>
      </c>
      <c r="AC200" s="22" t="str">
        <f>+_xlfn.XLOOKUP(Ventas_Oficina[[#This Row],[Nº de artículo]],AUXILIAR!A199:A5083,AUXILIAR!D199:D5083,"Error",0)</f>
        <v>Enviado a tiempo</v>
      </c>
      <c r="AD200" s="22" t="str">
        <f>+IF(AND(Ventas_Oficina[[#This Row],[Total]]&gt;75000,Ventas_Oficina[[#This Row],[Envio a tiempo]]="Enviado a tiempo"),"Buena Venta","Venta Mala")</f>
        <v>Buena Venta</v>
      </c>
    </row>
    <row r="201" spans="1:30" x14ac:dyDescent="0.25">
      <c r="A201" s="25">
        <v>1170604</v>
      </c>
      <c r="B201" s="5">
        <v>42712</v>
      </c>
      <c r="C201" s="6" t="s">
        <v>229</v>
      </c>
      <c r="D201" s="6" t="s">
        <v>156</v>
      </c>
      <c r="E201" s="6" t="s">
        <v>12</v>
      </c>
      <c r="F201" s="6" t="s">
        <v>13</v>
      </c>
      <c r="G201" s="6" t="s">
        <v>1008</v>
      </c>
      <c r="H201" s="6" t="s">
        <v>42</v>
      </c>
      <c r="I201" s="6" t="s">
        <v>1016</v>
      </c>
      <c r="J201" s="6" t="s">
        <v>1088</v>
      </c>
      <c r="K201" s="6" t="s">
        <v>1261</v>
      </c>
      <c r="L201" s="6" t="s">
        <v>1265</v>
      </c>
      <c r="M201" s="6" t="s">
        <v>1272</v>
      </c>
      <c r="N201" s="5">
        <v>42714</v>
      </c>
      <c r="O201" s="7">
        <v>17883</v>
      </c>
      <c r="P201" s="7">
        <v>41588</v>
      </c>
      <c r="Q201" s="7">
        <v>23705</v>
      </c>
      <c r="R201" s="6">
        <v>24</v>
      </c>
      <c r="S201" s="7">
        <v>998112</v>
      </c>
      <c r="T201" s="8">
        <v>0.03</v>
      </c>
      <c r="U201" s="7">
        <v>29943.360000000001</v>
      </c>
      <c r="V201" s="7">
        <v>968168.64</v>
      </c>
      <c r="W201" s="7">
        <v>1137</v>
      </c>
      <c r="X201" s="7">
        <v>136513</v>
      </c>
      <c r="Y201" s="9">
        <f>+DAY('TABLA PRINCIPAL'!$B201)</f>
        <v>8</v>
      </c>
      <c r="Z201" s="9">
        <f>+MONTH('TABLA PRINCIPAL'!$B201)</f>
        <v>12</v>
      </c>
      <c r="AA201" s="9">
        <f>+YEAR('TABLA PRINCIPAL'!$B201)</f>
        <v>2016</v>
      </c>
      <c r="AB201" s="22" t="str">
        <f>+IF(Ventas_Oficina[[#This Row],[Total del pedido]]&gt;=100000,"SI","NO")</f>
        <v>SI</v>
      </c>
      <c r="AC201" s="22" t="str">
        <f>+_xlfn.XLOOKUP(Ventas_Oficina[[#This Row],[Nº de artículo]],AUXILIAR!A200:A5084,AUXILIAR!D200:D5084,"Error",0)</f>
        <v>Enviado a tiempo</v>
      </c>
      <c r="AD201" s="22" t="str">
        <f>+IF(AND(Ventas_Oficina[[#This Row],[Total]]&gt;75000,Ventas_Oficina[[#This Row],[Envio a tiempo]]="Enviado a tiempo"),"Buena Venta","Venta Mala")</f>
        <v>Buena Venta</v>
      </c>
    </row>
    <row r="202" spans="1:30" x14ac:dyDescent="0.25">
      <c r="A202" s="26">
        <v>1170604</v>
      </c>
      <c r="B202" s="10">
        <v>41552</v>
      </c>
      <c r="C202" s="11" t="s">
        <v>230</v>
      </c>
      <c r="D202" s="11" t="s">
        <v>177</v>
      </c>
      <c r="E202" s="11" t="s">
        <v>4</v>
      </c>
      <c r="F202" s="11" t="s">
        <v>5</v>
      </c>
      <c r="G202" s="11" t="s">
        <v>1007</v>
      </c>
      <c r="H202" s="11" t="s">
        <v>6</v>
      </c>
      <c r="I202" s="11" t="s">
        <v>1015</v>
      </c>
      <c r="J202" s="11" t="s">
        <v>1021</v>
      </c>
      <c r="K202" s="11" t="s">
        <v>1262</v>
      </c>
      <c r="L202" s="11" t="s">
        <v>1270</v>
      </c>
      <c r="M202" s="11" t="s">
        <v>1274</v>
      </c>
      <c r="N202" s="10">
        <v>41554</v>
      </c>
      <c r="O202" s="12">
        <v>533</v>
      </c>
      <c r="P202" s="12">
        <v>860</v>
      </c>
      <c r="Q202" s="12">
        <v>327</v>
      </c>
      <c r="R202" s="11">
        <v>18</v>
      </c>
      <c r="S202" s="12">
        <v>15480</v>
      </c>
      <c r="T202" s="13">
        <v>0.09</v>
      </c>
      <c r="U202" s="12">
        <v>1393.2</v>
      </c>
      <c r="V202" s="12">
        <v>14086.8</v>
      </c>
      <c r="W202" s="12">
        <v>619</v>
      </c>
      <c r="X202" s="12">
        <v>23377</v>
      </c>
      <c r="Y202" s="14">
        <f>+DAY('TABLA PRINCIPAL'!$B202)</f>
        <v>5</v>
      </c>
      <c r="Z202" s="14">
        <f>+MONTH('TABLA PRINCIPAL'!$B202)</f>
        <v>10</v>
      </c>
      <c r="AA202" s="14">
        <f>+YEAR('TABLA PRINCIPAL'!$B202)</f>
        <v>2013</v>
      </c>
      <c r="AB202" s="22" t="str">
        <f>+IF(Ventas_Oficina[[#This Row],[Total del pedido]]&gt;=100000,"SI","NO")</f>
        <v>NO</v>
      </c>
      <c r="AC202" s="22" t="str">
        <f>+_xlfn.XLOOKUP(Ventas_Oficina[[#This Row],[Nº de artículo]],AUXILIAR!A201:A5085,AUXILIAR!D201:D5085,"Error",0)</f>
        <v>Enviado a tiempo</v>
      </c>
      <c r="AD202" s="22" t="str">
        <f>+IF(AND(Ventas_Oficina[[#This Row],[Total]]&gt;75000,Ventas_Oficina[[#This Row],[Envio a tiempo]]="Enviado a tiempo"),"Buena Venta","Venta Mala")</f>
        <v>Venta Mala</v>
      </c>
    </row>
    <row r="203" spans="1:30" x14ac:dyDescent="0.25">
      <c r="A203" s="25">
        <v>1170604</v>
      </c>
      <c r="B203" s="5">
        <v>41403</v>
      </c>
      <c r="C203" s="6" t="s">
        <v>109</v>
      </c>
      <c r="D203" s="6" t="s">
        <v>110</v>
      </c>
      <c r="E203" s="6" t="s">
        <v>12</v>
      </c>
      <c r="F203" s="6" t="s">
        <v>13</v>
      </c>
      <c r="G203" s="6" t="s">
        <v>1010</v>
      </c>
      <c r="H203" s="6" t="s">
        <v>14</v>
      </c>
      <c r="I203" s="6" t="s">
        <v>1016</v>
      </c>
      <c r="J203" s="6" t="s">
        <v>1049</v>
      </c>
      <c r="K203" s="6" t="s">
        <v>1262</v>
      </c>
      <c r="L203" s="6" t="s">
        <v>1265</v>
      </c>
      <c r="M203" s="6" t="s">
        <v>1272</v>
      </c>
      <c r="N203" s="5">
        <v>41405</v>
      </c>
      <c r="O203" s="7">
        <v>184</v>
      </c>
      <c r="P203" s="7">
        <v>288</v>
      </c>
      <c r="Q203" s="7">
        <v>104</v>
      </c>
      <c r="R203" s="6">
        <v>37</v>
      </c>
      <c r="S203" s="7">
        <v>10656</v>
      </c>
      <c r="T203" s="8">
        <v>0.01</v>
      </c>
      <c r="U203" s="7">
        <v>106.56</v>
      </c>
      <c r="V203" s="7">
        <v>10549.44</v>
      </c>
      <c r="W203" s="7">
        <v>99</v>
      </c>
      <c r="X203" s="7">
        <v>5722</v>
      </c>
      <c r="Y203" s="9">
        <f>+DAY('TABLA PRINCIPAL'!$B203)</f>
        <v>9</v>
      </c>
      <c r="Z203" s="9">
        <f>+MONTH('TABLA PRINCIPAL'!$B203)</f>
        <v>5</v>
      </c>
      <c r="AA203" s="9">
        <f>+YEAR('TABLA PRINCIPAL'!$B203)</f>
        <v>2013</v>
      </c>
      <c r="AB203" s="22" t="str">
        <f>+IF(Ventas_Oficina[[#This Row],[Total del pedido]]&gt;=100000,"SI","NO")</f>
        <v>NO</v>
      </c>
      <c r="AC203" s="22" t="str">
        <f>+_xlfn.XLOOKUP(Ventas_Oficina[[#This Row],[Nº de artículo]],AUXILIAR!A202:A5086,AUXILIAR!D202:D5086,"Error",0)</f>
        <v>Enviado a tiempo</v>
      </c>
      <c r="AD203" s="22" t="str">
        <f>+IF(AND(Ventas_Oficina[[#This Row],[Total]]&gt;75000,Ventas_Oficina[[#This Row],[Envio a tiempo]]="Enviado a tiempo"),"Buena Venta","Venta Mala")</f>
        <v>Venta Mala</v>
      </c>
    </row>
    <row r="204" spans="1:30" x14ac:dyDescent="0.25">
      <c r="A204" s="26">
        <v>1170969</v>
      </c>
      <c r="B204" s="10">
        <v>41420</v>
      </c>
      <c r="C204" s="11" t="s">
        <v>142</v>
      </c>
      <c r="D204" s="11" t="s">
        <v>48</v>
      </c>
      <c r="E204" s="11" t="s">
        <v>4</v>
      </c>
      <c r="F204" s="11" t="s">
        <v>5</v>
      </c>
      <c r="G204" s="11" t="s">
        <v>1008</v>
      </c>
      <c r="H204" s="11" t="s">
        <v>34</v>
      </c>
      <c r="I204" s="11" t="s">
        <v>1012</v>
      </c>
      <c r="J204" s="11" t="s">
        <v>1021</v>
      </c>
      <c r="K204" s="11" t="s">
        <v>1262</v>
      </c>
      <c r="L204" s="11" t="s">
        <v>1265</v>
      </c>
      <c r="M204" s="11" t="s">
        <v>1272</v>
      </c>
      <c r="N204" s="10">
        <v>41420</v>
      </c>
      <c r="O204" s="12">
        <v>533</v>
      </c>
      <c r="P204" s="12">
        <v>860</v>
      </c>
      <c r="Q204" s="12">
        <v>327</v>
      </c>
      <c r="R204" s="11">
        <v>48</v>
      </c>
      <c r="S204" s="12">
        <v>41280</v>
      </c>
      <c r="T204" s="13">
        <v>0.04</v>
      </c>
      <c r="U204" s="12">
        <v>1651.2</v>
      </c>
      <c r="V204" s="12">
        <v>39628.800000000003</v>
      </c>
      <c r="W204" s="12">
        <v>619</v>
      </c>
      <c r="X204" s="12">
        <v>24658</v>
      </c>
      <c r="Y204" s="14">
        <f>+DAY('TABLA PRINCIPAL'!$B204)</f>
        <v>26</v>
      </c>
      <c r="Z204" s="14">
        <f>+MONTH('TABLA PRINCIPAL'!$B204)</f>
        <v>5</v>
      </c>
      <c r="AA204" s="14">
        <f>+YEAR('TABLA PRINCIPAL'!$B204)</f>
        <v>2013</v>
      </c>
      <c r="AB204" s="22" t="str">
        <f>+IF(Ventas_Oficina[[#This Row],[Total del pedido]]&gt;=100000,"SI","NO")</f>
        <v>NO</v>
      </c>
      <c r="AC204" s="22" t="str">
        <f>+_xlfn.XLOOKUP(Ventas_Oficina[[#This Row],[Nº de artículo]],AUXILIAR!A203:A5087,AUXILIAR!D203:D5087,"Error",0)</f>
        <v>No enviado a tiempo</v>
      </c>
      <c r="AD204" s="22" t="str">
        <f>+IF(AND(Ventas_Oficina[[#This Row],[Total]]&gt;75000,Ventas_Oficina[[#This Row],[Envio a tiempo]]="Enviado a tiempo"),"Buena Venta","Venta Mala")</f>
        <v>Venta Mala</v>
      </c>
    </row>
    <row r="205" spans="1:30" x14ac:dyDescent="0.25">
      <c r="A205" s="25">
        <v>1170969</v>
      </c>
      <c r="B205" s="5">
        <v>41886</v>
      </c>
      <c r="C205" s="6" t="s">
        <v>231</v>
      </c>
      <c r="D205" s="6" t="s">
        <v>71</v>
      </c>
      <c r="E205" s="6" t="s">
        <v>4</v>
      </c>
      <c r="F205" s="6" t="s">
        <v>5</v>
      </c>
      <c r="G205" s="6" t="s">
        <v>1007</v>
      </c>
      <c r="H205" s="6" t="s">
        <v>17</v>
      </c>
      <c r="I205" s="6" t="s">
        <v>1016</v>
      </c>
      <c r="J205" s="6" t="s">
        <v>1020</v>
      </c>
      <c r="K205" s="6" t="s">
        <v>1261</v>
      </c>
      <c r="L205" s="6" t="s">
        <v>1265</v>
      </c>
      <c r="M205" s="6" t="s">
        <v>1272</v>
      </c>
      <c r="N205" s="5">
        <v>41885</v>
      </c>
      <c r="O205" s="7">
        <v>4211</v>
      </c>
      <c r="P205" s="7">
        <v>8098</v>
      </c>
      <c r="Q205" s="7">
        <v>3887</v>
      </c>
      <c r="R205" s="6">
        <v>29</v>
      </c>
      <c r="S205" s="7">
        <v>234842</v>
      </c>
      <c r="T205" s="8">
        <v>0.03</v>
      </c>
      <c r="U205" s="7">
        <v>7045.2599999999993</v>
      </c>
      <c r="V205" s="7">
        <v>227796.74</v>
      </c>
      <c r="W205" s="7">
        <v>718</v>
      </c>
      <c r="X205" s="7">
        <v>1118315</v>
      </c>
      <c r="Y205" s="9">
        <f>+DAY('TABLA PRINCIPAL'!$B205)</f>
        <v>4</v>
      </c>
      <c r="Z205" s="9">
        <f>+MONTH('TABLA PRINCIPAL'!$B205)</f>
        <v>9</v>
      </c>
      <c r="AA205" s="9">
        <f>+YEAR('TABLA PRINCIPAL'!$B205)</f>
        <v>2014</v>
      </c>
      <c r="AB205" s="22" t="str">
        <f>+IF(Ventas_Oficina[[#This Row],[Total del pedido]]&gt;=100000,"SI","NO")</f>
        <v>SI</v>
      </c>
      <c r="AC205" s="22" t="str">
        <f>+_xlfn.XLOOKUP(Ventas_Oficina[[#This Row],[Nº de artículo]],AUXILIAR!A204:A5088,AUXILIAR!D204:D5088,"Error",0)</f>
        <v>No enviado a tiempo</v>
      </c>
      <c r="AD205" s="22" t="str">
        <f>+IF(AND(Ventas_Oficina[[#This Row],[Total]]&gt;75000,Ventas_Oficina[[#This Row],[Envio a tiempo]]="Enviado a tiempo"),"Buena Venta","Venta Mala")</f>
        <v>Venta Mala</v>
      </c>
    </row>
    <row r="206" spans="1:30" x14ac:dyDescent="0.25">
      <c r="A206" s="26">
        <v>1171334</v>
      </c>
      <c r="B206" s="10">
        <v>41484</v>
      </c>
      <c r="C206" s="11" t="s">
        <v>83</v>
      </c>
      <c r="D206" s="11" t="s">
        <v>68</v>
      </c>
      <c r="E206" s="11" t="s">
        <v>12</v>
      </c>
      <c r="F206" s="11" t="s">
        <v>13</v>
      </c>
      <c r="G206" s="11" t="s">
        <v>1010</v>
      </c>
      <c r="H206" s="11" t="s">
        <v>14</v>
      </c>
      <c r="I206" s="11" t="s">
        <v>1014</v>
      </c>
      <c r="J206" s="11" t="s">
        <v>1021</v>
      </c>
      <c r="K206" s="11" t="s">
        <v>1261</v>
      </c>
      <c r="L206" s="11" t="s">
        <v>1265</v>
      </c>
      <c r="M206" s="11" t="s">
        <v>1272</v>
      </c>
      <c r="N206" s="10">
        <v>41485</v>
      </c>
      <c r="O206" s="12">
        <v>533</v>
      </c>
      <c r="P206" s="12">
        <v>860</v>
      </c>
      <c r="Q206" s="12">
        <v>327</v>
      </c>
      <c r="R206" s="11">
        <v>42</v>
      </c>
      <c r="S206" s="12">
        <v>36120</v>
      </c>
      <c r="T206" s="13">
        <v>0.01</v>
      </c>
      <c r="U206" s="12">
        <v>361.2</v>
      </c>
      <c r="V206" s="12">
        <v>35758.800000000003</v>
      </c>
      <c r="W206" s="12">
        <v>619</v>
      </c>
      <c r="X206" s="12">
        <v>87924</v>
      </c>
      <c r="Y206" s="14">
        <f>+DAY('TABLA PRINCIPAL'!$B206)</f>
        <v>29</v>
      </c>
      <c r="Z206" s="14">
        <f>+MONTH('TABLA PRINCIPAL'!$B206)</f>
        <v>7</v>
      </c>
      <c r="AA206" s="14">
        <f>+YEAR('TABLA PRINCIPAL'!$B206)</f>
        <v>2013</v>
      </c>
      <c r="AB206" s="22" t="str">
        <f>+IF(Ventas_Oficina[[#This Row],[Total del pedido]]&gt;=100000,"SI","NO")</f>
        <v>NO</v>
      </c>
      <c r="AC206" s="22" t="str">
        <f>+_xlfn.XLOOKUP(Ventas_Oficina[[#This Row],[Nº de artículo]],AUXILIAR!A205:A5089,AUXILIAR!D205:D5089,"Error",0)</f>
        <v>No enviado a tiempo</v>
      </c>
      <c r="AD206" s="22" t="str">
        <f>+IF(AND(Ventas_Oficina[[#This Row],[Total]]&gt;75000,Ventas_Oficina[[#This Row],[Envio a tiempo]]="Enviado a tiempo"),"Buena Venta","Venta Mala")</f>
        <v>Venta Mala</v>
      </c>
    </row>
    <row r="207" spans="1:30" x14ac:dyDescent="0.25">
      <c r="A207" s="25">
        <v>1171699</v>
      </c>
      <c r="B207" s="5">
        <v>41819</v>
      </c>
      <c r="C207" s="6" t="s">
        <v>232</v>
      </c>
      <c r="D207" s="6" t="s">
        <v>44</v>
      </c>
      <c r="E207" s="6" t="s">
        <v>12</v>
      </c>
      <c r="F207" s="6" t="s">
        <v>13</v>
      </c>
      <c r="G207" s="6" t="s">
        <v>1008</v>
      </c>
      <c r="H207" s="6" t="s">
        <v>42</v>
      </c>
      <c r="I207" s="6" t="s">
        <v>1014</v>
      </c>
      <c r="J207" s="6" t="s">
        <v>1069</v>
      </c>
      <c r="K207" s="6" t="s">
        <v>1261</v>
      </c>
      <c r="L207" s="6" t="s">
        <v>1265</v>
      </c>
      <c r="M207" s="6" t="s">
        <v>1272</v>
      </c>
      <c r="N207" s="5">
        <v>41820</v>
      </c>
      <c r="O207" s="7">
        <v>105</v>
      </c>
      <c r="P207" s="7">
        <v>195</v>
      </c>
      <c r="Q207" s="7">
        <v>90</v>
      </c>
      <c r="R207" s="6">
        <v>1</v>
      </c>
      <c r="S207" s="7">
        <v>195</v>
      </c>
      <c r="T207" s="8">
        <v>0</v>
      </c>
      <c r="U207" s="7">
        <v>0</v>
      </c>
      <c r="V207" s="7">
        <v>195</v>
      </c>
      <c r="W207" s="7">
        <v>163</v>
      </c>
      <c r="X207" s="7">
        <v>6448</v>
      </c>
      <c r="Y207" s="9">
        <f>+DAY('TABLA PRINCIPAL'!$B207)</f>
        <v>29</v>
      </c>
      <c r="Z207" s="9">
        <f>+MONTH('TABLA PRINCIPAL'!$B207)</f>
        <v>6</v>
      </c>
      <c r="AA207" s="9">
        <f>+YEAR('TABLA PRINCIPAL'!$B207)</f>
        <v>2014</v>
      </c>
      <c r="AB207" s="22" t="str">
        <f>+IF(Ventas_Oficina[[#This Row],[Total del pedido]]&gt;=100000,"SI","NO")</f>
        <v>NO</v>
      </c>
      <c r="AC207" s="22" t="str">
        <f>+_xlfn.XLOOKUP(Ventas_Oficina[[#This Row],[Nº de artículo]],AUXILIAR!A206:A5090,AUXILIAR!D206:D5090,"Error",0)</f>
        <v>No enviado a tiempo</v>
      </c>
      <c r="AD207" s="22" t="str">
        <f>+IF(AND(Ventas_Oficina[[#This Row],[Total]]&gt;75000,Ventas_Oficina[[#This Row],[Envio a tiempo]]="Enviado a tiempo"),"Buena Venta","Venta Mala")</f>
        <v>Venta Mala</v>
      </c>
    </row>
    <row r="208" spans="1:30" x14ac:dyDescent="0.25">
      <c r="A208" s="26">
        <v>1171699</v>
      </c>
      <c r="B208" s="10">
        <v>41929</v>
      </c>
      <c r="C208" s="11" t="s">
        <v>233</v>
      </c>
      <c r="D208" s="11" t="s">
        <v>97</v>
      </c>
      <c r="E208" s="11" t="s">
        <v>12</v>
      </c>
      <c r="F208" s="11" t="s">
        <v>13</v>
      </c>
      <c r="G208" s="11" t="s">
        <v>1009</v>
      </c>
      <c r="H208" s="11" t="s">
        <v>14</v>
      </c>
      <c r="I208" s="11" t="s">
        <v>1016</v>
      </c>
      <c r="J208" s="11" t="s">
        <v>1089</v>
      </c>
      <c r="K208" s="11" t="s">
        <v>1261</v>
      </c>
      <c r="L208" s="11" t="s">
        <v>1265</v>
      </c>
      <c r="M208" s="11" t="s">
        <v>1272</v>
      </c>
      <c r="N208" s="10">
        <v>41931</v>
      </c>
      <c r="O208" s="12">
        <v>176</v>
      </c>
      <c r="P208" s="12">
        <v>338</v>
      </c>
      <c r="Q208" s="12">
        <v>162</v>
      </c>
      <c r="R208" s="11">
        <v>49</v>
      </c>
      <c r="S208" s="12">
        <v>16562</v>
      </c>
      <c r="T208" s="13">
        <v>0.08</v>
      </c>
      <c r="U208" s="12">
        <v>1324.96</v>
      </c>
      <c r="V208" s="12">
        <v>15237.04</v>
      </c>
      <c r="W208" s="12">
        <v>85</v>
      </c>
      <c r="X208" s="12">
        <v>4339</v>
      </c>
      <c r="Y208" s="14">
        <f>+DAY('TABLA PRINCIPAL'!$B208)</f>
        <v>17</v>
      </c>
      <c r="Z208" s="14">
        <f>+MONTH('TABLA PRINCIPAL'!$B208)</f>
        <v>10</v>
      </c>
      <c r="AA208" s="14">
        <f>+YEAR('TABLA PRINCIPAL'!$B208)</f>
        <v>2014</v>
      </c>
      <c r="AB208" s="22" t="str">
        <f>+IF(Ventas_Oficina[[#This Row],[Total del pedido]]&gt;=100000,"SI","NO")</f>
        <v>NO</v>
      </c>
      <c r="AC208" s="22" t="str">
        <f>+_xlfn.XLOOKUP(Ventas_Oficina[[#This Row],[Nº de artículo]],AUXILIAR!A207:A5091,AUXILIAR!D207:D5091,"Error",0)</f>
        <v>No enviado a tiempo</v>
      </c>
      <c r="AD208" s="22" t="str">
        <f>+IF(AND(Ventas_Oficina[[#This Row],[Total]]&gt;75000,Ventas_Oficina[[#This Row],[Envio a tiempo]]="Enviado a tiempo"),"Buena Venta","Venta Mala")</f>
        <v>Venta Mala</v>
      </c>
    </row>
    <row r="209" spans="1:30" x14ac:dyDescent="0.25">
      <c r="A209" s="25">
        <v>1171699</v>
      </c>
      <c r="B209" s="5">
        <v>41349</v>
      </c>
      <c r="C209" s="6" t="s">
        <v>18</v>
      </c>
      <c r="D209" s="6" t="s">
        <v>19</v>
      </c>
      <c r="E209" s="6" t="s">
        <v>4</v>
      </c>
      <c r="F209" s="6" t="s">
        <v>5</v>
      </c>
      <c r="G209" s="6" t="s">
        <v>1008</v>
      </c>
      <c r="H209" s="6" t="s">
        <v>6</v>
      </c>
      <c r="I209" s="6" t="s">
        <v>1016</v>
      </c>
      <c r="J209" s="6" t="s">
        <v>1090</v>
      </c>
      <c r="K209" s="6" t="s">
        <v>1261</v>
      </c>
      <c r="L209" s="6" t="s">
        <v>1265</v>
      </c>
      <c r="M209" s="6" t="s">
        <v>1272</v>
      </c>
      <c r="N209" s="5">
        <v>41353</v>
      </c>
      <c r="O209" s="7">
        <v>347</v>
      </c>
      <c r="P209" s="7">
        <v>668</v>
      </c>
      <c r="Q209" s="7">
        <v>321</v>
      </c>
      <c r="R209" s="6">
        <v>23</v>
      </c>
      <c r="S209" s="7">
        <v>15364</v>
      </c>
      <c r="T209" s="8">
        <v>0.02</v>
      </c>
      <c r="U209" s="7">
        <v>307.28000000000003</v>
      </c>
      <c r="V209" s="7">
        <v>15056.72</v>
      </c>
      <c r="W209" s="7">
        <v>150</v>
      </c>
      <c r="X209" s="7">
        <v>12957</v>
      </c>
      <c r="Y209" s="9">
        <f>+DAY('TABLA PRINCIPAL'!$B209)</f>
        <v>16</v>
      </c>
      <c r="Z209" s="9">
        <f>+MONTH('TABLA PRINCIPAL'!$B209)</f>
        <v>3</v>
      </c>
      <c r="AA209" s="9">
        <f>+YEAR('TABLA PRINCIPAL'!$B209)</f>
        <v>2013</v>
      </c>
      <c r="AB209" s="22" t="str">
        <f>+IF(Ventas_Oficina[[#This Row],[Total del pedido]]&gt;=100000,"SI","NO")</f>
        <v>NO</v>
      </c>
      <c r="AC209" s="22" t="str">
        <f>+_xlfn.XLOOKUP(Ventas_Oficina[[#This Row],[Nº de artículo]],AUXILIAR!A208:A5092,AUXILIAR!D208:D5092,"Error",0)</f>
        <v>Enviado a tiempo</v>
      </c>
      <c r="AD209" s="22" t="str">
        <f>+IF(AND(Ventas_Oficina[[#This Row],[Total]]&gt;75000,Ventas_Oficina[[#This Row],[Envio a tiempo]]="Enviado a tiempo"),"Buena Venta","Venta Mala")</f>
        <v>Venta Mala</v>
      </c>
    </row>
    <row r="210" spans="1:30" x14ac:dyDescent="0.25">
      <c r="A210" s="26">
        <v>1172065</v>
      </c>
      <c r="B210" s="10">
        <v>41360</v>
      </c>
      <c r="C210" s="11" t="s">
        <v>151</v>
      </c>
      <c r="D210" s="11" t="s">
        <v>19</v>
      </c>
      <c r="E210" s="11" t="s">
        <v>4</v>
      </c>
      <c r="F210" s="11" t="s">
        <v>5</v>
      </c>
      <c r="G210" s="11" t="s">
        <v>1010</v>
      </c>
      <c r="H210" s="11" t="s">
        <v>6</v>
      </c>
      <c r="I210" s="11" t="s">
        <v>1013</v>
      </c>
      <c r="J210" s="11" t="s">
        <v>1091</v>
      </c>
      <c r="K210" s="11" t="s">
        <v>1261</v>
      </c>
      <c r="L210" s="11" t="s">
        <v>1266</v>
      </c>
      <c r="M210" s="11" t="s">
        <v>1272</v>
      </c>
      <c r="N210" s="10">
        <v>41360</v>
      </c>
      <c r="O210" s="12">
        <v>213</v>
      </c>
      <c r="P210" s="12">
        <v>349</v>
      </c>
      <c r="Q210" s="12">
        <v>136</v>
      </c>
      <c r="R210" s="11">
        <v>28</v>
      </c>
      <c r="S210" s="12">
        <v>9772</v>
      </c>
      <c r="T210" s="13">
        <v>0.03</v>
      </c>
      <c r="U210" s="12">
        <v>293.15999999999997</v>
      </c>
      <c r="V210" s="12">
        <v>9478.84</v>
      </c>
      <c r="W210" s="12">
        <v>76</v>
      </c>
      <c r="X210" s="12">
        <v>12951</v>
      </c>
      <c r="Y210" s="14">
        <f>+DAY('TABLA PRINCIPAL'!$B210)</f>
        <v>27</v>
      </c>
      <c r="Z210" s="14">
        <f>+MONTH('TABLA PRINCIPAL'!$B210)</f>
        <v>3</v>
      </c>
      <c r="AA210" s="14">
        <f>+YEAR('TABLA PRINCIPAL'!$B210)</f>
        <v>2013</v>
      </c>
      <c r="AB210" s="22" t="str">
        <f>+IF(Ventas_Oficina[[#This Row],[Total del pedido]]&gt;=100000,"SI","NO")</f>
        <v>NO</v>
      </c>
      <c r="AC210" s="22" t="str">
        <f>+_xlfn.XLOOKUP(Ventas_Oficina[[#This Row],[Nº de artículo]],AUXILIAR!A209:A5093,AUXILIAR!D209:D5093,"Error",0)</f>
        <v>No enviado a tiempo</v>
      </c>
      <c r="AD210" s="22" t="str">
        <f>+IF(AND(Ventas_Oficina[[#This Row],[Total]]&gt;75000,Ventas_Oficina[[#This Row],[Envio a tiempo]]="Enviado a tiempo"),"Buena Venta","Venta Mala")</f>
        <v>Venta Mala</v>
      </c>
    </row>
    <row r="211" spans="1:30" x14ac:dyDescent="0.25">
      <c r="A211" s="25">
        <v>1172065</v>
      </c>
      <c r="B211" s="5">
        <v>41685</v>
      </c>
      <c r="C211" s="6" t="s">
        <v>67</v>
      </c>
      <c r="D211" s="6" t="s">
        <v>68</v>
      </c>
      <c r="E211" s="6" t="s">
        <v>12</v>
      </c>
      <c r="F211" s="6" t="s">
        <v>13</v>
      </c>
      <c r="G211" s="6" t="s">
        <v>1009</v>
      </c>
      <c r="H211" s="6" t="s">
        <v>14</v>
      </c>
      <c r="I211" s="6" t="s">
        <v>1014</v>
      </c>
      <c r="J211" s="6" t="s">
        <v>1049</v>
      </c>
      <c r="K211" s="6" t="s">
        <v>1261</v>
      </c>
      <c r="L211" s="6" t="s">
        <v>1265</v>
      </c>
      <c r="M211" s="6" t="s">
        <v>1272</v>
      </c>
      <c r="N211" s="5">
        <v>41686</v>
      </c>
      <c r="O211" s="7">
        <v>184</v>
      </c>
      <c r="P211" s="7">
        <v>288</v>
      </c>
      <c r="Q211" s="7">
        <v>104</v>
      </c>
      <c r="R211" s="6">
        <v>8</v>
      </c>
      <c r="S211" s="7">
        <v>2304</v>
      </c>
      <c r="T211" s="8">
        <v>0.01</v>
      </c>
      <c r="U211" s="7">
        <v>23.04</v>
      </c>
      <c r="V211" s="7">
        <v>2280.96</v>
      </c>
      <c r="W211" s="7">
        <v>99</v>
      </c>
      <c r="X211" s="7">
        <v>2347</v>
      </c>
      <c r="Y211" s="9">
        <f>+DAY('TABLA PRINCIPAL'!$B211)</f>
        <v>15</v>
      </c>
      <c r="Z211" s="9">
        <f>+MONTH('TABLA PRINCIPAL'!$B211)</f>
        <v>2</v>
      </c>
      <c r="AA211" s="9">
        <f>+YEAR('TABLA PRINCIPAL'!$B211)</f>
        <v>2014</v>
      </c>
      <c r="AB211" s="22" t="str">
        <f>+IF(Ventas_Oficina[[#This Row],[Total del pedido]]&gt;=100000,"SI","NO")</f>
        <v>NO</v>
      </c>
      <c r="AC211" s="22" t="str">
        <f>+_xlfn.XLOOKUP(Ventas_Oficina[[#This Row],[Nº de artículo]],AUXILIAR!A210:A5094,AUXILIAR!D210:D5094,"Error",0)</f>
        <v>No enviado a tiempo</v>
      </c>
      <c r="AD211" s="22" t="str">
        <f>+IF(AND(Ventas_Oficina[[#This Row],[Total]]&gt;75000,Ventas_Oficina[[#This Row],[Envio a tiempo]]="Enviado a tiempo"),"Buena Venta","Venta Mala")</f>
        <v>Venta Mala</v>
      </c>
    </row>
    <row r="212" spans="1:30" x14ac:dyDescent="0.25">
      <c r="A212" s="26">
        <v>1172065</v>
      </c>
      <c r="B212" s="10">
        <v>41320</v>
      </c>
      <c r="C212" s="11" t="s">
        <v>234</v>
      </c>
      <c r="D212" s="11" t="s">
        <v>57</v>
      </c>
      <c r="E212" s="11" t="s">
        <v>4</v>
      </c>
      <c r="F212" s="11" t="s">
        <v>5</v>
      </c>
      <c r="G212" s="11" t="s">
        <v>1007</v>
      </c>
      <c r="H212" s="11" t="s">
        <v>58</v>
      </c>
      <c r="I212" s="11" t="s">
        <v>1012</v>
      </c>
      <c r="J212" s="11" t="s">
        <v>1092</v>
      </c>
      <c r="K212" s="11" t="s">
        <v>1261</v>
      </c>
      <c r="L212" s="11" t="s">
        <v>1265</v>
      </c>
      <c r="M212" s="11" t="s">
        <v>1272</v>
      </c>
      <c r="N212" s="10">
        <v>41321</v>
      </c>
      <c r="O212" s="12">
        <v>187</v>
      </c>
      <c r="P212" s="12">
        <v>812</v>
      </c>
      <c r="Q212" s="12">
        <v>625</v>
      </c>
      <c r="R212" s="11">
        <v>45</v>
      </c>
      <c r="S212" s="12">
        <v>36540</v>
      </c>
      <c r="T212" s="13">
        <v>0.08</v>
      </c>
      <c r="U212" s="12">
        <v>2923.2000000000003</v>
      </c>
      <c r="V212" s="12">
        <v>33616.800000000003</v>
      </c>
      <c r="W212" s="12">
        <v>283</v>
      </c>
      <c r="X212" s="12">
        <v>5921</v>
      </c>
      <c r="Y212" s="14">
        <f>+DAY('TABLA PRINCIPAL'!$B212)</f>
        <v>15</v>
      </c>
      <c r="Z212" s="14">
        <f>+MONTH('TABLA PRINCIPAL'!$B212)</f>
        <v>2</v>
      </c>
      <c r="AA212" s="14">
        <f>+YEAR('TABLA PRINCIPAL'!$B212)</f>
        <v>2013</v>
      </c>
      <c r="AB212" s="22" t="str">
        <f>+IF(Ventas_Oficina[[#This Row],[Total del pedido]]&gt;=100000,"SI","NO")</f>
        <v>NO</v>
      </c>
      <c r="AC212" s="22" t="str">
        <f>+_xlfn.XLOOKUP(Ventas_Oficina[[#This Row],[Nº de artículo]],AUXILIAR!A211:A5095,AUXILIAR!D211:D5095,"Error",0)</f>
        <v>No enviado a tiempo</v>
      </c>
      <c r="AD212" s="22" t="str">
        <f>+IF(AND(Ventas_Oficina[[#This Row],[Total]]&gt;75000,Ventas_Oficina[[#This Row],[Envio a tiempo]]="Enviado a tiempo"),"Buena Venta","Venta Mala")</f>
        <v>Venta Mala</v>
      </c>
    </row>
    <row r="213" spans="1:30" x14ac:dyDescent="0.25">
      <c r="A213" s="25">
        <v>1172096</v>
      </c>
      <c r="B213" s="5">
        <v>41422</v>
      </c>
      <c r="C213" s="6" t="s">
        <v>80</v>
      </c>
      <c r="D213" s="6" t="s">
        <v>81</v>
      </c>
      <c r="E213" s="6" t="s">
        <v>4</v>
      </c>
      <c r="F213" s="6" t="s">
        <v>5</v>
      </c>
      <c r="G213" s="6" t="s">
        <v>1008</v>
      </c>
      <c r="H213" s="6" t="s">
        <v>34</v>
      </c>
      <c r="I213" s="6" t="s">
        <v>1014</v>
      </c>
      <c r="J213" s="6" t="s">
        <v>1093</v>
      </c>
      <c r="K213" s="6" t="s">
        <v>1261</v>
      </c>
      <c r="L213" s="6" t="s">
        <v>1265</v>
      </c>
      <c r="M213" s="6" t="s">
        <v>1272</v>
      </c>
      <c r="N213" s="5">
        <v>41426</v>
      </c>
      <c r="O213" s="7">
        <v>216</v>
      </c>
      <c r="P213" s="7">
        <v>385</v>
      </c>
      <c r="Q213" s="7">
        <v>169</v>
      </c>
      <c r="R213" s="6">
        <v>1</v>
      </c>
      <c r="S213" s="7">
        <v>385</v>
      </c>
      <c r="T213" s="8">
        <v>0</v>
      </c>
      <c r="U213" s="7">
        <v>0</v>
      </c>
      <c r="V213" s="7">
        <v>385</v>
      </c>
      <c r="W213" s="7">
        <v>70</v>
      </c>
      <c r="X213" s="7">
        <v>12951</v>
      </c>
      <c r="Y213" s="9">
        <f>+DAY('TABLA PRINCIPAL'!$B213)</f>
        <v>28</v>
      </c>
      <c r="Z213" s="9">
        <f>+MONTH('TABLA PRINCIPAL'!$B213)</f>
        <v>5</v>
      </c>
      <c r="AA213" s="9">
        <f>+YEAR('TABLA PRINCIPAL'!$B213)</f>
        <v>2013</v>
      </c>
      <c r="AB213" s="22" t="str">
        <f>+IF(Ventas_Oficina[[#This Row],[Total del pedido]]&gt;=100000,"SI","NO")</f>
        <v>NO</v>
      </c>
      <c r="AC213" s="22" t="str">
        <f>+_xlfn.XLOOKUP(Ventas_Oficina[[#This Row],[Nº de artículo]],AUXILIAR!A212:A5096,AUXILIAR!D212:D5096,"Error",0)</f>
        <v>Enviado a tiempo</v>
      </c>
      <c r="AD213" s="22" t="str">
        <f>+IF(AND(Ventas_Oficina[[#This Row],[Total]]&gt;75000,Ventas_Oficina[[#This Row],[Envio a tiempo]]="Enviado a tiempo"),"Buena Venta","Venta Mala")</f>
        <v>Venta Mala</v>
      </c>
    </row>
    <row r="214" spans="1:30" x14ac:dyDescent="0.25">
      <c r="A214" s="26">
        <v>1173160</v>
      </c>
      <c r="B214" s="10">
        <v>41475</v>
      </c>
      <c r="C214" s="11" t="s">
        <v>73</v>
      </c>
      <c r="D214" s="11" t="s">
        <v>29</v>
      </c>
      <c r="E214" s="11" t="s">
        <v>12</v>
      </c>
      <c r="F214" s="11" t="s">
        <v>13</v>
      </c>
      <c r="G214" s="11" t="s">
        <v>1009</v>
      </c>
      <c r="H214" s="11" t="s">
        <v>14</v>
      </c>
      <c r="I214" s="11" t="s">
        <v>1015</v>
      </c>
      <c r="J214" s="11" t="s">
        <v>1094</v>
      </c>
      <c r="K214" s="11" t="s">
        <v>1262</v>
      </c>
      <c r="L214" s="11" t="s">
        <v>1265</v>
      </c>
      <c r="M214" s="11" t="s">
        <v>1272</v>
      </c>
      <c r="N214" s="10">
        <v>41477</v>
      </c>
      <c r="O214" s="12">
        <v>1239</v>
      </c>
      <c r="P214" s="12">
        <v>1998</v>
      </c>
      <c r="Q214" s="12">
        <v>759</v>
      </c>
      <c r="R214" s="11">
        <v>35</v>
      </c>
      <c r="S214" s="12">
        <v>69930</v>
      </c>
      <c r="T214" s="13">
        <v>0.05</v>
      </c>
      <c r="U214" s="12">
        <v>3496.5</v>
      </c>
      <c r="V214" s="12">
        <v>66433.5</v>
      </c>
      <c r="W214" s="12">
        <v>577</v>
      </c>
      <c r="X214" s="12">
        <v>23954</v>
      </c>
      <c r="Y214" s="14">
        <f>+DAY('TABLA PRINCIPAL'!$B214)</f>
        <v>20</v>
      </c>
      <c r="Z214" s="14">
        <f>+MONTH('TABLA PRINCIPAL'!$B214)</f>
        <v>7</v>
      </c>
      <c r="AA214" s="14">
        <f>+YEAR('TABLA PRINCIPAL'!$B214)</f>
        <v>2013</v>
      </c>
      <c r="AB214" s="22" t="str">
        <f>+IF(Ventas_Oficina[[#This Row],[Total del pedido]]&gt;=100000,"SI","NO")</f>
        <v>NO</v>
      </c>
      <c r="AC214" s="22" t="str">
        <f>+_xlfn.XLOOKUP(Ventas_Oficina[[#This Row],[Nº de artículo]],AUXILIAR!A213:A5097,AUXILIAR!D213:D5097,"Error",0)</f>
        <v>Enviado a tiempo</v>
      </c>
      <c r="AD214" s="22" t="str">
        <f>+IF(AND(Ventas_Oficina[[#This Row],[Total]]&gt;75000,Ventas_Oficina[[#This Row],[Envio a tiempo]]="Enviado a tiempo"),"Buena Venta","Venta Mala")</f>
        <v>Venta Mala</v>
      </c>
    </row>
    <row r="215" spans="1:30" x14ac:dyDescent="0.25">
      <c r="A215" s="25">
        <v>1173160</v>
      </c>
      <c r="B215" s="5">
        <v>41423</v>
      </c>
      <c r="C215" s="6" t="s">
        <v>235</v>
      </c>
      <c r="D215" s="6" t="s">
        <v>91</v>
      </c>
      <c r="E215" s="6" t="s">
        <v>4</v>
      </c>
      <c r="F215" s="6" t="s">
        <v>5</v>
      </c>
      <c r="G215" s="6" t="s">
        <v>1009</v>
      </c>
      <c r="H215" s="6" t="s">
        <v>24</v>
      </c>
      <c r="I215" s="6" t="s">
        <v>1012</v>
      </c>
      <c r="J215" s="6" t="s">
        <v>1094</v>
      </c>
      <c r="K215" s="6" t="s">
        <v>1261</v>
      </c>
      <c r="L215" s="6" t="s">
        <v>1267</v>
      </c>
      <c r="M215" s="6" t="s">
        <v>1273</v>
      </c>
      <c r="N215" s="5">
        <v>41423</v>
      </c>
      <c r="O215" s="7">
        <v>1239</v>
      </c>
      <c r="P215" s="7">
        <v>1998</v>
      </c>
      <c r="Q215" s="7">
        <v>759</v>
      </c>
      <c r="R215" s="6">
        <v>2</v>
      </c>
      <c r="S215" s="7">
        <v>3996</v>
      </c>
      <c r="T215" s="8">
        <v>0.03</v>
      </c>
      <c r="U215" s="7">
        <v>119.88</v>
      </c>
      <c r="V215" s="7">
        <v>3876.12</v>
      </c>
      <c r="W215" s="7">
        <v>577</v>
      </c>
      <c r="X215" s="7">
        <v>23954</v>
      </c>
      <c r="Y215" s="9">
        <f>+DAY('TABLA PRINCIPAL'!$B215)</f>
        <v>29</v>
      </c>
      <c r="Z215" s="9">
        <f>+MONTH('TABLA PRINCIPAL'!$B215)</f>
        <v>5</v>
      </c>
      <c r="AA215" s="9">
        <f>+YEAR('TABLA PRINCIPAL'!$B215)</f>
        <v>2013</v>
      </c>
      <c r="AB215" s="22" t="str">
        <f>+IF(Ventas_Oficina[[#This Row],[Total del pedido]]&gt;=100000,"SI","NO")</f>
        <v>NO</v>
      </c>
      <c r="AC215" s="22" t="str">
        <f>+_xlfn.XLOOKUP(Ventas_Oficina[[#This Row],[Nº de artículo]],AUXILIAR!A214:A5098,AUXILIAR!D214:D5098,"Error",0)</f>
        <v>Enviado a tiempo</v>
      </c>
      <c r="AD215" s="22" t="str">
        <f>+IF(AND(Ventas_Oficina[[#This Row],[Total]]&gt;75000,Ventas_Oficina[[#This Row],[Envio a tiempo]]="Enviado a tiempo"),"Buena Venta","Venta Mala")</f>
        <v>Venta Mala</v>
      </c>
    </row>
    <row r="216" spans="1:30" x14ac:dyDescent="0.25">
      <c r="A216" s="26">
        <v>1173526</v>
      </c>
      <c r="B216" s="10">
        <v>41910</v>
      </c>
      <c r="C216" s="11" t="s">
        <v>236</v>
      </c>
      <c r="D216" s="11" t="s">
        <v>237</v>
      </c>
      <c r="E216" s="11" t="s">
        <v>4</v>
      </c>
      <c r="F216" s="11" t="s">
        <v>5</v>
      </c>
      <c r="G216" s="11" t="s">
        <v>1008</v>
      </c>
      <c r="H216" s="11" t="s">
        <v>27</v>
      </c>
      <c r="I216" s="11" t="s">
        <v>1012</v>
      </c>
      <c r="J216" s="11" t="s">
        <v>1095</v>
      </c>
      <c r="K216" s="11" t="s">
        <v>1261</v>
      </c>
      <c r="L216" s="11" t="s">
        <v>1265</v>
      </c>
      <c r="M216" s="11" t="s">
        <v>1272</v>
      </c>
      <c r="N216" s="10">
        <v>41911</v>
      </c>
      <c r="O216" s="12">
        <v>6773</v>
      </c>
      <c r="P216" s="12">
        <v>16520</v>
      </c>
      <c r="Q216" s="12">
        <v>9747</v>
      </c>
      <c r="R216" s="11">
        <v>39</v>
      </c>
      <c r="S216" s="12">
        <v>644280</v>
      </c>
      <c r="T216" s="13">
        <v>7.0000000000000007E-2</v>
      </c>
      <c r="U216" s="12">
        <v>45099.600000000006</v>
      </c>
      <c r="V216" s="12">
        <v>599180.4</v>
      </c>
      <c r="W216" s="12">
        <v>1999</v>
      </c>
      <c r="X216" s="12">
        <v>159955</v>
      </c>
      <c r="Y216" s="14">
        <f>+DAY('TABLA PRINCIPAL'!$B216)</f>
        <v>28</v>
      </c>
      <c r="Z216" s="14">
        <f>+MONTH('TABLA PRINCIPAL'!$B216)</f>
        <v>9</v>
      </c>
      <c r="AA216" s="14">
        <f>+YEAR('TABLA PRINCIPAL'!$B216)</f>
        <v>2014</v>
      </c>
      <c r="AB216" s="22" t="str">
        <f>+IF(Ventas_Oficina[[#This Row],[Total del pedido]]&gt;=100000,"SI","NO")</f>
        <v>SI</v>
      </c>
      <c r="AC216" s="22" t="str">
        <f>+_xlfn.XLOOKUP(Ventas_Oficina[[#This Row],[Nº de artículo]],AUXILIAR!A215:A5099,AUXILIAR!D215:D5099,"Error",0)</f>
        <v>No enviado a tiempo</v>
      </c>
      <c r="AD216" s="22" t="str">
        <f>+IF(AND(Ventas_Oficina[[#This Row],[Total]]&gt;75000,Ventas_Oficina[[#This Row],[Envio a tiempo]]="Enviado a tiempo"),"Buena Venta","Venta Mala")</f>
        <v>Venta Mala</v>
      </c>
    </row>
    <row r="217" spans="1:30" x14ac:dyDescent="0.25">
      <c r="A217" s="25">
        <v>1173526</v>
      </c>
      <c r="B217" s="5">
        <v>42230</v>
      </c>
      <c r="C217" s="6" t="s">
        <v>238</v>
      </c>
      <c r="D217" s="6" t="s">
        <v>150</v>
      </c>
      <c r="E217" s="6" t="s">
        <v>12</v>
      </c>
      <c r="F217" s="6" t="s">
        <v>13</v>
      </c>
      <c r="G217" s="6" t="s">
        <v>1010</v>
      </c>
      <c r="H217" s="6" t="s">
        <v>14</v>
      </c>
      <c r="I217" s="6" t="s">
        <v>1014</v>
      </c>
      <c r="J217" s="6" t="s">
        <v>1095</v>
      </c>
      <c r="K217" s="6" t="s">
        <v>1262</v>
      </c>
      <c r="L217" s="6" t="s">
        <v>1268</v>
      </c>
      <c r="M217" s="6" t="s">
        <v>1272</v>
      </c>
      <c r="N217" s="5">
        <v>42232</v>
      </c>
      <c r="O217" s="7">
        <v>6773</v>
      </c>
      <c r="P217" s="7">
        <v>16520</v>
      </c>
      <c r="Q217" s="7">
        <v>9747</v>
      </c>
      <c r="R217" s="6">
        <v>45</v>
      </c>
      <c r="S217" s="7">
        <v>743400</v>
      </c>
      <c r="T217" s="8">
        <v>0.03</v>
      </c>
      <c r="U217" s="7">
        <v>22302</v>
      </c>
      <c r="V217" s="7">
        <v>721098</v>
      </c>
      <c r="W217" s="7">
        <v>1999</v>
      </c>
      <c r="X217" s="7">
        <v>48848</v>
      </c>
      <c r="Y217" s="9">
        <f>+DAY('TABLA PRINCIPAL'!$B217)</f>
        <v>14</v>
      </c>
      <c r="Z217" s="9">
        <f>+MONTH('TABLA PRINCIPAL'!$B217)</f>
        <v>8</v>
      </c>
      <c r="AA217" s="9">
        <f>+YEAR('TABLA PRINCIPAL'!$B217)</f>
        <v>2015</v>
      </c>
      <c r="AB217" s="22" t="str">
        <f>+IF(Ventas_Oficina[[#This Row],[Total del pedido]]&gt;=100000,"SI","NO")</f>
        <v>SI</v>
      </c>
      <c r="AC217" s="22" t="str">
        <f>+_xlfn.XLOOKUP(Ventas_Oficina[[#This Row],[Nº de artículo]],AUXILIAR!A216:A5100,AUXILIAR!D216:D5100,"Error",0)</f>
        <v>No enviado a tiempo</v>
      </c>
      <c r="AD217" s="22" t="str">
        <f>+IF(AND(Ventas_Oficina[[#This Row],[Total]]&gt;75000,Ventas_Oficina[[#This Row],[Envio a tiempo]]="Enviado a tiempo"),"Buena Venta","Venta Mala")</f>
        <v>Venta Mala</v>
      </c>
    </row>
    <row r="218" spans="1:30" x14ac:dyDescent="0.25">
      <c r="A218" s="26">
        <v>1173526</v>
      </c>
      <c r="B218" s="10">
        <v>41580</v>
      </c>
      <c r="C218" s="11" t="s">
        <v>239</v>
      </c>
      <c r="D218" s="11" t="s">
        <v>150</v>
      </c>
      <c r="E218" s="11" t="s">
        <v>12</v>
      </c>
      <c r="F218" s="11" t="s">
        <v>13</v>
      </c>
      <c r="G218" s="11" t="s">
        <v>1007</v>
      </c>
      <c r="H218" s="11" t="s">
        <v>14</v>
      </c>
      <c r="I218" s="11" t="s">
        <v>1015</v>
      </c>
      <c r="J218" s="11" t="s">
        <v>1096</v>
      </c>
      <c r="K218" s="11" t="s">
        <v>1261</v>
      </c>
      <c r="L218" s="11" t="s">
        <v>1265</v>
      </c>
      <c r="M218" s="11" t="s">
        <v>1272</v>
      </c>
      <c r="N218" s="10">
        <v>41581</v>
      </c>
      <c r="O218" s="12">
        <v>419</v>
      </c>
      <c r="P218" s="12">
        <v>1023</v>
      </c>
      <c r="Q218" s="12">
        <v>604</v>
      </c>
      <c r="R218" s="11">
        <v>31</v>
      </c>
      <c r="S218" s="12">
        <v>31713</v>
      </c>
      <c r="T218" s="13">
        <v>7.0000000000000007E-2</v>
      </c>
      <c r="U218" s="12">
        <v>2219.9100000000003</v>
      </c>
      <c r="V218" s="12">
        <v>29493.09</v>
      </c>
      <c r="W218" s="12">
        <v>468</v>
      </c>
      <c r="X218" s="12">
        <v>38481</v>
      </c>
      <c r="Y218" s="14">
        <f>+DAY('TABLA PRINCIPAL'!$B218)</f>
        <v>2</v>
      </c>
      <c r="Z218" s="14">
        <f>+MONTH('TABLA PRINCIPAL'!$B218)</f>
        <v>11</v>
      </c>
      <c r="AA218" s="14">
        <f>+YEAR('TABLA PRINCIPAL'!$B218)</f>
        <v>2013</v>
      </c>
      <c r="AB218" s="22" t="str">
        <f>+IF(Ventas_Oficina[[#This Row],[Total del pedido]]&gt;=100000,"SI","NO")</f>
        <v>NO</v>
      </c>
      <c r="AC218" s="22" t="str">
        <f>+_xlfn.XLOOKUP(Ventas_Oficina[[#This Row],[Nº de artículo]],AUXILIAR!A217:A5101,AUXILIAR!D217:D5101,"Error",0)</f>
        <v>Enviado a tiempo</v>
      </c>
      <c r="AD218" s="22" t="str">
        <f>+IF(AND(Ventas_Oficina[[#This Row],[Total]]&gt;75000,Ventas_Oficina[[#This Row],[Envio a tiempo]]="Enviado a tiempo"),"Buena Venta","Venta Mala")</f>
        <v>Venta Mala</v>
      </c>
    </row>
    <row r="219" spans="1:30" x14ac:dyDescent="0.25">
      <c r="A219" s="25">
        <v>1173891</v>
      </c>
      <c r="B219" s="5">
        <v>41580</v>
      </c>
      <c r="C219" s="6" t="s">
        <v>239</v>
      </c>
      <c r="D219" s="6" t="s">
        <v>150</v>
      </c>
      <c r="E219" s="6" t="s">
        <v>12</v>
      </c>
      <c r="F219" s="6" t="s">
        <v>13</v>
      </c>
      <c r="G219" s="6" t="s">
        <v>1007</v>
      </c>
      <c r="H219" s="6" t="s">
        <v>42</v>
      </c>
      <c r="I219" s="6" t="s">
        <v>1015</v>
      </c>
      <c r="J219" s="6" t="s">
        <v>1042</v>
      </c>
      <c r="K219" s="6" t="s">
        <v>1261</v>
      </c>
      <c r="L219" s="6" t="s">
        <v>1267</v>
      </c>
      <c r="M219" s="6" t="s">
        <v>1272</v>
      </c>
      <c r="N219" s="5">
        <v>41581</v>
      </c>
      <c r="O219" s="7">
        <v>109</v>
      </c>
      <c r="P219" s="7">
        <v>168</v>
      </c>
      <c r="Q219" s="7">
        <v>59</v>
      </c>
      <c r="R219" s="6">
        <v>4</v>
      </c>
      <c r="S219" s="7">
        <v>672</v>
      </c>
      <c r="T219" s="8">
        <v>0.09</v>
      </c>
      <c r="U219" s="7">
        <v>60.48</v>
      </c>
      <c r="V219" s="7">
        <v>611.52</v>
      </c>
      <c r="W219" s="7">
        <v>100</v>
      </c>
      <c r="X219" s="7">
        <v>3920</v>
      </c>
      <c r="Y219" s="9">
        <f>+DAY('TABLA PRINCIPAL'!$B219)</f>
        <v>2</v>
      </c>
      <c r="Z219" s="9">
        <f>+MONTH('TABLA PRINCIPAL'!$B219)</f>
        <v>11</v>
      </c>
      <c r="AA219" s="9">
        <f>+YEAR('TABLA PRINCIPAL'!$B219)</f>
        <v>2013</v>
      </c>
      <c r="AB219" s="22" t="str">
        <f>+IF(Ventas_Oficina[[#This Row],[Total del pedido]]&gt;=100000,"SI","NO")</f>
        <v>NO</v>
      </c>
      <c r="AC219" s="22" t="str">
        <f>+_xlfn.XLOOKUP(Ventas_Oficina[[#This Row],[Nº de artículo]],AUXILIAR!A218:A5102,AUXILIAR!D218:D5102,"Error",0)</f>
        <v>No enviado a tiempo</v>
      </c>
      <c r="AD219" s="22" t="str">
        <f>+IF(AND(Ventas_Oficina[[#This Row],[Total]]&gt;75000,Ventas_Oficina[[#This Row],[Envio a tiempo]]="Enviado a tiempo"),"Buena Venta","Venta Mala")</f>
        <v>Venta Mala</v>
      </c>
    </row>
    <row r="220" spans="1:30" x14ac:dyDescent="0.25">
      <c r="A220" s="26">
        <v>1173891</v>
      </c>
      <c r="B220" s="10">
        <v>42144</v>
      </c>
      <c r="C220" s="11" t="s">
        <v>240</v>
      </c>
      <c r="D220" s="11" t="s">
        <v>68</v>
      </c>
      <c r="E220" s="11" t="s">
        <v>12</v>
      </c>
      <c r="F220" s="11" t="s">
        <v>13</v>
      </c>
      <c r="G220" s="11" t="s">
        <v>1008</v>
      </c>
      <c r="H220" s="11" t="s">
        <v>14</v>
      </c>
      <c r="I220" s="11" t="s">
        <v>1016</v>
      </c>
      <c r="J220" s="11" t="s">
        <v>1160</v>
      </c>
      <c r="K220" s="11" t="s">
        <v>1261</v>
      </c>
      <c r="L220" s="11" t="s">
        <v>1265</v>
      </c>
      <c r="M220" s="11" t="s">
        <v>1272</v>
      </c>
      <c r="N220" s="10">
        <v>42146</v>
      </c>
      <c r="O220" s="12">
        <v>159</v>
      </c>
      <c r="P220" s="12">
        <v>261</v>
      </c>
      <c r="Q220" s="12">
        <v>102</v>
      </c>
      <c r="R220" s="11">
        <v>4</v>
      </c>
      <c r="S220" s="12">
        <v>1044</v>
      </c>
      <c r="T220" s="13">
        <v>0.05</v>
      </c>
      <c r="U220" s="12">
        <v>52.2</v>
      </c>
      <c r="V220" s="12">
        <v>991.8</v>
      </c>
      <c r="W220" s="12">
        <v>50</v>
      </c>
      <c r="X220" s="12">
        <v>335364</v>
      </c>
      <c r="Y220" s="14">
        <f>+DAY('TABLA PRINCIPAL'!$B220)</f>
        <v>20</v>
      </c>
      <c r="Z220" s="14">
        <f>+MONTH('TABLA PRINCIPAL'!$B220)</f>
        <v>5</v>
      </c>
      <c r="AA220" s="14">
        <f>+YEAR('TABLA PRINCIPAL'!$B220)</f>
        <v>2015</v>
      </c>
      <c r="AB220" s="22" t="str">
        <f>+IF(Ventas_Oficina[[#This Row],[Total del pedido]]&gt;=100000,"SI","NO")</f>
        <v>NO</v>
      </c>
      <c r="AC220" s="22" t="str">
        <f>+_xlfn.XLOOKUP(Ventas_Oficina[[#This Row],[Nº de artículo]],AUXILIAR!A219:A5103,AUXILIAR!D219:D5103,"Error",0)</f>
        <v>No enviado a tiempo</v>
      </c>
      <c r="AD220" s="22" t="str">
        <f>+IF(AND(Ventas_Oficina[[#This Row],[Total]]&gt;75000,Ventas_Oficina[[#This Row],[Envio a tiempo]]="Enviado a tiempo"),"Buena Venta","Venta Mala")</f>
        <v>Venta Mala</v>
      </c>
    </row>
    <row r="221" spans="1:30" x14ac:dyDescent="0.25">
      <c r="A221" s="25">
        <v>1174256</v>
      </c>
      <c r="B221" s="5">
        <v>41910</v>
      </c>
      <c r="C221" s="6" t="s">
        <v>236</v>
      </c>
      <c r="D221" s="6" t="s">
        <v>209</v>
      </c>
      <c r="E221" s="6" t="s">
        <v>4</v>
      </c>
      <c r="F221" s="6" t="s">
        <v>5</v>
      </c>
      <c r="G221" s="6" t="s">
        <v>1010</v>
      </c>
      <c r="H221" s="6" t="s">
        <v>6</v>
      </c>
      <c r="I221" s="6" t="s">
        <v>1013</v>
      </c>
      <c r="J221" s="6" t="s">
        <v>1094</v>
      </c>
      <c r="K221" s="6" t="s">
        <v>1261</v>
      </c>
      <c r="L221" s="6" t="s">
        <v>1265</v>
      </c>
      <c r="M221" s="6" t="s">
        <v>1272</v>
      </c>
      <c r="N221" s="5">
        <v>41911</v>
      </c>
      <c r="O221" s="7">
        <v>1239</v>
      </c>
      <c r="P221" s="7">
        <v>1998</v>
      </c>
      <c r="Q221" s="7">
        <v>759</v>
      </c>
      <c r="R221" s="6">
        <v>32</v>
      </c>
      <c r="S221" s="7">
        <v>63936</v>
      </c>
      <c r="T221" s="8">
        <v>0.09</v>
      </c>
      <c r="U221" s="7">
        <v>5754.24</v>
      </c>
      <c r="V221" s="7">
        <v>58181.760000000002</v>
      </c>
      <c r="W221" s="7">
        <v>577</v>
      </c>
      <c r="X221" s="7">
        <v>41733</v>
      </c>
      <c r="Y221" s="9">
        <f>+DAY('TABLA PRINCIPAL'!$B221)</f>
        <v>28</v>
      </c>
      <c r="Z221" s="9">
        <f>+MONTH('TABLA PRINCIPAL'!$B221)</f>
        <v>9</v>
      </c>
      <c r="AA221" s="9">
        <f>+YEAR('TABLA PRINCIPAL'!$B221)</f>
        <v>2014</v>
      </c>
      <c r="AB221" s="22" t="str">
        <f>+IF(Ventas_Oficina[[#This Row],[Total del pedido]]&gt;=100000,"SI","NO")</f>
        <v>NO</v>
      </c>
      <c r="AC221" s="22" t="str">
        <f>+_xlfn.XLOOKUP(Ventas_Oficina[[#This Row],[Nº de artículo]],AUXILIAR!A220:A5104,AUXILIAR!D220:D5104,"Error",0)</f>
        <v>No enviado a tiempo</v>
      </c>
      <c r="AD221" s="22" t="str">
        <f>+IF(AND(Ventas_Oficina[[#This Row],[Total]]&gt;75000,Ventas_Oficina[[#This Row],[Envio a tiempo]]="Enviado a tiempo"),"Buena Venta","Venta Mala")</f>
        <v>Venta Mala</v>
      </c>
    </row>
    <row r="222" spans="1:30" x14ac:dyDescent="0.25">
      <c r="A222" s="26">
        <v>1174621</v>
      </c>
      <c r="B222" s="10">
        <v>41322</v>
      </c>
      <c r="C222" s="11" t="s">
        <v>55</v>
      </c>
      <c r="D222" s="11" t="s">
        <v>44</v>
      </c>
      <c r="E222" s="11" t="s">
        <v>12</v>
      </c>
      <c r="F222" s="11" t="s">
        <v>13</v>
      </c>
      <c r="G222" s="11" t="s">
        <v>1008</v>
      </c>
      <c r="H222" s="11" t="s">
        <v>42</v>
      </c>
      <c r="I222" s="11" t="s">
        <v>1012</v>
      </c>
      <c r="J222" s="11" t="s">
        <v>1030</v>
      </c>
      <c r="K222" s="11" t="s">
        <v>1261</v>
      </c>
      <c r="L222" s="11" t="s">
        <v>1265</v>
      </c>
      <c r="M222" s="11" t="s">
        <v>1273</v>
      </c>
      <c r="N222" s="10">
        <v>41327</v>
      </c>
      <c r="O222" s="12">
        <v>90</v>
      </c>
      <c r="P222" s="12">
        <v>210</v>
      </c>
      <c r="Q222" s="12">
        <v>120</v>
      </c>
      <c r="R222" s="11">
        <v>39</v>
      </c>
      <c r="S222" s="12">
        <v>8190</v>
      </c>
      <c r="T222" s="13">
        <v>7.0000000000000007E-2</v>
      </c>
      <c r="U222" s="12">
        <v>573.30000000000007</v>
      </c>
      <c r="V222" s="12">
        <v>7616.7</v>
      </c>
      <c r="W222" s="12">
        <v>70</v>
      </c>
      <c r="X222" s="12">
        <v>3649</v>
      </c>
      <c r="Y222" s="14">
        <f>+DAY('TABLA PRINCIPAL'!$B222)</f>
        <v>17</v>
      </c>
      <c r="Z222" s="14">
        <f>+MONTH('TABLA PRINCIPAL'!$B222)</f>
        <v>2</v>
      </c>
      <c r="AA222" s="14">
        <f>+YEAR('TABLA PRINCIPAL'!$B222)</f>
        <v>2013</v>
      </c>
      <c r="AB222" s="22" t="str">
        <f>+IF(Ventas_Oficina[[#This Row],[Total del pedido]]&gt;=100000,"SI","NO")</f>
        <v>NO</v>
      </c>
      <c r="AC222" s="22" t="str">
        <f>+_xlfn.XLOOKUP(Ventas_Oficina[[#This Row],[Nº de artículo]],AUXILIAR!A221:A5105,AUXILIAR!D221:D5105,"Error",0)</f>
        <v>Enviado a tiempo</v>
      </c>
      <c r="AD222" s="22" t="str">
        <f>+IF(AND(Ventas_Oficina[[#This Row],[Total]]&gt;75000,Ventas_Oficina[[#This Row],[Envio a tiempo]]="Enviado a tiempo"),"Buena Venta","Venta Mala")</f>
        <v>Venta Mala</v>
      </c>
    </row>
    <row r="223" spans="1:30" x14ac:dyDescent="0.25">
      <c r="A223" s="25">
        <v>1174621</v>
      </c>
      <c r="B223" s="5">
        <v>42142</v>
      </c>
      <c r="C223" s="6" t="s">
        <v>47</v>
      </c>
      <c r="D223" s="6" t="s">
        <v>48</v>
      </c>
      <c r="E223" s="6" t="s">
        <v>4</v>
      </c>
      <c r="F223" s="6" t="s">
        <v>5</v>
      </c>
      <c r="G223" s="6" t="s">
        <v>1009</v>
      </c>
      <c r="H223" s="6" t="s">
        <v>34</v>
      </c>
      <c r="I223" s="6" t="s">
        <v>1015</v>
      </c>
      <c r="J223" s="6" t="s">
        <v>1038</v>
      </c>
      <c r="K223" s="6" t="s">
        <v>1261</v>
      </c>
      <c r="L223" s="6" t="s">
        <v>1265</v>
      </c>
      <c r="M223" s="6" t="s">
        <v>1272</v>
      </c>
      <c r="N223" s="5">
        <v>42149</v>
      </c>
      <c r="O223" s="7">
        <v>9939</v>
      </c>
      <c r="P223" s="7">
        <v>16293</v>
      </c>
      <c r="Q223" s="7">
        <v>6354</v>
      </c>
      <c r="R223" s="6">
        <v>31</v>
      </c>
      <c r="S223" s="7">
        <v>505083</v>
      </c>
      <c r="T223" s="8">
        <v>0</v>
      </c>
      <c r="U223" s="7">
        <v>0</v>
      </c>
      <c r="V223" s="7">
        <v>505083</v>
      </c>
      <c r="W223" s="7">
        <v>1999</v>
      </c>
      <c r="X223" s="7">
        <v>160197</v>
      </c>
      <c r="Y223" s="9">
        <f>+DAY('TABLA PRINCIPAL'!$B223)</f>
        <v>18</v>
      </c>
      <c r="Z223" s="9">
        <f>+MONTH('TABLA PRINCIPAL'!$B223)</f>
        <v>5</v>
      </c>
      <c r="AA223" s="9">
        <f>+YEAR('TABLA PRINCIPAL'!$B223)</f>
        <v>2015</v>
      </c>
      <c r="AB223" s="22" t="str">
        <f>+IF(Ventas_Oficina[[#This Row],[Total del pedido]]&gt;=100000,"SI","NO")</f>
        <v>SI</v>
      </c>
      <c r="AC223" s="22" t="str">
        <f>+_xlfn.XLOOKUP(Ventas_Oficina[[#This Row],[Nº de artículo]],AUXILIAR!A222:A5106,AUXILIAR!D222:D5106,"Error",0)</f>
        <v>Enviado a tiempo</v>
      </c>
      <c r="AD223" s="22" t="str">
        <f>+IF(AND(Ventas_Oficina[[#This Row],[Total]]&gt;75000,Ventas_Oficina[[#This Row],[Envio a tiempo]]="Enviado a tiempo"),"Buena Venta","Venta Mala")</f>
        <v>Buena Venta</v>
      </c>
    </row>
    <row r="224" spans="1:30" x14ac:dyDescent="0.25">
      <c r="A224" s="26">
        <v>1175352</v>
      </c>
      <c r="B224" s="10">
        <v>41616</v>
      </c>
      <c r="C224" s="11" t="s">
        <v>176</v>
      </c>
      <c r="D224" s="11" t="s">
        <v>177</v>
      </c>
      <c r="E224" s="11" t="s">
        <v>4</v>
      </c>
      <c r="F224" s="11" t="s">
        <v>5</v>
      </c>
      <c r="G224" s="11" t="s">
        <v>1010</v>
      </c>
      <c r="H224" s="11" t="s">
        <v>6</v>
      </c>
      <c r="I224" s="11" t="s">
        <v>1013</v>
      </c>
      <c r="J224" s="11" t="s">
        <v>1155</v>
      </c>
      <c r="K224" s="11" t="s">
        <v>1261</v>
      </c>
      <c r="L224" s="11" t="s">
        <v>1265</v>
      </c>
      <c r="M224" s="11" t="s">
        <v>1272</v>
      </c>
      <c r="N224" s="10">
        <v>41616</v>
      </c>
      <c r="O224" s="12">
        <v>388</v>
      </c>
      <c r="P224" s="12">
        <v>647</v>
      </c>
      <c r="Q224" s="12">
        <v>259</v>
      </c>
      <c r="R224" s="11">
        <v>27</v>
      </c>
      <c r="S224" s="12">
        <v>17469</v>
      </c>
      <c r="T224" s="13">
        <v>0.05</v>
      </c>
      <c r="U224" s="12">
        <v>873.45</v>
      </c>
      <c r="V224" s="12">
        <v>16595.55</v>
      </c>
      <c r="W224" s="12">
        <v>122</v>
      </c>
      <c r="X224" s="12">
        <v>3729</v>
      </c>
      <c r="Y224" s="14">
        <f>+DAY('TABLA PRINCIPAL'!$B224)</f>
        <v>8</v>
      </c>
      <c r="Z224" s="14">
        <f>+MONTH('TABLA PRINCIPAL'!$B224)</f>
        <v>12</v>
      </c>
      <c r="AA224" s="14">
        <f>+YEAR('TABLA PRINCIPAL'!$B224)</f>
        <v>2013</v>
      </c>
      <c r="AB224" s="22" t="str">
        <f>+IF(Ventas_Oficina[[#This Row],[Total del pedido]]&gt;=100000,"SI","NO")</f>
        <v>NO</v>
      </c>
      <c r="AC224" s="22" t="str">
        <f>+_xlfn.XLOOKUP(Ventas_Oficina[[#This Row],[Nº de artículo]],AUXILIAR!A223:A5107,AUXILIAR!D223:D5107,"Error",0)</f>
        <v>No enviado a tiempo</v>
      </c>
      <c r="AD224" s="22" t="str">
        <f>+IF(AND(Ventas_Oficina[[#This Row],[Total]]&gt;75000,Ventas_Oficina[[#This Row],[Envio a tiempo]]="Enviado a tiempo"),"Buena Venta","Venta Mala")</f>
        <v>Venta Mala</v>
      </c>
    </row>
    <row r="225" spans="1:30" x14ac:dyDescent="0.25">
      <c r="A225" s="25">
        <v>1175352</v>
      </c>
      <c r="B225" s="5">
        <v>41995</v>
      </c>
      <c r="C225" s="6" t="s">
        <v>241</v>
      </c>
      <c r="D225" s="6" t="s">
        <v>19</v>
      </c>
      <c r="E225" s="6" t="s">
        <v>4</v>
      </c>
      <c r="F225" s="6" t="s">
        <v>5</v>
      </c>
      <c r="G225" s="6" t="s">
        <v>1009</v>
      </c>
      <c r="H225" s="6" t="s">
        <v>6</v>
      </c>
      <c r="I225" s="6" t="s">
        <v>1015</v>
      </c>
      <c r="J225" s="6" t="s">
        <v>1161</v>
      </c>
      <c r="K225" s="6" t="s">
        <v>1261</v>
      </c>
      <c r="L225" s="6" t="s">
        <v>1265</v>
      </c>
      <c r="M225" s="6" t="s">
        <v>1272</v>
      </c>
      <c r="N225" s="5">
        <v>41996</v>
      </c>
      <c r="O225" s="7">
        <v>157</v>
      </c>
      <c r="P225" s="7">
        <v>328</v>
      </c>
      <c r="Q225" s="7">
        <v>171</v>
      </c>
      <c r="R225" s="6">
        <v>32</v>
      </c>
      <c r="S225" s="7">
        <v>10496</v>
      </c>
      <c r="T225" s="8">
        <v>0.01</v>
      </c>
      <c r="U225" s="7">
        <v>104.96000000000001</v>
      </c>
      <c r="V225" s="7">
        <v>10391.040000000001</v>
      </c>
      <c r="W225" s="7">
        <v>98</v>
      </c>
      <c r="X225" s="7">
        <v>7975</v>
      </c>
      <c r="Y225" s="9">
        <f>+DAY('TABLA PRINCIPAL'!$B225)</f>
        <v>22</v>
      </c>
      <c r="Z225" s="9">
        <f>+MONTH('TABLA PRINCIPAL'!$B225)</f>
        <v>12</v>
      </c>
      <c r="AA225" s="9">
        <f>+YEAR('TABLA PRINCIPAL'!$B225)</f>
        <v>2014</v>
      </c>
      <c r="AB225" s="22" t="str">
        <f>+IF(Ventas_Oficina[[#This Row],[Total del pedido]]&gt;=100000,"SI","NO")</f>
        <v>NO</v>
      </c>
      <c r="AC225" s="22" t="str">
        <f>+_xlfn.XLOOKUP(Ventas_Oficina[[#This Row],[Nº de artículo]],AUXILIAR!A224:A5108,AUXILIAR!D224:D5108,"Error",0)</f>
        <v>No enviado a tiempo</v>
      </c>
      <c r="AD225" s="22" t="str">
        <f>+IF(AND(Ventas_Oficina[[#This Row],[Total]]&gt;75000,Ventas_Oficina[[#This Row],[Envio a tiempo]]="Enviado a tiempo"),"Buena Venta","Venta Mala")</f>
        <v>Venta Mala</v>
      </c>
    </row>
    <row r="226" spans="1:30" x14ac:dyDescent="0.25">
      <c r="A226" s="26">
        <v>1175352</v>
      </c>
      <c r="B226" s="10">
        <v>41995</v>
      </c>
      <c r="C226" s="11" t="s">
        <v>241</v>
      </c>
      <c r="D226" s="11" t="s">
        <v>19</v>
      </c>
      <c r="E226" s="11" t="s">
        <v>4</v>
      </c>
      <c r="F226" s="11" t="s">
        <v>5</v>
      </c>
      <c r="G226" s="11" t="s">
        <v>1007</v>
      </c>
      <c r="H226" s="11" t="s">
        <v>6</v>
      </c>
      <c r="I226" s="11" t="s">
        <v>1013</v>
      </c>
      <c r="J226" s="11" t="s">
        <v>1075</v>
      </c>
      <c r="K226" s="11" t="s">
        <v>1261</v>
      </c>
      <c r="L226" s="11" t="s">
        <v>1265</v>
      </c>
      <c r="M226" s="11" t="s">
        <v>1272</v>
      </c>
      <c r="N226" s="10">
        <v>41996</v>
      </c>
      <c r="O226" s="12">
        <v>225</v>
      </c>
      <c r="P226" s="12">
        <v>369</v>
      </c>
      <c r="Q226" s="12">
        <v>144</v>
      </c>
      <c r="R226" s="11">
        <v>32</v>
      </c>
      <c r="S226" s="12">
        <v>11808</v>
      </c>
      <c r="T226" s="13">
        <v>0.05</v>
      </c>
      <c r="U226" s="12">
        <v>590.4</v>
      </c>
      <c r="V226" s="12">
        <v>11217.6</v>
      </c>
      <c r="W226" s="12">
        <v>250</v>
      </c>
      <c r="X226" s="12">
        <v>7975</v>
      </c>
      <c r="Y226" s="14">
        <f>+DAY('TABLA PRINCIPAL'!$B226)</f>
        <v>22</v>
      </c>
      <c r="Z226" s="14">
        <f>+MONTH('TABLA PRINCIPAL'!$B226)</f>
        <v>12</v>
      </c>
      <c r="AA226" s="14">
        <f>+YEAR('TABLA PRINCIPAL'!$B226)</f>
        <v>2014</v>
      </c>
      <c r="AB226" s="22" t="str">
        <f>+IF(Ventas_Oficina[[#This Row],[Total del pedido]]&gt;=100000,"SI","NO")</f>
        <v>NO</v>
      </c>
      <c r="AC226" s="22" t="str">
        <f>+_xlfn.XLOOKUP(Ventas_Oficina[[#This Row],[Nº de artículo]],AUXILIAR!A225:A5109,AUXILIAR!D225:D5109,"Error",0)</f>
        <v>No enviado a tiempo</v>
      </c>
      <c r="AD226" s="22" t="str">
        <f>+IF(AND(Ventas_Oficina[[#This Row],[Total]]&gt;75000,Ventas_Oficina[[#This Row],[Envio a tiempo]]="Enviado a tiempo"),"Buena Venta","Venta Mala")</f>
        <v>Venta Mala</v>
      </c>
    </row>
    <row r="227" spans="1:30" x14ac:dyDescent="0.25">
      <c r="A227" s="25">
        <v>1175717</v>
      </c>
      <c r="B227" s="5">
        <v>41596</v>
      </c>
      <c r="C227" s="6" t="s">
        <v>242</v>
      </c>
      <c r="D227" s="6" t="s">
        <v>81</v>
      </c>
      <c r="E227" s="6" t="s">
        <v>4</v>
      </c>
      <c r="F227" s="6" t="s">
        <v>5</v>
      </c>
      <c r="G227" s="6" t="s">
        <v>1009</v>
      </c>
      <c r="H227" s="6" t="s">
        <v>34</v>
      </c>
      <c r="I227" s="6" t="s">
        <v>1013</v>
      </c>
      <c r="J227" s="6" t="s">
        <v>1097</v>
      </c>
      <c r="K227" s="6" t="s">
        <v>1262</v>
      </c>
      <c r="L227" s="6" t="s">
        <v>1265</v>
      </c>
      <c r="M227" s="6" t="s">
        <v>1272</v>
      </c>
      <c r="N227" s="5">
        <v>41598</v>
      </c>
      <c r="O227" s="7">
        <v>133</v>
      </c>
      <c r="P227" s="7">
        <v>208</v>
      </c>
      <c r="Q227" s="7">
        <v>75</v>
      </c>
      <c r="R227" s="6">
        <v>32</v>
      </c>
      <c r="S227" s="7">
        <v>6656</v>
      </c>
      <c r="T227" s="8">
        <v>0.01</v>
      </c>
      <c r="U227" s="7">
        <v>66.56</v>
      </c>
      <c r="V227" s="7">
        <v>6589.44</v>
      </c>
      <c r="W227" s="7">
        <v>149</v>
      </c>
      <c r="X227" s="7">
        <v>6458</v>
      </c>
      <c r="Y227" s="9">
        <f>+DAY('TABLA PRINCIPAL'!$B227)</f>
        <v>18</v>
      </c>
      <c r="Z227" s="9">
        <f>+MONTH('TABLA PRINCIPAL'!$B227)</f>
        <v>11</v>
      </c>
      <c r="AA227" s="9">
        <f>+YEAR('TABLA PRINCIPAL'!$B227)</f>
        <v>2013</v>
      </c>
      <c r="AB227" s="22" t="str">
        <f>+IF(Ventas_Oficina[[#This Row],[Total del pedido]]&gt;=100000,"SI","NO")</f>
        <v>NO</v>
      </c>
      <c r="AC227" s="22" t="str">
        <f>+_xlfn.XLOOKUP(Ventas_Oficina[[#This Row],[Nº de artículo]],AUXILIAR!A226:A5110,AUXILIAR!D226:D5110,"Error",0)</f>
        <v>Enviado a tiempo</v>
      </c>
      <c r="AD227" s="22" t="str">
        <f>+IF(AND(Ventas_Oficina[[#This Row],[Total]]&gt;75000,Ventas_Oficina[[#This Row],[Envio a tiempo]]="Enviado a tiempo"),"Buena Venta","Venta Mala")</f>
        <v>Venta Mala</v>
      </c>
    </row>
    <row r="228" spans="1:30" x14ac:dyDescent="0.25">
      <c r="A228" s="26">
        <v>1175717</v>
      </c>
      <c r="B228" s="10">
        <v>42058</v>
      </c>
      <c r="C228" s="11" t="s">
        <v>243</v>
      </c>
      <c r="D228" s="11" t="s">
        <v>26</v>
      </c>
      <c r="E228" s="11" t="s">
        <v>4</v>
      </c>
      <c r="F228" s="11" t="s">
        <v>5</v>
      </c>
      <c r="G228" s="11" t="s">
        <v>1010</v>
      </c>
      <c r="H228" s="11" t="s">
        <v>27</v>
      </c>
      <c r="I228" s="11" t="s">
        <v>1016</v>
      </c>
      <c r="J228" s="11" t="s">
        <v>1057</v>
      </c>
      <c r="K228" s="11" t="s">
        <v>1261</v>
      </c>
      <c r="L228" s="11" t="s">
        <v>1265</v>
      </c>
      <c r="M228" s="11" t="s">
        <v>1273</v>
      </c>
      <c r="N228" s="10">
        <v>42061</v>
      </c>
      <c r="O228" s="12">
        <v>130</v>
      </c>
      <c r="P228" s="12">
        <v>288</v>
      </c>
      <c r="Q228" s="12">
        <v>158</v>
      </c>
      <c r="R228" s="11">
        <v>12</v>
      </c>
      <c r="S228" s="12">
        <v>3456</v>
      </c>
      <c r="T228" s="13">
        <v>0.02</v>
      </c>
      <c r="U228" s="12">
        <v>69.12</v>
      </c>
      <c r="V228" s="12">
        <v>3386.88</v>
      </c>
      <c r="W228" s="12">
        <v>101</v>
      </c>
      <c r="X228" s="12">
        <v>12787</v>
      </c>
      <c r="Y228" s="14">
        <f>+DAY('TABLA PRINCIPAL'!$B228)</f>
        <v>23</v>
      </c>
      <c r="Z228" s="14">
        <f>+MONTH('TABLA PRINCIPAL'!$B228)</f>
        <v>2</v>
      </c>
      <c r="AA228" s="14">
        <f>+YEAR('TABLA PRINCIPAL'!$B228)</f>
        <v>2015</v>
      </c>
      <c r="AB228" s="22" t="str">
        <f>+IF(Ventas_Oficina[[#This Row],[Total del pedido]]&gt;=100000,"SI","NO")</f>
        <v>NO</v>
      </c>
      <c r="AC228" s="22" t="str">
        <f>+_xlfn.XLOOKUP(Ventas_Oficina[[#This Row],[Nº de artículo]],AUXILIAR!A227:A5111,AUXILIAR!D227:D5111,"Error",0)</f>
        <v>Enviado a tiempo</v>
      </c>
      <c r="AD228" s="22" t="str">
        <f>+IF(AND(Ventas_Oficina[[#This Row],[Total]]&gt;75000,Ventas_Oficina[[#This Row],[Envio a tiempo]]="Enviado a tiempo"),"Buena Venta","Venta Mala")</f>
        <v>Venta Mala</v>
      </c>
    </row>
    <row r="229" spans="1:30" x14ac:dyDescent="0.25">
      <c r="A229" s="25">
        <v>1176082</v>
      </c>
      <c r="B229" s="5">
        <v>41430</v>
      </c>
      <c r="C229" s="6" t="s">
        <v>230</v>
      </c>
      <c r="D229" s="6" t="s">
        <v>177</v>
      </c>
      <c r="E229" s="6" t="s">
        <v>4</v>
      </c>
      <c r="F229" s="6" t="s">
        <v>5</v>
      </c>
      <c r="G229" s="6" t="s">
        <v>1009</v>
      </c>
      <c r="H229" s="6" t="s">
        <v>6</v>
      </c>
      <c r="I229" s="6" t="s">
        <v>1013</v>
      </c>
      <c r="J229" s="6" t="s">
        <v>1070</v>
      </c>
      <c r="K229" s="6" t="s">
        <v>1261</v>
      </c>
      <c r="L229" s="6" t="s">
        <v>1267</v>
      </c>
      <c r="M229" s="6" t="s">
        <v>1272</v>
      </c>
      <c r="N229" s="5">
        <v>41432</v>
      </c>
      <c r="O229" s="7">
        <v>3602</v>
      </c>
      <c r="P229" s="7">
        <v>5810</v>
      </c>
      <c r="Q229" s="7">
        <v>2208</v>
      </c>
      <c r="R229" s="6">
        <v>48</v>
      </c>
      <c r="S229" s="7">
        <v>278880</v>
      </c>
      <c r="T229" s="8">
        <v>7.0000000000000007E-2</v>
      </c>
      <c r="U229" s="7">
        <v>19521.600000000002</v>
      </c>
      <c r="V229" s="7">
        <v>259358.4</v>
      </c>
      <c r="W229" s="7">
        <v>149</v>
      </c>
      <c r="X229" s="7">
        <v>53020</v>
      </c>
      <c r="Y229" s="9">
        <f>+DAY('TABLA PRINCIPAL'!$B229)</f>
        <v>5</v>
      </c>
      <c r="Z229" s="9">
        <f>+MONTH('TABLA PRINCIPAL'!$B229)</f>
        <v>6</v>
      </c>
      <c r="AA229" s="9">
        <f>+YEAR('TABLA PRINCIPAL'!$B229)</f>
        <v>2013</v>
      </c>
      <c r="AB229" s="22" t="str">
        <f>+IF(Ventas_Oficina[[#This Row],[Total del pedido]]&gt;=100000,"SI","NO")</f>
        <v>SI</v>
      </c>
      <c r="AC229" s="22" t="str">
        <f>+_xlfn.XLOOKUP(Ventas_Oficina[[#This Row],[Nº de artículo]],AUXILIAR!A228:A5112,AUXILIAR!D228:D5112,"Error",0)</f>
        <v>Enviado a tiempo</v>
      </c>
      <c r="AD229" s="22" t="str">
        <f>+IF(AND(Ventas_Oficina[[#This Row],[Total]]&gt;75000,Ventas_Oficina[[#This Row],[Envio a tiempo]]="Enviado a tiempo"),"Buena Venta","Venta Mala")</f>
        <v>Venta Mala</v>
      </c>
    </row>
    <row r="230" spans="1:30" x14ac:dyDescent="0.25">
      <c r="A230" s="26">
        <v>1176082</v>
      </c>
      <c r="B230" s="10">
        <v>41430</v>
      </c>
      <c r="C230" s="11" t="s">
        <v>230</v>
      </c>
      <c r="D230" s="11" t="s">
        <v>177</v>
      </c>
      <c r="E230" s="11" t="s">
        <v>4</v>
      </c>
      <c r="F230" s="11" t="s">
        <v>5</v>
      </c>
      <c r="G230" s="11" t="s">
        <v>1009</v>
      </c>
      <c r="H230" s="11" t="s">
        <v>6</v>
      </c>
      <c r="I230" s="11" t="s">
        <v>1016</v>
      </c>
      <c r="J230" s="11" t="s">
        <v>1070</v>
      </c>
      <c r="K230" s="11" t="s">
        <v>1261</v>
      </c>
      <c r="L230" s="11" t="s">
        <v>1267</v>
      </c>
      <c r="M230" s="11" t="s">
        <v>1272</v>
      </c>
      <c r="N230" s="10">
        <v>41432</v>
      </c>
      <c r="O230" s="12">
        <v>3602</v>
      </c>
      <c r="P230" s="12">
        <v>5810</v>
      </c>
      <c r="Q230" s="12">
        <v>2208</v>
      </c>
      <c r="R230" s="11">
        <v>27</v>
      </c>
      <c r="S230" s="12">
        <v>156870</v>
      </c>
      <c r="T230" s="13">
        <v>7.0000000000000007E-2</v>
      </c>
      <c r="U230" s="12">
        <v>10980.900000000001</v>
      </c>
      <c r="V230" s="12">
        <v>145889.1</v>
      </c>
      <c r="W230" s="12">
        <v>149</v>
      </c>
      <c r="X230" s="12">
        <v>53020</v>
      </c>
      <c r="Y230" s="14">
        <f>+DAY('TABLA PRINCIPAL'!$B230)</f>
        <v>5</v>
      </c>
      <c r="Z230" s="14">
        <f>+MONTH('TABLA PRINCIPAL'!$B230)</f>
        <v>6</v>
      </c>
      <c r="AA230" s="14">
        <f>+YEAR('TABLA PRINCIPAL'!$B230)</f>
        <v>2013</v>
      </c>
      <c r="AB230" s="22" t="str">
        <f>+IF(Ventas_Oficina[[#This Row],[Total del pedido]]&gt;=100000,"SI","NO")</f>
        <v>SI</v>
      </c>
      <c r="AC230" s="22" t="str">
        <f>+_xlfn.XLOOKUP(Ventas_Oficina[[#This Row],[Nº de artículo]],AUXILIAR!A229:A5113,AUXILIAR!D229:D5113,"Error",0)</f>
        <v>Enviado a tiempo</v>
      </c>
      <c r="AD230" s="22" t="str">
        <f>+IF(AND(Ventas_Oficina[[#This Row],[Total]]&gt;75000,Ventas_Oficina[[#This Row],[Envio a tiempo]]="Enviado a tiempo"),"Buena Venta","Venta Mala")</f>
        <v>Venta Mala</v>
      </c>
    </row>
    <row r="231" spans="1:30" x14ac:dyDescent="0.25">
      <c r="A231" s="25">
        <v>1176082</v>
      </c>
      <c r="B231" s="5">
        <v>41430</v>
      </c>
      <c r="C231" s="6" t="s">
        <v>103</v>
      </c>
      <c r="D231" s="6" t="s">
        <v>244</v>
      </c>
      <c r="E231" s="6" t="s">
        <v>4</v>
      </c>
      <c r="F231" s="6" t="s">
        <v>5</v>
      </c>
      <c r="G231" s="6" t="s">
        <v>1007</v>
      </c>
      <c r="H231" s="6" t="s">
        <v>58</v>
      </c>
      <c r="I231" s="6" t="s">
        <v>1013</v>
      </c>
      <c r="J231" s="6" t="s">
        <v>1070</v>
      </c>
      <c r="K231" s="6" t="s">
        <v>1262</v>
      </c>
      <c r="L231" s="6" t="s">
        <v>1265</v>
      </c>
      <c r="M231" s="6" t="s">
        <v>1272</v>
      </c>
      <c r="N231" s="5">
        <v>41430</v>
      </c>
      <c r="O231" s="7">
        <v>3602</v>
      </c>
      <c r="P231" s="7">
        <v>5810</v>
      </c>
      <c r="Q231" s="7">
        <v>2208</v>
      </c>
      <c r="R231" s="6">
        <v>37</v>
      </c>
      <c r="S231" s="7">
        <v>214970</v>
      </c>
      <c r="T231" s="8">
        <v>0.01</v>
      </c>
      <c r="U231" s="7">
        <v>2149.6999999999998</v>
      </c>
      <c r="V231" s="7">
        <v>212820.3</v>
      </c>
      <c r="W231" s="7">
        <v>149</v>
      </c>
      <c r="X231" s="7">
        <v>53020</v>
      </c>
      <c r="Y231" s="9">
        <f>+DAY('TABLA PRINCIPAL'!$B231)</f>
        <v>5</v>
      </c>
      <c r="Z231" s="9">
        <f>+MONTH('TABLA PRINCIPAL'!$B231)</f>
        <v>6</v>
      </c>
      <c r="AA231" s="9">
        <f>+YEAR('TABLA PRINCIPAL'!$B231)</f>
        <v>2013</v>
      </c>
      <c r="AB231" s="22" t="str">
        <f>+IF(Ventas_Oficina[[#This Row],[Total del pedido]]&gt;=100000,"SI","NO")</f>
        <v>SI</v>
      </c>
      <c r="AC231" s="22" t="str">
        <f>+_xlfn.XLOOKUP(Ventas_Oficina[[#This Row],[Nº de artículo]],AUXILIAR!A230:A5114,AUXILIAR!D230:D5114,"Error",0)</f>
        <v>Enviado a tiempo</v>
      </c>
      <c r="AD231" s="22" t="str">
        <f>+IF(AND(Ventas_Oficina[[#This Row],[Total]]&gt;75000,Ventas_Oficina[[#This Row],[Envio a tiempo]]="Enviado a tiempo"),"Buena Venta","Venta Mala")</f>
        <v>Venta Mala</v>
      </c>
    </row>
    <row r="232" spans="1:30" x14ac:dyDescent="0.25">
      <c r="A232" s="26">
        <v>1176082</v>
      </c>
      <c r="B232" s="10">
        <v>41430</v>
      </c>
      <c r="C232" s="11" t="s">
        <v>230</v>
      </c>
      <c r="D232" s="11" t="s">
        <v>177</v>
      </c>
      <c r="E232" s="11" t="s">
        <v>4</v>
      </c>
      <c r="F232" s="11" t="s">
        <v>5</v>
      </c>
      <c r="G232" s="11" t="s">
        <v>1007</v>
      </c>
      <c r="H232" s="11" t="s">
        <v>6</v>
      </c>
      <c r="I232" s="11" t="s">
        <v>1015</v>
      </c>
      <c r="J232" s="11" t="s">
        <v>1070</v>
      </c>
      <c r="K232" s="11" t="s">
        <v>1261</v>
      </c>
      <c r="L232" s="11" t="s">
        <v>1267</v>
      </c>
      <c r="M232" s="11" t="s">
        <v>1272</v>
      </c>
      <c r="N232" s="10">
        <v>41432</v>
      </c>
      <c r="O232" s="12">
        <v>3602</v>
      </c>
      <c r="P232" s="12">
        <v>5810</v>
      </c>
      <c r="Q232" s="12">
        <v>2208</v>
      </c>
      <c r="R232" s="11">
        <v>40</v>
      </c>
      <c r="S232" s="12">
        <v>232400</v>
      </c>
      <c r="T232" s="13">
        <v>0.04</v>
      </c>
      <c r="U232" s="12">
        <v>9296</v>
      </c>
      <c r="V232" s="12">
        <v>223104</v>
      </c>
      <c r="W232" s="12">
        <v>149</v>
      </c>
      <c r="X232" s="12">
        <v>53020</v>
      </c>
      <c r="Y232" s="14">
        <f>+DAY('TABLA PRINCIPAL'!$B232)</f>
        <v>5</v>
      </c>
      <c r="Z232" s="14">
        <f>+MONTH('TABLA PRINCIPAL'!$B232)</f>
        <v>6</v>
      </c>
      <c r="AA232" s="14">
        <f>+YEAR('TABLA PRINCIPAL'!$B232)</f>
        <v>2013</v>
      </c>
      <c r="AB232" s="22" t="str">
        <f>+IF(Ventas_Oficina[[#This Row],[Total del pedido]]&gt;=100000,"SI","NO")</f>
        <v>SI</v>
      </c>
      <c r="AC232" s="22" t="str">
        <f>+_xlfn.XLOOKUP(Ventas_Oficina[[#This Row],[Nº de artículo]],AUXILIAR!A231:A5115,AUXILIAR!D231:D5115,"Error",0)</f>
        <v>No enviado a tiempo</v>
      </c>
      <c r="AD232" s="22" t="str">
        <f>+IF(AND(Ventas_Oficina[[#This Row],[Total]]&gt;75000,Ventas_Oficina[[#This Row],[Envio a tiempo]]="Enviado a tiempo"),"Buena Venta","Venta Mala")</f>
        <v>Venta Mala</v>
      </c>
    </row>
    <row r="233" spans="1:30" x14ac:dyDescent="0.25">
      <c r="A233" s="25">
        <v>1176082</v>
      </c>
      <c r="B233" s="5">
        <v>41430</v>
      </c>
      <c r="C233" s="6" t="s">
        <v>230</v>
      </c>
      <c r="D233" s="6" t="s">
        <v>177</v>
      </c>
      <c r="E233" s="6" t="s">
        <v>4</v>
      </c>
      <c r="F233" s="6" t="s">
        <v>5</v>
      </c>
      <c r="G233" s="6" t="s">
        <v>1007</v>
      </c>
      <c r="H233" s="6" t="s">
        <v>6</v>
      </c>
      <c r="I233" s="6" t="s">
        <v>1013</v>
      </c>
      <c r="J233" s="6" t="s">
        <v>1070</v>
      </c>
      <c r="K233" s="6" t="s">
        <v>1261</v>
      </c>
      <c r="L233" s="6" t="s">
        <v>1267</v>
      </c>
      <c r="M233" s="6" t="s">
        <v>1273</v>
      </c>
      <c r="N233" s="5">
        <v>41432</v>
      </c>
      <c r="O233" s="7">
        <v>3602</v>
      </c>
      <c r="P233" s="7">
        <v>5810</v>
      </c>
      <c r="Q233" s="7">
        <v>2208</v>
      </c>
      <c r="R233" s="6">
        <v>12</v>
      </c>
      <c r="S233" s="7">
        <v>69720</v>
      </c>
      <c r="T233" s="8">
        <v>0.05</v>
      </c>
      <c r="U233" s="7">
        <v>3486</v>
      </c>
      <c r="V233" s="7">
        <v>66234</v>
      </c>
      <c r="W233" s="7">
        <v>149</v>
      </c>
      <c r="X233" s="7">
        <v>53020</v>
      </c>
      <c r="Y233" s="9">
        <f>+DAY('TABLA PRINCIPAL'!$B233)</f>
        <v>5</v>
      </c>
      <c r="Z233" s="9">
        <f>+MONTH('TABLA PRINCIPAL'!$B233)</f>
        <v>6</v>
      </c>
      <c r="AA233" s="9">
        <f>+YEAR('TABLA PRINCIPAL'!$B233)</f>
        <v>2013</v>
      </c>
      <c r="AB233" s="22" t="str">
        <f>+IF(Ventas_Oficina[[#This Row],[Total del pedido]]&gt;=100000,"SI","NO")</f>
        <v>NO</v>
      </c>
      <c r="AC233" s="22" t="str">
        <f>+_xlfn.XLOOKUP(Ventas_Oficina[[#This Row],[Nº de artículo]],AUXILIAR!A232:A5116,AUXILIAR!D232:D5116,"Error",0)</f>
        <v>Enviado a tiempo</v>
      </c>
      <c r="AD233" s="22" t="str">
        <f>+IF(AND(Ventas_Oficina[[#This Row],[Total]]&gt;75000,Ventas_Oficina[[#This Row],[Envio a tiempo]]="Enviado a tiempo"),"Buena Venta","Venta Mala")</f>
        <v>Venta Mala</v>
      </c>
    </row>
    <row r="234" spans="1:30" x14ac:dyDescent="0.25">
      <c r="A234" s="26">
        <v>1176082</v>
      </c>
      <c r="B234" s="10">
        <v>41430</v>
      </c>
      <c r="C234" s="11" t="s">
        <v>230</v>
      </c>
      <c r="D234" s="11" t="s">
        <v>245</v>
      </c>
      <c r="E234" s="11" t="s">
        <v>4</v>
      </c>
      <c r="F234" s="11" t="s">
        <v>5</v>
      </c>
      <c r="G234" s="11" t="s">
        <v>1009</v>
      </c>
      <c r="H234" s="11" t="s">
        <v>6</v>
      </c>
      <c r="I234" s="11" t="s">
        <v>1013</v>
      </c>
      <c r="J234" s="11" t="s">
        <v>1070</v>
      </c>
      <c r="K234" s="11" t="s">
        <v>1261</v>
      </c>
      <c r="L234" s="11" t="s">
        <v>1265</v>
      </c>
      <c r="M234" s="11" t="s">
        <v>1272</v>
      </c>
      <c r="N234" s="10">
        <v>41432</v>
      </c>
      <c r="O234" s="12">
        <v>3602</v>
      </c>
      <c r="P234" s="12">
        <v>5810</v>
      </c>
      <c r="Q234" s="12">
        <v>2208</v>
      </c>
      <c r="R234" s="11">
        <v>19</v>
      </c>
      <c r="S234" s="12">
        <v>110390</v>
      </c>
      <c r="T234" s="13">
        <v>0</v>
      </c>
      <c r="U234" s="12">
        <v>0</v>
      </c>
      <c r="V234" s="12">
        <v>110390</v>
      </c>
      <c r="W234" s="12">
        <v>149</v>
      </c>
      <c r="X234" s="12">
        <v>53020</v>
      </c>
      <c r="Y234" s="14">
        <f>+DAY('TABLA PRINCIPAL'!$B234)</f>
        <v>5</v>
      </c>
      <c r="Z234" s="14">
        <f>+MONTH('TABLA PRINCIPAL'!$B234)</f>
        <v>6</v>
      </c>
      <c r="AA234" s="14">
        <f>+YEAR('TABLA PRINCIPAL'!$B234)</f>
        <v>2013</v>
      </c>
      <c r="AB234" s="22" t="str">
        <f>+IF(Ventas_Oficina[[#This Row],[Total del pedido]]&gt;=100000,"SI","NO")</f>
        <v>SI</v>
      </c>
      <c r="AC234" s="22" t="str">
        <f>+_xlfn.XLOOKUP(Ventas_Oficina[[#This Row],[Nº de artículo]],AUXILIAR!A233:A5117,AUXILIAR!D233:D5117,"Error",0)</f>
        <v>Enviado a tiempo</v>
      </c>
      <c r="AD234" s="22" t="str">
        <f>+IF(AND(Ventas_Oficina[[#This Row],[Total]]&gt;75000,Ventas_Oficina[[#This Row],[Envio a tiempo]]="Enviado a tiempo"),"Buena Venta","Venta Mala")</f>
        <v>Venta Mala</v>
      </c>
    </row>
    <row r="235" spans="1:30" x14ac:dyDescent="0.25">
      <c r="A235" s="25">
        <v>1176082</v>
      </c>
      <c r="B235" s="5">
        <v>41430</v>
      </c>
      <c r="C235" s="6" t="s">
        <v>230</v>
      </c>
      <c r="D235" s="6" t="s">
        <v>177</v>
      </c>
      <c r="E235" s="6" t="s">
        <v>4</v>
      </c>
      <c r="F235" s="6" t="s">
        <v>5</v>
      </c>
      <c r="G235" s="6" t="s">
        <v>1008</v>
      </c>
      <c r="H235" s="6" t="s">
        <v>6</v>
      </c>
      <c r="I235" s="6" t="s">
        <v>1014</v>
      </c>
      <c r="J235" s="6" t="s">
        <v>1070</v>
      </c>
      <c r="K235" s="6" t="s">
        <v>1261</v>
      </c>
      <c r="L235" s="6" t="s">
        <v>1265</v>
      </c>
      <c r="M235" s="6" t="s">
        <v>1272</v>
      </c>
      <c r="N235" s="5">
        <v>41432</v>
      </c>
      <c r="O235" s="7">
        <v>3602</v>
      </c>
      <c r="P235" s="7">
        <v>5810</v>
      </c>
      <c r="Q235" s="7">
        <v>2208</v>
      </c>
      <c r="R235" s="6">
        <v>35</v>
      </c>
      <c r="S235" s="7">
        <v>203350</v>
      </c>
      <c r="T235" s="8">
        <v>0.03</v>
      </c>
      <c r="U235" s="7">
        <v>6100.5</v>
      </c>
      <c r="V235" s="7">
        <v>197249.5</v>
      </c>
      <c r="W235" s="7">
        <v>149</v>
      </c>
      <c r="X235" s="7">
        <v>53020</v>
      </c>
      <c r="Y235" s="9">
        <f>+DAY('TABLA PRINCIPAL'!$B235)</f>
        <v>5</v>
      </c>
      <c r="Z235" s="9">
        <f>+MONTH('TABLA PRINCIPAL'!$B235)</f>
        <v>6</v>
      </c>
      <c r="AA235" s="9">
        <f>+YEAR('TABLA PRINCIPAL'!$B235)</f>
        <v>2013</v>
      </c>
      <c r="AB235" s="22" t="str">
        <f>+IF(Ventas_Oficina[[#This Row],[Total del pedido]]&gt;=100000,"SI","NO")</f>
        <v>SI</v>
      </c>
      <c r="AC235" s="22" t="str">
        <f>+_xlfn.XLOOKUP(Ventas_Oficina[[#This Row],[Nº de artículo]],AUXILIAR!A234:A5118,AUXILIAR!D234:D5118,"Error",0)</f>
        <v>Enviado a tiempo</v>
      </c>
      <c r="AD235" s="22" t="str">
        <f>+IF(AND(Ventas_Oficina[[#This Row],[Total]]&gt;75000,Ventas_Oficina[[#This Row],[Envio a tiempo]]="Enviado a tiempo"),"Buena Venta","Venta Mala")</f>
        <v>Venta Mala</v>
      </c>
    </row>
    <row r="236" spans="1:30" x14ac:dyDescent="0.25">
      <c r="A236" s="26">
        <v>1176082</v>
      </c>
      <c r="B236" s="10">
        <v>41430</v>
      </c>
      <c r="C236" s="11" t="s">
        <v>230</v>
      </c>
      <c r="D236" s="11" t="s">
        <v>177</v>
      </c>
      <c r="E236" s="11" t="s">
        <v>4</v>
      </c>
      <c r="F236" s="11" t="s">
        <v>5</v>
      </c>
      <c r="G236" s="11" t="s">
        <v>1008</v>
      </c>
      <c r="H236" s="11" t="s">
        <v>6</v>
      </c>
      <c r="I236" s="11" t="s">
        <v>1016</v>
      </c>
      <c r="J236" s="11" t="s">
        <v>1070</v>
      </c>
      <c r="K236" s="11" t="s">
        <v>1261</v>
      </c>
      <c r="L236" s="11" t="s">
        <v>1265</v>
      </c>
      <c r="M236" s="11" t="s">
        <v>1273</v>
      </c>
      <c r="N236" s="10">
        <v>41432</v>
      </c>
      <c r="O236" s="12">
        <v>3602</v>
      </c>
      <c r="P236" s="12">
        <v>5810</v>
      </c>
      <c r="Q236" s="12">
        <v>2208</v>
      </c>
      <c r="R236" s="11">
        <v>22</v>
      </c>
      <c r="S236" s="12">
        <v>127820</v>
      </c>
      <c r="T236" s="13">
        <v>0.01</v>
      </c>
      <c r="U236" s="12">
        <v>1278.2</v>
      </c>
      <c r="V236" s="12">
        <v>126541.8</v>
      </c>
      <c r="W236" s="12">
        <v>149</v>
      </c>
      <c r="X236" s="12">
        <v>53020</v>
      </c>
      <c r="Y236" s="14">
        <f>+DAY('TABLA PRINCIPAL'!$B236)</f>
        <v>5</v>
      </c>
      <c r="Z236" s="14">
        <f>+MONTH('TABLA PRINCIPAL'!$B236)</f>
        <v>6</v>
      </c>
      <c r="AA236" s="14">
        <f>+YEAR('TABLA PRINCIPAL'!$B236)</f>
        <v>2013</v>
      </c>
      <c r="AB236" s="22" t="str">
        <f>+IF(Ventas_Oficina[[#This Row],[Total del pedido]]&gt;=100000,"SI","NO")</f>
        <v>SI</v>
      </c>
      <c r="AC236" s="22" t="str">
        <f>+_xlfn.XLOOKUP(Ventas_Oficina[[#This Row],[Nº de artículo]],AUXILIAR!A235:A5119,AUXILIAR!D235:D5119,"Error",0)</f>
        <v>Enviado a tiempo</v>
      </c>
      <c r="AD236" s="22" t="str">
        <f>+IF(AND(Ventas_Oficina[[#This Row],[Total]]&gt;75000,Ventas_Oficina[[#This Row],[Envio a tiempo]]="Enviado a tiempo"),"Buena Venta","Venta Mala")</f>
        <v>Venta Mala</v>
      </c>
    </row>
    <row r="237" spans="1:30" x14ac:dyDescent="0.25">
      <c r="A237" s="25">
        <v>1176082</v>
      </c>
      <c r="B237" s="5">
        <v>41430</v>
      </c>
      <c r="C237" s="6" t="s">
        <v>230</v>
      </c>
      <c r="D237" s="6" t="s">
        <v>177</v>
      </c>
      <c r="E237" s="6" t="s">
        <v>4</v>
      </c>
      <c r="F237" s="6" t="s">
        <v>5</v>
      </c>
      <c r="G237" s="6" t="s">
        <v>1008</v>
      </c>
      <c r="H237" s="6" t="s">
        <v>6</v>
      </c>
      <c r="I237" s="6" t="s">
        <v>1012</v>
      </c>
      <c r="J237" s="6" t="s">
        <v>1085</v>
      </c>
      <c r="K237" s="6" t="s">
        <v>1261</v>
      </c>
      <c r="L237" s="6" t="s">
        <v>1265</v>
      </c>
      <c r="M237" s="6" t="s">
        <v>1273</v>
      </c>
      <c r="N237" s="5">
        <v>41432</v>
      </c>
      <c r="O237" s="7">
        <v>384</v>
      </c>
      <c r="P237" s="7">
        <v>630</v>
      </c>
      <c r="Q237" s="7">
        <v>246</v>
      </c>
      <c r="R237" s="6">
        <v>19</v>
      </c>
      <c r="S237" s="7">
        <v>11970</v>
      </c>
      <c r="T237" s="8">
        <v>0</v>
      </c>
      <c r="U237" s="7">
        <v>0</v>
      </c>
      <c r="V237" s="7">
        <v>11970</v>
      </c>
      <c r="W237" s="7">
        <v>50</v>
      </c>
      <c r="X237" s="7">
        <v>53020</v>
      </c>
      <c r="Y237" s="9">
        <f>+DAY('TABLA PRINCIPAL'!$B237)</f>
        <v>5</v>
      </c>
      <c r="Z237" s="9">
        <f>+MONTH('TABLA PRINCIPAL'!$B237)</f>
        <v>6</v>
      </c>
      <c r="AA237" s="9">
        <f>+YEAR('TABLA PRINCIPAL'!$B237)</f>
        <v>2013</v>
      </c>
      <c r="AB237" s="22" t="str">
        <f>+IF(Ventas_Oficina[[#This Row],[Total del pedido]]&gt;=100000,"SI","NO")</f>
        <v>NO</v>
      </c>
      <c r="AC237" s="22" t="str">
        <f>+_xlfn.XLOOKUP(Ventas_Oficina[[#This Row],[Nº de artículo]],AUXILIAR!A236:A5120,AUXILIAR!D236:D5120,"Error",0)</f>
        <v>Enviado a tiempo</v>
      </c>
      <c r="AD237" s="22" t="str">
        <f>+IF(AND(Ventas_Oficina[[#This Row],[Total]]&gt;75000,Ventas_Oficina[[#This Row],[Envio a tiempo]]="Enviado a tiempo"),"Buena Venta","Venta Mala")</f>
        <v>Venta Mala</v>
      </c>
    </row>
    <row r="238" spans="1:30" x14ac:dyDescent="0.25">
      <c r="A238" s="26">
        <v>1176082</v>
      </c>
      <c r="B238" s="10">
        <v>41430</v>
      </c>
      <c r="C238" s="11" t="s">
        <v>230</v>
      </c>
      <c r="D238" s="11" t="s">
        <v>177</v>
      </c>
      <c r="E238" s="11" t="s">
        <v>4</v>
      </c>
      <c r="F238" s="11" t="s">
        <v>5</v>
      </c>
      <c r="G238" s="11" t="s">
        <v>1009</v>
      </c>
      <c r="H238" s="11" t="s">
        <v>6</v>
      </c>
      <c r="I238" s="11" t="s">
        <v>1012</v>
      </c>
      <c r="J238" s="11" t="s">
        <v>1070</v>
      </c>
      <c r="K238" s="11" t="s">
        <v>1261</v>
      </c>
      <c r="L238" s="11" t="s">
        <v>1267</v>
      </c>
      <c r="M238" s="11" t="s">
        <v>1272</v>
      </c>
      <c r="N238" s="10">
        <v>41432</v>
      </c>
      <c r="O238" s="12">
        <v>3602</v>
      </c>
      <c r="P238" s="12">
        <v>5810</v>
      </c>
      <c r="Q238" s="12">
        <v>2208</v>
      </c>
      <c r="R238" s="11">
        <v>32</v>
      </c>
      <c r="S238" s="12">
        <v>185920</v>
      </c>
      <c r="T238" s="13">
        <v>0.06</v>
      </c>
      <c r="U238" s="12">
        <v>11155.199999999999</v>
      </c>
      <c r="V238" s="12">
        <v>174764.79999999999</v>
      </c>
      <c r="W238" s="12">
        <v>149</v>
      </c>
      <c r="X238" s="12">
        <v>53020</v>
      </c>
      <c r="Y238" s="14">
        <f>+DAY('TABLA PRINCIPAL'!$B238)</f>
        <v>5</v>
      </c>
      <c r="Z238" s="14">
        <f>+MONTH('TABLA PRINCIPAL'!$B238)</f>
        <v>6</v>
      </c>
      <c r="AA238" s="14">
        <f>+YEAR('TABLA PRINCIPAL'!$B238)</f>
        <v>2013</v>
      </c>
      <c r="AB238" s="22" t="str">
        <f>+IF(Ventas_Oficina[[#This Row],[Total del pedido]]&gt;=100000,"SI","NO")</f>
        <v>SI</v>
      </c>
      <c r="AC238" s="22" t="str">
        <f>+_xlfn.XLOOKUP(Ventas_Oficina[[#This Row],[Nº de artículo]],AUXILIAR!A237:A5121,AUXILIAR!D237:D5121,"Error",0)</f>
        <v>Enviado a tiempo</v>
      </c>
      <c r="AD238" s="22" t="str">
        <f>+IF(AND(Ventas_Oficina[[#This Row],[Total]]&gt;75000,Ventas_Oficina[[#This Row],[Envio a tiempo]]="Enviado a tiempo"),"Buena Venta","Venta Mala")</f>
        <v>Venta Mala</v>
      </c>
    </row>
    <row r="239" spans="1:30" x14ac:dyDescent="0.25">
      <c r="A239" s="25">
        <v>1176082</v>
      </c>
      <c r="B239" s="5">
        <v>41430</v>
      </c>
      <c r="C239" s="6" t="s">
        <v>230</v>
      </c>
      <c r="D239" s="6" t="s">
        <v>177</v>
      </c>
      <c r="E239" s="6" t="s">
        <v>4</v>
      </c>
      <c r="F239" s="6" t="s">
        <v>5</v>
      </c>
      <c r="G239" s="6" t="s">
        <v>1007</v>
      </c>
      <c r="H239" s="6" t="s">
        <v>6</v>
      </c>
      <c r="I239" s="6" t="s">
        <v>1014</v>
      </c>
      <c r="J239" s="6" t="s">
        <v>1070</v>
      </c>
      <c r="K239" s="6" t="s">
        <v>1261</v>
      </c>
      <c r="L239" s="6" t="s">
        <v>1265</v>
      </c>
      <c r="M239" s="6" t="s">
        <v>1272</v>
      </c>
      <c r="N239" s="5">
        <v>41432</v>
      </c>
      <c r="O239" s="7">
        <v>3602</v>
      </c>
      <c r="P239" s="7">
        <v>5810</v>
      </c>
      <c r="Q239" s="7">
        <v>2208</v>
      </c>
      <c r="R239" s="6">
        <v>31</v>
      </c>
      <c r="S239" s="7">
        <v>180110</v>
      </c>
      <c r="T239" s="8">
        <v>0.08</v>
      </c>
      <c r="U239" s="7">
        <v>14408.800000000001</v>
      </c>
      <c r="V239" s="7">
        <v>165701.20000000001</v>
      </c>
      <c r="W239" s="7">
        <v>149</v>
      </c>
      <c r="X239" s="7">
        <v>53020</v>
      </c>
      <c r="Y239" s="9">
        <f>+DAY('TABLA PRINCIPAL'!$B239)</f>
        <v>5</v>
      </c>
      <c r="Z239" s="9">
        <f>+MONTH('TABLA PRINCIPAL'!$B239)</f>
        <v>6</v>
      </c>
      <c r="AA239" s="9">
        <f>+YEAR('TABLA PRINCIPAL'!$B239)</f>
        <v>2013</v>
      </c>
      <c r="AB239" s="22" t="str">
        <f>+IF(Ventas_Oficina[[#This Row],[Total del pedido]]&gt;=100000,"SI","NO")</f>
        <v>SI</v>
      </c>
      <c r="AC239" s="22" t="str">
        <f>+_xlfn.XLOOKUP(Ventas_Oficina[[#This Row],[Nº de artículo]],AUXILIAR!A238:A5122,AUXILIAR!D238:D5122,"Error",0)</f>
        <v>Enviado a tiempo</v>
      </c>
      <c r="AD239" s="22" t="str">
        <f>+IF(AND(Ventas_Oficina[[#This Row],[Total]]&gt;75000,Ventas_Oficina[[#This Row],[Envio a tiempo]]="Enviado a tiempo"),"Buena Venta","Venta Mala")</f>
        <v>Venta Mala</v>
      </c>
    </row>
    <row r="240" spans="1:30" x14ac:dyDescent="0.25">
      <c r="A240" s="26">
        <v>1176082</v>
      </c>
      <c r="B240" s="10">
        <v>41430</v>
      </c>
      <c r="C240" s="11" t="s">
        <v>246</v>
      </c>
      <c r="D240" s="11" t="s">
        <v>68</v>
      </c>
      <c r="E240" s="11" t="s">
        <v>12</v>
      </c>
      <c r="F240" s="11" t="s">
        <v>13</v>
      </c>
      <c r="G240" s="11" t="s">
        <v>1009</v>
      </c>
      <c r="H240" s="11" t="s">
        <v>14</v>
      </c>
      <c r="I240" s="11" t="s">
        <v>1015</v>
      </c>
      <c r="J240" s="11" t="s">
        <v>1060</v>
      </c>
      <c r="K240" s="11" t="s">
        <v>1261</v>
      </c>
      <c r="L240" s="11" t="s">
        <v>1267</v>
      </c>
      <c r="M240" s="11" t="s">
        <v>1272</v>
      </c>
      <c r="N240" s="10">
        <v>41432</v>
      </c>
      <c r="O240" s="12">
        <v>1388</v>
      </c>
      <c r="P240" s="12">
        <v>2238</v>
      </c>
      <c r="Q240" s="12">
        <v>850</v>
      </c>
      <c r="R240" s="11">
        <v>21</v>
      </c>
      <c r="S240" s="12">
        <v>46998</v>
      </c>
      <c r="T240" s="13">
        <v>0</v>
      </c>
      <c r="U240" s="12">
        <v>0</v>
      </c>
      <c r="V240" s="12">
        <v>46998</v>
      </c>
      <c r="W240" s="12">
        <v>1510</v>
      </c>
      <c r="X240" s="12">
        <v>53020</v>
      </c>
      <c r="Y240" s="14">
        <f>+DAY('TABLA PRINCIPAL'!$B240)</f>
        <v>5</v>
      </c>
      <c r="Z240" s="14">
        <f>+MONTH('TABLA PRINCIPAL'!$B240)</f>
        <v>6</v>
      </c>
      <c r="AA240" s="14">
        <f>+YEAR('TABLA PRINCIPAL'!$B240)</f>
        <v>2013</v>
      </c>
      <c r="AB240" s="22" t="str">
        <f>+IF(Ventas_Oficina[[#This Row],[Total del pedido]]&gt;=100000,"SI","NO")</f>
        <v>NO</v>
      </c>
      <c r="AC240" s="22" t="str">
        <f>+_xlfn.XLOOKUP(Ventas_Oficina[[#This Row],[Nº de artículo]],AUXILIAR!A239:A5123,AUXILIAR!D239:D5123,"Error",0)</f>
        <v>Enviado a tiempo</v>
      </c>
      <c r="AD240" s="22" t="str">
        <f>+IF(AND(Ventas_Oficina[[#This Row],[Total]]&gt;75000,Ventas_Oficina[[#This Row],[Envio a tiempo]]="Enviado a tiempo"),"Buena Venta","Venta Mala")</f>
        <v>Venta Mala</v>
      </c>
    </row>
    <row r="241" spans="1:30" x14ac:dyDescent="0.25">
      <c r="A241" s="25">
        <v>1176082</v>
      </c>
      <c r="B241" s="5">
        <v>41430</v>
      </c>
      <c r="C241" s="6" t="s">
        <v>230</v>
      </c>
      <c r="D241" s="6" t="s">
        <v>177</v>
      </c>
      <c r="E241" s="6" t="s">
        <v>4</v>
      </c>
      <c r="F241" s="6" t="s">
        <v>5</v>
      </c>
      <c r="G241" s="6" t="s">
        <v>1008</v>
      </c>
      <c r="H241" s="6" t="s">
        <v>6</v>
      </c>
      <c r="I241" s="6" t="s">
        <v>1015</v>
      </c>
      <c r="J241" s="6" t="s">
        <v>1070</v>
      </c>
      <c r="K241" s="6" t="s">
        <v>1261</v>
      </c>
      <c r="L241" s="6" t="s">
        <v>1265</v>
      </c>
      <c r="M241" s="6" t="s">
        <v>1272</v>
      </c>
      <c r="N241" s="5">
        <v>41432</v>
      </c>
      <c r="O241" s="7">
        <v>3602</v>
      </c>
      <c r="P241" s="7">
        <v>5810</v>
      </c>
      <c r="Q241" s="7">
        <v>2208</v>
      </c>
      <c r="R241" s="6">
        <v>19</v>
      </c>
      <c r="S241" s="7">
        <v>110390</v>
      </c>
      <c r="T241" s="8">
        <v>0.01</v>
      </c>
      <c r="U241" s="7">
        <v>1103.9000000000001</v>
      </c>
      <c r="V241" s="7">
        <v>109286.1</v>
      </c>
      <c r="W241" s="7">
        <v>149</v>
      </c>
      <c r="X241" s="7">
        <v>53020</v>
      </c>
      <c r="Y241" s="9">
        <f>+DAY('TABLA PRINCIPAL'!$B241)</f>
        <v>5</v>
      </c>
      <c r="Z241" s="9">
        <f>+MONTH('TABLA PRINCIPAL'!$B241)</f>
        <v>6</v>
      </c>
      <c r="AA241" s="9">
        <f>+YEAR('TABLA PRINCIPAL'!$B241)</f>
        <v>2013</v>
      </c>
      <c r="AB241" s="22" t="str">
        <f>+IF(Ventas_Oficina[[#This Row],[Total del pedido]]&gt;=100000,"SI","NO")</f>
        <v>SI</v>
      </c>
      <c r="AC241" s="22" t="str">
        <f>+_xlfn.XLOOKUP(Ventas_Oficina[[#This Row],[Nº de artículo]],AUXILIAR!A240:A5124,AUXILIAR!D240:D5124,"Error",0)</f>
        <v>Enviado a tiempo</v>
      </c>
      <c r="AD241" s="22" t="str">
        <f>+IF(AND(Ventas_Oficina[[#This Row],[Total]]&gt;75000,Ventas_Oficina[[#This Row],[Envio a tiempo]]="Enviado a tiempo"),"Buena Venta","Venta Mala")</f>
        <v>Venta Mala</v>
      </c>
    </row>
    <row r="242" spans="1:30" x14ac:dyDescent="0.25">
      <c r="A242" s="26">
        <v>1176082</v>
      </c>
      <c r="B242" s="10">
        <v>41430</v>
      </c>
      <c r="C242" s="11" t="s">
        <v>247</v>
      </c>
      <c r="D242" s="11" t="s">
        <v>76</v>
      </c>
      <c r="E242" s="11" t="s">
        <v>4</v>
      </c>
      <c r="F242" s="11" t="s">
        <v>5</v>
      </c>
      <c r="G242" s="11" t="s">
        <v>1009</v>
      </c>
      <c r="H242" s="11" t="s">
        <v>17</v>
      </c>
      <c r="I242" s="11" t="s">
        <v>1015</v>
      </c>
      <c r="J242" s="11" t="s">
        <v>1070</v>
      </c>
      <c r="K242" s="11" t="s">
        <v>1261</v>
      </c>
      <c r="L242" s="11" t="s">
        <v>1265</v>
      </c>
      <c r="M242" s="11" t="s">
        <v>1272</v>
      </c>
      <c r="N242" s="10">
        <v>41430</v>
      </c>
      <c r="O242" s="12">
        <v>3602</v>
      </c>
      <c r="P242" s="12">
        <v>5810</v>
      </c>
      <c r="Q242" s="12">
        <v>2208</v>
      </c>
      <c r="R242" s="11">
        <v>44</v>
      </c>
      <c r="S242" s="12">
        <v>255640</v>
      </c>
      <c r="T242" s="13">
        <v>0.03</v>
      </c>
      <c r="U242" s="12">
        <v>7669.2</v>
      </c>
      <c r="V242" s="12">
        <v>247970.8</v>
      </c>
      <c r="W242" s="12">
        <v>149</v>
      </c>
      <c r="X242" s="12">
        <v>53020</v>
      </c>
      <c r="Y242" s="14">
        <f>+DAY('TABLA PRINCIPAL'!$B242)</f>
        <v>5</v>
      </c>
      <c r="Z242" s="14">
        <f>+MONTH('TABLA PRINCIPAL'!$B242)</f>
        <v>6</v>
      </c>
      <c r="AA242" s="14">
        <f>+YEAR('TABLA PRINCIPAL'!$B242)</f>
        <v>2013</v>
      </c>
      <c r="AB242" s="22" t="str">
        <f>+IF(Ventas_Oficina[[#This Row],[Total del pedido]]&gt;=100000,"SI","NO")</f>
        <v>SI</v>
      </c>
      <c r="AC242" s="22" t="str">
        <f>+_xlfn.XLOOKUP(Ventas_Oficina[[#This Row],[Nº de artículo]],AUXILIAR!A241:A5125,AUXILIAR!D241:D5125,"Error",0)</f>
        <v>Enviado a tiempo</v>
      </c>
      <c r="AD242" s="22" t="str">
        <f>+IF(AND(Ventas_Oficina[[#This Row],[Total]]&gt;75000,Ventas_Oficina[[#This Row],[Envio a tiempo]]="Enviado a tiempo"),"Buena Venta","Venta Mala")</f>
        <v>Venta Mala</v>
      </c>
    </row>
    <row r="243" spans="1:30" x14ac:dyDescent="0.25">
      <c r="A243" s="25">
        <v>1176448</v>
      </c>
      <c r="B243" s="5">
        <v>41989</v>
      </c>
      <c r="C243" s="6" t="s">
        <v>248</v>
      </c>
      <c r="D243" s="6" t="s">
        <v>129</v>
      </c>
      <c r="E243" s="6" t="s">
        <v>4</v>
      </c>
      <c r="F243" s="6" t="s">
        <v>5</v>
      </c>
      <c r="G243" s="6" t="s">
        <v>1007</v>
      </c>
      <c r="H243" s="6" t="s">
        <v>6</v>
      </c>
      <c r="I243" s="6" t="s">
        <v>1012</v>
      </c>
      <c r="J243" s="6" t="s">
        <v>1097</v>
      </c>
      <c r="K243" s="6" t="s">
        <v>1261</v>
      </c>
      <c r="L243" s="6" t="s">
        <v>1265</v>
      </c>
      <c r="M243" s="6" t="s">
        <v>1272</v>
      </c>
      <c r="N243" s="5">
        <v>41991</v>
      </c>
      <c r="O243" s="7">
        <v>133</v>
      </c>
      <c r="P243" s="7">
        <v>208</v>
      </c>
      <c r="Q243" s="7">
        <v>75</v>
      </c>
      <c r="R243" s="6">
        <v>6</v>
      </c>
      <c r="S243" s="7">
        <v>1248</v>
      </c>
      <c r="T243" s="8">
        <v>0.03</v>
      </c>
      <c r="U243" s="7">
        <v>37.44</v>
      </c>
      <c r="V243" s="7">
        <v>1210.56</v>
      </c>
      <c r="W243" s="7">
        <v>149</v>
      </c>
      <c r="X243" s="7">
        <v>7884</v>
      </c>
      <c r="Y243" s="9">
        <f>+DAY('TABLA PRINCIPAL'!$B243)</f>
        <v>16</v>
      </c>
      <c r="Z243" s="9">
        <f>+MONTH('TABLA PRINCIPAL'!$B243)</f>
        <v>12</v>
      </c>
      <c r="AA243" s="9">
        <f>+YEAR('TABLA PRINCIPAL'!$B243)</f>
        <v>2014</v>
      </c>
      <c r="AB243" s="22" t="str">
        <f>+IF(Ventas_Oficina[[#This Row],[Total del pedido]]&gt;=100000,"SI","NO")</f>
        <v>NO</v>
      </c>
      <c r="AC243" s="22" t="str">
        <f>+_xlfn.XLOOKUP(Ventas_Oficina[[#This Row],[Nº de artículo]],AUXILIAR!A242:A5126,AUXILIAR!D242:D5126,"Error",0)</f>
        <v>Enviado a tiempo</v>
      </c>
      <c r="AD243" s="22" t="str">
        <f>+IF(AND(Ventas_Oficina[[#This Row],[Total]]&gt;75000,Ventas_Oficina[[#This Row],[Envio a tiempo]]="Enviado a tiempo"),"Buena Venta","Venta Mala")</f>
        <v>Venta Mala</v>
      </c>
    </row>
    <row r="244" spans="1:30" x14ac:dyDescent="0.25">
      <c r="A244" s="26">
        <v>1176813</v>
      </c>
      <c r="B244" s="10">
        <v>41430</v>
      </c>
      <c r="C244" s="11" t="s">
        <v>103</v>
      </c>
      <c r="D244" s="11" t="s">
        <v>88</v>
      </c>
      <c r="E244" s="11" t="s">
        <v>4</v>
      </c>
      <c r="F244" s="11" t="s">
        <v>5</v>
      </c>
      <c r="G244" s="11" t="s">
        <v>1007</v>
      </c>
      <c r="H244" s="11" t="s">
        <v>39</v>
      </c>
      <c r="I244" s="11" t="s">
        <v>1012</v>
      </c>
      <c r="J244" s="11" t="s">
        <v>1018</v>
      </c>
      <c r="K244" s="11" t="s">
        <v>1261</v>
      </c>
      <c r="L244" s="11" t="s">
        <v>1265</v>
      </c>
      <c r="M244" s="11" t="s">
        <v>1272</v>
      </c>
      <c r="N244" s="10">
        <v>41430</v>
      </c>
      <c r="O244" s="12">
        <v>15650</v>
      </c>
      <c r="P244" s="12">
        <v>30097</v>
      </c>
      <c r="Q244" s="12">
        <v>14447</v>
      </c>
      <c r="R244" s="11">
        <v>41</v>
      </c>
      <c r="S244" s="12">
        <v>1233977</v>
      </c>
      <c r="T244" s="13">
        <v>7.0000000000000007E-2</v>
      </c>
      <c r="U244" s="12">
        <v>86378.390000000014</v>
      </c>
      <c r="V244" s="12">
        <v>1147598.6099999999</v>
      </c>
      <c r="W244" s="12">
        <v>718</v>
      </c>
      <c r="X244" s="12">
        <v>1041472</v>
      </c>
      <c r="Y244" s="14">
        <f>+DAY('TABLA PRINCIPAL'!$B244)</f>
        <v>5</v>
      </c>
      <c r="Z244" s="14">
        <f>+MONTH('TABLA PRINCIPAL'!$B244)</f>
        <v>6</v>
      </c>
      <c r="AA244" s="14">
        <f>+YEAR('TABLA PRINCIPAL'!$B244)</f>
        <v>2013</v>
      </c>
      <c r="AB244" s="22" t="str">
        <f>+IF(Ventas_Oficina[[#This Row],[Total del pedido]]&gt;=100000,"SI","NO")</f>
        <v>SI</v>
      </c>
      <c r="AC244" s="22" t="str">
        <f>+_xlfn.XLOOKUP(Ventas_Oficina[[#This Row],[Nº de artículo]],AUXILIAR!A243:A5127,AUXILIAR!D243:D5127,"Error",0)</f>
        <v>No enviado a tiempo</v>
      </c>
      <c r="AD244" s="22" t="str">
        <f>+IF(AND(Ventas_Oficina[[#This Row],[Total]]&gt;75000,Ventas_Oficina[[#This Row],[Envio a tiempo]]="Enviado a tiempo"),"Buena Venta","Venta Mala")</f>
        <v>Venta Mala</v>
      </c>
    </row>
    <row r="245" spans="1:30" x14ac:dyDescent="0.25">
      <c r="A245" s="25">
        <v>1176813</v>
      </c>
      <c r="B245" s="5">
        <v>41430</v>
      </c>
      <c r="C245" s="6" t="s">
        <v>103</v>
      </c>
      <c r="D245" s="6" t="s">
        <v>88</v>
      </c>
      <c r="E245" s="6" t="s">
        <v>4</v>
      </c>
      <c r="F245" s="6" t="s">
        <v>5</v>
      </c>
      <c r="G245" s="6" t="s">
        <v>1010</v>
      </c>
      <c r="H245" s="6" t="s">
        <v>39</v>
      </c>
      <c r="I245" s="6" t="s">
        <v>1015</v>
      </c>
      <c r="J245" s="6" t="s">
        <v>1018</v>
      </c>
      <c r="K245" s="6" t="s">
        <v>1262</v>
      </c>
      <c r="L245" s="6" t="s">
        <v>1265</v>
      </c>
      <c r="M245" s="6" t="s">
        <v>1272</v>
      </c>
      <c r="N245" s="5">
        <v>41430</v>
      </c>
      <c r="O245" s="7">
        <v>15650</v>
      </c>
      <c r="P245" s="7">
        <v>30097</v>
      </c>
      <c r="Q245" s="7">
        <v>14447</v>
      </c>
      <c r="R245" s="6">
        <v>46</v>
      </c>
      <c r="S245" s="7">
        <v>1384462</v>
      </c>
      <c r="T245" s="8">
        <v>0.01</v>
      </c>
      <c r="U245" s="7">
        <v>13844.62</v>
      </c>
      <c r="V245" s="7">
        <v>1370617.38</v>
      </c>
      <c r="W245" s="7">
        <v>718</v>
      </c>
      <c r="X245" s="7">
        <v>1041472</v>
      </c>
      <c r="Y245" s="9">
        <f>+DAY('TABLA PRINCIPAL'!$B245)</f>
        <v>5</v>
      </c>
      <c r="Z245" s="9">
        <f>+MONTH('TABLA PRINCIPAL'!$B245)</f>
        <v>6</v>
      </c>
      <c r="AA245" s="9">
        <f>+YEAR('TABLA PRINCIPAL'!$B245)</f>
        <v>2013</v>
      </c>
      <c r="AB245" s="22" t="str">
        <f>+IF(Ventas_Oficina[[#This Row],[Total del pedido]]&gt;=100000,"SI","NO")</f>
        <v>SI</v>
      </c>
      <c r="AC245" s="22" t="str">
        <f>+_xlfn.XLOOKUP(Ventas_Oficina[[#This Row],[Nº de artículo]],AUXILIAR!A244:A5128,AUXILIAR!D244:D5128,"Error",0)</f>
        <v>No enviado a tiempo</v>
      </c>
      <c r="AD245" s="22" t="str">
        <f>+IF(AND(Ventas_Oficina[[#This Row],[Total]]&gt;75000,Ventas_Oficina[[#This Row],[Envio a tiempo]]="Enviado a tiempo"),"Buena Venta","Venta Mala")</f>
        <v>Venta Mala</v>
      </c>
    </row>
    <row r="246" spans="1:30" x14ac:dyDescent="0.25">
      <c r="A246" s="26">
        <v>1176813</v>
      </c>
      <c r="B246" s="10">
        <v>42166</v>
      </c>
      <c r="C246" s="11" t="s">
        <v>249</v>
      </c>
      <c r="D246" s="11" t="s">
        <v>41</v>
      </c>
      <c r="E246" s="11" t="s">
        <v>12</v>
      </c>
      <c r="F246" s="11" t="s">
        <v>13</v>
      </c>
      <c r="G246" s="11" t="s">
        <v>1007</v>
      </c>
      <c r="H246" s="11" t="s">
        <v>42</v>
      </c>
      <c r="I246" s="11" t="s">
        <v>1012</v>
      </c>
      <c r="J246" s="11" t="s">
        <v>1080</v>
      </c>
      <c r="K246" s="11" t="s">
        <v>1261</v>
      </c>
      <c r="L246" s="11" t="s">
        <v>1265</v>
      </c>
      <c r="M246" s="11" t="s">
        <v>1272</v>
      </c>
      <c r="N246" s="10">
        <v>42167</v>
      </c>
      <c r="O246" s="12">
        <v>350</v>
      </c>
      <c r="P246" s="12">
        <v>574</v>
      </c>
      <c r="Q246" s="12">
        <v>224</v>
      </c>
      <c r="R246" s="11">
        <v>20</v>
      </c>
      <c r="S246" s="12">
        <v>11480</v>
      </c>
      <c r="T246" s="13">
        <v>7.0000000000000007E-2</v>
      </c>
      <c r="U246" s="12">
        <v>803.6</v>
      </c>
      <c r="V246" s="12">
        <v>10676.4</v>
      </c>
      <c r="W246" s="12">
        <v>501</v>
      </c>
      <c r="X246" s="12">
        <v>11751</v>
      </c>
      <c r="Y246" s="14">
        <f>+DAY('TABLA PRINCIPAL'!$B246)</f>
        <v>11</v>
      </c>
      <c r="Z246" s="14">
        <f>+MONTH('TABLA PRINCIPAL'!$B246)</f>
        <v>6</v>
      </c>
      <c r="AA246" s="14">
        <f>+YEAR('TABLA PRINCIPAL'!$B246)</f>
        <v>2015</v>
      </c>
      <c r="AB246" s="22" t="str">
        <f>+IF(Ventas_Oficina[[#This Row],[Total del pedido]]&gt;=100000,"SI","NO")</f>
        <v>NO</v>
      </c>
      <c r="AC246" s="22" t="str">
        <f>+_xlfn.XLOOKUP(Ventas_Oficina[[#This Row],[Nº de artículo]],AUXILIAR!A245:A5129,AUXILIAR!D245:D5129,"Error",0)</f>
        <v>No enviado a tiempo</v>
      </c>
      <c r="AD246" s="22" t="str">
        <f>+IF(AND(Ventas_Oficina[[#This Row],[Total]]&gt;75000,Ventas_Oficina[[#This Row],[Envio a tiempo]]="Enviado a tiempo"),"Buena Venta","Venta Mala")</f>
        <v>Venta Mala</v>
      </c>
    </row>
    <row r="247" spans="1:30" x14ac:dyDescent="0.25">
      <c r="A247" s="25">
        <v>1176813</v>
      </c>
      <c r="B247" s="5">
        <v>41430</v>
      </c>
      <c r="C247" s="6" t="s">
        <v>103</v>
      </c>
      <c r="D247" s="6" t="s">
        <v>88</v>
      </c>
      <c r="E247" s="6" t="s">
        <v>4</v>
      </c>
      <c r="F247" s="6" t="s">
        <v>5</v>
      </c>
      <c r="G247" s="6" t="s">
        <v>1008</v>
      </c>
      <c r="H247" s="6" t="s">
        <v>39</v>
      </c>
      <c r="I247" s="6" t="s">
        <v>1013</v>
      </c>
      <c r="J247" s="6" t="s">
        <v>1018</v>
      </c>
      <c r="K247" s="6" t="s">
        <v>1261</v>
      </c>
      <c r="L247" s="6" t="s">
        <v>1265</v>
      </c>
      <c r="M247" s="6" t="s">
        <v>1272</v>
      </c>
      <c r="N247" s="5">
        <v>41430</v>
      </c>
      <c r="O247" s="7">
        <v>15650</v>
      </c>
      <c r="P247" s="7">
        <v>30097</v>
      </c>
      <c r="Q247" s="7">
        <v>14447</v>
      </c>
      <c r="R247" s="6">
        <v>3</v>
      </c>
      <c r="S247" s="7">
        <v>90291</v>
      </c>
      <c r="T247" s="8">
        <v>0.01</v>
      </c>
      <c r="U247" s="7">
        <v>902.91</v>
      </c>
      <c r="V247" s="7">
        <v>89388.09</v>
      </c>
      <c r="W247" s="7">
        <v>718</v>
      </c>
      <c r="X247" s="7">
        <v>1041472</v>
      </c>
      <c r="Y247" s="9">
        <f>+DAY('TABLA PRINCIPAL'!$B247)</f>
        <v>5</v>
      </c>
      <c r="Z247" s="9">
        <f>+MONTH('TABLA PRINCIPAL'!$B247)</f>
        <v>6</v>
      </c>
      <c r="AA247" s="9">
        <f>+YEAR('TABLA PRINCIPAL'!$B247)</f>
        <v>2013</v>
      </c>
      <c r="AB247" s="22" t="str">
        <f>+IF(Ventas_Oficina[[#This Row],[Total del pedido]]&gt;=100000,"SI","NO")</f>
        <v>NO</v>
      </c>
      <c r="AC247" s="22" t="str">
        <f>+_xlfn.XLOOKUP(Ventas_Oficina[[#This Row],[Nº de artículo]],AUXILIAR!A246:A5130,AUXILIAR!D246:D5130,"Error",0)</f>
        <v>No enviado a tiempo</v>
      </c>
      <c r="AD247" s="22" t="str">
        <f>+IF(AND(Ventas_Oficina[[#This Row],[Total]]&gt;75000,Ventas_Oficina[[#This Row],[Envio a tiempo]]="Enviado a tiempo"),"Buena Venta","Venta Mala")</f>
        <v>Venta Mala</v>
      </c>
    </row>
    <row r="248" spans="1:30" x14ac:dyDescent="0.25">
      <c r="A248" s="26">
        <v>1176813</v>
      </c>
      <c r="B248" s="10">
        <v>41430</v>
      </c>
      <c r="C248" s="11" t="s">
        <v>103</v>
      </c>
      <c r="D248" s="11" t="s">
        <v>88</v>
      </c>
      <c r="E248" s="11" t="s">
        <v>4</v>
      </c>
      <c r="F248" s="11" t="s">
        <v>5</v>
      </c>
      <c r="G248" s="11" t="s">
        <v>1007</v>
      </c>
      <c r="H248" s="11" t="s">
        <v>39</v>
      </c>
      <c r="I248" s="11" t="s">
        <v>1016</v>
      </c>
      <c r="J248" s="11" t="s">
        <v>1018</v>
      </c>
      <c r="K248" s="11" t="s">
        <v>1261</v>
      </c>
      <c r="L248" s="11" t="s">
        <v>1265</v>
      </c>
      <c r="M248" s="11" t="s">
        <v>1272</v>
      </c>
      <c r="N248" s="10">
        <v>41430</v>
      </c>
      <c r="O248" s="12">
        <v>15650</v>
      </c>
      <c r="P248" s="12">
        <v>30097</v>
      </c>
      <c r="Q248" s="12">
        <v>14447</v>
      </c>
      <c r="R248" s="11">
        <v>15</v>
      </c>
      <c r="S248" s="12">
        <v>451455</v>
      </c>
      <c r="T248" s="13">
        <v>0.05</v>
      </c>
      <c r="U248" s="12">
        <v>22572.75</v>
      </c>
      <c r="V248" s="12">
        <v>428882.25</v>
      </c>
      <c r="W248" s="12">
        <v>718</v>
      </c>
      <c r="X248" s="12">
        <v>1041472</v>
      </c>
      <c r="Y248" s="14">
        <f>+DAY('TABLA PRINCIPAL'!$B248)</f>
        <v>5</v>
      </c>
      <c r="Z248" s="14">
        <f>+MONTH('TABLA PRINCIPAL'!$B248)</f>
        <v>6</v>
      </c>
      <c r="AA248" s="14">
        <f>+YEAR('TABLA PRINCIPAL'!$B248)</f>
        <v>2013</v>
      </c>
      <c r="AB248" s="22" t="str">
        <f>+IF(Ventas_Oficina[[#This Row],[Total del pedido]]&gt;=100000,"SI","NO")</f>
        <v>SI</v>
      </c>
      <c r="AC248" s="22" t="str">
        <f>+_xlfn.XLOOKUP(Ventas_Oficina[[#This Row],[Nº de artículo]],AUXILIAR!A247:A5131,AUXILIAR!D247:D5131,"Error",0)</f>
        <v>No enviado a tiempo</v>
      </c>
      <c r="AD248" s="22" t="str">
        <f>+IF(AND(Ventas_Oficina[[#This Row],[Total]]&gt;75000,Ventas_Oficina[[#This Row],[Envio a tiempo]]="Enviado a tiempo"),"Buena Venta","Venta Mala")</f>
        <v>Venta Mala</v>
      </c>
    </row>
    <row r="249" spans="1:30" x14ac:dyDescent="0.25">
      <c r="A249" s="25">
        <v>1177178</v>
      </c>
      <c r="B249" s="5">
        <v>41899</v>
      </c>
      <c r="C249" s="6" t="s">
        <v>250</v>
      </c>
      <c r="D249" s="6" t="s">
        <v>118</v>
      </c>
      <c r="E249" s="6" t="s">
        <v>4</v>
      </c>
      <c r="F249" s="6" t="s">
        <v>5</v>
      </c>
      <c r="G249" s="6" t="s">
        <v>1007</v>
      </c>
      <c r="H249" s="6" t="s">
        <v>53</v>
      </c>
      <c r="I249" s="6" t="s">
        <v>1016</v>
      </c>
      <c r="J249" s="6" t="s">
        <v>1072</v>
      </c>
      <c r="K249" s="6" t="s">
        <v>1261</v>
      </c>
      <c r="L249" s="6" t="s">
        <v>1265</v>
      </c>
      <c r="M249" s="6" t="s">
        <v>1272</v>
      </c>
      <c r="N249" s="5">
        <v>41900</v>
      </c>
      <c r="O249" s="7">
        <v>194</v>
      </c>
      <c r="P249" s="7">
        <v>308</v>
      </c>
      <c r="Q249" s="7">
        <v>114</v>
      </c>
      <c r="R249" s="6">
        <v>31</v>
      </c>
      <c r="S249" s="7">
        <v>9548</v>
      </c>
      <c r="T249" s="8">
        <v>0.03</v>
      </c>
      <c r="U249" s="7">
        <v>286.44</v>
      </c>
      <c r="V249" s="7">
        <v>9261.56</v>
      </c>
      <c r="W249" s="7">
        <v>99</v>
      </c>
      <c r="X249" s="7">
        <v>13704</v>
      </c>
      <c r="Y249" s="9">
        <f>+DAY('TABLA PRINCIPAL'!$B249)</f>
        <v>17</v>
      </c>
      <c r="Z249" s="9">
        <f>+MONTH('TABLA PRINCIPAL'!$B249)</f>
        <v>9</v>
      </c>
      <c r="AA249" s="9">
        <f>+YEAR('TABLA PRINCIPAL'!$B249)</f>
        <v>2014</v>
      </c>
      <c r="AB249" s="22" t="str">
        <f>+IF(Ventas_Oficina[[#This Row],[Total del pedido]]&gt;=100000,"SI","NO")</f>
        <v>NO</v>
      </c>
      <c r="AC249" s="22" t="str">
        <f>+_xlfn.XLOOKUP(Ventas_Oficina[[#This Row],[Nº de artículo]],AUXILIAR!A248:A5132,AUXILIAR!D248:D5132,"Error",0)</f>
        <v>No enviado a tiempo</v>
      </c>
      <c r="AD249" s="22" t="str">
        <f>+IF(AND(Ventas_Oficina[[#This Row],[Total]]&gt;75000,Ventas_Oficina[[#This Row],[Envio a tiempo]]="Enviado a tiempo"),"Buena Venta","Venta Mala")</f>
        <v>Venta Mala</v>
      </c>
    </row>
    <row r="250" spans="1:30" x14ac:dyDescent="0.25">
      <c r="A250" s="26">
        <v>1177543</v>
      </c>
      <c r="B250" s="10">
        <v>42199</v>
      </c>
      <c r="C250" s="11" t="s">
        <v>82</v>
      </c>
      <c r="D250" s="11" t="s">
        <v>19</v>
      </c>
      <c r="E250" s="11" t="s">
        <v>4</v>
      </c>
      <c r="F250" s="11" t="s">
        <v>5</v>
      </c>
      <c r="G250" s="11" t="s">
        <v>1009</v>
      </c>
      <c r="H250" s="11" t="s">
        <v>6</v>
      </c>
      <c r="I250" s="11" t="s">
        <v>1016</v>
      </c>
      <c r="J250" s="11" t="s">
        <v>1055</v>
      </c>
      <c r="K250" s="11" t="s">
        <v>1261</v>
      </c>
      <c r="L250" s="11" t="s">
        <v>1267</v>
      </c>
      <c r="M250" s="11" t="s">
        <v>1272</v>
      </c>
      <c r="N250" s="10">
        <v>42204</v>
      </c>
      <c r="O250" s="12">
        <v>250</v>
      </c>
      <c r="P250" s="12">
        <v>568</v>
      </c>
      <c r="Q250" s="12">
        <v>318</v>
      </c>
      <c r="R250" s="11">
        <v>27</v>
      </c>
      <c r="S250" s="12">
        <v>15336</v>
      </c>
      <c r="T250" s="13">
        <v>7.0000000000000007E-2</v>
      </c>
      <c r="U250" s="12">
        <v>1073.5200000000002</v>
      </c>
      <c r="V250" s="12">
        <v>14262.48</v>
      </c>
      <c r="W250" s="12">
        <v>360</v>
      </c>
      <c r="X250" s="12">
        <v>24774</v>
      </c>
      <c r="Y250" s="14">
        <f>+DAY('TABLA PRINCIPAL'!$B250)</f>
        <v>14</v>
      </c>
      <c r="Z250" s="14">
        <f>+MONTH('TABLA PRINCIPAL'!$B250)</f>
        <v>7</v>
      </c>
      <c r="AA250" s="14">
        <f>+YEAR('TABLA PRINCIPAL'!$B250)</f>
        <v>2015</v>
      </c>
      <c r="AB250" s="22" t="str">
        <f>+IF(Ventas_Oficina[[#This Row],[Total del pedido]]&gt;=100000,"SI","NO")</f>
        <v>NO</v>
      </c>
      <c r="AC250" s="22" t="str">
        <f>+_xlfn.XLOOKUP(Ventas_Oficina[[#This Row],[Nº de artículo]],AUXILIAR!A249:A5133,AUXILIAR!D249:D5133,"Error",0)</f>
        <v>Enviado a tiempo</v>
      </c>
      <c r="AD250" s="22" t="str">
        <f>+IF(AND(Ventas_Oficina[[#This Row],[Total]]&gt;75000,Ventas_Oficina[[#This Row],[Envio a tiempo]]="Enviado a tiempo"),"Buena Venta","Venta Mala")</f>
        <v>Venta Mala</v>
      </c>
    </row>
    <row r="251" spans="1:30" x14ac:dyDescent="0.25">
      <c r="A251" s="25">
        <v>1177543</v>
      </c>
      <c r="B251" s="5">
        <v>41423</v>
      </c>
      <c r="C251" s="6" t="s">
        <v>235</v>
      </c>
      <c r="D251" s="6" t="s">
        <v>91</v>
      </c>
      <c r="E251" s="6" t="s">
        <v>4</v>
      </c>
      <c r="F251" s="6" t="s">
        <v>5</v>
      </c>
      <c r="G251" s="6" t="s">
        <v>1009</v>
      </c>
      <c r="H251" s="6" t="s">
        <v>24</v>
      </c>
      <c r="I251" s="6" t="s">
        <v>1013</v>
      </c>
      <c r="J251" s="6" t="s">
        <v>1055</v>
      </c>
      <c r="K251" s="6" t="s">
        <v>1262</v>
      </c>
      <c r="L251" s="6" t="s">
        <v>1265</v>
      </c>
      <c r="M251" s="6" t="s">
        <v>1272</v>
      </c>
      <c r="N251" s="5">
        <v>41423</v>
      </c>
      <c r="O251" s="7">
        <v>250</v>
      </c>
      <c r="P251" s="7">
        <v>568</v>
      </c>
      <c r="Q251" s="7">
        <v>318</v>
      </c>
      <c r="R251" s="6">
        <v>23</v>
      </c>
      <c r="S251" s="7">
        <v>13064</v>
      </c>
      <c r="T251" s="8">
        <v>0.01</v>
      </c>
      <c r="U251" s="7">
        <v>130.64000000000001</v>
      </c>
      <c r="V251" s="7">
        <v>12933.36</v>
      </c>
      <c r="W251" s="7">
        <v>360</v>
      </c>
      <c r="X251" s="7">
        <v>23954</v>
      </c>
      <c r="Y251" s="9">
        <f>+DAY('TABLA PRINCIPAL'!$B251)</f>
        <v>29</v>
      </c>
      <c r="Z251" s="9">
        <f>+MONTH('TABLA PRINCIPAL'!$B251)</f>
        <v>5</v>
      </c>
      <c r="AA251" s="9">
        <f>+YEAR('TABLA PRINCIPAL'!$B251)</f>
        <v>2013</v>
      </c>
      <c r="AB251" s="22" t="str">
        <f>+IF(Ventas_Oficina[[#This Row],[Total del pedido]]&gt;=100000,"SI","NO")</f>
        <v>NO</v>
      </c>
      <c r="AC251" s="22" t="str">
        <f>+_xlfn.XLOOKUP(Ventas_Oficina[[#This Row],[Nº de artículo]],AUXILIAR!A250:A5134,AUXILIAR!D250:D5134,"Error",0)</f>
        <v>Enviado a tiempo</v>
      </c>
      <c r="AD251" s="22" t="str">
        <f>+IF(AND(Ventas_Oficina[[#This Row],[Total]]&gt;75000,Ventas_Oficina[[#This Row],[Envio a tiempo]]="Enviado a tiempo"),"Buena Venta","Venta Mala")</f>
        <v>Venta Mala</v>
      </c>
    </row>
    <row r="252" spans="1:30" x14ac:dyDescent="0.25">
      <c r="A252" s="26">
        <v>1177543</v>
      </c>
      <c r="B252" s="10">
        <v>41436</v>
      </c>
      <c r="C252" s="11" t="s">
        <v>251</v>
      </c>
      <c r="D252" s="11" t="s">
        <v>199</v>
      </c>
      <c r="E252" s="11" t="s">
        <v>4</v>
      </c>
      <c r="F252" s="11" t="s">
        <v>5</v>
      </c>
      <c r="G252" s="11" t="s">
        <v>1007</v>
      </c>
      <c r="H252" s="11" t="s">
        <v>24</v>
      </c>
      <c r="I252" s="11" t="s">
        <v>1012</v>
      </c>
      <c r="J252" s="11" t="s">
        <v>1085</v>
      </c>
      <c r="K252" s="11" t="s">
        <v>1261</v>
      </c>
      <c r="L252" s="11" t="s">
        <v>1267</v>
      </c>
      <c r="M252" s="11" t="s">
        <v>1272</v>
      </c>
      <c r="N252" s="10">
        <v>41438</v>
      </c>
      <c r="O252" s="12">
        <v>384</v>
      </c>
      <c r="P252" s="12">
        <v>630</v>
      </c>
      <c r="Q252" s="12">
        <v>246</v>
      </c>
      <c r="R252" s="11">
        <v>21</v>
      </c>
      <c r="S252" s="12">
        <v>13230</v>
      </c>
      <c r="T252" s="13">
        <v>0.05</v>
      </c>
      <c r="U252" s="12">
        <v>661.5</v>
      </c>
      <c r="V252" s="12">
        <v>12568.5</v>
      </c>
      <c r="W252" s="12">
        <v>50</v>
      </c>
      <c r="X252" s="12">
        <v>2203</v>
      </c>
      <c r="Y252" s="14">
        <f>+DAY('TABLA PRINCIPAL'!$B252)</f>
        <v>11</v>
      </c>
      <c r="Z252" s="14">
        <f>+MONTH('TABLA PRINCIPAL'!$B252)</f>
        <v>6</v>
      </c>
      <c r="AA252" s="14">
        <f>+YEAR('TABLA PRINCIPAL'!$B252)</f>
        <v>2013</v>
      </c>
      <c r="AB252" s="22" t="str">
        <f>+IF(Ventas_Oficina[[#This Row],[Total del pedido]]&gt;=100000,"SI","NO")</f>
        <v>NO</v>
      </c>
      <c r="AC252" s="22" t="str">
        <f>+_xlfn.XLOOKUP(Ventas_Oficina[[#This Row],[Nº de artículo]],AUXILIAR!A251:A5135,AUXILIAR!D251:D5135,"Error",0)</f>
        <v>No enviado a tiempo</v>
      </c>
      <c r="AD252" s="22" t="str">
        <f>+IF(AND(Ventas_Oficina[[#This Row],[Total]]&gt;75000,Ventas_Oficina[[#This Row],[Envio a tiempo]]="Enviado a tiempo"),"Buena Venta","Venta Mala")</f>
        <v>Venta Mala</v>
      </c>
    </row>
    <row r="253" spans="1:30" x14ac:dyDescent="0.25">
      <c r="A253" s="25">
        <v>1177543</v>
      </c>
      <c r="B253" s="5">
        <v>41982</v>
      </c>
      <c r="C253" s="6" t="s">
        <v>252</v>
      </c>
      <c r="D253" s="6" t="s">
        <v>76</v>
      </c>
      <c r="E253" s="6" t="s">
        <v>4</v>
      </c>
      <c r="F253" s="6" t="s">
        <v>5</v>
      </c>
      <c r="G253" s="6" t="s">
        <v>1007</v>
      </c>
      <c r="H253" s="6" t="s">
        <v>17</v>
      </c>
      <c r="I253" s="6" t="s">
        <v>1014</v>
      </c>
      <c r="J253" s="6" t="s">
        <v>1027</v>
      </c>
      <c r="K253" s="6" t="s">
        <v>1262</v>
      </c>
      <c r="L253" s="6" t="s">
        <v>1265</v>
      </c>
      <c r="M253" s="6" t="s">
        <v>1272</v>
      </c>
      <c r="N253" s="5">
        <v>41984</v>
      </c>
      <c r="O253" s="7">
        <v>5429</v>
      </c>
      <c r="P253" s="7">
        <v>9048</v>
      </c>
      <c r="Q253" s="7">
        <v>3619</v>
      </c>
      <c r="R253" s="6">
        <v>43</v>
      </c>
      <c r="S253" s="7">
        <v>389064</v>
      </c>
      <c r="T253" s="8">
        <v>0.04</v>
      </c>
      <c r="U253" s="7">
        <v>15562.56</v>
      </c>
      <c r="V253" s="7">
        <v>373501.44</v>
      </c>
      <c r="W253" s="7">
        <v>1999</v>
      </c>
      <c r="X253" s="7">
        <v>427324</v>
      </c>
      <c r="Y253" s="9">
        <f>+DAY('TABLA PRINCIPAL'!$B253)</f>
        <v>9</v>
      </c>
      <c r="Z253" s="9">
        <f>+MONTH('TABLA PRINCIPAL'!$B253)</f>
        <v>12</v>
      </c>
      <c r="AA253" s="9">
        <f>+YEAR('TABLA PRINCIPAL'!$B253)</f>
        <v>2014</v>
      </c>
      <c r="AB253" s="22" t="str">
        <f>+IF(Ventas_Oficina[[#This Row],[Total del pedido]]&gt;=100000,"SI","NO")</f>
        <v>SI</v>
      </c>
      <c r="AC253" s="22" t="str">
        <f>+_xlfn.XLOOKUP(Ventas_Oficina[[#This Row],[Nº de artículo]],AUXILIAR!A252:A5136,AUXILIAR!D252:D5136,"Error",0)</f>
        <v>Enviado a tiempo</v>
      </c>
      <c r="AD253" s="22" t="str">
        <f>+IF(AND(Ventas_Oficina[[#This Row],[Total]]&gt;75000,Ventas_Oficina[[#This Row],[Envio a tiempo]]="Enviado a tiempo"),"Buena Venta","Venta Mala")</f>
        <v>Buena Venta</v>
      </c>
    </row>
    <row r="254" spans="1:30" x14ac:dyDescent="0.25">
      <c r="A254" s="26">
        <v>1177543</v>
      </c>
      <c r="B254" s="10">
        <v>41431</v>
      </c>
      <c r="C254" s="11" t="s">
        <v>253</v>
      </c>
      <c r="D254" s="11" t="s">
        <v>254</v>
      </c>
      <c r="E254" s="11" t="s">
        <v>4</v>
      </c>
      <c r="F254" s="11" t="s">
        <v>5</v>
      </c>
      <c r="G254" s="11" t="s">
        <v>1010</v>
      </c>
      <c r="H254" s="11" t="s">
        <v>27</v>
      </c>
      <c r="I254" s="11" t="s">
        <v>1016</v>
      </c>
      <c r="J254" s="11" t="s">
        <v>1154</v>
      </c>
      <c r="K254" s="11" t="s">
        <v>1261</v>
      </c>
      <c r="L254" s="11" t="s">
        <v>1266</v>
      </c>
      <c r="M254" s="11" t="s">
        <v>1272</v>
      </c>
      <c r="N254" s="10">
        <v>41433</v>
      </c>
      <c r="O254" s="12">
        <v>342</v>
      </c>
      <c r="P254" s="12">
        <v>834</v>
      </c>
      <c r="Q254" s="12">
        <v>492</v>
      </c>
      <c r="R254" s="11">
        <v>23</v>
      </c>
      <c r="S254" s="12">
        <v>19182</v>
      </c>
      <c r="T254" s="13">
        <v>0.09</v>
      </c>
      <c r="U254" s="12">
        <v>1726.3799999999999</v>
      </c>
      <c r="V254" s="12">
        <v>17455.62</v>
      </c>
      <c r="W254" s="12">
        <v>264</v>
      </c>
      <c r="X254" s="12">
        <v>24784</v>
      </c>
      <c r="Y254" s="14">
        <f>+DAY('TABLA PRINCIPAL'!$B254)</f>
        <v>6</v>
      </c>
      <c r="Z254" s="14">
        <f>+MONTH('TABLA PRINCIPAL'!$B254)</f>
        <v>6</v>
      </c>
      <c r="AA254" s="14">
        <f>+YEAR('TABLA PRINCIPAL'!$B254)</f>
        <v>2013</v>
      </c>
      <c r="AB254" s="22" t="str">
        <f>+IF(Ventas_Oficina[[#This Row],[Total del pedido]]&gt;=100000,"SI","NO")</f>
        <v>NO</v>
      </c>
      <c r="AC254" s="22" t="str">
        <f>+_xlfn.XLOOKUP(Ventas_Oficina[[#This Row],[Nº de artículo]],AUXILIAR!A253:A5137,AUXILIAR!D253:D5137,"Error",0)</f>
        <v>Enviado a tiempo</v>
      </c>
      <c r="AD254" s="22" t="str">
        <f>+IF(AND(Ventas_Oficina[[#This Row],[Total]]&gt;75000,Ventas_Oficina[[#This Row],[Envio a tiempo]]="Enviado a tiempo"),"Buena Venta","Venta Mala")</f>
        <v>Venta Mala</v>
      </c>
    </row>
    <row r="255" spans="1:30" x14ac:dyDescent="0.25">
      <c r="A255" s="25">
        <v>1177543</v>
      </c>
      <c r="B255" s="5">
        <v>41436</v>
      </c>
      <c r="C255" s="6" t="s">
        <v>251</v>
      </c>
      <c r="D255" s="6" t="s">
        <v>199</v>
      </c>
      <c r="E255" s="6" t="s">
        <v>4</v>
      </c>
      <c r="F255" s="6" t="s">
        <v>5</v>
      </c>
      <c r="G255" s="6" t="s">
        <v>1010</v>
      </c>
      <c r="H255" s="6" t="s">
        <v>24</v>
      </c>
      <c r="I255" s="6" t="s">
        <v>1016</v>
      </c>
      <c r="J255" s="6" t="s">
        <v>1098</v>
      </c>
      <c r="K255" s="6" t="s">
        <v>1262</v>
      </c>
      <c r="L255" s="6" t="s">
        <v>1265</v>
      </c>
      <c r="M255" s="6" t="s">
        <v>1272</v>
      </c>
      <c r="N255" s="5">
        <v>41438</v>
      </c>
      <c r="O255" s="7">
        <v>1983</v>
      </c>
      <c r="P255" s="7">
        <v>3098</v>
      </c>
      <c r="Q255" s="7">
        <v>1115</v>
      </c>
      <c r="R255" s="6">
        <v>48</v>
      </c>
      <c r="S255" s="7">
        <v>148704</v>
      </c>
      <c r="T255" s="8">
        <v>0.04</v>
      </c>
      <c r="U255" s="7">
        <v>5948.16</v>
      </c>
      <c r="V255" s="7">
        <v>142755.84</v>
      </c>
      <c r="W255" s="7">
        <v>1951</v>
      </c>
      <c r="X255" s="7">
        <v>140091</v>
      </c>
      <c r="Y255" s="9">
        <f>+DAY('TABLA PRINCIPAL'!$B255)</f>
        <v>11</v>
      </c>
      <c r="Z255" s="9">
        <f>+MONTH('TABLA PRINCIPAL'!$B255)</f>
        <v>6</v>
      </c>
      <c r="AA255" s="9">
        <f>+YEAR('TABLA PRINCIPAL'!$B255)</f>
        <v>2013</v>
      </c>
      <c r="AB255" s="22" t="str">
        <f>+IF(Ventas_Oficina[[#This Row],[Total del pedido]]&gt;=100000,"SI","NO")</f>
        <v>SI</v>
      </c>
      <c r="AC255" s="22" t="str">
        <f>+_xlfn.XLOOKUP(Ventas_Oficina[[#This Row],[Nº de artículo]],AUXILIAR!A254:A5138,AUXILIAR!D254:D5138,"Error",0)</f>
        <v>Enviado a tiempo</v>
      </c>
      <c r="AD255" s="22" t="str">
        <f>+IF(AND(Ventas_Oficina[[#This Row],[Total]]&gt;75000,Ventas_Oficina[[#This Row],[Envio a tiempo]]="Enviado a tiempo"),"Buena Venta","Venta Mala")</f>
        <v>Buena Venta</v>
      </c>
    </row>
    <row r="256" spans="1:30" x14ac:dyDescent="0.25">
      <c r="A256" s="26">
        <v>1177543</v>
      </c>
      <c r="B256" s="10">
        <v>41431</v>
      </c>
      <c r="C256" s="11" t="s">
        <v>255</v>
      </c>
      <c r="D256" s="11" t="s">
        <v>193</v>
      </c>
      <c r="E256" s="11" t="s">
        <v>4</v>
      </c>
      <c r="F256" s="11" t="s">
        <v>5</v>
      </c>
      <c r="G256" s="11" t="s">
        <v>1008</v>
      </c>
      <c r="H256" s="11" t="s">
        <v>106</v>
      </c>
      <c r="I256" s="11" t="s">
        <v>1014</v>
      </c>
      <c r="J256" s="11" t="s">
        <v>1154</v>
      </c>
      <c r="K256" s="11" t="s">
        <v>1261</v>
      </c>
      <c r="L256" s="11" t="s">
        <v>1267</v>
      </c>
      <c r="M256" s="11" t="s">
        <v>1272</v>
      </c>
      <c r="N256" s="10">
        <v>41433</v>
      </c>
      <c r="O256" s="12">
        <v>342</v>
      </c>
      <c r="P256" s="12">
        <v>834</v>
      </c>
      <c r="Q256" s="12">
        <v>492</v>
      </c>
      <c r="R256" s="11">
        <v>11</v>
      </c>
      <c r="S256" s="12">
        <v>9174</v>
      </c>
      <c r="T256" s="13">
        <v>0.01</v>
      </c>
      <c r="U256" s="12">
        <v>91.74</v>
      </c>
      <c r="V256" s="12">
        <v>9082.26</v>
      </c>
      <c r="W256" s="12">
        <v>264</v>
      </c>
      <c r="X256" s="12">
        <v>24784</v>
      </c>
      <c r="Y256" s="14">
        <f>+DAY('TABLA PRINCIPAL'!$B256)</f>
        <v>6</v>
      </c>
      <c r="Z256" s="14">
        <f>+MONTH('TABLA PRINCIPAL'!$B256)</f>
        <v>6</v>
      </c>
      <c r="AA256" s="14">
        <f>+YEAR('TABLA PRINCIPAL'!$B256)</f>
        <v>2013</v>
      </c>
      <c r="AB256" s="22" t="str">
        <f>+IF(Ventas_Oficina[[#This Row],[Total del pedido]]&gt;=100000,"SI","NO")</f>
        <v>NO</v>
      </c>
      <c r="AC256" s="22" t="str">
        <f>+_xlfn.XLOOKUP(Ventas_Oficina[[#This Row],[Nº de artículo]],AUXILIAR!A255:A5139,AUXILIAR!D255:D5139,"Error",0)</f>
        <v>Enviado a tiempo</v>
      </c>
      <c r="AD256" s="22" t="str">
        <f>+IF(AND(Ventas_Oficina[[#This Row],[Total]]&gt;75000,Ventas_Oficina[[#This Row],[Envio a tiempo]]="Enviado a tiempo"),"Buena Venta","Venta Mala")</f>
        <v>Venta Mala</v>
      </c>
    </row>
    <row r="257" spans="1:30" x14ac:dyDescent="0.25">
      <c r="A257" s="25">
        <v>1177543</v>
      </c>
      <c r="B257" s="5">
        <v>41485</v>
      </c>
      <c r="C257" s="6" t="s">
        <v>202</v>
      </c>
      <c r="D257" s="6" t="s">
        <v>203</v>
      </c>
      <c r="E257" s="6" t="s">
        <v>4</v>
      </c>
      <c r="F257" s="6" t="s">
        <v>5</v>
      </c>
      <c r="G257" s="6" t="s">
        <v>1009</v>
      </c>
      <c r="H257" s="6" t="s">
        <v>27</v>
      </c>
      <c r="I257" s="6" t="s">
        <v>1016</v>
      </c>
      <c r="J257" s="6" t="s">
        <v>1153</v>
      </c>
      <c r="K257" s="6" t="s">
        <v>1261</v>
      </c>
      <c r="L257" s="6" t="s">
        <v>1265</v>
      </c>
      <c r="M257" s="6" t="s">
        <v>1272</v>
      </c>
      <c r="N257" s="5">
        <v>41486</v>
      </c>
      <c r="O257" s="7">
        <v>31561</v>
      </c>
      <c r="P257" s="7">
        <v>50097</v>
      </c>
      <c r="Q257" s="7">
        <v>18536</v>
      </c>
      <c r="R257" s="6">
        <v>46</v>
      </c>
      <c r="S257" s="7">
        <v>2304462</v>
      </c>
      <c r="T257" s="8">
        <v>0.04</v>
      </c>
      <c r="U257" s="7">
        <v>92178.48</v>
      </c>
      <c r="V257" s="7">
        <v>2212283.52</v>
      </c>
      <c r="W257" s="7">
        <v>6930</v>
      </c>
      <c r="X257" s="7">
        <v>283616</v>
      </c>
      <c r="Y257" s="9">
        <f>+DAY('TABLA PRINCIPAL'!$B257)</f>
        <v>30</v>
      </c>
      <c r="Z257" s="9">
        <f>+MONTH('TABLA PRINCIPAL'!$B257)</f>
        <v>7</v>
      </c>
      <c r="AA257" s="9">
        <f>+YEAR('TABLA PRINCIPAL'!$B257)</f>
        <v>2013</v>
      </c>
      <c r="AB257" s="22" t="str">
        <f>+IF(Ventas_Oficina[[#This Row],[Total del pedido]]&gt;=100000,"SI","NO")</f>
        <v>SI</v>
      </c>
      <c r="AC257" s="22" t="str">
        <f>+_xlfn.XLOOKUP(Ventas_Oficina[[#This Row],[Nº de artículo]],AUXILIAR!A256:A5140,AUXILIAR!D256:D5140,"Error",0)</f>
        <v>Enviado a tiempo</v>
      </c>
      <c r="AD257" s="22" t="str">
        <f>+IF(AND(Ventas_Oficina[[#This Row],[Total]]&gt;75000,Ventas_Oficina[[#This Row],[Envio a tiempo]]="Enviado a tiempo"),"Buena Venta","Venta Mala")</f>
        <v>Buena Venta</v>
      </c>
    </row>
    <row r="258" spans="1:30" x14ac:dyDescent="0.25">
      <c r="A258" s="26">
        <v>1177909</v>
      </c>
      <c r="B258" s="10">
        <v>41435</v>
      </c>
      <c r="C258" s="11" t="s">
        <v>251</v>
      </c>
      <c r="D258" s="11" t="s">
        <v>199</v>
      </c>
      <c r="E258" s="11" t="s">
        <v>4</v>
      </c>
      <c r="F258" s="11" t="s">
        <v>5</v>
      </c>
      <c r="G258" s="11" t="s">
        <v>1010</v>
      </c>
      <c r="H258" s="11" t="s">
        <v>24</v>
      </c>
      <c r="I258" s="11" t="s">
        <v>1016</v>
      </c>
      <c r="J258" s="11" t="s">
        <v>1072</v>
      </c>
      <c r="K258" s="11" t="s">
        <v>1261</v>
      </c>
      <c r="L258" s="11" t="s">
        <v>1265</v>
      </c>
      <c r="M258" s="11" t="s">
        <v>1272</v>
      </c>
      <c r="N258" s="10">
        <v>41436</v>
      </c>
      <c r="O258" s="12">
        <v>194</v>
      </c>
      <c r="P258" s="12">
        <v>308</v>
      </c>
      <c r="Q258" s="12">
        <v>114</v>
      </c>
      <c r="R258" s="11">
        <v>23</v>
      </c>
      <c r="S258" s="12">
        <v>7084</v>
      </c>
      <c r="T258" s="13">
        <v>0.01</v>
      </c>
      <c r="U258" s="12">
        <v>70.84</v>
      </c>
      <c r="V258" s="12">
        <v>7013.16</v>
      </c>
      <c r="W258" s="12">
        <v>99</v>
      </c>
      <c r="X258" s="12">
        <v>14482</v>
      </c>
      <c r="Y258" s="14">
        <f>+DAY('TABLA PRINCIPAL'!$B258)</f>
        <v>10</v>
      </c>
      <c r="Z258" s="14">
        <f>+MONTH('TABLA PRINCIPAL'!$B258)</f>
        <v>6</v>
      </c>
      <c r="AA258" s="14">
        <f>+YEAR('TABLA PRINCIPAL'!$B258)</f>
        <v>2013</v>
      </c>
      <c r="AB258" s="22" t="str">
        <f>+IF(Ventas_Oficina[[#This Row],[Total del pedido]]&gt;=100000,"SI","NO")</f>
        <v>NO</v>
      </c>
      <c r="AC258" s="22" t="str">
        <f>+_xlfn.XLOOKUP(Ventas_Oficina[[#This Row],[Nº de artículo]],AUXILIAR!A257:A5141,AUXILIAR!D257:D5141,"Error",0)</f>
        <v>No enviado a tiempo</v>
      </c>
      <c r="AD258" s="22" t="str">
        <f>+IF(AND(Ventas_Oficina[[#This Row],[Total]]&gt;75000,Ventas_Oficina[[#This Row],[Envio a tiempo]]="Enviado a tiempo"),"Buena Venta","Venta Mala")</f>
        <v>Venta Mala</v>
      </c>
    </row>
    <row r="259" spans="1:30" x14ac:dyDescent="0.25">
      <c r="A259" s="25">
        <v>1177909</v>
      </c>
      <c r="B259" s="5">
        <v>41800</v>
      </c>
      <c r="C259" s="6" t="s">
        <v>256</v>
      </c>
      <c r="D259" s="6" t="s">
        <v>105</v>
      </c>
      <c r="E259" s="6" t="s">
        <v>4</v>
      </c>
      <c r="F259" s="6" t="s">
        <v>5</v>
      </c>
      <c r="G259" s="6" t="s">
        <v>1007</v>
      </c>
      <c r="H259" s="6" t="s">
        <v>106</v>
      </c>
      <c r="I259" s="6" t="s">
        <v>1014</v>
      </c>
      <c r="J259" s="6" t="s">
        <v>1099</v>
      </c>
      <c r="K259" s="6" t="s">
        <v>1261</v>
      </c>
      <c r="L259" s="6" t="s">
        <v>1265</v>
      </c>
      <c r="M259" s="6" t="s">
        <v>1273</v>
      </c>
      <c r="N259" s="5">
        <v>41802</v>
      </c>
      <c r="O259" s="7">
        <v>93</v>
      </c>
      <c r="P259" s="7">
        <v>160</v>
      </c>
      <c r="Q259" s="7">
        <v>67</v>
      </c>
      <c r="R259" s="6">
        <v>8</v>
      </c>
      <c r="S259" s="7">
        <v>1280</v>
      </c>
      <c r="T259" s="8">
        <v>7.0000000000000007E-2</v>
      </c>
      <c r="U259" s="7">
        <v>89.600000000000009</v>
      </c>
      <c r="V259" s="7">
        <v>1190.4000000000001</v>
      </c>
      <c r="W259" s="7">
        <v>129</v>
      </c>
      <c r="X259" s="7">
        <v>7645</v>
      </c>
      <c r="Y259" s="9">
        <f>+DAY('TABLA PRINCIPAL'!$B259)</f>
        <v>10</v>
      </c>
      <c r="Z259" s="9">
        <f>+MONTH('TABLA PRINCIPAL'!$B259)</f>
        <v>6</v>
      </c>
      <c r="AA259" s="9">
        <f>+YEAR('TABLA PRINCIPAL'!$B259)</f>
        <v>2014</v>
      </c>
      <c r="AB259" s="22" t="str">
        <f>+IF(Ventas_Oficina[[#This Row],[Total del pedido]]&gt;=100000,"SI","NO")</f>
        <v>NO</v>
      </c>
      <c r="AC259" s="22" t="str">
        <f>+_xlfn.XLOOKUP(Ventas_Oficina[[#This Row],[Nº de artículo]],AUXILIAR!A258:A5142,AUXILIAR!D258:D5142,"Error",0)</f>
        <v>No enviado a tiempo</v>
      </c>
      <c r="AD259" s="22" t="str">
        <f>+IF(AND(Ventas_Oficina[[#This Row],[Total]]&gt;75000,Ventas_Oficina[[#This Row],[Envio a tiempo]]="Enviado a tiempo"),"Buena Venta","Venta Mala")</f>
        <v>Venta Mala</v>
      </c>
    </row>
    <row r="260" spans="1:30" x14ac:dyDescent="0.25">
      <c r="A260" s="26">
        <v>1177909</v>
      </c>
      <c r="B260" s="10">
        <v>42144</v>
      </c>
      <c r="C260" s="11" t="s">
        <v>240</v>
      </c>
      <c r="D260" s="11" t="s">
        <v>68</v>
      </c>
      <c r="E260" s="11" t="s">
        <v>12</v>
      </c>
      <c r="F260" s="11" t="s">
        <v>13</v>
      </c>
      <c r="G260" s="11" t="s">
        <v>1007</v>
      </c>
      <c r="H260" s="11" t="s">
        <v>14</v>
      </c>
      <c r="I260" s="11" t="s">
        <v>1016</v>
      </c>
      <c r="J260" s="11" t="s">
        <v>1027</v>
      </c>
      <c r="K260" s="11" t="s">
        <v>1261</v>
      </c>
      <c r="L260" s="11" t="s">
        <v>1267</v>
      </c>
      <c r="M260" s="11" t="s">
        <v>1272</v>
      </c>
      <c r="N260" s="10">
        <v>42146</v>
      </c>
      <c r="O260" s="12">
        <v>5429</v>
      </c>
      <c r="P260" s="12">
        <v>9048</v>
      </c>
      <c r="Q260" s="12">
        <v>3619</v>
      </c>
      <c r="R260" s="11">
        <v>2</v>
      </c>
      <c r="S260" s="12">
        <v>18096</v>
      </c>
      <c r="T260" s="13">
        <v>0.04</v>
      </c>
      <c r="U260" s="12">
        <v>723.84</v>
      </c>
      <c r="V260" s="12">
        <v>17372.16</v>
      </c>
      <c r="W260" s="12">
        <v>1999</v>
      </c>
      <c r="X260" s="12">
        <v>238944</v>
      </c>
      <c r="Y260" s="14">
        <f>+DAY('TABLA PRINCIPAL'!$B260)</f>
        <v>20</v>
      </c>
      <c r="Z260" s="14">
        <f>+MONTH('TABLA PRINCIPAL'!$B260)</f>
        <v>5</v>
      </c>
      <c r="AA260" s="14">
        <f>+YEAR('TABLA PRINCIPAL'!$B260)</f>
        <v>2015</v>
      </c>
      <c r="AB260" s="22" t="str">
        <f>+IF(Ventas_Oficina[[#This Row],[Total del pedido]]&gt;=100000,"SI","NO")</f>
        <v>NO</v>
      </c>
      <c r="AC260" s="22" t="str">
        <f>+_xlfn.XLOOKUP(Ventas_Oficina[[#This Row],[Nº de artículo]],AUXILIAR!A259:A5143,AUXILIAR!D259:D5143,"Error",0)</f>
        <v>Enviado a tiempo</v>
      </c>
      <c r="AD260" s="22" t="str">
        <f>+IF(AND(Ventas_Oficina[[#This Row],[Total]]&gt;75000,Ventas_Oficina[[#This Row],[Envio a tiempo]]="Enviado a tiempo"),"Buena Venta","Venta Mala")</f>
        <v>Buena Venta</v>
      </c>
    </row>
    <row r="261" spans="1:30" x14ac:dyDescent="0.25">
      <c r="A261" s="25">
        <v>1177909</v>
      </c>
      <c r="B261" s="5">
        <v>41532</v>
      </c>
      <c r="C261" s="6" t="s">
        <v>257</v>
      </c>
      <c r="D261" s="6" t="s">
        <v>97</v>
      </c>
      <c r="E261" s="6" t="s">
        <v>12</v>
      </c>
      <c r="F261" s="6" t="s">
        <v>13</v>
      </c>
      <c r="G261" s="6" t="s">
        <v>1010</v>
      </c>
      <c r="H261" s="6" t="s">
        <v>14</v>
      </c>
      <c r="I261" s="6" t="s">
        <v>1013</v>
      </c>
      <c r="J261" s="6" t="s">
        <v>1081</v>
      </c>
      <c r="K261" s="6" t="s">
        <v>1262</v>
      </c>
      <c r="L261" s="6" t="s">
        <v>1265</v>
      </c>
      <c r="M261" s="6" t="s">
        <v>1272</v>
      </c>
      <c r="N261" s="5">
        <v>41533</v>
      </c>
      <c r="O261" s="7">
        <v>252</v>
      </c>
      <c r="P261" s="7">
        <v>400</v>
      </c>
      <c r="Q261" s="7">
        <v>148</v>
      </c>
      <c r="R261" s="6">
        <v>24</v>
      </c>
      <c r="S261" s="7">
        <v>9600</v>
      </c>
      <c r="T261" s="8">
        <v>0.08</v>
      </c>
      <c r="U261" s="7">
        <v>768</v>
      </c>
      <c r="V261" s="7">
        <v>8832</v>
      </c>
      <c r="W261" s="7">
        <v>130</v>
      </c>
      <c r="X261" s="7">
        <v>24531</v>
      </c>
      <c r="Y261" s="9">
        <f>+DAY('TABLA PRINCIPAL'!$B261)</f>
        <v>15</v>
      </c>
      <c r="Z261" s="9">
        <f>+MONTH('TABLA PRINCIPAL'!$B261)</f>
        <v>9</v>
      </c>
      <c r="AA261" s="9">
        <f>+YEAR('TABLA PRINCIPAL'!$B261)</f>
        <v>2013</v>
      </c>
      <c r="AB261" s="22" t="str">
        <f>+IF(Ventas_Oficina[[#This Row],[Total del pedido]]&gt;=100000,"SI","NO")</f>
        <v>NO</v>
      </c>
      <c r="AC261" s="22" t="str">
        <f>+_xlfn.XLOOKUP(Ventas_Oficina[[#This Row],[Nº de artículo]],AUXILIAR!A260:A5144,AUXILIAR!D260:D5144,"Error",0)</f>
        <v>Enviado a tiempo</v>
      </c>
      <c r="AD261" s="22" t="str">
        <f>+IF(AND(Ventas_Oficina[[#This Row],[Total]]&gt;75000,Ventas_Oficina[[#This Row],[Envio a tiempo]]="Enviado a tiempo"),"Buena Venta","Venta Mala")</f>
        <v>Venta Mala</v>
      </c>
    </row>
    <row r="262" spans="1:30" x14ac:dyDescent="0.25">
      <c r="A262" s="26">
        <v>1177909</v>
      </c>
      <c r="B262" s="10">
        <v>41962</v>
      </c>
      <c r="C262" s="11" t="s">
        <v>258</v>
      </c>
      <c r="D262" s="11" t="s">
        <v>71</v>
      </c>
      <c r="E262" s="11" t="s">
        <v>4</v>
      </c>
      <c r="F262" s="11" t="s">
        <v>5</v>
      </c>
      <c r="G262" s="11" t="s">
        <v>1008</v>
      </c>
      <c r="H262" s="11" t="s">
        <v>17</v>
      </c>
      <c r="I262" s="11" t="s">
        <v>1016</v>
      </c>
      <c r="J262" s="11" t="s">
        <v>1049</v>
      </c>
      <c r="K262" s="11" t="s">
        <v>1261</v>
      </c>
      <c r="L262" s="11" t="s">
        <v>1267</v>
      </c>
      <c r="M262" s="11" t="s">
        <v>1273</v>
      </c>
      <c r="N262" s="10">
        <v>41964</v>
      </c>
      <c r="O262" s="12">
        <v>184</v>
      </c>
      <c r="P262" s="12">
        <v>288</v>
      </c>
      <c r="Q262" s="12">
        <v>104</v>
      </c>
      <c r="R262" s="11">
        <v>14</v>
      </c>
      <c r="S262" s="12">
        <v>4032</v>
      </c>
      <c r="T262" s="13">
        <v>0.08</v>
      </c>
      <c r="U262" s="12">
        <v>322.56</v>
      </c>
      <c r="V262" s="12">
        <v>3709.44</v>
      </c>
      <c r="W262" s="12">
        <v>99</v>
      </c>
      <c r="X262" s="12">
        <v>5472</v>
      </c>
      <c r="Y262" s="14">
        <f>+DAY('TABLA PRINCIPAL'!$B262)</f>
        <v>19</v>
      </c>
      <c r="Z262" s="14">
        <f>+MONTH('TABLA PRINCIPAL'!$B262)</f>
        <v>11</v>
      </c>
      <c r="AA262" s="14">
        <f>+YEAR('TABLA PRINCIPAL'!$B262)</f>
        <v>2014</v>
      </c>
      <c r="AB262" s="22" t="str">
        <f>+IF(Ventas_Oficina[[#This Row],[Total del pedido]]&gt;=100000,"SI","NO")</f>
        <v>NO</v>
      </c>
      <c r="AC262" s="22" t="str">
        <f>+_xlfn.XLOOKUP(Ventas_Oficina[[#This Row],[Nº de artículo]],AUXILIAR!A261:A5145,AUXILIAR!D261:D5145,"Error",0)</f>
        <v>No enviado a tiempo</v>
      </c>
      <c r="AD262" s="22" t="str">
        <f>+IF(AND(Ventas_Oficina[[#This Row],[Total]]&gt;75000,Ventas_Oficina[[#This Row],[Envio a tiempo]]="Enviado a tiempo"),"Buena Venta","Venta Mala")</f>
        <v>Venta Mala</v>
      </c>
    </row>
    <row r="263" spans="1:30" x14ac:dyDescent="0.25">
      <c r="A263" s="25">
        <v>1178274</v>
      </c>
      <c r="B263" s="5">
        <v>41711</v>
      </c>
      <c r="C263" s="6" t="s">
        <v>10</v>
      </c>
      <c r="D263" s="6" t="s">
        <v>11</v>
      </c>
      <c r="E263" s="6" t="s">
        <v>12</v>
      </c>
      <c r="F263" s="6" t="s">
        <v>13</v>
      </c>
      <c r="G263" s="6" t="s">
        <v>1008</v>
      </c>
      <c r="H263" s="6" t="s">
        <v>14</v>
      </c>
      <c r="I263" s="6" t="s">
        <v>1014</v>
      </c>
      <c r="J263" s="6" t="s">
        <v>1100</v>
      </c>
      <c r="K263" s="6" t="s">
        <v>1261</v>
      </c>
      <c r="L263" s="6" t="s">
        <v>1265</v>
      </c>
      <c r="M263" s="6" t="s">
        <v>1272</v>
      </c>
      <c r="N263" s="5">
        <v>41711</v>
      </c>
      <c r="O263" s="7">
        <v>1680</v>
      </c>
      <c r="P263" s="7">
        <v>4097</v>
      </c>
      <c r="Q263" s="7">
        <v>2417</v>
      </c>
      <c r="R263" s="6">
        <v>1</v>
      </c>
      <c r="S263" s="7">
        <v>4097</v>
      </c>
      <c r="T263" s="8">
        <v>0</v>
      </c>
      <c r="U263" s="7">
        <v>0</v>
      </c>
      <c r="V263" s="7">
        <v>4097</v>
      </c>
      <c r="W263" s="7">
        <v>899</v>
      </c>
      <c r="X263" s="7">
        <v>183374</v>
      </c>
      <c r="Y263" s="9">
        <f>+DAY('TABLA PRINCIPAL'!$B263)</f>
        <v>13</v>
      </c>
      <c r="Z263" s="9">
        <f>+MONTH('TABLA PRINCIPAL'!$B263)</f>
        <v>3</v>
      </c>
      <c r="AA263" s="9">
        <f>+YEAR('TABLA PRINCIPAL'!$B263)</f>
        <v>2014</v>
      </c>
      <c r="AB263" s="22" t="str">
        <f>+IF(Ventas_Oficina[[#This Row],[Total del pedido]]&gt;=100000,"SI","NO")</f>
        <v>NO</v>
      </c>
      <c r="AC263" s="22" t="str">
        <f>+_xlfn.XLOOKUP(Ventas_Oficina[[#This Row],[Nº de artículo]],AUXILIAR!A262:A5146,AUXILIAR!D262:D5146,"Error",0)</f>
        <v>No enviado a tiempo</v>
      </c>
      <c r="AD263" s="22" t="str">
        <f>+IF(AND(Ventas_Oficina[[#This Row],[Total]]&gt;75000,Ventas_Oficina[[#This Row],[Envio a tiempo]]="Enviado a tiempo"),"Buena Venta","Venta Mala")</f>
        <v>Venta Mala</v>
      </c>
    </row>
    <row r="264" spans="1:30" x14ac:dyDescent="0.25">
      <c r="A264" s="26">
        <v>1178274</v>
      </c>
      <c r="B264" s="10">
        <v>42219</v>
      </c>
      <c r="C264" s="11" t="s">
        <v>259</v>
      </c>
      <c r="D264" s="11" t="s">
        <v>260</v>
      </c>
      <c r="E264" s="11" t="s">
        <v>4</v>
      </c>
      <c r="F264" s="11" t="s">
        <v>5</v>
      </c>
      <c r="G264" s="11" t="s">
        <v>1008</v>
      </c>
      <c r="H264" s="11" t="s">
        <v>121</v>
      </c>
      <c r="I264" s="11" t="s">
        <v>1014</v>
      </c>
      <c r="J264" s="11" t="s">
        <v>1068</v>
      </c>
      <c r="K264" s="11" t="s">
        <v>1261</v>
      </c>
      <c r="L264" s="11" t="s">
        <v>1265</v>
      </c>
      <c r="M264" s="11" t="s">
        <v>1273</v>
      </c>
      <c r="N264" s="10">
        <v>42224</v>
      </c>
      <c r="O264" s="12">
        <v>446</v>
      </c>
      <c r="P264" s="12">
        <v>1089</v>
      </c>
      <c r="Q264" s="12">
        <v>643</v>
      </c>
      <c r="R264" s="11">
        <v>39</v>
      </c>
      <c r="S264" s="12">
        <v>42471</v>
      </c>
      <c r="T264" s="13">
        <v>0.03</v>
      </c>
      <c r="U264" s="12">
        <v>1274.1299999999999</v>
      </c>
      <c r="V264" s="12">
        <v>41196.870000000003</v>
      </c>
      <c r="W264" s="12">
        <v>450</v>
      </c>
      <c r="X264" s="12">
        <v>11395</v>
      </c>
      <c r="Y264" s="14">
        <f>+DAY('TABLA PRINCIPAL'!$B264)</f>
        <v>3</v>
      </c>
      <c r="Z264" s="14">
        <f>+MONTH('TABLA PRINCIPAL'!$B264)</f>
        <v>8</v>
      </c>
      <c r="AA264" s="14">
        <f>+YEAR('TABLA PRINCIPAL'!$B264)</f>
        <v>2015</v>
      </c>
      <c r="AB264" s="22" t="str">
        <f>+IF(Ventas_Oficina[[#This Row],[Total del pedido]]&gt;=100000,"SI","NO")</f>
        <v>NO</v>
      </c>
      <c r="AC264" s="22" t="str">
        <f>+_xlfn.XLOOKUP(Ventas_Oficina[[#This Row],[Nº de artículo]],AUXILIAR!A263:A5147,AUXILIAR!D263:D5147,"Error",0)</f>
        <v>No enviado a tiempo</v>
      </c>
      <c r="AD264" s="22" t="str">
        <f>+IF(AND(Ventas_Oficina[[#This Row],[Total]]&gt;75000,Ventas_Oficina[[#This Row],[Envio a tiempo]]="Enviado a tiempo"),"Buena Venta","Venta Mala")</f>
        <v>Venta Mala</v>
      </c>
    </row>
    <row r="265" spans="1:30" x14ac:dyDescent="0.25">
      <c r="A265" s="25">
        <v>1178274</v>
      </c>
      <c r="B265" s="5">
        <v>42286</v>
      </c>
      <c r="C265" s="6" t="s">
        <v>261</v>
      </c>
      <c r="D265" s="6" t="s">
        <v>209</v>
      </c>
      <c r="E265" s="6" t="s">
        <v>4</v>
      </c>
      <c r="F265" s="6" t="s">
        <v>5</v>
      </c>
      <c r="G265" s="6" t="s">
        <v>1009</v>
      </c>
      <c r="H265" s="6" t="s">
        <v>6</v>
      </c>
      <c r="I265" s="6" t="s">
        <v>1012</v>
      </c>
      <c r="J265" s="6" t="s">
        <v>1094</v>
      </c>
      <c r="K265" s="6" t="s">
        <v>1261</v>
      </c>
      <c r="L265" s="6" t="s">
        <v>1265</v>
      </c>
      <c r="M265" s="6" t="s">
        <v>1272</v>
      </c>
      <c r="N265" s="5">
        <v>42288</v>
      </c>
      <c r="O265" s="7">
        <v>1239</v>
      </c>
      <c r="P265" s="7">
        <v>1998</v>
      </c>
      <c r="Q265" s="7">
        <v>759</v>
      </c>
      <c r="R265" s="6">
        <v>8</v>
      </c>
      <c r="S265" s="7">
        <v>15984</v>
      </c>
      <c r="T265" s="8">
        <v>0.05</v>
      </c>
      <c r="U265" s="7">
        <v>799.2</v>
      </c>
      <c r="V265" s="7">
        <v>15184.8</v>
      </c>
      <c r="W265" s="7">
        <v>577</v>
      </c>
      <c r="X265" s="7">
        <v>67688</v>
      </c>
      <c r="Y265" s="9">
        <f>+DAY('TABLA PRINCIPAL'!$B265)</f>
        <v>9</v>
      </c>
      <c r="Z265" s="9">
        <f>+MONTH('TABLA PRINCIPAL'!$B265)</f>
        <v>10</v>
      </c>
      <c r="AA265" s="9">
        <f>+YEAR('TABLA PRINCIPAL'!$B265)</f>
        <v>2015</v>
      </c>
      <c r="AB265" s="22" t="str">
        <f>+IF(Ventas_Oficina[[#This Row],[Total del pedido]]&gt;=100000,"SI","NO")</f>
        <v>NO</v>
      </c>
      <c r="AC265" s="22" t="str">
        <f>+_xlfn.XLOOKUP(Ventas_Oficina[[#This Row],[Nº de artículo]],AUXILIAR!A264:A5148,AUXILIAR!D264:D5148,"Error",0)</f>
        <v>Enviado a tiempo</v>
      </c>
      <c r="AD265" s="22" t="str">
        <f>+IF(AND(Ventas_Oficina[[#This Row],[Total]]&gt;75000,Ventas_Oficina[[#This Row],[Envio a tiempo]]="Enviado a tiempo"),"Buena Venta","Venta Mala")</f>
        <v>Venta Mala</v>
      </c>
    </row>
    <row r="266" spans="1:30" x14ac:dyDescent="0.25">
      <c r="A266" s="26">
        <v>1179004</v>
      </c>
      <c r="B266" s="10">
        <v>41435</v>
      </c>
      <c r="C266" s="11" t="s">
        <v>262</v>
      </c>
      <c r="D266" s="11" t="s">
        <v>199</v>
      </c>
      <c r="E266" s="11" t="s">
        <v>4</v>
      </c>
      <c r="F266" s="11" t="s">
        <v>5</v>
      </c>
      <c r="G266" s="11" t="s">
        <v>1008</v>
      </c>
      <c r="H266" s="11" t="s">
        <v>24</v>
      </c>
      <c r="I266" s="11" t="s">
        <v>1014</v>
      </c>
      <c r="J266" s="11" t="s">
        <v>1081</v>
      </c>
      <c r="K266" s="11" t="s">
        <v>1261</v>
      </c>
      <c r="L266" s="11" t="s">
        <v>1265</v>
      </c>
      <c r="M266" s="11" t="s">
        <v>1272</v>
      </c>
      <c r="N266" s="10">
        <v>41437</v>
      </c>
      <c r="O266" s="12">
        <v>252</v>
      </c>
      <c r="P266" s="12">
        <v>400</v>
      </c>
      <c r="Q266" s="12">
        <v>148</v>
      </c>
      <c r="R266" s="11">
        <v>46</v>
      </c>
      <c r="S266" s="12">
        <v>18400</v>
      </c>
      <c r="T266" s="13">
        <v>0.01</v>
      </c>
      <c r="U266" s="12">
        <v>184</v>
      </c>
      <c r="V266" s="12">
        <v>18216</v>
      </c>
      <c r="W266" s="12">
        <v>130</v>
      </c>
      <c r="X266" s="12">
        <v>14482</v>
      </c>
      <c r="Y266" s="14">
        <f>+DAY('TABLA PRINCIPAL'!$B266)</f>
        <v>10</v>
      </c>
      <c r="Z266" s="14">
        <f>+MONTH('TABLA PRINCIPAL'!$B266)</f>
        <v>6</v>
      </c>
      <c r="AA266" s="14">
        <f>+YEAR('TABLA PRINCIPAL'!$B266)</f>
        <v>2013</v>
      </c>
      <c r="AB266" s="22" t="str">
        <f>+IF(Ventas_Oficina[[#This Row],[Total del pedido]]&gt;=100000,"SI","NO")</f>
        <v>NO</v>
      </c>
      <c r="AC266" s="22" t="str">
        <f>+_xlfn.XLOOKUP(Ventas_Oficina[[#This Row],[Nº de artículo]],AUXILIAR!A265:A5149,AUXILIAR!D265:D5149,"Error",0)</f>
        <v>Enviado a tiempo</v>
      </c>
      <c r="AD266" s="22" t="str">
        <f>+IF(AND(Ventas_Oficina[[#This Row],[Total]]&gt;75000,Ventas_Oficina[[#This Row],[Envio a tiempo]]="Enviado a tiempo"),"Buena Venta","Venta Mala")</f>
        <v>Venta Mala</v>
      </c>
    </row>
    <row r="267" spans="1:30" x14ac:dyDescent="0.25">
      <c r="A267" s="25">
        <v>1179004</v>
      </c>
      <c r="B267" s="5">
        <v>41435</v>
      </c>
      <c r="C267" s="6" t="s">
        <v>262</v>
      </c>
      <c r="D267" s="6" t="s">
        <v>199</v>
      </c>
      <c r="E267" s="6" t="s">
        <v>4</v>
      </c>
      <c r="F267" s="6" t="s">
        <v>5</v>
      </c>
      <c r="G267" s="6" t="s">
        <v>1008</v>
      </c>
      <c r="H267" s="6" t="s">
        <v>24</v>
      </c>
      <c r="I267" s="6" t="s">
        <v>1012</v>
      </c>
      <c r="J267" s="6" t="s">
        <v>1081</v>
      </c>
      <c r="K267" s="6" t="s">
        <v>1262</v>
      </c>
      <c r="L267" s="6" t="s">
        <v>1265</v>
      </c>
      <c r="M267" s="6" t="s">
        <v>1272</v>
      </c>
      <c r="N267" s="5">
        <v>41437</v>
      </c>
      <c r="O267" s="7">
        <v>252</v>
      </c>
      <c r="P267" s="7">
        <v>400</v>
      </c>
      <c r="Q267" s="7">
        <v>148</v>
      </c>
      <c r="R267" s="6">
        <v>44</v>
      </c>
      <c r="S267" s="7">
        <v>17600</v>
      </c>
      <c r="T267" s="8">
        <v>0.03</v>
      </c>
      <c r="U267" s="7">
        <v>528</v>
      </c>
      <c r="V267" s="7">
        <v>17072</v>
      </c>
      <c r="W267" s="7">
        <v>130</v>
      </c>
      <c r="X267" s="7">
        <v>14482</v>
      </c>
      <c r="Y267" s="9">
        <f>+DAY('TABLA PRINCIPAL'!$B267)</f>
        <v>10</v>
      </c>
      <c r="Z267" s="9">
        <f>+MONTH('TABLA PRINCIPAL'!$B267)</f>
        <v>6</v>
      </c>
      <c r="AA267" s="9">
        <f>+YEAR('TABLA PRINCIPAL'!$B267)</f>
        <v>2013</v>
      </c>
      <c r="AB267" s="22" t="str">
        <f>+IF(Ventas_Oficina[[#This Row],[Total del pedido]]&gt;=100000,"SI","NO")</f>
        <v>NO</v>
      </c>
      <c r="AC267" s="22" t="str">
        <f>+_xlfn.XLOOKUP(Ventas_Oficina[[#This Row],[Nº de artículo]],AUXILIAR!A266:A5150,AUXILIAR!D266:D5150,"Error",0)</f>
        <v>Enviado a tiempo</v>
      </c>
      <c r="AD267" s="22" t="str">
        <f>+IF(AND(Ventas_Oficina[[#This Row],[Total]]&gt;75000,Ventas_Oficina[[#This Row],[Envio a tiempo]]="Enviado a tiempo"),"Buena Venta","Venta Mala")</f>
        <v>Venta Mala</v>
      </c>
    </row>
    <row r="268" spans="1:30" x14ac:dyDescent="0.25">
      <c r="A268" s="26">
        <v>1179004</v>
      </c>
      <c r="B268" s="10">
        <v>41360</v>
      </c>
      <c r="C268" s="11" t="s">
        <v>263</v>
      </c>
      <c r="D268" s="11" t="s">
        <v>19</v>
      </c>
      <c r="E268" s="11" t="s">
        <v>4</v>
      </c>
      <c r="F268" s="11" t="s">
        <v>5</v>
      </c>
      <c r="G268" s="11" t="s">
        <v>1010</v>
      </c>
      <c r="H268" s="11" t="s">
        <v>6</v>
      </c>
      <c r="I268" s="11" t="s">
        <v>1015</v>
      </c>
      <c r="J268" s="11" t="s">
        <v>1025</v>
      </c>
      <c r="K268" s="11" t="s">
        <v>1262</v>
      </c>
      <c r="L268" s="11" t="s">
        <v>1270</v>
      </c>
      <c r="M268" s="11" t="s">
        <v>1274</v>
      </c>
      <c r="N268" s="10">
        <v>41360</v>
      </c>
      <c r="O268" s="12">
        <v>399</v>
      </c>
      <c r="P268" s="12">
        <v>623</v>
      </c>
      <c r="Q268" s="12">
        <v>224</v>
      </c>
      <c r="R268" s="11">
        <v>42</v>
      </c>
      <c r="S268" s="12">
        <v>26166</v>
      </c>
      <c r="T268" s="13">
        <v>0</v>
      </c>
      <c r="U268" s="12">
        <v>0</v>
      </c>
      <c r="V268" s="12">
        <v>26166</v>
      </c>
      <c r="W268" s="12">
        <v>697</v>
      </c>
      <c r="X268" s="12">
        <v>12457</v>
      </c>
      <c r="Y268" s="14">
        <f>+DAY('TABLA PRINCIPAL'!$B268)</f>
        <v>27</v>
      </c>
      <c r="Z268" s="14">
        <f>+MONTH('TABLA PRINCIPAL'!$B268)</f>
        <v>3</v>
      </c>
      <c r="AA268" s="14">
        <f>+YEAR('TABLA PRINCIPAL'!$B268)</f>
        <v>2013</v>
      </c>
      <c r="AB268" s="22" t="str">
        <f>+IF(Ventas_Oficina[[#This Row],[Total del pedido]]&gt;=100000,"SI","NO")</f>
        <v>NO</v>
      </c>
      <c r="AC268" s="22" t="str">
        <f>+_xlfn.XLOOKUP(Ventas_Oficina[[#This Row],[Nº de artículo]],AUXILIAR!A267:A5151,AUXILIAR!D267:D5151,"Error",0)</f>
        <v>Enviado a tiempo</v>
      </c>
      <c r="AD268" s="22" t="str">
        <f>+IF(AND(Ventas_Oficina[[#This Row],[Total]]&gt;75000,Ventas_Oficina[[#This Row],[Envio a tiempo]]="Enviado a tiempo"),"Buena Venta","Venta Mala")</f>
        <v>Venta Mala</v>
      </c>
    </row>
    <row r="269" spans="1:30" x14ac:dyDescent="0.25">
      <c r="A269" s="25">
        <v>1179004</v>
      </c>
      <c r="B269" s="5">
        <v>41435</v>
      </c>
      <c r="C269" s="6" t="s">
        <v>262</v>
      </c>
      <c r="D269" s="6" t="s">
        <v>199</v>
      </c>
      <c r="E269" s="6" t="s">
        <v>4</v>
      </c>
      <c r="F269" s="6" t="s">
        <v>5</v>
      </c>
      <c r="G269" s="6" t="s">
        <v>1008</v>
      </c>
      <c r="H269" s="6" t="s">
        <v>24</v>
      </c>
      <c r="I269" s="6" t="s">
        <v>1013</v>
      </c>
      <c r="J269" s="6" t="s">
        <v>1081</v>
      </c>
      <c r="K269" s="6" t="s">
        <v>1261</v>
      </c>
      <c r="L269" s="6" t="s">
        <v>1266</v>
      </c>
      <c r="M269" s="6" t="s">
        <v>1272</v>
      </c>
      <c r="N269" s="5">
        <v>41437</v>
      </c>
      <c r="O269" s="7">
        <v>252</v>
      </c>
      <c r="P269" s="7">
        <v>400</v>
      </c>
      <c r="Q269" s="7">
        <v>148</v>
      </c>
      <c r="R269" s="6">
        <v>8</v>
      </c>
      <c r="S269" s="7">
        <v>3200</v>
      </c>
      <c r="T269" s="8">
        <v>0.03</v>
      </c>
      <c r="U269" s="7">
        <v>96</v>
      </c>
      <c r="V269" s="7">
        <v>3104</v>
      </c>
      <c r="W269" s="7">
        <v>130</v>
      </c>
      <c r="X269" s="7">
        <v>14482</v>
      </c>
      <c r="Y269" s="9">
        <f>+DAY('TABLA PRINCIPAL'!$B269)</f>
        <v>10</v>
      </c>
      <c r="Z269" s="9">
        <f>+MONTH('TABLA PRINCIPAL'!$B269)</f>
        <v>6</v>
      </c>
      <c r="AA269" s="9">
        <f>+YEAR('TABLA PRINCIPAL'!$B269)</f>
        <v>2013</v>
      </c>
      <c r="AB269" s="22" t="str">
        <f>+IF(Ventas_Oficina[[#This Row],[Total del pedido]]&gt;=100000,"SI","NO")</f>
        <v>NO</v>
      </c>
      <c r="AC269" s="22" t="str">
        <f>+_xlfn.XLOOKUP(Ventas_Oficina[[#This Row],[Nº de artículo]],AUXILIAR!A268:A5152,AUXILIAR!D268:D5152,"Error",0)</f>
        <v>No enviado a tiempo</v>
      </c>
      <c r="AD269" s="22" t="str">
        <f>+IF(AND(Ventas_Oficina[[#This Row],[Total]]&gt;75000,Ventas_Oficina[[#This Row],[Envio a tiempo]]="Enviado a tiempo"),"Buena Venta","Venta Mala")</f>
        <v>Venta Mala</v>
      </c>
    </row>
    <row r="270" spans="1:30" x14ac:dyDescent="0.25">
      <c r="A270" s="26">
        <v>1179004</v>
      </c>
      <c r="B270" s="10">
        <v>41439</v>
      </c>
      <c r="C270" s="11" t="s">
        <v>112</v>
      </c>
      <c r="D270" s="11" t="s">
        <v>113</v>
      </c>
      <c r="E270" s="11" t="s">
        <v>12</v>
      </c>
      <c r="F270" s="11" t="s">
        <v>13</v>
      </c>
      <c r="G270" s="11" t="s">
        <v>1008</v>
      </c>
      <c r="H270" s="11" t="s">
        <v>42</v>
      </c>
      <c r="I270" s="11" t="s">
        <v>1014</v>
      </c>
      <c r="J270" s="11" t="s">
        <v>1081</v>
      </c>
      <c r="K270" s="11" t="s">
        <v>1261</v>
      </c>
      <c r="L270" s="11" t="s">
        <v>1265</v>
      </c>
      <c r="M270" s="11" t="s">
        <v>1272</v>
      </c>
      <c r="N270" s="10">
        <v>41440</v>
      </c>
      <c r="O270" s="12">
        <v>252</v>
      </c>
      <c r="P270" s="12">
        <v>400</v>
      </c>
      <c r="Q270" s="12">
        <v>148</v>
      </c>
      <c r="R270" s="11">
        <v>33</v>
      </c>
      <c r="S270" s="12">
        <v>13200</v>
      </c>
      <c r="T270" s="13">
        <v>0.08</v>
      </c>
      <c r="U270" s="12">
        <v>1056</v>
      </c>
      <c r="V270" s="12">
        <v>12144</v>
      </c>
      <c r="W270" s="12">
        <v>130</v>
      </c>
      <c r="X270" s="12">
        <v>14482</v>
      </c>
      <c r="Y270" s="14">
        <f>+DAY('TABLA PRINCIPAL'!$B270)</f>
        <v>14</v>
      </c>
      <c r="Z270" s="14">
        <f>+MONTH('TABLA PRINCIPAL'!$B270)</f>
        <v>6</v>
      </c>
      <c r="AA270" s="14">
        <f>+YEAR('TABLA PRINCIPAL'!$B270)</f>
        <v>2013</v>
      </c>
      <c r="AB270" s="22" t="str">
        <f>+IF(Ventas_Oficina[[#This Row],[Total del pedido]]&gt;=100000,"SI","NO")</f>
        <v>NO</v>
      </c>
      <c r="AC270" s="22" t="str">
        <f>+_xlfn.XLOOKUP(Ventas_Oficina[[#This Row],[Nº de artículo]],AUXILIAR!A269:A5153,AUXILIAR!D269:D5153,"Error",0)</f>
        <v>Enviado a tiempo</v>
      </c>
      <c r="AD270" s="22" t="str">
        <f>+IF(AND(Ventas_Oficina[[#This Row],[Total]]&gt;75000,Ventas_Oficina[[#This Row],[Envio a tiempo]]="Enviado a tiempo"),"Buena Venta","Venta Mala")</f>
        <v>Venta Mala</v>
      </c>
    </row>
    <row r="271" spans="1:30" x14ac:dyDescent="0.25">
      <c r="A271" s="25">
        <v>1179004</v>
      </c>
      <c r="B271" s="5">
        <v>41439</v>
      </c>
      <c r="C271" s="6" t="s">
        <v>264</v>
      </c>
      <c r="D271" s="6" t="s">
        <v>265</v>
      </c>
      <c r="E271" s="6" t="s">
        <v>4</v>
      </c>
      <c r="F271" s="6" t="s">
        <v>5</v>
      </c>
      <c r="G271" s="6" t="s">
        <v>1009</v>
      </c>
      <c r="H271" s="6" t="s">
        <v>53</v>
      </c>
      <c r="I271" s="6" t="s">
        <v>1014</v>
      </c>
      <c r="J271" s="6" t="s">
        <v>1081</v>
      </c>
      <c r="K271" s="6" t="s">
        <v>1261</v>
      </c>
      <c r="L271" s="6" t="s">
        <v>1265</v>
      </c>
      <c r="M271" s="6" t="s">
        <v>1272</v>
      </c>
      <c r="N271" s="5">
        <v>41450</v>
      </c>
      <c r="O271" s="7">
        <v>252</v>
      </c>
      <c r="P271" s="7">
        <v>400</v>
      </c>
      <c r="Q271" s="7">
        <v>148</v>
      </c>
      <c r="R271" s="6">
        <v>33</v>
      </c>
      <c r="S271" s="7">
        <v>13200</v>
      </c>
      <c r="T271" s="8">
        <v>0.05</v>
      </c>
      <c r="U271" s="7">
        <v>660</v>
      </c>
      <c r="V271" s="7">
        <v>12540</v>
      </c>
      <c r="W271" s="7">
        <v>130</v>
      </c>
      <c r="X271" s="7">
        <v>14482</v>
      </c>
      <c r="Y271" s="9">
        <f>+DAY('TABLA PRINCIPAL'!$B271)</f>
        <v>14</v>
      </c>
      <c r="Z271" s="9">
        <f>+MONTH('TABLA PRINCIPAL'!$B271)</f>
        <v>6</v>
      </c>
      <c r="AA271" s="9">
        <f>+YEAR('TABLA PRINCIPAL'!$B271)</f>
        <v>2013</v>
      </c>
      <c r="AB271" s="22" t="str">
        <f>+IF(Ventas_Oficina[[#This Row],[Total del pedido]]&gt;=100000,"SI","NO")</f>
        <v>NO</v>
      </c>
      <c r="AC271" s="22" t="str">
        <f>+_xlfn.XLOOKUP(Ventas_Oficina[[#This Row],[Nº de artículo]],AUXILIAR!A270:A5154,AUXILIAR!D270:D5154,"Error",0)</f>
        <v>No enviado a tiempo</v>
      </c>
      <c r="AD271" s="22" t="str">
        <f>+IF(AND(Ventas_Oficina[[#This Row],[Total]]&gt;75000,Ventas_Oficina[[#This Row],[Envio a tiempo]]="Enviado a tiempo"),"Buena Venta","Venta Mala")</f>
        <v>Venta Mala</v>
      </c>
    </row>
    <row r="272" spans="1:30" x14ac:dyDescent="0.25">
      <c r="A272" s="26">
        <v>1179004</v>
      </c>
      <c r="B272" s="10">
        <v>41435</v>
      </c>
      <c r="C272" s="11" t="s">
        <v>262</v>
      </c>
      <c r="D272" s="11" t="s">
        <v>199</v>
      </c>
      <c r="E272" s="11" t="s">
        <v>4</v>
      </c>
      <c r="F272" s="11" t="s">
        <v>5</v>
      </c>
      <c r="G272" s="11" t="s">
        <v>1008</v>
      </c>
      <c r="H272" s="11" t="s">
        <v>24</v>
      </c>
      <c r="I272" s="11" t="s">
        <v>1015</v>
      </c>
      <c r="J272" s="11" t="s">
        <v>1081</v>
      </c>
      <c r="K272" s="11" t="s">
        <v>1261</v>
      </c>
      <c r="L272" s="11" t="s">
        <v>1265</v>
      </c>
      <c r="M272" s="11" t="s">
        <v>1272</v>
      </c>
      <c r="N272" s="10">
        <v>41437</v>
      </c>
      <c r="O272" s="12">
        <v>252</v>
      </c>
      <c r="P272" s="12">
        <v>400</v>
      </c>
      <c r="Q272" s="12">
        <v>148</v>
      </c>
      <c r="R272" s="11">
        <v>22</v>
      </c>
      <c r="S272" s="12">
        <v>8800</v>
      </c>
      <c r="T272" s="13">
        <v>0.04</v>
      </c>
      <c r="U272" s="12">
        <v>352</v>
      </c>
      <c r="V272" s="12">
        <v>8448</v>
      </c>
      <c r="W272" s="12">
        <v>130</v>
      </c>
      <c r="X272" s="12">
        <v>14482</v>
      </c>
      <c r="Y272" s="14">
        <f>+DAY('TABLA PRINCIPAL'!$B272)</f>
        <v>10</v>
      </c>
      <c r="Z272" s="14">
        <f>+MONTH('TABLA PRINCIPAL'!$B272)</f>
        <v>6</v>
      </c>
      <c r="AA272" s="14">
        <f>+YEAR('TABLA PRINCIPAL'!$B272)</f>
        <v>2013</v>
      </c>
      <c r="AB272" s="22" t="str">
        <f>+IF(Ventas_Oficina[[#This Row],[Total del pedido]]&gt;=100000,"SI","NO")</f>
        <v>NO</v>
      </c>
      <c r="AC272" s="22" t="str">
        <f>+_xlfn.XLOOKUP(Ventas_Oficina[[#This Row],[Nº de artículo]],AUXILIAR!A271:A5155,AUXILIAR!D271:D5155,"Error",0)</f>
        <v>Enviado a tiempo</v>
      </c>
      <c r="AD272" s="22" t="str">
        <f>+IF(AND(Ventas_Oficina[[#This Row],[Total]]&gt;75000,Ventas_Oficina[[#This Row],[Envio a tiempo]]="Enviado a tiempo"),"Buena Venta","Venta Mala")</f>
        <v>Venta Mala</v>
      </c>
    </row>
    <row r="273" spans="1:30" x14ac:dyDescent="0.25">
      <c r="A273" s="25">
        <v>1179004</v>
      </c>
      <c r="B273" s="5">
        <v>41435</v>
      </c>
      <c r="C273" s="6" t="s">
        <v>262</v>
      </c>
      <c r="D273" s="6" t="s">
        <v>199</v>
      </c>
      <c r="E273" s="6" t="s">
        <v>4</v>
      </c>
      <c r="F273" s="6" t="s">
        <v>5</v>
      </c>
      <c r="G273" s="6" t="s">
        <v>1007</v>
      </c>
      <c r="H273" s="6" t="s">
        <v>24</v>
      </c>
      <c r="I273" s="6" t="s">
        <v>1015</v>
      </c>
      <c r="J273" s="6" t="s">
        <v>1081</v>
      </c>
      <c r="K273" s="6" t="s">
        <v>1261</v>
      </c>
      <c r="L273" s="6" t="s">
        <v>1267</v>
      </c>
      <c r="M273" s="6" t="s">
        <v>1272</v>
      </c>
      <c r="N273" s="5">
        <v>41437</v>
      </c>
      <c r="O273" s="7">
        <v>252</v>
      </c>
      <c r="P273" s="7">
        <v>400</v>
      </c>
      <c r="Q273" s="7">
        <v>148</v>
      </c>
      <c r="R273" s="6">
        <v>8</v>
      </c>
      <c r="S273" s="7">
        <v>3200</v>
      </c>
      <c r="T273" s="8">
        <v>0.06</v>
      </c>
      <c r="U273" s="7">
        <v>192</v>
      </c>
      <c r="V273" s="7">
        <v>3008</v>
      </c>
      <c r="W273" s="7">
        <v>130</v>
      </c>
      <c r="X273" s="7">
        <v>14482</v>
      </c>
      <c r="Y273" s="9">
        <f>+DAY('TABLA PRINCIPAL'!$B273)</f>
        <v>10</v>
      </c>
      <c r="Z273" s="9">
        <f>+MONTH('TABLA PRINCIPAL'!$B273)</f>
        <v>6</v>
      </c>
      <c r="AA273" s="9">
        <f>+YEAR('TABLA PRINCIPAL'!$B273)</f>
        <v>2013</v>
      </c>
      <c r="AB273" s="22" t="str">
        <f>+IF(Ventas_Oficina[[#This Row],[Total del pedido]]&gt;=100000,"SI","NO")</f>
        <v>NO</v>
      </c>
      <c r="AC273" s="22" t="str">
        <f>+_xlfn.XLOOKUP(Ventas_Oficina[[#This Row],[Nº de artículo]],AUXILIAR!A272:A5156,AUXILIAR!D272:D5156,"Error",0)</f>
        <v>Enviado a tiempo</v>
      </c>
      <c r="AD273" s="22" t="str">
        <f>+IF(AND(Ventas_Oficina[[#This Row],[Total]]&gt;75000,Ventas_Oficina[[#This Row],[Envio a tiempo]]="Enviado a tiempo"),"Buena Venta","Venta Mala")</f>
        <v>Venta Mala</v>
      </c>
    </row>
    <row r="274" spans="1:30" x14ac:dyDescent="0.25">
      <c r="A274" s="26">
        <v>1179370</v>
      </c>
      <c r="B274" s="10">
        <v>41340</v>
      </c>
      <c r="C274" s="11" t="s">
        <v>112</v>
      </c>
      <c r="D274" s="11" t="s">
        <v>113</v>
      </c>
      <c r="E274" s="11" t="s">
        <v>12</v>
      </c>
      <c r="F274" s="11" t="s">
        <v>13</v>
      </c>
      <c r="G274" s="11" t="s">
        <v>1010</v>
      </c>
      <c r="H274" s="11" t="s">
        <v>42</v>
      </c>
      <c r="I274" s="11" t="s">
        <v>1015</v>
      </c>
      <c r="J274" s="11" t="s">
        <v>1062</v>
      </c>
      <c r="K274" s="11" t="s">
        <v>1263</v>
      </c>
      <c r="L274" s="11" t="s">
        <v>1266</v>
      </c>
      <c r="M274" s="11" t="s">
        <v>1272</v>
      </c>
      <c r="N274" s="10">
        <v>41343</v>
      </c>
      <c r="O274" s="12">
        <v>639</v>
      </c>
      <c r="P274" s="12">
        <v>1998</v>
      </c>
      <c r="Q274" s="12">
        <v>1359</v>
      </c>
      <c r="R274" s="11">
        <v>46</v>
      </c>
      <c r="S274" s="12">
        <v>91908</v>
      </c>
      <c r="T274" s="13">
        <v>0.03</v>
      </c>
      <c r="U274" s="12">
        <v>2757.24</v>
      </c>
      <c r="V274" s="12">
        <v>89150.76</v>
      </c>
      <c r="W274" s="12">
        <v>400</v>
      </c>
      <c r="X274" s="12">
        <v>12204</v>
      </c>
      <c r="Y274" s="14">
        <f>+DAY('TABLA PRINCIPAL'!$B274)</f>
        <v>7</v>
      </c>
      <c r="Z274" s="14">
        <f>+MONTH('TABLA PRINCIPAL'!$B274)</f>
        <v>3</v>
      </c>
      <c r="AA274" s="14">
        <f>+YEAR('TABLA PRINCIPAL'!$B274)</f>
        <v>2013</v>
      </c>
      <c r="AB274" s="22" t="str">
        <f>+IF(Ventas_Oficina[[#This Row],[Total del pedido]]&gt;=100000,"SI","NO")</f>
        <v>NO</v>
      </c>
      <c r="AC274" s="22" t="str">
        <f>+_xlfn.XLOOKUP(Ventas_Oficina[[#This Row],[Nº de artículo]],AUXILIAR!A273:A5157,AUXILIAR!D273:D5157,"Error",0)</f>
        <v>Enviado a tiempo</v>
      </c>
      <c r="AD274" s="22" t="str">
        <f>+IF(AND(Ventas_Oficina[[#This Row],[Total]]&gt;75000,Ventas_Oficina[[#This Row],[Envio a tiempo]]="Enviado a tiempo"),"Buena Venta","Venta Mala")</f>
        <v>Venta Mala</v>
      </c>
    </row>
    <row r="275" spans="1:30" x14ac:dyDescent="0.25">
      <c r="A275" s="25">
        <v>1179370</v>
      </c>
      <c r="B275" s="5">
        <v>41407</v>
      </c>
      <c r="C275" s="6" t="s">
        <v>59</v>
      </c>
      <c r="D275" s="6" t="s">
        <v>60</v>
      </c>
      <c r="E275" s="6" t="s">
        <v>4</v>
      </c>
      <c r="F275" s="6" t="s">
        <v>5</v>
      </c>
      <c r="G275" s="6" t="s">
        <v>1008</v>
      </c>
      <c r="H275" s="6" t="s">
        <v>24</v>
      </c>
      <c r="I275" s="6" t="s">
        <v>1014</v>
      </c>
      <c r="J275" s="6" t="s">
        <v>1098</v>
      </c>
      <c r="K275" s="6" t="s">
        <v>1261</v>
      </c>
      <c r="L275" s="6" t="s">
        <v>1265</v>
      </c>
      <c r="M275" s="6" t="s">
        <v>1272</v>
      </c>
      <c r="N275" s="5">
        <v>41408</v>
      </c>
      <c r="O275" s="7">
        <v>1983</v>
      </c>
      <c r="P275" s="7">
        <v>3098</v>
      </c>
      <c r="Q275" s="7">
        <v>1115</v>
      </c>
      <c r="R275" s="6">
        <v>8</v>
      </c>
      <c r="S275" s="7">
        <v>24784</v>
      </c>
      <c r="T275" s="8">
        <v>0</v>
      </c>
      <c r="U275" s="7">
        <v>0</v>
      </c>
      <c r="V275" s="7">
        <v>24784</v>
      </c>
      <c r="W275" s="7">
        <v>1951</v>
      </c>
      <c r="X275" s="7">
        <v>140091</v>
      </c>
      <c r="Y275" s="9">
        <f>+DAY('TABLA PRINCIPAL'!$B275)</f>
        <v>13</v>
      </c>
      <c r="Z275" s="9">
        <f>+MONTH('TABLA PRINCIPAL'!$B275)</f>
        <v>5</v>
      </c>
      <c r="AA275" s="9">
        <f>+YEAR('TABLA PRINCIPAL'!$B275)</f>
        <v>2013</v>
      </c>
      <c r="AB275" s="22" t="str">
        <f>+IF(Ventas_Oficina[[#This Row],[Total del pedido]]&gt;=100000,"SI","NO")</f>
        <v>NO</v>
      </c>
      <c r="AC275" s="22" t="str">
        <f>+_xlfn.XLOOKUP(Ventas_Oficina[[#This Row],[Nº de artículo]],AUXILIAR!A274:A5158,AUXILIAR!D274:D5158,"Error",0)</f>
        <v>Enviado a tiempo</v>
      </c>
      <c r="AD275" s="22" t="str">
        <f>+IF(AND(Ventas_Oficina[[#This Row],[Total]]&gt;75000,Ventas_Oficina[[#This Row],[Envio a tiempo]]="Enviado a tiempo"),"Buena Venta","Venta Mala")</f>
        <v>Buena Venta</v>
      </c>
    </row>
    <row r="276" spans="1:30" x14ac:dyDescent="0.25">
      <c r="A276" s="26">
        <v>1179735</v>
      </c>
      <c r="B276" s="10">
        <v>41416</v>
      </c>
      <c r="C276" s="11" t="s">
        <v>136</v>
      </c>
      <c r="D276" s="11" t="s">
        <v>137</v>
      </c>
      <c r="E276" s="11" t="s">
        <v>4</v>
      </c>
      <c r="F276" s="11" t="s">
        <v>5</v>
      </c>
      <c r="G276" s="11" t="s">
        <v>1008</v>
      </c>
      <c r="H276" s="11" t="s">
        <v>6</v>
      </c>
      <c r="I276" s="11" t="s">
        <v>1014</v>
      </c>
      <c r="J276" s="11" t="s">
        <v>1055</v>
      </c>
      <c r="K276" s="11" t="s">
        <v>1261</v>
      </c>
      <c r="L276" s="11" t="s">
        <v>1267</v>
      </c>
      <c r="M276" s="11" t="s">
        <v>1272</v>
      </c>
      <c r="N276" s="10">
        <v>41417</v>
      </c>
      <c r="O276" s="12">
        <v>250</v>
      </c>
      <c r="P276" s="12">
        <v>568</v>
      </c>
      <c r="Q276" s="12">
        <v>318</v>
      </c>
      <c r="R276" s="11">
        <v>18</v>
      </c>
      <c r="S276" s="12">
        <v>10224</v>
      </c>
      <c r="T276" s="13">
        <v>0.04</v>
      </c>
      <c r="U276" s="12">
        <v>408.96000000000004</v>
      </c>
      <c r="V276" s="12">
        <v>9815.0400000000009</v>
      </c>
      <c r="W276" s="12">
        <v>360</v>
      </c>
      <c r="X276" s="12">
        <v>23954</v>
      </c>
      <c r="Y276" s="14">
        <f>+DAY('TABLA PRINCIPAL'!$B276)</f>
        <v>22</v>
      </c>
      <c r="Z276" s="14">
        <f>+MONTH('TABLA PRINCIPAL'!$B276)</f>
        <v>5</v>
      </c>
      <c r="AA276" s="14">
        <f>+YEAR('TABLA PRINCIPAL'!$B276)</f>
        <v>2013</v>
      </c>
      <c r="AB276" s="22" t="str">
        <f>+IF(Ventas_Oficina[[#This Row],[Total del pedido]]&gt;=100000,"SI","NO")</f>
        <v>NO</v>
      </c>
      <c r="AC276" s="22" t="str">
        <f>+_xlfn.XLOOKUP(Ventas_Oficina[[#This Row],[Nº de artículo]],AUXILIAR!A275:A5159,AUXILIAR!D275:D5159,"Error",0)</f>
        <v>No enviado a tiempo</v>
      </c>
      <c r="AD276" s="22" t="str">
        <f>+IF(AND(Ventas_Oficina[[#This Row],[Total]]&gt;75000,Ventas_Oficina[[#This Row],[Envio a tiempo]]="Enviado a tiempo"),"Buena Venta","Venta Mala")</f>
        <v>Venta Mala</v>
      </c>
    </row>
    <row r="277" spans="1:30" x14ac:dyDescent="0.25">
      <c r="A277" s="25">
        <v>1179735</v>
      </c>
      <c r="B277" s="5">
        <v>41425</v>
      </c>
      <c r="C277" s="6" t="s">
        <v>266</v>
      </c>
      <c r="D277" s="6" t="s">
        <v>41</v>
      </c>
      <c r="E277" s="6" t="s">
        <v>12</v>
      </c>
      <c r="F277" s="6" t="s">
        <v>13</v>
      </c>
      <c r="G277" s="6" t="s">
        <v>1010</v>
      </c>
      <c r="H277" s="6" t="s">
        <v>42</v>
      </c>
      <c r="I277" s="6" t="s">
        <v>1012</v>
      </c>
      <c r="J277" s="6" t="s">
        <v>1027</v>
      </c>
      <c r="K277" s="6" t="s">
        <v>1261</v>
      </c>
      <c r="L277" s="6" t="s">
        <v>1265</v>
      </c>
      <c r="M277" s="6" t="s">
        <v>1272</v>
      </c>
      <c r="N277" s="5">
        <v>41429</v>
      </c>
      <c r="O277" s="7">
        <v>5429</v>
      </c>
      <c r="P277" s="7">
        <v>9048</v>
      </c>
      <c r="Q277" s="7">
        <v>3619</v>
      </c>
      <c r="R277" s="6">
        <v>10</v>
      </c>
      <c r="S277" s="7">
        <v>90480</v>
      </c>
      <c r="T277" s="8">
        <v>0.09</v>
      </c>
      <c r="U277" s="7">
        <v>8143.2</v>
      </c>
      <c r="V277" s="7">
        <v>82336.800000000003</v>
      </c>
      <c r="W277" s="7">
        <v>1999</v>
      </c>
      <c r="X277" s="7">
        <v>140669</v>
      </c>
      <c r="Y277" s="9">
        <f>+DAY('TABLA PRINCIPAL'!$B277)</f>
        <v>31</v>
      </c>
      <c r="Z277" s="9">
        <f>+MONTH('TABLA PRINCIPAL'!$B277)</f>
        <v>5</v>
      </c>
      <c r="AA277" s="9">
        <f>+YEAR('TABLA PRINCIPAL'!$B277)</f>
        <v>2013</v>
      </c>
      <c r="AB277" s="22" t="str">
        <f>+IF(Ventas_Oficina[[#This Row],[Total del pedido]]&gt;=100000,"SI","NO")</f>
        <v>NO</v>
      </c>
      <c r="AC277" s="22" t="str">
        <f>+_xlfn.XLOOKUP(Ventas_Oficina[[#This Row],[Nº de artículo]],AUXILIAR!A276:A5160,AUXILIAR!D276:D5160,"Error",0)</f>
        <v>No enviado a tiempo</v>
      </c>
      <c r="AD277" s="22" t="str">
        <f>+IF(AND(Ventas_Oficina[[#This Row],[Total]]&gt;75000,Ventas_Oficina[[#This Row],[Envio a tiempo]]="Enviado a tiempo"),"Buena Venta","Venta Mala")</f>
        <v>Venta Mala</v>
      </c>
    </row>
    <row r="278" spans="1:30" x14ac:dyDescent="0.25">
      <c r="A278" s="26">
        <v>1180100</v>
      </c>
      <c r="B278" s="10">
        <v>41799</v>
      </c>
      <c r="C278" s="11" t="s">
        <v>267</v>
      </c>
      <c r="D278" s="11" t="s">
        <v>105</v>
      </c>
      <c r="E278" s="11" t="s">
        <v>4</v>
      </c>
      <c r="F278" s="11" t="s">
        <v>5</v>
      </c>
      <c r="G278" s="11" t="s">
        <v>1010</v>
      </c>
      <c r="H278" s="11" t="s">
        <v>106</v>
      </c>
      <c r="I278" s="11" t="s">
        <v>1013</v>
      </c>
      <c r="J278" s="11" t="s">
        <v>1062</v>
      </c>
      <c r="K278" s="11" t="s">
        <v>1262</v>
      </c>
      <c r="L278" s="11" t="s">
        <v>1265</v>
      </c>
      <c r="M278" s="11" t="s">
        <v>1272</v>
      </c>
      <c r="N278" s="10">
        <v>41799</v>
      </c>
      <c r="O278" s="12">
        <v>639</v>
      </c>
      <c r="P278" s="12">
        <v>1998</v>
      </c>
      <c r="Q278" s="12">
        <v>1359</v>
      </c>
      <c r="R278" s="11">
        <v>27</v>
      </c>
      <c r="S278" s="12">
        <v>53946</v>
      </c>
      <c r="T278" s="13">
        <v>0.05</v>
      </c>
      <c r="U278" s="12">
        <v>2697.3</v>
      </c>
      <c r="V278" s="12">
        <v>51248.7</v>
      </c>
      <c r="W278" s="12">
        <v>400</v>
      </c>
      <c r="X278" s="12">
        <v>11236</v>
      </c>
      <c r="Y278" s="14">
        <f>+DAY('TABLA PRINCIPAL'!$B278)</f>
        <v>9</v>
      </c>
      <c r="Z278" s="14">
        <f>+MONTH('TABLA PRINCIPAL'!$B278)</f>
        <v>6</v>
      </c>
      <c r="AA278" s="14">
        <f>+YEAR('TABLA PRINCIPAL'!$B278)</f>
        <v>2014</v>
      </c>
      <c r="AB278" s="22" t="str">
        <f>+IF(Ventas_Oficina[[#This Row],[Total del pedido]]&gt;=100000,"SI","NO")</f>
        <v>NO</v>
      </c>
      <c r="AC278" s="22" t="str">
        <f>+_xlfn.XLOOKUP(Ventas_Oficina[[#This Row],[Nº de artículo]],AUXILIAR!A277:A5161,AUXILIAR!D277:D5161,"Error",0)</f>
        <v>No enviado a tiempo</v>
      </c>
      <c r="AD278" s="22" t="str">
        <f>+IF(AND(Ventas_Oficina[[#This Row],[Total]]&gt;75000,Ventas_Oficina[[#This Row],[Envio a tiempo]]="Enviado a tiempo"),"Buena Venta","Venta Mala")</f>
        <v>Venta Mala</v>
      </c>
    </row>
    <row r="279" spans="1:30" x14ac:dyDescent="0.25">
      <c r="A279" s="25">
        <v>1180465</v>
      </c>
      <c r="B279" s="5">
        <v>41850</v>
      </c>
      <c r="C279" s="6" t="s">
        <v>149</v>
      </c>
      <c r="D279" s="6" t="s">
        <v>150</v>
      </c>
      <c r="E279" s="6" t="s">
        <v>12</v>
      </c>
      <c r="F279" s="6" t="s">
        <v>13</v>
      </c>
      <c r="G279" s="6" t="s">
        <v>1009</v>
      </c>
      <c r="H279" s="6" t="s">
        <v>42</v>
      </c>
      <c r="I279" s="6" t="s">
        <v>1013</v>
      </c>
      <c r="J279" s="6" t="s">
        <v>1086</v>
      </c>
      <c r="K279" s="6" t="s">
        <v>1262</v>
      </c>
      <c r="L279" s="6" t="s">
        <v>1265</v>
      </c>
      <c r="M279" s="6" t="s">
        <v>1272</v>
      </c>
      <c r="N279" s="5">
        <v>41851</v>
      </c>
      <c r="O279" s="7">
        <v>1111</v>
      </c>
      <c r="P279" s="7">
        <v>1984</v>
      </c>
      <c r="Q279" s="7">
        <v>873</v>
      </c>
      <c r="R279" s="6">
        <v>12</v>
      </c>
      <c r="S279" s="7">
        <v>23808</v>
      </c>
      <c r="T279" s="8">
        <v>0</v>
      </c>
      <c r="U279" s="7">
        <v>0</v>
      </c>
      <c r="V279" s="7">
        <v>23808</v>
      </c>
      <c r="W279" s="7">
        <v>410</v>
      </c>
      <c r="X279" s="7">
        <v>34535</v>
      </c>
      <c r="Y279" s="9">
        <f>+DAY('TABLA PRINCIPAL'!$B279)</f>
        <v>30</v>
      </c>
      <c r="Z279" s="9">
        <f>+MONTH('TABLA PRINCIPAL'!$B279)</f>
        <v>7</v>
      </c>
      <c r="AA279" s="9">
        <f>+YEAR('TABLA PRINCIPAL'!$B279)</f>
        <v>2014</v>
      </c>
      <c r="AB279" s="22" t="str">
        <f>+IF(Ventas_Oficina[[#This Row],[Total del pedido]]&gt;=100000,"SI","NO")</f>
        <v>NO</v>
      </c>
      <c r="AC279" s="22" t="str">
        <f>+_xlfn.XLOOKUP(Ventas_Oficina[[#This Row],[Nº de artículo]],AUXILIAR!A278:A5162,AUXILIAR!D278:D5162,"Error",0)</f>
        <v>No enviado a tiempo</v>
      </c>
      <c r="AD279" s="22" t="str">
        <f>+IF(AND(Ventas_Oficina[[#This Row],[Total]]&gt;75000,Ventas_Oficina[[#This Row],[Envio a tiempo]]="Enviado a tiempo"),"Buena Venta","Venta Mala")</f>
        <v>Venta Mala</v>
      </c>
    </row>
    <row r="280" spans="1:30" x14ac:dyDescent="0.25">
      <c r="A280" s="26">
        <v>1180465</v>
      </c>
      <c r="B280" s="10">
        <v>42203</v>
      </c>
      <c r="C280" s="11" t="s">
        <v>40</v>
      </c>
      <c r="D280" s="11" t="s">
        <v>44</v>
      </c>
      <c r="E280" s="11" t="s">
        <v>12</v>
      </c>
      <c r="F280" s="11" t="s">
        <v>13</v>
      </c>
      <c r="G280" s="11" t="s">
        <v>1007</v>
      </c>
      <c r="H280" s="11" t="s">
        <v>42</v>
      </c>
      <c r="I280" s="11" t="s">
        <v>1016</v>
      </c>
      <c r="J280" s="11" t="s">
        <v>1076</v>
      </c>
      <c r="K280" s="11" t="s">
        <v>1262</v>
      </c>
      <c r="L280" s="11" t="s">
        <v>1265</v>
      </c>
      <c r="M280" s="11" t="s">
        <v>1272</v>
      </c>
      <c r="N280" s="10">
        <v>42205</v>
      </c>
      <c r="O280" s="12">
        <v>218</v>
      </c>
      <c r="P280" s="12">
        <v>352</v>
      </c>
      <c r="Q280" s="12">
        <v>134</v>
      </c>
      <c r="R280" s="11">
        <v>48</v>
      </c>
      <c r="S280" s="12">
        <v>16896</v>
      </c>
      <c r="T280" s="13">
        <v>0.02</v>
      </c>
      <c r="U280" s="12">
        <v>337.92</v>
      </c>
      <c r="V280" s="12">
        <v>16558.080000000002</v>
      </c>
      <c r="W280" s="12">
        <v>683</v>
      </c>
      <c r="X280" s="12">
        <v>9069</v>
      </c>
      <c r="Y280" s="14">
        <f>+DAY('TABLA PRINCIPAL'!$B280)</f>
        <v>18</v>
      </c>
      <c r="Z280" s="14">
        <f>+MONTH('TABLA PRINCIPAL'!$B280)</f>
        <v>7</v>
      </c>
      <c r="AA280" s="14">
        <f>+YEAR('TABLA PRINCIPAL'!$B280)</f>
        <v>2015</v>
      </c>
      <c r="AB280" s="22" t="str">
        <f>+IF(Ventas_Oficina[[#This Row],[Total del pedido]]&gt;=100000,"SI","NO")</f>
        <v>NO</v>
      </c>
      <c r="AC280" s="22" t="str">
        <f>+_xlfn.XLOOKUP(Ventas_Oficina[[#This Row],[Nº de artículo]],AUXILIAR!A279:A5163,AUXILIAR!D279:D5163,"Error",0)</f>
        <v>No enviado a tiempo</v>
      </c>
      <c r="AD280" s="22" t="str">
        <f>+IF(AND(Ventas_Oficina[[#This Row],[Total]]&gt;75000,Ventas_Oficina[[#This Row],[Envio a tiempo]]="Enviado a tiempo"),"Buena Venta","Venta Mala")</f>
        <v>Venta Mala</v>
      </c>
    </row>
    <row r="281" spans="1:30" x14ac:dyDescent="0.25">
      <c r="A281" s="25">
        <v>1180465</v>
      </c>
      <c r="B281" s="5">
        <v>41688</v>
      </c>
      <c r="C281" s="6" t="s">
        <v>107</v>
      </c>
      <c r="D281" s="6" t="s">
        <v>268</v>
      </c>
      <c r="E281" s="6" t="s">
        <v>4</v>
      </c>
      <c r="F281" s="6" t="s">
        <v>5</v>
      </c>
      <c r="G281" s="6" t="s">
        <v>1008</v>
      </c>
      <c r="H281" s="6" t="s">
        <v>121</v>
      </c>
      <c r="I281" s="6" t="s">
        <v>1014</v>
      </c>
      <c r="J281" s="6" t="s">
        <v>1162</v>
      </c>
      <c r="K281" s="6" t="s">
        <v>1261</v>
      </c>
      <c r="L281" s="6" t="s">
        <v>1265</v>
      </c>
      <c r="M281" s="6" t="s">
        <v>1272</v>
      </c>
      <c r="N281" s="5">
        <v>41690</v>
      </c>
      <c r="O281" s="7">
        <v>160</v>
      </c>
      <c r="P281" s="7">
        <v>262</v>
      </c>
      <c r="Q281" s="7">
        <v>102</v>
      </c>
      <c r="R281" s="6">
        <v>1</v>
      </c>
      <c r="S281" s="7">
        <v>262</v>
      </c>
      <c r="T281" s="8">
        <v>0.06</v>
      </c>
      <c r="U281" s="7">
        <v>15.719999999999999</v>
      </c>
      <c r="V281" s="7">
        <v>246.28</v>
      </c>
      <c r="W281" s="7">
        <v>80</v>
      </c>
      <c r="X281" s="7">
        <v>3324</v>
      </c>
      <c r="Y281" s="9">
        <f>+DAY('TABLA PRINCIPAL'!$B281)</f>
        <v>18</v>
      </c>
      <c r="Z281" s="9">
        <f>+MONTH('TABLA PRINCIPAL'!$B281)</f>
        <v>2</v>
      </c>
      <c r="AA281" s="9">
        <f>+YEAR('TABLA PRINCIPAL'!$B281)</f>
        <v>2014</v>
      </c>
      <c r="AB281" s="22" t="str">
        <f>+IF(Ventas_Oficina[[#This Row],[Total del pedido]]&gt;=100000,"SI","NO")</f>
        <v>NO</v>
      </c>
      <c r="AC281" s="22" t="str">
        <f>+_xlfn.XLOOKUP(Ventas_Oficina[[#This Row],[Nº de artículo]],AUXILIAR!A280:A5164,AUXILIAR!D280:D5164,"Error",0)</f>
        <v>Enviado a tiempo</v>
      </c>
      <c r="AD281" s="22" t="str">
        <f>+IF(AND(Ventas_Oficina[[#This Row],[Total]]&gt;75000,Ventas_Oficina[[#This Row],[Envio a tiempo]]="Enviado a tiempo"),"Buena Venta","Venta Mala")</f>
        <v>Venta Mala</v>
      </c>
    </row>
    <row r="282" spans="1:30" x14ac:dyDescent="0.25">
      <c r="A282" s="26">
        <v>1180465</v>
      </c>
      <c r="B282" s="10">
        <v>41398</v>
      </c>
      <c r="C282" s="11" t="s">
        <v>269</v>
      </c>
      <c r="D282" s="11" t="s">
        <v>102</v>
      </c>
      <c r="E282" s="11" t="s">
        <v>4</v>
      </c>
      <c r="F282" s="11" t="s">
        <v>5</v>
      </c>
      <c r="G282" s="11" t="s">
        <v>1008</v>
      </c>
      <c r="H282" s="11" t="s">
        <v>39</v>
      </c>
      <c r="I282" s="11" t="s">
        <v>1015</v>
      </c>
      <c r="J282" s="11" t="s">
        <v>1096</v>
      </c>
      <c r="K282" s="11" t="s">
        <v>1261</v>
      </c>
      <c r="L282" s="11" t="s">
        <v>1265</v>
      </c>
      <c r="M282" s="11" t="s">
        <v>1272</v>
      </c>
      <c r="N282" s="10">
        <v>41400</v>
      </c>
      <c r="O282" s="12">
        <v>419</v>
      </c>
      <c r="P282" s="12">
        <v>1023</v>
      </c>
      <c r="Q282" s="12">
        <v>604</v>
      </c>
      <c r="R282" s="11">
        <v>29</v>
      </c>
      <c r="S282" s="12">
        <v>29667</v>
      </c>
      <c r="T282" s="13">
        <v>0.03</v>
      </c>
      <c r="U282" s="12">
        <v>890.01</v>
      </c>
      <c r="V282" s="12">
        <v>28776.99</v>
      </c>
      <c r="W282" s="12">
        <v>468</v>
      </c>
      <c r="X282" s="12">
        <v>34534</v>
      </c>
      <c r="Y282" s="14">
        <f>+DAY('TABLA PRINCIPAL'!$B282)</f>
        <v>4</v>
      </c>
      <c r="Z282" s="14">
        <f>+MONTH('TABLA PRINCIPAL'!$B282)</f>
        <v>5</v>
      </c>
      <c r="AA282" s="14">
        <f>+YEAR('TABLA PRINCIPAL'!$B282)</f>
        <v>2013</v>
      </c>
      <c r="AB282" s="22" t="str">
        <f>+IF(Ventas_Oficina[[#This Row],[Total del pedido]]&gt;=100000,"SI","NO")</f>
        <v>NO</v>
      </c>
      <c r="AC282" s="22" t="str">
        <f>+_xlfn.XLOOKUP(Ventas_Oficina[[#This Row],[Nº de artículo]],AUXILIAR!A281:A5165,AUXILIAR!D281:D5165,"Error",0)</f>
        <v>Enviado a tiempo</v>
      </c>
      <c r="AD282" s="22" t="str">
        <f>+IF(AND(Ventas_Oficina[[#This Row],[Total]]&gt;75000,Ventas_Oficina[[#This Row],[Envio a tiempo]]="Enviado a tiempo"),"Buena Venta","Venta Mala")</f>
        <v>Venta Mala</v>
      </c>
    </row>
    <row r="283" spans="1:30" x14ac:dyDescent="0.25">
      <c r="A283" s="25">
        <v>1180465</v>
      </c>
      <c r="B283" s="5">
        <v>41894</v>
      </c>
      <c r="C283" s="6" t="s">
        <v>77</v>
      </c>
      <c r="D283" s="6" t="s">
        <v>78</v>
      </c>
      <c r="E283" s="6" t="s">
        <v>4</v>
      </c>
      <c r="F283" s="6" t="s">
        <v>5</v>
      </c>
      <c r="G283" s="6" t="s">
        <v>1008</v>
      </c>
      <c r="H283" s="6" t="s">
        <v>53</v>
      </c>
      <c r="I283" s="6" t="s">
        <v>1014</v>
      </c>
      <c r="J283" s="6" t="s">
        <v>1077</v>
      </c>
      <c r="K283" s="6" t="s">
        <v>1261</v>
      </c>
      <c r="L283" s="6" t="s">
        <v>1265</v>
      </c>
      <c r="M283" s="6" t="s">
        <v>1272</v>
      </c>
      <c r="N283" s="5">
        <v>41901</v>
      </c>
      <c r="O283" s="7">
        <v>403</v>
      </c>
      <c r="P283" s="7">
        <v>938</v>
      </c>
      <c r="Q283" s="7">
        <v>535</v>
      </c>
      <c r="R283" s="6">
        <v>33</v>
      </c>
      <c r="S283" s="7">
        <v>30954</v>
      </c>
      <c r="T283" s="8">
        <v>0.08</v>
      </c>
      <c r="U283" s="7">
        <v>2476.3200000000002</v>
      </c>
      <c r="V283" s="7">
        <v>28477.68</v>
      </c>
      <c r="W283" s="7">
        <v>728</v>
      </c>
      <c r="X283" s="7">
        <v>27495</v>
      </c>
      <c r="Y283" s="9">
        <f>+DAY('TABLA PRINCIPAL'!$B283)</f>
        <v>12</v>
      </c>
      <c r="Z283" s="9">
        <f>+MONTH('TABLA PRINCIPAL'!$B283)</f>
        <v>9</v>
      </c>
      <c r="AA283" s="9">
        <f>+YEAR('TABLA PRINCIPAL'!$B283)</f>
        <v>2014</v>
      </c>
      <c r="AB283" s="22" t="str">
        <f>+IF(Ventas_Oficina[[#This Row],[Total del pedido]]&gt;=100000,"SI","NO")</f>
        <v>NO</v>
      </c>
      <c r="AC283" s="22" t="str">
        <f>+_xlfn.XLOOKUP(Ventas_Oficina[[#This Row],[Nº de artículo]],AUXILIAR!A282:A5166,AUXILIAR!D282:D5166,"Error",0)</f>
        <v>Enviado a tiempo</v>
      </c>
      <c r="AD283" s="22" t="str">
        <f>+IF(AND(Ventas_Oficina[[#This Row],[Total]]&gt;75000,Ventas_Oficina[[#This Row],[Envio a tiempo]]="Enviado a tiempo"),"Buena Venta","Venta Mala")</f>
        <v>Venta Mala</v>
      </c>
    </row>
    <row r="284" spans="1:30" x14ac:dyDescent="0.25">
      <c r="A284" s="26">
        <v>1180465</v>
      </c>
      <c r="B284" s="10">
        <v>41472</v>
      </c>
      <c r="C284" s="11" t="s">
        <v>210</v>
      </c>
      <c r="D284" s="11" t="s">
        <v>133</v>
      </c>
      <c r="E284" s="11" t="s">
        <v>12</v>
      </c>
      <c r="F284" s="11" t="s">
        <v>13</v>
      </c>
      <c r="G284" s="11" t="s">
        <v>1008</v>
      </c>
      <c r="H284" s="11" t="s">
        <v>42</v>
      </c>
      <c r="I284" s="11" t="s">
        <v>1016</v>
      </c>
      <c r="J284" s="11" t="s">
        <v>1055</v>
      </c>
      <c r="K284" s="11" t="s">
        <v>1261</v>
      </c>
      <c r="L284" s="11" t="s">
        <v>1265</v>
      </c>
      <c r="M284" s="11" t="s">
        <v>1272</v>
      </c>
      <c r="N284" s="10">
        <v>41472</v>
      </c>
      <c r="O284" s="12">
        <v>250</v>
      </c>
      <c r="P284" s="12">
        <v>568</v>
      </c>
      <c r="Q284" s="12">
        <v>318</v>
      </c>
      <c r="R284" s="11">
        <v>27</v>
      </c>
      <c r="S284" s="12">
        <v>15336</v>
      </c>
      <c r="T284" s="13">
        <v>7.0000000000000007E-2</v>
      </c>
      <c r="U284" s="12">
        <v>1073.5200000000002</v>
      </c>
      <c r="V284" s="12">
        <v>14262.48</v>
      </c>
      <c r="W284" s="12">
        <v>360</v>
      </c>
      <c r="X284" s="12">
        <v>13204</v>
      </c>
      <c r="Y284" s="14">
        <f>+DAY('TABLA PRINCIPAL'!$B284)</f>
        <v>17</v>
      </c>
      <c r="Z284" s="14">
        <f>+MONTH('TABLA PRINCIPAL'!$B284)</f>
        <v>7</v>
      </c>
      <c r="AA284" s="14">
        <f>+YEAR('TABLA PRINCIPAL'!$B284)</f>
        <v>2013</v>
      </c>
      <c r="AB284" s="22" t="str">
        <f>+IF(Ventas_Oficina[[#This Row],[Total del pedido]]&gt;=100000,"SI","NO")</f>
        <v>NO</v>
      </c>
      <c r="AC284" s="22" t="str">
        <f>+_xlfn.XLOOKUP(Ventas_Oficina[[#This Row],[Nº de artículo]],AUXILIAR!A283:A5167,AUXILIAR!D283:D5167,"Error",0)</f>
        <v>Enviado a tiempo</v>
      </c>
      <c r="AD284" s="22" t="str">
        <f>+IF(AND(Ventas_Oficina[[#This Row],[Total]]&gt;75000,Ventas_Oficina[[#This Row],[Envio a tiempo]]="Enviado a tiempo"),"Buena Venta","Venta Mala")</f>
        <v>Venta Mala</v>
      </c>
    </row>
    <row r="285" spans="1:30" x14ac:dyDescent="0.25">
      <c r="A285" s="25">
        <v>1180831</v>
      </c>
      <c r="B285" s="5">
        <v>41440</v>
      </c>
      <c r="C285" s="6" t="s">
        <v>145</v>
      </c>
      <c r="D285" s="6" t="s">
        <v>110</v>
      </c>
      <c r="E285" s="6" t="s">
        <v>12</v>
      </c>
      <c r="F285" s="6" t="s">
        <v>13</v>
      </c>
      <c r="G285" s="6" t="s">
        <v>1009</v>
      </c>
      <c r="H285" s="6" t="s">
        <v>14</v>
      </c>
      <c r="I285" s="6" t="s">
        <v>1016</v>
      </c>
      <c r="J285" s="6" t="s">
        <v>1101</v>
      </c>
      <c r="K285" s="6" t="s">
        <v>1261</v>
      </c>
      <c r="L285" s="6" t="s">
        <v>1267</v>
      </c>
      <c r="M285" s="6" t="s">
        <v>1272</v>
      </c>
      <c r="N285" s="5">
        <v>41442</v>
      </c>
      <c r="O285" s="7">
        <v>27899</v>
      </c>
      <c r="P285" s="7">
        <v>44999</v>
      </c>
      <c r="Q285" s="7">
        <v>17100</v>
      </c>
      <c r="R285" s="6">
        <v>9</v>
      </c>
      <c r="S285" s="7">
        <v>404991</v>
      </c>
      <c r="T285" s="8">
        <v>0.09</v>
      </c>
      <c r="U285" s="7">
        <v>36449.189999999995</v>
      </c>
      <c r="V285" s="7">
        <v>368541.81</v>
      </c>
      <c r="W285" s="7">
        <v>4900</v>
      </c>
      <c r="X285" s="7">
        <v>12040</v>
      </c>
      <c r="Y285" s="9">
        <f>+DAY('TABLA PRINCIPAL'!$B285)</f>
        <v>15</v>
      </c>
      <c r="Z285" s="9">
        <f>+MONTH('TABLA PRINCIPAL'!$B285)</f>
        <v>6</v>
      </c>
      <c r="AA285" s="9">
        <f>+YEAR('TABLA PRINCIPAL'!$B285)</f>
        <v>2013</v>
      </c>
      <c r="AB285" s="22" t="str">
        <f>+IF(Ventas_Oficina[[#This Row],[Total del pedido]]&gt;=100000,"SI","NO")</f>
        <v>SI</v>
      </c>
      <c r="AC285" s="22" t="str">
        <f>+_xlfn.XLOOKUP(Ventas_Oficina[[#This Row],[Nº de artículo]],AUXILIAR!A284:A5168,AUXILIAR!D284:D5168,"Error",0)</f>
        <v>Enviado a tiempo</v>
      </c>
      <c r="AD285" s="22" t="str">
        <f>+IF(AND(Ventas_Oficina[[#This Row],[Total]]&gt;75000,Ventas_Oficina[[#This Row],[Envio a tiempo]]="Enviado a tiempo"),"Buena Venta","Venta Mala")</f>
        <v>Venta Mala</v>
      </c>
    </row>
    <row r="286" spans="1:30" x14ac:dyDescent="0.25">
      <c r="A286" s="26">
        <v>1180831</v>
      </c>
      <c r="B286" s="10">
        <v>41440</v>
      </c>
      <c r="C286" s="11" t="s">
        <v>145</v>
      </c>
      <c r="D286" s="11" t="s">
        <v>110</v>
      </c>
      <c r="E286" s="11" t="s">
        <v>12</v>
      </c>
      <c r="F286" s="11" t="s">
        <v>13</v>
      </c>
      <c r="G286" s="11" t="s">
        <v>1008</v>
      </c>
      <c r="H286" s="11" t="s">
        <v>14</v>
      </c>
      <c r="I286" s="11" t="s">
        <v>1014</v>
      </c>
      <c r="J286" s="11" t="s">
        <v>1102</v>
      </c>
      <c r="K286" s="11" t="s">
        <v>1262</v>
      </c>
      <c r="L286" s="11" t="s">
        <v>1265</v>
      </c>
      <c r="M286" s="11" t="s">
        <v>1272</v>
      </c>
      <c r="N286" s="10">
        <v>41442</v>
      </c>
      <c r="O286" s="12">
        <v>290</v>
      </c>
      <c r="P286" s="12">
        <v>476</v>
      </c>
      <c r="Q286" s="12">
        <v>186</v>
      </c>
      <c r="R286" s="11">
        <v>1</v>
      </c>
      <c r="S286" s="12">
        <v>476</v>
      </c>
      <c r="T286" s="13">
        <v>0</v>
      </c>
      <c r="U286" s="12">
        <v>0</v>
      </c>
      <c r="V286" s="12">
        <v>476</v>
      </c>
      <c r="W286" s="12">
        <v>88</v>
      </c>
      <c r="X286" s="12">
        <v>12040</v>
      </c>
      <c r="Y286" s="14">
        <f>+DAY('TABLA PRINCIPAL'!$B286)</f>
        <v>15</v>
      </c>
      <c r="Z286" s="14">
        <f>+MONTH('TABLA PRINCIPAL'!$B286)</f>
        <v>6</v>
      </c>
      <c r="AA286" s="14">
        <f>+YEAR('TABLA PRINCIPAL'!$B286)</f>
        <v>2013</v>
      </c>
      <c r="AB286" s="22" t="str">
        <f>+IF(Ventas_Oficina[[#This Row],[Total del pedido]]&gt;=100000,"SI","NO")</f>
        <v>NO</v>
      </c>
      <c r="AC286" s="22" t="str">
        <f>+_xlfn.XLOOKUP(Ventas_Oficina[[#This Row],[Nº de artículo]],AUXILIAR!A285:A5169,AUXILIAR!D285:D5169,"Error",0)</f>
        <v>Enviado a tiempo</v>
      </c>
      <c r="AD286" s="22" t="str">
        <f>+IF(AND(Ventas_Oficina[[#This Row],[Total]]&gt;75000,Ventas_Oficina[[#This Row],[Envio a tiempo]]="Enviado a tiempo"),"Buena Venta","Venta Mala")</f>
        <v>Venta Mala</v>
      </c>
    </row>
    <row r="287" spans="1:30" x14ac:dyDescent="0.25">
      <c r="A287" s="25">
        <v>1180831</v>
      </c>
      <c r="B287" s="5">
        <v>41440</v>
      </c>
      <c r="C287" s="6" t="s">
        <v>145</v>
      </c>
      <c r="D287" s="6" t="s">
        <v>110</v>
      </c>
      <c r="E287" s="6" t="s">
        <v>12</v>
      </c>
      <c r="F287" s="6" t="s">
        <v>13</v>
      </c>
      <c r="G287" s="6" t="s">
        <v>1010</v>
      </c>
      <c r="H287" s="6" t="s">
        <v>14</v>
      </c>
      <c r="I287" s="6" t="s">
        <v>1014</v>
      </c>
      <c r="J287" s="6" t="s">
        <v>1102</v>
      </c>
      <c r="K287" s="6" t="s">
        <v>1261</v>
      </c>
      <c r="L287" s="6" t="s">
        <v>1267</v>
      </c>
      <c r="M287" s="6" t="s">
        <v>1272</v>
      </c>
      <c r="N287" s="5">
        <v>41442</v>
      </c>
      <c r="O287" s="7">
        <v>290</v>
      </c>
      <c r="P287" s="7">
        <v>476</v>
      </c>
      <c r="Q287" s="7">
        <v>186</v>
      </c>
      <c r="R287" s="6">
        <v>17</v>
      </c>
      <c r="S287" s="7">
        <v>8092</v>
      </c>
      <c r="T287" s="8">
        <v>0.09</v>
      </c>
      <c r="U287" s="7">
        <v>728.28</v>
      </c>
      <c r="V287" s="7">
        <v>7363.72</v>
      </c>
      <c r="W287" s="7">
        <v>88</v>
      </c>
      <c r="X287" s="7">
        <v>12040</v>
      </c>
      <c r="Y287" s="9">
        <f>+DAY('TABLA PRINCIPAL'!$B287)</f>
        <v>15</v>
      </c>
      <c r="Z287" s="9">
        <f>+MONTH('TABLA PRINCIPAL'!$B287)</f>
        <v>6</v>
      </c>
      <c r="AA287" s="9">
        <f>+YEAR('TABLA PRINCIPAL'!$B287)</f>
        <v>2013</v>
      </c>
      <c r="AB287" s="22" t="str">
        <f>+IF(Ventas_Oficina[[#This Row],[Total del pedido]]&gt;=100000,"SI","NO")</f>
        <v>NO</v>
      </c>
      <c r="AC287" s="22" t="str">
        <f>+_xlfn.XLOOKUP(Ventas_Oficina[[#This Row],[Nº de artículo]],AUXILIAR!A286:A5170,AUXILIAR!D286:D5170,"Error",0)</f>
        <v>Enviado a tiempo</v>
      </c>
      <c r="AD287" s="22" t="str">
        <f>+IF(AND(Ventas_Oficina[[#This Row],[Total]]&gt;75000,Ventas_Oficina[[#This Row],[Envio a tiempo]]="Enviado a tiempo"),"Buena Venta","Venta Mala")</f>
        <v>Venta Mala</v>
      </c>
    </row>
    <row r="288" spans="1:30" x14ac:dyDescent="0.25">
      <c r="A288" s="26">
        <v>1181196</v>
      </c>
      <c r="B288" s="10">
        <v>41441</v>
      </c>
      <c r="C288" s="11" t="s">
        <v>270</v>
      </c>
      <c r="D288" s="11" t="s">
        <v>68</v>
      </c>
      <c r="E288" s="11" t="s">
        <v>12</v>
      </c>
      <c r="F288" s="11" t="s">
        <v>13</v>
      </c>
      <c r="G288" s="11" t="s">
        <v>1009</v>
      </c>
      <c r="H288" s="11" t="s">
        <v>14</v>
      </c>
      <c r="I288" s="11" t="s">
        <v>1014</v>
      </c>
      <c r="J288" s="11" t="s">
        <v>1018</v>
      </c>
      <c r="K288" s="11" t="s">
        <v>1261</v>
      </c>
      <c r="L288" s="11" t="s">
        <v>1267</v>
      </c>
      <c r="M288" s="11" t="s">
        <v>1272</v>
      </c>
      <c r="N288" s="10">
        <v>41441</v>
      </c>
      <c r="O288" s="12">
        <v>15650</v>
      </c>
      <c r="P288" s="12">
        <v>30097</v>
      </c>
      <c r="Q288" s="12">
        <v>14447</v>
      </c>
      <c r="R288" s="11">
        <v>23</v>
      </c>
      <c r="S288" s="12">
        <v>692231</v>
      </c>
      <c r="T288" s="13">
        <v>7.0000000000000007E-2</v>
      </c>
      <c r="U288" s="12">
        <v>48456.170000000006</v>
      </c>
      <c r="V288" s="12">
        <v>643774.82999999996</v>
      </c>
      <c r="W288" s="12">
        <v>718</v>
      </c>
      <c r="X288" s="12">
        <v>29009</v>
      </c>
      <c r="Y288" s="14">
        <f>+DAY('TABLA PRINCIPAL'!$B288)</f>
        <v>16</v>
      </c>
      <c r="Z288" s="14">
        <f>+MONTH('TABLA PRINCIPAL'!$B288)</f>
        <v>6</v>
      </c>
      <c r="AA288" s="14">
        <f>+YEAR('TABLA PRINCIPAL'!$B288)</f>
        <v>2013</v>
      </c>
      <c r="AB288" s="22" t="str">
        <f>+IF(Ventas_Oficina[[#This Row],[Total del pedido]]&gt;=100000,"SI","NO")</f>
        <v>SI</v>
      </c>
      <c r="AC288" s="22" t="str">
        <f>+_xlfn.XLOOKUP(Ventas_Oficina[[#This Row],[Nº de artículo]],AUXILIAR!A287:A5171,AUXILIAR!D287:D5171,"Error",0)</f>
        <v>No enviado a tiempo</v>
      </c>
      <c r="AD288" s="22" t="str">
        <f>+IF(AND(Ventas_Oficina[[#This Row],[Total]]&gt;75000,Ventas_Oficina[[#This Row],[Envio a tiempo]]="Enviado a tiempo"),"Buena Venta","Venta Mala")</f>
        <v>Venta Mala</v>
      </c>
    </row>
    <row r="289" spans="1:30" x14ac:dyDescent="0.25">
      <c r="A289" s="25">
        <v>1181196</v>
      </c>
      <c r="B289" s="5">
        <v>41812</v>
      </c>
      <c r="C289" s="6" t="s">
        <v>271</v>
      </c>
      <c r="D289" s="6" t="s">
        <v>50</v>
      </c>
      <c r="E289" s="6" t="s">
        <v>4</v>
      </c>
      <c r="F289" s="6" t="s">
        <v>5</v>
      </c>
      <c r="G289" s="6" t="s">
        <v>1010</v>
      </c>
      <c r="H289" s="6" t="s">
        <v>17</v>
      </c>
      <c r="I289" s="6" t="s">
        <v>1013</v>
      </c>
      <c r="J289" s="6" t="s">
        <v>1163</v>
      </c>
      <c r="K289" s="6" t="s">
        <v>1261</v>
      </c>
      <c r="L289" s="6" t="s">
        <v>1265</v>
      </c>
      <c r="M289" s="6" t="s">
        <v>1272</v>
      </c>
      <c r="N289" s="5">
        <v>41814</v>
      </c>
      <c r="O289" s="7">
        <v>194</v>
      </c>
      <c r="P289" s="7">
        <v>308</v>
      </c>
      <c r="Q289" s="7">
        <v>114</v>
      </c>
      <c r="R289" s="6">
        <v>8</v>
      </c>
      <c r="S289" s="7">
        <v>2464</v>
      </c>
      <c r="T289" s="8">
        <v>7.0000000000000007E-2</v>
      </c>
      <c r="U289" s="7">
        <v>172.48000000000002</v>
      </c>
      <c r="V289" s="7">
        <v>2291.52</v>
      </c>
      <c r="W289" s="7">
        <v>99</v>
      </c>
      <c r="X289" s="7">
        <v>2222</v>
      </c>
      <c r="Y289" s="9">
        <f>+DAY('TABLA PRINCIPAL'!$B289)</f>
        <v>22</v>
      </c>
      <c r="Z289" s="9">
        <f>+MONTH('TABLA PRINCIPAL'!$B289)</f>
        <v>6</v>
      </c>
      <c r="AA289" s="9">
        <f>+YEAR('TABLA PRINCIPAL'!$B289)</f>
        <v>2014</v>
      </c>
      <c r="AB289" s="22" t="str">
        <f>+IF(Ventas_Oficina[[#This Row],[Total del pedido]]&gt;=100000,"SI","NO")</f>
        <v>NO</v>
      </c>
      <c r="AC289" s="22" t="str">
        <f>+_xlfn.XLOOKUP(Ventas_Oficina[[#This Row],[Nº de artículo]],AUXILIAR!A288:A5172,AUXILIAR!D288:D5172,"Error",0)</f>
        <v>No enviado a tiempo</v>
      </c>
      <c r="AD289" s="22" t="str">
        <f>+IF(AND(Ventas_Oficina[[#This Row],[Total]]&gt;75000,Ventas_Oficina[[#This Row],[Envio a tiempo]]="Enviado a tiempo"),"Buena Venta","Venta Mala")</f>
        <v>Venta Mala</v>
      </c>
    </row>
    <row r="290" spans="1:30" x14ac:dyDescent="0.25">
      <c r="A290" s="26">
        <v>1181196</v>
      </c>
      <c r="B290" s="10">
        <v>42065</v>
      </c>
      <c r="C290" s="11" t="s">
        <v>272</v>
      </c>
      <c r="D290" s="11" t="s">
        <v>41</v>
      </c>
      <c r="E290" s="11" t="s">
        <v>12</v>
      </c>
      <c r="F290" s="11" t="s">
        <v>13</v>
      </c>
      <c r="G290" s="11" t="s">
        <v>1007</v>
      </c>
      <c r="H290" s="11" t="s">
        <v>42</v>
      </c>
      <c r="I290" s="11" t="s">
        <v>1016</v>
      </c>
      <c r="J290" s="11" t="s">
        <v>1103</v>
      </c>
      <c r="K290" s="11" t="s">
        <v>1262</v>
      </c>
      <c r="L290" s="11" t="s">
        <v>1265</v>
      </c>
      <c r="M290" s="11" t="s">
        <v>1272</v>
      </c>
      <c r="N290" s="10">
        <v>42067</v>
      </c>
      <c r="O290" s="12">
        <v>5616</v>
      </c>
      <c r="P290" s="12">
        <v>13698</v>
      </c>
      <c r="Q290" s="12">
        <v>8082</v>
      </c>
      <c r="R290" s="11">
        <v>47</v>
      </c>
      <c r="S290" s="12">
        <v>643806</v>
      </c>
      <c r="T290" s="13">
        <v>0</v>
      </c>
      <c r="U290" s="12">
        <v>0</v>
      </c>
      <c r="V290" s="12">
        <v>643806</v>
      </c>
      <c r="W290" s="12">
        <v>2449</v>
      </c>
      <c r="X290" s="12">
        <v>35336</v>
      </c>
      <c r="Y290" s="14">
        <f>+DAY('TABLA PRINCIPAL'!$B290)</f>
        <v>2</v>
      </c>
      <c r="Z290" s="14">
        <f>+MONTH('TABLA PRINCIPAL'!$B290)</f>
        <v>3</v>
      </c>
      <c r="AA290" s="14">
        <f>+YEAR('TABLA PRINCIPAL'!$B290)</f>
        <v>2015</v>
      </c>
      <c r="AB290" s="22" t="str">
        <f>+IF(Ventas_Oficina[[#This Row],[Total del pedido]]&gt;=100000,"SI","NO")</f>
        <v>SI</v>
      </c>
      <c r="AC290" s="22" t="str">
        <f>+_xlfn.XLOOKUP(Ventas_Oficina[[#This Row],[Nº de artículo]],AUXILIAR!A289:A5173,AUXILIAR!D289:D5173,"Error",0)</f>
        <v>Enviado a tiempo</v>
      </c>
      <c r="AD290" s="22" t="str">
        <f>+IF(AND(Ventas_Oficina[[#This Row],[Total]]&gt;75000,Ventas_Oficina[[#This Row],[Envio a tiempo]]="Enviado a tiempo"),"Buena Venta","Venta Mala")</f>
        <v>Venta Mala</v>
      </c>
    </row>
    <row r="291" spans="1:30" x14ac:dyDescent="0.25">
      <c r="A291" s="25">
        <v>1181561</v>
      </c>
      <c r="B291" s="5">
        <v>42005</v>
      </c>
      <c r="C291" s="6" t="s">
        <v>96</v>
      </c>
      <c r="D291" s="6" t="s">
        <v>97</v>
      </c>
      <c r="E291" s="6" t="s">
        <v>12</v>
      </c>
      <c r="F291" s="6" t="s">
        <v>13</v>
      </c>
      <c r="G291" s="6" t="s">
        <v>1007</v>
      </c>
      <c r="H291" s="6" t="s">
        <v>14</v>
      </c>
      <c r="I291" s="6" t="s">
        <v>1015</v>
      </c>
      <c r="J291" s="6" t="s">
        <v>1046</v>
      </c>
      <c r="K291" s="6" t="s">
        <v>1261</v>
      </c>
      <c r="L291" s="6" t="s">
        <v>1265</v>
      </c>
      <c r="M291" s="6" t="s">
        <v>1272</v>
      </c>
      <c r="N291" s="5">
        <v>42008</v>
      </c>
      <c r="O291" s="7">
        <v>519</v>
      </c>
      <c r="P291" s="7">
        <v>1298</v>
      </c>
      <c r="Q291" s="7">
        <v>779</v>
      </c>
      <c r="R291" s="6">
        <v>47</v>
      </c>
      <c r="S291" s="7">
        <v>61006</v>
      </c>
      <c r="T291" s="8">
        <v>0.02</v>
      </c>
      <c r="U291" s="7">
        <v>1220.1200000000001</v>
      </c>
      <c r="V291" s="7">
        <v>59785.88</v>
      </c>
      <c r="W291" s="7">
        <v>314</v>
      </c>
      <c r="X291" s="7">
        <v>24143</v>
      </c>
      <c r="Y291" s="9">
        <f>+DAY('TABLA PRINCIPAL'!$B291)</f>
        <v>1</v>
      </c>
      <c r="Z291" s="9">
        <f>+MONTH('TABLA PRINCIPAL'!$B291)</f>
        <v>1</v>
      </c>
      <c r="AA291" s="9">
        <f>+YEAR('TABLA PRINCIPAL'!$B291)</f>
        <v>2015</v>
      </c>
      <c r="AB291" s="22" t="str">
        <f>+IF(Ventas_Oficina[[#This Row],[Total del pedido]]&gt;=100000,"SI","NO")</f>
        <v>NO</v>
      </c>
      <c r="AC291" s="22" t="str">
        <f>+_xlfn.XLOOKUP(Ventas_Oficina[[#This Row],[Nº de artículo]],AUXILIAR!A290:A5174,AUXILIAR!D290:D5174,"Error",0)</f>
        <v>Enviado a tiempo</v>
      </c>
      <c r="AD291" s="22" t="str">
        <f>+IF(AND(Ventas_Oficina[[#This Row],[Total]]&gt;75000,Ventas_Oficina[[#This Row],[Envio a tiempo]]="Enviado a tiempo"),"Buena Venta","Venta Mala")</f>
        <v>Venta Mala</v>
      </c>
    </row>
    <row r="292" spans="1:30" x14ac:dyDescent="0.25">
      <c r="A292" s="26">
        <v>1181561</v>
      </c>
      <c r="B292" s="10">
        <v>41449</v>
      </c>
      <c r="C292" s="11" t="s">
        <v>264</v>
      </c>
      <c r="D292" s="11" t="s">
        <v>265</v>
      </c>
      <c r="E292" s="11" t="s">
        <v>4</v>
      </c>
      <c r="F292" s="11" t="s">
        <v>5</v>
      </c>
      <c r="G292" s="11" t="s">
        <v>1009</v>
      </c>
      <c r="H292" s="11" t="s">
        <v>53</v>
      </c>
      <c r="I292" s="11" t="s">
        <v>1016</v>
      </c>
      <c r="J292" s="11" t="s">
        <v>1036</v>
      </c>
      <c r="K292" s="11" t="s">
        <v>1261</v>
      </c>
      <c r="L292" s="11" t="s">
        <v>1265</v>
      </c>
      <c r="M292" s="11" t="s">
        <v>1272</v>
      </c>
      <c r="N292" s="10">
        <v>41450</v>
      </c>
      <c r="O292" s="12">
        <v>453</v>
      </c>
      <c r="P292" s="12">
        <v>730</v>
      </c>
      <c r="Q292" s="12">
        <v>277</v>
      </c>
      <c r="R292" s="11">
        <v>50</v>
      </c>
      <c r="S292" s="12">
        <v>36500</v>
      </c>
      <c r="T292" s="13">
        <v>7.0000000000000007E-2</v>
      </c>
      <c r="U292" s="12">
        <v>2555.0000000000005</v>
      </c>
      <c r="V292" s="12">
        <v>33945</v>
      </c>
      <c r="W292" s="12">
        <v>772</v>
      </c>
      <c r="X292" s="12">
        <v>22842</v>
      </c>
      <c r="Y292" s="14">
        <f>+DAY('TABLA PRINCIPAL'!$B292)</f>
        <v>24</v>
      </c>
      <c r="Z292" s="14">
        <f>+MONTH('TABLA PRINCIPAL'!$B292)</f>
        <v>6</v>
      </c>
      <c r="AA292" s="14">
        <f>+YEAR('TABLA PRINCIPAL'!$B292)</f>
        <v>2013</v>
      </c>
      <c r="AB292" s="22" t="str">
        <f>+IF(Ventas_Oficina[[#This Row],[Total del pedido]]&gt;=100000,"SI","NO")</f>
        <v>NO</v>
      </c>
      <c r="AC292" s="22" t="str">
        <f>+_xlfn.XLOOKUP(Ventas_Oficina[[#This Row],[Nº de artículo]],AUXILIAR!A291:A5175,AUXILIAR!D291:D5175,"Error",0)</f>
        <v>Enviado a tiempo</v>
      </c>
      <c r="AD292" s="22" t="str">
        <f>+IF(AND(Ventas_Oficina[[#This Row],[Total]]&gt;75000,Ventas_Oficina[[#This Row],[Envio a tiempo]]="Enviado a tiempo"),"Buena Venta","Venta Mala")</f>
        <v>Venta Mala</v>
      </c>
    </row>
    <row r="293" spans="1:30" x14ac:dyDescent="0.25">
      <c r="A293" s="25">
        <v>1181926</v>
      </c>
      <c r="B293" s="5">
        <v>42036</v>
      </c>
      <c r="C293" s="6" t="s">
        <v>273</v>
      </c>
      <c r="D293" s="6" t="s">
        <v>274</v>
      </c>
      <c r="E293" s="6" t="s">
        <v>4</v>
      </c>
      <c r="F293" s="6" t="s">
        <v>5</v>
      </c>
      <c r="G293" s="6" t="s">
        <v>1009</v>
      </c>
      <c r="H293" s="6" t="s">
        <v>17</v>
      </c>
      <c r="I293" s="6" t="s">
        <v>1013</v>
      </c>
      <c r="J293" s="6" t="s">
        <v>1050</v>
      </c>
      <c r="K293" s="6" t="s">
        <v>1262</v>
      </c>
      <c r="L293" s="6" t="s">
        <v>1270</v>
      </c>
      <c r="M293" s="6" t="s">
        <v>1274</v>
      </c>
      <c r="N293" s="5">
        <v>42038</v>
      </c>
      <c r="O293" s="7">
        <v>1685</v>
      </c>
      <c r="P293" s="7">
        <v>2718</v>
      </c>
      <c r="Q293" s="7">
        <v>1033</v>
      </c>
      <c r="R293" s="6">
        <v>5</v>
      </c>
      <c r="S293" s="7">
        <v>13590</v>
      </c>
      <c r="T293" s="8">
        <v>0.01</v>
      </c>
      <c r="U293" s="7">
        <v>135.9</v>
      </c>
      <c r="V293" s="7">
        <v>13454.1</v>
      </c>
      <c r="W293" s="7">
        <v>823</v>
      </c>
      <c r="X293" s="7">
        <v>111728</v>
      </c>
      <c r="Y293" s="9">
        <f>+DAY('TABLA PRINCIPAL'!$B293)</f>
        <v>1</v>
      </c>
      <c r="Z293" s="9">
        <f>+MONTH('TABLA PRINCIPAL'!$B293)</f>
        <v>2</v>
      </c>
      <c r="AA293" s="9">
        <f>+YEAR('TABLA PRINCIPAL'!$B293)</f>
        <v>2015</v>
      </c>
      <c r="AB293" s="22" t="str">
        <f>+IF(Ventas_Oficina[[#This Row],[Total del pedido]]&gt;=100000,"SI","NO")</f>
        <v>NO</v>
      </c>
      <c r="AC293" s="22" t="str">
        <f>+_xlfn.XLOOKUP(Ventas_Oficina[[#This Row],[Nº de artículo]],AUXILIAR!A292:A5176,AUXILIAR!D292:D5176,"Error",0)</f>
        <v>Enviado a tiempo</v>
      </c>
      <c r="AD293" s="22" t="str">
        <f>+IF(AND(Ventas_Oficina[[#This Row],[Total]]&gt;75000,Ventas_Oficina[[#This Row],[Envio a tiempo]]="Enviado a tiempo"),"Buena Venta","Venta Mala")</f>
        <v>Buena Venta</v>
      </c>
    </row>
    <row r="294" spans="1:30" x14ac:dyDescent="0.25">
      <c r="A294" s="26">
        <v>1181957</v>
      </c>
      <c r="B294" s="10">
        <v>41807</v>
      </c>
      <c r="C294" s="11" t="s">
        <v>87</v>
      </c>
      <c r="D294" s="11" t="s">
        <v>88</v>
      </c>
      <c r="E294" s="11" t="s">
        <v>4</v>
      </c>
      <c r="F294" s="11" t="s">
        <v>5</v>
      </c>
      <c r="G294" s="11" t="s">
        <v>1009</v>
      </c>
      <c r="H294" s="11" t="s">
        <v>39</v>
      </c>
      <c r="I294" s="11" t="s">
        <v>1013</v>
      </c>
      <c r="J294" s="11" t="s">
        <v>1104</v>
      </c>
      <c r="K294" s="11" t="s">
        <v>1261</v>
      </c>
      <c r="L294" s="11" t="s">
        <v>1265</v>
      </c>
      <c r="M294" s="11" t="s">
        <v>1272</v>
      </c>
      <c r="N294" s="10">
        <v>41808</v>
      </c>
      <c r="O294" s="12">
        <v>131</v>
      </c>
      <c r="P294" s="12">
        <v>284</v>
      </c>
      <c r="Q294" s="12">
        <v>153</v>
      </c>
      <c r="R294" s="11">
        <v>32</v>
      </c>
      <c r="S294" s="12">
        <v>9088</v>
      </c>
      <c r="T294" s="13">
        <v>0.05</v>
      </c>
      <c r="U294" s="12">
        <v>454.40000000000003</v>
      </c>
      <c r="V294" s="12">
        <v>8633.6</v>
      </c>
      <c r="W294" s="12">
        <v>93</v>
      </c>
      <c r="X294" s="12">
        <v>2229</v>
      </c>
      <c r="Y294" s="14">
        <f>+DAY('TABLA PRINCIPAL'!$B294)</f>
        <v>17</v>
      </c>
      <c r="Z294" s="14">
        <f>+MONTH('TABLA PRINCIPAL'!$B294)</f>
        <v>6</v>
      </c>
      <c r="AA294" s="14">
        <f>+YEAR('TABLA PRINCIPAL'!$B294)</f>
        <v>2014</v>
      </c>
      <c r="AB294" s="22" t="str">
        <f>+IF(Ventas_Oficina[[#This Row],[Total del pedido]]&gt;=100000,"SI","NO")</f>
        <v>NO</v>
      </c>
      <c r="AC294" s="22" t="str">
        <f>+_xlfn.XLOOKUP(Ventas_Oficina[[#This Row],[Nº de artículo]],AUXILIAR!A293:A5177,AUXILIAR!D293:D5177,"Error",0)</f>
        <v>No enviado a tiempo</v>
      </c>
      <c r="AD294" s="22" t="str">
        <f>+IF(AND(Ventas_Oficina[[#This Row],[Total]]&gt;75000,Ventas_Oficina[[#This Row],[Envio a tiempo]]="Enviado a tiempo"),"Buena Venta","Venta Mala")</f>
        <v>Venta Mala</v>
      </c>
    </row>
    <row r="295" spans="1:30" x14ac:dyDescent="0.25">
      <c r="A295" s="26">
        <v>1182657</v>
      </c>
      <c r="B295" s="10">
        <v>41401</v>
      </c>
      <c r="C295" s="11" t="s">
        <v>165</v>
      </c>
      <c r="D295" s="11" t="s">
        <v>166</v>
      </c>
      <c r="E295" s="11" t="s">
        <v>4</v>
      </c>
      <c r="F295" s="11" t="s">
        <v>5</v>
      </c>
      <c r="G295" s="11" t="s">
        <v>1008</v>
      </c>
      <c r="H295" s="11" t="s">
        <v>34</v>
      </c>
      <c r="I295" s="11" t="s">
        <v>1016</v>
      </c>
      <c r="J295" s="11" t="s">
        <v>1024</v>
      </c>
      <c r="K295" s="11" t="s">
        <v>1263</v>
      </c>
      <c r="L295" s="11" t="s">
        <v>1266</v>
      </c>
      <c r="M295" s="11" t="s">
        <v>1272</v>
      </c>
      <c r="N295" s="10">
        <v>41403</v>
      </c>
      <c r="O295" s="12">
        <v>160</v>
      </c>
      <c r="P295" s="12">
        <v>262</v>
      </c>
      <c r="Q295" s="12">
        <v>102</v>
      </c>
      <c r="R295" s="11">
        <v>35</v>
      </c>
      <c r="S295" s="12">
        <v>9170</v>
      </c>
      <c r="T295" s="13">
        <v>0</v>
      </c>
      <c r="U295" s="12">
        <v>0</v>
      </c>
      <c r="V295" s="12">
        <v>9170</v>
      </c>
      <c r="W295" s="12">
        <v>80</v>
      </c>
      <c r="X295" s="12">
        <v>8275</v>
      </c>
      <c r="Y295" s="14">
        <f>+DAY('TABLA PRINCIPAL'!$B295)</f>
        <v>7</v>
      </c>
      <c r="Z295" s="14">
        <f>+MONTH('TABLA PRINCIPAL'!$B295)</f>
        <v>5</v>
      </c>
      <c r="AA295" s="14">
        <f>+YEAR('TABLA PRINCIPAL'!$B295)</f>
        <v>2013</v>
      </c>
      <c r="AB295" s="22" t="str">
        <f>+IF(Ventas_Oficina[[#This Row],[Total del pedido]]&gt;=100000,"SI","NO")</f>
        <v>NO</v>
      </c>
      <c r="AC295" s="22" t="str">
        <f>+_xlfn.XLOOKUP(Ventas_Oficina[[#This Row],[Nº de artículo]],AUXILIAR!A295:A5179,AUXILIAR!D295:D5179,"Error",0)</f>
        <v>Enviado a tiempo</v>
      </c>
      <c r="AD295" s="22" t="str">
        <f>+IF(AND(Ventas_Oficina[[#This Row],[Total]]&gt;75000,Ventas_Oficina[[#This Row],[Envio a tiempo]]="Enviado a tiempo"),"Buena Venta","Venta Mala")</f>
        <v>Venta Mala</v>
      </c>
    </row>
    <row r="296" spans="1:30" x14ac:dyDescent="0.25">
      <c r="A296" s="25">
        <v>1182657</v>
      </c>
      <c r="B296" s="5">
        <v>41619</v>
      </c>
      <c r="C296" s="6" t="s">
        <v>275</v>
      </c>
      <c r="D296" s="6" t="s">
        <v>41</v>
      </c>
      <c r="E296" s="6" t="s">
        <v>12</v>
      </c>
      <c r="F296" s="6" t="s">
        <v>13</v>
      </c>
      <c r="G296" s="6" t="s">
        <v>1010</v>
      </c>
      <c r="H296" s="6" t="s">
        <v>42</v>
      </c>
      <c r="I296" s="6" t="s">
        <v>1013</v>
      </c>
      <c r="J296" s="6" t="s">
        <v>1044</v>
      </c>
      <c r="K296" s="6" t="s">
        <v>1261</v>
      </c>
      <c r="L296" s="6" t="s">
        <v>1267</v>
      </c>
      <c r="M296" s="6" t="s">
        <v>1272</v>
      </c>
      <c r="N296" s="5">
        <v>41621</v>
      </c>
      <c r="O296" s="7">
        <v>118</v>
      </c>
      <c r="P296" s="7">
        <v>188</v>
      </c>
      <c r="Q296" s="7">
        <v>70</v>
      </c>
      <c r="R296" s="6">
        <v>34</v>
      </c>
      <c r="S296" s="7">
        <v>6392</v>
      </c>
      <c r="T296" s="8">
        <v>0.03</v>
      </c>
      <c r="U296" s="7">
        <v>191.76</v>
      </c>
      <c r="V296" s="7">
        <v>6200.24</v>
      </c>
      <c r="W296" s="7">
        <v>149</v>
      </c>
      <c r="X296" s="7">
        <v>10694</v>
      </c>
      <c r="Y296" s="9">
        <f>+DAY('TABLA PRINCIPAL'!$B296)</f>
        <v>11</v>
      </c>
      <c r="Z296" s="9">
        <f>+MONTH('TABLA PRINCIPAL'!$B296)</f>
        <v>12</v>
      </c>
      <c r="AA296" s="9">
        <f>+YEAR('TABLA PRINCIPAL'!$B296)</f>
        <v>2013</v>
      </c>
      <c r="AB296" s="22" t="str">
        <f>+IF(Ventas_Oficina[[#This Row],[Total del pedido]]&gt;=100000,"SI","NO")</f>
        <v>NO</v>
      </c>
      <c r="AC296" s="22" t="str">
        <f>+_xlfn.XLOOKUP(Ventas_Oficina[[#This Row],[Nº de artículo]],AUXILIAR!A295:A5180,AUXILIAR!D295:D5180,"Error",0)</f>
        <v>Enviado a tiempo</v>
      </c>
      <c r="AD296" s="22" t="str">
        <f>+IF(AND(Ventas_Oficina[[#This Row],[Total]]&gt;75000,Ventas_Oficina[[#This Row],[Envio a tiempo]]="Enviado a tiempo"),"Buena Venta","Venta Mala")</f>
        <v>Venta Mala</v>
      </c>
    </row>
    <row r="297" spans="1:30" x14ac:dyDescent="0.25">
      <c r="A297" s="26">
        <v>1182657</v>
      </c>
      <c r="B297" s="10">
        <v>41471</v>
      </c>
      <c r="C297" s="11" t="s">
        <v>276</v>
      </c>
      <c r="D297" s="11" t="s">
        <v>277</v>
      </c>
      <c r="E297" s="11" t="s">
        <v>4</v>
      </c>
      <c r="F297" s="11" t="s">
        <v>5</v>
      </c>
      <c r="G297" s="11" t="s">
        <v>1008</v>
      </c>
      <c r="H297" s="11" t="s">
        <v>9</v>
      </c>
      <c r="I297" s="11" t="s">
        <v>1016</v>
      </c>
      <c r="J297" s="11" t="s">
        <v>1032</v>
      </c>
      <c r="K297" s="11" t="s">
        <v>1261</v>
      </c>
      <c r="L297" s="11" t="s">
        <v>1265</v>
      </c>
      <c r="M297" s="11" t="s">
        <v>1272</v>
      </c>
      <c r="N297" s="10">
        <v>41472</v>
      </c>
      <c r="O297" s="12">
        <v>159</v>
      </c>
      <c r="P297" s="12">
        <v>261</v>
      </c>
      <c r="Q297" s="12">
        <v>102</v>
      </c>
      <c r="R297" s="11">
        <v>25</v>
      </c>
      <c r="S297" s="12">
        <v>6525</v>
      </c>
      <c r="T297" s="13">
        <v>0.09</v>
      </c>
      <c r="U297" s="12">
        <v>587.25</v>
      </c>
      <c r="V297" s="12">
        <v>5937.75</v>
      </c>
      <c r="W297" s="12">
        <v>50</v>
      </c>
      <c r="X297" s="12">
        <v>10920</v>
      </c>
      <c r="Y297" s="14">
        <f>+DAY('TABLA PRINCIPAL'!$B297)</f>
        <v>16</v>
      </c>
      <c r="Z297" s="14">
        <f>+MONTH('TABLA PRINCIPAL'!$B297)</f>
        <v>7</v>
      </c>
      <c r="AA297" s="14">
        <f>+YEAR('TABLA PRINCIPAL'!$B297)</f>
        <v>2013</v>
      </c>
      <c r="AB297" s="22" t="str">
        <f>+IF(Ventas_Oficina[[#This Row],[Total del pedido]]&gt;=100000,"SI","NO")</f>
        <v>NO</v>
      </c>
      <c r="AC297" s="22" t="str">
        <f>+_xlfn.XLOOKUP(Ventas_Oficina[[#This Row],[Nº de artículo]],AUXILIAR!A296:A5181,AUXILIAR!D296:D5181,"Error",0)</f>
        <v>Enviado a tiempo</v>
      </c>
      <c r="AD297" s="22" t="str">
        <f>+IF(AND(Ventas_Oficina[[#This Row],[Total]]&gt;75000,Ventas_Oficina[[#This Row],[Envio a tiempo]]="Enviado a tiempo"),"Buena Venta","Venta Mala")</f>
        <v>Venta Mala</v>
      </c>
    </row>
    <row r="298" spans="1:30" x14ac:dyDescent="0.25">
      <c r="A298" s="25">
        <v>1182657</v>
      </c>
      <c r="B298" s="5">
        <v>41977</v>
      </c>
      <c r="C298" s="6" t="s">
        <v>278</v>
      </c>
      <c r="D298" s="6" t="s">
        <v>133</v>
      </c>
      <c r="E298" s="6" t="s">
        <v>12</v>
      </c>
      <c r="F298" s="6" t="s">
        <v>13</v>
      </c>
      <c r="G298" s="6" t="s">
        <v>1010</v>
      </c>
      <c r="H298" s="6" t="s">
        <v>42</v>
      </c>
      <c r="I298" s="6" t="s">
        <v>1012</v>
      </c>
      <c r="J298" s="6" t="s">
        <v>1083</v>
      </c>
      <c r="K298" s="6" t="s">
        <v>1261</v>
      </c>
      <c r="L298" s="6" t="s">
        <v>1266</v>
      </c>
      <c r="M298" s="6" t="s">
        <v>1272</v>
      </c>
      <c r="N298" s="5">
        <v>41978</v>
      </c>
      <c r="O298" s="7">
        <v>375</v>
      </c>
      <c r="P298" s="7">
        <v>708</v>
      </c>
      <c r="Q298" s="7">
        <v>333</v>
      </c>
      <c r="R298" s="6">
        <v>50</v>
      </c>
      <c r="S298" s="7">
        <v>35400</v>
      </c>
      <c r="T298" s="8">
        <v>0.08</v>
      </c>
      <c r="U298" s="7">
        <v>2832</v>
      </c>
      <c r="V298" s="7">
        <v>32568</v>
      </c>
      <c r="W298" s="7">
        <v>235</v>
      </c>
      <c r="X298" s="7">
        <v>22673</v>
      </c>
      <c r="Y298" s="9">
        <f>+DAY('TABLA PRINCIPAL'!$B298)</f>
        <v>4</v>
      </c>
      <c r="Z298" s="9">
        <f>+MONTH('TABLA PRINCIPAL'!$B298)</f>
        <v>12</v>
      </c>
      <c r="AA298" s="9">
        <f>+YEAR('TABLA PRINCIPAL'!$B298)</f>
        <v>2014</v>
      </c>
      <c r="AB298" s="22" t="str">
        <f>+IF(Ventas_Oficina[[#This Row],[Total del pedido]]&gt;=100000,"SI","NO")</f>
        <v>NO</v>
      </c>
      <c r="AC298" s="22" t="str">
        <f>+_xlfn.XLOOKUP(Ventas_Oficina[[#This Row],[Nº de artículo]],AUXILIAR!A297:A5182,AUXILIAR!D297:D5182,"Error",0)</f>
        <v>No enviado a tiempo</v>
      </c>
      <c r="AD298" s="22" t="str">
        <f>+IF(AND(Ventas_Oficina[[#This Row],[Total]]&gt;75000,Ventas_Oficina[[#This Row],[Envio a tiempo]]="Enviado a tiempo"),"Buena Venta","Venta Mala")</f>
        <v>Venta Mala</v>
      </c>
    </row>
    <row r="299" spans="1:30" x14ac:dyDescent="0.25">
      <c r="A299" s="26">
        <v>1183022</v>
      </c>
      <c r="B299" s="10">
        <v>41819</v>
      </c>
      <c r="C299" s="11" t="s">
        <v>279</v>
      </c>
      <c r="D299" s="11" t="s">
        <v>38</v>
      </c>
      <c r="E299" s="11" t="s">
        <v>4</v>
      </c>
      <c r="F299" s="11" t="s">
        <v>5</v>
      </c>
      <c r="G299" s="11" t="s">
        <v>1010</v>
      </c>
      <c r="H299" s="11" t="s">
        <v>39</v>
      </c>
      <c r="I299" s="11" t="s">
        <v>1014</v>
      </c>
      <c r="J299" s="11" t="s">
        <v>1055</v>
      </c>
      <c r="K299" s="11" t="s">
        <v>1262</v>
      </c>
      <c r="L299" s="11" t="s">
        <v>1269</v>
      </c>
      <c r="M299" s="11" t="s">
        <v>1272</v>
      </c>
      <c r="N299" s="10">
        <v>41820</v>
      </c>
      <c r="O299" s="12">
        <v>250</v>
      </c>
      <c r="P299" s="12">
        <v>568</v>
      </c>
      <c r="Q299" s="12">
        <v>318</v>
      </c>
      <c r="R299" s="11">
        <v>29</v>
      </c>
      <c r="S299" s="12">
        <v>16472</v>
      </c>
      <c r="T299" s="13">
        <v>0</v>
      </c>
      <c r="U299" s="12">
        <v>0</v>
      </c>
      <c r="V299" s="12">
        <v>16472</v>
      </c>
      <c r="W299" s="12">
        <v>360</v>
      </c>
      <c r="X299" s="12">
        <v>23385</v>
      </c>
      <c r="Y299" s="14">
        <f>+DAY('TABLA PRINCIPAL'!$B299)</f>
        <v>29</v>
      </c>
      <c r="Z299" s="14">
        <f>+MONTH('TABLA PRINCIPAL'!$B299)</f>
        <v>6</v>
      </c>
      <c r="AA299" s="14">
        <f>+YEAR('TABLA PRINCIPAL'!$B299)</f>
        <v>2014</v>
      </c>
      <c r="AB299" s="22" t="str">
        <f>+IF(Ventas_Oficina[[#This Row],[Total del pedido]]&gt;=100000,"SI","NO")</f>
        <v>NO</v>
      </c>
      <c r="AC299" s="22" t="str">
        <f>+_xlfn.XLOOKUP(Ventas_Oficina[[#This Row],[Nº de artículo]],AUXILIAR!A298:A5183,AUXILIAR!D298:D5183,"Error",0)</f>
        <v>No enviado a tiempo</v>
      </c>
      <c r="AD299" s="22" t="str">
        <f>+IF(AND(Ventas_Oficina[[#This Row],[Total]]&gt;75000,Ventas_Oficina[[#This Row],[Envio a tiempo]]="Enviado a tiempo"),"Buena Venta","Venta Mala")</f>
        <v>Venta Mala</v>
      </c>
    </row>
    <row r="300" spans="1:30" x14ac:dyDescent="0.25">
      <c r="A300" s="25">
        <v>1183022</v>
      </c>
      <c r="B300" s="5">
        <v>42228</v>
      </c>
      <c r="C300" s="6" t="s">
        <v>165</v>
      </c>
      <c r="D300" s="6" t="s">
        <v>166</v>
      </c>
      <c r="E300" s="6" t="s">
        <v>4</v>
      </c>
      <c r="F300" s="6" t="s">
        <v>5</v>
      </c>
      <c r="G300" s="6" t="s">
        <v>1008</v>
      </c>
      <c r="H300" s="6" t="s">
        <v>34</v>
      </c>
      <c r="I300" s="6" t="s">
        <v>1016</v>
      </c>
      <c r="J300" s="6" t="s">
        <v>1049</v>
      </c>
      <c r="K300" s="6" t="s">
        <v>1261</v>
      </c>
      <c r="L300" s="6" t="s">
        <v>1267</v>
      </c>
      <c r="M300" s="6" t="s">
        <v>1272</v>
      </c>
      <c r="N300" s="5">
        <v>42231</v>
      </c>
      <c r="O300" s="7">
        <v>184</v>
      </c>
      <c r="P300" s="7">
        <v>288</v>
      </c>
      <c r="Q300" s="7">
        <v>104</v>
      </c>
      <c r="R300" s="6">
        <v>14</v>
      </c>
      <c r="S300" s="7">
        <v>4032</v>
      </c>
      <c r="T300" s="8">
        <v>0.06</v>
      </c>
      <c r="U300" s="7">
        <v>241.92</v>
      </c>
      <c r="V300" s="7">
        <v>3790.08</v>
      </c>
      <c r="W300" s="7">
        <v>99</v>
      </c>
      <c r="X300" s="7">
        <v>11715</v>
      </c>
      <c r="Y300" s="9">
        <f>+DAY('TABLA PRINCIPAL'!$B300)</f>
        <v>12</v>
      </c>
      <c r="Z300" s="9">
        <f>+MONTH('TABLA PRINCIPAL'!$B300)</f>
        <v>8</v>
      </c>
      <c r="AA300" s="9">
        <f>+YEAR('TABLA PRINCIPAL'!$B300)</f>
        <v>2015</v>
      </c>
      <c r="AB300" s="22" t="str">
        <f>+IF(Ventas_Oficina[[#This Row],[Total del pedido]]&gt;=100000,"SI","NO")</f>
        <v>NO</v>
      </c>
      <c r="AC300" s="22" t="str">
        <f>+_xlfn.XLOOKUP(Ventas_Oficina[[#This Row],[Nº de artículo]],AUXILIAR!A299:A5184,AUXILIAR!D299:D5184,"Error",0)</f>
        <v>No enviado a tiempo</v>
      </c>
      <c r="AD300" s="22" t="str">
        <f>+IF(AND(Ventas_Oficina[[#This Row],[Total]]&gt;75000,Ventas_Oficina[[#This Row],[Envio a tiempo]]="Enviado a tiempo"),"Buena Venta","Venta Mala")</f>
        <v>Venta Mala</v>
      </c>
    </row>
    <row r="301" spans="1:30" x14ac:dyDescent="0.25">
      <c r="A301" s="26">
        <v>1183022</v>
      </c>
      <c r="B301" s="10">
        <v>41579</v>
      </c>
      <c r="C301" s="11" t="s">
        <v>280</v>
      </c>
      <c r="D301" s="11" t="s">
        <v>281</v>
      </c>
      <c r="E301" s="11" t="s">
        <v>4</v>
      </c>
      <c r="F301" s="11" t="s">
        <v>5</v>
      </c>
      <c r="G301" s="11" t="s">
        <v>1008</v>
      </c>
      <c r="H301" s="11" t="s">
        <v>24</v>
      </c>
      <c r="I301" s="11" t="s">
        <v>1013</v>
      </c>
      <c r="J301" s="11" t="s">
        <v>1080</v>
      </c>
      <c r="K301" s="11" t="s">
        <v>1261</v>
      </c>
      <c r="L301" s="11" t="s">
        <v>1265</v>
      </c>
      <c r="M301" s="11" t="s">
        <v>1272</v>
      </c>
      <c r="N301" s="10">
        <v>41580</v>
      </c>
      <c r="O301" s="12">
        <v>350</v>
      </c>
      <c r="P301" s="12">
        <v>574</v>
      </c>
      <c r="Q301" s="12">
        <v>224</v>
      </c>
      <c r="R301" s="11">
        <v>23</v>
      </c>
      <c r="S301" s="12">
        <v>13202</v>
      </c>
      <c r="T301" s="13">
        <v>0.01</v>
      </c>
      <c r="U301" s="12">
        <v>132.02000000000001</v>
      </c>
      <c r="V301" s="12">
        <v>13069.98</v>
      </c>
      <c r="W301" s="12">
        <v>501</v>
      </c>
      <c r="X301" s="12">
        <v>3029</v>
      </c>
      <c r="Y301" s="14">
        <f>+DAY('TABLA PRINCIPAL'!$B301)</f>
        <v>1</v>
      </c>
      <c r="Z301" s="14">
        <f>+MONTH('TABLA PRINCIPAL'!$B301)</f>
        <v>11</v>
      </c>
      <c r="AA301" s="14">
        <f>+YEAR('TABLA PRINCIPAL'!$B301)</f>
        <v>2013</v>
      </c>
      <c r="AB301" s="22" t="str">
        <f>+IF(Ventas_Oficina[[#This Row],[Total del pedido]]&gt;=100000,"SI","NO")</f>
        <v>NO</v>
      </c>
      <c r="AC301" s="22" t="str">
        <f>+_xlfn.XLOOKUP(Ventas_Oficina[[#This Row],[Nº de artículo]],AUXILIAR!A300:A5185,AUXILIAR!D300:D5185,"Error",0)</f>
        <v>Enviado a tiempo</v>
      </c>
      <c r="AD301" s="22" t="str">
        <f>+IF(AND(Ventas_Oficina[[#This Row],[Total]]&gt;75000,Ventas_Oficina[[#This Row],[Envio a tiempo]]="Enviado a tiempo"),"Buena Venta","Venta Mala")</f>
        <v>Venta Mala</v>
      </c>
    </row>
    <row r="302" spans="1:30" x14ac:dyDescent="0.25">
      <c r="A302" s="25">
        <v>1183387</v>
      </c>
      <c r="B302" s="5">
        <v>41449</v>
      </c>
      <c r="C302" s="6" t="s">
        <v>264</v>
      </c>
      <c r="D302" s="6" t="s">
        <v>265</v>
      </c>
      <c r="E302" s="6" t="s">
        <v>4</v>
      </c>
      <c r="F302" s="6" t="s">
        <v>5</v>
      </c>
      <c r="G302" s="6" t="s">
        <v>1008</v>
      </c>
      <c r="H302" s="6" t="s">
        <v>53</v>
      </c>
      <c r="I302" s="6" t="s">
        <v>1016</v>
      </c>
      <c r="J302" s="6" t="s">
        <v>1037</v>
      </c>
      <c r="K302" s="6" t="s">
        <v>1261</v>
      </c>
      <c r="L302" s="6" t="s">
        <v>1267</v>
      </c>
      <c r="M302" s="6" t="s">
        <v>1272</v>
      </c>
      <c r="N302" s="5">
        <v>41450</v>
      </c>
      <c r="O302" s="7">
        <v>340</v>
      </c>
      <c r="P302" s="7">
        <v>540</v>
      </c>
      <c r="Q302" s="7">
        <v>200</v>
      </c>
      <c r="R302" s="6">
        <v>9</v>
      </c>
      <c r="S302" s="7">
        <v>4860</v>
      </c>
      <c r="T302" s="8">
        <v>0.03</v>
      </c>
      <c r="U302" s="7">
        <v>145.79999999999998</v>
      </c>
      <c r="V302" s="7">
        <v>4714.2</v>
      </c>
      <c r="W302" s="7">
        <v>778</v>
      </c>
      <c r="X302" s="7">
        <v>13063</v>
      </c>
      <c r="Y302" s="9">
        <f>+DAY('TABLA PRINCIPAL'!$B302)</f>
        <v>24</v>
      </c>
      <c r="Z302" s="9">
        <f>+MONTH('TABLA PRINCIPAL'!$B302)</f>
        <v>6</v>
      </c>
      <c r="AA302" s="9">
        <f>+YEAR('TABLA PRINCIPAL'!$B302)</f>
        <v>2013</v>
      </c>
      <c r="AB302" s="22" t="str">
        <f>+IF(Ventas_Oficina[[#This Row],[Total del pedido]]&gt;=100000,"SI","NO")</f>
        <v>NO</v>
      </c>
      <c r="AC302" s="22" t="str">
        <f>+_xlfn.XLOOKUP(Ventas_Oficina[[#This Row],[Nº de artículo]],AUXILIAR!A301:A5186,AUXILIAR!D301:D5186,"Error",0)</f>
        <v>No enviado a tiempo</v>
      </c>
      <c r="AD302" s="22" t="str">
        <f>+IF(AND(Ventas_Oficina[[#This Row],[Total]]&gt;75000,Ventas_Oficina[[#This Row],[Envio a tiempo]]="Enviado a tiempo"),"Buena Venta","Venta Mala")</f>
        <v>Venta Mala</v>
      </c>
    </row>
    <row r="303" spans="1:30" x14ac:dyDescent="0.25">
      <c r="A303" s="26">
        <v>1183387</v>
      </c>
      <c r="B303" s="10">
        <v>41495</v>
      </c>
      <c r="C303" s="11" t="s">
        <v>282</v>
      </c>
      <c r="D303" s="11" t="s">
        <v>133</v>
      </c>
      <c r="E303" s="11" t="s">
        <v>12</v>
      </c>
      <c r="F303" s="11" t="s">
        <v>13</v>
      </c>
      <c r="G303" s="11" t="s">
        <v>1010</v>
      </c>
      <c r="H303" s="11" t="s">
        <v>42</v>
      </c>
      <c r="I303" s="11" t="s">
        <v>1016</v>
      </c>
      <c r="J303" s="11" t="s">
        <v>1073</v>
      </c>
      <c r="K303" s="11" t="s">
        <v>1261</v>
      </c>
      <c r="L303" s="11" t="s">
        <v>1265</v>
      </c>
      <c r="M303" s="11" t="s">
        <v>1272</v>
      </c>
      <c r="N303" s="10">
        <v>41499</v>
      </c>
      <c r="O303" s="12">
        <v>550</v>
      </c>
      <c r="P303" s="12">
        <v>1222</v>
      </c>
      <c r="Q303" s="12">
        <v>672</v>
      </c>
      <c r="R303" s="11">
        <v>3</v>
      </c>
      <c r="S303" s="12">
        <v>3666</v>
      </c>
      <c r="T303" s="13">
        <v>0</v>
      </c>
      <c r="U303" s="12">
        <v>0</v>
      </c>
      <c r="V303" s="12">
        <v>3666</v>
      </c>
      <c r="W303" s="12">
        <v>285</v>
      </c>
      <c r="X303" s="12">
        <v>24285</v>
      </c>
      <c r="Y303" s="14">
        <f>+DAY('TABLA PRINCIPAL'!$B303)</f>
        <v>9</v>
      </c>
      <c r="Z303" s="14">
        <f>+MONTH('TABLA PRINCIPAL'!$B303)</f>
        <v>8</v>
      </c>
      <c r="AA303" s="14">
        <f>+YEAR('TABLA PRINCIPAL'!$B303)</f>
        <v>2013</v>
      </c>
      <c r="AB303" s="22" t="str">
        <f>+IF(Ventas_Oficina[[#This Row],[Total del pedido]]&gt;=100000,"SI","NO")</f>
        <v>NO</v>
      </c>
      <c r="AC303" s="22" t="str">
        <f>+_xlfn.XLOOKUP(Ventas_Oficina[[#This Row],[Nº de artículo]],AUXILIAR!A302:A5187,AUXILIAR!D302:D5187,"Error",0)</f>
        <v>No enviado a tiempo</v>
      </c>
      <c r="AD303" s="22" t="str">
        <f>+IF(AND(Ventas_Oficina[[#This Row],[Total]]&gt;75000,Ventas_Oficina[[#This Row],[Envio a tiempo]]="Enviado a tiempo"),"Buena Venta","Venta Mala")</f>
        <v>Venta Mala</v>
      </c>
    </row>
    <row r="304" spans="1:30" x14ac:dyDescent="0.25">
      <c r="A304" s="25">
        <v>1183387</v>
      </c>
      <c r="B304" s="5">
        <v>41449</v>
      </c>
      <c r="C304" s="6" t="s">
        <v>264</v>
      </c>
      <c r="D304" s="6" t="s">
        <v>265</v>
      </c>
      <c r="E304" s="6" t="s">
        <v>4</v>
      </c>
      <c r="F304" s="6" t="s">
        <v>5</v>
      </c>
      <c r="G304" s="6" t="s">
        <v>1009</v>
      </c>
      <c r="H304" s="6" t="s">
        <v>53</v>
      </c>
      <c r="I304" s="6" t="s">
        <v>1012</v>
      </c>
      <c r="J304" s="6" t="s">
        <v>1037</v>
      </c>
      <c r="K304" s="6" t="s">
        <v>1261</v>
      </c>
      <c r="L304" s="6" t="s">
        <v>1267</v>
      </c>
      <c r="M304" s="6" t="s">
        <v>1273</v>
      </c>
      <c r="N304" s="5">
        <v>41450</v>
      </c>
      <c r="O304" s="7">
        <v>340</v>
      </c>
      <c r="P304" s="7">
        <v>540</v>
      </c>
      <c r="Q304" s="7">
        <v>200</v>
      </c>
      <c r="R304" s="6">
        <v>39</v>
      </c>
      <c r="S304" s="7">
        <v>21060</v>
      </c>
      <c r="T304" s="8">
        <v>7.0000000000000007E-2</v>
      </c>
      <c r="U304" s="7">
        <v>1474.2</v>
      </c>
      <c r="V304" s="7">
        <v>19585.8</v>
      </c>
      <c r="W304" s="7">
        <v>778</v>
      </c>
      <c r="X304" s="7">
        <v>13063</v>
      </c>
      <c r="Y304" s="9">
        <f>+DAY('TABLA PRINCIPAL'!$B304)</f>
        <v>24</v>
      </c>
      <c r="Z304" s="9">
        <f>+MONTH('TABLA PRINCIPAL'!$B304)</f>
        <v>6</v>
      </c>
      <c r="AA304" s="9">
        <f>+YEAR('TABLA PRINCIPAL'!$B304)</f>
        <v>2013</v>
      </c>
      <c r="AB304" s="22" t="str">
        <f>+IF(Ventas_Oficina[[#This Row],[Total del pedido]]&gt;=100000,"SI","NO")</f>
        <v>NO</v>
      </c>
      <c r="AC304" s="22" t="str">
        <f>+_xlfn.XLOOKUP(Ventas_Oficina[[#This Row],[Nº de artículo]],AUXILIAR!A303:A5188,AUXILIAR!D303:D5188,"Error",0)</f>
        <v>Enviado a tiempo</v>
      </c>
      <c r="AD304" s="22" t="str">
        <f>+IF(AND(Ventas_Oficina[[#This Row],[Total]]&gt;75000,Ventas_Oficina[[#This Row],[Envio a tiempo]]="Enviado a tiempo"),"Buena Venta","Venta Mala")</f>
        <v>Venta Mala</v>
      </c>
    </row>
    <row r="305" spans="1:30" x14ac:dyDescent="0.25">
      <c r="A305" s="26">
        <v>1183387</v>
      </c>
      <c r="B305" s="10">
        <v>41844</v>
      </c>
      <c r="C305" s="11" t="s">
        <v>283</v>
      </c>
      <c r="D305" s="11" t="s">
        <v>41</v>
      </c>
      <c r="E305" s="11" t="s">
        <v>12</v>
      </c>
      <c r="F305" s="11" t="s">
        <v>13</v>
      </c>
      <c r="G305" s="11" t="s">
        <v>1008</v>
      </c>
      <c r="H305" s="11" t="s">
        <v>42</v>
      </c>
      <c r="I305" s="11" t="s">
        <v>1016</v>
      </c>
      <c r="J305" s="11" t="s">
        <v>1037</v>
      </c>
      <c r="K305" s="11" t="s">
        <v>1261</v>
      </c>
      <c r="L305" s="11" t="s">
        <v>1267</v>
      </c>
      <c r="M305" s="11" t="s">
        <v>1272</v>
      </c>
      <c r="N305" s="10">
        <v>41846</v>
      </c>
      <c r="O305" s="12">
        <v>340</v>
      </c>
      <c r="P305" s="12">
        <v>540</v>
      </c>
      <c r="Q305" s="12">
        <v>200</v>
      </c>
      <c r="R305" s="11">
        <v>8</v>
      </c>
      <c r="S305" s="12">
        <v>4320</v>
      </c>
      <c r="T305" s="13">
        <v>0.02</v>
      </c>
      <c r="U305" s="12">
        <v>86.4</v>
      </c>
      <c r="V305" s="12">
        <v>4233.6000000000004</v>
      </c>
      <c r="W305" s="12">
        <v>778</v>
      </c>
      <c r="X305" s="12">
        <v>13063</v>
      </c>
      <c r="Y305" s="14">
        <f>+DAY('TABLA PRINCIPAL'!$B305)</f>
        <v>24</v>
      </c>
      <c r="Z305" s="14">
        <f>+MONTH('TABLA PRINCIPAL'!$B305)</f>
        <v>7</v>
      </c>
      <c r="AA305" s="14">
        <f>+YEAR('TABLA PRINCIPAL'!$B305)</f>
        <v>2014</v>
      </c>
      <c r="AB305" s="22" t="str">
        <f>+IF(Ventas_Oficina[[#This Row],[Total del pedido]]&gt;=100000,"SI","NO")</f>
        <v>NO</v>
      </c>
      <c r="AC305" s="22" t="str">
        <f>+_xlfn.XLOOKUP(Ventas_Oficina[[#This Row],[Nº de artículo]],AUXILIAR!A304:A5189,AUXILIAR!D304:D5189,"Error",0)</f>
        <v>No enviado a tiempo</v>
      </c>
      <c r="AD305" s="22" t="str">
        <f>+IF(AND(Ventas_Oficina[[#This Row],[Total]]&gt;75000,Ventas_Oficina[[#This Row],[Envio a tiempo]]="Enviado a tiempo"),"Buena Venta","Venta Mala")</f>
        <v>Venta Mala</v>
      </c>
    </row>
    <row r="306" spans="1:30" x14ac:dyDescent="0.25">
      <c r="A306" s="25">
        <v>1183753</v>
      </c>
      <c r="B306" s="5">
        <v>41445</v>
      </c>
      <c r="C306" s="6" t="s">
        <v>73</v>
      </c>
      <c r="D306" s="6" t="s">
        <v>29</v>
      </c>
      <c r="E306" s="6" t="s">
        <v>12</v>
      </c>
      <c r="F306" s="6" t="s">
        <v>13</v>
      </c>
      <c r="G306" s="6" t="s">
        <v>1009</v>
      </c>
      <c r="H306" s="6" t="s">
        <v>14</v>
      </c>
      <c r="I306" s="6" t="s">
        <v>1015</v>
      </c>
      <c r="J306" s="6" t="s">
        <v>1040</v>
      </c>
      <c r="K306" s="6" t="s">
        <v>1261</v>
      </c>
      <c r="L306" s="6" t="s">
        <v>1267</v>
      </c>
      <c r="M306" s="6" t="s">
        <v>1273</v>
      </c>
      <c r="N306" s="5">
        <v>41447</v>
      </c>
      <c r="O306" s="7">
        <v>2156</v>
      </c>
      <c r="P306" s="7">
        <v>3655</v>
      </c>
      <c r="Q306" s="7">
        <v>1499</v>
      </c>
      <c r="R306" s="6">
        <v>44</v>
      </c>
      <c r="S306" s="7">
        <v>160820</v>
      </c>
      <c r="T306" s="8">
        <v>0.01</v>
      </c>
      <c r="U306" s="7">
        <v>1608.2</v>
      </c>
      <c r="V306" s="7">
        <v>159211.79999999999</v>
      </c>
      <c r="W306" s="7">
        <v>1389</v>
      </c>
      <c r="X306" s="7">
        <v>12619</v>
      </c>
      <c r="Y306" s="9">
        <f>+DAY('TABLA PRINCIPAL'!$B306)</f>
        <v>20</v>
      </c>
      <c r="Z306" s="9">
        <f>+MONTH('TABLA PRINCIPAL'!$B306)</f>
        <v>6</v>
      </c>
      <c r="AA306" s="9">
        <f>+YEAR('TABLA PRINCIPAL'!$B306)</f>
        <v>2013</v>
      </c>
      <c r="AB306" s="22" t="str">
        <f>+IF(Ventas_Oficina[[#This Row],[Total del pedido]]&gt;=100000,"SI","NO")</f>
        <v>SI</v>
      </c>
      <c r="AC306" s="22" t="str">
        <f>+_xlfn.XLOOKUP(Ventas_Oficina[[#This Row],[Nº de artículo]],AUXILIAR!A305:A5190,AUXILIAR!D305:D5190,"Error",0)</f>
        <v>Enviado a tiempo</v>
      </c>
      <c r="AD306" s="22" t="str">
        <f>+IF(AND(Ventas_Oficina[[#This Row],[Total]]&gt;75000,Ventas_Oficina[[#This Row],[Envio a tiempo]]="Enviado a tiempo"),"Buena Venta","Venta Mala")</f>
        <v>Venta Mala</v>
      </c>
    </row>
    <row r="307" spans="1:30" x14ac:dyDescent="0.25">
      <c r="A307" s="26">
        <v>1184118</v>
      </c>
      <c r="B307" s="10">
        <v>42354</v>
      </c>
      <c r="C307" s="11" t="s">
        <v>20</v>
      </c>
      <c r="D307" s="11" t="s">
        <v>21</v>
      </c>
      <c r="E307" s="11" t="s">
        <v>4</v>
      </c>
      <c r="F307" s="11" t="s">
        <v>5</v>
      </c>
      <c r="G307" s="11" t="s">
        <v>1008</v>
      </c>
      <c r="H307" s="11" t="s">
        <v>6</v>
      </c>
      <c r="I307" s="11" t="s">
        <v>1016</v>
      </c>
      <c r="J307" s="11" t="s">
        <v>1105</v>
      </c>
      <c r="K307" s="11" t="s">
        <v>1261</v>
      </c>
      <c r="L307" s="11" t="s">
        <v>1267</v>
      </c>
      <c r="M307" s="11" t="s">
        <v>1272</v>
      </c>
      <c r="N307" s="10">
        <v>42356</v>
      </c>
      <c r="O307" s="12">
        <v>1838</v>
      </c>
      <c r="P307" s="12">
        <v>2917</v>
      </c>
      <c r="Q307" s="12">
        <v>1079</v>
      </c>
      <c r="R307" s="11">
        <v>25</v>
      </c>
      <c r="S307" s="12">
        <v>72925</v>
      </c>
      <c r="T307" s="13">
        <v>0.06</v>
      </c>
      <c r="U307" s="12">
        <v>4375.5</v>
      </c>
      <c r="V307" s="12">
        <v>68549.5</v>
      </c>
      <c r="W307" s="12">
        <v>627</v>
      </c>
      <c r="X307" s="12">
        <v>34923</v>
      </c>
      <c r="Y307" s="14">
        <f>+DAY('TABLA PRINCIPAL'!$B307)</f>
        <v>16</v>
      </c>
      <c r="Z307" s="14">
        <f>+MONTH('TABLA PRINCIPAL'!$B307)</f>
        <v>12</v>
      </c>
      <c r="AA307" s="14">
        <f>+YEAR('TABLA PRINCIPAL'!$B307)</f>
        <v>2015</v>
      </c>
      <c r="AB307" s="22" t="str">
        <f>+IF(Ventas_Oficina[[#This Row],[Total del pedido]]&gt;=100000,"SI","NO")</f>
        <v>NO</v>
      </c>
      <c r="AC307" s="22" t="str">
        <f>+_xlfn.XLOOKUP(Ventas_Oficina[[#This Row],[Nº de artículo]],AUXILIAR!A306:A5191,AUXILIAR!D306:D5191,"Error",0)</f>
        <v>Enviado a tiempo</v>
      </c>
      <c r="AD307" s="22" t="str">
        <f>+IF(AND(Ventas_Oficina[[#This Row],[Total]]&gt;75000,Ventas_Oficina[[#This Row],[Envio a tiempo]]="Enviado a tiempo"),"Buena Venta","Venta Mala")</f>
        <v>Venta Mala</v>
      </c>
    </row>
    <row r="308" spans="1:30" x14ac:dyDescent="0.25">
      <c r="A308" s="25">
        <v>1184118</v>
      </c>
      <c r="B308" s="5">
        <v>41450</v>
      </c>
      <c r="C308" s="6" t="s">
        <v>284</v>
      </c>
      <c r="D308" s="6" t="s">
        <v>209</v>
      </c>
      <c r="E308" s="6" t="s">
        <v>4</v>
      </c>
      <c r="F308" s="6" t="s">
        <v>5</v>
      </c>
      <c r="G308" s="6" t="s">
        <v>1010</v>
      </c>
      <c r="H308" s="6" t="s">
        <v>6</v>
      </c>
      <c r="I308" s="6" t="s">
        <v>1015</v>
      </c>
      <c r="J308" s="6" t="s">
        <v>1086</v>
      </c>
      <c r="K308" s="6" t="s">
        <v>1261</v>
      </c>
      <c r="L308" s="6" t="s">
        <v>1267</v>
      </c>
      <c r="M308" s="6" t="s">
        <v>1273</v>
      </c>
      <c r="N308" s="5">
        <v>41451</v>
      </c>
      <c r="O308" s="7">
        <v>1111</v>
      </c>
      <c r="P308" s="7">
        <v>1984</v>
      </c>
      <c r="Q308" s="7">
        <v>873</v>
      </c>
      <c r="R308" s="6">
        <v>40</v>
      </c>
      <c r="S308" s="7">
        <v>79360</v>
      </c>
      <c r="T308" s="8">
        <v>0.05</v>
      </c>
      <c r="U308" s="7">
        <v>3968</v>
      </c>
      <c r="V308" s="7">
        <v>75392</v>
      </c>
      <c r="W308" s="7">
        <v>410</v>
      </c>
      <c r="X308" s="7">
        <v>48383</v>
      </c>
      <c r="Y308" s="9">
        <f>+DAY('TABLA PRINCIPAL'!$B308)</f>
        <v>25</v>
      </c>
      <c r="Z308" s="9">
        <f>+MONTH('TABLA PRINCIPAL'!$B308)</f>
        <v>6</v>
      </c>
      <c r="AA308" s="9">
        <f>+YEAR('TABLA PRINCIPAL'!$B308)</f>
        <v>2013</v>
      </c>
      <c r="AB308" s="22" t="str">
        <f>+IF(Ventas_Oficina[[#This Row],[Total del pedido]]&gt;=100000,"SI","NO")</f>
        <v>NO</v>
      </c>
      <c r="AC308" s="22" t="str">
        <f>+_xlfn.XLOOKUP(Ventas_Oficina[[#This Row],[Nº de artículo]],AUXILIAR!A307:A5192,AUXILIAR!D307:D5192,"Error",0)</f>
        <v>Enviado a tiempo</v>
      </c>
      <c r="AD308" s="22" t="str">
        <f>+IF(AND(Ventas_Oficina[[#This Row],[Total]]&gt;75000,Ventas_Oficina[[#This Row],[Envio a tiempo]]="Enviado a tiempo"),"Buena Venta","Venta Mala")</f>
        <v>Venta Mala</v>
      </c>
    </row>
    <row r="309" spans="1:30" x14ac:dyDescent="0.25">
      <c r="A309" s="26">
        <v>1184118</v>
      </c>
      <c r="B309" s="10">
        <v>41450</v>
      </c>
      <c r="C309" s="11" t="s">
        <v>230</v>
      </c>
      <c r="D309" s="11" t="s">
        <v>177</v>
      </c>
      <c r="E309" s="11" t="s">
        <v>4</v>
      </c>
      <c r="F309" s="11" t="s">
        <v>5</v>
      </c>
      <c r="G309" s="11" t="s">
        <v>1007</v>
      </c>
      <c r="H309" s="11" t="s">
        <v>6</v>
      </c>
      <c r="I309" s="11" t="s">
        <v>1016</v>
      </c>
      <c r="J309" s="11" t="s">
        <v>1164</v>
      </c>
      <c r="K309" s="11" t="s">
        <v>1261</v>
      </c>
      <c r="L309" s="11" t="s">
        <v>1265</v>
      </c>
      <c r="M309" s="11" t="s">
        <v>1272</v>
      </c>
      <c r="N309" s="10">
        <v>41452</v>
      </c>
      <c r="O309" s="12">
        <v>4211</v>
      </c>
      <c r="P309" s="12">
        <v>8098</v>
      </c>
      <c r="Q309" s="12">
        <v>3887</v>
      </c>
      <c r="R309" s="11">
        <v>50</v>
      </c>
      <c r="S309" s="12">
        <v>404900</v>
      </c>
      <c r="T309" s="13">
        <v>0.01</v>
      </c>
      <c r="U309" s="12">
        <v>4049</v>
      </c>
      <c r="V309" s="12">
        <v>400851</v>
      </c>
      <c r="W309" s="12">
        <v>718</v>
      </c>
      <c r="X309" s="12">
        <v>48383</v>
      </c>
      <c r="Y309" s="14">
        <f>+DAY('TABLA PRINCIPAL'!$B309)</f>
        <v>25</v>
      </c>
      <c r="Z309" s="14">
        <f>+MONTH('TABLA PRINCIPAL'!$B309)</f>
        <v>6</v>
      </c>
      <c r="AA309" s="14">
        <f>+YEAR('TABLA PRINCIPAL'!$B309)</f>
        <v>2013</v>
      </c>
      <c r="AB309" s="22" t="str">
        <f>+IF(Ventas_Oficina[[#This Row],[Total del pedido]]&gt;=100000,"SI","NO")</f>
        <v>SI</v>
      </c>
      <c r="AC309" s="22" t="str">
        <f>+_xlfn.XLOOKUP(Ventas_Oficina[[#This Row],[Nº de artículo]],AUXILIAR!A308:A5193,AUXILIAR!D308:D5193,"Error",0)</f>
        <v>No enviado a tiempo</v>
      </c>
      <c r="AD309" s="22" t="str">
        <f>+IF(AND(Ventas_Oficina[[#This Row],[Total]]&gt;75000,Ventas_Oficina[[#This Row],[Envio a tiempo]]="Enviado a tiempo"),"Buena Venta","Venta Mala")</f>
        <v>Venta Mala</v>
      </c>
    </row>
    <row r="310" spans="1:30" x14ac:dyDescent="0.25">
      <c r="A310" s="25">
        <v>1184118</v>
      </c>
      <c r="B310" s="5">
        <v>41450</v>
      </c>
      <c r="C310" s="6" t="s">
        <v>167</v>
      </c>
      <c r="D310" s="6" t="s">
        <v>137</v>
      </c>
      <c r="E310" s="6" t="s">
        <v>4</v>
      </c>
      <c r="F310" s="6" t="s">
        <v>5</v>
      </c>
      <c r="G310" s="6" t="s">
        <v>1009</v>
      </c>
      <c r="H310" s="6" t="s">
        <v>6</v>
      </c>
      <c r="I310" s="6" t="s">
        <v>1016</v>
      </c>
      <c r="J310" s="6" t="s">
        <v>1106</v>
      </c>
      <c r="K310" s="6" t="s">
        <v>1261</v>
      </c>
      <c r="L310" s="6" t="s">
        <v>1266</v>
      </c>
      <c r="M310" s="6" t="s">
        <v>1272</v>
      </c>
      <c r="N310" s="5">
        <v>41452</v>
      </c>
      <c r="O310" s="7">
        <v>2018</v>
      </c>
      <c r="P310" s="7">
        <v>3541</v>
      </c>
      <c r="Q310" s="7">
        <v>1523</v>
      </c>
      <c r="R310" s="6">
        <v>37</v>
      </c>
      <c r="S310" s="7">
        <v>131017</v>
      </c>
      <c r="T310" s="8">
        <v>0.08</v>
      </c>
      <c r="U310" s="7">
        <v>10481.36</v>
      </c>
      <c r="V310" s="7">
        <v>120535.64</v>
      </c>
      <c r="W310" s="7">
        <v>199</v>
      </c>
      <c r="X310" s="7">
        <v>48383</v>
      </c>
      <c r="Y310" s="9">
        <f>+DAY('TABLA PRINCIPAL'!$B310)</f>
        <v>25</v>
      </c>
      <c r="Z310" s="9">
        <f>+MONTH('TABLA PRINCIPAL'!$B310)</f>
        <v>6</v>
      </c>
      <c r="AA310" s="9">
        <f>+YEAR('TABLA PRINCIPAL'!$B310)</f>
        <v>2013</v>
      </c>
      <c r="AB310" s="22" t="str">
        <f>+IF(Ventas_Oficina[[#This Row],[Total del pedido]]&gt;=100000,"SI","NO")</f>
        <v>SI</v>
      </c>
      <c r="AC310" s="22" t="str">
        <f>+_xlfn.XLOOKUP(Ventas_Oficina[[#This Row],[Nº de artículo]],AUXILIAR!A309:A5194,AUXILIAR!D309:D5194,"Error",0)</f>
        <v>Enviado a tiempo</v>
      </c>
      <c r="AD310" s="22" t="str">
        <f>+IF(AND(Ventas_Oficina[[#This Row],[Total]]&gt;75000,Ventas_Oficina[[#This Row],[Envio a tiempo]]="Enviado a tiempo"),"Buena Venta","Venta Mala")</f>
        <v>Venta Mala</v>
      </c>
    </row>
    <row r="311" spans="1:30" x14ac:dyDescent="0.25">
      <c r="A311" s="26">
        <v>1184483</v>
      </c>
      <c r="B311" s="10">
        <v>41824</v>
      </c>
      <c r="C311" s="11" t="s">
        <v>201</v>
      </c>
      <c r="D311" s="11" t="s">
        <v>29</v>
      </c>
      <c r="E311" s="11" t="s">
        <v>12</v>
      </c>
      <c r="F311" s="11" t="s">
        <v>13</v>
      </c>
      <c r="G311" s="11" t="s">
        <v>1008</v>
      </c>
      <c r="H311" s="11" t="s">
        <v>14</v>
      </c>
      <c r="I311" s="11" t="s">
        <v>1016</v>
      </c>
      <c r="J311" s="11" t="s">
        <v>1107</v>
      </c>
      <c r="K311" s="11" t="s">
        <v>1261</v>
      </c>
      <c r="L311" s="11" t="s">
        <v>1265</v>
      </c>
      <c r="M311" s="11" t="s">
        <v>1272</v>
      </c>
      <c r="N311" s="10">
        <v>41826</v>
      </c>
      <c r="O311" s="12">
        <v>276</v>
      </c>
      <c r="P311" s="12">
        <v>438</v>
      </c>
      <c r="Q311" s="12">
        <v>162</v>
      </c>
      <c r="R311" s="11">
        <v>26</v>
      </c>
      <c r="S311" s="12">
        <v>11388</v>
      </c>
      <c r="T311" s="13">
        <v>0.08</v>
      </c>
      <c r="U311" s="12">
        <v>911.04</v>
      </c>
      <c r="V311" s="12">
        <v>10476.959999999999</v>
      </c>
      <c r="W311" s="12">
        <v>621</v>
      </c>
      <c r="X311" s="12">
        <v>21818</v>
      </c>
      <c r="Y311" s="14">
        <f>+DAY('TABLA PRINCIPAL'!$B311)</f>
        <v>4</v>
      </c>
      <c r="Z311" s="14">
        <f>+MONTH('TABLA PRINCIPAL'!$B311)</f>
        <v>7</v>
      </c>
      <c r="AA311" s="14">
        <f>+YEAR('TABLA PRINCIPAL'!$B311)</f>
        <v>2014</v>
      </c>
      <c r="AB311" s="22" t="str">
        <f>+IF(Ventas_Oficina[[#This Row],[Total del pedido]]&gt;=100000,"SI","NO")</f>
        <v>NO</v>
      </c>
      <c r="AC311" s="22" t="str">
        <f>+_xlfn.XLOOKUP(Ventas_Oficina[[#This Row],[Nº de artículo]],AUXILIAR!A310:A5195,AUXILIAR!D310:D5195,"Error",0)</f>
        <v>Enviado a tiempo</v>
      </c>
      <c r="AD311" s="22" t="str">
        <f>+IF(AND(Ventas_Oficina[[#This Row],[Total]]&gt;75000,Ventas_Oficina[[#This Row],[Envio a tiempo]]="Enviado a tiempo"),"Buena Venta","Venta Mala")</f>
        <v>Venta Mala</v>
      </c>
    </row>
    <row r="312" spans="1:30" x14ac:dyDescent="0.25">
      <c r="A312" s="25">
        <v>1184483</v>
      </c>
      <c r="B312" s="5">
        <v>41423</v>
      </c>
      <c r="C312" s="6" t="s">
        <v>235</v>
      </c>
      <c r="D312" s="6" t="s">
        <v>91</v>
      </c>
      <c r="E312" s="6" t="s">
        <v>4</v>
      </c>
      <c r="F312" s="6" t="s">
        <v>5</v>
      </c>
      <c r="G312" s="6" t="s">
        <v>1008</v>
      </c>
      <c r="H312" s="6" t="s">
        <v>24</v>
      </c>
      <c r="I312" s="6" t="s">
        <v>1014</v>
      </c>
      <c r="J312" s="6" t="s">
        <v>1108</v>
      </c>
      <c r="K312" s="6" t="s">
        <v>1262</v>
      </c>
      <c r="L312" s="6" t="s">
        <v>1270</v>
      </c>
      <c r="M312" s="6" t="s">
        <v>1274</v>
      </c>
      <c r="N312" s="5">
        <v>41423</v>
      </c>
      <c r="O312" s="7">
        <v>7679</v>
      </c>
      <c r="P312" s="7">
        <v>11999</v>
      </c>
      <c r="Q312" s="7">
        <v>4320</v>
      </c>
      <c r="R312" s="6">
        <v>24</v>
      </c>
      <c r="S312" s="7">
        <v>287976</v>
      </c>
      <c r="T312" s="8">
        <v>0.02</v>
      </c>
      <c r="U312" s="7">
        <v>5759.52</v>
      </c>
      <c r="V312" s="7">
        <v>282216.48</v>
      </c>
      <c r="W312" s="7">
        <v>1400</v>
      </c>
      <c r="X312" s="7">
        <v>246325</v>
      </c>
      <c r="Y312" s="9">
        <f>+DAY('TABLA PRINCIPAL'!$B312)</f>
        <v>29</v>
      </c>
      <c r="Z312" s="9">
        <f>+MONTH('TABLA PRINCIPAL'!$B312)</f>
        <v>5</v>
      </c>
      <c r="AA312" s="9">
        <f>+YEAR('TABLA PRINCIPAL'!$B312)</f>
        <v>2013</v>
      </c>
      <c r="AB312" s="22" t="str">
        <f>+IF(Ventas_Oficina[[#This Row],[Total del pedido]]&gt;=100000,"SI","NO")</f>
        <v>SI</v>
      </c>
      <c r="AC312" s="22" t="str">
        <f>+_xlfn.XLOOKUP(Ventas_Oficina[[#This Row],[Nº de artículo]],AUXILIAR!A311:A5196,AUXILIAR!D311:D5196,"Error",0)</f>
        <v>Enviado a tiempo</v>
      </c>
      <c r="AD312" s="22" t="str">
        <f>+IF(AND(Ventas_Oficina[[#This Row],[Total]]&gt;75000,Ventas_Oficina[[#This Row],[Envio a tiempo]]="Enviado a tiempo"),"Buena Venta","Venta Mala")</f>
        <v>Buena Venta</v>
      </c>
    </row>
    <row r="313" spans="1:30" x14ac:dyDescent="0.25">
      <c r="A313" s="26">
        <v>1184848</v>
      </c>
      <c r="B313" s="10">
        <v>41451</v>
      </c>
      <c r="C313" s="11" t="s">
        <v>219</v>
      </c>
      <c r="D313" s="11" t="s">
        <v>46</v>
      </c>
      <c r="E313" s="11" t="s">
        <v>4</v>
      </c>
      <c r="F313" s="11" t="s">
        <v>5</v>
      </c>
      <c r="G313" s="11" t="s">
        <v>1007</v>
      </c>
      <c r="H313" s="11" t="s">
        <v>9</v>
      </c>
      <c r="I313" s="11" t="s">
        <v>1013</v>
      </c>
      <c r="J313" s="11" t="s">
        <v>1109</v>
      </c>
      <c r="K313" s="11" t="s">
        <v>1261</v>
      </c>
      <c r="L313" s="11" t="s">
        <v>1265</v>
      </c>
      <c r="M313" s="11" t="s">
        <v>1272</v>
      </c>
      <c r="N313" s="10">
        <v>41452</v>
      </c>
      <c r="O313" s="12">
        <v>182</v>
      </c>
      <c r="P313" s="12">
        <v>298</v>
      </c>
      <c r="Q313" s="12">
        <v>116</v>
      </c>
      <c r="R313" s="11">
        <v>32</v>
      </c>
      <c r="S313" s="12">
        <v>9536</v>
      </c>
      <c r="T313" s="13">
        <v>0.01</v>
      </c>
      <c r="U313" s="12">
        <v>95.36</v>
      </c>
      <c r="V313" s="12">
        <v>9440.64</v>
      </c>
      <c r="W313" s="12">
        <v>158</v>
      </c>
      <c r="X313" s="12">
        <v>972</v>
      </c>
      <c r="Y313" s="14">
        <f>+DAY('TABLA PRINCIPAL'!$B313)</f>
        <v>26</v>
      </c>
      <c r="Z313" s="14">
        <f>+MONTH('TABLA PRINCIPAL'!$B313)</f>
        <v>6</v>
      </c>
      <c r="AA313" s="14">
        <f>+YEAR('TABLA PRINCIPAL'!$B313)</f>
        <v>2013</v>
      </c>
      <c r="AB313" s="22" t="str">
        <f>+IF(Ventas_Oficina[[#This Row],[Total del pedido]]&gt;=100000,"SI","NO")</f>
        <v>NO</v>
      </c>
      <c r="AC313" s="22" t="str">
        <f>+_xlfn.XLOOKUP(Ventas_Oficina[[#This Row],[Nº de artículo]],AUXILIAR!A312:A5197,AUXILIAR!D312:D5197,"Error",0)</f>
        <v>No enviado a tiempo</v>
      </c>
      <c r="AD313" s="22" t="str">
        <f>+IF(AND(Ventas_Oficina[[#This Row],[Total]]&gt;75000,Ventas_Oficina[[#This Row],[Envio a tiempo]]="Enviado a tiempo"),"Buena Venta","Venta Mala")</f>
        <v>Venta Mala</v>
      </c>
    </row>
    <row r="314" spans="1:30" x14ac:dyDescent="0.25">
      <c r="A314" s="25">
        <v>1184848</v>
      </c>
      <c r="B314" s="5">
        <v>41451</v>
      </c>
      <c r="C314" s="6" t="s">
        <v>219</v>
      </c>
      <c r="D314" s="6" t="s">
        <v>46</v>
      </c>
      <c r="E314" s="6" t="s">
        <v>4</v>
      </c>
      <c r="F314" s="6" t="s">
        <v>5</v>
      </c>
      <c r="G314" s="6" t="s">
        <v>1008</v>
      </c>
      <c r="H314" s="6" t="s">
        <v>9</v>
      </c>
      <c r="I314" s="6" t="s">
        <v>1014</v>
      </c>
      <c r="J314" s="6" t="s">
        <v>1044</v>
      </c>
      <c r="K314" s="6" t="s">
        <v>1261</v>
      </c>
      <c r="L314" s="6" t="s">
        <v>1265</v>
      </c>
      <c r="M314" s="6" t="s">
        <v>1273</v>
      </c>
      <c r="N314" s="5">
        <v>41452</v>
      </c>
      <c r="O314" s="7">
        <v>118</v>
      </c>
      <c r="P314" s="7">
        <v>188</v>
      </c>
      <c r="Q314" s="7">
        <v>70</v>
      </c>
      <c r="R314" s="6">
        <v>24</v>
      </c>
      <c r="S314" s="7">
        <v>4512</v>
      </c>
      <c r="T314" s="8">
        <v>0.01</v>
      </c>
      <c r="U314" s="7">
        <v>45.12</v>
      </c>
      <c r="V314" s="7">
        <v>4466.88</v>
      </c>
      <c r="W314" s="7">
        <v>149</v>
      </c>
      <c r="X314" s="7">
        <v>972</v>
      </c>
      <c r="Y314" s="9">
        <f>+DAY('TABLA PRINCIPAL'!$B314)</f>
        <v>26</v>
      </c>
      <c r="Z314" s="9">
        <f>+MONTH('TABLA PRINCIPAL'!$B314)</f>
        <v>6</v>
      </c>
      <c r="AA314" s="9">
        <f>+YEAR('TABLA PRINCIPAL'!$B314)</f>
        <v>2013</v>
      </c>
      <c r="AB314" s="22" t="str">
        <f>+IF(Ventas_Oficina[[#This Row],[Total del pedido]]&gt;=100000,"SI","NO")</f>
        <v>NO</v>
      </c>
      <c r="AC314" s="22" t="str">
        <f>+_xlfn.XLOOKUP(Ventas_Oficina[[#This Row],[Nº de artículo]],AUXILIAR!A313:A5198,AUXILIAR!D313:D5198,"Error",0)</f>
        <v>No enviado a tiempo</v>
      </c>
      <c r="AD314" s="22" t="str">
        <f>+IF(AND(Ventas_Oficina[[#This Row],[Total]]&gt;75000,Ventas_Oficina[[#This Row],[Envio a tiempo]]="Enviado a tiempo"),"Buena Venta","Venta Mala")</f>
        <v>Venta Mala</v>
      </c>
    </row>
    <row r="315" spans="1:30" x14ac:dyDescent="0.25">
      <c r="A315" s="26">
        <v>1184848</v>
      </c>
      <c r="B315" s="10">
        <v>41451</v>
      </c>
      <c r="C315" s="11" t="s">
        <v>219</v>
      </c>
      <c r="D315" s="11" t="s">
        <v>46</v>
      </c>
      <c r="E315" s="11" t="s">
        <v>4</v>
      </c>
      <c r="F315" s="11" t="s">
        <v>5</v>
      </c>
      <c r="G315" s="11" t="s">
        <v>1007</v>
      </c>
      <c r="H315" s="11" t="s">
        <v>9</v>
      </c>
      <c r="I315" s="11" t="s">
        <v>1014</v>
      </c>
      <c r="J315" s="11" t="s">
        <v>1019</v>
      </c>
      <c r="K315" s="11" t="s">
        <v>1261</v>
      </c>
      <c r="L315" s="11" t="s">
        <v>1265</v>
      </c>
      <c r="M315" s="11" t="s">
        <v>1272</v>
      </c>
      <c r="N315" s="10">
        <v>41452</v>
      </c>
      <c r="O315" s="12">
        <v>24</v>
      </c>
      <c r="P315" s="12">
        <v>126</v>
      </c>
      <c r="Q315" s="12">
        <v>102</v>
      </c>
      <c r="R315" s="11">
        <v>38</v>
      </c>
      <c r="S315" s="12">
        <v>4788</v>
      </c>
      <c r="T315" s="13">
        <v>0</v>
      </c>
      <c r="U315" s="12">
        <v>0</v>
      </c>
      <c r="V315" s="12">
        <v>4788</v>
      </c>
      <c r="W315" s="12">
        <v>70</v>
      </c>
      <c r="X315" s="12">
        <v>972</v>
      </c>
      <c r="Y315" s="14">
        <f>+DAY('TABLA PRINCIPAL'!$B315)</f>
        <v>26</v>
      </c>
      <c r="Z315" s="14">
        <f>+MONTH('TABLA PRINCIPAL'!$B315)</f>
        <v>6</v>
      </c>
      <c r="AA315" s="14">
        <f>+YEAR('TABLA PRINCIPAL'!$B315)</f>
        <v>2013</v>
      </c>
      <c r="AB315" s="22" t="str">
        <f>+IF(Ventas_Oficina[[#This Row],[Total del pedido]]&gt;=100000,"SI","NO")</f>
        <v>NO</v>
      </c>
      <c r="AC315" s="22" t="str">
        <f>+_xlfn.XLOOKUP(Ventas_Oficina[[#This Row],[Nº de artículo]],AUXILIAR!A314:A5199,AUXILIAR!D314:D5199,"Error",0)</f>
        <v>No enviado a tiempo</v>
      </c>
      <c r="AD315" s="22" t="str">
        <f>+IF(AND(Ventas_Oficina[[#This Row],[Total]]&gt;75000,Ventas_Oficina[[#This Row],[Envio a tiempo]]="Enviado a tiempo"),"Buena Venta","Venta Mala")</f>
        <v>Venta Mala</v>
      </c>
    </row>
    <row r="316" spans="1:30" x14ac:dyDescent="0.25">
      <c r="A316" s="25">
        <v>1184848</v>
      </c>
      <c r="B316" s="5">
        <v>41451</v>
      </c>
      <c r="C316" s="6" t="s">
        <v>219</v>
      </c>
      <c r="D316" s="6" t="s">
        <v>46</v>
      </c>
      <c r="E316" s="6" t="s">
        <v>4</v>
      </c>
      <c r="F316" s="6" t="s">
        <v>5</v>
      </c>
      <c r="G316" s="6" t="s">
        <v>1008</v>
      </c>
      <c r="H316" s="6" t="s">
        <v>9</v>
      </c>
      <c r="I316" s="6" t="s">
        <v>1013</v>
      </c>
      <c r="J316" s="6" t="s">
        <v>1044</v>
      </c>
      <c r="K316" s="6" t="s">
        <v>1261</v>
      </c>
      <c r="L316" s="6" t="s">
        <v>1265</v>
      </c>
      <c r="M316" s="6" t="s">
        <v>1272</v>
      </c>
      <c r="N316" s="5">
        <v>41452</v>
      </c>
      <c r="O316" s="7">
        <v>118</v>
      </c>
      <c r="P316" s="7">
        <v>188</v>
      </c>
      <c r="Q316" s="7">
        <v>70</v>
      </c>
      <c r="R316" s="6">
        <v>22</v>
      </c>
      <c r="S316" s="7">
        <v>4136</v>
      </c>
      <c r="T316" s="8">
        <v>0.01</v>
      </c>
      <c r="U316" s="7">
        <v>41.36</v>
      </c>
      <c r="V316" s="7">
        <v>4094.64</v>
      </c>
      <c r="W316" s="7">
        <v>149</v>
      </c>
      <c r="X316" s="7">
        <v>972</v>
      </c>
      <c r="Y316" s="9">
        <f>+DAY('TABLA PRINCIPAL'!$B316)</f>
        <v>26</v>
      </c>
      <c r="Z316" s="9">
        <f>+MONTH('TABLA PRINCIPAL'!$B316)</f>
        <v>6</v>
      </c>
      <c r="AA316" s="9">
        <f>+YEAR('TABLA PRINCIPAL'!$B316)</f>
        <v>2013</v>
      </c>
      <c r="AB316" s="22" t="str">
        <f>+IF(Ventas_Oficina[[#This Row],[Total del pedido]]&gt;=100000,"SI","NO")</f>
        <v>NO</v>
      </c>
      <c r="AC316" s="22" t="str">
        <f>+_xlfn.XLOOKUP(Ventas_Oficina[[#This Row],[Nº de artículo]],AUXILIAR!A315:A5200,AUXILIAR!D315:D5200,"Error",0)</f>
        <v>No enviado a tiempo</v>
      </c>
      <c r="AD316" s="22" t="str">
        <f>+IF(AND(Ventas_Oficina[[#This Row],[Total]]&gt;75000,Ventas_Oficina[[#This Row],[Envio a tiempo]]="Enviado a tiempo"),"Buena Venta","Venta Mala")</f>
        <v>Venta Mala</v>
      </c>
    </row>
    <row r="317" spans="1:30" x14ac:dyDescent="0.25">
      <c r="A317" s="26">
        <v>1184848</v>
      </c>
      <c r="B317" s="10">
        <v>41451</v>
      </c>
      <c r="C317" s="11" t="s">
        <v>219</v>
      </c>
      <c r="D317" s="11" t="s">
        <v>46</v>
      </c>
      <c r="E317" s="11" t="s">
        <v>4</v>
      </c>
      <c r="F317" s="11" t="s">
        <v>5</v>
      </c>
      <c r="G317" s="11" t="s">
        <v>1007</v>
      </c>
      <c r="H317" s="11" t="s">
        <v>9</v>
      </c>
      <c r="I317" s="11" t="s">
        <v>1015</v>
      </c>
      <c r="J317" s="11" t="s">
        <v>1044</v>
      </c>
      <c r="K317" s="11" t="s">
        <v>1261</v>
      </c>
      <c r="L317" s="11" t="s">
        <v>1265</v>
      </c>
      <c r="M317" s="11" t="s">
        <v>1272</v>
      </c>
      <c r="N317" s="10">
        <v>41452</v>
      </c>
      <c r="O317" s="12">
        <v>118</v>
      </c>
      <c r="P317" s="12">
        <v>188</v>
      </c>
      <c r="Q317" s="12">
        <v>70</v>
      </c>
      <c r="R317" s="11">
        <v>17</v>
      </c>
      <c r="S317" s="12">
        <v>3196</v>
      </c>
      <c r="T317" s="13">
        <v>0.04</v>
      </c>
      <c r="U317" s="12">
        <v>127.84</v>
      </c>
      <c r="V317" s="12">
        <v>3068.16</v>
      </c>
      <c r="W317" s="12">
        <v>149</v>
      </c>
      <c r="X317" s="12">
        <v>972</v>
      </c>
      <c r="Y317" s="14">
        <f>+DAY('TABLA PRINCIPAL'!$B317)</f>
        <v>26</v>
      </c>
      <c r="Z317" s="14">
        <f>+MONTH('TABLA PRINCIPAL'!$B317)</f>
        <v>6</v>
      </c>
      <c r="AA317" s="14">
        <f>+YEAR('TABLA PRINCIPAL'!$B317)</f>
        <v>2013</v>
      </c>
      <c r="AB317" s="22" t="str">
        <f>+IF(Ventas_Oficina[[#This Row],[Total del pedido]]&gt;=100000,"SI","NO")</f>
        <v>NO</v>
      </c>
      <c r="AC317" s="22" t="str">
        <f>+_xlfn.XLOOKUP(Ventas_Oficina[[#This Row],[Nº de artículo]],AUXILIAR!A316:A5201,AUXILIAR!D316:D5201,"Error",0)</f>
        <v>No enviado a tiempo</v>
      </c>
      <c r="AD317" s="22" t="str">
        <f>+IF(AND(Ventas_Oficina[[#This Row],[Total]]&gt;75000,Ventas_Oficina[[#This Row],[Envio a tiempo]]="Enviado a tiempo"),"Buena Venta","Venta Mala")</f>
        <v>Venta Mala</v>
      </c>
    </row>
    <row r="318" spans="1:30" x14ac:dyDescent="0.25">
      <c r="A318" s="25">
        <v>1184848</v>
      </c>
      <c r="B318" s="5">
        <v>41451</v>
      </c>
      <c r="C318" s="6" t="s">
        <v>219</v>
      </c>
      <c r="D318" s="6" t="s">
        <v>46</v>
      </c>
      <c r="E318" s="6" t="s">
        <v>4</v>
      </c>
      <c r="F318" s="6" t="s">
        <v>5</v>
      </c>
      <c r="G318" s="6" t="s">
        <v>1007</v>
      </c>
      <c r="H318" s="6" t="s">
        <v>9</v>
      </c>
      <c r="I318" s="6" t="s">
        <v>1013</v>
      </c>
      <c r="J318" s="6" t="s">
        <v>1109</v>
      </c>
      <c r="K318" s="6" t="s">
        <v>1261</v>
      </c>
      <c r="L318" s="6" t="s">
        <v>1265</v>
      </c>
      <c r="M318" s="6" t="s">
        <v>1272</v>
      </c>
      <c r="N318" s="5">
        <v>41452</v>
      </c>
      <c r="O318" s="7">
        <v>182</v>
      </c>
      <c r="P318" s="7">
        <v>298</v>
      </c>
      <c r="Q318" s="7">
        <v>116</v>
      </c>
      <c r="R318" s="6">
        <v>9</v>
      </c>
      <c r="S318" s="7">
        <v>2682</v>
      </c>
      <c r="T318" s="8">
        <v>0.06</v>
      </c>
      <c r="U318" s="7">
        <v>160.91999999999999</v>
      </c>
      <c r="V318" s="7">
        <v>2521.08</v>
      </c>
      <c r="W318" s="7">
        <v>158</v>
      </c>
      <c r="X318" s="7">
        <v>972</v>
      </c>
      <c r="Y318" s="9">
        <f>+DAY('TABLA PRINCIPAL'!$B318)</f>
        <v>26</v>
      </c>
      <c r="Z318" s="9">
        <f>+MONTH('TABLA PRINCIPAL'!$B318)</f>
        <v>6</v>
      </c>
      <c r="AA318" s="9">
        <f>+YEAR('TABLA PRINCIPAL'!$B318)</f>
        <v>2013</v>
      </c>
      <c r="AB318" s="22" t="str">
        <f>+IF(Ventas_Oficina[[#This Row],[Total del pedido]]&gt;=100000,"SI","NO")</f>
        <v>NO</v>
      </c>
      <c r="AC318" s="22" t="str">
        <f>+_xlfn.XLOOKUP(Ventas_Oficina[[#This Row],[Nº de artículo]],AUXILIAR!A317:A5202,AUXILIAR!D317:D5202,"Error",0)</f>
        <v>No enviado a tiempo</v>
      </c>
      <c r="AD318" s="22" t="str">
        <f>+IF(AND(Ventas_Oficina[[#This Row],[Total]]&gt;75000,Ventas_Oficina[[#This Row],[Envio a tiempo]]="Enviado a tiempo"),"Buena Venta","Venta Mala")</f>
        <v>Venta Mala</v>
      </c>
    </row>
    <row r="319" spans="1:30" x14ac:dyDescent="0.25">
      <c r="A319" s="26">
        <v>1184848</v>
      </c>
      <c r="B319" s="10">
        <v>41451</v>
      </c>
      <c r="C319" s="11" t="s">
        <v>219</v>
      </c>
      <c r="D319" s="11" t="s">
        <v>46</v>
      </c>
      <c r="E319" s="11" t="s">
        <v>4</v>
      </c>
      <c r="F319" s="11" t="s">
        <v>5</v>
      </c>
      <c r="G319" s="11" t="s">
        <v>1008</v>
      </c>
      <c r="H319" s="11" t="s">
        <v>9</v>
      </c>
      <c r="I319" s="11" t="s">
        <v>1015</v>
      </c>
      <c r="J319" s="11" t="s">
        <v>1044</v>
      </c>
      <c r="K319" s="11" t="s">
        <v>1261</v>
      </c>
      <c r="L319" s="11" t="s">
        <v>1266</v>
      </c>
      <c r="M319" s="11" t="s">
        <v>1273</v>
      </c>
      <c r="N319" s="10">
        <v>41452</v>
      </c>
      <c r="O319" s="12">
        <v>118</v>
      </c>
      <c r="P319" s="12">
        <v>188</v>
      </c>
      <c r="Q319" s="12">
        <v>70</v>
      </c>
      <c r="R319" s="11">
        <v>26</v>
      </c>
      <c r="S319" s="12">
        <v>4888</v>
      </c>
      <c r="T319" s="13">
        <v>0.04</v>
      </c>
      <c r="U319" s="12">
        <v>195.52</v>
      </c>
      <c r="V319" s="12">
        <v>4692.4799999999996</v>
      </c>
      <c r="W319" s="12">
        <v>149</v>
      </c>
      <c r="X319" s="12">
        <v>972</v>
      </c>
      <c r="Y319" s="14">
        <f>+DAY('TABLA PRINCIPAL'!$B319)</f>
        <v>26</v>
      </c>
      <c r="Z319" s="14">
        <f>+MONTH('TABLA PRINCIPAL'!$B319)</f>
        <v>6</v>
      </c>
      <c r="AA319" s="14">
        <f>+YEAR('TABLA PRINCIPAL'!$B319)</f>
        <v>2013</v>
      </c>
      <c r="AB319" s="22" t="str">
        <f>+IF(Ventas_Oficina[[#This Row],[Total del pedido]]&gt;=100000,"SI","NO")</f>
        <v>NO</v>
      </c>
      <c r="AC319" s="22" t="str">
        <f>+_xlfn.XLOOKUP(Ventas_Oficina[[#This Row],[Nº de artículo]],AUXILIAR!A318:A5203,AUXILIAR!D318:D5203,"Error",0)</f>
        <v>No enviado a tiempo</v>
      </c>
      <c r="AD319" s="22" t="str">
        <f>+IF(AND(Ventas_Oficina[[#This Row],[Total]]&gt;75000,Ventas_Oficina[[#This Row],[Envio a tiempo]]="Enviado a tiempo"),"Buena Venta","Venta Mala")</f>
        <v>Venta Mala</v>
      </c>
    </row>
    <row r="320" spans="1:30" x14ac:dyDescent="0.25">
      <c r="A320" s="25">
        <v>1184848</v>
      </c>
      <c r="B320" s="5">
        <v>41451</v>
      </c>
      <c r="C320" s="6" t="s">
        <v>219</v>
      </c>
      <c r="D320" s="6" t="s">
        <v>46</v>
      </c>
      <c r="E320" s="6" t="s">
        <v>4</v>
      </c>
      <c r="F320" s="6" t="s">
        <v>5</v>
      </c>
      <c r="G320" s="6" t="s">
        <v>1008</v>
      </c>
      <c r="H320" s="6" t="s">
        <v>9</v>
      </c>
      <c r="I320" s="6" t="s">
        <v>1014</v>
      </c>
      <c r="J320" s="6" t="s">
        <v>1044</v>
      </c>
      <c r="K320" s="6" t="s">
        <v>1262</v>
      </c>
      <c r="L320" s="6" t="s">
        <v>1270</v>
      </c>
      <c r="M320" s="6" t="s">
        <v>1274</v>
      </c>
      <c r="N320" s="5">
        <v>41452</v>
      </c>
      <c r="O320" s="7">
        <v>118</v>
      </c>
      <c r="P320" s="7">
        <v>188</v>
      </c>
      <c r="Q320" s="7">
        <v>70</v>
      </c>
      <c r="R320" s="6">
        <v>24</v>
      </c>
      <c r="S320" s="7">
        <v>4512</v>
      </c>
      <c r="T320" s="8">
        <v>0.02</v>
      </c>
      <c r="U320" s="7">
        <v>90.24</v>
      </c>
      <c r="V320" s="7">
        <v>4421.76</v>
      </c>
      <c r="W320" s="7">
        <v>149</v>
      </c>
      <c r="X320" s="7">
        <v>972</v>
      </c>
      <c r="Y320" s="9">
        <f>+DAY('TABLA PRINCIPAL'!$B320)</f>
        <v>26</v>
      </c>
      <c r="Z320" s="9">
        <f>+MONTH('TABLA PRINCIPAL'!$B320)</f>
        <v>6</v>
      </c>
      <c r="AA320" s="9">
        <f>+YEAR('TABLA PRINCIPAL'!$B320)</f>
        <v>2013</v>
      </c>
      <c r="AB320" s="22" t="str">
        <f>+IF(Ventas_Oficina[[#This Row],[Total del pedido]]&gt;=100000,"SI","NO")</f>
        <v>NO</v>
      </c>
      <c r="AC320" s="22" t="str">
        <f>+_xlfn.XLOOKUP(Ventas_Oficina[[#This Row],[Nº de artículo]],AUXILIAR!A319:A5204,AUXILIAR!D319:D5204,"Error",0)</f>
        <v>No enviado a tiempo</v>
      </c>
      <c r="AD320" s="22" t="str">
        <f>+IF(AND(Ventas_Oficina[[#This Row],[Total]]&gt;75000,Ventas_Oficina[[#This Row],[Envio a tiempo]]="Enviado a tiempo"),"Buena Venta","Venta Mala")</f>
        <v>Venta Mala</v>
      </c>
    </row>
    <row r="321" spans="1:30" x14ac:dyDescent="0.25">
      <c r="A321" s="26">
        <v>1184848</v>
      </c>
      <c r="B321" s="10">
        <v>41451</v>
      </c>
      <c r="C321" s="11" t="s">
        <v>219</v>
      </c>
      <c r="D321" s="11" t="s">
        <v>46</v>
      </c>
      <c r="E321" s="11" t="s">
        <v>4</v>
      </c>
      <c r="F321" s="11" t="s">
        <v>5</v>
      </c>
      <c r="G321" s="11" t="s">
        <v>1007</v>
      </c>
      <c r="H321" s="11" t="s">
        <v>9</v>
      </c>
      <c r="I321" s="11" t="s">
        <v>1012</v>
      </c>
      <c r="J321" s="11" t="s">
        <v>1044</v>
      </c>
      <c r="K321" s="11" t="s">
        <v>1262</v>
      </c>
      <c r="L321" s="11" t="s">
        <v>1265</v>
      </c>
      <c r="M321" s="11" t="s">
        <v>1272</v>
      </c>
      <c r="N321" s="10">
        <v>41452</v>
      </c>
      <c r="O321" s="12">
        <v>118</v>
      </c>
      <c r="P321" s="12">
        <v>188</v>
      </c>
      <c r="Q321" s="12">
        <v>70</v>
      </c>
      <c r="R321" s="11">
        <v>42</v>
      </c>
      <c r="S321" s="12">
        <v>7896</v>
      </c>
      <c r="T321" s="13">
        <v>7.0000000000000007E-2</v>
      </c>
      <c r="U321" s="12">
        <v>552.72</v>
      </c>
      <c r="V321" s="12">
        <v>7343.28</v>
      </c>
      <c r="W321" s="12">
        <v>149</v>
      </c>
      <c r="X321" s="12">
        <v>972</v>
      </c>
      <c r="Y321" s="14">
        <f>+DAY('TABLA PRINCIPAL'!$B321)</f>
        <v>26</v>
      </c>
      <c r="Z321" s="14">
        <f>+MONTH('TABLA PRINCIPAL'!$B321)</f>
        <v>6</v>
      </c>
      <c r="AA321" s="14">
        <f>+YEAR('TABLA PRINCIPAL'!$B321)</f>
        <v>2013</v>
      </c>
      <c r="AB321" s="22" t="str">
        <f>+IF(Ventas_Oficina[[#This Row],[Total del pedido]]&gt;=100000,"SI","NO")</f>
        <v>NO</v>
      </c>
      <c r="AC321" s="22" t="str">
        <f>+_xlfn.XLOOKUP(Ventas_Oficina[[#This Row],[Nº de artículo]],AUXILIAR!A320:A5205,AUXILIAR!D320:D5205,"Error",0)</f>
        <v>No enviado a tiempo</v>
      </c>
      <c r="AD321" s="22" t="str">
        <f>+IF(AND(Ventas_Oficina[[#This Row],[Total]]&gt;75000,Ventas_Oficina[[#This Row],[Envio a tiempo]]="Enviado a tiempo"),"Buena Venta","Venta Mala")</f>
        <v>Venta Mala</v>
      </c>
    </row>
    <row r="322" spans="1:30" x14ac:dyDescent="0.25">
      <c r="A322" s="25">
        <v>1184848</v>
      </c>
      <c r="B322" s="5">
        <v>41451</v>
      </c>
      <c r="C322" s="6" t="s">
        <v>219</v>
      </c>
      <c r="D322" s="6" t="s">
        <v>46</v>
      </c>
      <c r="E322" s="6" t="s">
        <v>4</v>
      </c>
      <c r="F322" s="6" t="s">
        <v>5</v>
      </c>
      <c r="G322" s="6" t="s">
        <v>1007</v>
      </c>
      <c r="H322" s="6" t="s">
        <v>9</v>
      </c>
      <c r="I322" s="6" t="s">
        <v>1015</v>
      </c>
      <c r="J322" s="6" t="s">
        <v>1044</v>
      </c>
      <c r="K322" s="6" t="s">
        <v>1262</v>
      </c>
      <c r="L322" s="6" t="s">
        <v>1265</v>
      </c>
      <c r="M322" s="6" t="s">
        <v>1273</v>
      </c>
      <c r="N322" s="5">
        <v>41452</v>
      </c>
      <c r="O322" s="7">
        <v>118</v>
      </c>
      <c r="P322" s="7">
        <v>188</v>
      </c>
      <c r="Q322" s="7">
        <v>70</v>
      </c>
      <c r="R322" s="6">
        <v>23</v>
      </c>
      <c r="S322" s="7">
        <v>4324</v>
      </c>
      <c r="T322" s="8">
        <v>7.0000000000000007E-2</v>
      </c>
      <c r="U322" s="7">
        <v>302.68</v>
      </c>
      <c r="V322" s="7">
        <v>4021.32</v>
      </c>
      <c r="W322" s="7">
        <v>149</v>
      </c>
      <c r="X322" s="7">
        <v>972</v>
      </c>
      <c r="Y322" s="9">
        <f>+DAY('TABLA PRINCIPAL'!$B322)</f>
        <v>26</v>
      </c>
      <c r="Z322" s="9">
        <f>+MONTH('TABLA PRINCIPAL'!$B322)</f>
        <v>6</v>
      </c>
      <c r="AA322" s="9">
        <f>+YEAR('TABLA PRINCIPAL'!$B322)</f>
        <v>2013</v>
      </c>
      <c r="AB322" s="22" t="str">
        <f>+IF(Ventas_Oficina[[#This Row],[Total del pedido]]&gt;=100000,"SI","NO")</f>
        <v>NO</v>
      </c>
      <c r="AC322" s="22" t="str">
        <f>+_xlfn.XLOOKUP(Ventas_Oficina[[#This Row],[Nº de artículo]],AUXILIAR!A321:A5206,AUXILIAR!D321:D5206,"Error",0)</f>
        <v>No enviado a tiempo</v>
      </c>
      <c r="AD322" s="22" t="str">
        <f>+IF(AND(Ventas_Oficina[[#This Row],[Total]]&gt;75000,Ventas_Oficina[[#This Row],[Envio a tiempo]]="Enviado a tiempo"),"Buena Venta","Venta Mala")</f>
        <v>Venta Mala</v>
      </c>
    </row>
    <row r="323" spans="1:30" x14ac:dyDescent="0.25">
      <c r="A323" s="26">
        <v>1184848</v>
      </c>
      <c r="B323" s="10">
        <v>41451</v>
      </c>
      <c r="C323" s="11" t="s">
        <v>219</v>
      </c>
      <c r="D323" s="11" t="s">
        <v>46</v>
      </c>
      <c r="E323" s="11" t="s">
        <v>4</v>
      </c>
      <c r="F323" s="11" t="s">
        <v>5</v>
      </c>
      <c r="G323" s="11" t="s">
        <v>1010</v>
      </c>
      <c r="H323" s="11" t="s">
        <v>9</v>
      </c>
      <c r="I323" s="11" t="s">
        <v>1013</v>
      </c>
      <c r="J323" s="11" t="s">
        <v>1044</v>
      </c>
      <c r="K323" s="11" t="s">
        <v>1262</v>
      </c>
      <c r="L323" s="11" t="s">
        <v>1265</v>
      </c>
      <c r="M323" s="11" t="s">
        <v>1273</v>
      </c>
      <c r="N323" s="10">
        <v>41452</v>
      </c>
      <c r="O323" s="12">
        <v>118</v>
      </c>
      <c r="P323" s="12">
        <v>188</v>
      </c>
      <c r="Q323" s="12">
        <v>70</v>
      </c>
      <c r="R323" s="11">
        <v>24</v>
      </c>
      <c r="S323" s="12">
        <v>4512</v>
      </c>
      <c r="T323" s="13">
        <v>0.08</v>
      </c>
      <c r="U323" s="12">
        <v>360.96</v>
      </c>
      <c r="V323" s="12">
        <v>4151.04</v>
      </c>
      <c r="W323" s="12">
        <v>149</v>
      </c>
      <c r="X323" s="12">
        <v>972</v>
      </c>
      <c r="Y323" s="14">
        <f>+DAY('TABLA PRINCIPAL'!$B323)</f>
        <v>26</v>
      </c>
      <c r="Z323" s="14">
        <f>+MONTH('TABLA PRINCIPAL'!$B323)</f>
        <v>6</v>
      </c>
      <c r="AA323" s="14">
        <f>+YEAR('TABLA PRINCIPAL'!$B323)</f>
        <v>2013</v>
      </c>
      <c r="AB323" s="22" t="str">
        <f>+IF(Ventas_Oficina[[#This Row],[Total del pedido]]&gt;=100000,"SI","NO")</f>
        <v>NO</v>
      </c>
      <c r="AC323" s="22" t="str">
        <f>+_xlfn.XLOOKUP(Ventas_Oficina[[#This Row],[Nº de artículo]],AUXILIAR!A322:A5207,AUXILIAR!D322:D5207,"Error",0)</f>
        <v>No enviado a tiempo</v>
      </c>
      <c r="AD323" s="22" t="str">
        <f>+IF(AND(Ventas_Oficina[[#This Row],[Total]]&gt;75000,Ventas_Oficina[[#This Row],[Envio a tiempo]]="Enviado a tiempo"),"Buena Venta","Venta Mala")</f>
        <v>Venta Mala</v>
      </c>
    </row>
    <row r="324" spans="1:30" x14ac:dyDescent="0.25">
      <c r="A324" s="25">
        <v>1184848</v>
      </c>
      <c r="B324" s="5">
        <v>41321</v>
      </c>
      <c r="C324" s="6" t="s">
        <v>285</v>
      </c>
      <c r="D324" s="6" t="s">
        <v>160</v>
      </c>
      <c r="E324" s="6" t="s">
        <v>4</v>
      </c>
      <c r="F324" s="6" t="s">
        <v>5</v>
      </c>
      <c r="G324" s="6" t="s">
        <v>1008</v>
      </c>
      <c r="H324" s="6" t="s">
        <v>53</v>
      </c>
      <c r="I324" s="6" t="s">
        <v>1014</v>
      </c>
      <c r="J324" s="6" t="s">
        <v>1072</v>
      </c>
      <c r="K324" s="6" t="s">
        <v>1261</v>
      </c>
      <c r="L324" s="6" t="s">
        <v>1265</v>
      </c>
      <c r="M324" s="6" t="s">
        <v>1272</v>
      </c>
      <c r="N324" s="5">
        <v>41325</v>
      </c>
      <c r="O324" s="7">
        <v>194</v>
      </c>
      <c r="P324" s="7">
        <v>308</v>
      </c>
      <c r="Q324" s="7">
        <v>114</v>
      </c>
      <c r="R324" s="6">
        <v>21</v>
      </c>
      <c r="S324" s="7">
        <v>6468</v>
      </c>
      <c r="T324" s="8">
        <v>0.03</v>
      </c>
      <c r="U324" s="7">
        <v>194.04</v>
      </c>
      <c r="V324" s="7">
        <v>6273.96</v>
      </c>
      <c r="W324" s="7">
        <v>99</v>
      </c>
      <c r="X324" s="7">
        <v>14704</v>
      </c>
      <c r="Y324" s="9">
        <f>+DAY('TABLA PRINCIPAL'!$B324)</f>
        <v>16</v>
      </c>
      <c r="Z324" s="9">
        <f>+MONTH('TABLA PRINCIPAL'!$B324)</f>
        <v>2</v>
      </c>
      <c r="AA324" s="9">
        <f>+YEAR('TABLA PRINCIPAL'!$B324)</f>
        <v>2013</v>
      </c>
      <c r="AB324" s="22" t="str">
        <f>+IF(Ventas_Oficina[[#This Row],[Total del pedido]]&gt;=100000,"SI","NO")</f>
        <v>NO</v>
      </c>
      <c r="AC324" s="22" t="str">
        <f>+_xlfn.XLOOKUP(Ventas_Oficina[[#This Row],[Nº de artículo]],AUXILIAR!A323:A5208,AUXILIAR!D323:D5208,"Error",0)</f>
        <v>No enviado a tiempo</v>
      </c>
      <c r="AD324" s="22" t="str">
        <f>+IF(AND(Ventas_Oficina[[#This Row],[Total]]&gt;75000,Ventas_Oficina[[#This Row],[Envio a tiempo]]="Enviado a tiempo"),"Buena Venta","Venta Mala")</f>
        <v>Venta Mala</v>
      </c>
    </row>
    <row r="325" spans="1:30" x14ac:dyDescent="0.25">
      <c r="A325" s="26">
        <v>1184848</v>
      </c>
      <c r="B325" s="10">
        <v>41451</v>
      </c>
      <c r="C325" s="11" t="s">
        <v>219</v>
      </c>
      <c r="D325" s="11" t="s">
        <v>46</v>
      </c>
      <c r="E325" s="11" t="s">
        <v>4</v>
      </c>
      <c r="F325" s="11" t="s">
        <v>5</v>
      </c>
      <c r="G325" s="11" t="s">
        <v>1008</v>
      </c>
      <c r="H325" s="11" t="s">
        <v>9</v>
      </c>
      <c r="I325" s="11" t="s">
        <v>1015</v>
      </c>
      <c r="J325" s="11" t="s">
        <v>1044</v>
      </c>
      <c r="K325" s="11" t="s">
        <v>1261</v>
      </c>
      <c r="L325" s="11" t="s">
        <v>1266</v>
      </c>
      <c r="M325" s="11" t="s">
        <v>1272</v>
      </c>
      <c r="N325" s="10">
        <v>41452</v>
      </c>
      <c r="O325" s="12">
        <v>118</v>
      </c>
      <c r="P325" s="12">
        <v>188</v>
      </c>
      <c r="Q325" s="12">
        <v>70</v>
      </c>
      <c r="R325" s="11">
        <v>50</v>
      </c>
      <c r="S325" s="12">
        <v>9400</v>
      </c>
      <c r="T325" s="13">
        <v>0.08</v>
      </c>
      <c r="U325" s="12">
        <v>752</v>
      </c>
      <c r="V325" s="12">
        <v>8648</v>
      </c>
      <c r="W325" s="12">
        <v>149</v>
      </c>
      <c r="X325" s="12">
        <v>972</v>
      </c>
      <c r="Y325" s="14">
        <f>+DAY('TABLA PRINCIPAL'!$B325)</f>
        <v>26</v>
      </c>
      <c r="Z325" s="14">
        <f>+MONTH('TABLA PRINCIPAL'!$B325)</f>
        <v>6</v>
      </c>
      <c r="AA325" s="14">
        <f>+YEAR('TABLA PRINCIPAL'!$B325)</f>
        <v>2013</v>
      </c>
      <c r="AB325" s="22" t="str">
        <f>+IF(Ventas_Oficina[[#This Row],[Total del pedido]]&gt;=100000,"SI","NO")</f>
        <v>NO</v>
      </c>
      <c r="AC325" s="22" t="str">
        <f>+_xlfn.XLOOKUP(Ventas_Oficina[[#This Row],[Nº de artículo]],AUXILIAR!A324:A5209,AUXILIAR!D324:D5209,"Error",0)</f>
        <v>Enviado a tiempo</v>
      </c>
      <c r="AD325" s="22" t="str">
        <f>+IF(AND(Ventas_Oficina[[#This Row],[Total]]&gt;75000,Ventas_Oficina[[#This Row],[Envio a tiempo]]="Enviado a tiempo"),"Buena Venta","Venta Mala")</f>
        <v>Venta Mala</v>
      </c>
    </row>
    <row r="326" spans="1:30" x14ac:dyDescent="0.25">
      <c r="A326" s="25">
        <v>1184848</v>
      </c>
      <c r="B326" s="5">
        <v>41451</v>
      </c>
      <c r="C326" s="6" t="s">
        <v>219</v>
      </c>
      <c r="D326" s="6" t="s">
        <v>46</v>
      </c>
      <c r="E326" s="6" t="s">
        <v>4</v>
      </c>
      <c r="F326" s="6" t="s">
        <v>5</v>
      </c>
      <c r="G326" s="6" t="s">
        <v>1010</v>
      </c>
      <c r="H326" s="6" t="s">
        <v>9</v>
      </c>
      <c r="I326" s="6" t="s">
        <v>1016</v>
      </c>
      <c r="J326" s="6" t="s">
        <v>1044</v>
      </c>
      <c r="K326" s="6" t="s">
        <v>1261</v>
      </c>
      <c r="L326" s="6" t="s">
        <v>1267</v>
      </c>
      <c r="M326" s="6" t="s">
        <v>1272</v>
      </c>
      <c r="N326" s="5">
        <v>41452</v>
      </c>
      <c r="O326" s="7">
        <v>118</v>
      </c>
      <c r="P326" s="7">
        <v>188</v>
      </c>
      <c r="Q326" s="7">
        <v>70</v>
      </c>
      <c r="R326" s="6">
        <v>26</v>
      </c>
      <c r="S326" s="7">
        <v>4888</v>
      </c>
      <c r="T326" s="8">
        <v>7.0000000000000007E-2</v>
      </c>
      <c r="U326" s="7">
        <v>342.16</v>
      </c>
      <c r="V326" s="7">
        <v>4545.84</v>
      </c>
      <c r="W326" s="7">
        <v>149</v>
      </c>
      <c r="X326" s="7">
        <v>972</v>
      </c>
      <c r="Y326" s="9">
        <f>+DAY('TABLA PRINCIPAL'!$B326)</f>
        <v>26</v>
      </c>
      <c r="Z326" s="9">
        <f>+MONTH('TABLA PRINCIPAL'!$B326)</f>
        <v>6</v>
      </c>
      <c r="AA326" s="9">
        <f>+YEAR('TABLA PRINCIPAL'!$B326)</f>
        <v>2013</v>
      </c>
      <c r="AB326" s="22" t="str">
        <f>+IF(Ventas_Oficina[[#This Row],[Total del pedido]]&gt;=100000,"SI","NO")</f>
        <v>NO</v>
      </c>
      <c r="AC326" s="22" t="str">
        <f>+_xlfn.XLOOKUP(Ventas_Oficina[[#This Row],[Nº de artículo]],AUXILIAR!A325:A5210,AUXILIAR!D325:D5210,"Error",0)</f>
        <v>No enviado a tiempo</v>
      </c>
      <c r="AD326" s="22" t="str">
        <f>+IF(AND(Ventas_Oficina[[#This Row],[Total]]&gt;75000,Ventas_Oficina[[#This Row],[Envio a tiempo]]="Enviado a tiempo"),"Buena Venta","Venta Mala")</f>
        <v>Venta Mala</v>
      </c>
    </row>
    <row r="327" spans="1:30" x14ac:dyDescent="0.25">
      <c r="A327" s="26">
        <v>1184848</v>
      </c>
      <c r="B327" s="10">
        <v>41451</v>
      </c>
      <c r="C327" s="11" t="s">
        <v>219</v>
      </c>
      <c r="D327" s="11" t="s">
        <v>46</v>
      </c>
      <c r="E327" s="11" t="s">
        <v>4</v>
      </c>
      <c r="F327" s="11" t="s">
        <v>5</v>
      </c>
      <c r="G327" s="11" t="s">
        <v>1007</v>
      </c>
      <c r="H327" s="11" t="s">
        <v>9</v>
      </c>
      <c r="I327" s="11" t="s">
        <v>1013</v>
      </c>
      <c r="J327" s="11" t="s">
        <v>1044</v>
      </c>
      <c r="K327" s="11" t="s">
        <v>1262</v>
      </c>
      <c r="L327" s="11" t="s">
        <v>1265</v>
      </c>
      <c r="M327" s="11" t="s">
        <v>1272</v>
      </c>
      <c r="N327" s="10">
        <v>41452</v>
      </c>
      <c r="O327" s="12">
        <v>118</v>
      </c>
      <c r="P327" s="12">
        <v>188</v>
      </c>
      <c r="Q327" s="12">
        <v>70</v>
      </c>
      <c r="R327" s="11">
        <v>41</v>
      </c>
      <c r="S327" s="12">
        <v>7708</v>
      </c>
      <c r="T327" s="13">
        <v>0.08</v>
      </c>
      <c r="U327" s="12">
        <v>616.64</v>
      </c>
      <c r="V327" s="12">
        <v>7091.36</v>
      </c>
      <c r="W327" s="12">
        <v>149</v>
      </c>
      <c r="X327" s="12">
        <v>972</v>
      </c>
      <c r="Y327" s="14">
        <f>+DAY('TABLA PRINCIPAL'!$B327)</f>
        <v>26</v>
      </c>
      <c r="Z327" s="14">
        <f>+MONTH('TABLA PRINCIPAL'!$B327)</f>
        <v>6</v>
      </c>
      <c r="AA327" s="14">
        <f>+YEAR('TABLA PRINCIPAL'!$B327)</f>
        <v>2013</v>
      </c>
      <c r="AB327" s="22" t="str">
        <f>+IF(Ventas_Oficina[[#This Row],[Total del pedido]]&gt;=100000,"SI","NO")</f>
        <v>NO</v>
      </c>
      <c r="AC327" s="22" t="str">
        <f>+_xlfn.XLOOKUP(Ventas_Oficina[[#This Row],[Nº de artículo]],AUXILIAR!A326:A5211,AUXILIAR!D326:D5211,"Error",0)</f>
        <v>No enviado a tiempo</v>
      </c>
      <c r="AD327" s="22" t="str">
        <f>+IF(AND(Ventas_Oficina[[#This Row],[Total]]&gt;75000,Ventas_Oficina[[#This Row],[Envio a tiempo]]="Enviado a tiempo"),"Buena Venta","Venta Mala")</f>
        <v>Venta Mala</v>
      </c>
    </row>
    <row r="328" spans="1:30" x14ac:dyDescent="0.25">
      <c r="A328" s="25">
        <v>1185214</v>
      </c>
      <c r="B328" s="5">
        <v>41470</v>
      </c>
      <c r="C328" s="6" t="s">
        <v>286</v>
      </c>
      <c r="D328" s="6" t="s">
        <v>23</v>
      </c>
      <c r="E328" s="6" t="s">
        <v>4</v>
      </c>
      <c r="F328" s="6" t="s">
        <v>5</v>
      </c>
      <c r="G328" s="6" t="s">
        <v>1010</v>
      </c>
      <c r="H328" s="6" t="s">
        <v>24</v>
      </c>
      <c r="I328" s="6" t="s">
        <v>1015</v>
      </c>
      <c r="J328" s="6" t="s">
        <v>1066</v>
      </c>
      <c r="K328" s="6" t="s">
        <v>1261</v>
      </c>
      <c r="L328" s="6" t="s">
        <v>1265</v>
      </c>
      <c r="M328" s="6" t="s">
        <v>1272</v>
      </c>
      <c r="N328" s="5">
        <v>41479</v>
      </c>
      <c r="O328" s="7">
        <v>1364</v>
      </c>
      <c r="P328" s="7">
        <v>2098</v>
      </c>
      <c r="Q328" s="7">
        <v>734</v>
      </c>
      <c r="R328" s="6">
        <v>46</v>
      </c>
      <c r="S328" s="7">
        <v>96508</v>
      </c>
      <c r="T328" s="8">
        <v>0.01</v>
      </c>
      <c r="U328" s="7">
        <v>965.08</v>
      </c>
      <c r="V328" s="7">
        <v>95542.92</v>
      </c>
      <c r="W328" s="7">
        <v>149</v>
      </c>
      <c r="X328" s="7">
        <v>5572</v>
      </c>
      <c r="Y328" s="9">
        <f>+DAY('TABLA PRINCIPAL'!$B328)</f>
        <v>15</v>
      </c>
      <c r="Z328" s="9">
        <f>+MONTH('TABLA PRINCIPAL'!$B328)</f>
        <v>7</v>
      </c>
      <c r="AA328" s="9">
        <f>+YEAR('TABLA PRINCIPAL'!$B328)</f>
        <v>2013</v>
      </c>
      <c r="AB328" s="22" t="str">
        <f>+IF(Ventas_Oficina[[#This Row],[Total del pedido]]&gt;=100000,"SI","NO")</f>
        <v>NO</v>
      </c>
      <c r="AC328" s="22" t="str">
        <f>+_xlfn.XLOOKUP(Ventas_Oficina[[#This Row],[Nº de artículo]],AUXILIAR!A327:A5212,AUXILIAR!D327:D5212,"Error",0)</f>
        <v>Enviado a tiempo</v>
      </c>
      <c r="AD328" s="22" t="str">
        <f>+IF(AND(Ventas_Oficina[[#This Row],[Total]]&gt;75000,Ventas_Oficina[[#This Row],[Envio a tiempo]]="Enviado a tiempo"),"Buena Venta","Venta Mala")</f>
        <v>Venta Mala</v>
      </c>
    </row>
    <row r="329" spans="1:30" x14ac:dyDescent="0.25">
      <c r="A329" s="26">
        <v>1185214</v>
      </c>
      <c r="B329" s="10">
        <v>41454</v>
      </c>
      <c r="C329" s="11" t="s">
        <v>231</v>
      </c>
      <c r="D329" s="11" t="s">
        <v>71</v>
      </c>
      <c r="E329" s="11" t="s">
        <v>4</v>
      </c>
      <c r="F329" s="11" t="s">
        <v>5</v>
      </c>
      <c r="G329" s="11" t="s">
        <v>1009</v>
      </c>
      <c r="H329" s="11" t="s">
        <v>17</v>
      </c>
      <c r="I329" s="11" t="s">
        <v>1016</v>
      </c>
      <c r="J329" s="11" t="s">
        <v>1052</v>
      </c>
      <c r="K329" s="11" t="s">
        <v>1261</v>
      </c>
      <c r="L329" s="11" t="s">
        <v>1265</v>
      </c>
      <c r="M329" s="11" t="s">
        <v>1272</v>
      </c>
      <c r="N329" s="10">
        <v>41459</v>
      </c>
      <c r="O329" s="12">
        <v>332</v>
      </c>
      <c r="P329" s="12">
        <v>518</v>
      </c>
      <c r="Q329" s="12">
        <v>186</v>
      </c>
      <c r="R329" s="11">
        <v>42</v>
      </c>
      <c r="S329" s="12">
        <v>21756</v>
      </c>
      <c r="T329" s="13">
        <v>0</v>
      </c>
      <c r="U329" s="12">
        <v>0</v>
      </c>
      <c r="V329" s="12">
        <v>21756</v>
      </c>
      <c r="W329" s="12">
        <v>204</v>
      </c>
      <c r="X329" s="12">
        <v>712</v>
      </c>
      <c r="Y329" s="14">
        <f>+DAY('TABLA PRINCIPAL'!$B329)</f>
        <v>29</v>
      </c>
      <c r="Z329" s="14">
        <f>+MONTH('TABLA PRINCIPAL'!$B329)</f>
        <v>6</v>
      </c>
      <c r="AA329" s="14">
        <f>+YEAR('TABLA PRINCIPAL'!$B329)</f>
        <v>2013</v>
      </c>
      <c r="AB329" s="22" t="str">
        <f>+IF(Ventas_Oficina[[#This Row],[Total del pedido]]&gt;=100000,"SI","NO")</f>
        <v>NO</v>
      </c>
      <c r="AC329" s="22" t="str">
        <f>+_xlfn.XLOOKUP(Ventas_Oficina[[#This Row],[Nº de artículo]],AUXILIAR!A328:A5213,AUXILIAR!D328:D5213,"Error",0)</f>
        <v>Enviado a tiempo</v>
      </c>
      <c r="AD329" s="22" t="str">
        <f>+IF(AND(Ventas_Oficina[[#This Row],[Total]]&gt;75000,Ventas_Oficina[[#This Row],[Envio a tiempo]]="Enviado a tiempo"),"Buena Venta","Venta Mala")</f>
        <v>Venta Mala</v>
      </c>
    </row>
    <row r="330" spans="1:30" x14ac:dyDescent="0.25">
      <c r="A330" s="25">
        <v>1185214</v>
      </c>
      <c r="B330" s="5">
        <v>42462</v>
      </c>
      <c r="C330" s="6" t="s">
        <v>287</v>
      </c>
      <c r="D330" s="6" t="s">
        <v>3</v>
      </c>
      <c r="E330" s="6" t="s">
        <v>4</v>
      </c>
      <c r="F330" s="6" t="s">
        <v>5</v>
      </c>
      <c r="G330" s="6" t="s">
        <v>1009</v>
      </c>
      <c r="H330" s="6" t="s">
        <v>6</v>
      </c>
      <c r="I330" s="6" t="s">
        <v>1015</v>
      </c>
      <c r="J330" s="6" t="s">
        <v>1035</v>
      </c>
      <c r="K330" s="6" t="s">
        <v>1261</v>
      </c>
      <c r="L330" s="6" t="s">
        <v>1265</v>
      </c>
      <c r="M330" s="6" t="s">
        <v>1272</v>
      </c>
      <c r="N330" s="5">
        <v>42470</v>
      </c>
      <c r="O330" s="7">
        <v>882</v>
      </c>
      <c r="P330" s="7">
        <v>2099</v>
      </c>
      <c r="Q330" s="7">
        <v>1217</v>
      </c>
      <c r="R330" s="6">
        <v>9</v>
      </c>
      <c r="S330" s="7">
        <v>18891</v>
      </c>
      <c r="T330" s="8">
        <v>0.03</v>
      </c>
      <c r="U330" s="7">
        <v>566.73</v>
      </c>
      <c r="V330" s="7">
        <v>18324.27</v>
      </c>
      <c r="W330" s="7">
        <v>481</v>
      </c>
      <c r="X330" s="7">
        <v>34625</v>
      </c>
      <c r="Y330" s="9">
        <f>+DAY('TABLA PRINCIPAL'!$B330)</f>
        <v>2</v>
      </c>
      <c r="Z330" s="9">
        <f>+MONTH('TABLA PRINCIPAL'!$B330)</f>
        <v>4</v>
      </c>
      <c r="AA330" s="9">
        <f>+YEAR('TABLA PRINCIPAL'!$B330)</f>
        <v>2016</v>
      </c>
      <c r="AB330" s="22" t="str">
        <f>+IF(Ventas_Oficina[[#This Row],[Total del pedido]]&gt;=100000,"SI","NO")</f>
        <v>NO</v>
      </c>
      <c r="AC330" s="22" t="str">
        <f>+_xlfn.XLOOKUP(Ventas_Oficina[[#This Row],[Nº de artículo]],AUXILIAR!A329:A5214,AUXILIAR!D329:D5214,"Error",0)</f>
        <v>Enviado a tiempo</v>
      </c>
      <c r="AD330" s="22" t="str">
        <f>+IF(AND(Ventas_Oficina[[#This Row],[Total]]&gt;75000,Ventas_Oficina[[#This Row],[Envio a tiempo]]="Enviado a tiempo"),"Buena Venta","Venta Mala")</f>
        <v>Venta Mala</v>
      </c>
    </row>
    <row r="331" spans="1:30" x14ac:dyDescent="0.25">
      <c r="A331" s="26">
        <v>1185245</v>
      </c>
      <c r="B331" s="10">
        <v>41454</v>
      </c>
      <c r="C331" s="11" t="s">
        <v>231</v>
      </c>
      <c r="D331" s="11" t="s">
        <v>71</v>
      </c>
      <c r="E331" s="11" t="s">
        <v>4</v>
      </c>
      <c r="F331" s="11" t="s">
        <v>5</v>
      </c>
      <c r="G331" s="11" t="s">
        <v>1009</v>
      </c>
      <c r="H331" s="11" t="s">
        <v>17</v>
      </c>
      <c r="I331" s="11" t="s">
        <v>1014</v>
      </c>
      <c r="J331" s="11" t="s">
        <v>1064</v>
      </c>
      <c r="K331" s="11" t="s">
        <v>1261</v>
      </c>
      <c r="L331" s="11" t="s">
        <v>1265</v>
      </c>
      <c r="M331" s="11" t="s">
        <v>1272</v>
      </c>
      <c r="N331" s="10">
        <v>41458</v>
      </c>
      <c r="O331" s="12">
        <v>365</v>
      </c>
      <c r="P331" s="12">
        <v>598</v>
      </c>
      <c r="Q331" s="12">
        <v>233</v>
      </c>
      <c r="R331" s="11">
        <v>45</v>
      </c>
      <c r="S331" s="12">
        <v>26910</v>
      </c>
      <c r="T331" s="13">
        <v>0.04</v>
      </c>
      <c r="U331" s="12">
        <v>1076.4000000000001</v>
      </c>
      <c r="V331" s="12">
        <v>25833.599999999999</v>
      </c>
      <c r="W331" s="12">
        <v>149</v>
      </c>
      <c r="X331" s="12">
        <v>2209</v>
      </c>
      <c r="Y331" s="14">
        <f>+DAY('TABLA PRINCIPAL'!$B331)</f>
        <v>29</v>
      </c>
      <c r="Z331" s="14">
        <f>+MONTH('TABLA PRINCIPAL'!$B331)</f>
        <v>6</v>
      </c>
      <c r="AA331" s="14">
        <f>+YEAR('TABLA PRINCIPAL'!$B331)</f>
        <v>2013</v>
      </c>
      <c r="AB331" s="22" t="str">
        <f>+IF(Ventas_Oficina[[#This Row],[Total del pedido]]&gt;=100000,"SI","NO")</f>
        <v>NO</v>
      </c>
      <c r="AC331" s="22" t="str">
        <f>+_xlfn.XLOOKUP(Ventas_Oficina[[#This Row],[Nº de artículo]],AUXILIAR!A330:A5215,AUXILIAR!D330:D5215,"Error",0)</f>
        <v>Enviado a tiempo</v>
      </c>
      <c r="AD331" s="22" t="str">
        <f>+IF(AND(Ventas_Oficina[[#This Row],[Total]]&gt;75000,Ventas_Oficina[[#This Row],[Envio a tiempo]]="Enviado a tiempo"),"Buena Venta","Venta Mala")</f>
        <v>Venta Mala</v>
      </c>
    </row>
    <row r="332" spans="1:30" x14ac:dyDescent="0.25">
      <c r="A332" s="25">
        <v>1185579</v>
      </c>
      <c r="B332" s="5">
        <v>42354</v>
      </c>
      <c r="C332" s="6" t="s">
        <v>20</v>
      </c>
      <c r="D332" s="6" t="s">
        <v>21</v>
      </c>
      <c r="E332" s="6" t="s">
        <v>4</v>
      </c>
      <c r="F332" s="6" t="s">
        <v>5</v>
      </c>
      <c r="G332" s="6" t="s">
        <v>1008</v>
      </c>
      <c r="H332" s="6" t="s">
        <v>6</v>
      </c>
      <c r="I332" s="6" t="s">
        <v>1014</v>
      </c>
      <c r="J332" s="6" t="s">
        <v>1068</v>
      </c>
      <c r="K332" s="6" t="s">
        <v>1261</v>
      </c>
      <c r="L332" s="6" t="s">
        <v>1267</v>
      </c>
      <c r="M332" s="6" t="s">
        <v>1272</v>
      </c>
      <c r="N332" s="5">
        <v>42356</v>
      </c>
      <c r="O332" s="7">
        <v>446</v>
      </c>
      <c r="P332" s="7">
        <v>1089</v>
      </c>
      <c r="Q332" s="7">
        <v>643</v>
      </c>
      <c r="R332" s="6">
        <v>39</v>
      </c>
      <c r="S332" s="7">
        <v>42471</v>
      </c>
      <c r="T332" s="8">
        <v>0.01</v>
      </c>
      <c r="U332" s="7">
        <v>424.71000000000004</v>
      </c>
      <c r="V332" s="7">
        <v>42046.29</v>
      </c>
      <c r="W332" s="7">
        <v>450</v>
      </c>
      <c r="X332" s="7">
        <v>34925</v>
      </c>
      <c r="Y332" s="9">
        <f>+DAY('TABLA PRINCIPAL'!$B332)</f>
        <v>16</v>
      </c>
      <c r="Z332" s="9">
        <f>+MONTH('TABLA PRINCIPAL'!$B332)</f>
        <v>12</v>
      </c>
      <c r="AA332" s="9">
        <f>+YEAR('TABLA PRINCIPAL'!$B332)</f>
        <v>2015</v>
      </c>
      <c r="AB332" s="22" t="str">
        <f>+IF(Ventas_Oficina[[#This Row],[Total del pedido]]&gt;=100000,"SI","NO")</f>
        <v>NO</v>
      </c>
      <c r="AC332" s="22" t="str">
        <f>+_xlfn.XLOOKUP(Ventas_Oficina[[#This Row],[Nº de artículo]],AUXILIAR!A331:A5216,AUXILIAR!D331:D5216,"Error",0)</f>
        <v>Enviado a tiempo</v>
      </c>
      <c r="AD332" s="22" t="str">
        <f>+IF(AND(Ventas_Oficina[[#This Row],[Total]]&gt;75000,Ventas_Oficina[[#This Row],[Envio a tiempo]]="Enviado a tiempo"),"Buena Venta","Venta Mala")</f>
        <v>Venta Mala</v>
      </c>
    </row>
    <row r="333" spans="1:30" x14ac:dyDescent="0.25">
      <c r="A333" s="26">
        <v>1185579</v>
      </c>
      <c r="B333" s="10">
        <v>41394</v>
      </c>
      <c r="C333" s="11" t="s">
        <v>288</v>
      </c>
      <c r="D333" s="11" t="s">
        <v>133</v>
      </c>
      <c r="E333" s="11" t="s">
        <v>12</v>
      </c>
      <c r="F333" s="11" t="s">
        <v>13</v>
      </c>
      <c r="G333" s="11" t="s">
        <v>1009</v>
      </c>
      <c r="H333" s="11" t="s">
        <v>42</v>
      </c>
      <c r="I333" s="11" t="s">
        <v>1014</v>
      </c>
      <c r="J333" s="11" t="s">
        <v>1029</v>
      </c>
      <c r="K333" s="11" t="s">
        <v>1262</v>
      </c>
      <c r="L333" s="11" t="s">
        <v>1266</v>
      </c>
      <c r="M333" s="11" t="s">
        <v>1272</v>
      </c>
      <c r="N333" s="10">
        <v>41395</v>
      </c>
      <c r="O333" s="12">
        <v>7500</v>
      </c>
      <c r="P333" s="12">
        <v>12097</v>
      </c>
      <c r="Q333" s="12">
        <v>4597</v>
      </c>
      <c r="R333" s="11">
        <v>21</v>
      </c>
      <c r="S333" s="12">
        <v>254037</v>
      </c>
      <c r="T333" s="13">
        <v>0.09</v>
      </c>
      <c r="U333" s="12">
        <v>22863.329999999998</v>
      </c>
      <c r="V333" s="12">
        <v>231173.67</v>
      </c>
      <c r="W333" s="12">
        <v>2630</v>
      </c>
      <c r="X333" s="12">
        <v>224954</v>
      </c>
      <c r="Y333" s="14">
        <f>+DAY('TABLA PRINCIPAL'!$B333)</f>
        <v>30</v>
      </c>
      <c r="Z333" s="14">
        <f>+MONTH('TABLA PRINCIPAL'!$B333)</f>
        <v>4</v>
      </c>
      <c r="AA333" s="14">
        <f>+YEAR('TABLA PRINCIPAL'!$B333)</f>
        <v>2013</v>
      </c>
      <c r="AB333" s="22" t="str">
        <f>+IF(Ventas_Oficina[[#This Row],[Total del pedido]]&gt;=100000,"SI","NO")</f>
        <v>SI</v>
      </c>
      <c r="AC333" s="22" t="str">
        <f>+_xlfn.XLOOKUP(Ventas_Oficina[[#This Row],[Nº de artículo]],AUXILIAR!A332:A5217,AUXILIAR!D332:D5217,"Error",0)</f>
        <v>Enviado a tiempo</v>
      </c>
      <c r="AD333" s="22" t="str">
        <f>+IF(AND(Ventas_Oficina[[#This Row],[Total]]&gt;75000,Ventas_Oficina[[#This Row],[Envio a tiempo]]="Enviado a tiempo"),"Buena Venta","Venta Mala")</f>
        <v>Buena Venta</v>
      </c>
    </row>
    <row r="334" spans="1:30" x14ac:dyDescent="0.25">
      <c r="A334" s="25">
        <v>1186309</v>
      </c>
      <c r="B334" s="5">
        <v>41894</v>
      </c>
      <c r="C334" s="6" t="s">
        <v>77</v>
      </c>
      <c r="D334" s="6" t="s">
        <v>19</v>
      </c>
      <c r="E334" s="6" t="s">
        <v>4</v>
      </c>
      <c r="F334" s="6" t="s">
        <v>5</v>
      </c>
      <c r="G334" s="6" t="s">
        <v>1010</v>
      </c>
      <c r="H334" s="6" t="s">
        <v>6</v>
      </c>
      <c r="I334" s="6" t="s">
        <v>1014</v>
      </c>
      <c r="J334" s="6" t="s">
        <v>1034</v>
      </c>
      <c r="K334" s="6" t="s">
        <v>1263</v>
      </c>
      <c r="L334" s="6" t="s">
        <v>1269</v>
      </c>
      <c r="M334" s="6" t="s">
        <v>1272</v>
      </c>
      <c r="N334" s="5">
        <v>41901</v>
      </c>
      <c r="O334" s="7">
        <v>109</v>
      </c>
      <c r="P334" s="7">
        <v>260</v>
      </c>
      <c r="Q334" s="7">
        <v>151</v>
      </c>
      <c r="R334" s="6">
        <v>7</v>
      </c>
      <c r="S334" s="7">
        <v>1820</v>
      </c>
      <c r="T334" s="8">
        <v>0.02</v>
      </c>
      <c r="U334" s="7">
        <v>36.4</v>
      </c>
      <c r="V334" s="7">
        <v>1783.6</v>
      </c>
      <c r="W334" s="7">
        <v>240</v>
      </c>
      <c r="X334" s="7">
        <v>10009</v>
      </c>
      <c r="Y334" s="9">
        <f>+DAY('TABLA PRINCIPAL'!$B334)</f>
        <v>12</v>
      </c>
      <c r="Z334" s="9">
        <f>+MONTH('TABLA PRINCIPAL'!$B334)</f>
        <v>9</v>
      </c>
      <c r="AA334" s="9">
        <f>+YEAR('TABLA PRINCIPAL'!$B334)</f>
        <v>2014</v>
      </c>
      <c r="AB334" s="22" t="str">
        <f>+IF(Ventas_Oficina[[#This Row],[Total del pedido]]&gt;=100000,"SI","NO")</f>
        <v>NO</v>
      </c>
      <c r="AC334" s="22" t="str">
        <f>+_xlfn.XLOOKUP(Ventas_Oficina[[#This Row],[Nº de artículo]],AUXILIAR!A333:A5218,AUXILIAR!D333:D5218,"Error",0)</f>
        <v>Enviado a tiempo</v>
      </c>
      <c r="AD334" s="22" t="str">
        <f>+IF(AND(Ventas_Oficina[[#This Row],[Total]]&gt;75000,Ventas_Oficina[[#This Row],[Envio a tiempo]]="Enviado a tiempo"),"Buena Venta","Venta Mala")</f>
        <v>Venta Mala</v>
      </c>
    </row>
    <row r="335" spans="1:30" x14ac:dyDescent="0.25">
      <c r="A335" s="26">
        <v>1186309</v>
      </c>
      <c r="B335" s="10">
        <v>41454</v>
      </c>
      <c r="C335" s="11" t="s">
        <v>239</v>
      </c>
      <c r="D335" s="11" t="s">
        <v>150</v>
      </c>
      <c r="E335" s="11" t="s">
        <v>12</v>
      </c>
      <c r="F335" s="11" t="s">
        <v>13</v>
      </c>
      <c r="G335" s="11" t="s">
        <v>1008</v>
      </c>
      <c r="H335" s="11" t="s">
        <v>14</v>
      </c>
      <c r="I335" s="11" t="s">
        <v>1013</v>
      </c>
      <c r="J335" s="11" t="s">
        <v>1097</v>
      </c>
      <c r="K335" s="11" t="s">
        <v>1261</v>
      </c>
      <c r="L335" s="11" t="s">
        <v>1265</v>
      </c>
      <c r="M335" s="11" t="s">
        <v>1272</v>
      </c>
      <c r="N335" s="10">
        <v>41456</v>
      </c>
      <c r="O335" s="12">
        <v>133</v>
      </c>
      <c r="P335" s="12">
        <v>208</v>
      </c>
      <c r="Q335" s="12">
        <v>75</v>
      </c>
      <c r="R335" s="11">
        <v>25</v>
      </c>
      <c r="S335" s="12">
        <v>5200</v>
      </c>
      <c r="T335" s="13">
        <v>0.04</v>
      </c>
      <c r="U335" s="12">
        <v>208</v>
      </c>
      <c r="V335" s="12">
        <v>4992</v>
      </c>
      <c r="W335" s="12">
        <v>149</v>
      </c>
      <c r="X335" s="12">
        <v>8935</v>
      </c>
      <c r="Y335" s="14">
        <f>+DAY('TABLA PRINCIPAL'!$B335)</f>
        <v>29</v>
      </c>
      <c r="Z335" s="14">
        <f>+MONTH('TABLA PRINCIPAL'!$B335)</f>
        <v>6</v>
      </c>
      <c r="AA335" s="14">
        <f>+YEAR('TABLA PRINCIPAL'!$B335)</f>
        <v>2013</v>
      </c>
      <c r="AB335" s="22" t="str">
        <f>+IF(Ventas_Oficina[[#This Row],[Total del pedido]]&gt;=100000,"SI","NO")</f>
        <v>NO</v>
      </c>
      <c r="AC335" s="22" t="str">
        <f>+_xlfn.XLOOKUP(Ventas_Oficina[[#This Row],[Nº de artículo]],AUXILIAR!A334:A5219,AUXILIAR!D334:D5219,"Error",0)</f>
        <v>Enviado a tiempo</v>
      </c>
      <c r="AD335" s="22" t="str">
        <f>+IF(AND(Ventas_Oficina[[#This Row],[Total]]&gt;75000,Ventas_Oficina[[#This Row],[Envio a tiempo]]="Enviado a tiempo"),"Buena Venta","Venta Mala")</f>
        <v>Venta Mala</v>
      </c>
    </row>
    <row r="336" spans="1:30" x14ac:dyDescent="0.25">
      <c r="A336" s="25">
        <v>1186309</v>
      </c>
      <c r="B336" s="5">
        <v>41485</v>
      </c>
      <c r="C336" s="6" t="s">
        <v>289</v>
      </c>
      <c r="D336" s="6" t="s">
        <v>290</v>
      </c>
      <c r="E336" s="6" t="s">
        <v>12</v>
      </c>
      <c r="F336" s="6" t="s">
        <v>13</v>
      </c>
      <c r="G336" s="6" t="s">
        <v>1007</v>
      </c>
      <c r="H336" s="6" t="s">
        <v>42</v>
      </c>
      <c r="I336" s="6" t="s">
        <v>1014</v>
      </c>
      <c r="J336" s="6" t="s">
        <v>1043</v>
      </c>
      <c r="K336" s="6" t="s">
        <v>1261</v>
      </c>
      <c r="L336" s="6" t="s">
        <v>1266</v>
      </c>
      <c r="M336" s="6" t="s">
        <v>1272</v>
      </c>
      <c r="N336" s="5">
        <v>41486</v>
      </c>
      <c r="O336" s="7">
        <v>6059</v>
      </c>
      <c r="P336" s="7">
        <v>10098</v>
      </c>
      <c r="Q336" s="7">
        <v>4039</v>
      </c>
      <c r="R336" s="6">
        <v>44</v>
      </c>
      <c r="S336" s="7">
        <v>444312</v>
      </c>
      <c r="T336" s="8">
        <v>7.0000000000000007E-2</v>
      </c>
      <c r="U336" s="7">
        <v>31101.840000000004</v>
      </c>
      <c r="V336" s="7">
        <v>413210.16</v>
      </c>
      <c r="W336" s="7">
        <v>718</v>
      </c>
      <c r="X336" s="7">
        <v>285725</v>
      </c>
      <c r="Y336" s="9">
        <f>+DAY('TABLA PRINCIPAL'!$B336)</f>
        <v>30</v>
      </c>
      <c r="Z336" s="9">
        <f>+MONTH('TABLA PRINCIPAL'!$B336)</f>
        <v>7</v>
      </c>
      <c r="AA336" s="9">
        <f>+YEAR('TABLA PRINCIPAL'!$B336)</f>
        <v>2013</v>
      </c>
      <c r="AB336" s="22" t="str">
        <f>+IF(Ventas_Oficina[[#This Row],[Total del pedido]]&gt;=100000,"SI","NO")</f>
        <v>SI</v>
      </c>
      <c r="AC336" s="22" t="str">
        <f>+_xlfn.XLOOKUP(Ventas_Oficina[[#This Row],[Nº de artículo]],AUXILIAR!A335:A5220,AUXILIAR!D335:D5220,"Error",0)</f>
        <v>Enviado a tiempo</v>
      </c>
      <c r="AD336" s="22" t="str">
        <f>+IF(AND(Ventas_Oficina[[#This Row],[Total]]&gt;75000,Ventas_Oficina[[#This Row],[Envio a tiempo]]="Enviado a tiempo"),"Buena Venta","Venta Mala")</f>
        <v>Buena Venta</v>
      </c>
    </row>
    <row r="337" spans="1:30" x14ac:dyDescent="0.25">
      <c r="A337" s="26">
        <v>1186309</v>
      </c>
      <c r="B337" s="10">
        <v>41471</v>
      </c>
      <c r="C337" s="11" t="s">
        <v>276</v>
      </c>
      <c r="D337" s="11" t="s">
        <v>139</v>
      </c>
      <c r="E337" s="11" t="s">
        <v>4</v>
      </c>
      <c r="F337" s="11" t="s">
        <v>5</v>
      </c>
      <c r="G337" s="11" t="s">
        <v>1010</v>
      </c>
      <c r="H337" s="11" t="s">
        <v>39</v>
      </c>
      <c r="I337" s="11" t="s">
        <v>1016</v>
      </c>
      <c r="J337" s="11" t="s">
        <v>1165</v>
      </c>
      <c r="K337" s="11" t="s">
        <v>1262</v>
      </c>
      <c r="L337" s="11" t="s">
        <v>1268</v>
      </c>
      <c r="M337" s="11" t="s">
        <v>1272</v>
      </c>
      <c r="N337" s="10">
        <v>41472</v>
      </c>
      <c r="O337" s="12">
        <v>15650</v>
      </c>
      <c r="P337" s="12">
        <v>30097</v>
      </c>
      <c r="Q337" s="12">
        <v>14447</v>
      </c>
      <c r="R337" s="11">
        <v>30</v>
      </c>
      <c r="S337" s="12">
        <v>902910</v>
      </c>
      <c r="T337" s="13">
        <v>0.03</v>
      </c>
      <c r="U337" s="12">
        <v>27087.3</v>
      </c>
      <c r="V337" s="12">
        <v>875822.7</v>
      </c>
      <c r="W337" s="12">
        <v>718</v>
      </c>
      <c r="X337" s="12">
        <v>8935</v>
      </c>
      <c r="Y337" s="14">
        <f>+DAY('TABLA PRINCIPAL'!$B337)</f>
        <v>16</v>
      </c>
      <c r="Z337" s="14">
        <f>+MONTH('TABLA PRINCIPAL'!$B337)</f>
        <v>7</v>
      </c>
      <c r="AA337" s="14">
        <f>+YEAR('TABLA PRINCIPAL'!$B337)</f>
        <v>2013</v>
      </c>
      <c r="AB337" s="22" t="str">
        <f>+IF(Ventas_Oficina[[#This Row],[Total del pedido]]&gt;=100000,"SI","NO")</f>
        <v>SI</v>
      </c>
      <c r="AC337" s="22" t="str">
        <f>+_xlfn.XLOOKUP(Ventas_Oficina[[#This Row],[Nº de artículo]],AUXILIAR!A336:A5221,AUXILIAR!D336:D5221,"Error",0)</f>
        <v>No enviado a tiempo</v>
      </c>
      <c r="AD337" s="22" t="str">
        <f>+IF(AND(Ventas_Oficina[[#This Row],[Total]]&gt;75000,Ventas_Oficina[[#This Row],[Envio a tiempo]]="Enviado a tiempo"),"Buena Venta","Venta Mala")</f>
        <v>Venta Mala</v>
      </c>
    </row>
    <row r="338" spans="1:30" x14ac:dyDescent="0.25">
      <c r="A338" s="25">
        <v>1186309</v>
      </c>
      <c r="B338" s="5">
        <v>41348</v>
      </c>
      <c r="C338" s="6" t="s">
        <v>122</v>
      </c>
      <c r="D338" s="6" t="s">
        <v>123</v>
      </c>
      <c r="E338" s="6" t="s">
        <v>4</v>
      </c>
      <c r="F338" s="6" t="s">
        <v>5</v>
      </c>
      <c r="G338" s="6" t="s">
        <v>1008</v>
      </c>
      <c r="H338" s="6" t="s">
        <v>9</v>
      </c>
      <c r="I338" s="6" t="s">
        <v>1013</v>
      </c>
      <c r="J338" s="6" t="s">
        <v>1080</v>
      </c>
      <c r="K338" s="6" t="s">
        <v>1262</v>
      </c>
      <c r="L338" s="6" t="s">
        <v>1265</v>
      </c>
      <c r="M338" s="6" t="s">
        <v>1272</v>
      </c>
      <c r="N338" s="5">
        <v>41349</v>
      </c>
      <c r="O338" s="7">
        <v>350</v>
      </c>
      <c r="P338" s="7">
        <v>574</v>
      </c>
      <c r="Q338" s="7">
        <v>224</v>
      </c>
      <c r="R338" s="6">
        <v>39</v>
      </c>
      <c r="S338" s="7">
        <v>22386</v>
      </c>
      <c r="T338" s="8">
        <v>0.05</v>
      </c>
      <c r="U338" s="7">
        <v>1119.3</v>
      </c>
      <c r="V338" s="7">
        <v>21266.7</v>
      </c>
      <c r="W338" s="7">
        <v>501</v>
      </c>
      <c r="X338" s="7">
        <v>13205</v>
      </c>
      <c r="Y338" s="9">
        <f>+DAY('TABLA PRINCIPAL'!$B338)</f>
        <v>15</v>
      </c>
      <c r="Z338" s="9">
        <f>+MONTH('TABLA PRINCIPAL'!$B338)</f>
        <v>3</v>
      </c>
      <c r="AA338" s="9">
        <f>+YEAR('TABLA PRINCIPAL'!$B338)</f>
        <v>2013</v>
      </c>
      <c r="AB338" s="22" t="str">
        <f>+IF(Ventas_Oficina[[#This Row],[Total del pedido]]&gt;=100000,"SI","NO")</f>
        <v>NO</v>
      </c>
      <c r="AC338" s="22" t="str">
        <f>+_xlfn.XLOOKUP(Ventas_Oficina[[#This Row],[Nº de artículo]],AUXILIAR!A337:A5222,AUXILIAR!D337:D5222,"Error",0)</f>
        <v>No enviado a tiempo</v>
      </c>
      <c r="AD338" s="22" t="str">
        <f>+IF(AND(Ventas_Oficina[[#This Row],[Total]]&gt;75000,Ventas_Oficina[[#This Row],[Envio a tiempo]]="Enviado a tiempo"),"Buena Venta","Venta Mala")</f>
        <v>Venta Mala</v>
      </c>
    </row>
    <row r="339" spans="1:30" x14ac:dyDescent="0.25">
      <c r="A339" s="26">
        <v>1186309</v>
      </c>
      <c r="B339" s="10">
        <v>41320</v>
      </c>
      <c r="C339" s="11" t="s">
        <v>234</v>
      </c>
      <c r="D339" s="11" t="s">
        <v>57</v>
      </c>
      <c r="E339" s="11" t="s">
        <v>4</v>
      </c>
      <c r="F339" s="11" t="s">
        <v>5</v>
      </c>
      <c r="G339" s="11" t="s">
        <v>1009</v>
      </c>
      <c r="H339" s="11" t="s">
        <v>58</v>
      </c>
      <c r="I339" s="11" t="s">
        <v>1013</v>
      </c>
      <c r="J339" s="11" t="s">
        <v>1105</v>
      </c>
      <c r="K339" s="11" t="s">
        <v>1261</v>
      </c>
      <c r="L339" s="11" t="s">
        <v>1265</v>
      </c>
      <c r="M339" s="11" t="s">
        <v>1272</v>
      </c>
      <c r="N339" s="10">
        <v>41321</v>
      </c>
      <c r="O339" s="12">
        <v>1838</v>
      </c>
      <c r="P339" s="12">
        <v>2917</v>
      </c>
      <c r="Q339" s="12">
        <v>1079</v>
      </c>
      <c r="R339" s="11">
        <v>20</v>
      </c>
      <c r="S339" s="12">
        <v>58340</v>
      </c>
      <c r="T339" s="13">
        <v>0.01</v>
      </c>
      <c r="U339" s="12">
        <v>583.4</v>
      </c>
      <c r="V339" s="12">
        <v>57756.6</v>
      </c>
      <c r="W339" s="12">
        <v>627</v>
      </c>
      <c r="X339" s="12">
        <v>7423</v>
      </c>
      <c r="Y339" s="14">
        <f>+DAY('TABLA PRINCIPAL'!$B339)</f>
        <v>15</v>
      </c>
      <c r="Z339" s="14">
        <f>+MONTH('TABLA PRINCIPAL'!$B339)</f>
        <v>2</v>
      </c>
      <c r="AA339" s="14">
        <f>+YEAR('TABLA PRINCIPAL'!$B339)</f>
        <v>2013</v>
      </c>
      <c r="AB339" s="22" t="str">
        <f>+IF(Ventas_Oficina[[#This Row],[Total del pedido]]&gt;=100000,"SI","NO")</f>
        <v>NO</v>
      </c>
      <c r="AC339" s="22" t="str">
        <f>+_xlfn.XLOOKUP(Ventas_Oficina[[#This Row],[Nº de artículo]],AUXILIAR!A338:A5223,AUXILIAR!D338:D5223,"Error",0)</f>
        <v>No enviado a tiempo</v>
      </c>
      <c r="AD339" s="22" t="str">
        <f>+IF(AND(Ventas_Oficina[[#This Row],[Total]]&gt;75000,Ventas_Oficina[[#This Row],[Envio a tiempo]]="Enviado a tiempo"),"Buena Venta","Venta Mala")</f>
        <v>Venta Mala</v>
      </c>
    </row>
    <row r="340" spans="1:30" x14ac:dyDescent="0.25">
      <c r="A340" s="25">
        <v>1186309</v>
      </c>
      <c r="B340" s="5">
        <v>41495</v>
      </c>
      <c r="C340" s="6" t="s">
        <v>291</v>
      </c>
      <c r="D340" s="6" t="s">
        <v>46</v>
      </c>
      <c r="E340" s="6" t="s">
        <v>4</v>
      </c>
      <c r="F340" s="6" t="s">
        <v>5</v>
      </c>
      <c r="G340" s="6" t="s">
        <v>1007</v>
      </c>
      <c r="H340" s="6" t="s">
        <v>9</v>
      </c>
      <c r="I340" s="6" t="s">
        <v>1015</v>
      </c>
      <c r="J340" s="6" t="s">
        <v>1060</v>
      </c>
      <c r="K340" s="6" t="s">
        <v>1262</v>
      </c>
      <c r="L340" s="6" t="s">
        <v>1269</v>
      </c>
      <c r="M340" s="6" t="s">
        <v>1272</v>
      </c>
      <c r="N340" s="5">
        <v>41502</v>
      </c>
      <c r="O340" s="7">
        <v>1388</v>
      </c>
      <c r="P340" s="7">
        <v>2238</v>
      </c>
      <c r="Q340" s="7">
        <v>850</v>
      </c>
      <c r="R340" s="6">
        <v>40</v>
      </c>
      <c r="S340" s="7">
        <v>89520</v>
      </c>
      <c r="T340" s="8">
        <v>0.04</v>
      </c>
      <c r="U340" s="7">
        <v>3580.8</v>
      </c>
      <c r="V340" s="7">
        <v>85939.199999999997</v>
      </c>
      <c r="W340" s="7">
        <v>1510</v>
      </c>
      <c r="X340" s="7">
        <v>24764</v>
      </c>
      <c r="Y340" s="9">
        <f>+DAY('TABLA PRINCIPAL'!$B340)</f>
        <v>9</v>
      </c>
      <c r="Z340" s="9">
        <f>+MONTH('TABLA PRINCIPAL'!$B340)</f>
        <v>8</v>
      </c>
      <c r="AA340" s="9">
        <f>+YEAR('TABLA PRINCIPAL'!$B340)</f>
        <v>2013</v>
      </c>
      <c r="AB340" s="22" t="str">
        <f>+IF(Ventas_Oficina[[#This Row],[Total del pedido]]&gt;=100000,"SI","NO")</f>
        <v>NO</v>
      </c>
      <c r="AC340" s="22" t="str">
        <f>+_xlfn.XLOOKUP(Ventas_Oficina[[#This Row],[Nº de artículo]],AUXILIAR!A339:A5224,AUXILIAR!D339:D5224,"Error",0)</f>
        <v>No enviado a tiempo</v>
      </c>
      <c r="AD340" s="22" t="str">
        <f>+IF(AND(Ventas_Oficina[[#This Row],[Total]]&gt;75000,Ventas_Oficina[[#This Row],[Envio a tiempo]]="Enviado a tiempo"),"Buena Venta","Venta Mala")</f>
        <v>Venta Mala</v>
      </c>
    </row>
    <row r="341" spans="1:30" x14ac:dyDescent="0.25">
      <c r="A341" s="26">
        <v>1186675</v>
      </c>
      <c r="B341" s="10">
        <v>41921</v>
      </c>
      <c r="C341" s="11" t="s">
        <v>292</v>
      </c>
      <c r="D341" s="11" t="s">
        <v>26</v>
      </c>
      <c r="E341" s="11" t="s">
        <v>4</v>
      </c>
      <c r="F341" s="11" t="s">
        <v>5</v>
      </c>
      <c r="G341" s="11" t="s">
        <v>1007</v>
      </c>
      <c r="H341" s="11" t="s">
        <v>27</v>
      </c>
      <c r="I341" s="11" t="s">
        <v>1014</v>
      </c>
      <c r="J341" s="11" t="s">
        <v>1062</v>
      </c>
      <c r="K341" s="11" t="s">
        <v>1261</v>
      </c>
      <c r="L341" s="11" t="s">
        <v>1265</v>
      </c>
      <c r="M341" s="11" t="s">
        <v>1272</v>
      </c>
      <c r="N341" s="10">
        <v>41921</v>
      </c>
      <c r="O341" s="12">
        <v>639</v>
      </c>
      <c r="P341" s="12">
        <v>1998</v>
      </c>
      <c r="Q341" s="12">
        <v>1359</v>
      </c>
      <c r="R341" s="11">
        <v>21</v>
      </c>
      <c r="S341" s="12">
        <v>41958</v>
      </c>
      <c r="T341" s="13">
        <v>0</v>
      </c>
      <c r="U341" s="12">
        <v>0</v>
      </c>
      <c r="V341" s="12">
        <v>41958</v>
      </c>
      <c r="W341" s="12">
        <v>400</v>
      </c>
      <c r="X341" s="12">
        <v>35325</v>
      </c>
      <c r="Y341" s="14">
        <f>+DAY('TABLA PRINCIPAL'!$B341)</f>
        <v>9</v>
      </c>
      <c r="Z341" s="14">
        <f>+MONTH('TABLA PRINCIPAL'!$B341)</f>
        <v>10</v>
      </c>
      <c r="AA341" s="14">
        <f>+YEAR('TABLA PRINCIPAL'!$B341)</f>
        <v>2014</v>
      </c>
      <c r="AB341" s="22" t="str">
        <f>+IF(Ventas_Oficina[[#This Row],[Total del pedido]]&gt;=100000,"SI","NO")</f>
        <v>NO</v>
      </c>
      <c r="AC341" s="22" t="str">
        <f>+_xlfn.XLOOKUP(Ventas_Oficina[[#This Row],[Nº de artículo]],AUXILIAR!A340:A5225,AUXILIAR!D340:D5225,"Error",0)</f>
        <v>No enviado a tiempo</v>
      </c>
      <c r="AD341" s="22" t="str">
        <f>+IF(AND(Ventas_Oficina[[#This Row],[Total]]&gt;75000,Ventas_Oficina[[#This Row],[Envio a tiempo]]="Enviado a tiempo"),"Buena Venta","Venta Mala")</f>
        <v>Venta Mala</v>
      </c>
    </row>
    <row r="342" spans="1:30" x14ac:dyDescent="0.25">
      <c r="A342" s="25">
        <v>1186675</v>
      </c>
      <c r="B342" s="5">
        <v>41596</v>
      </c>
      <c r="C342" s="6" t="s">
        <v>25</v>
      </c>
      <c r="D342" s="6" t="s">
        <v>26</v>
      </c>
      <c r="E342" s="6" t="s">
        <v>4</v>
      </c>
      <c r="F342" s="6" t="s">
        <v>5</v>
      </c>
      <c r="G342" s="6" t="s">
        <v>1008</v>
      </c>
      <c r="H342" s="6" t="s">
        <v>27</v>
      </c>
      <c r="I342" s="6" t="s">
        <v>1014</v>
      </c>
      <c r="J342" s="6" t="s">
        <v>1036</v>
      </c>
      <c r="K342" s="6" t="s">
        <v>1261</v>
      </c>
      <c r="L342" s="6" t="s">
        <v>1267</v>
      </c>
      <c r="M342" s="6" t="s">
        <v>1273</v>
      </c>
      <c r="N342" s="5">
        <v>41598</v>
      </c>
      <c r="O342" s="7">
        <v>453</v>
      </c>
      <c r="P342" s="7">
        <v>730</v>
      </c>
      <c r="Q342" s="7">
        <v>277</v>
      </c>
      <c r="R342" s="6">
        <v>41</v>
      </c>
      <c r="S342" s="7">
        <v>29930</v>
      </c>
      <c r="T342" s="8">
        <v>0.02</v>
      </c>
      <c r="U342" s="7">
        <v>598.6</v>
      </c>
      <c r="V342" s="7">
        <v>29331.4</v>
      </c>
      <c r="W342" s="7">
        <v>772</v>
      </c>
      <c r="X342" s="7">
        <v>24435</v>
      </c>
      <c r="Y342" s="9">
        <f>+DAY('TABLA PRINCIPAL'!$B342)</f>
        <v>18</v>
      </c>
      <c r="Z342" s="9">
        <f>+MONTH('TABLA PRINCIPAL'!$B342)</f>
        <v>11</v>
      </c>
      <c r="AA342" s="9">
        <f>+YEAR('TABLA PRINCIPAL'!$B342)</f>
        <v>2013</v>
      </c>
      <c r="AB342" s="22" t="str">
        <f>+IF(Ventas_Oficina[[#This Row],[Total del pedido]]&gt;=100000,"SI","NO")</f>
        <v>NO</v>
      </c>
      <c r="AC342" s="22" t="str">
        <f>+_xlfn.XLOOKUP(Ventas_Oficina[[#This Row],[Nº de artículo]],AUXILIAR!A341:A5226,AUXILIAR!D341:D5226,"Error",0)</f>
        <v>No enviado a tiempo</v>
      </c>
      <c r="AD342" s="22" t="str">
        <f>+IF(AND(Ventas_Oficina[[#This Row],[Total]]&gt;75000,Ventas_Oficina[[#This Row],[Envio a tiempo]]="Enviado a tiempo"),"Buena Venta","Venta Mala")</f>
        <v>Venta Mala</v>
      </c>
    </row>
    <row r="343" spans="1:30" x14ac:dyDescent="0.25">
      <c r="A343" s="26">
        <v>1187040</v>
      </c>
      <c r="B343" s="10">
        <v>41454</v>
      </c>
      <c r="C343" s="11" t="s">
        <v>293</v>
      </c>
      <c r="D343" s="11" t="s">
        <v>118</v>
      </c>
      <c r="E343" s="11" t="s">
        <v>4</v>
      </c>
      <c r="F343" s="11" t="s">
        <v>5</v>
      </c>
      <c r="G343" s="11" t="s">
        <v>1007</v>
      </c>
      <c r="H343" s="11" t="s">
        <v>53</v>
      </c>
      <c r="I343" s="11" t="s">
        <v>1014</v>
      </c>
      <c r="J343" s="11" t="s">
        <v>1166</v>
      </c>
      <c r="K343" s="11" t="s">
        <v>1261</v>
      </c>
      <c r="L343" s="11" t="s">
        <v>1265</v>
      </c>
      <c r="M343" s="11" t="s">
        <v>1272</v>
      </c>
      <c r="N343" s="10">
        <v>41456</v>
      </c>
      <c r="O343" s="12">
        <v>226</v>
      </c>
      <c r="P343" s="12">
        <v>358</v>
      </c>
      <c r="Q343" s="12">
        <v>132</v>
      </c>
      <c r="R343" s="11">
        <v>18</v>
      </c>
      <c r="S343" s="12">
        <v>6444</v>
      </c>
      <c r="T343" s="13">
        <v>0.01</v>
      </c>
      <c r="U343" s="12">
        <v>64.44</v>
      </c>
      <c r="V343" s="12">
        <v>6379.56</v>
      </c>
      <c r="W343" s="12">
        <v>547</v>
      </c>
      <c r="X343" s="12">
        <v>60139</v>
      </c>
      <c r="Y343" s="14">
        <f>+DAY('TABLA PRINCIPAL'!$B343)</f>
        <v>29</v>
      </c>
      <c r="Z343" s="14">
        <f>+MONTH('TABLA PRINCIPAL'!$B343)</f>
        <v>6</v>
      </c>
      <c r="AA343" s="14">
        <f>+YEAR('TABLA PRINCIPAL'!$B343)</f>
        <v>2013</v>
      </c>
      <c r="AB343" s="22" t="str">
        <f>+IF(Ventas_Oficina[[#This Row],[Total del pedido]]&gt;=100000,"SI","NO")</f>
        <v>NO</v>
      </c>
      <c r="AC343" s="22" t="str">
        <f>+_xlfn.XLOOKUP(Ventas_Oficina[[#This Row],[Nº de artículo]],AUXILIAR!A342:A5227,AUXILIAR!D342:D5227,"Error",0)</f>
        <v>Enviado a tiempo</v>
      </c>
      <c r="AD343" s="22" t="str">
        <f>+IF(AND(Ventas_Oficina[[#This Row],[Total]]&gt;75000,Ventas_Oficina[[#This Row],[Envio a tiempo]]="Enviado a tiempo"),"Buena Venta","Venta Mala")</f>
        <v>Venta Mala</v>
      </c>
    </row>
    <row r="344" spans="1:30" x14ac:dyDescent="0.25">
      <c r="A344" s="25">
        <v>1187040</v>
      </c>
      <c r="B344" s="5">
        <v>41398</v>
      </c>
      <c r="C344" s="6" t="s">
        <v>269</v>
      </c>
      <c r="D344" s="6" t="s">
        <v>102</v>
      </c>
      <c r="E344" s="6" t="s">
        <v>4</v>
      </c>
      <c r="F344" s="6" t="s">
        <v>5</v>
      </c>
      <c r="G344" s="6" t="s">
        <v>1007</v>
      </c>
      <c r="H344" s="6" t="s">
        <v>39</v>
      </c>
      <c r="I344" s="6" t="s">
        <v>1013</v>
      </c>
      <c r="J344" s="6" t="s">
        <v>1036</v>
      </c>
      <c r="K344" s="6" t="s">
        <v>1261</v>
      </c>
      <c r="L344" s="6" t="s">
        <v>1265</v>
      </c>
      <c r="M344" s="6" t="s">
        <v>1272</v>
      </c>
      <c r="N344" s="5">
        <v>41400</v>
      </c>
      <c r="O344" s="7">
        <v>453</v>
      </c>
      <c r="P344" s="7">
        <v>730</v>
      </c>
      <c r="Q344" s="7">
        <v>277</v>
      </c>
      <c r="R344" s="6">
        <v>39</v>
      </c>
      <c r="S344" s="7">
        <v>28470</v>
      </c>
      <c r="T344" s="8">
        <v>0.03</v>
      </c>
      <c r="U344" s="7">
        <v>854.1</v>
      </c>
      <c r="V344" s="7">
        <v>27615.9</v>
      </c>
      <c r="W344" s="7">
        <v>772</v>
      </c>
      <c r="X344" s="7">
        <v>24382</v>
      </c>
      <c r="Y344" s="9">
        <f>+DAY('TABLA PRINCIPAL'!$B344)</f>
        <v>4</v>
      </c>
      <c r="Z344" s="9">
        <f>+MONTH('TABLA PRINCIPAL'!$B344)</f>
        <v>5</v>
      </c>
      <c r="AA344" s="9">
        <f>+YEAR('TABLA PRINCIPAL'!$B344)</f>
        <v>2013</v>
      </c>
      <c r="AB344" s="22" t="str">
        <f>+IF(Ventas_Oficina[[#This Row],[Total del pedido]]&gt;=100000,"SI","NO")</f>
        <v>NO</v>
      </c>
      <c r="AC344" s="22" t="str">
        <f>+_xlfn.XLOOKUP(Ventas_Oficina[[#This Row],[Nº de artículo]],AUXILIAR!A343:A5228,AUXILIAR!D343:D5228,"Error",0)</f>
        <v>Enviado a tiempo</v>
      </c>
      <c r="AD344" s="22" t="str">
        <f>+IF(AND(Ventas_Oficina[[#This Row],[Total]]&gt;75000,Ventas_Oficina[[#This Row],[Envio a tiempo]]="Enviado a tiempo"),"Buena Venta","Venta Mala")</f>
        <v>Venta Mala</v>
      </c>
    </row>
    <row r="345" spans="1:30" x14ac:dyDescent="0.25">
      <c r="A345" s="26">
        <v>1187040</v>
      </c>
      <c r="B345" s="10">
        <v>41510</v>
      </c>
      <c r="C345" s="11" t="s">
        <v>294</v>
      </c>
      <c r="D345" s="11" t="s">
        <v>94</v>
      </c>
      <c r="E345" s="11" t="s">
        <v>4</v>
      </c>
      <c r="F345" s="11" t="s">
        <v>5</v>
      </c>
      <c r="G345" s="11" t="s">
        <v>1009</v>
      </c>
      <c r="H345" s="11" t="s">
        <v>9</v>
      </c>
      <c r="I345" s="11" t="s">
        <v>1014</v>
      </c>
      <c r="J345" s="11" t="s">
        <v>1026</v>
      </c>
      <c r="K345" s="11" t="s">
        <v>1262</v>
      </c>
      <c r="L345" s="11" t="s">
        <v>1265</v>
      </c>
      <c r="M345" s="11" t="s">
        <v>1272</v>
      </c>
      <c r="N345" s="10">
        <v>41513</v>
      </c>
      <c r="O345" s="12">
        <v>239</v>
      </c>
      <c r="P345" s="12">
        <v>426</v>
      </c>
      <c r="Q345" s="12">
        <v>187</v>
      </c>
      <c r="R345" s="11">
        <v>39</v>
      </c>
      <c r="S345" s="12">
        <v>16614</v>
      </c>
      <c r="T345" s="13">
        <v>0.09</v>
      </c>
      <c r="U345" s="12">
        <v>1495.26</v>
      </c>
      <c r="V345" s="12">
        <v>15118.74</v>
      </c>
      <c r="W345" s="12">
        <v>120</v>
      </c>
      <c r="X345" s="12">
        <v>13063</v>
      </c>
      <c r="Y345" s="14">
        <f>+DAY('TABLA PRINCIPAL'!$B345)</f>
        <v>24</v>
      </c>
      <c r="Z345" s="14">
        <f>+MONTH('TABLA PRINCIPAL'!$B345)</f>
        <v>8</v>
      </c>
      <c r="AA345" s="14">
        <f>+YEAR('TABLA PRINCIPAL'!$B345)</f>
        <v>2013</v>
      </c>
      <c r="AB345" s="22" t="str">
        <f>+IF(Ventas_Oficina[[#This Row],[Total del pedido]]&gt;=100000,"SI","NO")</f>
        <v>NO</v>
      </c>
      <c r="AC345" s="22" t="str">
        <f>+_xlfn.XLOOKUP(Ventas_Oficina[[#This Row],[Nº de artículo]],AUXILIAR!A344:A5229,AUXILIAR!D344:D5229,"Error",0)</f>
        <v>Enviado a tiempo</v>
      </c>
      <c r="AD345" s="22" t="str">
        <f>+IF(AND(Ventas_Oficina[[#This Row],[Total]]&gt;75000,Ventas_Oficina[[#This Row],[Envio a tiempo]]="Enviado a tiempo"),"Buena Venta","Venta Mala")</f>
        <v>Venta Mala</v>
      </c>
    </row>
    <row r="346" spans="1:30" x14ac:dyDescent="0.25">
      <c r="A346" s="25">
        <v>1187770</v>
      </c>
      <c r="B346" s="5">
        <v>41510</v>
      </c>
      <c r="C346" s="6" t="s">
        <v>295</v>
      </c>
      <c r="D346" s="6" t="s">
        <v>48</v>
      </c>
      <c r="E346" s="6" t="s">
        <v>4</v>
      </c>
      <c r="F346" s="6" t="s">
        <v>5</v>
      </c>
      <c r="G346" s="6" t="s">
        <v>1010</v>
      </c>
      <c r="H346" s="6" t="s">
        <v>34</v>
      </c>
      <c r="I346" s="6" t="s">
        <v>1014</v>
      </c>
      <c r="J346" s="6" t="s">
        <v>1072</v>
      </c>
      <c r="K346" s="6" t="s">
        <v>1261</v>
      </c>
      <c r="L346" s="6" t="s">
        <v>1265</v>
      </c>
      <c r="M346" s="6" t="s">
        <v>1272</v>
      </c>
      <c r="N346" s="5">
        <v>41514</v>
      </c>
      <c r="O346" s="7">
        <v>194</v>
      </c>
      <c r="P346" s="7">
        <v>308</v>
      </c>
      <c r="Q346" s="7">
        <v>114</v>
      </c>
      <c r="R346" s="6">
        <v>10</v>
      </c>
      <c r="S346" s="7">
        <v>3080</v>
      </c>
      <c r="T346" s="8">
        <v>0.01</v>
      </c>
      <c r="U346" s="7">
        <v>30.8</v>
      </c>
      <c r="V346" s="7">
        <v>3049.2</v>
      </c>
      <c r="W346" s="7">
        <v>99</v>
      </c>
      <c r="X346" s="7">
        <v>13304</v>
      </c>
      <c r="Y346" s="9">
        <f>+DAY('TABLA PRINCIPAL'!$B346)</f>
        <v>24</v>
      </c>
      <c r="Z346" s="9">
        <f>+MONTH('TABLA PRINCIPAL'!$B346)</f>
        <v>8</v>
      </c>
      <c r="AA346" s="9">
        <f>+YEAR('TABLA PRINCIPAL'!$B346)</f>
        <v>2013</v>
      </c>
      <c r="AB346" s="22" t="str">
        <f>+IF(Ventas_Oficina[[#This Row],[Total del pedido]]&gt;=100000,"SI","NO")</f>
        <v>NO</v>
      </c>
      <c r="AC346" s="22" t="str">
        <f>+_xlfn.XLOOKUP(Ventas_Oficina[[#This Row],[Nº de artículo]],AUXILIAR!A345:A5230,AUXILIAR!D345:D5230,"Error",0)</f>
        <v>Enviado a tiempo</v>
      </c>
      <c r="AD346" s="22" t="str">
        <f>+IF(AND(Ventas_Oficina[[#This Row],[Total]]&gt;75000,Ventas_Oficina[[#This Row],[Envio a tiempo]]="Enviado a tiempo"),"Buena Venta","Venta Mala")</f>
        <v>Venta Mala</v>
      </c>
    </row>
    <row r="347" spans="1:30" x14ac:dyDescent="0.25">
      <c r="A347" s="26">
        <v>1187770</v>
      </c>
      <c r="B347" s="10">
        <v>41320</v>
      </c>
      <c r="C347" s="11" t="s">
        <v>234</v>
      </c>
      <c r="D347" s="11" t="s">
        <v>57</v>
      </c>
      <c r="E347" s="11" t="s">
        <v>4</v>
      </c>
      <c r="F347" s="11" t="s">
        <v>5</v>
      </c>
      <c r="G347" s="11" t="s">
        <v>1007</v>
      </c>
      <c r="H347" s="11" t="s">
        <v>58</v>
      </c>
      <c r="I347" s="11" t="s">
        <v>1014</v>
      </c>
      <c r="J347" s="11" t="s">
        <v>1024</v>
      </c>
      <c r="K347" s="11" t="s">
        <v>1261</v>
      </c>
      <c r="L347" s="11" t="s">
        <v>1266</v>
      </c>
      <c r="M347" s="11" t="s">
        <v>1273</v>
      </c>
      <c r="N347" s="10">
        <v>41321</v>
      </c>
      <c r="O347" s="12">
        <v>160</v>
      </c>
      <c r="P347" s="12">
        <v>262</v>
      </c>
      <c r="Q347" s="12">
        <v>102</v>
      </c>
      <c r="R347" s="11">
        <v>34</v>
      </c>
      <c r="S347" s="12">
        <v>8908</v>
      </c>
      <c r="T347" s="13">
        <v>0</v>
      </c>
      <c r="U347" s="12">
        <v>0</v>
      </c>
      <c r="V347" s="12">
        <v>8908</v>
      </c>
      <c r="W347" s="12">
        <v>80</v>
      </c>
      <c r="X347" s="12">
        <v>6395</v>
      </c>
      <c r="Y347" s="14">
        <f>+DAY('TABLA PRINCIPAL'!$B347)</f>
        <v>15</v>
      </c>
      <c r="Z347" s="14">
        <f>+MONTH('TABLA PRINCIPAL'!$B347)</f>
        <v>2</v>
      </c>
      <c r="AA347" s="14">
        <f>+YEAR('TABLA PRINCIPAL'!$B347)</f>
        <v>2013</v>
      </c>
      <c r="AB347" s="22" t="str">
        <f>+IF(Ventas_Oficina[[#This Row],[Total del pedido]]&gt;=100000,"SI","NO")</f>
        <v>NO</v>
      </c>
      <c r="AC347" s="22" t="str">
        <f>+_xlfn.XLOOKUP(Ventas_Oficina[[#This Row],[Nº de artículo]],AUXILIAR!A346:A5231,AUXILIAR!D346:D5231,"Error",0)</f>
        <v>Enviado a tiempo</v>
      </c>
      <c r="AD347" s="22" t="str">
        <f>+IF(AND(Ventas_Oficina[[#This Row],[Total]]&gt;75000,Ventas_Oficina[[#This Row],[Envio a tiempo]]="Enviado a tiempo"),"Buena Venta","Venta Mala")</f>
        <v>Venta Mala</v>
      </c>
    </row>
    <row r="348" spans="1:30" x14ac:dyDescent="0.25">
      <c r="A348" s="25">
        <v>1187770</v>
      </c>
      <c r="B348" s="5">
        <v>41862</v>
      </c>
      <c r="C348" s="6" t="s">
        <v>296</v>
      </c>
      <c r="D348" s="6" t="s">
        <v>206</v>
      </c>
      <c r="E348" s="6" t="s">
        <v>12</v>
      </c>
      <c r="F348" s="6" t="s">
        <v>13</v>
      </c>
      <c r="G348" s="6" t="s">
        <v>1009</v>
      </c>
      <c r="H348" s="6" t="s">
        <v>42</v>
      </c>
      <c r="I348" s="6" t="s">
        <v>1012</v>
      </c>
      <c r="J348" s="6" t="s">
        <v>1034</v>
      </c>
      <c r="K348" s="6" t="s">
        <v>1262</v>
      </c>
      <c r="L348" s="6" t="s">
        <v>1265</v>
      </c>
      <c r="M348" s="6" t="s">
        <v>1273</v>
      </c>
      <c r="N348" s="5">
        <v>41864</v>
      </c>
      <c r="O348" s="7">
        <v>109</v>
      </c>
      <c r="P348" s="7">
        <v>260</v>
      </c>
      <c r="Q348" s="7">
        <v>151</v>
      </c>
      <c r="R348" s="6">
        <v>50</v>
      </c>
      <c r="S348" s="7">
        <v>13000</v>
      </c>
      <c r="T348" s="8">
        <v>0.05</v>
      </c>
      <c r="U348" s="7">
        <v>650</v>
      </c>
      <c r="V348" s="7">
        <v>12350</v>
      </c>
      <c r="W348" s="7">
        <v>240</v>
      </c>
      <c r="X348" s="7">
        <v>4001</v>
      </c>
      <c r="Y348" s="9">
        <f>+DAY('TABLA PRINCIPAL'!$B348)</f>
        <v>11</v>
      </c>
      <c r="Z348" s="9">
        <f>+MONTH('TABLA PRINCIPAL'!$B348)</f>
        <v>8</v>
      </c>
      <c r="AA348" s="9">
        <f>+YEAR('TABLA PRINCIPAL'!$B348)</f>
        <v>2014</v>
      </c>
      <c r="AB348" s="22" t="str">
        <f>+IF(Ventas_Oficina[[#This Row],[Total del pedido]]&gt;=100000,"SI","NO")</f>
        <v>NO</v>
      </c>
      <c r="AC348" s="22" t="str">
        <f>+_xlfn.XLOOKUP(Ventas_Oficina[[#This Row],[Nº de artículo]],AUXILIAR!A347:A5232,AUXILIAR!D347:D5232,"Error",0)</f>
        <v>No enviado a tiempo</v>
      </c>
      <c r="AD348" s="22" t="str">
        <f>+IF(AND(Ventas_Oficina[[#This Row],[Total]]&gt;75000,Ventas_Oficina[[#This Row],[Envio a tiempo]]="Enviado a tiempo"),"Buena Venta","Venta Mala")</f>
        <v>Venta Mala</v>
      </c>
    </row>
    <row r="349" spans="1:30" x14ac:dyDescent="0.25">
      <c r="A349" s="26">
        <v>1187770</v>
      </c>
      <c r="B349" s="10">
        <v>41455</v>
      </c>
      <c r="C349" s="11" t="s">
        <v>297</v>
      </c>
      <c r="D349" s="11" t="s">
        <v>199</v>
      </c>
      <c r="E349" s="11" t="s">
        <v>4</v>
      </c>
      <c r="F349" s="11" t="s">
        <v>5</v>
      </c>
      <c r="G349" s="11" t="s">
        <v>1008</v>
      </c>
      <c r="H349" s="11" t="s">
        <v>24</v>
      </c>
      <c r="I349" s="11" t="s">
        <v>1012</v>
      </c>
      <c r="J349" s="11" t="s">
        <v>1062</v>
      </c>
      <c r="K349" s="11" t="s">
        <v>1261</v>
      </c>
      <c r="L349" s="11" t="s">
        <v>1267</v>
      </c>
      <c r="M349" s="11" t="s">
        <v>1272</v>
      </c>
      <c r="N349" s="10">
        <v>41459</v>
      </c>
      <c r="O349" s="12">
        <v>639</v>
      </c>
      <c r="P349" s="12">
        <v>1998</v>
      </c>
      <c r="Q349" s="12">
        <v>1359</v>
      </c>
      <c r="R349" s="11">
        <v>8</v>
      </c>
      <c r="S349" s="12">
        <v>15984</v>
      </c>
      <c r="T349" s="13">
        <v>0.04</v>
      </c>
      <c r="U349" s="12">
        <v>639.36</v>
      </c>
      <c r="V349" s="12">
        <v>15344.64</v>
      </c>
      <c r="W349" s="12">
        <v>400</v>
      </c>
      <c r="X349" s="12">
        <v>35325</v>
      </c>
      <c r="Y349" s="14">
        <f>+DAY('TABLA PRINCIPAL'!$B349)</f>
        <v>30</v>
      </c>
      <c r="Z349" s="14">
        <f>+MONTH('TABLA PRINCIPAL'!$B349)</f>
        <v>6</v>
      </c>
      <c r="AA349" s="14">
        <f>+YEAR('TABLA PRINCIPAL'!$B349)</f>
        <v>2013</v>
      </c>
      <c r="AB349" s="22" t="str">
        <f>+IF(Ventas_Oficina[[#This Row],[Total del pedido]]&gt;=100000,"SI","NO")</f>
        <v>NO</v>
      </c>
      <c r="AC349" s="22" t="str">
        <f>+_xlfn.XLOOKUP(Ventas_Oficina[[#This Row],[Nº de artículo]],AUXILIAR!A348:A5233,AUXILIAR!D348:D5233,"Error",0)</f>
        <v>Enviado a tiempo</v>
      </c>
      <c r="AD349" s="22" t="str">
        <f>+IF(AND(Ventas_Oficina[[#This Row],[Total]]&gt;75000,Ventas_Oficina[[#This Row],[Envio a tiempo]]="Enviado a tiempo"),"Buena Venta","Venta Mala")</f>
        <v>Venta Mala</v>
      </c>
    </row>
    <row r="350" spans="1:30" x14ac:dyDescent="0.25">
      <c r="A350" s="25">
        <v>1187770</v>
      </c>
      <c r="B350" s="5">
        <v>42254</v>
      </c>
      <c r="C350" s="6" t="s">
        <v>250</v>
      </c>
      <c r="D350" s="6" t="s">
        <v>118</v>
      </c>
      <c r="E350" s="6" t="s">
        <v>4</v>
      </c>
      <c r="F350" s="6" t="s">
        <v>5</v>
      </c>
      <c r="G350" s="6" t="s">
        <v>1008</v>
      </c>
      <c r="H350" s="6" t="s">
        <v>53</v>
      </c>
      <c r="I350" s="6" t="s">
        <v>1014</v>
      </c>
      <c r="J350" s="6" t="s">
        <v>1039</v>
      </c>
      <c r="K350" s="6" t="s">
        <v>1261</v>
      </c>
      <c r="L350" s="6" t="s">
        <v>1265</v>
      </c>
      <c r="M350" s="6" t="s">
        <v>1272</v>
      </c>
      <c r="N350" s="5">
        <v>42256</v>
      </c>
      <c r="O350" s="7">
        <v>479</v>
      </c>
      <c r="P350" s="7">
        <v>1197</v>
      </c>
      <c r="Q350" s="7">
        <v>718</v>
      </c>
      <c r="R350" s="6">
        <v>6</v>
      </c>
      <c r="S350" s="7">
        <v>7182</v>
      </c>
      <c r="T350" s="8">
        <v>0.01</v>
      </c>
      <c r="U350" s="7">
        <v>71.820000000000007</v>
      </c>
      <c r="V350" s="7">
        <v>7110.18</v>
      </c>
      <c r="W350" s="7">
        <v>581</v>
      </c>
      <c r="X350" s="7">
        <v>23485</v>
      </c>
      <c r="Y350" s="9">
        <f>+DAY('TABLA PRINCIPAL'!$B350)</f>
        <v>7</v>
      </c>
      <c r="Z350" s="9">
        <f>+MONTH('TABLA PRINCIPAL'!$B350)</f>
        <v>9</v>
      </c>
      <c r="AA350" s="9">
        <f>+YEAR('TABLA PRINCIPAL'!$B350)</f>
        <v>2015</v>
      </c>
      <c r="AB350" s="22" t="str">
        <f>+IF(Ventas_Oficina[[#This Row],[Total del pedido]]&gt;=100000,"SI","NO")</f>
        <v>NO</v>
      </c>
      <c r="AC350" s="22" t="str">
        <f>+_xlfn.XLOOKUP(Ventas_Oficina[[#This Row],[Nº de artículo]],AUXILIAR!A349:A5234,AUXILIAR!D349:D5234,"Error",0)</f>
        <v>Enviado a tiempo</v>
      </c>
      <c r="AD350" s="22" t="str">
        <f>+IF(AND(Ventas_Oficina[[#This Row],[Total]]&gt;75000,Ventas_Oficina[[#This Row],[Envio a tiempo]]="Enviado a tiempo"),"Buena Venta","Venta Mala")</f>
        <v>Venta Mala</v>
      </c>
    </row>
    <row r="351" spans="1:30" x14ac:dyDescent="0.25">
      <c r="A351" s="26">
        <v>1187770</v>
      </c>
      <c r="B351" s="10">
        <v>41455</v>
      </c>
      <c r="C351" s="11" t="s">
        <v>297</v>
      </c>
      <c r="D351" s="11" t="s">
        <v>23</v>
      </c>
      <c r="E351" s="11" t="s">
        <v>4</v>
      </c>
      <c r="F351" s="11" t="s">
        <v>5</v>
      </c>
      <c r="G351" s="11" t="s">
        <v>1007</v>
      </c>
      <c r="H351" s="11" t="s">
        <v>24</v>
      </c>
      <c r="I351" s="11" t="s">
        <v>1014</v>
      </c>
      <c r="J351" s="11" t="s">
        <v>1062</v>
      </c>
      <c r="K351" s="11" t="s">
        <v>1261</v>
      </c>
      <c r="L351" s="11" t="s">
        <v>1267</v>
      </c>
      <c r="M351" s="11" t="s">
        <v>1272</v>
      </c>
      <c r="N351" s="10">
        <v>41459</v>
      </c>
      <c r="O351" s="12">
        <v>639</v>
      </c>
      <c r="P351" s="12">
        <v>1998</v>
      </c>
      <c r="Q351" s="12">
        <v>1359</v>
      </c>
      <c r="R351" s="11">
        <v>46</v>
      </c>
      <c r="S351" s="12">
        <v>91908</v>
      </c>
      <c r="T351" s="13">
        <v>0.08</v>
      </c>
      <c r="U351" s="12">
        <v>7352.64</v>
      </c>
      <c r="V351" s="12">
        <v>84555.36</v>
      </c>
      <c r="W351" s="12">
        <v>400</v>
      </c>
      <c r="X351" s="12">
        <v>35325</v>
      </c>
      <c r="Y351" s="14">
        <f>+DAY('TABLA PRINCIPAL'!$B351)</f>
        <v>30</v>
      </c>
      <c r="Z351" s="14">
        <f>+MONTH('TABLA PRINCIPAL'!$B351)</f>
        <v>6</v>
      </c>
      <c r="AA351" s="14">
        <f>+YEAR('TABLA PRINCIPAL'!$B351)</f>
        <v>2013</v>
      </c>
      <c r="AB351" s="22" t="str">
        <f>+IF(Ventas_Oficina[[#This Row],[Total del pedido]]&gt;=100000,"SI","NO")</f>
        <v>NO</v>
      </c>
      <c r="AC351" s="22" t="str">
        <f>+_xlfn.XLOOKUP(Ventas_Oficina[[#This Row],[Nº de artículo]],AUXILIAR!A350:A5235,AUXILIAR!D350:D5235,"Error",0)</f>
        <v>Enviado a tiempo</v>
      </c>
      <c r="AD351" s="22" t="str">
        <f>+IF(AND(Ventas_Oficina[[#This Row],[Total]]&gt;75000,Ventas_Oficina[[#This Row],[Envio a tiempo]]="Enviado a tiempo"),"Buena Venta","Venta Mala")</f>
        <v>Venta Mala</v>
      </c>
    </row>
    <row r="352" spans="1:30" x14ac:dyDescent="0.25">
      <c r="A352" s="25">
        <v>1188136</v>
      </c>
      <c r="B352" s="5">
        <v>41626</v>
      </c>
      <c r="C352" s="6" t="s">
        <v>169</v>
      </c>
      <c r="D352" s="6" t="s">
        <v>88</v>
      </c>
      <c r="E352" s="6" t="s">
        <v>4</v>
      </c>
      <c r="F352" s="6" t="s">
        <v>5</v>
      </c>
      <c r="G352" s="6" t="s">
        <v>1007</v>
      </c>
      <c r="H352" s="6" t="s">
        <v>39</v>
      </c>
      <c r="I352" s="6" t="s">
        <v>1014</v>
      </c>
      <c r="J352" s="6" t="s">
        <v>1035</v>
      </c>
      <c r="K352" s="6" t="s">
        <v>1262</v>
      </c>
      <c r="L352" s="6" t="s">
        <v>1265</v>
      </c>
      <c r="M352" s="6" t="s">
        <v>1272</v>
      </c>
      <c r="N352" s="5">
        <v>41628</v>
      </c>
      <c r="O352" s="7">
        <v>882</v>
      </c>
      <c r="P352" s="7">
        <v>2099</v>
      </c>
      <c r="Q352" s="7">
        <v>1217</v>
      </c>
      <c r="R352" s="6">
        <v>33</v>
      </c>
      <c r="S352" s="7">
        <v>69267</v>
      </c>
      <c r="T352" s="8">
        <v>7.0000000000000007E-2</v>
      </c>
      <c r="U352" s="7">
        <v>4848.6900000000005</v>
      </c>
      <c r="V352" s="7">
        <v>64418.31</v>
      </c>
      <c r="W352" s="7">
        <v>481</v>
      </c>
      <c r="X352" s="7">
        <v>59334</v>
      </c>
      <c r="Y352" s="9">
        <f>+DAY('TABLA PRINCIPAL'!$B352)</f>
        <v>18</v>
      </c>
      <c r="Z352" s="9">
        <f>+MONTH('TABLA PRINCIPAL'!$B352)</f>
        <v>12</v>
      </c>
      <c r="AA352" s="9">
        <f>+YEAR('TABLA PRINCIPAL'!$B352)</f>
        <v>2013</v>
      </c>
      <c r="AB352" s="22" t="str">
        <f>+IF(Ventas_Oficina[[#This Row],[Total del pedido]]&gt;=100000,"SI","NO")</f>
        <v>NO</v>
      </c>
      <c r="AC352" s="22" t="str">
        <f>+_xlfn.XLOOKUP(Ventas_Oficina[[#This Row],[Nº de artículo]],AUXILIAR!A351:A5236,AUXILIAR!D351:D5236,"Error",0)</f>
        <v>Enviado a tiempo</v>
      </c>
      <c r="AD352" s="22" t="str">
        <f>+IF(AND(Ventas_Oficina[[#This Row],[Total]]&gt;75000,Ventas_Oficina[[#This Row],[Envio a tiempo]]="Enviado a tiempo"),"Buena Venta","Venta Mala")</f>
        <v>Venta Mala</v>
      </c>
    </row>
    <row r="353" spans="1:30" x14ac:dyDescent="0.25">
      <c r="A353" s="26">
        <v>1188501</v>
      </c>
      <c r="B353" s="10">
        <v>41506</v>
      </c>
      <c r="C353" s="11" t="s">
        <v>298</v>
      </c>
      <c r="D353" s="11" t="s">
        <v>48</v>
      </c>
      <c r="E353" s="11" t="s">
        <v>4</v>
      </c>
      <c r="F353" s="11" t="s">
        <v>5</v>
      </c>
      <c r="G353" s="11" t="s">
        <v>1007</v>
      </c>
      <c r="H353" s="11" t="s">
        <v>34</v>
      </c>
      <c r="I353" s="11" t="s">
        <v>1012</v>
      </c>
      <c r="J353" s="11" t="s">
        <v>1032</v>
      </c>
      <c r="K353" s="11" t="s">
        <v>1261</v>
      </c>
      <c r="L353" s="11" t="s">
        <v>1265</v>
      </c>
      <c r="M353" s="11" t="s">
        <v>1273</v>
      </c>
      <c r="N353" s="10">
        <v>41508</v>
      </c>
      <c r="O353" s="12">
        <v>159</v>
      </c>
      <c r="P353" s="12">
        <v>261</v>
      </c>
      <c r="Q353" s="12">
        <v>102</v>
      </c>
      <c r="R353" s="11">
        <v>32</v>
      </c>
      <c r="S353" s="12">
        <v>8352</v>
      </c>
      <c r="T353" s="13">
        <v>0.01</v>
      </c>
      <c r="U353" s="12">
        <v>83.52</v>
      </c>
      <c r="V353" s="12">
        <v>8268.48</v>
      </c>
      <c r="W353" s="12">
        <v>50</v>
      </c>
      <c r="X353" s="12">
        <v>2742</v>
      </c>
      <c r="Y353" s="14">
        <f>+DAY('TABLA PRINCIPAL'!$B353)</f>
        <v>20</v>
      </c>
      <c r="Z353" s="14">
        <f>+MONTH('TABLA PRINCIPAL'!$B353)</f>
        <v>8</v>
      </c>
      <c r="AA353" s="14">
        <f>+YEAR('TABLA PRINCIPAL'!$B353)</f>
        <v>2013</v>
      </c>
      <c r="AB353" s="22" t="str">
        <f>+IF(Ventas_Oficina[[#This Row],[Total del pedido]]&gt;=100000,"SI","NO")</f>
        <v>NO</v>
      </c>
      <c r="AC353" s="22" t="str">
        <f>+_xlfn.XLOOKUP(Ventas_Oficina[[#This Row],[Nº de artículo]],AUXILIAR!A352:A5237,AUXILIAR!D352:D5237,"Error",0)</f>
        <v>Enviado a tiempo</v>
      </c>
      <c r="AD353" s="22" t="str">
        <f>+IF(AND(Ventas_Oficina[[#This Row],[Total]]&gt;75000,Ventas_Oficina[[#This Row],[Envio a tiempo]]="Enviado a tiempo"),"Buena Venta","Venta Mala")</f>
        <v>Venta Mala</v>
      </c>
    </row>
    <row r="354" spans="1:30" x14ac:dyDescent="0.25">
      <c r="A354" s="25">
        <v>1188501</v>
      </c>
      <c r="B354" s="5">
        <v>41490</v>
      </c>
      <c r="C354" s="6" t="s">
        <v>291</v>
      </c>
      <c r="D354" s="6" t="s">
        <v>46</v>
      </c>
      <c r="E354" s="6" t="s">
        <v>4</v>
      </c>
      <c r="F354" s="6" t="s">
        <v>5</v>
      </c>
      <c r="G354" s="6" t="s">
        <v>1007</v>
      </c>
      <c r="H354" s="6" t="s">
        <v>9</v>
      </c>
      <c r="I354" s="6" t="s">
        <v>1013</v>
      </c>
      <c r="J354" s="6" t="s">
        <v>1092</v>
      </c>
      <c r="K354" s="6" t="s">
        <v>1261</v>
      </c>
      <c r="L354" s="6" t="s">
        <v>1265</v>
      </c>
      <c r="M354" s="6" t="s">
        <v>1272</v>
      </c>
      <c r="N354" s="5">
        <v>41502</v>
      </c>
      <c r="O354" s="7">
        <v>187</v>
      </c>
      <c r="P354" s="7">
        <v>812</v>
      </c>
      <c r="Q354" s="7">
        <v>625</v>
      </c>
      <c r="R354" s="6">
        <v>13</v>
      </c>
      <c r="S354" s="7">
        <v>10556</v>
      </c>
      <c r="T354" s="8">
        <v>0.01</v>
      </c>
      <c r="U354" s="7">
        <v>105.56</v>
      </c>
      <c r="V354" s="7">
        <v>10450.44</v>
      </c>
      <c r="W354" s="7">
        <v>283</v>
      </c>
      <c r="X354" s="7">
        <v>24188</v>
      </c>
      <c r="Y354" s="9">
        <f>+DAY('TABLA PRINCIPAL'!$B354)</f>
        <v>4</v>
      </c>
      <c r="Z354" s="9">
        <f>+MONTH('TABLA PRINCIPAL'!$B354)</f>
        <v>8</v>
      </c>
      <c r="AA354" s="9">
        <f>+YEAR('TABLA PRINCIPAL'!$B354)</f>
        <v>2013</v>
      </c>
      <c r="AB354" s="22" t="str">
        <f>+IF(Ventas_Oficina[[#This Row],[Total del pedido]]&gt;=100000,"SI","NO")</f>
        <v>NO</v>
      </c>
      <c r="AC354" s="22" t="str">
        <f>+_xlfn.XLOOKUP(Ventas_Oficina[[#This Row],[Nº de artículo]],AUXILIAR!A353:A5238,AUXILIAR!D353:D5238,"Error",0)</f>
        <v>Enviado a tiempo</v>
      </c>
      <c r="AD354" s="22" t="str">
        <f>+IF(AND(Ventas_Oficina[[#This Row],[Total]]&gt;75000,Ventas_Oficina[[#This Row],[Envio a tiempo]]="Enviado a tiempo"),"Buena Venta","Venta Mala")</f>
        <v>Venta Mala</v>
      </c>
    </row>
    <row r="355" spans="1:30" x14ac:dyDescent="0.25">
      <c r="A355" s="26">
        <v>1188501</v>
      </c>
      <c r="B355" s="10">
        <v>41999</v>
      </c>
      <c r="C355" s="11" t="s">
        <v>95</v>
      </c>
      <c r="D355" s="11" t="s">
        <v>29</v>
      </c>
      <c r="E355" s="11" t="s">
        <v>12</v>
      </c>
      <c r="F355" s="11" t="s">
        <v>13</v>
      </c>
      <c r="G355" s="11" t="s">
        <v>1008</v>
      </c>
      <c r="H355" s="11" t="s">
        <v>14</v>
      </c>
      <c r="I355" s="11" t="s">
        <v>1014</v>
      </c>
      <c r="J355" s="11" t="s">
        <v>1110</v>
      </c>
      <c r="K355" s="11" t="s">
        <v>1262</v>
      </c>
      <c r="L355" s="11" t="s">
        <v>1268</v>
      </c>
      <c r="M355" s="11" t="s">
        <v>1272</v>
      </c>
      <c r="N355" s="10">
        <v>42002</v>
      </c>
      <c r="O355" s="12">
        <v>1104</v>
      </c>
      <c r="P355" s="12">
        <v>1698</v>
      </c>
      <c r="Q355" s="12">
        <v>594</v>
      </c>
      <c r="R355" s="11">
        <v>18</v>
      </c>
      <c r="S355" s="12">
        <v>30564</v>
      </c>
      <c r="T355" s="13">
        <v>0</v>
      </c>
      <c r="U355" s="12">
        <v>0</v>
      </c>
      <c r="V355" s="12">
        <v>30564</v>
      </c>
      <c r="W355" s="12">
        <v>1239</v>
      </c>
      <c r="X355" s="12">
        <v>8496</v>
      </c>
      <c r="Y355" s="14">
        <f>+DAY('TABLA PRINCIPAL'!$B355)</f>
        <v>26</v>
      </c>
      <c r="Z355" s="14">
        <f>+MONTH('TABLA PRINCIPAL'!$B355)</f>
        <v>12</v>
      </c>
      <c r="AA355" s="14">
        <f>+YEAR('TABLA PRINCIPAL'!$B355)</f>
        <v>2014</v>
      </c>
      <c r="AB355" s="22" t="str">
        <f>+IF(Ventas_Oficina[[#This Row],[Total del pedido]]&gt;=100000,"SI","NO")</f>
        <v>NO</v>
      </c>
      <c r="AC355" s="22" t="str">
        <f>+_xlfn.XLOOKUP(Ventas_Oficina[[#This Row],[Nº de artículo]],AUXILIAR!A354:A5239,AUXILIAR!D354:D5239,"Error",0)</f>
        <v>Enviado a tiempo</v>
      </c>
      <c r="AD355" s="22" t="str">
        <f>+IF(AND(Ventas_Oficina[[#This Row],[Total]]&gt;75000,Ventas_Oficina[[#This Row],[Envio a tiempo]]="Enviado a tiempo"),"Buena Venta","Venta Mala")</f>
        <v>Venta Mala</v>
      </c>
    </row>
    <row r="356" spans="1:30" x14ac:dyDescent="0.25">
      <c r="A356" s="25">
        <v>1188501</v>
      </c>
      <c r="B356" s="5">
        <v>41795</v>
      </c>
      <c r="C356" s="6" t="s">
        <v>86</v>
      </c>
      <c r="D356" s="6" t="s">
        <v>71</v>
      </c>
      <c r="E356" s="6" t="s">
        <v>4</v>
      </c>
      <c r="F356" s="6" t="s">
        <v>5</v>
      </c>
      <c r="G356" s="6" t="s">
        <v>1010</v>
      </c>
      <c r="H356" s="6" t="s">
        <v>17</v>
      </c>
      <c r="I356" s="6" t="s">
        <v>1013</v>
      </c>
      <c r="J356" s="6" t="s">
        <v>1049</v>
      </c>
      <c r="K356" s="6" t="s">
        <v>1261</v>
      </c>
      <c r="L356" s="6" t="s">
        <v>1265</v>
      </c>
      <c r="M356" s="6" t="s">
        <v>1272</v>
      </c>
      <c r="N356" s="5">
        <v>41797</v>
      </c>
      <c r="O356" s="7">
        <v>184</v>
      </c>
      <c r="P356" s="7">
        <v>288</v>
      </c>
      <c r="Q356" s="7">
        <v>104</v>
      </c>
      <c r="R356" s="6">
        <v>13</v>
      </c>
      <c r="S356" s="7">
        <v>3744</v>
      </c>
      <c r="T356" s="8">
        <v>0.06</v>
      </c>
      <c r="U356" s="7">
        <v>224.64</v>
      </c>
      <c r="V356" s="7">
        <v>3519.36</v>
      </c>
      <c r="W356" s="7">
        <v>99</v>
      </c>
      <c r="X356" s="7">
        <v>5966</v>
      </c>
      <c r="Y356" s="9">
        <f>+DAY('TABLA PRINCIPAL'!$B356)</f>
        <v>5</v>
      </c>
      <c r="Z356" s="9">
        <f>+MONTH('TABLA PRINCIPAL'!$B356)</f>
        <v>6</v>
      </c>
      <c r="AA356" s="9">
        <f>+YEAR('TABLA PRINCIPAL'!$B356)</f>
        <v>2014</v>
      </c>
      <c r="AB356" s="22" t="str">
        <f>+IF(Ventas_Oficina[[#This Row],[Total del pedido]]&gt;=100000,"SI","NO")</f>
        <v>NO</v>
      </c>
      <c r="AC356" s="22" t="str">
        <f>+_xlfn.XLOOKUP(Ventas_Oficina[[#This Row],[Nº de artículo]],AUXILIAR!A355:A5240,AUXILIAR!D355:D5240,"Error",0)</f>
        <v>Enviado a tiempo</v>
      </c>
      <c r="AD356" s="22" t="str">
        <f>+IF(AND(Ventas_Oficina[[#This Row],[Total]]&gt;75000,Ventas_Oficina[[#This Row],[Envio a tiempo]]="Enviado a tiempo"),"Buena Venta","Venta Mala")</f>
        <v>Venta Mala</v>
      </c>
    </row>
    <row r="357" spans="1:30" x14ac:dyDescent="0.25">
      <c r="A357" s="26">
        <v>1188866</v>
      </c>
      <c r="B357" s="10">
        <v>41876</v>
      </c>
      <c r="C357" s="11" t="s">
        <v>299</v>
      </c>
      <c r="D357" s="11" t="s">
        <v>21</v>
      </c>
      <c r="E357" s="11" t="s">
        <v>4</v>
      </c>
      <c r="F357" s="11" t="s">
        <v>5</v>
      </c>
      <c r="G357" s="11" t="s">
        <v>1008</v>
      </c>
      <c r="H357" s="11" t="s">
        <v>6</v>
      </c>
      <c r="I357" s="11" t="s">
        <v>1016</v>
      </c>
      <c r="J357" s="11" t="s">
        <v>1088</v>
      </c>
      <c r="K357" s="11" t="s">
        <v>1261</v>
      </c>
      <c r="L357" s="11" t="s">
        <v>1266</v>
      </c>
      <c r="M357" s="11" t="s">
        <v>1272</v>
      </c>
      <c r="N357" s="10">
        <v>41878</v>
      </c>
      <c r="O357" s="12">
        <v>17883</v>
      </c>
      <c r="P357" s="12">
        <v>41588</v>
      </c>
      <c r="Q357" s="12">
        <v>23705</v>
      </c>
      <c r="R357" s="11">
        <v>42</v>
      </c>
      <c r="S357" s="12">
        <v>1746696</v>
      </c>
      <c r="T357" s="13">
        <v>0.05</v>
      </c>
      <c r="U357" s="12">
        <v>87334.8</v>
      </c>
      <c r="V357" s="12">
        <v>1659361.2</v>
      </c>
      <c r="W357" s="12">
        <v>1137</v>
      </c>
      <c r="X357" s="12">
        <v>29093</v>
      </c>
      <c r="Y357" s="14">
        <f>+DAY('TABLA PRINCIPAL'!$B357)</f>
        <v>25</v>
      </c>
      <c r="Z357" s="14">
        <f>+MONTH('TABLA PRINCIPAL'!$B357)</f>
        <v>8</v>
      </c>
      <c r="AA357" s="14">
        <f>+YEAR('TABLA PRINCIPAL'!$B357)</f>
        <v>2014</v>
      </c>
      <c r="AB357" s="22" t="str">
        <f>+IF(Ventas_Oficina[[#This Row],[Total del pedido]]&gt;=100000,"SI","NO")</f>
        <v>SI</v>
      </c>
      <c r="AC357" s="22" t="str">
        <f>+_xlfn.XLOOKUP(Ventas_Oficina[[#This Row],[Nº de artículo]],AUXILIAR!A356:A5241,AUXILIAR!D356:D5241,"Error",0)</f>
        <v>Enviado a tiempo</v>
      </c>
      <c r="AD357" s="22" t="str">
        <f>+IF(AND(Ventas_Oficina[[#This Row],[Total]]&gt;75000,Ventas_Oficina[[#This Row],[Envio a tiempo]]="Enviado a tiempo"),"Buena Venta","Venta Mala")</f>
        <v>Venta Mala</v>
      </c>
    </row>
    <row r="358" spans="1:30" x14ac:dyDescent="0.25">
      <c r="A358" s="25">
        <v>1188866</v>
      </c>
      <c r="B358" s="5">
        <v>41959</v>
      </c>
      <c r="C358" s="6" t="s">
        <v>300</v>
      </c>
      <c r="D358" s="6" t="s">
        <v>301</v>
      </c>
      <c r="E358" s="6" t="s">
        <v>4</v>
      </c>
      <c r="F358" s="6" t="s">
        <v>5</v>
      </c>
      <c r="G358" s="6" t="s">
        <v>1008</v>
      </c>
      <c r="H358" s="6" t="s">
        <v>58</v>
      </c>
      <c r="I358" s="6" t="s">
        <v>1013</v>
      </c>
      <c r="J358" s="6" t="s">
        <v>1049</v>
      </c>
      <c r="K358" s="6" t="s">
        <v>1261</v>
      </c>
      <c r="L358" s="6" t="s">
        <v>1267</v>
      </c>
      <c r="M358" s="6" t="s">
        <v>1272</v>
      </c>
      <c r="N358" s="5">
        <v>41964</v>
      </c>
      <c r="O358" s="7">
        <v>184</v>
      </c>
      <c r="P358" s="7">
        <v>288</v>
      </c>
      <c r="Q358" s="7">
        <v>104</v>
      </c>
      <c r="R358" s="6">
        <v>11</v>
      </c>
      <c r="S358" s="7">
        <v>3168</v>
      </c>
      <c r="T358" s="8">
        <v>0.09</v>
      </c>
      <c r="U358" s="7">
        <v>285.12</v>
      </c>
      <c r="V358" s="7">
        <v>2882.88</v>
      </c>
      <c r="W358" s="7">
        <v>99</v>
      </c>
      <c r="X358" s="7">
        <v>7668</v>
      </c>
      <c r="Y358" s="9">
        <f>+DAY('TABLA PRINCIPAL'!$B358)</f>
        <v>16</v>
      </c>
      <c r="Z358" s="9">
        <f>+MONTH('TABLA PRINCIPAL'!$B358)</f>
        <v>11</v>
      </c>
      <c r="AA358" s="9">
        <f>+YEAR('TABLA PRINCIPAL'!$B358)</f>
        <v>2014</v>
      </c>
      <c r="AB358" s="22" t="str">
        <f>+IF(Ventas_Oficina[[#This Row],[Total del pedido]]&gt;=100000,"SI","NO")</f>
        <v>NO</v>
      </c>
      <c r="AC358" s="22" t="str">
        <f>+_xlfn.XLOOKUP(Ventas_Oficina[[#This Row],[Nº de artículo]],AUXILIAR!A357:A5242,AUXILIAR!D357:D5242,"Error",0)</f>
        <v>Enviado a tiempo</v>
      </c>
      <c r="AD358" s="22" t="str">
        <f>+IF(AND(Ventas_Oficina[[#This Row],[Total]]&gt;75000,Ventas_Oficina[[#This Row],[Envio a tiempo]]="Enviado a tiempo"),"Buena Venta","Venta Mala")</f>
        <v>Venta Mala</v>
      </c>
    </row>
    <row r="359" spans="1:30" x14ac:dyDescent="0.25">
      <c r="A359" s="26">
        <v>1188866</v>
      </c>
      <c r="B359" s="10">
        <v>41440</v>
      </c>
      <c r="C359" s="11" t="s">
        <v>145</v>
      </c>
      <c r="D359" s="11" t="s">
        <v>110</v>
      </c>
      <c r="E359" s="11" t="s">
        <v>12</v>
      </c>
      <c r="F359" s="11" t="s">
        <v>13</v>
      </c>
      <c r="G359" s="11" t="s">
        <v>1008</v>
      </c>
      <c r="H359" s="11" t="s">
        <v>14</v>
      </c>
      <c r="I359" s="11" t="s">
        <v>1015</v>
      </c>
      <c r="J359" s="11" t="s">
        <v>1094</v>
      </c>
      <c r="K359" s="11" t="s">
        <v>1261</v>
      </c>
      <c r="L359" s="11" t="s">
        <v>1265</v>
      </c>
      <c r="M359" s="11" t="s">
        <v>1272</v>
      </c>
      <c r="N359" s="10">
        <v>41442</v>
      </c>
      <c r="O359" s="12">
        <v>1239</v>
      </c>
      <c r="P359" s="12">
        <v>1998</v>
      </c>
      <c r="Q359" s="12">
        <v>759</v>
      </c>
      <c r="R359" s="11">
        <v>22</v>
      </c>
      <c r="S359" s="12">
        <v>43956</v>
      </c>
      <c r="T359" s="13">
        <v>0.04</v>
      </c>
      <c r="U359" s="12">
        <v>1758.24</v>
      </c>
      <c r="V359" s="12">
        <v>42197.760000000002</v>
      </c>
      <c r="W359" s="12">
        <v>577</v>
      </c>
      <c r="X359" s="12">
        <v>99570</v>
      </c>
      <c r="Y359" s="14">
        <f>+DAY('TABLA PRINCIPAL'!$B359)</f>
        <v>15</v>
      </c>
      <c r="Z359" s="14">
        <f>+MONTH('TABLA PRINCIPAL'!$B359)</f>
        <v>6</v>
      </c>
      <c r="AA359" s="14">
        <f>+YEAR('TABLA PRINCIPAL'!$B359)</f>
        <v>2013</v>
      </c>
      <c r="AB359" s="22" t="str">
        <f>+IF(Ventas_Oficina[[#This Row],[Total del pedido]]&gt;=100000,"SI","NO")</f>
        <v>NO</v>
      </c>
      <c r="AC359" s="22" t="str">
        <f>+_xlfn.XLOOKUP(Ventas_Oficina[[#This Row],[Nº de artículo]],AUXILIAR!A358:A5243,AUXILIAR!D358:D5243,"Error",0)</f>
        <v>Enviado a tiempo</v>
      </c>
      <c r="AD359" s="22" t="str">
        <f>+IF(AND(Ventas_Oficina[[#This Row],[Total]]&gt;75000,Ventas_Oficina[[#This Row],[Envio a tiempo]]="Enviado a tiempo"),"Buena Venta","Venta Mala")</f>
        <v>Buena Venta</v>
      </c>
    </row>
    <row r="360" spans="1:30" x14ac:dyDescent="0.25">
      <c r="A360" s="25">
        <v>1189231</v>
      </c>
      <c r="B360" s="5">
        <v>42119</v>
      </c>
      <c r="C360" s="6" t="s">
        <v>302</v>
      </c>
      <c r="D360" s="6" t="s">
        <v>135</v>
      </c>
      <c r="E360" s="6" t="s">
        <v>12</v>
      </c>
      <c r="F360" s="6" t="s">
        <v>13</v>
      </c>
      <c r="G360" s="6" t="s">
        <v>1009</v>
      </c>
      <c r="H360" s="6" t="s">
        <v>42</v>
      </c>
      <c r="I360" s="6" t="s">
        <v>1016</v>
      </c>
      <c r="J360" s="6" t="s">
        <v>1111</v>
      </c>
      <c r="K360" s="6" t="s">
        <v>1262</v>
      </c>
      <c r="L360" s="6" t="s">
        <v>1265</v>
      </c>
      <c r="M360" s="6" t="s">
        <v>1272</v>
      </c>
      <c r="N360" s="5">
        <v>42122</v>
      </c>
      <c r="O360" s="7">
        <v>198</v>
      </c>
      <c r="P360" s="7">
        <v>315</v>
      </c>
      <c r="Q360" s="7">
        <v>117</v>
      </c>
      <c r="R360" s="6">
        <v>42</v>
      </c>
      <c r="S360" s="7">
        <v>13230</v>
      </c>
      <c r="T360" s="8">
        <v>0</v>
      </c>
      <c r="U360" s="7">
        <v>0</v>
      </c>
      <c r="V360" s="7">
        <v>13230</v>
      </c>
      <c r="W360" s="7">
        <v>49</v>
      </c>
      <c r="X360" s="7">
        <v>7232</v>
      </c>
      <c r="Y360" s="9">
        <f>+DAY('TABLA PRINCIPAL'!$B360)</f>
        <v>25</v>
      </c>
      <c r="Z360" s="9">
        <f>+MONTH('TABLA PRINCIPAL'!$B360)</f>
        <v>4</v>
      </c>
      <c r="AA360" s="9">
        <f>+YEAR('TABLA PRINCIPAL'!$B360)</f>
        <v>2015</v>
      </c>
      <c r="AB360" s="22" t="str">
        <f>+IF(Ventas_Oficina[[#This Row],[Total del pedido]]&gt;=100000,"SI","NO")</f>
        <v>NO</v>
      </c>
      <c r="AC360" s="22" t="str">
        <f>+_xlfn.XLOOKUP(Ventas_Oficina[[#This Row],[Nº de artículo]],AUXILIAR!A359:A5244,AUXILIAR!D359:D5244,"Error",0)</f>
        <v>Enviado a tiempo</v>
      </c>
      <c r="AD360" s="22" t="str">
        <f>+IF(AND(Ventas_Oficina[[#This Row],[Total]]&gt;75000,Ventas_Oficina[[#This Row],[Envio a tiempo]]="Enviado a tiempo"),"Buena Venta","Venta Mala")</f>
        <v>Venta Mala</v>
      </c>
    </row>
    <row r="361" spans="1:30" x14ac:dyDescent="0.25">
      <c r="A361" s="26">
        <v>1189231</v>
      </c>
      <c r="B361" s="10">
        <v>41399</v>
      </c>
      <c r="C361" s="11" t="s">
        <v>207</v>
      </c>
      <c r="D361" s="11" t="s">
        <v>177</v>
      </c>
      <c r="E361" s="11" t="s">
        <v>4</v>
      </c>
      <c r="F361" s="11" t="s">
        <v>5</v>
      </c>
      <c r="G361" s="11" t="s">
        <v>1010</v>
      </c>
      <c r="H361" s="11" t="s">
        <v>6</v>
      </c>
      <c r="I361" s="11" t="s">
        <v>1014</v>
      </c>
      <c r="J361" s="11" t="s">
        <v>1024</v>
      </c>
      <c r="K361" s="11" t="s">
        <v>1261</v>
      </c>
      <c r="L361" s="11" t="s">
        <v>1265</v>
      </c>
      <c r="M361" s="11" t="s">
        <v>1272</v>
      </c>
      <c r="N361" s="10">
        <v>41400</v>
      </c>
      <c r="O361" s="12">
        <v>160</v>
      </c>
      <c r="P361" s="12">
        <v>262</v>
      </c>
      <c r="Q361" s="12">
        <v>102</v>
      </c>
      <c r="R361" s="11">
        <v>22</v>
      </c>
      <c r="S361" s="12">
        <v>5764</v>
      </c>
      <c r="T361" s="13">
        <v>0.09</v>
      </c>
      <c r="U361" s="12">
        <v>518.76</v>
      </c>
      <c r="V361" s="12">
        <v>5245.24</v>
      </c>
      <c r="W361" s="12">
        <v>80</v>
      </c>
      <c r="X361" s="12">
        <v>5389</v>
      </c>
      <c r="Y361" s="14">
        <f>+DAY('TABLA PRINCIPAL'!$B361)</f>
        <v>5</v>
      </c>
      <c r="Z361" s="14">
        <f>+MONTH('TABLA PRINCIPAL'!$B361)</f>
        <v>5</v>
      </c>
      <c r="AA361" s="14">
        <f>+YEAR('TABLA PRINCIPAL'!$B361)</f>
        <v>2013</v>
      </c>
      <c r="AB361" s="22" t="str">
        <f>+IF(Ventas_Oficina[[#This Row],[Total del pedido]]&gt;=100000,"SI","NO")</f>
        <v>NO</v>
      </c>
      <c r="AC361" s="22" t="str">
        <f>+_xlfn.XLOOKUP(Ventas_Oficina[[#This Row],[Nº de artículo]],AUXILIAR!A360:A5245,AUXILIAR!D360:D5245,"Error",0)</f>
        <v>Enviado a tiempo</v>
      </c>
      <c r="AD361" s="22" t="str">
        <f>+IF(AND(Ventas_Oficina[[#This Row],[Total]]&gt;75000,Ventas_Oficina[[#This Row],[Envio a tiempo]]="Enviado a tiempo"),"Buena Venta","Venta Mala")</f>
        <v>Venta Mala</v>
      </c>
    </row>
    <row r="362" spans="1:30" x14ac:dyDescent="0.25">
      <c r="A362" s="25">
        <v>1189231</v>
      </c>
      <c r="B362" s="5">
        <v>41570</v>
      </c>
      <c r="C362" s="6" t="s">
        <v>303</v>
      </c>
      <c r="D362" s="6" t="s">
        <v>97</v>
      </c>
      <c r="E362" s="6" t="s">
        <v>12</v>
      </c>
      <c r="F362" s="6" t="s">
        <v>13</v>
      </c>
      <c r="G362" s="6" t="s">
        <v>1009</v>
      </c>
      <c r="H362" s="6" t="s">
        <v>14</v>
      </c>
      <c r="I362" s="6" t="s">
        <v>1014</v>
      </c>
      <c r="J362" s="6" t="s">
        <v>1110</v>
      </c>
      <c r="K362" s="6" t="s">
        <v>1261</v>
      </c>
      <c r="L362" s="6" t="s">
        <v>1267</v>
      </c>
      <c r="M362" s="6" t="s">
        <v>1272</v>
      </c>
      <c r="N362" s="5">
        <v>41572</v>
      </c>
      <c r="O362" s="7">
        <v>1104</v>
      </c>
      <c r="P362" s="7">
        <v>1698</v>
      </c>
      <c r="Q362" s="7">
        <v>594</v>
      </c>
      <c r="R362" s="6">
        <v>23</v>
      </c>
      <c r="S362" s="7">
        <v>39054</v>
      </c>
      <c r="T362" s="8">
        <v>7.0000000000000007E-2</v>
      </c>
      <c r="U362" s="7">
        <v>2733.78</v>
      </c>
      <c r="V362" s="7">
        <v>36320.22</v>
      </c>
      <c r="W362" s="7">
        <v>1239</v>
      </c>
      <c r="X362" s="7">
        <v>5397</v>
      </c>
      <c r="Y362" s="9">
        <f>+DAY('TABLA PRINCIPAL'!$B362)</f>
        <v>23</v>
      </c>
      <c r="Z362" s="9">
        <f>+MONTH('TABLA PRINCIPAL'!$B362)</f>
        <v>10</v>
      </c>
      <c r="AA362" s="9">
        <f>+YEAR('TABLA PRINCIPAL'!$B362)</f>
        <v>2013</v>
      </c>
      <c r="AB362" s="22" t="str">
        <f>+IF(Ventas_Oficina[[#This Row],[Total del pedido]]&gt;=100000,"SI","NO")</f>
        <v>NO</v>
      </c>
      <c r="AC362" s="22" t="str">
        <f>+_xlfn.XLOOKUP(Ventas_Oficina[[#This Row],[Nº de artículo]],AUXILIAR!A361:A5246,AUXILIAR!D361:D5246,"Error",0)</f>
        <v>No enviado a tiempo</v>
      </c>
      <c r="AD362" s="22" t="str">
        <f>+IF(AND(Ventas_Oficina[[#This Row],[Total]]&gt;75000,Ventas_Oficina[[#This Row],[Envio a tiempo]]="Enviado a tiempo"),"Buena Venta","Venta Mala")</f>
        <v>Venta Mala</v>
      </c>
    </row>
    <row r="363" spans="1:30" x14ac:dyDescent="0.25">
      <c r="A363" s="26">
        <v>1189231</v>
      </c>
      <c r="B363" s="10">
        <v>42143</v>
      </c>
      <c r="C363" s="11" t="s">
        <v>304</v>
      </c>
      <c r="D363" s="11" t="s">
        <v>3</v>
      </c>
      <c r="E363" s="11" t="s">
        <v>4</v>
      </c>
      <c r="F363" s="11" t="s">
        <v>5</v>
      </c>
      <c r="G363" s="11" t="s">
        <v>1010</v>
      </c>
      <c r="H363" s="11" t="s">
        <v>6</v>
      </c>
      <c r="I363" s="11" t="s">
        <v>1016</v>
      </c>
      <c r="J363" s="11" t="s">
        <v>1097</v>
      </c>
      <c r="K363" s="11" t="s">
        <v>1261</v>
      </c>
      <c r="L363" s="11" t="s">
        <v>1265</v>
      </c>
      <c r="M363" s="11" t="s">
        <v>1272</v>
      </c>
      <c r="N363" s="10">
        <v>42144</v>
      </c>
      <c r="O363" s="12">
        <v>133</v>
      </c>
      <c r="P363" s="12">
        <v>208</v>
      </c>
      <c r="Q363" s="12">
        <v>75</v>
      </c>
      <c r="R363" s="11">
        <v>22</v>
      </c>
      <c r="S363" s="12">
        <v>4576</v>
      </c>
      <c r="T363" s="13">
        <v>7.0000000000000007E-2</v>
      </c>
      <c r="U363" s="12">
        <v>320.32000000000005</v>
      </c>
      <c r="V363" s="12">
        <v>4255.68</v>
      </c>
      <c r="W363" s="12">
        <v>149</v>
      </c>
      <c r="X363" s="12">
        <v>3644</v>
      </c>
      <c r="Y363" s="14">
        <f>+DAY('TABLA PRINCIPAL'!$B363)</f>
        <v>19</v>
      </c>
      <c r="Z363" s="14">
        <f>+MONTH('TABLA PRINCIPAL'!$B363)</f>
        <v>5</v>
      </c>
      <c r="AA363" s="14">
        <f>+YEAR('TABLA PRINCIPAL'!$B363)</f>
        <v>2015</v>
      </c>
      <c r="AB363" s="22" t="str">
        <f>+IF(Ventas_Oficina[[#This Row],[Total del pedido]]&gt;=100000,"SI","NO")</f>
        <v>NO</v>
      </c>
      <c r="AC363" s="22" t="str">
        <f>+_xlfn.XLOOKUP(Ventas_Oficina[[#This Row],[Nº de artículo]],AUXILIAR!A362:A5247,AUXILIAR!D362:D5247,"Error",0)</f>
        <v>Enviado a tiempo</v>
      </c>
      <c r="AD363" s="22" t="str">
        <f>+IF(AND(Ventas_Oficina[[#This Row],[Total]]&gt;75000,Ventas_Oficina[[#This Row],[Envio a tiempo]]="Enviado a tiempo"),"Buena Venta","Venta Mala")</f>
        <v>Venta Mala</v>
      </c>
    </row>
    <row r="364" spans="1:30" x14ac:dyDescent="0.25">
      <c r="A364" s="25">
        <v>1189231</v>
      </c>
      <c r="B364" s="5">
        <v>42036</v>
      </c>
      <c r="C364" s="6" t="s">
        <v>305</v>
      </c>
      <c r="D364" s="6" t="s">
        <v>52</v>
      </c>
      <c r="E364" s="6" t="s">
        <v>4</v>
      </c>
      <c r="F364" s="6" t="s">
        <v>5</v>
      </c>
      <c r="G364" s="6" t="s">
        <v>1010</v>
      </c>
      <c r="H364" s="6" t="s">
        <v>53</v>
      </c>
      <c r="I364" s="6" t="s">
        <v>1014</v>
      </c>
      <c r="J364" s="6" t="s">
        <v>1112</v>
      </c>
      <c r="K364" s="6" t="s">
        <v>1262</v>
      </c>
      <c r="L364" s="6" t="s">
        <v>1270</v>
      </c>
      <c r="M364" s="6" t="s">
        <v>1274</v>
      </c>
      <c r="N364" s="5">
        <v>42038</v>
      </c>
      <c r="O364" s="7">
        <v>8422</v>
      </c>
      <c r="P364" s="7">
        <v>21055</v>
      </c>
      <c r="Q364" s="7">
        <v>12633</v>
      </c>
      <c r="R364" s="6">
        <v>4</v>
      </c>
      <c r="S364" s="7">
        <v>84220</v>
      </c>
      <c r="T364" s="8">
        <v>7.0000000000000007E-2</v>
      </c>
      <c r="U364" s="7">
        <v>5895.4000000000005</v>
      </c>
      <c r="V364" s="7">
        <v>78324.600000000006</v>
      </c>
      <c r="W364" s="7">
        <v>999</v>
      </c>
      <c r="X364" s="7">
        <v>88950</v>
      </c>
      <c r="Y364" s="9">
        <f>+DAY('TABLA PRINCIPAL'!$B364)</f>
        <v>1</v>
      </c>
      <c r="Z364" s="9">
        <f>+MONTH('TABLA PRINCIPAL'!$B364)</f>
        <v>2</v>
      </c>
      <c r="AA364" s="9">
        <f>+YEAR('TABLA PRINCIPAL'!$B364)</f>
        <v>2015</v>
      </c>
      <c r="AB364" s="22" t="str">
        <f>+IF(Ventas_Oficina[[#This Row],[Total del pedido]]&gt;=100000,"SI","NO")</f>
        <v>NO</v>
      </c>
      <c r="AC364" s="22" t="str">
        <f>+_xlfn.XLOOKUP(Ventas_Oficina[[#This Row],[Nº de artículo]],AUXILIAR!A363:A5248,AUXILIAR!D363:D5248,"Error",0)</f>
        <v>No enviado a tiempo</v>
      </c>
      <c r="AD364" s="22" t="str">
        <f>+IF(AND(Ventas_Oficina[[#This Row],[Total]]&gt;75000,Ventas_Oficina[[#This Row],[Envio a tiempo]]="Enviado a tiempo"),"Buena Venta","Venta Mala")</f>
        <v>Venta Mala</v>
      </c>
    </row>
    <row r="365" spans="1:30" x14ac:dyDescent="0.25">
      <c r="A365" s="26">
        <v>1189597</v>
      </c>
      <c r="B365" s="10">
        <v>41969</v>
      </c>
      <c r="C365" s="11" t="s">
        <v>300</v>
      </c>
      <c r="D365" s="11" t="s">
        <v>301</v>
      </c>
      <c r="E365" s="11" t="s">
        <v>4</v>
      </c>
      <c r="F365" s="11" t="s">
        <v>5</v>
      </c>
      <c r="G365" s="11" t="s">
        <v>1008</v>
      </c>
      <c r="H365" s="11" t="s">
        <v>58</v>
      </c>
      <c r="I365" s="11" t="s">
        <v>1016</v>
      </c>
      <c r="J365" s="11" t="s">
        <v>1024</v>
      </c>
      <c r="K365" s="11" t="s">
        <v>1261</v>
      </c>
      <c r="L365" s="11" t="s">
        <v>1266</v>
      </c>
      <c r="M365" s="11" t="s">
        <v>1273</v>
      </c>
      <c r="N365" s="10">
        <v>41964</v>
      </c>
      <c r="O365" s="12">
        <v>160</v>
      </c>
      <c r="P365" s="12">
        <v>262</v>
      </c>
      <c r="Q365" s="12">
        <v>102</v>
      </c>
      <c r="R365" s="11">
        <v>10</v>
      </c>
      <c r="S365" s="12">
        <v>2620</v>
      </c>
      <c r="T365" s="13">
        <v>0.01</v>
      </c>
      <c r="U365" s="12">
        <v>26.2</v>
      </c>
      <c r="V365" s="12">
        <v>2593.8000000000002</v>
      </c>
      <c r="W365" s="12">
        <v>80</v>
      </c>
      <c r="X365" s="12">
        <v>5300</v>
      </c>
      <c r="Y365" s="14">
        <f>+DAY('TABLA PRINCIPAL'!$B365)</f>
        <v>26</v>
      </c>
      <c r="Z365" s="14">
        <f>+MONTH('TABLA PRINCIPAL'!$B365)</f>
        <v>11</v>
      </c>
      <c r="AA365" s="14">
        <f>+YEAR('TABLA PRINCIPAL'!$B365)</f>
        <v>2014</v>
      </c>
      <c r="AB365" s="22" t="str">
        <f>+IF(Ventas_Oficina[[#This Row],[Total del pedido]]&gt;=100000,"SI","NO")</f>
        <v>NO</v>
      </c>
      <c r="AC365" s="22" t="str">
        <f>+_xlfn.XLOOKUP(Ventas_Oficina[[#This Row],[Nº de artículo]],AUXILIAR!A364:A5249,AUXILIAR!D364:D5249,"Error",0)</f>
        <v>No enviado a tiempo</v>
      </c>
      <c r="AD365" s="22" t="str">
        <f>+IF(AND(Ventas_Oficina[[#This Row],[Total]]&gt;75000,Ventas_Oficina[[#This Row],[Envio a tiempo]]="Enviado a tiempo"),"Buena Venta","Venta Mala")</f>
        <v>Venta Mala</v>
      </c>
    </row>
    <row r="366" spans="1:30" x14ac:dyDescent="0.25">
      <c r="A366" s="25">
        <v>1189962</v>
      </c>
      <c r="B366" s="5">
        <v>42208</v>
      </c>
      <c r="C366" s="6" t="s">
        <v>72</v>
      </c>
      <c r="D366" s="6" t="s">
        <v>21</v>
      </c>
      <c r="E366" s="6" t="s">
        <v>4</v>
      </c>
      <c r="F366" s="6" t="s">
        <v>5</v>
      </c>
      <c r="G366" s="6" t="s">
        <v>1009</v>
      </c>
      <c r="H366" s="6" t="s">
        <v>6</v>
      </c>
      <c r="I366" s="6" t="s">
        <v>1012</v>
      </c>
      <c r="J366" s="6" t="s">
        <v>1113</v>
      </c>
      <c r="K366" s="6" t="s">
        <v>1261</v>
      </c>
      <c r="L366" s="6" t="s">
        <v>1267</v>
      </c>
      <c r="M366" s="6" t="s">
        <v>1272</v>
      </c>
      <c r="N366" s="5">
        <v>42215</v>
      </c>
      <c r="O366" s="7">
        <v>1495</v>
      </c>
      <c r="P366" s="7">
        <v>3476</v>
      </c>
      <c r="Q366" s="7">
        <v>1981</v>
      </c>
      <c r="R366" s="6">
        <v>28</v>
      </c>
      <c r="S366" s="7">
        <v>97328</v>
      </c>
      <c r="T366" s="8">
        <v>0.02</v>
      </c>
      <c r="U366" s="7">
        <v>1946.56</v>
      </c>
      <c r="V366" s="7">
        <v>95381.440000000002</v>
      </c>
      <c r="W366" s="7">
        <v>822</v>
      </c>
      <c r="X366" s="7">
        <v>288489</v>
      </c>
      <c r="Y366" s="9">
        <f>+DAY('TABLA PRINCIPAL'!$B366)</f>
        <v>23</v>
      </c>
      <c r="Z366" s="9">
        <f>+MONTH('TABLA PRINCIPAL'!$B366)</f>
        <v>7</v>
      </c>
      <c r="AA366" s="9">
        <f>+YEAR('TABLA PRINCIPAL'!$B366)</f>
        <v>2015</v>
      </c>
      <c r="AB366" s="22" t="str">
        <f>+IF(Ventas_Oficina[[#This Row],[Total del pedido]]&gt;=100000,"SI","NO")</f>
        <v>NO</v>
      </c>
      <c r="AC366" s="22" t="str">
        <f>+_xlfn.XLOOKUP(Ventas_Oficina[[#This Row],[Nº de artículo]],AUXILIAR!A365:A5250,AUXILIAR!D365:D5250,"Error",0)</f>
        <v>Enviado a tiempo</v>
      </c>
      <c r="AD366" s="22" t="str">
        <f>+IF(AND(Ventas_Oficina[[#This Row],[Total]]&gt;75000,Ventas_Oficina[[#This Row],[Envio a tiempo]]="Enviado a tiempo"),"Buena Venta","Venta Mala")</f>
        <v>Buena Venta</v>
      </c>
    </row>
    <row r="367" spans="1:30" x14ac:dyDescent="0.25">
      <c r="A367" s="26">
        <v>1189962</v>
      </c>
      <c r="B367" s="10">
        <v>41485</v>
      </c>
      <c r="C367" s="11" t="s">
        <v>202</v>
      </c>
      <c r="D367" s="11" t="s">
        <v>203</v>
      </c>
      <c r="E367" s="11" t="s">
        <v>4</v>
      </c>
      <c r="F367" s="11" t="s">
        <v>5</v>
      </c>
      <c r="G367" s="11" t="s">
        <v>1008</v>
      </c>
      <c r="H367" s="11" t="s">
        <v>27</v>
      </c>
      <c r="I367" s="11" t="s">
        <v>1012</v>
      </c>
      <c r="J367" s="11" t="s">
        <v>1040</v>
      </c>
      <c r="K367" s="11" t="s">
        <v>1262</v>
      </c>
      <c r="L367" s="11" t="s">
        <v>1265</v>
      </c>
      <c r="M367" s="11" t="s">
        <v>1272</v>
      </c>
      <c r="N367" s="10">
        <v>41486</v>
      </c>
      <c r="O367" s="12">
        <v>2156</v>
      </c>
      <c r="P367" s="12">
        <v>3655</v>
      </c>
      <c r="Q367" s="12">
        <v>1499</v>
      </c>
      <c r="R367" s="11">
        <v>8</v>
      </c>
      <c r="S367" s="12">
        <v>29240</v>
      </c>
      <c r="T367" s="13">
        <v>0.05</v>
      </c>
      <c r="U367" s="12">
        <v>1462</v>
      </c>
      <c r="V367" s="12">
        <v>27778</v>
      </c>
      <c r="W367" s="12">
        <v>1389</v>
      </c>
      <c r="X367" s="12">
        <v>19003</v>
      </c>
      <c r="Y367" s="14">
        <f>+DAY('TABLA PRINCIPAL'!$B367)</f>
        <v>30</v>
      </c>
      <c r="Z367" s="14">
        <f>+MONTH('TABLA PRINCIPAL'!$B367)</f>
        <v>7</v>
      </c>
      <c r="AA367" s="14">
        <f>+YEAR('TABLA PRINCIPAL'!$B367)</f>
        <v>2013</v>
      </c>
      <c r="AB367" s="22" t="str">
        <f>+IF(Ventas_Oficina[[#This Row],[Total del pedido]]&gt;=100000,"SI","NO")</f>
        <v>NO</v>
      </c>
      <c r="AC367" s="22" t="str">
        <f>+_xlfn.XLOOKUP(Ventas_Oficina[[#This Row],[Nº de artículo]],AUXILIAR!A366:A5251,AUXILIAR!D366:D5251,"Error",0)</f>
        <v>Enviado a tiempo</v>
      </c>
      <c r="AD367" s="22" t="str">
        <f>+IF(AND(Ventas_Oficina[[#This Row],[Total]]&gt;75000,Ventas_Oficina[[#This Row],[Envio a tiempo]]="Enviado a tiempo"),"Buena Venta","Venta Mala")</f>
        <v>Venta Mala</v>
      </c>
    </row>
    <row r="368" spans="1:30" x14ac:dyDescent="0.25">
      <c r="A368" s="25">
        <v>1189962</v>
      </c>
      <c r="B368" s="5">
        <v>41398</v>
      </c>
      <c r="C368" s="6" t="s">
        <v>269</v>
      </c>
      <c r="D368" s="6" t="s">
        <v>102</v>
      </c>
      <c r="E368" s="6" t="s">
        <v>4</v>
      </c>
      <c r="F368" s="6" t="s">
        <v>5</v>
      </c>
      <c r="G368" s="6" t="s">
        <v>1008</v>
      </c>
      <c r="H368" s="6" t="s">
        <v>39</v>
      </c>
      <c r="I368" s="6" t="s">
        <v>1014</v>
      </c>
      <c r="J368" s="6" t="s">
        <v>1083</v>
      </c>
      <c r="K368" s="6" t="s">
        <v>1262</v>
      </c>
      <c r="L368" s="6" t="s">
        <v>1268</v>
      </c>
      <c r="M368" s="6" t="s">
        <v>1272</v>
      </c>
      <c r="N368" s="5">
        <v>41400</v>
      </c>
      <c r="O368" s="7">
        <v>375</v>
      </c>
      <c r="P368" s="7">
        <v>708</v>
      </c>
      <c r="Q368" s="7">
        <v>333</v>
      </c>
      <c r="R368" s="6">
        <v>40</v>
      </c>
      <c r="S368" s="7">
        <v>28320</v>
      </c>
      <c r="T368" s="8">
        <v>0.03</v>
      </c>
      <c r="U368" s="7">
        <v>849.6</v>
      </c>
      <c r="V368" s="7">
        <v>27470.400000000001</v>
      </c>
      <c r="W368" s="7">
        <v>235</v>
      </c>
      <c r="X368" s="7">
        <v>23385</v>
      </c>
      <c r="Y368" s="9">
        <f>+DAY('TABLA PRINCIPAL'!$B368)</f>
        <v>4</v>
      </c>
      <c r="Z368" s="9">
        <f>+MONTH('TABLA PRINCIPAL'!$B368)</f>
        <v>5</v>
      </c>
      <c r="AA368" s="9">
        <f>+YEAR('TABLA PRINCIPAL'!$B368)</f>
        <v>2013</v>
      </c>
      <c r="AB368" s="22" t="str">
        <f>+IF(Ventas_Oficina[[#This Row],[Total del pedido]]&gt;=100000,"SI","NO")</f>
        <v>NO</v>
      </c>
      <c r="AC368" s="22" t="str">
        <f>+_xlfn.XLOOKUP(Ventas_Oficina[[#This Row],[Nº de artículo]],AUXILIAR!A367:A5252,AUXILIAR!D367:D5252,"Error",0)</f>
        <v>No enviado a tiempo</v>
      </c>
      <c r="AD368" s="22" t="str">
        <f>+IF(AND(Ventas_Oficina[[#This Row],[Total]]&gt;75000,Ventas_Oficina[[#This Row],[Envio a tiempo]]="Enviado a tiempo"),"Buena Venta","Venta Mala")</f>
        <v>Venta Mala</v>
      </c>
    </row>
    <row r="369" spans="1:30" x14ac:dyDescent="0.25">
      <c r="A369" s="26">
        <v>1189962</v>
      </c>
      <c r="B369" s="10">
        <v>41356</v>
      </c>
      <c r="C369" s="11" t="s">
        <v>130</v>
      </c>
      <c r="D369" s="11" t="s">
        <v>131</v>
      </c>
      <c r="E369" s="11" t="s">
        <v>4</v>
      </c>
      <c r="F369" s="11" t="s">
        <v>5</v>
      </c>
      <c r="G369" s="11" t="s">
        <v>1007</v>
      </c>
      <c r="H369" s="11" t="s">
        <v>27</v>
      </c>
      <c r="I369" s="11" t="s">
        <v>1016</v>
      </c>
      <c r="J369" s="11" t="s">
        <v>1024</v>
      </c>
      <c r="K369" s="11" t="s">
        <v>1261</v>
      </c>
      <c r="L369" s="11" t="s">
        <v>1265</v>
      </c>
      <c r="M369" s="11" t="s">
        <v>1272</v>
      </c>
      <c r="N369" s="10">
        <v>41359</v>
      </c>
      <c r="O369" s="12">
        <v>160</v>
      </c>
      <c r="P369" s="12">
        <v>262</v>
      </c>
      <c r="Q369" s="12">
        <v>102</v>
      </c>
      <c r="R369" s="11">
        <v>30</v>
      </c>
      <c r="S369" s="12">
        <v>7860</v>
      </c>
      <c r="T369" s="13">
        <v>0.03</v>
      </c>
      <c r="U369" s="12">
        <v>235.79999999999998</v>
      </c>
      <c r="V369" s="12">
        <v>7624.2</v>
      </c>
      <c r="W369" s="12">
        <v>80</v>
      </c>
      <c r="X369" s="12">
        <v>5308</v>
      </c>
      <c r="Y369" s="14">
        <f>+DAY('TABLA PRINCIPAL'!$B369)</f>
        <v>23</v>
      </c>
      <c r="Z369" s="14">
        <f>+MONTH('TABLA PRINCIPAL'!$B369)</f>
        <v>3</v>
      </c>
      <c r="AA369" s="14">
        <f>+YEAR('TABLA PRINCIPAL'!$B369)</f>
        <v>2013</v>
      </c>
      <c r="AB369" s="22" t="str">
        <f>+IF(Ventas_Oficina[[#This Row],[Total del pedido]]&gt;=100000,"SI","NO")</f>
        <v>NO</v>
      </c>
      <c r="AC369" s="22" t="str">
        <f>+_xlfn.XLOOKUP(Ventas_Oficina[[#This Row],[Nº de artículo]],AUXILIAR!A368:A5253,AUXILIAR!D368:D5253,"Error",0)</f>
        <v>Enviado a tiempo</v>
      </c>
      <c r="AD369" s="22" t="str">
        <f>+IF(AND(Ventas_Oficina[[#This Row],[Total]]&gt;75000,Ventas_Oficina[[#This Row],[Envio a tiempo]]="Enviado a tiempo"),"Buena Venta","Venta Mala")</f>
        <v>Venta Mala</v>
      </c>
    </row>
    <row r="370" spans="1:30" x14ac:dyDescent="0.25">
      <c r="A370" s="25">
        <v>1190327</v>
      </c>
      <c r="B370" s="5">
        <v>41459</v>
      </c>
      <c r="C370" s="6" t="s">
        <v>119</v>
      </c>
      <c r="D370" s="6" t="s">
        <v>29</v>
      </c>
      <c r="E370" s="6" t="s">
        <v>12</v>
      </c>
      <c r="F370" s="6" t="s">
        <v>13</v>
      </c>
      <c r="G370" s="6" t="s">
        <v>1010</v>
      </c>
      <c r="H370" s="6" t="s">
        <v>14</v>
      </c>
      <c r="I370" s="6" t="s">
        <v>1013</v>
      </c>
      <c r="J370" s="6" t="s">
        <v>1024</v>
      </c>
      <c r="K370" s="6" t="s">
        <v>1261</v>
      </c>
      <c r="L370" s="6" t="s">
        <v>1265</v>
      </c>
      <c r="M370" s="6" t="s">
        <v>1272</v>
      </c>
      <c r="N370" s="5">
        <v>41460</v>
      </c>
      <c r="O370" s="7">
        <v>160</v>
      </c>
      <c r="P370" s="7">
        <v>262</v>
      </c>
      <c r="Q370" s="7">
        <v>102</v>
      </c>
      <c r="R370" s="6">
        <v>50</v>
      </c>
      <c r="S370" s="7">
        <v>13100</v>
      </c>
      <c r="T370" s="8">
        <v>7.0000000000000007E-2</v>
      </c>
      <c r="U370" s="7">
        <v>917.00000000000011</v>
      </c>
      <c r="V370" s="7">
        <v>12183</v>
      </c>
      <c r="W370" s="7">
        <v>80</v>
      </c>
      <c r="X370" s="7">
        <v>5307</v>
      </c>
      <c r="Y370" s="9">
        <f>+DAY('TABLA PRINCIPAL'!$B370)</f>
        <v>4</v>
      </c>
      <c r="Z370" s="9">
        <f>+MONTH('TABLA PRINCIPAL'!$B370)</f>
        <v>7</v>
      </c>
      <c r="AA370" s="9">
        <f>+YEAR('TABLA PRINCIPAL'!$B370)</f>
        <v>2013</v>
      </c>
      <c r="AB370" s="22" t="str">
        <f>+IF(Ventas_Oficina[[#This Row],[Total del pedido]]&gt;=100000,"SI","NO")</f>
        <v>NO</v>
      </c>
      <c r="AC370" s="22" t="str">
        <f>+_xlfn.XLOOKUP(Ventas_Oficina[[#This Row],[Nº de artículo]],AUXILIAR!A369:A5254,AUXILIAR!D369:D5254,"Error",0)</f>
        <v>No enviado a tiempo</v>
      </c>
      <c r="AD370" s="22" t="str">
        <f>+IF(AND(Ventas_Oficina[[#This Row],[Total]]&gt;75000,Ventas_Oficina[[#This Row],[Envio a tiempo]]="Enviado a tiempo"),"Buena Venta","Venta Mala")</f>
        <v>Venta Mala</v>
      </c>
    </row>
    <row r="371" spans="1:30" x14ac:dyDescent="0.25">
      <c r="A371" s="26">
        <v>1190327</v>
      </c>
      <c r="B371" s="10">
        <v>41318</v>
      </c>
      <c r="C371" s="11" t="s">
        <v>40</v>
      </c>
      <c r="D371" s="11" t="s">
        <v>44</v>
      </c>
      <c r="E371" s="11" t="s">
        <v>12</v>
      </c>
      <c r="F371" s="11" t="s">
        <v>13</v>
      </c>
      <c r="G371" s="11" t="s">
        <v>1007</v>
      </c>
      <c r="H371" s="11" t="s">
        <v>42</v>
      </c>
      <c r="I371" s="11" t="s">
        <v>1016</v>
      </c>
      <c r="J371" s="11" t="s">
        <v>1075</v>
      </c>
      <c r="K371" s="11" t="s">
        <v>1261</v>
      </c>
      <c r="L371" s="11" t="s">
        <v>1265</v>
      </c>
      <c r="M371" s="11" t="s">
        <v>1273</v>
      </c>
      <c r="N371" s="10">
        <v>41320</v>
      </c>
      <c r="O371" s="12">
        <v>225</v>
      </c>
      <c r="P371" s="12">
        <v>369</v>
      </c>
      <c r="Q371" s="12">
        <v>144</v>
      </c>
      <c r="R371" s="11">
        <v>18</v>
      </c>
      <c r="S371" s="12">
        <v>6642</v>
      </c>
      <c r="T371" s="13">
        <v>0.03</v>
      </c>
      <c r="U371" s="12">
        <v>199.26</v>
      </c>
      <c r="V371" s="12">
        <v>6442.74</v>
      </c>
      <c r="W371" s="12">
        <v>250</v>
      </c>
      <c r="X371" s="12">
        <v>5307</v>
      </c>
      <c r="Y371" s="14">
        <f>+DAY('TABLA PRINCIPAL'!$B371)</f>
        <v>13</v>
      </c>
      <c r="Z371" s="14">
        <f>+MONTH('TABLA PRINCIPAL'!$B371)</f>
        <v>2</v>
      </c>
      <c r="AA371" s="14">
        <f>+YEAR('TABLA PRINCIPAL'!$B371)</f>
        <v>2013</v>
      </c>
      <c r="AB371" s="22" t="str">
        <f>+IF(Ventas_Oficina[[#This Row],[Total del pedido]]&gt;=100000,"SI","NO")</f>
        <v>NO</v>
      </c>
      <c r="AC371" s="22" t="str">
        <f>+_xlfn.XLOOKUP(Ventas_Oficina[[#This Row],[Nº de artículo]],AUXILIAR!A370:A5255,AUXILIAR!D370:D5255,"Error",0)</f>
        <v>No enviado a tiempo</v>
      </c>
      <c r="AD371" s="22" t="str">
        <f>+IF(AND(Ventas_Oficina[[#This Row],[Total]]&gt;75000,Ventas_Oficina[[#This Row],[Envio a tiempo]]="Enviado a tiempo"),"Buena Venta","Venta Mala")</f>
        <v>Venta Mala</v>
      </c>
    </row>
    <row r="372" spans="1:30" x14ac:dyDescent="0.25">
      <c r="A372" s="25">
        <v>1190327</v>
      </c>
      <c r="B372" s="5">
        <v>42084</v>
      </c>
      <c r="C372" s="6" t="s">
        <v>282</v>
      </c>
      <c r="D372" s="6" t="s">
        <v>133</v>
      </c>
      <c r="E372" s="6" t="s">
        <v>12</v>
      </c>
      <c r="F372" s="6" t="s">
        <v>13</v>
      </c>
      <c r="G372" s="6" t="s">
        <v>1007</v>
      </c>
      <c r="H372" s="6" t="s">
        <v>42</v>
      </c>
      <c r="I372" s="6" t="s">
        <v>1014</v>
      </c>
      <c r="J372" s="6" t="s">
        <v>1078</v>
      </c>
      <c r="K372" s="6" t="s">
        <v>1262</v>
      </c>
      <c r="L372" s="6" t="s">
        <v>1265</v>
      </c>
      <c r="M372" s="6" t="s">
        <v>1273</v>
      </c>
      <c r="N372" s="5">
        <v>42085</v>
      </c>
      <c r="O372" s="7">
        <v>119</v>
      </c>
      <c r="P372" s="7">
        <v>198</v>
      </c>
      <c r="Q372" s="7">
        <v>79</v>
      </c>
      <c r="R372" s="6">
        <v>18</v>
      </c>
      <c r="S372" s="7">
        <v>3564</v>
      </c>
      <c r="T372" s="8">
        <v>0.01</v>
      </c>
      <c r="U372" s="7">
        <v>35.64</v>
      </c>
      <c r="V372" s="7">
        <v>3528.36</v>
      </c>
      <c r="W372" s="7">
        <v>477</v>
      </c>
      <c r="X372" s="7">
        <v>2852</v>
      </c>
      <c r="Y372" s="9">
        <f>+DAY('TABLA PRINCIPAL'!$B372)</f>
        <v>21</v>
      </c>
      <c r="Z372" s="9">
        <f>+MONTH('TABLA PRINCIPAL'!$B372)</f>
        <v>3</v>
      </c>
      <c r="AA372" s="9">
        <f>+YEAR('TABLA PRINCIPAL'!$B372)</f>
        <v>2015</v>
      </c>
      <c r="AB372" s="22" t="str">
        <f>+IF(Ventas_Oficina[[#This Row],[Total del pedido]]&gt;=100000,"SI","NO")</f>
        <v>NO</v>
      </c>
      <c r="AC372" s="22" t="str">
        <f>+_xlfn.XLOOKUP(Ventas_Oficina[[#This Row],[Nº de artículo]],AUXILIAR!A371:A5256,AUXILIAR!D371:D5256,"Error",0)</f>
        <v>Enviado a tiempo</v>
      </c>
      <c r="AD372" s="22" t="str">
        <f>+IF(AND(Ventas_Oficina[[#This Row],[Total]]&gt;75000,Ventas_Oficina[[#This Row],[Envio a tiempo]]="Enviado a tiempo"),"Buena Venta","Venta Mala")</f>
        <v>Venta Mala</v>
      </c>
    </row>
    <row r="373" spans="1:30" x14ac:dyDescent="0.25">
      <c r="A373" s="26">
        <v>1190327</v>
      </c>
      <c r="B373" s="10">
        <v>41460</v>
      </c>
      <c r="C373" s="11" t="s">
        <v>306</v>
      </c>
      <c r="D373" s="11" t="s">
        <v>29</v>
      </c>
      <c r="E373" s="11" t="s">
        <v>12</v>
      </c>
      <c r="F373" s="11" t="s">
        <v>13</v>
      </c>
      <c r="G373" s="11" t="s">
        <v>1008</v>
      </c>
      <c r="H373" s="11" t="s">
        <v>14</v>
      </c>
      <c r="I373" s="11" t="s">
        <v>1015</v>
      </c>
      <c r="J373" s="11" t="s">
        <v>1059</v>
      </c>
      <c r="K373" s="11" t="s">
        <v>1261</v>
      </c>
      <c r="L373" s="11" t="s">
        <v>1265</v>
      </c>
      <c r="M373" s="11" t="s">
        <v>1272</v>
      </c>
      <c r="N373" s="10">
        <v>41462</v>
      </c>
      <c r="O373" s="12">
        <v>226</v>
      </c>
      <c r="P373" s="12">
        <v>358</v>
      </c>
      <c r="Q373" s="12">
        <v>132</v>
      </c>
      <c r="R373" s="11">
        <v>20</v>
      </c>
      <c r="S373" s="12">
        <v>7160</v>
      </c>
      <c r="T373" s="13">
        <v>0.01</v>
      </c>
      <c r="U373" s="12">
        <v>71.600000000000009</v>
      </c>
      <c r="V373" s="12">
        <v>7088.4</v>
      </c>
      <c r="W373" s="12">
        <v>547</v>
      </c>
      <c r="X373" s="12">
        <v>15228</v>
      </c>
      <c r="Y373" s="14">
        <f>+DAY('TABLA PRINCIPAL'!$B373)</f>
        <v>5</v>
      </c>
      <c r="Z373" s="14">
        <f>+MONTH('TABLA PRINCIPAL'!$B373)</f>
        <v>7</v>
      </c>
      <c r="AA373" s="14">
        <f>+YEAR('TABLA PRINCIPAL'!$B373)</f>
        <v>2013</v>
      </c>
      <c r="AB373" s="22" t="str">
        <f>+IF(Ventas_Oficina[[#This Row],[Total del pedido]]&gt;=100000,"SI","NO")</f>
        <v>NO</v>
      </c>
      <c r="AC373" s="22" t="str">
        <f>+_xlfn.XLOOKUP(Ventas_Oficina[[#This Row],[Nº de artículo]],AUXILIAR!A372:A5257,AUXILIAR!D372:D5257,"Error",0)</f>
        <v>No enviado a tiempo</v>
      </c>
      <c r="AD373" s="22" t="str">
        <f>+IF(AND(Ventas_Oficina[[#This Row],[Total]]&gt;75000,Ventas_Oficina[[#This Row],[Envio a tiempo]]="Enviado a tiempo"),"Buena Venta","Venta Mala")</f>
        <v>Venta Mala</v>
      </c>
    </row>
    <row r="374" spans="1:30" x14ac:dyDescent="0.25">
      <c r="A374" s="25">
        <v>1190327</v>
      </c>
      <c r="B374" s="5">
        <v>41685</v>
      </c>
      <c r="C374" s="6" t="s">
        <v>190</v>
      </c>
      <c r="D374" s="6" t="s">
        <v>137</v>
      </c>
      <c r="E374" s="6" t="s">
        <v>4</v>
      </c>
      <c r="F374" s="6" t="s">
        <v>5</v>
      </c>
      <c r="G374" s="6" t="s">
        <v>1007</v>
      </c>
      <c r="H374" s="6" t="s">
        <v>6</v>
      </c>
      <c r="I374" s="6" t="s">
        <v>1016</v>
      </c>
      <c r="J374" s="6" t="s">
        <v>1059</v>
      </c>
      <c r="K374" s="6" t="s">
        <v>1261</v>
      </c>
      <c r="L374" s="6" t="s">
        <v>1267</v>
      </c>
      <c r="M374" s="6" t="s">
        <v>1272</v>
      </c>
      <c r="N374" s="5">
        <v>41690</v>
      </c>
      <c r="O374" s="7">
        <v>226</v>
      </c>
      <c r="P374" s="7">
        <v>358</v>
      </c>
      <c r="Q374" s="7">
        <v>132</v>
      </c>
      <c r="R374" s="6">
        <v>34</v>
      </c>
      <c r="S374" s="7">
        <v>12172</v>
      </c>
      <c r="T374" s="8">
        <v>0.08</v>
      </c>
      <c r="U374" s="7">
        <v>973.76</v>
      </c>
      <c r="V374" s="7">
        <v>11198.24</v>
      </c>
      <c r="W374" s="7">
        <v>547</v>
      </c>
      <c r="X374" s="7">
        <v>24033</v>
      </c>
      <c r="Y374" s="9">
        <f>+DAY('TABLA PRINCIPAL'!$B374)</f>
        <v>15</v>
      </c>
      <c r="Z374" s="9">
        <f>+MONTH('TABLA PRINCIPAL'!$B374)</f>
        <v>2</v>
      </c>
      <c r="AA374" s="9">
        <f>+YEAR('TABLA PRINCIPAL'!$B374)</f>
        <v>2014</v>
      </c>
      <c r="AB374" s="22" t="str">
        <f>+IF(Ventas_Oficina[[#This Row],[Total del pedido]]&gt;=100000,"SI","NO")</f>
        <v>NO</v>
      </c>
      <c r="AC374" s="22" t="str">
        <f>+_xlfn.XLOOKUP(Ventas_Oficina[[#This Row],[Nº de artículo]],AUXILIAR!A373:A5258,AUXILIAR!D373:D5258,"Error",0)</f>
        <v>Enviado a tiempo</v>
      </c>
      <c r="AD374" s="22" t="str">
        <f>+IF(AND(Ventas_Oficina[[#This Row],[Total]]&gt;75000,Ventas_Oficina[[#This Row],[Envio a tiempo]]="Enviado a tiempo"),"Buena Venta","Venta Mala")</f>
        <v>Venta Mala</v>
      </c>
    </row>
    <row r="375" spans="1:30" x14ac:dyDescent="0.25">
      <c r="A375" s="26">
        <v>1190327</v>
      </c>
      <c r="B375" s="10">
        <v>41932</v>
      </c>
      <c r="C375" s="11" t="s">
        <v>307</v>
      </c>
      <c r="D375" s="11" t="s">
        <v>308</v>
      </c>
      <c r="E375" s="11" t="s">
        <v>4</v>
      </c>
      <c r="F375" s="11" t="s">
        <v>5</v>
      </c>
      <c r="G375" s="11" t="s">
        <v>1009</v>
      </c>
      <c r="H375" s="11" t="s">
        <v>17</v>
      </c>
      <c r="I375" s="11" t="s">
        <v>1012</v>
      </c>
      <c r="J375" s="11" t="s">
        <v>1107</v>
      </c>
      <c r="K375" s="11" t="s">
        <v>1261</v>
      </c>
      <c r="L375" s="11" t="s">
        <v>1267</v>
      </c>
      <c r="M375" s="11" t="s">
        <v>1272</v>
      </c>
      <c r="N375" s="10">
        <v>41933</v>
      </c>
      <c r="O375" s="12">
        <v>276</v>
      </c>
      <c r="P375" s="12">
        <v>438</v>
      </c>
      <c r="Q375" s="12">
        <v>162</v>
      </c>
      <c r="R375" s="11">
        <v>32</v>
      </c>
      <c r="S375" s="12">
        <v>14016</v>
      </c>
      <c r="T375" s="13">
        <v>0.06</v>
      </c>
      <c r="U375" s="12">
        <v>840.95999999999992</v>
      </c>
      <c r="V375" s="12">
        <v>13175.04</v>
      </c>
      <c r="W375" s="12">
        <v>621</v>
      </c>
      <c r="X375" s="12">
        <v>7408</v>
      </c>
      <c r="Y375" s="14">
        <f>+DAY('TABLA PRINCIPAL'!$B375)</f>
        <v>20</v>
      </c>
      <c r="Z375" s="14">
        <f>+MONTH('TABLA PRINCIPAL'!$B375)</f>
        <v>10</v>
      </c>
      <c r="AA375" s="14">
        <f>+YEAR('TABLA PRINCIPAL'!$B375)</f>
        <v>2014</v>
      </c>
      <c r="AB375" s="22" t="str">
        <f>+IF(Ventas_Oficina[[#This Row],[Total del pedido]]&gt;=100000,"SI","NO")</f>
        <v>NO</v>
      </c>
      <c r="AC375" s="22" t="str">
        <f>+_xlfn.XLOOKUP(Ventas_Oficina[[#This Row],[Nº de artículo]],AUXILIAR!A374:A5259,AUXILIAR!D374:D5259,"Error",0)</f>
        <v>Enviado a tiempo</v>
      </c>
      <c r="AD375" s="22" t="str">
        <f>+IF(AND(Ventas_Oficina[[#This Row],[Total]]&gt;75000,Ventas_Oficina[[#This Row],[Envio a tiempo]]="Enviado a tiempo"),"Buena Venta","Venta Mala")</f>
        <v>Venta Mala</v>
      </c>
    </row>
    <row r="376" spans="1:30" x14ac:dyDescent="0.25">
      <c r="A376" s="25">
        <v>1190327</v>
      </c>
      <c r="B376" s="5">
        <v>41459</v>
      </c>
      <c r="C376" s="6" t="s">
        <v>119</v>
      </c>
      <c r="D376" s="6" t="s">
        <v>29</v>
      </c>
      <c r="E376" s="6" t="s">
        <v>12</v>
      </c>
      <c r="F376" s="6" t="s">
        <v>13</v>
      </c>
      <c r="G376" s="6" t="s">
        <v>1010</v>
      </c>
      <c r="H376" s="6" t="s">
        <v>14</v>
      </c>
      <c r="I376" s="6" t="s">
        <v>1013</v>
      </c>
      <c r="J376" s="6" t="s">
        <v>1024</v>
      </c>
      <c r="K376" s="6" t="s">
        <v>1261</v>
      </c>
      <c r="L376" s="6" t="s">
        <v>1267</v>
      </c>
      <c r="M376" s="6" t="s">
        <v>1273</v>
      </c>
      <c r="N376" s="5">
        <v>41460</v>
      </c>
      <c r="O376" s="7">
        <v>160</v>
      </c>
      <c r="P376" s="7">
        <v>262</v>
      </c>
      <c r="Q376" s="7">
        <v>102</v>
      </c>
      <c r="R376" s="6">
        <v>2</v>
      </c>
      <c r="S376" s="7">
        <v>524</v>
      </c>
      <c r="T376" s="8">
        <v>0.03</v>
      </c>
      <c r="U376" s="7">
        <v>15.719999999999999</v>
      </c>
      <c r="V376" s="7">
        <v>508.28</v>
      </c>
      <c r="W376" s="7">
        <v>80</v>
      </c>
      <c r="X376" s="7">
        <v>5307</v>
      </c>
      <c r="Y376" s="9">
        <f>+DAY('TABLA PRINCIPAL'!$B376)</f>
        <v>4</v>
      </c>
      <c r="Z376" s="9">
        <f>+MONTH('TABLA PRINCIPAL'!$B376)</f>
        <v>7</v>
      </c>
      <c r="AA376" s="9">
        <f>+YEAR('TABLA PRINCIPAL'!$B376)</f>
        <v>2013</v>
      </c>
      <c r="AB376" s="22" t="str">
        <f>+IF(Ventas_Oficina[[#This Row],[Total del pedido]]&gt;=100000,"SI","NO")</f>
        <v>NO</v>
      </c>
      <c r="AC376" s="22" t="str">
        <f>+_xlfn.XLOOKUP(Ventas_Oficina[[#This Row],[Nº de artículo]],AUXILIAR!A375:A5260,AUXILIAR!D375:D5260,"Error",0)</f>
        <v>No enviado a tiempo</v>
      </c>
      <c r="AD376" s="22" t="str">
        <f>+IF(AND(Ventas_Oficina[[#This Row],[Total]]&gt;75000,Ventas_Oficina[[#This Row],[Envio a tiempo]]="Enviado a tiempo"),"Buena Venta","Venta Mala")</f>
        <v>Venta Mala</v>
      </c>
    </row>
    <row r="377" spans="1:30" x14ac:dyDescent="0.25">
      <c r="A377" s="26">
        <v>1190327</v>
      </c>
      <c r="B377" s="10">
        <v>42169</v>
      </c>
      <c r="C377" s="11" t="s">
        <v>309</v>
      </c>
      <c r="D377" s="11" t="s">
        <v>113</v>
      </c>
      <c r="E377" s="11" t="s">
        <v>12</v>
      </c>
      <c r="F377" s="11" t="s">
        <v>13</v>
      </c>
      <c r="G377" s="11" t="s">
        <v>1009</v>
      </c>
      <c r="H377" s="11" t="s">
        <v>42</v>
      </c>
      <c r="I377" s="11" t="s">
        <v>1013</v>
      </c>
      <c r="J377" s="11" t="s">
        <v>1167</v>
      </c>
      <c r="K377" s="11" t="s">
        <v>1262</v>
      </c>
      <c r="L377" s="11" t="s">
        <v>1265</v>
      </c>
      <c r="M377" s="11" t="s">
        <v>1273</v>
      </c>
      <c r="N377" s="10">
        <v>42170</v>
      </c>
      <c r="O377" s="12">
        <v>160</v>
      </c>
      <c r="P377" s="12">
        <v>262</v>
      </c>
      <c r="Q377" s="12">
        <v>102</v>
      </c>
      <c r="R377" s="11">
        <v>12</v>
      </c>
      <c r="S377" s="12">
        <v>3144</v>
      </c>
      <c r="T377" s="13">
        <v>0</v>
      </c>
      <c r="U377" s="12">
        <v>0</v>
      </c>
      <c r="V377" s="12">
        <v>3144</v>
      </c>
      <c r="W377" s="12">
        <v>80</v>
      </c>
      <c r="X377" s="12">
        <v>5620</v>
      </c>
      <c r="Y377" s="14">
        <f>+DAY('TABLA PRINCIPAL'!$B377)</f>
        <v>14</v>
      </c>
      <c r="Z377" s="14">
        <f>+MONTH('TABLA PRINCIPAL'!$B377)</f>
        <v>6</v>
      </c>
      <c r="AA377" s="14">
        <f>+YEAR('TABLA PRINCIPAL'!$B377)</f>
        <v>2015</v>
      </c>
      <c r="AB377" s="22" t="str">
        <f>+IF(Ventas_Oficina[[#This Row],[Total del pedido]]&gt;=100000,"SI","NO")</f>
        <v>NO</v>
      </c>
      <c r="AC377" s="22" t="str">
        <f>+_xlfn.XLOOKUP(Ventas_Oficina[[#This Row],[Nº de artículo]],AUXILIAR!A376:A5261,AUXILIAR!D376:D5261,"Error",0)</f>
        <v>No enviado a tiempo</v>
      </c>
      <c r="AD377" s="22" t="str">
        <f>+IF(AND(Ventas_Oficina[[#This Row],[Total]]&gt;75000,Ventas_Oficina[[#This Row],[Envio a tiempo]]="Enviado a tiempo"),"Buena Venta","Venta Mala")</f>
        <v>Venta Mala</v>
      </c>
    </row>
    <row r="378" spans="1:30" x14ac:dyDescent="0.25">
      <c r="A378" s="25">
        <v>1190692</v>
      </c>
      <c r="B378" s="5">
        <v>41460</v>
      </c>
      <c r="C378" s="6" t="s">
        <v>306</v>
      </c>
      <c r="D378" s="6" t="s">
        <v>29</v>
      </c>
      <c r="E378" s="6" t="s">
        <v>12</v>
      </c>
      <c r="F378" s="6" t="s">
        <v>13</v>
      </c>
      <c r="G378" s="6" t="s">
        <v>1008</v>
      </c>
      <c r="H378" s="6" t="s">
        <v>14</v>
      </c>
      <c r="I378" s="6" t="s">
        <v>1015</v>
      </c>
      <c r="J378" s="6" t="s">
        <v>1035</v>
      </c>
      <c r="K378" s="6" t="s">
        <v>1262</v>
      </c>
      <c r="L378" s="6" t="s">
        <v>1265</v>
      </c>
      <c r="M378" s="6" t="s">
        <v>1272</v>
      </c>
      <c r="N378" s="5">
        <v>41462</v>
      </c>
      <c r="O378" s="7">
        <v>882</v>
      </c>
      <c r="P378" s="7">
        <v>2099</v>
      </c>
      <c r="Q378" s="7">
        <v>1217</v>
      </c>
      <c r="R378" s="6">
        <v>8</v>
      </c>
      <c r="S378" s="7">
        <v>16792</v>
      </c>
      <c r="T378" s="8">
        <v>0.01</v>
      </c>
      <c r="U378" s="7">
        <v>167.92000000000002</v>
      </c>
      <c r="V378" s="7">
        <v>16624.080000000002</v>
      </c>
      <c r="W378" s="7">
        <v>481</v>
      </c>
      <c r="X378" s="7">
        <v>84819</v>
      </c>
      <c r="Y378" s="9">
        <f>+DAY('TABLA PRINCIPAL'!$B378)</f>
        <v>5</v>
      </c>
      <c r="Z378" s="9">
        <f>+MONTH('TABLA PRINCIPAL'!$B378)</f>
        <v>7</v>
      </c>
      <c r="AA378" s="9">
        <f>+YEAR('TABLA PRINCIPAL'!$B378)</f>
        <v>2013</v>
      </c>
      <c r="AB378" s="22" t="str">
        <f>+IF(Ventas_Oficina[[#This Row],[Total del pedido]]&gt;=100000,"SI","NO")</f>
        <v>NO</v>
      </c>
      <c r="AC378" s="22" t="str">
        <f>+_xlfn.XLOOKUP(Ventas_Oficina[[#This Row],[Nº de artículo]],AUXILIAR!A377:A5262,AUXILIAR!D377:D5262,"Error",0)</f>
        <v>Enviado a tiempo</v>
      </c>
      <c r="AD378" s="22" t="str">
        <f>+IF(AND(Ventas_Oficina[[#This Row],[Total]]&gt;75000,Ventas_Oficina[[#This Row],[Envio a tiempo]]="Enviado a tiempo"),"Buena Venta","Venta Mala")</f>
        <v>Buena Venta</v>
      </c>
    </row>
    <row r="379" spans="1:30" x14ac:dyDescent="0.25">
      <c r="A379" s="26">
        <v>1190692</v>
      </c>
      <c r="B379" s="10">
        <v>41876</v>
      </c>
      <c r="C379" s="11" t="s">
        <v>299</v>
      </c>
      <c r="D379" s="11" t="s">
        <v>21</v>
      </c>
      <c r="E379" s="11" t="s">
        <v>4</v>
      </c>
      <c r="F379" s="11" t="s">
        <v>5</v>
      </c>
      <c r="G379" s="11" t="s">
        <v>1010</v>
      </c>
      <c r="H379" s="11" t="s">
        <v>6</v>
      </c>
      <c r="I379" s="11" t="s">
        <v>1012</v>
      </c>
      <c r="J379" s="11" t="s">
        <v>1039</v>
      </c>
      <c r="K379" s="11" t="s">
        <v>1261</v>
      </c>
      <c r="L379" s="11" t="s">
        <v>1265</v>
      </c>
      <c r="M379" s="11" t="s">
        <v>1272</v>
      </c>
      <c r="N379" s="10">
        <v>41878</v>
      </c>
      <c r="O379" s="12">
        <v>479</v>
      </c>
      <c r="P379" s="12">
        <v>1197</v>
      </c>
      <c r="Q379" s="12">
        <v>718</v>
      </c>
      <c r="R379" s="11">
        <v>50</v>
      </c>
      <c r="S379" s="12">
        <v>59850</v>
      </c>
      <c r="T379" s="13">
        <v>0.09</v>
      </c>
      <c r="U379" s="12">
        <v>5386.5</v>
      </c>
      <c r="V379" s="12">
        <v>54463.5</v>
      </c>
      <c r="W379" s="12">
        <v>581</v>
      </c>
      <c r="X379" s="12">
        <v>53875</v>
      </c>
      <c r="Y379" s="14">
        <f>+DAY('TABLA PRINCIPAL'!$B379)</f>
        <v>25</v>
      </c>
      <c r="Z379" s="14">
        <f>+MONTH('TABLA PRINCIPAL'!$B379)</f>
        <v>8</v>
      </c>
      <c r="AA379" s="14">
        <f>+YEAR('TABLA PRINCIPAL'!$B379)</f>
        <v>2014</v>
      </c>
      <c r="AB379" s="22" t="str">
        <f>+IF(Ventas_Oficina[[#This Row],[Total del pedido]]&gt;=100000,"SI","NO")</f>
        <v>NO</v>
      </c>
      <c r="AC379" s="22" t="str">
        <f>+_xlfn.XLOOKUP(Ventas_Oficina[[#This Row],[Nº de artículo]],AUXILIAR!A378:A5263,AUXILIAR!D378:D5263,"Error",0)</f>
        <v>Enviado a tiempo</v>
      </c>
      <c r="AD379" s="22" t="str">
        <f>+IF(AND(Ventas_Oficina[[#This Row],[Total]]&gt;75000,Ventas_Oficina[[#This Row],[Envio a tiempo]]="Enviado a tiempo"),"Buena Venta","Venta Mala")</f>
        <v>Venta Mala</v>
      </c>
    </row>
    <row r="380" spans="1:30" x14ac:dyDescent="0.25">
      <c r="A380" s="25">
        <v>1190692</v>
      </c>
      <c r="B380" s="5">
        <v>41932</v>
      </c>
      <c r="C380" s="6" t="s">
        <v>310</v>
      </c>
      <c r="D380" s="6" t="s">
        <v>65</v>
      </c>
      <c r="E380" s="6" t="s">
        <v>12</v>
      </c>
      <c r="F380" s="6" t="s">
        <v>13</v>
      </c>
      <c r="G380" s="6" t="s">
        <v>1008</v>
      </c>
      <c r="H380" s="6" t="s">
        <v>14</v>
      </c>
      <c r="I380" s="6" t="s">
        <v>1014</v>
      </c>
      <c r="J380" s="6" t="s">
        <v>1101</v>
      </c>
      <c r="K380" s="6" t="s">
        <v>1262</v>
      </c>
      <c r="L380" s="6" t="s">
        <v>1266</v>
      </c>
      <c r="M380" s="6" t="s">
        <v>1272</v>
      </c>
      <c r="N380" s="5">
        <v>41934</v>
      </c>
      <c r="O380" s="7">
        <v>27899</v>
      </c>
      <c r="P380" s="7">
        <v>44999</v>
      </c>
      <c r="Q380" s="7">
        <v>17100</v>
      </c>
      <c r="R380" s="6">
        <v>2</v>
      </c>
      <c r="S380" s="7">
        <v>89998</v>
      </c>
      <c r="T380" s="8">
        <v>7.0000000000000007E-2</v>
      </c>
      <c r="U380" s="7">
        <v>6299.8600000000006</v>
      </c>
      <c r="V380" s="7">
        <v>83698.14</v>
      </c>
      <c r="W380" s="7">
        <v>4900</v>
      </c>
      <c r="X380" s="7">
        <v>552485</v>
      </c>
      <c r="Y380" s="9">
        <f>+DAY('TABLA PRINCIPAL'!$B380)</f>
        <v>20</v>
      </c>
      <c r="Z380" s="9">
        <f>+MONTH('TABLA PRINCIPAL'!$B380)</f>
        <v>10</v>
      </c>
      <c r="AA380" s="9">
        <f>+YEAR('TABLA PRINCIPAL'!$B380)</f>
        <v>2014</v>
      </c>
      <c r="AB380" s="22" t="str">
        <f>+IF(Ventas_Oficina[[#This Row],[Total del pedido]]&gt;=100000,"SI","NO")</f>
        <v>NO</v>
      </c>
      <c r="AC380" s="22" t="str">
        <f>+_xlfn.XLOOKUP(Ventas_Oficina[[#This Row],[Nº de artículo]],AUXILIAR!A379:A5264,AUXILIAR!D379:D5264,"Error",0)</f>
        <v>Enviado a tiempo</v>
      </c>
      <c r="AD380" s="22" t="str">
        <f>+IF(AND(Ventas_Oficina[[#This Row],[Total]]&gt;75000,Ventas_Oficina[[#This Row],[Envio a tiempo]]="Enviado a tiempo"),"Buena Venta","Venta Mala")</f>
        <v>Buena Venta</v>
      </c>
    </row>
    <row r="381" spans="1:30" x14ac:dyDescent="0.25">
      <c r="A381" s="26">
        <v>1191788</v>
      </c>
      <c r="B381" s="10">
        <v>42587</v>
      </c>
      <c r="C381" s="11" t="s">
        <v>216</v>
      </c>
      <c r="D381" s="11" t="s">
        <v>199</v>
      </c>
      <c r="E381" s="11" t="s">
        <v>4</v>
      </c>
      <c r="F381" s="11" t="s">
        <v>5</v>
      </c>
      <c r="G381" s="11" t="s">
        <v>1007</v>
      </c>
      <c r="H381" s="11" t="s">
        <v>24</v>
      </c>
      <c r="I381" s="11" t="s">
        <v>1015</v>
      </c>
      <c r="J381" s="11" t="s">
        <v>1045</v>
      </c>
      <c r="K381" s="11" t="s">
        <v>1261</v>
      </c>
      <c r="L381" s="11" t="s">
        <v>1267</v>
      </c>
      <c r="M381" s="11" t="s">
        <v>1272</v>
      </c>
      <c r="N381" s="10">
        <v>42588</v>
      </c>
      <c r="O381" s="12">
        <v>93</v>
      </c>
      <c r="P381" s="12">
        <v>148</v>
      </c>
      <c r="Q381" s="12">
        <v>55</v>
      </c>
      <c r="R381" s="11">
        <v>37</v>
      </c>
      <c r="S381" s="12">
        <v>5476</v>
      </c>
      <c r="T381" s="13">
        <v>0.04</v>
      </c>
      <c r="U381" s="12">
        <v>219.04</v>
      </c>
      <c r="V381" s="12">
        <v>5256.96</v>
      </c>
      <c r="W381" s="12">
        <v>70</v>
      </c>
      <c r="X381" s="12">
        <v>774</v>
      </c>
      <c r="Y381" s="14">
        <f>+DAY('TABLA PRINCIPAL'!$B381)</f>
        <v>5</v>
      </c>
      <c r="Z381" s="14">
        <f>+MONTH('TABLA PRINCIPAL'!$B381)</f>
        <v>8</v>
      </c>
      <c r="AA381" s="14">
        <f>+YEAR('TABLA PRINCIPAL'!$B381)</f>
        <v>2016</v>
      </c>
      <c r="AB381" s="22" t="str">
        <f>+IF(Ventas_Oficina[[#This Row],[Total del pedido]]&gt;=100000,"SI","NO")</f>
        <v>NO</v>
      </c>
      <c r="AC381" s="22" t="str">
        <f>+_xlfn.XLOOKUP(Ventas_Oficina[[#This Row],[Nº de artículo]],AUXILIAR!A380:A5265,AUXILIAR!D380:D5265,"Error",0)</f>
        <v>No enviado a tiempo</v>
      </c>
      <c r="AD381" s="22" t="str">
        <f>+IF(AND(Ventas_Oficina[[#This Row],[Total]]&gt;75000,Ventas_Oficina[[#This Row],[Envio a tiempo]]="Enviado a tiempo"),"Buena Venta","Venta Mala")</f>
        <v>Venta Mala</v>
      </c>
    </row>
    <row r="382" spans="1:30" x14ac:dyDescent="0.25">
      <c r="A382" s="25">
        <v>1191788</v>
      </c>
      <c r="B382" s="5">
        <v>42144</v>
      </c>
      <c r="C382" s="6" t="s">
        <v>240</v>
      </c>
      <c r="D382" s="6" t="s">
        <v>68</v>
      </c>
      <c r="E382" s="6" t="s">
        <v>12</v>
      </c>
      <c r="F382" s="6" t="s">
        <v>13</v>
      </c>
      <c r="G382" s="6" t="s">
        <v>1008</v>
      </c>
      <c r="H382" s="6" t="s">
        <v>14</v>
      </c>
      <c r="I382" s="6" t="s">
        <v>1014</v>
      </c>
      <c r="J382" s="6" t="s">
        <v>1079</v>
      </c>
      <c r="K382" s="6" t="s">
        <v>1261</v>
      </c>
      <c r="L382" s="6" t="s">
        <v>1265</v>
      </c>
      <c r="M382" s="6" t="s">
        <v>1272</v>
      </c>
      <c r="N382" s="5">
        <v>42146</v>
      </c>
      <c r="O382" s="7">
        <v>5452</v>
      </c>
      <c r="P382" s="7">
        <v>10097</v>
      </c>
      <c r="Q382" s="7">
        <v>4645</v>
      </c>
      <c r="R382" s="6">
        <v>39</v>
      </c>
      <c r="S382" s="7">
        <v>393783</v>
      </c>
      <c r="T382" s="8">
        <v>0.03</v>
      </c>
      <c r="U382" s="7">
        <v>11813.49</v>
      </c>
      <c r="V382" s="7">
        <v>381969.51</v>
      </c>
      <c r="W382" s="7">
        <v>718</v>
      </c>
      <c r="X382" s="7">
        <v>274173</v>
      </c>
      <c r="Y382" s="9">
        <f>+DAY('TABLA PRINCIPAL'!$B382)</f>
        <v>20</v>
      </c>
      <c r="Z382" s="9">
        <f>+MONTH('TABLA PRINCIPAL'!$B382)</f>
        <v>5</v>
      </c>
      <c r="AA382" s="9">
        <f>+YEAR('TABLA PRINCIPAL'!$B382)</f>
        <v>2015</v>
      </c>
      <c r="AB382" s="22" t="str">
        <f>+IF(Ventas_Oficina[[#This Row],[Total del pedido]]&gt;=100000,"SI","NO")</f>
        <v>SI</v>
      </c>
      <c r="AC382" s="22" t="str">
        <f>+_xlfn.XLOOKUP(Ventas_Oficina[[#This Row],[Nº de artículo]],AUXILIAR!A381:A5266,AUXILIAR!D381:D5266,"Error",0)</f>
        <v>No enviado a tiempo</v>
      </c>
      <c r="AD382" s="22" t="str">
        <f>+IF(AND(Ventas_Oficina[[#This Row],[Total]]&gt;75000,Ventas_Oficina[[#This Row],[Envio a tiempo]]="Enviado a tiempo"),"Buena Venta","Venta Mala")</f>
        <v>Venta Mala</v>
      </c>
    </row>
    <row r="383" spans="1:30" x14ac:dyDescent="0.25">
      <c r="A383" s="26">
        <v>1191788</v>
      </c>
      <c r="B383" s="10">
        <v>41518</v>
      </c>
      <c r="C383" s="11" t="s">
        <v>169</v>
      </c>
      <c r="D383" s="11" t="s">
        <v>244</v>
      </c>
      <c r="E383" s="11" t="s">
        <v>4</v>
      </c>
      <c r="F383" s="11" t="s">
        <v>5</v>
      </c>
      <c r="G383" s="11" t="s">
        <v>1010</v>
      </c>
      <c r="H383" s="11" t="s">
        <v>58</v>
      </c>
      <c r="I383" s="11" t="s">
        <v>1016</v>
      </c>
      <c r="J383" s="11" t="s">
        <v>1024</v>
      </c>
      <c r="K383" s="11" t="s">
        <v>1263</v>
      </c>
      <c r="L383" s="11" t="s">
        <v>1269</v>
      </c>
      <c r="M383" s="11" t="s">
        <v>1272</v>
      </c>
      <c r="N383" s="10">
        <v>41519</v>
      </c>
      <c r="O383" s="12">
        <v>160</v>
      </c>
      <c r="P383" s="12">
        <v>262</v>
      </c>
      <c r="Q383" s="12">
        <v>102</v>
      </c>
      <c r="R383" s="11">
        <v>5</v>
      </c>
      <c r="S383" s="12">
        <v>1310</v>
      </c>
      <c r="T383" s="13">
        <v>0.08</v>
      </c>
      <c r="U383" s="12">
        <v>104.8</v>
      </c>
      <c r="V383" s="12">
        <v>1205.2</v>
      </c>
      <c r="W383" s="12">
        <v>80</v>
      </c>
      <c r="X383" s="12">
        <v>7348</v>
      </c>
      <c r="Y383" s="14">
        <f>+DAY('TABLA PRINCIPAL'!$B383)</f>
        <v>1</v>
      </c>
      <c r="Z383" s="14">
        <f>+MONTH('TABLA PRINCIPAL'!$B383)</f>
        <v>9</v>
      </c>
      <c r="AA383" s="14">
        <f>+YEAR('TABLA PRINCIPAL'!$B383)</f>
        <v>2013</v>
      </c>
      <c r="AB383" s="22" t="str">
        <f>+IF(Ventas_Oficina[[#This Row],[Total del pedido]]&gt;=100000,"SI","NO")</f>
        <v>NO</v>
      </c>
      <c r="AC383" s="22" t="str">
        <f>+_xlfn.XLOOKUP(Ventas_Oficina[[#This Row],[Nº de artículo]],AUXILIAR!A382:A5267,AUXILIAR!D382:D5267,"Error",0)</f>
        <v>Enviado a tiempo</v>
      </c>
      <c r="AD383" s="22" t="str">
        <f>+IF(AND(Ventas_Oficina[[#This Row],[Total]]&gt;75000,Ventas_Oficina[[#This Row],[Envio a tiempo]]="Enviado a tiempo"),"Buena Venta","Venta Mala")</f>
        <v>Venta Mala</v>
      </c>
    </row>
    <row r="384" spans="1:30" x14ac:dyDescent="0.25">
      <c r="A384" s="25">
        <v>1191788</v>
      </c>
      <c r="B384" s="5">
        <v>41461</v>
      </c>
      <c r="C384" s="6" t="s">
        <v>130</v>
      </c>
      <c r="D384" s="6" t="s">
        <v>131</v>
      </c>
      <c r="E384" s="6" t="s">
        <v>4</v>
      </c>
      <c r="F384" s="6" t="s">
        <v>5</v>
      </c>
      <c r="G384" s="6" t="s">
        <v>1008</v>
      </c>
      <c r="H384" s="6" t="s">
        <v>27</v>
      </c>
      <c r="I384" s="6" t="s">
        <v>1016</v>
      </c>
      <c r="J384" s="6" t="s">
        <v>1047</v>
      </c>
      <c r="K384" s="6" t="s">
        <v>1262</v>
      </c>
      <c r="L384" s="6" t="s">
        <v>1270</v>
      </c>
      <c r="M384" s="6" t="s">
        <v>1274</v>
      </c>
      <c r="N384" s="5">
        <v>41461</v>
      </c>
      <c r="O384" s="7">
        <v>2156</v>
      </c>
      <c r="P384" s="7">
        <v>3594</v>
      </c>
      <c r="Q384" s="7">
        <v>1438</v>
      </c>
      <c r="R384" s="6">
        <v>37</v>
      </c>
      <c r="S384" s="7">
        <v>132978</v>
      </c>
      <c r="T384" s="8">
        <v>0</v>
      </c>
      <c r="U384" s="7">
        <v>0</v>
      </c>
      <c r="V384" s="7">
        <v>132978</v>
      </c>
      <c r="W384" s="7">
        <v>666</v>
      </c>
      <c r="X384" s="7">
        <v>100292</v>
      </c>
      <c r="Y384" s="9">
        <f>+DAY('TABLA PRINCIPAL'!$B384)</f>
        <v>6</v>
      </c>
      <c r="Z384" s="9">
        <f>+MONTH('TABLA PRINCIPAL'!$B384)</f>
        <v>7</v>
      </c>
      <c r="AA384" s="9">
        <f>+YEAR('TABLA PRINCIPAL'!$B384)</f>
        <v>2013</v>
      </c>
      <c r="AB384" s="22" t="str">
        <f>+IF(Ventas_Oficina[[#This Row],[Total del pedido]]&gt;=100000,"SI","NO")</f>
        <v>SI</v>
      </c>
      <c r="AC384" s="22" t="str">
        <f>+_xlfn.XLOOKUP(Ventas_Oficina[[#This Row],[Nº de artículo]],AUXILIAR!A383:A5268,AUXILIAR!D383:D5268,"Error",0)</f>
        <v>No enviado a tiempo</v>
      </c>
      <c r="AD384" s="22" t="str">
        <f>+IF(AND(Ventas_Oficina[[#This Row],[Total]]&gt;75000,Ventas_Oficina[[#This Row],[Envio a tiempo]]="Enviado a tiempo"),"Buena Venta","Venta Mala")</f>
        <v>Venta Mala</v>
      </c>
    </row>
    <row r="385" spans="1:30" x14ac:dyDescent="0.25">
      <c r="A385" s="26">
        <v>1191788</v>
      </c>
      <c r="B385" s="10">
        <v>41461</v>
      </c>
      <c r="C385" s="11" t="s">
        <v>130</v>
      </c>
      <c r="D385" s="11" t="s">
        <v>131</v>
      </c>
      <c r="E385" s="11" t="s">
        <v>4</v>
      </c>
      <c r="F385" s="11" t="s">
        <v>5</v>
      </c>
      <c r="G385" s="11" t="s">
        <v>1007</v>
      </c>
      <c r="H385" s="11" t="s">
        <v>27</v>
      </c>
      <c r="I385" s="11" t="s">
        <v>1016</v>
      </c>
      <c r="J385" s="11" t="s">
        <v>1047</v>
      </c>
      <c r="K385" s="11" t="s">
        <v>1261</v>
      </c>
      <c r="L385" s="11" t="s">
        <v>1265</v>
      </c>
      <c r="M385" s="11" t="s">
        <v>1272</v>
      </c>
      <c r="N385" s="10">
        <v>41461</v>
      </c>
      <c r="O385" s="12">
        <v>2156</v>
      </c>
      <c r="P385" s="12">
        <v>3594</v>
      </c>
      <c r="Q385" s="12">
        <v>1438</v>
      </c>
      <c r="R385" s="11">
        <v>47</v>
      </c>
      <c r="S385" s="12">
        <v>168918</v>
      </c>
      <c r="T385" s="13">
        <v>0</v>
      </c>
      <c r="U385" s="12">
        <v>0</v>
      </c>
      <c r="V385" s="12">
        <v>168918</v>
      </c>
      <c r="W385" s="12">
        <v>666</v>
      </c>
      <c r="X385" s="12">
        <v>100292</v>
      </c>
      <c r="Y385" s="14">
        <f>+DAY('TABLA PRINCIPAL'!$B385)</f>
        <v>6</v>
      </c>
      <c r="Z385" s="14">
        <f>+MONTH('TABLA PRINCIPAL'!$B385)</f>
        <v>7</v>
      </c>
      <c r="AA385" s="14">
        <f>+YEAR('TABLA PRINCIPAL'!$B385)</f>
        <v>2013</v>
      </c>
      <c r="AB385" s="22" t="str">
        <f>+IF(Ventas_Oficina[[#This Row],[Total del pedido]]&gt;=100000,"SI","NO")</f>
        <v>SI</v>
      </c>
      <c r="AC385" s="22" t="str">
        <f>+_xlfn.XLOOKUP(Ventas_Oficina[[#This Row],[Nº de artículo]],AUXILIAR!A384:A5269,AUXILIAR!D384:D5269,"Error",0)</f>
        <v>No enviado a tiempo</v>
      </c>
      <c r="AD385" s="22" t="str">
        <f>+IF(AND(Ventas_Oficina[[#This Row],[Total]]&gt;75000,Ventas_Oficina[[#This Row],[Envio a tiempo]]="Enviado a tiempo"),"Buena Venta","Venta Mala")</f>
        <v>Venta Mala</v>
      </c>
    </row>
    <row r="386" spans="1:30" x14ac:dyDescent="0.25">
      <c r="A386" s="25">
        <v>1191788</v>
      </c>
      <c r="B386" s="5">
        <v>41359</v>
      </c>
      <c r="C386" s="6" t="s">
        <v>170</v>
      </c>
      <c r="D386" s="6" t="s">
        <v>311</v>
      </c>
      <c r="E386" s="6" t="s">
        <v>4</v>
      </c>
      <c r="F386" s="6" t="s">
        <v>5</v>
      </c>
      <c r="G386" s="6" t="s">
        <v>1010</v>
      </c>
      <c r="H386" s="6" t="s">
        <v>121</v>
      </c>
      <c r="I386" s="6" t="s">
        <v>1016</v>
      </c>
      <c r="J386" s="6" t="s">
        <v>1062</v>
      </c>
      <c r="K386" s="6" t="s">
        <v>1261</v>
      </c>
      <c r="L386" s="6" t="s">
        <v>1265</v>
      </c>
      <c r="M386" s="6" t="s">
        <v>1272</v>
      </c>
      <c r="N386" s="5">
        <v>41361</v>
      </c>
      <c r="O386" s="7">
        <v>639</v>
      </c>
      <c r="P386" s="7">
        <v>1998</v>
      </c>
      <c r="Q386" s="7">
        <v>1359</v>
      </c>
      <c r="R386" s="6">
        <v>12</v>
      </c>
      <c r="S386" s="7">
        <v>23976</v>
      </c>
      <c r="T386" s="8">
        <v>0.06</v>
      </c>
      <c r="U386" s="7">
        <v>1438.56</v>
      </c>
      <c r="V386" s="7">
        <v>22537.439999999999</v>
      </c>
      <c r="W386" s="7">
        <v>400</v>
      </c>
      <c r="X386" s="7">
        <v>19344</v>
      </c>
      <c r="Y386" s="9">
        <f>+DAY('TABLA PRINCIPAL'!$B386)</f>
        <v>26</v>
      </c>
      <c r="Z386" s="9">
        <f>+MONTH('TABLA PRINCIPAL'!$B386)</f>
        <v>3</v>
      </c>
      <c r="AA386" s="9">
        <f>+YEAR('TABLA PRINCIPAL'!$B386)</f>
        <v>2013</v>
      </c>
      <c r="AB386" s="22" t="str">
        <f>+IF(Ventas_Oficina[[#This Row],[Total del pedido]]&gt;=100000,"SI","NO")</f>
        <v>NO</v>
      </c>
      <c r="AC386" s="22" t="str">
        <f>+_xlfn.XLOOKUP(Ventas_Oficina[[#This Row],[Nº de artículo]],AUXILIAR!A385:A5270,AUXILIAR!D385:D5270,"Error",0)</f>
        <v>No enviado a tiempo</v>
      </c>
      <c r="AD386" s="22" t="str">
        <f>+IF(AND(Ventas_Oficina[[#This Row],[Total]]&gt;75000,Ventas_Oficina[[#This Row],[Envio a tiempo]]="Enviado a tiempo"),"Buena Venta","Venta Mala")</f>
        <v>Venta Mala</v>
      </c>
    </row>
    <row r="387" spans="1:30" x14ac:dyDescent="0.25">
      <c r="A387" s="26">
        <v>1191788</v>
      </c>
      <c r="B387" s="10">
        <v>41894</v>
      </c>
      <c r="C387" s="11" t="s">
        <v>77</v>
      </c>
      <c r="D387" s="11" t="s">
        <v>78</v>
      </c>
      <c r="E387" s="11" t="s">
        <v>4</v>
      </c>
      <c r="F387" s="11" t="s">
        <v>5</v>
      </c>
      <c r="G387" s="11" t="s">
        <v>1008</v>
      </c>
      <c r="H387" s="11" t="s">
        <v>53</v>
      </c>
      <c r="I387" s="11" t="s">
        <v>1012</v>
      </c>
      <c r="J387" s="11" t="s">
        <v>1168</v>
      </c>
      <c r="K387" s="11" t="s">
        <v>1261</v>
      </c>
      <c r="L387" s="11" t="s">
        <v>1267</v>
      </c>
      <c r="M387" s="11" t="s">
        <v>1273</v>
      </c>
      <c r="N387" s="10">
        <v>41901</v>
      </c>
      <c r="O387" s="12">
        <v>1104</v>
      </c>
      <c r="P387" s="12">
        <v>1598</v>
      </c>
      <c r="Q387" s="12">
        <v>592</v>
      </c>
      <c r="R387" s="11">
        <v>23</v>
      </c>
      <c r="S387" s="12">
        <v>36754</v>
      </c>
      <c r="T387" s="13">
        <v>7.0000000000000007E-2</v>
      </c>
      <c r="U387" s="12">
        <v>2572.7800000000002</v>
      </c>
      <c r="V387" s="12">
        <v>34181.22</v>
      </c>
      <c r="W387" s="12">
        <v>400</v>
      </c>
      <c r="X387" s="12">
        <v>112628</v>
      </c>
      <c r="Y387" s="14">
        <f>+DAY('TABLA PRINCIPAL'!$B387)</f>
        <v>12</v>
      </c>
      <c r="Z387" s="14">
        <f>+MONTH('TABLA PRINCIPAL'!$B387)</f>
        <v>9</v>
      </c>
      <c r="AA387" s="14">
        <f>+YEAR('TABLA PRINCIPAL'!$B387)</f>
        <v>2014</v>
      </c>
      <c r="AB387" s="22" t="str">
        <f>+IF(Ventas_Oficina[[#This Row],[Total del pedido]]&gt;=100000,"SI","NO")</f>
        <v>NO</v>
      </c>
      <c r="AC387" s="22" t="str">
        <f>+_xlfn.XLOOKUP(Ventas_Oficina[[#This Row],[Nº de artículo]],AUXILIAR!A386:A5271,AUXILIAR!D386:D5271,"Error",0)</f>
        <v>Enviado a tiempo</v>
      </c>
      <c r="AD387" s="22" t="str">
        <f>+IF(AND(Ventas_Oficina[[#This Row],[Total]]&gt;75000,Ventas_Oficina[[#This Row],[Envio a tiempo]]="Enviado a tiempo"),"Buena Venta","Venta Mala")</f>
        <v>Buena Venta</v>
      </c>
    </row>
    <row r="388" spans="1:30" x14ac:dyDescent="0.25">
      <c r="A388" s="25">
        <v>1191788</v>
      </c>
      <c r="B388" s="5">
        <v>41461</v>
      </c>
      <c r="C388" s="6" t="s">
        <v>130</v>
      </c>
      <c r="D388" s="6" t="s">
        <v>131</v>
      </c>
      <c r="E388" s="6" t="s">
        <v>4</v>
      </c>
      <c r="F388" s="6" t="s">
        <v>5</v>
      </c>
      <c r="G388" s="6" t="s">
        <v>1010</v>
      </c>
      <c r="H388" s="6" t="s">
        <v>27</v>
      </c>
      <c r="I388" s="6" t="s">
        <v>1013</v>
      </c>
      <c r="J388" s="6" t="s">
        <v>1047</v>
      </c>
      <c r="K388" s="6" t="s">
        <v>1261</v>
      </c>
      <c r="L388" s="6" t="s">
        <v>1266</v>
      </c>
      <c r="M388" s="6" t="s">
        <v>1272</v>
      </c>
      <c r="N388" s="5">
        <v>41461</v>
      </c>
      <c r="O388" s="7">
        <v>2156</v>
      </c>
      <c r="P388" s="7">
        <v>3594</v>
      </c>
      <c r="Q388" s="7">
        <v>1438</v>
      </c>
      <c r="R388" s="6">
        <v>22</v>
      </c>
      <c r="S388" s="7">
        <v>79068</v>
      </c>
      <c r="T388" s="8">
        <v>7.0000000000000007E-2</v>
      </c>
      <c r="U388" s="7">
        <v>5534.76</v>
      </c>
      <c r="V388" s="7">
        <v>73533.240000000005</v>
      </c>
      <c r="W388" s="7">
        <v>666</v>
      </c>
      <c r="X388" s="7">
        <v>100292</v>
      </c>
      <c r="Y388" s="9">
        <f>+DAY('TABLA PRINCIPAL'!$B388)</f>
        <v>6</v>
      </c>
      <c r="Z388" s="9">
        <f>+MONTH('TABLA PRINCIPAL'!$B388)</f>
        <v>7</v>
      </c>
      <c r="AA388" s="9">
        <f>+YEAR('TABLA PRINCIPAL'!$B388)</f>
        <v>2013</v>
      </c>
      <c r="AB388" s="22" t="str">
        <f>+IF(Ventas_Oficina[[#This Row],[Total del pedido]]&gt;=100000,"SI","NO")</f>
        <v>NO</v>
      </c>
      <c r="AC388" s="22" t="str">
        <f>+_xlfn.XLOOKUP(Ventas_Oficina[[#This Row],[Nº de artículo]],AUXILIAR!A387:A5272,AUXILIAR!D387:D5272,"Error",0)</f>
        <v>Enviado a tiempo</v>
      </c>
      <c r="AD388" s="22" t="str">
        <f>+IF(AND(Ventas_Oficina[[#This Row],[Total]]&gt;75000,Ventas_Oficina[[#This Row],[Envio a tiempo]]="Enviado a tiempo"),"Buena Venta","Venta Mala")</f>
        <v>Buena Venta</v>
      </c>
    </row>
    <row r="389" spans="1:30" x14ac:dyDescent="0.25">
      <c r="A389" s="26">
        <v>1192519</v>
      </c>
      <c r="B389" s="10">
        <v>41408</v>
      </c>
      <c r="C389" s="11" t="s">
        <v>164</v>
      </c>
      <c r="D389" s="11" t="s">
        <v>11</v>
      </c>
      <c r="E389" s="11" t="s">
        <v>12</v>
      </c>
      <c r="F389" s="11" t="s">
        <v>13</v>
      </c>
      <c r="G389" s="11" t="s">
        <v>1008</v>
      </c>
      <c r="H389" s="11" t="s">
        <v>14</v>
      </c>
      <c r="I389" s="11" t="s">
        <v>1016</v>
      </c>
      <c r="J389" s="11" t="s">
        <v>1081</v>
      </c>
      <c r="K389" s="11" t="s">
        <v>1261</v>
      </c>
      <c r="L389" s="11" t="s">
        <v>1265</v>
      </c>
      <c r="M389" s="11" t="s">
        <v>1273</v>
      </c>
      <c r="N389" s="10">
        <v>41409</v>
      </c>
      <c r="O389" s="12">
        <v>252</v>
      </c>
      <c r="P389" s="12">
        <v>400</v>
      </c>
      <c r="Q389" s="12">
        <v>148</v>
      </c>
      <c r="R389" s="11">
        <v>27</v>
      </c>
      <c r="S389" s="12">
        <v>10800</v>
      </c>
      <c r="T389" s="13">
        <v>7.0000000000000007E-2</v>
      </c>
      <c r="U389" s="12">
        <v>756.00000000000011</v>
      </c>
      <c r="V389" s="12">
        <v>10044</v>
      </c>
      <c r="W389" s="12">
        <v>130</v>
      </c>
      <c r="X389" s="12">
        <v>43365</v>
      </c>
      <c r="Y389" s="14">
        <f>+DAY('TABLA PRINCIPAL'!$B389)</f>
        <v>14</v>
      </c>
      <c r="Z389" s="14">
        <f>+MONTH('TABLA PRINCIPAL'!$B389)</f>
        <v>5</v>
      </c>
      <c r="AA389" s="14">
        <f>+YEAR('TABLA PRINCIPAL'!$B389)</f>
        <v>2013</v>
      </c>
      <c r="AB389" s="22" t="str">
        <f>+IF(Ventas_Oficina[[#This Row],[Total del pedido]]&gt;=100000,"SI","NO")</f>
        <v>NO</v>
      </c>
      <c r="AC389" s="22" t="str">
        <f>+_xlfn.XLOOKUP(Ventas_Oficina[[#This Row],[Nº de artículo]],AUXILIAR!A388:A5273,AUXILIAR!D388:D5273,"Error",0)</f>
        <v>No enviado a tiempo</v>
      </c>
      <c r="AD389" s="22" t="str">
        <f>+IF(AND(Ventas_Oficina[[#This Row],[Total]]&gt;75000,Ventas_Oficina[[#This Row],[Envio a tiempo]]="Enviado a tiempo"),"Buena Venta","Venta Mala")</f>
        <v>Venta Mala</v>
      </c>
    </row>
    <row r="390" spans="1:30" x14ac:dyDescent="0.25">
      <c r="A390" s="25">
        <v>1192519</v>
      </c>
      <c r="B390" s="5">
        <v>41465</v>
      </c>
      <c r="C390" s="6" t="s">
        <v>312</v>
      </c>
      <c r="D390" s="6" t="s">
        <v>26</v>
      </c>
      <c r="E390" s="6" t="s">
        <v>4</v>
      </c>
      <c r="F390" s="6" t="s">
        <v>5</v>
      </c>
      <c r="G390" s="6" t="s">
        <v>1010</v>
      </c>
      <c r="H390" s="6" t="s">
        <v>27</v>
      </c>
      <c r="I390" s="6" t="s">
        <v>1015</v>
      </c>
      <c r="J390" s="6" t="s">
        <v>1071</v>
      </c>
      <c r="K390" s="6" t="s">
        <v>1261</v>
      </c>
      <c r="L390" s="6" t="s">
        <v>1265</v>
      </c>
      <c r="M390" s="6" t="s">
        <v>1272</v>
      </c>
      <c r="N390" s="5">
        <v>41465</v>
      </c>
      <c r="O390" s="7">
        <v>274</v>
      </c>
      <c r="P390" s="7">
        <v>449</v>
      </c>
      <c r="Q390" s="7">
        <v>175</v>
      </c>
      <c r="R390" s="6">
        <v>32</v>
      </c>
      <c r="S390" s="7">
        <v>14368</v>
      </c>
      <c r="T390" s="8">
        <v>0.01</v>
      </c>
      <c r="U390" s="7">
        <v>143.68</v>
      </c>
      <c r="V390" s="7">
        <v>14224.32</v>
      </c>
      <c r="W390" s="7">
        <v>149</v>
      </c>
      <c r="X390" s="7">
        <v>4693</v>
      </c>
      <c r="Y390" s="9">
        <f>+DAY('TABLA PRINCIPAL'!$B390)</f>
        <v>10</v>
      </c>
      <c r="Z390" s="9">
        <f>+MONTH('TABLA PRINCIPAL'!$B390)</f>
        <v>7</v>
      </c>
      <c r="AA390" s="9">
        <f>+YEAR('TABLA PRINCIPAL'!$B390)</f>
        <v>2013</v>
      </c>
      <c r="AB390" s="22" t="str">
        <f>+IF(Ventas_Oficina[[#This Row],[Total del pedido]]&gt;=100000,"SI","NO")</f>
        <v>NO</v>
      </c>
      <c r="AC390" s="22" t="str">
        <f>+_xlfn.XLOOKUP(Ventas_Oficina[[#This Row],[Nº de artículo]],AUXILIAR!A389:A5274,AUXILIAR!D389:D5274,"Error",0)</f>
        <v>No enviado a tiempo</v>
      </c>
      <c r="AD390" s="22" t="str">
        <f>+IF(AND(Ventas_Oficina[[#This Row],[Total]]&gt;75000,Ventas_Oficina[[#This Row],[Envio a tiempo]]="Enviado a tiempo"),"Buena Venta","Venta Mala")</f>
        <v>Venta Mala</v>
      </c>
    </row>
    <row r="391" spans="1:30" x14ac:dyDescent="0.25">
      <c r="A391" s="26">
        <v>1192519</v>
      </c>
      <c r="B391" s="10">
        <v>41413</v>
      </c>
      <c r="C391" s="11" t="s">
        <v>165</v>
      </c>
      <c r="D391" s="11" t="s">
        <v>166</v>
      </c>
      <c r="E391" s="11" t="s">
        <v>4</v>
      </c>
      <c r="F391" s="11" t="s">
        <v>5</v>
      </c>
      <c r="G391" s="11" t="s">
        <v>1007</v>
      </c>
      <c r="H391" s="11" t="s">
        <v>34</v>
      </c>
      <c r="I391" s="11" t="s">
        <v>1012</v>
      </c>
      <c r="J391" s="11" t="s">
        <v>1032</v>
      </c>
      <c r="K391" s="11" t="s">
        <v>1261</v>
      </c>
      <c r="L391" s="11" t="s">
        <v>1265</v>
      </c>
      <c r="M391" s="11" t="s">
        <v>1272</v>
      </c>
      <c r="N391" s="10">
        <v>41414</v>
      </c>
      <c r="O391" s="12">
        <v>159</v>
      </c>
      <c r="P391" s="12">
        <v>261</v>
      </c>
      <c r="Q391" s="12">
        <v>102</v>
      </c>
      <c r="R391" s="11">
        <v>34</v>
      </c>
      <c r="S391" s="12">
        <v>8874</v>
      </c>
      <c r="T391" s="13">
        <v>0.09</v>
      </c>
      <c r="U391" s="12">
        <v>798.66</v>
      </c>
      <c r="V391" s="12">
        <v>8075.34</v>
      </c>
      <c r="W391" s="12">
        <v>50</v>
      </c>
      <c r="X391" s="12">
        <v>4693</v>
      </c>
      <c r="Y391" s="14">
        <f>+DAY('TABLA PRINCIPAL'!$B391)</f>
        <v>19</v>
      </c>
      <c r="Z391" s="14">
        <f>+MONTH('TABLA PRINCIPAL'!$B391)</f>
        <v>5</v>
      </c>
      <c r="AA391" s="14">
        <f>+YEAR('TABLA PRINCIPAL'!$B391)</f>
        <v>2013</v>
      </c>
      <c r="AB391" s="22" t="str">
        <f>+IF(Ventas_Oficina[[#This Row],[Total del pedido]]&gt;=100000,"SI","NO")</f>
        <v>NO</v>
      </c>
      <c r="AC391" s="22" t="str">
        <f>+_xlfn.XLOOKUP(Ventas_Oficina[[#This Row],[Nº de artículo]],AUXILIAR!A390:A5275,AUXILIAR!D390:D5275,"Error",0)</f>
        <v>No enviado a tiempo</v>
      </c>
      <c r="AD391" s="22" t="str">
        <f>+IF(AND(Ventas_Oficina[[#This Row],[Total]]&gt;75000,Ventas_Oficina[[#This Row],[Envio a tiempo]]="Enviado a tiempo"),"Buena Venta","Venta Mala")</f>
        <v>Venta Mala</v>
      </c>
    </row>
    <row r="392" spans="1:30" x14ac:dyDescent="0.25">
      <c r="A392" s="25">
        <v>1192519</v>
      </c>
      <c r="B392" s="5">
        <v>41470</v>
      </c>
      <c r="C392" s="6" t="s">
        <v>313</v>
      </c>
      <c r="D392" s="6" t="s">
        <v>150</v>
      </c>
      <c r="E392" s="6" t="s">
        <v>12</v>
      </c>
      <c r="F392" s="6" t="s">
        <v>13</v>
      </c>
      <c r="G392" s="6" t="s">
        <v>1010</v>
      </c>
      <c r="H392" s="6" t="s">
        <v>42</v>
      </c>
      <c r="I392" s="6" t="s">
        <v>1012</v>
      </c>
      <c r="J392" s="6" t="s">
        <v>1024</v>
      </c>
      <c r="K392" s="6" t="s">
        <v>1261</v>
      </c>
      <c r="L392" s="6" t="s">
        <v>1267</v>
      </c>
      <c r="M392" s="6" t="s">
        <v>1272</v>
      </c>
      <c r="N392" s="5">
        <v>41471</v>
      </c>
      <c r="O392" s="7">
        <v>160</v>
      </c>
      <c r="P392" s="7">
        <v>262</v>
      </c>
      <c r="Q392" s="7">
        <v>102</v>
      </c>
      <c r="R392" s="6">
        <v>36</v>
      </c>
      <c r="S392" s="7">
        <v>9432</v>
      </c>
      <c r="T392" s="8">
        <v>0.01</v>
      </c>
      <c r="U392" s="7">
        <v>94.320000000000007</v>
      </c>
      <c r="V392" s="7">
        <v>9337.68</v>
      </c>
      <c r="W392" s="7">
        <v>80</v>
      </c>
      <c r="X392" s="7">
        <v>10420</v>
      </c>
      <c r="Y392" s="9">
        <f>+DAY('TABLA PRINCIPAL'!$B392)</f>
        <v>15</v>
      </c>
      <c r="Z392" s="9">
        <f>+MONTH('TABLA PRINCIPAL'!$B392)</f>
        <v>7</v>
      </c>
      <c r="AA392" s="9">
        <f>+YEAR('TABLA PRINCIPAL'!$B392)</f>
        <v>2013</v>
      </c>
      <c r="AB392" s="22" t="str">
        <f>+IF(Ventas_Oficina[[#This Row],[Total del pedido]]&gt;=100000,"SI","NO")</f>
        <v>NO</v>
      </c>
      <c r="AC392" s="22" t="str">
        <f>+_xlfn.XLOOKUP(Ventas_Oficina[[#This Row],[Nº de artículo]],AUXILIAR!A391:A5276,AUXILIAR!D391:D5276,"Error",0)</f>
        <v>No enviado a tiempo</v>
      </c>
      <c r="AD392" s="22" t="str">
        <f>+IF(AND(Ventas_Oficina[[#This Row],[Total]]&gt;75000,Ventas_Oficina[[#This Row],[Envio a tiempo]]="Enviado a tiempo"),"Buena Venta","Venta Mala")</f>
        <v>Venta Mala</v>
      </c>
    </row>
    <row r="393" spans="1:30" x14ac:dyDescent="0.25">
      <c r="A393" s="26">
        <v>1192519</v>
      </c>
      <c r="B393" s="10">
        <v>41475</v>
      </c>
      <c r="C393" s="11" t="s">
        <v>73</v>
      </c>
      <c r="D393" s="11" t="s">
        <v>29</v>
      </c>
      <c r="E393" s="11" t="s">
        <v>12</v>
      </c>
      <c r="F393" s="11" t="s">
        <v>13</v>
      </c>
      <c r="G393" s="11" t="s">
        <v>1008</v>
      </c>
      <c r="H393" s="11" t="s">
        <v>14</v>
      </c>
      <c r="I393" s="11" t="s">
        <v>1012</v>
      </c>
      <c r="J393" s="11" t="s">
        <v>1085</v>
      </c>
      <c r="K393" s="11" t="s">
        <v>1261</v>
      </c>
      <c r="L393" s="11" t="s">
        <v>1267</v>
      </c>
      <c r="M393" s="11" t="s">
        <v>1272</v>
      </c>
      <c r="N393" s="10">
        <v>41477</v>
      </c>
      <c r="O393" s="12">
        <v>384</v>
      </c>
      <c r="P393" s="12">
        <v>630</v>
      </c>
      <c r="Q393" s="12">
        <v>246</v>
      </c>
      <c r="R393" s="11">
        <v>6</v>
      </c>
      <c r="S393" s="12">
        <v>3780</v>
      </c>
      <c r="T393" s="13">
        <v>0.01</v>
      </c>
      <c r="U393" s="12">
        <v>37.800000000000004</v>
      </c>
      <c r="V393" s="12">
        <v>3742.2</v>
      </c>
      <c r="W393" s="12">
        <v>50</v>
      </c>
      <c r="X393" s="12">
        <v>4693</v>
      </c>
      <c r="Y393" s="14">
        <f>+DAY('TABLA PRINCIPAL'!$B393)</f>
        <v>20</v>
      </c>
      <c r="Z393" s="14">
        <f>+MONTH('TABLA PRINCIPAL'!$B393)</f>
        <v>7</v>
      </c>
      <c r="AA393" s="14">
        <f>+YEAR('TABLA PRINCIPAL'!$B393)</f>
        <v>2013</v>
      </c>
      <c r="AB393" s="22" t="str">
        <f>+IF(Ventas_Oficina[[#This Row],[Total del pedido]]&gt;=100000,"SI","NO")</f>
        <v>NO</v>
      </c>
      <c r="AC393" s="22" t="str">
        <f>+_xlfn.XLOOKUP(Ventas_Oficina[[#This Row],[Nº de artículo]],AUXILIAR!A392:A5277,AUXILIAR!D392:D5277,"Error",0)</f>
        <v>No enviado a tiempo</v>
      </c>
      <c r="AD393" s="22" t="str">
        <f>+IF(AND(Ventas_Oficina[[#This Row],[Total]]&gt;75000,Ventas_Oficina[[#This Row],[Envio a tiempo]]="Enviado a tiempo"),"Buena Venta","Venta Mala")</f>
        <v>Venta Mala</v>
      </c>
    </row>
    <row r="394" spans="1:30" x14ac:dyDescent="0.25">
      <c r="A394" s="25">
        <v>1192519</v>
      </c>
      <c r="B394" s="5">
        <v>41550</v>
      </c>
      <c r="C394" s="6" t="s">
        <v>75</v>
      </c>
      <c r="D394" s="6" t="s">
        <v>76</v>
      </c>
      <c r="E394" s="6" t="s">
        <v>4</v>
      </c>
      <c r="F394" s="6" t="s">
        <v>5</v>
      </c>
      <c r="G394" s="6" t="s">
        <v>1008</v>
      </c>
      <c r="H394" s="6" t="s">
        <v>17</v>
      </c>
      <c r="I394" s="6" t="s">
        <v>1016</v>
      </c>
      <c r="J394" s="6" t="s">
        <v>1035</v>
      </c>
      <c r="K394" s="6" t="s">
        <v>1261</v>
      </c>
      <c r="L394" s="6" t="s">
        <v>1265</v>
      </c>
      <c r="M394" s="6" t="s">
        <v>1272</v>
      </c>
      <c r="N394" s="5">
        <v>41551</v>
      </c>
      <c r="O394" s="7">
        <v>882</v>
      </c>
      <c r="P394" s="7">
        <v>2099</v>
      </c>
      <c r="Q394" s="7">
        <v>1217</v>
      </c>
      <c r="R394" s="6">
        <v>4</v>
      </c>
      <c r="S394" s="7">
        <v>8396</v>
      </c>
      <c r="T394" s="8">
        <v>0.05</v>
      </c>
      <c r="U394" s="7">
        <v>419.8</v>
      </c>
      <c r="V394" s="7">
        <v>7976.2</v>
      </c>
      <c r="W394" s="7">
        <v>481</v>
      </c>
      <c r="X394" s="7">
        <v>88981</v>
      </c>
      <c r="Y394" s="9">
        <f>+DAY('TABLA PRINCIPAL'!$B394)</f>
        <v>3</v>
      </c>
      <c r="Z394" s="9">
        <f>+MONTH('TABLA PRINCIPAL'!$B394)</f>
        <v>10</v>
      </c>
      <c r="AA394" s="9">
        <f>+YEAR('TABLA PRINCIPAL'!$B394)</f>
        <v>2013</v>
      </c>
      <c r="AB394" s="22" t="str">
        <f>+IF(Ventas_Oficina[[#This Row],[Total del pedido]]&gt;=100000,"SI","NO")</f>
        <v>NO</v>
      </c>
      <c r="AC394" s="22" t="str">
        <f>+_xlfn.XLOOKUP(Ventas_Oficina[[#This Row],[Nº de artículo]],AUXILIAR!A393:A5278,AUXILIAR!D393:D5278,"Error",0)</f>
        <v>Enviado a tiempo</v>
      </c>
      <c r="AD394" s="22" t="str">
        <f>+IF(AND(Ventas_Oficina[[#This Row],[Total]]&gt;75000,Ventas_Oficina[[#This Row],[Envio a tiempo]]="Enviado a tiempo"),"Buena Venta","Venta Mala")</f>
        <v>Buena Venta</v>
      </c>
    </row>
    <row r="395" spans="1:30" x14ac:dyDescent="0.25">
      <c r="A395" s="26">
        <v>1192519</v>
      </c>
      <c r="B395" s="10">
        <v>41508</v>
      </c>
      <c r="C395" s="11" t="s">
        <v>314</v>
      </c>
      <c r="D395" s="11" t="s">
        <v>260</v>
      </c>
      <c r="E395" s="11" t="s">
        <v>4</v>
      </c>
      <c r="F395" s="11" t="s">
        <v>5</v>
      </c>
      <c r="G395" s="11" t="s">
        <v>1010</v>
      </c>
      <c r="H395" s="11" t="s">
        <v>121</v>
      </c>
      <c r="I395" s="11" t="s">
        <v>1014</v>
      </c>
      <c r="J395" s="11" t="s">
        <v>1035</v>
      </c>
      <c r="K395" s="11" t="s">
        <v>1261</v>
      </c>
      <c r="L395" s="11" t="s">
        <v>1265</v>
      </c>
      <c r="M395" s="11" t="s">
        <v>1272</v>
      </c>
      <c r="N395" s="10">
        <v>41510</v>
      </c>
      <c r="O395" s="12">
        <v>882</v>
      </c>
      <c r="P395" s="12">
        <v>2099</v>
      </c>
      <c r="Q395" s="12">
        <v>1217</v>
      </c>
      <c r="R395" s="11">
        <v>33</v>
      </c>
      <c r="S395" s="12">
        <v>69267</v>
      </c>
      <c r="T395" s="13">
        <v>0.09</v>
      </c>
      <c r="U395" s="12">
        <v>6234.03</v>
      </c>
      <c r="V395" s="12">
        <v>63032.97</v>
      </c>
      <c r="W395" s="12">
        <v>481</v>
      </c>
      <c r="X395" s="12">
        <v>43632</v>
      </c>
      <c r="Y395" s="14">
        <f>+DAY('TABLA PRINCIPAL'!$B395)</f>
        <v>22</v>
      </c>
      <c r="Z395" s="14">
        <f>+MONTH('TABLA PRINCIPAL'!$B395)</f>
        <v>8</v>
      </c>
      <c r="AA395" s="14">
        <f>+YEAR('TABLA PRINCIPAL'!$B395)</f>
        <v>2013</v>
      </c>
      <c r="AB395" s="22" t="str">
        <f>+IF(Ventas_Oficina[[#This Row],[Total del pedido]]&gt;=100000,"SI","NO")</f>
        <v>NO</v>
      </c>
      <c r="AC395" s="22" t="str">
        <f>+_xlfn.XLOOKUP(Ventas_Oficina[[#This Row],[Nº de artículo]],AUXILIAR!A394:A5279,AUXILIAR!D394:D5279,"Error",0)</f>
        <v>No enviado a tiempo</v>
      </c>
      <c r="AD395" s="22" t="str">
        <f>+IF(AND(Ventas_Oficina[[#This Row],[Total]]&gt;75000,Ventas_Oficina[[#This Row],[Envio a tiempo]]="Enviado a tiempo"),"Buena Venta","Venta Mala")</f>
        <v>Venta Mala</v>
      </c>
    </row>
    <row r="396" spans="1:30" x14ac:dyDescent="0.25">
      <c r="A396" s="25">
        <v>1192519</v>
      </c>
      <c r="B396" s="5">
        <v>41436</v>
      </c>
      <c r="C396" s="6" t="s">
        <v>251</v>
      </c>
      <c r="D396" s="6" t="s">
        <v>199</v>
      </c>
      <c r="E396" s="6" t="s">
        <v>4</v>
      </c>
      <c r="F396" s="6" t="s">
        <v>5</v>
      </c>
      <c r="G396" s="6" t="s">
        <v>1008</v>
      </c>
      <c r="H396" s="6" t="s">
        <v>24</v>
      </c>
      <c r="I396" s="6" t="s">
        <v>1014</v>
      </c>
      <c r="J396" s="6" t="s">
        <v>1032</v>
      </c>
      <c r="K396" s="6" t="s">
        <v>1263</v>
      </c>
      <c r="L396" s="6" t="s">
        <v>1266</v>
      </c>
      <c r="M396" s="6" t="s">
        <v>1272</v>
      </c>
      <c r="N396" s="5">
        <v>41438</v>
      </c>
      <c r="O396" s="7">
        <v>159</v>
      </c>
      <c r="P396" s="7">
        <v>261</v>
      </c>
      <c r="Q396" s="7">
        <v>102</v>
      </c>
      <c r="R396" s="6">
        <v>4</v>
      </c>
      <c r="S396" s="7">
        <v>1044</v>
      </c>
      <c r="T396" s="8">
        <v>7.0000000000000007E-2</v>
      </c>
      <c r="U396" s="7">
        <v>73.080000000000013</v>
      </c>
      <c r="V396" s="7">
        <v>970.92</v>
      </c>
      <c r="W396" s="7">
        <v>50</v>
      </c>
      <c r="X396" s="7">
        <v>4693</v>
      </c>
      <c r="Y396" s="9">
        <f>+DAY('TABLA PRINCIPAL'!$B396)</f>
        <v>11</v>
      </c>
      <c r="Z396" s="9">
        <f>+MONTH('TABLA PRINCIPAL'!$B396)</f>
        <v>6</v>
      </c>
      <c r="AA396" s="9">
        <f>+YEAR('TABLA PRINCIPAL'!$B396)</f>
        <v>2013</v>
      </c>
      <c r="AB396" s="22" t="str">
        <f>+IF(Ventas_Oficina[[#This Row],[Total del pedido]]&gt;=100000,"SI","NO")</f>
        <v>NO</v>
      </c>
      <c r="AC396" s="22" t="str">
        <f>+_xlfn.XLOOKUP(Ventas_Oficina[[#This Row],[Nº de artículo]],AUXILIAR!A395:A5280,AUXILIAR!D395:D5280,"Error",0)</f>
        <v>Enviado a tiempo</v>
      </c>
      <c r="AD396" s="22" t="str">
        <f>+IF(AND(Ventas_Oficina[[#This Row],[Total]]&gt;75000,Ventas_Oficina[[#This Row],[Envio a tiempo]]="Enviado a tiempo"),"Buena Venta","Venta Mala")</f>
        <v>Venta Mala</v>
      </c>
    </row>
    <row r="397" spans="1:30" x14ac:dyDescent="0.25">
      <c r="A397" s="26">
        <v>1192884</v>
      </c>
      <c r="B397" s="10">
        <v>41363</v>
      </c>
      <c r="C397" s="11" t="s">
        <v>227</v>
      </c>
      <c r="D397" s="11" t="s">
        <v>26</v>
      </c>
      <c r="E397" s="11" t="s">
        <v>4</v>
      </c>
      <c r="F397" s="11" t="s">
        <v>5</v>
      </c>
      <c r="G397" s="11" t="s">
        <v>1007</v>
      </c>
      <c r="H397" s="11" t="s">
        <v>27</v>
      </c>
      <c r="I397" s="11" t="s">
        <v>1014</v>
      </c>
      <c r="J397" s="11" t="s">
        <v>1034</v>
      </c>
      <c r="K397" s="11" t="s">
        <v>1261</v>
      </c>
      <c r="L397" s="11" t="s">
        <v>1267</v>
      </c>
      <c r="M397" s="11" t="s">
        <v>1272</v>
      </c>
      <c r="N397" s="10">
        <v>41364</v>
      </c>
      <c r="O397" s="12">
        <v>109</v>
      </c>
      <c r="P397" s="12">
        <v>260</v>
      </c>
      <c r="Q397" s="12">
        <v>151</v>
      </c>
      <c r="R397" s="11">
        <v>35</v>
      </c>
      <c r="S397" s="12">
        <v>9100</v>
      </c>
      <c r="T397" s="13">
        <v>0.01</v>
      </c>
      <c r="U397" s="12">
        <v>91</v>
      </c>
      <c r="V397" s="12">
        <v>9009</v>
      </c>
      <c r="W397" s="12">
        <v>240</v>
      </c>
      <c r="X397" s="12">
        <v>714</v>
      </c>
      <c r="Y397" s="14">
        <f>+DAY('TABLA PRINCIPAL'!$B397)</f>
        <v>30</v>
      </c>
      <c r="Z397" s="14">
        <f>+MONTH('TABLA PRINCIPAL'!$B397)</f>
        <v>3</v>
      </c>
      <c r="AA397" s="14">
        <f>+YEAR('TABLA PRINCIPAL'!$B397)</f>
        <v>2013</v>
      </c>
      <c r="AB397" s="22" t="str">
        <f>+IF(Ventas_Oficina[[#This Row],[Total del pedido]]&gt;=100000,"SI","NO")</f>
        <v>NO</v>
      </c>
      <c r="AC397" s="22" t="str">
        <f>+_xlfn.XLOOKUP(Ventas_Oficina[[#This Row],[Nº de artículo]],AUXILIAR!A396:A5281,AUXILIAR!D396:D5281,"Error",0)</f>
        <v>No enviado a tiempo</v>
      </c>
      <c r="AD397" s="22" t="str">
        <f>+IF(AND(Ventas_Oficina[[#This Row],[Total]]&gt;75000,Ventas_Oficina[[#This Row],[Envio a tiempo]]="Enviado a tiempo"),"Buena Venta","Venta Mala")</f>
        <v>Venta Mala</v>
      </c>
    </row>
    <row r="398" spans="1:30" x14ac:dyDescent="0.25">
      <c r="A398" s="25">
        <v>1192884</v>
      </c>
      <c r="B398" s="5">
        <v>41999</v>
      </c>
      <c r="C398" s="6" t="s">
        <v>95</v>
      </c>
      <c r="D398" s="6" t="s">
        <v>29</v>
      </c>
      <c r="E398" s="6" t="s">
        <v>12</v>
      </c>
      <c r="F398" s="6" t="s">
        <v>13</v>
      </c>
      <c r="G398" s="6" t="s">
        <v>1008</v>
      </c>
      <c r="H398" s="6" t="s">
        <v>14</v>
      </c>
      <c r="I398" s="6" t="s">
        <v>1015</v>
      </c>
      <c r="J398" s="6" t="s">
        <v>1095</v>
      </c>
      <c r="K398" s="6" t="s">
        <v>1263</v>
      </c>
      <c r="L398" s="6" t="s">
        <v>1269</v>
      </c>
      <c r="M398" s="6" t="s">
        <v>1273</v>
      </c>
      <c r="N398" s="5">
        <v>42002</v>
      </c>
      <c r="O398" s="7">
        <v>6773</v>
      </c>
      <c r="P398" s="7">
        <v>16520</v>
      </c>
      <c r="Q398" s="7">
        <v>9747</v>
      </c>
      <c r="R398" s="6">
        <v>3</v>
      </c>
      <c r="S398" s="7">
        <v>49560</v>
      </c>
      <c r="T398" s="8">
        <v>0.01</v>
      </c>
      <c r="U398" s="7">
        <v>495.6</v>
      </c>
      <c r="V398" s="7">
        <v>49064.4</v>
      </c>
      <c r="W398" s="7">
        <v>1999</v>
      </c>
      <c r="X398" s="7">
        <v>8497</v>
      </c>
      <c r="Y398" s="9">
        <f>+DAY('TABLA PRINCIPAL'!$B398)</f>
        <v>26</v>
      </c>
      <c r="Z398" s="9">
        <f>+MONTH('TABLA PRINCIPAL'!$B398)</f>
        <v>12</v>
      </c>
      <c r="AA398" s="9">
        <f>+YEAR('TABLA PRINCIPAL'!$B398)</f>
        <v>2014</v>
      </c>
      <c r="AB398" s="22" t="str">
        <f>+IF(Ventas_Oficina[[#This Row],[Total del pedido]]&gt;=100000,"SI","NO")</f>
        <v>NO</v>
      </c>
      <c r="AC398" s="22" t="str">
        <f>+_xlfn.XLOOKUP(Ventas_Oficina[[#This Row],[Nº de artículo]],AUXILIAR!A397:A5282,AUXILIAR!D397:D5282,"Error",0)</f>
        <v>No enviado a tiempo</v>
      </c>
      <c r="AD398" s="22" t="str">
        <f>+IF(AND(Ventas_Oficina[[#This Row],[Total]]&gt;75000,Ventas_Oficina[[#This Row],[Envio a tiempo]]="Enviado a tiempo"),"Buena Venta","Venta Mala")</f>
        <v>Venta Mala</v>
      </c>
    </row>
    <row r="399" spans="1:30" x14ac:dyDescent="0.25">
      <c r="A399" s="26">
        <v>1192884</v>
      </c>
      <c r="B399" s="10">
        <v>42039</v>
      </c>
      <c r="C399" s="11" t="s">
        <v>315</v>
      </c>
      <c r="D399" s="11" t="s">
        <v>3</v>
      </c>
      <c r="E399" s="11" t="s">
        <v>4</v>
      </c>
      <c r="F399" s="11" t="s">
        <v>5</v>
      </c>
      <c r="G399" s="11" t="s">
        <v>1008</v>
      </c>
      <c r="H399" s="11" t="s">
        <v>6</v>
      </c>
      <c r="I399" s="11" t="s">
        <v>1012</v>
      </c>
      <c r="J399" s="11" t="s">
        <v>1035</v>
      </c>
      <c r="K399" s="11" t="s">
        <v>1263</v>
      </c>
      <c r="L399" s="11" t="s">
        <v>1269</v>
      </c>
      <c r="M399" s="11" t="s">
        <v>1273</v>
      </c>
      <c r="N399" s="10">
        <v>42041</v>
      </c>
      <c r="O399" s="12">
        <v>882</v>
      </c>
      <c r="P399" s="12">
        <v>2099</v>
      </c>
      <c r="Q399" s="12">
        <v>1217</v>
      </c>
      <c r="R399" s="11">
        <v>44</v>
      </c>
      <c r="S399" s="12">
        <v>92356</v>
      </c>
      <c r="T399" s="13">
        <v>0.08</v>
      </c>
      <c r="U399" s="12">
        <v>7388.4800000000005</v>
      </c>
      <c r="V399" s="12">
        <v>84967.52</v>
      </c>
      <c r="W399" s="12">
        <v>481</v>
      </c>
      <c r="X399" s="12">
        <v>3346</v>
      </c>
      <c r="Y399" s="14">
        <f>+DAY('TABLA PRINCIPAL'!$B399)</f>
        <v>4</v>
      </c>
      <c r="Z399" s="14">
        <f>+MONTH('TABLA PRINCIPAL'!$B399)</f>
        <v>2</v>
      </c>
      <c r="AA399" s="14">
        <f>+YEAR('TABLA PRINCIPAL'!$B399)</f>
        <v>2015</v>
      </c>
      <c r="AB399" s="22" t="str">
        <f>+IF(Ventas_Oficina[[#This Row],[Total del pedido]]&gt;=100000,"SI","NO")</f>
        <v>NO</v>
      </c>
      <c r="AC399" s="22" t="str">
        <f>+_xlfn.XLOOKUP(Ventas_Oficina[[#This Row],[Nº de artículo]],AUXILIAR!A398:A5283,AUXILIAR!D398:D5283,"Error",0)</f>
        <v>Enviado a tiempo</v>
      </c>
      <c r="AD399" s="22" t="str">
        <f>+IF(AND(Ventas_Oficina[[#This Row],[Total]]&gt;75000,Ventas_Oficina[[#This Row],[Envio a tiempo]]="Enviado a tiempo"),"Buena Venta","Venta Mala")</f>
        <v>Venta Mala</v>
      </c>
    </row>
    <row r="400" spans="1:30" x14ac:dyDescent="0.25">
      <c r="A400" s="25">
        <v>1192884</v>
      </c>
      <c r="B400" s="5">
        <v>41669</v>
      </c>
      <c r="C400" s="6" t="s">
        <v>316</v>
      </c>
      <c r="D400" s="6" t="s">
        <v>197</v>
      </c>
      <c r="E400" s="6" t="s">
        <v>4</v>
      </c>
      <c r="F400" s="6" t="s">
        <v>5</v>
      </c>
      <c r="G400" s="6" t="s">
        <v>1009</v>
      </c>
      <c r="H400" s="6" t="s">
        <v>39</v>
      </c>
      <c r="I400" s="6" t="s">
        <v>1015</v>
      </c>
      <c r="J400" s="6" t="s">
        <v>1072</v>
      </c>
      <c r="K400" s="6" t="s">
        <v>1261</v>
      </c>
      <c r="L400" s="6" t="s">
        <v>1267</v>
      </c>
      <c r="M400" s="6" t="s">
        <v>1272</v>
      </c>
      <c r="N400" s="5">
        <v>41672</v>
      </c>
      <c r="O400" s="7">
        <v>194</v>
      </c>
      <c r="P400" s="7">
        <v>308</v>
      </c>
      <c r="Q400" s="7">
        <v>114</v>
      </c>
      <c r="R400" s="6">
        <v>21</v>
      </c>
      <c r="S400" s="7">
        <v>6468</v>
      </c>
      <c r="T400" s="8">
        <v>0</v>
      </c>
      <c r="U400" s="7">
        <v>0</v>
      </c>
      <c r="V400" s="7">
        <v>6468</v>
      </c>
      <c r="W400" s="7">
        <v>99</v>
      </c>
      <c r="X400" s="7">
        <v>13509</v>
      </c>
      <c r="Y400" s="9">
        <f>+DAY('TABLA PRINCIPAL'!$B400)</f>
        <v>30</v>
      </c>
      <c r="Z400" s="9">
        <f>+MONTH('TABLA PRINCIPAL'!$B400)</f>
        <v>1</v>
      </c>
      <c r="AA400" s="9">
        <f>+YEAR('TABLA PRINCIPAL'!$B400)</f>
        <v>2014</v>
      </c>
      <c r="AB400" s="22" t="str">
        <f>+IF(Ventas_Oficina[[#This Row],[Total del pedido]]&gt;=100000,"SI","NO")</f>
        <v>NO</v>
      </c>
      <c r="AC400" s="22" t="str">
        <f>+_xlfn.XLOOKUP(Ventas_Oficina[[#This Row],[Nº de artículo]],AUXILIAR!A399:A5284,AUXILIAR!D399:D5284,"Error",0)</f>
        <v>Enviado a tiempo</v>
      </c>
      <c r="AD400" s="22" t="str">
        <f>+IF(AND(Ventas_Oficina[[#This Row],[Total]]&gt;75000,Ventas_Oficina[[#This Row],[Envio a tiempo]]="Enviado a tiempo"),"Buena Venta","Venta Mala")</f>
        <v>Venta Mala</v>
      </c>
    </row>
    <row r="401" spans="1:30" x14ac:dyDescent="0.25">
      <c r="A401" s="26">
        <v>1192884</v>
      </c>
      <c r="B401" s="10">
        <v>41879</v>
      </c>
      <c r="C401" s="11" t="s">
        <v>251</v>
      </c>
      <c r="D401" s="11" t="s">
        <v>199</v>
      </c>
      <c r="E401" s="11" t="s">
        <v>4</v>
      </c>
      <c r="F401" s="11" t="s">
        <v>5</v>
      </c>
      <c r="G401" s="11" t="s">
        <v>1010</v>
      </c>
      <c r="H401" s="11" t="s">
        <v>24</v>
      </c>
      <c r="I401" s="11" t="s">
        <v>1014</v>
      </c>
      <c r="J401" s="11" t="s">
        <v>1098</v>
      </c>
      <c r="K401" s="11" t="s">
        <v>1262</v>
      </c>
      <c r="L401" s="11" t="s">
        <v>1269</v>
      </c>
      <c r="M401" s="11" t="s">
        <v>1273</v>
      </c>
      <c r="N401" s="10">
        <v>41883</v>
      </c>
      <c r="O401" s="12">
        <v>1983</v>
      </c>
      <c r="P401" s="12">
        <v>3098</v>
      </c>
      <c r="Q401" s="12">
        <v>1115</v>
      </c>
      <c r="R401" s="11">
        <v>29</v>
      </c>
      <c r="S401" s="12">
        <v>89842</v>
      </c>
      <c r="T401" s="13">
        <v>0</v>
      </c>
      <c r="U401" s="12">
        <v>0</v>
      </c>
      <c r="V401" s="12">
        <v>89842</v>
      </c>
      <c r="W401" s="12">
        <v>1951</v>
      </c>
      <c r="X401" s="12">
        <v>43385</v>
      </c>
      <c r="Y401" s="14">
        <f>+DAY('TABLA PRINCIPAL'!$B401)</f>
        <v>28</v>
      </c>
      <c r="Z401" s="14">
        <f>+MONTH('TABLA PRINCIPAL'!$B401)</f>
        <v>8</v>
      </c>
      <c r="AA401" s="14">
        <f>+YEAR('TABLA PRINCIPAL'!$B401)</f>
        <v>2014</v>
      </c>
      <c r="AB401" s="22" t="str">
        <f>+IF(Ventas_Oficina[[#This Row],[Total del pedido]]&gt;=100000,"SI","NO")</f>
        <v>NO</v>
      </c>
      <c r="AC401" s="22" t="str">
        <f>+_xlfn.XLOOKUP(Ventas_Oficina[[#This Row],[Nº de artículo]],AUXILIAR!A400:A5285,AUXILIAR!D400:D5285,"Error",0)</f>
        <v>Enviado a tiempo</v>
      </c>
      <c r="AD401" s="22" t="str">
        <f>+IF(AND(Ventas_Oficina[[#This Row],[Total]]&gt;75000,Ventas_Oficina[[#This Row],[Envio a tiempo]]="Enviado a tiempo"),"Buena Venta","Venta Mala")</f>
        <v>Venta Mala</v>
      </c>
    </row>
    <row r="402" spans="1:30" x14ac:dyDescent="0.25">
      <c r="A402" s="25">
        <v>1193249</v>
      </c>
      <c r="B402" s="5">
        <v>41399</v>
      </c>
      <c r="C402" s="6" t="s">
        <v>207</v>
      </c>
      <c r="D402" s="6" t="s">
        <v>177</v>
      </c>
      <c r="E402" s="6" t="s">
        <v>4</v>
      </c>
      <c r="F402" s="6" t="s">
        <v>5</v>
      </c>
      <c r="G402" s="6" t="s">
        <v>1007</v>
      </c>
      <c r="H402" s="6" t="s">
        <v>6</v>
      </c>
      <c r="I402" s="6" t="s">
        <v>1012</v>
      </c>
      <c r="J402" s="6" t="s">
        <v>1106</v>
      </c>
      <c r="K402" s="6" t="s">
        <v>1261</v>
      </c>
      <c r="L402" s="6" t="s">
        <v>1267</v>
      </c>
      <c r="M402" s="6" t="s">
        <v>1272</v>
      </c>
      <c r="N402" s="5">
        <v>41400</v>
      </c>
      <c r="O402" s="7">
        <v>2018</v>
      </c>
      <c r="P402" s="7">
        <v>3541</v>
      </c>
      <c r="Q402" s="7">
        <v>1523</v>
      </c>
      <c r="R402" s="6">
        <v>8</v>
      </c>
      <c r="S402" s="7">
        <v>28328</v>
      </c>
      <c r="T402" s="8">
        <v>0.01</v>
      </c>
      <c r="U402" s="7">
        <v>283.28000000000003</v>
      </c>
      <c r="V402" s="7">
        <v>28044.720000000001</v>
      </c>
      <c r="W402" s="7">
        <v>199</v>
      </c>
      <c r="X402" s="7">
        <v>702</v>
      </c>
      <c r="Y402" s="9">
        <f>+DAY('TABLA PRINCIPAL'!$B402)</f>
        <v>5</v>
      </c>
      <c r="Z402" s="9">
        <f>+MONTH('TABLA PRINCIPAL'!$B402)</f>
        <v>5</v>
      </c>
      <c r="AA402" s="9">
        <f>+YEAR('TABLA PRINCIPAL'!$B402)</f>
        <v>2013</v>
      </c>
      <c r="AB402" s="22" t="str">
        <f>+IF(Ventas_Oficina[[#This Row],[Total del pedido]]&gt;=100000,"SI","NO")</f>
        <v>NO</v>
      </c>
      <c r="AC402" s="22" t="str">
        <f>+_xlfn.XLOOKUP(Ventas_Oficina[[#This Row],[Nº de artículo]],AUXILIAR!A401:A5286,AUXILIAR!D401:D5286,"Error",0)</f>
        <v>No enviado a tiempo</v>
      </c>
      <c r="AD402" s="22" t="str">
        <f>+IF(AND(Ventas_Oficina[[#This Row],[Total]]&gt;75000,Ventas_Oficina[[#This Row],[Envio a tiempo]]="Enviado a tiempo"),"Buena Venta","Venta Mala")</f>
        <v>Venta Mala</v>
      </c>
    </row>
    <row r="403" spans="1:30" x14ac:dyDescent="0.25">
      <c r="A403" s="26">
        <v>1193614</v>
      </c>
      <c r="B403" s="10">
        <v>42067</v>
      </c>
      <c r="C403" s="11" t="s">
        <v>317</v>
      </c>
      <c r="D403" s="11" t="s">
        <v>189</v>
      </c>
      <c r="E403" s="11" t="s">
        <v>4</v>
      </c>
      <c r="F403" s="11" t="s">
        <v>5</v>
      </c>
      <c r="G403" s="11" t="s">
        <v>1009</v>
      </c>
      <c r="H403" s="11" t="s">
        <v>121</v>
      </c>
      <c r="I403" s="11" t="s">
        <v>1016</v>
      </c>
      <c r="J403" s="11" t="s">
        <v>1033</v>
      </c>
      <c r="K403" s="11" t="s">
        <v>1262</v>
      </c>
      <c r="L403" s="11" t="s">
        <v>1265</v>
      </c>
      <c r="M403" s="11" t="s">
        <v>1272</v>
      </c>
      <c r="N403" s="10">
        <v>42069</v>
      </c>
      <c r="O403" s="12">
        <v>94</v>
      </c>
      <c r="P403" s="12">
        <v>188</v>
      </c>
      <c r="Q403" s="12">
        <v>94</v>
      </c>
      <c r="R403" s="11">
        <v>7</v>
      </c>
      <c r="S403" s="12">
        <v>1316</v>
      </c>
      <c r="T403" s="13">
        <v>0.04</v>
      </c>
      <c r="U403" s="12">
        <v>52.64</v>
      </c>
      <c r="V403" s="12">
        <v>1263.3599999999999</v>
      </c>
      <c r="W403" s="12">
        <v>79</v>
      </c>
      <c r="X403" s="12">
        <v>12804</v>
      </c>
      <c r="Y403" s="14">
        <f>+DAY('TABLA PRINCIPAL'!$B403)</f>
        <v>4</v>
      </c>
      <c r="Z403" s="14">
        <f>+MONTH('TABLA PRINCIPAL'!$B403)</f>
        <v>3</v>
      </c>
      <c r="AA403" s="14">
        <f>+YEAR('TABLA PRINCIPAL'!$B403)</f>
        <v>2015</v>
      </c>
      <c r="AB403" s="22" t="str">
        <f>+IF(Ventas_Oficina[[#This Row],[Total del pedido]]&gt;=100000,"SI","NO")</f>
        <v>NO</v>
      </c>
      <c r="AC403" s="22" t="str">
        <f>+_xlfn.XLOOKUP(Ventas_Oficina[[#This Row],[Nº de artículo]],AUXILIAR!A402:A5287,AUXILIAR!D402:D5287,"Error",0)</f>
        <v>Enviado a tiempo</v>
      </c>
      <c r="AD403" s="22" t="str">
        <f>+IF(AND(Ventas_Oficina[[#This Row],[Total]]&gt;75000,Ventas_Oficina[[#This Row],[Envio a tiempo]]="Enviado a tiempo"),"Buena Venta","Venta Mala")</f>
        <v>Venta Mala</v>
      </c>
    </row>
    <row r="404" spans="1:30" x14ac:dyDescent="0.25">
      <c r="A404" s="25">
        <v>1193614</v>
      </c>
      <c r="B404" s="5">
        <v>42079</v>
      </c>
      <c r="C404" s="6" t="s">
        <v>318</v>
      </c>
      <c r="D404" s="6" t="s">
        <v>29</v>
      </c>
      <c r="E404" s="6" t="s">
        <v>12</v>
      </c>
      <c r="F404" s="6" t="s">
        <v>13</v>
      </c>
      <c r="G404" s="6" t="s">
        <v>1008</v>
      </c>
      <c r="H404" s="6" t="s">
        <v>14</v>
      </c>
      <c r="I404" s="6" t="s">
        <v>1016</v>
      </c>
      <c r="J404" s="6" t="s">
        <v>1101</v>
      </c>
      <c r="K404" s="6" t="s">
        <v>1261</v>
      </c>
      <c r="L404" s="6" t="s">
        <v>1265</v>
      </c>
      <c r="M404" s="6" t="s">
        <v>1272</v>
      </c>
      <c r="N404" s="5">
        <v>42079</v>
      </c>
      <c r="O404" s="7">
        <v>27899</v>
      </c>
      <c r="P404" s="7">
        <v>44999</v>
      </c>
      <c r="Q404" s="7">
        <v>17100</v>
      </c>
      <c r="R404" s="6">
        <v>4</v>
      </c>
      <c r="S404" s="7">
        <v>179996</v>
      </c>
      <c r="T404" s="8">
        <v>0.05</v>
      </c>
      <c r="U404" s="7">
        <v>8999.8000000000011</v>
      </c>
      <c r="V404" s="7">
        <v>170996.2</v>
      </c>
      <c r="W404" s="7">
        <v>4900</v>
      </c>
      <c r="X404" s="7">
        <v>1599477</v>
      </c>
      <c r="Y404" s="9">
        <f>+DAY('TABLA PRINCIPAL'!$B404)</f>
        <v>16</v>
      </c>
      <c r="Z404" s="9">
        <f>+MONTH('TABLA PRINCIPAL'!$B404)</f>
        <v>3</v>
      </c>
      <c r="AA404" s="9">
        <f>+YEAR('TABLA PRINCIPAL'!$B404)</f>
        <v>2015</v>
      </c>
      <c r="AB404" s="22" t="str">
        <f>+IF(Ventas_Oficina[[#This Row],[Total del pedido]]&gt;=100000,"SI","NO")</f>
        <v>SI</v>
      </c>
      <c r="AC404" s="22" t="str">
        <f>+_xlfn.XLOOKUP(Ventas_Oficina[[#This Row],[Nº de artículo]],AUXILIAR!A403:A5288,AUXILIAR!D403:D5288,"Error",0)</f>
        <v>Enviado a tiempo</v>
      </c>
      <c r="AD404" s="22" t="str">
        <f>+IF(AND(Ventas_Oficina[[#This Row],[Total]]&gt;75000,Ventas_Oficina[[#This Row],[Envio a tiempo]]="Enviado a tiempo"),"Buena Venta","Venta Mala")</f>
        <v>Buena Venta</v>
      </c>
    </row>
    <row r="405" spans="1:30" x14ac:dyDescent="0.25">
      <c r="A405" s="26">
        <v>1193614</v>
      </c>
      <c r="B405" s="10">
        <v>41436</v>
      </c>
      <c r="C405" s="11" t="s">
        <v>251</v>
      </c>
      <c r="D405" s="11" t="s">
        <v>199</v>
      </c>
      <c r="E405" s="11" t="s">
        <v>4</v>
      </c>
      <c r="F405" s="11" t="s">
        <v>5</v>
      </c>
      <c r="G405" s="11" t="s">
        <v>1010</v>
      </c>
      <c r="H405" s="11" t="s">
        <v>24</v>
      </c>
      <c r="I405" s="11" t="s">
        <v>1016</v>
      </c>
      <c r="J405" s="11" t="s">
        <v>1114</v>
      </c>
      <c r="K405" s="11" t="s">
        <v>1261</v>
      </c>
      <c r="L405" s="11" t="s">
        <v>1267</v>
      </c>
      <c r="M405" s="11" t="s">
        <v>1272</v>
      </c>
      <c r="N405" s="10">
        <v>41438</v>
      </c>
      <c r="O405" s="12">
        <v>195</v>
      </c>
      <c r="P405" s="12">
        <v>398</v>
      </c>
      <c r="Q405" s="12">
        <v>203</v>
      </c>
      <c r="R405" s="11">
        <v>9</v>
      </c>
      <c r="S405" s="12">
        <v>3582</v>
      </c>
      <c r="T405" s="13">
        <v>0.09</v>
      </c>
      <c r="U405" s="12">
        <v>322.38</v>
      </c>
      <c r="V405" s="12">
        <v>3259.62</v>
      </c>
      <c r="W405" s="12">
        <v>83</v>
      </c>
      <c r="X405" s="12">
        <v>12803</v>
      </c>
      <c r="Y405" s="14">
        <f>+DAY('TABLA PRINCIPAL'!$B405)</f>
        <v>11</v>
      </c>
      <c r="Z405" s="14">
        <f>+MONTH('TABLA PRINCIPAL'!$B405)</f>
        <v>6</v>
      </c>
      <c r="AA405" s="14">
        <f>+YEAR('TABLA PRINCIPAL'!$B405)</f>
        <v>2013</v>
      </c>
      <c r="AB405" s="22" t="str">
        <f>+IF(Ventas_Oficina[[#This Row],[Total del pedido]]&gt;=100000,"SI","NO")</f>
        <v>NO</v>
      </c>
      <c r="AC405" s="22" t="str">
        <f>+_xlfn.XLOOKUP(Ventas_Oficina[[#This Row],[Nº de artículo]],AUXILIAR!A404:A5289,AUXILIAR!D404:D5289,"Error",0)</f>
        <v>No enviado a tiempo</v>
      </c>
      <c r="AD405" s="22" t="str">
        <f>+IF(AND(Ventas_Oficina[[#This Row],[Total]]&gt;75000,Ventas_Oficina[[#This Row],[Envio a tiempo]]="Enviado a tiempo"),"Buena Venta","Venta Mala")</f>
        <v>Venta Mala</v>
      </c>
    </row>
    <row r="406" spans="1:30" x14ac:dyDescent="0.25">
      <c r="A406" s="25">
        <v>1193645</v>
      </c>
      <c r="B406" s="5">
        <v>42098</v>
      </c>
      <c r="C406" s="6" t="s">
        <v>319</v>
      </c>
      <c r="D406" s="6" t="s">
        <v>46</v>
      </c>
      <c r="E406" s="6" t="s">
        <v>4</v>
      </c>
      <c r="F406" s="6" t="s">
        <v>5</v>
      </c>
      <c r="G406" s="6" t="s">
        <v>1009</v>
      </c>
      <c r="H406" s="6" t="s">
        <v>9</v>
      </c>
      <c r="I406" s="6" t="s">
        <v>1013</v>
      </c>
      <c r="J406" s="6" t="s">
        <v>1040</v>
      </c>
      <c r="K406" s="6" t="s">
        <v>1262</v>
      </c>
      <c r="L406" s="6" t="s">
        <v>1265</v>
      </c>
      <c r="M406" s="6" t="s">
        <v>1272</v>
      </c>
      <c r="N406" s="5">
        <v>42099</v>
      </c>
      <c r="O406" s="7">
        <v>2156</v>
      </c>
      <c r="P406" s="7">
        <v>3655</v>
      </c>
      <c r="Q406" s="7">
        <v>1499</v>
      </c>
      <c r="R406" s="6">
        <v>14</v>
      </c>
      <c r="S406" s="7">
        <v>51170</v>
      </c>
      <c r="T406" s="8">
        <v>0.04</v>
      </c>
      <c r="U406" s="7">
        <v>2046.8</v>
      </c>
      <c r="V406" s="7">
        <v>49123.199999999997</v>
      </c>
      <c r="W406" s="7">
        <v>1389</v>
      </c>
      <c r="X406" s="7">
        <v>42383</v>
      </c>
      <c r="Y406" s="9">
        <f>+DAY('TABLA PRINCIPAL'!$B406)</f>
        <v>4</v>
      </c>
      <c r="Z406" s="9">
        <f>+MONTH('TABLA PRINCIPAL'!$B406)</f>
        <v>4</v>
      </c>
      <c r="AA406" s="9">
        <f>+YEAR('TABLA PRINCIPAL'!$B406)</f>
        <v>2015</v>
      </c>
      <c r="AB406" s="22" t="str">
        <f>+IF(Ventas_Oficina[[#This Row],[Total del pedido]]&gt;=100000,"SI","NO")</f>
        <v>NO</v>
      </c>
      <c r="AC406" s="22" t="str">
        <f>+_xlfn.XLOOKUP(Ventas_Oficina[[#This Row],[Nº de artículo]],AUXILIAR!A405:A5290,AUXILIAR!D405:D5290,"Error",0)</f>
        <v>No enviado a tiempo</v>
      </c>
      <c r="AD406" s="22" t="str">
        <f>+IF(AND(Ventas_Oficina[[#This Row],[Total]]&gt;75000,Ventas_Oficina[[#This Row],[Envio a tiempo]]="Enviado a tiempo"),"Buena Venta","Venta Mala")</f>
        <v>Venta Mala</v>
      </c>
    </row>
    <row r="407" spans="1:30" x14ac:dyDescent="0.25">
      <c r="A407" s="26">
        <v>1193645</v>
      </c>
      <c r="B407" s="10">
        <v>42197</v>
      </c>
      <c r="C407" s="11" t="s">
        <v>320</v>
      </c>
      <c r="D407" s="11" t="s">
        <v>36</v>
      </c>
      <c r="E407" s="11" t="s">
        <v>12</v>
      </c>
      <c r="F407" s="11" t="s">
        <v>13</v>
      </c>
      <c r="G407" s="11" t="s">
        <v>1010</v>
      </c>
      <c r="H407" s="11" t="s">
        <v>14</v>
      </c>
      <c r="I407" s="11" t="s">
        <v>1013</v>
      </c>
      <c r="J407" s="11" t="s">
        <v>1024</v>
      </c>
      <c r="K407" s="11" t="s">
        <v>1261</v>
      </c>
      <c r="L407" s="11" t="s">
        <v>1265</v>
      </c>
      <c r="M407" s="11" t="s">
        <v>1273</v>
      </c>
      <c r="N407" s="10">
        <v>42198</v>
      </c>
      <c r="O407" s="12">
        <v>160</v>
      </c>
      <c r="P407" s="12">
        <v>262</v>
      </c>
      <c r="Q407" s="12">
        <v>102</v>
      </c>
      <c r="R407" s="11">
        <v>13</v>
      </c>
      <c r="S407" s="12">
        <v>3406</v>
      </c>
      <c r="T407" s="13">
        <v>0.06</v>
      </c>
      <c r="U407" s="12">
        <v>204.35999999999999</v>
      </c>
      <c r="V407" s="12">
        <v>3201.64</v>
      </c>
      <c r="W407" s="12">
        <v>80</v>
      </c>
      <c r="X407" s="12">
        <v>12803</v>
      </c>
      <c r="Y407" s="14">
        <f>+DAY('TABLA PRINCIPAL'!$B407)</f>
        <v>12</v>
      </c>
      <c r="Z407" s="14">
        <f>+MONTH('TABLA PRINCIPAL'!$B407)</f>
        <v>7</v>
      </c>
      <c r="AA407" s="14">
        <f>+YEAR('TABLA PRINCIPAL'!$B407)</f>
        <v>2015</v>
      </c>
      <c r="AB407" s="22" t="str">
        <f>+IF(Ventas_Oficina[[#This Row],[Total del pedido]]&gt;=100000,"SI","NO")</f>
        <v>NO</v>
      </c>
      <c r="AC407" s="22" t="str">
        <f>+_xlfn.XLOOKUP(Ventas_Oficina[[#This Row],[Nº de artículo]],AUXILIAR!A406:A5291,AUXILIAR!D406:D5291,"Error",0)</f>
        <v>No enviado a tiempo</v>
      </c>
      <c r="AD407" s="22" t="str">
        <f>+IF(AND(Ventas_Oficina[[#This Row],[Total]]&gt;75000,Ventas_Oficina[[#This Row],[Envio a tiempo]]="Enviado a tiempo"),"Buena Venta","Venta Mala")</f>
        <v>Venta Mala</v>
      </c>
    </row>
    <row r="408" spans="1:30" x14ac:dyDescent="0.25">
      <c r="A408" s="25">
        <v>1194710</v>
      </c>
      <c r="B408" s="5">
        <v>41471</v>
      </c>
      <c r="C408" s="6" t="s">
        <v>276</v>
      </c>
      <c r="D408" s="6" t="s">
        <v>277</v>
      </c>
      <c r="E408" s="6" t="s">
        <v>4</v>
      </c>
      <c r="F408" s="6" t="s">
        <v>5</v>
      </c>
      <c r="G408" s="6" t="s">
        <v>1007</v>
      </c>
      <c r="H408" s="6" t="s">
        <v>9</v>
      </c>
      <c r="I408" s="6" t="s">
        <v>1013</v>
      </c>
      <c r="J408" s="6" t="s">
        <v>1019</v>
      </c>
      <c r="K408" s="6" t="s">
        <v>1261</v>
      </c>
      <c r="L408" s="6" t="s">
        <v>1267</v>
      </c>
      <c r="M408" s="6" t="s">
        <v>1272</v>
      </c>
      <c r="N408" s="5">
        <v>41472</v>
      </c>
      <c r="O408" s="7">
        <v>24</v>
      </c>
      <c r="P408" s="7">
        <v>126</v>
      </c>
      <c r="Q408" s="7">
        <v>102</v>
      </c>
      <c r="R408" s="6">
        <v>35</v>
      </c>
      <c r="S408" s="7">
        <v>4410</v>
      </c>
      <c r="T408" s="8">
        <v>0.04</v>
      </c>
      <c r="U408" s="7">
        <v>176.4</v>
      </c>
      <c r="V408" s="7">
        <v>4233.6000000000004</v>
      </c>
      <c r="W408" s="7">
        <v>70</v>
      </c>
      <c r="X408" s="7">
        <v>1204</v>
      </c>
      <c r="Y408" s="9">
        <f>+DAY('TABLA PRINCIPAL'!$B408)</f>
        <v>16</v>
      </c>
      <c r="Z408" s="9">
        <f>+MONTH('TABLA PRINCIPAL'!$B408)</f>
        <v>7</v>
      </c>
      <c r="AA408" s="9">
        <f>+YEAR('TABLA PRINCIPAL'!$B408)</f>
        <v>2013</v>
      </c>
      <c r="AB408" s="22" t="str">
        <f>+IF(Ventas_Oficina[[#This Row],[Total del pedido]]&gt;=100000,"SI","NO")</f>
        <v>NO</v>
      </c>
      <c r="AC408" s="22" t="str">
        <f>+_xlfn.XLOOKUP(Ventas_Oficina[[#This Row],[Nº de artículo]],AUXILIAR!A407:A5292,AUXILIAR!D407:D5292,"Error",0)</f>
        <v>No enviado a tiempo</v>
      </c>
      <c r="AD408" s="22" t="str">
        <f>+IF(AND(Ventas_Oficina[[#This Row],[Total]]&gt;75000,Ventas_Oficina[[#This Row],[Envio a tiempo]]="Enviado a tiempo"),"Buena Venta","Venta Mala")</f>
        <v>Venta Mala</v>
      </c>
    </row>
    <row r="409" spans="1:30" x14ac:dyDescent="0.25">
      <c r="A409" s="26">
        <v>1194710</v>
      </c>
      <c r="B409" s="10">
        <v>41543</v>
      </c>
      <c r="C409" s="11" t="s">
        <v>321</v>
      </c>
      <c r="D409" s="11" t="s">
        <v>97</v>
      </c>
      <c r="E409" s="11" t="s">
        <v>12</v>
      </c>
      <c r="F409" s="11" t="s">
        <v>13</v>
      </c>
      <c r="G409" s="11" t="s">
        <v>1008</v>
      </c>
      <c r="H409" s="11" t="s">
        <v>14</v>
      </c>
      <c r="I409" s="11" t="s">
        <v>1013</v>
      </c>
      <c r="J409" s="11" t="s">
        <v>1102</v>
      </c>
      <c r="K409" s="11" t="s">
        <v>1261</v>
      </c>
      <c r="L409" s="11" t="s">
        <v>1265</v>
      </c>
      <c r="M409" s="11" t="s">
        <v>1272</v>
      </c>
      <c r="N409" s="10">
        <v>41545</v>
      </c>
      <c r="O409" s="12">
        <v>290</v>
      </c>
      <c r="P409" s="12">
        <v>476</v>
      </c>
      <c r="Q409" s="12">
        <v>186</v>
      </c>
      <c r="R409" s="11">
        <v>48</v>
      </c>
      <c r="S409" s="12">
        <v>22848</v>
      </c>
      <c r="T409" s="13">
        <v>0.02</v>
      </c>
      <c r="U409" s="12">
        <v>456.96000000000004</v>
      </c>
      <c r="V409" s="12">
        <v>22391.040000000001</v>
      </c>
      <c r="W409" s="12">
        <v>88</v>
      </c>
      <c r="X409" s="12">
        <v>5843</v>
      </c>
      <c r="Y409" s="14">
        <f>+DAY('TABLA PRINCIPAL'!$B409)</f>
        <v>26</v>
      </c>
      <c r="Z409" s="14">
        <f>+MONTH('TABLA PRINCIPAL'!$B409)</f>
        <v>9</v>
      </c>
      <c r="AA409" s="14">
        <f>+YEAR('TABLA PRINCIPAL'!$B409)</f>
        <v>2013</v>
      </c>
      <c r="AB409" s="22" t="str">
        <f>+IF(Ventas_Oficina[[#This Row],[Total del pedido]]&gt;=100000,"SI","NO")</f>
        <v>NO</v>
      </c>
      <c r="AC409" s="22" t="str">
        <f>+_xlfn.XLOOKUP(Ventas_Oficina[[#This Row],[Nº de artículo]],AUXILIAR!A408:A5293,AUXILIAR!D408:D5293,"Error",0)</f>
        <v>No enviado a tiempo</v>
      </c>
      <c r="AD409" s="22" t="str">
        <f>+IF(AND(Ventas_Oficina[[#This Row],[Total]]&gt;75000,Ventas_Oficina[[#This Row],[Envio a tiempo]]="Enviado a tiempo"),"Buena Venta","Venta Mala")</f>
        <v>Venta Mala</v>
      </c>
    </row>
    <row r="410" spans="1:30" x14ac:dyDescent="0.25">
      <c r="A410" s="25">
        <v>1194710</v>
      </c>
      <c r="B410" s="5">
        <v>41471</v>
      </c>
      <c r="C410" s="6" t="s">
        <v>276</v>
      </c>
      <c r="D410" s="6" t="s">
        <v>139</v>
      </c>
      <c r="E410" s="6" t="s">
        <v>4</v>
      </c>
      <c r="F410" s="6" t="s">
        <v>5</v>
      </c>
      <c r="G410" s="6" t="s">
        <v>1008</v>
      </c>
      <c r="H410" s="6" t="s">
        <v>39</v>
      </c>
      <c r="I410" s="6" t="s">
        <v>1016</v>
      </c>
      <c r="J410" s="6" t="s">
        <v>1019</v>
      </c>
      <c r="K410" s="6" t="s">
        <v>1261</v>
      </c>
      <c r="L410" s="6" t="s">
        <v>1265</v>
      </c>
      <c r="M410" s="6" t="s">
        <v>1272</v>
      </c>
      <c r="N410" s="5">
        <v>41472</v>
      </c>
      <c r="O410" s="7">
        <v>24</v>
      </c>
      <c r="P410" s="7">
        <v>126</v>
      </c>
      <c r="Q410" s="7">
        <v>102</v>
      </c>
      <c r="R410" s="6">
        <v>11</v>
      </c>
      <c r="S410" s="7">
        <v>1386</v>
      </c>
      <c r="T410" s="8">
        <v>0.01</v>
      </c>
      <c r="U410" s="7">
        <v>13.86</v>
      </c>
      <c r="V410" s="7">
        <v>1372.14</v>
      </c>
      <c r="W410" s="7">
        <v>70</v>
      </c>
      <c r="X410" s="7">
        <v>1204</v>
      </c>
      <c r="Y410" s="9">
        <f>+DAY('TABLA PRINCIPAL'!$B410)</f>
        <v>16</v>
      </c>
      <c r="Z410" s="9">
        <f>+MONTH('TABLA PRINCIPAL'!$B410)</f>
        <v>7</v>
      </c>
      <c r="AA410" s="9">
        <f>+YEAR('TABLA PRINCIPAL'!$B410)</f>
        <v>2013</v>
      </c>
      <c r="AB410" s="22" t="str">
        <f>+IF(Ventas_Oficina[[#This Row],[Total del pedido]]&gt;=100000,"SI","NO")</f>
        <v>NO</v>
      </c>
      <c r="AC410" s="22" t="str">
        <f>+_xlfn.XLOOKUP(Ventas_Oficina[[#This Row],[Nº de artículo]],AUXILIAR!A409:A5294,AUXILIAR!D409:D5294,"Error",0)</f>
        <v>Enviado a tiempo</v>
      </c>
      <c r="AD410" s="22" t="str">
        <f>+IF(AND(Ventas_Oficina[[#This Row],[Total]]&gt;75000,Ventas_Oficina[[#This Row],[Envio a tiempo]]="Enviado a tiempo"),"Buena Venta","Venta Mala")</f>
        <v>Venta Mala</v>
      </c>
    </row>
    <row r="411" spans="1:30" x14ac:dyDescent="0.25">
      <c r="A411" s="26">
        <v>1194710</v>
      </c>
      <c r="B411" s="10">
        <v>41471</v>
      </c>
      <c r="C411" s="11" t="s">
        <v>276</v>
      </c>
      <c r="D411" s="11" t="s">
        <v>139</v>
      </c>
      <c r="E411" s="11" t="s">
        <v>4</v>
      </c>
      <c r="F411" s="11" t="s">
        <v>5</v>
      </c>
      <c r="G411" s="11" t="s">
        <v>1007</v>
      </c>
      <c r="H411" s="11" t="s">
        <v>39</v>
      </c>
      <c r="I411" s="11" t="s">
        <v>1014</v>
      </c>
      <c r="J411" s="11" t="s">
        <v>1019</v>
      </c>
      <c r="K411" s="11" t="s">
        <v>1261</v>
      </c>
      <c r="L411" s="11" t="s">
        <v>1265</v>
      </c>
      <c r="M411" s="11" t="s">
        <v>1272</v>
      </c>
      <c r="N411" s="10">
        <v>41472</v>
      </c>
      <c r="O411" s="12">
        <v>24</v>
      </c>
      <c r="P411" s="12">
        <v>126</v>
      </c>
      <c r="Q411" s="12">
        <v>102</v>
      </c>
      <c r="R411" s="11">
        <v>38</v>
      </c>
      <c r="S411" s="12">
        <v>4788</v>
      </c>
      <c r="T411" s="13">
        <v>0.04</v>
      </c>
      <c r="U411" s="12">
        <v>191.52</v>
      </c>
      <c r="V411" s="12">
        <v>4596.4799999999996</v>
      </c>
      <c r="W411" s="12">
        <v>70</v>
      </c>
      <c r="X411" s="12">
        <v>1204</v>
      </c>
      <c r="Y411" s="14">
        <f>+DAY('TABLA PRINCIPAL'!$B411)</f>
        <v>16</v>
      </c>
      <c r="Z411" s="14">
        <f>+MONTH('TABLA PRINCIPAL'!$B411)</f>
        <v>7</v>
      </c>
      <c r="AA411" s="14">
        <f>+YEAR('TABLA PRINCIPAL'!$B411)</f>
        <v>2013</v>
      </c>
      <c r="AB411" s="22" t="str">
        <f>+IF(Ventas_Oficina[[#This Row],[Total del pedido]]&gt;=100000,"SI","NO")</f>
        <v>NO</v>
      </c>
      <c r="AC411" s="22" t="str">
        <f>+_xlfn.XLOOKUP(Ventas_Oficina[[#This Row],[Nº de artículo]],AUXILIAR!A410:A5295,AUXILIAR!D410:D5295,"Error",0)</f>
        <v>No enviado a tiempo</v>
      </c>
      <c r="AD411" s="22" t="str">
        <f>+IF(AND(Ventas_Oficina[[#This Row],[Total]]&gt;75000,Ventas_Oficina[[#This Row],[Envio a tiempo]]="Enviado a tiempo"),"Buena Venta","Venta Mala")</f>
        <v>Venta Mala</v>
      </c>
    </row>
    <row r="412" spans="1:30" x14ac:dyDescent="0.25">
      <c r="A412" s="25">
        <v>1194710</v>
      </c>
      <c r="B412" s="5">
        <v>42104</v>
      </c>
      <c r="C412" s="6" t="s">
        <v>322</v>
      </c>
      <c r="D412" s="6" t="s">
        <v>323</v>
      </c>
      <c r="E412" s="6" t="s">
        <v>4</v>
      </c>
      <c r="F412" s="6" t="s">
        <v>5</v>
      </c>
      <c r="G412" s="6" t="s">
        <v>1007</v>
      </c>
      <c r="H412" s="6" t="s">
        <v>34</v>
      </c>
      <c r="I412" s="6" t="s">
        <v>1012</v>
      </c>
      <c r="J412" s="6" t="s">
        <v>1112</v>
      </c>
      <c r="K412" s="6" t="s">
        <v>1261</v>
      </c>
      <c r="L412" s="6" t="s">
        <v>1267</v>
      </c>
      <c r="M412" s="6" t="s">
        <v>1273</v>
      </c>
      <c r="N412" s="5">
        <v>42106</v>
      </c>
      <c r="O412" s="7">
        <v>8422</v>
      </c>
      <c r="P412" s="7">
        <v>21693</v>
      </c>
      <c r="Q412" s="7">
        <v>22633</v>
      </c>
      <c r="R412" s="6">
        <v>25</v>
      </c>
      <c r="S412" s="7">
        <v>542325</v>
      </c>
      <c r="T412" s="8">
        <v>0.09</v>
      </c>
      <c r="U412" s="7">
        <v>48809.25</v>
      </c>
      <c r="V412" s="7">
        <v>493515.75</v>
      </c>
      <c r="W412" s="7">
        <v>1999</v>
      </c>
      <c r="X412" s="7">
        <v>63337</v>
      </c>
      <c r="Y412" s="9">
        <f>+DAY('TABLA PRINCIPAL'!$B412)</f>
        <v>10</v>
      </c>
      <c r="Z412" s="9">
        <f>+MONTH('TABLA PRINCIPAL'!$B412)</f>
        <v>4</v>
      </c>
      <c r="AA412" s="9">
        <f>+YEAR('TABLA PRINCIPAL'!$B412)</f>
        <v>2015</v>
      </c>
      <c r="AB412" s="22" t="str">
        <f>+IF(Ventas_Oficina[[#This Row],[Total del pedido]]&gt;=100000,"SI","NO")</f>
        <v>SI</v>
      </c>
      <c r="AC412" s="22" t="str">
        <f>+_xlfn.XLOOKUP(Ventas_Oficina[[#This Row],[Nº de artículo]],AUXILIAR!A411:A5296,AUXILIAR!D411:D5296,"Error",0)</f>
        <v>No enviado a tiempo</v>
      </c>
      <c r="AD412" s="22" t="str">
        <f>+IF(AND(Ventas_Oficina[[#This Row],[Total]]&gt;75000,Ventas_Oficina[[#This Row],[Envio a tiempo]]="Enviado a tiempo"),"Buena Venta","Venta Mala")</f>
        <v>Venta Mala</v>
      </c>
    </row>
    <row r="413" spans="1:30" x14ac:dyDescent="0.25">
      <c r="A413" s="26">
        <v>1194710</v>
      </c>
      <c r="B413" s="10">
        <v>41552</v>
      </c>
      <c r="C413" s="11" t="s">
        <v>230</v>
      </c>
      <c r="D413" s="11" t="s">
        <v>177</v>
      </c>
      <c r="E413" s="11" t="s">
        <v>4</v>
      </c>
      <c r="F413" s="11" t="s">
        <v>5</v>
      </c>
      <c r="G413" s="11" t="s">
        <v>1008</v>
      </c>
      <c r="H413" s="11" t="s">
        <v>6</v>
      </c>
      <c r="I413" s="11" t="s">
        <v>1012</v>
      </c>
      <c r="J413" s="11" t="s">
        <v>1019</v>
      </c>
      <c r="K413" s="11" t="s">
        <v>1261</v>
      </c>
      <c r="L413" s="11" t="s">
        <v>1267</v>
      </c>
      <c r="M413" s="11" t="s">
        <v>1272</v>
      </c>
      <c r="N413" s="10">
        <v>41554</v>
      </c>
      <c r="O413" s="12">
        <v>24</v>
      </c>
      <c r="P413" s="12">
        <v>126</v>
      </c>
      <c r="Q413" s="12">
        <v>102</v>
      </c>
      <c r="R413" s="11">
        <v>36</v>
      </c>
      <c r="S413" s="12">
        <v>4536</v>
      </c>
      <c r="T413" s="13">
        <v>0</v>
      </c>
      <c r="U413" s="12">
        <v>0</v>
      </c>
      <c r="V413" s="12">
        <v>4536</v>
      </c>
      <c r="W413" s="12">
        <v>70</v>
      </c>
      <c r="X413" s="12">
        <v>1204</v>
      </c>
      <c r="Y413" s="14">
        <f>+DAY('TABLA PRINCIPAL'!$B413)</f>
        <v>5</v>
      </c>
      <c r="Z413" s="14">
        <f>+MONTH('TABLA PRINCIPAL'!$B413)</f>
        <v>10</v>
      </c>
      <c r="AA413" s="14">
        <f>+YEAR('TABLA PRINCIPAL'!$B413)</f>
        <v>2013</v>
      </c>
      <c r="AB413" s="22" t="str">
        <f>+IF(Ventas_Oficina[[#This Row],[Total del pedido]]&gt;=100000,"SI","NO")</f>
        <v>NO</v>
      </c>
      <c r="AC413" s="22" t="str">
        <f>+_xlfn.XLOOKUP(Ventas_Oficina[[#This Row],[Nº de artículo]],AUXILIAR!A412:A5297,AUXILIAR!D412:D5297,"Error",0)</f>
        <v>Enviado a tiempo</v>
      </c>
      <c r="AD413" s="22" t="str">
        <f>+IF(AND(Ventas_Oficina[[#This Row],[Total]]&gt;75000,Ventas_Oficina[[#This Row],[Envio a tiempo]]="Enviado a tiempo"),"Buena Venta","Venta Mala")</f>
        <v>Venta Mala</v>
      </c>
    </row>
    <row r="414" spans="1:30" x14ac:dyDescent="0.25">
      <c r="A414" s="25">
        <v>1194710</v>
      </c>
      <c r="B414" s="5">
        <v>41471</v>
      </c>
      <c r="C414" s="6" t="s">
        <v>276</v>
      </c>
      <c r="D414" s="6" t="s">
        <v>277</v>
      </c>
      <c r="E414" s="6" t="s">
        <v>4</v>
      </c>
      <c r="F414" s="6" t="s">
        <v>5</v>
      </c>
      <c r="G414" s="6" t="s">
        <v>1008</v>
      </c>
      <c r="H414" s="6" t="s">
        <v>9</v>
      </c>
      <c r="I414" s="6" t="s">
        <v>1012</v>
      </c>
      <c r="J414" s="6" t="s">
        <v>1019</v>
      </c>
      <c r="K414" s="6" t="s">
        <v>1261</v>
      </c>
      <c r="L414" s="6" t="s">
        <v>1265</v>
      </c>
      <c r="M414" s="6" t="s">
        <v>1272</v>
      </c>
      <c r="N414" s="5">
        <v>41472</v>
      </c>
      <c r="O414" s="7">
        <v>24</v>
      </c>
      <c r="P414" s="7">
        <v>126</v>
      </c>
      <c r="Q414" s="7">
        <v>102</v>
      </c>
      <c r="R414" s="6">
        <v>30</v>
      </c>
      <c r="S414" s="7">
        <v>3780</v>
      </c>
      <c r="T414" s="8">
        <v>0.08</v>
      </c>
      <c r="U414" s="7">
        <v>302.40000000000003</v>
      </c>
      <c r="V414" s="7">
        <v>3477.6</v>
      </c>
      <c r="W414" s="7">
        <v>70</v>
      </c>
      <c r="X414" s="7">
        <v>1204</v>
      </c>
      <c r="Y414" s="9">
        <f>+DAY('TABLA PRINCIPAL'!$B414)</f>
        <v>16</v>
      </c>
      <c r="Z414" s="9">
        <f>+MONTH('TABLA PRINCIPAL'!$B414)</f>
        <v>7</v>
      </c>
      <c r="AA414" s="9">
        <f>+YEAR('TABLA PRINCIPAL'!$B414)</f>
        <v>2013</v>
      </c>
      <c r="AB414" s="22" t="str">
        <f>+IF(Ventas_Oficina[[#This Row],[Total del pedido]]&gt;=100000,"SI","NO")</f>
        <v>NO</v>
      </c>
      <c r="AC414" s="22" t="str">
        <f>+_xlfn.XLOOKUP(Ventas_Oficina[[#This Row],[Nº de artículo]],AUXILIAR!A413:A5298,AUXILIAR!D413:D5298,"Error",0)</f>
        <v>Enviado a tiempo</v>
      </c>
      <c r="AD414" s="22" t="str">
        <f>+IF(AND(Ventas_Oficina[[#This Row],[Total]]&gt;75000,Ventas_Oficina[[#This Row],[Envio a tiempo]]="Enviado a tiempo"),"Buena Venta","Venta Mala")</f>
        <v>Venta Mala</v>
      </c>
    </row>
    <row r="415" spans="1:30" x14ac:dyDescent="0.25">
      <c r="A415" s="26">
        <v>1194710</v>
      </c>
      <c r="B415" s="10">
        <v>41471</v>
      </c>
      <c r="C415" s="11" t="s">
        <v>276</v>
      </c>
      <c r="D415" s="11" t="s">
        <v>139</v>
      </c>
      <c r="E415" s="11" t="s">
        <v>4</v>
      </c>
      <c r="F415" s="11" t="s">
        <v>5</v>
      </c>
      <c r="G415" s="11" t="s">
        <v>1008</v>
      </c>
      <c r="H415" s="11" t="s">
        <v>39</v>
      </c>
      <c r="I415" s="11" t="s">
        <v>1012</v>
      </c>
      <c r="J415" s="11" t="s">
        <v>1019</v>
      </c>
      <c r="K415" s="11" t="s">
        <v>1261</v>
      </c>
      <c r="L415" s="11" t="s">
        <v>1266</v>
      </c>
      <c r="M415" s="11" t="s">
        <v>1272</v>
      </c>
      <c r="N415" s="10">
        <v>41472</v>
      </c>
      <c r="O415" s="12">
        <v>24</v>
      </c>
      <c r="P415" s="12">
        <v>126</v>
      </c>
      <c r="Q415" s="12">
        <v>102</v>
      </c>
      <c r="R415" s="11">
        <v>9</v>
      </c>
      <c r="S415" s="12">
        <v>1134</v>
      </c>
      <c r="T415" s="13">
        <v>7.0000000000000007E-2</v>
      </c>
      <c r="U415" s="12">
        <v>79.38000000000001</v>
      </c>
      <c r="V415" s="12">
        <v>1054.6199999999999</v>
      </c>
      <c r="W415" s="12">
        <v>70</v>
      </c>
      <c r="X415" s="12">
        <v>1204</v>
      </c>
      <c r="Y415" s="14">
        <f>+DAY('TABLA PRINCIPAL'!$B415)</f>
        <v>16</v>
      </c>
      <c r="Z415" s="14">
        <f>+MONTH('TABLA PRINCIPAL'!$B415)</f>
        <v>7</v>
      </c>
      <c r="AA415" s="14">
        <f>+YEAR('TABLA PRINCIPAL'!$B415)</f>
        <v>2013</v>
      </c>
      <c r="AB415" s="22" t="str">
        <f>+IF(Ventas_Oficina[[#This Row],[Total del pedido]]&gt;=100000,"SI","NO")</f>
        <v>NO</v>
      </c>
      <c r="AC415" s="22" t="str">
        <f>+_xlfn.XLOOKUP(Ventas_Oficina[[#This Row],[Nº de artículo]],AUXILIAR!A414:A5299,AUXILIAR!D414:D5299,"Error",0)</f>
        <v>No enviado a tiempo</v>
      </c>
      <c r="AD415" s="22" t="str">
        <f>+IF(AND(Ventas_Oficina[[#This Row],[Total]]&gt;75000,Ventas_Oficina[[#This Row],[Envio a tiempo]]="Enviado a tiempo"),"Buena Venta","Venta Mala")</f>
        <v>Venta Mala</v>
      </c>
    </row>
    <row r="416" spans="1:30" x14ac:dyDescent="0.25">
      <c r="A416" s="25">
        <v>1195075</v>
      </c>
      <c r="B416" s="5">
        <v>41999</v>
      </c>
      <c r="C416" s="6" t="s">
        <v>324</v>
      </c>
      <c r="D416" s="6" t="s">
        <v>48</v>
      </c>
      <c r="E416" s="6" t="s">
        <v>4</v>
      </c>
      <c r="F416" s="6" t="s">
        <v>5</v>
      </c>
      <c r="G416" s="6" t="s">
        <v>1009</v>
      </c>
      <c r="H416" s="6" t="s">
        <v>34</v>
      </c>
      <c r="I416" s="6" t="s">
        <v>1013</v>
      </c>
      <c r="J416" s="6" t="s">
        <v>1060</v>
      </c>
      <c r="K416" s="6" t="s">
        <v>1262</v>
      </c>
      <c r="L416" s="6" t="s">
        <v>1265</v>
      </c>
      <c r="M416" s="6" t="s">
        <v>1272</v>
      </c>
      <c r="N416" s="5">
        <v>42002</v>
      </c>
      <c r="O416" s="7">
        <v>1388</v>
      </c>
      <c r="P416" s="7">
        <v>2238</v>
      </c>
      <c r="Q416" s="7">
        <v>850</v>
      </c>
      <c r="R416" s="6">
        <v>12</v>
      </c>
      <c r="S416" s="7">
        <v>26856</v>
      </c>
      <c r="T416" s="8">
        <v>0</v>
      </c>
      <c r="U416" s="7">
        <v>0</v>
      </c>
      <c r="V416" s="7">
        <v>26856</v>
      </c>
      <c r="W416" s="7">
        <v>1510</v>
      </c>
      <c r="X416" s="7">
        <v>23724</v>
      </c>
      <c r="Y416" s="9">
        <f>+DAY('TABLA PRINCIPAL'!$B416)</f>
        <v>26</v>
      </c>
      <c r="Z416" s="9">
        <f>+MONTH('TABLA PRINCIPAL'!$B416)</f>
        <v>12</v>
      </c>
      <c r="AA416" s="9">
        <f>+YEAR('TABLA PRINCIPAL'!$B416)</f>
        <v>2014</v>
      </c>
      <c r="AB416" s="22" t="str">
        <f>+IF(Ventas_Oficina[[#This Row],[Total del pedido]]&gt;=100000,"SI","NO")</f>
        <v>NO</v>
      </c>
      <c r="AC416" s="22" t="str">
        <f>+_xlfn.XLOOKUP(Ventas_Oficina[[#This Row],[Nº de artículo]],AUXILIAR!A415:A5300,AUXILIAR!D415:D5300,"Error",0)</f>
        <v>Enviado a tiempo</v>
      </c>
      <c r="AD416" s="22" t="str">
        <f>+IF(AND(Ventas_Oficina[[#This Row],[Total]]&gt;75000,Ventas_Oficina[[#This Row],[Envio a tiempo]]="Enviado a tiempo"),"Buena Venta","Venta Mala")</f>
        <v>Venta Mala</v>
      </c>
    </row>
    <row r="417" spans="1:30" x14ac:dyDescent="0.25">
      <c r="A417" s="26">
        <v>1195075</v>
      </c>
      <c r="B417" s="10">
        <v>41543</v>
      </c>
      <c r="C417" s="11" t="s">
        <v>284</v>
      </c>
      <c r="D417" s="11" t="s">
        <v>209</v>
      </c>
      <c r="E417" s="11" t="s">
        <v>4</v>
      </c>
      <c r="F417" s="11" t="s">
        <v>5</v>
      </c>
      <c r="G417" s="11" t="s">
        <v>1007</v>
      </c>
      <c r="H417" s="11" t="s">
        <v>6</v>
      </c>
      <c r="I417" s="11" t="s">
        <v>1014</v>
      </c>
      <c r="J417" s="11" t="s">
        <v>1085</v>
      </c>
      <c r="K417" s="11" t="s">
        <v>1262</v>
      </c>
      <c r="L417" s="11" t="s">
        <v>1265</v>
      </c>
      <c r="M417" s="11" t="s">
        <v>1272</v>
      </c>
      <c r="N417" s="10">
        <v>41545</v>
      </c>
      <c r="O417" s="12">
        <v>384</v>
      </c>
      <c r="P417" s="12">
        <v>630</v>
      </c>
      <c r="Q417" s="12">
        <v>246</v>
      </c>
      <c r="R417" s="11">
        <v>43</v>
      </c>
      <c r="S417" s="12">
        <v>27090</v>
      </c>
      <c r="T417" s="13">
        <v>0.05</v>
      </c>
      <c r="U417" s="12">
        <v>1354.5</v>
      </c>
      <c r="V417" s="12">
        <v>25735.5</v>
      </c>
      <c r="W417" s="12">
        <v>50</v>
      </c>
      <c r="X417" s="12">
        <v>11316</v>
      </c>
      <c r="Y417" s="14">
        <f>+DAY('TABLA PRINCIPAL'!$B417)</f>
        <v>26</v>
      </c>
      <c r="Z417" s="14">
        <f>+MONTH('TABLA PRINCIPAL'!$B417)</f>
        <v>9</v>
      </c>
      <c r="AA417" s="14">
        <f>+YEAR('TABLA PRINCIPAL'!$B417)</f>
        <v>2013</v>
      </c>
      <c r="AB417" s="22" t="str">
        <f>+IF(Ventas_Oficina[[#This Row],[Total del pedido]]&gt;=100000,"SI","NO")</f>
        <v>NO</v>
      </c>
      <c r="AC417" s="22" t="str">
        <f>+_xlfn.XLOOKUP(Ventas_Oficina[[#This Row],[Nº de artículo]],AUXILIAR!A416:A5301,AUXILIAR!D416:D5301,"Error",0)</f>
        <v>Enviado a tiempo</v>
      </c>
      <c r="AD417" s="22" t="str">
        <f>+IF(AND(Ventas_Oficina[[#This Row],[Total]]&gt;75000,Ventas_Oficina[[#This Row],[Envio a tiempo]]="Enviado a tiempo"),"Buena Venta","Venta Mala")</f>
        <v>Venta Mala</v>
      </c>
    </row>
    <row r="418" spans="1:30" x14ac:dyDescent="0.25">
      <c r="A418" s="25">
        <v>1195441</v>
      </c>
      <c r="B418" s="5">
        <v>41540</v>
      </c>
      <c r="C418" s="6" t="s">
        <v>325</v>
      </c>
      <c r="D418" s="6" t="s">
        <v>179</v>
      </c>
      <c r="E418" s="6" t="s">
        <v>4</v>
      </c>
      <c r="F418" s="6" t="s">
        <v>5</v>
      </c>
      <c r="G418" s="6" t="s">
        <v>1009</v>
      </c>
      <c r="H418" s="6" t="s">
        <v>6</v>
      </c>
      <c r="I418" s="6" t="s">
        <v>1013</v>
      </c>
      <c r="J418" s="6" t="s">
        <v>1102</v>
      </c>
      <c r="K418" s="6" t="s">
        <v>1262</v>
      </c>
      <c r="L418" s="6" t="s">
        <v>1266</v>
      </c>
      <c r="M418" s="6" t="s">
        <v>1272</v>
      </c>
      <c r="N418" s="5">
        <v>41542</v>
      </c>
      <c r="O418" s="7">
        <v>290</v>
      </c>
      <c r="P418" s="7">
        <v>476</v>
      </c>
      <c r="Q418" s="7">
        <v>186</v>
      </c>
      <c r="R418" s="6">
        <v>36</v>
      </c>
      <c r="S418" s="7">
        <v>17136</v>
      </c>
      <c r="T418" s="8">
        <v>0.01</v>
      </c>
      <c r="U418" s="7">
        <v>171.36</v>
      </c>
      <c r="V418" s="7">
        <v>16964.64</v>
      </c>
      <c r="W418" s="7">
        <v>88</v>
      </c>
      <c r="X418" s="7">
        <v>5843</v>
      </c>
      <c r="Y418" s="9">
        <f>+DAY('TABLA PRINCIPAL'!$B418)</f>
        <v>23</v>
      </c>
      <c r="Z418" s="9">
        <f>+MONTH('TABLA PRINCIPAL'!$B418)</f>
        <v>9</v>
      </c>
      <c r="AA418" s="9">
        <f>+YEAR('TABLA PRINCIPAL'!$B418)</f>
        <v>2013</v>
      </c>
      <c r="AB418" s="22" t="str">
        <f>+IF(Ventas_Oficina[[#This Row],[Total del pedido]]&gt;=100000,"SI","NO")</f>
        <v>NO</v>
      </c>
      <c r="AC418" s="22" t="str">
        <f>+_xlfn.XLOOKUP(Ventas_Oficina[[#This Row],[Nº de artículo]],AUXILIAR!A417:A5302,AUXILIAR!D417:D5302,"Error",0)</f>
        <v>Enviado a tiempo</v>
      </c>
      <c r="AD418" s="22" t="str">
        <f>+IF(AND(Ventas_Oficina[[#This Row],[Total]]&gt;75000,Ventas_Oficina[[#This Row],[Envio a tiempo]]="Enviado a tiempo"),"Buena Venta","Venta Mala")</f>
        <v>Venta Mala</v>
      </c>
    </row>
    <row r="419" spans="1:30" x14ac:dyDescent="0.25">
      <c r="A419" s="26">
        <v>1195441</v>
      </c>
      <c r="B419" s="10">
        <v>41778</v>
      </c>
      <c r="C419" s="11" t="s">
        <v>326</v>
      </c>
      <c r="D419" s="11" t="s">
        <v>181</v>
      </c>
      <c r="E419" s="11" t="s">
        <v>4</v>
      </c>
      <c r="F419" s="11" t="s">
        <v>5</v>
      </c>
      <c r="G419" s="11" t="s">
        <v>1008</v>
      </c>
      <c r="H419" s="11" t="s">
        <v>121</v>
      </c>
      <c r="I419" s="11" t="s">
        <v>1013</v>
      </c>
      <c r="J419" s="11" t="s">
        <v>1047</v>
      </c>
      <c r="K419" s="11" t="s">
        <v>1261</v>
      </c>
      <c r="L419" s="11" t="s">
        <v>1265</v>
      </c>
      <c r="M419" s="11" t="s">
        <v>1272</v>
      </c>
      <c r="N419" s="10">
        <v>41779</v>
      </c>
      <c r="O419" s="12">
        <v>2156</v>
      </c>
      <c r="P419" s="12">
        <v>3594</v>
      </c>
      <c r="Q419" s="12">
        <v>1438</v>
      </c>
      <c r="R419" s="11">
        <v>27</v>
      </c>
      <c r="S419" s="12">
        <v>97038</v>
      </c>
      <c r="T419" s="13">
        <v>0.08</v>
      </c>
      <c r="U419" s="12">
        <v>7763.04</v>
      </c>
      <c r="V419" s="12">
        <v>89274.96</v>
      </c>
      <c r="W419" s="12">
        <v>666</v>
      </c>
      <c r="X419" s="12">
        <v>41733</v>
      </c>
      <c r="Y419" s="14">
        <f>+DAY('TABLA PRINCIPAL'!$B419)</f>
        <v>19</v>
      </c>
      <c r="Z419" s="14">
        <f>+MONTH('TABLA PRINCIPAL'!$B419)</f>
        <v>5</v>
      </c>
      <c r="AA419" s="14">
        <f>+YEAR('TABLA PRINCIPAL'!$B419)</f>
        <v>2014</v>
      </c>
      <c r="AB419" s="22" t="str">
        <f>+IF(Ventas_Oficina[[#This Row],[Total del pedido]]&gt;=100000,"SI","NO")</f>
        <v>NO</v>
      </c>
      <c r="AC419" s="22" t="str">
        <f>+_xlfn.XLOOKUP(Ventas_Oficina[[#This Row],[Nº de artículo]],AUXILIAR!A418:A5303,AUXILIAR!D418:D5303,"Error",0)</f>
        <v>Enviado a tiempo</v>
      </c>
      <c r="AD419" s="22" t="str">
        <f>+IF(AND(Ventas_Oficina[[#This Row],[Total]]&gt;75000,Ventas_Oficina[[#This Row],[Envio a tiempo]]="Enviado a tiempo"),"Buena Venta","Venta Mala")</f>
        <v>Venta Mala</v>
      </c>
    </row>
    <row r="420" spans="1:30" x14ac:dyDescent="0.25">
      <c r="A420" s="25">
        <v>1195806</v>
      </c>
      <c r="B420" s="5">
        <v>41425</v>
      </c>
      <c r="C420" s="6" t="s">
        <v>82</v>
      </c>
      <c r="D420" s="6" t="s">
        <v>19</v>
      </c>
      <c r="E420" s="6" t="s">
        <v>4</v>
      </c>
      <c r="F420" s="6" t="s">
        <v>5</v>
      </c>
      <c r="G420" s="6" t="s">
        <v>1008</v>
      </c>
      <c r="H420" s="6" t="s">
        <v>6</v>
      </c>
      <c r="I420" s="6" t="s">
        <v>1012</v>
      </c>
      <c r="J420" s="6" t="s">
        <v>1115</v>
      </c>
      <c r="K420" s="6" t="s">
        <v>1261</v>
      </c>
      <c r="L420" s="6" t="s">
        <v>1267</v>
      </c>
      <c r="M420" s="6" t="s">
        <v>1272</v>
      </c>
      <c r="N420" s="5">
        <v>41427</v>
      </c>
      <c r="O420" s="7">
        <v>522</v>
      </c>
      <c r="P420" s="7">
        <v>985</v>
      </c>
      <c r="Q420" s="7">
        <v>463</v>
      </c>
      <c r="R420" s="6">
        <v>2</v>
      </c>
      <c r="S420" s="7">
        <v>1970</v>
      </c>
      <c r="T420" s="8">
        <v>0.06</v>
      </c>
      <c r="U420" s="7">
        <v>118.19999999999999</v>
      </c>
      <c r="V420" s="7">
        <v>1851.8</v>
      </c>
      <c r="W420" s="7">
        <v>482</v>
      </c>
      <c r="X420" s="7">
        <v>29799</v>
      </c>
      <c r="Y420" s="9">
        <f>+DAY('TABLA PRINCIPAL'!$B420)</f>
        <v>31</v>
      </c>
      <c r="Z420" s="9">
        <f>+MONTH('TABLA PRINCIPAL'!$B420)</f>
        <v>5</v>
      </c>
      <c r="AA420" s="9">
        <f>+YEAR('TABLA PRINCIPAL'!$B420)</f>
        <v>2013</v>
      </c>
      <c r="AB420" s="22" t="str">
        <f>+IF(Ventas_Oficina[[#This Row],[Total del pedido]]&gt;=100000,"SI","NO")</f>
        <v>NO</v>
      </c>
      <c r="AC420" s="22" t="str">
        <f>+_xlfn.XLOOKUP(Ventas_Oficina[[#This Row],[Nº de artículo]],AUXILIAR!A419:A5304,AUXILIAR!D419:D5304,"Error",0)</f>
        <v>Enviado a tiempo</v>
      </c>
      <c r="AD420" s="22" t="str">
        <f>+IF(AND(Ventas_Oficina[[#This Row],[Total]]&gt;75000,Ventas_Oficina[[#This Row],[Envio a tiempo]]="Enviado a tiempo"),"Buena Venta","Venta Mala")</f>
        <v>Venta Mala</v>
      </c>
    </row>
    <row r="421" spans="1:30" x14ac:dyDescent="0.25">
      <c r="A421" s="26">
        <v>1195806</v>
      </c>
      <c r="B421" s="10">
        <v>41425</v>
      </c>
      <c r="C421" s="11" t="s">
        <v>82</v>
      </c>
      <c r="D421" s="11" t="s">
        <v>19</v>
      </c>
      <c r="E421" s="11" t="s">
        <v>4</v>
      </c>
      <c r="F421" s="11" t="s">
        <v>5</v>
      </c>
      <c r="G421" s="11" t="s">
        <v>1008</v>
      </c>
      <c r="H421" s="11" t="s">
        <v>6</v>
      </c>
      <c r="I421" s="11" t="s">
        <v>1013</v>
      </c>
      <c r="J421" s="11" t="s">
        <v>1085</v>
      </c>
      <c r="K421" s="11" t="s">
        <v>1261</v>
      </c>
      <c r="L421" s="11" t="s">
        <v>1265</v>
      </c>
      <c r="M421" s="11" t="s">
        <v>1272</v>
      </c>
      <c r="N421" s="10">
        <v>41427</v>
      </c>
      <c r="O421" s="12">
        <v>384</v>
      </c>
      <c r="P421" s="12">
        <v>630</v>
      </c>
      <c r="Q421" s="12">
        <v>246</v>
      </c>
      <c r="R421" s="11">
        <v>27</v>
      </c>
      <c r="S421" s="12">
        <v>17010</v>
      </c>
      <c r="T421" s="13">
        <v>0.04</v>
      </c>
      <c r="U421" s="12">
        <v>680.4</v>
      </c>
      <c r="V421" s="12">
        <v>16329.6</v>
      </c>
      <c r="W421" s="12">
        <v>50</v>
      </c>
      <c r="X421" s="12">
        <v>25837</v>
      </c>
      <c r="Y421" s="14">
        <f>+DAY('TABLA PRINCIPAL'!$B421)</f>
        <v>31</v>
      </c>
      <c r="Z421" s="14">
        <f>+MONTH('TABLA PRINCIPAL'!$B421)</f>
        <v>5</v>
      </c>
      <c r="AA421" s="14">
        <f>+YEAR('TABLA PRINCIPAL'!$B421)</f>
        <v>2013</v>
      </c>
      <c r="AB421" s="22" t="str">
        <f>+IF(Ventas_Oficina[[#This Row],[Total del pedido]]&gt;=100000,"SI","NO")</f>
        <v>NO</v>
      </c>
      <c r="AC421" s="22" t="str">
        <f>+_xlfn.XLOOKUP(Ventas_Oficina[[#This Row],[Nº de artículo]],AUXILIAR!A420:A5305,AUXILIAR!D420:D5305,"Error",0)</f>
        <v>Enviado a tiempo</v>
      </c>
      <c r="AD421" s="22" t="str">
        <f>+IF(AND(Ventas_Oficina[[#This Row],[Total]]&gt;75000,Ventas_Oficina[[#This Row],[Envio a tiempo]]="Enviado a tiempo"),"Buena Venta","Venta Mala")</f>
        <v>Venta Mala</v>
      </c>
    </row>
    <row r="422" spans="1:30" x14ac:dyDescent="0.25">
      <c r="A422" s="25">
        <v>1196171</v>
      </c>
      <c r="B422" s="5">
        <v>41905</v>
      </c>
      <c r="C422" s="6" t="s">
        <v>327</v>
      </c>
      <c r="D422" s="6" t="s">
        <v>11</v>
      </c>
      <c r="E422" s="6" t="s">
        <v>12</v>
      </c>
      <c r="F422" s="6" t="s">
        <v>13</v>
      </c>
      <c r="G422" s="6" t="s">
        <v>1010</v>
      </c>
      <c r="H422" s="6" t="s">
        <v>14</v>
      </c>
      <c r="I422" s="6" t="s">
        <v>1014</v>
      </c>
      <c r="J422" s="6" t="s">
        <v>1116</v>
      </c>
      <c r="K422" s="6" t="s">
        <v>1261</v>
      </c>
      <c r="L422" s="6" t="s">
        <v>1266</v>
      </c>
      <c r="M422" s="6" t="s">
        <v>1272</v>
      </c>
      <c r="N422" s="5">
        <v>41907</v>
      </c>
      <c r="O422" s="7">
        <v>182</v>
      </c>
      <c r="P422" s="7">
        <v>284</v>
      </c>
      <c r="Q422" s="7">
        <v>102</v>
      </c>
      <c r="R422" s="6">
        <v>44</v>
      </c>
      <c r="S422" s="7">
        <v>12496</v>
      </c>
      <c r="T422" s="8">
        <v>0.02</v>
      </c>
      <c r="U422" s="7">
        <v>249.92000000000002</v>
      </c>
      <c r="V422" s="7">
        <v>12246.08</v>
      </c>
      <c r="W422" s="7">
        <v>544</v>
      </c>
      <c r="X422" s="7">
        <v>7468</v>
      </c>
      <c r="Y422" s="9">
        <f>+DAY('TABLA PRINCIPAL'!$B422)</f>
        <v>23</v>
      </c>
      <c r="Z422" s="9">
        <f>+MONTH('TABLA PRINCIPAL'!$B422)</f>
        <v>9</v>
      </c>
      <c r="AA422" s="9">
        <f>+YEAR('TABLA PRINCIPAL'!$B422)</f>
        <v>2014</v>
      </c>
      <c r="AB422" s="22" t="str">
        <f>+IF(Ventas_Oficina[[#This Row],[Total del pedido]]&gt;=100000,"SI","NO")</f>
        <v>NO</v>
      </c>
      <c r="AC422" s="22" t="str">
        <f>+_xlfn.XLOOKUP(Ventas_Oficina[[#This Row],[Nº de artículo]],AUXILIAR!A421:A5306,AUXILIAR!D421:D5306,"Error",0)</f>
        <v>Enviado a tiempo</v>
      </c>
      <c r="AD422" s="22" t="str">
        <f>+IF(AND(Ventas_Oficina[[#This Row],[Total]]&gt;75000,Ventas_Oficina[[#This Row],[Envio a tiempo]]="Enviado a tiempo"),"Buena Venta","Venta Mala")</f>
        <v>Venta Mala</v>
      </c>
    </row>
    <row r="423" spans="1:30" x14ac:dyDescent="0.25">
      <c r="A423" s="26">
        <v>1196171</v>
      </c>
      <c r="B423" s="10">
        <v>41765</v>
      </c>
      <c r="C423" s="11" t="s">
        <v>328</v>
      </c>
      <c r="D423" s="11" t="s">
        <v>209</v>
      </c>
      <c r="E423" s="11" t="s">
        <v>4</v>
      </c>
      <c r="F423" s="11" t="s">
        <v>5</v>
      </c>
      <c r="G423" s="11" t="s">
        <v>1007</v>
      </c>
      <c r="H423" s="11" t="s">
        <v>6</v>
      </c>
      <c r="I423" s="11" t="s">
        <v>1014</v>
      </c>
      <c r="J423" s="11" t="s">
        <v>1044</v>
      </c>
      <c r="K423" s="11" t="s">
        <v>1261</v>
      </c>
      <c r="L423" s="11" t="s">
        <v>1265</v>
      </c>
      <c r="M423" s="11" t="s">
        <v>1272</v>
      </c>
      <c r="N423" s="10">
        <v>41767</v>
      </c>
      <c r="O423" s="12">
        <v>118</v>
      </c>
      <c r="P423" s="12">
        <v>188</v>
      </c>
      <c r="Q423" s="12">
        <v>70</v>
      </c>
      <c r="R423" s="11">
        <v>38</v>
      </c>
      <c r="S423" s="12">
        <v>7144</v>
      </c>
      <c r="T423" s="13">
        <v>0.01</v>
      </c>
      <c r="U423" s="12">
        <v>71.44</v>
      </c>
      <c r="V423" s="12">
        <v>7072.56</v>
      </c>
      <c r="W423" s="12">
        <v>149</v>
      </c>
      <c r="X423" s="12">
        <v>5578</v>
      </c>
      <c r="Y423" s="14">
        <f>+DAY('TABLA PRINCIPAL'!$B423)</f>
        <v>6</v>
      </c>
      <c r="Z423" s="14">
        <f>+MONTH('TABLA PRINCIPAL'!$B423)</f>
        <v>5</v>
      </c>
      <c r="AA423" s="14">
        <f>+YEAR('TABLA PRINCIPAL'!$B423)</f>
        <v>2014</v>
      </c>
      <c r="AB423" s="22" t="str">
        <f>+IF(Ventas_Oficina[[#This Row],[Total del pedido]]&gt;=100000,"SI","NO")</f>
        <v>NO</v>
      </c>
      <c r="AC423" s="22" t="str">
        <f>+_xlfn.XLOOKUP(Ventas_Oficina[[#This Row],[Nº de artículo]],AUXILIAR!A422:A5307,AUXILIAR!D422:D5307,"Error",0)</f>
        <v>Enviado a tiempo</v>
      </c>
      <c r="AD423" s="22" t="str">
        <f>+IF(AND(Ventas_Oficina[[#This Row],[Total]]&gt;75000,Ventas_Oficina[[#This Row],[Envio a tiempo]]="Enviado a tiempo"),"Buena Venta","Venta Mala")</f>
        <v>Venta Mala</v>
      </c>
    </row>
    <row r="424" spans="1:30" x14ac:dyDescent="0.25">
      <c r="A424" s="25">
        <v>1196171</v>
      </c>
      <c r="B424" s="5">
        <v>41479</v>
      </c>
      <c r="C424" s="6" t="s">
        <v>128</v>
      </c>
      <c r="D424" s="6" t="s">
        <v>129</v>
      </c>
      <c r="E424" s="6" t="s">
        <v>4</v>
      </c>
      <c r="F424" s="6" t="s">
        <v>5</v>
      </c>
      <c r="G424" s="6" t="s">
        <v>1008</v>
      </c>
      <c r="H424" s="6" t="s">
        <v>6</v>
      </c>
      <c r="I424" s="6" t="s">
        <v>1015</v>
      </c>
      <c r="J424" s="6" t="s">
        <v>1041</v>
      </c>
      <c r="K424" s="6" t="s">
        <v>1261</v>
      </c>
      <c r="L424" s="6" t="s">
        <v>1266</v>
      </c>
      <c r="M424" s="6" t="s">
        <v>1272</v>
      </c>
      <c r="N424" s="5">
        <v>41481</v>
      </c>
      <c r="O424" s="7">
        <v>245</v>
      </c>
      <c r="P424" s="7">
        <v>389</v>
      </c>
      <c r="Q424" s="7">
        <v>144</v>
      </c>
      <c r="R424" s="6">
        <v>35</v>
      </c>
      <c r="S424" s="7">
        <v>13615</v>
      </c>
      <c r="T424" s="8">
        <v>0.01</v>
      </c>
      <c r="U424" s="7">
        <v>136.15</v>
      </c>
      <c r="V424" s="7">
        <v>13478.85</v>
      </c>
      <c r="W424" s="7">
        <v>701</v>
      </c>
      <c r="X424" s="7">
        <v>7478</v>
      </c>
      <c r="Y424" s="9">
        <f>+DAY('TABLA PRINCIPAL'!$B424)</f>
        <v>24</v>
      </c>
      <c r="Z424" s="9">
        <f>+MONTH('TABLA PRINCIPAL'!$B424)</f>
        <v>7</v>
      </c>
      <c r="AA424" s="9">
        <f>+YEAR('TABLA PRINCIPAL'!$B424)</f>
        <v>2013</v>
      </c>
      <c r="AB424" s="22" t="str">
        <f>+IF(Ventas_Oficina[[#This Row],[Total del pedido]]&gt;=100000,"SI","NO")</f>
        <v>NO</v>
      </c>
      <c r="AC424" s="22" t="str">
        <f>+_xlfn.XLOOKUP(Ventas_Oficina[[#This Row],[Nº de artículo]],AUXILIAR!A423:A5308,AUXILIAR!D423:D5308,"Error",0)</f>
        <v>Enviado a tiempo</v>
      </c>
      <c r="AD424" s="22" t="str">
        <f>+IF(AND(Ventas_Oficina[[#This Row],[Total]]&gt;75000,Ventas_Oficina[[#This Row],[Envio a tiempo]]="Enviado a tiempo"),"Buena Venta","Venta Mala")</f>
        <v>Venta Mala</v>
      </c>
    </row>
    <row r="425" spans="1:30" x14ac:dyDescent="0.25">
      <c r="A425" s="26">
        <v>1196171</v>
      </c>
      <c r="B425" s="10">
        <v>41616</v>
      </c>
      <c r="C425" s="11" t="s">
        <v>176</v>
      </c>
      <c r="D425" s="11" t="s">
        <v>177</v>
      </c>
      <c r="E425" s="11" t="s">
        <v>4</v>
      </c>
      <c r="F425" s="11" t="s">
        <v>5</v>
      </c>
      <c r="G425" s="11" t="s">
        <v>1010</v>
      </c>
      <c r="H425" s="11" t="s">
        <v>6</v>
      </c>
      <c r="I425" s="11" t="s">
        <v>1016</v>
      </c>
      <c r="J425" s="11" t="s">
        <v>1066</v>
      </c>
      <c r="K425" s="11" t="s">
        <v>1261</v>
      </c>
      <c r="L425" s="11" t="s">
        <v>1267</v>
      </c>
      <c r="M425" s="11" t="s">
        <v>1272</v>
      </c>
      <c r="N425" s="10">
        <v>41616</v>
      </c>
      <c r="O425" s="12">
        <v>1364</v>
      </c>
      <c r="P425" s="12">
        <v>2098</v>
      </c>
      <c r="Q425" s="12">
        <v>734</v>
      </c>
      <c r="R425" s="11">
        <v>8</v>
      </c>
      <c r="S425" s="12">
        <v>16784</v>
      </c>
      <c r="T425" s="13">
        <v>0.09</v>
      </c>
      <c r="U425" s="12">
        <v>1510.56</v>
      </c>
      <c r="V425" s="12">
        <v>15273.44</v>
      </c>
      <c r="W425" s="12">
        <v>149</v>
      </c>
      <c r="X425" s="12">
        <v>41733</v>
      </c>
      <c r="Y425" s="14">
        <f>+DAY('TABLA PRINCIPAL'!$B425)</f>
        <v>8</v>
      </c>
      <c r="Z425" s="14">
        <f>+MONTH('TABLA PRINCIPAL'!$B425)</f>
        <v>12</v>
      </c>
      <c r="AA425" s="14">
        <f>+YEAR('TABLA PRINCIPAL'!$B425)</f>
        <v>2013</v>
      </c>
      <c r="AB425" s="22" t="str">
        <f>+IF(Ventas_Oficina[[#This Row],[Total del pedido]]&gt;=100000,"SI","NO")</f>
        <v>NO</v>
      </c>
      <c r="AC425" s="22" t="str">
        <f>+_xlfn.XLOOKUP(Ventas_Oficina[[#This Row],[Nº de artículo]],AUXILIAR!A424:A5309,AUXILIAR!D424:D5309,"Error",0)</f>
        <v>Enviado a tiempo</v>
      </c>
      <c r="AD425" s="22" t="str">
        <f>+IF(AND(Ventas_Oficina[[#This Row],[Total]]&gt;75000,Ventas_Oficina[[#This Row],[Envio a tiempo]]="Enviado a tiempo"),"Buena Venta","Venta Mala")</f>
        <v>Venta Mala</v>
      </c>
    </row>
    <row r="426" spans="1:30" x14ac:dyDescent="0.25">
      <c r="A426" s="25">
        <v>1196171</v>
      </c>
      <c r="B426" s="5">
        <v>42024</v>
      </c>
      <c r="C426" s="6" t="s">
        <v>182</v>
      </c>
      <c r="D426" s="6" t="s">
        <v>183</v>
      </c>
      <c r="E426" s="6" t="s">
        <v>4</v>
      </c>
      <c r="F426" s="6" t="s">
        <v>5</v>
      </c>
      <c r="G426" s="6" t="s">
        <v>1008</v>
      </c>
      <c r="H426" s="6" t="s">
        <v>106</v>
      </c>
      <c r="I426" s="6" t="s">
        <v>1012</v>
      </c>
      <c r="J426" s="6" t="s">
        <v>1059</v>
      </c>
      <c r="K426" s="6" t="s">
        <v>1261</v>
      </c>
      <c r="L426" s="6" t="s">
        <v>1267</v>
      </c>
      <c r="M426" s="6" t="s">
        <v>1272</v>
      </c>
      <c r="N426" s="5">
        <v>42025</v>
      </c>
      <c r="O426" s="7">
        <v>226</v>
      </c>
      <c r="P426" s="7">
        <v>358</v>
      </c>
      <c r="Q426" s="7">
        <v>132</v>
      </c>
      <c r="R426" s="6">
        <v>16</v>
      </c>
      <c r="S426" s="7">
        <v>5728</v>
      </c>
      <c r="T426" s="8">
        <v>0.06</v>
      </c>
      <c r="U426" s="7">
        <v>343.68</v>
      </c>
      <c r="V426" s="7">
        <v>5384.32</v>
      </c>
      <c r="W426" s="7">
        <v>547</v>
      </c>
      <c r="X426" s="7">
        <v>12773</v>
      </c>
      <c r="Y426" s="9">
        <f>+DAY('TABLA PRINCIPAL'!$B426)</f>
        <v>20</v>
      </c>
      <c r="Z426" s="9">
        <f>+MONTH('TABLA PRINCIPAL'!$B426)</f>
        <v>1</v>
      </c>
      <c r="AA426" s="9">
        <f>+YEAR('TABLA PRINCIPAL'!$B426)</f>
        <v>2015</v>
      </c>
      <c r="AB426" s="22" t="str">
        <f>+IF(Ventas_Oficina[[#This Row],[Total del pedido]]&gt;=100000,"SI","NO")</f>
        <v>NO</v>
      </c>
      <c r="AC426" s="22" t="str">
        <f>+_xlfn.XLOOKUP(Ventas_Oficina[[#This Row],[Nº de artículo]],AUXILIAR!A425:A5310,AUXILIAR!D425:D5310,"Error",0)</f>
        <v>No enviado a tiempo</v>
      </c>
      <c r="AD426" s="22" t="str">
        <f>+IF(AND(Ventas_Oficina[[#This Row],[Total]]&gt;75000,Ventas_Oficina[[#This Row],[Envio a tiempo]]="Enviado a tiempo"),"Buena Venta","Venta Mala")</f>
        <v>Venta Mala</v>
      </c>
    </row>
    <row r="427" spans="1:30" x14ac:dyDescent="0.25">
      <c r="A427" s="26">
        <v>1196902</v>
      </c>
      <c r="B427" s="10">
        <v>41503</v>
      </c>
      <c r="C427" s="11" t="s">
        <v>74</v>
      </c>
      <c r="D427" s="11" t="s">
        <v>3</v>
      </c>
      <c r="E427" s="11" t="s">
        <v>4</v>
      </c>
      <c r="F427" s="11" t="s">
        <v>5</v>
      </c>
      <c r="G427" s="11" t="s">
        <v>1010</v>
      </c>
      <c r="H427" s="11" t="s">
        <v>6</v>
      </c>
      <c r="I427" s="11" t="s">
        <v>1014</v>
      </c>
      <c r="J427" s="11" t="s">
        <v>1070</v>
      </c>
      <c r="K427" s="11" t="s">
        <v>1261</v>
      </c>
      <c r="L427" s="11" t="s">
        <v>1265</v>
      </c>
      <c r="M427" s="11" t="s">
        <v>1273</v>
      </c>
      <c r="N427" s="10">
        <v>41503</v>
      </c>
      <c r="O427" s="12">
        <v>3602</v>
      </c>
      <c r="P427" s="12">
        <v>5810</v>
      </c>
      <c r="Q427" s="12">
        <v>2208</v>
      </c>
      <c r="R427" s="11">
        <v>44</v>
      </c>
      <c r="S427" s="12">
        <v>255640</v>
      </c>
      <c r="T427" s="13">
        <v>0.02</v>
      </c>
      <c r="U427" s="12">
        <v>5112.8</v>
      </c>
      <c r="V427" s="12">
        <v>250527.2</v>
      </c>
      <c r="W427" s="12">
        <v>149</v>
      </c>
      <c r="X427" s="12">
        <v>20003</v>
      </c>
      <c r="Y427" s="14">
        <f>+DAY('TABLA PRINCIPAL'!$B427)</f>
        <v>17</v>
      </c>
      <c r="Z427" s="14">
        <f>+MONTH('TABLA PRINCIPAL'!$B427)</f>
        <v>8</v>
      </c>
      <c r="AA427" s="14">
        <f>+YEAR('TABLA PRINCIPAL'!$B427)</f>
        <v>2013</v>
      </c>
      <c r="AB427" s="22" t="str">
        <f>+IF(Ventas_Oficina[[#This Row],[Total del pedido]]&gt;=100000,"SI","NO")</f>
        <v>SI</v>
      </c>
      <c r="AC427" s="22" t="str">
        <f>+_xlfn.XLOOKUP(Ventas_Oficina[[#This Row],[Nº de artículo]],AUXILIAR!A426:A5311,AUXILIAR!D426:D5311,"Error",0)</f>
        <v>No enviado a tiempo</v>
      </c>
      <c r="AD427" s="22" t="str">
        <f>+IF(AND(Ventas_Oficina[[#This Row],[Total]]&gt;75000,Ventas_Oficina[[#This Row],[Envio a tiempo]]="Enviado a tiempo"),"Buena Venta","Venta Mala")</f>
        <v>Venta Mala</v>
      </c>
    </row>
    <row r="428" spans="1:30" x14ac:dyDescent="0.25">
      <c r="A428" s="25">
        <v>1196902</v>
      </c>
      <c r="B428" s="5">
        <v>42153</v>
      </c>
      <c r="C428" s="6" t="s">
        <v>165</v>
      </c>
      <c r="D428" s="6" t="s">
        <v>166</v>
      </c>
      <c r="E428" s="6" t="s">
        <v>4</v>
      </c>
      <c r="F428" s="6" t="s">
        <v>5</v>
      </c>
      <c r="G428" s="6" t="s">
        <v>1010</v>
      </c>
      <c r="H428" s="6" t="s">
        <v>34</v>
      </c>
      <c r="I428" s="6" t="s">
        <v>1013</v>
      </c>
      <c r="J428" s="6" t="s">
        <v>1021</v>
      </c>
      <c r="K428" s="6" t="s">
        <v>1261</v>
      </c>
      <c r="L428" s="6" t="s">
        <v>1265</v>
      </c>
      <c r="M428" s="6" t="s">
        <v>1272</v>
      </c>
      <c r="N428" s="5">
        <v>42153</v>
      </c>
      <c r="O428" s="7">
        <v>533</v>
      </c>
      <c r="P428" s="7">
        <v>860</v>
      </c>
      <c r="Q428" s="7">
        <v>327</v>
      </c>
      <c r="R428" s="6">
        <v>50</v>
      </c>
      <c r="S428" s="7">
        <v>43000</v>
      </c>
      <c r="T428" s="8">
        <v>7.0000000000000007E-2</v>
      </c>
      <c r="U428" s="7">
        <v>3010.0000000000005</v>
      </c>
      <c r="V428" s="7">
        <v>39990</v>
      </c>
      <c r="W428" s="7">
        <v>619</v>
      </c>
      <c r="X428" s="7">
        <v>20003</v>
      </c>
      <c r="Y428" s="9">
        <f>+DAY('TABLA PRINCIPAL'!$B428)</f>
        <v>29</v>
      </c>
      <c r="Z428" s="9">
        <f>+MONTH('TABLA PRINCIPAL'!$B428)</f>
        <v>5</v>
      </c>
      <c r="AA428" s="9">
        <f>+YEAR('TABLA PRINCIPAL'!$B428)</f>
        <v>2015</v>
      </c>
      <c r="AB428" s="22" t="str">
        <f>+IF(Ventas_Oficina[[#This Row],[Total del pedido]]&gt;=100000,"SI","NO")</f>
        <v>NO</v>
      </c>
      <c r="AC428" s="22" t="str">
        <f>+_xlfn.XLOOKUP(Ventas_Oficina[[#This Row],[Nº de artículo]],AUXILIAR!A427:A5312,AUXILIAR!D427:D5312,"Error",0)</f>
        <v>No enviado a tiempo</v>
      </c>
      <c r="AD428" s="22" t="str">
        <f>+IF(AND(Ventas_Oficina[[#This Row],[Total]]&gt;75000,Ventas_Oficina[[#This Row],[Envio a tiempo]]="Enviado a tiempo"),"Buena Venta","Venta Mala")</f>
        <v>Venta Mala</v>
      </c>
    </row>
    <row r="429" spans="1:30" x14ac:dyDescent="0.25">
      <c r="A429" s="26">
        <v>1197267</v>
      </c>
      <c r="B429" s="10">
        <v>41711</v>
      </c>
      <c r="C429" s="11" t="s">
        <v>112</v>
      </c>
      <c r="D429" s="11" t="s">
        <v>113</v>
      </c>
      <c r="E429" s="11" t="s">
        <v>12</v>
      </c>
      <c r="F429" s="11" t="s">
        <v>13</v>
      </c>
      <c r="G429" s="11" t="s">
        <v>1010</v>
      </c>
      <c r="H429" s="11" t="s">
        <v>42</v>
      </c>
      <c r="I429" s="11" t="s">
        <v>1014</v>
      </c>
      <c r="J429" s="11" t="s">
        <v>1060</v>
      </c>
      <c r="K429" s="11" t="s">
        <v>1262</v>
      </c>
      <c r="L429" s="11" t="s">
        <v>1268</v>
      </c>
      <c r="M429" s="11" t="s">
        <v>1273</v>
      </c>
      <c r="N429" s="10">
        <v>41713</v>
      </c>
      <c r="O429" s="12">
        <v>1388</v>
      </c>
      <c r="P429" s="12">
        <v>2238</v>
      </c>
      <c r="Q429" s="12">
        <v>850</v>
      </c>
      <c r="R429" s="11">
        <v>45</v>
      </c>
      <c r="S429" s="12">
        <v>100710</v>
      </c>
      <c r="T429" s="13">
        <v>0.03</v>
      </c>
      <c r="U429" s="12">
        <v>3021.2999999999997</v>
      </c>
      <c r="V429" s="12">
        <v>97688.7</v>
      </c>
      <c r="W429" s="12">
        <v>1510</v>
      </c>
      <c r="X429" s="12">
        <v>40007</v>
      </c>
      <c r="Y429" s="14">
        <f>+DAY('TABLA PRINCIPAL'!$B429)</f>
        <v>13</v>
      </c>
      <c r="Z429" s="14">
        <f>+MONTH('TABLA PRINCIPAL'!$B429)</f>
        <v>3</v>
      </c>
      <c r="AA429" s="14">
        <f>+YEAR('TABLA PRINCIPAL'!$B429)</f>
        <v>2014</v>
      </c>
      <c r="AB429" s="22" t="str">
        <f>+IF(Ventas_Oficina[[#This Row],[Total del pedido]]&gt;=100000,"SI","NO")</f>
        <v>NO</v>
      </c>
      <c r="AC429" s="22" t="str">
        <f>+_xlfn.XLOOKUP(Ventas_Oficina[[#This Row],[Nº de artículo]],AUXILIAR!A428:A5313,AUXILIAR!D428:D5313,"Error",0)</f>
        <v>Enviado a tiempo</v>
      </c>
      <c r="AD429" s="22" t="str">
        <f>+IF(AND(Ventas_Oficina[[#This Row],[Total]]&gt;75000,Ventas_Oficina[[#This Row],[Envio a tiempo]]="Enviado a tiempo"),"Buena Venta","Venta Mala")</f>
        <v>Venta Mala</v>
      </c>
    </row>
    <row r="430" spans="1:30" x14ac:dyDescent="0.25">
      <c r="A430" s="25">
        <v>1197267</v>
      </c>
      <c r="B430" s="5">
        <v>42200</v>
      </c>
      <c r="C430" s="6" t="s">
        <v>329</v>
      </c>
      <c r="D430" s="6" t="s">
        <v>50</v>
      </c>
      <c r="E430" s="6" t="s">
        <v>4</v>
      </c>
      <c r="F430" s="6" t="s">
        <v>5</v>
      </c>
      <c r="G430" s="6" t="s">
        <v>1008</v>
      </c>
      <c r="H430" s="6" t="s">
        <v>17</v>
      </c>
      <c r="I430" s="6" t="s">
        <v>1016</v>
      </c>
      <c r="J430" s="6" t="s">
        <v>1046</v>
      </c>
      <c r="K430" s="6" t="s">
        <v>1261</v>
      </c>
      <c r="L430" s="6" t="s">
        <v>1267</v>
      </c>
      <c r="M430" s="6" t="s">
        <v>1272</v>
      </c>
      <c r="N430" s="5">
        <v>42204</v>
      </c>
      <c r="O430" s="7">
        <v>519</v>
      </c>
      <c r="P430" s="7">
        <v>1298</v>
      </c>
      <c r="Q430" s="7">
        <v>779</v>
      </c>
      <c r="R430" s="6">
        <v>8</v>
      </c>
      <c r="S430" s="7">
        <v>10384</v>
      </c>
      <c r="T430" s="8">
        <v>0.04</v>
      </c>
      <c r="U430" s="7">
        <v>415.36</v>
      </c>
      <c r="V430" s="7">
        <v>9968.64</v>
      </c>
      <c r="W430" s="7">
        <v>314</v>
      </c>
      <c r="X430" s="7">
        <v>25395</v>
      </c>
      <c r="Y430" s="9">
        <f>+DAY('TABLA PRINCIPAL'!$B430)</f>
        <v>15</v>
      </c>
      <c r="Z430" s="9">
        <f>+MONTH('TABLA PRINCIPAL'!$B430)</f>
        <v>7</v>
      </c>
      <c r="AA430" s="9">
        <f>+YEAR('TABLA PRINCIPAL'!$B430)</f>
        <v>2015</v>
      </c>
      <c r="AB430" s="22" t="str">
        <f>+IF(Ventas_Oficina[[#This Row],[Total del pedido]]&gt;=100000,"SI","NO")</f>
        <v>NO</v>
      </c>
      <c r="AC430" s="22" t="str">
        <f>+_xlfn.XLOOKUP(Ventas_Oficina[[#This Row],[Nº de artículo]],AUXILIAR!A429:A5314,AUXILIAR!D429:D5314,"Error",0)</f>
        <v>Enviado a tiempo</v>
      </c>
      <c r="AD430" s="22" t="str">
        <f>+IF(AND(Ventas_Oficina[[#This Row],[Total]]&gt;75000,Ventas_Oficina[[#This Row],[Envio a tiempo]]="Enviado a tiempo"),"Buena Venta","Venta Mala")</f>
        <v>Venta Mala</v>
      </c>
    </row>
    <row r="431" spans="1:30" x14ac:dyDescent="0.25">
      <c r="A431" s="26">
        <v>1197267</v>
      </c>
      <c r="B431" s="10">
        <v>41414</v>
      </c>
      <c r="C431" s="11" t="s">
        <v>225</v>
      </c>
      <c r="D431" s="11" t="s">
        <v>131</v>
      </c>
      <c r="E431" s="11" t="s">
        <v>4</v>
      </c>
      <c r="F431" s="11" t="s">
        <v>5</v>
      </c>
      <c r="G431" s="11" t="s">
        <v>1007</v>
      </c>
      <c r="H431" s="11" t="s">
        <v>27</v>
      </c>
      <c r="I431" s="11" t="s">
        <v>1015</v>
      </c>
      <c r="J431" s="11" t="s">
        <v>1101</v>
      </c>
      <c r="K431" s="11" t="s">
        <v>1261</v>
      </c>
      <c r="L431" s="11" t="s">
        <v>1267</v>
      </c>
      <c r="M431" s="11" t="s">
        <v>1272</v>
      </c>
      <c r="N431" s="10">
        <v>41416</v>
      </c>
      <c r="O431" s="12">
        <v>27899</v>
      </c>
      <c r="P431" s="12">
        <v>44999</v>
      </c>
      <c r="Q431" s="12">
        <v>17100</v>
      </c>
      <c r="R431" s="11">
        <v>40</v>
      </c>
      <c r="S431" s="12">
        <v>1799960</v>
      </c>
      <c r="T431" s="13">
        <v>0.04</v>
      </c>
      <c r="U431" s="12">
        <v>71998.400000000009</v>
      </c>
      <c r="V431" s="12">
        <v>1727961.6</v>
      </c>
      <c r="W431" s="12">
        <v>4900</v>
      </c>
      <c r="X431" s="12">
        <v>95049</v>
      </c>
      <c r="Y431" s="14">
        <f>+DAY('TABLA PRINCIPAL'!$B431)</f>
        <v>20</v>
      </c>
      <c r="Z431" s="14">
        <f>+MONTH('TABLA PRINCIPAL'!$B431)</f>
        <v>5</v>
      </c>
      <c r="AA431" s="14">
        <f>+YEAR('TABLA PRINCIPAL'!$B431)</f>
        <v>2013</v>
      </c>
      <c r="AB431" s="22" t="str">
        <f>+IF(Ventas_Oficina[[#This Row],[Total del pedido]]&gt;=100000,"SI","NO")</f>
        <v>SI</v>
      </c>
      <c r="AC431" s="22" t="str">
        <f>+_xlfn.XLOOKUP(Ventas_Oficina[[#This Row],[Nº de artículo]],AUXILIAR!A430:A5315,AUXILIAR!D430:D5315,"Error",0)</f>
        <v>Enviado a tiempo</v>
      </c>
      <c r="AD431" s="22" t="str">
        <f>+IF(AND(Ventas_Oficina[[#This Row],[Total]]&gt;75000,Ventas_Oficina[[#This Row],[Envio a tiempo]]="Enviado a tiempo"),"Buena Venta","Venta Mala")</f>
        <v>Buena Venta</v>
      </c>
    </row>
    <row r="432" spans="1:30" x14ac:dyDescent="0.25">
      <c r="A432" s="25">
        <v>1197267</v>
      </c>
      <c r="B432" s="5">
        <v>41349</v>
      </c>
      <c r="C432" s="6" t="s">
        <v>18</v>
      </c>
      <c r="D432" s="6" t="s">
        <v>19</v>
      </c>
      <c r="E432" s="6" t="s">
        <v>4</v>
      </c>
      <c r="F432" s="6" t="s">
        <v>5</v>
      </c>
      <c r="G432" s="6" t="s">
        <v>1008</v>
      </c>
      <c r="H432" s="6" t="s">
        <v>6</v>
      </c>
      <c r="I432" s="6" t="s">
        <v>1015</v>
      </c>
      <c r="J432" s="6" t="s">
        <v>1154</v>
      </c>
      <c r="K432" s="6" t="s">
        <v>1261</v>
      </c>
      <c r="L432" s="6" t="s">
        <v>1267</v>
      </c>
      <c r="M432" s="6" t="s">
        <v>1272</v>
      </c>
      <c r="N432" s="5">
        <v>41353</v>
      </c>
      <c r="O432" s="7">
        <v>342</v>
      </c>
      <c r="P432" s="7">
        <v>834</v>
      </c>
      <c r="Q432" s="7">
        <v>492</v>
      </c>
      <c r="R432" s="6">
        <v>39</v>
      </c>
      <c r="S432" s="7">
        <v>32526</v>
      </c>
      <c r="T432" s="8">
        <v>0.05</v>
      </c>
      <c r="U432" s="7">
        <v>1626.3000000000002</v>
      </c>
      <c r="V432" s="7">
        <v>30899.7</v>
      </c>
      <c r="W432" s="7">
        <v>264</v>
      </c>
      <c r="X432" s="7">
        <v>12685</v>
      </c>
      <c r="Y432" s="9">
        <f>+DAY('TABLA PRINCIPAL'!$B432)</f>
        <v>16</v>
      </c>
      <c r="Z432" s="9">
        <f>+MONTH('TABLA PRINCIPAL'!$B432)</f>
        <v>3</v>
      </c>
      <c r="AA432" s="9">
        <f>+YEAR('TABLA PRINCIPAL'!$B432)</f>
        <v>2013</v>
      </c>
      <c r="AB432" s="22" t="str">
        <f>+IF(Ventas_Oficina[[#This Row],[Total del pedido]]&gt;=100000,"SI","NO")</f>
        <v>NO</v>
      </c>
      <c r="AC432" s="22" t="str">
        <f>+_xlfn.XLOOKUP(Ventas_Oficina[[#This Row],[Nº de artículo]],AUXILIAR!A431:A5316,AUXILIAR!D431:D5316,"Error",0)</f>
        <v>Enviado a tiempo</v>
      </c>
      <c r="AD432" s="22" t="str">
        <f>+IF(AND(Ventas_Oficina[[#This Row],[Total]]&gt;75000,Ventas_Oficina[[#This Row],[Envio a tiempo]]="Enviado a tiempo"),"Buena Venta","Venta Mala")</f>
        <v>Venta Mala</v>
      </c>
    </row>
    <row r="433" spans="1:30" x14ac:dyDescent="0.25">
      <c r="A433" s="26">
        <v>1197267</v>
      </c>
      <c r="B433" s="10">
        <v>41477</v>
      </c>
      <c r="C433" s="11" t="s">
        <v>87</v>
      </c>
      <c r="D433" s="11" t="s">
        <v>88</v>
      </c>
      <c r="E433" s="11" t="s">
        <v>4</v>
      </c>
      <c r="F433" s="11" t="s">
        <v>5</v>
      </c>
      <c r="G433" s="11" t="s">
        <v>1008</v>
      </c>
      <c r="H433" s="11" t="s">
        <v>39</v>
      </c>
      <c r="I433" s="11" t="s">
        <v>1014</v>
      </c>
      <c r="J433" s="11" t="s">
        <v>1101</v>
      </c>
      <c r="K433" s="11" t="s">
        <v>1261</v>
      </c>
      <c r="L433" s="11" t="s">
        <v>1265</v>
      </c>
      <c r="M433" s="11" t="s">
        <v>1273</v>
      </c>
      <c r="N433" s="10">
        <v>41481</v>
      </c>
      <c r="O433" s="12">
        <v>27899</v>
      </c>
      <c r="P433" s="12">
        <v>44999</v>
      </c>
      <c r="Q433" s="12">
        <v>17100</v>
      </c>
      <c r="R433" s="11">
        <v>30</v>
      </c>
      <c r="S433" s="12">
        <v>1349970</v>
      </c>
      <c r="T433" s="13">
        <v>0.08</v>
      </c>
      <c r="U433" s="12">
        <v>107997.6</v>
      </c>
      <c r="V433" s="12">
        <v>1241972.3999999999</v>
      </c>
      <c r="W433" s="12">
        <v>4900</v>
      </c>
      <c r="X433" s="12">
        <v>512489</v>
      </c>
      <c r="Y433" s="14">
        <f>+DAY('TABLA PRINCIPAL'!$B433)</f>
        <v>22</v>
      </c>
      <c r="Z433" s="14">
        <f>+MONTH('TABLA PRINCIPAL'!$B433)</f>
        <v>7</v>
      </c>
      <c r="AA433" s="14">
        <f>+YEAR('TABLA PRINCIPAL'!$B433)</f>
        <v>2013</v>
      </c>
      <c r="AB433" s="22" t="str">
        <f>+IF(Ventas_Oficina[[#This Row],[Total del pedido]]&gt;=100000,"SI","NO")</f>
        <v>SI</v>
      </c>
      <c r="AC433" s="22" t="str">
        <f>+_xlfn.XLOOKUP(Ventas_Oficina[[#This Row],[Nº de artículo]],AUXILIAR!A432:A5317,AUXILIAR!D432:D5317,"Error",0)</f>
        <v>Enviado a tiempo</v>
      </c>
      <c r="AD433" s="22" t="str">
        <f>+IF(AND(Ventas_Oficina[[#This Row],[Total]]&gt;75000,Ventas_Oficina[[#This Row],[Envio a tiempo]]="Enviado a tiempo"),"Buena Venta","Venta Mala")</f>
        <v>Buena Venta</v>
      </c>
    </row>
    <row r="434" spans="1:30" x14ac:dyDescent="0.25">
      <c r="A434" s="25">
        <v>1197267</v>
      </c>
      <c r="B434" s="5">
        <v>41695</v>
      </c>
      <c r="C434" s="6" t="s">
        <v>330</v>
      </c>
      <c r="D434" s="6" t="s">
        <v>323</v>
      </c>
      <c r="E434" s="6" t="s">
        <v>4</v>
      </c>
      <c r="F434" s="6" t="s">
        <v>5</v>
      </c>
      <c r="G434" s="6" t="s">
        <v>1009</v>
      </c>
      <c r="H434" s="6" t="s">
        <v>34</v>
      </c>
      <c r="I434" s="6" t="s">
        <v>1015</v>
      </c>
      <c r="J434" s="6" t="s">
        <v>1117</v>
      </c>
      <c r="K434" s="6" t="s">
        <v>1262</v>
      </c>
      <c r="L434" s="6" t="s">
        <v>1266</v>
      </c>
      <c r="M434" s="6" t="s">
        <v>1272</v>
      </c>
      <c r="N434" s="5">
        <v>41697</v>
      </c>
      <c r="O434" s="7">
        <v>352</v>
      </c>
      <c r="P434" s="7">
        <v>558</v>
      </c>
      <c r="Q434" s="7">
        <v>206</v>
      </c>
      <c r="R434" s="6">
        <v>35</v>
      </c>
      <c r="S434" s="7">
        <v>19530</v>
      </c>
      <c r="T434" s="8">
        <v>0.05</v>
      </c>
      <c r="U434" s="7">
        <v>976.5</v>
      </c>
      <c r="V434" s="7">
        <v>18553.5</v>
      </c>
      <c r="W434" s="7">
        <v>299</v>
      </c>
      <c r="X434" s="7">
        <v>22103</v>
      </c>
      <c r="Y434" s="9">
        <f>+DAY('TABLA PRINCIPAL'!$B434)</f>
        <v>25</v>
      </c>
      <c r="Z434" s="9">
        <f>+MONTH('TABLA PRINCIPAL'!$B434)</f>
        <v>2</v>
      </c>
      <c r="AA434" s="9">
        <f>+YEAR('TABLA PRINCIPAL'!$B434)</f>
        <v>2014</v>
      </c>
      <c r="AB434" s="22" t="str">
        <f>+IF(Ventas_Oficina[[#This Row],[Total del pedido]]&gt;=100000,"SI","NO")</f>
        <v>NO</v>
      </c>
      <c r="AC434" s="22" t="str">
        <f>+_xlfn.XLOOKUP(Ventas_Oficina[[#This Row],[Nº de artículo]],AUXILIAR!A433:A5318,AUXILIAR!D433:D5318,"Error",0)</f>
        <v>Enviado a tiempo</v>
      </c>
      <c r="AD434" s="22" t="str">
        <f>+IF(AND(Ventas_Oficina[[#This Row],[Total]]&gt;75000,Ventas_Oficina[[#This Row],[Envio a tiempo]]="Enviado a tiempo"),"Buena Venta","Venta Mala")</f>
        <v>Venta Mala</v>
      </c>
    </row>
    <row r="435" spans="1:30" x14ac:dyDescent="0.25">
      <c r="A435" s="26">
        <v>1197632</v>
      </c>
      <c r="B435" s="10">
        <v>42568</v>
      </c>
      <c r="C435" s="11" t="s">
        <v>331</v>
      </c>
      <c r="D435" s="11" t="s">
        <v>46</v>
      </c>
      <c r="E435" s="11" t="s">
        <v>4</v>
      </c>
      <c r="F435" s="11" t="s">
        <v>5</v>
      </c>
      <c r="G435" s="11" t="s">
        <v>1008</v>
      </c>
      <c r="H435" s="11" t="s">
        <v>9</v>
      </c>
      <c r="I435" s="11" t="s">
        <v>1012</v>
      </c>
      <c r="J435" s="11" t="s">
        <v>1118</v>
      </c>
      <c r="K435" s="11" t="s">
        <v>1261</v>
      </c>
      <c r="L435" s="11" t="s">
        <v>1267</v>
      </c>
      <c r="M435" s="11" t="s">
        <v>1272</v>
      </c>
      <c r="N435" s="10">
        <v>42569</v>
      </c>
      <c r="O435" s="12">
        <v>448</v>
      </c>
      <c r="P435" s="12">
        <v>814</v>
      </c>
      <c r="Q435" s="12">
        <v>366</v>
      </c>
      <c r="R435" s="11">
        <v>29</v>
      </c>
      <c r="S435" s="12">
        <v>23606</v>
      </c>
      <c r="T435" s="13">
        <v>7.0000000000000007E-2</v>
      </c>
      <c r="U435" s="12">
        <v>1652.42</v>
      </c>
      <c r="V435" s="12">
        <v>21953.58</v>
      </c>
      <c r="W435" s="12">
        <v>312</v>
      </c>
      <c r="X435" s="12">
        <v>5625</v>
      </c>
      <c r="Y435" s="14">
        <f>+DAY('TABLA PRINCIPAL'!$B435)</f>
        <v>17</v>
      </c>
      <c r="Z435" s="14">
        <f>+MONTH('TABLA PRINCIPAL'!$B435)</f>
        <v>7</v>
      </c>
      <c r="AA435" s="14">
        <f>+YEAR('TABLA PRINCIPAL'!$B435)</f>
        <v>2016</v>
      </c>
      <c r="AB435" s="22" t="str">
        <f>+IF(Ventas_Oficina[[#This Row],[Total del pedido]]&gt;=100000,"SI","NO")</f>
        <v>NO</v>
      </c>
      <c r="AC435" s="22" t="str">
        <f>+_xlfn.XLOOKUP(Ventas_Oficina[[#This Row],[Nº de artículo]],AUXILIAR!A434:A5319,AUXILIAR!D434:D5319,"Error",0)</f>
        <v>No enviado a tiempo</v>
      </c>
      <c r="AD435" s="22" t="str">
        <f>+IF(AND(Ventas_Oficina[[#This Row],[Total]]&gt;75000,Ventas_Oficina[[#This Row],[Envio a tiempo]]="Enviado a tiempo"),"Buena Venta","Venta Mala")</f>
        <v>Venta Mala</v>
      </c>
    </row>
    <row r="436" spans="1:30" x14ac:dyDescent="0.25">
      <c r="A436" s="25">
        <v>1197632</v>
      </c>
      <c r="B436" s="5">
        <v>41441</v>
      </c>
      <c r="C436" s="6" t="s">
        <v>270</v>
      </c>
      <c r="D436" s="6" t="s">
        <v>68</v>
      </c>
      <c r="E436" s="6" t="s">
        <v>12</v>
      </c>
      <c r="F436" s="6" t="s">
        <v>13</v>
      </c>
      <c r="G436" s="6" t="s">
        <v>1007</v>
      </c>
      <c r="H436" s="6" t="s">
        <v>14</v>
      </c>
      <c r="I436" s="6" t="s">
        <v>1014</v>
      </c>
      <c r="J436" s="6" t="s">
        <v>1119</v>
      </c>
      <c r="K436" s="6" t="s">
        <v>1261</v>
      </c>
      <c r="L436" s="6" t="s">
        <v>1265</v>
      </c>
      <c r="M436" s="6" t="s">
        <v>1273</v>
      </c>
      <c r="N436" s="5">
        <v>41441</v>
      </c>
      <c r="O436" s="7">
        <v>337</v>
      </c>
      <c r="P436" s="7">
        <v>553</v>
      </c>
      <c r="Q436" s="7">
        <v>216</v>
      </c>
      <c r="R436" s="6">
        <v>7</v>
      </c>
      <c r="S436" s="7">
        <v>3871</v>
      </c>
      <c r="T436" s="8">
        <v>0.09</v>
      </c>
      <c r="U436" s="7">
        <v>348.39</v>
      </c>
      <c r="V436" s="7">
        <v>3522.61</v>
      </c>
      <c r="W436" s="7">
        <v>698</v>
      </c>
      <c r="X436" s="7">
        <v>12773</v>
      </c>
      <c r="Y436" s="9">
        <f>+DAY('TABLA PRINCIPAL'!$B436)</f>
        <v>16</v>
      </c>
      <c r="Z436" s="9">
        <f>+MONTH('TABLA PRINCIPAL'!$B436)</f>
        <v>6</v>
      </c>
      <c r="AA436" s="9">
        <f>+YEAR('TABLA PRINCIPAL'!$B436)</f>
        <v>2013</v>
      </c>
      <c r="AB436" s="22" t="str">
        <f>+IF(Ventas_Oficina[[#This Row],[Total del pedido]]&gt;=100000,"SI","NO")</f>
        <v>NO</v>
      </c>
      <c r="AC436" s="22" t="str">
        <f>+_xlfn.XLOOKUP(Ventas_Oficina[[#This Row],[Nº de artículo]],AUXILIAR!A435:A5320,AUXILIAR!D435:D5320,"Error",0)</f>
        <v>No enviado a tiempo</v>
      </c>
      <c r="AD436" s="22" t="str">
        <f>+IF(AND(Ventas_Oficina[[#This Row],[Total]]&gt;75000,Ventas_Oficina[[#This Row],[Envio a tiempo]]="Enviado a tiempo"),"Buena Venta","Venta Mala")</f>
        <v>Venta Mala</v>
      </c>
    </row>
    <row r="437" spans="1:30" x14ac:dyDescent="0.25">
      <c r="A437" s="26">
        <v>1197997</v>
      </c>
      <c r="B437" s="10">
        <v>41477</v>
      </c>
      <c r="C437" s="11" t="s">
        <v>332</v>
      </c>
      <c r="D437" s="11" t="s">
        <v>26</v>
      </c>
      <c r="E437" s="11" t="s">
        <v>4</v>
      </c>
      <c r="F437" s="11" t="s">
        <v>5</v>
      </c>
      <c r="G437" s="11" t="s">
        <v>1007</v>
      </c>
      <c r="H437" s="11" t="s">
        <v>27</v>
      </c>
      <c r="I437" s="11" t="s">
        <v>1016</v>
      </c>
      <c r="J437" s="11" t="s">
        <v>1097</v>
      </c>
      <c r="K437" s="11" t="s">
        <v>1261</v>
      </c>
      <c r="L437" s="11" t="s">
        <v>1267</v>
      </c>
      <c r="M437" s="11" t="s">
        <v>1272</v>
      </c>
      <c r="N437" s="10">
        <v>41478</v>
      </c>
      <c r="O437" s="12">
        <v>133</v>
      </c>
      <c r="P437" s="12">
        <v>208</v>
      </c>
      <c r="Q437" s="12">
        <v>75</v>
      </c>
      <c r="R437" s="11">
        <v>23</v>
      </c>
      <c r="S437" s="12">
        <v>4784</v>
      </c>
      <c r="T437" s="13">
        <v>0.01</v>
      </c>
      <c r="U437" s="12">
        <v>47.84</v>
      </c>
      <c r="V437" s="12">
        <v>4736.16</v>
      </c>
      <c r="W437" s="12">
        <v>149</v>
      </c>
      <c r="X437" s="12">
        <v>2414</v>
      </c>
      <c r="Y437" s="14">
        <f>+DAY('TABLA PRINCIPAL'!$B437)</f>
        <v>22</v>
      </c>
      <c r="Z437" s="14">
        <f>+MONTH('TABLA PRINCIPAL'!$B437)</f>
        <v>7</v>
      </c>
      <c r="AA437" s="14">
        <f>+YEAR('TABLA PRINCIPAL'!$B437)</f>
        <v>2013</v>
      </c>
      <c r="AB437" s="22" t="str">
        <f>+IF(Ventas_Oficina[[#This Row],[Total del pedido]]&gt;=100000,"SI","NO")</f>
        <v>NO</v>
      </c>
      <c r="AC437" s="22" t="str">
        <f>+_xlfn.XLOOKUP(Ventas_Oficina[[#This Row],[Nº de artículo]],AUXILIAR!A436:A5321,AUXILIAR!D436:D5321,"Error",0)</f>
        <v>No enviado a tiempo</v>
      </c>
      <c r="AD437" s="22" t="str">
        <f>+IF(AND(Ventas_Oficina[[#This Row],[Total]]&gt;75000,Ventas_Oficina[[#This Row],[Envio a tiempo]]="Enviado a tiempo"),"Buena Venta","Venta Mala")</f>
        <v>Venta Mala</v>
      </c>
    </row>
    <row r="438" spans="1:30" x14ac:dyDescent="0.25">
      <c r="A438" s="25">
        <v>1197997</v>
      </c>
      <c r="B438" s="5">
        <v>41477</v>
      </c>
      <c r="C438" s="6" t="s">
        <v>332</v>
      </c>
      <c r="D438" s="6" t="s">
        <v>26</v>
      </c>
      <c r="E438" s="6" t="s">
        <v>4</v>
      </c>
      <c r="F438" s="6" t="s">
        <v>5</v>
      </c>
      <c r="G438" s="6" t="s">
        <v>1010</v>
      </c>
      <c r="H438" s="6" t="s">
        <v>27</v>
      </c>
      <c r="I438" s="6" t="s">
        <v>1014</v>
      </c>
      <c r="J438" s="6" t="s">
        <v>1097</v>
      </c>
      <c r="K438" s="6" t="s">
        <v>1261</v>
      </c>
      <c r="L438" s="6" t="s">
        <v>1265</v>
      </c>
      <c r="M438" s="6" t="s">
        <v>1272</v>
      </c>
      <c r="N438" s="5">
        <v>41478</v>
      </c>
      <c r="O438" s="7">
        <v>133</v>
      </c>
      <c r="P438" s="7">
        <v>208</v>
      </c>
      <c r="Q438" s="7">
        <v>75</v>
      </c>
      <c r="R438" s="6">
        <v>8</v>
      </c>
      <c r="S438" s="7">
        <v>1664</v>
      </c>
      <c r="T438" s="8">
        <v>0.02</v>
      </c>
      <c r="U438" s="7">
        <v>33.28</v>
      </c>
      <c r="V438" s="7">
        <v>1630.72</v>
      </c>
      <c r="W438" s="7">
        <v>149</v>
      </c>
      <c r="X438" s="7">
        <v>2414</v>
      </c>
      <c r="Y438" s="9">
        <f>+DAY('TABLA PRINCIPAL'!$B438)</f>
        <v>22</v>
      </c>
      <c r="Z438" s="9">
        <f>+MONTH('TABLA PRINCIPAL'!$B438)</f>
        <v>7</v>
      </c>
      <c r="AA438" s="9">
        <f>+YEAR('TABLA PRINCIPAL'!$B438)</f>
        <v>2013</v>
      </c>
      <c r="AB438" s="22" t="str">
        <f>+IF(Ventas_Oficina[[#This Row],[Total del pedido]]&gt;=100000,"SI","NO")</f>
        <v>NO</v>
      </c>
      <c r="AC438" s="22" t="str">
        <f>+_xlfn.XLOOKUP(Ventas_Oficina[[#This Row],[Nº de artículo]],AUXILIAR!A437:A5322,AUXILIAR!D437:D5322,"Error",0)</f>
        <v>No enviado a tiempo</v>
      </c>
      <c r="AD438" s="22" t="str">
        <f>+IF(AND(Ventas_Oficina[[#This Row],[Total]]&gt;75000,Ventas_Oficina[[#This Row],[Envio a tiempo]]="Enviado a tiempo"),"Buena Venta","Venta Mala")</f>
        <v>Venta Mala</v>
      </c>
    </row>
    <row r="439" spans="1:30" x14ac:dyDescent="0.25">
      <c r="A439" s="26">
        <v>1197997</v>
      </c>
      <c r="B439" s="10">
        <v>42044</v>
      </c>
      <c r="C439" s="11" t="s">
        <v>67</v>
      </c>
      <c r="D439" s="11" t="s">
        <v>68</v>
      </c>
      <c r="E439" s="11" t="s">
        <v>12</v>
      </c>
      <c r="F439" s="11" t="s">
        <v>13</v>
      </c>
      <c r="G439" s="11" t="s">
        <v>1010</v>
      </c>
      <c r="H439" s="11" t="s">
        <v>14</v>
      </c>
      <c r="I439" s="11" t="s">
        <v>1014</v>
      </c>
      <c r="J439" s="11" t="s">
        <v>1035</v>
      </c>
      <c r="K439" s="11" t="s">
        <v>1261</v>
      </c>
      <c r="L439" s="11" t="s">
        <v>1265</v>
      </c>
      <c r="M439" s="11" t="s">
        <v>1272</v>
      </c>
      <c r="N439" s="10">
        <v>42046</v>
      </c>
      <c r="O439" s="12">
        <v>882</v>
      </c>
      <c r="P439" s="12">
        <v>2099</v>
      </c>
      <c r="Q439" s="12">
        <v>1217</v>
      </c>
      <c r="R439" s="11">
        <v>8</v>
      </c>
      <c r="S439" s="12">
        <v>16792</v>
      </c>
      <c r="T439" s="13">
        <v>0.01</v>
      </c>
      <c r="U439" s="12">
        <v>167.92000000000002</v>
      </c>
      <c r="V439" s="12">
        <v>16624.080000000002</v>
      </c>
      <c r="W439" s="12">
        <v>481</v>
      </c>
      <c r="X439" s="12">
        <v>60009</v>
      </c>
      <c r="Y439" s="14">
        <f>+DAY('TABLA PRINCIPAL'!$B439)</f>
        <v>9</v>
      </c>
      <c r="Z439" s="14">
        <f>+MONTH('TABLA PRINCIPAL'!$B439)</f>
        <v>2</v>
      </c>
      <c r="AA439" s="14">
        <f>+YEAR('TABLA PRINCIPAL'!$B439)</f>
        <v>2015</v>
      </c>
      <c r="AB439" s="22" t="str">
        <f>+IF(Ventas_Oficina[[#This Row],[Total del pedido]]&gt;=100000,"SI","NO")</f>
        <v>NO</v>
      </c>
      <c r="AC439" s="22" t="str">
        <f>+_xlfn.XLOOKUP(Ventas_Oficina[[#This Row],[Nº de artículo]],AUXILIAR!A438:A5323,AUXILIAR!D438:D5323,"Error",0)</f>
        <v>No enviado a tiempo</v>
      </c>
      <c r="AD439" s="22" t="str">
        <f>+IF(AND(Ventas_Oficina[[#This Row],[Total]]&gt;75000,Ventas_Oficina[[#This Row],[Envio a tiempo]]="Enviado a tiempo"),"Buena Venta","Venta Mala")</f>
        <v>Venta Mala</v>
      </c>
    </row>
    <row r="440" spans="1:30" x14ac:dyDescent="0.25">
      <c r="A440" s="25">
        <v>1197997</v>
      </c>
      <c r="B440" s="5">
        <v>41414</v>
      </c>
      <c r="C440" s="6" t="s">
        <v>224</v>
      </c>
      <c r="D440" s="6" t="s">
        <v>152</v>
      </c>
      <c r="E440" s="6" t="s">
        <v>4</v>
      </c>
      <c r="F440" s="6" t="s">
        <v>5</v>
      </c>
      <c r="G440" s="6" t="s">
        <v>1007</v>
      </c>
      <c r="H440" s="6" t="s">
        <v>39</v>
      </c>
      <c r="I440" s="6" t="s">
        <v>1013</v>
      </c>
      <c r="J440" s="6" t="s">
        <v>1097</v>
      </c>
      <c r="K440" s="6" t="s">
        <v>1261</v>
      </c>
      <c r="L440" s="6" t="s">
        <v>1267</v>
      </c>
      <c r="M440" s="6" t="s">
        <v>1272</v>
      </c>
      <c r="N440" s="5">
        <v>41415</v>
      </c>
      <c r="O440" s="7">
        <v>133</v>
      </c>
      <c r="P440" s="7">
        <v>208</v>
      </c>
      <c r="Q440" s="7">
        <v>75</v>
      </c>
      <c r="R440" s="6">
        <v>39</v>
      </c>
      <c r="S440" s="7">
        <v>8112</v>
      </c>
      <c r="T440" s="8">
        <v>0.08</v>
      </c>
      <c r="U440" s="7">
        <v>648.96</v>
      </c>
      <c r="V440" s="7">
        <v>7463.04</v>
      </c>
      <c r="W440" s="7">
        <v>149</v>
      </c>
      <c r="X440" s="7">
        <v>2444</v>
      </c>
      <c r="Y440" s="9">
        <f>+DAY('TABLA PRINCIPAL'!$B440)</f>
        <v>20</v>
      </c>
      <c r="Z440" s="9">
        <f>+MONTH('TABLA PRINCIPAL'!$B440)</f>
        <v>5</v>
      </c>
      <c r="AA440" s="9">
        <f>+YEAR('TABLA PRINCIPAL'!$B440)</f>
        <v>2013</v>
      </c>
      <c r="AB440" s="22" t="str">
        <f>+IF(Ventas_Oficina[[#This Row],[Total del pedido]]&gt;=100000,"SI","NO")</f>
        <v>NO</v>
      </c>
      <c r="AC440" s="22" t="str">
        <f>+_xlfn.XLOOKUP(Ventas_Oficina[[#This Row],[Nº de artículo]],AUXILIAR!A439:A5324,AUXILIAR!D439:D5324,"Error",0)</f>
        <v>Enviado a tiempo</v>
      </c>
      <c r="AD440" s="22" t="str">
        <f>+IF(AND(Ventas_Oficina[[#This Row],[Total]]&gt;75000,Ventas_Oficina[[#This Row],[Envio a tiempo]]="Enviado a tiempo"),"Buena Venta","Venta Mala")</f>
        <v>Venta Mala</v>
      </c>
    </row>
    <row r="441" spans="1:30" x14ac:dyDescent="0.25">
      <c r="A441" s="26">
        <v>1197997</v>
      </c>
      <c r="B441" s="10">
        <v>42242</v>
      </c>
      <c r="C441" s="11" t="s">
        <v>288</v>
      </c>
      <c r="D441" s="11" t="s">
        <v>133</v>
      </c>
      <c r="E441" s="11" t="s">
        <v>12</v>
      </c>
      <c r="F441" s="11" t="s">
        <v>13</v>
      </c>
      <c r="G441" s="11" t="s">
        <v>1007</v>
      </c>
      <c r="H441" s="11" t="s">
        <v>42</v>
      </c>
      <c r="I441" s="11" t="s">
        <v>1012</v>
      </c>
      <c r="J441" s="11" t="s">
        <v>1021</v>
      </c>
      <c r="K441" s="11" t="s">
        <v>1262</v>
      </c>
      <c r="L441" s="11" t="s">
        <v>1265</v>
      </c>
      <c r="M441" s="11" t="s">
        <v>1272</v>
      </c>
      <c r="N441" s="10">
        <v>42244</v>
      </c>
      <c r="O441" s="12">
        <v>533</v>
      </c>
      <c r="P441" s="12">
        <v>860</v>
      </c>
      <c r="Q441" s="12">
        <v>327</v>
      </c>
      <c r="R441" s="11">
        <v>23</v>
      </c>
      <c r="S441" s="12">
        <v>19780</v>
      </c>
      <c r="T441" s="13">
        <v>0.02</v>
      </c>
      <c r="U441" s="12">
        <v>395.6</v>
      </c>
      <c r="V441" s="12">
        <v>19384.400000000001</v>
      </c>
      <c r="W441" s="12">
        <v>619</v>
      </c>
      <c r="X441" s="12">
        <v>26373</v>
      </c>
      <c r="Y441" s="14">
        <f>+DAY('TABLA PRINCIPAL'!$B441)</f>
        <v>26</v>
      </c>
      <c r="Z441" s="14">
        <f>+MONTH('TABLA PRINCIPAL'!$B441)</f>
        <v>8</v>
      </c>
      <c r="AA441" s="14">
        <f>+YEAR('TABLA PRINCIPAL'!$B441)</f>
        <v>2015</v>
      </c>
      <c r="AB441" s="22" t="str">
        <f>+IF(Ventas_Oficina[[#This Row],[Total del pedido]]&gt;=100000,"SI","NO")</f>
        <v>NO</v>
      </c>
      <c r="AC441" s="22" t="str">
        <f>+_xlfn.XLOOKUP(Ventas_Oficina[[#This Row],[Nº de artículo]],AUXILIAR!A440:A5325,AUXILIAR!D440:D5325,"Error",0)</f>
        <v>No enviado a tiempo</v>
      </c>
      <c r="AD441" s="22" t="str">
        <f>+IF(AND(Ventas_Oficina[[#This Row],[Total]]&gt;75000,Ventas_Oficina[[#This Row],[Envio a tiempo]]="Enviado a tiempo"),"Buena Venta","Venta Mala")</f>
        <v>Venta Mala</v>
      </c>
    </row>
    <row r="442" spans="1:30" x14ac:dyDescent="0.25">
      <c r="A442" s="25">
        <v>1198363</v>
      </c>
      <c r="B442" s="5">
        <v>41477</v>
      </c>
      <c r="C442" s="6" t="s">
        <v>87</v>
      </c>
      <c r="D442" s="6" t="s">
        <v>88</v>
      </c>
      <c r="E442" s="6" t="s">
        <v>4</v>
      </c>
      <c r="F442" s="6" t="s">
        <v>5</v>
      </c>
      <c r="G442" s="6" t="s">
        <v>1008</v>
      </c>
      <c r="H442" s="6" t="s">
        <v>39</v>
      </c>
      <c r="I442" s="6" t="s">
        <v>1014</v>
      </c>
      <c r="J442" s="6" t="s">
        <v>1120</v>
      </c>
      <c r="K442" s="6" t="s">
        <v>1262</v>
      </c>
      <c r="L442" s="6" t="s">
        <v>1266</v>
      </c>
      <c r="M442" s="6" t="s">
        <v>1272</v>
      </c>
      <c r="N442" s="5">
        <v>41481</v>
      </c>
      <c r="O442" s="7">
        <v>651</v>
      </c>
      <c r="P442" s="7">
        <v>3098</v>
      </c>
      <c r="Q442" s="7">
        <v>2447</v>
      </c>
      <c r="R442" s="6">
        <v>44</v>
      </c>
      <c r="S442" s="7">
        <v>136312</v>
      </c>
      <c r="T442" s="8">
        <v>0.03</v>
      </c>
      <c r="U442" s="7">
        <v>4089.3599999999997</v>
      </c>
      <c r="V442" s="7">
        <v>132222.64000000001</v>
      </c>
      <c r="W442" s="7">
        <v>650</v>
      </c>
      <c r="X442" s="7">
        <v>87797</v>
      </c>
      <c r="Y442" s="9">
        <f>+DAY('TABLA PRINCIPAL'!$B442)</f>
        <v>22</v>
      </c>
      <c r="Z442" s="9">
        <f>+MONTH('TABLA PRINCIPAL'!$B442)</f>
        <v>7</v>
      </c>
      <c r="AA442" s="9">
        <f>+YEAR('TABLA PRINCIPAL'!$B442)</f>
        <v>2013</v>
      </c>
      <c r="AB442" s="22" t="str">
        <f>+IF(Ventas_Oficina[[#This Row],[Total del pedido]]&gt;=100000,"SI","NO")</f>
        <v>SI</v>
      </c>
      <c r="AC442" s="22" t="str">
        <f>+_xlfn.XLOOKUP(Ventas_Oficina[[#This Row],[Nº de artículo]],AUXILIAR!A441:A5326,AUXILIAR!D441:D5326,"Error",0)</f>
        <v>Enviado a tiempo</v>
      </c>
      <c r="AD442" s="22" t="str">
        <f>+IF(AND(Ventas_Oficina[[#This Row],[Total]]&gt;75000,Ventas_Oficina[[#This Row],[Envio a tiempo]]="Enviado a tiempo"),"Buena Venta","Venta Mala")</f>
        <v>Buena Venta</v>
      </c>
    </row>
    <row r="443" spans="1:30" x14ac:dyDescent="0.25">
      <c r="A443" s="26">
        <v>1198363</v>
      </c>
      <c r="B443" s="10">
        <v>41510</v>
      </c>
      <c r="C443" s="11" t="s">
        <v>294</v>
      </c>
      <c r="D443" s="11" t="s">
        <v>94</v>
      </c>
      <c r="E443" s="11" t="s">
        <v>4</v>
      </c>
      <c r="F443" s="11" t="s">
        <v>5</v>
      </c>
      <c r="G443" s="11" t="s">
        <v>1008</v>
      </c>
      <c r="H443" s="11" t="s">
        <v>9</v>
      </c>
      <c r="I443" s="11" t="s">
        <v>1016</v>
      </c>
      <c r="J443" s="11" t="s">
        <v>1031</v>
      </c>
      <c r="K443" s="11" t="s">
        <v>1261</v>
      </c>
      <c r="L443" s="11" t="s">
        <v>1265</v>
      </c>
      <c r="M443" s="11" t="s">
        <v>1272</v>
      </c>
      <c r="N443" s="10">
        <v>41513</v>
      </c>
      <c r="O443" s="12">
        <v>1007</v>
      </c>
      <c r="P443" s="12">
        <v>1598</v>
      </c>
      <c r="Q443" s="12">
        <v>591</v>
      </c>
      <c r="R443" s="11">
        <v>15</v>
      </c>
      <c r="S443" s="12">
        <v>23970</v>
      </c>
      <c r="T443" s="13">
        <v>0.01</v>
      </c>
      <c r="U443" s="12">
        <v>239.70000000000002</v>
      </c>
      <c r="V443" s="12">
        <v>23730.3</v>
      </c>
      <c r="W443" s="12">
        <v>400</v>
      </c>
      <c r="X443" s="12">
        <v>58854</v>
      </c>
      <c r="Y443" s="14">
        <f>+DAY('TABLA PRINCIPAL'!$B443)</f>
        <v>24</v>
      </c>
      <c r="Z443" s="14">
        <f>+MONTH('TABLA PRINCIPAL'!$B443)</f>
        <v>8</v>
      </c>
      <c r="AA443" s="14">
        <f>+YEAR('TABLA PRINCIPAL'!$B443)</f>
        <v>2013</v>
      </c>
      <c r="AB443" s="22" t="str">
        <f>+IF(Ventas_Oficina[[#This Row],[Total del pedido]]&gt;=100000,"SI","NO")</f>
        <v>NO</v>
      </c>
      <c r="AC443" s="22" t="str">
        <f>+_xlfn.XLOOKUP(Ventas_Oficina[[#This Row],[Nº de artículo]],AUXILIAR!A442:A5327,AUXILIAR!D442:D5327,"Error",0)</f>
        <v>Enviado a tiempo</v>
      </c>
      <c r="AD443" s="22" t="str">
        <f>+IF(AND(Ventas_Oficina[[#This Row],[Total]]&gt;75000,Ventas_Oficina[[#This Row],[Envio a tiempo]]="Enviado a tiempo"),"Buena Venta","Venta Mala")</f>
        <v>Venta Mala</v>
      </c>
    </row>
    <row r="444" spans="1:30" x14ac:dyDescent="0.25">
      <c r="A444" s="25">
        <v>1198363</v>
      </c>
      <c r="B444" s="5">
        <v>41892</v>
      </c>
      <c r="C444" s="6" t="s">
        <v>333</v>
      </c>
      <c r="D444" s="6" t="s">
        <v>33</v>
      </c>
      <c r="E444" s="6" t="s">
        <v>4</v>
      </c>
      <c r="F444" s="6" t="s">
        <v>5</v>
      </c>
      <c r="G444" s="6" t="s">
        <v>1010</v>
      </c>
      <c r="H444" s="6" t="s">
        <v>34</v>
      </c>
      <c r="I444" s="6" t="s">
        <v>1016</v>
      </c>
      <c r="J444" s="6" t="s">
        <v>1097</v>
      </c>
      <c r="K444" s="6" t="s">
        <v>1261</v>
      </c>
      <c r="L444" s="6" t="s">
        <v>1267</v>
      </c>
      <c r="M444" s="6" t="s">
        <v>1272</v>
      </c>
      <c r="N444" s="5">
        <v>41893</v>
      </c>
      <c r="O444" s="7">
        <v>133</v>
      </c>
      <c r="P444" s="7">
        <v>208</v>
      </c>
      <c r="Q444" s="7">
        <v>75</v>
      </c>
      <c r="R444" s="6">
        <v>13</v>
      </c>
      <c r="S444" s="7">
        <v>2704</v>
      </c>
      <c r="T444" s="8">
        <v>0</v>
      </c>
      <c r="U444" s="7">
        <v>0</v>
      </c>
      <c r="V444" s="7">
        <v>2704</v>
      </c>
      <c r="W444" s="7">
        <v>149</v>
      </c>
      <c r="X444" s="7">
        <v>2843</v>
      </c>
      <c r="Y444" s="9">
        <f>+DAY('TABLA PRINCIPAL'!$B444)</f>
        <v>10</v>
      </c>
      <c r="Z444" s="9">
        <f>+MONTH('TABLA PRINCIPAL'!$B444)</f>
        <v>9</v>
      </c>
      <c r="AA444" s="9">
        <f>+YEAR('TABLA PRINCIPAL'!$B444)</f>
        <v>2014</v>
      </c>
      <c r="AB444" s="22" t="str">
        <f>+IF(Ventas_Oficina[[#This Row],[Total del pedido]]&gt;=100000,"SI","NO")</f>
        <v>NO</v>
      </c>
      <c r="AC444" s="22" t="str">
        <f>+_xlfn.XLOOKUP(Ventas_Oficina[[#This Row],[Nº de artículo]],AUXILIAR!A443:A5328,AUXILIAR!D443:D5328,"Error",0)</f>
        <v>Enviado a tiempo</v>
      </c>
      <c r="AD444" s="22" t="str">
        <f>+IF(AND(Ventas_Oficina[[#This Row],[Total]]&gt;75000,Ventas_Oficina[[#This Row],[Envio a tiempo]]="Enviado a tiempo"),"Buena Venta","Venta Mala")</f>
        <v>Venta Mala</v>
      </c>
    </row>
    <row r="445" spans="1:30" x14ac:dyDescent="0.25">
      <c r="A445" s="26">
        <v>1198363</v>
      </c>
      <c r="B445" s="10">
        <v>41556</v>
      </c>
      <c r="C445" s="11" t="s">
        <v>56</v>
      </c>
      <c r="D445" s="11" t="s">
        <v>92</v>
      </c>
      <c r="E445" s="11" t="s">
        <v>4</v>
      </c>
      <c r="F445" s="11" t="s">
        <v>5</v>
      </c>
      <c r="G445" s="11" t="s">
        <v>1007</v>
      </c>
      <c r="H445" s="11" t="s">
        <v>27</v>
      </c>
      <c r="I445" s="11" t="s">
        <v>1016</v>
      </c>
      <c r="J445" s="11" t="s">
        <v>1072</v>
      </c>
      <c r="K445" s="11" t="s">
        <v>1261</v>
      </c>
      <c r="L445" s="11" t="s">
        <v>1265</v>
      </c>
      <c r="M445" s="11" t="s">
        <v>1272</v>
      </c>
      <c r="N445" s="10">
        <v>41558</v>
      </c>
      <c r="O445" s="12">
        <v>194</v>
      </c>
      <c r="P445" s="12">
        <v>308</v>
      </c>
      <c r="Q445" s="12">
        <v>114</v>
      </c>
      <c r="R445" s="11">
        <v>37</v>
      </c>
      <c r="S445" s="12">
        <v>11396</v>
      </c>
      <c r="T445" s="13">
        <v>0.04</v>
      </c>
      <c r="U445" s="12">
        <v>455.84000000000003</v>
      </c>
      <c r="V445" s="12">
        <v>10940.16</v>
      </c>
      <c r="W445" s="12">
        <v>99</v>
      </c>
      <c r="X445" s="12">
        <v>2354</v>
      </c>
      <c r="Y445" s="14">
        <f>+DAY('TABLA PRINCIPAL'!$B445)</f>
        <v>9</v>
      </c>
      <c r="Z445" s="14">
        <f>+MONTH('TABLA PRINCIPAL'!$B445)</f>
        <v>10</v>
      </c>
      <c r="AA445" s="14">
        <f>+YEAR('TABLA PRINCIPAL'!$B445)</f>
        <v>2013</v>
      </c>
      <c r="AB445" s="22" t="str">
        <f>+IF(Ventas_Oficina[[#This Row],[Total del pedido]]&gt;=100000,"SI","NO")</f>
        <v>NO</v>
      </c>
      <c r="AC445" s="22" t="str">
        <f>+_xlfn.XLOOKUP(Ventas_Oficina[[#This Row],[Nº de artículo]],AUXILIAR!A444:A5329,AUXILIAR!D444:D5329,"Error",0)</f>
        <v>No enviado a tiempo</v>
      </c>
      <c r="AD445" s="22" t="str">
        <f>+IF(AND(Ventas_Oficina[[#This Row],[Total]]&gt;75000,Ventas_Oficina[[#This Row],[Envio a tiempo]]="Enviado a tiempo"),"Buena Venta","Venta Mala")</f>
        <v>Venta Mala</v>
      </c>
    </row>
    <row r="446" spans="1:30" x14ac:dyDescent="0.25">
      <c r="A446" s="25">
        <v>1198363</v>
      </c>
      <c r="B446" s="5">
        <v>41416</v>
      </c>
      <c r="C446" s="6" t="s">
        <v>136</v>
      </c>
      <c r="D446" s="6" t="s">
        <v>137</v>
      </c>
      <c r="E446" s="6" t="s">
        <v>4</v>
      </c>
      <c r="F446" s="6" t="s">
        <v>5</v>
      </c>
      <c r="G446" s="6" t="s">
        <v>1010</v>
      </c>
      <c r="H446" s="6" t="s">
        <v>6</v>
      </c>
      <c r="I446" s="6" t="s">
        <v>1012</v>
      </c>
      <c r="J446" s="6" t="s">
        <v>1120</v>
      </c>
      <c r="K446" s="6" t="s">
        <v>1262</v>
      </c>
      <c r="L446" s="6" t="s">
        <v>1266</v>
      </c>
      <c r="M446" s="6" t="s">
        <v>1272</v>
      </c>
      <c r="N446" s="5">
        <v>41416</v>
      </c>
      <c r="O446" s="7">
        <v>651</v>
      </c>
      <c r="P446" s="7">
        <v>3098</v>
      </c>
      <c r="Q446" s="7">
        <v>2447</v>
      </c>
      <c r="R446" s="6">
        <v>49</v>
      </c>
      <c r="S446" s="7">
        <v>151802</v>
      </c>
      <c r="T446" s="8">
        <v>0.02</v>
      </c>
      <c r="U446" s="7">
        <v>3036.04</v>
      </c>
      <c r="V446" s="7">
        <v>148765.96</v>
      </c>
      <c r="W446" s="7">
        <v>650</v>
      </c>
      <c r="X446" s="7">
        <v>87797</v>
      </c>
      <c r="Y446" s="9">
        <f>+DAY('TABLA PRINCIPAL'!$B446)</f>
        <v>22</v>
      </c>
      <c r="Z446" s="9">
        <f>+MONTH('TABLA PRINCIPAL'!$B446)</f>
        <v>5</v>
      </c>
      <c r="AA446" s="9">
        <f>+YEAR('TABLA PRINCIPAL'!$B446)</f>
        <v>2013</v>
      </c>
      <c r="AB446" s="22" t="str">
        <f>+IF(Ventas_Oficina[[#This Row],[Total del pedido]]&gt;=100000,"SI","NO")</f>
        <v>SI</v>
      </c>
      <c r="AC446" s="22" t="str">
        <f>+_xlfn.XLOOKUP(Ventas_Oficina[[#This Row],[Nº de artículo]],AUXILIAR!A445:A5330,AUXILIAR!D445:D5330,"Error",0)</f>
        <v>Enviado a tiempo</v>
      </c>
      <c r="AD446" s="22" t="str">
        <f>+IF(AND(Ventas_Oficina[[#This Row],[Total]]&gt;75000,Ventas_Oficina[[#This Row],[Envio a tiempo]]="Enviado a tiempo"),"Buena Venta","Venta Mala")</f>
        <v>Buena Venta</v>
      </c>
    </row>
    <row r="447" spans="1:30" x14ac:dyDescent="0.25">
      <c r="A447" s="26">
        <v>1198363</v>
      </c>
      <c r="B447" s="10">
        <v>41481</v>
      </c>
      <c r="C447" s="11" t="s">
        <v>210</v>
      </c>
      <c r="D447" s="11" t="s">
        <v>133</v>
      </c>
      <c r="E447" s="11" t="s">
        <v>12</v>
      </c>
      <c r="F447" s="11" t="s">
        <v>13</v>
      </c>
      <c r="G447" s="11" t="s">
        <v>1007</v>
      </c>
      <c r="H447" s="11" t="s">
        <v>42</v>
      </c>
      <c r="I447" s="11" t="s">
        <v>1014</v>
      </c>
      <c r="J447" s="11" t="s">
        <v>1120</v>
      </c>
      <c r="K447" s="11" t="s">
        <v>1261</v>
      </c>
      <c r="L447" s="11" t="s">
        <v>1266</v>
      </c>
      <c r="M447" s="11" t="s">
        <v>1272</v>
      </c>
      <c r="N447" s="10">
        <v>41482</v>
      </c>
      <c r="O447" s="12">
        <v>651</v>
      </c>
      <c r="P447" s="12">
        <v>3098</v>
      </c>
      <c r="Q447" s="12">
        <v>2447</v>
      </c>
      <c r="R447" s="11">
        <v>30</v>
      </c>
      <c r="S447" s="12">
        <v>92940</v>
      </c>
      <c r="T447" s="13">
        <v>0.03</v>
      </c>
      <c r="U447" s="12">
        <v>2788.2</v>
      </c>
      <c r="V447" s="12">
        <v>90151.8</v>
      </c>
      <c r="W447" s="12">
        <v>650</v>
      </c>
      <c r="X447" s="12">
        <v>87797</v>
      </c>
      <c r="Y447" s="14">
        <f>+DAY('TABLA PRINCIPAL'!$B447)</f>
        <v>26</v>
      </c>
      <c r="Z447" s="14">
        <f>+MONTH('TABLA PRINCIPAL'!$B447)</f>
        <v>7</v>
      </c>
      <c r="AA447" s="14">
        <f>+YEAR('TABLA PRINCIPAL'!$B447)</f>
        <v>2013</v>
      </c>
      <c r="AB447" s="22" t="str">
        <f>+IF(Ventas_Oficina[[#This Row],[Total del pedido]]&gt;=100000,"SI","NO")</f>
        <v>NO</v>
      </c>
      <c r="AC447" s="22" t="str">
        <f>+_xlfn.XLOOKUP(Ventas_Oficina[[#This Row],[Nº de artículo]],AUXILIAR!A446:A5331,AUXILIAR!D446:D5331,"Error",0)</f>
        <v>No enviado a tiempo</v>
      </c>
      <c r="AD447" s="22" t="str">
        <f>+IF(AND(Ventas_Oficina[[#This Row],[Total]]&gt;75000,Ventas_Oficina[[#This Row],[Envio a tiempo]]="Enviado a tiempo"),"Buena Venta","Venta Mala")</f>
        <v>Venta Mala</v>
      </c>
    </row>
    <row r="448" spans="1:30" x14ac:dyDescent="0.25">
      <c r="A448" s="25">
        <v>1198363</v>
      </c>
      <c r="B448" s="5">
        <v>42215</v>
      </c>
      <c r="C448" s="6" t="s">
        <v>334</v>
      </c>
      <c r="D448" s="6" t="s">
        <v>88</v>
      </c>
      <c r="E448" s="6" t="s">
        <v>4</v>
      </c>
      <c r="F448" s="6" t="s">
        <v>5</v>
      </c>
      <c r="G448" s="6" t="s">
        <v>1009</v>
      </c>
      <c r="H448" s="6" t="s">
        <v>39</v>
      </c>
      <c r="I448" s="6" t="s">
        <v>1013</v>
      </c>
      <c r="J448" s="6" t="s">
        <v>1033</v>
      </c>
      <c r="K448" s="6" t="s">
        <v>1262</v>
      </c>
      <c r="L448" s="6" t="s">
        <v>1265</v>
      </c>
      <c r="M448" s="6" t="s">
        <v>1272</v>
      </c>
      <c r="N448" s="5">
        <v>42216</v>
      </c>
      <c r="O448" s="7">
        <v>94</v>
      </c>
      <c r="P448" s="7">
        <v>188</v>
      </c>
      <c r="Q448" s="7">
        <v>94</v>
      </c>
      <c r="R448" s="6">
        <v>14</v>
      </c>
      <c r="S448" s="7">
        <v>2632</v>
      </c>
      <c r="T448" s="8">
        <v>0.04</v>
      </c>
      <c r="U448" s="7">
        <v>105.28</v>
      </c>
      <c r="V448" s="7">
        <v>2526.7199999999998</v>
      </c>
      <c r="W448" s="7">
        <v>79</v>
      </c>
      <c r="X448" s="7">
        <v>19994</v>
      </c>
      <c r="Y448" s="9">
        <f>+DAY('TABLA PRINCIPAL'!$B448)</f>
        <v>30</v>
      </c>
      <c r="Z448" s="9">
        <f>+MONTH('TABLA PRINCIPAL'!$B448)</f>
        <v>7</v>
      </c>
      <c r="AA448" s="9">
        <f>+YEAR('TABLA PRINCIPAL'!$B448)</f>
        <v>2015</v>
      </c>
      <c r="AB448" s="22" t="str">
        <f>+IF(Ventas_Oficina[[#This Row],[Total del pedido]]&gt;=100000,"SI","NO")</f>
        <v>NO</v>
      </c>
      <c r="AC448" s="22" t="str">
        <f>+_xlfn.XLOOKUP(Ventas_Oficina[[#This Row],[Nº de artículo]],AUXILIAR!A447:A5332,AUXILIAR!D447:D5332,"Error",0)</f>
        <v>No enviado a tiempo</v>
      </c>
      <c r="AD448" s="22" t="str">
        <f>+IF(AND(Ventas_Oficina[[#This Row],[Total]]&gt;75000,Ventas_Oficina[[#This Row],[Envio a tiempo]]="Enviado a tiempo"),"Buena Venta","Venta Mala")</f>
        <v>Venta Mala</v>
      </c>
    </row>
    <row r="449" spans="1:30" x14ac:dyDescent="0.25">
      <c r="A449" s="26">
        <v>1199093</v>
      </c>
      <c r="B449" s="10">
        <v>41478</v>
      </c>
      <c r="C449" s="11" t="s">
        <v>112</v>
      </c>
      <c r="D449" s="11" t="s">
        <v>113</v>
      </c>
      <c r="E449" s="11" t="s">
        <v>12</v>
      </c>
      <c r="F449" s="11" t="s">
        <v>13</v>
      </c>
      <c r="G449" s="11" t="s">
        <v>1007</v>
      </c>
      <c r="H449" s="11" t="s">
        <v>42</v>
      </c>
      <c r="I449" s="11" t="s">
        <v>1015</v>
      </c>
      <c r="J449" s="11" t="s">
        <v>1048</v>
      </c>
      <c r="K449" s="11" t="s">
        <v>1262</v>
      </c>
      <c r="L449" s="11" t="s">
        <v>1269</v>
      </c>
      <c r="M449" s="11" t="s">
        <v>1272</v>
      </c>
      <c r="N449" s="10">
        <v>41480</v>
      </c>
      <c r="O449" s="12">
        <v>298</v>
      </c>
      <c r="P449" s="12">
        <v>584</v>
      </c>
      <c r="Q449" s="12">
        <v>286</v>
      </c>
      <c r="R449" s="11">
        <v>40</v>
      </c>
      <c r="S449" s="12">
        <v>23360</v>
      </c>
      <c r="T449" s="13">
        <v>0.04</v>
      </c>
      <c r="U449" s="12">
        <v>934.4</v>
      </c>
      <c r="V449" s="12">
        <v>22425.599999999999</v>
      </c>
      <c r="W449" s="12">
        <v>83</v>
      </c>
      <c r="X449" s="12">
        <v>6443</v>
      </c>
      <c r="Y449" s="14">
        <f>+DAY('TABLA PRINCIPAL'!$B449)</f>
        <v>23</v>
      </c>
      <c r="Z449" s="14">
        <f>+MONTH('TABLA PRINCIPAL'!$B449)</f>
        <v>7</v>
      </c>
      <c r="AA449" s="14">
        <f>+YEAR('TABLA PRINCIPAL'!$B449)</f>
        <v>2013</v>
      </c>
      <c r="AB449" s="22" t="str">
        <f>+IF(Ventas_Oficina[[#This Row],[Total del pedido]]&gt;=100000,"SI","NO")</f>
        <v>NO</v>
      </c>
      <c r="AC449" s="22" t="str">
        <f>+_xlfn.XLOOKUP(Ventas_Oficina[[#This Row],[Nº de artículo]],AUXILIAR!A448:A5333,AUXILIAR!D448:D5333,"Error",0)</f>
        <v>Enviado a tiempo</v>
      </c>
      <c r="AD449" s="22" t="str">
        <f>+IF(AND(Ventas_Oficina[[#This Row],[Total]]&gt;75000,Ventas_Oficina[[#This Row],[Envio a tiempo]]="Enviado a tiempo"),"Buena Venta","Venta Mala")</f>
        <v>Venta Mala</v>
      </c>
    </row>
    <row r="450" spans="1:30" x14ac:dyDescent="0.25">
      <c r="A450" s="25">
        <v>1199093</v>
      </c>
      <c r="B450" s="5">
        <v>41481</v>
      </c>
      <c r="C450" s="6" t="s">
        <v>335</v>
      </c>
      <c r="D450" s="6" t="s">
        <v>29</v>
      </c>
      <c r="E450" s="6" t="s">
        <v>12</v>
      </c>
      <c r="F450" s="6" t="s">
        <v>13</v>
      </c>
      <c r="G450" s="6" t="s">
        <v>1010</v>
      </c>
      <c r="H450" s="6" t="s">
        <v>14</v>
      </c>
      <c r="I450" s="6" t="s">
        <v>1016</v>
      </c>
      <c r="J450" s="6" t="s">
        <v>1169</v>
      </c>
      <c r="K450" s="6" t="s">
        <v>1261</v>
      </c>
      <c r="L450" s="6" t="s">
        <v>1267</v>
      </c>
      <c r="M450" s="6" t="s">
        <v>1272</v>
      </c>
      <c r="N450" s="5">
        <v>41483</v>
      </c>
      <c r="O450" s="7">
        <v>365</v>
      </c>
      <c r="P450" s="7">
        <v>598</v>
      </c>
      <c r="Q450" s="7">
        <v>233</v>
      </c>
      <c r="R450" s="6">
        <v>26</v>
      </c>
      <c r="S450" s="7">
        <v>15548</v>
      </c>
      <c r="T450" s="8">
        <v>0.03</v>
      </c>
      <c r="U450" s="7">
        <v>466.44</v>
      </c>
      <c r="V450" s="7">
        <v>15081.56</v>
      </c>
      <c r="W450" s="7">
        <v>149</v>
      </c>
      <c r="X450" s="7">
        <v>38353</v>
      </c>
      <c r="Y450" s="9">
        <f>+DAY('TABLA PRINCIPAL'!$B450)</f>
        <v>26</v>
      </c>
      <c r="Z450" s="9">
        <f>+MONTH('TABLA PRINCIPAL'!$B450)</f>
        <v>7</v>
      </c>
      <c r="AA450" s="9">
        <f>+YEAR('TABLA PRINCIPAL'!$B450)</f>
        <v>2013</v>
      </c>
      <c r="AB450" s="22" t="str">
        <f>+IF(Ventas_Oficina[[#This Row],[Total del pedido]]&gt;=100000,"SI","NO")</f>
        <v>NO</v>
      </c>
      <c r="AC450" s="22" t="str">
        <f>+_xlfn.XLOOKUP(Ventas_Oficina[[#This Row],[Nº de artículo]],AUXILIAR!A449:A5334,AUXILIAR!D449:D5334,"Error",0)</f>
        <v>Enviado a tiempo</v>
      </c>
      <c r="AD450" s="22" t="str">
        <f>+IF(AND(Ventas_Oficina[[#This Row],[Total]]&gt;75000,Ventas_Oficina[[#This Row],[Envio a tiempo]]="Enviado a tiempo"),"Buena Venta","Venta Mala")</f>
        <v>Venta Mala</v>
      </c>
    </row>
    <row r="451" spans="1:30" x14ac:dyDescent="0.25">
      <c r="A451" s="26">
        <v>1199458</v>
      </c>
      <c r="B451" s="10">
        <v>42163</v>
      </c>
      <c r="C451" s="11" t="s">
        <v>69</v>
      </c>
      <c r="D451" s="11" t="s">
        <v>23</v>
      </c>
      <c r="E451" s="11" t="s">
        <v>4</v>
      </c>
      <c r="F451" s="11" t="s">
        <v>5</v>
      </c>
      <c r="G451" s="11" t="s">
        <v>1007</v>
      </c>
      <c r="H451" s="11" t="s">
        <v>24</v>
      </c>
      <c r="I451" s="11" t="s">
        <v>1016</v>
      </c>
      <c r="J451" s="11" t="s">
        <v>1079</v>
      </c>
      <c r="K451" s="11" t="s">
        <v>1262</v>
      </c>
      <c r="L451" s="11" t="s">
        <v>1265</v>
      </c>
      <c r="M451" s="11" t="s">
        <v>1273</v>
      </c>
      <c r="N451" s="10">
        <v>42164</v>
      </c>
      <c r="O451" s="12">
        <v>5452</v>
      </c>
      <c r="P451" s="12">
        <v>10097</v>
      </c>
      <c r="Q451" s="12">
        <v>4645</v>
      </c>
      <c r="R451" s="11">
        <v>42</v>
      </c>
      <c r="S451" s="12">
        <v>424074</v>
      </c>
      <c r="T451" s="13">
        <v>0.01</v>
      </c>
      <c r="U451" s="12">
        <v>4240.74</v>
      </c>
      <c r="V451" s="12">
        <v>419833.26</v>
      </c>
      <c r="W451" s="12">
        <v>718</v>
      </c>
      <c r="X451" s="12">
        <v>2249716</v>
      </c>
      <c r="Y451" s="14">
        <f>+DAY('TABLA PRINCIPAL'!$B451)</f>
        <v>8</v>
      </c>
      <c r="Z451" s="14">
        <f>+MONTH('TABLA PRINCIPAL'!$B451)</f>
        <v>6</v>
      </c>
      <c r="AA451" s="14">
        <f>+YEAR('TABLA PRINCIPAL'!$B451)</f>
        <v>2015</v>
      </c>
      <c r="AB451" s="22" t="str">
        <f>+IF(Ventas_Oficina[[#This Row],[Total del pedido]]&gt;=100000,"SI","NO")</f>
        <v>SI</v>
      </c>
      <c r="AC451" s="22" t="str">
        <f>+_xlfn.XLOOKUP(Ventas_Oficina[[#This Row],[Nº de artículo]],AUXILIAR!A450:A5335,AUXILIAR!D450:D5335,"Error",0)</f>
        <v>No enviado a tiempo</v>
      </c>
      <c r="AD451" s="22" t="str">
        <f>+IF(AND(Ventas_Oficina[[#This Row],[Total]]&gt;75000,Ventas_Oficina[[#This Row],[Envio a tiempo]]="Enviado a tiempo"),"Buena Venta","Venta Mala")</f>
        <v>Venta Mala</v>
      </c>
    </row>
    <row r="452" spans="1:30" x14ac:dyDescent="0.25">
      <c r="A452" s="25">
        <v>1199458</v>
      </c>
      <c r="B452" s="5">
        <v>42135</v>
      </c>
      <c r="C452" s="6" t="s">
        <v>45</v>
      </c>
      <c r="D452" s="6" t="s">
        <v>19</v>
      </c>
      <c r="E452" s="6" t="s">
        <v>4</v>
      </c>
      <c r="F452" s="6" t="s">
        <v>5</v>
      </c>
      <c r="G452" s="6" t="s">
        <v>1008</v>
      </c>
      <c r="H452" s="6" t="s">
        <v>6</v>
      </c>
      <c r="I452" s="6" t="s">
        <v>1016</v>
      </c>
      <c r="J452" s="6" t="s">
        <v>1039</v>
      </c>
      <c r="K452" s="6" t="s">
        <v>1261</v>
      </c>
      <c r="L452" s="6" t="s">
        <v>1267</v>
      </c>
      <c r="M452" s="6" t="s">
        <v>1273</v>
      </c>
      <c r="N452" s="5">
        <v>42137</v>
      </c>
      <c r="O452" s="7">
        <v>479</v>
      </c>
      <c r="P452" s="7">
        <v>1197</v>
      </c>
      <c r="Q452" s="7">
        <v>718</v>
      </c>
      <c r="R452" s="6">
        <v>14</v>
      </c>
      <c r="S452" s="7">
        <v>16758</v>
      </c>
      <c r="T452" s="8">
        <v>0.06</v>
      </c>
      <c r="U452" s="7">
        <v>1005.48</v>
      </c>
      <c r="V452" s="7">
        <v>15752.52</v>
      </c>
      <c r="W452" s="7">
        <v>581</v>
      </c>
      <c r="X452" s="7">
        <v>27355</v>
      </c>
      <c r="Y452" s="9">
        <f>+DAY('TABLA PRINCIPAL'!$B452)</f>
        <v>11</v>
      </c>
      <c r="Z452" s="9">
        <f>+MONTH('TABLA PRINCIPAL'!$B452)</f>
        <v>5</v>
      </c>
      <c r="AA452" s="9">
        <f>+YEAR('TABLA PRINCIPAL'!$B452)</f>
        <v>2015</v>
      </c>
      <c r="AB452" s="22" t="str">
        <f>+IF(Ventas_Oficina[[#This Row],[Total del pedido]]&gt;=100000,"SI","NO")</f>
        <v>NO</v>
      </c>
      <c r="AC452" s="22" t="str">
        <f>+_xlfn.XLOOKUP(Ventas_Oficina[[#This Row],[Nº de artículo]],AUXILIAR!A451:A5336,AUXILIAR!D451:D5336,"Error",0)</f>
        <v>No enviado a tiempo</v>
      </c>
      <c r="AD452" s="22" t="str">
        <f>+IF(AND(Ventas_Oficina[[#This Row],[Total]]&gt;75000,Ventas_Oficina[[#This Row],[Envio a tiempo]]="Enviado a tiempo"),"Buena Venta","Venta Mala")</f>
        <v>Venta Mala</v>
      </c>
    </row>
    <row r="453" spans="1:30" x14ac:dyDescent="0.25">
      <c r="A453" s="26">
        <v>1199824</v>
      </c>
      <c r="B453" s="10">
        <v>41470</v>
      </c>
      <c r="C453" s="11" t="s">
        <v>336</v>
      </c>
      <c r="D453" s="11" t="s">
        <v>97</v>
      </c>
      <c r="E453" s="11" t="s">
        <v>12</v>
      </c>
      <c r="F453" s="11" t="s">
        <v>13</v>
      </c>
      <c r="G453" s="11" t="s">
        <v>1009</v>
      </c>
      <c r="H453" s="11" t="s">
        <v>14</v>
      </c>
      <c r="I453" s="11" t="s">
        <v>1013</v>
      </c>
      <c r="J453" s="11" t="s">
        <v>1025</v>
      </c>
      <c r="K453" s="11" t="s">
        <v>1261</v>
      </c>
      <c r="L453" s="11" t="s">
        <v>1265</v>
      </c>
      <c r="M453" s="11" t="s">
        <v>1272</v>
      </c>
      <c r="N453" s="10">
        <v>41472</v>
      </c>
      <c r="O453" s="12">
        <v>399</v>
      </c>
      <c r="P453" s="12">
        <v>623</v>
      </c>
      <c r="Q453" s="12">
        <v>224</v>
      </c>
      <c r="R453" s="11">
        <v>9</v>
      </c>
      <c r="S453" s="12">
        <v>5607</v>
      </c>
      <c r="T453" s="13">
        <v>0.01</v>
      </c>
      <c r="U453" s="12">
        <v>56.07</v>
      </c>
      <c r="V453" s="12">
        <v>5550.93</v>
      </c>
      <c r="W453" s="12">
        <v>697</v>
      </c>
      <c r="X453" s="12">
        <v>7668</v>
      </c>
      <c r="Y453" s="14">
        <f>+DAY('TABLA PRINCIPAL'!$B453)</f>
        <v>15</v>
      </c>
      <c r="Z453" s="14">
        <f>+MONTH('TABLA PRINCIPAL'!$B453)</f>
        <v>7</v>
      </c>
      <c r="AA453" s="14">
        <f>+YEAR('TABLA PRINCIPAL'!$B453)</f>
        <v>2013</v>
      </c>
      <c r="AB453" s="22" t="str">
        <f>+IF(Ventas_Oficina[[#This Row],[Total del pedido]]&gt;=100000,"SI","NO")</f>
        <v>NO</v>
      </c>
      <c r="AC453" s="22" t="str">
        <f>+_xlfn.XLOOKUP(Ventas_Oficina[[#This Row],[Nº de artículo]],AUXILIAR!A452:A5337,AUXILIAR!D452:D5337,"Error",0)</f>
        <v>Enviado a tiempo</v>
      </c>
      <c r="AD453" s="22" t="str">
        <f>+IF(AND(Ventas_Oficina[[#This Row],[Total]]&gt;75000,Ventas_Oficina[[#This Row],[Envio a tiempo]]="Enviado a tiempo"),"Buena Venta","Venta Mala")</f>
        <v>Venta Mala</v>
      </c>
    </row>
    <row r="454" spans="1:30" x14ac:dyDescent="0.25">
      <c r="A454" s="25">
        <v>1199824</v>
      </c>
      <c r="B454" s="5">
        <v>41850</v>
      </c>
      <c r="C454" s="6" t="s">
        <v>79</v>
      </c>
      <c r="D454" s="6" t="s">
        <v>36</v>
      </c>
      <c r="E454" s="6" t="s">
        <v>12</v>
      </c>
      <c r="F454" s="6" t="s">
        <v>13</v>
      </c>
      <c r="G454" s="6" t="s">
        <v>1009</v>
      </c>
      <c r="H454" s="6" t="s">
        <v>14</v>
      </c>
      <c r="I454" s="6" t="s">
        <v>1015</v>
      </c>
      <c r="J454" s="6" t="s">
        <v>1040</v>
      </c>
      <c r="K454" s="6" t="s">
        <v>1261</v>
      </c>
      <c r="L454" s="6" t="s">
        <v>1267</v>
      </c>
      <c r="M454" s="6" t="s">
        <v>1272</v>
      </c>
      <c r="N454" s="5">
        <v>41852</v>
      </c>
      <c r="O454" s="7">
        <v>2156</v>
      </c>
      <c r="P454" s="7">
        <v>3655</v>
      </c>
      <c r="Q454" s="7">
        <v>1499</v>
      </c>
      <c r="R454" s="6">
        <v>21</v>
      </c>
      <c r="S454" s="7">
        <v>76755</v>
      </c>
      <c r="T454" s="8">
        <v>0</v>
      </c>
      <c r="U454" s="7">
        <v>0</v>
      </c>
      <c r="V454" s="7">
        <v>76755</v>
      </c>
      <c r="W454" s="7">
        <v>1389</v>
      </c>
      <c r="X454" s="7">
        <v>34025</v>
      </c>
      <c r="Y454" s="9">
        <f>+DAY('TABLA PRINCIPAL'!$B454)</f>
        <v>30</v>
      </c>
      <c r="Z454" s="9">
        <f>+MONTH('TABLA PRINCIPAL'!$B454)</f>
        <v>7</v>
      </c>
      <c r="AA454" s="9">
        <f>+YEAR('TABLA PRINCIPAL'!$B454)</f>
        <v>2014</v>
      </c>
      <c r="AB454" s="22" t="str">
        <f>+IF(Ventas_Oficina[[#This Row],[Total del pedido]]&gt;=100000,"SI","NO")</f>
        <v>NO</v>
      </c>
      <c r="AC454" s="22" t="str">
        <f>+_xlfn.XLOOKUP(Ventas_Oficina[[#This Row],[Nº de artículo]],AUXILIAR!A453:A5338,AUXILIAR!D453:D5338,"Error",0)</f>
        <v>Enviado a tiempo</v>
      </c>
      <c r="AD454" s="22" t="str">
        <f>+IF(AND(Ventas_Oficina[[#This Row],[Total]]&gt;75000,Ventas_Oficina[[#This Row],[Envio a tiempo]]="Enviado a tiempo"),"Buena Venta","Venta Mala")</f>
        <v>Venta Mala</v>
      </c>
    </row>
    <row r="455" spans="1:30" x14ac:dyDescent="0.25">
      <c r="A455" s="26">
        <v>1199824</v>
      </c>
      <c r="B455" s="10">
        <v>41472</v>
      </c>
      <c r="C455" s="11" t="s">
        <v>337</v>
      </c>
      <c r="D455" s="11" t="s">
        <v>135</v>
      </c>
      <c r="E455" s="11" t="s">
        <v>12</v>
      </c>
      <c r="F455" s="11" t="s">
        <v>13</v>
      </c>
      <c r="G455" s="11" t="s">
        <v>1010</v>
      </c>
      <c r="H455" s="11" t="s">
        <v>42</v>
      </c>
      <c r="I455" s="11" t="s">
        <v>1016</v>
      </c>
      <c r="J455" s="11" t="s">
        <v>1080</v>
      </c>
      <c r="K455" s="11" t="s">
        <v>1261</v>
      </c>
      <c r="L455" s="11" t="s">
        <v>1265</v>
      </c>
      <c r="M455" s="11" t="s">
        <v>1272</v>
      </c>
      <c r="N455" s="10">
        <v>41472</v>
      </c>
      <c r="O455" s="12">
        <v>350</v>
      </c>
      <c r="P455" s="12">
        <v>574</v>
      </c>
      <c r="Q455" s="12">
        <v>224</v>
      </c>
      <c r="R455" s="11">
        <v>29</v>
      </c>
      <c r="S455" s="12">
        <v>16646</v>
      </c>
      <c r="T455" s="13">
        <v>0.03</v>
      </c>
      <c r="U455" s="12">
        <v>499.38</v>
      </c>
      <c r="V455" s="12">
        <v>16146.62</v>
      </c>
      <c r="W455" s="12">
        <v>501</v>
      </c>
      <c r="X455" s="12">
        <v>22313</v>
      </c>
      <c r="Y455" s="14">
        <f>+DAY('TABLA PRINCIPAL'!$B455)</f>
        <v>17</v>
      </c>
      <c r="Z455" s="14">
        <f>+MONTH('TABLA PRINCIPAL'!$B455)</f>
        <v>7</v>
      </c>
      <c r="AA455" s="14">
        <f>+YEAR('TABLA PRINCIPAL'!$B455)</f>
        <v>2013</v>
      </c>
      <c r="AB455" s="22" t="str">
        <f>+IF(Ventas_Oficina[[#This Row],[Total del pedido]]&gt;=100000,"SI","NO")</f>
        <v>NO</v>
      </c>
      <c r="AC455" s="22" t="str">
        <f>+_xlfn.XLOOKUP(Ventas_Oficina[[#This Row],[Nº de artículo]],AUXILIAR!A454:A5339,AUXILIAR!D454:D5339,"Error",0)</f>
        <v>Enviado a tiempo</v>
      </c>
      <c r="AD455" s="22" t="str">
        <f>+IF(AND(Ventas_Oficina[[#This Row],[Total]]&gt;75000,Ventas_Oficina[[#This Row],[Envio a tiempo]]="Enviado a tiempo"),"Buena Venta","Venta Mala")</f>
        <v>Venta Mala</v>
      </c>
    </row>
    <row r="456" spans="1:30" x14ac:dyDescent="0.25">
      <c r="A456" s="25">
        <v>1199824</v>
      </c>
      <c r="B456" s="5">
        <v>42000</v>
      </c>
      <c r="C456" s="6" t="s">
        <v>213</v>
      </c>
      <c r="D456" s="6" t="s">
        <v>183</v>
      </c>
      <c r="E456" s="6" t="s">
        <v>4</v>
      </c>
      <c r="F456" s="6" t="s">
        <v>5</v>
      </c>
      <c r="G456" s="6" t="s">
        <v>1008</v>
      </c>
      <c r="H456" s="6" t="s">
        <v>106</v>
      </c>
      <c r="I456" s="6" t="s">
        <v>1014</v>
      </c>
      <c r="J456" s="6" t="s">
        <v>1085</v>
      </c>
      <c r="K456" s="6" t="s">
        <v>1261</v>
      </c>
      <c r="L456" s="6" t="s">
        <v>1265</v>
      </c>
      <c r="M456" s="6" t="s">
        <v>1272</v>
      </c>
      <c r="N456" s="5">
        <v>42000</v>
      </c>
      <c r="O456" s="7">
        <v>384</v>
      </c>
      <c r="P456" s="7">
        <v>630</v>
      </c>
      <c r="Q456" s="7">
        <v>246</v>
      </c>
      <c r="R456" s="6">
        <v>39</v>
      </c>
      <c r="S456" s="7">
        <v>24570</v>
      </c>
      <c r="T456" s="8">
        <v>0.03</v>
      </c>
      <c r="U456" s="7">
        <v>737.1</v>
      </c>
      <c r="V456" s="7">
        <v>23832.9</v>
      </c>
      <c r="W456" s="7">
        <v>50</v>
      </c>
      <c r="X456" s="7">
        <v>23720</v>
      </c>
      <c r="Y456" s="9">
        <f>+DAY('TABLA PRINCIPAL'!$B456)</f>
        <v>27</v>
      </c>
      <c r="Z456" s="9">
        <f>+MONTH('TABLA PRINCIPAL'!$B456)</f>
        <v>12</v>
      </c>
      <c r="AA456" s="9">
        <f>+YEAR('TABLA PRINCIPAL'!$B456)</f>
        <v>2014</v>
      </c>
      <c r="AB456" s="22" t="str">
        <f>+IF(Ventas_Oficina[[#This Row],[Total del pedido]]&gt;=100000,"SI","NO")</f>
        <v>NO</v>
      </c>
      <c r="AC456" s="22" t="str">
        <f>+_xlfn.XLOOKUP(Ventas_Oficina[[#This Row],[Nº de artículo]],AUXILIAR!A455:A5340,AUXILIAR!D455:D5340,"Error",0)</f>
        <v>No enviado a tiempo</v>
      </c>
      <c r="AD456" s="22" t="str">
        <f>+IF(AND(Ventas_Oficina[[#This Row],[Total]]&gt;75000,Ventas_Oficina[[#This Row],[Envio a tiempo]]="Enviado a tiempo"),"Buena Venta","Venta Mala")</f>
        <v>Venta Mala</v>
      </c>
    </row>
    <row r="457" spans="1:30" x14ac:dyDescent="0.25">
      <c r="A457" s="26">
        <v>1199824</v>
      </c>
      <c r="B457" s="10">
        <v>41479</v>
      </c>
      <c r="C457" s="11" t="s">
        <v>128</v>
      </c>
      <c r="D457" s="11" t="s">
        <v>129</v>
      </c>
      <c r="E457" s="11" t="s">
        <v>4</v>
      </c>
      <c r="F457" s="11" t="s">
        <v>5</v>
      </c>
      <c r="G457" s="11" t="s">
        <v>1008</v>
      </c>
      <c r="H457" s="11" t="s">
        <v>6</v>
      </c>
      <c r="I457" s="11" t="s">
        <v>1014</v>
      </c>
      <c r="J457" s="11" t="s">
        <v>1064</v>
      </c>
      <c r="K457" s="11" t="s">
        <v>1261</v>
      </c>
      <c r="L457" s="11" t="s">
        <v>1265</v>
      </c>
      <c r="M457" s="11" t="s">
        <v>1272</v>
      </c>
      <c r="N457" s="10">
        <v>41481</v>
      </c>
      <c r="O457" s="12">
        <v>365</v>
      </c>
      <c r="P457" s="12">
        <v>598</v>
      </c>
      <c r="Q457" s="12">
        <v>233</v>
      </c>
      <c r="R457" s="11">
        <v>6</v>
      </c>
      <c r="S457" s="12">
        <v>3588</v>
      </c>
      <c r="T457" s="13">
        <v>0.01</v>
      </c>
      <c r="U457" s="12">
        <v>35.880000000000003</v>
      </c>
      <c r="V457" s="12">
        <v>3552.12</v>
      </c>
      <c r="W457" s="12">
        <v>149</v>
      </c>
      <c r="X457" s="12">
        <v>7768</v>
      </c>
      <c r="Y457" s="14">
        <f>+DAY('TABLA PRINCIPAL'!$B457)</f>
        <v>24</v>
      </c>
      <c r="Z457" s="14">
        <f>+MONTH('TABLA PRINCIPAL'!$B457)</f>
        <v>7</v>
      </c>
      <c r="AA457" s="14">
        <f>+YEAR('TABLA PRINCIPAL'!$B457)</f>
        <v>2013</v>
      </c>
      <c r="AB457" s="22" t="str">
        <f>+IF(Ventas_Oficina[[#This Row],[Total del pedido]]&gt;=100000,"SI","NO")</f>
        <v>NO</v>
      </c>
      <c r="AC457" s="22" t="str">
        <f>+_xlfn.XLOOKUP(Ventas_Oficina[[#This Row],[Nº de artículo]],AUXILIAR!A456:A5341,AUXILIAR!D456:D5341,"Error",0)</f>
        <v>No enviado a tiempo</v>
      </c>
      <c r="AD457" s="22" t="str">
        <f>+IF(AND(Ventas_Oficina[[#This Row],[Total]]&gt;75000,Ventas_Oficina[[#This Row],[Envio a tiempo]]="Enviado a tiempo"),"Buena Venta","Venta Mala")</f>
        <v>Venta Mala</v>
      </c>
    </row>
    <row r="458" spans="1:30" x14ac:dyDescent="0.25">
      <c r="A458" s="25">
        <v>1199824</v>
      </c>
      <c r="B458" s="5">
        <v>42189</v>
      </c>
      <c r="C458" s="6" t="s">
        <v>338</v>
      </c>
      <c r="D458" s="6" t="s">
        <v>152</v>
      </c>
      <c r="E458" s="6" t="s">
        <v>4</v>
      </c>
      <c r="F458" s="6" t="s">
        <v>5</v>
      </c>
      <c r="G458" s="6" t="s">
        <v>1010</v>
      </c>
      <c r="H458" s="6" t="s">
        <v>39</v>
      </c>
      <c r="I458" s="6" t="s">
        <v>1016</v>
      </c>
      <c r="J458" s="6" t="s">
        <v>1060</v>
      </c>
      <c r="K458" s="6" t="s">
        <v>1261</v>
      </c>
      <c r="L458" s="6" t="s">
        <v>1265</v>
      </c>
      <c r="M458" s="6" t="s">
        <v>1272</v>
      </c>
      <c r="N458" s="5">
        <v>42194</v>
      </c>
      <c r="O458" s="7">
        <v>1388</v>
      </c>
      <c r="P458" s="7">
        <v>2238</v>
      </c>
      <c r="Q458" s="7">
        <v>850</v>
      </c>
      <c r="R458" s="6">
        <v>21</v>
      </c>
      <c r="S458" s="7">
        <v>46998</v>
      </c>
      <c r="T458" s="8">
        <v>0.01</v>
      </c>
      <c r="U458" s="7">
        <v>469.98</v>
      </c>
      <c r="V458" s="7">
        <v>46528.02</v>
      </c>
      <c r="W458" s="7">
        <v>1510</v>
      </c>
      <c r="X458" s="7">
        <v>48763</v>
      </c>
      <c r="Y458" s="9">
        <f>+DAY('TABLA PRINCIPAL'!$B458)</f>
        <v>4</v>
      </c>
      <c r="Z458" s="9">
        <f>+MONTH('TABLA PRINCIPAL'!$B458)</f>
        <v>7</v>
      </c>
      <c r="AA458" s="9">
        <f>+YEAR('TABLA PRINCIPAL'!$B458)</f>
        <v>2015</v>
      </c>
      <c r="AB458" s="22" t="str">
        <f>+IF(Ventas_Oficina[[#This Row],[Total del pedido]]&gt;=100000,"SI","NO")</f>
        <v>NO</v>
      </c>
      <c r="AC458" s="22" t="str">
        <f>+_xlfn.XLOOKUP(Ventas_Oficina[[#This Row],[Nº de artículo]],AUXILIAR!A457:A5342,AUXILIAR!D457:D5342,"Error",0)</f>
        <v>Enviado a tiempo</v>
      </c>
      <c r="AD458" s="22" t="str">
        <f>+IF(AND(Ventas_Oficina[[#This Row],[Total]]&gt;75000,Ventas_Oficina[[#This Row],[Envio a tiempo]]="Enviado a tiempo"),"Buena Venta","Venta Mala")</f>
        <v>Venta Mala</v>
      </c>
    </row>
    <row r="459" spans="1:30" x14ac:dyDescent="0.25">
      <c r="A459" s="26">
        <v>1199824</v>
      </c>
      <c r="B459" s="10">
        <v>41862</v>
      </c>
      <c r="C459" s="11" t="s">
        <v>339</v>
      </c>
      <c r="D459" s="11" t="s">
        <v>71</v>
      </c>
      <c r="E459" s="11" t="s">
        <v>4</v>
      </c>
      <c r="F459" s="11" t="s">
        <v>5</v>
      </c>
      <c r="G459" s="11" t="s">
        <v>1009</v>
      </c>
      <c r="H459" s="11" t="s">
        <v>17</v>
      </c>
      <c r="I459" s="11" t="s">
        <v>1014</v>
      </c>
      <c r="J459" s="11" t="s">
        <v>1066</v>
      </c>
      <c r="K459" s="11" t="s">
        <v>1261</v>
      </c>
      <c r="L459" s="11" t="s">
        <v>1267</v>
      </c>
      <c r="M459" s="11" t="s">
        <v>1272</v>
      </c>
      <c r="N459" s="10">
        <v>41872</v>
      </c>
      <c r="O459" s="12">
        <v>1364</v>
      </c>
      <c r="P459" s="12">
        <v>2098</v>
      </c>
      <c r="Q459" s="12">
        <v>734</v>
      </c>
      <c r="R459" s="11">
        <v>32</v>
      </c>
      <c r="S459" s="12">
        <v>67136</v>
      </c>
      <c r="T459" s="13">
        <v>0.01</v>
      </c>
      <c r="U459" s="12">
        <v>671.36</v>
      </c>
      <c r="V459" s="12">
        <v>66464.639999999999</v>
      </c>
      <c r="W459" s="12">
        <v>149</v>
      </c>
      <c r="X459" s="12">
        <v>30057</v>
      </c>
      <c r="Y459" s="14">
        <f>+DAY('TABLA PRINCIPAL'!$B459)</f>
        <v>11</v>
      </c>
      <c r="Z459" s="14">
        <f>+MONTH('TABLA PRINCIPAL'!$B459)</f>
        <v>8</v>
      </c>
      <c r="AA459" s="14">
        <f>+YEAR('TABLA PRINCIPAL'!$B459)</f>
        <v>2014</v>
      </c>
      <c r="AB459" s="22" t="str">
        <f>+IF(Ventas_Oficina[[#This Row],[Total del pedido]]&gt;=100000,"SI","NO")</f>
        <v>NO</v>
      </c>
      <c r="AC459" s="22" t="str">
        <f>+_xlfn.XLOOKUP(Ventas_Oficina[[#This Row],[Nº de artículo]],AUXILIAR!A458:A5343,AUXILIAR!D458:D5343,"Error",0)</f>
        <v>Enviado a tiempo</v>
      </c>
      <c r="AD459" s="22" t="str">
        <f>+IF(AND(Ventas_Oficina[[#This Row],[Total]]&gt;75000,Ventas_Oficina[[#This Row],[Envio a tiempo]]="Enviado a tiempo"),"Buena Venta","Venta Mala")</f>
        <v>Venta Mala</v>
      </c>
    </row>
    <row r="460" spans="1:30" x14ac:dyDescent="0.25">
      <c r="A460" s="25">
        <v>1199855</v>
      </c>
      <c r="B460" s="5">
        <v>41858</v>
      </c>
      <c r="C460" s="6" t="s">
        <v>126</v>
      </c>
      <c r="D460" s="6" t="s">
        <v>340</v>
      </c>
      <c r="E460" s="6" t="s">
        <v>4</v>
      </c>
      <c r="F460" s="6" t="s">
        <v>5</v>
      </c>
      <c r="G460" s="6" t="s">
        <v>1008</v>
      </c>
      <c r="H460" s="6" t="s">
        <v>6</v>
      </c>
      <c r="I460" s="6" t="s">
        <v>1013</v>
      </c>
      <c r="J460" s="6" t="s">
        <v>1045</v>
      </c>
      <c r="K460" s="6" t="s">
        <v>1262</v>
      </c>
      <c r="L460" s="6" t="s">
        <v>1269</v>
      </c>
      <c r="M460" s="6" t="s">
        <v>1272</v>
      </c>
      <c r="N460" s="5">
        <v>41860</v>
      </c>
      <c r="O460" s="7">
        <v>93</v>
      </c>
      <c r="P460" s="7">
        <v>148</v>
      </c>
      <c r="Q460" s="7">
        <v>55</v>
      </c>
      <c r="R460" s="6">
        <v>30</v>
      </c>
      <c r="S460" s="7">
        <v>4440</v>
      </c>
      <c r="T460" s="8">
        <v>0.09</v>
      </c>
      <c r="U460" s="7">
        <v>399.59999999999997</v>
      </c>
      <c r="V460" s="7">
        <v>4040.4</v>
      </c>
      <c r="W460" s="7">
        <v>70</v>
      </c>
      <c r="X460" s="7">
        <v>8834</v>
      </c>
      <c r="Y460" s="9">
        <f>+DAY('TABLA PRINCIPAL'!$B460)</f>
        <v>7</v>
      </c>
      <c r="Z460" s="9">
        <f>+MONTH('TABLA PRINCIPAL'!$B460)</f>
        <v>8</v>
      </c>
      <c r="AA460" s="9">
        <f>+YEAR('TABLA PRINCIPAL'!$B460)</f>
        <v>2014</v>
      </c>
      <c r="AB460" s="22" t="str">
        <f>+IF(Ventas_Oficina[[#This Row],[Total del pedido]]&gt;=100000,"SI","NO")</f>
        <v>NO</v>
      </c>
      <c r="AC460" s="22" t="str">
        <f>+_xlfn.XLOOKUP(Ventas_Oficina[[#This Row],[Nº de artículo]],AUXILIAR!A459:A5344,AUXILIAR!D459:D5344,"Error",0)</f>
        <v>Enviado a tiempo</v>
      </c>
      <c r="AD460" s="22" t="str">
        <f>+IF(AND(Ventas_Oficina[[#This Row],[Total]]&gt;75000,Ventas_Oficina[[#This Row],[Envio a tiempo]]="Enviado a tiempo"),"Buena Venta","Venta Mala")</f>
        <v>Venta Mala</v>
      </c>
    </row>
    <row r="461" spans="1:30" x14ac:dyDescent="0.25">
      <c r="A461" s="26">
        <v>1200189</v>
      </c>
      <c r="B461" s="10">
        <v>41477</v>
      </c>
      <c r="C461" s="11" t="s">
        <v>87</v>
      </c>
      <c r="D461" s="11" t="s">
        <v>88</v>
      </c>
      <c r="E461" s="11" t="s">
        <v>4</v>
      </c>
      <c r="F461" s="11" t="s">
        <v>5</v>
      </c>
      <c r="G461" s="11" t="s">
        <v>1010</v>
      </c>
      <c r="H461" s="11" t="s">
        <v>39</v>
      </c>
      <c r="I461" s="11" t="s">
        <v>1016</v>
      </c>
      <c r="J461" s="11" t="s">
        <v>1079</v>
      </c>
      <c r="K461" s="11" t="s">
        <v>1261</v>
      </c>
      <c r="L461" s="11" t="s">
        <v>1265</v>
      </c>
      <c r="M461" s="11" t="s">
        <v>1272</v>
      </c>
      <c r="N461" s="10">
        <v>41481</v>
      </c>
      <c r="O461" s="12">
        <v>5452</v>
      </c>
      <c r="P461" s="12">
        <v>10097</v>
      </c>
      <c r="Q461" s="12">
        <v>4645</v>
      </c>
      <c r="R461" s="11">
        <v>12</v>
      </c>
      <c r="S461" s="12">
        <v>121164</v>
      </c>
      <c r="T461" s="13">
        <v>0.06</v>
      </c>
      <c r="U461" s="12">
        <v>7269.84</v>
      </c>
      <c r="V461" s="12">
        <v>113894.16</v>
      </c>
      <c r="W461" s="12">
        <v>718</v>
      </c>
      <c r="X461" s="12">
        <v>149019</v>
      </c>
      <c r="Y461" s="14">
        <f>+DAY('TABLA PRINCIPAL'!$B461)</f>
        <v>22</v>
      </c>
      <c r="Z461" s="14">
        <f>+MONTH('TABLA PRINCIPAL'!$B461)</f>
        <v>7</v>
      </c>
      <c r="AA461" s="14">
        <f>+YEAR('TABLA PRINCIPAL'!$B461)</f>
        <v>2013</v>
      </c>
      <c r="AB461" s="22" t="str">
        <f>+IF(Ventas_Oficina[[#This Row],[Total del pedido]]&gt;=100000,"SI","NO")</f>
        <v>SI</v>
      </c>
      <c r="AC461" s="22" t="str">
        <f>+_xlfn.XLOOKUP(Ventas_Oficina[[#This Row],[Nº de artículo]],AUXILIAR!A460:A5345,AUXILIAR!D460:D5345,"Error",0)</f>
        <v>Enviado a tiempo</v>
      </c>
      <c r="AD461" s="22" t="str">
        <f>+IF(AND(Ventas_Oficina[[#This Row],[Total]]&gt;75000,Ventas_Oficina[[#This Row],[Envio a tiempo]]="Enviado a tiempo"),"Buena Venta","Venta Mala")</f>
        <v>Buena Venta</v>
      </c>
    </row>
    <row r="462" spans="1:30" x14ac:dyDescent="0.25">
      <c r="A462" s="25">
        <v>1200189</v>
      </c>
      <c r="B462" s="5">
        <v>41455</v>
      </c>
      <c r="C462" s="6" t="s">
        <v>341</v>
      </c>
      <c r="D462" s="6" t="s">
        <v>26</v>
      </c>
      <c r="E462" s="6" t="s">
        <v>4</v>
      </c>
      <c r="F462" s="6" t="s">
        <v>5</v>
      </c>
      <c r="G462" s="6" t="s">
        <v>1008</v>
      </c>
      <c r="H462" s="6" t="s">
        <v>27</v>
      </c>
      <c r="I462" s="6" t="s">
        <v>1013</v>
      </c>
      <c r="J462" s="6" t="s">
        <v>1079</v>
      </c>
      <c r="K462" s="6" t="s">
        <v>1261</v>
      </c>
      <c r="L462" s="6" t="s">
        <v>1265</v>
      </c>
      <c r="M462" s="6" t="s">
        <v>1272</v>
      </c>
      <c r="N462" s="5">
        <v>41456</v>
      </c>
      <c r="O462" s="7">
        <v>5452</v>
      </c>
      <c r="P462" s="7">
        <v>10097</v>
      </c>
      <c r="Q462" s="7">
        <v>4645</v>
      </c>
      <c r="R462" s="6">
        <v>42</v>
      </c>
      <c r="S462" s="7">
        <v>424074</v>
      </c>
      <c r="T462" s="8">
        <v>0.06</v>
      </c>
      <c r="U462" s="7">
        <v>25444.44</v>
      </c>
      <c r="V462" s="7">
        <v>398629.56</v>
      </c>
      <c r="W462" s="7">
        <v>718</v>
      </c>
      <c r="X462" s="7">
        <v>335354</v>
      </c>
      <c r="Y462" s="9">
        <f>+DAY('TABLA PRINCIPAL'!$B462)</f>
        <v>30</v>
      </c>
      <c r="Z462" s="9">
        <f>+MONTH('TABLA PRINCIPAL'!$B462)</f>
        <v>6</v>
      </c>
      <c r="AA462" s="9">
        <f>+YEAR('TABLA PRINCIPAL'!$B462)</f>
        <v>2013</v>
      </c>
      <c r="AB462" s="22" t="str">
        <f>+IF(Ventas_Oficina[[#This Row],[Total del pedido]]&gt;=100000,"SI","NO")</f>
        <v>SI</v>
      </c>
      <c r="AC462" s="22" t="str">
        <f>+_xlfn.XLOOKUP(Ventas_Oficina[[#This Row],[Nº de artículo]],AUXILIAR!A461:A5346,AUXILIAR!D461:D5346,"Error",0)</f>
        <v>Enviado a tiempo</v>
      </c>
      <c r="AD462" s="22" t="str">
        <f>+IF(AND(Ventas_Oficina[[#This Row],[Total]]&gt;75000,Ventas_Oficina[[#This Row],[Envio a tiempo]]="Enviado a tiempo"),"Buena Venta","Venta Mala")</f>
        <v>Buena Venta</v>
      </c>
    </row>
    <row r="463" spans="1:30" x14ac:dyDescent="0.25">
      <c r="A463" s="26">
        <v>1200554</v>
      </c>
      <c r="B463" s="10">
        <v>41715</v>
      </c>
      <c r="C463" s="11" t="s">
        <v>30</v>
      </c>
      <c r="D463" s="11" t="s">
        <v>31</v>
      </c>
      <c r="E463" s="11" t="s">
        <v>4</v>
      </c>
      <c r="F463" s="11" t="s">
        <v>5</v>
      </c>
      <c r="G463" s="11" t="s">
        <v>1010</v>
      </c>
      <c r="H463" s="11" t="s">
        <v>9</v>
      </c>
      <c r="I463" s="11" t="s">
        <v>1012</v>
      </c>
      <c r="J463" s="11" t="s">
        <v>1121</v>
      </c>
      <c r="K463" s="11" t="s">
        <v>1262</v>
      </c>
      <c r="L463" s="11" t="s">
        <v>1268</v>
      </c>
      <c r="M463" s="11" t="s">
        <v>1272</v>
      </c>
      <c r="N463" s="10">
        <v>41717</v>
      </c>
      <c r="O463" s="12">
        <v>892</v>
      </c>
      <c r="P463" s="12">
        <v>2974</v>
      </c>
      <c r="Q463" s="12">
        <v>2082</v>
      </c>
      <c r="R463" s="11">
        <v>8</v>
      </c>
      <c r="S463" s="12">
        <v>23792</v>
      </c>
      <c r="T463" s="13">
        <v>0.09</v>
      </c>
      <c r="U463" s="12">
        <v>2141.2799999999997</v>
      </c>
      <c r="V463" s="12">
        <v>21650.720000000001</v>
      </c>
      <c r="W463" s="12">
        <v>664</v>
      </c>
      <c r="X463" s="12">
        <v>5000</v>
      </c>
      <c r="Y463" s="14">
        <f>+DAY('TABLA PRINCIPAL'!$B463)</f>
        <v>17</v>
      </c>
      <c r="Z463" s="14">
        <f>+MONTH('TABLA PRINCIPAL'!$B463)</f>
        <v>3</v>
      </c>
      <c r="AA463" s="14">
        <f>+YEAR('TABLA PRINCIPAL'!$B463)</f>
        <v>2014</v>
      </c>
      <c r="AB463" s="22" t="str">
        <f>+IF(Ventas_Oficina[[#This Row],[Total del pedido]]&gt;=100000,"SI","NO")</f>
        <v>NO</v>
      </c>
      <c r="AC463" s="22" t="str">
        <f>+_xlfn.XLOOKUP(Ventas_Oficina[[#This Row],[Nº de artículo]],AUXILIAR!A462:A5347,AUXILIAR!D462:D5347,"Error",0)</f>
        <v>Enviado a tiempo</v>
      </c>
      <c r="AD463" s="22" t="str">
        <f>+IF(AND(Ventas_Oficina[[#This Row],[Total]]&gt;75000,Ventas_Oficina[[#This Row],[Envio a tiempo]]="Enviado a tiempo"),"Buena Venta","Venta Mala")</f>
        <v>Venta Mala</v>
      </c>
    </row>
    <row r="464" spans="1:30" x14ac:dyDescent="0.25">
      <c r="A464" s="25">
        <v>1200919</v>
      </c>
      <c r="B464" s="5">
        <v>41460</v>
      </c>
      <c r="C464" s="6" t="s">
        <v>306</v>
      </c>
      <c r="D464" s="6" t="s">
        <v>29</v>
      </c>
      <c r="E464" s="6" t="s">
        <v>12</v>
      </c>
      <c r="F464" s="6" t="s">
        <v>13</v>
      </c>
      <c r="G464" s="6" t="s">
        <v>1009</v>
      </c>
      <c r="H464" s="6" t="s">
        <v>14</v>
      </c>
      <c r="I464" s="6" t="s">
        <v>1015</v>
      </c>
      <c r="J464" s="6" t="s">
        <v>1080</v>
      </c>
      <c r="K464" s="6" t="s">
        <v>1261</v>
      </c>
      <c r="L464" s="6" t="s">
        <v>1267</v>
      </c>
      <c r="M464" s="6" t="s">
        <v>1272</v>
      </c>
      <c r="N464" s="5">
        <v>41462</v>
      </c>
      <c r="O464" s="7">
        <v>350</v>
      </c>
      <c r="P464" s="7">
        <v>574</v>
      </c>
      <c r="Q464" s="7">
        <v>224</v>
      </c>
      <c r="R464" s="6">
        <v>21</v>
      </c>
      <c r="S464" s="7">
        <v>12054</v>
      </c>
      <c r="T464" s="8">
        <v>0.01</v>
      </c>
      <c r="U464" s="7">
        <v>120.54</v>
      </c>
      <c r="V464" s="7">
        <v>11933.46</v>
      </c>
      <c r="W464" s="7">
        <v>501</v>
      </c>
      <c r="X464" s="7">
        <v>23725</v>
      </c>
      <c r="Y464" s="9">
        <f>+DAY('TABLA PRINCIPAL'!$B464)</f>
        <v>5</v>
      </c>
      <c r="Z464" s="9">
        <f>+MONTH('TABLA PRINCIPAL'!$B464)</f>
        <v>7</v>
      </c>
      <c r="AA464" s="9">
        <f>+YEAR('TABLA PRINCIPAL'!$B464)</f>
        <v>2013</v>
      </c>
      <c r="AB464" s="22" t="str">
        <f>+IF(Ventas_Oficina[[#This Row],[Total del pedido]]&gt;=100000,"SI","NO")</f>
        <v>NO</v>
      </c>
      <c r="AC464" s="22" t="str">
        <f>+_xlfn.XLOOKUP(Ventas_Oficina[[#This Row],[Nº de artículo]],AUXILIAR!A463:A5348,AUXILIAR!D463:D5348,"Error",0)</f>
        <v>Enviado a tiempo</v>
      </c>
      <c r="AD464" s="22" t="str">
        <f>+IF(AND(Ventas_Oficina[[#This Row],[Total]]&gt;75000,Ventas_Oficina[[#This Row],[Envio a tiempo]]="Enviado a tiempo"),"Buena Venta","Venta Mala")</f>
        <v>Venta Mala</v>
      </c>
    </row>
    <row r="465" spans="1:30" x14ac:dyDescent="0.25">
      <c r="A465" s="26">
        <v>1200919</v>
      </c>
      <c r="B465" s="10">
        <v>42043</v>
      </c>
      <c r="C465" s="11" t="s">
        <v>342</v>
      </c>
      <c r="D465" s="11" t="s">
        <v>41</v>
      </c>
      <c r="E465" s="11" t="s">
        <v>12</v>
      </c>
      <c r="F465" s="11" t="s">
        <v>13</v>
      </c>
      <c r="G465" s="11" t="s">
        <v>1010</v>
      </c>
      <c r="H465" s="11" t="s">
        <v>42</v>
      </c>
      <c r="I465" s="11" t="s">
        <v>1015</v>
      </c>
      <c r="J465" s="11" t="s">
        <v>1122</v>
      </c>
      <c r="K465" s="11" t="s">
        <v>1261</v>
      </c>
      <c r="L465" s="11" t="s">
        <v>1265</v>
      </c>
      <c r="M465" s="11" t="s">
        <v>1272</v>
      </c>
      <c r="N465" s="10">
        <v>42045</v>
      </c>
      <c r="O465" s="12">
        <v>437</v>
      </c>
      <c r="P465" s="12">
        <v>911</v>
      </c>
      <c r="Q465" s="12">
        <v>474</v>
      </c>
      <c r="R465" s="11">
        <v>6</v>
      </c>
      <c r="S465" s="12">
        <v>5466</v>
      </c>
      <c r="T465" s="13">
        <v>0.04</v>
      </c>
      <c r="U465" s="12">
        <v>218.64000000000001</v>
      </c>
      <c r="V465" s="12">
        <v>5247.36</v>
      </c>
      <c r="W465" s="12">
        <v>225</v>
      </c>
      <c r="X465" s="12">
        <v>60039</v>
      </c>
      <c r="Y465" s="14">
        <f>+DAY('TABLA PRINCIPAL'!$B465)</f>
        <v>8</v>
      </c>
      <c r="Z465" s="14">
        <f>+MONTH('TABLA PRINCIPAL'!$B465)</f>
        <v>2</v>
      </c>
      <c r="AA465" s="14">
        <f>+YEAR('TABLA PRINCIPAL'!$B465)</f>
        <v>2015</v>
      </c>
      <c r="AB465" s="22" t="str">
        <f>+IF(Ventas_Oficina[[#This Row],[Total del pedido]]&gt;=100000,"SI","NO")</f>
        <v>NO</v>
      </c>
      <c r="AC465" s="22" t="str">
        <f>+_xlfn.XLOOKUP(Ventas_Oficina[[#This Row],[Nº de artículo]],AUXILIAR!A464:A5349,AUXILIAR!D464:D5349,"Error",0)</f>
        <v>Enviado a tiempo</v>
      </c>
      <c r="AD465" s="22" t="str">
        <f>+IF(AND(Ventas_Oficina[[#This Row],[Total]]&gt;75000,Ventas_Oficina[[#This Row],[Envio a tiempo]]="Enviado a tiempo"),"Buena Venta","Venta Mala")</f>
        <v>Venta Mala</v>
      </c>
    </row>
    <row r="466" spans="1:30" x14ac:dyDescent="0.25">
      <c r="A466" s="25">
        <v>1200919</v>
      </c>
      <c r="B466" s="5">
        <v>41819</v>
      </c>
      <c r="C466" s="6" t="s">
        <v>279</v>
      </c>
      <c r="D466" s="6" t="s">
        <v>197</v>
      </c>
      <c r="E466" s="6" t="s">
        <v>4</v>
      </c>
      <c r="F466" s="6" t="s">
        <v>5</v>
      </c>
      <c r="G466" s="6" t="s">
        <v>1008</v>
      </c>
      <c r="H466" s="6" t="s">
        <v>39</v>
      </c>
      <c r="I466" s="6" t="s">
        <v>1015</v>
      </c>
      <c r="J466" s="6" t="s">
        <v>1080</v>
      </c>
      <c r="K466" s="6" t="s">
        <v>1262</v>
      </c>
      <c r="L466" s="6" t="s">
        <v>1265</v>
      </c>
      <c r="M466" s="6" t="s">
        <v>1272</v>
      </c>
      <c r="N466" s="5">
        <v>41820</v>
      </c>
      <c r="O466" s="7">
        <v>350</v>
      </c>
      <c r="P466" s="7">
        <v>574</v>
      </c>
      <c r="Q466" s="7">
        <v>224</v>
      </c>
      <c r="R466" s="6">
        <v>46</v>
      </c>
      <c r="S466" s="7">
        <v>26404</v>
      </c>
      <c r="T466" s="8">
        <v>0.01</v>
      </c>
      <c r="U466" s="7">
        <v>264.04000000000002</v>
      </c>
      <c r="V466" s="7">
        <v>26139.96</v>
      </c>
      <c r="W466" s="7">
        <v>501</v>
      </c>
      <c r="X466" s="7">
        <v>23427</v>
      </c>
      <c r="Y466" s="9">
        <f>+DAY('TABLA PRINCIPAL'!$B466)</f>
        <v>29</v>
      </c>
      <c r="Z466" s="9">
        <f>+MONTH('TABLA PRINCIPAL'!$B466)</f>
        <v>6</v>
      </c>
      <c r="AA466" s="9">
        <f>+YEAR('TABLA PRINCIPAL'!$B466)</f>
        <v>2014</v>
      </c>
      <c r="AB466" s="22" t="str">
        <f>+IF(Ventas_Oficina[[#This Row],[Total del pedido]]&gt;=100000,"SI","NO")</f>
        <v>NO</v>
      </c>
      <c r="AC466" s="22" t="str">
        <f>+_xlfn.XLOOKUP(Ventas_Oficina[[#This Row],[Nº de artículo]],AUXILIAR!A465:A5350,AUXILIAR!D465:D5350,"Error",0)</f>
        <v>Enviado a tiempo</v>
      </c>
      <c r="AD466" s="22" t="str">
        <f>+IF(AND(Ventas_Oficina[[#This Row],[Total]]&gt;75000,Ventas_Oficina[[#This Row],[Envio a tiempo]]="Enviado a tiempo"),"Buena Venta","Venta Mala")</f>
        <v>Venta Mala</v>
      </c>
    </row>
    <row r="467" spans="1:30" x14ac:dyDescent="0.25">
      <c r="A467" s="26">
        <v>1201285</v>
      </c>
      <c r="B467" s="10">
        <v>41556</v>
      </c>
      <c r="C467" s="11" t="s">
        <v>56</v>
      </c>
      <c r="D467" s="11" t="s">
        <v>57</v>
      </c>
      <c r="E467" s="11" t="s">
        <v>4</v>
      </c>
      <c r="F467" s="11" t="s">
        <v>5</v>
      </c>
      <c r="G467" s="11" t="s">
        <v>1009</v>
      </c>
      <c r="H467" s="11" t="s">
        <v>58</v>
      </c>
      <c r="I467" s="11" t="s">
        <v>1014</v>
      </c>
      <c r="J467" s="11" t="s">
        <v>1081</v>
      </c>
      <c r="K467" s="11" t="s">
        <v>1261</v>
      </c>
      <c r="L467" s="11" t="s">
        <v>1265</v>
      </c>
      <c r="M467" s="11" t="s">
        <v>1272</v>
      </c>
      <c r="N467" s="10">
        <v>41558</v>
      </c>
      <c r="O467" s="12">
        <v>252</v>
      </c>
      <c r="P467" s="12">
        <v>400</v>
      </c>
      <c r="Q467" s="12">
        <v>148</v>
      </c>
      <c r="R467" s="11">
        <v>30</v>
      </c>
      <c r="S467" s="12">
        <v>12000</v>
      </c>
      <c r="T467" s="13">
        <v>0.01</v>
      </c>
      <c r="U467" s="12">
        <v>120</v>
      </c>
      <c r="V467" s="12">
        <v>11880</v>
      </c>
      <c r="W467" s="12">
        <v>130</v>
      </c>
      <c r="X467" s="12">
        <v>2690</v>
      </c>
      <c r="Y467" s="14">
        <f>+DAY('TABLA PRINCIPAL'!$B467)</f>
        <v>9</v>
      </c>
      <c r="Z467" s="14">
        <f>+MONTH('TABLA PRINCIPAL'!$B467)</f>
        <v>10</v>
      </c>
      <c r="AA467" s="14">
        <f>+YEAR('TABLA PRINCIPAL'!$B467)</f>
        <v>2013</v>
      </c>
      <c r="AB467" s="22" t="str">
        <f>+IF(Ventas_Oficina[[#This Row],[Total del pedido]]&gt;=100000,"SI","NO")</f>
        <v>NO</v>
      </c>
      <c r="AC467" s="22" t="str">
        <f>+_xlfn.XLOOKUP(Ventas_Oficina[[#This Row],[Nº de artículo]],AUXILIAR!A466:A5351,AUXILIAR!D466:D5351,"Error",0)</f>
        <v>Enviado a tiempo</v>
      </c>
      <c r="AD467" s="22" t="str">
        <f>+IF(AND(Ventas_Oficina[[#This Row],[Total]]&gt;75000,Ventas_Oficina[[#This Row],[Envio a tiempo]]="Enviado a tiempo"),"Buena Venta","Venta Mala")</f>
        <v>Venta Mala</v>
      </c>
    </row>
    <row r="468" spans="1:30" x14ac:dyDescent="0.25">
      <c r="A468" s="25">
        <v>1201650</v>
      </c>
      <c r="B468" s="5">
        <v>41510</v>
      </c>
      <c r="C468" s="6" t="s">
        <v>99</v>
      </c>
      <c r="D468" s="6" t="s">
        <v>100</v>
      </c>
      <c r="E468" s="6" t="s">
        <v>12</v>
      </c>
      <c r="F468" s="6" t="s">
        <v>13</v>
      </c>
      <c r="G468" s="6" t="s">
        <v>1008</v>
      </c>
      <c r="H468" s="6" t="s">
        <v>42</v>
      </c>
      <c r="I468" s="6" t="s">
        <v>1016</v>
      </c>
      <c r="J468" s="6" t="s">
        <v>1045</v>
      </c>
      <c r="K468" s="6" t="s">
        <v>1262</v>
      </c>
      <c r="L468" s="6" t="s">
        <v>1268</v>
      </c>
      <c r="M468" s="6" t="s">
        <v>1272</v>
      </c>
      <c r="N468" s="5">
        <v>41513</v>
      </c>
      <c r="O468" s="7">
        <v>93</v>
      </c>
      <c r="P468" s="7">
        <v>148</v>
      </c>
      <c r="Q468" s="7">
        <v>55</v>
      </c>
      <c r="R468" s="6">
        <v>35</v>
      </c>
      <c r="S468" s="7">
        <v>5180</v>
      </c>
      <c r="T468" s="8">
        <v>0</v>
      </c>
      <c r="U468" s="7">
        <v>0</v>
      </c>
      <c r="V468" s="7">
        <v>5180</v>
      </c>
      <c r="W468" s="7">
        <v>70</v>
      </c>
      <c r="X468" s="7">
        <v>5320</v>
      </c>
      <c r="Y468" s="9">
        <f>+DAY('TABLA PRINCIPAL'!$B468)</f>
        <v>24</v>
      </c>
      <c r="Z468" s="9">
        <f>+MONTH('TABLA PRINCIPAL'!$B468)</f>
        <v>8</v>
      </c>
      <c r="AA468" s="9">
        <f>+YEAR('TABLA PRINCIPAL'!$B468)</f>
        <v>2013</v>
      </c>
      <c r="AB468" s="22" t="str">
        <f>+IF(Ventas_Oficina[[#This Row],[Total del pedido]]&gt;=100000,"SI","NO")</f>
        <v>NO</v>
      </c>
      <c r="AC468" s="22" t="str">
        <f>+_xlfn.XLOOKUP(Ventas_Oficina[[#This Row],[Nº de artículo]],AUXILIAR!A467:A5352,AUXILIAR!D467:D5352,"Error",0)</f>
        <v>Enviado a tiempo</v>
      </c>
      <c r="AD468" s="22" t="str">
        <f>+IF(AND(Ventas_Oficina[[#This Row],[Total]]&gt;75000,Ventas_Oficina[[#This Row],[Envio a tiempo]]="Enviado a tiempo"),"Buena Venta","Venta Mala")</f>
        <v>Venta Mala</v>
      </c>
    </row>
    <row r="469" spans="1:30" x14ac:dyDescent="0.25">
      <c r="A469" s="26">
        <v>1202015</v>
      </c>
      <c r="B469" s="10">
        <v>42128</v>
      </c>
      <c r="C469" s="11" t="s">
        <v>98</v>
      </c>
      <c r="D469" s="11" t="s">
        <v>91</v>
      </c>
      <c r="E469" s="11" t="s">
        <v>4</v>
      </c>
      <c r="F469" s="11" t="s">
        <v>5</v>
      </c>
      <c r="G469" s="11" t="s">
        <v>1008</v>
      </c>
      <c r="H469" s="11" t="s">
        <v>24</v>
      </c>
      <c r="I469" s="11" t="s">
        <v>1013</v>
      </c>
      <c r="J469" s="11" t="s">
        <v>1080</v>
      </c>
      <c r="K469" s="11" t="s">
        <v>1261</v>
      </c>
      <c r="L469" s="11" t="s">
        <v>1265</v>
      </c>
      <c r="M469" s="11" t="s">
        <v>1272</v>
      </c>
      <c r="N469" s="10">
        <v>42130</v>
      </c>
      <c r="O469" s="12">
        <v>350</v>
      </c>
      <c r="P469" s="12">
        <v>574</v>
      </c>
      <c r="Q469" s="12">
        <v>224</v>
      </c>
      <c r="R469" s="11">
        <v>42</v>
      </c>
      <c r="S469" s="12">
        <v>24108</v>
      </c>
      <c r="T469" s="13">
        <v>0.06</v>
      </c>
      <c r="U469" s="12">
        <v>1446.48</v>
      </c>
      <c r="V469" s="12">
        <v>22661.52</v>
      </c>
      <c r="W469" s="12">
        <v>501</v>
      </c>
      <c r="X469" s="12">
        <v>43435</v>
      </c>
      <c r="Y469" s="14">
        <f>+DAY('TABLA PRINCIPAL'!$B469)</f>
        <v>4</v>
      </c>
      <c r="Z469" s="14">
        <f>+MONTH('TABLA PRINCIPAL'!$B469)</f>
        <v>5</v>
      </c>
      <c r="AA469" s="14">
        <f>+YEAR('TABLA PRINCIPAL'!$B469)</f>
        <v>2015</v>
      </c>
      <c r="AB469" s="22" t="str">
        <f>+IF(Ventas_Oficina[[#This Row],[Total del pedido]]&gt;=100000,"SI","NO")</f>
        <v>NO</v>
      </c>
      <c r="AC469" s="22" t="str">
        <f>+_xlfn.XLOOKUP(Ventas_Oficina[[#This Row],[Nº de artículo]],AUXILIAR!A468:A5353,AUXILIAR!D468:D5353,"Error",0)</f>
        <v>Enviado a tiempo</v>
      </c>
      <c r="AD469" s="22" t="str">
        <f>+IF(AND(Ventas_Oficina[[#This Row],[Total]]&gt;75000,Ventas_Oficina[[#This Row],[Envio a tiempo]]="Enviado a tiempo"),"Buena Venta","Venta Mala")</f>
        <v>Venta Mala</v>
      </c>
    </row>
    <row r="470" spans="1:30" x14ac:dyDescent="0.25">
      <c r="A470" s="25">
        <v>1202746</v>
      </c>
      <c r="B470" s="5">
        <v>41484</v>
      </c>
      <c r="C470" s="6" t="s">
        <v>83</v>
      </c>
      <c r="D470" s="6" t="s">
        <v>68</v>
      </c>
      <c r="E470" s="6" t="s">
        <v>12</v>
      </c>
      <c r="F470" s="6" t="s">
        <v>13</v>
      </c>
      <c r="G470" s="6" t="s">
        <v>1008</v>
      </c>
      <c r="H470" s="6" t="s">
        <v>14</v>
      </c>
      <c r="I470" s="6" t="s">
        <v>1014</v>
      </c>
      <c r="J470" s="6" t="s">
        <v>1120</v>
      </c>
      <c r="K470" s="6" t="s">
        <v>1261</v>
      </c>
      <c r="L470" s="6" t="s">
        <v>1267</v>
      </c>
      <c r="M470" s="6" t="s">
        <v>1272</v>
      </c>
      <c r="N470" s="5">
        <v>41485</v>
      </c>
      <c r="O470" s="7">
        <v>651</v>
      </c>
      <c r="P470" s="7">
        <v>3098</v>
      </c>
      <c r="Q470" s="7">
        <v>2447</v>
      </c>
      <c r="R470" s="6">
        <v>30</v>
      </c>
      <c r="S470" s="7">
        <v>92940</v>
      </c>
      <c r="T470" s="8">
        <v>0.03</v>
      </c>
      <c r="U470" s="7">
        <v>2788.2</v>
      </c>
      <c r="V470" s="7">
        <v>90151.8</v>
      </c>
      <c r="W470" s="7">
        <v>650</v>
      </c>
      <c r="X470" s="7">
        <v>43735</v>
      </c>
      <c r="Y470" s="9">
        <f>+DAY('TABLA PRINCIPAL'!$B470)</f>
        <v>29</v>
      </c>
      <c r="Z470" s="9">
        <f>+MONTH('TABLA PRINCIPAL'!$B470)</f>
        <v>7</v>
      </c>
      <c r="AA470" s="9">
        <f>+YEAR('TABLA PRINCIPAL'!$B470)</f>
        <v>2013</v>
      </c>
      <c r="AB470" s="22" t="str">
        <f>+IF(Ventas_Oficina[[#This Row],[Total del pedido]]&gt;=100000,"SI","NO")</f>
        <v>NO</v>
      </c>
      <c r="AC470" s="22" t="str">
        <f>+_xlfn.XLOOKUP(Ventas_Oficina[[#This Row],[Nº de artículo]],AUXILIAR!A469:A5354,AUXILIAR!D469:D5354,"Error",0)</f>
        <v>No enviado a tiempo</v>
      </c>
      <c r="AD470" s="22" t="str">
        <f>+IF(AND(Ventas_Oficina[[#This Row],[Total]]&gt;75000,Ventas_Oficina[[#This Row],[Envio a tiempo]]="Enviado a tiempo"),"Buena Venta","Venta Mala")</f>
        <v>Venta Mala</v>
      </c>
    </row>
    <row r="471" spans="1:30" x14ac:dyDescent="0.25">
      <c r="A471" s="26">
        <v>1202746</v>
      </c>
      <c r="B471" s="10">
        <v>41503</v>
      </c>
      <c r="C471" s="11" t="s">
        <v>74</v>
      </c>
      <c r="D471" s="11" t="s">
        <v>3</v>
      </c>
      <c r="E471" s="11" t="s">
        <v>4</v>
      </c>
      <c r="F471" s="11" t="s">
        <v>5</v>
      </c>
      <c r="G471" s="11" t="s">
        <v>1008</v>
      </c>
      <c r="H471" s="11" t="s">
        <v>6</v>
      </c>
      <c r="I471" s="11" t="s">
        <v>1016</v>
      </c>
      <c r="J471" s="11" t="s">
        <v>1076</v>
      </c>
      <c r="K471" s="11" t="s">
        <v>1261</v>
      </c>
      <c r="L471" s="11" t="s">
        <v>1267</v>
      </c>
      <c r="M471" s="11" t="s">
        <v>1272</v>
      </c>
      <c r="N471" s="10">
        <v>41503</v>
      </c>
      <c r="O471" s="12">
        <v>218</v>
      </c>
      <c r="P471" s="12">
        <v>352</v>
      </c>
      <c r="Q471" s="12">
        <v>134</v>
      </c>
      <c r="R471" s="11">
        <v>12</v>
      </c>
      <c r="S471" s="12">
        <v>4224</v>
      </c>
      <c r="T471" s="13">
        <v>0.02</v>
      </c>
      <c r="U471" s="12">
        <v>84.48</v>
      </c>
      <c r="V471" s="12">
        <v>4139.5200000000004</v>
      </c>
      <c r="W471" s="12">
        <v>683</v>
      </c>
      <c r="X471" s="12">
        <v>7458</v>
      </c>
      <c r="Y471" s="14">
        <f>+DAY('TABLA PRINCIPAL'!$B471)</f>
        <v>17</v>
      </c>
      <c r="Z471" s="14">
        <f>+MONTH('TABLA PRINCIPAL'!$B471)</f>
        <v>8</v>
      </c>
      <c r="AA471" s="14">
        <f>+YEAR('TABLA PRINCIPAL'!$B471)</f>
        <v>2013</v>
      </c>
      <c r="AB471" s="22" t="str">
        <f>+IF(Ventas_Oficina[[#This Row],[Total del pedido]]&gt;=100000,"SI","NO")</f>
        <v>NO</v>
      </c>
      <c r="AC471" s="22" t="str">
        <f>+_xlfn.XLOOKUP(Ventas_Oficina[[#This Row],[Nº de artículo]],AUXILIAR!A470:A5355,AUXILIAR!D470:D5355,"Error",0)</f>
        <v>No enviado a tiempo</v>
      </c>
      <c r="AD471" s="22" t="str">
        <f>+IF(AND(Ventas_Oficina[[#This Row],[Total]]&gt;75000,Ventas_Oficina[[#This Row],[Envio a tiempo]]="Enviado a tiempo"),"Buena Venta","Venta Mala")</f>
        <v>Venta Mala</v>
      </c>
    </row>
    <row r="472" spans="1:30" x14ac:dyDescent="0.25">
      <c r="A472" s="25">
        <v>1202746</v>
      </c>
      <c r="B472" s="5">
        <v>42483</v>
      </c>
      <c r="C472" s="6" t="s">
        <v>272</v>
      </c>
      <c r="D472" s="6" t="s">
        <v>41</v>
      </c>
      <c r="E472" s="6" t="s">
        <v>12</v>
      </c>
      <c r="F472" s="6" t="s">
        <v>13</v>
      </c>
      <c r="G472" s="6" t="s">
        <v>1008</v>
      </c>
      <c r="H472" s="6" t="s">
        <v>42</v>
      </c>
      <c r="I472" s="6" t="s">
        <v>1016</v>
      </c>
      <c r="J472" s="6" t="s">
        <v>1041</v>
      </c>
      <c r="K472" s="6" t="s">
        <v>1261</v>
      </c>
      <c r="L472" s="6" t="s">
        <v>1267</v>
      </c>
      <c r="M472" s="6" t="s">
        <v>1272</v>
      </c>
      <c r="N472" s="5">
        <v>42484</v>
      </c>
      <c r="O472" s="7">
        <v>245</v>
      </c>
      <c r="P472" s="7">
        <v>389</v>
      </c>
      <c r="Q472" s="7">
        <v>144</v>
      </c>
      <c r="R472" s="6">
        <v>24</v>
      </c>
      <c r="S472" s="7">
        <v>9336</v>
      </c>
      <c r="T472" s="8">
        <v>0.05</v>
      </c>
      <c r="U472" s="7">
        <v>466.8</v>
      </c>
      <c r="V472" s="7">
        <v>8869.2000000000007</v>
      </c>
      <c r="W472" s="7">
        <v>701</v>
      </c>
      <c r="X472" s="7">
        <v>1072</v>
      </c>
      <c r="Y472" s="9">
        <f>+DAY('TABLA PRINCIPAL'!$B472)</f>
        <v>23</v>
      </c>
      <c r="Z472" s="9">
        <f>+MONTH('TABLA PRINCIPAL'!$B472)</f>
        <v>4</v>
      </c>
      <c r="AA472" s="9">
        <f>+YEAR('TABLA PRINCIPAL'!$B472)</f>
        <v>2016</v>
      </c>
      <c r="AB472" s="22" t="str">
        <f>+IF(Ventas_Oficina[[#This Row],[Total del pedido]]&gt;=100000,"SI","NO")</f>
        <v>NO</v>
      </c>
      <c r="AC472" s="22" t="str">
        <f>+_xlfn.XLOOKUP(Ventas_Oficina[[#This Row],[Nº de artículo]],AUXILIAR!A471:A5356,AUXILIAR!D471:D5356,"Error",0)</f>
        <v>No enviado a tiempo</v>
      </c>
      <c r="AD472" s="22" t="str">
        <f>+IF(AND(Ventas_Oficina[[#This Row],[Total]]&gt;75000,Ventas_Oficina[[#This Row],[Envio a tiempo]]="Enviado a tiempo"),"Buena Venta","Venta Mala")</f>
        <v>Venta Mala</v>
      </c>
    </row>
    <row r="473" spans="1:30" x14ac:dyDescent="0.25">
      <c r="A473" s="26">
        <v>1202746</v>
      </c>
      <c r="B473" s="10">
        <v>41928</v>
      </c>
      <c r="C473" s="11" t="s">
        <v>343</v>
      </c>
      <c r="D473" s="11" t="s">
        <v>46</v>
      </c>
      <c r="E473" s="11" t="s">
        <v>4</v>
      </c>
      <c r="F473" s="11" t="s">
        <v>5</v>
      </c>
      <c r="G473" s="11" t="s">
        <v>1008</v>
      </c>
      <c r="H473" s="11" t="s">
        <v>9</v>
      </c>
      <c r="I473" s="11" t="s">
        <v>1013</v>
      </c>
      <c r="J473" s="11" t="s">
        <v>1080</v>
      </c>
      <c r="K473" s="11" t="s">
        <v>1261</v>
      </c>
      <c r="L473" s="11" t="s">
        <v>1266</v>
      </c>
      <c r="M473" s="11" t="s">
        <v>1273</v>
      </c>
      <c r="N473" s="10">
        <v>41933</v>
      </c>
      <c r="O473" s="12">
        <v>350</v>
      </c>
      <c r="P473" s="12">
        <v>574</v>
      </c>
      <c r="Q473" s="12">
        <v>224</v>
      </c>
      <c r="R473" s="11">
        <v>8</v>
      </c>
      <c r="S473" s="12">
        <v>4592</v>
      </c>
      <c r="T473" s="13">
        <v>0.03</v>
      </c>
      <c r="U473" s="12">
        <v>137.76</v>
      </c>
      <c r="V473" s="12">
        <v>4454.24</v>
      </c>
      <c r="W473" s="12">
        <v>501</v>
      </c>
      <c r="X473" s="12">
        <v>24486</v>
      </c>
      <c r="Y473" s="14">
        <f>+DAY('TABLA PRINCIPAL'!$B473)</f>
        <v>16</v>
      </c>
      <c r="Z473" s="14">
        <f>+MONTH('TABLA PRINCIPAL'!$B473)</f>
        <v>10</v>
      </c>
      <c r="AA473" s="14">
        <f>+YEAR('TABLA PRINCIPAL'!$B473)</f>
        <v>2014</v>
      </c>
      <c r="AB473" s="22" t="str">
        <f>+IF(Ventas_Oficina[[#This Row],[Total del pedido]]&gt;=100000,"SI","NO")</f>
        <v>NO</v>
      </c>
      <c r="AC473" s="22" t="str">
        <f>+_xlfn.XLOOKUP(Ventas_Oficina[[#This Row],[Nº de artículo]],AUXILIAR!A472:A5357,AUXILIAR!D472:D5357,"Error",0)</f>
        <v>No enviado a tiempo</v>
      </c>
      <c r="AD473" s="22" t="str">
        <f>+IF(AND(Ventas_Oficina[[#This Row],[Total]]&gt;75000,Ventas_Oficina[[#This Row],[Envio a tiempo]]="Enviado a tiempo"),"Buena Venta","Venta Mala")</f>
        <v>Venta Mala</v>
      </c>
    </row>
    <row r="474" spans="1:30" x14ac:dyDescent="0.25">
      <c r="A474" s="25">
        <v>1202746</v>
      </c>
      <c r="B474" s="5">
        <v>41360</v>
      </c>
      <c r="C474" s="6" t="s">
        <v>151</v>
      </c>
      <c r="D474" s="6" t="s">
        <v>19</v>
      </c>
      <c r="E474" s="6" t="s">
        <v>4</v>
      </c>
      <c r="F474" s="6" t="s">
        <v>5</v>
      </c>
      <c r="G474" s="6" t="s">
        <v>1007</v>
      </c>
      <c r="H474" s="6" t="s">
        <v>6</v>
      </c>
      <c r="I474" s="6" t="s">
        <v>1013</v>
      </c>
      <c r="J474" s="6" t="s">
        <v>1096</v>
      </c>
      <c r="K474" s="6" t="s">
        <v>1261</v>
      </c>
      <c r="L474" s="6" t="s">
        <v>1265</v>
      </c>
      <c r="M474" s="6" t="s">
        <v>1272</v>
      </c>
      <c r="N474" s="5">
        <v>41360</v>
      </c>
      <c r="O474" s="7">
        <v>419</v>
      </c>
      <c r="P474" s="7">
        <v>1023</v>
      </c>
      <c r="Q474" s="7">
        <v>604</v>
      </c>
      <c r="R474" s="6">
        <v>45</v>
      </c>
      <c r="S474" s="7">
        <v>46035</v>
      </c>
      <c r="T474" s="8">
        <v>0</v>
      </c>
      <c r="U474" s="7">
        <v>0</v>
      </c>
      <c r="V474" s="7">
        <v>46035</v>
      </c>
      <c r="W474" s="7">
        <v>468</v>
      </c>
      <c r="X474" s="7">
        <v>28494</v>
      </c>
      <c r="Y474" s="9">
        <f>+DAY('TABLA PRINCIPAL'!$B474)</f>
        <v>27</v>
      </c>
      <c r="Z474" s="9">
        <f>+MONTH('TABLA PRINCIPAL'!$B474)</f>
        <v>3</v>
      </c>
      <c r="AA474" s="9">
        <f>+YEAR('TABLA PRINCIPAL'!$B474)</f>
        <v>2013</v>
      </c>
      <c r="AB474" s="22" t="str">
        <f>+IF(Ventas_Oficina[[#This Row],[Total del pedido]]&gt;=100000,"SI","NO")</f>
        <v>NO</v>
      </c>
      <c r="AC474" s="22" t="str">
        <f>+_xlfn.XLOOKUP(Ventas_Oficina[[#This Row],[Nº de artículo]],AUXILIAR!A473:A5358,AUXILIAR!D473:D5358,"Error",0)</f>
        <v>Enviado a tiempo</v>
      </c>
      <c r="AD474" s="22" t="str">
        <f>+IF(AND(Ventas_Oficina[[#This Row],[Total]]&gt;75000,Ventas_Oficina[[#This Row],[Envio a tiempo]]="Enviado a tiempo"),"Buena Venta","Venta Mala")</f>
        <v>Venta Mala</v>
      </c>
    </row>
    <row r="475" spans="1:30" x14ac:dyDescent="0.25">
      <c r="A475" s="26">
        <v>1203111</v>
      </c>
      <c r="B475" s="10">
        <v>41485</v>
      </c>
      <c r="C475" s="11" t="s">
        <v>202</v>
      </c>
      <c r="D475" s="11" t="s">
        <v>203</v>
      </c>
      <c r="E475" s="11" t="s">
        <v>4</v>
      </c>
      <c r="F475" s="11" t="s">
        <v>5</v>
      </c>
      <c r="G475" s="11" t="s">
        <v>1008</v>
      </c>
      <c r="H475" s="11" t="s">
        <v>27</v>
      </c>
      <c r="I475" s="11" t="s">
        <v>1013</v>
      </c>
      <c r="J475" s="11" t="s">
        <v>1108</v>
      </c>
      <c r="K475" s="11" t="s">
        <v>1261</v>
      </c>
      <c r="L475" s="11" t="s">
        <v>1266</v>
      </c>
      <c r="M475" s="11" t="s">
        <v>1272</v>
      </c>
      <c r="N475" s="10">
        <v>41486</v>
      </c>
      <c r="O475" s="12">
        <v>7679</v>
      </c>
      <c r="P475" s="12">
        <v>11999</v>
      </c>
      <c r="Q475" s="12">
        <v>4320</v>
      </c>
      <c r="R475" s="11">
        <v>30</v>
      </c>
      <c r="S475" s="12">
        <v>359970</v>
      </c>
      <c r="T475" s="13">
        <v>0.08</v>
      </c>
      <c r="U475" s="12">
        <v>28797.600000000002</v>
      </c>
      <c r="V475" s="12">
        <v>331172.40000000002</v>
      </c>
      <c r="W475" s="12">
        <v>1400</v>
      </c>
      <c r="X475" s="12">
        <v>283616</v>
      </c>
      <c r="Y475" s="14">
        <f>+DAY('TABLA PRINCIPAL'!$B475)</f>
        <v>30</v>
      </c>
      <c r="Z475" s="14">
        <f>+MONTH('TABLA PRINCIPAL'!$B475)</f>
        <v>7</v>
      </c>
      <c r="AA475" s="14">
        <f>+YEAR('TABLA PRINCIPAL'!$B475)</f>
        <v>2013</v>
      </c>
      <c r="AB475" s="22" t="str">
        <f>+IF(Ventas_Oficina[[#This Row],[Total del pedido]]&gt;=100000,"SI","NO")</f>
        <v>SI</v>
      </c>
      <c r="AC475" s="22" t="str">
        <f>+_xlfn.XLOOKUP(Ventas_Oficina[[#This Row],[Nº de artículo]],AUXILIAR!A474:A5359,AUXILIAR!D474:D5359,"Error",0)</f>
        <v>No enviado a tiempo</v>
      </c>
      <c r="AD475" s="22" t="str">
        <f>+IF(AND(Ventas_Oficina[[#This Row],[Total]]&gt;75000,Ventas_Oficina[[#This Row],[Envio a tiempo]]="Enviado a tiempo"),"Buena Venta","Venta Mala")</f>
        <v>Venta Mala</v>
      </c>
    </row>
    <row r="476" spans="1:30" x14ac:dyDescent="0.25">
      <c r="A476" s="25">
        <v>1203111</v>
      </c>
      <c r="B476" s="5">
        <v>42024</v>
      </c>
      <c r="C476" s="6" t="s">
        <v>182</v>
      </c>
      <c r="D476" s="6" t="s">
        <v>183</v>
      </c>
      <c r="E476" s="6" t="s">
        <v>4</v>
      </c>
      <c r="F476" s="6" t="s">
        <v>5</v>
      </c>
      <c r="G476" s="6" t="s">
        <v>1010</v>
      </c>
      <c r="H476" s="6" t="s">
        <v>106</v>
      </c>
      <c r="I476" s="6" t="s">
        <v>1014</v>
      </c>
      <c r="J476" s="6" t="s">
        <v>1049</v>
      </c>
      <c r="K476" s="6" t="s">
        <v>1261</v>
      </c>
      <c r="L476" s="6" t="s">
        <v>1266</v>
      </c>
      <c r="M476" s="6" t="s">
        <v>1272</v>
      </c>
      <c r="N476" s="5">
        <v>42025</v>
      </c>
      <c r="O476" s="7">
        <v>184</v>
      </c>
      <c r="P476" s="7">
        <v>288</v>
      </c>
      <c r="Q476" s="7">
        <v>104</v>
      </c>
      <c r="R476" s="6">
        <v>46</v>
      </c>
      <c r="S476" s="7">
        <v>13248</v>
      </c>
      <c r="T476" s="8">
        <v>0.04</v>
      </c>
      <c r="U476" s="7">
        <v>529.91999999999996</v>
      </c>
      <c r="V476" s="7">
        <v>12718.08</v>
      </c>
      <c r="W476" s="7">
        <v>99</v>
      </c>
      <c r="X476" s="7">
        <v>2313</v>
      </c>
      <c r="Y476" s="9">
        <f>+DAY('TABLA PRINCIPAL'!$B476)</f>
        <v>20</v>
      </c>
      <c r="Z476" s="9">
        <f>+MONTH('TABLA PRINCIPAL'!$B476)</f>
        <v>1</v>
      </c>
      <c r="AA476" s="9">
        <f>+YEAR('TABLA PRINCIPAL'!$B476)</f>
        <v>2015</v>
      </c>
      <c r="AB476" s="22" t="str">
        <f>+IF(Ventas_Oficina[[#This Row],[Total del pedido]]&gt;=100000,"SI","NO")</f>
        <v>NO</v>
      </c>
      <c r="AC476" s="22" t="str">
        <f>+_xlfn.XLOOKUP(Ventas_Oficina[[#This Row],[Nº de artículo]],AUXILIAR!A475:A5360,AUXILIAR!D475:D5360,"Error",0)</f>
        <v>No enviado a tiempo</v>
      </c>
      <c r="AD476" s="22" t="str">
        <f>+IF(AND(Ventas_Oficina[[#This Row],[Total]]&gt;75000,Ventas_Oficina[[#This Row],[Envio a tiempo]]="Enviado a tiempo"),"Buena Venta","Venta Mala")</f>
        <v>Venta Mala</v>
      </c>
    </row>
    <row r="477" spans="1:30" x14ac:dyDescent="0.25">
      <c r="A477" s="26">
        <v>1203111</v>
      </c>
      <c r="B477" s="10">
        <v>41351</v>
      </c>
      <c r="C477" s="11" t="s">
        <v>344</v>
      </c>
      <c r="D477" s="11" t="s">
        <v>150</v>
      </c>
      <c r="E477" s="11" t="s">
        <v>12</v>
      </c>
      <c r="F477" s="11" t="s">
        <v>13</v>
      </c>
      <c r="G477" s="11" t="s">
        <v>1010</v>
      </c>
      <c r="H477" s="11" t="s">
        <v>14</v>
      </c>
      <c r="I477" s="11" t="s">
        <v>1015</v>
      </c>
      <c r="J477" s="11" t="s">
        <v>1036</v>
      </c>
      <c r="K477" s="11" t="s">
        <v>1261</v>
      </c>
      <c r="L477" s="11" t="s">
        <v>1265</v>
      </c>
      <c r="M477" s="11" t="s">
        <v>1272</v>
      </c>
      <c r="N477" s="10">
        <v>41353</v>
      </c>
      <c r="O477" s="12">
        <v>453</v>
      </c>
      <c r="P477" s="12">
        <v>730</v>
      </c>
      <c r="Q477" s="12">
        <v>277</v>
      </c>
      <c r="R477" s="11">
        <v>16</v>
      </c>
      <c r="S477" s="12">
        <v>11680</v>
      </c>
      <c r="T477" s="13">
        <v>0.02</v>
      </c>
      <c r="U477" s="12">
        <v>233.6</v>
      </c>
      <c r="V477" s="12">
        <v>11446.4</v>
      </c>
      <c r="W477" s="12">
        <v>772</v>
      </c>
      <c r="X477" s="12">
        <v>34335</v>
      </c>
      <c r="Y477" s="14">
        <f>+DAY('TABLA PRINCIPAL'!$B477)</f>
        <v>18</v>
      </c>
      <c r="Z477" s="14">
        <f>+MONTH('TABLA PRINCIPAL'!$B477)</f>
        <v>3</v>
      </c>
      <c r="AA477" s="14">
        <f>+YEAR('TABLA PRINCIPAL'!$B477)</f>
        <v>2013</v>
      </c>
      <c r="AB477" s="22" t="str">
        <f>+IF(Ventas_Oficina[[#This Row],[Total del pedido]]&gt;=100000,"SI","NO")</f>
        <v>NO</v>
      </c>
      <c r="AC477" s="22" t="str">
        <f>+_xlfn.XLOOKUP(Ventas_Oficina[[#This Row],[Nº de artículo]],AUXILIAR!A476:A5361,AUXILIAR!D476:D5361,"Error",0)</f>
        <v>No enviado a tiempo</v>
      </c>
      <c r="AD477" s="22" t="str">
        <f>+IF(AND(Ventas_Oficina[[#This Row],[Total]]&gt;75000,Ventas_Oficina[[#This Row],[Envio a tiempo]]="Enviado a tiempo"),"Buena Venta","Venta Mala")</f>
        <v>Venta Mala</v>
      </c>
    </row>
    <row r="478" spans="1:30" x14ac:dyDescent="0.25">
      <c r="A478" s="25">
        <v>1203111</v>
      </c>
      <c r="B478" s="5">
        <v>41485</v>
      </c>
      <c r="C478" s="6" t="s">
        <v>202</v>
      </c>
      <c r="D478" s="6" t="s">
        <v>203</v>
      </c>
      <c r="E478" s="6" t="s">
        <v>4</v>
      </c>
      <c r="F478" s="6" t="s">
        <v>5</v>
      </c>
      <c r="G478" s="6" t="s">
        <v>1007</v>
      </c>
      <c r="H478" s="6" t="s">
        <v>27</v>
      </c>
      <c r="I478" s="6" t="s">
        <v>1012</v>
      </c>
      <c r="J478" s="6" t="s">
        <v>1108</v>
      </c>
      <c r="K478" s="6" t="s">
        <v>1261</v>
      </c>
      <c r="L478" s="6" t="s">
        <v>1267</v>
      </c>
      <c r="M478" s="6" t="s">
        <v>1272</v>
      </c>
      <c r="N478" s="5">
        <v>41486</v>
      </c>
      <c r="O478" s="7">
        <v>7679</v>
      </c>
      <c r="P478" s="7">
        <v>11999</v>
      </c>
      <c r="Q478" s="7">
        <v>4320</v>
      </c>
      <c r="R478" s="6">
        <v>48</v>
      </c>
      <c r="S478" s="7">
        <v>575952</v>
      </c>
      <c r="T478" s="8">
        <v>0.09</v>
      </c>
      <c r="U478" s="7">
        <v>51835.68</v>
      </c>
      <c r="V478" s="7">
        <v>524116.32</v>
      </c>
      <c r="W478" s="7">
        <v>1400</v>
      </c>
      <c r="X478" s="7">
        <v>283616</v>
      </c>
      <c r="Y478" s="9">
        <f>+DAY('TABLA PRINCIPAL'!$B478)</f>
        <v>30</v>
      </c>
      <c r="Z478" s="9">
        <f>+MONTH('TABLA PRINCIPAL'!$B478)</f>
        <v>7</v>
      </c>
      <c r="AA478" s="9">
        <f>+YEAR('TABLA PRINCIPAL'!$B478)</f>
        <v>2013</v>
      </c>
      <c r="AB478" s="22" t="str">
        <f>+IF(Ventas_Oficina[[#This Row],[Total del pedido]]&gt;=100000,"SI","NO")</f>
        <v>SI</v>
      </c>
      <c r="AC478" s="22" t="str">
        <f>+_xlfn.XLOOKUP(Ventas_Oficina[[#This Row],[Nº de artículo]],AUXILIAR!A477:A5362,AUXILIAR!D477:D5362,"Error",0)</f>
        <v>Enviado a tiempo</v>
      </c>
      <c r="AD478" s="22" t="str">
        <f>+IF(AND(Ventas_Oficina[[#This Row],[Total]]&gt;75000,Ventas_Oficina[[#This Row],[Envio a tiempo]]="Enviado a tiempo"),"Buena Venta","Venta Mala")</f>
        <v>Buena Venta</v>
      </c>
    </row>
    <row r="479" spans="1:30" x14ac:dyDescent="0.25">
      <c r="A479" s="26">
        <v>1203476</v>
      </c>
      <c r="B479" s="10">
        <v>41761</v>
      </c>
      <c r="C479" s="11" t="s">
        <v>2</v>
      </c>
      <c r="D479" s="11" t="s">
        <v>3</v>
      </c>
      <c r="E479" s="11" t="s">
        <v>4</v>
      </c>
      <c r="F479" s="11" t="s">
        <v>5</v>
      </c>
      <c r="G479" s="11" t="s">
        <v>1008</v>
      </c>
      <c r="H479" s="11" t="s">
        <v>6</v>
      </c>
      <c r="I479" s="11" t="s">
        <v>1015</v>
      </c>
      <c r="J479" s="11" t="s">
        <v>1032</v>
      </c>
      <c r="K479" s="11" t="s">
        <v>1261</v>
      </c>
      <c r="L479" s="11" t="s">
        <v>1266</v>
      </c>
      <c r="M479" s="11" t="s">
        <v>1272</v>
      </c>
      <c r="N479" s="10">
        <v>41762</v>
      </c>
      <c r="O479" s="12">
        <v>159</v>
      </c>
      <c r="P479" s="12">
        <v>261</v>
      </c>
      <c r="Q479" s="12">
        <v>102</v>
      </c>
      <c r="R479" s="11">
        <v>36</v>
      </c>
      <c r="S479" s="12">
        <v>9396</v>
      </c>
      <c r="T479" s="13">
        <v>0.01</v>
      </c>
      <c r="U479" s="12">
        <v>93.960000000000008</v>
      </c>
      <c r="V479" s="12">
        <v>9302.0400000000009</v>
      </c>
      <c r="W479" s="12">
        <v>50</v>
      </c>
      <c r="X479" s="12">
        <v>5329</v>
      </c>
      <c r="Y479" s="14">
        <f>+DAY('TABLA PRINCIPAL'!$B479)</f>
        <v>2</v>
      </c>
      <c r="Z479" s="14">
        <f>+MONTH('TABLA PRINCIPAL'!$B479)</f>
        <v>5</v>
      </c>
      <c r="AA479" s="14">
        <f>+YEAR('TABLA PRINCIPAL'!$B479)</f>
        <v>2014</v>
      </c>
      <c r="AB479" s="22" t="str">
        <f>+IF(Ventas_Oficina[[#This Row],[Total del pedido]]&gt;=100000,"SI","NO")</f>
        <v>NO</v>
      </c>
      <c r="AC479" s="22" t="str">
        <f>+_xlfn.XLOOKUP(Ventas_Oficina[[#This Row],[Nº de artículo]],AUXILIAR!A478:A5363,AUXILIAR!D478:D5363,"Error",0)</f>
        <v>No enviado a tiempo</v>
      </c>
      <c r="AD479" s="22" t="str">
        <f>+IF(AND(Ventas_Oficina[[#This Row],[Total]]&gt;75000,Ventas_Oficina[[#This Row],[Envio a tiempo]]="Enviado a tiempo"),"Buena Venta","Venta Mala")</f>
        <v>Venta Mala</v>
      </c>
    </row>
    <row r="480" spans="1:30" x14ac:dyDescent="0.25">
      <c r="A480" s="25">
        <v>1203507</v>
      </c>
      <c r="B480" s="5">
        <v>41486</v>
      </c>
      <c r="C480" s="6" t="s">
        <v>345</v>
      </c>
      <c r="D480" s="6" t="s">
        <v>244</v>
      </c>
      <c r="E480" s="6" t="s">
        <v>4</v>
      </c>
      <c r="F480" s="6" t="s">
        <v>5</v>
      </c>
      <c r="G480" s="6" t="s">
        <v>1007</v>
      </c>
      <c r="H480" s="6" t="s">
        <v>58</v>
      </c>
      <c r="I480" s="6" t="s">
        <v>1013</v>
      </c>
      <c r="J480" s="6" t="s">
        <v>1062</v>
      </c>
      <c r="K480" s="6" t="s">
        <v>1261</v>
      </c>
      <c r="L480" s="6" t="s">
        <v>1267</v>
      </c>
      <c r="M480" s="6" t="s">
        <v>1272</v>
      </c>
      <c r="N480" s="5">
        <v>41488</v>
      </c>
      <c r="O480" s="7">
        <v>639</v>
      </c>
      <c r="P480" s="7">
        <v>1998</v>
      </c>
      <c r="Q480" s="7">
        <v>1359</v>
      </c>
      <c r="R480" s="6">
        <v>35</v>
      </c>
      <c r="S480" s="7">
        <v>69930</v>
      </c>
      <c r="T480" s="8">
        <v>0.04</v>
      </c>
      <c r="U480" s="7">
        <v>2797.2000000000003</v>
      </c>
      <c r="V480" s="7">
        <v>67132.800000000003</v>
      </c>
      <c r="W480" s="7">
        <v>400</v>
      </c>
      <c r="X480" s="7">
        <v>77723</v>
      </c>
      <c r="Y480" s="9">
        <f>+DAY('TABLA PRINCIPAL'!$B480)</f>
        <v>31</v>
      </c>
      <c r="Z480" s="9">
        <f>+MONTH('TABLA PRINCIPAL'!$B480)</f>
        <v>7</v>
      </c>
      <c r="AA480" s="9">
        <f>+YEAR('TABLA PRINCIPAL'!$B480)</f>
        <v>2013</v>
      </c>
      <c r="AB480" s="22" t="str">
        <f>+IF(Ventas_Oficina[[#This Row],[Total del pedido]]&gt;=100000,"SI","NO")</f>
        <v>NO</v>
      </c>
      <c r="AC480" s="22" t="str">
        <f>+_xlfn.XLOOKUP(Ventas_Oficina[[#This Row],[Nº de artículo]],AUXILIAR!A479:A5364,AUXILIAR!D479:D5364,"Error",0)</f>
        <v>Enviado a tiempo</v>
      </c>
      <c r="AD480" s="22" t="str">
        <f>+IF(AND(Ventas_Oficina[[#This Row],[Total]]&gt;75000,Ventas_Oficina[[#This Row],[Envio a tiempo]]="Enviado a tiempo"),"Buena Venta","Venta Mala")</f>
        <v>Buena Venta</v>
      </c>
    </row>
    <row r="481" spans="1:30" x14ac:dyDescent="0.25">
      <c r="A481" s="26">
        <v>1203841</v>
      </c>
      <c r="B481" s="10">
        <v>41398</v>
      </c>
      <c r="C481" s="11" t="s">
        <v>269</v>
      </c>
      <c r="D481" s="11" t="s">
        <v>102</v>
      </c>
      <c r="E481" s="11" t="s">
        <v>4</v>
      </c>
      <c r="F481" s="11" t="s">
        <v>5</v>
      </c>
      <c r="G481" s="11" t="s">
        <v>1007</v>
      </c>
      <c r="H481" s="11" t="s">
        <v>39</v>
      </c>
      <c r="I481" s="11" t="s">
        <v>1015</v>
      </c>
      <c r="J481" s="11" t="s">
        <v>1024</v>
      </c>
      <c r="K481" s="11" t="s">
        <v>1261</v>
      </c>
      <c r="L481" s="11" t="s">
        <v>1266</v>
      </c>
      <c r="M481" s="11" t="s">
        <v>1272</v>
      </c>
      <c r="N481" s="10">
        <v>41400</v>
      </c>
      <c r="O481" s="12">
        <v>160</v>
      </c>
      <c r="P481" s="12">
        <v>262</v>
      </c>
      <c r="Q481" s="12">
        <v>102</v>
      </c>
      <c r="R481" s="11">
        <v>47</v>
      </c>
      <c r="S481" s="12">
        <v>12314</v>
      </c>
      <c r="T481" s="13">
        <v>0.04</v>
      </c>
      <c r="U481" s="12">
        <v>492.56</v>
      </c>
      <c r="V481" s="12">
        <v>11821.44</v>
      </c>
      <c r="W481" s="12">
        <v>80</v>
      </c>
      <c r="X481" s="12">
        <v>5307</v>
      </c>
      <c r="Y481" s="14">
        <f>+DAY('TABLA PRINCIPAL'!$B481)</f>
        <v>4</v>
      </c>
      <c r="Z481" s="14">
        <f>+MONTH('TABLA PRINCIPAL'!$B481)</f>
        <v>5</v>
      </c>
      <c r="AA481" s="14">
        <f>+YEAR('TABLA PRINCIPAL'!$B481)</f>
        <v>2013</v>
      </c>
      <c r="AB481" s="22" t="str">
        <f>+IF(Ventas_Oficina[[#This Row],[Total del pedido]]&gt;=100000,"SI","NO")</f>
        <v>NO</v>
      </c>
      <c r="AC481" s="22" t="str">
        <f>+_xlfn.XLOOKUP(Ventas_Oficina[[#This Row],[Nº de artículo]],AUXILIAR!A480:A5365,AUXILIAR!D480:D5365,"Error",0)</f>
        <v>Enviado a tiempo</v>
      </c>
      <c r="AD481" s="22" t="str">
        <f>+IF(AND(Ventas_Oficina[[#This Row],[Total]]&gt;75000,Ventas_Oficina[[#This Row],[Envio a tiempo]]="Enviado a tiempo"),"Buena Venta","Venta Mala")</f>
        <v>Venta Mala</v>
      </c>
    </row>
    <row r="482" spans="1:30" x14ac:dyDescent="0.25">
      <c r="A482" s="25">
        <v>1203841</v>
      </c>
      <c r="B482" s="5">
        <v>41320</v>
      </c>
      <c r="C482" s="6" t="s">
        <v>234</v>
      </c>
      <c r="D482" s="6" t="s">
        <v>57</v>
      </c>
      <c r="E482" s="6" t="s">
        <v>4</v>
      </c>
      <c r="F482" s="6" t="s">
        <v>5</v>
      </c>
      <c r="G482" s="6" t="s">
        <v>1007</v>
      </c>
      <c r="H482" s="6" t="s">
        <v>58</v>
      </c>
      <c r="I482" s="6" t="s">
        <v>1016</v>
      </c>
      <c r="J482" s="6" t="s">
        <v>1022</v>
      </c>
      <c r="K482" s="6" t="s">
        <v>1261</v>
      </c>
      <c r="L482" s="6" t="s">
        <v>1265</v>
      </c>
      <c r="M482" s="6" t="s">
        <v>1272</v>
      </c>
      <c r="N482" s="5">
        <v>41321</v>
      </c>
      <c r="O482" s="7">
        <v>153</v>
      </c>
      <c r="P482" s="7">
        <v>278</v>
      </c>
      <c r="Q482" s="7">
        <v>125</v>
      </c>
      <c r="R482" s="6">
        <v>1</v>
      </c>
      <c r="S482" s="7">
        <v>278</v>
      </c>
      <c r="T482" s="8">
        <v>0.04</v>
      </c>
      <c r="U482" s="7">
        <v>11.120000000000001</v>
      </c>
      <c r="V482" s="7">
        <v>266.88</v>
      </c>
      <c r="W482" s="7">
        <v>134</v>
      </c>
      <c r="X482" s="7">
        <v>3230</v>
      </c>
      <c r="Y482" s="9">
        <f>+DAY('TABLA PRINCIPAL'!$B482)</f>
        <v>15</v>
      </c>
      <c r="Z482" s="9">
        <f>+MONTH('TABLA PRINCIPAL'!$B482)</f>
        <v>2</v>
      </c>
      <c r="AA482" s="9">
        <f>+YEAR('TABLA PRINCIPAL'!$B482)</f>
        <v>2013</v>
      </c>
      <c r="AB482" s="22" t="str">
        <f>+IF(Ventas_Oficina[[#This Row],[Total del pedido]]&gt;=100000,"SI","NO")</f>
        <v>NO</v>
      </c>
      <c r="AC482" s="22" t="str">
        <f>+_xlfn.XLOOKUP(Ventas_Oficina[[#This Row],[Nº de artículo]],AUXILIAR!A481:A5366,AUXILIAR!D481:D5366,"Error",0)</f>
        <v>Enviado a tiempo</v>
      </c>
      <c r="AD482" s="22" t="str">
        <f>+IF(AND(Ventas_Oficina[[#This Row],[Total]]&gt;75000,Ventas_Oficina[[#This Row],[Envio a tiempo]]="Enviado a tiempo"),"Buena Venta","Venta Mala")</f>
        <v>Venta Mala</v>
      </c>
    </row>
    <row r="483" spans="1:30" x14ac:dyDescent="0.25">
      <c r="A483" s="26">
        <v>1203841</v>
      </c>
      <c r="B483" s="10">
        <v>41409</v>
      </c>
      <c r="C483" s="11" t="s">
        <v>346</v>
      </c>
      <c r="D483" s="11" t="s">
        <v>129</v>
      </c>
      <c r="E483" s="11" t="s">
        <v>4</v>
      </c>
      <c r="F483" s="11" t="s">
        <v>5</v>
      </c>
      <c r="G483" s="11" t="s">
        <v>1009</v>
      </c>
      <c r="H483" s="11" t="s">
        <v>6</v>
      </c>
      <c r="I483" s="11" t="s">
        <v>1012</v>
      </c>
      <c r="J483" s="11" t="s">
        <v>1113</v>
      </c>
      <c r="K483" s="11" t="s">
        <v>1261</v>
      </c>
      <c r="L483" s="11" t="s">
        <v>1265</v>
      </c>
      <c r="M483" s="11" t="s">
        <v>1272</v>
      </c>
      <c r="N483" s="10">
        <v>41410</v>
      </c>
      <c r="O483" s="12">
        <v>1495</v>
      </c>
      <c r="P483" s="12">
        <v>3476</v>
      </c>
      <c r="Q483" s="12">
        <v>1981</v>
      </c>
      <c r="R483" s="11">
        <v>8</v>
      </c>
      <c r="S483" s="12">
        <v>27808</v>
      </c>
      <c r="T483" s="13">
        <v>0.05</v>
      </c>
      <c r="U483" s="12">
        <v>1390.4</v>
      </c>
      <c r="V483" s="12">
        <v>26417.599999999999</v>
      </c>
      <c r="W483" s="12">
        <v>822</v>
      </c>
      <c r="X483" s="12">
        <v>2040</v>
      </c>
      <c r="Y483" s="14">
        <f>+DAY('TABLA PRINCIPAL'!$B483)</f>
        <v>15</v>
      </c>
      <c r="Z483" s="14">
        <f>+MONTH('TABLA PRINCIPAL'!$B483)</f>
        <v>5</v>
      </c>
      <c r="AA483" s="14">
        <f>+YEAR('TABLA PRINCIPAL'!$B483)</f>
        <v>2013</v>
      </c>
      <c r="AB483" s="22" t="str">
        <f>+IF(Ventas_Oficina[[#This Row],[Total del pedido]]&gt;=100000,"SI","NO")</f>
        <v>NO</v>
      </c>
      <c r="AC483" s="22" t="str">
        <f>+_xlfn.XLOOKUP(Ventas_Oficina[[#This Row],[Nº de artículo]],AUXILIAR!A482:A5367,AUXILIAR!D482:D5367,"Error",0)</f>
        <v>No enviado a tiempo</v>
      </c>
      <c r="AD483" s="22" t="str">
        <f>+IF(AND(Ventas_Oficina[[#This Row],[Total]]&gt;75000,Ventas_Oficina[[#This Row],[Envio a tiempo]]="Enviado a tiempo"),"Buena Venta","Venta Mala")</f>
        <v>Venta Mala</v>
      </c>
    </row>
    <row r="484" spans="1:30" x14ac:dyDescent="0.25">
      <c r="A484" s="25">
        <v>1204207</v>
      </c>
      <c r="B484" s="5">
        <v>41974</v>
      </c>
      <c r="C484" s="6" t="s">
        <v>171</v>
      </c>
      <c r="D484" s="6" t="s">
        <v>156</v>
      </c>
      <c r="E484" s="6" t="s">
        <v>12</v>
      </c>
      <c r="F484" s="6" t="s">
        <v>13</v>
      </c>
      <c r="G484" s="6" t="s">
        <v>1009</v>
      </c>
      <c r="H484" s="6" t="s">
        <v>42</v>
      </c>
      <c r="I484" s="6" t="s">
        <v>1016</v>
      </c>
      <c r="J484" s="6" t="s">
        <v>1031</v>
      </c>
      <c r="K484" s="6" t="s">
        <v>1261</v>
      </c>
      <c r="L484" s="6" t="s">
        <v>1266</v>
      </c>
      <c r="M484" s="6" t="s">
        <v>1272</v>
      </c>
      <c r="N484" s="5">
        <v>41981</v>
      </c>
      <c r="O484" s="7">
        <v>1007</v>
      </c>
      <c r="P484" s="7">
        <v>1598</v>
      </c>
      <c r="Q484" s="7">
        <v>591</v>
      </c>
      <c r="R484" s="6">
        <v>24</v>
      </c>
      <c r="S484" s="7">
        <v>38352</v>
      </c>
      <c r="T484" s="8">
        <v>0.01</v>
      </c>
      <c r="U484" s="7">
        <v>383.52</v>
      </c>
      <c r="V484" s="7">
        <v>37968.480000000003</v>
      </c>
      <c r="W484" s="7">
        <v>400</v>
      </c>
      <c r="X484" s="7">
        <v>18720</v>
      </c>
      <c r="Y484" s="9">
        <f>+DAY('TABLA PRINCIPAL'!$B484)</f>
        <v>1</v>
      </c>
      <c r="Z484" s="9">
        <f>+MONTH('TABLA PRINCIPAL'!$B484)</f>
        <v>12</v>
      </c>
      <c r="AA484" s="9">
        <f>+YEAR('TABLA PRINCIPAL'!$B484)</f>
        <v>2014</v>
      </c>
      <c r="AB484" s="22" t="str">
        <f>+IF(Ventas_Oficina[[#This Row],[Total del pedido]]&gt;=100000,"SI","NO")</f>
        <v>NO</v>
      </c>
      <c r="AC484" s="22" t="str">
        <f>+_xlfn.XLOOKUP(Ventas_Oficina[[#This Row],[Nº de artículo]],AUXILIAR!A483:A5368,AUXILIAR!D483:D5368,"Error",0)</f>
        <v>Enviado a tiempo</v>
      </c>
      <c r="AD484" s="22" t="str">
        <f>+IF(AND(Ventas_Oficina[[#This Row],[Total]]&gt;75000,Ventas_Oficina[[#This Row],[Envio a tiempo]]="Enviado a tiempo"),"Buena Venta","Venta Mala")</f>
        <v>Venta Mala</v>
      </c>
    </row>
    <row r="485" spans="1:30" x14ac:dyDescent="0.25">
      <c r="A485" s="26">
        <v>1204207</v>
      </c>
      <c r="B485" s="10">
        <v>41458</v>
      </c>
      <c r="C485" s="11" t="s">
        <v>347</v>
      </c>
      <c r="D485" s="11" t="s">
        <v>209</v>
      </c>
      <c r="E485" s="11" t="s">
        <v>4</v>
      </c>
      <c r="F485" s="11" t="s">
        <v>5</v>
      </c>
      <c r="G485" s="11" t="s">
        <v>1008</v>
      </c>
      <c r="H485" s="11" t="s">
        <v>6</v>
      </c>
      <c r="I485" s="11" t="s">
        <v>1012</v>
      </c>
      <c r="J485" s="11" t="s">
        <v>1068</v>
      </c>
      <c r="K485" s="11" t="s">
        <v>1261</v>
      </c>
      <c r="L485" s="11" t="s">
        <v>1265</v>
      </c>
      <c r="M485" s="11" t="s">
        <v>1273</v>
      </c>
      <c r="N485" s="10">
        <v>41460</v>
      </c>
      <c r="O485" s="12">
        <v>446</v>
      </c>
      <c r="P485" s="12">
        <v>1089</v>
      </c>
      <c r="Q485" s="12">
        <v>643</v>
      </c>
      <c r="R485" s="11">
        <v>31</v>
      </c>
      <c r="S485" s="12">
        <v>33759</v>
      </c>
      <c r="T485" s="13">
        <v>0.09</v>
      </c>
      <c r="U485" s="12">
        <v>3038.31</v>
      </c>
      <c r="V485" s="12">
        <v>30720.69</v>
      </c>
      <c r="W485" s="12">
        <v>450</v>
      </c>
      <c r="X485" s="12">
        <v>88733</v>
      </c>
      <c r="Y485" s="14">
        <f>+DAY('TABLA PRINCIPAL'!$B485)</f>
        <v>3</v>
      </c>
      <c r="Z485" s="14">
        <f>+MONTH('TABLA PRINCIPAL'!$B485)</f>
        <v>7</v>
      </c>
      <c r="AA485" s="14">
        <f>+YEAR('TABLA PRINCIPAL'!$B485)</f>
        <v>2013</v>
      </c>
      <c r="AB485" s="22" t="str">
        <f>+IF(Ventas_Oficina[[#This Row],[Total del pedido]]&gt;=100000,"SI","NO")</f>
        <v>NO</v>
      </c>
      <c r="AC485" s="22" t="str">
        <f>+_xlfn.XLOOKUP(Ventas_Oficina[[#This Row],[Nº de artículo]],AUXILIAR!A484:A5369,AUXILIAR!D484:D5369,"Error",0)</f>
        <v>Enviado a tiempo</v>
      </c>
      <c r="AD485" s="22" t="str">
        <f>+IF(AND(Ventas_Oficina[[#This Row],[Total]]&gt;75000,Ventas_Oficina[[#This Row],[Envio a tiempo]]="Enviado a tiempo"),"Buena Venta","Venta Mala")</f>
        <v>Buena Venta</v>
      </c>
    </row>
    <row r="486" spans="1:30" x14ac:dyDescent="0.25">
      <c r="A486" s="25">
        <v>1204572</v>
      </c>
      <c r="B486" s="5">
        <v>41344</v>
      </c>
      <c r="C486" s="6" t="s">
        <v>114</v>
      </c>
      <c r="D486" s="6" t="s">
        <v>115</v>
      </c>
      <c r="E486" s="6" t="s">
        <v>4</v>
      </c>
      <c r="F486" s="6" t="s">
        <v>5</v>
      </c>
      <c r="G486" s="6" t="s">
        <v>1009</v>
      </c>
      <c r="H486" s="6" t="s">
        <v>116</v>
      </c>
      <c r="I486" s="6" t="s">
        <v>1015</v>
      </c>
      <c r="J486" s="6" t="s">
        <v>1076</v>
      </c>
      <c r="K486" s="6" t="s">
        <v>1261</v>
      </c>
      <c r="L486" s="6" t="s">
        <v>1267</v>
      </c>
      <c r="M486" s="6" t="s">
        <v>1272</v>
      </c>
      <c r="N486" s="5">
        <v>41346</v>
      </c>
      <c r="O486" s="7">
        <v>218</v>
      </c>
      <c r="P486" s="7">
        <v>352</v>
      </c>
      <c r="Q486" s="7">
        <v>134</v>
      </c>
      <c r="R486" s="6">
        <v>11</v>
      </c>
      <c r="S486" s="7">
        <v>3872</v>
      </c>
      <c r="T486" s="8">
        <v>0</v>
      </c>
      <c r="U486" s="7">
        <v>0</v>
      </c>
      <c r="V486" s="7">
        <v>3872</v>
      </c>
      <c r="W486" s="7">
        <v>683</v>
      </c>
      <c r="X486" s="7">
        <v>5300</v>
      </c>
      <c r="Y486" s="9">
        <f>+DAY('TABLA PRINCIPAL'!$B486)</f>
        <v>11</v>
      </c>
      <c r="Z486" s="9">
        <f>+MONTH('TABLA PRINCIPAL'!$B486)</f>
        <v>3</v>
      </c>
      <c r="AA486" s="9">
        <f>+YEAR('TABLA PRINCIPAL'!$B486)</f>
        <v>2013</v>
      </c>
      <c r="AB486" s="22" t="str">
        <f>+IF(Ventas_Oficina[[#This Row],[Total del pedido]]&gt;=100000,"SI","NO")</f>
        <v>NO</v>
      </c>
      <c r="AC486" s="22" t="str">
        <f>+_xlfn.XLOOKUP(Ventas_Oficina[[#This Row],[Nº de artículo]],AUXILIAR!A485:A5370,AUXILIAR!D485:D5370,"Error",0)</f>
        <v>Enviado a tiempo</v>
      </c>
      <c r="AD486" s="22" t="str">
        <f>+IF(AND(Ventas_Oficina[[#This Row],[Total]]&gt;75000,Ventas_Oficina[[#This Row],[Envio a tiempo]]="Enviado a tiempo"),"Buena Venta","Venta Mala")</f>
        <v>Venta Mala</v>
      </c>
    </row>
    <row r="487" spans="1:30" x14ac:dyDescent="0.25">
      <c r="A487" s="26">
        <v>1204572</v>
      </c>
      <c r="B487" s="10">
        <v>41573</v>
      </c>
      <c r="C487" s="11" t="s">
        <v>348</v>
      </c>
      <c r="D487" s="11" t="s">
        <v>60</v>
      </c>
      <c r="E487" s="11" t="s">
        <v>4</v>
      </c>
      <c r="F487" s="11" t="s">
        <v>5</v>
      </c>
      <c r="G487" s="11" t="s">
        <v>1009</v>
      </c>
      <c r="H487" s="11" t="s">
        <v>24</v>
      </c>
      <c r="I487" s="11" t="s">
        <v>1015</v>
      </c>
      <c r="J487" s="11" t="s">
        <v>1075</v>
      </c>
      <c r="K487" s="11" t="s">
        <v>1262</v>
      </c>
      <c r="L487" s="11" t="s">
        <v>1265</v>
      </c>
      <c r="M487" s="11" t="s">
        <v>1272</v>
      </c>
      <c r="N487" s="10">
        <v>41575</v>
      </c>
      <c r="O487" s="12">
        <v>225</v>
      </c>
      <c r="P487" s="12">
        <v>369</v>
      </c>
      <c r="Q487" s="12">
        <v>144</v>
      </c>
      <c r="R487" s="11">
        <v>37</v>
      </c>
      <c r="S487" s="12">
        <v>13653</v>
      </c>
      <c r="T487" s="13">
        <v>0.03</v>
      </c>
      <c r="U487" s="12">
        <v>409.59</v>
      </c>
      <c r="V487" s="12">
        <v>13243.41</v>
      </c>
      <c r="W487" s="12">
        <v>250</v>
      </c>
      <c r="X487" s="12">
        <v>8369</v>
      </c>
      <c r="Y487" s="14">
        <f>+DAY('TABLA PRINCIPAL'!$B487)</f>
        <v>26</v>
      </c>
      <c r="Z487" s="14">
        <f>+MONTH('TABLA PRINCIPAL'!$B487)</f>
        <v>10</v>
      </c>
      <c r="AA487" s="14">
        <f>+YEAR('TABLA PRINCIPAL'!$B487)</f>
        <v>2013</v>
      </c>
      <c r="AB487" s="22" t="str">
        <f>+IF(Ventas_Oficina[[#This Row],[Total del pedido]]&gt;=100000,"SI","NO")</f>
        <v>NO</v>
      </c>
      <c r="AC487" s="22" t="str">
        <f>+_xlfn.XLOOKUP(Ventas_Oficina[[#This Row],[Nº de artículo]],AUXILIAR!A486:A5371,AUXILIAR!D486:D5371,"Error",0)</f>
        <v>Enviado a tiempo</v>
      </c>
      <c r="AD487" s="22" t="str">
        <f>+IF(AND(Ventas_Oficina[[#This Row],[Total]]&gt;75000,Ventas_Oficina[[#This Row],[Envio a tiempo]]="Enviado a tiempo"),"Buena Venta","Venta Mala")</f>
        <v>Venta Mala</v>
      </c>
    </row>
    <row r="488" spans="1:30" x14ac:dyDescent="0.25">
      <c r="A488" s="25">
        <v>1204572</v>
      </c>
      <c r="B488" s="5">
        <v>41575</v>
      </c>
      <c r="C488" s="6" t="s">
        <v>349</v>
      </c>
      <c r="D488" s="6" t="s">
        <v>150</v>
      </c>
      <c r="E488" s="6" t="s">
        <v>12</v>
      </c>
      <c r="F488" s="6" t="s">
        <v>13</v>
      </c>
      <c r="G488" s="6" t="s">
        <v>1010</v>
      </c>
      <c r="H488" s="6" t="s">
        <v>42</v>
      </c>
      <c r="I488" s="6" t="s">
        <v>1014</v>
      </c>
      <c r="J488" s="6" t="s">
        <v>1049</v>
      </c>
      <c r="K488" s="6" t="s">
        <v>1261</v>
      </c>
      <c r="L488" s="6" t="s">
        <v>1265</v>
      </c>
      <c r="M488" s="6" t="s">
        <v>1272</v>
      </c>
      <c r="N488" s="5">
        <v>41576</v>
      </c>
      <c r="O488" s="7">
        <v>184</v>
      </c>
      <c r="P488" s="7">
        <v>288</v>
      </c>
      <c r="Q488" s="7">
        <v>104</v>
      </c>
      <c r="R488" s="6">
        <v>8</v>
      </c>
      <c r="S488" s="7">
        <v>2304</v>
      </c>
      <c r="T488" s="8">
        <v>0.02</v>
      </c>
      <c r="U488" s="7">
        <v>46.08</v>
      </c>
      <c r="V488" s="7">
        <v>2257.92</v>
      </c>
      <c r="W488" s="7">
        <v>99</v>
      </c>
      <c r="X488" s="7">
        <v>5932</v>
      </c>
      <c r="Y488" s="9">
        <f>+DAY('TABLA PRINCIPAL'!$B488)</f>
        <v>28</v>
      </c>
      <c r="Z488" s="9">
        <f>+MONTH('TABLA PRINCIPAL'!$B488)</f>
        <v>10</v>
      </c>
      <c r="AA488" s="9">
        <f>+YEAR('TABLA PRINCIPAL'!$B488)</f>
        <v>2013</v>
      </c>
      <c r="AB488" s="22" t="str">
        <f>+IF(Ventas_Oficina[[#This Row],[Total del pedido]]&gt;=100000,"SI","NO")</f>
        <v>NO</v>
      </c>
      <c r="AC488" s="22" t="str">
        <f>+_xlfn.XLOOKUP(Ventas_Oficina[[#This Row],[Nº de artículo]],AUXILIAR!A487:A5372,AUXILIAR!D487:D5372,"Error",0)</f>
        <v>Enviado a tiempo</v>
      </c>
      <c r="AD488" s="22" t="str">
        <f>+IF(AND(Ventas_Oficina[[#This Row],[Total]]&gt;75000,Ventas_Oficina[[#This Row],[Envio a tiempo]]="Enviado a tiempo"),"Buena Venta","Venta Mala")</f>
        <v>Venta Mala</v>
      </c>
    </row>
    <row r="489" spans="1:30" x14ac:dyDescent="0.25">
      <c r="A489" s="26">
        <v>1204572</v>
      </c>
      <c r="B489" s="10">
        <v>41596</v>
      </c>
      <c r="C489" s="11" t="s">
        <v>25</v>
      </c>
      <c r="D489" s="11" t="s">
        <v>26</v>
      </c>
      <c r="E489" s="11" t="s">
        <v>4</v>
      </c>
      <c r="F489" s="11" t="s">
        <v>5</v>
      </c>
      <c r="G489" s="11" t="s">
        <v>1008</v>
      </c>
      <c r="H489" s="11" t="s">
        <v>27</v>
      </c>
      <c r="I489" s="11" t="s">
        <v>1013</v>
      </c>
      <c r="J489" s="11" t="s">
        <v>1055</v>
      </c>
      <c r="K489" s="11" t="s">
        <v>1262</v>
      </c>
      <c r="L489" s="11" t="s">
        <v>1268</v>
      </c>
      <c r="M489" s="11" t="s">
        <v>1272</v>
      </c>
      <c r="N489" s="10">
        <v>41598</v>
      </c>
      <c r="O489" s="12">
        <v>250</v>
      </c>
      <c r="P489" s="12">
        <v>568</v>
      </c>
      <c r="Q489" s="12">
        <v>318</v>
      </c>
      <c r="R489" s="11">
        <v>34</v>
      </c>
      <c r="S489" s="12">
        <v>19312</v>
      </c>
      <c r="T489" s="13">
        <v>7.0000000000000007E-2</v>
      </c>
      <c r="U489" s="12">
        <v>1351.8400000000001</v>
      </c>
      <c r="V489" s="12">
        <v>17960.16</v>
      </c>
      <c r="W489" s="12">
        <v>360</v>
      </c>
      <c r="X489" s="12">
        <v>24430</v>
      </c>
      <c r="Y489" s="14">
        <f>+DAY('TABLA PRINCIPAL'!$B489)</f>
        <v>18</v>
      </c>
      <c r="Z489" s="14">
        <f>+MONTH('TABLA PRINCIPAL'!$B489)</f>
        <v>11</v>
      </c>
      <c r="AA489" s="14">
        <f>+YEAR('TABLA PRINCIPAL'!$B489)</f>
        <v>2013</v>
      </c>
      <c r="AB489" s="22" t="str">
        <f>+IF(Ventas_Oficina[[#This Row],[Total del pedido]]&gt;=100000,"SI","NO")</f>
        <v>NO</v>
      </c>
      <c r="AC489" s="22" t="str">
        <f>+_xlfn.XLOOKUP(Ventas_Oficina[[#This Row],[Nº de artículo]],AUXILIAR!A488:A5373,AUXILIAR!D488:D5373,"Error",0)</f>
        <v>No enviado a tiempo</v>
      </c>
      <c r="AD489" s="22" t="str">
        <f>+IF(AND(Ventas_Oficina[[#This Row],[Total]]&gt;75000,Ventas_Oficina[[#This Row],[Envio a tiempo]]="Enviado a tiempo"),"Buena Venta","Venta Mala")</f>
        <v>Venta Mala</v>
      </c>
    </row>
    <row r="490" spans="1:30" x14ac:dyDescent="0.25">
      <c r="A490" s="25">
        <v>1204572</v>
      </c>
      <c r="B490" s="5">
        <v>41704</v>
      </c>
      <c r="C490" s="6" t="s">
        <v>153</v>
      </c>
      <c r="D490" s="6" t="s">
        <v>97</v>
      </c>
      <c r="E490" s="6" t="s">
        <v>12</v>
      </c>
      <c r="F490" s="6" t="s">
        <v>13</v>
      </c>
      <c r="G490" s="6" t="s">
        <v>1008</v>
      </c>
      <c r="H490" s="6" t="s">
        <v>14</v>
      </c>
      <c r="I490" s="6" t="s">
        <v>1014</v>
      </c>
      <c r="J490" s="6" t="s">
        <v>1071</v>
      </c>
      <c r="K490" s="6" t="s">
        <v>1261</v>
      </c>
      <c r="L490" s="6" t="s">
        <v>1267</v>
      </c>
      <c r="M490" s="6" t="s">
        <v>1272</v>
      </c>
      <c r="N490" s="5">
        <v>41705</v>
      </c>
      <c r="O490" s="7">
        <v>274</v>
      </c>
      <c r="P490" s="7">
        <v>449</v>
      </c>
      <c r="Q490" s="7">
        <v>175</v>
      </c>
      <c r="R490" s="6">
        <v>30</v>
      </c>
      <c r="S490" s="7">
        <v>13470</v>
      </c>
      <c r="T490" s="8">
        <v>0.03</v>
      </c>
      <c r="U490" s="7">
        <v>404.09999999999997</v>
      </c>
      <c r="V490" s="7">
        <v>13065.9</v>
      </c>
      <c r="W490" s="7">
        <v>149</v>
      </c>
      <c r="X490" s="7">
        <v>51728</v>
      </c>
      <c r="Y490" s="9">
        <f>+DAY('TABLA PRINCIPAL'!$B490)</f>
        <v>6</v>
      </c>
      <c r="Z490" s="9">
        <f>+MONTH('TABLA PRINCIPAL'!$B490)</f>
        <v>3</v>
      </c>
      <c r="AA490" s="9">
        <f>+YEAR('TABLA PRINCIPAL'!$B490)</f>
        <v>2014</v>
      </c>
      <c r="AB490" s="22" t="str">
        <f>+IF(Ventas_Oficina[[#This Row],[Total del pedido]]&gt;=100000,"SI","NO")</f>
        <v>NO</v>
      </c>
      <c r="AC490" s="22" t="str">
        <f>+_xlfn.XLOOKUP(Ventas_Oficina[[#This Row],[Nº de artículo]],AUXILIAR!A489:A5374,AUXILIAR!D489:D5374,"Error",0)</f>
        <v>Enviado a tiempo</v>
      </c>
      <c r="AD490" s="22" t="str">
        <f>+IF(AND(Ventas_Oficina[[#This Row],[Total]]&gt;75000,Ventas_Oficina[[#This Row],[Envio a tiempo]]="Enviado a tiempo"),"Buena Venta","Venta Mala")</f>
        <v>Venta Mala</v>
      </c>
    </row>
    <row r="491" spans="1:30" x14ac:dyDescent="0.25">
      <c r="A491" s="26">
        <v>1204572</v>
      </c>
      <c r="B491" s="10">
        <v>41484</v>
      </c>
      <c r="C491" s="11" t="s">
        <v>83</v>
      </c>
      <c r="D491" s="11" t="s">
        <v>68</v>
      </c>
      <c r="E491" s="11" t="s">
        <v>12</v>
      </c>
      <c r="F491" s="11" t="s">
        <v>13</v>
      </c>
      <c r="G491" s="11" t="s">
        <v>1008</v>
      </c>
      <c r="H491" s="11" t="s">
        <v>14</v>
      </c>
      <c r="I491" s="11" t="s">
        <v>1012</v>
      </c>
      <c r="J491" s="11" t="s">
        <v>1032</v>
      </c>
      <c r="K491" s="11" t="s">
        <v>1261</v>
      </c>
      <c r="L491" s="11" t="s">
        <v>1267</v>
      </c>
      <c r="M491" s="11" t="s">
        <v>1272</v>
      </c>
      <c r="N491" s="10">
        <v>41485</v>
      </c>
      <c r="O491" s="12">
        <v>159</v>
      </c>
      <c r="P491" s="12">
        <v>261</v>
      </c>
      <c r="Q491" s="12">
        <v>102</v>
      </c>
      <c r="R491" s="11">
        <v>42</v>
      </c>
      <c r="S491" s="12">
        <v>10962</v>
      </c>
      <c r="T491" s="13">
        <v>7.0000000000000007E-2</v>
      </c>
      <c r="U491" s="12">
        <v>767.34</v>
      </c>
      <c r="V491" s="12">
        <v>10194.66</v>
      </c>
      <c r="W491" s="12">
        <v>50</v>
      </c>
      <c r="X491" s="12">
        <v>10174</v>
      </c>
      <c r="Y491" s="14">
        <f>+DAY('TABLA PRINCIPAL'!$B491)</f>
        <v>29</v>
      </c>
      <c r="Z491" s="14">
        <f>+MONTH('TABLA PRINCIPAL'!$B491)</f>
        <v>7</v>
      </c>
      <c r="AA491" s="14">
        <f>+YEAR('TABLA PRINCIPAL'!$B491)</f>
        <v>2013</v>
      </c>
      <c r="AB491" s="22" t="str">
        <f>+IF(Ventas_Oficina[[#This Row],[Total del pedido]]&gt;=100000,"SI","NO")</f>
        <v>NO</v>
      </c>
      <c r="AC491" s="22" t="str">
        <f>+_xlfn.XLOOKUP(Ventas_Oficina[[#This Row],[Nº de artículo]],AUXILIAR!A490:A5375,AUXILIAR!D490:D5375,"Error",0)</f>
        <v>No enviado a tiempo</v>
      </c>
      <c r="AD491" s="22" t="str">
        <f>+IF(AND(Ventas_Oficina[[#This Row],[Total]]&gt;75000,Ventas_Oficina[[#This Row],[Envio a tiempo]]="Enviado a tiempo"),"Buena Venta","Venta Mala")</f>
        <v>Venta Mala</v>
      </c>
    </row>
    <row r="492" spans="1:30" x14ac:dyDescent="0.25">
      <c r="A492" s="25">
        <v>1204572</v>
      </c>
      <c r="B492" s="5">
        <v>42249</v>
      </c>
      <c r="C492" s="6" t="s">
        <v>236</v>
      </c>
      <c r="D492" s="6" t="s">
        <v>209</v>
      </c>
      <c r="E492" s="6" t="s">
        <v>4</v>
      </c>
      <c r="F492" s="6" t="s">
        <v>5</v>
      </c>
      <c r="G492" s="6" t="s">
        <v>1010</v>
      </c>
      <c r="H492" s="6" t="s">
        <v>6</v>
      </c>
      <c r="I492" s="6" t="s">
        <v>1016</v>
      </c>
      <c r="J492" s="6" t="s">
        <v>1060</v>
      </c>
      <c r="K492" s="6" t="s">
        <v>1261</v>
      </c>
      <c r="L492" s="6" t="s">
        <v>1265</v>
      </c>
      <c r="M492" s="6" t="s">
        <v>1272</v>
      </c>
      <c r="N492" s="5">
        <v>42252</v>
      </c>
      <c r="O492" s="7">
        <v>1388</v>
      </c>
      <c r="P492" s="7">
        <v>2238</v>
      </c>
      <c r="Q492" s="7">
        <v>850</v>
      </c>
      <c r="R492" s="6">
        <v>35</v>
      </c>
      <c r="S492" s="7">
        <v>78330</v>
      </c>
      <c r="T492" s="8">
        <v>0.03</v>
      </c>
      <c r="U492" s="7">
        <v>2349.9</v>
      </c>
      <c r="V492" s="7">
        <v>75980.100000000006</v>
      </c>
      <c r="W492" s="7">
        <v>1510</v>
      </c>
      <c r="X492" s="7">
        <v>88964</v>
      </c>
      <c r="Y492" s="9">
        <f>+DAY('TABLA PRINCIPAL'!$B492)</f>
        <v>2</v>
      </c>
      <c r="Z492" s="9">
        <f>+MONTH('TABLA PRINCIPAL'!$B492)</f>
        <v>9</v>
      </c>
      <c r="AA492" s="9">
        <f>+YEAR('TABLA PRINCIPAL'!$B492)</f>
        <v>2015</v>
      </c>
      <c r="AB492" s="22" t="str">
        <f>+IF(Ventas_Oficina[[#This Row],[Total del pedido]]&gt;=100000,"SI","NO")</f>
        <v>NO</v>
      </c>
      <c r="AC492" s="22" t="str">
        <f>+_xlfn.XLOOKUP(Ventas_Oficina[[#This Row],[Nº de artículo]],AUXILIAR!A491:A5376,AUXILIAR!D491:D5376,"Error",0)</f>
        <v>No enviado a tiempo</v>
      </c>
      <c r="AD492" s="22" t="str">
        <f>+IF(AND(Ventas_Oficina[[#This Row],[Total]]&gt;75000,Ventas_Oficina[[#This Row],[Envio a tiempo]]="Enviado a tiempo"),"Buena Venta","Venta Mala")</f>
        <v>Venta Mala</v>
      </c>
    </row>
    <row r="493" spans="1:30" x14ac:dyDescent="0.25">
      <c r="A493" s="26">
        <v>1204572</v>
      </c>
      <c r="B493" s="10">
        <v>41488</v>
      </c>
      <c r="C493" s="11" t="s">
        <v>333</v>
      </c>
      <c r="D493" s="11" t="s">
        <v>33</v>
      </c>
      <c r="E493" s="11" t="s">
        <v>4</v>
      </c>
      <c r="F493" s="11" t="s">
        <v>5</v>
      </c>
      <c r="G493" s="11" t="s">
        <v>1009</v>
      </c>
      <c r="H493" s="11" t="s">
        <v>34</v>
      </c>
      <c r="I493" s="11" t="s">
        <v>1014</v>
      </c>
      <c r="J493" s="11" t="s">
        <v>1022</v>
      </c>
      <c r="K493" s="11" t="s">
        <v>1261</v>
      </c>
      <c r="L493" s="11" t="s">
        <v>1265</v>
      </c>
      <c r="M493" s="11" t="s">
        <v>1272</v>
      </c>
      <c r="N493" s="10">
        <v>41490</v>
      </c>
      <c r="O493" s="12">
        <v>153</v>
      </c>
      <c r="P493" s="12">
        <v>278</v>
      </c>
      <c r="Q493" s="12">
        <v>125</v>
      </c>
      <c r="R493" s="11">
        <v>37</v>
      </c>
      <c r="S493" s="12">
        <v>10286</v>
      </c>
      <c r="T493" s="13">
        <v>0</v>
      </c>
      <c r="U493" s="12">
        <v>0</v>
      </c>
      <c r="V493" s="12">
        <v>10286</v>
      </c>
      <c r="W493" s="12">
        <v>134</v>
      </c>
      <c r="X493" s="12">
        <v>10920</v>
      </c>
      <c r="Y493" s="14">
        <f>+DAY('TABLA PRINCIPAL'!$B493)</f>
        <v>2</v>
      </c>
      <c r="Z493" s="14">
        <f>+MONTH('TABLA PRINCIPAL'!$B493)</f>
        <v>8</v>
      </c>
      <c r="AA493" s="14">
        <f>+YEAR('TABLA PRINCIPAL'!$B493)</f>
        <v>2013</v>
      </c>
      <c r="AB493" s="22" t="str">
        <f>+IF(Ventas_Oficina[[#This Row],[Total del pedido]]&gt;=100000,"SI","NO")</f>
        <v>NO</v>
      </c>
      <c r="AC493" s="22" t="str">
        <f>+_xlfn.XLOOKUP(Ventas_Oficina[[#This Row],[Nº de artículo]],AUXILIAR!A492:A5377,AUXILIAR!D492:D5377,"Error",0)</f>
        <v>Enviado a tiempo</v>
      </c>
      <c r="AD493" s="22" t="str">
        <f>+IF(AND(Ventas_Oficina[[#This Row],[Total]]&gt;75000,Ventas_Oficina[[#This Row],[Envio a tiempo]]="Enviado a tiempo"),"Buena Venta","Venta Mala")</f>
        <v>Venta Mala</v>
      </c>
    </row>
    <row r="494" spans="1:30" x14ac:dyDescent="0.25">
      <c r="A494" s="25">
        <v>1204572</v>
      </c>
      <c r="B494" s="5">
        <v>41434</v>
      </c>
      <c r="C494" s="6" t="s">
        <v>251</v>
      </c>
      <c r="D494" s="6" t="s">
        <v>137</v>
      </c>
      <c r="E494" s="6" t="s">
        <v>4</v>
      </c>
      <c r="F494" s="6" t="s">
        <v>5</v>
      </c>
      <c r="G494" s="6" t="s">
        <v>1010</v>
      </c>
      <c r="H494" s="6" t="s">
        <v>6</v>
      </c>
      <c r="I494" s="6" t="s">
        <v>1013</v>
      </c>
      <c r="J494" s="6" t="s">
        <v>1028</v>
      </c>
      <c r="K494" s="6" t="s">
        <v>1261</v>
      </c>
      <c r="L494" s="6" t="s">
        <v>1267</v>
      </c>
      <c r="M494" s="6" t="s">
        <v>1272</v>
      </c>
      <c r="N494" s="5">
        <v>41435</v>
      </c>
      <c r="O494" s="7">
        <v>229</v>
      </c>
      <c r="P494" s="7">
        <v>369</v>
      </c>
      <c r="Q494" s="7">
        <v>140</v>
      </c>
      <c r="R494" s="6">
        <v>30</v>
      </c>
      <c r="S494" s="7">
        <v>11070</v>
      </c>
      <c r="T494" s="8">
        <v>0.04</v>
      </c>
      <c r="U494" s="7">
        <v>442.8</v>
      </c>
      <c r="V494" s="7">
        <v>10627.2</v>
      </c>
      <c r="W494" s="7">
        <v>50</v>
      </c>
      <c r="X494" s="7">
        <v>12704</v>
      </c>
      <c r="Y494" s="9">
        <f>+DAY('TABLA PRINCIPAL'!$B494)</f>
        <v>9</v>
      </c>
      <c r="Z494" s="9">
        <f>+MONTH('TABLA PRINCIPAL'!$B494)</f>
        <v>6</v>
      </c>
      <c r="AA494" s="9">
        <f>+YEAR('TABLA PRINCIPAL'!$B494)</f>
        <v>2013</v>
      </c>
      <c r="AB494" s="22" t="str">
        <f>+IF(Ventas_Oficina[[#This Row],[Total del pedido]]&gt;=100000,"SI","NO")</f>
        <v>NO</v>
      </c>
      <c r="AC494" s="22" t="str">
        <f>+_xlfn.XLOOKUP(Ventas_Oficina[[#This Row],[Nº de artículo]],AUXILIAR!A493:A5378,AUXILIAR!D493:D5378,"Error",0)</f>
        <v>Enviado a tiempo</v>
      </c>
      <c r="AD494" s="22" t="str">
        <f>+IF(AND(Ventas_Oficina[[#This Row],[Total]]&gt;75000,Ventas_Oficina[[#This Row],[Envio a tiempo]]="Enviado a tiempo"),"Buena Venta","Venta Mala")</f>
        <v>Venta Mala</v>
      </c>
    </row>
    <row r="495" spans="1:30" x14ac:dyDescent="0.25">
      <c r="A495" s="26">
        <v>1204572</v>
      </c>
      <c r="B495" s="10">
        <v>41776</v>
      </c>
      <c r="C495" s="11" t="s">
        <v>103</v>
      </c>
      <c r="D495" s="11" t="s">
        <v>88</v>
      </c>
      <c r="E495" s="11" t="s">
        <v>4</v>
      </c>
      <c r="F495" s="11" t="s">
        <v>5</v>
      </c>
      <c r="G495" s="11" t="s">
        <v>1008</v>
      </c>
      <c r="H495" s="11" t="s">
        <v>39</v>
      </c>
      <c r="I495" s="11" t="s">
        <v>1012</v>
      </c>
      <c r="J495" s="11" t="s">
        <v>1055</v>
      </c>
      <c r="K495" s="11" t="s">
        <v>1261</v>
      </c>
      <c r="L495" s="11" t="s">
        <v>1265</v>
      </c>
      <c r="M495" s="11" t="s">
        <v>1272</v>
      </c>
      <c r="N495" s="10">
        <v>41777</v>
      </c>
      <c r="O495" s="12">
        <v>250</v>
      </c>
      <c r="P495" s="12">
        <v>568</v>
      </c>
      <c r="Q495" s="12">
        <v>318</v>
      </c>
      <c r="R495" s="11">
        <v>32</v>
      </c>
      <c r="S495" s="12">
        <v>18176</v>
      </c>
      <c r="T495" s="13">
        <v>0.09</v>
      </c>
      <c r="U495" s="12">
        <v>1635.84</v>
      </c>
      <c r="V495" s="12">
        <v>16540.16</v>
      </c>
      <c r="W495" s="12">
        <v>360</v>
      </c>
      <c r="X495" s="12">
        <v>24424</v>
      </c>
      <c r="Y495" s="14">
        <f>+DAY('TABLA PRINCIPAL'!$B495)</f>
        <v>17</v>
      </c>
      <c r="Z495" s="14">
        <f>+MONTH('TABLA PRINCIPAL'!$B495)</f>
        <v>5</v>
      </c>
      <c r="AA495" s="14">
        <f>+YEAR('TABLA PRINCIPAL'!$B495)</f>
        <v>2014</v>
      </c>
      <c r="AB495" s="22" t="str">
        <f>+IF(Ventas_Oficina[[#This Row],[Total del pedido]]&gt;=100000,"SI","NO")</f>
        <v>NO</v>
      </c>
      <c r="AC495" s="22" t="str">
        <f>+_xlfn.XLOOKUP(Ventas_Oficina[[#This Row],[Nº de artículo]],AUXILIAR!A494:A5379,AUXILIAR!D494:D5379,"Error",0)</f>
        <v>No enviado a tiempo</v>
      </c>
      <c r="AD495" s="22" t="str">
        <f>+IF(AND(Ventas_Oficina[[#This Row],[Total]]&gt;75000,Ventas_Oficina[[#This Row],[Envio a tiempo]]="Enviado a tiempo"),"Buena Venta","Venta Mala")</f>
        <v>Venta Mala</v>
      </c>
    </row>
    <row r="496" spans="1:30" x14ac:dyDescent="0.25">
      <c r="A496" s="25">
        <v>1204937</v>
      </c>
      <c r="B496" s="5">
        <v>41624</v>
      </c>
      <c r="C496" s="6" t="s">
        <v>99</v>
      </c>
      <c r="D496" s="6" t="s">
        <v>100</v>
      </c>
      <c r="E496" s="6" t="s">
        <v>12</v>
      </c>
      <c r="F496" s="6" t="s">
        <v>13</v>
      </c>
      <c r="G496" s="6" t="s">
        <v>1007</v>
      </c>
      <c r="H496" s="6" t="s">
        <v>42</v>
      </c>
      <c r="I496" s="6" t="s">
        <v>1013</v>
      </c>
      <c r="J496" s="6" t="s">
        <v>1085</v>
      </c>
      <c r="K496" s="6" t="s">
        <v>1261</v>
      </c>
      <c r="L496" s="6" t="s">
        <v>1267</v>
      </c>
      <c r="M496" s="6" t="s">
        <v>1272</v>
      </c>
      <c r="N496" s="5">
        <v>41627</v>
      </c>
      <c r="O496" s="7">
        <v>384</v>
      </c>
      <c r="P496" s="7">
        <v>630</v>
      </c>
      <c r="Q496" s="7">
        <v>246</v>
      </c>
      <c r="R496" s="6">
        <v>21</v>
      </c>
      <c r="S496" s="7">
        <v>13230</v>
      </c>
      <c r="T496" s="8">
        <v>0.04</v>
      </c>
      <c r="U496" s="7">
        <v>529.20000000000005</v>
      </c>
      <c r="V496" s="7">
        <v>12700.8</v>
      </c>
      <c r="W496" s="7">
        <v>50</v>
      </c>
      <c r="X496" s="7">
        <v>13218</v>
      </c>
      <c r="Y496" s="9">
        <f>+DAY('TABLA PRINCIPAL'!$B496)</f>
        <v>16</v>
      </c>
      <c r="Z496" s="9">
        <f>+MONTH('TABLA PRINCIPAL'!$B496)</f>
        <v>12</v>
      </c>
      <c r="AA496" s="9">
        <f>+YEAR('TABLA PRINCIPAL'!$B496)</f>
        <v>2013</v>
      </c>
      <c r="AB496" s="22" t="str">
        <f>+IF(Ventas_Oficina[[#This Row],[Total del pedido]]&gt;=100000,"SI","NO")</f>
        <v>NO</v>
      </c>
      <c r="AC496" s="22" t="str">
        <f>+_xlfn.XLOOKUP(Ventas_Oficina[[#This Row],[Nº de artículo]],AUXILIAR!A495:A5380,AUXILIAR!D495:D5380,"Error",0)</f>
        <v>Enviado a tiempo</v>
      </c>
      <c r="AD496" s="22" t="str">
        <f>+IF(AND(Ventas_Oficina[[#This Row],[Total]]&gt;75000,Ventas_Oficina[[#This Row],[Envio a tiempo]]="Enviado a tiempo"),"Buena Venta","Venta Mala")</f>
        <v>Venta Mala</v>
      </c>
    </row>
    <row r="497" spans="1:30" x14ac:dyDescent="0.25">
      <c r="A497" s="26">
        <v>1204937</v>
      </c>
      <c r="B497" s="10">
        <v>42044</v>
      </c>
      <c r="C497" s="11" t="s">
        <v>252</v>
      </c>
      <c r="D497" s="11" t="s">
        <v>76</v>
      </c>
      <c r="E497" s="11" t="s">
        <v>4</v>
      </c>
      <c r="F497" s="11" t="s">
        <v>5</v>
      </c>
      <c r="G497" s="11" t="s">
        <v>1008</v>
      </c>
      <c r="H497" s="11" t="s">
        <v>17</v>
      </c>
      <c r="I497" s="11" t="s">
        <v>1016</v>
      </c>
      <c r="J497" s="11" t="s">
        <v>1022</v>
      </c>
      <c r="K497" s="11" t="s">
        <v>1261</v>
      </c>
      <c r="L497" s="11" t="s">
        <v>1266</v>
      </c>
      <c r="M497" s="11" t="s">
        <v>1273</v>
      </c>
      <c r="N497" s="10">
        <v>42049</v>
      </c>
      <c r="O497" s="12">
        <v>153</v>
      </c>
      <c r="P497" s="12">
        <v>278</v>
      </c>
      <c r="Q497" s="12">
        <v>125</v>
      </c>
      <c r="R497" s="11">
        <v>21</v>
      </c>
      <c r="S497" s="12">
        <v>5838</v>
      </c>
      <c r="T497" s="13">
        <v>7.0000000000000007E-2</v>
      </c>
      <c r="U497" s="12">
        <v>408.66</v>
      </c>
      <c r="V497" s="12">
        <v>5429.34</v>
      </c>
      <c r="W497" s="12">
        <v>134</v>
      </c>
      <c r="X497" s="12">
        <v>5307</v>
      </c>
      <c r="Y497" s="14">
        <f>+DAY('TABLA PRINCIPAL'!$B497)</f>
        <v>9</v>
      </c>
      <c r="Z497" s="14">
        <f>+MONTH('TABLA PRINCIPAL'!$B497)</f>
        <v>2</v>
      </c>
      <c r="AA497" s="14">
        <f>+YEAR('TABLA PRINCIPAL'!$B497)</f>
        <v>2015</v>
      </c>
      <c r="AB497" s="22" t="str">
        <f>+IF(Ventas_Oficina[[#This Row],[Total del pedido]]&gt;=100000,"SI","NO")</f>
        <v>NO</v>
      </c>
      <c r="AC497" s="22" t="str">
        <f>+_xlfn.XLOOKUP(Ventas_Oficina[[#This Row],[Nº de artículo]],AUXILIAR!A496:A5381,AUXILIAR!D496:D5381,"Error",0)</f>
        <v>Enviado a tiempo</v>
      </c>
      <c r="AD497" s="22" t="str">
        <f>+IF(AND(Ventas_Oficina[[#This Row],[Total]]&gt;75000,Ventas_Oficina[[#This Row],[Envio a tiempo]]="Enviado a tiempo"),"Buena Venta","Venta Mala")</f>
        <v>Venta Mala</v>
      </c>
    </row>
    <row r="498" spans="1:30" x14ac:dyDescent="0.25">
      <c r="A498" s="25">
        <v>1205302</v>
      </c>
      <c r="B498" s="5">
        <v>41677</v>
      </c>
      <c r="C498" s="6" t="s">
        <v>350</v>
      </c>
      <c r="D498" s="6" t="s">
        <v>41</v>
      </c>
      <c r="E498" s="6" t="s">
        <v>12</v>
      </c>
      <c r="F498" s="6" t="s">
        <v>13</v>
      </c>
      <c r="G498" s="6" t="s">
        <v>1008</v>
      </c>
      <c r="H498" s="6" t="s">
        <v>42</v>
      </c>
      <c r="I498" s="6" t="s">
        <v>1012</v>
      </c>
      <c r="J498" s="6" t="s">
        <v>1153</v>
      </c>
      <c r="K498" s="6" t="s">
        <v>1261</v>
      </c>
      <c r="L498" s="6" t="s">
        <v>1265</v>
      </c>
      <c r="M498" s="6" t="s">
        <v>1272</v>
      </c>
      <c r="N498" s="5">
        <v>41686</v>
      </c>
      <c r="O498" s="7">
        <v>31561</v>
      </c>
      <c r="P498" s="7">
        <v>50097</v>
      </c>
      <c r="Q498" s="7">
        <v>18536</v>
      </c>
      <c r="R498" s="6">
        <v>39</v>
      </c>
      <c r="S498" s="7">
        <v>1953783</v>
      </c>
      <c r="T498" s="8">
        <v>0.05</v>
      </c>
      <c r="U498" s="7">
        <v>97689.150000000009</v>
      </c>
      <c r="V498" s="7">
        <v>1856093.85</v>
      </c>
      <c r="W498" s="7">
        <v>6930</v>
      </c>
      <c r="X498" s="7">
        <v>2672206</v>
      </c>
      <c r="Y498" s="9">
        <f>+DAY('TABLA PRINCIPAL'!$B498)</f>
        <v>7</v>
      </c>
      <c r="Z498" s="9">
        <f>+MONTH('TABLA PRINCIPAL'!$B498)</f>
        <v>2</v>
      </c>
      <c r="AA498" s="9">
        <f>+YEAR('TABLA PRINCIPAL'!$B498)</f>
        <v>2014</v>
      </c>
      <c r="AB498" s="22" t="str">
        <f>+IF(Ventas_Oficina[[#This Row],[Total del pedido]]&gt;=100000,"SI","NO")</f>
        <v>SI</v>
      </c>
      <c r="AC498" s="22" t="str">
        <f>+_xlfn.XLOOKUP(Ventas_Oficina[[#This Row],[Nº de artículo]],AUXILIAR!A497:A5382,AUXILIAR!D497:D5382,"Error",0)</f>
        <v>Enviado a tiempo</v>
      </c>
      <c r="AD498" s="22" t="str">
        <f>+IF(AND(Ventas_Oficina[[#This Row],[Total]]&gt;75000,Ventas_Oficina[[#This Row],[Envio a tiempo]]="Enviado a tiempo"),"Buena Venta","Venta Mala")</f>
        <v>Buena Venta</v>
      </c>
    </row>
    <row r="499" spans="1:30" x14ac:dyDescent="0.25">
      <c r="A499" s="26">
        <v>1205302</v>
      </c>
      <c r="B499" s="10">
        <v>41414</v>
      </c>
      <c r="C499" s="11" t="s">
        <v>224</v>
      </c>
      <c r="D499" s="11" t="s">
        <v>152</v>
      </c>
      <c r="E499" s="11" t="s">
        <v>4</v>
      </c>
      <c r="F499" s="11" t="s">
        <v>5</v>
      </c>
      <c r="G499" s="11" t="s">
        <v>1010</v>
      </c>
      <c r="H499" s="11" t="s">
        <v>39</v>
      </c>
      <c r="I499" s="11" t="s">
        <v>1012</v>
      </c>
      <c r="J499" s="11" t="s">
        <v>1060</v>
      </c>
      <c r="K499" s="11" t="s">
        <v>1261</v>
      </c>
      <c r="L499" s="11" t="s">
        <v>1267</v>
      </c>
      <c r="M499" s="11" t="s">
        <v>1272</v>
      </c>
      <c r="N499" s="10">
        <v>41415</v>
      </c>
      <c r="O499" s="12">
        <v>1388</v>
      </c>
      <c r="P499" s="12">
        <v>2238</v>
      </c>
      <c r="Q499" s="12">
        <v>850</v>
      </c>
      <c r="R499" s="11">
        <v>33</v>
      </c>
      <c r="S499" s="12">
        <v>73854</v>
      </c>
      <c r="T499" s="13">
        <v>0.03</v>
      </c>
      <c r="U499" s="12">
        <v>2215.62</v>
      </c>
      <c r="V499" s="12">
        <v>71638.38</v>
      </c>
      <c r="W499" s="12">
        <v>1510</v>
      </c>
      <c r="X499" s="12">
        <v>46526</v>
      </c>
      <c r="Y499" s="14">
        <f>+DAY('TABLA PRINCIPAL'!$B499)</f>
        <v>20</v>
      </c>
      <c r="Z499" s="14">
        <f>+MONTH('TABLA PRINCIPAL'!$B499)</f>
        <v>5</v>
      </c>
      <c r="AA499" s="14">
        <f>+YEAR('TABLA PRINCIPAL'!$B499)</f>
        <v>2013</v>
      </c>
      <c r="AB499" s="22" t="str">
        <f>+IF(Ventas_Oficina[[#This Row],[Total del pedido]]&gt;=100000,"SI","NO")</f>
        <v>NO</v>
      </c>
      <c r="AC499" s="22" t="str">
        <f>+_xlfn.XLOOKUP(Ventas_Oficina[[#This Row],[Nº de artículo]],AUXILIAR!A498:A5383,AUXILIAR!D498:D5383,"Error",0)</f>
        <v>Enviado a tiempo</v>
      </c>
      <c r="AD499" s="22" t="str">
        <f>+IF(AND(Ventas_Oficina[[#This Row],[Total]]&gt;75000,Ventas_Oficina[[#This Row],[Envio a tiempo]]="Enviado a tiempo"),"Buena Venta","Venta Mala")</f>
        <v>Venta Mala</v>
      </c>
    </row>
    <row r="500" spans="1:30" x14ac:dyDescent="0.25">
      <c r="A500" s="25">
        <v>1205302</v>
      </c>
      <c r="B500" s="5">
        <v>41573</v>
      </c>
      <c r="C500" s="6" t="s">
        <v>348</v>
      </c>
      <c r="D500" s="6" t="s">
        <v>60</v>
      </c>
      <c r="E500" s="6" t="s">
        <v>4</v>
      </c>
      <c r="F500" s="6" t="s">
        <v>5</v>
      </c>
      <c r="G500" s="6" t="s">
        <v>1010</v>
      </c>
      <c r="H500" s="6" t="s">
        <v>24</v>
      </c>
      <c r="I500" s="6" t="s">
        <v>1015</v>
      </c>
      <c r="J500" s="6" t="s">
        <v>1046</v>
      </c>
      <c r="K500" s="6" t="s">
        <v>1261</v>
      </c>
      <c r="L500" s="6" t="s">
        <v>1265</v>
      </c>
      <c r="M500" s="6" t="s">
        <v>1273</v>
      </c>
      <c r="N500" s="5">
        <v>41575</v>
      </c>
      <c r="O500" s="7">
        <v>519</v>
      </c>
      <c r="P500" s="7">
        <v>1298</v>
      </c>
      <c r="Q500" s="7">
        <v>779</v>
      </c>
      <c r="R500" s="6">
        <v>49</v>
      </c>
      <c r="S500" s="7">
        <v>63602</v>
      </c>
      <c r="T500" s="8">
        <v>0.01</v>
      </c>
      <c r="U500" s="7">
        <v>636.02</v>
      </c>
      <c r="V500" s="7">
        <v>62965.98</v>
      </c>
      <c r="W500" s="7">
        <v>314</v>
      </c>
      <c r="X500" s="7">
        <v>85471</v>
      </c>
      <c r="Y500" s="9">
        <f>+DAY('TABLA PRINCIPAL'!$B500)</f>
        <v>26</v>
      </c>
      <c r="Z500" s="9">
        <f>+MONTH('TABLA PRINCIPAL'!$B500)</f>
        <v>10</v>
      </c>
      <c r="AA500" s="9">
        <f>+YEAR('TABLA PRINCIPAL'!$B500)</f>
        <v>2013</v>
      </c>
      <c r="AB500" s="22" t="str">
        <f>+IF(Ventas_Oficina[[#This Row],[Total del pedido]]&gt;=100000,"SI","NO")</f>
        <v>NO</v>
      </c>
      <c r="AC500" s="22" t="str">
        <f>+_xlfn.XLOOKUP(Ventas_Oficina[[#This Row],[Nº de artículo]],AUXILIAR!A499:A5384,AUXILIAR!D499:D5384,"Error",0)</f>
        <v>No enviado a tiempo</v>
      </c>
      <c r="AD500" s="22" t="str">
        <f>+IF(AND(Ventas_Oficina[[#This Row],[Total]]&gt;75000,Ventas_Oficina[[#This Row],[Envio a tiempo]]="Enviado a tiempo"),"Buena Venta","Venta Mala")</f>
        <v>Venta Mala</v>
      </c>
    </row>
    <row r="501" spans="1:30" x14ac:dyDescent="0.25">
      <c r="A501" s="26">
        <v>1205302</v>
      </c>
      <c r="B501" s="10">
        <v>42079</v>
      </c>
      <c r="C501" s="11" t="s">
        <v>351</v>
      </c>
      <c r="D501" s="11" t="s">
        <v>123</v>
      </c>
      <c r="E501" s="11" t="s">
        <v>4</v>
      </c>
      <c r="F501" s="11" t="s">
        <v>5</v>
      </c>
      <c r="G501" s="11" t="s">
        <v>1008</v>
      </c>
      <c r="H501" s="11" t="s">
        <v>9</v>
      </c>
      <c r="I501" s="11" t="s">
        <v>1014</v>
      </c>
      <c r="J501" s="11" t="s">
        <v>1123</v>
      </c>
      <c r="K501" s="11" t="s">
        <v>1261</v>
      </c>
      <c r="L501" s="11" t="s">
        <v>1265</v>
      </c>
      <c r="M501" s="11" t="s">
        <v>1272</v>
      </c>
      <c r="N501" s="10">
        <v>42080</v>
      </c>
      <c r="O501" s="12">
        <v>892</v>
      </c>
      <c r="P501" s="12">
        <v>2974</v>
      </c>
      <c r="Q501" s="12">
        <v>2082</v>
      </c>
      <c r="R501" s="11">
        <v>21</v>
      </c>
      <c r="S501" s="12">
        <v>62454</v>
      </c>
      <c r="T501" s="13">
        <v>0.03</v>
      </c>
      <c r="U501" s="12">
        <v>1873.62</v>
      </c>
      <c r="V501" s="12">
        <v>60580.38</v>
      </c>
      <c r="W501" s="12">
        <v>664</v>
      </c>
      <c r="X501" s="12">
        <v>58832</v>
      </c>
      <c r="Y501" s="14">
        <f>+DAY('TABLA PRINCIPAL'!$B501)</f>
        <v>16</v>
      </c>
      <c r="Z501" s="14">
        <f>+MONTH('TABLA PRINCIPAL'!$B501)</f>
        <v>3</v>
      </c>
      <c r="AA501" s="14">
        <f>+YEAR('TABLA PRINCIPAL'!$B501)</f>
        <v>2015</v>
      </c>
      <c r="AB501" s="22" t="str">
        <f>+IF(Ventas_Oficina[[#This Row],[Total del pedido]]&gt;=100000,"SI","NO")</f>
        <v>NO</v>
      </c>
      <c r="AC501" s="22" t="str">
        <f>+_xlfn.XLOOKUP(Ventas_Oficina[[#This Row],[Nº de artículo]],AUXILIAR!A500:A5385,AUXILIAR!D500:D5385,"Error",0)</f>
        <v>Enviado a tiempo</v>
      </c>
      <c r="AD501" s="22" t="str">
        <f>+IF(AND(Ventas_Oficina[[#This Row],[Total]]&gt;75000,Ventas_Oficina[[#This Row],[Envio a tiempo]]="Enviado a tiempo"),"Buena Venta","Venta Mala")</f>
        <v>Venta Mala</v>
      </c>
    </row>
    <row r="502" spans="1:30" x14ac:dyDescent="0.25">
      <c r="A502" s="25">
        <v>1205668</v>
      </c>
      <c r="B502" s="5">
        <v>41672</v>
      </c>
      <c r="C502" s="6" t="s">
        <v>352</v>
      </c>
      <c r="D502" s="6" t="s">
        <v>135</v>
      </c>
      <c r="E502" s="6" t="s">
        <v>12</v>
      </c>
      <c r="F502" s="6" t="s">
        <v>13</v>
      </c>
      <c r="G502" s="6" t="s">
        <v>1009</v>
      </c>
      <c r="H502" s="6" t="s">
        <v>14</v>
      </c>
      <c r="I502" s="6" t="s">
        <v>1014</v>
      </c>
      <c r="J502" s="6" t="s">
        <v>1056</v>
      </c>
      <c r="K502" s="6" t="s">
        <v>1263</v>
      </c>
      <c r="L502" s="6" t="s">
        <v>1266</v>
      </c>
      <c r="M502" s="6" t="s">
        <v>1272</v>
      </c>
      <c r="N502" s="5">
        <v>41677</v>
      </c>
      <c r="O502" s="7">
        <v>352</v>
      </c>
      <c r="P502" s="7">
        <v>568</v>
      </c>
      <c r="Q502" s="7">
        <v>216</v>
      </c>
      <c r="R502" s="6">
        <v>27</v>
      </c>
      <c r="S502" s="7">
        <v>15336</v>
      </c>
      <c r="T502" s="8">
        <v>7.0000000000000007E-2</v>
      </c>
      <c r="U502" s="7">
        <v>1073.5200000000002</v>
      </c>
      <c r="V502" s="7">
        <v>14262.48</v>
      </c>
      <c r="W502" s="7">
        <v>139</v>
      </c>
      <c r="X502" s="7">
        <v>8045</v>
      </c>
      <c r="Y502" s="9">
        <f>+DAY('TABLA PRINCIPAL'!$B502)</f>
        <v>2</v>
      </c>
      <c r="Z502" s="9">
        <f>+MONTH('TABLA PRINCIPAL'!$B502)</f>
        <v>2</v>
      </c>
      <c r="AA502" s="9">
        <f>+YEAR('TABLA PRINCIPAL'!$B502)</f>
        <v>2014</v>
      </c>
      <c r="AB502" s="22" t="str">
        <f>+IF(Ventas_Oficina[[#This Row],[Total del pedido]]&gt;=100000,"SI","NO")</f>
        <v>NO</v>
      </c>
      <c r="AC502" s="22" t="str">
        <f>+_xlfn.XLOOKUP(Ventas_Oficina[[#This Row],[Nº de artículo]],AUXILIAR!A501:A5386,AUXILIAR!D501:D5386,"Error",0)</f>
        <v>Enviado a tiempo</v>
      </c>
      <c r="AD502" s="22" t="str">
        <f>+IF(AND(Ventas_Oficina[[#This Row],[Total]]&gt;75000,Ventas_Oficina[[#This Row],[Envio a tiempo]]="Enviado a tiempo"),"Buena Venta","Venta Mala")</f>
        <v>Venta Mala</v>
      </c>
    </row>
    <row r="503" spans="1:30" x14ac:dyDescent="0.25">
      <c r="A503" s="26">
        <v>1205668</v>
      </c>
      <c r="B503" s="10">
        <v>41414</v>
      </c>
      <c r="C503" s="11" t="s">
        <v>75</v>
      </c>
      <c r="D503" s="11" t="s">
        <v>76</v>
      </c>
      <c r="E503" s="11" t="s">
        <v>4</v>
      </c>
      <c r="F503" s="11" t="s">
        <v>5</v>
      </c>
      <c r="G503" s="11" t="s">
        <v>1008</v>
      </c>
      <c r="H503" s="11" t="s">
        <v>17</v>
      </c>
      <c r="I503" s="11" t="s">
        <v>1014</v>
      </c>
      <c r="J503" s="11" t="s">
        <v>1084</v>
      </c>
      <c r="K503" s="11" t="s">
        <v>1261</v>
      </c>
      <c r="L503" s="11" t="s">
        <v>1265</v>
      </c>
      <c r="M503" s="11" t="s">
        <v>1272</v>
      </c>
      <c r="N503" s="10">
        <v>41425</v>
      </c>
      <c r="O503" s="12">
        <v>259</v>
      </c>
      <c r="P503" s="12">
        <v>398</v>
      </c>
      <c r="Q503" s="12">
        <v>139</v>
      </c>
      <c r="R503" s="11">
        <v>39</v>
      </c>
      <c r="S503" s="12">
        <v>15522</v>
      </c>
      <c r="T503" s="13">
        <v>0.03</v>
      </c>
      <c r="U503" s="12">
        <v>465.65999999999997</v>
      </c>
      <c r="V503" s="12">
        <v>15056.34</v>
      </c>
      <c r="W503" s="12">
        <v>297</v>
      </c>
      <c r="X503" s="12">
        <v>4869</v>
      </c>
      <c r="Y503" s="14">
        <f>+DAY('TABLA PRINCIPAL'!$B503)</f>
        <v>20</v>
      </c>
      <c r="Z503" s="14">
        <f>+MONTH('TABLA PRINCIPAL'!$B503)</f>
        <v>5</v>
      </c>
      <c r="AA503" s="14">
        <f>+YEAR('TABLA PRINCIPAL'!$B503)</f>
        <v>2013</v>
      </c>
      <c r="AB503" s="22" t="str">
        <f>+IF(Ventas_Oficina[[#This Row],[Total del pedido]]&gt;=100000,"SI","NO")</f>
        <v>NO</v>
      </c>
      <c r="AC503" s="22" t="str">
        <f>+_xlfn.XLOOKUP(Ventas_Oficina[[#This Row],[Nº de artículo]],AUXILIAR!A502:A5387,AUXILIAR!D502:D5387,"Error",0)</f>
        <v>Enviado a tiempo</v>
      </c>
      <c r="AD503" s="22" t="str">
        <f>+IF(AND(Ventas_Oficina[[#This Row],[Total]]&gt;75000,Ventas_Oficina[[#This Row],[Envio a tiempo]]="Enviado a tiempo"),"Buena Venta","Venta Mala")</f>
        <v>Venta Mala</v>
      </c>
    </row>
    <row r="504" spans="1:30" x14ac:dyDescent="0.25">
      <c r="A504" s="25">
        <v>1205668</v>
      </c>
      <c r="B504" s="5">
        <v>41490</v>
      </c>
      <c r="C504" s="6" t="s">
        <v>353</v>
      </c>
      <c r="D504" s="6" t="s">
        <v>36</v>
      </c>
      <c r="E504" s="6" t="s">
        <v>12</v>
      </c>
      <c r="F504" s="6" t="s">
        <v>13</v>
      </c>
      <c r="G504" s="6" t="s">
        <v>1008</v>
      </c>
      <c r="H504" s="6" t="s">
        <v>14</v>
      </c>
      <c r="I504" s="6" t="s">
        <v>1016</v>
      </c>
      <c r="J504" s="6" t="s">
        <v>1170</v>
      </c>
      <c r="K504" s="6" t="s">
        <v>1261</v>
      </c>
      <c r="L504" s="6" t="s">
        <v>1265</v>
      </c>
      <c r="M504" s="6" t="s">
        <v>1272</v>
      </c>
      <c r="N504" s="5">
        <v>41495</v>
      </c>
      <c r="O504" s="7">
        <v>146</v>
      </c>
      <c r="P504" s="7">
        <v>357</v>
      </c>
      <c r="Q504" s="7">
        <v>211</v>
      </c>
      <c r="R504" s="6">
        <v>25</v>
      </c>
      <c r="S504" s="7">
        <v>8925</v>
      </c>
      <c r="T504" s="8">
        <v>0.03</v>
      </c>
      <c r="U504" s="7">
        <v>267.75</v>
      </c>
      <c r="V504" s="7">
        <v>8657.25</v>
      </c>
      <c r="W504" s="7">
        <v>417</v>
      </c>
      <c r="X504" s="7">
        <v>7889</v>
      </c>
      <c r="Y504" s="9">
        <f>+DAY('TABLA PRINCIPAL'!$B504)</f>
        <v>4</v>
      </c>
      <c r="Z504" s="9">
        <f>+MONTH('TABLA PRINCIPAL'!$B504)</f>
        <v>8</v>
      </c>
      <c r="AA504" s="9">
        <f>+YEAR('TABLA PRINCIPAL'!$B504)</f>
        <v>2013</v>
      </c>
      <c r="AB504" s="22" t="str">
        <f>+IF(Ventas_Oficina[[#This Row],[Total del pedido]]&gt;=100000,"SI","NO")</f>
        <v>NO</v>
      </c>
      <c r="AC504" s="22" t="str">
        <f>+_xlfn.XLOOKUP(Ventas_Oficina[[#This Row],[Nº de artículo]],AUXILIAR!A503:A5388,AUXILIAR!D503:D5388,"Error",0)</f>
        <v>Enviado a tiempo</v>
      </c>
      <c r="AD504" s="22" t="str">
        <f>+IF(AND(Ventas_Oficina[[#This Row],[Total]]&gt;75000,Ventas_Oficina[[#This Row],[Envio a tiempo]]="Enviado a tiempo"),"Buena Venta","Venta Mala")</f>
        <v>Venta Mala</v>
      </c>
    </row>
    <row r="505" spans="1:30" x14ac:dyDescent="0.25">
      <c r="A505" s="26">
        <v>1205668</v>
      </c>
      <c r="B505" s="10">
        <v>41470</v>
      </c>
      <c r="C505" s="11" t="s">
        <v>98</v>
      </c>
      <c r="D505" s="11" t="s">
        <v>91</v>
      </c>
      <c r="E505" s="11" t="s">
        <v>4</v>
      </c>
      <c r="F505" s="11" t="s">
        <v>5</v>
      </c>
      <c r="G505" s="11" t="s">
        <v>1008</v>
      </c>
      <c r="H505" s="11" t="s">
        <v>24</v>
      </c>
      <c r="I505" s="11" t="s">
        <v>1015</v>
      </c>
      <c r="J505" s="11" t="s">
        <v>1170</v>
      </c>
      <c r="K505" s="11" t="s">
        <v>1261</v>
      </c>
      <c r="L505" s="11" t="s">
        <v>1265</v>
      </c>
      <c r="M505" s="11" t="s">
        <v>1272</v>
      </c>
      <c r="N505" s="10">
        <v>41472</v>
      </c>
      <c r="O505" s="12">
        <v>146</v>
      </c>
      <c r="P505" s="12">
        <v>357</v>
      </c>
      <c r="Q505" s="12">
        <v>211</v>
      </c>
      <c r="R505" s="11">
        <v>8</v>
      </c>
      <c r="S505" s="12">
        <v>2856</v>
      </c>
      <c r="T505" s="13">
        <v>0.01</v>
      </c>
      <c r="U505" s="12">
        <v>28.560000000000002</v>
      </c>
      <c r="V505" s="12">
        <v>2827.44</v>
      </c>
      <c r="W505" s="12">
        <v>417</v>
      </c>
      <c r="X505" s="12">
        <v>7889</v>
      </c>
      <c r="Y505" s="14">
        <f>+DAY('TABLA PRINCIPAL'!$B505)</f>
        <v>15</v>
      </c>
      <c r="Z505" s="14">
        <f>+MONTH('TABLA PRINCIPAL'!$B505)</f>
        <v>7</v>
      </c>
      <c r="AA505" s="14">
        <f>+YEAR('TABLA PRINCIPAL'!$B505)</f>
        <v>2013</v>
      </c>
      <c r="AB505" s="22" t="str">
        <f>+IF(Ventas_Oficina[[#This Row],[Total del pedido]]&gt;=100000,"SI","NO")</f>
        <v>NO</v>
      </c>
      <c r="AC505" s="22" t="str">
        <f>+_xlfn.XLOOKUP(Ventas_Oficina[[#This Row],[Nº de artículo]],AUXILIAR!A504:A5389,AUXILIAR!D504:D5389,"Error",0)</f>
        <v>Enviado a tiempo</v>
      </c>
      <c r="AD505" s="22" t="str">
        <f>+IF(AND(Ventas_Oficina[[#This Row],[Total]]&gt;75000,Ventas_Oficina[[#This Row],[Envio a tiempo]]="Enviado a tiempo"),"Buena Venta","Venta Mala")</f>
        <v>Venta Mala</v>
      </c>
    </row>
    <row r="506" spans="1:30" x14ac:dyDescent="0.25">
      <c r="A506" s="25">
        <v>1206033</v>
      </c>
      <c r="B506" s="5">
        <v>41677</v>
      </c>
      <c r="C506" s="6" t="s">
        <v>350</v>
      </c>
      <c r="D506" s="6" t="s">
        <v>206</v>
      </c>
      <c r="E506" s="6" t="s">
        <v>12</v>
      </c>
      <c r="F506" s="6" t="s">
        <v>13</v>
      </c>
      <c r="G506" s="6" t="s">
        <v>1010</v>
      </c>
      <c r="H506" s="6" t="s">
        <v>42</v>
      </c>
      <c r="I506" s="6" t="s">
        <v>1014</v>
      </c>
      <c r="J506" s="6" t="s">
        <v>1153</v>
      </c>
      <c r="K506" s="6" t="s">
        <v>1262</v>
      </c>
      <c r="L506" s="6" t="s">
        <v>1270</v>
      </c>
      <c r="M506" s="6" t="s">
        <v>1274</v>
      </c>
      <c r="N506" s="5">
        <v>41686</v>
      </c>
      <c r="O506" s="7">
        <v>31561</v>
      </c>
      <c r="P506" s="7">
        <v>50097</v>
      </c>
      <c r="Q506" s="7">
        <v>18536</v>
      </c>
      <c r="R506" s="6">
        <v>31</v>
      </c>
      <c r="S506" s="7">
        <v>1553007</v>
      </c>
      <c r="T506" s="8">
        <v>0.06</v>
      </c>
      <c r="U506" s="7">
        <v>93180.42</v>
      </c>
      <c r="V506" s="7">
        <v>1459826.58</v>
      </c>
      <c r="W506" s="7">
        <v>6930</v>
      </c>
      <c r="X506" s="7">
        <v>2672506</v>
      </c>
      <c r="Y506" s="9">
        <f>+DAY('TABLA PRINCIPAL'!$B506)</f>
        <v>7</v>
      </c>
      <c r="Z506" s="9">
        <f>+MONTH('TABLA PRINCIPAL'!$B506)</f>
        <v>2</v>
      </c>
      <c r="AA506" s="9">
        <f>+YEAR('TABLA PRINCIPAL'!$B506)</f>
        <v>2014</v>
      </c>
      <c r="AB506" s="22" t="str">
        <f>+IF(Ventas_Oficina[[#This Row],[Total del pedido]]&gt;=100000,"SI","NO")</f>
        <v>SI</v>
      </c>
      <c r="AC506" s="22" t="str">
        <f>+_xlfn.XLOOKUP(Ventas_Oficina[[#This Row],[Nº de artículo]],AUXILIAR!A505:A5390,AUXILIAR!D505:D5390,"Error",0)</f>
        <v>Enviado a tiempo</v>
      </c>
      <c r="AD506" s="22" t="str">
        <f>+IF(AND(Ventas_Oficina[[#This Row],[Total]]&gt;75000,Ventas_Oficina[[#This Row],[Envio a tiempo]]="Enviado a tiempo"),"Buena Venta","Venta Mala")</f>
        <v>Buena Venta</v>
      </c>
    </row>
    <row r="507" spans="1:30" x14ac:dyDescent="0.25">
      <c r="A507" s="26">
        <v>1206033</v>
      </c>
      <c r="B507" s="10">
        <v>42197</v>
      </c>
      <c r="C507" s="11" t="s">
        <v>354</v>
      </c>
      <c r="D507" s="11" t="s">
        <v>174</v>
      </c>
      <c r="E507" s="11" t="s">
        <v>4</v>
      </c>
      <c r="F507" s="11" t="s">
        <v>5</v>
      </c>
      <c r="G507" s="11" t="s">
        <v>1007</v>
      </c>
      <c r="H507" s="11" t="s">
        <v>121</v>
      </c>
      <c r="I507" s="11" t="s">
        <v>1015</v>
      </c>
      <c r="J507" s="11" t="s">
        <v>1124</v>
      </c>
      <c r="K507" s="11" t="s">
        <v>1261</v>
      </c>
      <c r="L507" s="11" t="s">
        <v>1265</v>
      </c>
      <c r="M507" s="11" t="s">
        <v>1272</v>
      </c>
      <c r="N507" s="10">
        <v>42198</v>
      </c>
      <c r="O507" s="12">
        <v>314</v>
      </c>
      <c r="P507" s="12">
        <v>491</v>
      </c>
      <c r="Q507" s="12">
        <v>177</v>
      </c>
      <c r="R507" s="11">
        <v>19</v>
      </c>
      <c r="S507" s="12">
        <v>9329</v>
      </c>
      <c r="T507" s="13">
        <v>0.08</v>
      </c>
      <c r="U507" s="12">
        <v>746.32</v>
      </c>
      <c r="V507" s="12">
        <v>8582.68</v>
      </c>
      <c r="W507" s="12">
        <v>50</v>
      </c>
      <c r="X507" s="12">
        <v>2633</v>
      </c>
      <c r="Y507" s="14">
        <f>+DAY('TABLA PRINCIPAL'!$B507)</f>
        <v>12</v>
      </c>
      <c r="Z507" s="14">
        <f>+MONTH('TABLA PRINCIPAL'!$B507)</f>
        <v>7</v>
      </c>
      <c r="AA507" s="14">
        <f>+YEAR('TABLA PRINCIPAL'!$B507)</f>
        <v>2015</v>
      </c>
      <c r="AB507" s="22" t="str">
        <f>+IF(Ventas_Oficina[[#This Row],[Total del pedido]]&gt;=100000,"SI","NO")</f>
        <v>NO</v>
      </c>
      <c r="AC507" s="22" t="str">
        <f>+_xlfn.XLOOKUP(Ventas_Oficina[[#This Row],[Nº de artículo]],AUXILIAR!A506:A5391,AUXILIAR!D506:D5391,"Error",0)</f>
        <v>Enviado a tiempo</v>
      </c>
      <c r="AD507" s="22" t="str">
        <f>+IF(AND(Ventas_Oficina[[#This Row],[Total]]&gt;75000,Ventas_Oficina[[#This Row],[Envio a tiempo]]="Enviado a tiempo"),"Buena Venta","Venta Mala")</f>
        <v>Venta Mala</v>
      </c>
    </row>
    <row r="508" spans="1:30" x14ac:dyDescent="0.25">
      <c r="A508" s="25">
        <v>1206033</v>
      </c>
      <c r="B508" s="5">
        <v>41494</v>
      </c>
      <c r="C508" s="6" t="s">
        <v>355</v>
      </c>
      <c r="D508" s="6" t="s">
        <v>177</v>
      </c>
      <c r="E508" s="6" t="s">
        <v>4</v>
      </c>
      <c r="F508" s="6" t="s">
        <v>5</v>
      </c>
      <c r="G508" s="6" t="s">
        <v>1007</v>
      </c>
      <c r="H508" s="6" t="s">
        <v>6</v>
      </c>
      <c r="I508" s="6" t="s">
        <v>1012</v>
      </c>
      <c r="J508" s="6" t="s">
        <v>1095</v>
      </c>
      <c r="K508" s="6" t="s">
        <v>1262</v>
      </c>
      <c r="L508" s="6" t="s">
        <v>1265</v>
      </c>
      <c r="M508" s="6" t="s">
        <v>1272</v>
      </c>
      <c r="N508" s="5">
        <v>41495</v>
      </c>
      <c r="O508" s="7">
        <v>6773</v>
      </c>
      <c r="P508" s="7">
        <v>16520</v>
      </c>
      <c r="Q508" s="7">
        <v>9747</v>
      </c>
      <c r="R508" s="6">
        <v>42</v>
      </c>
      <c r="S508" s="7">
        <v>693840</v>
      </c>
      <c r="T508" s="8">
        <v>7.0000000000000007E-2</v>
      </c>
      <c r="U508" s="7">
        <v>48568.800000000003</v>
      </c>
      <c r="V508" s="7">
        <v>645271.19999999995</v>
      </c>
      <c r="W508" s="7">
        <v>1999</v>
      </c>
      <c r="X508" s="7">
        <v>134236</v>
      </c>
      <c r="Y508" s="9">
        <f>+DAY('TABLA PRINCIPAL'!$B508)</f>
        <v>8</v>
      </c>
      <c r="Z508" s="9">
        <f>+MONTH('TABLA PRINCIPAL'!$B508)</f>
        <v>8</v>
      </c>
      <c r="AA508" s="9">
        <f>+YEAR('TABLA PRINCIPAL'!$B508)</f>
        <v>2013</v>
      </c>
      <c r="AB508" s="22" t="str">
        <f>+IF(Ventas_Oficina[[#This Row],[Total del pedido]]&gt;=100000,"SI","NO")</f>
        <v>SI</v>
      </c>
      <c r="AC508" s="22" t="str">
        <f>+_xlfn.XLOOKUP(Ventas_Oficina[[#This Row],[Nº de artículo]],AUXILIAR!A507:A5392,AUXILIAR!D507:D5392,"Error",0)</f>
        <v>No enviado a tiempo</v>
      </c>
      <c r="AD508" s="22" t="str">
        <f>+IF(AND(Ventas_Oficina[[#This Row],[Total]]&gt;75000,Ventas_Oficina[[#This Row],[Envio a tiempo]]="Enviado a tiempo"),"Buena Venta","Venta Mala")</f>
        <v>Venta Mala</v>
      </c>
    </row>
    <row r="509" spans="1:30" x14ac:dyDescent="0.25">
      <c r="A509" s="26">
        <v>1206033</v>
      </c>
      <c r="B509" s="10">
        <v>42153</v>
      </c>
      <c r="C509" s="11" t="s">
        <v>172</v>
      </c>
      <c r="D509" s="11" t="s">
        <v>110</v>
      </c>
      <c r="E509" s="11" t="s">
        <v>12</v>
      </c>
      <c r="F509" s="11" t="s">
        <v>13</v>
      </c>
      <c r="G509" s="11" t="s">
        <v>1008</v>
      </c>
      <c r="H509" s="11" t="s">
        <v>14</v>
      </c>
      <c r="I509" s="11" t="s">
        <v>1013</v>
      </c>
      <c r="J509" s="11" t="s">
        <v>1049</v>
      </c>
      <c r="K509" s="11" t="s">
        <v>1262</v>
      </c>
      <c r="L509" s="11" t="s">
        <v>1265</v>
      </c>
      <c r="M509" s="11" t="s">
        <v>1272</v>
      </c>
      <c r="N509" s="10">
        <v>42155</v>
      </c>
      <c r="O509" s="12">
        <v>184</v>
      </c>
      <c r="P509" s="12">
        <v>288</v>
      </c>
      <c r="Q509" s="12">
        <v>104</v>
      </c>
      <c r="R509" s="11">
        <v>14</v>
      </c>
      <c r="S509" s="12">
        <v>4032</v>
      </c>
      <c r="T509" s="13">
        <v>0.05</v>
      </c>
      <c r="U509" s="12">
        <v>201.60000000000002</v>
      </c>
      <c r="V509" s="12">
        <v>3830.4</v>
      </c>
      <c r="W509" s="12">
        <v>99</v>
      </c>
      <c r="X509" s="12">
        <v>8746</v>
      </c>
      <c r="Y509" s="14">
        <f>+DAY('TABLA PRINCIPAL'!$B509)</f>
        <v>29</v>
      </c>
      <c r="Z509" s="14">
        <f>+MONTH('TABLA PRINCIPAL'!$B509)</f>
        <v>5</v>
      </c>
      <c r="AA509" s="14">
        <f>+YEAR('TABLA PRINCIPAL'!$B509)</f>
        <v>2015</v>
      </c>
      <c r="AB509" s="22" t="str">
        <f>+IF(Ventas_Oficina[[#This Row],[Total del pedido]]&gt;=100000,"SI","NO")</f>
        <v>NO</v>
      </c>
      <c r="AC509" s="22" t="str">
        <f>+_xlfn.XLOOKUP(Ventas_Oficina[[#This Row],[Nº de artículo]],AUXILIAR!A508:A5393,AUXILIAR!D508:D5393,"Error",0)</f>
        <v>No enviado a tiempo</v>
      </c>
      <c r="AD509" s="22" t="str">
        <f>+IF(AND(Ventas_Oficina[[#This Row],[Total]]&gt;75000,Ventas_Oficina[[#This Row],[Envio a tiempo]]="Enviado a tiempo"),"Buena Venta","Venta Mala")</f>
        <v>Venta Mala</v>
      </c>
    </row>
    <row r="510" spans="1:30" x14ac:dyDescent="0.25">
      <c r="A510" s="25">
        <v>1206033</v>
      </c>
      <c r="B510" s="5">
        <v>41403</v>
      </c>
      <c r="C510" s="6" t="s">
        <v>109</v>
      </c>
      <c r="D510" s="6" t="s">
        <v>110</v>
      </c>
      <c r="E510" s="6" t="s">
        <v>12</v>
      </c>
      <c r="F510" s="6" t="s">
        <v>13</v>
      </c>
      <c r="G510" s="6" t="s">
        <v>1007</v>
      </c>
      <c r="H510" s="6" t="s">
        <v>14</v>
      </c>
      <c r="I510" s="6" t="s">
        <v>1014</v>
      </c>
      <c r="J510" s="6" t="s">
        <v>1046</v>
      </c>
      <c r="K510" s="6" t="s">
        <v>1261</v>
      </c>
      <c r="L510" s="6" t="s">
        <v>1265</v>
      </c>
      <c r="M510" s="6" t="s">
        <v>1273</v>
      </c>
      <c r="N510" s="5">
        <v>41405</v>
      </c>
      <c r="O510" s="7">
        <v>519</v>
      </c>
      <c r="P510" s="7">
        <v>1298</v>
      </c>
      <c r="Q510" s="7">
        <v>779</v>
      </c>
      <c r="R510" s="6">
        <v>33</v>
      </c>
      <c r="S510" s="7">
        <v>42834</v>
      </c>
      <c r="T510" s="8">
        <v>0.08</v>
      </c>
      <c r="U510" s="7">
        <v>3426.7200000000003</v>
      </c>
      <c r="V510" s="7">
        <v>39407.279999999999</v>
      </c>
      <c r="W510" s="7">
        <v>314</v>
      </c>
      <c r="X510" s="7">
        <v>16893</v>
      </c>
      <c r="Y510" s="9">
        <f>+DAY('TABLA PRINCIPAL'!$B510)</f>
        <v>9</v>
      </c>
      <c r="Z510" s="9">
        <f>+MONTH('TABLA PRINCIPAL'!$B510)</f>
        <v>5</v>
      </c>
      <c r="AA510" s="9">
        <f>+YEAR('TABLA PRINCIPAL'!$B510)</f>
        <v>2013</v>
      </c>
      <c r="AB510" s="22" t="str">
        <f>+IF(Ventas_Oficina[[#This Row],[Total del pedido]]&gt;=100000,"SI","NO")</f>
        <v>NO</v>
      </c>
      <c r="AC510" s="22" t="str">
        <f>+_xlfn.XLOOKUP(Ventas_Oficina[[#This Row],[Nº de artículo]],AUXILIAR!A509:A5394,AUXILIAR!D509:D5394,"Error",0)</f>
        <v>Enviado a tiempo</v>
      </c>
      <c r="AD510" s="22" t="str">
        <f>+IF(AND(Ventas_Oficina[[#This Row],[Total]]&gt;75000,Ventas_Oficina[[#This Row],[Envio a tiempo]]="Enviado a tiempo"),"Buena Venta","Venta Mala")</f>
        <v>Venta Mala</v>
      </c>
    </row>
    <row r="511" spans="1:30" x14ac:dyDescent="0.25">
      <c r="A511" s="26">
        <v>1206033</v>
      </c>
      <c r="B511" s="10">
        <v>41850</v>
      </c>
      <c r="C511" s="11" t="s">
        <v>149</v>
      </c>
      <c r="D511" s="11" t="s">
        <v>150</v>
      </c>
      <c r="E511" s="11" t="s">
        <v>12</v>
      </c>
      <c r="F511" s="11" t="s">
        <v>13</v>
      </c>
      <c r="G511" s="11" t="s">
        <v>1010</v>
      </c>
      <c r="H511" s="11" t="s">
        <v>42</v>
      </c>
      <c r="I511" s="11" t="s">
        <v>1016</v>
      </c>
      <c r="J511" s="11" t="s">
        <v>1114</v>
      </c>
      <c r="K511" s="11" t="s">
        <v>1261</v>
      </c>
      <c r="L511" s="11" t="s">
        <v>1265</v>
      </c>
      <c r="M511" s="11" t="s">
        <v>1272</v>
      </c>
      <c r="N511" s="10">
        <v>41851</v>
      </c>
      <c r="O511" s="12">
        <v>195</v>
      </c>
      <c r="P511" s="12">
        <v>398</v>
      </c>
      <c r="Q511" s="12">
        <v>203</v>
      </c>
      <c r="R511" s="11">
        <v>3</v>
      </c>
      <c r="S511" s="12">
        <v>1194</v>
      </c>
      <c r="T511" s="13">
        <v>0</v>
      </c>
      <c r="U511" s="12">
        <v>0</v>
      </c>
      <c r="V511" s="12">
        <v>1194</v>
      </c>
      <c r="W511" s="12">
        <v>83</v>
      </c>
      <c r="X511" s="12">
        <v>2439</v>
      </c>
      <c r="Y511" s="14">
        <f>+DAY('TABLA PRINCIPAL'!$B511)</f>
        <v>30</v>
      </c>
      <c r="Z511" s="14">
        <f>+MONTH('TABLA PRINCIPAL'!$B511)</f>
        <v>7</v>
      </c>
      <c r="AA511" s="14">
        <f>+YEAR('TABLA PRINCIPAL'!$B511)</f>
        <v>2014</v>
      </c>
      <c r="AB511" s="22" t="str">
        <f>+IF(Ventas_Oficina[[#This Row],[Total del pedido]]&gt;=100000,"SI","NO")</f>
        <v>NO</v>
      </c>
      <c r="AC511" s="22" t="str">
        <f>+_xlfn.XLOOKUP(Ventas_Oficina[[#This Row],[Nº de artículo]],AUXILIAR!A510:A5395,AUXILIAR!D510:D5395,"Error",0)</f>
        <v>Enviado a tiempo</v>
      </c>
      <c r="AD511" s="22" t="str">
        <f>+IF(AND(Ventas_Oficina[[#This Row],[Total]]&gt;75000,Ventas_Oficina[[#This Row],[Envio a tiempo]]="Enviado a tiempo"),"Buena Venta","Venta Mala")</f>
        <v>Venta Mala</v>
      </c>
    </row>
    <row r="512" spans="1:30" x14ac:dyDescent="0.25">
      <c r="A512" s="25">
        <v>1206033</v>
      </c>
      <c r="B512" s="5">
        <v>42081</v>
      </c>
      <c r="C512" s="6" t="s">
        <v>356</v>
      </c>
      <c r="D512" s="6" t="s">
        <v>150</v>
      </c>
      <c r="E512" s="6" t="s">
        <v>12</v>
      </c>
      <c r="F512" s="6" t="s">
        <v>13</v>
      </c>
      <c r="G512" s="6" t="s">
        <v>1010</v>
      </c>
      <c r="H512" s="6" t="s">
        <v>42</v>
      </c>
      <c r="I512" s="6" t="s">
        <v>1014</v>
      </c>
      <c r="J512" s="6" t="s">
        <v>1028</v>
      </c>
      <c r="K512" s="6" t="s">
        <v>1261</v>
      </c>
      <c r="L512" s="6" t="s">
        <v>1265</v>
      </c>
      <c r="M512" s="6" t="s">
        <v>1272</v>
      </c>
      <c r="N512" s="5">
        <v>42082</v>
      </c>
      <c r="O512" s="7">
        <v>229</v>
      </c>
      <c r="P512" s="7">
        <v>369</v>
      </c>
      <c r="Q512" s="7">
        <v>140</v>
      </c>
      <c r="R512" s="6">
        <v>10</v>
      </c>
      <c r="S512" s="7">
        <v>3690</v>
      </c>
      <c r="T512" s="8">
        <v>0.06</v>
      </c>
      <c r="U512" s="7">
        <v>221.4</v>
      </c>
      <c r="V512" s="7">
        <v>3468.6</v>
      </c>
      <c r="W512" s="7">
        <v>50</v>
      </c>
      <c r="X512" s="7">
        <v>14445</v>
      </c>
      <c r="Y512" s="9">
        <f>+DAY('TABLA PRINCIPAL'!$B512)</f>
        <v>18</v>
      </c>
      <c r="Z512" s="9">
        <f>+MONTH('TABLA PRINCIPAL'!$B512)</f>
        <v>3</v>
      </c>
      <c r="AA512" s="9">
        <f>+YEAR('TABLA PRINCIPAL'!$B512)</f>
        <v>2015</v>
      </c>
      <c r="AB512" s="22" t="str">
        <f>+IF(Ventas_Oficina[[#This Row],[Total del pedido]]&gt;=100000,"SI","NO")</f>
        <v>NO</v>
      </c>
      <c r="AC512" s="22" t="str">
        <f>+_xlfn.XLOOKUP(Ventas_Oficina[[#This Row],[Nº de artículo]],AUXILIAR!A511:A5396,AUXILIAR!D511:D5396,"Error",0)</f>
        <v>No enviado a tiempo</v>
      </c>
      <c r="AD512" s="22" t="str">
        <f>+IF(AND(Ventas_Oficina[[#This Row],[Total]]&gt;75000,Ventas_Oficina[[#This Row],[Envio a tiempo]]="Enviado a tiempo"),"Buena Venta","Venta Mala")</f>
        <v>Venta Mala</v>
      </c>
    </row>
    <row r="513" spans="1:30" x14ac:dyDescent="0.25">
      <c r="A513" s="26">
        <v>1206033</v>
      </c>
      <c r="B513" s="10">
        <v>41495</v>
      </c>
      <c r="C513" s="11" t="s">
        <v>291</v>
      </c>
      <c r="D513" s="11" t="s">
        <v>46</v>
      </c>
      <c r="E513" s="11" t="s">
        <v>4</v>
      </c>
      <c r="F513" s="11" t="s">
        <v>5</v>
      </c>
      <c r="G513" s="11" t="s">
        <v>1008</v>
      </c>
      <c r="H513" s="11" t="s">
        <v>9</v>
      </c>
      <c r="I513" s="11" t="s">
        <v>1015</v>
      </c>
      <c r="J513" s="11" t="s">
        <v>1120</v>
      </c>
      <c r="K513" s="11" t="s">
        <v>1261</v>
      </c>
      <c r="L513" s="11" t="s">
        <v>1267</v>
      </c>
      <c r="M513" s="11" t="s">
        <v>1272</v>
      </c>
      <c r="N513" s="10">
        <v>41502</v>
      </c>
      <c r="O513" s="12">
        <v>651</v>
      </c>
      <c r="P513" s="12">
        <v>3098</v>
      </c>
      <c r="Q513" s="12">
        <v>2447</v>
      </c>
      <c r="R513" s="11">
        <v>4</v>
      </c>
      <c r="S513" s="12">
        <v>12392</v>
      </c>
      <c r="T513" s="13">
        <v>0.02</v>
      </c>
      <c r="U513" s="12">
        <v>247.84</v>
      </c>
      <c r="V513" s="12">
        <v>12144.16</v>
      </c>
      <c r="W513" s="12">
        <v>650</v>
      </c>
      <c r="X513" s="12">
        <v>134236</v>
      </c>
      <c r="Y513" s="14">
        <f>+DAY('TABLA PRINCIPAL'!$B513)</f>
        <v>9</v>
      </c>
      <c r="Z513" s="14">
        <f>+MONTH('TABLA PRINCIPAL'!$B513)</f>
        <v>8</v>
      </c>
      <c r="AA513" s="14">
        <f>+YEAR('TABLA PRINCIPAL'!$B513)</f>
        <v>2013</v>
      </c>
      <c r="AB513" s="22" t="str">
        <f>+IF(Ventas_Oficina[[#This Row],[Total del pedido]]&gt;=100000,"SI","NO")</f>
        <v>NO</v>
      </c>
      <c r="AC513" s="22" t="str">
        <f>+_xlfn.XLOOKUP(Ventas_Oficina[[#This Row],[Nº de artículo]],AUXILIAR!A512:A5397,AUXILIAR!D512:D5397,"Error",0)</f>
        <v>No enviado a tiempo</v>
      </c>
      <c r="AD513" s="22" t="str">
        <f>+IF(AND(Ventas_Oficina[[#This Row],[Total]]&gt;75000,Ventas_Oficina[[#This Row],[Envio a tiempo]]="Enviado a tiempo"),"Buena Venta","Venta Mala")</f>
        <v>Venta Mala</v>
      </c>
    </row>
    <row r="514" spans="1:30" x14ac:dyDescent="0.25">
      <c r="A514" s="25">
        <v>1206398</v>
      </c>
      <c r="B514" s="5">
        <v>41497</v>
      </c>
      <c r="C514" s="6" t="s">
        <v>155</v>
      </c>
      <c r="D514" s="6" t="s">
        <v>156</v>
      </c>
      <c r="E514" s="6" t="s">
        <v>12</v>
      </c>
      <c r="F514" s="6" t="s">
        <v>13</v>
      </c>
      <c r="G514" s="6" t="s">
        <v>1010</v>
      </c>
      <c r="H514" s="6" t="s">
        <v>42</v>
      </c>
      <c r="I514" s="6" t="s">
        <v>1012</v>
      </c>
      <c r="J514" s="6" t="s">
        <v>1072</v>
      </c>
      <c r="K514" s="6" t="s">
        <v>1261</v>
      </c>
      <c r="L514" s="6" t="s">
        <v>1267</v>
      </c>
      <c r="M514" s="6" t="s">
        <v>1272</v>
      </c>
      <c r="N514" s="5">
        <v>41499</v>
      </c>
      <c r="O514" s="7">
        <v>194</v>
      </c>
      <c r="P514" s="7">
        <v>308</v>
      </c>
      <c r="Q514" s="7">
        <v>114</v>
      </c>
      <c r="R514" s="6">
        <v>33</v>
      </c>
      <c r="S514" s="7">
        <v>10164</v>
      </c>
      <c r="T514" s="8">
        <v>0.03</v>
      </c>
      <c r="U514" s="7">
        <v>304.92</v>
      </c>
      <c r="V514" s="7">
        <v>9859.08</v>
      </c>
      <c r="W514" s="7">
        <v>99</v>
      </c>
      <c r="X514" s="7">
        <v>2223</v>
      </c>
      <c r="Y514" s="9">
        <f>+DAY('TABLA PRINCIPAL'!$B514)</f>
        <v>11</v>
      </c>
      <c r="Z514" s="9">
        <f>+MONTH('TABLA PRINCIPAL'!$B514)</f>
        <v>8</v>
      </c>
      <c r="AA514" s="9">
        <f>+YEAR('TABLA PRINCIPAL'!$B514)</f>
        <v>2013</v>
      </c>
      <c r="AB514" s="22" t="str">
        <f>+IF(Ventas_Oficina[[#This Row],[Total del pedido]]&gt;=100000,"SI","NO")</f>
        <v>NO</v>
      </c>
      <c r="AC514" s="22" t="str">
        <f>+_xlfn.XLOOKUP(Ventas_Oficina[[#This Row],[Nº de artículo]],AUXILIAR!A513:A5398,AUXILIAR!D513:D5398,"Error",0)</f>
        <v>Enviado a tiempo</v>
      </c>
      <c r="AD514" s="22" t="str">
        <f>+IF(AND(Ventas_Oficina[[#This Row],[Total]]&gt;75000,Ventas_Oficina[[#This Row],[Envio a tiempo]]="Enviado a tiempo"),"Buena Venta","Venta Mala")</f>
        <v>Venta Mala</v>
      </c>
    </row>
    <row r="515" spans="1:30" x14ac:dyDescent="0.25">
      <c r="A515" s="26">
        <v>1206763</v>
      </c>
      <c r="B515" s="10">
        <v>41363</v>
      </c>
      <c r="C515" s="11" t="s">
        <v>227</v>
      </c>
      <c r="D515" s="11" t="s">
        <v>26</v>
      </c>
      <c r="E515" s="11" t="s">
        <v>4</v>
      </c>
      <c r="F515" s="11" t="s">
        <v>5</v>
      </c>
      <c r="G515" s="11" t="s">
        <v>1009</v>
      </c>
      <c r="H515" s="11" t="s">
        <v>27</v>
      </c>
      <c r="I515" s="11" t="s">
        <v>1013</v>
      </c>
      <c r="J515" s="11" t="s">
        <v>1049</v>
      </c>
      <c r="K515" s="11" t="s">
        <v>1261</v>
      </c>
      <c r="L515" s="11" t="s">
        <v>1265</v>
      </c>
      <c r="M515" s="11" t="s">
        <v>1272</v>
      </c>
      <c r="N515" s="10">
        <v>41364</v>
      </c>
      <c r="O515" s="12">
        <v>184</v>
      </c>
      <c r="P515" s="12">
        <v>288</v>
      </c>
      <c r="Q515" s="12">
        <v>104</v>
      </c>
      <c r="R515" s="11">
        <v>2</v>
      </c>
      <c r="S515" s="12">
        <v>576</v>
      </c>
      <c r="T515" s="13">
        <v>0.01</v>
      </c>
      <c r="U515" s="12">
        <v>5.76</v>
      </c>
      <c r="V515" s="12">
        <v>570.24</v>
      </c>
      <c r="W515" s="12">
        <v>99</v>
      </c>
      <c r="X515" s="12">
        <v>2409</v>
      </c>
      <c r="Y515" s="14">
        <f>+DAY('TABLA PRINCIPAL'!$B515)</f>
        <v>30</v>
      </c>
      <c r="Z515" s="14">
        <f>+MONTH('TABLA PRINCIPAL'!$B515)</f>
        <v>3</v>
      </c>
      <c r="AA515" s="14">
        <f>+YEAR('TABLA PRINCIPAL'!$B515)</f>
        <v>2013</v>
      </c>
      <c r="AB515" s="22" t="str">
        <f>+IF(Ventas_Oficina[[#This Row],[Total del pedido]]&gt;=100000,"SI","NO")</f>
        <v>NO</v>
      </c>
      <c r="AC515" s="22" t="str">
        <f>+_xlfn.XLOOKUP(Ventas_Oficina[[#This Row],[Nº de artículo]],AUXILIAR!A514:A5399,AUXILIAR!D514:D5399,"Error",0)</f>
        <v>No enviado a tiempo</v>
      </c>
      <c r="AD515" s="22" t="str">
        <f>+IF(AND(Ventas_Oficina[[#This Row],[Total]]&gt;75000,Ventas_Oficina[[#This Row],[Envio a tiempo]]="Enviado a tiempo"),"Buena Venta","Venta Mala")</f>
        <v>Venta Mala</v>
      </c>
    </row>
    <row r="516" spans="1:30" x14ac:dyDescent="0.25">
      <c r="A516" s="25">
        <v>1206763</v>
      </c>
      <c r="B516" s="5">
        <v>41477</v>
      </c>
      <c r="C516" s="6" t="s">
        <v>332</v>
      </c>
      <c r="D516" s="6" t="s">
        <v>26</v>
      </c>
      <c r="E516" s="6" t="s">
        <v>4</v>
      </c>
      <c r="F516" s="6" t="s">
        <v>5</v>
      </c>
      <c r="G516" s="6" t="s">
        <v>1007</v>
      </c>
      <c r="H516" s="6" t="s">
        <v>27</v>
      </c>
      <c r="I516" s="6" t="s">
        <v>1012</v>
      </c>
      <c r="J516" s="6" t="s">
        <v>1032</v>
      </c>
      <c r="K516" s="6" t="s">
        <v>1261</v>
      </c>
      <c r="L516" s="6" t="s">
        <v>1265</v>
      </c>
      <c r="M516" s="6" t="s">
        <v>1272</v>
      </c>
      <c r="N516" s="5">
        <v>41478</v>
      </c>
      <c r="O516" s="7">
        <v>159</v>
      </c>
      <c r="P516" s="7">
        <v>261</v>
      </c>
      <c r="Q516" s="7">
        <v>102</v>
      </c>
      <c r="R516" s="6">
        <v>23</v>
      </c>
      <c r="S516" s="7">
        <v>6003</v>
      </c>
      <c r="T516" s="8">
        <v>0.02</v>
      </c>
      <c r="U516" s="7">
        <v>120.06</v>
      </c>
      <c r="V516" s="7">
        <v>5882.94</v>
      </c>
      <c r="W516" s="7">
        <v>50</v>
      </c>
      <c r="X516" s="7">
        <v>2343</v>
      </c>
      <c r="Y516" s="9">
        <f>+DAY('TABLA PRINCIPAL'!$B516)</f>
        <v>22</v>
      </c>
      <c r="Z516" s="9">
        <f>+MONTH('TABLA PRINCIPAL'!$B516)</f>
        <v>7</v>
      </c>
      <c r="AA516" s="9">
        <f>+YEAR('TABLA PRINCIPAL'!$B516)</f>
        <v>2013</v>
      </c>
      <c r="AB516" s="22" t="str">
        <f>+IF(Ventas_Oficina[[#This Row],[Total del pedido]]&gt;=100000,"SI","NO")</f>
        <v>NO</v>
      </c>
      <c r="AC516" s="22" t="str">
        <f>+_xlfn.XLOOKUP(Ventas_Oficina[[#This Row],[Nº de artículo]],AUXILIAR!A515:A5400,AUXILIAR!D515:D5400,"Error",0)</f>
        <v>No enviado a tiempo</v>
      </c>
      <c r="AD516" s="22" t="str">
        <f>+IF(AND(Ventas_Oficina[[#This Row],[Total]]&gt;75000,Ventas_Oficina[[#This Row],[Envio a tiempo]]="Enviado a tiempo"),"Buena Venta","Venta Mala")</f>
        <v>Venta Mala</v>
      </c>
    </row>
    <row r="517" spans="1:30" x14ac:dyDescent="0.25">
      <c r="A517" s="26">
        <v>1206763</v>
      </c>
      <c r="B517" s="10">
        <v>41501</v>
      </c>
      <c r="C517" s="11" t="s">
        <v>291</v>
      </c>
      <c r="D517" s="11" t="s">
        <v>46</v>
      </c>
      <c r="E517" s="11" t="s">
        <v>4</v>
      </c>
      <c r="F517" s="11" t="s">
        <v>5</v>
      </c>
      <c r="G517" s="11" t="s">
        <v>1007</v>
      </c>
      <c r="H517" s="11" t="s">
        <v>9</v>
      </c>
      <c r="I517" s="11" t="s">
        <v>1012</v>
      </c>
      <c r="J517" s="11" t="s">
        <v>1056</v>
      </c>
      <c r="K517" s="11" t="s">
        <v>1262</v>
      </c>
      <c r="L517" s="11" t="s">
        <v>1265</v>
      </c>
      <c r="M517" s="11" t="s">
        <v>1273</v>
      </c>
      <c r="N517" s="10">
        <v>41502</v>
      </c>
      <c r="O517" s="12">
        <v>352</v>
      </c>
      <c r="P517" s="12">
        <v>568</v>
      </c>
      <c r="Q517" s="12">
        <v>216</v>
      </c>
      <c r="R517" s="11">
        <v>42</v>
      </c>
      <c r="S517" s="12">
        <v>23856</v>
      </c>
      <c r="T517" s="13">
        <v>7.0000000000000007E-2</v>
      </c>
      <c r="U517" s="12">
        <v>1669.92</v>
      </c>
      <c r="V517" s="12">
        <v>22186.080000000002</v>
      </c>
      <c r="W517" s="12">
        <v>139</v>
      </c>
      <c r="X517" s="12">
        <v>25643</v>
      </c>
      <c r="Y517" s="14">
        <f>+DAY('TABLA PRINCIPAL'!$B517)</f>
        <v>15</v>
      </c>
      <c r="Z517" s="14">
        <f>+MONTH('TABLA PRINCIPAL'!$B517)</f>
        <v>8</v>
      </c>
      <c r="AA517" s="14">
        <f>+YEAR('TABLA PRINCIPAL'!$B517)</f>
        <v>2013</v>
      </c>
      <c r="AB517" s="22" t="str">
        <f>+IF(Ventas_Oficina[[#This Row],[Total del pedido]]&gt;=100000,"SI","NO")</f>
        <v>NO</v>
      </c>
      <c r="AC517" s="22" t="str">
        <f>+_xlfn.XLOOKUP(Ventas_Oficina[[#This Row],[Nº de artículo]],AUXILIAR!A516:A5401,AUXILIAR!D516:D5401,"Error",0)</f>
        <v>No enviado a tiempo</v>
      </c>
      <c r="AD517" s="22" t="str">
        <f>+IF(AND(Ventas_Oficina[[#This Row],[Total]]&gt;75000,Ventas_Oficina[[#This Row],[Envio a tiempo]]="Enviado a tiempo"),"Buena Venta","Venta Mala")</f>
        <v>Venta Mala</v>
      </c>
    </row>
    <row r="518" spans="1:30" x14ac:dyDescent="0.25">
      <c r="A518" s="25">
        <v>1207129</v>
      </c>
      <c r="B518" s="5">
        <v>41739</v>
      </c>
      <c r="C518" s="6" t="s">
        <v>79</v>
      </c>
      <c r="D518" s="6" t="s">
        <v>36</v>
      </c>
      <c r="E518" s="6" t="s">
        <v>12</v>
      </c>
      <c r="F518" s="6" t="s">
        <v>13</v>
      </c>
      <c r="G518" s="6" t="s">
        <v>1008</v>
      </c>
      <c r="H518" s="6" t="s">
        <v>14</v>
      </c>
      <c r="I518" s="6" t="s">
        <v>1012</v>
      </c>
      <c r="J518" s="6" t="s">
        <v>1078</v>
      </c>
      <c r="K518" s="6" t="s">
        <v>1261</v>
      </c>
      <c r="L518" s="6" t="s">
        <v>1265</v>
      </c>
      <c r="M518" s="6" t="s">
        <v>1272</v>
      </c>
      <c r="N518" s="5">
        <v>41741</v>
      </c>
      <c r="O518" s="7">
        <v>119</v>
      </c>
      <c r="P518" s="7">
        <v>198</v>
      </c>
      <c r="Q518" s="7">
        <v>79</v>
      </c>
      <c r="R518" s="6">
        <v>42</v>
      </c>
      <c r="S518" s="7">
        <v>8316</v>
      </c>
      <c r="T518" s="8">
        <v>0.04</v>
      </c>
      <c r="U518" s="7">
        <v>332.64</v>
      </c>
      <c r="V518" s="7">
        <v>7983.36</v>
      </c>
      <c r="W518" s="7">
        <v>477</v>
      </c>
      <c r="X518" s="7">
        <v>8652</v>
      </c>
      <c r="Y518" s="9">
        <f>+DAY('TABLA PRINCIPAL'!$B518)</f>
        <v>10</v>
      </c>
      <c r="Z518" s="9">
        <f>+MONTH('TABLA PRINCIPAL'!$B518)</f>
        <v>4</v>
      </c>
      <c r="AA518" s="9">
        <f>+YEAR('TABLA PRINCIPAL'!$B518)</f>
        <v>2014</v>
      </c>
      <c r="AB518" s="22" t="str">
        <f>+IF(Ventas_Oficina[[#This Row],[Total del pedido]]&gt;=100000,"SI","NO")</f>
        <v>NO</v>
      </c>
      <c r="AC518" s="22" t="str">
        <f>+_xlfn.XLOOKUP(Ventas_Oficina[[#This Row],[Nº de artículo]],AUXILIAR!A517:A5402,AUXILIAR!D517:D5402,"Error",0)</f>
        <v>Enviado a tiempo</v>
      </c>
      <c r="AD518" s="22" t="str">
        <f>+IF(AND(Ventas_Oficina[[#This Row],[Total]]&gt;75000,Ventas_Oficina[[#This Row],[Envio a tiempo]]="Enviado a tiempo"),"Buena Venta","Venta Mala")</f>
        <v>Venta Mala</v>
      </c>
    </row>
    <row r="519" spans="1:30" x14ac:dyDescent="0.25">
      <c r="A519" s="26">
        <v>1207129</v>
      </c>
      <c r="B519" s="10">
        <v>42088</v>
      </c>
      <c r="C519" s="11" t="s">
        <v>357</v>
      </c>
      <c r="D519" s="11" t="s">
        <v>48</v>
      </c>
      <c r="E519" s="11" t="s">
        <v>4</v>
      </c>
      <c r="F519" s="11" t="s">
        <v>5</v>
      </c>
      <c r="G519" s="11" t="s">
        <v>1008</v>
      </c>
      <c r="H519" s="11" t="s">
        <v>34</v>
      </c>
      <c r="I519" s="11" t="s">
        <v>1016</v>
      </c>
      <c r="J519" s="11" t="s">
        <v>1085</v>
      </c>
      <c r="K519" s="11" t="s">
        <v>1262</v>
      </c>
      <c r="L519" s="11" t="s">
        <v>1266</v>
      </c>
      <c r="M519" s="11" t="s">
        <v>1273</v>
      </c>
      <c r="N519" s="10">
        <v>42090</v>
      </c>
      <c r="O519" s="12">
        <v>384</v>
      </c>
      <c r="P519" s="12">
        <v>630</v>
      </c>
      <c r="Q519" s="12">
        <v>246</v>
      </c>
      <c r="R519" s="11">
        <v>37</v>
      </c>
      <c r="S519" s="12">
        <v>23310</v>
      </c>
      <c r="T519" s="13">
        <v>0</v>
      </c>
      <c r="U519" s="12">
        <v>0</v>
      </c>
      <c r="V519" s="12">
        <v>23310</v>
      </c>
      <c r="W519" s="12">
        <v>50</v>
      </c>
      <c r="X519" s="12">
        <v>23495</v>
      </c>
      <c r="Y519" s="14">
        <f>+DAY('TABLA PRINCIPAL'!$B519)</f>
        <v>25</v>
      </c>
      <c r="Z519" s="14">
        <f>+MONTH('TABLA PRINCIPAL'!$B519)</f>
        <v>3</v>
      </c>
      <c r="AA519" s="14">
        <f>+YEAR('TABLA PRINCIPAL'!$B519)</f>
        <v>2015</v>
      </c>
      <c r="AB519" s="22" t="str">
        <f>+IF(Ventas_Oficina[[#This Row],[Total del pedido]]&gt;=100000,"SI","NO")</f>
        <v>NO</v>
      </c>
      <c r="AC519" s="22" t="str">
        <f>+_xlfn.XLOOKUP(Ventas_Oficina[[#This Row],[Nº de artículo]],AUXILIAR!A518:A5403,AUXILIAR!D518:D5403,"Error",0)</f>
        <v>Enviado a tiempo</v>
      </c>
      <c r="AD519" s="22" t="str">
        <f>+IF(AND(Ventas_Oficina[[#This Row],[Total]]&gt;75000,Ventas_Oficina[[#This Row],[Envio a tiempo]]="Enviado a tiempo"),"Buena Venta","Venta Mala")</f>
        <v>Venta Mala</v>
      </c>
    </row>
    <row r="520" spans="1:30" x14ac:dyDescent="0.25">
      <c r="A520" s="25">
        <v>1207494</v>
      </c>
      <c r="B520" s="5">
        <v>42274</v>
      </c>
      <c r="C520" s="6" t="s">
        <v>358</v>
      </c>
      <c r="D520" s="6" t="s">
        <v>137</v>
      </c>
      <c r="E520" s="6" t="s">
        <v>4</v>
      </c>
      <c r="F520" s="6" t="s">
        <v>5</v>
      </c>
      <c r="G520" s="6" t="s">
        <v>1010</v>
      </c>
      <c r="H520" s="6" t="s">
        <v>6</v>
      </c>
      <c r="I520" s="6" t="s">
        <v>1012</v>
      </c>
      <c r="J520" s="6" t="s">
        <v>1101</v>
      </c>
      <c r="K520" s="6" t="s">
        <v>1261</v>
      </c>
      <c r="L520" s="6" t="s">
        <v>1265</v>
      </c>
      <c r="M520" s="6" t="s">
        <v>1272</v>
      </c>
      <c r="N520" s="5">
        <v>42276</v>
      </c>
      <c r="O520" s="7">
        <v>27899</v>
      </c>
      <c r="P520" s="7">
        <v>44999</v>
      </c>
      <c r="Q520" s="7">
        <v>17100</v>
      </c>
      <c r="R520" s="6">
        <v>50</v>
      </c>
      <c r="S520" s="7">
        <v>2249950</v>
      </c>
      <c r="T520" s="8">
        <v>0.09</v>
      </c>
      <c r="U520" s="7">
        <v>202495.5</v>
      </c>
      <c r="V520" s="7">
        <v>2047454.5</v>
      </c>
      <c r="W520" s="7">
        <v>4900</v>
      </c>
      <c r="X520" s="7">
        <v>1732401</v>
      </c>
      <c r="Y520" s="9">
        <f>+DAY('TABLA PRINCIPAL'!$B520)</f>
        <v>27</v>
      </c>
      <c r="Z520" s="9">
        <f>+MONTH('TABLA PRINCIPAL'!$B520)</f>
        <v>9</v>
      </c>
      <c r="AA520" s="9">
        <f>+YEAR('TABLA PRINCIPAL'!$B520)</f>
        <v>2015</v>
      </c>
      <c r="AB520" s="22" t="str">
        <f>+IF(Ventas_Oficina[[#This Row],[Total del pedido]]&gt;=100000,"SI","NO")</f>
        <v>SI</v>
      </c>
      <c r="AC520" s="22" t="str">
        <f>+_xlfn.XLOOKUP(Ventas_Oficina[[#This Row],[Nº de artículo]],AUXILIAR!A519:A5404,AUXILIAR!D519:D5404,"Error",0)</f>
        <v>Enviado a tiempo</v>
      </c>
      <c r="AD520" s="22" t="str">
        <f>+IF(AND(Ventas_Oficina[[#This Row],[Total]]&gt;75000,Ventas_Oficina[[#This Row],[Envio a tiempo]]="Enviado a tiempo"),"Buena Venta","Venta Mala")</f>
        <v>Buena Venta</v>
      </c>
    </row>
    <row r="521" spans="1:30" x14ac:dyDescent="0.25">
      <c r="A521" s="26">
        <v>1207494</v>
      </c>
      <c r="B521" s="10">
        <v>41420</v>
      </c>
      <c r="C521" s="11" t="s">
        <v>142</v>
      </c>
      <c r="D521" s="11" t="s">
        <v>48</v>
      </c>
      <c r="E521" s="11" t="s">
        <v>4</v>
      </c>
      <c r="F521" s="11" t="s">
        <v>5</v>
      </c>
      <c r="G521" s="11" t="s">
        <v>1008</v>
      </c>
      <c r="H521" s="11" t="s">
        <v>34</v>
      </c>
      <c r="I521" s="11" t="s">
        <v>1015</v>
      </c>
      <c r="J521" s="11" t="s">
        <v>1036</v>
      </c>
      <c r="K521" s="11" t="s">
        <v>1261</v>
      </c>
      <c r="L521" s="11" t="s">
        <v>1267</v>
      </c>
      <c r="M521" s="11" t="s">
        <v>1272</v>
      </c>
      <c r="N521" s="10">
        <v>41420</v>
      </c>
      <c r="O521" s="12">
        <v>453</v>
      </c>
      <c r="P521" s="12">
        <v>730</v>
      </c>
      <c r="Q521" s="12">
        <v>277</v>
      </c>
      <c r="R521" s="11">
        <v>27</v>
      </c>
      <c r="S521" s="12">
        <v>19710</v>
      </c>
      <c r="T521" s="13">
        <v>0.06</v>
      </c>
      <c r="U521" s="12">
        <v>1182.5999999999999</v>
      </c>
      <c r="V521" s="12">
        <v>18527.400000000001</v>
      </c>
      <c r="W521" s="12">
        <v>772</v>
      </c>
      <c r="X521" s="12">
        <v>24352</v>
      </c>
      <c r="Y521" s="14">
        <f>+DAY('TABLA PRINCIPAL'!$B521)</f>
        <v>26</v>
      </c>
      <c r="Z521" s="14">
        <f>+MONTH('TABLA PRINCIPAL'!$B521)</f>
        <v>5</v>
      </c>
      <c r="AA521" s="14">
        <f>+YEAR('TABLA PRINCIPAL'!$B521)</f>
        <v>2013</v>
      </c>
      <c r="AB521" s="22" t="str">
        <f>+IF(Ventas_Oficina[[#This Row],[Total del pedido]]&gt;=100000,"SI","NO")</f>
        <v>NO</v>
      </c>
      <c r="AC521" s="22" t="str">
        <f>+_xlfn.XLOOKUP(Ventas_Oficina[[#This Row],[Nº de artículo]],AUXILIAR!A520:A5405,AUXILIAR!D520:D5405,"Error",0)</f>
        <v>Enviado a tiempo</v>
      </c>
      <c r="AD521" s="22" t="str">
        <f>+IF(AND(Ventas_Oficina[[#This Row],[Total]]&gt;75000,Ventas_Oficina[[#This Row],[Envio a tiempo]]="Enviado a tiempo"),"Buena Venta","Venta Mala")</f>
        <v>Venta Mala</v>
      </c>
    </row>
    <row r="522" spans="1:30" x14ac:dyDescent="0.25">
      <c r="A522" s="25">
        <v>1207494</v>
      </c>
      <c r="B522" s="5">
        <v>41459</v>
      </c>
      <c r="C522" s="6" t="s">
        <v>119</v>
      </c>
      <c r="D522" s="6" t="s">
        <v>29</v>
      </c>
      <c r="E522" s="6" t="s">
        <v>12</v>
      </c>
      <c r="F522" s="6" t="s">
        <v>13</v>
      </c>
      <c r="G522" s="6" t="s">
        <v>1009</v>
      </c>
      <c r="H522" s="6" t="s">
        <v>14</v>
      </c>
      <c r="I522" s="6" t="s">
        <v>1013</v>
      </c>
      <c r="J522" s="6" t="s">
        <v>1024</v>
      </c>
      <c r="K522" s="6" t="s">
        <v>1261</v>
      </c>
      <c r="L522" s="6" t="s">
        <v>1267</v>
      </c>
      <c r="M522" s="6" t="s">
        <v>1272</v>
      </c>
      <c r="N522" s="5">
        <v>41460</v>
      </c>
      <c r="O522" s="7">
        <v>160</v>
      </c>
      <c r="P522" s="7">
        <v>262</v>
      </c>
      <c r="Q522" s="7">
        <v>102</v>
      </c>
      <c r="R522" s="6">
        <v>38</v>
      </c>
      <c r="S522" s="7">
        <v>9956</v>
      </c>
      <c r="T522" s="8">
        <v>0.03</v>
      </c>
      <c r="U522" s="7">
        <v>298.68</v>
      </c>
      <c r="V522" s="7">
        <v>9657.32</v>
      </c>
      <c r="W522" s="7">
        <v>80</v>
      </c>
      <c r="X522" s="7">
        <v>5439</v>
      </c>
      <c r="Y522" s="9">
        <f>+DAY('TABLA PRINCIPAL'!$B522)</f>
        <v>4</v>
      </c>
      <c r="Z522" s="9">
        <f>+MONTH('TABLA PRINCIPAL'!$B522)</f>
        <v>7</v>
      </c>
      <c r="AA522" s="9">
        <f>+YEAR('TABLA PRINCIPAL'!$B522)</f>
        <v>2013</v>
      </c>
      <c r="AB522" s="22" t="str">
        <f>+IF(Ventas_Oficina[[#This Row],[Total del pedido]]&gt;=100000,"SI","NO")</f>
        <v>NO</v>
      </c>
      <c r="AC522" s="22" t="str">
        <f>+_xlfn.XLOOKUP(Ventas_Oficina[[#This Row],[Nº de artículo]],AUXILIAR!A521:A5406,AUXILIAR!D521:D5406,"Error",0)</f>
        <v>No enviado a tiempo</v>
      </c>
      <c r="AD522" s="22" t="str">
        <f>+IF(AND(Ventas_Oficina[[#This Row],[Total]]&gt;75000,Ventas_Oficina[[#This Row],[Envio a tiempo]]="Enviado a tiempo"),"Buena Venta","Venta Mala")</f>
        <v>Venta Mala</v>
      </c>
    </row>
    <row r="523" spans="1:30" x14ac:dyDescent="0.25">
      <c r="A523" s="26">
        <v>1207494</v>
      </c>
      <c r="B523" s="10">
        <v>41932</v>
      </c>
      <c r="C523" s="11" t="s">
        <v>310</v>
      </c>
      <c r="D523" s="11" t="s">
        <v>65</v>
      </c>
      <c r="E523" s="11" t="s">
        <v>12</v>
      </c>
      <c r="F523" s="11" t="s">
        <v>13</v>
      </c>
      <c r="G523" s="11" t="s">
        <v>1010</v>
      </c>
      <c r="H523" s="11" t="s">
        <v>14</v>
      </c>
      <c r="I523" s="11" t="s">
        <v>1013</v>
      </c>
      <c r="J523" s="11" t="s">
        <v>1101</v>
      </c>
      <c r="K523" s="11" t="s">
        <v>1261</v>
      </c>
      <c r="L523" s="11" t="s">
        <v>1267</v>
      </c>
      <c r="M523" s="11" t="s">
        <v>1272</v>
      </c>
      <c r="N523" s="10">
        <v>41934</v>
      </c>
      <c r="O523" s="12">
        <v>27899</v>
      </c>
      <c r="P523" s="12">
        <v>44999</v>
      </c>
      <c r="Q523" s="12">
        <v>17100</v>
      </c>
      <c r="R523" s="11">
        <v>43</v>
      </c>
      <c r="S523" s="12">
        <v>1934957</v>
      </c>
      <c r="T523" s="13">
        <v>0.03</v>
      </c>
      <c r="U523" s="12">
        <v>58048.71</v>
      </c>
      <c r="V523" s="12">
        <v>1876908.29</v>
      </c>
      <c r="W523" s="12">
        <v>4900</v>
      </c>
      <c r="X523" s="12">
        <v>1610464</v>
      </c>
      <c r="Y523" s="14">
        <f>+DAY('TABLA PRINCIPAL'!$B523)</f>
        <v>20</v>
      </c>
      <c r="Z523" s="14">
        <f>+MONTH('TABLA PRINCIPAL'!$B523)</f>
        <v>10</v>
      </c>
      <c r="AA523" s="14">
        <f>+YEAR('TABLA PRINCIPAL'!$B523)</f>
        <v>2014</v>
      </c>
      <c r="AB523" s="22" t="str">
        <f>+IF(Ventas_Oficina[[#This Row],[Total del pedido]]&gt;=100000,"SI","NO")</f>
        <v>SI</v>
      </c>
      <c r="AC523" s="22" t="str">
        <f>+_xlfn.XLOOKUP(Ventas_Oficina[[#This Row],[Nº de artículo]],AUXILIAR!A522:A5407,AUXILIAR!D522:D5407,"Error",0)</f>
        <v>No enviado a tiempo</v>
      </c>
      <c r="AD523" s="22" t="str">
        <f>+IF(AND(Ventas_Oficina[[#This Row],[Total]]&gt;75000,Ventas_Oficina[[#This Row],[Envio a tiempo]]="Enviado a tiempo"),"Buena Venta","Venta Mala")</f>
        <v>Venta Mala</v>
      </c>
    </row>
    <row r="524" spans="1:30" x14ac:dyDescent="0.25">
      <c r="A524" s="25">
        <v>1207494</v>
      </c>
      <c r="B524" s="5">
        <v>42122</v>
      </c>
      <c r="C524" s="6" t="s">
        <v>359</v>
      </c>
      <c r="D524" s="6" t="s">
        <v>36</v>
      </c>
      <c r="E524" s="6" t="s">
        <v>12</v>
      </c>
      <c r="F524" s="6" t="s">
        <v>13</v>
      </c>
      <c r="G524" s="6" t="s">
        <v>1010</v>
      </c>
      <c r="H524" s="6" t="s">
        <v>14</v>
      </c>
      <c r="I524" s="6" t="s">
        <v>1016</v>
      </c>
      <c r="J524" s="6" t="s">
        <v>1065</v>
      </c>
      <c r="K524" s="6" t="s">
        <v>1261</v>
      </c>
      <c r="L524" s="6" t="s">
        <v>1265</v>
      </c>
      <c r="M524" s="6" t="s">
        <v>1272</v>
      </c>
      <c r="N524" s="5">
        <v>42124</v>
      </c>
      <c r="O524" s="7">
        <v>109</v>
      </c>
      <c r="P524" s="7">
        <v>182</v>
      </c>
      <c r="Q524" s="7">
        <v>73</v>
      </c>
      <c r="R524" s="6">
        <v>26</v>
      </c>
      <c r="S524" s="7">
        <v>4732</v>
      </c>
      <c r="T524" s="8">
        <v>0.01</v>
      </c>
      <c r="U524" s="7">
        <v>47.32</v>
      </c>
      <c r="V524" s="7">
        <v>4684.68</v>
      </c>
      <c r="W524" s="7">
        <v>100</v>
      </c>
      <c r="X524" s="7">
        <v>4626</v>
      </c>
      <c r="Y524" s="9">
        <f>+DAY('TABLA PRINCIPAL'!$B524)</f>
        <v>28</v>
      </c>
      <c r="Z524" s="9">
        <f>+MONTH('TABLA PRINCIPAL'!$B524)</f>
        <v>4</v>
      </c>
      <c r="AA524" s="9">
        <f>+YEAR('TABLA PRINCIPAL'!$B524)</f>
        <v>2015</v>
      </c>
      <c r="AB524" s="22" t="str">
        <f>+IF(Ventas_Oficina[[#This Row],[Total del pedido]]&gt;=100000,"SI","NO")</f>
        <v>NO</v>
      </c>
      <c r="AC524" s="22" t="str">
        <f>+_xlfn.XLOOKUP(Ventas_Oficina[[#This Row],[Nº de artículo]],AUXILIAR!A523:A5408,AUXILIAR!D523:D5408,"Error",0)</f>
        <v>Enviado a tiempo</v>
      </c>
      <c r="AD524" s="22" t="str">
        <f>+IF(AND(Ventas_Oficina[[#This Row],[Total]]&gt;75000,Ventas_Oficina[[#This Row],[Envio a tiempo]]="Enviado a tiempo"),"Buena Venta","Venta Mala")</f>
        <v>Venta Mala</v>
      </c>
    </row>
    <row r="525" spans="1:30" x14ac:dyDescent="0.25">
      <c r="A525" s="26">
        <v>1207494</v>
      </c>
      <c r="B525" s="10">
        <v>41966</v>
      </c>
      <c r="C525" s="11" t="s">
        <v>73</v>
      </c>
      <c r="D525" s="11" t="s">
        <v>29</v>
      </c>
      <c r="E525" s="11" t="s">
        <v>12</v>
      </c>
      <c r="F525" s="11" t="s">
        <v>13</v>
      </c>
      <c r="G525" s="11" t="s">
        <v>1009</v>
      </c>
      <c r="H525" s="11" t="s">
        <v>14</v>
      </c>
      <c r="I525" s="11" t="s">
        <v>1013</v>
      </c>
      <c r="J525" s="11" t="s">
        <v>1101</v>
      </c>
      <c r="K525" s="11" t="s">
        <v>1261</v>
      </c>
      <c r="L525" s="11" t="s">
        <v>1265</v>
      </c>
      <c r="M525" s="11" t="s">
        <v>1272</v>
      </c>
      <c r="N525" s="10">
        <v>41970</v>
      </c>
      <c r="O525" s="12">
        <v>27899</v>
      </c>
      <c r="P525" s="12">
        <v>44999</v>
      </c>
      <c r="Q525" s="12">
        <v>17100</v>
      </c>
      <c r="R525" s="11">
        <v>19</v>
      </c>
      <c r="S525" s="12">
        <v>854981</v>
      </c>
      <c r="T525" s="13">
        <v>0</v>
      </c>
      <c r="U525" s="12">
        <v>0</v>
      </c>
      <c r="V525" s="12">
        <v>854981</v>
      </c>
      <c r="W525" s="12">
        <v>4900</v>
      </c>
      <c r="X525" s="12">
        <v>1730411</v>
      </c>
      <c r="Y525" s="14">
        <f>+DAY('TABLA PRINCIPAL'!$B525)</f>
        <v>23</v>
      </c>
      <c r="Z525" s="14">
        <f>+MONTH('TABLA PRINCIPAL'!$B525)</f>
        <v>11</v>
      </c>
      <c r="AA525" s="14">
        <f>+YEAR('TABLA PRINCIPAL'!$B525)</f>
        <v>2014</v>
      </c>
      <c r="AB525" s="22" t="str">
        <f>+IF(Ventas_Oficina[[#This Row],[Total del pedido]]&gt;=100000,"SI","NO")</f>
        <v>SI</v>
      </c>
      <c r="AC525" s="22" t="str">
        <f>+_xlfn.XLOOKUP(Ventas_Oficina[[#This Row],[Nº de artículo]],AUXILIAR!A524:A5409,AUXILIAR!D524:D5409,"Error",0)</f>
        <v>Enviado a tiempo</v>
      </c>
      <c r="AD525" s="22" t="str">
        <f>+IF(AND(Ventas_Oficina[[#This Row],[Total]]&gt;75000,Ventas_Oficina[[#This Row],[Envio a tiempo]]="Enviado a tiempo"),"Buena Venta","Venta Mala")</f>
        <v>Buena Venta</v>
      </c>
    </row>
    <row r="526" spans="1:30" x14ac:dyDescent="0.25">
      <c r="A526" s="25">
        <v>1207859</v>
      </c>
      <c r="B526" s="5">
        <v>41899</v>
      </c>
      <c r="C526" s="6" t="s">
        <v>360</v>
      </c>
      <c r="D526" s="6" t="s">
        <v>323</v>
      </c>
      <c r="E526" s="6" t="s">
        <v>4</v>
      </c>
      <c r="F526" s="6" t="s">
        <v>5</v>
      </c>
      <c r="G526" s="6" t="s">
        <v>1007</v>
      </c>
      <c r="H526" s="6" t="s">
        <v>34</v>
      </c>
      <c r="I526" s="6" t="s">
        <v>1012</v>
      </c>
      <c r="J526" s="6" t="s">
        <v>1075</v>
      </c>
      <c r="K526" s="6" t="s">
        <v>1261</v>
      </c>
      <c r="L526" s="6" t="s">
        <v>1267</v>
      </c>
      <c r="M526" s="6" t="s">
        <v>1273</v>
      </c>
      <c r="N526" s="5">
        <v>41900</v>
      </c>
      <c r="O526" s="7">
        <v>225</v>
      </c>
      <c r="P526" s="7">
        <v>369</v>
      </c>
      <c r="Q526" s="7">
        <v>144</v>
      </c>
      <c r="R526" s="6">
        <v>35</v>
      </c>
      <c r="S526" s="7">
        <v>12915</v>
      </c>
      <c r="T526" s="8">
        <v>0.01</v>
      </c>
      <c r="U526" s="7">
        <v>129.15</v>
      </c>
      <c r="V526" s="7">
        <v>12785.85</v>
      </c>
      <c r="W526" s="7">
        <v>250</v>
      </c>
      <c r="X526" s="7">
        <v>14400</v>
      </c>
      <c r="Y526" s="9">
        <f>+DAY('TABLA PRINCIPAL'!$B526)</f>
        <v>17</v>
      </c>
      <c r="Z526" s="9">
        <f>+MONTH('TABLA PRINCIPAL'!$B526)</f>
        <v>9</v>
      </c>
      <c r="AA526" s="9">
        <f>+YEAR('TABLA PRINCIPAL'!$B526)</f>
        <v>2014</v>
      </c>
      <c r="AB526" s="22" t="str">
        <f>+IF(Ventas_Oficina[[#This Row],[Total del pedido]]&gt;=100000,"SI","NO")</f>
        <v>NO</v>
      </c>
      <c r="AC526" s="22" t="str">
        <f>+_xlfn.XLOOKUP(Ventas_Oficina[[#This Row],[Nº de artículo]],AUXILIAR!A525:A5410,AUXILIAR!D525:D5410,"Error",0)</f>
        <v>No enviado a tiempo</v>
      </c>
      <c r="AD526" s="22" t="str">
        <f>+IF(AND(Ventas_Oficina[[#This Row],[Total]]&gt;75000,Ventas_Oficina[[#This Row],[Envio a tiempo]]="Enviado a tiempo"),"Buena Venta","Venta Mala")</f>
        <v>Venta Mala</v>
      </c>
    </row>
    <row r="527" spans="1:30" x14ac:dyDescent="0.25">
      <c r="A527" s="26">
        <v>1207859</v>
      </c>
      <c r="B527" s="10">
        <v>41934</v>
      </c>
      <c r="C527" s="11" t="s">
        <v>361</v>
      </c>
      <c r="D527" s="11" t="s">
        <v>133</v>
      </c>
      <c r="E527" s="11" t="s">
        <v>12</v>
      </c>
      <c r="F527" s="11" t="s">
        <v>13</v>
      </c>
      <c r="G527" s="11" t="s">
        <v>1010</v>
      </c>
      <c r="H527" s="11" t="s">
        <v>42</v>
      </c>
      <c r="I527" s="11" t="s">
        <v>1013</v>
      </c>
      <c r="J527" s="11" t="s">
        <v>1021</v>
      </c>
      <c r="K527" s="11" t="s">
        <v>1262</v>
      </c>
      <c r="L527" s="11" t="s">
        <v>1265</v>
      </c>
      <c r="M527" s="11" t="s">
        <v>1272</v>
      </c>
      <c r="N527" s="10">
        <v>41935</v>
      </c>
      <c r="O527" s="12">
        <v>533</v>
      </c>
      <c r="P527" s="12">
        <v>860</v>
      </c>
      <c r="Q527" s="12">
        <v>327</v>
      </c>
      <c r="R527" s="11">
        <v>9</v>
      </c>
      <c r="S527" s="12">
        <v>7740</v>
      </c>
      <c r="T527" s="13">
        <v>0.01</v>
      </c>
      <c r="U527" s="12">
        <v>77.400000000000006</v>
      </c>
      <c r="V527" s="12">
        <v>7662.6</v>
      </c>
      <c r="W527" s="12">
        <v>619</v>
      </c>
      <c r="X527" s="12">
        <v>48253</v>
      </c>
      <c r="Y527" s="14">
        <f>+DAY('TABLA PRINCIPAL'!$B527)</f>
        <v>22</v>
      </c>
      <c r="Z527" s="14">
        <f>+MONTH('TABLA PRINCIPAL'!$B527)</f>
        <v>10</v>
      </c>
      <c r="AA527" s="14">
        <f>+YEAR('TABLA PRINCIPAL'!$B527)</f>
        <v>2014</v>
      </c>
      <c r="AB527" s="22" t="str">
        <f>+IF(Ventas_Oficina[[#This Row],[Total del pedido]]&gt;=100000,"SI","NO")</f>
        <v>NO</v>
      </c>
      <c r="AC527" s="22" t="str">
        <f>+_xlfn.XLOOKUP(Ventas_Oficina[[#This Row],[Nº de artículo]],AUXILIAR!A526:A5411,AUXILIAR!D526:D5411,"Error",0)</f>
        <v>No enviado a tiempo</v>
      </c>
      <c r="AD527" s="22" t="str">
        <f>+IF(AND(Ventas_Oficina[[#This Row],[Total]]&gt;75000,Ventas_Oficina[[#This Row],[Envio a tiempo]]="Enviado a tiempo"),"Buena Venta","Venta Mala")</f>
        <v>Venta Mala</v>
      </c>
    </row>
    <row r="528" spans="1:30" x14ac:dyDescent="0.25">
      <c r="A528" s="25">
        <v>1208224</v>
      </c>
      <c r="B528" s="5">
        <v>42088</v>
      </c>
      <c r="C528" s="6" t="s">
        <v>278</v>
      </c>
      <c r="D528" s="6" t="s">
        <v>133</v>
      </c>
      <c r="E528" s="6" t="s">
        <v>12</v>
      </c>
      <c r="F528" s="6" t="s">
        <v>13</v>
      </c>
      <c r="G528" s="6" t="s">
        <v>1008</v>
      </c>
      <c r="H528" s="6" t="s">
        <v>42</v>
      </c>
      <c r="I528" s="6" t="s">
        <v>1015</v>
      </c>
      <c r="J528" s="6" t="s">
        <v>1028</v>
      </c>
      <c r="K528" s="6" t="s">
        <v>1261</v>
      </c>
      <c r="L528" s="6" t="s">
        <v>1267</v>
      </c>
      <c r="M528" s="6" t="s">
        <v>1272</v>
      </c>
      <c r="N528" s="5">
        <v>42090</v>
      </c>
      <c r="O528" s="7">
        <v>229</v>
      </c>
      <c r="P528" s="7">
        <v>369</v>
      </c>
      <c r="Q528" s="7">
        <v>140</v>
      </c>
      <c r="R528" s="6">
        <v>41</v>
      </c>
      <c r="S528" s="7">
        <v>15129</v>
      </c>
      <c r="T528" s="8">
        <v>0.03</v>
      </c>
      <c r="U528" s="7">
        <v>453.87</v>
      </c>
      <c r="V528" s="7">
        <v>14675.13</v>
      </c>
      <c r="W528" s="7">
        <v>50</v>
      </c>
      <c r="X528" s="7">
        <v>23125</v>
      </c>
      <c r="Y528" s="9">
        <f>+DAY('TABLA PRINCIPAL'!$B528)</f>
        <v>25</v>
      </c>
      <c r="Z528" s="9">
        <f>+MONTH('TABLA PRINCIPAL'!$B528)</f>
        <v>3</v>
      </c>
      <c r="AA528" s="9">
        <f>+YEAR('TABLA PRINCIPAL'!$B528)</f>
        <v>2015</v>
      </c>
      <c r="AB528" s="22" t="str">
        <f>+IF(Ventas_Oficina[[#This Row],[Total del pedido]]&gt;=100000,"SI","NO")</f>
        <v>NO</v>
      </c>
      <c r="AC528" s="22" t="str">
        <f>+_xlfn.XLOOKUP(Ventas_Oficina[[#This Row],[Nº de artículo]],AUXILIAR!A527:A5412,AUXILIAR!D527:D5412,"Error",0)</f>
        <v>Enviado a tiempo</v>
      </c>
      <c r="AD528" s="22" t="str">
        <f>+IF(AND(Ventas_Oficina[[#This Row],[Total]]&gt;75000,Ventas_Oficina[[#This Row],[Envio a tiempo]]="Enviado a tiempo"),"Buena Venta","Venta Mala")</f>
        <v>Venta Mala</v>
      </c>
    </row>
    <row r="529" spans="1:30" x14ac:dyDescent="0.25">
      <c r="A529" s="26">
        <v>1208224</v>
      </c>
      <c r="B529" s="10">
        <v>41401</v>
      </c>
      <c r="C529" s="11" t="s">
        <v>165</v>
      </c>
      <c r="D529" s="11" t="s">
        <v>166</v>
      </c>
      <c r="E529" s="11" t="s">
        <v>4</v>
      </c>
      <c r="F529" s="11" t="s">
        <v>5</v>
      </c>
      <c r="G529" s="11" t="s">
        <v>1009</v>
      </c>
      <c r="H529" s="11" t="s">
        <v>34</v>
      </c>
      <c r="I529" s="11" t="s">
        <v>1014</v>
      </c>
      <c r="J529" s="11" t="s">
        <v>1036</v>
      </c>
      <c r="K529" s="11" t="s">
        <v>1261</v>
      </c>
      <c r="L529" s="11" t="s">
        <v>1265</v>
      </c>
      <c r="M529" s="11" t="s">
        <v>1272</v>
      </c>
      <c r="N529" s="10">
        <v>41403</v>
      </c>
      <c r="O529" s="12">
        <v>453</v>
      </c>
      <c r="P529" s="12">
        <v>730</v>
      </c>
      <c r="Q529" s="12">
        <v>277</v>
      </c>
      <c r="R529" s="11">
        <v>6</v>
      </c>
      <c r="S529" s="12">
        <v>4380</v>
      </c>
      <c r="T529" s="13">
        <v>0.02</v>
      </c>
      <c r="U529" s="12">
        <v>87.600000000000009</v>
      </c>
      <c r="V529" s="12">
        <v>4292.3999999999996</v>
      </c>
      <c r="W529" s="12">
        <v>772</v>
      </c>
      <c r="X529" s="12">
        <v>25664</v>
      </c>
      <c r="Y529" s="14">
        <f>+DAY('TABLA PRINCIPAL'!$B529)</f>
        <v>7</v>
      </c>
      <c r="Z529" s="14">
        <f>+MONTH('TABLA PRINCIPAL'!$B529)</f>
        <v>5</v>
      </c>
      <c r="AA529" s="14">
        <f>+YEAR('TABLA PRINCIPAL'!$B529)</f>
        <v>2013</v>
      </c>
      <c r="AB529" s="22" t="str">
        <f>+IF(Ventas_Oficina[[#This Row],[Total del pedido]]&gt;=100000,"SI","NO")</f>
        <v>NO</v>
      </c>
      <c r="AC529" s="22" t="str">
        <f>+_xlfn.XLOOKUP(Ventas_Oficina[[#This Row],[Nº de artículo]],AUXILIAR!A528:A5413,AUXILIAR!D528:D5413,"Error",0)</f>
        <v>Enviado a tiempo</v>
      </c>
      <c r="AD529" s="22" t="str">
        <f>+IF(AND(Ventas_Oficina[[#This Row],[Total]]&gt;75000,Ventas_Oficina[[#This Row],[Envio a tiempo]]="Enviado a tiempo"),"Buena Venta","Venta Mala")</f>
        <v>Venta Mala</v>
      </c>
    </row>
    <row r="530" spans="1:30" x14ac:dyDescent="0.25">
      <c r="A530" s="25">
        <v>1208224</v>
      </c>
      <c r="B530" s="5">
        <v>41999</v>
      </c>
      <c r="C530" s="6" t="s">
        <v>95</v>
      </c>
      <c r="D530" s="6" t="s">
        <v>29</v>
      </c>
      <c r="E530" s="6" t="s">
        <v>12</v>
      </c>
      <c r="F530" s="6" t="s">
        <v>13</v>
      </c>
      <c r="G530" s="6" t="s">
        <v>1008</v>
      </c>
      <c r="H530" s="6" t="s">
        <v>14</v>
      </c>
      <c r="I530" s="6" t="s">
        <v>1012</v>
      </c>
      <c r="J530" s="6" t="s">
        <v>1054</v>
      </c>
      <c r="K530" s="6" t="s">
        <v>1263</v>
      </c>
      <c r="L530" s="6" t="s">
        <v>1269</v>
      </c>
      <c r="M530" s="6" t="s">
        <v>1272</v>
      </c>
      <c r="N530" s="5">
        <v>42002</v>
      </c>
      <c r="O530" s="7">
        <v>71</v>
      </c>
      <c r="P530" s="7">
        <v>114</v>
      </c>
      <c r="Q530" s="7">
        <v>43</v>
      </c>
      <c r="R530" s="6">
        <v>44</v>
      </c>
      <c r="S530" s="7">
        <v>5016</v>
      </c>
      <c r="T530" s="8">
        <v>0.08</v>
      </c>
      <c r="U530" s="7">
        <v>401.28000000000003</v>
      </c>
      <c r="V530" s="7">
        <v>4614.72</v>
      </c>
      <c r="W530" s="7">
        <v>70</v>
      </c>
      <c r="X530" s="7">
        <v>2236</v>
      </c>
      <c r="Y530" s="9">
        <f>+DAY('TABLA PRINCIPAL'!$B530)</f>
        <v>26</v>
      </c>
      <c r="Z530" s="9">
        <f>+MONTH('TABLA PRINCIPAL'!$B530)</f>
        <v>12</v>
      </c>
      <c r="AA530" s="9">
        <f>+YEAR('TABLA PRINCIPAL'!$B530)</f>
        <v>2014</v>
      </c>
      <c r="AB530" s="22" t="str">
        <f>+IF(Ventas_Oficina[[#This Row],[Total del pedido]]&gt;=100000,"SI","NO")</f>
        <v>NO</v>
      </c>
      <c r="AC530" s="22" t="str">
        <f>+_xlfn.XLOOKUP(Ventas_Oficina[[#This Row],[Nº de artículo]],AUXILIAR!A529:A5414,AUXILIAR!D529:D5414,"Error",0)</f>
        <v>Enviado a tiempo</v>
      </c>
      <c r="AD530" s="22" t="str">
        <f>+IF(AND(Ventas_Oficina[[#This Row],[Total]]&gt;75000,Ventas_Oficina[[#This Row],[Envio a tiempo]]="Enviado a tiempo"),"Buena Venta","Venta Mala")</f>
        <v>Venta Mala</v>
      </c>
    </row>
    <row r="531" spans="1:30" x14ac:dyDescent="0.25">
      <c r="A531" s="26">
        <v>1208224</v>
      </c>
      <c r="B531" s="10">
        <v>42212</v>
      </c>
      <c r="C531" s="11" t="s">
        <v>96</v>
      </c>
      <c r="D531" s="11" t="s">
        <v>97</v>
      </c>
      <c r="E531" s="11" t="s">
        <v>12</v>
      </c>
      <c r="F531" s="11" t="s">
        <v>13</v>
      </c>
      <c r="G531" s="11" t="s">
        <v>1007</v>
      </c>
      <c r="H531" s="11" t="s">
        <v>14</v>
      </c>
      <c r="I531" s="11" t="s">
        <v>1013</v>
      </c>
      <c r="J531" s="11" t="s">
        <v>1171</v>
      </c>
      <c r="K531" s="11" t="s">
        <v>1261</v>
      </c>
      <c r="L531" s="11" t="s">
        <v>1267</v>
      </c>
      <c r="M531" s="11" t="s">
        <v>1272</v>
      </c>
      <c r="N531" s="10">
        <v>42216</v>
      </c>
      <c r="O531" s="12">
        <v>395</v>
      </c>
      <c r="P531" s="12">
        <v>608</v>
      </c>
      <c r="Q531" s="12">
        <v>213</v>
      </c>
      <c r="R531" s="11">
        <v>23</v>
      </c>
      <c r="S531" s="12">
        <v>13984</v>
      </c>
      <c r="T531" s="13">
        <v>0.01</v>
      </c>
      <c r="U531" s="12">
        <v>139.84</v>
      </c>
      <c r="V531" s="12">
        <v>13844.16</v>
      </c>
      <c r="W531" s="12">
        <v>182</v>
      </c>
      <c r="X531" s="12">
        <v>23433</v>
      </c>
      <c r="Y531" s="14">
        <f>+DAY('TABLA PRINCIPAL'!$B531)</f>
        <v>27</v>
      </c>
      <c r="Z531" s="14">
        <f>+MONTH('TABLA PRINCIPAL'!$B531)</f>
        <v>7</v>
      </c>
      <c r="AA531" s="14">
        <f>+YEAR('TABLA PRINCIPAL'!$B531)</f>
        <v>2015</v>
      </c>
      <c r="AB531" s="22" t="str">
        <f>+IF(Ventas_Oficina[[#This Row],[Total del pedido]]&gt;=100000,"SI","NO")</f>
        <v>NO</v>
      </c>
      <c r="AC531" s="22" t="str">
        <f>+_xlfn.XLOOKUP(Ventas_Oficina[[#This Row],[Nº de artículo]],AUXILIAR!A530:A5415,AUXILIAR!D530:D5415,"Error",0)</f>
        <v>Enviado a tiempo</v>
      </c>
      <c r="AD531" s="22" t="str">
        <f>+IF(AND(Ventas_Oficina[[#This Row],[Total]]&gt;75000,Ventas_Oficina[[#This Row],[Envio a tiempo]]="Enviado a tiempo"),"Buena Venta","Venta Mala")</f>
        <v>Venta Mala</v>
      </c>
    </row>
    <row r="532" spans="1:30" x14ac:dyDescent="0.25">
      <c r="A532" s="25">
        <v>1208590</v>
      </c>
      <c r="B532" s="5">
        <v>42013</v>
      </c>
      <c r="C532" s="6" t="s">
        <v>362</v>
      </c>
      <c r="D532" s="6" t="s">
        <v>150</v>
      </c>
      <c r="E532" s="6" t="s">
        <v>12</v>
      </c>
      <c r="F532" s="6" t="s">
        <v>13</v>
      </c>
      <c r="G532" s="6" t="s">
        <v>1008</v>
      </c>
      <c r="H532" s="6" t="s">
        <v>14</v>
      </c>
      <c r="I532" s="6" t="s">
        <v>1016</v>
      </c>
      <c r="J532" s="6" t="s">
        <v>1072</v>
      </c>
      <c r="K532" s="6" t="s">
        <v>1261</v>
      </c>
      <c r="L532" s="6" t="s">
        <v>1265</v>
      </c>
      <c r="M532" s="6" t="s">
        <v>1272</v>
      </c>
      <c r="N532" s="5">
        <v>42015</v>
      </c>
      <c r="O532" s="7">
        <v>194</v>
      </c>
      <c r="P532" s="7">
        <v>308</v>
      </c>
      <c r="Q532" s="7">
        <v>114</v>
      </c>
      <c r="R532" s="6">
        <v>7</v>
      </c>
      <c r="S532" s="7">
        <v>2156</v>
      </c>
      <c r="T532" s="8">
        <v>0.01</v>
      </c>
      <c r="U532" s="7">
        <v>21.56</v>
      </c>
      <c r="V532" s="7">
        <v>2134.44</v>
      </c>
      <c r="W532" s="7">
        <v>99</v>
      </c>
      <c r="X532" s="7">
        <v>2293</v>
      </c>
      <c r="Y532" s="9">
        <f>+DAY('TABLA PRINCIPAL'!$B532)</f>
        <v>9</v>
      </c>
      <c r="Z532" s="9">
        <f>+MONTH('TABLA PRINCIPAL'!$B532)</f>
        <v>1</v>
      </c>
      <c r="AA532" s="9">
        <f>+YEAR('TABLA PRINCIPAL'!$B532)</f>
        <v>2015</v>
      </c>
      <c r="AB532" s="22" t="str">
        <f>+IF(Ventas_Oficina[[#This Row],[Total del pedido]]&gt;=100000,"SI","NO")</f>
        <v>NO</v>
      </c>
      <c r="AC532" s="22" t="str">
        <f>+_xlfn.XLOOKUP(Ventas_Oficina[[#This Row],[Nº de artículo]],AUXILIAR!A531:A5416,AUXILIAR!D531:D5416,"Error",0)</f>
        <v>Enviado a tiempo</v>
      </c>
      <c r="AD532" s="22" t="str">
        <f>+IF(AND(Ventas_Oficina[[#This Row],[Total]]&gt;75000,Ventas_Oficina[[#This Row],[Envio a tiempo]]="Enviado a tiempo"),"Buena Venta","Venta Mala")</f>
        <v>Venta Mala</v>
      </c>
    </row>
    <row r="533" spans="1:30" x14ac:dyDescent="0.25">
      <c r="A533" s="26">
        <v>1208590</v>
      </c>
      <c r="B533" s="10">
        <v>41364</v>
      </c>
      <c r="C533" s="11" t="s">
        <v>227</v>
      </c>
      <c r="D533" s="11" t="s">
        <v>26</v>
      </c>
      <c r="E533" s="11" t="s">
        <v>4</v>
      </c>
      <c r="F533" s="11" t="s">
        <v>5</v>
      </c>
      <c r="G533" s="11" t="s">
        <v>1008</v>
      </c>
      <c r="H533" s="11" t="s">
        <v>27</v>
      </c>
      <c r="I533" s="11" t="s">
        <v>1012</v>
      </c>
      <c r="J533" s="11" t="s">
        <v>1045</v>
      </c>
      <c r="K533" s="11" t="s">
        <v>1261</v>
      </c>
      <c r="L533" s="11" t="s">
        <v>1265</v>
      </c>
      <c r="M533" s="11" t="s">
        <v>1273</v>
      </c>
      <c r="N533" s="10">
        <v>41364</v>
      </c>
      <c r="O533" s="12">
        <v>93</v>
      </c>
      <c r="P533" s="12">
        <v>148</v>
      </c>
      <c r="Q533" s="12">
        <v>55</v>
      </c>
      <c r="R533" s="11">
        <v>30</v>
      </c>
      <c r="S533" s="12">
        <v>4440</v>
      </c>
      <c r="T533" s="13">
        <v>0.08</v>
      </c>
      <c r="U533" s="12">
        <v>355.2</v>
      </c>
      <c r="V533" s="12">
        <v>4084.8</v>
      </c>
      <c r="W533" s="12">
        <v>70</v>
      </c>
      <c r="X533" s="12">
        <v>2629</v>
      </c>
      <c r="Y533" s="14">
        <f>+DAY('TABLA PRINCIPAL'!$B533)</f>
        <v>31</v>
      </c>
      <c r="Z533" s="14">
        <f>+MONTH('TABLA PRINCIPAL'!$B533)</f>
        <v>3</v>
      </c>
      <c r="AA533" s="14">
        <f>+YEAR('TABLA PRINCIPAL'!$B533)</f>
        <v>2013</v>
      </c>
      <c r="AB533" s="22" t="str">
        <f>+IF(Ventas_Oficina[[#This Row],[Total del pedido]]&gt;=100000,"SI","NO")</f>
        <v>NO</v>
      </c>
      <c r="AC533" s="22" t="str">
        <f>+_xlfn.XLOOKUP(Ventas_Oficina[[#This Row],[Nº de artículo]],AUXILIAR!A532:A5417,AUXILIAR!D532:D5417,"Error",0)</f>
        <v>Enviado a tiempo</v>
      </c>
      <c r="AD533" s="22" t="str">
        <f>+IF(AND(Ventas_Oficina[[#This Row],[Total]]&gt;75000,Ventas_Oficina[[#This Row],[Envio a tiempo]]="Enviado a tiempo"),"Buena Venta","Venta Mala")</f>
        <v>Venta Mala</v>
      </c>
    </row>
    <row r="534" spans="1:30" x14ac:dyDescent="0.25">
      <c r="A534" s="25">
        <v>1208590</v>
      </c>
      <c r="B534" s="5">
        <v>41497</v>
      </c>
      <c r="C534" s="6" t="s">
        <v>251</v>
      </c>
      <c r="D534" s="6" t="s">
        <v>199</v>
      </c>
      <c r="E534" s="6" t="s">
        <v>4</v>
      </c>
      <c r="F534" s="6" t="s">
        <v>5</v>
      </c>
      <c r="G534" s="6" t="s">
        <v>1009</v>
      </c>
      <c r="H534" s="6" t="s">
        <v>24</v>
      </c>
      <c r="I534" s="6" t="s">
        <v>1016</v>
      </c>
      <c r="J534" s="6" t="s">
        <v>1045</v>
      </c>
      <c r="K534" s="6" t="s">
        <v>1261</v>
      </c>
      <c r="L534" s="6" t="s">
        <v>1265</v>
      </c>
      <c r="M534" s="6" t="s">
        <v>1272</v>
      </c>
      <c r="N534" s="5">
        <v>41498</v>
      </c>
      <c r="O534" s="7">
        <v>93</v>
      </c>
      <c r="P534" s="7">
        <v>148</v>
      </c>
      <c r="Q534" s="7">
        <v>55</v>
      </c>
      <c r="R534" s="6">
        <v>42</v>
      </c>
      <c r="S534" s="7">
        <v>6216</v>
      </c>
      <c r="T534" s="8">
        <v>0</v>
      </c>
      <c r="U534" s="7">
        <v>0</v>
      </c>
      <c r="V534" s="7">
        <v>6216</v>
      </c>
      <c r="W534" s="7">
        <v>70</v>
      </c>
      <c r="X534" s="7">
        <v>2283</v>
      </c>
      <c r="Y534" s="9">
        <f>+DAY('TABLA PRINCIPAL'!$B534)</f>
        <v>11</v>
      </c>
      <c r="Z534" s="9">
        <f>+MONTH('TABLA PRINCIPAL'!$B534)</f>
        <v>8</v>
      </c>
      <c r="AA534" s="9">
        <f>+YEAR('TABLA PRINCIPAL'!$B534)</f>
        <v>2013</v>
      </c>
      <c r="AB534" s="22" t="str">
        <f>+IF(Ventas_Oficina[[#This Row],[Total del pedido]]&gt;=100000,"SI","NO")</f>
        <v>NO</v>
      </c>
      <c r="AC534" s="22" t="str">
        <f>+_xlfn.XLOOKUP(Ventas_Oficina[[#This Row],[Nº de artículo]],AUXILIAR!A533:A5418,AUXILIAR!D533:D5418,"Error",0)</f>
        <v>No enviado a tiempo</v>
      </c>
      <c r="AD534" s="22" t="str">
        <f>+IF(AND(Ventas_Oficina[[#This Row],[Total]]&gt;75000,Ventas_Oficina[[#This Row],[Envio a tiempo]]="Enviado a tiempo"),"Buena Venta","Venta Mala")</f>
        <v>Venta Mala</v>
      </c>
    </row>
    <row r="535" spans="1:30" x14ac:dyDescent="0.25">
      <c r="A535" s="26">
        <v>1208590</v>
      </c>
      <c r="B535" s="10">
        <v>41402</v>
      </c>
      <c r="C535" s="11" t="s">
        <v>363</v>
      </c>
      <c r="D535" s="11" t="s">
        <v>364</v>
      </c>
      <c r="E535" s="11" t="s">
        <v>12</v>
      </c>
      <c r="F535" s="11" t="s">
        <v>13</v>
      </c>
      <c r="G535" s="11" t="s">
        <v>1010</v>
      </c>
      <c r="H535" s="11" t="s">
        <v>14</v>
      </c>
      <c r="I535" s="11" t="s">
        <v>1015</v>
      </c>
      <c r="J535" s="11" t="s">
        <v>1023</v>
      </c>
      <c r="K535" s="11" t="s">
        <v>1261</v>
      </c>
      <c r="L535" s="11" t="s">
        <v>1265</v>
      </c>
      <c r="M535" s="11" t="s">
        <v>1272</v>
      </c>
      <c r="N535" s="10">
        <v>41404</v>
      </c>
      <c r="O535" s="12">
        <v>459</v>
      </c>
      <c r="P535" s="12">
        <v>728</v>
      </c>
      <c r="Q535" s="12">
        <v>269</v>
      </c>
      <c r="R535" s="11">
        <v>30</v>
      </c>
      <c r="S535" s="12">
        <v>21840</v>
      </c>
      <c r="T535" s="13">
        <v>0.08</v>
      </c>
      <c r="U535" s="12">
        <v>1747.2</v>
      </c>
      <c r="V535" s="12">
        <v>20092.8</v>
      </c>
      <c r="W535" s="12">
        <v>1115</v>
      </c>
      <c r="X535" s="12">
        <v>14635</v>
      </c>
      <c r="Y535" s="14">
        <f>+DAY('TABLA PRINCIPAL'!$B535)</f>
        <v>8</v>
      </c>
      <c r="Z535" s="14">
        <f>+MONTH('TABLA PRINCIPAL'!$B535)</f>
        <v>5</v>
      </c>
      <c r="AA535" s="14">
        <f>+YEAR('TABLA PRINCIPAL'!$B535)</f>
        <v>2013</v>
      </c>
      <c r="AB535" s="22" t="str">
        <f>+IF(Ventas_Oficina[[#This Row],[Total del pedido]]&gt;=100000,"SI","NO")</f>
        <v>NO</v>
      </c>
      <c r="AC535" s="22" t="str">
        <f>+_xlfn.XLOOKUP(Ventas_Oficina[[#This Row],[Nº de artículo]],AUXILIAR!A534:A5419,AUXILIAR!D534:D5419,"Error",0)</f>
        <v>No enviado a tiempo</v>
      </c>
      <c r="AD535" s="22" t="str">
        <f>+IF(AND(Ventas_Oficina[[#This Row],[Total]]&gt;75000,Ventas_Oficina[[#This Row],[Envio a tiempo]]="Enviado a tiempo"),"Buena Venta","Venta Mala")</f>
        <v>Venta Mala</v>
      </c>
    </row>
    <row r="536" spans="1:30" x14ac:dyDescent="0.25">
      <c r="A536" s="25">
        <v>1209320</v>
      </c>
      <c r="B536" s="5">
        <v>41647</v>
      </c>
      <c r="C536" s="6" t="s">
        <v>32</v>
      </c>
      <c r="D536" s="6" t="s">
        <v>33</v>
      </c>
      <c r="E536" s="6" t="s">
        <v>4</v>
      </c>
      <c r="F536" s="6" t="s">
        <v>5</v>
      </c>
      <c r="G536" s="6" t="s">
        <v>1008</v>
      </c>
      <c r="H536" s="6" t="s">
        <v>34</v>
      </c>
      <c r="I536" s="6" t="s">
        <v>1014</v>
      </c>
      <c r="J536" s="6" t="s">
        <v>1038</v>
      </c>
      <c r="K536" s="6" t="s">
        <v>1261</v>
      </c>
      <c r="L536" s="6" t="s">
        <v>1265</v>
      </c>
      <c r="M536" s="6" t="s">
        <v>1272</v>
      </c>
      <c r="N536" s="5">
        <v>41649</v>
      </c>
      <c r="O536" s="7">
        <v>9939</v>
      </c>
      <c r="P536" s="7">
        <v>16293</v>
      </c>
      <c r="Q536" s="7">
        <v>6354</v>
      </c>
      <c r="R536" s="6">
        <v>39</v>
      </c>
      <c r="S536" s="7">
        <v>635427</v>
      </c>
      <c r="T536" s="8">
        <v>0.03</v>
      </c>
      <c r="U536" s="7">
        <v>19062.809999999998</v>
      </c>
      <c r="V536" s="7">
        <v>616364.18999999994</v>
      </c>
      <c r="W536" s="7">
        <v>1999</v>
      </c>
      <c r="X536" s="7">
        <v>566700</v>
      </c>
      <c r="Y536" s="9">
        <f>+DAY('TABLA PRINCIPAL'!$B536)</f>
        <v>8</v>
      </c>
      <c r="Z536" s="9">
        <f>+MONTH('TABLA PRINCIPAL'!$B536)</f>
        <v>1</v>
      </c>
      <c r="AA536" s="9">
        <f>+YEAR('TABLA PRINCIPAL'!$B536)</f>
        <v>2014</v>
      </c>
      <c r="AB536" s="22" t="str">
        <f>+IF(Ventas_Oficina[[#This Row],[Total del pedido]]&gt;=100000,"SI","NO")</f>
        <v>SI</v>
      </c>
      <c r="AC536" s="22" t="str">
        <f>+_xlfn.XLOOKUP(Ventas_Oficina[[#This Row],[Nº de artículo]],AUXILIAR!A535:A5420,AUXILIAR!D535:D5420,"Error",0)</f>
        <v>Enviado a tiempo</v>
      </c>
      <c r="AD536" s="22" t="str">
        <f>+IF(AND(Ventas_Oficina[[#This Row],[Total]]&gt;75000,Ventas_Oficina[[#This Row],[Envio a tiempo]]="Enviado a tiempo"),"Buena Venta","Venta Mala")</f>
        <v>Buena Venta</v>
      </c>
    </row>
    <row r="537" spans="1:30" x14ac:dyDescent="0.25">
      <c r="A537" s="26">
        <v>1209320</v>
      </c>
      <c r="B537" s="10">
        <v>42336</v>
      </c>
      <c r="C537" s="11" t="s">
        <v>365</v>
      </c>
      <c r="D537" s="11" t="s">
        <v>265</v>
      </c>
      <c r="E537" s="11" t="s">
        <v>4</v>
      </c>
      <c r="F537" s="11" t="s">
        <v>5</v>
      </c>
      <c r="G537" s="11" t="s">
        <v>1009</v>
      </c>
      <c r="H537" s="11" t="s">
        <v>53</v>
      </c>
      <c r="I537" s="11" t="s">
        <v>1013</v>
      </c>
      <c r="J537" s="11" t="s">
        <v>1052</v>
      </c>
      <c r="K537" s="11" t="s">
        <v>1261</v>
      </c>
      <c r="L537" s="11" t="s">
        <v>1265</v>
      </c>
      <c r="M537" s="11" t="s">
        <v>1273</v>
      </c>
      <c r="N537" s="10">
        <v>42338</v>
      </c>
      <c r="O537" s="12">
        <v>332</v>
      </c>
      <c r="P537" s="12">
        <v>518</v>
      </c>
      <c r="Q537" s="12">
        <v>186</v>
      </c>
      <c r="R537" s="11">
        <v>41</v>
      </c>
      <c r="S537" s="12">
        <v>21238</v>
      </c>
      <c r="T537" s="13">
        <v>0.01</v>
      </c>
      <c r="U537" s="12">
        <v>212.38</v>
      </c>
      <c r="V537" s="12">
        <v>21025.62</v>
      </c>
      <c r="W537" s="12">
        <v>204</v>
      </c>
      <c r="X537" s="12">
        <v>11729</v>
      </c>
      <c r="Y537" s="14">
        <f>+DAY('TABLA PRINCIPAL'!$B537)</f>
        <v>28</v>
      </c>
      <c r="Z537" s="14">
        <f>+MONTH('TABLA PRINCIPAL'!$B537)</f>
        <v>11</v>
      </c>
      <c r="AA537" s="14">
        <f>+YEAR('TABLA PRINCIPAL'!$B537)</f>
        <v>2015</v>
      </c>
      <c r="AB537" s="22" t="str">
        <f>+IF(Ventas_Oficina[[#This Row],[Total del pedido]]&gt;=100000,"SI","NO")</f>
        <v>NO</v>
      </c>
      <c r="AC537" s="22" t="str">
        <f>+_xlfn.XLOOKUP(Ventas_Oficina[[#This Row],[Nº de artículo]],AUXILIAR!A536:A5421,AUXILIAR!D536:D5421,"Error",0)</f>
        <v>Enviado a tiempo</v>
      </c>
      <c r="AD537" s="22" t="str">
        <f>+IF(AND(Ventas_Oficina[[#This Row],[Total]]&gt;75000,Ventas_Oficina[[#This Row],[Envio a tiempo]]="Enviado a tiempo"),"Buena Venta","Venta Mala")</f>
        <v>Venta Mala</v>
      </c>
    </row>
    <row r="538" spans="1:30" x14ac:dyDescent="0.25">
      <c r="A538" s="25">
        <v>1209320</v>
      </c>
      <c r="B538" s="5">
        <v>41521</v>
      </c>
      <c r="C538" s="6" t="s">
        <v>366</v>
      </c>
      <c r="D538" s="6" t="s">
        <v>41</v>
      </c>
      <c r="E538" s="6" t="s">
        <v>12</v>
      </c>
      <c r="F538" s="6" t="s">
        <v>13</v>
      </c>
      <c r="G538" s="6" t="s">
        <v>1007</v>
      </c>
      <c r="H538" s="6" t="s">
        <v>42</v>
      </c>
      <c r="I538" s="6" t="s">
        <v>1014</v>
      </c>
      <c r="J538" s="6" t="s">
        <v>1052</v>
      </c>
      <c r="K538" s="6" t="s">
        <v>1261</v>
      </c>
      <c r="L538" s="6" t="s">
        <v>1265</v>
      </c>
      <c r="M538" s="6" t="s">
        <v>1272</v>
      </c>
      <c r="N538" s="5">
        <v>41522</v>
      </c>
      <c r="O538" s="7">
        <v>332</v>
      </c>
      <c r="P538" s="7">
        <v>518</v>
      </c>
      <c r="Q538" s="7">
        <v>186</v>
      </c>
      <c r="R538" s="6">
        <v>21</v>
      </c>
      <c r="S538" s="7">
        <v>10878</v>
      </c>
      <c r="T538" s="8">
        <v>0</v>
      </c>
      <c r="U538" s="7">
        <v>0</v>
      </c>
      <c r="V538" s="7">
        <v>10878</v>
      </c>
      <c r="W538" s="7">
        <v>204</v>
      </c>
      <c r="X538" s="7">
        <v>4397</v>
      </c>
      <c r="Y538" s="9">
        <f>+DAY('TABLA PRINCIPAL'!$B538)</f>
        <v>4</v>
      </c>
      <c r="Z538" s="9">
        <f>+MONTH('TABLA PRINCIPAL'!$B538)</f>
        <v>9</v>
      </c>
      <c r="AA538" s="9">
        <f>+YEAR('TABLA PRINCIPAL'!$B538)</f>
        <v>2013</v>
      </c>
      <c r="AB538" s="22" t="str">
        <f>+IF(Ventas_Oficina[[#This Row],[Total del pedido]]&gt;=100000,"SI","NO")</f>
        <v>NO</v>
      </c>
      <c r="AC538" s="22" t="str">
        <f>+_xlfn.XLOOKUP(Ventas_Oficina[[#This Row],[Nº de artículo]],AUXILIAR!A537:A5422,AUXILIAR!D537:D5422,"Error",0)</f>
        <v>Enviado a tiempo</v>
      </c>
      <c r="AD538" s="22" t="str">
        <f>+IF(AND(Ventas_Oficina[[#This Row],[Total]]&gt;75000,Ventas_Oficina[[#This Row],[Envio a tiempo]]="Enviado a tiempo"),"Buena Venta","Venta Mala")</f>
        <v>Venta Mala</v>
      </c>
    </row>
    <row r="539" spans="1:30" x14ac:dyDescent="0.25">
      <c r="A539" s="26">
        <v>1209685</v>
      </c>
      <c r="B539" s="10">
        <v>41862</v>
      </c>
      <c r="C539" s="11" t="s">
        <v>367</v>
      </c>
      <c r="D539" s="11" t="s">
        <v>29</v>
      </c>
      <c r="E539" s="11" t="s">
        <v>12</v>
      </c>
      <c r="F539" s="11" t="s">
        <v>13</v>
      </c>
      <c r="G539" s="11" t="s">
        <v>1008</v>
      </c>
      <c r="H539" s="11" t="s">
        <v>14</v>
      </c>
      <c r="I539" s="11" t="s">
        <v>1014</v>
      </c>
      <c r="J539" s="11" t="s">
        <v>1121</v>
      </c>
      <c r="K539" s="11" t="s">
        <v>1261</v>
      </c>
      <c r="L539" s="11" t="s">
        <v>1267</v>
      </c>
      <c r="M539" s="11" t="s">
        <v>1272</v>
      </c>
      <c r="N539" s="10">
        <v>41864</v>
      </c>
      <c r="O539" s="12">
        <v>892</v>
      </c>
      <c r="P539" s="12">
        <v>2974</v>
      </c>
      <c r="Q539" s="12">
        <v>2082</v>
      </c>
      <c r="R539" s="11">
        <v>18</v>
      </c>
      <c r="S539" s="12">
        <v>53532</v>
      </c>
      <c r="T539" s="13">
        <v>0.04</v>
      </c>
      <c r="U539" s="12">
        <v>2141.2800000000002</v>
      </c>
      <c r="V539" s="12">
        <v>51390.720000000001</v>
      </c>
      <c r="W539" s="12">
        <v>664</v>
      </c>
      <c r="X539" s="12">
        <v>56855</v>
      </c>
      <c r="Y539" s="14">
        <f>+DAY('TABLA PRINCIPAL'!$B539)</f>
        <v>11</v>
      </c>
      <c r="Z539" s="14">
        <f>+MONTH('TABLA PRINCIPAL'!$B539)</f>
        <v>8</v>
      </c>
      <c r="AA539" s="14">
        <f>+YEAR('TABLA PRINCIPAL'!$B539)</f>
        <v>2014</v>
      </c>
      <c r="AB539" s="22" t="str">
        <f>+IF(Ventas_Oficina[[#This Row],[Total del pedido]]&gt;=100000,"SI","NO")</f>
        <v>NO</v>
      </c>
      <c r="AC539" s="22" t="str">
        <f>+_xlfn.XLOOKUP(Ventas_Oficina[[#This Row],[Nº de artículo]],AUXILIAR!A538:A5423,AUXILIAR!D538:D5423,"Error",0)</f>
        <v>Enviado a tiempo</v>
      </c>
      <c r="AD539" s="22" t="str">
        <f>+IF(AND(Ventas_Oficina[[#This Row],[Total]]&gt;75000,Ventas_Oficina[[#This Row],[Envio a tiempo]]="Enviado a tiempo"),"Buena Venta","Venta Mala")</f>
        <v>Venta Mala</v>
      </c>
    </row>
    <row r="540" spans="1:30" x14ac:dyDescent="0.25">
      <c r="A540" s="25">
        <v>1209685</v>
      </c>
      <c r="B540" s="5">
        <v>41409</v>
      </c>
      <c r="C540" s="6" t="s">
        <v>346</v>
      </c>
      <c r="D540" s="6" t="s">
        <v>129</v>
      </c>
      <c r="E540" s="6" t="s">
        <v>4</v>
      </c>
      <c r="F540" s="6" t="s">
        <v>5</v>
      </c>
      <c r="G540" s="6" t="s">
        <v>1010</v>
      </c>
      <c r="H540" s="6" t="s">
        <v>6</v>
      </c>
      <c r="I540" s="6" t="s">
        <v>1014</v>
      </c>
      <c r="J540" s="6" t="s">
        <v>1044</v>
      </c>
      <c r="K540" s="6" t="s">
        <v>1261</v>
      </c>
      <c r="L540" s="6" t="s">
        <v>1265</v>
      </c>
      <c r="M540" s="6" t="s">
        <v>1273</v>
      </c>
      <c r="N540" s="5">
        <v>41410</v>
      </c>
      <c r="O540" s="7">
        <v>118</v>
      </c>
      <c r="P540" s="7">
        <v>188</v>
      </c>
      <c r="Q540" s="7">
        <v>70</v>
      </c>
      <c r="R540" s="6">
        <v>25</v>
      </c>
      <c r="S540" s="7">
        <v>4700</v>
      </c>
      <c r="T540" s="8">
        <v>0.02</v>
      </c>
      <c r="U540" s="7">
        <v>94</v>
      </c>
      <c r="V540" s="7">
        <v>4606</v>
      </c>
      <c r="W540" s="7">
        <v>149</v>
      </c>
      <c r="X540" s="7">
        <v>6046</v>
      </c>
      <c r="Y540" s="9">
        <f>+DAY('TABLA PRINCIPAL'!$B540)</f>
        <v>15</v>
      </c>
      <c r="Z540" s="9">
        <f>+MONTH('TABLA PRINCIPAL'!$B540)</f>
        <v>5</v>
      </c>
      <c r="AA540" s="9">
        <f>+YEAR('TABLA PRINCIPAL'!$B540)</f>
        <v>2013</v>
      </c>
      <c r="AB540" s="22" t="str">
        <f>+IF(Ventas_Oficina[[#This Row],[Total del pedido]]&gt;=100000,"SI","NO")</f>
        <v>NO</v>
      </c>
      <c r="AC540" s="22" t="str">
        <f>+_xlfn.XLOOKUP(Ventas_Oficina[[#This Row],[Nº de artículo]],AUXILIAR!A539:A5424,AUXILIAR!D539:D5424,"Error",0)</f>
        <v>Enviado a tiempo</v>
      </c>
      <c r="AD540" s="22" t="str">
        <f>+IF(AND(Ventas_Oficina[[#This Row],[Total]]&gt;75000,Ventas_Oficina[[#This Row],[Envio a tiempo]]="Enviado a tiempo"),"Buena Venta","Venta Mala")</f>
        <v>Venta Mala</v>
      </c>
    </row>
    <row r="541" spans="1:30" x14ac:dyDescent="0.25">
      <c r="A541" s="26">
        <v>1209685</v>
      </c>
      <c r="B541" s="10">
        <v>41451</v>
      </c>
      <c r="C541" s="11" t="s">
        <v>219</v>
      </c>
      <c r="D541" s="11" t="s">
        <v>46</v>
      </c>
      <c r="E541" s="11" t="s">
        <v>4</v>
      </c>
      <c r="F541" s="11" t="s">
        <v>5</v>
      </c>
      <c r="G541" s="11" t="s">
        <v>1010</v>
      </c>
      <c r="H541" s="11" t="s">
        <v>9</v>
      </c>
      <c r="I541" s="11" t="s">
        <v>1016</v>
      </c>
      <c r="J541" s="11" t="s">
        <v>1120</v>
      </c>
      <c r="K541" s="11" t="s">
        <v>1261</v>
      </c>
      <c r="L541" s="11" t="s">
        <v>1265</v>
      </c>
      <c r="M541" s="11" t="s">
        <v>1272</v>
      </c>
      <c r="N541" s="10">
        <v>41452</v>
      </c>
      <c r="O541" s="12">
        <v>651</v>
      </c>
      <c r="P541" s="12">
        <v>3098</v>
      </c>
      <c r="Q541" s="12">
        <v>2447</v>
      </c>
      <c r="R541" s="11">
        <v>48</v>
      </c>
      <c r="S541" s="12">
        <v>148704</v>
      </c>
      <c r="T541" s="13">
        <v>0.01</v>
      </c>
      <c r="U541" s="12">
        <v>1487.04</v>
      </c>
      <c r="V541" s="12">
        <v>147216.95999999999</v>
      </c>
      <c r="W541" s="12">
        <v>650</v>
      </c>
      <c r="X541" s="12">
        <v>33605</v>
      </c>
      <c r="Y541" s="14">
        <f>+DAY('TABLA PRINCIPAL'!$B541)</f>
        <v>26</v>
      </c>
      <c r="Z541" s="14">
        <f>+MONTH('TABLA PRINCIPAL'!$B541)</f>
        <v>6</v>
      </c>
      <c r="AA541" s="14">
        <f>+YEAR('TABLA PRINCIPAL'!$B541)</f>
        <v>2013</v>
      </c>
      <c r="AB541" s="22" t="str">
        <f>+IF(Ventas_Oficina[[#This Row],[Total del pedido]]&gt;=100000,"SI","NO")</f>
        <v>SI</v>
      </c>
      <c r="AC541" s="22" t="str">
        <f>+_xlfn.XLOOKUP(Ventas_Oficina[[#This Row],[Nº de artículo]],AUXILIAR!A540:A5425,AUXILIAR!D540:D5425,"Error",0)</f>
        <v>No enviado a tiempo</v>
      </c>
      <c r="AD541" s="22" t="str">
        <f>+IF(AND(Ventas_Oficina[[#This Row],[Total]]&gt;75000,Ventas_Oficina[[#This Row],[Envio a tiempo]]="Enviado a tiempo"),"Buena Venta","Venta Mala")</f>
        <v>Venta Mala</v>
      </c>
    </row>
    <row r="542" spans="1:30" x14ac:dyDescent="0.25">
      <c r="A542" s="25">
        <v>1209685</v>
      </c>
      <c r="B542" s="5">
        <v>42016</v>
      </c>
      <c r="C542" s="6" t="s">
        <v>346</v>
      </c>
      <c r="D542" s="6" t="s">
        <v>129</v>
      </c>
      <c r="E542" s="6" t="s">
        <v>4</v>
      </c>
      <c r="F542" s="6" t="s">
        <v>5</v>
      </c>
      <c r="G542" s="6" t="s">
        <v>1009</v>
      </c>
      <c r="H542" s="6" t="s">
        <v>6</v>
      </c>
      <c r="I542" s="6" t="s">
        <v>1016</v>
      </c>
      <c r="J542" s="6" t="s">
        <v>1080</v>
      </c>
      <c r="K542" s="6" t="s">
        <v>1261</v>
      </c>
      <c r="L542" s="6" t="s">
        <v>1265</v>
      </c>
      <c r="M542" s="6" t="s">
        <v>1272</v>
      </c>
      <c r="N542" s="5">
        <v>42017</v>
      </c>
      <c r="O542" s="7">
        <v>350</v>
      </c>
      <c r="P542" s="7">
        <v>574</v>
      </c>
      <c r="Q542" s="7">
        <v>224</v>
      </c>
      <c r="R542" s="6">
        <v>13</v>
      </c>
      <c r="S542" s="7">
        <v>7462</v>
      </c>
      <c r="T542" s="8">
        <v>0.03</v>
      </c>
      <c r="U542" s="7">
        <v>223.85999999999999</v>
      </c>
      <c r="V542" s="7">
        <v>7238.14</v>
      </c>
      <c r="W542" s="7">
        <v>501</v>
      </c>
      <c r="X542" s="7">
        <v>7768</v>
      </c>
      <c r="Y542" s="9">
        <f>+DAY('TABLA PRINCIPAL'!$B542)</f>
        <v>12</v>
      </c>
      <c r="Z542" s="9">
        <f>+MONTH('TABLA PRINCIPAL'!$B542)</f>
        <v>1</v>
      </c>
      <c r="AA542" s="9">
        <f>+YEAR('TABLA PRINCIPAL'!$B542)</f>
        <v>2015</v>
      </c>
      <c r="AB542" s="22" t="str">
        <f>+IF(Ventas_Oficina[[#This Row],[Total del pedido]]&gt;=100000,"SI","NO")</f>
        <v>NO</v>
      </c>
      <c r="AC542" s="22" t="str">
        <f>+_xlfn.XLOOKUP(Ventas_Oficina[[#This Row],[Nº de artículo]],AUXILIAR!A541:A5426,AUXILIAR!D541:D5426,"Error",0)</f>
        <v>No enviado a tiempo</v>
      </c>
      <c r="AD542" s="22" t="str">
        <f>+IF(AND(Ventas_Oficina[[#This Row],[Total]]&gt;75000,Ventas_Oficina[[#This Row],[Envio a tiempo]]="Enviado a tiempo"),"Buena Venta","Venta Mala")</f>
        <v>Venta Mala</v>
      </c>
    </row>
    <row r="543" spans="1:30" x14ac:dyDescent="0.25">
      <c r="A543" s="26">
        <v>1209685</v>
      </c>
      <c r="B543" s="10">
        <v>41710</v>
      </c>
      <c r="C543" s="11" t="s">
        <v>368</v>
      </c>
      <c r="D543" s="11" t="s">
        <v>369</v>
      </c>
      <c r="E543" s="11" t="s">
        <v>4</v>
      </c>
      <c r="F543" s="11" t="s">
        <v>5</v>
      </c>
      <c r="G543" s="11" t="s">
        <v>1007</v>
      </c>
      <c r="H543" s="11" t="s">
        <v>9</v>
      </c>
      <c r="I543" s="11" t="s">
        <v>1016</v>
      </c>
      <c r="J543" s="11" t="s">
        <v>1104</v>
      </c>
      <c r="K543" s="11" t="s">
        <v>1262</v>
      </c>
      <c r="L543" s="11" t="s">
        <v>1266</v>
      </c>
      <c r="M543" s="11" t="s">
        <v>1272</v>
      </c>
      <c r="N543" s="10">
        <v>41711</v>
      </c>
      <c r="O543" s="12">
        <v>131</v>
      </c>
      <c r="P543" s="12">
        <v>284</v>
      </c>
      <c r="Q543" s="12">
        <v>153</v>
      </c>
      <c r="R543" s="11">
        <v>29</v>
      </c>
      <c r="S543" s="12">
        <v>8236</v>
      </c>
      <c r="T543" s="13">
        <v>0.03</v>
      </c>
      <c r="U543" s="12">
        <v>247.07999999999998</v>
      </c>
      <c r="V543" s="12">
        <v>7988.92</v>
      </c>
      <c r="W543" s="12">
        <v>93</v>
      </c>
      <c r="X543" s="12">
        <v>6067</v>
      </c>
      <c r="Y543" s="14">
        <f>+DAY('TABLA PRINCIPAL'!$B543)</f>
        <v>12</v>
      </c>
      <c r="Z543" s="14">
        <f>+MONTH('TABLA PRINCIPAL'!$B543)</f>
        <v>3</v>
      </c>
      <c r="AA543" s="14">
        <f>+YEAR('TABLA PRINCIPAL'!$B543)</f>
        <v>2014</v>
      </c>
      <c r="AB543" s="22" t="str">
        <f>+IF(Ventas_Oficina[[#This Row],[Total del pedido]]&gt;=100000,"SI","NO")</f>
        <v>NO</v>
      </c>
      <c r="AC543" s="22" t="str">
        <f>+_xlfn.XLOOKUP(Ventas_Oficina[[#This Row],[Nº de artículo]],AUXILIAR!A542:A5427,AUXILIAR!D542:D5427,"Error",0)</f>
        <v>No enviado a tiempo</v>
      </c>
      <c r="AD543" s="22" t="str">
        <f>+IF(AND(Ventas_Oficina[[#This Row],[Total]]&gt;75000,Ventas_Oficina[[#This Row],[Envio a tiempo]]="Enviado a tiempo"),"Buena Venta","Venta Mala")</f>
        <v>Venta Mala</v>
      </c>
    </row>
    <row r="544" spans="1:30" x14ac:dyDescent="0.25">
      <c r="A544" s="25">
        <v>1210051</v>
      </c>
      <c r="B544" s="5">
        <v>41501</v>
      </c>
      <c r="C544" s="6" t="s">
        <v>291</v>
      </c>
      <c r="D544" s="6" t="s">
        <v>46</v>
      </c>
      <c r="E544" s="6" t="s">
        <v>4</v>
      </c>
      <c r="F544" s="6" t="s">
        <v>5</v>
      </c>
      <c r="G544" s="6" t="s">
        <v>1008</v>
      </c>
      <c r="H544" s="6" t="s">
        <v>9</v>
      </c>
      <c r="I544" s="6" t="s">
        <v>1016</v>
      </c>
      <c r="J544" s="6" t="s">
        <v>1104</v>
      </c>
      <c r="K544" s="6" t="s">
        <v>1261</v>
      </c>
      <c r="L544" s="6" t="s">
        <v>1267</v>
      </c>
      <c r="M544" s="6" t="s">
        <v>1273</v>
      </c>
      <c r="N544" s="5">
        <v>41502</v>
      </c>
      <c r="O544" s="7">
        <v>131</v>
      </c>
      <c r="P544" s="7">
        <v>284</v>
      </c>
      <c r="Q544" s="7">
        <v>153</v>
      </c>
      <c r="R544" s="6">
        <v>39</v>
      </c>
      <c r="S544" s="7">
        <v>11076</v>
      </c>
      <c r="T544" s="8">
        <v>0.06</v>
      </c>
      <c r="U544" s="7">
        <v>664.56</v>
      </c>
      <c r="V544" s="7">
        <v>10411.44</v>
      </c>
      <c r="W544" s="7">
        <v>93</v>
      </c>
      <c r="X544" s="7">
        <v>3748</v>
      </c>
      <c r="Y544" s="9">
        <f>+DAY('TABLA PRINCIPAL'!$B544)</f>
        <v>15</v>
      </c>
      <c r="Z544" s="9">
        <f>+MONTH('TABLA PRINCIPAL'!$B544)</f>
        <v>8</v>
      </c>
      <c r="AA544" s="9">
        <f>+YEAR('TABLA PRINCIPAL'!$B544)</f>
        <v>2013</v>
      </c>
      <c r="AB544" s="22" t="str">
        <f>+IF(Ventas_Oficina[[#This Row],[Total del pedido]]&gt;=100000,"SI","NO")</f>
        <v>NO</v>
      </c>
      <c r="AC544" s="22" t="str">
        <f>+_xlfn.XLOOKUP(Ventas_Oficina[[#This Row],[Nº de artículo]],AUXILIAR!A543:A5428,AUXILIAR!D543:D5428,"Error",0)</f>
        <v>No enviado a tiempo</v>
      </c>
      <c r="AD544" s="22" t="str">
        <f>+IF(AND(Ventas_Oficina[[#This Row],[Total]]&gt;75000,Ventas_Oficina[[#This Row],[Envio a tiempo]]="Enviado a tiempo"),"Buena Venta","Venta Mala")</f>
        <v>Venta Mala</v>
      </c>
    </row>
    <row r="545" spans="1:30" x14ac:dyDescent="0.25">
      <c r="A545" s="26">
        <v>1210051</v>
      </c>
      <c r="B545" s="10">
        <v>41473</v>
      </c>
      <c r="C545" s="11" t="s">
        <v>112</v>
      </c>
      <c r="D545" s="11" t="s">
        <v>113</v>
      </c>
      <c r="E545" s="11" t="s">
        <v>12</v>
      </c>
      <c r="F545" s="11" t="s">
        <v>13</v>
      </c>
      <c r="G545" s="11" t="s">
        <v>1007</v>
      </c>
      <c r="H545" s="11" t="s">
        <v>42</v>
      </c>
      <c r="I545" s="11" t="s">
        <v>1015</v>
      </c>
      <c r="J545" s="11" t="s">
        <v>1104</v>
      </c>
      <c r="K545" s="11" t="s">
        <v>1261</v>
      </c>
      <c r="L545" s="11" t="s">
        <v>1267</v>
      </c>
      <c r="M545" s="11" t="s">
        <v>1272</v>
      </c>
      <c r="N545" s="10">
        <v>41475</v>
      </c>
      <c r="O545" s="12">
        <v>131</v>
      </c>
      <c r="P545" s="12">
        <v>284</v>
      </c>
      <c r="Q545" s="12">
        <v>153</v>
      </c>
      <c r="R545" s="11">
        <v>1</v>
      </c>
      <c r="S545" s="12">
        <v>284</v>
      </c>
      <c r="T545" s="13">
        <v>0.02</v>
      </c>
      <c r="U545" s="12">
        <v>5.68</v>
      </c>
      <c r="V545" s="12">
        <v>278.32</v>
      </c>
      <c r="W545" s="12">
        <v>93</v>
      </c>
      <c r="X545" s="12">
        <v>3748</v>
      </c>
      <c r="Y545" s="14">
        <f>+DAY('TABLA PRINCIPAL'!$B545)</f>
        <v>18</v>
      </c>
      <c r="Z545" s="14">
        <f>+MONTH('TABLA PRINCIPAL'!$B545)</f>
        <v>7</v>
      </c>
      <c r="AA545" s="14">
        <f>+YEAR('TABLA PRINCIPAL'!$B545)</f>
        <v>2013</v>
      </c>
      <c r="AB545" s="22" t="str">
        <f>+IF(Ventas_Oficina[[#This Row],[Total del pedido]]&gt;=100000,"SI","NO")</f>
        <v>NO</v>
      </c>
      <c r="AC545" s="22" t="str">
        <f>+_xlfn.XLOOKUP(Ventas_Oficina[[#This Row],[Nº de artículo]],AUXILIAR!A544:A5429,AUXILIAR!D544:D5429,"Error",0)</f>
        <v>No enviado a tiempo</v>
      </c>
      <c r="AD545" s="22" t="str">
        <f>+IF(AND(Ventas_Oficina[[#This Row],[Total]]&gt;75000,Ventas_Oficina[[#This Row],[Envio a tiempo]]="Enviado a tiempo"),"Buena Venta","Venta Mala")</f>
        <v>Venta Mala</v>
      </c>
    </row>
    <row r="546" spans="1:30" x14ac:dyDescent="0.25">
      <c r="A546" s="25">
        <v>1210051</v>
      </c>
      <c r="B546" s="5">
        <v>41762</v>
      </c>
      <c r="C546" s="6" t="s">
        <v>155</v>
      </c>
      <c r="D546" s="6" t="s">
        <v>156</v>
      </c>
      <c r="E546" s="6" t="s">
        <v>12</v>
      </c>
      <c r="F546" s="6" t="s">
        <v>13</v>
      </c>
      <c r="G546" s="6" t="s">
        <v>1007</v>
      </c>
      <c r="H546" s="6" t="s">
        <v>42</v>
      </c>
      <c r="I546" s="6" t="s">
        <v>1014</v>
      </c>
      <c r="J546" s="6" t="s">
        <v>1104</v>
      </c>
      <c r="K546" s="6" t="s">
        <v>1261</v>
      </c>
      <c r="L546" s="6" t="s">
        <v>1265</v>
      </c>
      <c r="M546" s="6" t="s">
        <v>1272</v>
      </c>
      <c r="N546" s="5">
        <v>41766</v>
      </c>
      <c r="O546" s="7">
        <v>131</v>
      </c>
      <c r="P546" s="7">
        <v>284</v>
      </c>
      <c r="Q546" s="7">
        <v>153</v>
      </c>
      <c r="R546" s="6">
        <v>24</v>
      </c>
      <c r="S546" s="7">
        <v>6816</v>
      </c>
      <c r="T546" s="8">
        <v>0.05</v>
      </c>
      <c r="U546" s="7">
        <v>340.8</v>
      </c>
      <c r="V546" s="7">
        <v>6475.2</v>
      </c>
      <c r="W546" s="7">
        <v>93</v>
      </c>
      <c r="X546" s="7">
        <v>3746</v>
      </c>
      <c r="Y546" s="9">
        <f>+DAY('TABLA PRINCIPAL'!$B546)</f>
        <v>3</v>
      </c>
      <c r="Z546" s="9">
        <f>+MONTH('TABLA PRINCIPAL'!$B546)</f>
        <v>5</v>
      </c>
      <c r="AA546" s="9">
        <f>+YEAR('TABLA PRINCIPAL'!$B546)</f>
        <v>2014</v>
      </c>
      <c r="AB546" s="22" t="str">
        <f>+IF(Ventas_Oficina[[#This Row],[Total del pedido]]&gt;=100000,"SI","NO")</f>
        <v>NO</v>
      </c>
      <c r="AC546" s="22" t="str">
        <f>+_xlfn.XLOOKUP(Ventas_Oficina[[#This Row],[Nº de artículo]],AUXILIAR!A545:A5430,AUXILIAR!D545:D5430,"Error",0)</f>
        <v>Enviado a tiempo</v>
      </c>
      <c r="AD546" s="22" t="str">
        <f>+IF(AND(Ventas_Oficina[[#This Row],[Total]]&gt;75000,Ventas_Oficina[[#This Row],[Envio a tiempo]]="Enviado a tiempo"),"Buena Venta","Venta Mala")</f>
        <v>Venta Mala</v>
      </c>
    </row>
    <row r="547" spans="1:30" x14ac:dyDescent="0.25">
      <c r="A547" s="26">
        <v>1210051</v>
      </c>
      <c r="B547" s="10">
        <v>41510</v>
      </c>
      <c r="C547" s="11" t="s">
        <v>370</v>
      </c>
      <c r="D547" s="11" t="s">
        <v>290</v>
      </c>
      <c r="E547" s="11" t="s">
        <v>12</v>
      </c>
      <c r="F547" s="11" t="s">
        <v>13</v>
      </c>
      <c r="G547" s="11" t="s">
        <v>1010</v>
      </c>
      <c r="H547" s="11" t="s">
        <v>42</v>
      </c>
      <c r="I547" s="11" t="s">
        <v>1012</v>
      </c>
      <c r="J547" s="11" t="s">
        <v>1104</v>
      </c>
      <c r="K547" s="11" t="s">
        <v>1261</v>
      </c>
      <c r="L547" s="11" t="s">
        <v>1265</v>
      </c>
      <c r="M547" s="11" t="s">
        <v>1272</v>
      </c>
      <c r="N547" s="10">
        <v>41513</v>
      </c>
      <c r="O547" s="12">
        <v>131</v>
      </c>
      <c r="P547" s="12">
        <v>284</v>
      </c>
      <c r="Q547" s="12">
        <v>153</v>
      </c>
      <c r="R547" s="11">
        <v>43</v>
      </c>
      <c r="S547" s="12">
        <v>12212</v>
      </c>
      <c r="T547" s="13">
        <v>0.03</v>
      </c>
      <c r="U547" s="12">
        <v>366.36</v>
      </c>
      <c r="V547" s="12">
        <v>11845.64</v>
      </c>
      <c r="W547" s="12">
        <v>93</v>
      </c>
      <c r="X547" s="12">
        <v>3746</v>
      </c>
      <c r="Y547" s="14">
        <f>+DAY('TABLA PRINCIPAL'!$B547)</f>
        <v>24</v>
      </c>
      <c r="Z547" s="14">
        <f>+MONTH('TABLA PRINCIPAL'!$B547)</f>
        <v>8</v>
      </c>
      <c r="AA547" s="14">
        <f>+YEAR('TABLA PRINCIPAL'!$B547)</f>
        <v>2013</v>
      </c>
      <c r="AB547" s="22" t="str">
        <f>+IF(Ventas_Oficina[[#This Row],[Total del pedido]]&gt;=100000,"SI","NO")</f>
        <v>NO</v>
      </c>
      <c r="AC547" s="22" t="str">
        <f>+_xlfn.XLOOKUP(Ventas_Oficina[[#This Row],[Nº de artículo]],AUXILIAR!A546:A5431,AUXILIAR!D546:D5431,"Error",0)</f>
        <v>Enviado a tiempo</v>
      </c>
      <c r="AD547" s="22" t="str">
        <f>+IF(AND(Ventas_Oficina[[#This Row],[Total]]&gt;75000,Ventas_Oficina[[#This Row],[Envio a tiempo]]="Enviado a tiempo"),"Buena Venta","Venta Mala")</f>
        <v>Venta Mala</v>
      </c>
    </row>
    <row r="548" spans="1:30" x14ac:dyDescent="0.25">
      <c r="A548" s="25">
        <v>1210416</v>
      </c>
      <c r="B548" s="5">
        <v>42049</v>
      </c>
      <c r="C548" s="6" t="s">
        <v>371</v>
      </c>
      <c r="D548" s="6" t="s">
        <v>372</v>
      </c>
      <c r="E548" s="6" t="s">
        <v>4</v>
      </c>
      <c r="F548" s="6" t="s">
        <v>5</v>
      </c>
      <c r="G548" s="6" t="s">
        <v>1009</v>
      </c>
      <c r="H548" s="6" t="s">
        <v>121</v>
      </c>
      <c r="I548" s="6" t="s">
        <v>1016</v>
      </c>
      <c r="J548" s="6" t="s">
        <v>1032</v>
      </c>
      <c r="K548" s="6" t="s">
        <v>1261</v>
      </c>
      <c r="L548" s="6" t="s">
        <v>1265</v>
      </c>
      <c r="M548" s="6" t="s">
        <v>1272</v>
      </c>
      <c r="N548" s="5">
        <v>42050</v>
      </c>
      <c r="O548" s="7">
        <v>159</v>
      </c>
      <c r="P548" s="7">
        <v>261</v>
      </c>
      <c r="Q548" s="7">
        <v>102</v>
      </c>
      <c r="R548" s="6">
        <v>42</v>
      </c>
      <c r="S548" s="7">
        <v>10962</v>
      </c>
      <c r="T548" s="8">
        <v>0</v>
      </c>
      <c r="U548" s="7">
        <v>0</v>
      </c>
      <c r="V548" s="7">
        <v>10962</v>
      </c>
      <c r="W548" s="7">
        <v>50</v>
      </c>
      <c r="X548" s="7">
        <v>2940</v>
      </c>
      <c r="Y548" s="9">
        <f>+DAY('TABLA PRINCIPAL'!$B548)</f>
        <v>14</v>
      </c>
      <c r="Z548" s="9">
        <f>+MONTH('TABLA PRINCIPAL'!$B548)</f>
        <v>2</v>
      </c>
      <c r="AA548" s="9">
        <f>+YEAR('TABLA PRINCIPAL'!$B548)</f>
        <v>2015</v>
      </c>
      <c r="AB548" s="22" t="str">
        <f>+IF(Ventas_Oficina[[#This Row],[Total del pedido]]&gt;=100000,"SI","NO")</f>
        <v>NO</v>
      </c>
      <c r="AC548" s="22" t="str">
        <f>+_xlfn.XLOOKUP(Ventas_Oficina[[#This Row],[Nº de artículo]],AUXILIAR!A547:A5432,AUXILIAR!D547:D5432,"Error",0)</f>
        <v>No enviado a tiempo</v>
      </c>
      <c r="AD548" s="22" t="str">
        <f>+IF(AND(Ventas_Oficina[[#This Row],[Total]]&gt;75000,Ventas_Oficina[[#This Row],[Envio a tiempo]]="Enviado a tiempo"),"Buena Venta","Venta Mala")</f>
        <v>Venta Mala</v>
      </c>
    </row>
    <row r="549" spans="1:30" x14ac:dyDescent="0.25">
      <c r="A549" s="26">
        <v>1210416</v>
      </c>
      <c r="B549" s="10">
        <v>41503</v>
      </c>
      <c r="C549" s="11" t="s">
        <v>74</v>
      </c>
      <c r="D549" s="11" t="s">
        <v>3</v>
      </c>
      <c r="E549" s="11" t="s">
        <v>4</v>
      </c>
      <c r="F549" s="11" t="s">
        <v>5</v>
      </c>
      <c r="G549" s="11" t="s">
        <v>1009</v>
      </c>
      <c r="H549" s="11" t="s">
        <v>6</v>
      </c>
      <c r="I549" s="11" t="s">
        <v>1015</v>
      </c>
      <c r="J549" s="11" t="s">
        <v>1081</v>
      </c>
      <c r="K549" s="11" t="s">
        <v>1261</v>
      </c>
      <c r="L549" s="11" t="s">
        <v>1265</v>
      </c>
      <c r="M549" s="11" t="s">
        <v>1272</v>
      </c>
      <c r="N549" s="10">
        <v>41503</v>
      </c>
      <c r="O549" s="12">
        <v>252</v>
      </c>
      <c r="P549" s="12">
        <v>400</v>
      </c>
      <c r="Q549" s="12">
        <v>148</v>
      </c>
      <c r="R549" s="11">
        <v>8</v>
      </c>
      <c r="S549" s="12">
        <v>3200</v>
      </c>
      <c r="T549" s="13">
        <v>0.09</v>
      </c>
      <c r="U549" s="12">
        <v>288</v>
      </c>
      <c r="V549" s="12">
        <v>2912</v>
      </c>
      <c r="W549" s="12">
        <v>130</v>
      </c>
      <c r="X549" s="12">
        <v>16202</v>
      </c>
      <c r="Y549" s="14">
        <f>+DAY('TABLA PRINCIPAL'!$B549)</f>
        <v>17</v>
      </c>
      <c r="Z549" s="14">
        <f>+MONTH('TABLA PRINCIPAL'!$B549)</f>
        <v>8</v>
      </c>
      <c r="AA549" s="14">
        <f>+YEAR('TABLA PRINCIPAL'!$B549)</f>
        <v>2013</v>
      </c>
      <c r="AB549" s="22" t="str">
        <f>+IF(Ventas_Oficina[[#This Row],[Total del pedido]]&gt;=100000,"SI","NO")</f>
        <v>NO</v>
      </c>
      <c r="AC549" s="22" t="str">
        <f>+_xlfn.XLOOKUP(Ventas_Oficina[[#This Row],[Nº de artículo]],AUXILIAR!A548:A5433,AUXILIAR!D548:D5433,"Error",0)</f>
        <v>No enviado a tiempo</v>
      </c>
      <c r="AD549" s="22" t="str">
        <f>+IF(AND(Ventas_Oficina[[#This Row],[Total]]&gt;75000,Ventas_Oficina[[#This Row],[Envio a tiempo]]="Enviado a tiempo"),"Buena Venta","Venta Mala")</f>
        <v>Venta Mala</v>
      </c>
    </row>
    <row r="550" spans="1:30" x14ac:dyDescent="0.25">
      <c r="A550" s="25">
        <v>1210781</v>
      </c>
      <c r="B550" s="5">
        <v>42242</v>
      </c>
      <c r="C550" s="6" t="s">
        <v>96</v>
      </c>
      <c r="D550" s="6" t="s">
        <v>97</v>
      </c>
      <c r="E550" s="6" t="s">
        <v>12</v>
      </c>
      <c r="F550" s="6" t="s">
        <v>13</v>
      </c>
      <c r="G550" s="6" t="s">
        <v>1007</v>
      </c>
      <c r="H550" s="6" t="s">
        <v>14</v>
      </c>
      <c r="I550" s="6" t="s">
        <v>1012</v>
      </c>
      <c r="J550" s="6" t="s">
        <v>1038</v>
      </c>
      <c r="K550" s="6" t="s">
        <v>1261</v>
      </c>
      <c r="L550" s="6" t="s">
        <v>1267</v>
      </c>
      <c r="M550" s="6" t="s">
        <v>1273</v>
      </c>
      <c r="N550" s="5">
        <v>42217</v>
      </c>
      <c r="O550" s="7">
        <v>9939</v>
      </c>
      <c r="P550" s="7">
        <v>16293</v>
      </c>
      <c r="Q550" s="7">
        <v>6354</v>
      </c>
      <c r="R550" s="6">
        <v>35</v>
      </c>
      <c r="S550" s="7">
        <v>570255</v>
      </c>
      <c r="T550" s="8">
        <v>0.01</v>
      </c>
      <c r="U550" s="7">
        <v>5702.55</v>
      </c>
      <c r="V550" s="7">
        <v>564552.44999999995</v>
      </c>
      <c r="W550" s="7">
        <v>1999</v>
      </c>
      <c r="X550" s="7">
        <v>447452</v>
      </c>
      <c r="Y550" s="9">
        <f>+DAY('TABLA PRINCIPAL'!$B550)</f>
        <v>26</v>
      </c>
      <c r="Z550" s="9">
        <f>+MONTH('TABLA PRINCIPAL'!$B550)</f>
        <v>8</v>
      </c>
      <c r="AA550" s="9">
        <f>+YEAR('TABLA PRINCIPAL'!$B550)</f>
        <v>2015</v>
      </c>
      <c r="AB550" s="22" t="str">
        <f>+IF(Ventas_Oficina[[#This Row],[Total del pedido]]&gt;=100000,"SI","NO")</f>
        <v>SI</v>
      </c>
      <c r="AC550" s="22" t="str">
        <f>+_xlfn.XLOOKUP(Ventas_Oficina[[#This Row],[Nº de artículo]],AUXILIAR!A549:A5434,AUXILIAR!D549:D5434,"Error",0)</f>
        <v>No enviado a tiempo</v>
      </c>
      <c r="AD550" s="22" t="str">
        <f>+IF(AND(Ventas_Oficina[[#This Row],[Total]]&gt;75000,Ventas_Oficina[[#This Row],[Envio a tiempo]]="Enviado a tiempo"),"Buena Venta","Venta Mala")</f>
        <v>Venta Mala</v>
      </c>
    </row>
    <row r="551" spans="1:30" x14ac:dyDescent="0.25">
      <c r="A551" s="26">
        <v>1210781</v>
      </c>
      <c r="B551" s="10">
        <v>42125</v>
      </c>
      <c r="C551" s="11" t="s">
        <v>373</v>
      </c>
      <c r="D551" s="11" t="s">
        <v>62</v>
      </c>
      <c r="E551" s="11" t="s">
        <v>4</v>
      </c>
      <c r="F551" s="11" t="s">
        <v>5</v>
      </c>
      <c r="G551" s="11" t="s">
        <v>1008</v>
      </c>
      <c r="H551" s="11" t="s">
        <v>27</v>
      </c>
      <c r="I551" s="11" t="s">
        <v>1012</v>
      </c>
      <c r="J551" s="11" t="s">
        <v>1094</v>
      </c>
      <c r="K551" s="11" t="s">
        <v>1263</v>
      </c>
      <c r="L551" s="11" t="s">
        <v>1266</v>
      </c>
      <c r="M551" s="11" t="s">
        <v>1272</v>
      </c>
      <c r="N551" s="10">
        <v>42126</v>
      </c>
      <c r="O551" s="12">
        <v>1239</v>
      </c>
      <c r="P551" s="12">
        <v>1998</v>
      </c>
      <c r="Q551" s="12">
        <v>759</v>
      </c>
      <c r="R551" s="11">
        <v>10</v>
      </c>
      <c r="S551" s="12">
        <v>19980</v>
      </c>
      <c r="T551" s="13">
        <v>0.01</v>
      </c>
      <c r="U551" s="12">
        <v>199.8</v>
      </c>
      <c r="V551" s="12">
        <v>19780.2</v>
      </c>
      <c r="W551" s="12">
        <v>577</v>
      </c>
      <c r="X551" s="12">
        <v>43555</v>
      </c>
      <c r="Y551" s="14">
        <f>+DAY('TABLA PRINCIPAL'!$B551)</f>
        <v>1</v>
      </c>
      <c r="Z551" s="14">
        <f>+MONTH('TABLA PRINCIPAL'!$B551)</f>
        <v>5</v>
      </c>
      <c r="AA551" s="14">
        <f>+YEAR('TABLA PRINCIPAL'!$B551)</f>
        <v>2015</v>
      </c>
      <c r="AB551" s="22" t="str">
        <f>+IF(Ventas_Oficina[[#This Row],[Total del pedido]]&gt;=100000,"SI","NO")</f>
        <v>NO</v>
      </c>
      <c r="AC551" s="22" t="str">
        <f>+_xlfn.XLOOKUP(Ventas_Oficina[[#This Row],[Nº de artículo]],AUXILIAR!A550:A5435,AUXILIAR!D550:D5435,"Error",0)</f>
        <v>No enviado a tiempo</v>
      </c>
      <c r="AD551" s="22" t="str">
        <f>+IF(AND(Ventas_Oficina[[#This Row],[Total]]&gt;75000,Ventas_Oficina[[#This Row],[Envio a tiempo]]="Enviado a tiempo"),"Buena Venta","Venta Mala")</f>
        <v>Venta Mala</v>
      </c>
    </row>
    <row r="552" spans="1:30" x14ac:dyDescent="0.25">
      <c r="A552" s="25">
        <v>1210781</v>
      </c>
      <c r="B552" s="5">
        <v>41704</v>
      </c>
      <c r="C552" s="6" t="s">
        <v>153</v>
      </c>
      <c r="D552" s="6" t="s">
        <v>97</v>
      </c>
      <c r="E552" s="6" t="s">
        <v>12</v>
      </c>
      <c r="F552" s="6" t="s">
        <v>13</v>
      </c>
      <c r="G552" s="6" t="s">
        <v>1007</v>
      </c>
      <c r="H552" s="6" t="s">
        <v>14</v>
      </c>
      <c r="I552" s="6" t="s">
        <v>1012</v>
      </c>
      <c r="J552" s="6" t="s">
        <v>1026</v>
      </c>
      <c r="K552" s="6" t="s">
        <v>1261</v>
      </c>
      <c r="L552" s="6" t="s">
        <v>1265</v>
      </c>
      <c r="M552" s="6" t="s">
        <v>1272</v>
      </c>
      <c r="N552" s="5">
        <v>41705</v>
      </c>
      <c r="O552" s="7">
        <v>239</v>
      </c>
      <c r="P552" s="7">
        <v>426</v>
      </c>
      <c r="Q552" s="7">
        <v>187</v>
      </c>
      <c r="R552" s="6">
        <v>45</v>
      </c>
      <c r="S552" s="7">
        <v>19170</v>
      </c>
      <c r="T552" s="8">
        <v>0</v>
      </c>
      <c r="U552" s="7">
        <v>0</v>
      </c>
      <c r="V552" s="7">
        <v>19170</v>
      </c>
      <c r="W552" s="7">
        <v>120</v>
      </c>
      <c r="X552" s="7">
        <v>3020</v>
      </c>
      <c r="Y552" s="9">
        <f>+DAY('TABLA PRINCIPAL'!$B552)</f>
        <v>6</v>
      </c>
      <c r="Z552" s="9">
        <f>+MONTH('TABLA PRINCIPAL'!$B552)</f>
        <v>3</v>
      </c>
      <c r="AA552" s="9">
        <f>+YEAR('TABLA PRINCIPAL'!$B552)</f>
        <v>2014</v>
      </c>
      <c r="AB552" s="22" t="str">
        <f>+IF(Ventas_Oficina[[#This Row],[Total del pedido]]&gt;=100000,"SI","NO")</f>
        <v>NO</v>
      </c>
      <c r="AC552" s="22" t="str">
        <f>+_xlfn.XLOOKUP(Ventas_Oficina[[#This Row],[Nº de artículo]],AUXILIAR!A551:A5436,AUXILIAR!D551:D5436,"Error",0)</f>
        <v>No enviado a tiempo</v>
      </c>
      <c r="AD552" s="22" t="str">
        <f>+IF(AND(Ventas_Oficina[[#This Row],[Total]]&gt;75000,Ventas_Oficina[[#This Row],[Envio a tiempo]]="Enviado a tiempo"),"Buena Venta","Venta Mala")</f>
        <v>Venta Mala</v>
      </c>
    </row>
    <row r="553" spans="1:30" x14ac:dyDescent="0.25">
      <c r="A553" s="26">
        <v>1210781</v>
      </c>
      <c r="B553" s="10">
        <v>42247</v>
      </c>
      <c r="C553" s="11" t="s">
        <v>374</v>
      </c>
      <c r="D553" s="11" t="s">
        <v>100</v>
      </c>
      <c r="E553" s="11" t="s">
        <v>12</v>
      </c>
      <c r="F553" s="11" t="s">
        <v>13</v>
      </c>
      <c r="G553" s="11" t="s">
        <v>1008</v>
      </c>
      <c r="H553" s="11" t="s">
        <v>42</v>
      </c>
      <c r="I553" s="11" t="s">
        <v>1012</v>
      </c>
      <c r="J553" s="11" t="s">
        <v>1027</v>
      </c>
      <c r="K553" s="11" t="s">
        <v>1262</v>
      </c>
      <c r="L553" s="11" t="s">
        <v>1265</v>
      </c>
      <c r="M553" s="11" t="s">
        <v>1273</v>
      </c>
      <c r="N553" s="10">
        <v>42248</v>
      </c>
      <c r="O553" s="12">
        <v>5429</v>
      </c>
      <c r="P553" s="12">
        <v>9048</v>
      </c>
      <c r="Q553" s="12">
        <v>3619</v>
      </c>
      <c r="R553" s="11">
        <v>34</v>
      </c>
      <c r="S553" s="12">
        <v>307632</v>
      </c>
      <c r="T553" s="13">
        <v>0.03</v>
      </c>
      <c r="U553" s="12">
        <v>9228.9599999999991</v>
      </c>
      <c r="V553" s="12">
        <v>298403.03999999998</v>
      </c>
      <c r="W553" s="12">
        <v>1999</v>
      </c>
      <c r="X553" s="12">
        <v>470688</v>
      </c>
      <c r="Y553" s="14">
        <f>+DAY('TABLA PRINCIPAL'!$B553)</f>
        <v>31</v>
      </c>
      <c r="Z553" s="14">
        <f>+MONTH('TABLA PRINCIPAL'!$B553)</f>
        <v>8</v>
      </c>
      <c r="AA553" s="14">
        <f>+YEAR('TABLA PRINCIPAL'!$B553)</f>
        <v>2015</v>
      </c>
      <c r="AB553" s="22" t="str">
        <f>+IF(Ventas_Oficina[[#This Row],[Total del pedido]]&gt;=100000,"SI","NO")</f>
        <v>SI</v>
      </c>
      <c r="AC553" s="22" t="str">
        <f>+_xlfn.XLOOKUP(Ventas_Oficina[[#This Row],[Nº de artículo]],AUXILIAR!A552:A5437,AUXILIAR!D552:D5437,"Error",0)</f>
        <v>No enviado a tiempo</v>
      </c>
      <c r="AD553" s="22" t="str">
        <f>+IF(AND(Ventas_Oficina[[#This Row],[Total]]&gt;75000,Ventas_Oficina[[#This Row],[Envio a tiempo]]="Enviado a tiempo"),"Buena Venta","Venta Mala")</f>
        <v>Venta Mala</v>
      </c>
    </row>
    <row r="554" spans="1:30" x14ac:dyDescent="0.25">
      <c r="A554" s="25">
        <v>1211146</v>
      </c>
      <c r="B554" s="5">
        <v>41482</v>
      </c>
      <c r="C554" s="6" t="s">
        <v>171</v>
      </c>
      <c r="D554" s="6" t="s">
        <v>156</v>
      </c>
      <c r="E554" s="6" t="s">
        <v>12</v>
      </c>
      <c r="F554" s="6" t="s">
        <v>13</v>
      </c>
      <c r="G554" s="6" t="s">
        <v>1008</v>
      </c>
      <c r="H554" s="6" t="s">
        <v>42</v>
      </c>
      <c r="I554" s="6" t="s">
        <v>1013</v>
      </c>
      <c r="J554" s="6" t="s">
        <v>1104</v>
      </c>
      <c r="K554" s="6" t="s">
        <v>1261</v>
      </c>
      <c r="L554" s="6" t="s">
        <v>1265</v>
      </c>
      <c r="M554" s="6" t="s">
        <v>1272</v>
      </c>
      <c r="N554" s="5">
        <v>41484</v>
      </c>
      <c r="O554" s="7">
        <v>131</v>
      </c>
      <c r="P554" s="7">
        <v>284</v>
      </c>
      <c r="Q554" s="7">
        <v>153</v>
      </c>
      <c r="R554" s="6">
        <v>46</v>
      </c>
      <c r="S554" s="7">
        <v>13064</v>
      </c>
      <c r="T554" s="8">
        <v>0.09</v>
      </c>
      <c r="U554" s="7">
        <v>1175.76</v>
      </c>
      <c r="V554" s="7">
        <v>11888.24</v>
      </c>
      <c r="W554" s="7">
        <v>93</v>
      </c>
      <c r="X554" s="7">
        <v>2789</v>
      </c>
      <c r="Y554" s="9">
        <f>+DAY('TABLA PRINCIPAL'!$B554)</f>
        <v>27</v>
      </c>
      <c r="Z554" s="9">
        <f>+MONTH('TABLA PRINCIPAL'!$B554)</f>
        <v>7</v>
      </c>
      <c r="AA554" s="9">
        <f>+YEAR('TABLA PRINCIPAL'!$B554)</f>
        <v>2013</v>
      </c>
      <c r="AB554" s="22" t="str">
        <f>+IF(Ventas_Oficina[[#This Row],[Total del pedido]]&gt;=100000,"SI","NO")</f>
        <v>NO</v>
      </c>
      <c r="AC554" s="22" t="str">
        <f>+_xlfn.XLOOKUP(Ventas_Oficina[[#This Row],[Nº de artículo]],AUXILIAR!A553:A5438,AUXILIAR!D553:D5438,"Error",0)</f>
        <v>Enviado a tiempo</v>
      </c>
      <c r="AD554" s="22" t="str">
        <f>+IF(AND(Ventas_Oficina[[#This Row],[Total]]&gt;75000,Ventas_Oficina[[#This Row],[Envio a tiempo]]="Enviado a tiempo"),"Buena Venta","Venta Mala")</f>
        <v>Venta Mala</v>
      </c>
    </row>
    <row r="555" spans="1:30" x14ac:dyDescent="0.25">
      <c r="A555" s="26">
        <v>1211146</v>
      </c>
      <c r="B555" s="10">
        <v>41363</v>
      </c>
      <c r="C555" s="11" t="s">
        <v>227</v>
      </c>
      <c r="D555" s="11" t="s">
        <v>26</v>
      </c>
      <c r="E555" s="11" t="s">
        <v>4</v>
      </c>
      <c r="F555" s="11" t="s">
        <v>5</v>
      </c>
      <c r="G555" s="11" t="s">
        <v>1007</v>
      </c>
      <c r="H555" s="11" t="s">
        <v>27</v>
      </c>
      <c r="I555" s="11" t="s">
        <v>1013</v>
      </c>
      <c r="J555" s="11" t="s">
        <v>1069</v>
      </c>
      <c r="K555" s="11" t="s">
        <v>1261</v>
      </c>
      <c r="L555" s="11" t="s">
        <v>1267</v>
      </c>
      <c r="M555" s="11" t="s">
        <v>1272</v>
      </c>
      <c r="N555" s="10">
        <v>41364</v>
      </c>
      <c r="O555" s="12">
        <v>192</v>
      </c>
      <c r="P555" s="12">
        <v>326</v>
      </c>
      <c r="Q555" s="12">
        <v>134</v>
      </c>
      <c r="R555" s="11">
        <v>29</v>
      </c>
      <c r="S555" s="12">
        <v>9454</v>
      </c>
      <c r="T555" s="13">
        <v>7.0000000000000007E-2</v>
      </c>
      <c r="U555" s="12">
        <v>661.78000000000009</v>
      </c>
      <c r="V555" s="12">
        <v>8792.2199999999993</v>
      </c>
      <c r="W555" s="12">
        <v>186</v>
      </c>
      <c r="X555" s="12">
        <v>2263</v>
      </c>
      <c r="Y555" s="14">
        <f>+DAY('TABLA PRINCIPAL'!$B555)</f>
        <v>30</v>
      </c>
      <c r="Z555" s="14">
        <f>+MONTH('TABLA PRINCIPAL'!$B555)</f>
        <v>3</v>
      </c>
      <c r="AA555" s="14">
        <f>+YEAR('TABLA PRINCIPAL'!$B555)</f>
        <v>2013</v>
      </c>
      <c r="AB555" s="22" t="str">
        <f>+IF(Ventas_Oficina[[#This Row],[Total del pedido]]&gt;=100000,"SI","NO")</f>
        <v>NO</v>
      </c>
      <c r="AC555" s="22" t="str">
        <f>+_xlfn.XLOOKUP(Ventas_Oficina[[#This Row],[Nº de artículo]],AUXILIAR!A554:A5439,AUXILIAR!D554:D5439,"Error",0)</f>
        <v>Enviado a tiempo</v>
      </c>
      <c r="AD555" s="22" t="str">
        <f>+IF(AND(Ventas_Oficina[[#This Row],[Total]]&gt;75000,Ventas_Oficina[[#This Row],[Envio a tiempo]]="Enviado a tiempo"),"Buena Venta","Venta Mala")</f>
        <v>Venta Mala</v>
      </c>
    </row>
    <row r="556" spans="1:30" x14ac:dyDescent="0.25">
      <c r="A556" s="25">
        <v>1211146</v>
      </c>
      <c r="B556" s="5">
        <v>41601</v>
      </c>
      <c r="C556" s="6" t="s">
        <v>375</v>
      </c>
      <c r="D556" s="6" t="s">
        <v>118</v>
      </c>
      <c r="E556" s="6" t="s">
        <v>4</v>
      </c>
      <c r="F556" s="6" t="s">
        <v>5</v>
      </c>
      <c r="G556" s="6" t="s">
        <v>1008</v>
      </c>
      <c r="H556" s="6" t="s">
        <v>53</v>
      </c>
      <c r="I556" s="6" t="s">
        <v>1012</v>
      </c>
      <c r="J556" s="6" t="s">
        <v>1154</v>
      </c>
      <c r="K556" s="6" t="s">
        <v>1261</v>
      </c>
      <c r="L556" s="6" t="s">
        <v>1266</v>
      </c>
      <c r="M556" s="6" t="s">
        <v>1272</v>
      </c>
      <c r="N556" s="5">
        <v>41602</v>
      </c>
      <c r="O556" s="7">
        <v>342</v>
      </c>
      <c r="P556" s="7">
        <v>834</v>
      </c>
      <c r="Q556" s="7">
        <v>492</v>
      </c>
      <c r="R556" s="6">
        <v>40</v>
      </c>
      <c r="S556" s="7">
        <v>33360</v>
      </c>
      <c r="T556" s="8">
        <v>0.05</v>
      </c>
      <c r="U556" s="7">
        <v>1668</v>
      </c>
      <c r="V556" s="7">
        <v>31692</v>
      </c>
      <c r="W556" s="7">
        <v>264</v>
      </c>
      <c r="X556" s="7">
        <v>14378</v>
      </c>
      <c r="Y556" s="9">
        <f>+DAY('TABLA PRINCIPAL'!$B556)</f>
        <v>23</v>
      </c>
      <c r="Z556" s="9">
        <f>+MONTH('TABLA PRINCIPAL'!$B556)</f>
        <v>11</v>
      </c>
      <c r="AA556" s="9">
        <f>+YEAR('TABLA PRINCIPAL'!$B556)</f>
        <v>2013</v>
      </c>
      <c r="AB556" s="22" t="str">
        <f>+IF(Ventas_Oficina[[#This Row],[Total del pedido]]&gt;=100000,"SI","NO")</f>
        <v>NO</v>
      </c>
      <c r="AC556" s="22" t="str">
        <f>+_xlfn.XLOOKUP(Ventas_Oficina[[#This Row],[Nº de artículo]],AUXILIAR!A555:A5440,AUXILIAR!D555:D5440,"Error",0)</f>
        <v>No enviado a tiempo</v>
      </c>
      <c r="AD556" s="22" t="str">
        <f>+IF(AND(Ventas_Oficina[[#This Row],[Total]]&gt;75000,Ventas_Oficina[[#This Row],[Envio a tiempo]]="Enviado a tiempo"),"Buena Venta","Venta Mala")</f>
        <v>Venta Mala</v>
      </c>
    </row>
    <row r="557" spans="1:30" x14ac:dyDescent="0.25">
      <c r="A557" s="26">
        <v>1211146</v>
      </c>
      <c r="B557" s="10">
        <v>42079</v>
      </c>
      <c r="C557" s="11" t="s">
        <v>376</v>
      </c>
      <c r="D557" s="11" t="s">
        <v>105</v>
      </c>
      <c r="E557" s="11" t="s">
        <v>4</v>
      </c>
      <c r="F557" s="11" t="s">
        <v>5</v>
      </c>
      <c r="G557" s="11" t="s">
        <v>1007</v>
      </c>
      <c r="H557" s="11" t="s">
        <v>106</v>
      </c>
      <c r="I557" s="11" t="s">
        <v>1013</v>
      </c>
      <c r="J557" s="11" t="s">
        <v>1085</v>
      </c>
      <c r="K557" s="11" t="s">
        <v>1261</v>
      </c>
      <c r="L557" s="11" t="s">
        <v>1267</v>
      </c>
      <c r="M557" s="11" t="s">
        <v>1272</v>
      </c>
      <c r="N557" s="10">
        <v>42080</v>
      </c>
      <c r="O557" s="12">
        <v>384</v>
      </c>
      <c r="P557" s="12">
        <v>630</v>
      </c>
      <c r="Q557" s="12">
        <v>246</v>
      </c>
      <c r="R557" s="11">
        <v>29</v>
      </c>
      <c r="S557" s="12">
        <v>18270</v>
      </c>
      <c r="T557" s="13">
        <v>7.0000000000000007E-2</v>
      </c>
      <c r="U557" s="12">
        <v>1278.9000000000001</v>
      </c>
      <c r="V557" s="12">
        <v>16991.099999999999</v>
      </c>
      <c r="W557" s="12">
        <v>50</v>
      </c>
      <c r="X557" s="12">
        <v>13495</v>
      </c>
      <c r="Y557" s="14">
        <f>+DAY('TABLA PRINCIPAL'!$B557)</f>
        <v>16</v>
      </c>
      <c r="Z557" s="14">
        <f>+MONTH('TABLA PRINCIPAL'!$B557)</f>
        <v>3</v>
      </c>
      <c r="AA557" s="14">
        <f>+YEAR('TABLA PRINCIPAL'!$B557)</f>
        <v>2015</v>
      </c>
      <c r="AB557" s="22" t="str">
        <f>+IF(Ventas_Oficina[[#This Row],[Total del pedido]]&gt;=100000,"SI","NO")</f>
        <v>NO</v>
      </c>
      <c r="AC557" s="22" t="str">
        <f>+_xlfn.XLOOKUP(Ventas_Oficina[[#This Row],[Nº de artículo]],AUXILIAR!A556:A5441,AUXILIAR!D556:D5441,"Error",0)</f>
        <v>No enviado a tiempo</v>
      </c>
      <c r="AD557" s="22" t="str">
        <f>+IF(AND(Ventas_Oficina[[#This Row],[Total]]&gt;75000,Ventas_Oficina[[#This Row],[Envio a tiempo]]="Enviado a tiempo"),"Buena Venta","Venta Mala")</f>
        <v>Venta Mala</v>
      </c>
    </row>
    <row r="558" spans="1:30" x14ac:dyDescent="0.25">
      <c r="A558" s="25">
        <v>1211146</v>
      </c>
      <c r="B558" s="5">
        <v>42039</v>
      </c>
      <c r="C558" s="6" t="s">
        <v>377</v>
      </c>
      <c r="D558" s="6" t="s">
        <v>105</v>
      </c>
      <c r="E558" s="6" t="s">
        <v>4</v>
      </c>
      <c r="F558" s="6" t="s">
        <v>5</v>
      </c>
      <c r="G558" s="6" t="s">
        <v>1009</v>
      </c>
      <c r="H558" s="6" t="s">
        <v>106</v>
      </c>
      <c r="I558" s="6" t="s">
        <v>1014</v>
      </c>
      <c r="J558" s="6" t="s">
        <v>1024</v>
      </c>
      <c r="K558" s="6" t="s">
        <v>1261</v>
      </c>
      <c r="L558" s="6" t="s">
        <v>1265</v>
      </c>
      <c r="M558" s="6" t="s">
        <v>1272</v>
      </c>
      <c r="N558" s="5">
        <v>42042</v>
      </c>
      <c r="O558" s="7">
        <v>160</v>
      </c>
      <c r="P558" s="7">
        <v>262</v>
      </c>
      <c r="Q558" s="7">
        <v>102</v>
      </c>
      <c r="R558" s="6">
        <v>47</v>
      </c>
      <c r="S558" s="7">
        <v>12314</v>
      </c>
      <c r="T558" s="8">
        <v>0.03</v>
      </c>
      <c r="U558" s="7">
        <v>369.41999999999996</v>
      </c>
      <c r="V558" s="7">
        <v>11944.58</v>
      </c>
      <c r="W558" s="7">
        <v>80</v>
      </c>
      <c r="X558" s="7">
        <v>5500</v>
      </c>
      <c r="Y558" s="9">
        <f>+DAY('TABLA PRINCIPAL'!$B558)</f>
        <v>4</v>
      </c>
      <c r="Z558" s="9">
        <f>+MONTH('TABLA PRINCIPAL'!$B558)</f>
        <v>2</v>
      </c>
      <c r="AA558" s="9">
        <f>+YEAR('TABLA PRINCIPAL'!$B558)</f>
        <v>2015</v>
      </c>
      <c r="AB558" s="22" t="str">
        <f>+IF(Ventas_Oficina[[#This Row],[Total del pedido]]&gt;=100000,"SI","NO")</f>
        <v>NO</v>
      </c>
      <c r="AC558" s="22" t="str">
        <f>+_xlfn.XLOOKUP(Ventas_Oficina[[#This Row],[Nº de artículo]],AUXILIAR!A557:A5442,AUXILIAR!D557:D5442,"Error",0)</f>
        <v>No enviado a tiempo</v>
      </c>
      <c r="AD558" s="22" t="str">
        <f>+IF(AND(Ventas_Oficina[[#This Row],[Total]]&gt;75000,Ventas_Oficina[[#This Row],[Envio a tiempo]]="Enviado a tiempo"),"Buena Venta","Venta Mala")</f>
        <v>Venta Mala</v>
      </c>
    </row>
    <row r="559" spans="1:30" x14ac:dyDescent="0.25">
      <c r="A559" s="26">
        <v>1211146</v>
      </c>
      <c r="B559" s="10">
        <v>41506</v>
      </c>
      <c r="C559" s="11" t="s">
        <v>208</v>
      </c>
      <c r="D559" s="11" t="s">
        <v>209</v>
      </c>
      <c r="E559" s="11" t="s">
        <v>4</v>
      </c>
      <c r="F559" s="11" t="s">
        <v>5</v>
      </c>
      <c r="G559" s="11" t="s">
        <v>1009</v>
      </c>
      <c r="H559" s="11" t="s">
        <v>6</v>
      </c>
      <c r="I559" s="11" t="s">
        <v>1013</v>
      </c>
      <c r="J559" s="11" t="s">
        <v>1090</v>
      </c>
      <c r="K559" s="11" t="s">
        <v>1261</v>
      </c>
      <c r="L559" s="11" t="s">
        <v>1267</v>
      </c>
      <c r="M559" s="11" t="s">
        <v>1273</v>
      </c>
      <c r="N559" s="10">
        <v>41508</v>
      </c>
      <c r="O559" s="12">
        <v>347</v>
      </c>
      <c r="P559" s="12">
        <v>668</v>
      </c>
      <c r="Q559" s="12">
        <v>321</v>
      </c>
      <c r="R559" s="11">
        <v>30</v>
      </c>
      <c r="S559" s="12">
        <v>20040</v>
      </c>
      <c r="T559" s="13">
        <v>0.05</v>
      </c>
      <c r="U559" s="12">
        <v>1002</v>
      </c>
      <c r="V559" s="12">
        <v>19038</v>
      </c>
      <c r="W559" s="12">
        <v>150</v>
      </c>
      <c r="X559" s="12">
        <v>3189</v>
      </c>
      <c r="Y559" s="14">
        <f>+DAY('TABLA PRINCIPAL'!$B559)</f>
        <v>20</v>
      </c>
      <c r="Z559" s="14">
        <f>+MONTH('TABLA PRINCIPAL'!$B559)</f>
        <v>8</v>
      </c>
      <c r="AA559" s="14">
        <f>+YEAR('TABLA PRINCIPAL'!$B559)</f>
        <v>2013</v>
      </c>
      <c r="AB559" s="22" t="str">
        <f>+IF(Ventas_Oficina[[#This Row],[Total del pedido]]&gt;=100000,"SI","NO")</f>
        <v>NO</v>
      </c>
      <c r="AC559" s="22" t="str">
        <f>+_xlfn.XLOOKUP(Ventas_Oficina[[#This Row],[Nº de artículo]],AUXILIAR!A558:A5443,AUXILIAR!D558:D5443,"Error",0)</f>
        <v>Enviado a tiempo</v>
      </c>
      <c r="AD559" s="22" t="str">
        <f>+IF(AND(Ventas_Oficina[[#This Row],[Total]]&gt;75000,Ventas_Oficina[[#This Row],[Envio a tiempo]]="Enviado a tiempo"),"Buena Venta","Venta Mala")</f>
        <v>Venta Mala</v>
      </c>
    </row>
    <row r="560" spans="1:30" x14ac:dyDescent="0.25">
      <c r="A560" s="25">
        <v>1211877</v>
      </c>
      <c r="B560" s="5">
        <v>41889</v>
      </c>
      <c r="C560" s="6" t="s">
        <v>22</v>
      </c>
      <c r="D560" s="6" t="s">
        <v>23</v>
      </c>
      <c r="E560" s="6" t="s">
        <v>4</v>
      </c>
      <c r="F560" s="6" t="s">
        <v>5</v>
      </c>
      <c r="G560" s="6" t="s">
        <v>1008</v>
      </c>
      <c r="H560" s="6" t="s">
        <v>24</v>
      </c>
      <c r="I560" s="6" t="s">
        <v>1014</v>
      </c>
      <c r="J560" s="6" t="s">
        <v>1024</v>
      </c>
      <c r="K560" s="6" t="s">
        <v>1261</v>
      </c>
      <c r="L560" s="6" t="s">
        <v>1267</v>
      </c>
      <c r="M560" s="6" t="s">
        <v>1272</v>
      </c>
      <c r="N560" s="5">
        <v>41889</v>
      </c>
      <c r="O560" s="7">
        <v>160</v>
      </c>
      <c r="P560" s="7">
        <v>262</v>
      </c>
      <c r="Q560" s="7">
        <v>102</v>
      </c>
      <c r="R560" s="6">
        <v>15</v>
      </c>
      <c r="S560" s="7">
        <v>3930</v>
      </c>
      <c r="T560" s="8">
        <v>0.03</v>
      </c>
      <c r="U560" s="7">
        <v>117.89999999999999</v>
      </c>
      <c r="V560" s="7">
        <v>3812.1</v>
      </c>
      <c r="W560" s="7">
        <v>80</v>
      </c>
      <c r="X560" s="7">
        <v>8485</v>
      </c>
      <c r="Y560" s="9">
        <f>+DAY('TABLA PRINCIPAL'!$B560)</f>
        <v>7</v>
      </c>
      <c r="Z560" s="9">
        <f>+MONTH('TABLA PRINCIPAL'!$B560)</f>
        <v>9</v>
      </c>
      <c r="AA560" s="9">
        <f>+YEAR('TABLA PRINCIPAL'!$B560)</f>
        <v>2014</v>
      </c>
      <c r="AB560" s="22" t="str">
        <f>+IF(Ventas_Oficina[[#This Row],[Total del pedido]]&gt;=100000,"SI","NO")</f>
        <v>NO</v>
      </c>
      <c r="AC560" s="22" t="str">
        <f>+_xlfn.XLOOKUP(Ventas_Oficina[[#This Row],[Nº de artículo]],AUXILIAR!A559:A5444,AUXILIAR!D559:D5444,"Error",0)</f>
        <v>No enviado a tiempo</v>
      </c>
      <c r="AD560" s="22" t="str">
        <f>+IF(AND(Ventas_Oficina[[#This Row],[Total]]&gt;75000,Ventas_Oficina[[#This Row],[Envio a tiempo]]="Enviado a tiempo"),"Buena Venta","Venta Mala")</f>
        <v>Venta Mala</v>
      </c>
    </row>
    <row r="561" spans="1:30" x14ac:dyDescent="0.25">
      <c r="A561" s="26">
        <v>1211877</v>
      </c>
      <c r="B561" s="10">
        <v>41595</v>
      </c>
      <c r="C561" s="11" t="s">
        <v>337</v>
      </c>
      <c r="D561" s="11" t="s">
        <v>135</v>
      </c>
      <c r="E561" s="11" t="s">
        <v>12</v>
      </c>
      <c r="F561" s="11" t="s">
        <v>13</v>
      </c>
      <c r="G561" s="11" t="s">
        <v>1010</v>
      </c>
      <c r="H561" s="11" t="s">
        <v>42</v>
      </c>
      <c r="I561" s="11" t="s">
        <v>1014</v>
      </c>
      <c r="J561" s="11" t="s">
        <v>1032</v>
      </c>
      <c r="K561" s="11" t="s">
        <v>1261</v>
      </c>
      <c r="L561" s="11" t="s">
        <v>1266</v>
      </c>
      <c r="M561" s="11" t="s">
        <v>1273</v>
      </c>
      <c r="N561" s="10">
        <v>41595</v>
      </c>
      <c r="O561" s="12">
        <v>159</v>
      </c>
      <c r="P561" s="12">
        <v>261</v>
      </c>
      <c r="Q561" s="12">
        <v>102</v>
      </c>
      <c r="R561" s="11">
        <v>45</v>
      </c>
      <c r="S561" s="12">
        <v>11745</v>
      </c>
      <c r="T561" s="13">
        <v>0.02</v>
      </c>
      <c r="U561" s="12">
        <v>234.9</v>
      </c>
      <c r="V561" s="12">
        <v>11510.1</v>
      </c>
      <c r="W561" s="12">
        <v>50</v>
      </c>
      <c r="X561" s="12">
        <v>18984</v>
      </c>
      <c r="Y561" s="14">
        <f>+DAY('TABLA PRINCIPAL'!$B561)</f>
        <v>17</v>
      </c>
      <c r="Z561" s="14">
        <f>+MONTH('TABLA PRINCIPAL'!$B561)</f>
        <v>11</v>
      </c>
      <c r="AA561" s="14">
        <f>+YEAR('TABLA PRINCIPAL'!$B561)</f>
        <v>2013</v>
      </c>
      <c r="AB561" s="22" t="str">
        <f>+IF(Ventas_Oficina[[#This Row],[Total del pedido]]&gt;=100000,"SI","NO")</f>
        <v>NO</v>
      </c>
      <c r="AC561" s="22" t="str">
        <f>+_xlfn.XLOOKUP(Ventas_Oficina[[#This Row],[Nº de artículo]],AUXILIAR!A560:A5445,AUXILIAR!D560:D5445,"Error",0)</f>
        <v>No enviado a tiempo</v>
      </c>
      <c r="AD561" s="22" t="str">
        <f>+IF(AND(Ventas_Oficina[[#This Row],[Total]]&gt;75000,Ventas_Oficina[[#This Row],[Envio a tiempo]]="Enviado a tiempo"),"Buena Venta","Venta Mala")</f>
        <v>Venta Mala</v>
      </c>
    </row>
    <row r="562" spans="1:30" x14ac:dyDescent="0.25">
      <c r="A562" s="25">
        <v>1211877</v>
      </c>
      <c r="B562" s="5">
        <v>42024</v>
      </c>
      <c r="C562" s="6" t="s">
        <v>182</v>
      </c>
      <c r="D562" s="6" t="s">
        <v>183</v>
      </c>
      <c r="E562" s="6" t="s">
        <v>4</v>
      </c>
      <c r="F562" s="6" t="s">
        <v>5</v>
      </c>
      <c r="G562" s="6" t="s">
        <v>1008</v>
      </c>
      <c r="H562" s="6" t="s">
        <v>106</v>
      </c>
      <c r="I562" s="6" t="s">
        <v>1013</v>
      </c>
      <c r="J562" s="6" t="s">
        <v>1068</v>
      </c>
      <c r="K562" s="6" t="s">
        <v>1262</v>
      </c>
      <c r="L562" s="6" t="s">
        <v>1265</v>
      </c>
      <c r="M562" s="6" t="s">
        <v>1273</v>
      </c>
      <c r="N562" s="5">
        <v>42025</v>
      </c>
      <c r="O562" s="7">
        <v>446</v>
      </c>
      <c r="P562" s="7">
        <v>1089</v>
      </c>
      <c r="Q562" s="7">
        <v>643</v>
      </c>
      <c r="R562" s="6">
        <v>34</v>
      </c>
      <c r="S562" s="7">
        <v>37026</v>
      </c>
      <c r="T562" s="8">
        <v>7.0000000000000007E-2</v>
      </c>
      <c r="U562" s="7">
        <v>2591.8200000000002</v>
      </c>
      <c r="V562" s="7">
        <v>34434.18</v>
      </c>
      <c r="W562" s="7">
        <v>450</v>
      </c>
      <c r="X562" s="7">
        <v>16257</v>
      </c>
      <c r="Y562" s="9">
        <f>+DAY('TABLA PRINCIPAL'!$B562)</f>
        <v>20</v>
      </c>
      <c r="Z562" s="9">
        <f>+MONTH('TABLA PRINCIPAL'!$B562)</f>
        <v>1</v>
      </c>
      <c r="AA562" s="9">
        <f>+YEAR('TABLA PRINCIPAL'!$B562)</f>
        <v>2015</v>
      </c>
      <c r="AB562" s="22" t="str">
        <f>+IF(Ventas_Oficina[[#This Row],[Total del pedido]]&gt;=100000,"SI","NO")</f>
        <v>NO</v>
      </c>
      <c r="AC562" s="22" t="str">
        <f>+_xlfn.XLOOKUP(Ventas_Oficina[[#This Row],[Nº de artículo]],AUXILIAR!A561:A5446,AUXILIAR!D561:D5446,"Error",0)</f>
        <v>No enviado a tiempo</v>
      </c>
      <c r="AD562" s="22" t="str">
        <f>+IF(AND(Ventas_Oficina[[#This Row],[Total]]&gt;75000,Ventas_Oficina[[#This Row],[Envio a tiempo]]="Enviado a tiempo"),"Buena Venta","Venta Mala")</f>
        <v>Venta Mala</v>
      </c>
    </row>
    <row r="563" spans="1:30" x14ac:dyDescent="0.25">
      <c r="A563" s="26">
        <v>1211877</v>
      </c>
      <c r="B563" s="10">
        <v>41508</v>
      </c>
      <c r="C563" s="11" t="s">
        <v>314</v>
      </c>
      <c r="D563" s="11" t="s">
        <v>260</v>
      </c>
      <c r="E563" s="11" t="s">
        <v>4</v>
      </c>
      <c r="F563" s="11" t="s">
        <v>5</v>
      </c>
      <c r="G563" s="11" t="s">
        <v>1010</v>
      </c>
      <c r="H563" s="11" t="s">
        <v>121</v>
      </c>
      <c r="I563" s="11" t="s">
        <v>1014</v>
      </c>
      <c r="J563" s="11" t="s">
        <v>1095</v>
      </c>
      <c r="K563" s="11" t="s">
        <v>1261</v>
      </c>
      <c r="L563" s="11" t="s">
        <v>1267</v>
      </c>
      <c r="M563" s="11" t="s">
        <v>1272</v>
      </c>
      <c r="N563" s="10">
        <v>41510</v>
      </c>
      <c r="O563" s="12">
        <v>6773</v>
      </c>
      <c r="P563" s="12">
        <v>16520</v>
      </c>
      <c r="Q563" s="12">
        <v>9747</v>
      </c>
      <c r="R563" s="11">
        <v>41</v>
      </c>
      <c r="S563" s="12">
        <v>677320</v>
      </c>
      <c r="T563" s="13">
        <v>7.0000000000000007E-2</v>
      </c>
      <c r="U563" s="12">
        <v>47412.4</v>
      </c>
      <c r="V563" s="12">
        <v>629907.6</v>
      </c>
      <c r="W563" s="12">
        <v>1999</v>
      </c>
      <c r="X563" s="12">
        <v>355362</v>
      </c>
      <c r="Y563" s="14">
        <f>+DAY('TABLA PRINCIPAL'!$B563)</f>
        <v>22</v>
      </c>
      <c r="Z563" s="14">
        <f>+MONTH('TABLA PRINCIPAL'!$B563)</f>
        <v>8</v>
      </c>
      <c r="AA563" s="14">
        <f>+YEAR('TABLA PRINCIPAL'!$B563)</f>
        <v>2013</v>
      </c>
      <c r="AB563" s="22" t="str">
        <f>+IF(Ventas_Oficina[[#This Row],[Total del pedido]]&gt;=100000,"SI","NO")</f>
        <v>SI</v>
      </c>
      <c r="AC563" s="22" t="str">
        <f>+_xlfn.XLOOKUP(Ventas_Oficina[[#This Row],[Nº de artículo]],AUXILIAR!A562:A5447,AUXILIAR!D562:D5447,"Error",0)</f>
        <v>No enviado a tiempo</v>
      </c>
      <c r="AD563" s="22" t="str">
        <f>+IF(AND(Ventas_Oficina[[#This Row],[Total]]&gt;75000,Ventas_Oficina[[#This Row],[Envio a tiempo]]="Enviado a tiempo"),"Buena Venta","Venta Mala")</f>
        <v>Venta Mala</v>
      </c>
    </row>
    <row r="564" spans="1:30" x14ac:dyDescent="0.25">
      <c r="A564" s="25">
        <v>1211877</v>
      </c>
      <c r="B564" s="5">
        <v>41476</v>
      </c>
      <c r="C564" s="6" t="s">
        <v>378</v>
      </c>
      <c r="D564" s="6" t="s">
        <v>115</v>
      </c>
      <c r="E564" s="6" t="s">
        <v>4</v>
      </c>
      <c r="F564" s="6" t="s">
        <v>5</v>
      </c>
      <c r="G564" s="6" t="s">
        <v>1008</v>
      </c>
      <c r="H564" s="6" t="s">
        <v>116</v>
      </c>
      <c r="I564" s="6" t="s">
        <v>1013</v>
      </c>
      <c r="J564" s="6" t="s">
        <v>1095</v>
      </c>
      <c r="K564" s="6" t="s">
        <v>1261</v>
      </c>
      <c r="L564" s="6" t="s">
        <v>1267</v>
      </c>
      <c r="M564" s="6" t="s">
        <v>1272</v>
      </c>
      <c r="N564" s="5">
        <v>41478</v>
      </c>
      <c r="O564" s="7">
        <v>6773</v>
      </c>
      <c r="P564" s="7">
        <v>16520</v>
      </c>
      <c r="Q564" s="7">
        <v>9747</v>
      </c>
      <c r="R564" s="6">
        <v>3</v>
      </c>
      <c r="S564" s="7">
        <v>49560</v>
      </c>
      <c r="T564" s="8">
        <v>0.01</v>
      </c>
      <c r="U564" s="7">
        <v>495.6</v>
      </c>
      <c r="V564" s="7">
        <v>49064.4</v>
      </c>
      <c r="W564" s="7">
        <v>1999</v>
      </c>
      <c r="X564" s="7">
        <v>355362</v>
      </c>
      <c r="Y564" s="9">
        <f>+DAY('TABLA PRINCIPAL'!$B564)</f>
        <v>21</v>
      </c>
      <c r="Z564" s="9">
        <f>+MONTH('TABLA PRINCIPAL'!$B564)</f>
        <v>7</v>
      </c>
      <c r="AA564" s="9">
        <f>+YEAR('TABLA PRINCIPAL'!$B564)</f>
        <v>2013</v>
      </c>
      <c r="AB564" s="22" t="str">
        <f>+IF(Ventas_Oficina[[#This Row],[Total del pedido]]&gt;=100000,"SI","NO")</f>
        <v>NO</v>
      </c>
      <c r="AC564" s="22" t="str">
        <f>+_xlfn.XLOOKUP(Ventas_Oficina[[#This Row],[Nº de artículo]],AUXILIAR!A563:A5448,AUXILIAR!D563:D5448,"Error",0)</f>
        <v>Enviado a tiempo</v>
      </c>
      <c r="AD564" s="22" t="str">
        <f>+IF(AND(Ventas_Oficina[[#This Row],[Total]]&gt;75000,Ventas_Oficina[[#This Row],[Envio a tiempo]]="Enviado a tiempo"),"Buena Venta","Venta Mala")</f>
        <v>Buena Venta</v>
      </c>
    </row>
    <row r="565" spans="1:30" x14ac:dyDescent="0.25">
      <c r="A565" s="26">
        <v>1211877</v>
      </c>
      <c r="B565" s="10">
        <v>41347</v>
      </c>
      <c r="C565" s="11" t="s">
        <v>222</v>
      </c>
      <c r="D565" s="11" t="s">
        <v>223</v>
      </c>
      <c r="E565" s="11" t="s">
        <v>4</v>
      </c>
      <c r="F565" s="11" t="s">
        <v>5</v>
      </c>
      <c r="G565" s="11" t="s">
        <v>1007</v>
      </c>
      <c r="H565" s="11" t="s">
        <v>17</v>
      </c>
      <c r="I565" s="11" t="s">
        <v>1015</v>
      </c>
      <c r="J565" s="11" t="s">
        <v>1103</v>
      </c>
      <c r="K565" s="11" t="s">
        <v>1261</v>
      </c>
      <c r="L565" s="11" t="s">
        <v>1267</v>
      </c>
      <c r="M565" s="11" t="s">
        <v>1272</v>
      </c>
      <c r="N565" s="10">
        <v>41349</v>
      </c>
      <c r="O565" s="12">
        <v>5616</v>
      </c>
      <c r="P565" s="12">
        <v>13698</v>
      </c>
      <c r="Q565" s="12">
        <v>8082</v>
      </c>
      <c r="R565" s="11">
        <v>28</v>
      </c>
      <c r="S565" s="12">
        <v>383544</v>
      </c>
      <c r="T565" s="13">
        <v>0.08</v>
      </c>
      <c r="U565" s="12">
        <v>30683.52</v>
      </c>
      <c r="V565" s="12">
        <v>352860.48</v>
      </c>
      <c r="W565" s="12">
        <v>2449</v>
      </c>
      <c r="X565" s="12">
        <v>30520</v>
      </c>
      <c r="Y565" s="14">
        <f>+DAY('TABLA PRINCIPAL'!$B565)</f>
        <v>14</v>
      </c>
      <c r="Z565" s="14">
        <f>+MONTH('TABLA PRINCIPAL'!$B565)</f>
        <v>3</v>
      </c>
      <c r="AA565" s="14">
        <f>+YEAR('TABLA PRINCIPAL'!$B565)</f>
        <v>2013</v>
      </c>
      <c r="AB565" s="22" t="str">
        <f>+IF(Ventas_Oficina[[#This Row],[Total del pedido]]&gt;=100000,"SI","NO")</f>
        <v>SI</v>
      </c>
      <c r="AC565" s="22" t="str">
        <f>+_xlfn.XLOOKUP(Ventas_Oficina[[#This Row],[Nº de artículo]],AUXILIAR!A564:A5449,AUXILIAR!D564:D5449,"Error",0)</f>
        <v>Enviado a tiempo</v>
      </c>
      <c r="AD565" s="22" t="str">
        <f>+IF(AND(Ventas_Oficina[[#This Row],[Total]]&gt;75000,Ventas_Oficina[[#This Row],[Envio a tiempo]]="Enviado a tiempo"),"Buena Venta","Venta Mala")</f>
        <v>Venta Mala</v>
      </c>
    </row>
    <row r="566" spans="1:30" x14ac:dyDescent="0.25">
      <c r="A566" s="25">
        <v>1212242</v>
      </c>
      <c r="B566" s="5">
        <v>42541</v>
      </c>
      <c r="C566" s="6" t="s">
        <v>379</v>
      </c>
      <c r="D566" s="6" t="s">
        <v>137</v>
      </c>
      <c r="E566" s="6" t="s">
        <v>4</v>
      </c>
      <c r="F566" s="6" t="s">
        <v>5</v>
      </c>
      <c r="G566" s="6" t="s">
        <v>1010</v>
      </c>
      <c r="H566" s="6" t="s">
        <v>6</v>
      </c>
      <c r="I566" s="6" t="s">
        <v>1012</v>
      </c>
      <c r="J566" s="6" t="s">
        <v>1101</v>
      </c>
      <c r="K566" s="6" t="s">
        <v>1262</v>
      </c>
      <c r="L566" s="6" t="s">
        <v>1268</v>
      </c>
      <c r="M566" s="6" t="s">
        <v>1272</v>
      </c>
      <c r="N566" s="5">
        <v>42544</v>
      </c>
      <c r="O566" s="7">
        <v>27899</v>
      </c>
      <c r="P566" s="7">
        <v>44999</v>
      </c>
      <c r="Q566" s="7">
        <v>17100</v>
      </c>
      <c r="R566" s="6">
        <v>8</v>
      </c>
      <c r="S566" s="7">
        <v>359992</v>
      </c>
      <c r="T566" s="8">
        <v>0.09</v>
      </c>
      <c r="U566" s="7">
        <v>32399.279999999999</v>
      </c>
      <c r="V566" s="7">
        <v>327592.71999999997</v>
      </c>
      <c r="W566" s="7">
        <v>4900</v>
      </c>
      <c r="X566" s="7">
        <v>33692</v>
      </c>
      <c r="Y566" s="9">
        <f>+DAY('TABLA PRINCIPAL'!$B566)</f>
        <v>20</v>
      </c>
      <c r="Z566" s="9">
        <f>+MONTH('TABLA PRINCIPAL'!$B566)</f>
        <v>6</v>
      </c>
      <c r="AA566" s="9">
        <f>+YEAR('TABLA PRINCIPAL'!$B566)</f>
        <v>2016</v>
      </c>
      <c r="AB566" s="22" t="str">
        <f>+IF(Ventas_Oficina[[#This Row],[Total del pedido]]&gt;=100000,"SI","NO")</f>
        <v>SI</v>
      </c>
      <c r="AC566" s="22" t="str">
        <f>+_xlfn.XLOOKUP(Ventas_Oficina[[#This Row],[Nº de artículo]],AUXILIAR!A565:A5450,AUXILIAR!D565:D5450,"Error",0)</f>
        <v>Enviado a tiempo</v>
      </c>
      <c r="AD566" s="22" t="str">
        <f>+IF(AND(Ventas_Oficina[[#This Row],[Total]]&gt;75000,Ventas_Oficina[[#This Row],[Envio a tiempo]]="Enviado a tiempo"),"Buena Venta","Venta Mala")</f>
        <v>Venta Mala</v>
      </c>
    </row>
    <row r="567" spans="1:30" x14ac:dyDescent="0.25">
      <c r="A567" s="26">
        <v>1212242</v>
      </c>
      <c r="B567" s="10">
        <v>41656</v>
      </c>
      <c r="C567" s="11" t="s">
        <v>380</v>
      </c>
      <c r="D567" s="11" t="s">
        <v>166</v>
      </c>
      <c r="E567" s="11" t="s">
        <v>4</v>
      </c>
      <c r="F567" s="11" t="s">
        <v>5</v>
      </c>
      <c r="G567" s="11" t="s">
        <v>1010</v>
      </c>
      <c r="H567" s="11" t="s">
        <v>34</v>
      </c>
      <c r="I567" s="11" t="s">
        <v>1015</v>
      </c>
      <c r="J567" s="11" t="s">
        <v>1056</v>
      </c>
      <c r="K567" s="11" t="s">
        <v>1261</v>
      </c>
      <c r="L567" s="11" t="s">
        <v>1267</v>
      </c>
      <c r="M567" s="11" t="s">
        <v>1272</v>
      </c>
      <c r="N567" s="10">
        <v>41659</v>
      </c>
      <c r="O567" s="12">
        <v>352</v>
      </c>
      <c r="P567" s="12">
        <v>568</v>
      </c>
      <c r="Q567" s="12">
        <v>216</v>
      </c>
      <c r="R567" s="11">
        <v>47</v>
      </c>
      <c r="S567" s="12">
        <v>26696</v>
      </c>
      <c r="T567" s="13">
        <v>0.01</v>
      </c>
      <c r="U567" s="12">
        <v>266.95999999999998</v>
      </c>
      <c r="V567" s="12">
        <v>26429.040000000001</v>
      </c>
      <c r="W567" s="12">
        <v>139</v>
      </c>
      <c r="X567" s="12">
        <v>12456</v>
      </c>
      <c r="Y567" s="14">
        <f>+DAY('TABLA PRINCIPAL'!$B567)</f>
        <v>17</v>
      </c>
      <c r="Z567" s="14">
        <f>+MONTH('TABLA PRINCIPAL'!$B567)</f>
        <v>1</v>
      </c>
      <c r="AA567" s="14">
        <f>+YEAR('TABLA PRINCIPAL'!$B567)</f>
        <v>2014</v>
      </c>
      <c r="AB567" s="22" t="str">
        <f>+IF(Ventas_Oficina[[#This Row],[Total del pedido]]&gt;=100000,"SI","NO")</f>
        <v>NO</v>
      </c>
      <c r="AC567" s="22" t="str">
        <f>+_xlfn.XLOOKUP(Ventas_Oficina[[#This Row],[Nº de artículo]],AUXILIAR!A566:A5451,AUXILIAR!D566:D5451,"Error",0)</f>
        <v>Enviado a tiempo</v>
      </c>
      <c r="AD567" s="22" t="str">
        <f>+IF(AND(Ventas_Oficina[[#This Row],[Total]]&gt;75000,Ventas_Oficina[[#This Row],[Envio a tiempo]]="Enviado a tiempo"),"Buena Venta","Venta Mala")</f>
        <v>Venta Mala</v>
      </c>
    </row>
    <row r="568" spans="1:30" x14ac:dyDescent="0.25">
      <c r="A568" s="25">
        <v>1212242</v>
      </c>
      <c r="B568" s="5">
        <v>41652</v>
      </c>
      <c r="C568" s="6" t="s">
        <v>84</v>
      </c>
      <c r="D568" s="6" t="s">
        <v>29</v>
      </c>
      <c r="E568" s="6" t="s">
        <v>12</v>
      </c>
      <c r="F568" s="6" t="s">
        <v>13</v>
      </c>
      <c r="G568" s="6" t="s">
        <v>1010</v>
      </c>
      <c r="H568" s="6" t="s">
        <v>14</v>
      </c>
      <c r="I568" s="6" t="s">
        <v>1014</v>
      </c>
      <c r="J568" s="6" t="s">
        <v>1100</v>
      </c>
      <c r="K568" s="6" t="s">
        <v>1261</v>
      </c>
      <c r="L568" s="6" t="s">
        <v>1267</v>
      </c>
      <c r="M568" s="6" t="s">
        <v>1272</v>
      </c>
      <c r="N568" s="5">
        <v>41657</v>
      </c>
      <c r="O568" s="7">
        <v>1680</v>
      </c>
      <c r="P568" s="7">
        <v>4097</v>
      </c>
      <c r="Q568" s="7">
        <v>2417</v>
      </c>
      <c r="R568" s="6">
        <v>10</v>
      </c>
      <c r="S568" s="7">
        <v>40970</v>
      </c>
      <c r="T568" s="8">
        <v>0.01</v>
      </c>
      <c r="U568" s="7">
        <v>409.7</v>
      </c>
      <c r="V568" s="7">
        <v>40560.300000000003</v>
      </c>
      <c r="W568" s="7">
        <v>899</v>
      </c>
      <c r="X568" s="7">
        <v>43685</v>
      </c>
      <c r="Y568" s="9">
        <f>+DAY('TABLA PRINCIPAL'!$B568)</f>
        <v>13</v>
      </c>
      <c r="Z568" s="9">
        <f>+MONTH('TABLA PRINCIPAL'!$B568)</f>
        <v>1</v>
      </c>
      <c r="AA568" s="9">
        <f>+YEAR('TABLA PRINCIPAL'!$B568)</f>
        <v>2014</v>
      </c>
      <c r="AB568" s="22" t="str">
        <f>+IF(Ventas_Oficina[[#This Row],[Total del pedido]]&gt;=100000,"SI","NO")</f>
        <v>NO</v>
      </c>
      <c r="AC568" s="22" t="str">
        <f>+_xlfn.XLOOKUP(Ventas_Oficina[[#This Row],[Nº de artículo]],AUXILIAR!A567:A5452,AUXILIAR!D567:D5452,"Error",0)</f>
        <v>Enviado a tiempo</v>
      </c>
      <c r="AD568" s="22" t="str">
        <f>+IF(AND(Ventas_Oficina[[#This Row],[Total]]&gt;75000,Ventas_Oficina[[#This Row],[Envio a tiempo]]="Enviado a tiempo"),"Buena Venta","Venta Mala")</f>
        <v>Venta Mala</v>
      </c>
    </row>
    <row r="569" spans="1:30" x14ac:dyDescent="0.25">
      <c r="A569" s="26">
        <v>1212242</v>
      </c>
      <c r="B569" s="10">
        <v>41618</v>
      </c>
      <c r="C569" s="11" t="s">
        <v>75</v>
      </c>
      <c r="D569" s="11" t="s">
        <v>76</v>
      </c>
      <c r="E569" s="11" t="s">
        <v>4</v>
      </c>
      <c r="F569" s="11" t="s">
        <v>5</v>
      </c>
      <c r="G569" s="11" t="s">
        <v>1010</v>
      </c>
      <c r="H569" s="11" t="s">
        <v>17</v>
      </c>
      <c r="I569" s="11" t="s">
        <v>1014</v>
      </c>
      <c r="J569" s="11" t="s">
        <v>1104</v>
      </c>
      <c r="K569" s="11" t="s">
        <v>1261</v>
      </c>
      <c r="L569" s="11" t="s">
        <v>1265</v>
      </c>
      <c r="M569" s="11" t="s">
        <v>1273</v>
      </c>
      <c r="N569" s="10">
        <v>41620</v>
      </c>
      <c r="O569" s="12">
        <v>131</v>
      </c>
      <c r="P569" s="12">
        <v>284</v>
      </c>
      <c r="Q569" s="12">
        <v>153</v>
      </c>
      <c r="R569" s="11">
        <v>19</v>
      </c>
      <c r="S569" s="12">
        <v>5396</v>
      </c>
      <c r="T569" s="13">
        <v>7.0000000000000007E-2</v>
      </c>
      <c r="U569" s="12">
        <v>377.72</v>
      </c>
      <c r="V569" s="12">
        <v>5018.28</v>
      </c>
      <c r="W569" s="12">
        <v>93</v>
      </c>
      <c r="X569" s="12">
        <v>3769</v>
      </c>
      <c r="Y569" s="14">
        <f>+DAY('TABLA PRINCIPAL'!$B569)</f>
        <v>10</v>
      </c>
      <c r="Z569" s="14">
        <f>+MONTH('TABLA PRINCIPAL'!$B569)</f>
        <v>12</v>
      </c>
      <c r="AA569" s="14">
        <f>+YEAR('TABLA PRINCIPAL'!$B569)</f>
        <v>2013</v>
      </c>
      <c r="AB569" s="22" t="str">
        <f>+IF(Ventas_Oficina[[#This Row],[Total del pedido]]&gt;=100000,"SI","NO")</f>
        <v>NO</v>
      </c>
      <c r="AC569" s="22" t="str">
        <f>+_xlfn.XLOOKUP(Ventas_Oficina[[#This Row],[Nº de artículo]],AUXILIAR!A568:A5453,AUXILIAR!D568:D5453,"Error",0)</f>
        <v>Enviado a tiempo</v>
      </c>
      <c r="AD569" s="22" t="str">
        <f>+IF(AND(Ventas_Oficina[[#This Row],[Total]]&gt;75000,Ventas_Oficina[[#This Row],[Envio a tiempo]]="Enviado a tiempo"),"Buena Venta","Venta Mala")</f>
        <v>Venta Mala</v>
      </c>
    </row>
    <row r="570" spans="1:30" x14ac:dyDescent="0.25">
      <c r="A570" s="25">
        <v>1212242</v>
      </c>
      <c r="B570" s="5">
        <v>41693</v>
      </c>
      <c r="C570" s="6" t="s">
        <v>215</v>
      </c>
      <c r="D570" s="6" t="s">
        <v>203</v>
      </c>
      <c r="E570" s="6" t="s">
        <v>4</v>
      </c>
      <c r="F570" s="6" t="s">
        <v>5</v>
      </c>
      <c r="G570" s="6" t="s">
        <v>1009</v>
      </c>
      <c r="H570" s="6" t="s">
        <v>27</v>
      </c>
      <c r="I570" s="6" t="s">
        <v>1014</v>
      </c>
      <c r="J570" s="6" t="s">
        <v>1056</v>
      </c>
      <c r="K570" s="6" t="s">
        <v>1262</v>
      </c>
      <c r="L570" s="6" t="s">
        <v>1266</v>
      </c>
      <c r="M570" s="6" t="s">
        <v>1272</v>
      </c>
      <c r="N570" s="5">
        <v>41694</v>
      </c>
      <c r="O570" s="7">
        <v>352</v>
      </c>
      <c r="P570" s="7">
        <v>568</v>
      </c>
      <c r="Q570" s="7">
        <v>216</v>
      </c>
      <c r="R570" s="6">
        <v>21</v>
      </c>
      <c r="S570" s="7">
        <v>11928</v>
      </c>
      <c r="T570" s="8">
        <v>0.01</v>
      </c>
      <c r="U570" s="7">
        <v>119.28</v>
      </c>
      <c r="V570" s="7">
        <v>11808.72</v>
      </c>
      <c r="W570" s="7">
        <v>139</v>
      </c>
      <c r="X570" s="7">
        <v>14076</v>
      </c>
      <c r="Y570" s="9">
        <f>+DAY('TABLA PRINCIPAL'!$B570)</f>
        <v>23</v>
      </c>
      <c r="Z570" s="9">
        <f>+MONTH('TABLA PRINCIPAL'!$B570)</f>
        <v>2</v>
      </c>
      <c r="AA570" s="9">
        <f>+YEAR('TABLA PRINCIPAL'!$B570)</f>
        <v>2014</v>
      </c>
      <c r="AB570" s="22" t="str">
        <f>+IF(Ventas_Oficina[[#This Row],[Total del pedido]]&gt;=100000,"SI","NO")</f>
        <v>NO</v>
      </c>
      <c r="AC570" s="22" t="str">
        <f>+_xlfn.XLOOKUP(Ventas_Oficina[[#This Row],[Nº de artículo]],AUXILIAR!A569:A5454,AUXILIAR!D569:D5454,"Error",0)</f>
        <v>Enviado a tiempo</v>
      </c>
      <c r="AD570" s="22" t="str">
        <f>+IF(AND(Ventas_Oficina[[#This Row],[Total]]&gt;75000,Ventas_Oficina[[#This Row],[Envio a tiempo]]="Enviado a tiempo"),"Buena Venta","Venta Mala")</f>
        <v>Venta Mala</v>
      </c>
    </row>
    <row r="571" spans="1:30" x14ac:dyDescent="0.25">
      <c r="A571" s="26">
        <v>1212242</v>
      </c>
      <c r="B571" s="10">
        <v>42153</v>
      </c>
      <c r="C571" s="11" t="s">
        <v>172</v>
      </c>
      <c r="D571" s="11" t="s">
        <v>68</v>
      </c>
      <c r="E571" s="11" t="s">
        <v>12</v>
      </c>
      <c r="F571" s="11" t="s">
        <v>13</v>
      </c>
      <c r="G571" s="11" t="s">
        <v>1010</v>
      </c>
      <c r="H571" s="11" t="s">
        <v>14</v>
      </c>
      <c r="I571" s="11" t="s">
        <v>1016</v>
      </c>
      <c r="J571" s="11" t="s">
        <v>1103</v>
      </c>
      <c r="K571" s="11" t="s">
        <v>1261</v>
      </c>
      <c r="L571" s="11" t="s">
        <v>1265</v>
      </c>
      <c r="M571" s="11" t="s">
        <v>1272</v>
      </c>
      <c r="N571" s="10">
        <v>42155</v>
      </c>
      <c r="O571" s="12">
        <v>5616</v>
      </c>
      <c r="P571" s="12">
        <v>13698</v>
      </c>
      <c r="Q571" s="12">
        <v>8082</v>
      </c>
      <c r="R571" s="11">
        <v>12</v>
      </c>
      <c r="S571" s="12">
        <v>164376</v>
      </c>
      <c r="T571" s="13">
        <v>0.02</v>
      </c>
      <c r="U571" s="12">
        <v>3287.52</v>
      </c>
      <c r="V571" s="12">
        <v>161088.48000000001</v>
      </c>
      <c r="W571" s="12">
        <v>2449</v>
      </c>
      <c r="X571" s="12">
        <v>39393</v>
      </c>
      <c r="Y571" s="14">
        <f>+DAY('TABLA PRINCIPAL'!$B571)</f>
        <v>29</v>
      </c>
      <c r="Z571" s="14">
        <f>+MONTH('TABLA PRINCIPAL'!$B571)</f>
        <v>5</v>
      </c>
      <c r="AA571" s="14">
        <f>+YEAR('TABLA PRINCIPAL'!$B571)</f>
        <v>2015</v>
      </c>
      <c r="AB571" s="22" t="str">
        <f>+IF(Ventas_Oficina[[#This Row],[Total del pedido]]&gt;=100000,"SI","NO")</f>
        <v>SI</v>
      </c>
      <c r="AC571" s="22" t="str">
        <f>+_xlfn.XLOOKUP(Ventas_Oficina[[#This Row],[Nº de artículo]],AUXILIAR!A570:A5455,AUXILIAR!D570:D5455,"Error",0)</f>
        <v>No enviado a tiempo</v>
      </c>
      <c r="AD571" s="22" t="str">
        <f>+IF(AND(Ventas_Oficina[[#This Row],[Total]]&gt;75000,Ventas_Oficina[[#This Row],[Envio a tiempo]]="Enviado a tiempo"),"Buena Venta","Venta Mala")</f>
        <v>Venta Mala</v>
      </c>
    </row>
    <row r="572" spans="1:30" x14ac:dyDescent="0.25">
      <c r="A572" s="25">
        <v>1212607</v>
      </c>
      <c r="B572" s="5">
        <v>41445</v>
      </c>
      <c r="C572" s="6" t="s">
        <v>130</v>
      </c>
      <c r="D572" s="6" t="s">
        <v>131</v>
      </c>
      <c r="E572" s="6" t="s">
        <v>4</v>
      </c>
      <c r="F572" s="6" t="s">
        <v>5</v>
      </c>
      <c r="G572" s="6" t="s">
        <v>1009</v>
      </c>
      <c r="H572" s="6" t="s">
        <v>27</v>
      </c>
      <c r="I572" s="6" t="s">
        <v>1012</v>
      </c>
      <c r="J572" s="6" t="s">
        <v>1056</v>
      </c>
      <c r="K572" s="6" t="s">
        <v>1261</v>
      </c>
      <c r="L572" s="6" t="s">
        <v>1265</v>
      </c>
      <c r="M572" s="6" t="s">
        <v>1272</v>
      </c>
      <c r="N572" s="5">
        <v>41446</v>
      </c>
      <c r="O572" s="7">
        <v>352</v>
      </c>
      <c r="P572" s="7">
        <v>568</v>
      </c>
      <c r="Q572" s="7">
        <v>216</v>
      </c>
      <c r="R572" s="6">
        <v>34</v>
      </c>
      <c r="S572" s="7">
        <v>19312</v>
      </c>
      <c r="T572" s="8">
        <v>0.03</v>
      </c>
      <c r="U572" s="7">
        <v>579.36</v>
      </c>
      <c r="V572" s="7">
        <v>18732.64</v>
      </c>
      <c r="W572" s="7">
        <v>139</v>
      </c>
      <c r="X572" s="7">
        <v>17466</v>
      </c>
      <c r="Y572" s="9">
        <f>+DAY('TABLA PRINCIPAL'!$B572)</f>
        <v>20</v>
      </c>
      <c r="Z572" s="9">
        <f>+MONTH('TABLA PRINCIPAL'!$B572)</f>
        <v>6</v>
      </c>
      <c r="AA572" s="9">
        <f>+YEAR('TABLA PRINCIPAL'!$B572)</f>
        <v>2013</v>
      </c>
      <c r="AB572" s="22" t="str">
        <f>+IF(Ventas_Oficina[[#This Row],[Total del pedido]]&gt;=100000,"SI","NO")</f>
        <v>NO</v>
      </c>
      <c r="AC572" s="22" t="str">
        <f>+_xlfn.XLOOKUP(Ventas_Oficina[[#This Row],[Nº de artículo]],AUXILIAR!A571:A5456,AUXILIAR!D571:D5456,"Error",0)</f>
        <v>No enviado a tiempo</v>
      </c>
      <c r="AD572" s="22" t="str">
        <f>+IF(AND(Ventas_Oficina[[#This Row],[Total]]&gt;75000,Ventas_Oficina[[#This Row],[Envio a tiempo]]="Enviado a tiempo"),"Buena Venta","Venta Mala")</f>
        <v>Venta Mala</v>
      </c>
    </row>
    <row r="573" spans="1:30" x14ac:dyDescent="0.25">
      <c r="A573" s="26">
        <v>1212607</v>
      </c>
      <c r="B573" s="10">
        <v>42290</v>
      </c>
      <c r="C573" s="11" t="s">
        <v>381</v>
      </c>
      <c r="D573" s="11" t="s">
        <v>382</v>
      </c>
      <c r="E573" s="11" t="s">
        <v>4</v>
      </c>
      <c r="F573" s="11" t="s">
        <v>5</v>
      </c>
      <c r="G573" s="11" t="s">
        <v>1008</v>
      </c>
      <c r="H573" s="11" t="s">
        <v>58</v>
      </c>
      <c r="I573" s="11" t="s">
        <v>1013</v>
      </c>
      <c r="J573" s="11" t="s">
        <v>1070</v>
      </c>
      <c r="K573" s="11" t="s">
        <v>1261</v>
      </c>
      <c r="L573" s="11" t="s">
        <v>1265</v>
      </c>
      <c r="M573" s="11" t="s">
        <v>1272</v>
      </c>
      <c r="N573" s="10">
        <v>42292</v>
      </c>
      <c r="O573" s="12">
        <v>3602</v>
      </c>
      <c r="P573" s="12">
        <v>5810</v>
      </c>
      <c r="Q573" s="12">
        <v>2208</v>
      </c>
      <c r="R573" s="11">
        <v>50</v>
      </c>
      <c r="S573" s="12">
        <v>290500</v>
      </c>
      <c r="T573" s="13">
        <v>0.01</v>
      </c>
      <c r="U573" s="12">
        <v>2905</v>
      </c>
      <c r="V573" s="12">
        <v>287595</v>
      </c>
      <c r="W573" s="12">
        <v>149</v>
      </c>
      <c r="X573" s="12">
        <v>53852</v>
      </c>
      <c r="Y573" s="14">
        <f>+DAY('TABLA PRINCIPAL'!$B573)</f>
        <v>13</v>
      </c>
      <c r="Z573" s="14">
        <f>+MONTH('TABLA PRINCIPAL'!$B573)</f>
        <v>10</v>
      </c>
      <c r="AA573" s="14">
        <f>+YEAR('TABLA PRINCIPAL'!$B573)</f>
        <v>2015</v>
      </c>
      <c r="AB573" s="22" t="str">
        <f>+IF(Ventas_Oficina[[#This Row],[Total del pedido]]&gt;=100000,"SI","NO")</f>
        <v>SI</v>
      </c>
      <c r="AC573" s="22" t="str">
        <f>+_xlfn.XLOOKUP(Ventas_Oficina[[#This Row],[Nº de artículo]],AUXILIAR!A572:A5457,AUXILIAR!D572:D5457,"Error",0)</f>
        <v>No enviado a tiempo</v>
      </c>
      <c r="AD573" s="22" t="str">
        <f>+IF(AND(Ventas_Oficina[[#This Row],[Total]]&gt;75000,Ventas_Oficina[[#This Row],[Envio a tiempo]]="Enviado a tiempo"),"Buena Venta","Venta Mala")</f>
        <v>Venta Mala</v>
      </c>
    </row>
    <row r="574" spans="1:30" x14ac:dyDescent="0.25">
      <c r="A574" s="25">
        <v>1212607</v>
      </c>
      <c r="B574" s="5">
        <v>41549</v>
      </c>
      <c r="C574" s="6" t="s">
        <v>383</v>
      </c>
      <c r="D574" s="6" t="s">
        <v>46</v>
      </c>
      <c r="E574" s="6" t="s">
        <v>4</v>
      </c>
      <c r="F574" s="6" t="s">
        <v>5</v>
      </c>
      <c r="G574" s="6" t="s">
        <v>1008</v>
      </c>
      <c r="H574" s="6" t="s">
        <v>9</v>
      </c>
      <c r="I574" s="6" t="s">
        <v>1014</v>
      </c>
      <c r="J574" s="6" t="s">
        <v>1088</v>
      </c>
      <c r="K574" s="6" t="s">
        <v>1262</v>
      </c>
      <c r="L574" s="6" t="s">
        <v>1265</v>
      </c>
      <c r="M574" s="6" t="s">
        <v>1272</v>
      </c>
      <c r="N574" s="5">
        <v>41551</v>
      </c>
      <c r="O574" s="7">
        <v>17883</v>
      </c>
      <c r="P574" s="7">
        <v>41588</v>
      </c>
      <c r="Q574" s="7">
        <v>23705</v>
      </c>
      <c r="R574" s="6">
        <v>21</v>
      </c>
      <c r="S574" s="7">
        <v>873348</v>
      </c>
      <c r="T574" s="8">
        <v>0.03</v>
      </c>
      <c r="U574" s="7">
        <v>26200.44</v>
      </c>
      <c r="V574" s="7">
        <v>847147.56</v>
      </c>
      <c r="W574" s="7">
        <v>1137</v>
      </c>
      <c r="X574" s="7">
        <v>77658</v>
      </c>
      <c r="Y574" s="9">
        <f>+DAY('TABLA PRINCIPAL'!$B574)</f>
        <v>2</v>
      </c>
      <c r="Z574" s="9">
        <f>+MONTH('TABLA PRINCIPAL'!$B574)</f>
        <v>10</v>
      </c>
      <c r="AA574" s="9">
        <f>+YEAR('TABLA PRINCIPAL'!$B574)</f>
        <v>2013</v>
      </c>
      <c r="AB574" s="22" t="str">
        <f>+IF(Ventas_Oficina[[#This Row],[Total del pedido]]&gt;=100000,"SI","NO")</f>
        <v>SI</v>
      </c>
      <c r="AC574" s="22" t="str">
        <f>+_xlfn.XLOOKUP(Ventas_Oficina[[#This Row],[Nº de artículo]],AUXILIAR!A573:A5458,AUXILIAR!D573:D5458,"Error",0)</f>
        <v>Enviado a tiempo</v>
      </c>
      <c r="AD574" s="22" t="str">
        <f>+IF(AND(Ventas_Oficina[[#This Row],[Total]]&gt;75000,Ventas_Oficina[[#This Row],[Envio a tiempo]]="Enviado a tiempo"),"Buena Venta","Venta Mala")</f>
        <v>Buena Venta</v>
      </c>
    </row>
    <row r="575" spans="1:30" x14ac:dyDescent="0.25">
      <c r="A575" s="26">
        <v>1212607</v>
      </c>
      <c r="B575" s="10">
        <v>42135</v>
      </c>
      <c r="C575" s="11" t="s">
        <v>45</v>
      </c>
      <c r="D575" s="11" t="s">
        <v>19</v>
      </c>
      <c r="E575" s="11" t="s">
        <v>4</v>
      </c>
      <c r="F575" s="11" t="s">
        <v>5</v>
      </c>
      <c r="G575" s="11" t="s">
        <v>1010</v>
      </c>
      <c r="H575" s="11" t="s">
        <v>6</v>
      </c>
      <c r="I575" s="11" t="s">
        <v>1016</v>
      </c>
      <c r="J575" s="11" t="s">
        <v>1055</v>
      </c>
      <c r="K575" s="11" t="s">
        <v>1261</v>
      </c>
      <c r="L575" s="11" t="s">
        <v>1265</v>
      </c>
      <c r="M575" s="11" t="s">
        <v>1272</v>
      </c>
      <c r="N575" s="10">
        <v>42137</v>
      </c>
      <c r="O575" s="12">
        <v>250</v>
      </c>
      <c r="P575" s="12">
        <v>568</v>
      </c>
      <c r="Q575" s="12">
        <v>318</v>
      </c>
      <c r="R575" s="11">
        <v>32</v>
      </c>
      <c r="S575" s="12">
        <v>18176</v>
      </c>
      <c r="T575" s="13">
        <v>7.0000000000000007E-2</v>
      </c>
      <c r="U575" s="12">
        <v>1272.3200000000002</v>
      </c>
      <c r="V575" s="12">
        <v>16903.68</v>
      </c>
      <c r="W575" s="12">
        <v>360</v>
      </c>
      <c r="X575" s="12">
        <v>23128</v>
      </c>
      <c r="Y575" s="14">
        <f>+DAY('TABLA PRINCIPAL'!$B575)</f>
        <v>11</v>
      </c>
      <c r="Z575" s="14">
        <f>+MONTH('TABLA PRINCIPAL'!$B575)</f>
        <v>5</v>
      </c>
      <c r="AA575" s="14">
        <f>+YEAR('TABLA PRINCIPAL'!$B575)</f>
        <v>2015</v>
      </c>
      <c r="AB575" s="22" t="str">
        <f>+IF(Ventas_Oficina[[#This Row],[Total del pedido]]&gt;=100000,"SI","NO")</f>
        <v>NO</v>
      </c>
      <c r="AC575" s="22" t="str">
        <f>+_xlfn.XLOOKUP(Ventas_Oficina[[#This Row],[Nº de artículo]],AUXILIAR!A574:A5459,AUXILIAR!D574:D5459,"Error",0)</f>
        <v>Enviado a tiempo</v>
      </c>
      <c r="AD575" s="22" t="str">
        <f>+IF(AND(Ventas_Oficina[[#This Row],[Total]]&gt;75000,Ventas_Oficina[[#This Row],[Envio a tiempo]]="Enviado a tiempo"),"Buena Venta","Venta Mala")</f>
        <v>Venta Mala</v>
      </c>
    </row>
    <row r="576" spans="1:30" x14ac:dyDescent="0.25">
      <c r="A576" s="25">
        <v>1212607</v>
      </c>
      <c r="B576" s="5">
        <v>41558</v>
      </c>
      <c r="C576" s="6" t="s">
        <v>194</v>
      </c>
      <c r="D576" s="6" t="s">
        <v>113</v>
      </c>
      <c r="E576" s="6" t="s">
        <v>12</v>
      </c>
      <c r="F576" s="6" t="s">
        <v>13</v>
      </c>
      <c r="G576" s="6" t="s">
        <v>1009</v>
      </c>
      <c r="H576" s="6" t="s">
        <v>42</v>
      </c>
      <c r="I576" s="6" t="s">
        <v>1016</v>
      </c>
      <c r="J576" s="6" t="s">
        <v>1024</v>
      </c>
      <c r="K576" s="6" t="s">
        <v>1261</v>
      </c>
      <c r="L576" s="6" t="s">
        <v>1267</v>
      </c>
      <c r="M576" s="6" t="s">
        <v>1272</v>
      </c>
      <c r="N576" s="5">
        <v>41560</v>
      </c>
      <c r="O576" s="7">
        <v>160</v>
      </c>
      <c r="P576" s="7">
        <v>262</v>
      </c>
      <c r="Q576" s="7">
        <v>102</v>
      </c>
      <c r="R576" s="6">
        <v>27</v>
      </c>
      <c r="S576" s="7">
        <v>7074</v>
      </c>
      <c r="T576" s="8">
        <v>7.0000000000000007E-2</v>
      </c>
      <c r="U576" s="7">
        <v>495.18000000000006</v>
      </c>
      <c r="V576" s="7">
        <v>6578.82</v>
      </c>
      <c r="W576" s="7">
        <v>80</v>
      </c>
      <c r="X576" s="7">
        <v>7318</v>
      </c>
      <c r="Y576" s="9">
        <f>+DAY('TABLA PRINCIPAL'!$B576)</f>
        <v>11</v>
      </c>
      <c r="Z576" s="9">
        <f>+MONTH('TABLA PRINCIPAL'!$B576)</f>
        <v>10</v>
      </c>
      <c r="AA576" s="9">
        <f>+YEAR('TABLA PRINCIPAL'!$B576)</f>
        <v>2013</v>
      </c>
      <c r="AB576" s="22" t="str">
        <f>+IF(Ventas_Oficina[[#This Row],[Total del pedido]]&gt;=100000,"SI","NO")</f>
        <v>NO</v>
      </c>
      <c r="AC576" s="22" t="str">
        <f>+_xlfn.XLOOKUP(Ventas_Oficina[[#This Row],[Nº de artículo]],AUXILIAR!A575:A5460,AUXILIAR!D575:D5460,"Error",0)</f>
        <v>Enviado a tiempo</v>
      </c>
      <c r="AD576" s="22" t="str">
        <f>+IF(AND(Ventas_Oficina[[#This Row],[Total]]&gt;75000,Ventas_Oficina[[#This Row],[Envio a tiempo]]="Enviado a tiempo"),"Buena Venta","Venta Mala")</f>
        <v>Venta Mala</v>
      </c>
    </row>
    <row r="577" spans="1:30" x14ac:dyDescent="0.25">
      <c r="A577" s="26">
        <v>1212973</v>
      </c>
      <c r="B577" s="10">
        <v>41923</v>
      </c>
      <c r="C577" s="11" t="s">
        <v>208</v>
      </c>
      <c r="D577" s="11" t="s">
        <v>209</v>
      </c>
      <c r="E577" s="11" t="s">
        <v>4</v>
      </c>
      <c r="F577" s="11" t="s">
        <v>5</v>
      </c>
      <c r="G577" s="11" t="s">
        <v>1007</v>
      </c>
      <c r="H577" s="11" t="s">
        <v>6</v>
      </c>
      <c r="I577" s="11" t="s">
        <v>1013</v>
      </c>
      <c r="J577" s="11" t="s">
        <v>1047</v>
      </c>
      <c r="K577" s="11" t="s">
        <v>1262</v>
      </c>
      <c r="L577" s="11" t="s">
        <v>1265</v>
      </c>
      <c r="M577" s="11" t="s">
        <v>1272</v>
      </c>
      <c r="N577" s="10">
        <v>41924</v>
      </c>
      <c r="O577" s="12">
        <v>2156</v>
      </c>
      <c r="P577" s="12">
        <v>3594</v>
      </c>
      <c r="Q577" s="12">
        <v>1438</v>
      </c>
      <c r="R577" s="11">
        <v>34</v>
      </c>
      <c r="S577" s="12">
        <v>122196</v>
      </c>
      <c r="T577" s="13">
        <v>7.0000000000000007E-2</v>
      </c>
      <c r="U577" s="12">
        <v>8553.7200000000012</v>
      </c>
      <c r="V577" s="12">
        <v>113642.28</v>
      </c>
      <c r="W577" s="12">
        <v>666</v>
      </c>
      <c r="X577" s="12">
        <v>55875</v>
      </c>
      <c r="Y577" s="14">
        <f>+DAY('TABLA PRINCIPAL'!$B577)</f>
        <v>11</v>
      </c>
      <c r="Z577" s="14">
        <f>+MONTH('TABLA PRINCIPAL'!$B577)</f>
        <v>10</v>
      </c>
      <c r="AA577" s="14">
        <f>+YEAR('TABLA PRINCIPAL'!$B577)</f>
        <v>2014</v>
      </c>
      <c r="AB577" s="22" t="str">
        <f>+IF(Ventas_Oficina[[#This Row],[Total del pedido]]&gt;=100000,"SI","NO")</f>
        <v>SI</v>
      </c>
      <c r="AC577" s="22" t="str">
        <f>+_xlfn.XLOOKUP(Ventas_Oficina[[#This Row],[Nº de artículo]],AUXILIAR!A576:A5461,AUXILIAR!D576:D5461,"Error",0)</f>
        <v>No enviado a tiempo</v>
      </c>
      <c r="AD577" s="22" t="str">
        <f>+IF(AND(Ventas_Oficina[[#This Row],[Total]]&gt;75000,Ventas_Oficina[[#This Row],[Envio a tiempo]]="Enviado a tiempo"),"Buena Venta","Venta Mala")</f>
        <v>Venta Mala</v>
      </c>
    </row>
    <row r="578" spans="1:30" x14ac:dyDescent="0.25">
      <c r="A578" s="25">
        <v>1212973</v>
      </c>
      <c r="B578" s="5">
        <v>41511</v>
      </c>
      <c r="C578" s="6" t="s">
        <v>384</v>
      </c>
      <c r="D578" s="6" t="s">
        <v>88</v>
      </c>
      <c r="E578" s="6" t="s">
        <v>4</v>
      </c>
      <c r="F578" s="6" t="s">
        <v>5</v>
      </c>
      <c r="G578" s="6" t="s">
        <v>1008</v>
      </c>
      <c r="H578" s="6" t="s">
        <v>39</v>
      </c>
      <c r="I578" s="6" t="s">
        <v>1016</v>
      </c>
      <c r="J578" s="6" t="s">
        <v>1044</v>
      </c>
      <c r="K578" s="6" t="s">
        <v>1262</v>
      </c>
      <c r="L578" s="6" t="s">
        <v>1270</v>
      </c>
      <c r="M578" s="6" t="s">
        <v>1274</v>
      </c>
      <c r="N578" s="5">
        <v>41512</v>
      </c>
      <c r="O578" s="7">
        <v>118</v>
      </c>
      <c r="P578" s="7">
        <v>188</v>
      </c>
      <c r="Q578" s="7">
        <v>70</v>
      </c>
      <c r="R578" s="6">
        <v>12</v>
      </c>
      <c r="S578" s="7">
        <v>2256</v>
      </c>
      <c r="T578" s="8">
        <v>0.06</v>
      </c>
      <c r="U578" s="7">
        <v>135.35999999999999</v>
      </c>
      <c r="V578" s="7">
        <v>2120.64</v>
      </c>
      <c r="W578" s="7">
        <v>149</v>
      </c>
      <c r="X578" s="7">
        <v>8045</v>
      </c>
      <c r="Y578" s="9">
        <f>+DAY('TABLA PRINCIPAL'!$B578)</f>
        <v>25</v>
      </c>
      <c r="Z578" s="9">
        <f>+MONTH('TABLA PRINCIPAL'!$B578)</f>
        <v>8</v>
      </c>
      <c r="AA578" s="9">
        <f>+YEAR('TABLA PRINCIPAL'!$B578)</f>
        <v>2013</v>
      </c>
      <c r="AB578" s="22" t="str">
        <f>+IF(Ventas_Oficina[[#This Row],[Total del pedido]]&gt;=100000,"SI","NO")</f>
        <v>NO</v>
      </c>
      <c r="AC578" s="22" t="str">
        <f>+_xlfn.XLOOKUP(Ventas_Oficina[[#This Row],[Nº de artículo]],AUXILIAR!A577:A5462,AUXILIAR!D577:D5462,"Error",0)</f>
        <v>No enviado a tiempo</v>
      </c>
      <c r="AD578" s="22" t="str">
        <f>+IF(AND(Ventas_Oficina[[#This Row],[Total]]&gt;75000,Ventas_Oficina[[#This Row],[Envio a tiempo]]="Enviado a tiempo"),"Buena Venta","Venta Mala")</f>
        <v>Venta Mala</v>
      </c>
    </row>
    <row r="579" spans="1:30" x14ac:dyDescent="0.25">
      <c r="A579" s="26">
        <v>1212973</v>
      </c>
      <c r="B579" s="10">
        <v>42226</v>
      </c>
      <c r="C579" s="11" t="s">
        <v>104</v>
      </c>
      <c r="D579" s="11" t="s">
        <v>105</v>
      </c>
      <c r="E579" s="11" t="s">
        <v>4</v>
      </c>
      <c r="F579" s="11" t="s">
        <v>5</v>
      </c>
      <c r="G579" s="11" t="s">
        <v>1007</v>
      </c>
      <c r="H579" s="11" t="s">
        <v>106</v>
      </c>
      <c r="I579" s="11" t="s">
        <v>1016</v>
      </c>
      <c r="J579" s="11" t="s">
        <v>1055</v>
      </c>
      <c r="K579" s="11" t="s">
        <v>1261</v>
      </c>
      <c r="L579" s="11" t="s">
        <v>1265</v>
      </c>
      <c r="M579" s="11" t="s">
        <v>1273</v>
      </c>
      <c r="N579" s="10">
        <v>42227</v>
      </c>
      <c r="O579" s="12">
        <v>250</v>
      </c>
      <c r="P579" s="12">
        <v>568</v>
      </c>
      <c r="Q579" s="12">
        <v>318</v>
      </c>
      <c r="R579" s="11">
        <v>30</v>
      </c>
      <c r="S579" s="12">
        <v>17040</v>
      </c>
      <c r="T579" s="13">
        <v>0.03</v>
      </c>
      <c r="U579" s="12">
        <v>511.2</v>
      </c>
      <c r="V579" s="12">
        <v>16528.8</v>
      </c>
      <c r="W579" s="12">
        <v>360</v>
      </c>
      <c r="X579" s="12">
        <v>12483</v>
      </c>
      <c r="Y579" s="14">
        <f>+DAY('TABLA PRINCIPAL'!$B579)</f>
        <v>10</v>
      </c>
      <c r="Z579" s="14">
        <f>+MONTH('TABLA PRINCIPAL'!$B579)</f>
        <v>8</v>
      </c>
      <c r="AA579" s="14">
        <f>+YEAR('TABLA PRINCIPAL'!$B579)</f>
        <v>2015</v>
      </c>
      <c r="AB579" s="22" t="str">
        <f>+IF(Ventas_Oficina[[#This Row],[Total del pedido]]&gt;=100000,"SI","NO")</f>
        <v>NO</v>
      </c>
      <c r="AC579" s="22" t="str">
        <f>+_xlfn.XLOOKUP(Ventas_Oficina[[#This Row],[Nº de artículo]],AUXILIAR!A578:A5463,AUXILIAR!D578:D5463,"Error",0)</f>
        <v>No enviado a tiempo</v>
      </c>
      <c r="AD579" s="22" t="str">
        <f>+IF(AND(Ventas_Oficina[[#This Row],[Total]]&gt;75000,Ventas_Oficina[[#This Row],[Envio a tiempo]]="Enviado a tiempo"),"Buena Venta","Venta Mala")</f>
        <v>Venta Mala</v>
      </c>
    </row>
    <row r="580" spans="1:30" x14ac:dyDescent="0.25">
      <c r="A580" s="25">
        <v>1212973</v>
      </c>
      <c r="B580" s="5">
        <v>41889</v>
      </c>
      <c r="C580" s="6" t="s">
        <v>61</v>
      </c>
      <c r="D580" s="6" t="s">
        <v>62</v>
      </c>
      <c r="E580" s="6" t="s">
        <v>4</v>
      </c>
      <c r="F580" s="6" t="s">
        <v>5</v>
      </c>
      <c r="G580" s="6" t="s">
        <v>1010</v>
      </c>
      <c r="H580" s="6" t="s">
        <v>27</v>
      </c>
      <c r="I580" s="6" t="s">
        <v>1014</v>
      </c>
      <c r="J580" s="6" t="s">
        <v>1044</v>
      </c>
      <c r="K580" s="6" t="s">
        <v>1263</v>
      </c>
      <c r="L580" s="6" t="s">
        <v>1269</v>
      </c>
      <c r="M580" s="6" t="s">
        <v>1272</v>
      </c>
      <c r="N580" s="5">
        <v>41892</v>
      </c>
      <c r="O580" s="7">
        <v>118</v>
      </c>
      <c r="P580" s="7">
        <v>188</v>
      </c>
      <c r="Q580" s="7">
        <v>70</v>
      </c>
      <c r="R580" s="6">
        <v>2</v>
      </c>
      <c r="S580" s="7">
        <v>376</v>
      </c>
      <c r="T580" s="8">
        <v>7.0000000000000007E-2</v>
      </c>
      <c r="U580" s="7">
        <v>26.320000000000004</v>
      </c>
      <c r="V580" s="7">
        <v>349.68</v>
      </c>
      <c r="W580" s="7">
        <v>149</v>
      </c>
      <c r="X580" s="7">
        <v>7046</v>
      </c>
      <c r="Y580" s="9">
        <f>+DAY('TABLA PRINCIPAL'!$B580)</f>
        <v>7</v>
      </c>
      <c r="Z580" s="9">
        <f>+MONTH('TABLA PRINCIPAL'!$B580)</f>
        <v>9</v>
      </c>
      <c r="AA580" s="9">
        <f>+YEAR('TABLA PRINCIPAL'!$B580)</f>
        <v>2014</v>
      </c>
      <c r="AB580" s="22" t="str">
        <f>+IF(Ventas_Oficina[[#This Row],[Total del pedido]]&gt;=100000,"SI","NO")</f>
        <v>NO</v>
      </c>
      <c r="AC580" s="22" t="str">
        <f>+_xlfn.XLOOKUP(Ventas_Oficina[[#This Row],[Nº de artículo]],AUXILIAR!A579:A5464,AUXILIAR!D579:D5464,"Error",0)</f>
        <v>No enviado a tiempo</v>
      </c>
      <c r="AD580" s="22" t="str">
        <f>+IF(AND(Ventas_Oficina[[#This Row],[Total]]&gt;75000,Ventas_Oficina[[#This Row],[Envio a tiempo]]="Enviado a tiempo"),"Buena Venta","Venta Mala")</f>
        <v>Venta Mala</v>
      </c>
    </row>
    <row r="581" spans="1:30" x14ac:dyDescent="0.25">
      <c r="A581" s="26">
        <v>1212973</v>
      </c>
      <c r="B581" s="10">
        <v>41895</v>
      </c>
      <c r="C581" s="11" t="s">
        <v>18</v>
      </c>
      <c r="D581" s="11" t="s">
        <v>385</v>
      </c>
      <c r="E581" s="11" t="s">
        <v>4</v>
      </c>
      <c r="F581" s="11" t="s">
        <v>5</v>
      </c>
      <c r="G581" s="11" t="s">
        <v>1008</v>
      </c>
      <c r="H581" s="11" t="s">
        <v>9</v>
      </c>
      <c r="I581" s="11" t="s">
        <v>1015</v>
      </c>
      <c r="J581" s="11" t="s">
        <v>1125</v>
      </c>
      <c r="K581" s="11" t="s">
        <v>1261</v>
      </c>
      <c r="L581" s="11" t="s">
        <v>1267</v>
      </c>
      <c r="M581" s="11" t="s">
        <v>1272</v>
      </c>
      <c r="N581" s="10">
        <v>41899</v>
      </c>
      <c r="O581" s="12">
        <v>229</v>
      </c>
      <c r="P581" s="12">
        <v>369</v>
      </c>
      <c r="Q581" s="12">
        <v>140</v>
      </c>
      <c r="R581" s="11">
        <v>19</v>
      </c>
      <c r="S581" s="12">
        <v>7011</v>
      </c>
      <c r="T581" s="13">
        <v>0</v>
      </c>
      <c r="U581" s="12">
        <v>0</v>
      </c>
      <c r="V581" s="12">
        <v>7011</v>
      </c>
      <c r="W581" s="12">
        <v>50</v>
      </c>
      <c r="X581" s="12">
        <v>12452</v>
      </c>
      <c r="Y581" s="14">
        <f>+DAY('TABLA PRINCIPAL'!$B581)</f>
        <v>13</v>
      </c>
      <c r="Z581" s="14">
        <f>+MONTH('TABLA PRINCIPAL'!$B581)</f>
        <v>9</v>
      </c>
      <c r="AA581" s="14">
        <f>+YEAR('TABLA PRINCIPAL'!$B581)</f>
        <v>2014</v>
      </c>
      <c r="AB581" s="22" t="str">
        <f>+IF(Ventas_Oficina[[#This Row],[Total del pedido]]&gt;=100000,"SI","NO")</f>
        <v>NO</v>
      </c>
      <c r="AC581" s="22" t="str">
        <f>+_xlfn.XLOOKUP(Ventas_Oficina[[#This Row],[Nº de artículo]],AUXILIAR!A580:A5465,AUXILIAR!D580:D5465,"Error",0)</f>
        <v>Enviado a tiempo</v>
      </c>
      <c r="AD581" s="22" t="str">
        <f>+IF(AND(Ventas_Oficina[[#This Row],[Total]]&gt;75000,Ventas_Oficina[[#This Row],[Envio a tiempo]]="Enviado a tiempo"),"Buena Venta","Venta Mala")</f>
        <v>Venta Mala</v>
      </c>
    </row>
    <row r="582" spans="1:30" x14ac:dyDescent="0.25">
      <c r="A582" s="25">
        <v>1212973</v>
      </c>
      <c r="B582" s="5">
        <v>41841</v>
      </c>
      <c r="C582" s="6" t="s">
        <v>132</v>
      </c>
      <c r="D582" s="6" t="s">
        <v>133</v>
      </c>
      <c r="E582" s="6" t="s">
        <v>12</v>
      </c>
      <c r="F582" s="6" t="s">
        <v>13</v>
      </c>
      <c r="G582" s="6" t="s">
        <v>1007</v>
      </c>
      <c r="H582" s="6" t="s">
        <v>42</v>
      </c>
      <c r="I582" s="6" t="s">
        <v>1015</v>
      </c>
      <c r="J582" s="6" t="s">
        <v>1034</v>
      </c>
      <c r="K582" s="6" t="s">
        <v>1261</v>
      </c>
      <c r="L582" s="6" t="s">
        <v>1267</v>
      </c>
      <c r="M582" s="6" t="s">
        <v>1272</v>
      </c>
      <c r="N582" s="5">
        <v>41843</v>
      </c>
      <c r="O582" s="7">
        <v>109</v>
      </c>
      <c r="P582" s="7">
        <v>260</v>
      </c>
      <c r="Q582" s="7">
        <v>151</v>
      </c>
      <c r="R582" s="6">
        <v>1</v>
      </c>
      <c r="S582" s="7">
        <v>260</v>
      </c>
      <c r="T582" s="8">
        <v>0.02</v>
      </c>
      <c r="U582" s="7">
        <v>5.2</v>
      </c>
      <c r="V582" s="7">
        <v>254.8</v>
      </c>
      <c r="W582" s="7">
        <v>240</v>
      </c>
      <c r="X582" s="7">
        <v>2646</v>
      </c>
      <c r="Y582" s="9">
        <f>+DAY('TABLA PRINCIPAL'!$B582)</f>
        <v>21</v>
      </c>
      <c r="Z582" s="9">
        <f>+MONTH('TABLA PRINCIPAL'!$B582)</f>
        <v>7</v>
      </c>
      <c r="AA582" s="9">
        <f>+YEAR('TABLA PRINCIPAL'!$B582)</f>
        <v>2014</v>
      </c>
      <c r="AB582" s="22" t="str">
        <f>+IF(Ventas_Oficina[[#This Row],[Total del pedido]]&gt;=100000,"SI","NO")</f>
        <v>NO</v>
      </c>
      <c r="AC582" s="22" t="str">
        <f>+_xlfn.XLOOKUP(Ventas_Oficina[[#This Row],[Nº de artículo]],AUXILIAR!A581:A5466,AUXILIAR!D581:D5466,"Error",0)</f>
        <v>Enviado a tiempo</v>
      </c>
      <c r="AD582" s="22" t="str">
        <f>+IF(AND(Ventas_Oficina[[#This Row],[Total]]&gt;75000,Ventas_Oficina[[#This Row],[Envio a tiempo]]="Enviado a tiempo"),"Buena Venta","Venta Mala")</f>
        <v>Venta Mala</v>
      </c>
    </row>
    <row r="583" spans="1:30" x14ac:dyDescent="0.25">
      <c r="A583" s="26">
        <v>1213338</v>
      </c>
      <c r="B583" s="10">
        <v>41394</v>
      </c>
      <c r="C583" s="11" t="s">
        <v>288</v>
      </c>
      <c r="D583" s="11" t="s">
        <v>133</v>
      </c>
      <c r="E583" s="11" t="s">
        <v>12</v>
      </c>
      <c r="F583" s="11" t="s">
        <v>13</v>
      </c>
      <c r="G583" s="11" t="s">
        <v>1008</v>
      </c>
      <c r="H583" s="11" t="s">
        <v>42</v>
      </c>
      <c r="I583" s="11" t="s">
        <v>1013</v>
      </c>
      <c r="J583" s="11" t="s">
        <v>1126</v>
      </c>
      <c r="K583" s="11" t="s">
        <v>1262</v>
      </c>
      <c r="L583" s="11" t="s">
        <v>1265</v>
      </c>
      <c r="M583" s="11" t="s">
        <v>1272</v>
      </c>
      <c r="N583" s="10">
        <v>41395</v>
      </c>
      <c r="O583" s="12">
        <v>3202</v>
      </c>
      <c r="P583" s="12">
        <v>15248</v>
      </c>
      <c r="Q583" s="12">
        <v>12046</v>
      </c>
      <c r="R583" s="11">
        <v>7</v>
      </c>
      <c r="S583" s="12">
        <v>106736</v>
      </c>
      <c r="T583" s="13">
        <v>0.01</v>
      </c>
      <c r="U583" s="12">
        <v>1067.3600000000001</v>
      </c>
      <c r="V583" s="12">
        <v>105668.64</v>
      </c>
      <c r="W583" s="12">
        <v>400</v>
      </c>
      <c r="X583" s="12">
        <v>274564</v>
      </c>
      <c r="Y583" s="14">
        <f>+DAY('TABLA PRINCIPAL'!$B583)</f>
        <v>30</v>
      </c>
      <c r="Z583" s="14">
        <f>+MONTH('TABLA PRINCIPAL'!$B583)</f>
        <v>4</v>
      </c>
      <c r="AA583" s="14">
        <f>+YEAR('TABLA PRINCIPAL'!$B583)</f>
        <v>2013</v>
      </c>
      <c r="AB583" s="22" t="str">
        <f>+IF(Ventas_Oficina[[#This Row],[Total del pedido]]&gt;=100000,"SI","NO")</f>
        <v>SI</v>
      </c>
      <c r="AC583" s="22" t="str">
        <f>+_xlfn.XLOOKUP(Ventas_Oficina[[#This Row],[Nº de artículo]],AUXILIAR!A582:A5467,AUXILIAR!D582:D5467,"Error",0)</f>
        <v>No enviado a tiempo</v>
      </c>
      <c r="AD583" s="22" t="str">
        <f>+IF(AND(Ventas_Oficina[[#This Row],[Total]]&gt;75000,Ventas_Oficina[[#This Row],[Envio a tiempo]]="Enviado a tiempo"),"Buena Venta","Venta Mala")</f>
        <v>Venta Mala</v>
      </c>
    </row>
    <row r="584" spans="1:30" x14ac:dyDescent="0.25">
      <c r="A584" s="25">
        <v>1213338</v>
      </c>
      <c r="B584" s="5">
        <v>41905</v>
      </c>
      <c r="C584" s="6" t="s">
        <v>236</v>
      </c>
      <c r="D584" s="6" t="s">
        <v>209</v>
      </c>
      <c r="E584" s="6" t="s">
        <v>4</v>
      </c>
      <c r="F584" s="6" t="s">
        <v>5</v>
      </c>
      <c r="G584" s="6" t="s">
        <v>1008</v>
      </c>
      <c r="H584" s="6" t="s">
        <v>6</v>
      </c>
      <c r="I584" s="6" t="s">
        <v>1015</v>
      </c>
      <c r="J584" s="6" t="s">
        <v>1024</v>
      </c>
      <c r="K584" s="6" t="s">
        <v>1261</v>
      </c>
      <c r="L584" s="6" t="s">
        <v>1267</v>
      </c>
      <c r="M584" s="6" t="s">
        <v>1273</v>
      </c>
      <c r="N584" s="5">
        <v>41907</v>
      </c>
      <c r="O584" s="7">
        <v>160</v>
      </c>
      <c r="P584" s="7">
        <v>262</v>
      </c>
      <c r="Q584" s="7">
        <v>102</v>
      </c>
      <c r="R584" s="6">
        <v>39</v>
      </c>
      <c r="S584" s="7">
        <v>10218</v>
      </c>
      <c r="T584" s="8">
        <v>0.05</v>
      </c>
      <c r="U584" s="7">
        <v>510.90000000000003</v>
      </c>
      <c r="V584" s="7">
        <v>9707.1</v>
      </c>
      <c r="W584" s="7">
        <v>80</v>
      </c>
      <c r="X584" s="7">
        <v>8658</v>
      </c>
      <c r="Y584" s="9">
        <f>+DAY('TABLA PRINCIPAL'!$B584)</f>
        <v>23</v>
      </c>
      <c r="Z584" s="9">
        <f>+MONTH('TABLA PRINCIPAL'!$B584)</f>
        <v>9</v>
      </c>
      <c r="AA584" s="9">
        <f>+YEAR('TABLA PRINCIPAL'!$B584)</f>
        <v>2014</v>
      </c>
      <c r="AB584" s="22" t="str">
        <f>+IF(Ventas_Oficina[[#This Row],[Total del pedido]]&gt;=100000,"SI","NO")</f>
        <v>NO</v>
      </c>
      <c r="AC584" s="22" t="str">
        <f>+_xlfn.XLOOKUP(Ventas_Oficina[[#This Row],[Nº de artículo]],AUXILIAR!A583:A5468,AUXILIAR!D583:D5468,"Error",0)</f>
        <v>No enviado a tiempo</v>
      </c>
      <c r="AD584" s="22" t="str">
        <f>+IF(AND(Ventas_Oficina[[#This Row],[Total]]&gt;75000,Ventas_Oficina[[#This Row],[Envio a tiempo]]="Enviado a tiempo"),"Buena Venta","Venta Mala")</f>
        <v>Venta Mala</v>
      </c>
    </row>
    <row r="585" spans="1:30" x14ac:dyDescent="0.25">
      <c r="A585" s="26">
        <v>1213703</v>
      </c>
      <c r="B585" s="10">
        <v>41909</v>
      </c>
      <c r="C585" s="11" t="s">
        <v>167</v>
      </c>
      <c r="D585" s="11" t="s">
        <v>137</v>
      </c>
      <c r="E585" s="11" t="s">
        <v>4</v>
      </c>
      <c r="F585" s="11" t="s">
        <v>5</v>
      </c>
      <c r="G585" s="11" t="s">
        <v>1007</v>
      </c>
      <c r="H585" s="11" t="s">
        <v>6</v>
      </c>
      <c r="I585" s="11" t="s">
        <v>1016</v>
      </c>
      <c r="J585" s="11" t="s">
        <v>1090</v>
      </c>
      <c r="K585" s="11" t="s">
        <v>1261</v>
      </c>
      <c r="L585" s="11" t="s">
        <v>1265</v>
      </c>
      <c r="M585" s="11" t="s">
        <v>1272</v>
      </c>
      <c r="N585" s="10">
        <v>41914</v>
      </c>
      <c r="O585" s="12">
        <v>347</v>
      </c>
      <c r="P585" s="12">
        <v>668</v>
      </c>
      <c r="Q585" s="12">
        <v>321</v>
      </c>
      <c r="R585" s="11">
        <v>4</v>
      </c>
      <c r="S585" s="12">
        <v>2672</v>
      </c>
      <c r="T585" s="13">
        <v>0.03</v>
      </c>
      <c r="U585" s="12">
        <v>80.16</v>
      </c>
      <c r="V585" s="12">
        <v>2591.84</v>
      </c>
      <c r="W585" s="12">
        <v>150</v>
      </c>
      <c r="X585" s="12">
        <v>7669</v>
      </c>
      <c r="Y585" s="14">
        <f>+DAY('TABLA PRINCIPAL'!$B585)</f>
        <v>27</v>
      </c>
      <c r="Z585" s="14">
        <f>+MONTH('TABLA PRINCIPAL'!$B585)</f>
        <v>9</v>
      </c>
      <c r="AA585" s="14">
        <f>+YEAR('TABLA PRINCIPAL'!$B585)</f>
        <v>2014</v>
      </c>
      <c r="AB585" s="22" t="str">
        <f>+IF(Ventas_Oficina[[#This Row],[Total del pedido]]&gt;=100000,"SI","NO")</f>
        <v>NO</v>
      </c>
      <c r="AC585" s="22" t="str">
        <f>+_xlfn.XLOOKUP(Ventas_Oficina[[#This Row],[Nº de artículo]],AUXILIAR!A584:A5469,AUXILIAR!D584:D5469,"Error",0)</f>
        <v>Enviado a tiempo</v>
      </c>
      <c r="AD585" s="22" t="str">
        <f>+IF(AND(Ventas_Oficina[[#This Row],[Total]]&gt;75000,Ventas_Oficina[[#This Row],[Envio a tiempo]]="Enviado a tiempo"),"Buena Venta","Venta Mala")</f>
        <v>Venta Mala</v>
      </c>
    </row>
    <row r="586" spans="1:30" x14ac:dyDescent="0.25">
      <c r="A586" s="25">
        <v>1214068</v>
      </c>
      <c r="B586" s="5">
        <v>41363</v>
      </c>
      <c r="C586" s="6" t="s">
        <v>227</v>
      </c>
      <c r="D586" s="6" t="s">
        <v>26</v>
      </c>
      <c r="E586" s="6" t="s">
        <v>4</v>
      </c>
      <c r="F586" s="6" t="s">
        <v>5</v>
      </c>
      <c r="G586" s="6" t="s">
        <v>1008</v>
      </c>
      <c r="H586" s="6" t="s">
        <v>27</v>
      </c>
      <c r="I586" s="6" t="s">
        <v>1014</v>
      </c>
      <c r="J586" s="6" t="s">
        <v>1072</v>
      </c>
      <c r="K586" s="6" t="s">
        <v>1261</v>
      </c>
      <c r="L586" s="6" t="s">
        <v>1265</v>
      </c>
      <c r="M586" s="6" t="s">
        <v>1272</v>
      </c>
      <c r="N586" s="5">
        <v>41364</v>
      </c>
      <c r="O586" s="7">
        <v>194</v>
      </c>
      <c r="P586" s="7">
        <v>308</v>
      </c>
      <c r="Q586" s="7">
        <v>114</v>
      </c>
      <c r="R586" s="6">
        <v>6</v>
      </c>
      <c r="S586" s="7">
        <v>1848</v>
      </c>
      <c r="T586" s="8">
        <v>0.01</v>
      </c>
      <c r="U586" s="7">
        <v>18.48</v>
      </c>
      <c r="V586" s="7">
        <v>1829.52</v>
      </c>
      <c r="W586" s="7">
        <v>99</v>
      </c>
      <c r="X586" s="7">
        <v>14528</v>
      </c>
      <c r="Y586" s="9">
        <f>+DAY('TABLA PRINCIPAL'!$B586)</f>
        <v>30</v>
      </c>
      <c r="Z586" s="9">
        <f>+MONTH('TABLA PRINCIPAL'!$B586)</f>
        <v>3</v>
      </c>
      <c r="AA586" s="9">
        <f>+YEAR('TABLA PRINCIPAL'!$B586)</f>
        <v>2013</v>
      </c>
      <c r="AB586" s="22" t="str">
        <f>+IF(Ventas_Oficina[[#This Row],[Total del pedido]]&gt;=100000,"SI","NO")</f>
        <v>NO</v>
      </c>
      <c r="AC586" s="22" t="str">
        <f>+_xlfn.XLOOKUP(Ventas_Oficina[[#This Row],[Nº de artículo]],AUXILIAR!A585:A5470,AUXILIAR!D585:D5470,"Error",0)</f>
        <v>No enviado a tiempo</v>
      </c>
      <c r="AD586" s="22" t="str">
        <f>+IF(AND(Ventas_Oficina[[#This Row],[Total]]&gt;75000,Ventas_Oficina[[#This Row],[Envio a tiempo]]="Enviado a tiempo"),"Buena Venta","Venta Mala")</f>
        <v>Venta Mala</v>
      </c>
    </row>
    <row r="587" spans="1:30" x14ac:dyDescent="0.25">
      <c r="A587" s="26">
        <v>1214068</v>
      </c>
      <c r="B587" s="10">
        <v>41920</v>
      </c>
      <c r="C587" s="11" t="s">
        <v>207</v>
      </c>
      <c r="D587" s="11" t="s">
        <v>177</v>
      </c>
      <c r="E587" s="11" t="s">
        <v>4</v>
      </c>
      <c r="F587" s="11" t="s">
        <v>5</v>
      </c>
      <c r="G587" s="11" t="s">
        <v>1010</v>
      </c>
      <c r="H587" s="11" t="s">
        <v>6</v>
      </c>
      <c r="I587" s="11" t="s">
        <v>1015</v>
      </c>
      <c r="J587" s="11" t="s">
        <v>1072</v>
      </c>
      <c r="K587" s="11" t="s">
        <v>1261</v>
      </c>
      <c r="L587" s="11" t="s">
        <v>1265</v>
      </c>
      <c r="M587" s="11" t="s">
        <v>1272</v>
      </c>
      <c r="N587" s="10">
        <v>41922</v>
      </c>
      <c r="O587" s="12">
        <v>194</v>
      </c>
      <c r="P587" s="12">
        <v>308</v>
      </c>
      <c r="Q587" s="12">
        <v>114</v>
      </c>
      <c r="R587" s="11">
        <v>37</v>
      </c>
      <c r="S587" s="12">
        <v>11396</v>
      </c>
      <c r="T587" s="13">
        <v>0.04</v>
      </c>
      <c r="U587" s="12">
        <v>455.84000000000003</v>
      </c>
      <c r="V587" s="12">
        <v>10940.16</v>
      </c>
      <c r="W587" s="12">
        <v>99</v>
      </c>
      <c r="X587" s="12">
        <v>12458</v>
      </c>
      <c r="Y587" s="14">
        <f>+DAY('TABLA PRINCIPAL'!$B587)</f>
        <v>8</v>
      </c>
      <c r="Z587" s="14">
        <f>+MONTH('TABLA PRINCIPAL'!$B587)</f>
        <v>10</v>
      </c>
      <c r="AA587" s="14">
        <f>+YEAR('TABLA PRINCIPAL'!$B587)</f>
        <v>2014</v>
      </c>
      <c r="AB587" s="22" t="str">
        <f>+IF(Ventas_Oficina[[#This Row],[Total del pedido]]&gt;=100000,"SI","NO")</f>
        <v>NO</v>
      </c>
      <c r="AC587" s="22" t="str">
        <f>+_xlfn.XLOOKUP(Ventas_Oficina[[#This Row],[Nº de artículo]],AUXILIAR!A586:A5471,AUXILIAR!D586:D5471,"Error",0)</f>
        <v>No enviado a tiempo</v>
      </c>
      <c r="AD587" s="22" t="str">
        <f>+IF(AND(Ventas_Oficina[[#This Row],[Total]]&gt;75000,Ventas_Oficina[[#This Row],[Envio a tiempo]]="Enviado a tiempo"),"Buena Venta","Venta Mala")</f>
        <v>Venta Mala</v>
      </c>
    </row>
    <row r="588" spans="1:30" x14ac:dyDescent="0.25">
      <c r="A588" s="25">
        <v>1214068</v>
      </c>
      <c r="B588" s="5">
        <v>41899</v>
      </c>
      <c r="C588" s="6" t="s">
        <v>61</v>
      </c>
      <c r="D588" s="6" t="s">
        <v>62</v>
      </c>
      <c r="E588" s="6" t="s">
        <v>4</v>
      </c>
      <c r="F588" s="6" t="s">
        <v>5</v>
      </c>
      <c r="G588" s="6" t="s">
        <v>1010</v>
      </c>
      <c r="H588" s="6" t="s">
        <v>27</v>
      </c>
      <c r="I588" s="6" t="s">
        <v>1012</v>
      </c>
      <c r="J588" s="6" t="s">
        <v>1085</v>
      </c>
      <c r="K588" s="6" t="s">
        <v>1262</v>
      </c>
      <c r="L588" s="6" t="s">
        <v>1268</v>
      </c>
      <c r="M588" s="6" t="s">
        <v>1273</v>
      </c>
      <c r="N588" s="5">
        <v>41892</v>
      </c>
      <c r="O588" s="7">
        <v>384</v>
      </c>
      <c r="P588" s="7">
        <v>630</v>
      </c>
      <c r="Q588" s="7">
        <v>246</v>
      </c>
      <c r="R588" s="6">
        <v>8</v>
      </c>
      <c r="S588" s="7">
        <v>5040</v>
      </c>
      <c r="T588" s="8">
        <v>0.09</v>
      </c>
      <c r="U588" s="7">
        <v>453.59999999999997</v>
      </c>
      <c r="V588" s="7">
        <v>4586.3999999999996</v>
      </c>
      <c r="W588" s="7">
        <v>50</v>
      </c>
      <c r="X588" s="7">
        <v>12219</v>
      </c>
      <c r="Y588" s="9">
        <f>+DAY('TABLA PRINCIPAL'!$B588)</f>
        <v>17</v>
      </c>
      <c r="Z588" s="9">
        <f>+MONTH('TABLA PRINCIPAL'!$B588)</f>
        <v>9</v>
      </c>
      <c r="AA588" s="9">
        <f>+YEAR('TABLA PRINCIPAL'!$B588)</f>
        <v>2014</v>
      </c>
      <c r="AB588" s="22" t="str">
        <f>+IF(Ventas_Oficina[[#This Row],[Total del pedido]]&gt;=100000,"SI","NO")</f>
        <v>NO</v>
      </c>
      <c r="AC588" s="22" t="str">
        <f>+_xlfn.XLOOKUP(Ventas_Oficina[[#This Row],[Nº de artículo]],AUXILIAR!A587:A5472,AUXILIAR!D587:D5472,"Error",0)</f>
        <v>Enviado a tiempo</v>
      </c>
      <c r="AD588" s="22" t="str">
        <f>+IF(AND(Ventas_Oficina[[#This Row],[Total]]&gt;75000,Ventas_Oficina[[#This Row],[Envio a tiempo]]="Enviado a tiempo"),"Buena Venta","Venta Mala")</f>
        <v>Venta Mala</v>
      </c>
    </row>
    <row r="589" spans="1:30" x14ac:dyDescent="0.25">
      <c r="A589" s="26">
        <v>1214068</v>
      </c>
      <c r="B589" s="10">
        <v>41516</v>
      </c>
      <c r="C589" s="11" t="s">
        <v>226</v>
      </c>
      <c r="D589" s="11" t="s">
        <v>48</v>
      </c>
      <c r="E589" s="11" t="s">
        <v>4</v>
      </c>
      <c r="F589" s="11" t="s">
        <v>5</v>
      </c>
      <c r="G589" s="11" t="s">
        <v>1008</v>
      </c>
      <c r="H589" s="11" t="s">
        <v>34</v>
      </c>
      <c r="I589" s="11" t="s">
        <v>1015</v>
      </c>
      <c r="J589" s="11" t="s">
        <v>1032</v>
      </c>
      <c r="K589" s="11" t="s">
        <v>1261</v>
      </c>
      <c r="L589" s="11" t="s">
        <v>1266</v>
      </c>
      <c r="M589" s="11" t="s">
        <v>1272</v>
      </c>
      <c r="N589" s="10">
        <v>41518</v>
      </c>
      <c r="O589" s="12">
        <v>159</v>
      </c>
      <c r="P589" s="12">
        <v>261</v>
      </c>
      <c r="Q589" s="12">
        <v>102</v>
      </c>
      <c r="R589" s="11">
        <v>26</v>
      </c>
      <c r="S589" s="12">
        <v>6786</v>
      </c>
      <c r="T589" s="13">
        <v>0.04</v>
      </c>
      <c r="U589" s="12">
        <v>271.44</v>
      </c>
      <c r="V589" s="12">
        <v>6514.56</v>
      </c>
      <c r="W589" s="12">
        <v>50</v>
      </c>
      <c r="X589" s="12">
        <v>149204</v>
      </c>
      <c r="Y589" s="14">
        <f>+DAY('TABLA PRINCIPAL'!$B589)</f>
        <v>30</v>
      </c>
      <c r="Z589" s="14">
        <f>+MONTH('TABLA PRINCIPAL'!$B589)</f>
        <v>8</v>
      </c>
      <c r="AA589" s="14">
        <f>+YEAR('TABLA PRINCIPAL'!$B589)</f>
        <v>2013</v>
      </c>
      <c r="AB589" s="22" t="str">
        <f>+IF(Ventas_Oficina[[#This Row],[Total del pedido]]&gt;=100000,"SI","NO")</f>
        <v>NO</v>
      </c>
      <c r="AC589" s="22" t="str">
        <f>+_xlfn.XLOOKUP(Ventas_Oficina[[#This Row],[Nº de artículo]],AUXILIAR!A588:A5473,AUXILIAR!D588:D5473,"Error",0)</f>
        <v>No enviado a tiempo</v>
      </c>
      <c r="AD589" s="22" t="str">
        <f>+IF(AND(Ventas_Oficina[[#This Row],[Total]]&gt;75000,Ventas_Oficina[[#This Row],[Envio a tiempo]]="Enviado a tiempo"),"Buena Venta","Venta Mala")</f>
        <v>Venta Mala</v>
      </c>
    </row>
    <row r="590" spans="1:30" x14ac:dyDescent="0.25">
      <c r="A590" s="25">
        <v>1214068</v>
      </c>
      <c r="B590" s="5">
        <v>41495</v>
      </c>
      <c r="C590" s="6" t="s">
        <v>291</v>
      </c>
      <c r="D590" s="6" t="s">
        <v>46</v>
      </c>
      <c r="E590" s="6" t="s">
        <v>12</v>
      </c>
      <c r="F590" s="6" t="s">
        <v>13</v>
      </c>
      <c r="G590" s="6" t="s">
        <v>1007</v>
      </c>
      <c r="H590" s="6" t="s">
        <v>42</v>
      </c>
      <c r="I590" s="6" t="s">
        <v>1016</v>
      </c>
      <c r="J590" s="6" t="s">
        <v>1095</v>
      </c>
      <c r="K590" s="6" t="s">
        <v>1261</v>
      </c>
      <c r="L590" s="6" t="s">
        <v>1265</v>
      </c>
      <c r="M590" s="6" t="s">
        <v>1272</v>
      </c>
      <c r="N590" s="5">
        <v>41502</v>
      </c>
      <c r="O590" s="7">
        <v>6773</v>
      </c>
      <c r="P590" s="7">
        <v>16520</v>
      </c>
      <c r="Q590" s="7">
        <v>9747</v>
      </c>
      <c r="R590" s="6">
        <v>43</v>
      </c>
      <c r="S590" s="7">
        <v>710360</v>
      </c>
      <c r="T590" s="8">
        <v>0</v>
      </c>
      <c r="U590" s="7">
        <v>0</v>
      </c>
      <c r="V590" s="7">
        <v>710360</v>
      </c>
      <c r="W590" s="7">
        <v>1999</v>
      </c>
      <c r="X590" s="7">
        <v>134290</v>
      </c>
      <c r="Y590" s="9">
        <f>+DAY('TABLA PRINCIPAL'!$B590)</f>
        <v>9</v>
      </c>
      <c r="Z590" s="9">
        <f>+MONTH('TABLA PRINCIPAL'!$B590)</f>
        <v>8</v>
      </c>
      <c r="AA590" s="9">
        <f>+YEAR('TABLA PRINCIPAL'!$B590)</f>
        <v>2013</v>
      </c>
      <c r="AB590" s="22" t="str">
        <f>+IF(Ventas_Oficina[[#This Row],[Total del pedido]]&gt;=100000,"SI","NO")</f>
        <v>SI</v>
      </c>
      <c r="AC590" s="22" t="str">
        <f>+_xlfn.XLOOKUP(Ventas_Oficina[[#This Row],[Nº de artículo]],AUXILIAR!A589:A5474,AUXILIAR!D589:D5474,"Error",0)</f>
        <v>Enviado a tiempo</v>
      </c>
      <c r="AD590" s="22" t="str">
        <f>+IF(AND(Ventas_Oficina[[#This Row],[Total]]&gt;75000,Ventas_Oficina[[#This Row],[Envio a tiempo]]="Enviado a tiempo"),"Buena Venta","Venta Mala")</f>
        <v>Buena Venta</v>
      </c>
    </row>
    <row r="591" spans="1:30" x14ac:dyDescent="0.25">
      <c r="A591" s="26">
        <v>1214068</v>
      </c>
      <c r="B591" s="10">
        <v>41484</v>
      </c>
      <c r="C591" s="11" t="s">
        <v>83</v>
      </c>
      <c r="D591" s="11" t="s">
        <v>68</v>
      </c>
      <c r="E591" s="11" t="s">
        <v>12</v>
      </c>
      <c r="F591" s="11" t="s">
        <v>13</v>
      </c>
      <c r="G591" s="11" t="s">
        <v>1008</v>
      </c>
      <c r="H591" s="11" t="s">
        <v>14</v>
      </c>
      <c r="I591" s="11" t="s">
        <v>1016</v>
      </c>
      <c r="J591" s="11" t="s">
        <v>1154</v>
      </c>
      <c r="K591" s="11" t="s">
        <v>1261</v>
      </c>
      <c r="L591" s="11" t="s">
        <v>1265</v>
      </c>
      <c r="M591" s="11" t="s">
        <v>1273</v>
      </c>
      <c r="N591" s="10">
        <v>41485</v>
      </c>
      <c r="O591" s="12">
        <v>342</v>
      </c>
      <c r="P591" s="12">
        <v>834</v>
      </c>
      <c r="Q591" s="12">
        <v>492</v>
      </c>
      <c r="R591" s="11">
        <v>23</v>
      </c>
      <c r="S591" s="12">
        <v>19182</v>
      </c>
      <c r="T591" s="13">
        <v>0.06</v>
      </c>
      <c r="U591" s="12">
        <v>1150.9199999999998</v>
      </c>
      <c r="V591" s="12">
        <v>18031.080000000002</v>
      </c>
      <c r="W591" s="12">
        <v>264</v>
      </c>
      <c r="X591" s="12">
        <v>12477</v>
      </c>
      <c r="Y591" s="14">
        <f>+DAY('TABLA PRINCIPAL'!$B591)</f>
        <v>29</v>
      </c>
      <c r="Z591" s="14">
        <f>+MONTH('TABLA PRINCIPAL'!$B591)</f>
        <v>7</v>
      </c>
      <c r="AA591" s="14">
        <f>+YEAR('TABLA PRINCIPAL'!$B591)</f>
        <v>2013</v>
      </c>
      <c r="AB591" s="22" t="str">
        <f>+IF(Ventas_Oficina[[#This Row],[Total del pedido]]&gt;=100000,"SI","NO")</f>
        <v>NO</v>
      </c>
      <c r="AC591" s="22" t="str">
        <f>+_xlfn.XLOOKUP(Ventas_Oficina[[#This Row],[Nº de artículo]],AUXILIAR!A590:A5475,AUXILIAR!D590:D5475,"Error",0)</f>
        <v>Enviado a tiempo</v>
      </c>
      <c r="AD591" s="22" t="str">
        <f>+IF(AND(Ventas_Oficina[[#This Row],[Total]]&gt;75000,Ventas_Oficina[[#This Row],[Envio a tiempo]]="Enviado a tiempo"),"Buena Venta","Venta Mala")</f>
        <v>Venta Mala</v>
      </c>
    </row>
    <row r="592" spans="1:30" x14ac:dyDescent="0.25">
      <c r="A592" s="25">
        <v>1214068</v>
      </c>
      <c r="B592" s="5">
        <v>41363</v>
      </c>
      <c r="C592" s="6" t="s">
        <v>227</v>
      </c>
      <c r="D592" s="6" t="s">
        <v>26</v>
      </c>
      <c r="E592" s="6" t="s">
        <v>4</v>
      </c>
      <c r="F592" s="6" t="s">
        <v>5</v>
      </c>
      <c r="G592" s="6" t="s">
        <v>1010</v>
      </c>
      <c r="H592" s="6" t="s">
        <v>27</v>
      </c>
      <c r="I592" s="6" t="s">
        <v>1014</v>
      </c>
      <c r="J592" s="6" t="s">
        <v>1049</v>
      </c>
      <c r="K592" s="6" t="s">
        <v>1261</v>
      </c>
      <c r="L592" s="6" t="s">
        <v>1265</v>
      </c>
      <c r="M592" s="6" t="s">
        <v>1272</v>
      </c>
      <c r="N592" s="5">
        <v>41364</v>
      </c>
      <c r="O592" s="7">
        <v>184</v>
      </c>
      <c r="P592" s="7">
        <v>288</v>
      </c>
      <c r="Q592" s="7">
        <v>104</v>
      </c>
      <c r="R592" s="6">
        <v>10</v>
      </c>
      <c r="S592" s="7">
        <v>2880</v>
      </c>
      <c r="T592" s="8">
        <v>0.06</v>
      </c>
      <c r="U592" s="7">
        <v>172.79999999999998</v>
      </c>
      <c r="V592" s="7">
        <v>2707.2</v>
      </c>
      <c r="W592" s="7">
        <v>99</v>
      </c>
      <c r="X592" s="7">
        <v>2762</v>
      </c>
      <c r="Y592" s="9">
        <f>+DAY('TABLA PRINCIPAL'!$B592)</f>
        <v>30</v>
      </c>
      <c r="Z592" s="9">
        <f>+MONTH('TABLA PRINCIPAL'!$B592)</f>
        <v>3</v>
      </c>
      <c r="AA592" s="9">
        <f>+YEAR('TABLA PRINCIPAL'!$B592)</f>
        <v>2013</v>
      </c>
      <c r="AB592" s="22" t="str">
        <f>+IF(Ventas_Oficina[[#This Row],[Total del pedido]]&gt;=100000,"SI","NO")</f>
        <v>NO</v>
      </c>
      <c r="AC592" s="22" t="str">
        <f>+_xlfn.XLOOKUP(Ventas_Oficina[[#This Row],[Nº de artículo]],AUXILIAR!A591:A5476,AUXILIAR!D591:D5476,"Error",0)</f>
        <v>No enviado a tiempo</v>
      </c>
      <c r="AD592" s="22" t="str">
        <f>+IF(AND(Ventas_Oficina[[#This Row],[Total]]&gt;75000,Ventas_Oficina[[#This Row],[Envio a tiempo]]="Enviado a tiempo"),"Buena Venta","Venta Mala")</f>
        <v>Venta Mala</v>
      </c>
    </row>
    <row r="593" spans="1:30" x14ac:dyDescent="0.25">
      <c r="A593" s="26">
        <v>1214434</v>
      </c>
      <c r="B593" s="10">
        <v>41454</v>
      </c>
      <c r="C593" s="11" t="s">
        <v>117</v>
      </c>
      <c r="D593" s="11" t="s">
        <v>118</v>
      </c>
      <c r="E593" s="11" t="s">
        <v>4</v>
      </c>
      <c r="F593" s="11" t="s">
        <v>5</v>
      </c>
      <c r="G593" s="11" t="s">
        <v>1009</v>
      </c>
      <c r="H593" s="11" t="s">
        <v>53</v>
      </c>
      <c r="I593" s="11" t="s">
        <v>1016</v>
      </c>
      <c r="J593" s="11" t="s">
        <v>1040</v>
      </c>
      <c r="K593" s="11" t="s">
        <v>1261</v>
      </c>
      <c r="L593" s="11" t="s">
        <v>1267</v>
      </c>
      <c r="M593" s="11" t="s">
        <v>1272</v>
      </c>
      <c r="N593" s="10">
        <v>41456</v>
      </c>
      <c r="O593" s="12">
        <v>2156</v>
      </c>
      <c r="P593" s="12">
        <v>3655</v>
      </c>
      <c r="Q593" s="12">
        <v>1499</v>
      </c>
      <c r="R593" s="11">
        <v>34</v>
      </c>
      <c r="S593" s="12">
        <v>124270</v>
      </c>
      <c r="T593" s="13">
        <v>0.01</v>
      </c>
      <c r="U593" s="12">
        <v>1242.7</v>
      </c>
      <c r="V593" s="12">
        <v>123027.3</v>
      </c>
      <c r="W593" s="12">
        <v>1389</v>
      </c>
      <c r="X593" s="12">
        <v>33129</v>
      </c>
      <c r="Y593" s="14">
        <f>+DAY('TABLA PRINCIPAL'!$B593)</f>
        <v>29</v>
      </c>
      <c r="Z593" s="14">
        <f>+MONTH('TABLA PRINCIPAL'!$B593)</f>
        <v>6</v>
      </c>
      <c r="AA593" s="14">
        <f>+YEAR('TABLA PRINCIPAL'!$B593)</f>
        <v>2013</v>
      </c>
      <c r="AB593" s="22" t="str">
        <f>+IF(Ventas_Oficina[[#This Row],[Total del pedido]]&gt;=100000,"SI","NO")</f>
        <v>SI</v>
      </c>
      <c r="AC593" s="22" t="str">
        <f>+_xlfn.XLOOKUP(Ventas_Oficina[[#This Row],[Nº de artículo]],AUXILIAR!A592:A5477,AUXILIAR!D592:D5477,"Error",0)</f>
        <v>Enviado a tiempo</v>
      </c>
      <c r="AD593" s="22" t="str">
        <f>+IF(AND(Ventas_Oficina[[#This Row],[Total]]&gt;75000,Ventas_Oficina[[#This Row],[Envio a tiempo]]="Enviado a tiempo"),"Buena Venta","Venta Mala")</f>
        <v>Venta Mala</v>
      </c>
    </row>
    <row r="594" spans="1:30" x14ac:dyDescent="0.25">
      <c r="A594" s="25">
        <v>1214434</v>
      </c>
      <c r="B594" s="5">
        <v>41407</v>
      </c>
      <c r="C594" s="6" t="s">
        <v>35</v>
      </c>
      <c r="D594" s="6" t="s">
        <v>36</v>
      </c>
      <c r="E594" s="6" t="s">
        <v>12</v>
      </c>
      <c r="F594" s="6" t="s">
        <v>13</v>
      </c>
      <c r="G594" s="6" t="s">
        <v>1009</v>
      </c>
      <c r="H594" s="6" t="s">
        <v>14</v>
      </c>
      <c r="I594" s="6" t="s">
        <v>1015</v>
      </c>
      <c r="J594" s="6" t="s">
        <v>1032</v>
      </c>
      <c r="K594" s="6" t="s">
        <v>1261</v>
      </c>
      <c r="L594" s="6" t="s">
        <v>1265</v>
      </c>
      <c r="M594" s="6" t="s">
        <v>1272</v>
      </c>
      <c r="N594" s="5">
        <v>41409</v>
      </c>
      <c r="O594" s="7">
        <v>159</v>
      </c>
      <c r="P594" s="7">
        <v>261</v>
      </c>
      <c r="Q594" s="7">
        <v>102</v>
      </c>
      <c r="R594" s="6">
        <v>44</v>
      </c>
      <c r="S594" s="7">
        <v>11484</v>
      </c>
      <c r="T594" s="8">
        <v>0.03</v>
      </c>
      <c r="U594" s="7">
        <v>344.52</v>
      </c>
      <c r="V594" s="7">
        <v>11139.48</v>
      </c>
      <c r="W594" s="7">
        <v>50</v>
      </c>
      <c r="X594" s="7">
        <v>8851</v>
      </c>
      <c r="Y594" s="9">
        <f>+DAY('TABLA PRINCIPAL'!$B594)</f>
        <v>13</v>
      </c>
      <c r="Z594" s="9">
        <f>+MONTH('TABLA PRINCIPAL'!$B594)</f>
        <v>5</v>
      </c>
      <c r="AA594" s="9">
        <f>+YEAR('TABLA PRINCIPAL'!$B594)</f>
        <v>2013</v>
      </c>
      <c r="AB594" s="22" t="str">
        <f>+IF(Ventas_Oficina[[#This Row],[Total del pedido]]&gt;=100000,"SI","NO")</f>
        <v>NO</v>
      </c>
      <c r="AC594" s="22" t="str">
        <f>+_xlfn.XLOOKUP(Ventas_Oficina[[#This Row],[Nº de artículo]],AUXILIAR!A593:A5478,AUXILIAR!D593:D5478,"Error",0)</f>
        <v>Enviado a tiempo</v>
      </c>
      <c r="AD594" s="22" t="str">
        <f>+IF(AND(Ventas_Oficina[[#This Row],[Total]]&gt;75000,Ventas_Oficina[[#This Row],[Envio a tiempo]]="Enviado a tiempo"),"Buena Venta","Venta Mala")</f>
        <v>Venta Mala</v>
      </c>
    </row>
    <row r="595" spans="1:30" x14ac:dyDescent="0.25">
      <c r="A595" s="26">
        <v>1214799</v>
      </c>
      <c r="B595" s="10">
        <v>41370</v>
      </c>
      <c r="C595" s="11" t="s">
        <v>386</v>
      </c>
      <c r="D595" s="11" t="s">
        <v>76</v>
      </c>
      <c r="E595" s="11" t="s">
        <v>4</v>
      </c>
      <c r="F595" s="11" t="s">
        <v>5</v>
      </c>
      <c r="G595" s="11" t="s">
        <v>1009</v>
      </c>
      <c r="H595" s="11" t="s">
        <v>17</v>
      </c>
      <c r="I595" s="11" t="s">
        <v>1015</v>
      </c>
      <c r="J595" s="11" t="s">
        <v>1081</v>
      </c>
      <c r="K595" s="11" t="s">
        <v>1261</v>
      </c>
      <c r="L595" s="11" t="s">
        <v>1265</v>
      </c>
      <c r="M595" s="11" t="s">
        <v>1272</v>
      </c>
      <c r="N595" s="10">
        <v>41372</v>
      </c>
      <c r="O595" s="12">
        <v>252</v>
      </c>
      <c r="P595" s="12">
        <v>400</v>
      </c>
      <c r="Q595" s="12">
        <v>148</v>
      </c>
      <c r="R595" s="11">
        <v>32</v>
      </c>
      <c r="S595" s="12">
        <v>12800</v>
      </c>
      <c r="T595" s="13">
        <v>0.01</v>
      </c>
      <c r="U595" s="12">
        <v>128</v>
      </c>
      <c r="V595" s="12">
        <v>12672</v>
      </c>
      <c r="W595" s="12">
        <v>130</v>
      </c>
      <c r="X595" s="12">
        <v>2329</v>
      </c>
      <c r="Y595" s="14">
        <f>+DAY('TABLA PRINCIPAL'!$B595)</f>
        <v>6</v>
      </c>
      <c r="Z595" s="14">
        <f>+MONTH('TABLA PRINCIPAL'!$B595)</f>
        <v>4</v>
      </c>
      <c r="AA595" s="14">
        <f>+YEAR('TABLA PRINCIPAL'!$B595)</f>
        <v>2013</v>
      </c>
      <c r="AB595" s="22" t="str">
        <f>+IF(Ventas_Oficina[[#This Row],[Total del pedido]]&gt;=100000,"SI","NO")</f>
        <v>NO</v>
      </c>
      <c r="AC595" s="22" t="str">
        <f>+_xlfn.XLOOKUP(Ventas_Oficina[[#This Row],[Nº de artículo]],AUXILIAR!A594:A5479,AUXILIAR!D594:D5479,"Error",0)</f>
        <v>Enviado a tiempo</v>
      </c>
      <c r="AD595" s="22" t="str">
        <f>+IF(AND(Ventas_Oficina[[#This Row],[Total]]&gt;75000,Ventas_Oficina[[#This Row],[Envio a tiempo]]="Enviado a tiempo"),"Buena Venta","Venta Mala")</f>
        <v>Venta Mala</v>
      </c>
    </row>
    <row r="596" spans="1:30" x14ac:dyDescent="0.25">
      <c r="A596" s="25">
        <v>1214799</v>
      </c>
      <c r="B596" s="5">
        <v>41552</v>
      </c>
      <c r="C596" s="6" t="s">
        <v>387</v>
      </c>
      <c r="D596" s="6" t="s">
        <v>46</v>
      </c>
      <c r="E596" s="6" t="s">
        <v>4</v>
      </c>
      <c r="F596" s="6" t="s">
        <v>5</v>
      </c>
      <c r="G596" s="6" t="s">
        <v>1007</v>
      </c>
      <c r="H596" s="6" t="s">
        <v>9</v>
      </c>
      <c r="I596" s="6" t="s">
        <v>1012</v>
      </c>
      <c r="J596" s="6" t="s">
        <v>1098</v>
      </c>
      <c r="K596" s="6" t="s">
        <v>1261</v>
      </c>
      <c r="L596" s="6" t="s">
        <v>1265</v>
      </c>
      <c r="M596" s="6" t="s">
        <v>1272</v>
      </c>
      <c r="N596" s="5">
        <v>41559</v>
      </c>
      <c r="O596" s="7">
        <v>1983</v>
      </c>
      <c r="P596" s="7">
        <v>3098</v>
      </c>
      <c r="Q596" s="7">
        <v>1115</v>
      </c>
      <c r="R596" s="6">
        <v>11</v>
      </c>
      <c r="S596" s="7">
        <v>34078</v>
      </c>
      <c r="T596" s="8">
        <v>0.03</v>
      </c>
      <c r="U596" s="7">
        <v>1022.3399999999999</v>
      </c>
      <c r="V596" s="7">
        <v>33055.660000000003</v>
      </c>
      <c r="W596" s="7">
        <v>1951</v>
      </c>
      <c r="X596" s="7">
        <v>149597</v>
      </c>
      <c r="Y596" s="9">
        <f>+DAY('TABLA PRINCIPAL'!$B596)</f>
        <v>5</v>
      </c>
      <c r="Z596" s="9">
        <f>+MONTH('TABLA PRINCIPAL'!$B596)</f>
        <v>10</v>
      </c>
      <c r="AA596" s="9">
        <f>+YEAR('TABLA PRINCIPAL'!$B596)</f>
        <v>2013</v>
      </c>
      <c r="AB596" s="22" t="str">
        <f>+IF(Ventas_Oficina[[#This Row],[Total del pedido]]&gt;=100000,"SI","NO")</f>
        <v>NO</v>
      </c>
      <c r="AC596" s="22" t="str">
        <f>+_xlfn.XLOOKUP(Ventas_Oficina[[#This Row],[Nº de artículo]],AUXILIAR!A595:A5480,AUXILIAR!D595:D5480,"Error",0)</f>
        <v>Enviado a tiempo</v>
      </c>
      <c r="AD596" s="22" t="str">
        <f>+IF(AND(Ventas_Oficina[[#This Row],[Total]]&gt;75000,Ventas_Oficina[[#This Row],[Envio a tiempo]]="Enviado a tiempo"),"Buena Venta","Venta Mala")</f>
        <v>Buena Venta</v>
      </c>
    </row>
    <row r="597" spans="1:30" x14ac:dyDescent="0.25">
      <c r="A597" s="26">
        <v>1214799</v>
      </c>
      <c r="B597" s="10">
        <v>41986</v>
      </c>
      <c r="C597" s="11" t="s">
        <v>388</v>
      </c>
      <c r="D597" s="11" t="s">
        <v>36</v>
      </c>
      <c r="E597" s="11" t="s">
        <v>12</v>
      </c>
      <c r="F597" s="11" t="s">
        <v>13</v>
      </c>
      <c r="G597" s="11" t="s">
        <v>1010</v>
      </c>
      <c r="H597" s="11" t="s">
        <v>14</v>
      </c>
      <c r="I597" s="11" t="s">
        <v>1014</v>
      </c>
      <c r="J597" s="11" t="s">
        <v>1113</v>
      </c>
      <c r="K597" s="11" t="s">
        <v>1261</v>
      </c>
      <c r="L597" s="11" t="s">
        <v>1265</v>
      </c>
      <c r="M597" s="11" t="s">
        <v>1272</v>
      </c>
      <c r="N597" s="10">
        <v>41988</v>
      </c>
      <c r="O597" s="12">
        <v>1495</v>
      </c>
      <c r="P597" s="12">
        <v>3476</v>
      </c>
      <c r="Q597" s="12">
        <v>1981</v>
      </c>
      <c r="R597" s="11">
        <v>15</v>
      </c>
      <c r="S597" s="12">
        <v>52140</v>
      </c>
      <c r="T597" s="13">
        <v>0.01</v>
      </c>
      <c r="U597" s="12">
        <v>521.4</v>
      </c>
      <c r="V597" s="12">
        <v>51618.6</v>
      </c>
      <c r="W597" s="12">
        <v>822</v>
      </c>
      <c r="X597" s="12">
        <v>365332</v>
      </c>
      <c r="Y597" s="14">
        <f>+DAY('TABLA PRINCIPAL'!$B597)</f>
        <v>13</v>
      </c>
      <c r="Z597" s="14">
        <f>+MONTH('TABLA PRINCIPAL'!$B597)</f>
        <v>12</v>
      </c>
      <c r="AA597" s="14">
        <f>+YEAR('TABLA PRINCIPAL'!$B597)</f>
        <v>2014</v>
      </c>
      <c r="AB597" s="22" t="str">
        <f>+IF(Ventas_Oficina[[#This Row],[Total del pedido]]&gt;=100000,"SI","NO")</f>
        <v>NO</v>
      </c>
      <c r="AC597" s="22" t="str">
        <f>+_xlfn.XLOOKUP(Ventas_Oficina[[#This Row],[Nº de artículo]],AUXILIAR!A596:A5481,AUXILIAR!D596:D5481,"Error",0)</f>
        <v>Enviado a tiempo</v>
      </c>
      <c r="AD597" s="22" t="str">
        <f>+IF(AND(Ventas_Oficina[[#This Row],[Total]]&gt;75000,Ventas_Oficina[[#This Row],[Envio a tiempo]]="Enviado a tiempo"),"Buena Venta","Venta Mala")</f>
        <v>Buena Venta</v>
      </c>
    </row>
    <row r="598" spans="1:30" x14ac:dyDescent="0.25">
      <c r="A598" s="25">
        <v>1215164</v>
      </c>
      <c r="B598" s="5">
        <v>42079</v>
      </c>
      <c r="C598" s="6" t="s">
        <v>318</v>
      </c>
      <c r="D598" s="6" t="s">
        <v>29</v>
      </c>
      <c r="E598" s="6" t="s">
        <v>12</v>
      </c>
      <c r="F598" s="6" t="s">
        <v>13</v>
      </c>
      <c r="G598" s="6" t="s">
        <v>1009</v>
      </c>
      <c r="H598" s="6" t="s">
        <v>14</v>
      </c>
      <c r="I598" s="6" t="s">
        <v>1013</v>
      </c>
      <c r="J598" s="6" t="s">
        <v>1046</v>
      </c>
      <c r="K598" s="6" t="s">
        <v>1262</v>
      </c>
      <c r="L598" s="6" t="s">
        <v>1270</v>
      </c>
      <c r="M598" s="6" t="s">
        <v>1274</v>
      </c>
      <c r="N598" s="5">
        <v>42079</v>
      </c>
      <c r="O598" s="7">
        <v>519</v>
      </c>
      <c r="P598" s="7">
        <v>1298</v>
      </c>
      <c r="Q598" s="7">
        <v>779</v>
      </c>
      <c r="R598" s="6">
        <v>46</v>
      </c>
      <c r="S598" s="7">
        <v>59708</v>
      </c>
      <c r="T598" s="8">
        <v>7.0000000000000007E-2</v>
      </c>
      <c r="U598" s="7">
        <v>4179.5600000000004</v>
      </c>
      <c r="V598" s="7">
        <v>55528.44</v>
      </c>
      <c r="W598" s="7">
        <v>314</v>
      </c>
      <c r="X598" s="7">
        <v>43159</v>
      </c>
      <c r="Y598" s="9">
        <f>+DAY('TABLA PRINCIPAL'!$B598)</f>
        <v>16</v>
      </c>
      <c r="Z598" s="9">
        <f>+MONTH('TABLA PRINCIPAL'!$B598)</f>
        <v>3</v>
      </c>
      <c r="AA598" s="9">
        <f>+YEAR('TABLA PRINCIPAL'!$B598)</f>
        <v>2015</v>
      </c>
      <c r="AB598" s="22" t="str">
        <f>+IF(Ventas_Oficina[[#This Row],[Total del pedido]]&gt;=100000,"SI","NO")</f>
        <v>NO</v>
      </c>
      <c r="AC598" s="22" t="str">
        <f>+_xlfn.XLOOKUP(Ventas_Oficina[[#This Row],[Nº de artículo]],AUXILIAR!A597:A5482,AUXILIAR!D597:D5482,"Error",0)</f>
        <v>No enviado a tiempo</v>
      </c>
      <c r="AD598" s="22" t="str">
        <f>+IF(AND(Ventas_Oficina[[#This Row],[Total]]&gt;75000,Ventas_Oficina[[#This Row],[Envio a tiempo]]="Enviado a tiempo"),"Buena Venta","Venta Mala")</f>
        <v>Venta Mala</v>
      </c>
    </row>
    <row r="599" spans="1:30" x14ac:dyDescent="0.25">
      <c r="A599" s="26">
        <v>1215164</v>
      </c>
      <c r="B599" s="10">
        <v>42085</v>
      </c>
      <c r="C599" s="11" t="s">
        <v>389</v>
      </c>
      <c r="D599" s="11" t="s">
        <v>46</v>
      </c>
      <c r="E599" s="11" t="s">
        <v>4</v>
      </c>
      <c r="F599" s="11" t="s">
        <v>5</v>
      </c>
      <c r="G599" s="11" t="s">
        <v>1007</v>
      </c>
      <c r="H599" s="11" t="s">
        <v>9</v>
      </c>
      <c r="I599" s="11" t="s">
        <v>1016</v>
      </c>
      <c r="J599" s="11" t="s">
        <v>1046</v>
      </c>
      <c r="K599" s="11" t="s">
        <v>1261</v>
      </c>
      <c r="L599" s="11" t="s">
        <v>1265</v>
      </c>
      <c r="M599" s="11" t="s">
        <v>1272</v>
      </c>
      <c r="N599" s="10">
        <v>42086</v>
      </c>
      <c r="O599" s="12">
        <v>519</v>
      </c>
      <c r="P599" s="12">
        <v>1298</v>
      </c>
      <c r="Q599" s="12">
        <v>879</v>
      </c>
      <c r="R599" s="11">
        <v>2</v>
      </c>
      <c r="S599" s="12">
        <v>2596</v>
      </c>
      <c r="T599" s="13">
        <v>0.05</v>
      </c>
      <c r="U599" s="12">
        <v>129.80000000000001</v>
      </c>
      <c r="V599" s="12">
        <v>2466.1999999999998</v>
      </c>
      <c r="W599" s="12">
        <v>314</v>
      </c>
      <c r="X599" s="12">
        <v>42468</v>
      </c>
      <c r="Y599" s="14">
        <f>+DAY('TABLA PRINCIPAL'!$B599)</f>
        <v>22</v>
      </c>
      <c r="Z599" s="14">
        <f>+MONTH('TABLA PRINCIPAL'!$B599)</f>
        <v>3</v>
      </c>
      <c r="AA599" s="14">
        <f>+YEAR('TABLA PRINCIPAL'!$B599)</f>
        <v>2015</v>
      </c>
      <c r="AB599" s="22" t="str">
        <f>+IF(Ventas_Oficina[[#This Row],[Total del pedido]]&gt;=100000,"SI","NO")</f>
        <v>NO</v>
      </c>
      <c r="AC599" s="22" t="str">
        <f>+_xlfn.XLOOKUP(Ventas_Oficina[[#This Row],[Nº de artículo]],AUXILIAR!A598:A5483,AUXILIAR!D598:D5483,"Error",0)</f>
        <v>No enviado a tiempo</v>
      </c>
      <c r="AD599" s="22" t="str">
        <f>+IF(AND(Ventas_Oficina[[#This Row],[Total]]&gt;75000,Ventas_Oficina[[#This Row],[Envio a tiempo]]="Enviado a tiempo"),"Buena Venta","Venta Mala")</f>
        <v>Venta Mala</v>
      </c>
    </row>
    <row r="600" spans="1:30" x14ac:dyDescent="0.25">
      <c r="A600" s="25">
        <v>1215529</v>
      </c>
      <c r="B600" s="5">
        <v>41683</v>
      </c>
      <c r="C600" s="6" t="s">
        <v>390</v>
      </c>
      <c r="D600" s="6" t="s">
        <v>179</v>
      </c>
      <c r="E600" s="6" t="s">
        <v>4</v>
      </c>
      <c r="F600" s="6" t="s">
        <v>5</v>
      </c>
      <c r="G600" s="6" t="s">
        <v>1010</v>
      </c>
      <c r="H600" s="6" t="s">
        <v>6</v>
      </c>
      <c r="I600" s="6" t="s">
        <v>1014</v>
      </c>
      <c r="J600" s="6" t="s">
        <v>1048</v>
      </c>
      <c r="K600" s="6" t="s">
        <v>1261</v>
      </c>
      <c r="L600" s="6" t="s">
        <v>1267</v>
      </c>
      <c r="M600" s="6" t="s">
        <v>1273</v>
      </c>
      <c r="N600" s="5">
        <v>41683</v>
      </c>
      <c r="O600" s="7">
        <v>298</v>
      </c>
      <c r="P600" s="7">
        <v>584</v>
      </c>
      <c r="Q600" s="7">
        <v>286</v>
      </c>
      <c r="R600" s="6">
        <v>39</v>
      </c>
      <c r="S600" s="7">
        <v>22776</v>
      </c>
      <c r="T600" s="8">
        <v>0.08</v>
      </c>
      <c r="U600" s="7">
        <v>1822.08</v>
      </c>
      <c r="V600" s="7">
        <v>20953.919999999998</v>
      </c>
      <c r="W600" s="7">
        <v>83</v>
      </c>
      <c r="X600" s="7">
        <v>12451</v>
      </c>
      <c r="Y600" s="9">
        <f>+DAY('TABLA PRINCIPAL'!$B600)</f>
        <v>13</v>
      </c>
      <c r="Z600" s="9">
        <f>+MONTH('TABLA PRINCIPAL'!$B600)</f>
        <v>2</v>
      </c>
      <c r="AA600" s="9">
        <f>+YEAR('TABLA PRINCIPAL'!$B600)</f>
        <v>2014</v>
      </c>
      <c r="AB600" s="22" t="str">
        <f>+IF(Ventas_Oficina[[#This Row],[Total del pedido]]&gt;=100000,"SI","NO")</f>
        <v>NO</v>
      </c>
      <c r="AC600" s="22" t="str">
        <f>+_xlfn.XLOOKUP(Ventas_Oficina[[#This Row],[Nº de artículo]],AUXILIAR!A599:A5484,AUXILIAR!D599:D5484,"Error",0)</f>
        <v>No enviado a tiempo</v>
      </c>
      <c r="AD600" s="22" t="str">
        <f>+IF(AND(Ventas_Oficina[[#This Row],[Total]]&gt;75000,Ventas_Oficina[[#This Row],[Envio a tiempo]]="Enviado a tiempo"),"Buena Venta","Venta Mala")</f>
        <v>Venta Mala</v>
      </c>
    </row>
    <row r="601" spans="1:30" x14ac:dyDescent="0.25">
      <c r="A601" s="26">
        <v>1215895</v>
      </c>
      <c r="B601" s="10">
        <v>41399</v>
      </c>
      <c r="C601" s="11" t="s">
        <v>207</v>
      </c>
      <c r="D601" s="11" t="s">
        <v>245</v>
      </c>
      <c r="E601" s="11" t="s">
        <v>4</v>
      </c>
      <c r="F601" s="11" t="s">
        <v>5</v>
      </c>
      <c r="G601" s="11" t="s">
        <v>1009</v>
      </c>
      <c r="H601" s="11" t="s">
        <v>6</v>
      </c>
      <c r="I601" s="11" t="s">
        <v>1014</v>
      </c>
      <c r="J601" s="11" t="s">
        <v>1036</v>
      </c>
      <c r="K601" s="11" t="s">
        <v>1261</v>
      </c>
      <c r="L601" s="11" t="s">
        <v>1265</v>
      </c>
      <c r="M601" s="11" t="s">
        <v>1272</v>
      </c>
      <c r="N601" s="10">
        <v>41400</v>
      </c>
      <c r="O601" s="12">
        <v>453</v>
      </c>
      <c r="P601" s="12">
        <v>730</v>
      </c>
      <c r="Q601" s="12">
        <v>277</v>
      </c>
      <c r="R601" s="11">
        <v>33</v>
      </c>
      <c r="S601" s="12">
        <v>24090</v>
      </c>
      <c r="T601" s="13">
        <v>0.05</v>
      </c>
      <c r="U601" s="12">
        <v>1204.5</v>
      </c>
      <c r="V601" s="12">
        <v>22885.5</v>
      </c>
      <c r="W601" s="12">
        <v>772</v>
      </c>
      <c r="X601" s="12">
        <v>23125</v>
      </c>
      <c r="Y601" s="14">
        <f>+DAY('TABLA PRINCIPAL'!$B601)</f>
        <v>5</v>
      </c>
      <c r="Z601" s="14">
        <f>+MONTH('TABLA PRINCIPAL'!$B601)</f>
        <v>5</v>
      </c>
      <c r="AA601" s="14">
        <f>+YEAR('TABLA PRINCIPAL'!$B601)</f>
        <v>2013</v>
      </c>
      <c r="AB601" s="22" t="str">
        <f>+IF(Ventas_Oficina[[#This Row],[Total del pedido]]&gt;=100000,"SI","NO")</f>
        <v>NO</v>
      </c>
      <c r="AC601" s="22" t="str">
        <f>+_xlfn.XLOOKUP(Ventas_Oficina[[#This Row],[Nº de artículo]],AUXILIAR!A600:A5485,AUXILIAR!D600:D5485,"Error",0)</f>
        <v>No enviado a tiempo</v>
      </c>
      <c r="AD601" s="22" t="str">
        <f>+IF(AND(Ventas_Oficina[[#This Row],[Total]]&gt;75000,Ventas_Oficina[[#This Row],[Envio a tiempo]]="Enviado a tiempo"),"Buena Venta","Venta Mala")</f>
        <v>Venta Mala</v>
      </c>
    </row>
    <row r="602" spans="1:30" x14ac:dyDescent="0.25">
      <c r="A602" s="25">
        <v>1215895</v>
      </c>
      <c r="B602" s="5">
        <v>41820</v>
      </c>
      <c r="C602" s="6" t="s">
        <v>228</v>
      </c>
      <c r="D602" s="6" t="s">
        <v>189</v>
      </c>
      <c r="E602" s="6" t="s">
        <v>4</v>
      </c>
      <c r="F602" s="6" t="s">
        <v>5</v>
      </c>
      <c r="G602" s="6" t="s">
        <v>1007</v>
      </c>
      <c r="H602" s="6" t="s">
        <v>121</v>
      </c>
      <c r="I602" s="6" t="s">
        <v>1015</v>
      </c>
      <c r="J602" s="6" t="s">
        <v>1023</v>
      </c>
      <c r="K602" s="6" t="s">
        <v>1261</v>
      </c>
      <c r="L602" s="6" t="s">
        <v>1267</v>
      </c>
      <c r="M602" s="6" t="s">
        <v>1273</v>
      </c>
      <c r="N602" s="5">
        <v>41823</v>
      </c>
      <c r="O602" s="7">
        <v>459</v>
      </c>
      <c r="P602" s="7">
        <v>728</v>
      </c>
      <c r="Q602" s="7">
        <v>269</v>
      </c>
      <c r="R602" s="6">
        <v>8</v>
      </c>
      <c r="S602" s="7">
        <v>5824</v>
      </c>
      <c r="T602" s="8">
        <v>0</v>
      </c>
      <c r="U602" s="7">
        <v>0</v>
      </c>
      <c r="V602" s="7">
        <v>5824</v>
      </c>
      <c r="W602" s="7">
        <v>1115</v>
      </c>
      <c r="X602" s="7">
        <v>11665</v>
      </c>
      <c r="Y602" s="9">
        <f>+DAY('TABLA PRINCIPAL'!$B602)</f>
        <v>30</v>
      </c>
      <c r="Z602" s="9">
        <f>+MONTH('TABLA PRINCIPAL'!$B602)</f>
        <v>6</v>
      </c>
      <c r="AA602" s="9">
        <f>+YEAR('TABLA PRINCIPAL'!$B602)</f>
        <v>2014</v>
      </c>
      <c r="AB602" s="22" t="str">
        <f>+IF(Ventas_Oficina[[#This Row],[Total del pedido]]&gt;=100000,"SI","NO")</f>
        <v>NO</v>
      </c>
      <c r="AC602" s="22" t="str">
        <f>+_xlfn.XLOOKUP(Ventas_Oficina[[#This Row],[Nº de artículo]],AUXILIAR!A601:A5486,AUXILIAR!D601:D5486,"Error",0)</f>
        <v>No enviado a tiempo</v>
      </c>
      <c r="AD602" s="22" t="str">
        <f>+IF(AND(Ventas_Oficina[[#This Row],[Total]]&gt;75000,Ventas_Oficina[[#This Row],[Envio a tiempo]]="Enviado a tiempo"),"Buena Venta","Venta Mala")</f>
        <v>Venta Mala</v>
      </c>
    </row>
    <row r="603" spans="1:30" x14ac:dyDescent="0.25">
      <c r="A603" s="26">
        <v>1215895</v>
      </c>
      <c r="B603" s="10">
        <v>41903</v>
      </c>
      <c r="C603" s="11" t="s">
        <v>391</v>
      </c>
      <c r="D603" s="11" t="s">
        <v>65</v>
      </c>
      <c r="E603" s="11" t="s">
        <v>12</v>
      </c>
      <c r="F603" s="11" t="s">
        <v>13</v>
      </c>
      <c r="G603" s="11" t="s">
        <v>1008</v>
      </c>
      <c r="H603" s="11" t="s">
        <v>14</v>
      </c>
      <c r="I603" s="11" t="s">
        <v>1015</v>
      </c>
      <c r="J603" s="11" t="s">
        <v>1055</v>
      </c>
      <c r="K603" s="11" t="s">
        <v>1263</v>
      </c>
      <c r="L603" s="11" t="s">
        <v>1266</v>
      </c>
      <c r="M603" s="11" t="s">
        <v>1272</v>
      </c>
      <c r="N603" s="10">
        <v>41904</v>
      </c>
      <c r="O603" s="12">
        <v>250</v>
      </c>
      <c r="P603" s="12">
        <v>568</v>
      </c>
      <c r="Q603" s="12">
        <v>318</v>
      </c>
      <c r="R603" s="11">
        <v>17</v>
      </c>
      <c r="S603" s="12">
        <v>9656</v>
      </c>
      <c r="T603" s="13">
        <v>0.01</v>
      </c>
      <c r="U603" s="12">
        <v>96.56</v>
      </c>
      <c r="V603" s="12">
        <v>9559.44</v>
      </c>
      <c r="W603" s="12">
        <v>360</v>
      </c>
      <c r="X603" s="12">
        <v>23485</v>
      </c>
      <c r="Y603" s="14">
        <f>+DAY('TABLA PRINCIPAL'!$B603)</f>
        <v>21</v>
      </c>
      <c r="Z603" s="14">
        <f>+MONTH('TABLA PRINCIPAL'!$B603)</f>
        <v>9</v>
      </c>
      <c r="AA603" s="14">
        <f>+YEAR('TABLA PRINCIPAL'!$B603)</f>
        <v>2014</v>
      </c>
      <c r="AB603" s="22" t="str">
        <f>+IF(Ventas_Oficina[[#This Row],[Total del pedido]]&gt;=100000,"SI","NO")</f>
        <v>NO</v>
      </c>
      <c r="AC603" s="22" t="str">
        <f>+_xlfn.XLOOKUP(Ventas_Oficina[[#This Row],[Nº de artículo]],AUXILIAR!A602:A5487,AUXILIAR!D602:D5487,"Error",0)</f>
        <v>Enviado a tiempo</v>
      </c>
      <c r="AD603" s="22" t="str">
        <f>+IF(AND(Ventas_Oficina[[#This Row],[Total]]&gt;75000,Ventas_Oficina[[#This Row],[Envio a tiempo]]="Enviado a tiempo"),"Buena Venta","Venta Mala")</f>
        <v>Venta Mala</v>
      </c>
    </row>
    <row r="604" spans="1:30" x14ac:dyDescent="0.25">
      <c r="A604" s="25">
        <v>1215895</v>
      </c>
      <c r="B604" s="5">
        <v>41518</v>
      </c>
      <c r="C604" s="6" t="s">
        <v>169</v>
      </c>
      <c r="D604" s="6" t="s">
        <v>244</v>
      </c>
      <c r="E604" s="6" t="s">
        <v>4</v>
      </c>
      <c r="F604" s="6" t="s">
        <v>5</v>
      </c>
      <c r="G604" s="6" t="s">
        <v>1007</v>
      </c>
      <c r="H604" s="6" t="s">
        <v>58</v>
      </c>
      <c r="I604" s="6" t="s">
        <v>1014</v>
      </c>
      <c r="J604" s="6" t="s">
        <v>1044</v>
      </c>
      <c r="K604" s="6" t="s">
        <v>1261</v>
      </c>
      <c r="L604" s="6" t="s">
        <v>1265</v>
      </c>
      <c r="M604" s="6" t="s">
        <v>1272</v>
      </c>
      <c r="N604" s="5">
        <v>41519</v>
      </c>
      <c r="O604" s="7">
        <v>118</v>
      </c>
      <c r="P604" s="7">
        <v>188</v>
      </c>
      <c r="Q604" s="7">
        <v>70</v>
      </c>
      <c r="R604" s="6">
        <v>27</v>
      </c>
      <c r="S604" s="7">
        <v>5076</v>
      </c>
      <c r="T604" s="8">
        <v>0.03</v>
      </c>
      <c r="U604" s="7">
        <v>152.28</v>
      </c>
      <c r="V604" s="7">
        <v>4923.72</v>
      </c>
      <c r="W604" s="7">
        <v>149</v>
      </c>
      <c r="X604" s="7">
        <v>7990</v>
      </c>
      <c r="Y604" s="9">
        <f>+DAY('TABLA PRINCIPAL'!$B604)</f>
        <v>1</v>
      </c>
      <c r="Z604" s="9">
        <f>+MONTH('TABLA PRINCIPAL'!$B604)</f>
        <v>9</v>
      </c>
      <c r="AA604" s="9">
        <f>+YEAR('TABLA PRINCIPAL'!$B604)</f>
        <v>2013</v>
      </c>
      <c r="AB604" s="22" t="str">
        <f>+IF(Ventas_Oficina[[#This Row],[Total del pedido]]&gt;=100000,"SI","NO")</f>
        <v>NO</v>
      </c>
      <c r="AC604" s="22" t="str">
        <f>+_xlfn.XLOOKUP(Ventas_Oficina[[#This Row],[Nº de artículo]],AUXILIAR!A603:A5488,AUXILIAR!D603:D5488,"Error",0)</f>
        <v>No enviado a tiempo</v>
      </c>
      <c r="AD604" s="22" t="str">
        <f>+IF(AND(Ventas_Oficina[[#This Row],[Total]]&gt;75000,Ventas_Oficina[[#This Row],[Envio a tiempo]]="Enviado a tiempo"),"Buena Venta","Venta Mala")</f>
        <v>Venta Mala</v>
      </c>
    </row>
    <row r="605" spans="1:30" x14ac:dyDescent="0.25">
      <c r="A605" s="26">
        <v>1215895</v>
      </c>
      <c r="B605" s="10">
        <v>41537</v>
      </c>
      <c r="C605" s="11" t="s">
        <v>155</v>
      </c>
      <c r="D605" s="11" t="s">
        <v>156</v>
      </c>
      <c r="E605" s="11" t="s">
        <v>12</v>
      </c>
      <c r="F605" s="11" t="s">
        <v>13</v>
      </c>
      <c r="G605" s="11" t="s">
        <v>1010</v>
      </c>
      <c r="H605" s="11" t="s">
        <v>42</v>
      </c>
      <c r="I605" s="11" t="s">
        <v>1012</v>
      </c>
      <c r="J605" s="11" t="s">
        <v>1044</v>
      </c>
      <c r="K605" s="11" t="s">
        <v>1261</v>
      </c>
      <c r="L605" s="11" t="s">
        <v>1265</v>
      </c>
      <c r="M605" s="11" t="s">
        <v>1272</v>
      </c>
      <c r="N605" s="10">
        <v>41570</v>
      </c>
      <c r="O605" s="12">
        <v>118</v>
      </c>
      <c r="P605" s="12">
        <v>188</v>
      </c>
      <c r="Q605" s="12">
        <v>70</v>
      </c>
      <c r="R605" s="11">
        <v>43</v>
      </c>
      <c r="S605" s="12">
        <v>8084</v>
      </c>
      <c r="T605" s="13">
        <v>0.03</v>
      </c>
      <c r="U605" s="12">
        <v>242.51999999999998</v>
      </c>
      <c r="V605" s="12">
        <v>7841.48</v>
      </c>
      <c r="W605" s="12">
        <v>149</v>
      </c>
      <c r="X605" s="12">
        <v>7990</v>
      </c>
      <c r="Y605" s="14">
        <f>+DAY('TABLA PRINCIPAL'!$B605)</f>
        <v>20</v>
      </c>
      <c r="Z605" s="14">
        <f>+MONTH('TABLA PRINCIPAL'!$B605)</f>
        <v>9</v>
      </c>
      <c r="AA605" s="14">
        <f>+YEAR('TABLA PRINCIPAL'!$B605)</f>
        <v>2013</v>
      </c>
      <c r="AB605" s="22" t="str">
        <f>+IF(Ventas_Oficina[[#This Row],[Total del pedido]]&gt;=100000,"SI","NO")</f>
        <v>NO</v>
      </c>
      <c r="AC605" s="22" t="str">
        <f>+_xlfn.XLOOKUP(Ventas_Oficina[[#This Row],[Nº de artículo]],AUXILIAR!A604:A5489,AUXILIAR!D604:D5489,"Error",0)</f>
        <v>No enviado a tiempo</v>
      </c>
      <c r="AD605" s="22" t="str">
        <f>+IF(AND(Ventas_Oficina[[#This Row],[Total]]&gt;75000,Ventas_Oficina[[#This Row],[Envio a tiempo]]="Enviado a tiempo"),"Buena Venta","Venta Mala")</f>
        <v>Venta Mala</v>
      </c>
    </row>
    <row r="606" spans="1:30" x14ac:dyDescent="0.25">
      <c r="A606" s="25">
        <v>1216260</v>
      </c>
      <c r="B606" s="5">
        <v>41616</v>
      </c>
      <c r="C606" s="6" t="s">
        <v>176</v>
      </c>
      <c r="D606" s="6" t="s">
        <v>177</v>
      </c>
      <c r="E606" s="6" t="s">
        <v>4</v>
      </c>
      <c r="F606" s="6" t="s">
        <v>5</v>
      </c>
      <c r="G606" s="6" t="s">
        <v>1007</v>
      </c>
      <c r="H606" s="6" t="s">
        <v>6</v>
      </c>
      <c r="I606" s="6" t="s">
        <v>1013</v>
      </c>
      <c r="J606" s="6" t="s">
        <v>1099</v>
      </c>
      <c r="K606" s="6" t="s">
        <v>1261</v>
      </c>
      <c r="L606" s="6" t="s">
        <v>1265</v>
      </c>
      <c r="M606" s="6" t="s">
        <v>1272</v>
      </c>
      <c r="N606" s="5">
        <v>41616</v>
      </c>
      <c r="O606" s="7">
        <v>93</v>
      </c>
      <c r="P606" s="7">
        <v>160</v>
      </c>
      <c r="Q606" s="7">
        <v>67</v>
      </c>
      <c r="R606" s="6">
        <v>30</v>
      </c>
      <c r="S606" s="7">
        <v>4800</v>
      </c>
      <c r="T606" s="8">
        <v>0.02</v>
      </c>
      <c r="U606" s="7">
        <v>96</v>
      </c>
      <c r="V606" s="7">
        <v>4704</v>
      </c>
      <c r="W606" s="7">
        <v>129</v>
      </c>
      <c r="X606" s="7">
        <v>3729</v>
      </c>
      <c r="Y606" s="9">
        <f>+DAY('TABLA PRINCIPAL'!$B606)</f>
        <v>8</v>
      </c>
      <c r="Z606" s="9">
        <f>+MONTH('TABLA PRINCIPAL'!$B606)</f>
        <v>12</v>
      </c>
      <c r="AA606" s="9">
        <f>+YEAR('TABLA PRINCIPAL'!$B606)</f>
        <v>2013</v>
      </c>
      <c r="AB606" s="22" t="str">
        <f>+IF(Ventas_Oficina[[#This Row],[Total del pedido]]&gt;=100000,"SI","NO")</f>
        <v>NO</v>
      </c>
      <c r="AC606" s="22" t="str">
        <f>+_xlfn.XLOOKUP(Ventas_Oficina[[#This Row],[Nº de artículo]],AUXILIAR!A605:A5490,AUXILIAR!D605:D5490,"Error",0)</f>
        <v>No enviado a tiempo</v>
      </c>
      <c r="AD606" s="22" t="str">
        <f>+IF(AND(Ventas_Oficina[[#This Row],[Total]]&gt;75000,Ventas_Oficina[[#This Row],[Envio a tiempo]]="Enviado a tiempo"),"Buena Venta","Venta Mala")</f>
        <v>Venta Mala</v>
      </c>
    </row>
    <row r="607" spans="1:30" x14ac:dyDescent="0.25">
      <c r="A607" s="26">
        <v>1216625</v>
      </c>
      <c r="B607" s="10">
        <v>41320</v>
      </c>
      <c r="C607" s="11" t="s">
        <v>234</v>
      </c>
      <c r="D607" s="11" t="s">
        <v>57</v>
      </c>
      <c r="E607" s="11" t="s">
        <v>4</v>
      </c>
      <c r="F607" s="11" t="s">
        <v>5</v>
      </c>
      <c r="G607" s="11" t="s">
        <v>1008</v>
      </c>
      <c r="H607" s="11" t="s">
        <v>58</v>
      </c>
      <c r="I607" s="11" t="s">
        <v>1013</v>
      </c>
      <c r="J607" s="11" t="s">
        <v>1044</v>
      </c>
      <c r="K607" s="11" t="s">
        <v>1261</v>
      </c>
      <c r="L607" s="11" t="s">
        <v>1266</v>
      </c>
      <c r="M607" s="11" t="s">
        <v>1272</v>
      </c>
      <c r="N607" s="10">
        <v>41321</v>
      </c>
      <c r="O607" s="12">
        <v>118</v>
      </c>
      <c r="P607" s="12">
        <v>188</v>
      </c>
      <c r="Q607" s="12">
        <v>70</v>
      </c>
      <c r="R607" s="11">
        <v>8</v>
      </c>
      <c r="S607" s="12">
        <v>1504</v>
      </c>
      <c r="T607" s="13">
        <v>0.03</v>
      </c>
      <c r="U607" s="12">
        <v>45.12</v>
      </c>
      <c r="V607" s="12">
        <v>1458.88</v>
      </c>
      <c r="W607" s="12">
        <v>149</v>
      </c>
      <c r="X607" s="12">
        <v>6046</v>
      </c>
      <c r="Y607" s="14">
        <f>+DAY('TABLA PRINCIPAL'!$B607)</f>
        <v>15</v>
      </c>
      <c r="Z607" s="14">
        <f>+MONTH('TABLA PRINCIPAL'!$B607)</f>
        <v>2</v>
      </c>
      <c r="AA607" s="14">
        <f>+YEAR('TABLA PRINCIPAL'!$B607)</f>
        <v>2013</v>
      </c>
      <c r="AB607" s="22" t="str">
        <f>+IF(Ventas_Oficina[[#This Row],[Total del pedido]]&gt;=100000,"SI","NO")</f>
        <v>NO</v>
      </c>
      <c r="AC607" s="22" t="str">
        <f>+_xlfn.XLOOKUP(Ventas_Oficina[[#This Row],[Nº de artículo]],AUXILIAR!A606:A5491,AUXILIAR!D606:D5491,"Error",0)</f>
        <v>No enviado a tiempo</v>
      </c>
      <c r="AD607" s="22" t="str">
        <f>+IF(AND(Ventas_Oficina[[#This Row],[Total]]&gt;75000,Ventas_Oficina[[#This Row],[Envio a tiempo]]="Enviado a tiempo"),"Buena Venta","Venta Mala")</f>
        <v>Venta Mala</v>
      </c>
    </row>
    <row r="608" spans="1:30" x14ac:dyDescent="0.25">
      <c r="A608" s="25">
        <v>1216625</v>
      </c>
      <c r="B608" s="5">
        <v>41763</v>
      </c>
      <c r="C608" s="6" t="s">
        <v>318</v>
      </c>
      <c r="D608" s="6" t="s">
        <v>29</v>
      </c>
      <c r="E608" s="6" t="s">
        <v>12</v>
      </c>
      <c r="F608" s="6" t="s">
        <v>13</v>
      </c>
      <c r="G608" s="6" t="s">
        <v>1010</v>
      </c>
      <c r="H608" s="6" t="s">
        <v>14</v>
      </c>
      <c r="I608" s="6" t="s">
        <v>1015</v>
      </c>
      <c r="J608" s="6" t="s">
        <v>1172</v>
      </c>
      <c r="K608" s="6" t="s">
        <v>1261</v>
      </c>
      <c r="L608" s="6" t="s">
        <v>1265</v>
      </c>
      <c r="M608" s="6" t="s">
        <v>1272</v>
      </c>
      <c r="N608" s="5">
        <v>41704</v>
      </c>
      <c r="O608" s="7">
        <v>109</v>
      </c>
      <c r="P608" s="7">
        <v>260</v>
      </c>
      <c r="Q608" s="7">
        <v>151</v>
      </c>
      <c r="R608" s="6">
        <v>30</v>
      </c>
      <c r="S608" s="7">
        <v>7800</v>
      </c>
      <c r="T608" s="8">
        <v>0.08</v>
      </c>
      <c r="U608" s="7">
        <v>624</v>
      </c>
      <c r="V608" s="7">
        <v>7176</v>
      </c>
      <c r="W608" s="7">
        <v>240</v>
      </c>
      <c r="X608" s="7">
        <v>8046</v>
      </c>
      <c r="Y608" s="9">
        <f>+DAY('TABLA PRINCIPAL'!$B608)</f>
        <v>4</v>
      </c>
      <c r="Z608" s="9">
        <f>+MONTH('TABLA PRINCIPAL'!$B608)</f>
        <v>5</v>
      </c>
      <c r="AA608" s="9">
        <f>+YEAR('TABLA PRINCIPAL'!$B608)</f>
        <v>2014</v>
      </c>
      <c r="AB608" s="22" t="str">
        <f>+IF(Ventas_Oficina[[#This Row],[Total del pedido]]&gt;=100000,"SI","NO")</f>
        <v>NO</v>
      </c>
      <c r="AC608" s="22" t="str">
        <f>+_xlfn.XLOOKUP(Ventas_Oficina[[#This Row],[Nº de artículo]],AUXILIAR!A607:A5492,AUXILIAR!D607:D5492,"Error",0)</f>
        <v>No enviado a tiempo</v>
      </c>
      <c r="AD608" s="22" t="str">
        <f>+IF(AND(Ventas_Oficina[[#This Row],[Total]]&gt;75000,Ventas_Oficina[[#This Row],[Envio a tiempo]]="Enviado a tiempo"),"Buena Venta","Venta Mala")</f>
        <v>Venta Mala</v>
      </c>
    </row>
    <row r="609" spans="1:30" x14ac:dyDescent="0.25">
      <c r="A609" s="26">
        <v>1216990</v>
      </c>
      <c r="B609" s="10">
        <v>41573</v>
      </c>
      <c r="C609" s="11" t="s">
        <v>348</v>
      </c>
      <c r="D609" s="11" t="s">
        <v>60</v>
      </c>
      <c r="E609" s="11" t="s">
        <v>4</v>
      </c>
      <c r="F609" s="11" t="s">
        <v>5</v>
      </c>
      <c r="G609" s="11" t="s">
        <v>1009</v>
      </c>
      <c r="H609" s="11" t="s">
        <v>24</v>
      </c>
      <c r="I609" s="11" t="s">
        <v>1014</v>
      </c>
      <c r="J609" s="11" t="s">
        <v>187</v>
      </c>
      <c r="K609" s="11" t="s">
        <v>1261</v>
      </c>
      <c r="L609" s="11" t="s">
        <v>1265</v>
      </c>
      <c r="M609" s="11" t="s">
        <v>1272</v>
      </c>
      <c r="N609" s="10">
        <v>41575</v>
      </c>
      <c r="O609" s="12">
        <v>231</v>
      </c>
      <c r="P609" s="12">
        <v>378</v>
      </c>
      <c r="Q609" s="12">
        <v>147</v>
      </c>
      <c r="R609" s="11">
        <v>6</v>
      </c>
      <c r="S609" s="12">
        <v>2268</v>
      </c>
      <c r="T609" s="13">
        <v>0.02</v>
      </c>
      <c r="U609" s="12">
        <v>45.36</v>
      </c>
      <c r="V609" s="12">
        <v>2222.64</v>
      </c>
      <c r="W609" s="12">
        <v>71</v>
      </c>
      <c r="X609" s="12">
        <v>7046</v>
      </c>
      <c r="Y609" s="14">
        <f>+DAY('TABLA PRINCIPAL'!$B609)</f>
        <v>26</v>
      </c>
      <c r="Z609" s="14">
        <f>+MONTH('TABLA PRINCIPAL'!$B609)</f>
        <v>10</v>
      </c>
      <c r="AA609" s="14">
        <f>+YEAR('TABLA PRINCIPAL'!$B609)</f>
        <v>2013</v>
      </c>
      <c r="AB609" s="22" t="str">
        <f>+IF(Ventas_Oficina[[#This Row],[Total del pedido]]&gt;=100000,"SI","NO")</f>
        <v>NO</v>
      </c>
      <c r="AC609" s="22" t="str">
        <f>+_xlfn.XLOOKUP(Ventas_Oficina[[#This Row],[Nº de artículo]],AUXILIAR!A608:A5493,AUXILIAR!D608:D5493,"Error",0)</f>
        <v>Enviado a tiempo</v>
      </c>
      <c r="AD609" s="22" t="str">
        <f>+IF(AND(Ventas_Oficina[[#This Row],[Total]]&gt;75000,Ventas_Oficina[[#This Row],[Envio a tiempo]]="Enviado a tiempo"),"Buena Venta","Venta Mala")</f>
        <v>Venta Mala</v>
      </c>
    </row>
    <row r="610" spans="1:30" x14ac:dyDescent="0.25">
      <c r="A610" s="25">
        <v>1216990</v>
      </c>
      <c r="B610" s="5">
        <v>42183</v>
      </c>
      <c r="C610" s="6" t="s">
        <v>392</v>
      </c>
      <c r="D610" s="6" t="s">
        <v>46</v>
      </c>
      <c r="E610" s="6" t="s">
        <v>4</v>
      </c>
      <c r="F610" s="6" t="s">
        <v>5</v>
      </c>
      <c r="G610" s="6" t="s">
        <v>1010</v>
      </c>
      <c r="H610" s="6" t="s">
        <v>9</v>
      </c>
      <c r="I610" s="6" t="s">
        <v>1014</v>
      </c>
      <c r="J610" s="6" t="s">
        <v>1071</v>
      </c>
      <c r="K610" s="6" t="s">
        <v>1261</v>
      </c>
      <c r="L610" s="6" t="s">
        <v>1267</v>
      </c>
      <c r="M610" s="6" t="s">
        <v>1272</v>
      </c>
      <c r="N610" s="5">
        <v>42185</v>
      </c>
      <c r="O610" s="7">
        <v>274</v>
      </c>
      <c r="P610" s="7">
        <v>449</v>
      </c>
      <c r="Q610" s="7">
        <v>175</v>
      </c>
      <c r="R610" s="6">
        <v>45</v>
      </c>
      <c r="S610" s="7">
        <v>20205</v>
      </c>
      <c r="T610" s="8">
        <v>0.08</v>
      </c>
      <c r="U610" s="7">
        <v>1616.4</v>
      </c>
      <c r="V610" s="7">
        <v>18588.599999999999</v>
      </c>
      <c r="W610" s="7">
        <v>149</v>
      </c>
      <c r="X610" s="7">
        <v>7945</v>
      </c>
      <c r="Y610" s="9">
        <f>+DAY('TABLA PRINCIPAL'!$B610)</f>
        <v>28</v>
      </c>
      <c r="Z610" s="9">
        <f>+MONTH('TABLA PRINCIPAL'!$B610)</f>
        <v>6</v>
      </c>
      <c r="AA610" s="9">
        <f>+YEAR('TABLA PRINCIPAL'!$B610)</f>
        <v>2015</v>
      </c>
      <c r="AB610" s="22" t="str">
        <f>+IF(Ventas_Oficina[[#This Row],[Total del pedido]]&gt;=100000,"SI","NO")</f>
        <v>NO</v>
      </c>
      <c r="AC610" s="22" t="str">
        <f>+_xlfn.XLOOKUP(Ventas_Oficina[[#This Row],[Nº de artículo]],AUXILIAR!A609:A5494,AUXILIAR!D609:D5494,"Error",0)</f>
        <v>Enviado a tiempo</v>
      </c>
      <c r="AD610" s="22" t="str">
        <f>+IF(AND(Ventas_Oficina[[#This Row],[Total]]&gt;75000,Ventas_Oficina[[#This Row],[Envio a tiempo]]="Enviado a tiempo"),"Buena Venta","Venta Mala")</f>
        <v>Venta Mala</v>
      </c>
    </row>
    <row r="611" spans="1:30" x14ac:dyDescent="0.25">
      <c r="A611" s="26">
        <v>1216990</v>
      </c>
      <c r="B611" s="10">
        <v>41793</v>
      </c>
      <c r="C611" s="11" t="s">
        <v>393</v>
      </c>
      <c r="D611" s="11" t="s">
        <v>394</v>
      </c>
      <c r="E611" s="11" t="s">
        <v>4</v>
      </c>
      <c r="F611" s="11" t="s">
        <v>5</v>
      </c>
      <c r="G611" s="11" t="s">
        <v>1007</v>
      </c>
      <c r="H611" s="11" t="s">
        <v>121</v>
      </c>
      <c r="I611" s="11" t="s">
        <v>1013</v>
      </c>
      <c r="J611" s="11" t="s">
        <v>1043</v>
      </c>
      <c r="K611" s="11" t="s">
        <v>1261</v>
      </c>
      <c r="L611" s="11" t="s">
        <v>1265</v>
      </c>
      <c r="M611" s="11" t="s">
        <v>1272</v>
      </c>
      <c r="N611" s="10">
        <v>41794</v>
      </c>
      <c r="O611" s="12">
        <v>6059</v>
      </c>
      <c r="P611" s="12">
        <v>10098</v>
      </c>
      <c r="Q611" s="12">
        <v>4039</v>
      </c>
      <c r="R611" s="11">
        <v>13</v>
      </c>
      <c r="S611" s="12">
        <v>131274</v>
      </c>
      <c r="T611" s="13">
        <v>0.01</v>
      </c>
      <c r="U611" s="12">
        <v>1312.74</v>
      </c>
      <c r="V611" s="12">
        <v>129961.26</v>
      </c>
      <c r="W611" s="12">
        <v>718</v>
      </c>
      <c r="X611" s="12">
        <v>264775</v>
      </c>
      <c r="Y611" s="14">
        <f>+DAY('TABLA PRINCIPAL'!$B611)</f>
        <v>3</v>
      </c>
      <c r="Z611" s="14">
        <f>+MONTH('TABLA PRINCIPAL'!$B611)</f>
        <v>6</v>
      </c>
      <c r="AA611" s="14">
        <f>+YEAR('TABLA PRINCIPAL'!$B611)</f>
        <v>2014</v>
      </c>
      <c r="AB611" s="22" t="str">
        <f>+IF(Ventas_Oficina[[#This Row],[Total del pedido]]&gt;=100000,"SI","NO")</f>
        <v>SI</v>
      </c>
      <c r="AC611" s="22" t="str">
        <f>+_xlfn.XLOOKUP(Ventas_Oficina[[#This Row],[Nº de artículo]],AUXILIAR!A610:A5495,AUXILIAR!D610:D5495,"Error",0)</f>
        <v>Enviado a tiempo</v>
      </c>
      <c r="AD611" s="22" t="str">
        <f>+IF(AND(Ventas_Oficina[[#This Row],[Total]]&gt;75000,Ventas_Oficina[[#This Row],[Envio a tiempo]]="Enviado a tiempo"),"Buena Venta","Venta Mala")</f>
        <v>Buena Venta</v>
      </c>
    </row>
    <row r="612" spans="1:30" x14ac:dyDescent="0.25">
      <c r="A612" s="25">
        <v>1216990</v>
      </c>
      <c r="B612" s="5">
        <v>42005</v>
      </c>
      <c r="C612" s="6" t="s">
        <v>96</v>
      </c>
      <c r="D612" s="6" t="s">
        <v>97</v>
      </c>
      <c r="E612" s="6" t="s">
        <v>12</v>
      </c>
      <c r="F612" s="6" t="s">
        <v>13</v>
      </c>
      <c r="G612" s="6" t="s">
        <v>1008</v>
      </c>
      <c r="H612" s="6" t="s">
        <v>14</v>
      </c>
      <c r="I612" s="6" t="s">
        <v>1014</v>
      </c>
      <c r="J612" s="6" t="s">
        <v>1034</v>
      </c>
      <c r="K612" s="6" t="s">
        <v>1262</v>
      </c>
      <c r="L612" s="6" t="s">
        <v>1265</v>
      </c>
      <c r="M612" s="6" t="s">
        <v>1272</v>
      </c>
      <c r="N612" s="5">
        <v>42007</v>
      </c>
      <c r="O612" s="7">
        <v>109</v>
      </c>
      <c r="P612" s="7">
        <v>260</v>
      </c>
      <c r="Q612" s="7">
        <v>151</v>
      </c>
      <c r="R612" s="6">
        <v>26</v>
      </c>
      <c r="S612" s="7">
        <v>6760</v>
      </c>
      <c r="T612" s="8">
        <v>0.05</v>
      </c>
      <c r="U612" s="7">
        <v>338</v>
      </c>
      <c r="V612" s="7">
        <v>6422</v>
      </c>
      <c r="W612" s="7">
        <v>240</v>
      </c>
      <c r="X612" s="7">
        <v>4325</v>
      </c>
      <c r="Y612" s="9">
        <f>+DAY('TABLA PRINCIPAL'!$B612)</f>
        <v>1</v>
      </c>
      <c r="Z612" s="9">
        <f>+MONTH('TABLA PRINCIPAL'!$B612)</f>
        <v>1</v>
      </c>
      <c r="AA612" s="9">
        <f>+YEAR('TABLA PRINCIPAL'!$B612)</f>
        <v>2015</v>
      </c>
      <c r="AB612" s="22" t="str">
        <f>+IF(Ventas_Oficina[[#This Row],[Total del pedido]]&gt;=100000,"SI","NO")</f>
        <v>NO</v>
      </c>
      <c r="AC612" s="22" t="str">
        <f>+_xlfn.XLOOKUP(Ventas_Oficina[[#This Row],[Nº de artículo]],AUXILIAR!A611:A5496,AUXILIAR!D611:D5496,"Error",0)</f>
        <v>No enviado a tiempo</v>
      </c>
      <c r="AD612" s="22" t="str">
        <f>+IF(AND(Ventas_Oficina[[#This Row],[Total]]&gt;75000,Ventas_Oficina[[#This Row],[Envio a tiempo]]="Enviado a tiempo"),"Buena Venta","Venta Mala")</f>
        <v>Venta Mala</v>
      </c>
    </row>
    <row r="613" spans="1:30" x14ac:dyDescent="0.25">
      <c r="A613" s="26">
        <v>1216990</v>
      </c>
      <c r="B613" s="10">
        <v>41627</v>
      </c>
      <c r="C613" s="11" t="s">
        <v>59</v>
      </c>
      <c r="D613" s="11" t="s">
        <v>60</v>
      </c>
      <c r="E613" s="11" t="s">
        <v>4</v>
      </c>
      <c r="F613" s="11" t="s">
        <v>5</v>
      </c>
      <c r="G613" s="11" t="s">
        <v>1008</v>
      </c>
      <c r="H613" s="11" t="s">
        <v>24</v>
      </c>
      <c r="I613" s="11" t="s">
        <v>1014</v>
      </c>
      <c r="J613" s="11" t="s">
        <v>1019</v>
      </c>
      <c r="K613" s="11" t="s">
        <v>1261</v>
      </c>
      <c r="L613" s="11" t="s">
        <v>1265</v>
      </c>
      <c r="M613" s="11" t="s">
        <v>1272</v>
      </c>
      <c r="N613" s="10">
        <v>41629</v>
      </c>
      <c r="O613" s="12">
        <v>24</v>
      </c>
      <c r="P613" s="12">
        <v>126</v>
      </c>
      <c r="Q613" s="12">
        <v>102</v>
      </c>
      <c r="R613" s="11">
        <v>2</v>
      </c>
      <c r="S613" s="12">
        <v>252</v>
      </c>
      <c r="T613" s="13">
        <v>7.0000000000000007E-2</v>
      </c>
      <c r="U613" s="12">
        <v>17.64</v>
      </c>
      <c r="V613" s="12">
        <v>234.36</v>
      </c>
      <c r="W613" s="12">
        <v>70</v>
      </c>
      <c r="X613" s="12">
        <v>4304</v>
      </c>
      <c r="Y613" s="14">
        <f>+DAY('TABLA PRINCIPAL'!$B613)</f>
        <v>19</v>
      </c>
      <c r="Z613" s="14">
        <f>+MONTH('TABLA PRINCIPAL'!$B613)</f>
        <v>12</v>
      </c>
      <c r="AA613" s="14">
        <f>+YEAR('TABLA PRINCIPAL'!$B613)</f>
        <v>2013</v>
      </c>
      <c r="AB613" s="22" t="str">
        <f>+IF(Ventas_Oficina[[#This Row],[Total del pedido]]&gt;=100000,"SI","NO")</f>
        <v>NO</v>
      </c>
      <c r="AC613" s="22" t="str">
        <f>+_xlfn.XLOOKUP(Ventas_Oficina[[#This Row],[Nº de artículo]],AUXILIAR!A612:A5497,AUXILIAR!D612:D5497,"Error",0)</f>
        <v>Enviado a tiempo</v>
      </c>
      <c r="AD613" s="22" t="str">
        <f>+IF(AND(Ventas_Oficina[[#This Row],[Total]]&gt;75000,Ventas_Oficina[[#This Row],[Envio a tiempo]]="Enviado a tiempo"),"Buena Venta","Venta Mala")</f>
        <v>Venta Mala</v>
      </c>
    </row>
    <row r="614" spans="1:30" x14ac:dyDescent="0.25">
      <c r="A614" s="25">
        <v>1217356</v>
      </c>
      <c r="B614" s="5">
        <v>41649</v>
      </c>
      <c r="C614" s="6" t="s">
        <v>32</v>
      </c>
      <c r="D614" s="6" t="s">
        <v>33</v>
      </c>
      <c r="E614" s="6" t="s">
        <v>4</v>
      </c>
      <c r="F614" s="6" t="s">
        <v>5</v>
      </c>
      <c r="G614" s="6" t="s">
        <v>1010</v>
      </c>
      <c r="H614" s="6" t="s">
        <v>34</v>
      </c>
      <c r="I614" s="6" t="s">
        <v>1013</v>
      </c>
      <c r="J614" s="6" t="s">
        <v>1049</v>
      </c>
      <c r="K614" s="6" t="s">
        <v>1261</v>
      </c>
      <c r="L614" s="6" t="s">
        <v>1265</v>
      </c>
      <c r="M614" s="6" t="s">
        <v>1272</v>
      </c>
      <c r="N614" s="5">
        <v>41649</v>
      </c>
      <c r="O614" s="7">
        <v>184</v>
      </c>
      <c r="P614" s="7">
        <v>288</v>
      </c>
      <c r="Q614" s="7">
        <v>104</v>
      </c>
      <c r="R614" s="6">
        <v>32</v>
      </c>
      <c r="S614" s="7">
        <v>9216</v>
      </c>
      <c r="T614" s="8">
        <v>0.09</v>
      </c>
      <c r="U614" s="7">
        <v>829.43999999999994</v>
      </c>
      <c r="V614" s="7">
        <v>8386.56</v>
      </c>
      <c r="W614" s="7">
        <v>99</v>
      </c>
      <c r="X614" s="7">
        <v>8868</v>
      </c>
      <c r="Y614" s="9">
        <f>+DAY('TABLA PRINCIPAL'!$B614)</f>
        <v>10</v>
      </c>
      <c r="Z614" s="9">
        <f>+MONTH('TABLA PRINCIPAL'!$B614)</f>
        <v>1</v>
      </c>
      <c r="AA614" s="9">
        <f>+YEAR('TABLA PRINCIPAL'!$B614)</f>
        <v>2014</v>
      </c>
      <c r="AB614" s="22" t="str">
        <f>+IF(Ventas_Oficina[[#This Row],[Total del pedido]]&gt;=100000,"SI","NO")</f>
        <v>NO</v>
      </c>
      <c r="AC614" s="22" t="str">
        <f>+_xlfn.XLOOKUP(Ventas_Oficina[[#This Row],[Nº de artículo]],AUXILIAR!A613:A5498,AUXILIAR!D613:D5498,"Error",0)</f>
        <v>No enviado a tiempo</v>
      </c>
      <c r="AD614" s="22" t="str">
        <f>+IF(AND(Ventas_Oficina[[#This Row],[Total]]&gt;75000,Ventas_Oficina[[#This Row],[Envio a tiempo]]="Enviado a tiempo"),"Buena Venta","Venta Mala")</f>
        <v>Venta Mala</v>
      </c>
    </row>
    <row r="615" spans="1:30" x14ac:dyDescent="0.25">
      <c r="A615" s="26">
        <v>1217721</v>
      </c>
      <c r="B615" s="10">
        <v>41776</v>
      </c>
      <c r="C615" s="11" t="s">
        <v>395</v>
      </c>
      <c r="D615" s="11" t="s">
        <v>244</v>
      </c>
      <c r="E615" s="11" t="s">
        <v>4</v>
      </c>
      <c r="F615" s="11" t="s">
        <v>5</v>
      </c>
      <c r="G615" s="11" t="s">
        <v>1008</v>
      </c>
      <c r="H615" s="11" t="s">
        <v>58</v>
      </c>
      <c r="I615" s="11" t="s">
        <v>1014</v>
      </c>
      <c r="J615" s="11" t="s">
        <v>1023</v>
      </c>
      <c r="K615" s="11" t="s">
        <v>1262</v>
      </c>
      <c r="L615" s="11" t="s">
        <v>1265</v>
      </c>
      <c r="M615" s="11" t="s">
        <v>1273</v>
      </c>
      <c r="N615" s="10">
        <v>41777</v>
      </c>
      <c r="O615" s="12">
        <v>459</v>
      </c>
      <c r="P615" s="12">
        <v>728</v>
      </c>
      <c r="Q615" s="12">
        <v>269</v>
      </c>
      <c r="R615" s="11">
        <v>29</v>
      </c>
      <c r="S615" s="12">
        <v>21112</v>
      </c>
      <c r="T615" s="13">
        <v>0.03</v>
      </c>
      <c r="U615" s="12">
        <v>633.36</v>
      </c>
      <c r="V615" s="12">
        <v>20478.64</v>
      </c>
      <c r="W615" s="12">
        <v>1115</v>
      </c>
      <c r="X615" s="12">
        <v>24526</v>
      </c>
      <c r="Y615" s="14">
        <f>+DAY('TABLA PRINCIPAL'!$B615)</f>
        <v>17</v>
      </c>
      <c r="Z615" s="14">
        <f>+MONTH('TABLA PRINCIPAL'!$B615)</f>
        <v>5</v>
      </c>
      <c r="AA615" s="14">
        <f>+YEAR('TABLA PRINCIPAL'!$B615)</f>
        <v>2014</v>
      </c>
      <c r="AB615" s="22" t="str">
        <f>+IF(Ventas_Oficina[[#This Row],[Total del pedido]]&gt;=100000,"SI","NO")</f>
        <v>NO</v>
      </c>
      <c r="AC615" s="22" t="str">
        <f>+_xlfn.XLOOKUP(Ventas_Oficina[[#This Row],[Nº de artículo]],AUXILIAR!A614:A5499,AUXILIAR!D614:D5499,"Error",0)</f>
        <v>No enviado a tiempo</v>
      </c>
      <c r="AD615" s="22" t="str">
        <f>+IF(AND(Ventas_Oficina[[#This Row],[Total]]&gt;75000,Ventas_Oficina[[#This Row],[Envio a tiempo]]="Enviado a tiempo"),"Buena Venta","Venta Mala")</f>
        <v>Venta Mala</v>
      </c>
    </row>
    <row r="616" spans="1:30" x14ac:dyDescent="0.25">
      <c r="A616" s="25">
        <v>1217721</v>
      </c>
      <c r="B616" s="5">
        <v>41521</v>
      </c>
      <c r="C616" s="6" t="s">
        <v>257</v>
      </c>
      <c r="D616" s="6" t="s">
        <v>97</v>
      </c>
      <c r="E616" s="6" t="s">
        <v>12</v>
      </c>
      <c r="F616" s="6" t="s">
        <v>13</v>
      </c>
      <c r="G616" s="6" t="s">
        <v>1008</v>
      </c>
      <c r="H616" s="6" t="s">
        <v>14</v>
      </c>
      <c r="I616" s="6" t="s">
        <v>1016</v>
      </c>
      <c r="J616" s="6" t="s">
        <v>1052</v>
      </c>
      <c r="K616" s="6" t="s">
        <v>1261</v>
      </c>
      <c r="L616" s="6" t="s">
        <v>1265</v>
      </c>
      <c r="M616" s="6" t="s">
        <v>1272</v>
      </c>
      <c r="N616" s="5">
        <v>41523</v>
      </c>
      <c r="O616" s="7">
        <v>332</v>
      </c>
      <c r="P616" s="7">
        <v>518</v>
      </c>
      <c r="Q616" s="7">
        <v>186</v>
      </c>
      <c r="R616" s="6">
        <v>18</v>
      </c>
      <c r="S616" s="7">
        <v>9324</v>
      </c>
      <c r="T616" s="8">
        <v>0.05</v>
      </c>
      <c r="U616" s="7">
        <v>466.20000000000005</v>
      </c>
      <c r="V616" s="7">
        <v>8857.7999999999993</v>
      </c>
      <c r="W616" s="7">
        <v>204</v>
      </c>
      <c r="X616" s="7">
        <v>18028</v>
      </c>
      <c r="Y616" s="9">
        <f>+DAY('TABLA PRINCIPAL'!$B616)</f>
        <v>4</v>
      </c>
      <c r="Z616" s="9">
        <f>+MONTH('TABLA PRINCIPAL'!$B616)</f>
        <v>9</v>
      </c>
      <c r="AA616" s="9">
        <f>+YEAR('TABLA PRINCIPAL'!$B616)</f>
        <v>2013</v>
      </c>
      <c r="AB616" s="22" t="str">
        <f>+IF(Ventas_Oficina[[#This Row],[Total del pedido]]&gt;=100000,"SI","NO")</f>
        <v>NO</v>
      </c>
      <c r="AC616" s="22" t="str">
        <f>+_xlfn.XLOOKUP(Ventas_Oficina[[#This Row],[Nº de artículo]],AUXILIAR!A615:A5500,AUXILIAR!D615:D5500,"Error",0)</f>
        <v>No enviado a tiempo</v>
      </c>
      <c r="AD616" s="22" t="str">
        <f>+IF(AND(Ventas_Oficina[[#This Row],[Total]]&gt;75000,Ventas_Oficina[[#This Row],[Envio a tiempo]]="Enviado a tiempo"),"Buena Venta","Venta Mala")</f>
        <v>Venta Mala</v>
      </c>
    </row>
    <row r="617" spans="1:30" x14ac:dyDescent="0.25">
      <c r="A617" s="26">
        <v>1217721</v>
      </c>
      <c r="B617" s="10">
        <v>42104</v>
      </c>
      <c r="C617" s="11" t="s">
        <v>396</v>
      </c>
      <c r="D617" s="11" t="s">
        <v>183</v>
      </c>
      <c r="E617" s="11" t="s">
        <v>4</v>
      </c>
      <c r="F617" s="11" t="s">
        <v>5</v>
      </c>
      <c r="G617" s="11" t="s">
        <v>1008</v>
      </c>
      <c r="H617" s="11" t="s">
        <v>106</v>
      </c>
      <c r="I617" s="11" t="s">
        <v>1015</v>
      </c>
      <c r="J617" s="11" t="s">
        <v>1036</v>
      </c>
      <c r="K617" s="11" t="s">
        <v>1261</v>
      </c>
      <c r="L617" s="11" t="s">
        <v>1265</v>
      </c>
      <c r="M617" s="11" t="s">
        <v>1272</v>
      </c>
      <c r="N617" s="10">
        <v>42105</v>
      </c>
      <c r="O617" s="12">
        <v>453</v>
      </c>
      <c r="P617" s="12">
        <v>730</v>
      </c>
      <c r="Q617" s="12">
        <v>277</v>
      </c>
      <c r="R617" s="11">
        <v>40</v>
      </c>
      <c r="S617" s="12">
        <v>29200</v>
      </c>
      <c r="T617" s="13">
        <v>0</v>
      </c>
      <c r="U617" s="12">
        <v>0</v>
      </c>
      <c r="V617" s="12">
        <v>29200</v>
      </c>
      <c r="W617" s="12">
        <v>772</v>
      </c>
      <c r="X617" s="12">
        <v>33534</v>
      </c>
      <c r="Y617" s="14">
        <f>+DAY('TABLA PRINCIPAL'!$B617)</f>
        <v>10</v>
      </c>
      <c r="Z617" s="14">
        <f>+MONTH('TABLA PRINCIPAL'!$B617)</f>
        <v>4</v>
      </c>
      <c r="AA617" s="14">
        <f>+YEAR('TABLA PRINCIPAL'!$B617)</f>
        <v>2015</v>
      </c>
      <c r="AB617" s="22" t="str">
        <f>+IF(Ventas_Oficina[[#This Row],[Total del pedido]]&gt;=100000,"SI","NO")</f>
        <v>NO</v>
      </c>
      <c r="AC617" s="22" t="str">
        <f>+_xlfn.XLOOKUP(Ventas_Oficina[[#This Row],[Nº de artículo]],AUXILIAR!A616:A5501,AUXILIAR!D616:D5501,"Error",0)</f>
        <v>Enviado a tiempo</v>
      </c>
      <c r="AD617" s="22" t="str">
        <f>+IF(AND(Ventas_Oficina[[#This Row],[Total]]&gt;75000,Ventas_Oficina[[#This Row],[Envio a tiempo]]="Enviado a tiempo"),"Buena Venta","Venta Mala")</f>
        <v>Venta Mala</v>
      </c>
    </row>
    <row r="618" spans="1:30" x14ac:dyDescent="0.25">
      <c r="A618" s="25">
        <v>1218086</v>
      </c>
      <c r="B618" s="5">
        <v>41762</v>
      </c>
      <c r="C618" s="6" t="s">
        <v>155</v>
      </c>
      <c r="D618" s="6" t="s">
        <v>156</v>
      </c>
      <c r="E618" s="6" t="s">
        <v>12</v>
      </c>
      <c r="F618" s="6" t="s">
        <v>13</v>
      </c>
      <c r="G618" s="6" t="s">
        <v>1009</v>
      </c>
      <c r="H618" s="6" t="s">
        <v>42</v>
      </c>
      <c r="I618" s="6" t="s">
        <v>1015</v>
      </c>
      <c r="J618" s="6" t="s">
        <v>1072</v>
      </c>
      <c r="K618" s="6" t="s">
        <v>1262</v>
      </c>
      <c r="L618" s="6" t="s">
        <v>1270</v>
      </c>
      <c r="M618" s="6" t="s">
        <v>1274</v>
      </c>
      <c r="N618" s="5">
        <v>41766</v>
      </c>
      <c r="O618" s="7">
        <v>194</v>
      </c>
      <c r="P618" s="7">
        <v>308</v>
      </c>
      <c r="Q618" s="7">
        <v>114</v>
      </c>
      <c r="R618" s="6">
        <v>34</v>
      </c>
      <c r="S618" s="7">
        <v>10472</v>
      </c>
      <c r="T618" s="8">
        <v>0.02</v>
      </c>
      <c r="U618" s="7">
        <v>209.44</v>
      </c>
      <c r="V618" s="7">
        <v>10262.56</v>
      </c>
      <c r="W618" s="7">
        <v>99</v>
      </c>
      <c r="X618" s="7">
        <v>12425</v>
      </c>
      <c r="Y618" s="9">
        <f>+DAY('TABLA PRINCIPAL'!$B618)</f>
        <v>3</v>
      </c>
      <c r="Z618" s="9">
        <f>+MONTH('TABLA PRINCIPAL'!$B618)</f>
        <v>5</v>
      </c>
      <c r="AA618" s="9">
        <f>+YEAR('TABLA PRINCIPAL'!$B618)</f>
        <v>2014</v>
      </c>
      <c r="AB618" s="22" t="str">
        <f>+IF(Ventas_Oficina[[#This Row],[Total del pedido]]&gt;=100000,"SI","NO")</f>
        <v>NO</v>
      </c>
      <c r="AC618" s="22" t="str">
        <f>+_xlfn.XLOOKUP(Ventas_Oficina[[#This Row],[Nº de artículo]],AUXILIAR!A617:A5502,AUXILIAR!D617:D5502,"Error",0)</f>
        <v>Enviado a tiempo</v>
      </c>
      <c r="AD618" s="22" t="str">
        <f>+IF(AND(Ventas_Oficina[[#This Row],[Total]]&gt;75000,Ventas_Oficina[[#This Row],[Envio a tiempo]]="Enviado a tiempo"),"Buena Venta","Venta Mala")</f>
        <v>Venta Mala</v>
      </c>
    </row>
    <row r="619" spans="1:30" x14ac:dyDescent="0.25">
      <c r="A619" s="26">
        <v>1218451</v>
      </c>
      <c r="B619" s="10">
        <v>41693</v>
      </c>
      <c r="C619" s="11" t="s">
        <v>397</v>
      </c>
      <c r="D619" s="11" t="s">
        <v>88</v>
      </c>
      <c r="E619" s="11" t="s">
        <v>4</v>
      </c>
      <c r="F619" s="11" t="s">
        <v>5</v>
      </c>
      <c r="G619" s="11" t="s">
        <v>1010</v>
      </c>
      <c r="H619" s="11" t="s">
        <v>39</v>
      </c>
      <c r="I619" s="11" t="s">
        <v>1015</v>
      </c>
      <c r="J619" s="11" t="s">
        <v>1043</v>
      </c>
      <c r="K619" s="11" t="s">
        <v>1262</v>
      </c>
      <c r="L619" s="11" t="s">
        <v>1265</v>
      </c>
      <c r="M619" s="11" t="s">
        <v>1272</v>
      </c>
      <c r="N619" s="10">
        <v>41695</v>
      </c>
      <c r="O619" s="12">
        <v>6059</v>
      </c>
      <c r="P619" s="12">
        <v>10098</v>
      </c>
      <c r="Q619" s="12">
        <v>4039</v>
      </c>
      <c r="R619" s="11">
        <v>12</v>
      </c>
      <c r="S619" s="12">
        <v>121176</v>
      </c>
      <c r="T619" s="13">
        <v>0.04</v>
      </c>
      <c r="U619" s="12">
        <v>4847.04</v>
      </c>
      <c r="V619" s="12">
        <v>116328.96000000001</v>
      </c>
      <c r="W619" s="12">
        <v>718</v>
      </c>
      <c r="X619" s="12">
        <v>30098</v>
      </c>
      <c r="Y619" s="14">
        <f>+DAY('TABLA PRINCIPAL'!$B619)</f>
        <v>23</v>
      </c>
      <c r="Z619" s="14">
        <f>+MONTH('TABLA PRINCIPAL'!$B619)</f>
        <v>2</v>
      </c>
      <c r="AA619" s="14">
        <f>+YEAR('TABLA PRINCIPAL'!$B619)</f>
        <v>2014</v>
      </c>
      <c r="AB619" s="22" t="str">
        <f>+IF(Ventas_Oficina[[#This Row],[Total del pedido]]&gt;=100000,"SI","NO")</f>
        <v>SI</v>
      </c>
      <c r="AC619" s="22" t="str">
        <f>+_xlfn.XLOOKUP(Ventas_Oficina[[#This Row],[Nº de artículo]],AUXILIAR!A618:A5503,AUXILIAR!D618:D5503,"Error",0)</f>
        <v>Enviado a tiempo</v>
      </c>
      <c r="AD619" s="22" t="str">
        <f>+IF(AND(Ventas_Oficina[[#This Row],[Total]]&gt;75000,Ventas_Oficina[[#This Row],[Envio a tiempo]]="Enviado a tiempo"),"Buena Venta","Venta Mala")</f>
        <v>Venta Mala</v>
      </c>
    </row>
    <row r="620" spans="1:30" x14ac:dyDescent="0.25">
      <c r="A620" s="25">
        <v>1218451</v>
      </c>
      <c r="B620" s="5">
        <v>41583</v>
      </c>
      <c r="C620" s="6" t="s">
        <v>398</v>
      </c>
      <c r="D620" s="6" t="s">
        <v>46</v>
      </c>
      <c r="E620" s="6" t="s">
        <v>4</v>
      </c>
      <c r="F620" s="6" t="s">
        <v>5</v>
      </c>
      <c r="G620" s="6" t="s">
        <v>1009</v>
      </c>
      <c r="H620" s="6" t="s">
        <v>9</v>
      </c>
      <c r="I620" s="6" t="s">
        <v>1015</v>
      </c>
      <c r="J620" s="6" t="s">
        <v>1082</v>
      </c>
      <c r="K620" s="6" t="s">
        <v>1261</v>
      </c>
      <c r="L620" s="6" t="s">
        <v>1267</v>
      </c>
      <c r="M620" s="6" t="s">
        <v>1272</v>
      </c>
      <c r="N620" s="5">
        <v>41585</v>
      </c>
      <c r="O620" s="7">
        <v>2197</v>
      </c>
      <c r="P620" s="7">
        <v>3544</v>
      </c>
      <c r="Q620" s="7">
        <v>1347</v>
      </c>
      <c r="R620" s="6">
        <v>11</v>
      </c>
      <c r="S620" s="7">
        <v>38984</v>
      </c>
      <c r="T620" s="8">
        <v>0</v>
      </c>
      <c r="U620" s="7">
        <v>0</v>
      </c>
      <c r="V620" s="7">
        <v>38984</v>
      </c>
      <c r="W620" s="7">
        <v>492</v>
      </c>
      <c r="X620" s="7">
        <v>34725</v>
      </c>
      <c r="Y620" s="9">
        <f>+DAY('TABLA PRINCIPAL'!$B620)</f>
        <v>5</v>
      </c>
      <c r="Z620" s="9">
        <f>+MONTH('TABLA PRINCIPAL'!$B620)</f>
        <v>11</v>
      </c>
      <c r="AA620" s="9">
        <f>+YEAR('TABLA PRINCIPAL'!$B620)</f>
        <v>2013</v>
      </c>
      <c r="AB620" s="22" t="str">
        <f>+IF(Ventas_Oficina[[#This Row],[Total del pedido]]&gt;=100000,"SI","NO")</f>
        <v>NO</v>
      </c>
      <c r="AC620" s="22" t="str">
        <f>+_xlfn.XLOOKUP(Ventas_Oficina[[#This Row],[Nº de artículo]],AUXILIAR!A619:A5504,AUXILIAR!D619:D5504,"Error",0)</f>
        <v>Enviado a tiempo</v>
      </c>
      <c r="AD620" s="22" t="str">
        <f>+IF(AND(Ventas_Oficina[[#This Row],[Total]]&gt;75000,Ventas_Oficina[[#This Row],[Envio a tiempo]]="Enviado a tiempo"),"Buena Venta","Venta Mala")</f>
        <v>Venta Mala</v>
      </c>
    </row>
    <row r="621" spans="1:30" x14ac:dyDescent="0.25">
      <c r="A621" s="26">
        <v>1218451</v>
      </c>
      <c r="B621" s="10">
        <v>41798</v>
      </c>
      <c r="C621" s="11" t="s">
        <v>28</v>
      </c>
      <c r="D621" s="11" t="s">
        <v>29</v>
      </c>
      <c r="E621" s="11" t="s">
        <v>12</v>
      </c>
      <c r="F621" s="11" t="s">
        <v>13</v>
      </c>
      <c r="G621" s="11" t="s">
        <v>1009</v>
      </c>
      <c r="H621" s="11" t="s">
        <v>14</v>
      </c>
      <c r="I621" s="11" t="s">
        <v>1016</v>
      </c>
      <c r="J621" s="11" t="s">
        <v>1065</v>
      </c>
      <c r="K621" s="11" t="s">
        <v>1261</v>
      </c>
      <c r="L621" s="11" t="s">
        <v>1267</v>
      </c>
      <c r="M621" s="11" t="s">
        <v>1272</v>
      </c>
      <c r="N621" s="10">
        <v>41800</v>
      </c>
      <c r="O621" s="12">
        <v>109</v>
      </c>
      <c r="P621" s="12">
        <v>182</v>
      </c>
      <c r="Q621" s="12">
        <v>73</v>
      </c>
      <c r="R621" s="11">
        <v>34</v>
      </c>
      <c r="S621" s="12">
        <v>6188</v>
      </c>
      <c r="T621" s="13">
        <v>0.01</v>
      </c>
      <c r="U621" s="12">
        <v>61.88</v>
      </c>
      <c r="V621" s="12">
        <v>6126.12</v>
      </c>
      <c r="W621" s="12">
        <v>100</v>
      </c>
      <c r="X621" s="12">
        <v>8576</v>
      </c>
      <c r="Y621" s="14">
        <f>+DAY('TABLA PRINCIPAL'!$B621)</f>
        <v>8</v>
      </c>
      <c r="Z621" s="14">
        <f>+MONTH('TABLA PRINCIPAL'!$B621)</f>
        <v>6</v>
      </c>
      <c r="AA621" s="14">
        <f>+YEAR('TABLA PRINCIPAL'!$B621)</f>
        <v>2014</v>
      </c>
      <c r="AB621" s="22" t="str">
        <f>+IF(Ventas_Oficina[[#This Row],[Total del pedido]]&gt;=100000,"SI","NO")</f>
        <v>NO</v>
      </c>
      <c r="AC621" s="22" t="str">
        <f>+_xlfn.XLOOKUP(Ventas_Oficina[[#This Row],[Nº de artículo]],AUXILIAR!A620:A5505,AUXILIAR!D620:D5505,"Error",0)</f>
        <v>Enviado a tiempo</v>
      </c>
      <c r="AD621" s="22" t="str">
        <f>+IF(AND(Ventas_Oficina[[#This Row],[Total]]&gt;75000,Ventas_Oficina[[#This Row],[Envio a tiempo]]="Enviado a tiempo"),"Buena Venta","Venta Mala")</f>
        <v>Venta Mala</v>
      </c>
    </row>
    <row r="622" spans="1:30" x14ac:dyDescent="0.25">
      <c r="A622" s="25">
        <v>1218451</v>
      </c>
      <c r="B622" s="5">
        <v>42146</v>
      </c>
      <c r="C622" s="6" t="s">
        <v>59</v>
      </c>
      <c r="D622" s="6" t="s">
        <v>60</v>
      </c>
      <c r="E622" s="6" t="s">
        <v>4</v>
      </c>
      <c r="F622" s="6" t="s">
        <v>5</v>
      </c>
      <c r="G622" s="6" t="s">
        <v>1010</v>
      </c>
      <c r="H622" s="6" t="s">
        <v>24</v>
      </c>
      <c r="I622" s="6" t="s">
        <v>1014</v>
      </c>
      <c r="J622" s="6" t="s">
        <v>1049</v>
      </c>
      <c r="K622" s="6" t="s">
        <v>1261</v>
      </c>
      <c r="L622" s="6" t="s">
        <v>1267</v>
      </c>
      <c r="M622" s="6" t="s">
        <v>1272</v>
      </c>
      <c r="N622" s="5">
        <v>42148</v>
      </c>
      <c r="O622" s="7">
        <v>184</v>
      </c>
      <c r="P622" s="7">
        <v>288</v>
      </c>
      <c r="Q622" s="7">
        <v>104</v>
      </c>
      <c r="R622" s="6">
        <v>17</v>
      </c>
      <c r="S622" s="7">
        <v>4896</v>
      </c>
      <c r="T622" s="8">
        <v>0.06</v>
      </c>
      <c r="U622" s="7">
        <v>293.76</v>
      </c>
      <c r="V622" s="7">
        <v>4602.24</v>
      </c>
      <c r="W622" s="7">
        <v>99</v>
      </c>
      <c r="X622" s="7">
        <v>7263</v>
      </c>
      <c r="Y622" s="9">
        <f>+DAY('TABLA PRINCIPAL'!$B622)</f>
        <v>22</v>
      </c>
      <c r="Z622" s="9">
        <f>+MONTH('TABLA PRINCIPAL'!$B622)</f>
        <v>5</v>
      </c>
      <c r="AA622" s="9">
        <f>+YEAR('TABLA PRINCIPAL'!$B622)</f>
        <v>2015</v>
      </c>
      <c r="AB622" s="22" t="str">
        <f>+IF(Ventas_Oficina[[#This Row],[Total del pedido]]&gt;=100000,"SI","NO")</f>
        <v>NO</v>
      </c>
      <c r="AC622" s="22" t="str">
        <f>+_xlfn.XLOOKUP(Ventas_Oficina[[#This Row],[Nº de artículo]],AUXILIAR!A621:A5506,AUXILIAR!D621:D5506,"Error",0)</f>
        <v>Enviado a tiempo</v>
      </c>
      <c r="AD622" s="22" t="str">
        <f>+IF(AND(Ventas_Oficina[[#This Row],[Total]]&gt;75000,Ventas_Oficina[[#This Row],[Envio a tiempo]]="Enviado a tiempo"),"Buena Venta","Venta Mala")</f>
        <v>Venta Mala</v>
      </c>
    </row>
    <row r="623" spans="1:30" x14ac:dyDescent="0.25">
      <c r="A623" s="26">
        <v>1218817</v>
      </c>
      <c r="B623" s="10">
        <v>41907</v>
      </c>
      <c r="C623" s="11" t="s">
        <v>74</v>
      </c>
      <c r="D623" s="11" t="s">
        <v>3</v>
      </c>
      <c r="E623" s="11" t="s">
        <v>4</v>
      </c>
      <c r="F623" s="11" t="s">
        <v>5</v>
      </c>
      <c r="G623" s="11" t="s">
        <v>1009</v>
      </c>
      <c r="H623" s="11" t="s">
        <v>6</v>
      </c>
      <c r="I623" s="11" t="s">
        <v>1016</v>
      </c>
      <c r="J623" s="11" t="s">
        <v>1055</v>
      </c>
      <c r="K623" s="11" t="s">
        <v>1261</v>
      </c>
      <c r="L623" s="11" t="s">
        <v>1265</v>
      </c>
      <c r="M623" s="11" t="s">
        <v>1272</v>
      </c>
      <c r="N623" s="10">
        <v>41908</v>
      </c>
      <c r="O623" s="12">
        <v>250</v>
      </c>
      <c r="P623" s="12">
        <v>568</v>
      </c>
      <c r="Q623" s="12">
        <v>318</v>
      </c>
      <c r="R623" s="11">
        <v>50</v>
      </c>
      <c r="S623" s="12">
        <v>28400</v>
      </c>
      <c r="T623" s="13">
        <v>7.0000000000000007E-2</v>
      </c>
      <c r="U623" s="12">
        <v>1988.0000000000002</v>
      </c>
      <c r="V623" s="12">
        <v>26412</v>
      </c>
      <c r="W623" s="12">
        <v>360</v>
      </c>
      <c r="X623" s="12">
        <v>23495</v>
      </c>
      <c r="Y623" s="14">
        <f>+DAY('TABLA PRINCIPAL'!$B623)</f>
        <v>25</v>
      </c>
      <c r="Z623" s="14">
        <f>+MONTH('TABLA PRINCIPAL'!$B623)</f>
        <v>9</v>
      </c>
      <c r="AA623" s="14">
        <f>+YEAR('TABLA PRINCIPAL'!$B623)</f>
        <v>2014</v>
      </c>
      <c r="AB623" s="22" t="str">
        <f>+IF(Ventas_Oficina[[#This Row],[Total del pedido]]&gt;=100000,"SI","NO")</f>
        <v>NO</v>
      </c>
      <c r="AC623" s="22" t="str">
        <f>+_xlfn.XLOOKUP(Ventas_Oficina[[#This Row],[Nº de artículo]],AUXILIAR!A622:A5507,AUXILIAR!D622:D5507,"Error",0)</f>
        <v>No enviado a tiempo</v>
      </c>
      <c r="AD623" s="22" t="str">
        <f>+IF(AND(Ventas_Oficina[[#This Row],[Total]]&gt;75000,Ventas_Oficina[[#This Row],[Envio a tiempo]]="Enviado a tiempo"),"Buena Venta","Venta Mala")</f>
        <v>Venta Mala</v>
      </c>
    </row>
    <row r="624" spans="1:30" x14ac:dyDescent="0.25">
      <c r="A624" s="25">
        <v>1218817</v>
      </c>
      <c r="B624" s="5">
        <v>41616</v>
      </c>
      <c r="C624" s="6" t="s">
        <v>176</v>
      </c>
      <c r="D624" s="6" t="s">
        <v>177</v>
      </c>
      <c r="E624" s="6" t="s">
        <v>4</v>
      </c>
      <c r="F624" s="6" t="s">
        <v>5</v>
      </c>
      <c r="G624" s="6" t="s">
        <v>1010</v>
      </c>
      <c r="H624" s="6" t="s">
        <v>6</v>
      </c>
      <c r="I624" s="6" t="s">
        <v>1013</v>
      </c>
      <c r="J624" s="6" t="s">
        <v>1039</v>
      </c>
      <c r="K624" s="6" t="s">
        <v>1261</v>
      </c>
      <c r="L624" s="6" t="s">
        <v>1267</v>
      </c>
      <c r="M624" s="6" t="s">
        <v>1273</v>
      </c>
      <c r="N624" s="5">
        <v>41616</v>
      </c>
      <c r="O624" s="7">
        <v>479</v>
      </c>
      <c r="P624" s="7">
        <v>1197</v>
      </c>
      <c r="Q624" s="7">
        <v>718</v>
      </c>
      <c r="R624" s="6">
        <v>43</v>
      </c>
      <c r="S624" s="7">
        <v>51471</v>
      </c>
      <c r="T624" s="8">
        <v>0.03</v>
      </c>
      <c r="U624" s="7">
        <v>1544.1299999999999</v>
      </c>
      <c r="V624" s="7">
        <v>49926.87</v>
      </c>
      <c r="W624" s="7">
        <v>581</v>
      </c>
      <c r="X624" s="7">
        <v>47658</v>
      </c>
      <c r="Y624" s="9">
        <f>+DAY('TABLA PRINCIPAL'!$B624)</f>
        <v>8</v>
      </c>
      <c r="Z624" s="9">
        <f>+MONTH('TABLA PRINCIPAL'!$B624)</f>
        <v>12</v>
      </c>
      <c r="AA624" s="9">
        <f>+YEAR('TABLA PRINCIPAL'!$B624)</f>
        <v>2013</v>
      </c>
      <c r="AB624" s="22" t="str">
        <f>+IF(Ventas_Oficina[[#This Row],[Total del pedido]]&gt;=100000,"SI","NO")</f>
        <v>NO</v>
      </c>
      <c r="AC624" s="22" t="str">
        <f>+_xlfn.XLOOKUP(Ventas_Oficina[[#This Row],[Nº de artículo]],AUXILIAR!A623:A5508,AUXILIAR!D623:D5508,"Error",0)</f>
        <v>No enviado a tiempo</v>
      </c>
      <c r="AD624" s="22" t="str">
        <f>+IF(AND(Ventas_Oficina[[#This Row],[Total]]&gt;75000,Ventas_Oficina[[#This Row],[Envio a tiempo]]="Enviado a tiempo"),"Buena Venta","Venta Mala")</f>
        <v>Venta Mala</v>
      </c>
    </row>
    <row r="625" spans="1:30" x14ac:dyDescent="0.25">
      <c r="A625" s="26">
        <v>1219182</v>
      </c>
      <c r="B625" s="10">
        <v>41518</v>
      </c>
      <c r="C625" s="11" t="s">
        <v>169</v>
      </c>
      <c r="D625" s="11" t="s">
        <v>88</v>
      </c>
      <c r="E625" s="11" t="s">
        <v>4</v>
      </c>
      <c r="F625" s="11" t="s">
        <v>5</v>
      </c>
      <c r="G625" s="11" t="s">
        <v>1008</v>
      </c>
      <c r="H625" s="11" t="s">
        <v>39</v>
      </c>
      <c r="I625" s="11" t="s">
        <v>1013</v>
      </c>
      <c r="J625" s="11" t="s">
        <v>1041</v>
      </c>
      <c r="K625" s="11" t="s">
        <v>1261</v>
      </c>
      <c r="L625" s="11" t="s">
        <v>1266</v>
      </c>
      <c r="M625" s="11" t="s">
        <v>1273</v>
      </c>
      <c r="N625" s="10">
        <v>41519</v>
      </c>
      <c r="O625" s="12">
        <v>245</v>
      </c>
      <c r="P625" s="12">
        <v>389</v>
      </c>
      <c r="Q625" s="12">
        <v>144</v>
      </c>
      <c r="R625" s="11">
        <v>46</v>
      </c>
      <c r="S625" s="12">
        <v>17894</v>
      </c>
      <c r="T625" s="13">
        <v>0.05</v>
      </c>
      <c r="U625" s="12">
        <v>894.7</v>
      </c>
      <c r="V625" s="12">
        <v>16999.3</v>
      </c>
      <c r="W625" s="12">
        <v>701</v>
      </c>
      <c r="X625" s="12">
        <v>8985</v>
      </c>
      <c r="Y625" s="14">
        <f>+DAY('TABLA PRINCIPAL'!$B625)</f>
        <v>1</v>
      </c>
      <c r="Z625" s="14">
        <f>+MONTH('TABLA PRINCIPAL'!$B625)</f>
        <v>9</v>
      </c>
      <c r="AA625" s="14">
        <f>+YEAR('TABLA PRINCIPAL'!$B625)</f>
        <v>2013</v>
      </c>
      <c r="AB625" s="22" t="str">
        <f>+IF(Ventas_Oficina[[#This Row],[Total del pedido]]&gt;=100000,"SI","NO")</f>
        <v>NO</v>
      </c>
      <c r="AC625" s="22" t="str">
        <f>+_xlfn.XLOOKUP(Ventas_Oficina[[#This Row],[Nº de artículo]],AUXILIAR!A624:A5509,AUXILIAR!D624:D5509,"Error",0)</f>
        <v>No enviado a tiempo</v>
      </c>
      <c r="AD625" s="22" t="str">
        <f>+IF(AND(Ventas_Oficina[[#This Row],[Total]]&gt;75000,Ventas_Oficina[[#This Row],[Envio a tiempo]]="Enviado a tiempo"),"Buena Venta","Venta Mala")</f>
        <v>Venta Mala</v>
      </c>
    </row>
    <row r="626" spans="1:30" x14ac:dyDescent="0.25">
      <c r="A626" s="25">
        <v>1219182</v>
      </c>
      <c r="B626" s="5">
        <v>41548</v>
      </c>
      <c r="C626" s="6" t="s">
        <v>399</v>
      </c>
      <c r="D626" s="6" t="s">
        <v>400</v>
      </c>
      <c r="E626" s="6" t="s">
        <v>4</v>
      </c>
      <c r="F626" s="6" t="s">
        <v>5</v>
      </c>
      <c r="G626" s="6" t="s">
        <v>1010</v>
      </c>
      <c r="H626" s="6" t="s">
        <v>53</v>
      </c>
      <c r="I626" s="6" t="s">
        <v>1013</v>
      </c>
      <c r="J626" s="6" t="s">
        <v>1105</v>
      </c>
      <c r="K626" s="6" t="s">
        <v>1261</v>
      </c>
      <c r="L626" s="6" t="s">
        <v>1267</v>
      </c>
      <c r="M626" s="6" t="s">
        <v>1273</v>
      </c>
      <c r="N626" s="5">
        <v>41549</v>
      </c>
      <c r="O626" s="7">
        <v>1838</v>
      </c>
      <c r="P626" s="7">
        <v>2917</v>
      </c>
      <c r="Q626" s="7">
        <v>1079</v>
      </c>
      <c r="R626" s="6">
        <v>27</v>
      </c>
      <c r="S626" s="7">
        <v>78759</v>
      </c>
      <c r="T626" s="8">
        <v>0.09</v>
      </c>
      <c r="U626" s="7">
        <v>7088.3099999999995</v>
      </c>
      <c r="V626" s="7">
        <v>71670.69</v>
      </c>
      <c r="W626" s="7">
        <v>627</v>
      </c>
      <c r="X626" s="7">
        <v>2090</v>
      </c>
      <c r="Y626" s="9">
        <f>+DAY('TABLA PRINCIPAL'!$B626)</f>
        <v>1</v>
      </c>
      <c r="Z626" s="9">
        <f>+MONTH('TABLA PRINCIPAL'!$B626)</f>
        <v>10</v>
      </c>
      <c r="AA626" s="9">
        <f>+YEAR('TABLA PRINCIPAL'!$B626)</f>
        <v>2013</v>
      </c>
      <c r="AB626" s="22" t="str">
        <f>+IF(Ventas_Oficina[[#This Row],[Total del pedido]]&gt;=100000,"SI","NO")</f>
        <v>NO</v>
      </c>
      <c r="AC626" s="22" t="str">
        <f>+_xlfn.XLOOKUP(Ventas_Oficina[[#This Row],[Nº de artículo]],AUXILIAR!A625:A5510,AUXILIAR!D625:D5510,"Error",0)</f>
        <v>No enviado a tiempo</v>
      </c>
      <c r="AD626" s="22" t="str">
        <f>+IF(AND(Ventas_Oficina[[#This Row],[Total]]&gt;75000,Ventas_Oficina[[#This Row],[Envio a tiempo]]="Enviado a tiempo"),"Buena Venta","Venta Mala")</f>
        <v>Venta Mala</v>
      </c>
    </row>
    <row r="627" spans="1:30" x14ac:dyDescent="0.25">
      <c r="A627" s="26">
        <v>1219182</v>
      </c>
      <c r="B627" s="10">
        <v>41899</v>
      </c>
      <c r="C627" s="11" t="s">
        <v>61</v>
      </c>
      <c r="D627" s="11" t="s">
        <v>62</v>
      </c>
      <c r="E627" s="11" t="s">
        <v>4</v>
      </c>
      <c r="F627" s="11" t="s">
        <v>5</v>
      </c>
      <c r="G627" s="11" t="s">
        <v>1010</v>
      </c>
      <c r="H627" s="11" t="s">
        <v>27</v>
      </c>
      <c r="I627" s="11" t="s">
        <v>1012</v>
      </c>
      <c r="J627" s="11" t="s">
        <v>1085</v>
      </c>
      <c r="K627" s="11" t="s">
        <v>1262</v>
      </c>
      <c r="L627" s="11" t="s">
        <v>1265</v>
      </c>
      <c r="M627" s="11" t="s">
        <v>1272</v>
      </c>
      <c r="N627" s="10">
        <v>41900</v>
      </c>
      <c r="O627" s="12">
        <v>384</v>
      </c>
      <c r="P627" s="12">
        <v>630</v>
      </c>
      <c r="Q627" s="12">
        <v>246</v>
      </c>
      <c r="R627" s="11">
        <v>18</v>
      </c>
      <c r="S627" s="12">
        <v>11340</v>
      </c>
      <c r="T627" s="13">
        <v>0.04</v>
      </c>
      <c r="U627" s="12">
        <v>453.6</v>
      </c>
      <c r="V627" s="12">
        <v>10886.4</v>
      </c>
      <c r="W627" s="12">
        <v>50</v>
      </c>
      <c r="X627" s="12">
        <v>12219</v>
      </c>
      <c r="Y627" s="14">
        <f>+DAY('TABLA PRINCIPAL'!$B627)</f>
        <v>17</v>
      </c>
      <c r="Z627" s="14">
        <f>+MONTH('TABLA PRINCIPAL'!$B627)</f>
        <v>9</v>
      </c>
      <c r="AA627" s="14">
        <f>+YEAR('TABLA PRINCIPAL'!$B627)</f>
        <v>2014</v>
      </c>
      <c r="AB627" s="22" t="str">
        <f>+IF(Ventas_Oficina[[#This Row],[Total del pedido]]&gt;=100000,"SI","NO")</f>
        <v>NO</v>
      </c>
      <c r="AC627" s="22" t="str">
        <f>+_xlfn.XLOOKUP(Ventas_Oficina[[#This Row],[Nº de artículo]],AUXILIAR!A626:A5511,AUXILIAR!D626:D5511,"Error",0)</f>
        <v>No enviado a tiempo</v>
      </c>
      <c r="AD627" s="22" t="str">
        <f>+IF(AND(Ventas_Oficina[[#This Row],[Total]]&gt;75000,Ventas_Oficina[[#This Row],[Envio a tiempo]]="Enviado a tiempo"),"Buena Venta","Venta Mala")</f>
        <v>Venta Mala</v>
      </c>
    </row>
    <row r="628" spans="1:30" x14ac:dyDescent="0.25">
      <c r="A628" s="25">
        <v>1219182</v>
      </c>
      <c r="B628" s="5">
        <v>41475</v>
      </c>
      <c r="C628" s="6" t="s">
        <v>401</v>
      </c>
      <c r="D628" s="6" t="s">
        <v>48</v>
      </c>
      <c r="E628" s="6" t="s">
        <v>4</v>
      </c>
      <c r="F628" s="6" t="s">
        <v>5</v>
      </c>
      <c r="G628" s="6" t="s">
        <v>1008</v>
      </c>
      <c r="H628" s="6" t="s">
        <v>34</v>
      </c>
      <c r="I628" s="6" t="s">
        <v>1012</v>
      </c>
      <c r="J628" s="6" t="s">
        <v>1036</v>
      </c>
      <c r="K628" s="6" t="s">
        <v>1261</v>
      </c>
      <c r="L628" s="6" t="s">
        <v>1267</v>
      </c>
      <c r="M628" s="6" t="s">
        <v>1273</v>
      </c>
      <c r="N628" s="5">
        <v>41478</v>
      </c>
      <c r="O628" s="7">
        <v>453</v>
      </c>
      <c r="P628" s="7">
        <v>730</v>
      </c>
      <c r="Q628" s="7">
        <v>277</v>
      </c>
      <c r="R628" s="6">
        <v>36</v>
      </c>
      <c r="S628" s="7">
        <v>26280</v>
      </c>
      <c r="T628" s="8">
        <v>0</v>
      </c>
      <c r="U628" s="7">
        <v>0</v>
      </c>
      <c r="V628" s="7">
        <v>26280</v>
      </c>
      <c r="W628" s="7">
        <v>772</v>
      </c>
      <c r="X628" s="7">
        <v>24325</v>
      </c>
      <c r="Y628" s="9">
        <f>+DAY('TABLA PRINCIPAL'!$B628)</f>
        <v>20</v>
      </c>
      <c r="Z628" s="9">
        <f>+MONTH('TABLA PRINCIPAL'!$B628)</f>
        <v>7</v>
      </c>
      <c r="AA628" s="9">
        <f>+YEAR('TABLA PRINCIPAL'!$B628)</f>
        <v>2013</v>
      </c>
      <c r="AB628" s="22" t="str">
        <f>+IF(Ventas_Oficina[[#This Row],[Total del pedido]]&gt;=100000,"SI","NO")</f>
        <v>NO</v>
      </c>
      <c r="AC628" s="22" t="str">
        <f>+_xlfn.XLOOKUP(Ventas_Oficina[[#This Row],[Nº de artículo]],AUXILIAR!A627:A5512,AUXILIAR!D627:D5512,"Error",0)</f>
        <v>No enviado a tiempo</v>
      </c>
      <c r="AD628" s="22" t="str">
        <f>+IF(AND(Ventas_Oficina[[#This Row],[Total]]&gt;75000,Ventas_Oficina[[#This Row],[Envio a tiempo]]="Enviado a tiempo"),"Buena Venta","Venta Mala")</f>
        <v>Venta Mala</v>
      </c>
    </row>
    <row r="629" spans="1:30" x14ac:dyDescent="0.25">
      <c r="A629" s="26">
        <v>1219547</v>
      </c>
      <c r="B629" s="10">
        <v>42176</v>
      </c>
      <c r="C629" s="11" t="s">
        <v>402</v>
      </c>
      <c r="D629" s="11" t="s">
        <v>166</v>
      </c>
      <c r="E629" s="11" t="s">
        <v>4</v>
      </c>
      <c r="F629" s="11" t="s">
        <v>5</v>
      </c>
      <c r="G629" s="11" t="s">
        <v>1008</v>
      </c>
      <c r="H629" s="11" t="s">
        <v>34</v>
      </c>
      <c r="I629" s="11" t="s">
        <v>1014</v>
      </c>
      <c r="J629" s="11" t="s">
        <v>1049</v>
      </c>
      <c r="K629" s="11" t="s">
        <v>1261</v>
      </c>
      <c r="L629" s="11" t="s">
        <v>1265</v>
      </c>
      <c r="M629" s="11" t="s">
        <v>1272</v>
      </c>
      <c r="N629" s="10">
        <v>42178</v>
      </c>
      <c r="O629" s="12">
        <v>184</v>
      </c>
      <c r="P629" s="12">
        <v>288</v>
      </c>
      <c r="Q629" s="12">
        <v>104</v>
      </c>
      <c r="R629" s="11">
        <v>21</v>
      </c>
      <c r="S629" s="12">
        <v>6048</v>
      </c>
      <c r="T629" s="13">
        <v>0.05</v>
      </c>
      <c r="U629" s="12">
        <v>302.40000000000003</v>
      </c>
      <c r="V629" s="12">
        <v>5745.6</v>
      </c>
      <c r="W629" s="12">
        <v>99</v>
      </c>
      <c r="X629" s="12">
        <v>11353</v>
      </c>
      <c r="Y629" s="14">
        <f>+DAY('TABLA PRINCIPAL'!$B629)</f>
        <v>21</v>
      </c>
      <c r="Z629" s="14">
        <f>+MONTH('TABLA PRINCIPAL'!$B629)</f>
        <v>6</v>
      </c>
      <c r="AA629" s="14">
        <f>+YEAR('TABLA PRINCIPAL'!$B629)</f>
        <v>2015</v>
      </c>
      <c r="AB629" s="22" t="str">
        <f>+IF(Ventas_Oficina[[#This Row],[Total del pedido]]&gt;=100000,"SI","NO")</f>
        <v>NO</v>
      </c>
      <c r="AC629" s="22" t="str">
        <f>+_xlfn.XLOOKUP(Ventas_Oficina[[#This Row],[Nº de artículo]],AUXILIAR!A628:A5513,AUXILIAR!D628:D5513,"Error",0)</f>
        <v>Enviado a tiempo</v>
      </c>
      <c r="AD629" s="22" t="str">
        <f>+IF(AND(Ventas_Oficina[[#This Row],[Total]]&gt;75000,Ventas_Oficina[[#This Row],[Envio a tiempo]]="Enviado a tiempo"),"Buena Venta","Venta Mala")</f>
        <v>Venta Mala</v>
      </c>
    </row>
    <row r="630" spans="1:30" x14ac:dyDescent="0.25">
      <c r="A630" s="25">
        <v>1219912</v>
      </c>
      <c r="B630" s="5">
        <v>41476</v>
      </c>
      <c r="C630" s="6" t="s">
        <v>378</v>
      </c>
      <c r="D630" s="6" t="s">
        <v>115</v>
      </c>
      <c r="E630" s="6" t="s">
        <v>4</v>
      </c>
      <c r="F630" s="6" t="s">
        <v>5</v>
      </c>
      <c r="G630" s="6" t="s">
        <v>1009</v>
      </c>
      <c r="H630" s="6" t="s">
        <v>116</v>
      </c>
      <c r="I630" s="6" t="s">
        <v>1013</v>
      </c>
      <c r="J630" s="6" t="s">
        <v>1124</v>
      </c>
      <c r="K630" s="6" t="s">
        <v>1262</v>
      </c>
      <c r="L630" s="6" t="s">
        <v>1265</v>
      </c>
      <c r="M630" s="6" t="s">
        <v>1272</v>
      </c>
      <c r="N630" s="5">
        <v>41478</v>
      </c>
      <c r="O630" s="7">
        <v>314</v>
      </c>
      <c r="P630" s="7">
        <v>491</v>
      </c>
      <c r="Q630" s="7">
        <v>177</v>
      </c>
      <c r="R630" s="6">
        <v>12</v>
      </c>
      <c r="S630" s="7">
        <v>5892</v>
      </c>
      <c r="T630" s="8">
        <v>0</v>
      </c>
      <c r="U630" s="7">
        <v>0</v>
      </c>
      <c r="V630" s="7">
        <v>5892</v>
      </c>
      <c r="W630" s="7">
        <v>50</v>
      </c>
      <c r="X630" s="7">
        <v>13969</v>
      </c>
      <c r="Y630" s="9">
        <f>+DAY('TABLA PRINCIPAL'!$B630)</f>
        <v>21</v>
      </c>
      <c r="Z630" s="9">
        <f>+MONTH('TABLA PRINCIPAL'!$B630)</f>
        <v>7</v>
      </c>
      <c r="AA630" s="9">
        <f>+YEAR('TABLA PRINCIPAL'!$B630)</f>
        <v>2013</v>
      </c>
      <c r="AB630" s="22" t="str">
        <f>+IF(Ventas_Oficina[[#This Row],[Total del pedido]]&gt;=100000,"SI","NO")</f>
        <v>NO</v>
      </c>
      <c r="AC630" s="22" t="str">
        <f>+_xlfn.XLOOKUP(Ventas_Oficina[[#This Row],[Nº de artículo]],AUXILIAR!A629:A5514,AUXILIAR!D629:D5514,"Error",0)</f>
        <v>Enviado a tiempo</v>
      </c>
      <c r="AD630" s="22" t="str">
        <f>+IF(AND(Ventas_Oficina[[#This Row],[Total]]&gt;75000,Ventas_Oficina[[#This Row],[Envio a tiempo]]="Enviado a tiempo"),"Buena Venta","Venta Mala")</f>
        <v>Venta Mala</v>
      </c>
    </row>
    <row r="631" spans="1:30" x14ac:dyDescent="0.25">
      <c r="A631" s="26">
        <v>1219912</v>
      </c>
      <c r="B631" s="10">
        <v>42143</v>
      </c>
      <c r="C631" s="11" t="s">
        <v>304</v>
      </c>
      <c r="D631" s="11" t="s">
        <v>3</v>
      </c>
      <c r="E631" s="11" t="s">
        <v>4</v>
      </c>
      <c r="F631" s="11" t="s">
        <v>5</v>
      </c>
      <c r="G631" s="11" t="s">
        <v>1008</v>
      </c>
      <c r="H631" s="11" t="s">
        <v>6</v>
      </c>
      <c r="I631" s="11" t="s">
        <v>1012</v>
      </c>
      <c r="J631" s="11" t="s">
        <v>1051</v>
      </c>
      <c r="K631" s="11" t="s">
        <v>1261</v>
      </c>
      <c r="L631" s="11" t="s">
        <v>1265</v>
      </c>
      <c r="M631" s="11" t="s">
        <v>1273</v>
      </c>
      <c r="N631" s="10">
        <v>42144</v>
      </c>
      <c r="O631" s="12">
        <v>5207</v>
      </c>
      <c r="P631" s="12">
        <v>8398</v>
      </c>
      <c r="Q631" s="12">
        <v>3191</v>
      </c>
      <c r="R631" s="11">
        <v>8</v>
      </c>
      <c r="S631" s="12">
        <v>67184</v>
      </c>
      <c r="T631" s="13">
        <v>0.04</v>
      </c>
      <c r="U631" s="12">
        <v>2687.36</v>
      </c>
      <c r="V631" s="12">
        <v>64496.639999999999</v>
      </c>
      <c r="W631" s="12">
        <v>501</v>
      </c>
      <c r="X631" s="12">
        <v>256875</v>
      </c>
      <c r="Y631" s="14">
        <f>+DAY('TABLA PRINCIPAL'!$B631)</f>
        <v>19</v>
      </c>
      <c r="Z631" s="14">
        <f>+MONTH('TABLA PRINCIPAL'!$B631)</f>
        <v>5</v>
      </c>
      <c r="AA631" s="14">
        <f>+YEAR('TABLA PRINCIPAL'!$B631)</f>
        <v>2015</v>
      </c>
      <c r="AB631" s="22" t="str">
        <f>+IF(Ventas_Oficina[[#This Row],[Total del pedido]]&gt;=100000,"SI","NO")</f>
        <v>NO</v>
      </c>
      <c r="AC631" s="22" t="str">
        <f>+_xlfn.XLOOKUP(Ventas_Oficina[[#This Row],[Nº de artículo]],AUXILIAR!A630:A5515,AUXILIAR!D630:D5515,"Error",0)</f>
        <v>Enviado a tiempo</v>
      </c>
      <c r="AD631" s="22" t="str">
        <f>+IF(AND(Ventas_Oficina[[#This Row],[Total]]&gt;75000,Ventas_Oficina[[#This Row],[Envio a tiempo]]="Enviado a tiempo"),"Buena Venta","Venta Mala")</f>
        <v>Buena Venta</v>
      </c>
    </row>
    <row r="632" spans="1:30" x14ac:dyDescent="0.25">
      <c r="A632" s="25">
        <v>1219912</v>
      </c>
      <c r="B632" s="5">
        <v>41762</v>
      </c>
      <c r="C632" s="6" t="s">
        <v>155</v>
      </c>
      <c r="D632" s="6" t="s">
        <v>156</v>
      </c>
      <c r="E632" s="6" t="s">
        <v>12</v>
      </c>
      <c r="F632" s="6" t="s">
        <v>13</v>
      </c>
      <c r="G632" s="6" t="s">
        <v>1008</v>
      </c>
      <c r="H632" s="6" t="s">
        <v>42</v>
      </c>
      <c r="I632" s="6" t="s">
        <v>1013</v>
      </c>
      <c r="J632" s="6" t="s">
        <v>1126</v>
      </c>
      <c r="K632" s="6" t="s">
        <v>1262</v>
      </c>
      <c r="L632" s="6" t="s">
        <v>1265</v>
      </c>
      <c r="M632" s="6" t="s">
        <v>1272</v>
      </c>
      <c r="N632" s="5">
        <v>41766</v>
      </c>
      <c r="O632" s="7">
        <v>3202</v>
      </c>
      <c r="P632" s="7">
        <v>15248</v>
      </c>
      <c r="Q632" s="7">
        <v>12046</v>
      </c>
      <c r="R632" s="6">
        <v>7</v>
      </c>
      <c r="S632" s="7">
        <v>106736</v>
      </c>
      <c r="T632" s="8">
        <v>0.01</v>
      </c>
      <c r="U632" s="7">
        <v>1067.3600000000001</v>
      </c>
      <c r="V632" s="7">
        <v>105668.64</v>
      </c>
      <c r="W632" s="7">
        <v>400</v>
      </c>
      <c r="X632" s="7">
        <v>91598</v>
      </c>
      <c r="Y632" s="9">
        <f>+DAY('TABLA PRINCIPAL'!$B632)</f>
        <v>3</v>
      </c>
      <c r="Z632" s="9">
        <f>+MONTH('TABLA PRINCIPAL'!$B632)</f>
        <v>5</v>
      </c>
      <c r="AA632" s="9">
        <f>+YEAR('TABLA PRINCIPAL'!$B632)</f>
        <v>2014</v>
      </c>
      <c r="AB632" s="22" t="str">
        <f>+IF(Ventas_Oficina[[#This Row],[Total del pedido]]&gt;=100000,"SI","NO")</f>
        <v>SI</v>
      </c>
      <c r="AC632" s="22" t="str">
        <f>+_xlfn.XLOOKUP(Ventas_Oficina[[#This Row],[Nº de artículo]],AUXILIAR!A631:A5516,AUXILIAR!D631:D5516,"Error",0)</f>
        <v>No enviado a tiempo</v>
      </c>
      <c r="AD632" s="22" t="str">
        <f>+IF(AND(Ventas_Oficina[[#This Row],[Total]]&gt;75000,Ventas_Oficina[[#This Row],[Envio a tiempo]]="Enviado a tiempo"),"Buena Venta","Venta Mala")</f>
        <v>Venta Mala</v>
      </c>
    </row>
    <row r="633" spans="1:30" x14ac:dyDescent="0.25">
      <c r="A633" s="26">
        <v>1220278</v>
      </c>
      <c r="B633" s="10">
        <v>42005</v>
      </c>
      <c r="C633" s="11" t="s">
        <v>96</v>
      </c>
      <c r="D633" s="11" t="s">
        <v>97</v>
      </c>
      <c r="E633" s="11" t="s">
        <v>12</v>
      </c>
      <c r="F633" s="11" t="s">
        <v>13</v>
      </c>
      <c r="G633" s="11" t="s">
        <v>1008</v>
      </c>
      <c r="H633" s="11" t="s">
        <v>14</v>
      </c>
      <c r="I633" s="11" t="s">
        <v>1012</v>
      </c>
      <c r="J633" s="11" t="s">
        <v>1072</v>
      </c>
      <c r="K633" s="11" t="s">
        <v>1261</v>
      </c>
      <c r="L633" s="11" t="s">
        <v>1265</v>
      </c>
      <c r="M633" s="11" t="s">
        <v>1272</v>
      </c>
      <c r="N633" s="10">
        <v>42007</v>
      </c>
      <c r="O633" s="12">
        <v>194</v>
      </c>
      <c r="P633" s="12">
        <v>308</v>
      </c>
      <c r="Q633" s="12">
        <v>114</v>
      </c>
      <c r="R633" s="11">
        <v>23</v>
      </c>
      <c r="S633" s="12">
        <v>7084</v>
      </c>
      <c r="T633" s="13">
        <v>0.02</v>
      </c>
      <c r="U633" s="12">
        <v>141.68</v>
      </c>
      <c r="V633" s="12">
        <v>6942.32</v>
      </c>
      <c r="W633" s="12">
        <v>99</v>
      </c>
      <c r="X633" s="12">
        <v>4753</v>
      </c>
      <c r="Y633" s="14">
        <f>+DAY('TABLA PRINCIPAL'!$B633)</f>
        <v>1</v>
      </c>
      <c r="Z633" s="14">
        <f>+MONTH('TABLA PRINCIPAL'!$B633)</f>
        <v>1</v>
      </c>
      <c r="AA633" s="14">
        <f>+YEAR('TABLA PRINCIPAL'!$B633)</f>
        <v>2015</v>
      </c>
      <c r="AB633" s="22" t="str">
        <f>+IF(Ventas_Oficina[[#This Row],[Total del pedido]]&gt;=100000,"SI","NO")</f>
        <v>NO</v>
      </c>
      <c r="AC633" s="22" t="str">
        <f>+_xlfn.XLOOKUP(Ventas_Oficina[[#This Row],[Nº de artículo]],AUXILIAR!A632:A5517,AUXILIAR!D632:D5517,"Error",0)</f>
        <v>Enviado a tiempo</v>
      </c>
      <c r="AD633" s="22" t="str">
        <f>+IF(AND(Ventas_Oficina[[#This Row],[Total]]&gt;75000,Ventas_Oficina[[#This Row],[Envio a tiempo]]="Enviado a tiempo"),"Buena Venta","Venta Mala")</f>
        <v>Venta Mala</v>
      </c>
    </row>
    <row r="634" spans="1:30" x14ac:dyDescent="0.25">
      <c r="A634" s="25">
        <v>1220278</v>
      </c>
      <c r="B634" s="5">
        <v>41646</v>
      </c>
      <c r="C634" s="6" t="s">
        <v>403</v>
      </c>
      <c r="D634" s="6" t="s">
        <v>23</v>
      </c>
      <c r="E634" s="6" t="s">
        <v>4</v>
      </c>
      <c r="F634" s="6" t="s">
        <v>5</v>
      </c>
      <c r="G634" s="6" t="s">
        <v>1009</v>
      </c>
      <c r="H634" s="6" t="s">
        <v>24</v>
      </c>
      <c r="I634" s="6" t="s">
        <v>1014</v>
      </c>
      <c r="J634" s="6" t="s">
        <v>1105</v>
      </c>
      <c r="K634" s="6" t="s">
        <v>1261</v>
      </c>
      <c r="L634" s="6" t="s">
        <v>1265</v>
      </c>
      <c r="M634" s="6" t="s">
        <v>1272</v>
      </c>
      <c r="N634" s="5">
        <v>41654</v>
      </c>
      <c r="O634" s="7">
        <v>1838</v>
      </c>
      <c r="P634" s="7">
        <v>2917</v>
      </c>
      <c r="Q634" s="7">
        <v>1079</v>
      </c>
      <c r="R634" s="6">
        <v>26</v>
      </c>
      <c r="S634" s="7">
        <v>75842</v>
      </c>
      <c r="T634" s="8">
        <v>0.01</v>
      </c>
      <c r="U634" s="7">
        <v>758.42</v>
      </c>
      <c r="V634" s="7">
        <v>75083.58</v>
      </c>
      <c r="W634" s="7">
        <v>627</v>
      </c>
      <c r="X634" s="7">
        <v>12476</v>
      </c>
      <c r="Y634" s="9">
        <f>+DAY('TABLA PRINCIPAL'!$B634)</f>
        <v>7</v>
      </c>
      <c r="Z634" s="9">
        <f>+MONTH('TABLA PRINCIPAL'!$B634)</f>
        <v>1</v>
      </c>
      <c r="AA634" s="9">
        <f>+YEAR('TABLA PRINCIPAL'!$B634)</f>
        <v>2014</v>
      </c>
      <c r="AB634" s="22" t="str">
        <f>+IF(Ventas_Oficina[[#This Row],[Total del pedido]]&gt;=100000,"SI","NO")</f>
        <v>NO</v>
      </c>
      <c r="AC634" s="22" t="str">
        <f>+_xlfn.XLOOKUP(Ventas_Oficina[[#This Row],[Nº de artículo]],AUXILIAR!A633:A5518,AUXILIAR!D633:D5518,"Error",0)</f>
        <v>Enviado a tiempo</v>
      </c>
      <c r="AD634" s="22" t="str">
        <f>+IF(AND(Ventas_Oficina[[#This Row],[Total]]&gt;75000,Ventas_Oficina[[#This Row],[Envio a tiempo]]="Enviado a tiempo"),"Buena Venta","Venta Mala")</f>
        <v>Venta Mala</v>
      </c>
    </row>
    <row r="635" spans="1:30" x14ac:dyDescent="0.25">
      <c r="A635" s="26">
        <v>1220278</v>
      </c>
      <c r="B635" s="10">
        <v>42159</v>
      </c>
      <c r="C635" s="11" t="s">
        <v>262</v>
      </c>
      <c r="D635" s="11" t="s">
        <v>199</v>
      </c>
      <c r="E635" s="11" t="s">
        <v>4</v>
      </c>
      <c r="F635" s="11" t="s">
        <v>5</v>
      </c>
      <c r="G635" s="11" t="s">
        <v>1009</v>
      </c>
      <c r="H635" s="11" t="s">
        <v>24</v>
      </c>
      <c r="I635" s="11" t="s">
        <v>1016</v>
      </c>
      <c r="J635" s="11" t="s">
        <v>1127</v>
      </c>
      <c r="K635" s="11" t="s">
        <v>1261</v>
      </c>
      <c r="L635" s="11" t="s">
        <v>1265</v>
      </c>
      <c r="M635" s="11" t="s">
        <v>1272</v>
      </c>
      <c r="N635" s="10">
        <v>42160</v>
      </c>
      <c r="O635" s="12">
        <v>1470</v>
      </c>
      <c r="P635" s="12">
        <v>2999</v>
      </c>
      <c r="Q635" s="12">
        <v>1529</v>
      </c>
      <c r="R635" s="11">
        <v>12</v>
      </c>
      <c r="S635" s="12">
        <v>35988</v>
      </c>
      <c r="T635" s="13">
        <v>7.0000000000000007E-2</v>
      </c>
      <c r="U635" s="12">
        <v>2519.1600000000003</v>
      </c>
      <c r="V635" s="12">
        <v>33468.839999999997</v>
      </c>
      <c r="W635" s="12">
        <v>550</v>
      </c>
      <c r="X635" s="12">
        <v>256777</v>
      </c>
      <c r="Y635" s="14">
        <f>+DAY('TABLA PRINCIPAL'!$B635)</f>
        <v>4</v>
      </c>
      <c r="Z635" s="14">
        <f>+MONTH('TABLA PRINCIPAL'!$B635)</f>
        <v>6</v>
      </c>
      <c r="AA635" s="14">
        <f>+YEAR('TABLA PRINCIPAL'!$B635)</f>
        <v>2015</v>
      </c>
      <c r="AB635" s="22" t="str">
        <f>+IF(Ventas_Oficina[[#This Row],[Total del pedido]]&gt;=100000,"SI","NO")</f>
        <v>NO</v>
      </c>
      <c r="AC635" s="22" t="str">
        <f>+_xlfn.XLOOKUP(Ventas_Oficina[[#This Row],[Nº de artículo]],AUXILIAR!A634:A5519,AUXILIAR!D634:D5519,"Error",0)</f>
        <v>Enviado a tiempo</v>
      </c>
      <c r="AD635" s="22" t="str">
        <f>+IF(AND(Ventas_Oficina[[#This Row],[Total]]&gt;75000,Ventas_Oficina[[#This Row],[Envio a tiempo]]="Enviado a tiempo"),"Buena Venta","Venta Mala")</f>
        <v>Buena Venta</v>
      </c>
    </row>
    <row r="636" spans="1:30" x14ac:dyDescent="0.25">
      <c r="A636" s="25">
        <v>1220278</v>
      </c>
      <c r="B636" s="5">
        <v>41425</v>
      </c>
      <c r="C636" s="6" t="s">
        <v>266</v>
      </c>
      <c r="D636" s="6" t="s">
        <v>206</v>
      </c>
      <c r="E636" s="6" t="s">
        <v>12</v>
      </c>
      <c r="F636" s="6" t="s">
        <v>13</v>
      </c>
      <c r="G636" s="6" t="s">
        <v>1008</v>
      </c>
      <c r="H636" s="6" t="s">
        <v>42</v>
      </c>
      <c r="I636" s="6" t="s">
        <v>1015</v>
      </c>
      <c r="J636" s="6" t="s">
        <v>1064</v>
      </c>
      <c r="K636" s="6" t="s">
        <v>1261</v>
      </c>
      <c r="L636" s="6" t="s">
        <v>1265</v>
      </c>
      <c r="M636" s="6" t="s">
        <v>1273</v>
      </c>
      <c r="N636" s="5">
        <v>41429</v>
      </c>
      <c r="O636" s="7">
        <v>365</v>
      </c>
      <c r="P636" s="7">
        <v>598</v>
      </c>
      <c r="Q636" s="7">
        <v>233</v>
      </c>
      <c r="R636" s="6">
        <v>44</v>
      </c>
      <c r="S636" s="7">
        <v>26312</v>
      </c>
      <c r="T636" s="8">
        <v>0.01</v>
      </c>
      <c r="U636" s="7">
        <v>263.12</v>
      </c>
      <c r="V636" s="7">
        <v>26048.880000000001</v>
      </c>
      <c r="W636" s="7">
        <v>149</v>
      </c>
      <c r="X636" s="7">
        <v>12246</v>
      </c>
      <c r="Y636" s="9">
        <f>+DAY('TABLA PRINCIPAL'!$B636)</f>
        <v>31</v>
      </c>
      <c r="Z636" s="9">
        <f>+MONTH('TABLA PRINCIPAL'!$B636)</f>
        <v>5</v>
      </c>
      <c r="AA636" s="9">
        <f>+YEAR('TABLA PRINCIPAL'!$B636)</f>
        <v>2013</v>
      </c>
      <c r="AB636" s="22" t="str">
        <f>+IF(Ventas_Oficina[[#This Row],[Total del pedido]]&gt;=100000,"SI","NO")</f>
        <v>NO</v>
      </c>
      <c r="AC636" s="22" t="str">
        <f>+_xlfn.XLOOKUP(Ventas_Oficina[[#This Row],[Nº de artículo]],AUXILIAR!A635:A5520,AUXILIAR!D635:D5520,"Error",0)</f>
        <v>No enviado a tiempo</v>
      </c>
      <c r="AD636" s="22" t="str">
        <f>+IF(AND(Ventas_Oficina[[#This Row],[Total]]&gt;75000,Ventas_Oficina[[#This Row],[Envio a tiempo]]="Enviado a tiempo"),"Buena Venta","Venta Mala")</f>
        <v>Venta Mala</v>
      </c>
    </row>
    <row r="637" spans="1:30" x14ac:dyDescent="0.25">
      <c r="A637" s="26">
        <v>1220643</v>
      </c>
      <c r="B637" s="10">
        <v>41323</v>
      </c>
      <c r="C637" s="11" t="s">
        <v>15</v>
      </c>
      <c r="D637" s="11" t="s">
        <v>16</v>
      </c>
      <c r="E637" s="11" t="s">
        <v>4</v>
      </c>
      <c r="F637" s="11" t="s">
        <v>5</v>
      </c>
      <c r="G637" s="11" t="s">
        <v>1007</v>
      </c>
      <c r="H637" s="11" t="s">
        <v>17</v>
      </c>
      <c r="I637" s="11" t="s">
        <v>1012</v>
      </c>
      <c r="J637" s="11" t="s">
        <v>1019</v>
      </c>
      <c r="K637" s="11" t="s">
        <v>1261</v>
      </c>
      <c r="L637" s="11" t="s">
        <v>1267</v>
      </c>
      <c r="M637" s="11" t="s">
        <v>1272</v>
      </c>
      <c r="N637" s="10">
        <v>41325</v>
      </c>
      <c r="O637" s="12">
        <v>24</v>
      </c>
      <c r="P637" s="12">
        <v>126</v>
      </c>
      <c r="Q637" s="12">
        <v>102</v>
      </c>
      <c r="R637" s="11">
        <v>8</v>
      </c>
      <c r="S637" s="12">
        <v>1008</v>
      </c>
      <c r="T637" s="13">
        <v>0.01</v>
      </c>
      <c r="U637" s="12">
        <v>10.08</v>
      </c>
      <c r="V637" s="12">
        <v>997.92</v>
      </c>
      <c r="W637" s="12">
        <v>70</v>
      </c>
      <c r="X637" s="12">
        <v>8758</v>
      </c>
      <c r="Y637" s="14">
        <f>+DAY('TABLA PRINCIPAL'!$B637)</f>
        <v>18</v>
      </c>
      <c r="Z637" s="14">
        <f>+MONTH('TABLA PRINCIPAL'!$B637)</f>
        <v>2</v>
      </c>
      <c r="AA637" s="14">
        <f>+YEAR('TABLA PRINCIPAL'!$B637)</f>
        <v>2013</v>
      </c>
      <c r="AB637" s="22" t="str">
        <f>+IF(Ventas_Oficina[[#This Row],[Total del pedido]]&gt;=100000,"SI","NO")</f>
        <v>NO</v>
      </c>
      <c r="AC637" s="22" t="str">
        <f>+_xlfn.XLOOKUP(Ventas_Oficina[[#This Row],[Nº de artículo]],AUXILIAR!A636:A5521,AUXILIAR!D636:D5521,"Error",0)</f>
        <v>Enviado a tiempo</v>
      </c>
      <c r="AD637" s="22" t="str">
        <f>+IF(AND(Ventas_Oficina[[#This Row],[Total]]&gt;75000,Ventas_Oficina[[#This Row],[Envio a tiempo]]="Enviado a tiempo"),"Buena Venta","Venta Mala")</f>
        <v>Venta Mala</v>
      </c>
    </row>
    <row r="638" spans="1:30" x14ac:dyDescent="0.25">
      <c r="A638" s="25">
        <v>1220643</v>
      </c>
      <c r="B638" s="5">
        <v>41531</v>
      </c>
      <c r="C638" s="6" t="s">
        <v>234</v>
      </c>
      <c r="D638" s="6" t="s">
        <v>57</v>
      </c>
      <c r="E638" s="6" t="s">
        <v>4</v>
      </c>
      <c r="F638" s="6" t="s">
        <v>5</v>
      </c>
      <c r="G638" s="6" t="s">
        <v>1009</v>
      </c>
      <c r="H638" s="6" t="s">
        <v>58</v>
      </c>
      <c r="I638" s="6" t="s">
        <v>1015</v>
      </c>
      <c r="J638" s="6" t="s">
        <v>1055</v>
      </c>
      <c r="K638" s="6" t="s">
        <v>1261</v>
      </c>
      <c r="L638" s="6" t="s">
        <v>1267</v>
      </c>
      <c r="M638" s="6" t="s">
        <v>1272</v>
      </c>
      <c r="N638" s="5">
        <v>41535</v>
      </c>
      <c r="O638" s="7">
        <v>250</v>
      </c>
      <c r="P638" s="7">
        <v>568</v>
      </c>
      <c r="Q638" s="7">
        <v>318</v>
      </c>
      <c r="R638" s="6">
        <v>21</v>
      </c>
      <c r="S638" s="7">
        <v>11928</v>
      </c>
      <c r="T638" s="8">
        <v>0</v>
      </c>
      <c r="U638" s="7">
        <v>0</v>
      </c>
      <c r="V638" s="7">
        <v>11928</v>
      </c>
      <c r="W638" s="7">
        <v>360</v>
      </c>
      <c r="X638" s="7">
        <v>23875</v>
      </c>
      <c r="Y638" s="9">
        <f>+DAY('TABLA PRINCIPAL'!$B638)</f>
        <v>14</v>
      </c>
      <c r="Z638" s="9">
        <f>+MONTH('TABLA PRINCIPAL'!$B638)</f>
        <v>9</v>
      </c>
      <c r="AA638" s="9">
        <f>+YEAR('TABLA PRINCIPAL'!$B638)</f>
        <v>2013</v>
      </c>
      <c r="AB638" s="22" t="str">
        <f>+IF(Ventas_Oficina[[#This Row],[Total del pedido]]&gt;=100000,"SI","NO")</f>
        <v>NO</v>
      </c>
      <c r="AC638" s="22" t="str">
        <f>+_xlfn.XLOOKUP(Ventas_Oficina[[#This Row],[Nº de artículo]],AUXILIAR!A637:A5522,AUXILIAR!D637:D5522,"Error",0)</f>
        <v>Enviado a tiempo</v>
      </c>
      <c r="AD638" s="22" t="str">
        <f>+IF(AND(Ventas_Oficina[[#This Row],[Total]]&gt;75000,Ventas_Oficina[[#This Row],[Envio a tiempo]]="Enviado a tiempo"),"Buena Venta","Venta Mala")</f>
        <v>Venta Mala</v>
      </c>
    </row>
    <row r="639" spans="1:30" x14ac:dyDescent="0.25">
      <c r="A639" s="26">
        <v>1220643</v>
      </c>
      <c r="B639" s="10">
        <v>42079</v>
      </c>
      <c r="C639" s="11" t="s">
        <v>318</v>
      </c>
      <c r="D639" s="11" t="s">
        <v>29</v>
      </c>
      <c r="E639" s="11" t="s">
        <v>12</v>
      </c>
      <c r="F639" s="11" t="s">
        <v>13</v>
      </c>
      <c r="G639" s="11" t="s">
        <v>1008</v>
      </c>
      <c r="H639" s="11" t="s">
        <v>14</v>
      </c>
      <c r="I639" s="11" t="s">
        <v>1016</v>
      </c>
      <c r="J639" s="11" t="s">
        <v>1173</v>
      </c>
      <c r="K639" s="11" t="s">
        <v>1262</v>
      </c>
      <c r="L639" s="11" t="s">
        <v>1270</v>
      </c>
      <c r="M639" s="11" t="s">
        <v>1274</v>
      </c>
      <c r="N639" s="10">
        <v>42079</v>
      </c>
      <c r="O639" s="12">
        <v>489</v>
      </c>
      <c r="P639" s="12">
        <v>764</v>
      </c>
      <c r="Q639" s="12">
        <v>275</v>
      </c>
      <c r="R639" s="11">
        <v>12</v>
      </c>
      <c r="S639" s="12">
        <v>9168</v>
      </c>
      <c r="T639" s="13">
        <v>0.06</v>
      </c>
      <c r="U639" s="12">
        <v>550.07999999999993</v>
      </c>
      <c r="V639" s="12">
        <v>8617.92</v>
      </c>
      <c r="W639" s="12">
        <v>139</v>
      </c>
      <c r="X639" s="12">
        <v>53859</v>
      </c>
      <c r="Y639" s="14">
        <f>+DAY('TABLA PRINCIPAL'!$B639)</f>
        <v>16</v>
      </c>
      <c r="Z639" s="14">
        <f>+MONTH('TABLA PRINCIPAL'!$B639)</f>
        <v>3</v>
      </c>
      <c r="AA639" s="14">
        <f>+YEAR('TABLA PRINCIPAL'!$B639)</f>
        <v>2015</v>
      </c>
      <c r="AB639" s="22" t="str">
        <f>+IF(Ventas_Oficina[[#This Row],[Total del pedido]]&gt;=100000,"SI","NO")</f>
        <v>NO</v>
      </c>
      <c r="AC639" s="22" t="str">
        <f>+_xlfn.XLOOKUP(Ventas_Oficina[[#This Row],[Nº de artículo]],AUXILIAR!A638:A5523,AUXILIAR!D638:D5523,"Error",0)</f>
        <v>Enviado a tiempo</v>
      </c>
      <c r="AD639" s="22" t="str">
        <f>+IF(AND(Ventas_Oficina[[#This Row],[Total]]&gt;75000,Ventas_Oficina[[#This Row],[Envio a tiempo]]="Enviado a tiempo"),"Buena Venta","Venta Mala")</f>
        <v>Venta Mala</v>
      </c>
    </row>
    <row r="640" spans="1:30" x14ac:dyDescent="0.25">
      <c r="A640" s="25">
        <v>1220643</v>
      </c>
      <c r="B640" s="5">
        <v>41556</v>
      </c>
      <c r="C640" s="6" t="s">
        <v>56</v>
      </c>
      <c r="D640" s="6" t="s">
        <v>92</v>
      </c>
      <c r="E640" s="6" t="s">
        <v>4</v>
      </c>
      <c r="F640" s="6" t="s">
        <v>5</v>
      </c>
      <c r="G640" s="6" t="s">
        <v>1009</v>
      </c>
      <c r="H640" s="6" t="s">
        <v>27</v>
      </c>
      <c r="I640" s="6" t="s">
        <v>1012</v>
      </c>
      <c r="J640" s="6" t="s">
        <v>1049</v>
      </c>
      <c r="K640" s="6" t="s">
        <v>1262</v>
      </c>
      <c r="L640" s="6" t="s">
        <v>1265</v>
      </c>
      <c r="M640" s="6" t="s">
        <v>1272</v>
      </c>
      <c r="N640" s="5">
        <v>41558</v>
      </c>
      <c r="O640" s="7">
        <v>184</v>
      </c>
      <c r="P640" s="7">
        <v>288</v>
      </c>
      <c r="Q640" s="7">
        <v>104</v>
      </c>
      <c r="R640" s="6">
        <v>8</v>
      </c>
      <c r="S640" s="7">
        <v>2304</v>
      </c>
      <c r="T640" s="8">
        <v>0.05</v>
      </c>
      <c r="U640" s="7">
        <v>115.2</v>
      </c>
      <c r="V640" s="7">
        <v>2188.8000000000002</v>
      </c>
      <c r="W640" s="7">
        <v>99</v>
      </c>
      <c r="X640" s="7">
        <v>2763</v>
      </c>
      <c r="Y640" s="9">
        <f>+DAY('TABLA PRINCIPAL'!$B640)</f>
        <v>9</v>
      </c>
      <c r="Z640" s="9">
        <f>+MONTH('TABLA PRINCIPAL'!$B640)</f>
        <v>10</v>
      </c>
      <c r="AA640" s="9">
        <f>+YEAR('TABLA PRINCIPAL'!$B640)</f>
        <v>2013</v>
      </c>
      <c r="AB640" s="22" t="str">
        <f>+IF(Ventas_Oficina[[#This Row],[Total del pedido]]&gt;=100000,"SI","NO")</f>
        <v>NO</v>
      </c>
      <c r="AC640" s="22" t="str">
        <f>+_xlfn.XLOOKUP(Ventas_Oficina[[#This Row],[Nº de artículo]],AUXILIAR!A639:A5524,AUXILIAR!D639:D5524,"Error",0)</f>
        <v>No enviado a tiempo</v>
      </c>
      <c r="AD640" s="22" t="str">
        <f>+IF(AND(Ventas_Oficina[[#This Row],[Total]]&gt;75000,Ventas_Oficina[[#This Row],[Envio a tiempo]]="Enviado a tiempo"),"Buena Venta","Venta Mala")</f>
        <v>Venta Mala</v>
      </c>
    </row>
    <row r="641" spans="1:30" x14ac:dyDescent="0.25">
      <c r="A641" s="26">
        <v>1220643</v>
      </c>
      <c r="B641" s="10">
        <v>42700</v>
      </c>
      <c r="C641" s="11" t="s">
        <v>404</v>
      </c>
      <c r="D641" s="11" t="s">
        <v>33</v>
      </c>
      <c r="E641" s="11" t="s">
        <v>4</v>
      </c>
      <c r="F641" s="11" t="s">
        <v>5</v>
      </c>
      <c r="G641" s="11" t="s">
        <v>1008</v>
      </c>
      <c r="H641" s="11" t="s">
        <v>34</v>
      </c>
      <c r="I641" s="11" t="s">
        <v>1014</v>
      </c>
      <c r="J641" s="11" t="s">
        <v>1034</v>
      </c>
      <c r="K641" s="11" t="s">
        <v>1261</v>
      </c>
      <c r="L641" s="11" t="s">
        <v>1265</v>
      </c>
      <c r="M641" s="11" t="s">
        <v>1272</v>
      </c>
      <c r="N641" s="10">
        <v>42704</v>
      </c>
      <c r="O641" s="12">
        <v>109</v>
      </c>
      <c r="P641" s="12">
        <v>260</v>
      </c>
      <c r="Q641" s="12">
        <v>151</v>
      </c>
      <c r="R641" s="11">
        <v>20</v>
      </c>
      <c r="S641" s="12">
        <v>5200</v>
      </c>
      <c r="T641" s="13">
        <v>0</v>
      </c>
      <c r="U641" s="12">
        <v>0</v>
      </c>
      <c r="V641" s="12">
        <v>5200</v>
      </c>
      <c r="W641" s="12">
        <v>240</v>
      </c>
      <c r="X641" s="12">
        <v>501</v>
      </c>
      <c r="Y641" s="14">
        <f>+DAY('TABLA PRINCIPAL'!$B641)</f>
        <v>26</v>
      </c>
      <c r="Z641" s="14">
        <f>+MONTH('TABLA PRINCIPAL'!$B641)</f>
        <v>11</v>
      </c>
      <c r="AA641" s="14">
        <f>+YEAR('TABLA PRINCIPAL'!$B641)</f>
        <v>2016</v>
      </c>
      <c r="AB641" s="22" t="str">
        <f>+IF(Ventas_Oficina[[#This Row],[Total del pedido]]&gt;=100000,"SI","NO")</f>
        <v>NO</v>
      </c>
      <c r="AC641" s="22" t="str">
        <f>+_xlfn.XLOOKUP(Ventas_Oficina[[#This Row],[Nº de artículo]],AUXILIAR!A640:A5525,AUXILIAR!D640:D5525,"Error",0)</f>
        <v>Enviado a tiempo</v>
      </c>
      <c r="AD641" s="22" t="str">
        <f>+IF(AND(Ventas_Oficina[[#This Row],[Total]]&gt;75000,Ventas_Oficina[[#This Row],[Envio a tiempo]]="Enviado a tiempo"),"Buena Venta","Venta Mala")</f>
        <v>Venta Mala</v>
      </c>
    </row>
    <row r="642" spans="1:30" x14ac:dyDescent="0.25">
      <c r="A642" s="25">
        <v>1220643</v>
      </c>
      <c r="B642" s="5">
        <v>41903</v>
      </c>
      <c r="C642" s="6" t="s">
        <v>310</v>
      </c>
      <c r="D642" s="6" t="s">
        <v>65</v>
      </c>
      <c r="E642" s="6" t="s">
        <v>12</v>
      </c>
      <c r="F642" s="6" t="s">
        <v>13</v>
      </c>
      <c r="G642" s="6" t="s">
        <v>1009</v>
      </c>
      <c r="H642" s="6" t="s">
        <v>14</v>
      </c>
      <c r="I642" s="6" t="s">
        <v>1015</v>
      </c>
      <c r="J642" s="6" t="s">
        <v>1028</v>
      </c>
      <c r="K642" s="6" t="s">
        <v>1261</v>
      </c>
      <c r="L642" s="6" t="s">
        <v>1267</v>
      </c>
      <c r="M642" s="6" t="s">
        <v>1272</v>
      </c>
      <c r="N642" s="5">
        <v>41905</v>
      </c>
      <c r="O642" s="7">
        <v>229</v>
      </c>
      <c r="P642" s="7">
        <v>369</v>
      </c>
      <c r="Q642" s="7">
        <v>140</v>
      </c>
      <c r="R642" s="6">
        <v>44</v>
      </c>
      <c r="S642" s="7">
        <v>16236</v>
      </c>
      <c r="T642" s="8">
        <v>0.01</v>
      </c>
      <c r="U642" s="7">
        <v>162.36000000000001</v>
      </c>
      <c r="V642" s="7">
        <v>16073.64</v>
      </c>
      <c r="W642" s="7">
        <v>50</v>
      </c>
      <c r="X642" s="7">
        <v>14930</v>
      </c>
      <c r="Y642" s="9">
        <f>+DAY('TABLA PRINCIPAL'!$B642)</f>
        <v>21</v>
      </c>
      <c r="Z642" s="9">
        <f>+MONTH('TABLA PRINCIPAL'!$B642)</f>
        <v>9</v>
      </c>
      <c r="AA642" s="9">
        <f>+YEAR('TABLA PRINCIPAL'!$B642)</f>
        <v>2014</v>
      </c>
      <c r="AB642" s="22" t="str">
        <f>+IF(Ventas_Oficina[[#This Row],[Total del pedido]]&gt;=100000,"SI","NO")</f>
        <v>NO</v>
      </c>
      <c r="AC642" s="22" t="str">
        <f>+_xlfn.XLOOKUP(Ventas_Oficina[[#This Row],[Nº de artículo]],AUXILIAR!A641:A5526,AUXILIAR!D641:D5526,"Error",0)</f>
        <v>Enviado a tiempo</v>
      </c>
      <c r="AD642" s="22" t="str">
        <f>+IF(AND(Ventas_Oficina[[#This Row],[Total]]&gt;75000,Ventas_Oficina[[#This Row],[Envio a tiempo]]="Enviado a tiempo"),"Buena Venta","Venta Mala")</f>
        <v>Venta Mala</v>
      </c>
    </row>
    <row r="643" spans="1:30" x14ac:dyDescent="0.25">
      <c r="A643" s="26">
        <v>1220643</v>
      </c>
      <c r="B643" s="10">
        <v>41568</v>
      </c>
      <c r="C643" s="11" t="s">
        <v>405</v>
      </c>
      <c r="D643" s="11" t="s">
        <v>48</v>
      </c>
      <c r="E643" s="11" t="s">
        <v>4</v>
      </c>
      <c r="F643" s="11" t="s">
        <v>5</v>
      </c>
      <c r="G643" s="11" t="s">
        <v>1007</v>
      </c>
      <c r="H643" s="11" t="s">
        <v>34</v>
      </c>
      <c r="I643" s="11" t="s">
        <v>1014</v>
      </c>
      <c r="J643" s="11" t="s">
        <v>1042</v>
      </c>
      <c r="K643" s="11" t="s">
        <v>1261</v>
      </c>
      <c r="L643" s="11" t="s">
        <v>1267</v>
      </c>
      <c r="M643" s="11" t="s">
        <v>1272</v>
      </c>
      <c r="N643" s="10">
        <v>41570</v>
      </c>
      <c r="O643" s="12">
        <v>109</v>
      </c>
      <c r="P643" s="12">
        <v>168</v>
      </c>
      <c r="Q643" s="12">
        <v>59</v>
      </c>
      <c r="R643" s="11">
        <v>49</v>
      </c>
      <c r="S643" s="12">
        <v>8232</v>
      </c>
      <c r="T643" s="13">
        <v>0.09</v>
      </c>
      <c r="U643" s="12">
        <v>740.88</v>
      </c>
      <c r="V643" s="12">
        <v>7491.12</v>
      </c>
      <c r="W643" s="12">
        <v>100</v>
      </c>
      <c r="X643" s="12">
        <v>6037</v>
      </c>
      <c r="Y643" s="14">
        <f>+DAY('TABLA PRINCIPAL'!$B643)</f>
        <v>21</v>
      </c>
      <c r="Z643" s="14">
        <f>+MONTH('TABLA PRINCIPAL'!$B643)</f>
        <v>10</v>
      </c>
      <c r="AA643" s="14">
        <f>+YEAR('TABLA PRINCIPAL'!$B643)</f>
        <v>2013</v>
      </c>
      <c r="AB643" s="22" t="str">
        <f>+IF(Ventas_Oficina[[#This Row],[Total del pedido]]&gt;=100000,"SI","NO")</f>
        <v>NO</v>
      </c>
      <c r="AC643" s="22" t="str">
        <f>+_xlfn.XLOOKUP(Ventas_Oficina[[#This Row],[Nº de artículo]],AUXILIAR!A642:A5527,AUXILIAR!D642:D5527,"Error",0)</f>
        <v>Enviado a tiempo</v>
      </c>
      <c r="AD643" s="22" t="str">
        <f>+IF(AND(Ventas_Oficina[[#This Row],[Total]]&gt;75000,Ventas_Oficina[[#This Row],[Envio a tiempo]]="Enviado a tiempo"),"Buena Venta","Venta Mala")</f>
        <v>Venta Mala</v>
      </c>
    </row>
    <row r="644" spans="1:30" x14ac:dyDescent="0.25">
      <c r="A644" s="25">
        <v>1221008</v>
      </c>
      <c r="B644" s="5">
        <v>42128</v>
      </c>
      <c r="C644" s="6" t="s">
        <v>406</v>
      </c>
      <c r="D644" s="6" t="s">
        <v>81</v>
      </c>
      <c r="E644" s="6" t="s">
        <v>4</v>
      </c>
      <c r="F644" s="6" t="s">
        <v>5</v>
      </c>
      <c r="G644" s="6" t="s">
        <v>1010</v>
      </c>
      <c r="H644" s="6" t="s">
        <v>34</v>
      </c>
      <c r="I644" s="6" t="s">
        <v>1013</v>
      </c>
      <c r="J644" s="6" t="s">
        <v>1032</v>
      </c>
      <c r="K644" s="6" t="s">
        <v>1261</v>
      </c>
      <c r="L644" s="6" t="s">
        <v>1265</v>
      </c>
      <c r="M644" s="6" t="s">
        <v>1272</v>
      </c>
      <c r="N644" s="5">
        <v>42136</v>
      </c>
      <c r="O644" s="7">
        <v>159</v>
      </c>
      <c r="P644" s="7">
        <v>261</v>
      </c>
      <c r="Q644" s="7">
        <v>102</v>
      </c>
      <c r="R644" s="6">
        <v>27</v>
      </c>
      <c r="S644" s="7">
        <v>7047</v>
      </c>
      <c r="T644" s="8">
        <v>0.01</v>
      </c>
      <c r="U644" s="7">
        <v>70.47</v>
      </c>
      <c r="V644" s="7">
        <v>6976.53</v>
      </c>
      <c r="W644" s="7">
        <v>50</v>
      </c>
      <c r="X644" s="7">
        <v>8746</v>
      </c>
      <c r="Y644" s="9">
        <f>+DAY('TABLA PRINCIPAL'!$B644)</f>
        <v>4</v>
      </c>
      <c r="Z644" s="9">
        <f>+MONTH('TABLA PRINCIPAL'!$B644)</f>
        <v>5</v>
      </c>
      <c r="AA644" s="9">
        <f>+YEAR('TABLA PRINCIPAL'!$B644)</f>
        <v>2015</v>
      </c>
      <c r="AB644" s="22" t="str">
        <f>+IF(Ventas_Oficina[[#This Row],[Total del pedido]]&gt;=100000,"SI","NO")</f>
        <v>NO</v>
      </c>
      <c r="AC644" s="22" t="str">
        <f>+_xlfn.XLOOKUP(Ventas_Oficina[[#This Row],[Nº de artículo]],AUXILIAR!A643:A5528,AUXILIAR!D643:D5528,"Error",0)</f>
        <v>Enviado a tiempo</v>
      </c>
      <c r="AD644" s="22" t="str">
        <f>+IF(AND(Ventas_Oficina[[#This Row],[Total]]&gt;75000,Ventas_Oficina[[#This Row],[Envio a tiempo]]="Enviado a tiempo"),"Buena Venta","Venta Mala")</f>
        <v>Venta Mala</v>
      </c>
    </row>
    <row r="645" spans="1:30" x14ac:dyDescent="0.25">
      <c r="A645" s="26">
        <v>1221008</v>
      </c>
      <c r="B645" s="10">
        <v>41363</v>
      </c>
      <c r="C645" s="11" t="s">
        <v>227</v>
      </c>
      <c r="D645" s="11" t="s">
        <v>26</v>
      </c>
      <c r="E645" s="11" t="s">
        <v>4</v>
      </c>
      <c r="F645" s="11" t="s">
        <v>5</v>
      </c>
      <c r="G645" s="11" t="s">
        <v>1007</v>
      </c>
      <c r="H645" s="11" t="s">
        <v>27</v>
      </c>
      <c r="I645" s="11" t="s">
        <v>1016</v>
      </c>
      <c r="J645" s="11" t="s">
        <v>1032</v>
      </c>
      <c r="K645" s="11" t="s">
        <v>1261</v>
      </c>
      <c r="L645" s="11" t="s">
        <v>1265</v>
      </c>
      <c r="M645" s="11" t="s">
        <v>1273</v>
      </c>
      <c r="N645" s="10">
        <v>41364</v>
      </c>
      <c r="O645" s="12">
        <v>159</v>
      </c>
      <c r="P645" s="12">
        <v>261</v>
      </c>
      <c r="Q645" s="12">
        <v>102</v>
      </c>
      <c r="R645" s="11">
        <v>31</v>
      </c>
      <c r="S645" s="12">
        <v>8091</v>
      </c>
      <c r="T645" s="13">
        <v>0.03</v>
      </c>
      <c r="U645" s="12">
        <v>242.73</v>
      </c>
      <c r="V645" s="12">
        <v>7848.27</v>
      </c>
      <c r="W645" s="12">
        <v>50</v>
      </c>
      <c r="X645" s="12">
        <v>285</v>
      </c>
      <c r="Y645" s="14">
        <f>+DAY('TABLA PRINCIPAL'!$B645)</f>
        <v>30</v>
      </c>
      <c r="Z645" s="14">
        <f>+MONTH('TABLA PRINCIPAL'!$B645)</f>
        <v>3</v>
      </c>
      <c r="AA645" s="14">
        <f>+YEAR('TABLA PRINCIPAL'!$B645)</f>
        <v>2013</v>
      </c>
      <c r="AB645" s="22" t="str">
        <f>+IF(Ventas_Oficina[[#This Row],[Total del pedido]]&gt;=100000,"SI","NO")</f>
        <v>NO</v>
      </c>
      <c r="AC645" s="22" t="str">
        <f>+_xlfn.XLOOKUP(Ventas_Oficina[[#This Row],[Nº de artículo]],AUXILIAR!A644:A5529,AUXILIAR!D644:D5529,"Error",0)</f>
        <v>Enviado a tiempo</v>
      </c>
      <c r="AD645" s="22" t="str">
        <f>+IF(AND(Ventas_Oficina[[#This Row],[Total]]&gt;75000,Ventas_Oficina[[#This Row],[Envio a tiempo]]="Enviado a tiempo"),"Buena Venta","Venta Mala")</f>
        <v>Venta Mala</v>
      </c>
    </row>
    <row r="646" spans="1:30" x14ac:dyDescent="0.25">
      <c r="A646" s="25">
        <v>1221373</v>
      </c>
      <c r="B646" s="5">
        <v>41348</v>
      </c>
      <c r="C646" s="6" t="s">
        <v>122</v>
      </c>
      <c r="D646" s="6" t="s">
        <v>123</v>
      </c>
      <c r="E646" s="6" t="s">
        <v>4</v>
      </c>
      <c r="F646" s="6" t="s">
        <v>5</v>
      </c>
      <c r="G646" s="6" t="s">
        <v>1007</v>
      </c>
      <c r="H646" s="6" t="s">
        <v>9</v>
      </c>
      <c r="I646" s="6" t="s">
        <v>1016</v>
      </c>
      <c r="J646" s="6" t="s">
        <v>1068</v>
      </c>
      <c r="K646" s="6" t="s">
        <v>1261</v>
      </c>
      <c r="L646" s="6" t="s">
        <v>1267</v>
      </c>
      <c r="M646" s="6" t="s">
        <v>1272</v>
      </c>
      <c r="N646" s="5">
        <v>41349</v>
      </c>
      <c r="O646" s="7">
        <v>446</v>
      </c>
      <c r="P646" s="7">
        <v>1089</v>
      </c>
      <c r="Q646" s="7">
        <v>643</v>
      </c>
      <c r="R646" s="6">
        <v>7</v>
      </c>
      <c r="S646" s="7">
        <v>7623</v>
      </c>
      <c r="T646" s="8">
        <v>0.02</v>
      </c>
      <c r="U646" s="7">
        <v>152.46</v>
      </c>
      <c r="V646" s="7">
        <v>7470.54</v>
      </c>
      <c r="W646" s="7">
        <v>450</v>
      </c>
      <c r="X646" s="7">
        <v>33925</v>
      </c>
      <c r="Y646" s="9">
        <f>+DAY('TABLA PRINCIPAL'!$B646)</f>
        <v>15</v>
      </c>
      <c r="Z646" s="9">
        <f>+MONTH('TABLA PRINCIPAL'!$B646)</f>
        <v>3</v>
      </c>
      <c r="AA646" s="9">
        <f>+YEAR('TABLA PRINCIPAL'!$B646)</f>
        <v>2013</v>
      </c>
      <c r="AB646" s="22" t="str">
        <f>+IF(Ventas_Oficina[[#This Row],[Total del pedido]]&gt;=100000,"SI","NO")</f>
        <v>NO</v>
      </c>
      <c r="AC646" s="22" t="str">
        <f>+_xlfn.XLOOKUP(Ventas_Oficina[[#This Row],[Nº de artículo]],AUXILIAR!A645:A5530,AUXILIAR!D645:D5530,"Error",0)</f>
        <v>No enviado a tiempo</v>
      </c>
      <c r="AD646" s="22" t="str">
        <f>+IF(AND(Ventas_Oficina[[#This Row],[Total]]&gt;75000,Ventas_Oficina[[#This Row],[Envio a tiempo]]="Enviado a tiempo"),"Buena Venta","Venta Mala")</f>
        <v>Venta Mala</v>
      </c>
    </row>
    <row r="647" spans="1:30" x14ac:dyDescent="0.25">
      <c r="A647" s="26">
        <v>1221373</v>
      </c>
      <c r="B647" s="10">
        <v>41616</v>
      </c>
      <c r="C647" s="11" t="s">
        <v>407</v>
      </c>
      <c r="D647" s="11" t="s">
        <v>160</v>
      </c>
      <c r="E647" s="11" t="s">
        <v>4</v>
      </c>
      <c r="F647" s="11" t="s">
        <v>5</v>
      </c>
      <c r="G647" s="11" t="s">
        <v>1009</v>
      </c>
      <c r="H647" s="11" t="s">
        <v>53</v>
      </c>
      <c r="I647" s="11" t="s">
        <v>1015</v>
      </c>
      <c r="J647" s="11" t="s">
        <v>1046</v>
      </c>
      <c r="K647" s="11" t="s">
        <v>1261</v>
      </c>
      <c r="L647" s="11" t="s">
        <v>1266</v>
      </c>
      <c r="M647" s="11" t="s">
        <v>1272</v>
      </c>
      <c r="N647" s="10">
        <v>41623</v>
      </c>
      <c r="O647" s="12">
        <v>519</v>
      </c>
      <c r="P647" s="12">
        <v>1298</v>
      </c>
      <c r="Q647" s="12">
        <v>779</v>
      </c>
      <c r="R647" s="11">
        <v>22</v>
      </c>
      <c r="S647" s="12">
        <v>28556</v>
      </c>
      <c r="T647" s="13">
        <v>0.01</v>
      </c>
      <c r="U647" s="12">
        <v>285.56</v>
      </c>
      <c r="V647" s="12">
        <v>28270.44</v>
      </c>
      <c r="W647" s="12">
        <v>314</v>
      </c>
      <c r="X647" s="12">
        <v>24333</v>
      </c>
      <c r="Y647" s="14">
        <f>+DAY('TABLA PRINCIPAL'!$B647)</f>
        <v>8</v>
      </c>
      <c r="Z647" s="14">
        <f>+MONTH('TABLA PRINCIPAL'!$B647)</f>
        <v>12</v>
      </c>
      <c r="AA647" s="14">
        <f>+YEAR('TABLA PRINCIPAL'!$B647)</f>
        <v>2013</v>
      </c>
      <c r="AB647" s="22" t="str">
        <f>+IF(Ventas_Oficina[[#This Row],[Total del pedido]]&gt;=100000,"SI","NO")</f>
        <v>NO</v>
      </c>
      <c r="AC647" s="22" t="str">
        <f>+_xlfn.XLOOKUP(Ventas_Oficina[[#This Row],[Nº de artículo]],AUXILIAR!A646:A5531,AUXILIAR!D646:D5531,"Error",0)</f>
        <v>No enviado a tiempo</v>
      </c>
      <c r="AD647" s="22" t="str">
        <f>+IF(AND(Ventas_Oficina[[#This Row],[Total]]&gt;75000,Ventas_Oficina[[#This Row],[Envio a tiempo]]="Enviado a tiempo"),"Buena Venta","Venta Mala")</f>
        <v>Venta Mala</v>
      </c>
    </row>
    <row r="648" spans="1:30" x14ac:dyDescent="0.25">
      <c r="A648" s="25">
        <v>1221373</v>
      </c>
      <c r="B648" s="5">
        <v>41413</v>
      </c>
      <c r="C648" s="6" t="s">
        <v>315</v>
      </c>
      <c r="D648" s="6" t="s">
        <v>3</v>
      </c>
      <c r="E648" s="6" t="s">
        <v>4</v>
      </c>
      <c r="F648" s="6" t="s">
        <v>5</v>
      </c>
      <c r="G648" s="6" t="s">
        <v>1008</v>
      </c>
      <c r="H648" s="6" t="s">
        <v>6</v>
      </c>
      <c r="I648" s="6" t="s">
        <v>1012</v>
      </c>
      <c r="J648" s="6" t="s">
        <v>1105</v>
      </c>
      <c r="K648" s="6" t="s">
        <v>1261</v>
      </c>
      <c r="L648" s="6" t="s">
        <v>1265</v>
      </c>
      <c r="M648" s="6" t="s">
        <v>1272</v>
      </c>
      <c r="N648" s="5">
        <v>41414</v>
      </c>
      <c r="O648" s="7">
        <v>1838</v>
      </c>
      <c r="P648" s="7">
        <v>2917</v>
      </c>
      <c r="Q648" s="7">
        <v>1079</v>
      </c>
      <c r="R648" s="6">
        <v>42</v>
      </c>
      <c r="S648" s="7">
        <v>122514</v>
      </c>
      <c r="T648" s="8">
        <v>0.04</v>
      </c>
      <c r="U648" s="7">
        <v>4900.5600000000004</v>
      </c>
      <c r="V648" s="7">
        <v>117613.44</v>
      </c>
      <c r="W648" s="7">
        <v>527</v>
      </c>
      <c r="X648" s="7">
        <v>26688</v>
      </c>
      <c r="Y648" s="9">
        <f>+DAY('TABLA PRINCIPAL'!$B648)</f>
        <v>19</v>
      </c>
      <c r="Z648" s="9">
        <f>+MONTH('TABLA PRINCIPAL'!$B648)</f>
        <v>5</v>
      </c>
      <c r="AA648" s="9">
        <f>+YEAR('TABLA PRINCIPAL'!$B648)</f>
        <v>2013</v>
      </c>
      <c r="AB648" s="22" t="str">
        <f>+IF(Ventas_Oficina[[#This Row],[Total del pedido]]&gt;=100000,"SI","NO")</f>
        <v>SI</v>
      </c>
      <c r="AC648" s="22" t="str">
        <f>+_xlfn.XLOOKUP(Ventas_Oficina[[#This Row],[Nº de artículo]],AUXILIAR!A647:A5532,AUXILIAR!D647:D5532,"Error",0)</f>
        <v>Enviado a tiempo</v>
      </c>
      <c r="AD648" s="22" t="str">
        <f>+IF(AND(Ventas_Oficina[[#This Row],[Total]]&gt;75000,Ventas_Oficina[[#This Row],[Envio a tiempo]]="Enviado a tiempo"),"Buena Venta","Venta Mala")</f>
        <v>Venta Mala</v>
      </c>
    </row>
    <row r="649" spans="1:30" x14ac:dyDescent="0.25">
      <c r="A649" s="26">
        <v>1221373</v>
      </c>
      <c r="B649" s="10">
        <v>41480</v>
      </c>
      <c r="C649" s="11" t="s">
        <v>335</v>
      </c>
      <c r="D649" s="11" t="s">
        <v>29</v>
      </c>
      <c r="E649" s="11" t="s">
        <v>12</v>
      </c>
      <c r="F649" s="11" t="s">
        <v>13</v>
      </c>
      <c r="G649" s="11" t="s">
        <v>1009</v>
      </c>
      <c r="H649" s="11" t="s">
        <v>14</v>
      </c>
      <c r="I649" s="11" t="s">
        <v>1016</v>
      </c>
      <c r="J649" s="11" t="s">
        <v>1062</v>
      </c>
      <c r="K649" s="11" t="s">
        <v>1261</v>
      </c>
      <c r="L649" s="11" t="s">
        <v>1265</v>
      </c>
      <c r="M649" s="11" t="s">
        <v>1272</v>
      </c>
      <c r="N649" s="10">
        <v>41482</v>
      </c>
      <c r="O649" s="12">
        <v>639</v>
      </c>
      <c r="P649" s="12">
        <v>1998</v>
      </c>
      <c r="Q649" s="12">
        <v>1359</v>
      </c>
      <c r="R649" s="11">
        <v>47</v>
      </c>
      <c r="S649" s="12">
        <v>93906</v>
      </c>
      <c r="T649" s="13">
        <v>0.01</v>
      </c>
      <c r="U649" s="12">
        <v>939.06000000000006</v>
      </c>
      <c r="V649" s="12">
        <v>92966.94</v>
      </c>
      <c r="W649" s="12">
        <v>400</v>
      </c>
      <c r="X649" s="12">
        <v>34535</v>
      </c>
      <c r="Y649" s="14">
        <f>+DAY('TABLA PRINCIPAL'!$B649)</f>
        <v>25</v>
      </c>
      <c r="Z649" s="14">
        <f>+MONTH('TABLA PRINCIPAL'!$B649)</f>
        <v>7</v>
      </c>
      <c r="AA649" s="14">
        <f>+YEAR('TABLA PRINCIPAL'!$B649)</f>
        <v>2013</v>
      </c>
      <c r="AB649" s="22" t="str">
        <f>+IF(Ventas_Oficina[[#This Row],[Total del pedido]]&gt;=100000,"SI","NO")</f>
        <v>NO</v>
      </c>
      <c r="AC649" s="22" t="str">
        <f>+_xlfn.XLOOKUP(Ventas_Oficina[[#This Row],[Nº de artículo]],AUXILIAR!A648:A5533,AUXILIAR!D648:D5533,"Error",0)</f>
        <v>No enviado a tiempo</v>
      </c>
      <c r="AD649" s="22" t="str">
        <f>+IF(AND(Ventas_Oficina[[#This Row],[Total]]&gt;75000,Ventas_Oficina[[#This Row],[Envio a tiempo]]="Enviado a tiempo"),"Buena Venta","Venta Mala")</f>
        <v>Venta Mala</v>
      </c>
    </row>
    <row r="650" spans="1:30" x14ac:dyDescent="0.25">
      <c r="A650" s="25">
        <v>1221404</v>
      </c>
      <c r="B650" s="5">
        <v>41454</v>
      </c>
      <c r="C650" s="6" t="s">
        <v>231</v>
      </c>
      <c r="D650" s="6" t="s">
        <v>71</v>
      </c>
      <c r="E650" s="6" t="s">
        <v>4</v>
      </c>
      <c r="F650" s="6" t="s">
        <v>5</v>
      </c>
      <c r="G650" s="6" t="s">
        <v>1007</v>
      </c>
      <c r="H650" s="6" t="s">
        <v>17</v>
      </c>
      <c r="I650" s="6" t="s">
        <v>1016</v>
      </c>
      <c r="J650" s="6" t="s">
        <v>1081</v>
      </c>
      <c r="K650" s="6" t="s">
        <v>1262</v>
      </c>
      <c r="L650" s="6" t="s">
        <v>1265</v>
      </c>
      <c r="M650" s="6" t="s">
        <v>1272</v>
      </c>
      <c r="N650" s="5">
        <v>41458</v>
      </c>
      <c r="O650" s="7">
        <v>252</v>
      </c>
      <c r="P650" s="7">
        <v>400</v>
      </c>
      <c r="Q650" s="7">
        <v>148</v>
      </c>
      <c r="R650" s="6">
        <v>47</v>
      </c>
      <c r="S650" s="7">
        <v>18800</v>
      </c>
      <c r="T650" s="8">
        <v>0</v>
      </c>
      <c r="U650" s="7">
        <v>0</v>
      </c>
      <c r="V650" s="7">
        <v>18800</v>
      </c>
      <c r="W650" s="7">
        <v>130</v>
      </c>
      <c r="X650" s="7">
        <v>2209</v>
      </c>
      <c r="Y650" s="9">
        <f>+DAY('TABLA PRINCIPAL'!$B650)</f>
        <v>29</v>
      </c>
      <c r="Z650" s="9">
        <f>+MONTH('TABLA PRINCIPAL'!$B650)</f>
        <v>6</v>
      </c>
      <c r="AA650" s="9">
        <f>+YEAR('TABLA PRINCIPAL'!$B650)</f>
        <v>2013</v>
      </c>
      <c r="AB650" s="22" t="str">
        <f>+IF(Ventas_Oficina[[#This Row],[Total del pedido]]&gt;=100000,"SI","NO")</f>
        <v>NO</v>
      </c>
      <c r="AC650" s="22" t="str">
        <f>+_xlfn.XLOOKUP(Ventas_Oficina[[#This Row],[Nº de artículo]],AUXILIAR!A649:A5534,AUXILIAR!D649:D5534,"Error",0)</f>
        <v>Enviado a tiempo</v>
      </c>
      <c r="AD650" s="22" t="str">
        <f>+IF(AND(Ventas_Oficina[[#This Row],[Total]]&gt;75000,Ventas_Oficina[[#This Row],[Envio a tiempo]]="Enviado a tiempo"),"Buena Venta","Venta Mala")</f>
        <v>Venta Mala</v>
      </c>
    </row>
    <row r="651" spans="1:30" x14ac:dyDescent="0.25">
      <c r="A651" s="26">
        <v>1221739</v>
      </c>
      <c r="B651" s="10">
        <v>41833</v>
      </c>
      <c r="C651" s="11" t="s">
        <v>408</v>
      </c>
      <c r="D651" s="11" t="s">
        <v>206</v>
      </c>
      <c r="E651" s="11" t="s">
        <v>12</v>
      </c>
      <c r="F651" s="11" t="s">
        <v>13</v>
      </c>
      <c r="G651" s="11" t="s">
        <v>1009</v>
      </c>
      <c r="H651" s="11" t="s">
        <v>42</v>
      </c>
      <c r="I651" s="11" t="s">
        <v>1016</v>
      </c>
      <c r="J651" s="11" t="s">
        <v>1028</v>
      </c>
      <c r="K651" s="11" t="s">
        <v>1261</v>
      </c>
      <c r="L651" s="11" t="s">
        <v>1265</v>
      </c>
      <c r="M651" s="11" t="s">
        <v>1272</v>
      </c>
      <c r="N651" s="10">
        <v>41842</v>
      </c>
      <c r="O651" s="12">
        <v>229</v>
      </c>
      <c r="P651" s="12">
        <v>369</v>
      </c>
      <c r="Q651" s="12">
        <v>140</v>
      </c>
      <c r="R651" s="11">
        <v>22</v>
      </c>
      <c r="S651" s="12">
        <v>8118</v>
      </c>
      <c r="T651" s="13">
        <v>0.01</v>
      </c>
      <c r="U651" s="12">
        <v>81.180000000000007</v>
      </c>
      <c r="V651" s="12">
        <v>8036.82</v>
      </c>
      <c r="W651" s="12">
        <v>50</v>
      </c>
      <c r="X651" s="12">
        <v>15355</v>
      </c>
      <c r="Y651" s="14">
        <f>+DAY('TABLA PRINCIPAL'!$B651)</f>
        <v>13</v>
      </c>
      <c r="Z651" s="14">
        <f>+MONTH('TABLA PRINCIPAL'!$B651)</f>
        <v>7</v>
      </c>
      <c r="AA651" s="14">
        <f>+YEAR('TABLA PRINCIPAL'!$B651)</f>
        <v>2014</v>
      </c>
      <c r="AB651" s="22" t="str">
        <f>+IF(Ventas_Oficina[[#This Row],[Total del pedido]]&gt;=100000,"SI","NO")</f>
        <v>NO</v>
      </c>
      <c r="AC651" s="22" t="str">
        <f>+_xlfn.XLOOKUP(Ventas_Oficina[[#This Row],[Nº de artículo]],AUXILIAR!A650:A5535,AUXILIAR!D650:D5535,"Error",0)</f>
        <v>Enviado a tiempo</v>
      </c>
      <c r="AD651" s="22" t="str">
        <f>+IF(AND(Ventas_Oficina[[#This Row],[Total]]&gt;75000,Ventas_Oficina[[#This Row],[Envio a tiempo]]="Enviado a tiempo"),"Buena Venta","Venta Mala")</f>
        <v>Venta Mala</v>
      </c>
    </row>
    <row r="652" spans="1:30" x14ac:dyDescent="0.25">
      <c r="A652" s="25">
        <v>1221739</v>
      </c>
      <c r="B652" s="5">
        <v>41601</v>
      </c>
      <c r="C652" s="6" t="s">
        <v>409</v>
      </c>
      <c r="D652" s="6" t="s">
        <v>71</v>
      </c>
      <c r="E652" s="6" t="s">
        <v>4</v>
      </c>
      <c r="F652" s="6" t="s">
        <v>5</v>
      </c>
      <c r="G652" s="6" t="s">
        <v>1008</v>
      </c>
      <c r="H652" s="6" t="s">
        <v>17</v>
      </c>
      <c r="I652" s="6" t="s">
        <v>1016</v>
      </c>
      <c r="J652" s="6" t="s">
        <v>1046</v>
      </c>
      <c r="K652" s="6" t="s">
        <v>1261</v>
      </c>
      <c r="L652" s="6" t="s">
        <v>1265</v>
      </c>
      <c r="M652" s="6" t="s">
        <v>1272</v>
      </c>
      <c r="N652" s="5">
        <v>41603</v>
      </c>
      <c r="O652" s="7">
        <v>519</v>
      </c>
      <c r="P652" s="7">
        <v>1298</v>
      </c>
      <c r="Q652" s="7">
        <v>779</v>
      </c>
      <c r="R652" s="6">
        <v>6</v>
      </c>
      <c r="S652" s="7">
        <v>7788</v>
      </c>
      <c r="T652" s="8">
        <v>7.0000000000000007E-2</v>
      </c>
      <c r="U652" s="7">
        <v>545.16000000000008</v>
      </c>
      <c r="V652" s="7">
        <v>7242.84</v>
      </c>
      <c r="W652" s="7">
        <v>314</v>
      </c>
      <c r="X652" s="7">
        <v>44838</v>
      </c>
      <c r="Y652" s="9">
        <f>+DAY('TABLA PRINCIPAL'!$B652)</f>
        <v>23</v>
      </c>
      <c r="Z652" s="9">
        <f>+MONTH('TABLA PRINCIPAL'!$B652)</f>
        <v>11</v>
      </c>
      <c r="AA652" s="9">
        <f>+YEAR('TABLA PRINCIPAL'!$B652)</f>
        <v>2013</v>
      </c>
      <c r="AB652" s="22" t="str">
        <f>+IF(Ventas_Oficina[[#This Row],[Total del pedido]]&gt;=100000,"SI","NO")</f>
        <v>NO</v>
      </c>
      <c r="AC652" s="22" t="str">
        <f>+_xlfn.XLOOKUP(Ventas_Oficina[[#This Row],[Nº de artículo]],AUXILIAR!A651:A5536,AUXILIAR!D651:D5536,"Error",0)</f>
        <v>Enviado a tiempo</v>
      </c>
      <c r="AD652" s="22" t="str">
        <f>+IF(AND(Ventas_Oficina[[#This Row],[Total]]&gt;75000,Ventas_Oficina[[#This Row],[Envio a tiempo]]="Enviado a tiempo"),"Buena Venta","Venta Mala")</f>
        <v>Venta Mala</v>
      </c>
    </row>
    <row r="653" spans="1:30" x14ac:dyDescent="0.25">
      <c r="A653" s="26">
        <v>1222104</v>
      </c>
      <c r="B653" s="10">
        <v>41731</v>
      </c>
      <c r="C653" s="11" t="s">
        <v>410</v>
      </c>
      <c r="D653" s="11" t="s">
        <v>308</v>
      </c>
      <c r="E653" s="11" t="s">
        <v>4</v>
      </c>
      <c r="F653" s="11" t="s">
        <v>5</v>
      </c>
      <c r="G653" s="11" t="s">
        <v>1008</v>
      </c>
      <c r="H653" s="11" t="s">
        <v>17</v>
      </c>
      <c r="I653" s="11" t="s">
        <v>1016</v>
      </c>
      <c r="J653" s="11" t="s">
        <v>1023</v>
      </c>
      <c r="K653" s="11" t="s">
        <v>1263</v>
      </c>
      <c r="L653" s="11" t="s">
        <v>1266</v>
      </c>
      <c r="M653" s="11" t="s">
        <v>1272</v>
      </c>
      <c r="N653" s="10">
        <v>41732</v>
      </c>
      <c r="O653" s="12">
        <v>459</v>
      </c>
      <c r="P653" s="12">
        <v>728</v>
      </c>
      <c r="Q653" s="12">
        <v>269</v>
      </c>
      <c r="R653" s="11">
        <v>37</v>
      </c>
      <c r="S653" s="12">
        <v>26936</v>
      </c>
      <c r="T653" s="13">
        <v>0.09</v>
      </c>
      <c r="U653" s="12">
        <v>2424.2399999999998</v>
      </c>
      <c r="V653" s="12">
        <v>24511.760000000002</v>
      </c>
      <c r="W653" s="12">
        <v>1115</v>
      </c>
      <c r="X653" s="12">
        <v>14995</v>
      </c>
      <c r="Y653" s="14">
        <f>+DAY('TABLA PRINCIPAL'!$B653)</f>
        <v>2</v>
      </c>
      <c r="Z653" s="14">
        <f>+MONTH('TABLA PRINCIPAL'!$B653)</f>
        <v>4</v>
      </c>
      <c r="AA653" s="14">
        <f>+YEAR('TABLA PRINCIPAL'!$B653)</f>
        <v>2014</v>
      </c>
      <c r="AB653" s="22" t="str">
        <f>+IF(Ventas_Oficina[[#This Row],[Total del pedido]]&gt;=100000,"SI","NO")</f>
        <v>NO</v>
      </c>
      <c r="AC653" s="22" t="str">
        <f>+_xlfn.XLOOKUP(Ventas_Oficina[[#This Row],[Nº de artículo]],AUXILIAR!A652:A5537,AUXILIAR!D652:D5537,"Error",0)</f>
        <v>No enviado a tiempo</v>
      </c>
      <c r="AD653" s="22" t="str">
        <f>+IF(AND(Ventas_Oficina[[#This Row],[Total]]&gt;75000,Ventas_Oficina[[#This Row],[Envio a tiempo]]="Enviado a tiempo"),"Buena Venta","Venta Mala")</f>
        <v>Venta Mala</v>
      </c>
    </row>
    <row r="654" spans="1:30" x14ac:dyDescent="0.25">
      <c r="A654" s="25">
        <v>1222104</v>
      </c>
      <c r="B654" s="5">
        <v>41685</v>
      </c>
      <c r="C654" s="6" t="s">
        <v>411</v>
      </c>
      <c r="D654" s="6" t="s">
        <v>36</v>
      </c>
      <c r="E654" s="6" t="s">
        <v>12</v>
      </c>
      <c r="F654" s="6" t="s">
        <v>13</v>
      </c>
      <c r="G654" s="6" t="s">
        <v>1009</v>
      </c>
      <c r="H654" s="6" t="s">
        <v>14</v>
      </c>
      <c r="I654" s="6" t="s">
        <v>1013</v>
      </c>
      <c r="J654" s="6" t="s">
        <v>1128</v>
      </c>
      <c r="K654" s="6" t="s">
        <v>1261</v>
      </c>
      <c r="L654" s="6" t="s">
        <v>1265</v>
      </c>
      <c r="M654" s="6" t="s">
        <v>1272</v>
      </c>
      <c r="N654" s="5">
        <v>41687</v>
      </c>
      <c r="O654" s="7">
        <v>105</v>
      </c>
      <c r="P654" s="7">
        <v>195</v>
      </c>
      <c r="Q654" s="7">
        <v>90</v>
      </c>
      <c r="R654" s="6">
        <v>20</v>
      </c>
      <c r="S654" s="7">
        <v>3900</v>
      </c>
      <c r="T654" s="8">
        <v>0.01</v>
      </c>
      <c r="U654" s="7">
        <v>39</v>
      </c>
      <c r="V654" s="7">
        <v>3861</v>
      </c>
      <c r="W654" s="7">
        <v>163</v>
      </c>
      <c r="X654" s="7">
        <v>14857</v>
      </c>
      <c r="Y654" s="9">
        <f>+DAY('TABLA PRINCIPAL'!$B654)</f>
        <v>15</v>
      </c>
      <c r="Z654" s="9">
        <f>+MONTH('TABLA PRINCIPAL'!$B654)</f>
        <v>2</v>
      </c>
      <c r="AA654" s="9">
        <f>+YEAR('TABLA PRINCIPAL'!$B654)</f>
        <v>2014</v>
      </c>
      <c r="AB654" s="22" t="str">
        <f>+IF(Ventas_Oficina[[#This Row],[Total del pedido]]&gt;=100000,"SI","NO")</f>
        <v>NO</v>
      </c>
      <c r="AC654" s="22" t="str">
        <f>+_xlfn.XLOOKUP(Ventas_Oficina[[#This Row],[Nº de artículo]],AUXILIAR!A653:A5538,AUXILIAR!D653:D5538,"Error",0)</f>
        <v>No enviado a tiempo</v>
      </c>
      <c r="AD654" s="22" t="str">
        <f>+IF(AND(Ventas_Oficina[[#This Row],[Total]]&gt;75000,Ventas_Oficina[[#This Row],[Envio a tiempo]]="Enviado a tiempo"),"Buena Venta","Venta Mala")</f>
        <v>Venta Mala</v>
      </c>
    </row>
    <row r="655" spans="1:30" x14ac:dyDescent="0.25">
      <c r="A655" s="26">
        <v>1222104</v>
      </c>
      <c r="B655" s="10">
        <v>41560</v>
      </c>
      <c r="C655" s="11" t="s">
        <v>85</v>
      </c>
      <c r="D655" s="11" t="s">
        <v>3</v>
      </c>
      <c r="E655" s="11" t="s">
        <v>4</v>
      </c>
      <c r="F655" s="11" t="s">
        <v>5</v>
      </c>
      <c r="G655" s="11" t="s">
        <v>1010</v>
      </c>
      <c r="H655" s="11" t="s">
        <v>6</v>
      </c>
      <c r="I655" s="11" t="s">
        <v>1013</v>
      </c>
      <c r="J655" s="11" t="s">
        <v>1036</v>
      </c>
      <c r="K655" s="11" t="s">
        <v>1261</v>
      </c>
      <c r="L655" s="11" t="s">
        <v>1265</v>
      </c>
      <c r="M655" s="11" t="s">
        <v>1272</v>
      </c>
      <c r="N655" s="10">
        <v>41560</v>
      </c>
      <c r="O655" s="12">
        <v>453</v>
      </c>
      <c r="P655" s="12">
        <v>730</v>
      </c>
      <c r="Q655" s="12">
        <v>277</v>
      </c>
      <c r="R655" s="11">
        <v>27</v>
      </c>
      <c r="S655" s="12">
        <v>19710</v>
      </c>
      <c r="T655" s="13">
        <v>0.05</v>
      </c>
      <c r="U655" s="12">
        <v>985.5</v>
      </c>
      <c r="V655" s="12">
        <v>18724.5</v>
      </c>
      <c r="W655" s="12">
        <v>772</v>
      </c>
      <c r="X655" s="12">
        <v>379634</v>
      </c>
      <c r="Y655" s="14">
        <f>+DAY('TABLA PRINCIPAL'!$B655)</f>
        <v>13</v>
      </c>
      <c r="Z655" s="14">
        <f>+MONTH('TABLA PRINCIPAL'!$B655)</f>
        <v>10</v>
      </c>
      <c r="AA655" s="14">
        <f>+YEAR('TABLA PRINCIPAL'!$B655)</f>
        <v>2013</v>
      </c>
      <c r="AB655" s="22" t="str">
        <f>+IF(Ventas_Oficina[[#This Row],[Total del pedido]]&gt;=100000,"SI","NO")</f>
        <v>NO</v>
      </c>
      <c r="AC655" s="22" t="str">
        <f>+_xlfn.XLOOKUP(Ventas_Oficina[[#This Row],[Nº de artículo]],AUXILIAR!A654:A5539,AUXILIAR!D654:D5539,"Error",0)</f>
        <v>Enviado a tiempo</v>
      </c>
      <c r="AD655" s="22" t="str">
        <f>+IF(AND(Ventas_Oficina[[#This Row],[Total]]&gt;75000,Ventas_Oficina[[#This Row],[Envio a tiempo]]="Enviado a tiempo"),"Buena Venta","Venta Mala")</f>
        <v>Buena Venta</v>
      </c>
    </row>
    <row r="656" spans="1:30" x14ac:dyDescent="0.25">
      <c r="A656" s="25">
        <v>1222104</v>
      </c>
      <c r="B656" s="5">
        <v>41761</v>
      </c>
      <c r="C656" s="6" t="s">
        <v>2</v>
      </c>
      <c r="D656" s="6" t="s">
        <v>3</v>
      </c>
      <c r="E656" s="6" t="s">
        <v>4</v>
      </c>
      <c r="F656" s="6" t="s">
        <v>5</v>
      </c>
      <c r="G656" s="6" t="s">
        <v>1009</v>
      </c>
      <c r="H656" s="6" t="s">
        <v>6</v>
      </c>
      <c r="I656" s="6" t="s">
        <v>1016</v>
      </c>
      <c r="J656" s="6" t="s">
        <v>1075</v>
      </c>
      <c r="K656" s="6" t="s">
        <v>1261</v>
      </c>
      <c r="L656" s="6" t="s">
        <v>1267</v>
      </c>
      <c r="M656" s="6" t="s">
        <v>1272</v>
      </c>
      <c r="N656" s="5">
        <v>41762</v>
      </c>
      <c r="O656" s="7">
        <v>225</v>
      </c>
      <c r="P656" s="7">
        <v>369</v>
      </c>
      <c r="Q656" s="7">
        <v>144</v>
      </c>
      <c r="R656" s="6">
        <v>43</v>
      </c>
      <c r="S656" s="7">
        <v>15867</v>
      </c>
      <c r="T656" s="8">
        <v>0.03</v>
      </c>
      <c r="U656" s="7">
        <v>476.01</v>
      </c>
      <c r="V656" s="7">
        <v>15390.99</v>
      </c>
      <c r="W656" s="7">
        <v>250</v>
      </c>
      <c r="X656" s="7">
        <v>12809</v>
      </c>
      <c r="Y656" s="9">
        <f>+DAY('TABLA PRINCIPAL'!$B656)</f>
        <v>2</v>
      </c>
      <c r="Z656" s="9">
        <f>+MONTH('TABLA PRINCIPAL'!$B656)</f>
        <v>5</v>
      </c>
      <c r="AA656" s="9">
        <f>+YEAR('TABLA PRINCIPAL'!$B656)</f>
        <v>2014</v>
      </c>
      <c r="AB656" s="22" t="str">
        <f>+IF(Ventas_Oficina[[#This Row],[Total del pedido]]&gt;=100000,"SI","NO")</f>
        <v>NO</v>
      </c>
      <c r="AC656" s="22" t="str">
        <f>+_xlfn.XLOOKUP(Ventas_Oficina[[#This Row],[Nº de artículo]],AUXILIAR!A655:A5540,AUXILIAR!D655:D5540,"Error",0)</f>
        <v>No enviado a tiempo</v>
      </c>
      <c r="AD656" s="22" t="str">
        <f>+IF(AND(Ventas_Oficina[[#This Row],[Total]]&gt;75000,Ventas_Oficina[[#This Row],[Envio a tiempo]]="Enviado a tiempo"),"Buena Venta","Venta Mala")</f>
        <v>Venta Mala</v>
      </c>
    </row>
    <row r="657" spans="1:30" x14ac:dyDescent="0.25">
      <c r="A657" s="26">
        <v>1222104</v>
      </c>
      <c r="B657" s="10">
        <v>41560</v>
      </c>
      <c r="C657" s="11" t="s">
        <v>85</v>
      </c>
      <c r="D657" s="11" t="s">
        <v>3</v>
      </c>
      <c r="E657" s="11" t="s">
        <v>4</v>
      </c>
      <c r="F657" s="11" t="s">
        <v>5</v>
      </c>
      <c r="G657" s="11" t="s">
        <v>1008</v>
      </c>
      <c r="H657" s="11" t="s">
        <v>6</v>
      </c>
      <c r="I657" s="11" t="s">
        <v>1016</v>
      </c>
      <c r="J657" s="11" t="s">
        <v>1060</v>
      </c>
      <c r="K657" s="11" t="s">
        <v>1261</v>
      </c>
      <c r="L657" s="11" t="s">
        <v>1265</v>
      </c>
      <c r="M657" s="11" t="s">
        <v>1272</v>
      </c>
      <c r="N657" s="10">
        <v>41560</v>
      </c>
      <c r="O657" s="12">
        <v>1388</v>
      </c>
      <c r="P657" s="12">
        <v>2238</v>
      </c>
      <c r="Q657" s="12">
        <v>850</v>
      </c>
      <c r="R657" s="11">
        <v>47</v>
      </c>
      <c r="S657" s="12">
        <v>105186</v>
      </c>
      <c r="T657" s="13">
        <v>0</v>
      </c>
      <c r="U657" s="12">
        <v>0</v>
      </c>
      <c r="V657" s="12">
        <v>105186</v>
      </c>
      <c r="W657" s="12">
        <v>1510</v>
      </c>
      <c r="X657" s="12">
        <v>77964</v>
      </c>
      <c r="Y657" s="14">
        <f>+DAY('TABLA PRINCIPAL'!$B657)</f>
        <v>13</v>
      </c>
      <c r="Z657" s="14">
        <f>+MONTH('TABLA PRINCIPAL'!$B657)</f>
        <v>10</v>
      </c>
      <c r="AA657" s="14">
        <f>+YEAR('TABLA PRINCIPAL'!$B657)</f>
        <v>2013</v>
      </c>
      <c r="AB657" s="22" t="str">
        <f>+IF(Ventas_Oficina[[#This Row],[Total del pedido]]&gt;=100000,"SI","NO")</f>
        <v>SI</v>
      </c>
      <c r="AC657" s="22" t="str">
        <f>+_xlfn.XLOOKUP(Ventas_Oficina[[#This Row],[Nº de artículo]],AUXILIAR!A656:A5541,AUXILIAR!D656:D5541,"Error",0)</f>
        <v>No enviado a tiempo</v>
      </c>
      <c r="AD657" s="22" t="str">
        <f>+IF(AND(Ventas_Oficina[[#This Row],[Total]]&gt;75000,Ventas_Oficina[[#This Row],[Envio a tiempo]]="Enviado a tiempo"),"Buena Venta","Venta Mala")</f>
        <v>Venta Mala</v>
      </c>
    </row>
    <row r="658" spans="1:30" x14ac:dyDescent="0.25">
      <c r="A658" s="25">
        <v>1222469</v>
      </c>
      <c r="B658" s="5">
        <v>42346</v>
      </c>
      <c r="C658" s="6" t="s">
        <v>412</v>
      </c>
      <c r="D658" s="6" t="s">
        <v>57</v>
      </c>
      <c r="E658" s="6" t="s">
        <v>4</v>
      </c>
      <c r="F658" s="6" t="s">
        <v>5</v>
      </c>
      <c r="G658" s="6" t="s">
        <v>1007</v>
      </c>
      <c r="H658" s="6" t="s">
        <v>58</v>
      </c>
      <c r="I658" s="6" t="s">
        <v>1016</v>
      </c>
      <c r="J658" s="6" t="s">
        <v>1041</v>
      </c>
      <c r="K658" s="6" t="s">
        <v>1261</v>
      </c>
      <c r="L658" s="6" t="s">
        <v>1265</v>
      </c>
      <c r="M658" s="6" t="s">
        <v>1272</v>
      </c>
      <c r="N658" s="5">
        <v>42347</v>
      </c>
      <c r="O658" s="7">
        <v>245</v>
      </c>
      <c r="P658" s="7">
        <v>389</v>
      </c>
      <c r="Q658" s="7">
        <v>144</v>
      </c>
      <c r="R658" s="6">
        <v>50</v>
      </c>
      <c r="S658" s="7">
        <v>19450</v>
      </c>
      <c r="T658" s="8">
        <v>0.01</v>
      </c>
      <c r="U658" s="7">
        <v>194.5</v>
      </c>
      <c r="V658" s="7">
        <v>19255.5</v>
      </c>
      <c r="W658" s="7">
        <v>701</v>
      </c>
      <c r="X658" s="7">
        <v>17752</v>
      </c>
      <c r="Y658" s="9">
        <f>+DAY('TABLA PRINCIPAL'!$B658)</f>
        <v>8</v>
      </c>
      <c r="Z658" s="9">
        <f>+MONTH('TABLA PRINCIPAL'!$B658)</f>
        <v>12</v>
      </c>
      <c r="AA658" s="9">
        <f>+YEAR('TABLA PRINCIPAL'!$B658)</f>
        <v>2015</v>
      </c>
      <c r="AB658" s="22" t="str">
        <f>+IF(Ventas_Oficina[[#This Row],[Total del pedido]]&gt;=100000,"SI","NO")</f>
        <v>NO</v>
      </c>
      <c r="AC658" s="22" t="str">
        <f>+_xlfn.XLOOKUP(Ventas_Oficina[[#This Row],[Nº de artículo]],AUXILIAR!A657:A5542,AUXILIAR!D657:D5542,"Error",0)</f>
        <v>No enviado a tiempo</v>
      </c>
      <c r="AD658" s="22" t="str">
        <f>+IF(AND(Ventas_Oficina[[#This Row],[Total]]&gt;75000,Ventas_Oficina[[#This Row],[Envio a tiempo]]="Enviado a tiempo"),"Buena Venta","Venta Mala")</f>
        <v>Venta Mala</v>
      </c>
    </row>
    <row r="659" spans="1:30" x14ac:dyDescent="0.25">
      <c r="A659" s="26">
        <v>1222469</v>
      </c>
      <c r="B659" s="10">
        <v>41384</v>
      </c>
      <c r="C659" s="11" t="s">
        <v>413</v>
      </c>
      <c r="D659" s="11" t="s">
        <v>394</v>
      </c>
      <c r="E659" s="11" t="s">
        <v>4</v>
      </c>
      <c r="F659" s="11" t="s">
        <v>5</v>
      </c>
      <c r="G659" s="11" t="s">
        <v>1009</v>
      </c>
      <c r="H659" s="11" t="s">
        <v>121</v>
      </c>
      <c r="I659" s="11" t="s">
        <v>1012</v>
      </c>
      <c r="J659" s="11" t="s">
        <v>1028</v>
      </c>
      <c r="K659" s="11" t="s">
        <v>1261</v>
      </c>
      <c r="L659" s="11" t="s">
        <v>1266</v>
      </c>
      <c r="M659" s="11" t="s">
        <v>1273</v>
      </c>
      <c r="N659" s="10">
        <v>41384</v>
      </c>
      <c r="O659" s="12">
        <v>229</v>
      </c>
      <c r="P659" s="12">
        <v>369</v>
      </c>
      <c r="Q659" s="12">
        <v>140</v>
      </c>
      <c r="R659" s="11">
        <v>44</v>
      </c>
      <c r="S659" s="12">
        <v>16236</v>
      </c>
      <c r="T659" s="13">
        <v>0.08</v>
      </c>
      <c r="U659" s="12">
        <v>1298.8800000000001</v>
      </c>
      <c r="V659" s="12">
        <v>14937.119999999999</v>
      </c>
      <c r="W659" s="12">
        <v>50</v>
      </c>
      <c r="X659" s="12">
        <v>15008</v>
      </c>
      <c r="Y659" s="14">
        <f>+DAY('TABLA PRINCIPAL'!$B659)</f>
        <v>20</v>
      </c>
      <c r="Z659" s="14">
        <f>+MONTH('TABLA PRINCIPAL'!$B659)</f>
        <v>4</v>
      </c>
      <c r="AA659" s="14">
        <f>+YEAR('TABLA PRINCIPAL'!$B659)</f>
        <v>2013</v>
      </c>
      <c r="AB659" s="22" t="str">
        <f>+IF(Ventas_Oficina[[#This Row],[Total del pedido]]&gt;=100000,"SI","NO")</f>
        <v>NO</v>
      </c>
      <c r="AC659" s="22" t="str">
        <f>+_xlfn.XLOOKUP(Ventas_Oficina[[#This Row],[Nº de artículo]],AUXILIAR!A658:A5543,AUXILIAR!D658:D5543,"Error",0)</f>
        <v>No enviado a tiempo</v>
      </c>
      <c r="AD659" s="22" t="str">
        <f>+IF(AND(Ventas_Oficina[[#This Row],[Total]]&gt;75000,Ventas_Oficina[[#This Row],[Envio a tiempo]]="Enviado a tiempo"),"Buena Venta","Venta Mala")</f>
        <v>Venta Mala</v>
      </c>
    </row>
    <row r="660" spans="1:30" x14ac:dyDescent="0.25">
      <c r="A660" s="25">
        <v>1222469</v>
      </c>
      <c r="B660" s="5">
        <v>42212</v>
      </c>
      <c r="C660" s="6" t="s">
        <v>96</v>
      </c>
      <c r="D660" s="6" t="s">
        <v>97</v>
      </c>
      <c r="E660" s="6" t="s">
        <v>12</v>
      </c>
      <c r="F660" s="6" t="s">
        <v>13</v>
      </c>
      <c r="G660" s="6" t="s">
        <v>1008</v>
      </c>
      <c r="H660" s="6" t="s">
        <v>14</v>
      </c>
      <c r="I660" s="6" t="s">
        <v>1013</v>
      </c>
      <c r="J660" s="6" t="s">
        <v>1055</v>
      </c>
      <c r="K660" s="6" t="s">
        <v>1262</v>
      </c>
      <c r="L660" s="6" t="s">
        <v>1265</v>
      </c>
      <c r="M660" s="6" t="s">
        <v>1272</v>
      </c>
      <c r="N660" s="5">
        <v>42216</v>
      </c>
      <c r="O660" s="7">
        <v>250</v>
      </c>
      <c r="P660" s="7">
        <v>568</v>
      </c>
      <c r="Q660" s="7">
        <v>318</v>
      </c>
      <c r="R660" s="6">
        <v>7</v>
      </c>
      <c r="S660" s="7">
        <v>3976</v>
      </c>
      <c r="T660" s="8">
        <v>0.01</v>
      </c>
      <c r="U660" s="7">
        <v>39.76</v>
      </c>
      <c r="V660" s="7">
        <v>3936.24</v>
      </c>
      <c r="W660" s="7">
        <v>360</v>
      </c>
      <c r="X660" s="7">
        <v>14205</v>
      </c>
      <c r="Y660" s="9">
        <f>+DAY('TABLA PRINCIPAL'!$B660)</f>
        <v>27</v>
      </c>
      <c r="Z660" s="9">
        <f>+MONTH('TABLA PRINCIPAL'!$B660)</f>
        <v>7</v>
      </c>
      <c r="AA660" s="9">
        <f>+YEAR('TABLA PRINCIPAL'!$B660)</f>
        <v>2015</v>
      </c>
      <c r="AB660" s="22" t="str">
        <f>+IF(Ventas_Oficina[[#This Row],[Total del pedido]]&gt;=100000,"SI","NO")</f>
        <v>NO</v>
      </c>
      <c r="AC660" s="22" t="str">
        <f>+_xlfn.XLOOKUP(Ventas_Oficina[[#This Row],[Nº de artículo]],AUXILIAR!A659:A5544,AUXILIAR!D659:D5544,"Error",0)</f>
        <v>No enviado a tiempo</v>
      </c>
      <c r="AD660" s="22" t="str">
        <f>+IF(AND(Ventas_Oficina[[#This Row],[Total]]&gt;75000,Ventas_Oficina[[#This Row],[Envio a tiempo]]="Enviado a tiempo"),"Buena Venta","Venta Mala")</f>
        <v>Venta Mala</v>
      </c>
    </row>
    <row r="661" spans="1:30" x14ac:dyDescent="0.25">
      <c r="A661" s="25">
        <v>1222834</v>
      </c>
      <c r="B661" s="5">
        <v>41846</v>
      </c>
      <c r="C661" s="6" t="s">
        <v>415</v>
      </c>
      <c r="D661" s="6" t="s">
        <v>31</v>
      </c>
      <c r="E661" s="6" t="s">
        <v>4</v>
      </c>
      <c r="F661" s="6" t="s">
        <v>5</v>
      </c>
      <c r="G661" s="6" t="s">
        <v>1008</v>
      </c>
      <c r="H661" s="6" t="s">
        <v>9</v>
      </c>
      <c r="I661" s="6" t="s">
        <v>1012</v>
      </c>
      <c r="J661" s="6" t="s">
        <v>1072</v>
      </c>
      <c r="K661" s="6" t="s">
        <v>1261</v>
      </c>
      <c r="L661" s="6" t="s">
        <v>1265</v>
      </c>
      <c r="M661" s="6" t="s">
        <v>1272</v>
      </c>
      <c r="N661" s="5">
        <v>41853</v>
      </c>
      <c r="O661" s="7">
        <v>194</v>
      </c>
      <c r="P661" s="7">
        <v>308</v>
      </c>
      <c r="Q661" s="7">
        <v>114</v>
      </c>
      <c r="R661" s="6">
        <v>25</v>
      </c>
      <c r="S661" s="7">
        <v>7700</v>
      </c>
      <c r="T661" s="8">
        <v>0.04</v>
      </c>
      <c r="U661" s="7">
        <v>308</v>
      </c>
      <c r="V661" s="7">
        <v>7392</v>
      </c>
      <c r="W661" s="7">
        <v>99</v>
      </c>
      <c r="X661" s="7">
        <v>4466</v>
      </c>
      <c r="Y661" s="9">
        <f>+DAY('TABLA PRINCIPAL'!$B661)</f>
        <v>26</v>
      </c>
      <c r="Z661" s="9">
        <f>+MONTH('TABLA PRINCIPAL'!$B661)</f>
        <v>7</v>
      </c>
      <c r="AA661" s="9">
        <f>+YEAR('TABLA PRINCIPAL'!$B661)</f>
        <v>2014</v>
      </c>
      <c r="AB661" s="22" t="str">
        <f>+IF(Ventas_Oficina[[#This Row],[Total del pedido]]&gt;=100000,"SI","NO")</f>
        <v>NO</v>
      </c>
      <c r="AC661" s="22" t="str">
        <f>+_xlfn.XLOOKUP(Ventas_Oficina[[#This Row],[Nº de artículo]],AUXILIAR!A661:A5546,AUXILIAR!D661:D5546,"Error",0)</f>
        <v>Enviado a tiempo</v>
      </c>
      <c r="AD661" s="22" t="str">
        <f>+IF(AND(Ventas_Oficina[[#This Row],[Total]]&gt;75000,Ventas_Oficina[[#This Row],[Envio a tiempo]]="Enviado a tiempo"),"Buena Venta","Venta Mala")</f>
        <v>Venta Mala</v>
      </c>
    </row>
    <row r="662" spans="1:30" x14ac:dyDescent="0.25">
      <c r="A662" s="26">
        <v>1222834</v>
      </c>
      <c r="B662" s="10">
        <v>41451</v>
      </c>
      <c r="C662" s="11" t="s">
        <v>230</v>
      </c>
      <c r="D662" s="11" t="s">
        <v>177</v>
      </c>
      <c r="E662" s="11" t="s">
        <v>4</v>
      </c>
      <c r="F662" s="11" t="s">
        <v>5</v>
      </c>
      <c r="G662" s="11" t="s">
        <v>1010</v>
      </c>
      <c r="H662" s="11" t="s">
        <v>6</v>
      </c>
      <c r="I662" s="11" t="s">
        <v>1014</v>
      </c>
      <c r="J662" s="11" t="s">
        <v>1048</v>
      </c>
      <c r="K662" s="11" t="s">
        <v>1261</v>
      </c>
      <c r="L662" s="11" t="s">
        <v>1265</v>
      </c>
      <c r="M662" s="11" t="s">
        <v>1272</v>
      </c>
      <c r="N662" s="10">
        <v>41452</v>
      </c>
      <c r="O662" s="12">
        <v>298</v>
      </c>
      <c r="P662" s="12">
        <v>584</v>
      </c>
      <c r="Q662" s="12">
        <v>286</v>
      </c>
      <c r="R662" s="11">
        <v>33</v>
      </c>
      <c r="S662" s="12">
        <v>19272</v>
      </c>
      <c r="T662" s="13">
        <v>0.09</v>
      </c>
      <c r="U662" s="12">
        <v>1734.48</v>
      </c>
      <c r="V662" s="12">
        <v>17537.52</v>
      </c>
      <c r="W662" s="12">
        <v>83</v>
      </c>
      <c r="X662" s="12">
        <v>21861</v>
      </c>
      <c r="Y662" s="14">
        <f>+DAY('TABLA PRINCIPAL'!$B662)</f>
        <v>26</v>
      </c>
      <c r="Z662" s="14">
        <f>+MONTH('TABLA PRINCIPAL'!$B662)</f>
        <v>6</v>
      </c>
      <c r="AA662" s="14">
        <f>+YEAR('TABLA PRINCIPAL'!$B662)</f>
        <v>2013</v>
      </c>
      <c r="AB662" s="22" t="str">
        <f>+IF(Ventas_Oficina[[#This Row],[Total del pedido]]&gt;=100000,"SI","NO")</f>
        <v>NO</v>
      </c>
      <c r="AC662" s="22" t="str">
        <f>+_xlfn.XLOOKUP(Ventas_Oficina[[#This Row],[Nº de artículo]],AUXILIAR!A661:A5547,AUXILIAR!D661:D5547,"Error",0)</f>
        <v>Enviado a tiempo</v>
      </c>
      <c r="AD662" s="22" t="str">
        <f>+IF(AND(Ventas_Oficina[[#This Row],[Total]]&gt;75000,Ventas_Oficina[[#This Row],[Envio a tiempo]]="Enviado a tiempo"),"Buena Venta","Venta Mala")</f>
        <v>Venta Mala</v>
      </c>
    </row>
    <row r="663" spans="1:30" x14ac:dyDescent="0.25">
      <c r="A663" s="25">
        <v>1222834</v>
      </c>
      <c r="B663" s="5">
        <v>41545</v>
      </c>
      <c r="C663" s="6" t="s">
        <v>416</v>
      </c>
      <c r="D663" s="6" t="s">
        <v>19</v>
      </c>
      <c r="E663" s="6" t="s">
        <v>4</v>
      </c>
      <c r="F663" s="6" t="s">
        <v>5</v>
      </c>
      <c r="G663" s="6" t="s">
        <v>1008</v>
      </c>
      <c r="H663" s="6" t="s">
        <v>6</v>
      </c>
      <c r="I663" s="6" t="s">
        <v>1012</v>
      </c>
      <c r="J663" s="6" t="s">
        <v>1061</v>
      </c>
      <c r="K663" s="6" t="s">
        <v>1261</v>
      </c>
      <c r="L663" s="6" t="s">
        <v>1265</v>
      </c>
      <c r="M663" s="6" t="s">
        <v>1272</v>
      </c>
      <c r="N663" s="5">
        <v>41519</v>
      </c>
      <c r="O663" s="7">
        <v>94</v>
      </c>
      <c r="P663" s="7">
        <v>208</v>
      </c>
      <c r="Q663" s="7">
        <v>114</v>
      </c>
      <c r="R663" s="6">
        <v>19</v>
      </c>
      <c r="S663" s="7">
        <v>3952</v>
      </c>
      <c r="T663" s="8">
        <v>0</v>
      </c>
      <c r="U663" s="7">
        <v>0</v>
      </c>
      <c r="V663" s="7">
        <v>3952</v>
      </c>
      <c r="W663" s="7">
        <v>256</v>
      </c>
      <c r="X663" s="7">
        <v>8753</v>
      </c>
      <c r="Y663" s="9">
        <f>+DAY('TABLA PRINCIPAL'!$B663)</f>
        <v>28</v>
      </c>
      <c r="Z663" s="9">
        <f>+MONTH('TABLA PRINCIPAL'!$B663)</f>
        <v>9</v>
      </c>
      <c r="AA663" s="9">
        <f>+YEAR('TABLA PRINCIPAL'!$B663)</f>
        <v>2013</v>
      </c>
      <c r="AB663" s="22" t="str">
        <f>+IF(Ventas_Oficina[[#This Row],[Total del pedido]]&gt;=100000,"SI","NO")</f>
        <v>NO</v>
      </c>
      <c r="AC663" s="22" t="str">
        <f>+_xlfn.XLOOKUP(Ventas_Oficina[[#This Row],[Nº de artículo]],AUXILIAR!A662:A5548,AUXILIAR!D662:D5548,"Error",0)</f>
        <v>No enviado a tiempo</v>
      </c>
      <c r="AD663" s="22" t="str">
        <f>+IF(AND(Ventas_Oficina[[#This Row],[Total]]&gt;75000,Ventas_Oficina[[#This Row],[Envio a tiempo]]="Enviado a tiempo"),"Buena Venta","Venta Mala")</f>
        <v>Venta Mala</v>
      </c>
    </row>
    <row r="664" spans="1:30" x14ac:dyDescent="0.25">
      <c r="A664" s="26">
        <v>1222834</v>
      </c>
      <c r="B664" s="10">
        <v>41886</v>
      </c>
      <c r="C664" s="11" t="s">
        <v>291</v>
      </c>
      <c r="D664" s="11" t="s">
        <v>46</v>
      </c>
      <c r="E664" s="11" t="s">
        <v>4</v>
      </c>
      <c r="F664" s="11" t="s">
        <v>5</v>
      </c>
      <c r="G664" s="11" t="s">
        <v>1010</v>
      </c>
      <c r="H664" s="11" t="s">
        <v>9</v>
      </c>
      <c r="I664" s="11" t="s">
        <v>1015</v>
      </c>
      <c r="J664" s="11" t="s">
        <v>1041</v>
      </c>
      <c r="K664" s="11" t="s">
        <v>1261</v>
      </c>
      <c r="L664" s="11" t="s">
        <v>1265</v>
      </c>
      <c r="M664" s="11" t="s">
        <v>1272</v>
      </c>
      <c r="N664" s="10">
        <v>41887</v>
      </c>
      <c r="O664" s="12">
        <v>245</v>
      </c>
      <c r="P664" s="12">
        <v>389</v>
      </c>
      <c r="Q664" s="12">
        <v>144</v>
      </c>
      <c r="R664" s="11">
        <v>47</v>
      </c>
      <c r="S664" s="12">
        <v>18283</v>
      </c>
      <c r="T664" s="13">
        <v>0</v>
      </c>
      <c r="U664" s="12">
        <v>0</v>
      </c>
      <c r="V664" s="12">
        <v>18283</v>
      </c>
      <c r="W664" s="12">
        <v>701</v>
      </c>
      <c r="X664" s="12">
        <v>1409</v>
      </c>
      <c r="Y664" s="14">
        <f>+DAY('TABLA PRINCIPAL'!$B664)</f>
        <v>4</v>
      </c>
      <c r="Z664" s="14">
        <f>+MONTH('TABLA PRINCIPAL'!$B664)</f>
        <v>9</v>
      </c>
      <c r="AA664" s="14">
        <f>+YEAR('TABLA PRINCIPAL'!$B664)</f>
        <v>2014</v>
      </c>
      <c r="AB664" s="22" t="str">
        <f>+IF(Ventas_Oficina[[#This Row],[Total del pedido]]&gt;=100000,"SI","NO")</f>
        <v>NO</v>
      </c>
      <c r="AC664" s="22" t="str">
        <f>+_xlfn.XLOOKUP(Ventas_Oficina[[#This Row],[Nº de artículo]],AUXILIAR!A663:A5549,AUXILIAR!D663:D5549,"Error",0)</f>
        <v>No enviado a tiempo</v>
      </c>
      <c r="AD664" s="22" t="str">
        <f>+IF(AND(Ventas_Oficina[[#This Row],[Total]]&gt;75000,Ventas_Oficina[[#This Row],[Envio a tiempo]]="Enviado a tiempo"),"Buena Venta","Venta Mala")</f>
        <v>Venta Mala</v>
      </c>
    </row>
    <row r="665" spans="1:30" x14ac:dyDescent="0.25">
      <c r="A665" s="25">
        <v>1222834</v>
      </c>
      <c r="B665" s="5">
        <v>41627</v>
      </c>
      <c r="C665" s="6" t="s">
        <v>266</v>
      </c>
      <c r="D665" s="6" t="s">
        <v>41</v>
      </c>
      <c r="E665" s="6" t="s">
        <v>12</v>
      </c>
      <c r="F665" s="6" t="s">
        <v>13</v>
      </c>
      <c r="G665" s="6" t="s">
        <v>1008</v>
      </c>
      <c r="H665" s="6" t="s">
        <v>42</v>
      </c>
      <c r="I665" s="6" t="s">
        <v>1014</v>
      </c>
      <c r="J665" s="6" t="s">
        <v>1103</v>
      </c>
      <c r="K665" s="6" t="s">
        <v>1261</v>
      </c>
      <c r="L665" s="6" t="s">
        <v>1267</v>
      </c>
      <c r="M665" s="6" t="s">
        <v>1272</v>
      </c>
      <c r="N665" s="5">
        <v>41629</v>
      </c>
      <c r="O665" s="7">
        <v>5616</v>
      </c>
      <c r="P665" s="7">
        <v>13698</v>
      </c>
      <c r="Q665" s="7">
        <v>8082</v>
      </c>
      <c r="R665" s="6">
        <v>40</v>
      </c>
      <c r="S665" s="7">
        <v>547920</v>
      </c>
      <c r="T665" s="8">
        <v>0.03</v>
      </c>
      <c r="U665" s="7">
        <v>16437.599999999999</v>
      </c>
      <c r="V665" s="7">
        <v>531482.4</v>
      </c>
      <c r="W665" s="7">
        <v>2449</v>
      </c>
      <c r="X665" s="7">
        <v>10404</v>
      </c>
      <c r="Y665" s="9">
        <f>+DAY('TABLA PRINCIPAL'!$B665)</f>
        <v>19</v>
      </c>
      <c r="Z665" s="9">
        <f>+MONTH('TABLA PRINCIPAL'!$B665)</f>
        <v>12</v>
      </c>
      <c r="AA665" s="9">
        <f>+YEAR('TABLA PRINCIPAL'!$B665)</f>
        <v>2013</v>
      </c>
      <c r="AB665" s="22" t="str">
        <f>+IF(Ventas_Oficina[[#This Row],[Total del pedido]]&gt;=100000,"SI","NO")</f>
        <v>SI</v>
      </c>
      <c r="AC665" s="22" t="str">
        <f>+_xlfn.XLOOKUP(Ventas_Oficina[[#This Row],[Nº de artículo]],AUXILIAR!A664:A5550,AUXILIAR!D664:D5550,"Error",0)</f>
        <v>No enviado a tiempo</v>
      </c>
      <c r="AD665" s="22" t="str">
        <f>+IF(AND(Ventas_Oficina[[#This Row],[Total]]&gt;75000,Ventas_Oficina[[#This Row],[Envio a tiempo]]="Enviado a tiempo"),"Buena Venta","Venta Mala")</f>
        <v>Venta Mala</v>
      </c>
    </row>
    <row r="666" spans="1:30" x14ac:dyDescent="0.25">
      <c r="A666" s="26">
        <v>1222834</v>
      </c>
      <c r="B666" s="10">
        <v>41961</v>
      </c>
      <c r="C666" s="11" t="s">
        <v>417</v>
      </c>
      <c r="D666" s="11" t="s">
        <v>71</v>
      </c>
      <c r="E666" s="11" t="s">
        <v>4</v>
      </c>
      <c r="F666" s="11" t="s">
        <v>5</v>
      </c>
      <c r="G666" s="11" t="s">
        <v>1008</v>
      </c>
      <c r="H666" s="11" t="s">
        <v>17</v>
      </c>
      <c r="I666" s="11" t="s">
        <v>1014</v>
      </c>
      <c r="J666" s="11" t="s">
        <v>1061</v>
      </c>
      <c r="K666" s="11" t="s">
        <v>1261</v>
      </c>
      <c r="L666" s="11" t="s">
        <v>1265</v>
      </c>
      <c r="M666" s="11" t="s">
        <v>1272</v>
      </c>
      <c r="N666" s="10">
        <v>41963</v>
      </c>
      <c r="O666" s="12">
        <v>94</v>
      </c>
      <c r="P666" s="12">
        <v>208</v>
      </c>
      <c r="Q666" s="12">
        <v>114</v>
      </c>
      <c r="R666" s="11">
        <v>21</v>
      </c>
      <c r="S666" s="12">
        <v>4368</v>
      </c>
      <c r="T666" s="13">
        <v>0.03</v>
      </c>
      <c r="U666" s="12">
        <v>131.04</v>
      </c>
      <c r="V666" s="12">
        <v>4236.96</v>
      </c>
      <c r="W666" s="12">
        <v>256</v>
      </c>
      <c r="X666" s="12">
        <v>8753</v>
      </c>
      <c r="Y666" s="14">
        <f>+DAY('TABLA PRINCIPAL'!$B666)</f>
        <v>18</v>
      </c>
      <c r="Z666" s="14">
        <f>+MONTH('TABLA PRINCIPAL'!$B666)</f>
        <v>11</v>
      </c>
      <c r="AA666" s="14">
        <f>+YEAR('TABLA PRINCIPAL'!$B666)</f>
        <v>2014</v>
      </c>
      <c r="AB666" s="22" t="str">
        <f>+IF(Ventas_Oficina[[#This Row],[Total del pedido]]&gt;=100000,"SI","NO")</f>
        <v>NO</v>
      </c>
      <c r="AC666" s="22" t="str">
        <f>+_xlfn.XLOOKUP(Ventas_Oficina[[#This Row],[Nº de artículo]],AUXILIAR!A665:A5551,AUXILIAR!D665:D5551,"Error",0)</f>
        <v>Enviado a tiempo</v>
      </c>
      <c r="AD666" s="22" t="str">
        <f>+IF(AND(Ventas_Oficina[[#This Row],[Total]]&gt;75000,Ventas_Oficina[[#This Row],[Envio a tiempo]]="Enviado a tiempo"),"Buena Venta","Venta Mala")</f>
        <v>Venta Mala</v>
      </c>
    </row>
    <row r="667" spans="1:30" x14ac:dyDescent="0.25">
      <c r="A667" s="25">
        <v>1222834</v>
      </c>
      <c r="B667" s="5">
        <v>41933</v>
      </c>
      <c r="C667" s="6" t="s">
        <v>132</v>
      </c>
      <c r="D667" s="6" t="s">
        <v>133</v>
      </c>
      <c r="E667" s="6" t="s">
        <v>12</v>
      </c>
      <c r="F667" s="6" t="s">
        <v>13</v>
      </c>
      <c r="G667" s="6" t="s">
        <v>1008</v>
      </c>
      <c r="H667" s="6" t="s">
        <v>42</v>
      </c>
      <c r="I667" s="6" t="s">
        <v>1012</v>
      </c>
      <c r="J667" s="6" t="s">
        <v>1061</v>
      </c>
      <c r="K667" s="6" t="s">
        <v>1261</v>
      </c>
      <c r="L667" s="6" t="s">
        <v>1265</v>
      </c>
      <c r="M667" s="6" t="s">
        <v>1272</v>
      </c>
      <c r="N667" s="5">
        <v>41933</v>
      </c>
      <c r="O667" s="7">
        <v>94</v>
      </c>
      <c r="P667" s="7">
        <v>208</v>
      </c>
      <c r="Q667" s="7">
        <v>114</v>
      </c>
      <c r="R667" s="6">
        <v>8</v>
      </c>
      <c r="S667" s="7">
        <v>1664</v>
      </c>
      <c r="T667" s="8">
        <v>0.08</v>
      </c>
      <c r="U667" s="7">
        <v>133.12</v>
      </c>
      <c r="V667" s="7">
        <v>1530.88</v>
      </c>
      <c r="W667" s="7">
        <v>256</v>
      </c>
      <c r="X667" s="7">
        <v>8753</v>
      </c>
      <c r="Y667" s="9">
        <f>+DAY('TABLA PRINCIPAL'!$B667)</f>
        <v>21</v>
      </c>
      <c r="Z667" s="9">
        <f>+MONTH('TABLA PRINCIPAL'!$B667)</f>
        <v>10</v>
      </c>
      <c r="AA667" s="9">
        <f>+YEAR('TABLA PRINCIPAL'!$B667)</f>
        <v>2014</v>
      </c>
      <c r="AB667" s="22" t="str">
        <f>+IF(Ventas_Oficina[[#This Row],[Total del pedido]]&gt;=100000,"SI","NO")</f>
        <v>NO</v>
      </c>
      <c r="AC667" s="22" t="str">
        <f>+_xlfn.XLOOKUP(Ventas_Oficina[[#This Row],[Nº de artículo]],AUXILIAR!A666:A5552,AUXILIAR!D666:D5552,"Error",0)</f>
        <v>Enviado a tiempo</v>
      </c>
      <c r="AD667" s="22" t="str">
        <f>+IF(AND(Ventas_Oficina[[#This Row],[Total]]&gt;75000,Ventas_Oficina[[#This Row],[Envio a tiempo]]="Enviado a tiempo"),"Buena Venta","Venta Mala")</f>
        <v>Venta Mala</v>
      </c>
    </row>
    <row r="668" spans="1:30" x14ac:dyDescent="0.25">
      <c r="A668" s="26">
        <v>1223200</v>
      </c>
      <c r="B668" s="10">
        <v>42208</v>
      </c>
      <c r="C668" s="11" t="s">
        <v>418</v>
      </c>
      <c r="D668" s="11" t="s">
        <v>19</v>
      </c>
      <c r="E668" s="11" t="s">
        <v>4</v>
      </c>
      <c r="F668" s="11" t="s">
        <v>5</v>
      </c>
      <c r="G668" s="11" t="s">
        <v>1009</v>
      </c>
      <c r="H668" s="11" t="s">
        <v>6</v>
      </c>
      <c r="I668" s="11" t="s">
        <v>1016</v>
      </c>
      <c r="J668" s="11" t="s">
        <v>1072</v>
      </c>
      <c r="K668" s="11" t="s">
        <v>1261</v>
      </c>
      <c r="L668" s="11" t="s">
        <v>1265</v>
      </c>
      <c r="M668" s="11" t="s">
        <v>1272</v>
      </c>
      <c r="N668" s="10">
        <v>42209</v>
      </c>
      <c r="O668" s="12">
        <v>194</v>
      </c>
      <c r="P668" s="12">
        <v>308</v>
      </c>
      <c r="Q668" s="12">
        <v>114</v>
      </c>
      <c r="R668" s="11">
        <v>43</v>
      </c>
      <c r="S668" s="12">
        <v>13244</v>
      </c>
      <c r="T668" s="13">
        <v>7.0000000000000007E-2</v>
      </c>
      <c r="U668" s="12">
        <v>927.08</v>
      </c>
      <c r="V668" s="12">
        <v>12316.92</v>
      </c>
      <c r="W668" s="12">
        <v>99</v>
      </c>
      <c r="X668" s="12">
        <v>5960</v>
      </c>
      <c r="Y668" s="14">
        <f>+DAY('TABLA PRINCIPAL'!$B668)</f>
        <v>23</v>
      </c>
      <c r="Z668" s="14">
        <f>+MONTH('TABLA PRINCIPAL'!$B668)</f>
        <v>7</v>
      </c>
      <c r="AA668" s="14">
        <f>+YEAR('TABLA PRINCIPAL'!$B668)</f>
        <v>2015</v>
      </c>
      <c r="AB668" s="22" t="str">
        <f>+IF(Ventas_Oficina[[#This Row],[Total del pedido]]&gt;=100000,"SI","NO")</f>
        <v>NO</v>
      </c>
      <c r="AC668" s="22" t="str">
        <f>+_xlfn.XLOOKUP(Ventas_Oficina[[#This Row],[Nº de artículo]],AUXILIAR!A667:A5553,AUXILIAR!D667:D5553,"Error",0)</f>
        <v>No enviado a tiempo</v>
      </c>
      <c r="AD668" s="22" t="str">
        <f>+IF(AND(Ventas_Oficina[[#This Row],[Total]]&gt;75000,Ventas_Oficina[[#This Row],[Envio a tiempo]]="Enviado a tiempo"),"Buena Venta","Venta Mala")</f>
        <v>Venta Mala</v>
      </c>
    </row>
    <row r="669" spans="1:30" x14ac:dyDescent="0.25">
      <c r="A669" s="25">
        <v>1223200</v>
      </c>
      <c r="B669" s="5">
        <v>42024</v>
      </c>
      <c r="C669" s="6" t="s">
        <v>182</v>
      </c>
      <c r="D669" s="6" t="s">
        <v>183</v>
      </c>
      <c r="E669" s="6" t="s">
        <v>4</v>
      </c>
      <c r="F669" s="6" t="s">
        <v>5</v>
      </c>
      <c r="G669" s="6" t="s">
        <v>1007</v>
      </c>
      <c r="H669" s="6" t="s">
        <v>106</v>
      </c>
      <c r="I669" s="6" t="s">
        <v>1014</v>
      </c>
      <c r="J669" s="6" t="s">
        <v>1128</v>
      </c>
      <c r="K669" s="6" t="s">
        <v>1261</v>
      </c>
      <c r="L669" s="6" t="s">
        <v>1265</v>
      </c>
      <c r="M669" s="6" t="s">
        <v>1272</v>
      </c>
      <c r="N669" s="5">
        <v>42025</v>
      </c>
      <c r="O669" s="7">
        <v>105</v>
      </c>
      <c r="P669" s="7">
        <v>195</v>
      </c>
      <c r="Q669" s="7">
        <v>90</v>
      </c>
      <c r="R669" s="6">
        <v>38</v>
      </c>
      <c r="S669" s="7">
        <v>7410</v>
      </c>
      <c r="T669" s="8">
        <v>0</v>
      </c>
      <c r="U669" s="7">
        <v>0</v>
      </c>
      <c r="V669" s="7">
        <v>7410</v>
      </c>
      <c r="W669" s="7">
        <v>163</v>
      </c>
      <c r="X669" s="7">
        <v>12851</v>
      </c>
      <c r="Y669" s="9">
        <f>+DAY('TABLA PRINCIPAL'!$B669)</f>
        <v>20</v>
      </c>
      <c r="Z669" s="9">
        <f>+MONTH('TABLA PRINCIPAL'!$B669)</f>
        <v>1</v>
      </c>
      <c r="AA669" s="9">
        <f>+YEAR('TABLA PRINCIPAL'!$B669)</f>
        <v>2015</v>
      </c>
      <c r="AB669" s="22" t="str">
        <f>+IF(Ventas_Oficina[[#This Row],[Total del pedido]]&gt;=100000,"SI","NO")</f>
        <v>NO</v>
      </c>
      <c r="AC669" s="22" t="str">
        <f>+_xlfn.XLOOKUP(Ventas_Oficina[[#This Row],[Nº de artículo]],AUXILIAR!A668:A5554,AUXILIAR!D668:D5554,"Error",0)</f>
        <v>No enviado a tiempo</v>
      </c>
      <c r="AD669" s="22" t="str">
        <f>+IF(AND(Ventas_Oficina[[#This Row],[Total]]&gt;75000,Ventas_Oficina[[#This Row],[Envio a tiempo]]="Enviado a tiempo"),"Buena Venta","Venta Mala")</f>
        <v>Venta Mala</v>
      </c>
    </row>
    <row r="670" spans="1:30" x14ac:dyDescent="0.25">
      <c r="A670" s="26">
        <v>1223200</v>
      </c>
      <c r="B670" s="10">
        <v>41673</v>
      </c>
      <c r="C670" s="11" t="s">
        <v>419</v>
      </c>
      <c r="D670" s="11" t="s">
        <v>197</v>
      </c>
      <c r="E670" s="11" t="s">
        <v>4</v>
      </c>
      <c r="F670" s="11" t="s">
        <v>5</v>
      </c>
      <c r="G670" s="11" t="s">
        <v>1010</v>
      </c>
      <c r="H670" s="11" t="s">
        <v>39</v>
      </c>
      <c r="I670" s="11" t="s">
        <v>1012</v>
      </c>
      <c r="J670" s="11" t="s">
        <v>1036</v>
      </c>
      <c r="K670" s="11" t="s">
        <v>1262</v>
      </c>
      <c r="L670" s="11" t="s">
        <v>1268</v>
      </c>
      <c r="M670" s="11" t="s">
        <v>1273</v>
      </c>
      <c r="N670" s="10">
        <v>41676</v>
      </c>
      <c r="O670" s="12">
        <v>453</v>
      </c>
      <c r="P670" s="12">
        <v>730</v>
      </c>
      <c r="Q670" s="12">
        <v>277</v>
      </c>
      <c r="R670" s="11">
        <v>49</v>
      </c>
      <c r="S670" s="12">
        <v>35770</v>
      </c>
      <c r="T670" s="13">
        <v>0.06</v>
      </c>
      <c r="U670" s="12">
        <v>2146.1999999999998</v>
      </c>
      <c r="V670" s="12">
        <v>33623.800000000003</v>
      </c>
      <c r="W670" s="12">
        <v>772</v>
      </c>
      <c r="X670" s="12">
        <v>24355</v>
      </c>
      <c r="Y670" s="14">
        <f>+DAY('TABLA PRINCIPAL'!$B670)</f>
        <v>3</v>
      </c>
      <c r="Z670" s="14">
        <f>+MONTH('TABLA PRINCIPAL'!$B670)</f>
        <v>2</v>
      </c>
      <c r="AA670" s="14">
        <f>+YEAR('TABLA PRINCIPAL'!$B670)</f>
        <v>2014</v>
      </c>
      <c r="AB670" s="22" t="str">
        <f>+IF(Ventas_Oficina[[#This Row],[Total del pedido]]&gt;=100000,"SI","NO")</f>
        <v>NO</v>
      </c>
      <c r="AC670" s="22" t="str">
        <f>+_xlfn.XLOOKUP(Ventas_Oficina[[#This Row],[Nº de artículo]],AUXILIAR!A669:A5555,AUXILIAR!D669:D5555,"Error",0)</f>
        <v>No enviado a tiempo</v>
      </c>
      <c r="AD670" s="22" t="str">
        <f>+IF(AND(Ventas_Oficina[[#This Row],[Total]]&gt;75000,Ventas_Oficina[[#This Row],[Envio a tiempo]]="Enviado a tiempo"),"Buena Venta","Venta Mala")</f>
        <v>Venta Mala</v>
      </c>
    </row>
    <row r="671" spans="1:30" x14ac:dyDescent="0.25">
      <c r="A671" s="25">
        <v>1223200</v>
      </c>
      <c r="B671" s="5">
        <v>42292</v>
      </c>
      <c r="C671" s="6" t="s">
        <v>420</v>
      </c>
      <c r="D671" s="6" t="s">
        <v>36</v>
      </c>
      <c r="E671" s="6" t="s">
        <v>12</v>
      </c>
      <c r="F671" s="6" t="s">
        <v>13</v>
      </c>
      <c r="G671" s="6" t="s">
        <v>1007</v>
      </c>
      <c r="H671" s="6" t="s">
        <v>14</v>
      </c>
      <c r="I671" s="6" t="s">
        <v>1014</v>
      </c>
      <c r="J671" s="6" t="s">
        <v>1021</v>
      </c>
      <c r="K671" s="6" t="s">
        <v>1261</v>
      </c>
      <c r="L671" s="6" t="s">
        <v>1267</v>
      </c>
      <c r="M671" s="6" t="s">
        <v>1273</v>
      </c>
      <c r="N671" s="5">
        <v>42293</v>
      </c>
      <c r="O671" s="7">
        <v>533</v>
      </c>
      <c r="P671" s="7">
        <v>860</v>
      </c>
      <c r="Q671" s="7">
        <v>327</v>
      </c>
      <c r="R671" s="6">
        <v>35</v>
      </c>
      <c r="S671" s="7">
        <v>30100</v>
      </c>
      <c r="T671" s="8">
        <v>0.01</v>
      </c>
      <c r="U671" s="7">
        <v>301</v>
      </c>
      <c r="V671" s="7">
        <v>29799</v>
      </c>
      <c r="W671" s="7">
        <v>619</v>
      </c>
      <c r="X671" s="7">
        <v>5960</v>
      </c>
      <c r="Y671" s="9">
        <f>+DAY('TABLA PRINCIPAL'!$B671)</f>
        <v>15</v>
      </c>
      <c r="Z671" s="9">
        <f>+MONTH('TABLA PRINCIPAL'!$B671)</f>
        <v>10</v>
      </c>
      <c r="AA671" s="9">
        <f>+YEAR('TABLA PRINCIPAL'!$B671)</f>
        <v>2015</v>
      </c>
      <c r="AB671" s="22" t="str">
        <f>+IF(Ventas_Oficina[[#This Row],[Total del pedido]]&gt;=100000,"SI","NO")</f>
        <v>NO</v>
      </c>
      <c r="AC671" s="22" t="str">
        <f>+_xlfn.XLOOKUP(Ventas_Oficina[[#This Row],[Nº de artículo]],AUXILIAR!A670:A5556,AUXILIAR!D670:D5556,"Error",0)</f>
        <v>Enviado a tiempo</v>
      </c>
      <c r="AD671" s="22" t="str">
        <f>+IF(AND(Ventas_Oficina[[#This Row],[Total]]&gt;75000,Ventas_Oficina[[#This Row],[Envio a tiempo]]="Enviado a tiempo"),"Buena Venta","Venta Mala")</f>
        <v>Venta Mala</v>
      </c>
    </row>
    <row r="672" spans="1:30" x14ac:dyDescent="0.25">
      <c r="A672" s="26">
        <v>1223565</v>
      </c>
      <c r="B672" s="10">
        <v>42128</v>
      </c>
      <c r="C672" s="11" t="s">
        <v>421</v>
      </c>
      <c r="D672" s="11" t="s">
        <v>62</v>
      </c>
      <c r="E672" s="11" t="s">
        <v>4</v>
      </c>
      <c r="F672" s="11" t="s">
        <v>5</v>
      </c>
      <c r="G672" s="11" t="s">
        <v>1008</v>
      </c>
      <c r="H672" s="11" t="s">
        <v>27</v>
      </c>
      <c r="I672" s="11" t="s">
        <v>1015</v>
      </c>
      <c r="J672" s="11" t="s">
        <v>1035</v>
      </c>
      <c r="K672" s="11" t="s">
        <v>1261</v>
      </c>
      <c r="L672" s="11" t="s">
        <v>1265</v>
      </c>
      <c r="M672" s="11" t="s">
        <v>1272</v>
      </c>
      <c r="N672" s="10">
        <v>42132</v>
      </c>
      <c r="O672" s="12">
        <v>882</v>
      </c>
      <c r="P672" s="12">
        <v>2099</v>
      </c>
      <c r="Q672" s="12">
        <v>1217</v>
      </c>
      <c r="R672" s="11">
        <v>38</v>
      </c>
      <c r="S672" s="12">
        <v>79762</v>
      </c>
      <c r="T672" s="13">
        <v>0.05</v>
      </c>
      <c r="U672" s="12">
        <v>3988.1000000000004</v>
      </c>
      <c r="V672" s="12">
        <v>75773.899999999994</v>
      </c>
      <c r="W672" s="12">
        <v>481</v>
      </c>
      <c r="X672" s="12">
        <v>46583</v>
      </c>
      <c r="Y672" s="14">
        <f>+DAY('TABLA PRINCIPAL'!$B672)</f>
        <v>4</v>
      </c>
      <c r="Z672" s="14">
        <f>+MONTH('TABLA PRINCIPAL'!$B672)</f>
        <v>5</v>
      </c>
      <c r="AA672" s="14">
        <f>+YEAR('TABLA PRINCIPAL'!$B672)</f>
        <v>2015</v>
      </c>
      <c r="AB672" s="22" t="str">
        <f>+IF(Ventas_Oficina[[#This Row],[Total del pedido]]&gt;=100000,"SI","NO")</f>
        <v>NO</v>
      </c>
      <c r="AC672" s="22" t="str">
        <f>+_xlfn.XLOOKUP(Ventas_Oficina[[#This Row],[Nº de artículo]],AUXILIAR!A671:A5557,AUXILIAR!D671:D5557,"Error",0)</f>
        <v>Enviado a tiempo</v>
      </c>
      <c r="AD672" s="22" t="str">
        <f>+IF(AND(Ventas_Oficina[[#This Row],[Total]]&gt;75000,Ventas_Oficina[[#This Row],[Envio a tiempo]]="Enviado a tiempo"),"Buena Venta","Venta Mala")</f>
        <v>Venta Mala</v>
      </c>
    </row>
    <row r="673" spans="1:30" x14ac:dyDescent="0.25">
      <c r="A673" s="25">
        <v>1223565</v>
      </c>
      <c r="B673" s="5">
        <v>41654</v>
      </c>
      <c r="C673" s="6" t="s">
        <v>284</v>
      </c>
      <c r="D673" s="6" t="s">
        <v>209</v>
      </c>
      <c r="E673" s="6" t="s">
        <v>4</v>
      </c>
      <c r="F673" s="6" t="s">
        <v>5</v>
      </c>
      <c r="G673" s="6" t="s">
        <v>1008</v>
      </c>
      <c r="H673" s="6" t="s">
        <v>6</v>
      </c>
      <c r="I673" s="6" t="s">
        <v>1013</v>
      </c>
      <c r="J673" s="6" t="s">
        <v>1129</v>
      </c>
      <c r="K673" s="6" t="s">
        <v>1261</v>
      </c>
      <c r="L673" s="6" t="s">
        <v>1266</v>
      </c>
      <c r="M673" s="6" t="s">
        <v>1272</v>
      </c>
      <c r="N673" s="5">
        <v>41656</v>
      </c>
      <c r="O673" s="7">
        <v>991</v>
      </c>
      <c r="P673" s="7">
        <v>1599</v>
      </c>
      <c r="Q673" s="7">
        <v>608</v>
      </c>
      <c r="R673" s="6">
        <v>46</v>
      </c>
      <c r="S673" s="7">
        <v>73554</v>
      </c>
      <c r="T673" s="8">
        <v>7.0000000000000007E-2</v>
      </c>
      <c r="U673" s="7">
        <v>5148.7800000000007</v>
      </c>
      <c r="V673" s="7">
        <v>68405.22</v>
      </c>
      <c r="W673" s="7">
        <v>1128</v>
      </c>
      <c r="X673" s="7">
        <v>58559</v>
      </c>
      <c r="Y673" s="9">
        <f>+DAY('TABLA PRINCIPAL'!$B673)</f>
        <v>15</v>
      </c>
      <c r="Z673" s="9">
        <f>+MONTH('TABLA PRINCIPAL'!$B673)</f>
        <v>1</v>
      </c>
      <c r="AA673" s="9">
        <f>+YEAR('TABLA PRINCIPAL'!$B673)</f>
        <v>2014</v>
      </c>
      <c r="AB673" s="22" t="str">
        <f>+IF(Ventas_Oficina[[#This Row],[Total del pedido]]&gt;=100000,"SI","NO")</f>
        <v>NO</v>
      </c>
      <c r="AC673" s="22" t="str">
        <f>+_xlfn.XLOOKUP(Ventas_Oficina[[#This Row],[Nº de artículo]],AUXILIAR!A672:A5558,AUXILIAR!D672:D5558,"Error",0)</f>
        <v>Enviado a tiempo</v>
      </c>
      <c r="AD673" s="22" t="str">
        <f>+IF(AND(Ventas_Oficina[[#This Row],[Total]]&gt;75000,Ventas_Oficina[[#This Row],[Envio a tiempo]]="Enviado a tiempo"),"Buena Venta","Venta Mala")</f>
        <v>Venta Mala</v>
      </c>
    </row>
    <row r="674" spans="1:30" x14ac:dyDescent="0.25">
      <c r="A674" s="26">
        <v>1223565</v>
      </c>
      <c r="B674" s="10">
        <v>42038</v>
      </c>
      <c r="C674" s="11" t="s">
        <v>422</v>
      </c>
      <c r="D674" s="11" t="s">
        <v>115</v>
      </c>
      <c r="E674" s="11" t="s">
        <v>4</v>
      </c>
      <c r="F674" s="11" t="s">
        <v>5</v>
      </c>
      <c r="G674" s="11" t="s">
        <v>1008</v>
      </c>
      <c r="H674" s="11" t="s">
        <v>116</v>
      </c>
      <c r="I674" s="11" t="s">
        <v>1014</v>
      </c>
      <c r="J674" s="11" t="s">
        <v>1174</v>
      </c>
      <c r="K674" s="11" t="s">
        <v>1261</v>
      </c>
      <c r="L674" s="11" t="s">
        <v>1265</v>
      </c>
      <c r="M674" s="11" t="s">
        <v>1272</v>
      </c>
      <c r="N674" s="10">
        <v>42041</v>
      </c>
      <c r="O674" s="12">
        <v>8422</v>
      </c>
      <c r="P674" s="12">
        <v>21055</v>
      </c>
      <c r="Q674" s="12">
        <v>12633</v>
      </c>
      <c r="R674" s="11">
        <v>24</v>
      </c>
      <c r="S674" s="12">
        <v>505320</v>
      </c>
      <c r="T674" s="13">
        <v>0.04</v>
      </c>
      <c r="U674" s="12">
        <v>20212.8</v>
      </c>
      <c r="V674" s="12">
        <v>485107.20000000001</v>
      </c>
      <c r="W674" s="12">
        <v>999</v>
      </c>
      <c r="X674" s="12">
        <v>43859</v>
      </c>
      <c r="Y674" s="14">
        <f>+DAY('TABLA PRINCIPAL'!$B674)</f>
        <v>3</v>
      </c>
      <c r="Z674" s="14">
        <f>+MONTH('TABLA PRINCIPAL'!$B674)</f>
        <v>2</v>
      </c>
      <c r="AA674" s="14">
        <f>+YEAR('TABLA PRINCIPAL'!$B674)</f>
        <v>2015</v>
      </c>
      <c r="AB674" s="22" t="str">
        <f>+IF(Ventas_Oficina[[#This Row],[Total del pedido]]&gt;=100000,"SI","NO")</f>
        <v>SI</v>
      </c>
      <c r="AC674" s="22" t="str">
        <f>+_xlfn.XLOOKUP(Ventas_Oficina[[#This Row],[Nº de artículo]],AUXILIAR!A673:A5559,AUXILIAR!D673:D5559,"Error",0)</f>
        <v>Enviado a tiempo</v>
      </c>
      <c r="AD674" s="22" t="str">
        <f>+IF(AND(Ventas_Oficina[[#This Row],[Total]]&gt;75000,Ventas_Oficina[[#This Row],[Envio a tiempo]]="Enviado a tiempo"),"Buena Venta","Venta Mala")</f>
        <v>Venta Mala</v>
      </c>
    </row>
    <row r="675" spans="1:30" x14ac:dyDescent="0.25">
      <c r="A675" s="25">
        <v>1223565</v>
      </c>
      <c r="B675" s="5">
        <v>41953</v>
      </c>
      <c r="C675" s="6" t="s">
        <v>423</v>
      </c>
      <c r="D675" s="6" t="s">
        <v>400</v>
      </c>
      <c r="E675" s="6" t="s">
        <v>4</v>
      </c>
      <c r="F675" s="6" t="s">
        <v>5</v>
      </c>
      <c r="G675" s="6" t="s">
        <v>1008</v>
      </c>
      <c r="H675" s="6" t="s">
        <v>53</v>
      </c>
      <c r="I675" s="6" t="s">
        <v>1016</v>
      </c>
      <c r="J675" s="6" t="s">
        <v>1064</v>
      </c>
      <c r="K675" s="6" t="s">
        <v>1261</v>
      </c>
      <c r="L675" s="6" t="s">
        <v>1265</v>
      </c>
      <c r="M675" s="6" t="s">
        <v>1272</v>
      </c>
      <c r="N675" s="5">
        <v>41955</v>
      </c>
      <c r="O675" s="7">
        <v>365</v>
      </c>
      <c r="P675" s="7">
        <v>598</v>
      </c>
      <c r="Q675" s="7">
        <v>233</v>
      </c>
      <c r="R675" s="6">
        <v>11</v>
      </c>
      <c r="S675" s="7">
        <v>6578</v>
      </c>
      <c r="T675" s="8">
        <v>0.01</v>
      </c>
      <c r="U675" s="7">
        <v>65.78</v>
      </c>
      <c r="V675" s="7">
        <v>6512.22</v>
      </c>
      <c r="W675" s="7">
        <v>149</v>
      </c>
      <c r="X675" s="7">
        <v>14331</v>
      </c>
      <c r="Y675" s="9">
        <f>+DAY('TABLA PRINCIPAL'!$B675)</f>
        <v>10</v>
      </c>
      <c r="Z675" s="9">
        <f>+MONTH('TABLA PRINCIPAL'!$B675)</f>
        <v>11</v>
      </c>
      <c r="AA675" s="9">
        <f>+YEAR('TABLA PRINCIPAL'!$B675)</f>
        <v>2014</v>
      </c>
      <c r="AB675" s="22" t="str">
        <f>+IF(Ventas_Oficina[[#This Row],[Total del pedido]]&gt;=100000,"SI","NO")</f>
        <v>NO</v>
      </c>
      <c r="AC675" s="22" t="str">
        <f>+_xlfn.XLOOKUP(Ventas_Oficina[[#This Row],[Nº de artículo]],AUXILIAR!A674:A5560,AUXILIAR!D674:D5560,"Error",0)</f>
        <v>Enviado a tiempo</v>
      </c>
      <c r="AD675" s="22" t="str">
        <f>+IF(AND(Ventas_Oficina[[#This Row],[Total]]&gt;75000,Ventas_Oficina[[#This Row],[Envio a tiempo]]="Enviado a tiempo"),"Buena Venta","Venta Mala")</f>
        <v>Venta Mala</v>
      </c>
    </row>
    <row r="676" spans="1:30" x14ac:dyDescent="0.25">
      <c r="A676" s="26">
        <v>1223565</v>
      </c>
      <c r="B676" s="10">
        <v>41798</v>
      </c>
      <c r="C676" s="11" t="s">
        <v>28</v>
      </c>
      <c r="D676" s="11" t="s">
        <v>29</v>
      </c>
      <c r="E676" s="11" t="s">
        <v>12</v>
      </c>
      <c r="F676" s="11" t="s">
        <v>13</v>
      </c>
      <c r="G676" s="11" t="s">
        <v>1008</v>
      </c>
      <c r="H676" s="11" t="s">
        <v>14</v>
      </c>
      <c r="I676" s="11" t="s">
        <v>1015</v>
      </c>
      <c r="J676" s="11" t="s">
        <v>1064</v>
      </c>
      <c r="K676" s="11" t="s">
        <v>1262</v>
      </c>
      <c r="L676" s="11" t="s">
        <v>1270</v>
      </c>
      <c r="M676" s="11" t="s">
        <v>1274</v>
      </c>
      <c r="N676" s="10">
        <v>41800</v>
      </c>
      <c r="O676" s="12">
        <v>365</v>
      </c>
      <c r="P676" s="12">
        <v>598</v>
      </c>
      <c r="Q676" s="12">
        <v>233</v>
      </c>
      <c r="R676" s="11">
        <v>35</v>
      </c>
      <c r="S676" s="12">
        <v>20930</v>
      </c>
      <c r="T676" s="13">
        <v>0.08</v>
      </c>
      <c r="U676" s="12">
        <v>1674.4</v>
      </c>
      <c r="V676" s="12">
        <v>19255.599999999999</v>
      </c>
      <c r="W676" s="12">
        <v>149</v>
      </c>
      <c r="X676" s="12">
        <v>13255</v>
      </c>
      <c r="Y676" s="14">
        <f>+DAY('TABLA PRINCIPAL'!$B676)</f>
        <v>8</v>
      </c>
      <c r="Z676" s="14">
        <f>+MONTH('TABLA PRINCIPAL'!$B676)</f>
        <v>6</v>
      </c>
      <c r="AA676" s="14">
        <f>+YEAR('TABLA PRINCIPAL'!$B676)</f>
        <v>2014</v>
      </c>
      <c r="AB676" s="22" t="str">
        <f>+IF(Ventas_Oficina[[#This Row],[Total del pedido]]&gt;=100000,"SI","NO")</f>
        <v>NO</v>
      </c>
      <c r="AC676" s="22" t="str">
        <f>+_xlfn.XLOOKUP(Ventas_Oficina[[#This Row],[Nº de artículo]],AUXILIAR!A675:A5561,AUXILIAR!D675:D5561,"Error",0)</f>
        <v>Enviado a tiempo</v>
      </c>
      <c r="AD676" s="22" t="str">
        <f>+IF(AND(Ventas_Oficina[[#This Row],[Total]]&gt;75000,Ventas_Oficina[[#This Row],[Envio a tiempo]]="Enviado a tiempo"),"Buena Venta","Venta Mala")</f>
        <v>Venta Mala</v>
      </c>
    </row>
    <row r="677" spans="1:30" x14ac:dyDescent="0.25">
      <c r="A677" s="25">
        <v>1223565</v>
      </c>
      <c r="B677" s="5">
        <v>41735</v>
      </c>
      <c r="C677" s="6" t="s">
        <v>424</v>
      </c>
      <c r="D677" s="6" t="s">
        <v>425</v>
      </c>
      <c r="E677" s="6" t="s">
        <v>4</v>
      </c>
      <c r="F677" s="6" t="s">
        <v>5</v>
      </c>
      <c r="G677" s="6" t="s">
        <v>1008</v>
      </c>
      <c r="H677" s="6" t="s">
        <v>106</v>
      </c>
      <c r="I677" s="6" t="s">
        <v>1015</v>
      </c>
      <c r="J677" s="6" t="s">
        <v>1175</v>
      </c>
      <c r="K677" s="6" t="s">
        <v>1261</v>
      </c>
      <c r="L677" s="6" t="s">
        <v>1265</v>
      </c>
      <c r="M677" s="6" t="s">
        <v>1273</v>
      </c>
      <c r="N677" s="5">
        <v>41740</v>
      </c>
      <c r="O677" s="7">
        <v>239</v>
      </c>
      <c r="P677" s="7">
        <v>426</v>
      </c>
      <c r="Q677" s="7">
        <v>187</v>
      </c>
      <c r="R677" s="6">
        <v>47</v>
      </c>
      <c r="S677" s="7">
        <v>20022</v>
      </c>
      <c r="T677" s="8">
        <v>0.01</v>
      </c>
      <c r="U677" s="7">
        <v>200.22</v>
      </c>
      <c r="V677" s="7">
        <v>19821.78</v>
      </c>
      <c r="W677" s="7">
        <v>120</v>
      </c>
      <c r="X677" s="7">
        <v>7031</v>
      </c>
      <c r="Y677" s="9">
        <f>+DAY('TABLA PRINCIPAL'!$B677)</f>
        <v>6</v>
      </c>
      <c r="Z677" s="9">
        <f>+MONTH('TABLA PRINCIPAL'!$B677)</f>
        <v>4</v>
      </c>
      <c r="AA677" s="9">
        <f>+YEAR('TABLA PRINCIPAL'!$B677)</f>
        <v>2014</v>
      </c>
      <c r="AB677" s="22" t="str">
        <f>+IF(Ventas_Oficina[[#This Row],[Total del pedido]]&gt;=100000,"SI","NO")</f>
        <v>NO</v>
      </c>
      <c r="AC677" s="22" t="str">
        <f>+_xlfn.XLOOKUP(Ventas_Oficina[[#This Row],[Nº de artículo]],AUXILIAR!A676:A5562,AUXILIAR!D676:D5562,"Error",0)</f>
        <v>Enviado a tiempo</v>
      </c>
      <c r="AD677" s="22" t="str">
        <f>+IF(AND(Ventas_Oficina[[#This Row],[Total]]&gt;75000,Ventas_Oficina[[#This Row],[Envio a tiempo]]="Enviado a tiempo"),"Buena Venta","Venta Mala")</f>
        <v>Venta Mala</v>
      </c>
    </row>
    <row r="678" spans="1:30" x14ac:dyDescent="0.25">
      <c r="A678" s="26">
        <v>1223930</v>
      </c>
      <c r="B678" s="10">
        <v>41910</v>
      </c>
      <c r="C678" s="11" t="s">
        <v>236</v>
      </c>
      <c r="D678" s="11" t="s">
        <v>209</v>
      </c>
      <c r="E678" s="11" t="s">
        <v>4</v>
      </c>
      <c r="F678" s="11" t="s">
        <v>5</v>
      </c>
      <c r="G678" s="11" t="s">
        <v>1010</v>
      </c>
      <c r="H678" s="11" t="s">
        <v>6</v>
      </c>
      <c r="I678" s="11" t="s">
        <v>1014</v>
      </c>
      <c r="J678" s="11" t="s">
        <v>1109</v>
      </c>
      <c r="K678" s="11" t="s">
        <v>1261</v>
      </c>
      <c r="L678" s="11" t="s">
        <v>1265</v>
      </c>
      <c r="M678" s="11" t="s">
        <v>1273</v>
      </c>
      <c r="N678" s="10">
        <v>41911</v>
      </c>
      <c r="O678" s="12">
        <v>182</v>
      </c>
      <c r="P678" s="12">
        <v>298</v>
      </c>
      <c r="Q678" s="12">
        <v>116</v>
      </c>
      <c r="R678" s="11">
        <v>34</v>
      </c>
      <c r="S678" s="12">
        <v>10132</v>
      </c>
      <c r="T678" s="13">
        <v>7.0000000000000007E-2</v>
      </c>
      <c r="U678" s="12">
        <v>709.24000000000012</v>
      </c>
      <c r="V678" s="12">
        <v>9422.76</v>
      </c>
      <c r="W678" s="12">
        <v>158</v>
      </c>
      <c r="X678" s="12">
        <v>6859</v>
      </c>
      <c r="Y678" s="14">
        <f>+DAY('TABLA PRINCIPAL'!$B678)</f>
        <v>28</v>
      </c>
      <c r="Z678" s="14">
        <f>+MONTH('TABLA PRINCIPAL'!$B678)</f>
        <v>9</v>
      </c>
      <c r="AA678" s="14">
        <f>+YEAR('TABLA PRINCIPAL'!$B678)</f>
        <v>2014</v>
      </c>
      <c r="AB678" s="22" t="str">
        <f>+IF(Ventas_Oficina[[#This Row],[Total del pedido]]&gt;=100000,"SI","NO")</f>
        <v>NO</v>
      </c>
      <c r="AC678" s="22" t="str">
        <f>+_xlfn.XLOOKUP(Ventas_Oficina[[#This Row],[Nº de artículo]],AUXILIAR!A677:A5563,AUXILIAR!D677:D5563,"Error",0)</f>
        <v>No enviado a tiempo</v>
      </c>
      <c r="AD678" s="22" t="str">
        <f>+IF(AND(Ventas_Oficina[[#This Row],[Total]]&gt;75000,Ventas_Oficina[[#This Row],[Envio a tiempo]]="Enviado a tiempo"),"Buena Venta","Venta Mala")</f>
        <v>Venta Mala</v>
      </c>
    </row>
    <row r="679" spans="1:30" x14ac:dyDescent="0.25">
      <c r="A679" s="25">
        <v>1223930</v>
      </c>
      <c r="B679" s="5">
        <v>41899</v>
      </c>
      <c r="C679" s="6" t="s">
        <v>61</v>
      </c>
      <c r="D679" s="6" t="s">
        <v>62</v>
      </c>
      <c r="E679" s="6" t="s">
        <v>4</v>
      </c>
      <c r="F679" s="6" t="s">
        <v>5</v>
      </c>
      <c r="G679" s="6" t="s">
        <v>1009</v>
      </c>
      <c r="H679" s="6" t="s">
        <v>27</v>
      </c>
      <c r="I679" s="6" t="s">
        <v>1016</v>
      </c>
      <c r="J679" s="6" t="s">
        <v>1155</v>
      </c>
      <c r="K679" s="6" t="s">
        <v>1261</v>
      </c>
      <c r="L679" s="6" t="s">
        <v>1267</v>
      </c>
      <c r="M679" s="6" t="s">
        <v>1272</v>
      </c>
      <c r="N679" s="5">
        <v>41900</v>
      </c>
      <c r="O679" s="7">
        <v>388</v>
      </c>
      <c r="P679" s="7">
        <v>647</v>
      </c>
      <c r="Q679" s="7">
        <v>259</v>
      </c>
      <c r="R679" s="6">
        <v>33</v>
      </c>
      <c r="S679" s="7">
        <v>21351</v>
      </c>
      <c r="T679" s="8">
        <v>0.06</v>
      </c>
      <c r="U679" s="7">
        <v>1281.06</v>
      </c>
      <c r="V679" s="7">
        <v>20069.939999999999</v>
      </c>
      <c r="W679" s="7">
        <v>122</v>
      </c>
      <c r="X679" s="7">
        <v>5940</v>
      </c>
      <c r="Y679" s="9">
        <f>+DAY('TABLA PRINCIPAL'!$B679)</f>
        <v>17</v>
      </c>
      <c r="Z679" s="9">
        <f>+MONTH('TABLA PRINCIPAL'!$B679)</f>
        <v>9</v>
      </c>
      <c r="AA679" s="9">
        <f>+YEAR('TABLA PRINCIPAL'!$B679)</f>
        <v>2014</v>
      </c>
      <c r="AB679" s="22" t="str">
        <f>+IF(Ventas_Oficina[[#This Row],[Total del pedido]]&gt;=100000,"SI","NO")</f>
        <v>NO</v>
      </c>
      <c r="AC679" s="22" t="str">
        <f>+_xlfn.XLOOKUP(Ventas_Oficina[[#This Row],[Nº de artículo]],AUXILIAR!A678:A5564,AUXILIAR!D678:D5564,"Error",0)</f>
        <v>No enviado a tiempo</v>
      </c>
      <c r="AD679" s="22" t="str">
        <f>+IF(AND(Ventas_Oficina[[#This Row],[Total]]&gt;75000,Ventas_Oficina[[#This Row],[Envio a tiempo]]="Enviado a tiempo"),"Buena Venta","Venta Mala")</f>
        <v>Venta Mala</v>
      </c>
    </row>
    <row r="680" spans="1:30" x14ac:dyDescent="0.25">
      <c r="A680" s="26">
        <v>1223930</v>
      </c>
      <c r="B680" s="10">
        <v>41543</v>
      </c>
      <c r="C680" s="11" t="s">
        <v>284</v>
      </c>
      <c r="D680" s="11" t="s">
        <v>209</v>
      </c>
      <c r="E680" s="11" t="s">
        <v>4</v>
      </c>
      <c r="F680" s="11" t="s">
        <v>5</v>
      </c>
      <c r="G680" s="11" t="s">
        <v>1007</v>
      </c>
      <c r="H680" s="11" t="s">
        <v>6</v>
      </c>
      <c r="I680" s="11" t="s">
        <v>1015</v>
      </c>
      <c r="J680" s="11" t="s">
        <v>1052</v>
      </c>
      <c r="K680" s="11" t="s">
        <v>1262</v>
      </c>
      <c r="L680" s="11" t="s">
        <v>1265</v>
      </c>
      <c r="M680" s="11" t="s">
        <v>1272</v>
      </c>
      <c r="N680" s="10">
        <v>41545</v>
      </c>
      <c r="O680" s="12">
        <v>332</v>
      </c>
      <c r="P680" s="12">
        <v>518</v>
      </c>
      <c r="Q680" s="12">
        <v>186</v>
      </c>
      <c r="R680" s="11">
        <v>23</v>
      </c>
      <c r="S680" s="12">
        <v>11914</v>
      </c>
      <c r="T680" s="13">
        <v>0.03</v>
      </c>
      <c r="U680" s="12">
        <v>357.41999999999996</v>
      </c>
      <c r="V680" s="12">
        <v>11556.58</v>
      </c>
      <c r="W680" s="12">
        <v>204</v>
      </c>
      <c r="X680" s="12">
        <v>11522</v>
      </c>
      <c r="Y680" s="14">
        <f>+DAY('TABLA PRINCIPAL'!$B680)</f>
        <v>26</v>
      </c>
      <c r="Z680" s="14">
        <f>+MONTH('TABLA PRINCIPAL'!$B680)</f>
        <v>9</v>
      </c>
      <c r="AA680" s="14">
        <f>+YEAR('TABLA PRINCIPAL'!$B680)</f>
        <v>2013</v>
      </c>
      <c r="AB680" s="22" t="str">
        <f>+IF(Ventas_Oficina[[#This Row],[Total del pedido]]&gt;=100000,"SI","NO")</f>
        <v>NO</v>
      </c>
      <c r="AC680" s="22" t="str">
        <f>+_xlfn.XLOOKUP(Ventas_Oficina[[#This Row],[Nº de artículo]],AUXILIAR!A679:A5565,AUXILIAR!D679:D5565,"Error",0)</f>
        <v>No enviado a tiempo</v>
      </c>
      <c r="AD680" s="22" t="str">
        <f>+IF(AND(Ventas_Oficina[[#This Row],[Total]]&gt;75000,Ventas_Oficina[[#This Row],[Envio a tiempo]]="Enviado a tiempo"),"Buena Venta","Venta Mala")</f>
        <v>Venta Mala</v>
      </c>
    </row>
    <row r="681" spans="1:30" x14ac:dyDescent="0.25">
      <c r="A681" s="25">
        <v>1224295</v>
      </c>
      <c r="B681" s="5">
        <v>41515</v>
      </c>
      <c r="C681" s="6" t="s">
        <v>226</v>
      </c>
      <c r="D681" s="6" t="s">
        <v>48</v>
      </c>
      <c r="E681" s="6" t="s">
        <v>4</v>
      </c>
      <c r="F681" s="6" t="s">
        <v>5</v>
      </c>
      <c r="G681" s="6" t="s">
        <v>1007</v>
      </c>
      <c r="H681" s="6" t="s">
        <v>34</v>
      </c>
      <c r="I681" s="6" t="s">
        <v>1016</v>
      </c>
      <c r="J681" s="6" t="s">
        <v>1028</v>
      </c>
      <c r="K681" s="6" t="s">
        <v>1261</v>
      </c>
      <c r="L681" s="6" t="s">
        <v>1265</v>
      </c>
      <c r="M681" s="6" t="s">
        <v>1272</v>
      </c>
      <c r="N681" s="5">
        <v>41520</v>
      </c>
      <c r="O681" s="7">
        <v>229</v>
      </c>
      <c r="P681" s="7">
        <v>369</v>
      </c>
      <c r="Q681" s="7">
        <v>140</v>
      </c>
      <c r="R681" s="6">
        <v>48</v>
      </c>
      <c r="S681" s="7">
        <v>17712</v>
      </c>
      <c r="T681" s="8">
        <v>0.02</v>
      </c>
      <c r="U681" s="7">
        <v>354.24</v>
      </c>
      <c r="V681" s="7">
        <v>17357.759999999998</v>
      </c>
      <c r="W681" s="7">
        <v>50</v>
      </c>
      <c r="X681" s="7">
        <v>11522</v>
      </c>
      <c r="Y681" s="9">
        <f>+DAY('TABLA PRINCIPAL'!$B681)</f>
        <v>29</v>
      </c>
      <c r="Z681" s="9">
        <f>+MONTH('TABLA PRINCIPAL'!$B681)</f>
        <v>8</v>
      </c>
      <c r="AA681" s="9">
        <f>+YEAR('TABLA PRINCIPAL'!$B681)</f>
        <v>2013</v>
      </c>
      <c r="AB681" s="22" t="str">
        <f>+IF(Ventas_Oficina[[#This Row],[Total del pedido]]&gt;=100000,"SI","NO")</f>
        <v>NO</v>
      </c>
      <c r="AC681" s="22" t="str">
        <f>+_xlfn.XLOOKUP(Ventas_Oficina[[#This Row],[Nº de artículo]],AUXILIAR!A680:A5566,AUXILIAR!D680:D5566,"Error",0)</f>
        <v>Enviado a tiempo</v>
      </c>
      <c r="AD681" s="22" t="str">
        <f>+IF(AND(Ventas_Oficina[[#This Row],[Total]]&gt;75000,Ventas_Oficina[[#This Row],[Envio a tiempo]]="Enviado a tiempo"),"Buena Venta","Venta Mala")</f>
        <v>Venta Mala</v>
      </c>
    </row>
    <row r="682" spans="1:30" x14ac:dyDescent="0.25">
      <c r="A682" s="26">
        <v>1224295</v>
      </c>
      <c r="B682" s="10">
        <v>41436</v>
      </c>
      <c r="C682" s="11" t="s">
        <v>251</v>
      </c>
      <c r="D682" s="11" t="s">
        <v>199</v>
      </c>
      <c r="E682" s="11" t="s">
        <v>4</v>
      </c>
      <c r="F682" s="11" t="s">
        <v>5</v>
      </c>
      <c r="G682" s="11" t="s">
        <v>1007</v>
      </c>
      <c r="H682" s="11" t="s">
        <v>24</v>
      </c>
      <c r="I682" s="11" t="s">
        <v>1013</v>
      </c>
      <c r="J682" s="11" t="s">
        <v>1176</v>
      </c>
      <c r="K682" s="11" t="s">
        <v>1262</v>
      </c>
      <c r="L682" s="11" t="s">
        <v>1265</v>
      </c>
      <c r="M682" s="11" t="s">
        <v>1272</v>
      </c>
      <c r="N682" s="10">
        <v>41438</v>
      </c>
      <c r="O682" s="12">
        <v>118</v>
      </c>
      <c r="P682" s="12">
        <v>188</v>
      </c>
      <c r="Q682" s="12">
        <v>70</v>
      </c>
      <c r="R682" s="11">
        <v>37</v>
      </c>
      <c r="S682" s="12">
        <v>6956</v>
      </c>
      <c r="T682" s="13">
        <v>0.01</v>
      </c>
      <c r="U682" s="12">
        <v>69.56</v>
      </c>
      <c r="V682" s="12">
        <v>6886.44</v>
      </c>
      <c r="W682" s="12">
        <v>149</v>
      </c>
      <c r="X682" s="12">
        <v>14472</v>
      </c>
      <c r="Y682" s="14">
        <f>+DAY('TABLA PRINCIPAL'!$B682)</f>
        <v>11</v>
      </c>
      <c r="Z682" s="14">
        <f>+MONTH('TABLA PRINCIPAL'!$B682)</f>
        <v>6</v>
      </c>
      <c r="AA682" s="14">
        <f>+YEAR('TABLA PRINCIPAL'!$B682)</f>
        <v>2013</v>
      </c>
      <c r="AB682" s="22" t="str">
        <f>+IF(Ventas_Oficina[[#This Row],[Total del pedido]]&gt;=100000,"SI","NO")</f>
        <v>NO</v>
      </c>
      <c r="AC682" s="22" t="str">
        <f>+_xlfn.XLOOKUP(Ventas_Oficina[[#This Row],[Nº de artículo]],AUXILIAR!A681:A5567,AUXILIAR!D681:D5567,"Error",0)</f>
        <v>Enviado a tiempo</v>
      </c>
      <c r="AD682" s="22" t="str">
        <f>+IF(AND(Ventas_Oficina[[#This Row],[Total]]&gt;75000,Ventas_Oficina[[#This Row],[Envio a tiempo]]="Enviado a tiempo"),"Buena Venta","Venta Mala")</f>
        <v>Venta Mala</v>
      </c>
    </row>
    <row r="683" spans="1:30" x14ac:dyDescent="0.25">
      <c r="A683" s="25">
        <v>1224295</v>
      </c>
      <c r="B683" s="5">
        <v>41685</v>
      </c>
      <c r="C683" s="6" t="s">
        <v>67</v>
      </c>
      <c r="D683" s="6" t="s">
        <v>68</v>
      </c>
      <c r="E683" s="6" t="s">
        <v>12</v>
      </c>
      <c r="F683" s="6" t="s">
        <v>13</v>
      </c>
      <c r="G683" s="6" t="s">
        <v>1009</v>
      </c>
      <c r="H683" s="6" t="s">
        <v>14</v>
      </c>
      <c r="I683" s="6" t="s">
        <v>1015</v>
      </c>
      <c r="J683" s="6" t="s">
        <v>1080</v>
      </c>
      <c r="K683" s="6" t="s">
        <v>1261</v>
      </c>
      <c r="L683" s="6" t="s">
        <v>1266</v>
      </c>
      <c r="M683" s="6" t="s">
        <v>1272</v>
      </c>
      <c r="N683" s="5">
        <v>41686</v>
      </c>
      <c r="O683" s="7">
        <v>350</v>
      </c>
      <c r="P683" s="7">
        <v>574</v>
      </c>
      <c r="Q683" s="7">
        <v>224</v>
      </c>
      <c r="R683" s="6">
        <v>22</v>
      </c>
      <c r="S683" s="7">
        <v>12628</v>
      </c>
      <c r="T683" s="8">
        <v>0.01</v>
      </c>
      <c r="U683" s="7">
        <v>126.28</v>
      </c>
      <c r="V683" s="7">
        <v>12501.72</v>
      </c>
      <c r="W683" s="7">
        <v>501</v>
      </c>
      <c r="X683" s="7">
        <v>4485</v>
      </c>
      <c r="Y683" s="9">
        <f>+DAY('TABLA PRINCIPAL'!$B683)</f>
        <v>15</v>
      </c>
      <c r="Z683" s="9">
        <f>+MONTH('TABLA PRINCIPAL'!$B683)</f>
        <v>2</v>
      </c>
      <c r="AA683" s="9">
        <f>+YEAR('TABLA PRINCIPAL'!$B683)</f>
        <v>2014</v>
      </c>
      <c r="AB683" s="22" t="str">
        <f>+IF(Ventas_Oficina[[#This Row],[Total del pedido]]&gt;=100000,"SI","NO")</f>
        <v>NO</v>
      </c>
      <c r="AC683" s="22" t="str">
        <f>+_xlfn.XLOOKUP(Ventas_Oficina[[#This Row],[Nº de artículo]],AUXILIAR!A682:A5568,AUXILIAR!D682:D5568,"Error",0)</f>
        <v>Enviado a tiempo</v>
      </c>
      <c r="AD683" s="22" t="str">
        <f>+IF(AND(Ventas_Oficina[[#This Row],[Total]]&gt;75000,Ventas_Oficina[[#This Row],[Envio a tiempo]]="Enviado a tiempo"),"Buena Venta","Venta Mala")</f>
        <v>Venta Mala</v>
      </c>
    </row>
    <row r="684" spans="1:30" x14ac:dyDescent="0.25">
      <c r="A684" s="26">
        <v>1224295</v>
      </c>
      <c r="B684" s="10">
        <v>41672</v>
      </c>
      <c r="C684" s="11" t="s">
        <v>426</v>
      </c>
      <c r="D684" s="11" t="s">
        <v>100</v>
      </c>
      <c r="E684" s="11" t="s">
        <v>12</v>
      </c>
      <c r="F684" s="11" t="s">
        <v>13</v>
      </c>
      <c r="G684" s="11" t="s">
        <v>1008</v>
      </c>
      <c r="H684" s="11" t="s">
        <v>42</v>
      </c>
      <c r="I684" s="11" t="s">
        <v>1014</v>
      </c>
      <c r="J684" s="11" t="s">
        <v>1069</v>
      </c>
      <c r="K684" s="11" t="s">
        <v>1261</v>
      </c>
      <c r="L684" s="11" t="s">
        <v>1267</v>
      </c>
      <c r="M684" s="11" t="s">
        <v>1272</v>
      </c>
      <c r="N684" s="10">
        <v>41673</v>
      </c>
      <c r="O684" s="12">
        <v>192</v>
      </c>
      <c r="P684" s="12">
        <v>326</v>
      </c>
      <c r="Q684" s="12">
        <v>134</v>
      </c>
      <c r="R684" s="11">
        <v>41</v>
      </c>
      <c r="S684" s="12">
        <v>13366</v>
      </c>
      <c r="T684" s="13">
        <v>0</v>
      </c>
      <c r="U684" s="12">
        <v>0</v>
      </c>
      <c r="V684" s="12">
        <v>13366</v>
      </c>
      <c r="W684" s="12">
        <v>186</v>
      </c>
      <c r="X684" s="12">
        <v>14738</v>
      </c>
      <c r="Y684" s="14">
        <f>+DAY('TABLA PRINCIPAL'!$B684)</f>
        <v>2</v>
      </c>
      <c r="Z684" s="14">
        <f>+MONTH('TABLA PRINCIPAL'!$B684)</f>
        <v>2</v>
      </c>
      <c r="AA684" s="14">
        <f>+YEAR('TABLA PRINCIPAL'!$B684)</f>
        <v>2014</v>
      </c>
      <c r="AB684" s="22" t="str">
        <f>+IF(Ventas_Oficina[[#This Row],[Total del pedido]]&gt;=100000,"SI","NO")</f>
        <v>NO</v>
      </c>
      <c r="AC684" s="22" t="str">
        <f>+_xlfn.XLOOKUP(Ventas_Oficina[[#This Row],[Nº de artículo]],AUXILIAR!A683:A5569,AUXILIAR!D683:D5569,"Error",0)</f>
        <v>No enviado a tiempo</v>
      </c>
      <c r="AD684" s="22" t="str">
        <f>+IF(AND(Ventas_Oficina[[#This Row],[Total]]&gt;75000,Ventas_Oficina[[#This Row],[Envio a tiempo]]="Enviado a tiempo"),"Buena Venta","Venta Mala")</f>
        <v>Venta Mala</v>
      </c>
    </row>
    <row r="685" spans="1:30" x14ac:dyDescent="0.25">
      <c r="A685" s="25">
        <v>1224295</v>
      </c>
      <c r="B685" s="5">
        <v>41416</v>
      </c>
      <c r="C685" s="6" t="s">
        <v>136</v>
      </c>
      <c r="D685" s="6" t="s">
        <v>137</v>
      </c>
      <c r="E685" s="6" t="s">
        <v>4</v>
      </c>
      <c r="F685" s="6" t="s">
        <v>5</v>
      </c>
      <c r="G685" s="6" t="s">
        <v>1007</v>
      </c>
      <c r="H685" s="6" t="s">
        <v>6</v>
      </c>
      <c r="I685" s="6" t="s">
        <v>1012</v>
      </c>
      <c r="J685" s="6" t="s">
        <v>1081</v>
      </c>
      <c r="K685" s="6" t="s">
        <v>1262</v>
      </c>
      <c r="L685" s="6" t="s">
        <v>1265</v>
      </c>
      <c r="M685" s="6" t="s">
        <v>1272</v>
      </c>
      <c r="N685" s="5">
        <v>41417</v>
      </c>
      <c r="O685" s="7">
        <v>252</v>
      </c>
      <c r="P685" s="7">
        <v>400</v>
      </c>
      <c r="Q685" s="7">
        <v>148</v>
      </c>
      <c r="R685" s="6">
        <v>45</v>
      </c>
      <c r="S685" s="7">
        <v>18000</v>
      </c>
      <c r="T685" s="8">
        <v>0.08</v>
      </c>
      <c r="U685" s="7">
        <v>1440</v>
      </c>
      <c r="V685" s="7">
        <v>16560</v>
      </c>
      <c r="W685" s="7">
        <v>130</v>
      </c>
      <c r="X685" s="7">
        <v>16745</v>
      </c>
      <c r="Y685" s="9">
        <f>+DAY('TABLA PRINCIPAL'!$B685)</f>
        <v>22</v>
      </c>
      <c r="Z685" s="9">
        <f>+MONTH('TABLA PRINCIPAL'!$B685)</f>
        <v>5</v>
      </c>
      <c r="AA685" s="9">
        <f>+YEAR('TABLA PRINCIPAL'!$B685)</f>
        <v>2013</v>
      </c>
      <c r="AB685" s="22" t="str">
        <f>+IF(Ventas_Oficina[[#This Row],[Total del pedido]]&gt;=100000,"SI","NO")</f>
        <v>NO</v>
      </c>
      <c r="AC685" s="22" t="str">
        <f>+_xlfn.XLOOKUP(Ventas_Oficina[[#This Row],[Nº de artículo]],AUXILIAR!A684:A5570,AUXILIAR!D684:D5570,"Error",0)</f>
        <v>No enviado a tiempo</v>
      </c>
      <c r="AD685" s="22" t="str">
        <f>+IF(AND(Ventas_Oficina[[#This Row],[Total]]&gt;75000,Ventas_Oficina[[#This Row],[Envio a tiempo]]="Enviado a tiempo"),"Buena Venta","Venta Mala")</f>
        <v>Venta Mala</v>
      </c>
    </row>
    <row r="686" spans="1:30" x14ac:dyDescent="0.25">
      <c r="A686" s="26">
        <v>1224295</v>
      </c>
      <c r="B686" s="10">
        <v>42038</v>
      </c>
      <c r="C686" s="11" t="s">
        <v>427</v>
      </c>
      <c r="D686" s="11" t="s">
        <v>428</v>
      </c>
      <c r="E686" s="11" t="s">
        <v>4</v>
      </c>
      <c r="F686" s="11" t="s">
        <v>5</v>
      </c>
      <c r="G686" s="11" t="s">
        <v>1007</v>
      </c>
      <c r="H686" s="11" t="s">
        <v>116</v>
      </c>
      <c r="I686" s="11" t="s">
        <v>1013</v>
      </c>
      <c r="J686" s="11" t="s">
        <v>1055</v>
      </c>
      <c r="K686" s="11" t="s">
        <v>1261</v>
      </c>
      <c r="L686" s="11" t="s">
        <v>1265</v>
      </c>
      <c r="M686" s="11" t="s">
        <v>1272</v>
      </c>
      <c r="N686" s="10">
        <v>42038</v>
      </c>
      <c r="O686" s="12">
        <v>250</v>
      </c>
      <c r="P686" s="12">
        <v>568</v>
      </c>
      <c r="Q686" s="12">
        <v>318</v>
      </c>
      <c r="R686" s="11">
        <v>1</v>
      </c>
      <c r="S686" s="12">
        <v>568</v>
      </c>
      <c r="T686" s="13">
        <v>0</v>
      </c>
      <c r="U686" s="12">
        <v>0</v>
      </c>
      <c r="V686" s="12">
        <v>568</v>
      </c>
      <c r="W686" s="12">
        <v>360</v>
      </c>
      <c r="X686" s="12">
        <v>23875</v>
      </c>
      <c r="Y686" s="14">
        <f>+DAY('TABLA PRINCIPAL'!$B686)</f>
        <v>3</v>
      </c>
      <c r="Z686" s="14">
        <f>+MONTH('TABLA PRINCIPAL'!$B686)</f>
        <v>2</v>
      </c>
      <c r="AA686" s="14">
        <f>+YEAR('TABLA PRINCIPAL'!$B686)</f>
        <v>2015</v>
      </c>
      <c r="AB686" s="22" t="str">
        <f>+IF(Ventas_Oficina[[#This Row],[Total del pedido]]&gt;=100000,"SI","NO")</f>
        <v>NO</v>
      </c>
      <c r="AC686" s="22" t="str">
        <f>+_xlfn.XLOOKUP(Ventas_Oficina[[#This Row],[Nº de artículo]],AUXILIAR!A685:A5571,AUXILIAR!D685:D5571,"Error",0)</f>
        <v>No enviado a tiempo</v>
      </c>
      <c r="AD686" s="22" t="str">
        <f>+IF(AND(Ventas_Oficina[[#This Row],[Total]]&gt;75000,Ventas_Oficina[[#This Row],[Envio a tiempo]]="Enviado a tiempo"),"Buena Venta","Venta Mala")</f>
        <v>Venta Mala</v>
      </c>
    </row>
    <row r="687" spans="1:30" x14ac:dyDescent="0.25">
      <c r="A687" s="25">
        <v>1224295</v>
      </c>
      <c r="B687" s="5">
        <v>42219</v>
      </c>
      <c r="C687" s="6" t="s">
        <v>259</v>
      </c>
      <c r="D687" s="6" t="s">
        <v>260</v>
      </c>
      <c r="E687" s="6" t="s">
        <v>4</v>
      </c>
      <c r="F687" s="6" t="s">
        <v>5</v>
      </c>
      <c r="G687" s="6" t="s">
        <v>1010</v>
      </c>
      <c r="H687" s="6" t="s">
        <v>121</v>
      </c>
      <c r="I687" s="6" t="s">
        <v>1016</v>
      </c>
      <c r="J687" s="6" t="s">
        <v>1031</v>
      </c>
      <c r="K687" s="6" t="s">
        <v>1261</v>
      </c>
      <c r="L687" s="6" t="s">
        <v>1265</v>
      </c>
      <c r="M687" s="6" t="s">
        <v>1272</v>
      </c>
      <c r="N687" s="5">
        <v>42224</v>
      </c>
      <c r="O687" s="7">
        <v>1007</v>
      </c>
      <c r="P687" s="7">
        <v>1598</v>
      </c>
      <c r="Q687" s="7">
        <v>591</v>
      </c>
      <c r="R687" s="6">
        <v>8</v>
      </c>
      <c r="S687" s="7">
        <v>12784</v>
      </c>
      <c r="T687" s="8">
        <v>0.09</v>
      </c>
      <c r="U687" s="7">
        <v>1150.56</v>
      </c>
      <c r="V687" s="7">
        <v>11633.44</v>
      </c>
      <c r="W687" s="7">
        <v>400</v>
      </c>
      <c r="X687" s="7">
        <v>12446</v>
      </c>
      <c r="Y687" s="9">
        <f>+DAY('TABLA PRINCIPAL'!$B687)</f>
        <v>3</v>
      </c>
      <c r="Z687" s="9">
        <f>+MONTH('TABLA PRINCIPAL'!$B687)</f>
        <v>8</v>
      </c>
      <c r="AA687" s="9">
        <f>+YEAR('TABLA PRINCIPAL'!$B687)</f>
        <v>2015</v>
      </c>
      <c r="AB687" s="22" t="str">
        <f>+IF(Ventas_Oficina[[#This Row],[Total del pedido]]&gt;=100000,"SI","NO")</f>
        <v>NO</v>
      </c>
      <c r="AC687" s="22" t="str">
        <f>+_xlfn.XLOOKUP(Ventas_Oficina[[#This Row],[Nº de artículo]],AUXILIAR!A686:A5572,AUXILIAR!D686:D5572,"Error",0)</f>
        <v>No enviado a tiempo</v>
      </c>
      <c r="AD687" s="22" t="str">
        <f>+IF(AND(Ventas_Oficina[[#This Row],[Total]]&gt;75000,Ventas_Oficina[[#This Row],[Envio a tiempo]]="Enviado a tiempo"),"Buena Venta","Venta Mala")</f>
        <v>Venta Mala</v>
      </c>
    </row>
    <row r="688" spans="1:30" x14ac:dyDescent="0.25">
      <c r="A688" s="26">
        <v>1224295</v>
      </c>
      <c r="B688" s="10">
        <v>42039</v>
      </c>
      <c r="C688" s="11" t="s">
        <v>180</v>
      </c>
      <c r="D688" s="11" t="s">
        <v>181</v>
      </c>
      <c r="E688" s="11" t="s">
        <v>4</v>
      </c>
      <c r="F688" s="11" t="s">
        <v>5</v>
      </c>
      <c r="G688" s="11" t="s">
        <v>1009</v>
      </c>
      <c r="H688" s="11" t="s">
        <v>121</v>
      </c>
      <c r="I688" s="11" t="s">
        <v>1014</v>
      </c>
      <c r="J688" s="11" t="s">
        <v>1025</v>
      </c>
      <c r="K688" s="11" t="s">
        <v>1261</v>
      </c>
      <c r="L688" s="11" t="s">
        <v>1265</v>
      </c>
      <c r="M688" s="11" t="s">
        <v>1273</v>
      </c>
      <c r="N688" s="10">
        <v>42041</v>
      </c>
      <c r="O688" s="12">
        <v>399</v>
      </c>
      <c r="P688" s="12">
        <v>623</v>
      </c>
      <c r="Q688" s="12">
        <v>224</v>
      </c>
      <c r="R688" s="11">
        <v>45</v>
      </c>
      <c r="S688" s="12">
        <v>28035</v>
      </c>
      <c r="T688" s="13">
        <v>0.04</v>
      </c>
      <c r="U688" s="12">
        <v>1121.4000000000001</v>
      </c>
      <c r="V688" s="12">
        <v>26913.599999999999</v>
      </c>
      <c r="W688" s="12">
        <v>697</v>
      </c>
      <c r="X688" s="12">
        <v>17504</v>
      </c>
      <c r="Y688" s="14">
        <f>+DAY('TABLA PRINCIPAL'!$B688)</f>
        <v>4</v>
      </c>
      <c r="Z688" s="14">
        <f>+MONTH('TABLA PRINCIPAL'!$B688)</f>
        <v>2</v>
      </c>
      <c r="AA688" s="14">
        <f>+YEAR('TABLA PRINCIPAL'!$B688)</f>
        <v>2015</v>
      </c>
      <c r="AB688" s="22" t="str">
        <f>+IF(Ventas_Oficina[[#This Row],[Total del pedido]]&gt;=100000,"SI","NO")</f>
        <v>NO</v>
      </c>
      <c r="AC688" s="22" t="str">
        <f>+_xlfn.XLOOKUP(Ventas_Oficina[[#This Row],[Nº de artículo]],AUXILIAR!A687:A5573,AUXILIAR!D687:D5573,"Error",0)</f>
        <v>Enviado a tiempo</v>
      </c>
      <c r="AD688" s="22" t="str">
        <f>+IF(AND(Ventas_Oficina[[#This Row],[Total]]&gt;75000,Ventas_Oficina[[#This Row],[Envio a tiempo]]="Enviado a tiempo"),"Buena Venta","Venta Mala")</f>
        <v>Venta Mala</v>
      </c>
    </row>
    <row r="689" spans="1:30" x14ac:dyDescent="0.25">
      <c r="A689" s="25">
        <v>1224295</v>
      </c>
      <c r="B689" s="5">
        <v>41382</v>
      </c>
      <c r="C689" s="6" t="s">
        <v>148</v>
      </c>
      <c r="D689" s="6" t="s">
        <v>36</v>
      </c>
      <c r="E689" s="6" t="s">
        <v>12</v>
      </c>
      <c r="F689" s="6" t="s">
        <v>13</v>
      </c>
      <c r="G689" s="6" t="s">
        <v>1008</v>
      </c>
      <c r="H689" s="6" t="s">
        <v>14</v>
      </c>
      <c r="I689" s="6" t="s">
        <v>1013</v>
      </c>
      <c r="J689" s="6" t="s">
        <v>1072</v>
      </c>
      <c r="K689" s="6" t="s">
        <v>1261</v>
      </c>
      <c r="L689" s="6" t="s">
        <v>1265</v>
      </c>
      <c r="M689" s="6" t="s">
        <v>1272</v>
      </c>
      <c r="N689" s="5">
        <v>41384</v>
      </c>
      <c r="O689" s="7">
        <v>194</v>
      </c>
      <c r="P689" s="7">
        <v>308</v>
      </c>
      <c r="Q689" s="7">
        <v>114</v>
      </c>
      <c r="R689" s="6">
        <v>23</v>
      </c>
      <c r="S689" s="7">
        <v>7084</v>
      </c>
      <c r="T689" s="8">
        <v>0.01</v>
      </c>
      <c r="U689" s="7">
        <v>70.84</v>
      </c>
      <c r="V689" s="7">
        <v>7013.16</v>
      </c>
      <c r="W689" s="7">
        <v>99</v>
      </c>
      <c r="X689" s="7">
        <v>12405</v>
      </c>
      <c r="Y689" s="9">
        <f>+DAY('TABLA PRINCIPAL'!$B689)</f>
        <v>18</v>
      </c>
      <c r="Z689" s="9">
        <f>+MONTH('TABLA PRINCIPAL'!$B689)</f>
        <v>4</v>
      </c>
      <c r="AA689" s="9">
        <f>+YEAR('TABLA PRINCIPAL'!$B689)</f>
        <v>2013</v>
      </c>
      <c r="AB689" s="22" t="str">
        <f>+IF(Ventas_Oficina[[#This Row],[Total del pedido]]&gt;=100000,"SI","NO")</f>
        <v>NO</v>
      </c>
      <c r="AC689" s="22" t="str">
        <f>+_xlfn.XLOOKUP(Ventas_Oficina[[#This Row],[Nº de artículo]],AUXILIAR!A688:A5574,AUXILIAR!D688:D5574,"Error",0)</f>
        <v>Enviado a tiempo</v>
      </c>
      <c r="AD689" s="22" t="str">
        <f>+IF(AND(Ventas_Oficina[[#This Row],[Total]]&gt;75000,Ventas_Oficina[[#This Row],[Envio a tiempo]]="Enviado a tiempo"),"Buena Venta","Venta Mala")</f>
        <v>Venta Mala</v>
      </c>
    </row>
    <row r="690" spans="1:30" x14ac:dyDescent="0.25">
      <c r="A690" s="26">
        <v>1225026</v>
      </c>
      <c r="B690" s="10">
        <v>41683</v>
      </c>
      <c r="C690" s="11" t="s">
        <v>390</v>
      </c>
      <c r="D690" s="11" t="s">
        <v>160</v>
      </c>
      <c r="E690" s="11" t="s">
        <v>4</v>
      </c>
      <c r="F690" s="11" t="s">
        <v>5</v>
      </c>
      <c r="G690" s="11" t="s">
        <v>1010</v>
      </c>
      <c r="H690" s="11" t="s">
        <v>53</v>
      </c>
      <c r="I690" s="11" t="s">
        <v>1013</v>
      </c>
      <c r="J690" s="11" t="s">
        <v>1055</v>
      </c>
      <c r="K690" s="11" t="s">
        <v>1261</v>
      </c>
      <c r="L690" s="11" t="s">
        <v>1265</v>
      </c>
      <c r="M690" s="11" t="s">
        <v>1273</v>
      </c>
      <c r="N690" s="10">
        <v>41683</v>
      </c>
      <c r="O690" s="12">
        <v>250</v>
      </c>
      <c r="P690" s="12">
        <v>568</v>
      </c>
      <c r="Q690" s="12">
        <v>318</v>
      </c>
      <c r="R690" s="11">
        <v>32</v>
      </c>
      <c r="S690" s="12">
        <v>18176</v>
      </c>
      <c r="T690" s="13">
        <v>0.09</v>
      </c>
      <c r="U690" s="12">
        <v>1635.84</v>
      </c>
      <c r="V690" s="12">
        <v>16540.16</v>
      </c>
      <c r="W690" s="12">
        <v>360</v>
      </c>
      <c r="X690" s="12">
        <v>23496</v>
      </c>
      <c r="Y690" s="14">
        <f>+DAY('TABLA PRINCIPAL'!$B690)</f>
        <v>13</v>
      </c>
      <c r="Z690" s="14">
        <f>+MONTH('TABLA PRINCIPAL'!$B690)</f>
        <v>2</v>
      </c>
      <c r="AA690" s="14">
        <f>+YEAR('TABLA PRINCIPAL'!$B690)</f>
        <v>2014</v>
      </c>
      <c r="AB690" s="22" t="str">
        <f>+IF(Ventas_Oficina[[#This Row],[Total del pedido]]&gt;=100000,"SI","NO")</f>
        <v>NO</v>
      </c>
      <c r="AC690" s="22" t="str">
        <f>+_xlfn.XLOOKUP(Ventas_Oficina[[#This Row],[Nº de artículo]],AUXILIAR!A689:A5575,AUXILIAR!D689:D5575,"Error",0)</f>
        <v>No enviado a tiempo</v>
      </c>
      <c r="AD690" s="22" t="str">
        <f>+IF(AND(Ventas_Oficina[[#This Row],[Total]]&gt;75000,Ventas_Oficina[[#This Row],[Envio a tiempo]]="Enviado a tiempo"),"Buena Venta","Venta Mala")</f>
        <v>Venta Mala</v>
      </c>
    </row>
    <row r="691" spans="1:30" x14ac:dyDescent="0.25">
      <c r="A691" s="25">
        <v>1225026</v>
      </c>
      <c r="B691" s="5">
        <v>41895</v>
      </c>
      <c r="C691" s="6" t="s">
        <v>18</v>
      </c>
      <c r="D691" s="6" t="s">
        <v>19</v>
      </c>
      <c r="E691" s="6" t="s">
        <v>4</v>
      </c>
      <c r="F691" s="6" t="s">
        <v>5</v>
      </c>
      <c r="G691" s="6" t="s">
        <v>1007</v>
      </c>
      <c r="H691" s="6" t="s">
        <v>6</v>
      </c>
      <c r="I691" s="6" t="s">
        <v>1016</v>
      </c>
      <c r="J691" s="6" t="s">
        <v>1041</v>
      </c>
      <c r="K691" s="6" t="s">
        <v>1261</v>
      </c>
      <c r="L691" s="6" t="s">
        <v>1265</v>
      </c>
      <c r="M691" s="6" t="s">
        <v>1272</v>
      </c>
      <c r="N691" s="5">
        <v>41899</v>
      </c>
      <c r="O691" s="7">
        <v>245</v>
      </c>
      <c r="P691" s="7">
        <v>389</v>
      </c>
      <c r="Q691" s="7">
        <v>144</v>
      </c>
      <c r="R691" s="6">
        <v>30</v>
      </c>
      <c r="S691" s="7">
        <v>11670</v>
      </c>
      <c r="T691" s="8">
        <v>0.03</v>
      </c>
      <c r="U691" s="7">
        <v>350.09999999999997</v>
      </c>
      <c r="V691" s="7">
        <v>11319.9</v>
      </c>
      <c r="W691" s="7">
        <v>701</v>
      </c>
      <c r="X691" s="7">
        <v>12245</v>
      </c>
      <c r="Y691" s="9">
        <f>+DAY('TABLA PRINCIPAL'!$B691)</f>
        <v>13</v>
      </c>
      <c r="Z691" s="9">
        <f>+MONTH('TABLA PRINCIPAL'!$B691)</f>
        <v>9</v>
      </c>
      <c r="AA691" s="9">
        <f>+YEAR('TABLA PRINCIPAL'!$B691)</f>
        <v>2014</v>
      </c>
      <c r="AB691" s="22" t="str">
        <f>+IF(Ventas_Oficina[[#This Row],[Total del pedido]]&gt;=100000,"SI","NO")</f>
        <v>NO</v>
      </c>
      <c r="AC691" s="22" t="str">
        <f>+_xlfn.XLOOKUP(Ventas_Oficina[[#This Row],[Nº de artículo]],AUXILIAR!A690:A5576,AUXILIAR!D690:D5576,"Error",0)</f>
        <v>No enviado a tiempo</v>
      </c>
      <c r="AD691" s="22" t="str">
        <f>+IF(AND(Ventas_Oficina[[#This Row],[Total]]&gt;75000,Ventas_Oficina[[#This Row],[Envio a tiempo]]="Enviado a tiempo"),"Buena Venta","Venta Mala")</f>
        <v>Venta Mala</v>
      </c>
    </row>
    <row r="692" spans="1:30" x14ac:dyDescent="0.25">
      <c r="A692" s="26">
        <v>1225026</v>
      </c>
      <c r="B692" s="10">
        <v>41520</v>
      </c>
      <c r="C692" s="11" t="s">
        <v>257</v>
      </c>
      <c r="D692" s="11" t="s">
        <v>97</v>
      </c>
      <c r="E692" s="11" t="s">
        <v>12</v>
      </c>
      <c r="F692" s="11" t="s">
        <v>13</v>
      </c>
      <c r="G692" s="11" t="s">
        <v>1008</v>
      </c>
      <c r="H692" s="11" t="s">
        <v>14</v>
      </c>
      <c r="I692" s="11" t="s">
        <v>1015</v>
      </c>
      <c r="J692" s="11" t="s">
        <v>1177</v>
      </c>
      <c r="K692" s="11" t="s">
        <v>1261</v>
      </c>
      <c r="L692" s="11" t="s">
        <v>1266</v>
      </c>
      <c r="M692" s="11" t="s">
        <v>1272</v>
      </c>
      <c r="N692" s="10">
        <v>41522</v>
      </c>
      <c r="O692" s="12">
        <v>2218</v>
      </c>
      <c r="P692" s="12">
        <v>5410</v>
      </c>
      <c r="Q692" s="12">
        <v>3192</v>
      </c>
      <c r="R692" s="11">
        <v>50</v>
      </c>
      <c r="S692" s="12">
        <v>270500</v>
      </c>
      <c r="T692" s="13">
        <v>0.08</v>
      </c>
      <c r="U692" s="12">
        <v>21640</v>
      </c>
      <c r="V692" s="12">
        <v>248860</v>
      </c>
      <c r="W692" s="12">
        <v>1999</v>
      </c>
      <c r="X692" s="12">
        <v>94510</v>
      </c>
      <c r="Y692" s="14">
        <f>+DAY('TABLA PRINCIPAL'!$B692)</f>
        <v>3</v>
      </c>
      <c r="Z692" s="14">
        <f>+MONTH('TABLA PRINCIPAL'!$B692)</f>
        <v>9</v>
      </c>
      <c r="AA692" s="14">
        <f>+YEAR('TABLA PRINCIPAL'!$B692)</f>
        <v>2013</v>
      </c>
      <c r="AB692" s="22" t="str">
        <f>+IF(Ventas_Oficina[[#This Row],[Total del pedido]]&gt;=100000,"SI","NO")</f>
        <v>SI</v>
      </c>
      <c r="AC692" s="22" t="str">
        <f>+_xlfn.XLOOKUP(Ventas_Oficina[[#This Row],[Nº de artículo]],AUXILIAR!A691:A5577,AUXILIAR!D691:D5577,"Error",0)</f>
        <v>Enviado a tiempo</v>
      </c>
      <c r="AD692" s="22" t="str">
        <f>+IF(AND(Ventas_Oficina[[#This Row],[Total]]&gt;75000,Ventas_Oficina[[#This Row],[Envio a tiempo]]="Enviado a tiempo"),"Buena Venta","Venta Mala")</f>
        <v>Buena Venta</v>
      </c>
    </row>
    <row r="693" spans="1:30" x14ac:dyDescent="0.25">
      <c r="A693" s="25">
        <v>1225026</v>
      </c>
      <c r="B693" s="5">
        <v>42166</v>
      </c>
      <c r="C693" s="6" t="s">
        <v>429</v>
      </c>
      <c r="D693" s="6" t="s">
        <v>88</v>
      </c>
      <c r="E693" s="6" t="s">
        <v>4</v>
      </c>
      <c r="F693" s="6" t="s">
        <v>5</v>
      </c>
      <c r="G693" s="6" t="s">
        <v>1010</v>
      </c>
      <c r="H693" s="6" t="s">
        <v>39</v>
      </c>
      <c r="I693" s="6" t="s">
        <v>1015</v>
      </c>
      <c r="J693" s="6" t="s">
        <v>1096</v>
      </c>
      <c r="K693" s="6" t="s">
        <v>1261</v>
      </c>
      <c r="L693" s="6" t="s">
        <v>1265</v>
      </c>
      <c r="M693" s="6" t="s">
        <v>1272</v>
      </c>
      <c r="N693" s="5">
        <v>42166</v>
      </c>
      <c r="O693" s="7">
        <v>419</v>
      </c>
      <c r="P693" s="7">
        <v>1023</v>
      </c>
      <c r="Q693" s="7">
        <v>604</v>
      </c>
      <c r="R693" s="6">
        <v>50</v>
      </c>
      <c r="S693" s="7">
        <v>51150</v>
      </c>
      <c r="T693" s="8">
        <v>0.09</v>
      </c>
      <c r="U693" s="7">
        <v>4603.5</v>
      </c>
      <c r="V693" s="7">
        <v>46546.5</v>
      </c>
      <c r="W693" s="7">
        <v>468</v>
      </c>
      <c r="X693" s="7">
        <v>44838</v>
      </c>
      <c r="Y693" s="9">
        <f>+DAY('TABLA PRINCIPAL'!$B693)</f>
        <v>11</v>
      </c>
      <c r="Z693" s="9">
        <f>+MONTH('TABLA PRINCIPAL'!$B693)</f>
        <v>6</v>
      </c>
      <c r="AA693" s="9">
        <f>+YEAR('TABLA PRINCIPAL'!$B693)</f>
        <v>2015</v>
      </c>
      <c r="AB693" s="22" t="str">
        <f>+IF(Ventas_Oficina[[#This Row],[Total del pedido]]&gt;=100000,"SI","NO")</f>
        <v>NO</v>
      </c>
      <c r="AC693" s="22" t="str">
        <f>+_xlfn.XLOOKUP(Ventas_Oficina[[#This Row],[Nº de artículo]],AUXILIAR!A692:A5578,AUXILIAR!D692:D5578,"Error",0)</f>
        <v>Enviado a tiempo</v>
      </c>
      <c r="AD693" s="22" t="str">
        <f>+IF(AND(Ventas_Oficina[[#This Row],[Total]]&gt;75000,Ventas_Oficina[[#This Row],[Envio a tiempo]]="Enviado a tiempo"),"Buena Venta","Venta Mala")</f>
        <v>Venta Mala</v>
      </c>
    </row>
    <row r="694" spans="1:30" x14ac:dyDescent="0.25">
      <c r="A694" s="26">
        <v>1225026</v>
      </c>
      <c r="B694" s="10">
        <v>41441</v>
      </c>
      <c r="C694" s="11" t="s">
        <v>270</v>
      </c>
      <c r="D694" s="11" t="s">
        <v>68</v>
      </c>
      <c r="E694" s="11" t="s">
        <v>12</v>
      </c>
      <c r="F694" s="11" t="s">
        <v>13</v>
      </c>
      <c r="G694" s="11" t="s">
        <v>1010</v>
      </c>
      <c r="H694" s="11" t="s">
        <v>14</v>
      </c>
      <c r="I694" s="11" t="s">
        <v>1016</v>
      </c>
      <c r="J694" s="11" t="s">
        <v>1036</v>
      </c>
      <c r="K694" s="11" t="s">
        <v>1262</v>
      </c>
      <c r="L694" s="11" t="s">
        <v>1269</v>
      </c>
      <c r="M694" s="11" t="s">
        <v>1272</v>
      </c>
      <c r="N694" s="10">
        <v>41441</v>
      </c>
      <c r="O694" s="12">
        <v>453</v>
      </c>
      <c r="P694" s="12">
        <v>730</v>
      </c>
      <c r="Q694" s="12">
        <v>277</v>
      </c>
      <c r="R694" s="11">
        <v>20</v>
      </c>
      <c r="S694" s="12">
        <v>14600</v>
      </c>
      <c r="T694" s="13">
        <v>7.0000000000000007E-2</v>
      </c>
      <c r="U694" s="12">
        <v>1022.0000000000001</v>
      </c>
      <c r="V694" s="12">
        <v>13578</v>
      </c>
      <c r="W694" s="12">
        <v>772</v>
      </c>
      <c r="X694" s="12">
        <v>29304</v>
      </c>
      <c r="Y694" s="14">
        <f>+DAY('TABLA PRINCIPAL'!$B694)</f>
        <v>16</v>
      </c>
      <c r="Z694" s="14">
        <f>+MONTH('TABLA PRINCIPAL'!$B694)</f>
        <v>6</v>
      </c>
      <c r="AA694" s="14">
        <f>+YEAR('TABLA PRINCIPAL'!$B694)</f>
        <v>2013</v>
      </c>
      <c r="AB694" s="22" t="str">
        <f>+IF(Ventas_Oficina[[#This Row],[Total del pedido]]&gt;=100000,"SI","NO")</f>
        <v>NO</v>
      </c>
      <c r="AC694" s="22" t="str">
        <f>+_xlfn.XLOOKUP(Ventas_Oficina[[#This Row],[Nº de artículo]],AUXILIAR!A693:A5579,AUXILIAR!D693:D5579,"Error",0)</f>
        <v>No enviado a tiempo</v>
      </c>
      <c r="AD694" s="22" t="str">
        <f>+IF(AND(Ventas_Oficina[[#This Row],[Total]]&gt;75000,Ventas_Oficina[[#This Row],[Envio a tiempo]]="Enviado a tiempo"),"Buena Venta","Venta Mala")</f>
        <v>Venta Mala</v>
      </c>
    </row>
    <row r="695" spans="1:30" x14ac:dyDescent="0.25">
      <c r="A695" s="25">
        <v>1225026</v>
      </c>
      <c r="B695" s="5">
        <v>41363</v>
      </c>
      <c r="C695" s="6" t="s">
        <v>227</v>
      </c>
      <c r="D695" s="6" t="s">
        <v>26</v>
      </c>
      <c r="E695" s="6" t="s">
        <v>4</v>
      </c>
      <c r="F695" s="6" t="s">
        <v>5</v>
      </c>
      <c r="G695" s="6" t="s">
        <v>1010</v>
      </c>
      <c r="H695" s="6" t="s">
        <v>27</v>
      </c>
      <c r="I695" s="6" t="s">
        <v>1014</v>
      </c>
      <c r="J695" s="6" t="s">
        <v>1118</v>
      </c>
      <c r="K695" s="6" t="s">
        <v>1262</v>
      </c>
      <c r="L695" s="6" t="s">
        <v>1269</v>
      </c>
      <c r="M695" s="6" t="s">
        <v>1272</v>
      </c>
      <c r="N695" s="5">
        <v>41364</v>
      </c>
      <c r="O695" s="7">
        <v>448</v>
      </c>
      <c r="P695" s="7">
        <v>814</v>
      </c>
      <c r="Q695" s="7">
        <v>366</v>
      </c>
      <c r="R695" s="6">
        <v>45</v>
      </c>
      <c r="S695" s="7">
        <v>36630</v>
      </c>
      <c r="T695" s="8">
        <v>0.09</v>
      </c>
      <c r="U695" s="7">
        <v>3296.7</v>
      </c>
      <c r="V695" s="7">
        <v>33333.300000000003</v>
      </c>
      <c r="W695" s="7">
        <v>312</v>
      </c>
      <c r="X695" s="7">
        <v>1061</v>
      </c>
      <c r="Y695" s="9">
        <f>+DAY('TABLA PRINCIPAL'!$B695)</f>
        <v>30</v>
      </c>
      <c r="Z695" s="9">
        <f>+MONTH('TABLA PRINCIPAL'!$B695)</f>
        <v>3</v>
      </c>
      <c r="AA695" s="9">
        <f>+YEAR('TABLA PRINCIPAL'!$B695)</f>
        <v>2013</v>
      </c>
      <c r="AB695" s="22" t="str">
        <f>+IF(Ventas_Oficina[[#This Row],[Total del pedido]]&gt;=100000,"SI","NO")</f>
        <v>NO</v>
      </c>
      <c r="AC695" s="22" t="str">
        <f>+_xlfn.XLOOKUP(Ventas_Oficina[[#This Row],[Nº de artículo]],AUXILIAR!A694:A5580,AUXILIAR!D694:D5580,"Error",0)</f>
        <v>No enviado a tiempo</v>
      </c>
      <c r="AD695" s="22" t="str">
        <f>+IF(AND(Ventas_Oficina[[#This Row],[Total]]&gt;75000,Ventas_Oficina[[#This Row],[Envio a tiempo]]="Enviado a tiempo"),"Buena Venta","Venta Mala")</f>
        <v>Venta Mala</v>
      </c>
    </row>
    <row r="696" spans="1:30" x14ac:dyDescent="0.25">
      <c r="A696" s="26">
        <v>1225026</v>
      </c>
      <c r="B696" s="10">
        <v>41521</v>
      </c>
      <c r="C696" s="11" t="s">
        <v>430</v>
      </c>
      <c r="D696" s="11" t="s">
        <v>19</v>
      </c>
      <c r="E696" s="11" t="s">
        <v>4</v>
      </c>
      <c r="F696" s="11" t="s">
        <v>5</v>
      </c>
      <c r="G696" s="11" t="s">
        <v>1008</v>
      </c>
      <c r="H696" s="11" t="s">
        <v>6</v>
      </c>
      <c r="I696" s="11" t="s">
        <v>1013</v>
      </c>
      <c r="J696" s="11" t="s">
        <v>1177</v>
      </c>
      <c r="K696" s="11" t="s">
        <v>1261</v>
      </c>
      <c r="L696" s="11" t="s">
        <v>1265</v>
      </c>
      <c r="M696" s="11" t="s">
        <v>1273</v>
      </c>
      <c r="N696" s="10">
        <v>41525</v>
      </c>
      <c r="O696" s="12">
        <v>2218</v>
      </c>
      <c r="P696" s="12">
        <v>5410</v>
      </c>
      <c r="Q696" s="12">
        <v>3192</v>
      </c>
      <c r="R696" s="11">
        <v>7</v>
      </c>
      <c r="S696" s="12">
        <v>37870</v>
      </c>
      <c r="T696" s="13">
        <v>0.06</v>
      </c>
      <c r="U696" s="12">
        <v>2272.1999999999998</v>
      </c>
      <c r="V696" s="12">
        <v>35597.800000000003</v>
      </c>
      <c r="W696" s="12">
        <v>1999</v>
      </c>
      <c r="X696" s="12">
        <v>94510</v>
      </c>
      <c r="Y696" s="14">
        <f>+DAY('TABLA PRINCIPAL'!$B696)</f>
        <v>4</v>
      </c>
      <c r="Z696" s="14">
        <f>+MONTH('TABLA PRINCIPAL'!$B696)</f>
        <v>9</v>
      </c>
      <c r="AA696" s="14">
        <f>+YEAR('TABLA PRINCIPAL'!$B696)</f>
        <v>2013</v>
      </c>
      <c r="AB696" s="22" t="str">
        <f>+IF(Ventas_Oficina[[#This Row],[Total del pedido]]&gt;=100000,"SI","NO")</f>
        <v>NO</v>
      </c>
      <c r="AC696" s="22" t="str">
        <f>+_xlfn.XLOOKUP(Ventas_Oficina[[#This Row],[Nº de artículo]],AUXILIAR!A695:A5581,AUXILIAR!D695:D5581,"Error",0)</f>
        <v>No enviado a tiempo</v>
      </c>
      <c r="AD696" s="22" t="str">
        <f>+IF(AND(Ventas_Oficina[[#This Row],[Total]]&gt;75000,Ventas_Oficina[[#This Row],[Envio a tiempo]]="Enviado a tiempo"),"Buena Venta","Venta Mala")</f>
        <v>Venta Mala</v>
      </c>
    </row>
    <row r="697" spans="1:30" x14ac:dyDescent="0.25">
      <c r="A697" s="25">
        <v>1225026</v>
      </c>
      <c r="B697" s="5">
        <v>41619</v>
      </c>
      <c r="C697" s="6" t="s">
        <v>45</v>
      </c>
      <c r="D697" s="6" t="s">
        <v>19</v>
      </c>
      <c r="E697" s="6" t="s">
        <v>4</v>
      </c>
      <c r="F697" s="6" t="s">
        <v>5</v>
      </c>
      <c r="G697" s="6" t="s">
        <v>1009</v>
      </c>
      <c r="H697" s="6" t="s">
        <v>6</v>
      </c>
      <c r="I697" s="6" t="s">
        <v>1013</v>
      </c>
      <c r="J697" s="6" t="s">
        <v>1072</v>
      </c>
      <c r="K697" s="6" t="s">
        <v>1262</v>
      </c>
      <c r="L697" s="6" t="s">
        <v>1270</v>
      </c>
      <c r="M697" s="6" t="s">
        <v>1274</v>
      </c>
      <c r="N697" s="5">
        <v>41623</v>
      </c>
      <c r="O697" s="7">
        <v>194</v>
      </c>
      <c r="P697" s="7">
        <v>308</v>
      </c>
      <c r="Q697" s="7">
        <v>114</v>
      </c>
      <c r="R697" s="6">
        <v>46</v>
      </c>
      <c r="S697" s="7">
        <v>14168</v>
      </c>
      <c r="T697" s="8">
        <v>7.0000000000000007E-2</v>
      </c>
      <c r="U697" s="7">
        <v>991.7600000000001</v>
      </c>
      <c r="V697" s="7">
        <v>13176.24</v>
      </c>
      <c r="W697" s="7">
        <v>99</v>
      </c>
      <c r="X697" s="7">
        <v>12405</v>
      </c>
      <c r="Y697" s="9">
        <f>+DAY('TABLA PRINCIPAL'!$B697)</f>
        <v>11</v>
      </c>
      <c r="Z697" s="9">
        <f>+MONTH('TABLA PRINCIPAL'!$B697)</f>
        <v>12</v>
      </c>
      <c r="AA697" s="9">
        <f>+YEAR('TABLA PRINCIPAL'!$B697)</f>
        <v>2013</v>
      </c>
      <c r="AB697" s="22" t="str">
        <f>+IF(Ventas_Oficina[[#This Row],[Total del pedido]]&gt;=100000,"SI","NO")</f>
        <v>NO</v>
      </c>
      <c r="AC697" s="22" t="str">
        <f>+_xlfn.XLOOKUP(Ventas_Oficina[[#This Row],[Nº de artículo]],AUXILIAR!A696:A5582,AUXILIAR!D696:D5582,"Error",0)</f>
        <v>Enviado a tiempo</v>
      </c>
      <c r="AD697" s="22" t="str">
        <f>+IF(AND(Ventas_Oficina[[#This Row],[Total]]&gt;75000,Ventas_Oficina[[#This Row],[Envio a tiempo]]="Enviado a tiempo"),"Buena Venta","Venta Mala")</f>
        <v>Venta Mala</v>
      </c>
    </row>
    <row r="698" spans="1:30" x14ac:dyDescent="0.25">
      <c r="A698" s="26">
        <v>1225026</v>
      </c>
      <c r="B698" s="10">
        <v>41850</v>
      </c>
      <c r="C698" s="11" t="s">
        <v>374</v>
      </c>
      <c r="D698" s="11" t="s">
        <v>100</v>
      </c>
      <c r="E698" s="11" t="s">
        <v>12</v>
      </c>
      <c r="F698" s="11" t="s">
        <v>13</v>
      </c>
      <c r="G698" s="11" t="s">
        <v>1010</v>
      </c>
      <c r="H698" s="11" t="s">
        <v>42</v>
      </c>
      <c r="I698" s="11" t="s">
        <v>1015</v>
      </c>
      <c r="J698" s="11" t="s">
        <v>1032</v>
      </c>
      <c r="K698" s="11" t="s">
        <v>1261</v>
      </c>
      <c r="L698" s="11" t="s">
        <v>1265</v>
      </c>
      <c r="M698" s="11" t="s">
        <v>1272</v>
      </c>
      <c r="N698" s="10">
        <v>41883</v>
      </c>
      <c r="O698" s="12">
        <v>159</v>
      </c>
      <c r="P698" s="12">
        <v>261</v>
      </c>
      <c r="Q698" s="12">
        <v>102</v>
      </c>
      <c r="R698" s="11">
        <v>43</v>
      </c>
      <c r="S698" s="12">
        <v>11223</v>
      </c>
      <c r="T698" s="13">
        <v>0.08</v>
      </c>
      <c r="U698" s="12">
        <v>897.84</v>
      </c>
      <c r="V698" s="12">
        <v>10325.16</v>
      </c>
      <c r="W698" s="12">
        <v>50</v>
      </c>
      <c r="X698" s="12">
        <v>4238</v>
      </c>
      <c r="Y698" s="14">
        <f>+DAY('TABLA PRINCIPAL'!$B698)</f>
        <v>30</v>
      </c>
      <c r="Z698" s="14">
        <f>+MONTH('TABLA PRINCIPAL'!$B698)</f>
        <v>7</v>
      </c>
      <c r="AA698" s="14">
        <f>+YEAR('TABLA PRINCIPAL'!$B698)</f>
        <v>2014</v>
      </c>
      <c r="AB698" s="22" t="str">
        <f>+IF(Ventas_Oficina[[#This Row],[Total del pedido]]&gt;=100000,"SI","NO")</f>
        <v>NO</v>
      </c>
      <c r="AC698" s="22" t="str">
        <f>+_xlfn.XLOOKUP(Ventas_Oficina[[#This Row],[Nº de artículo]],AUXILIAR!A697:A5583,AUXILIAR!D697:D5583,"Error",0)</f>
        <v>Enviado a tiempo</v>
      </c>
      <c r="AD698" s="22" t="str">
        <f>+IF(AND(Ventas_Oficina[[#This Row],[Total]]&gt;75000,Ventas_Oficina[[#This Row],[Envio a tiempo]]="Enviado a tiempo"),"Buena Venta","Venta Mala")</f>
        <v>Venta Mala</v>
      </c>
    </row>
    <row r="699" spans="1:30" x14ac:dyDescent="0.25">
      <c r="A699" s="25">
        <v>1225391</v>
      </c>
      <c r="B699" s="5">
        <v>41485</v>
      </c>
      <c r="C699" s="6" t="s">
        <v>202</v>
      </c>
      <c r="D699" s="6" t="s">
        <v>203</v>
      </c>
      <c r="E699" s="6" t="s">
        <v>4</v>
      </c>
      <c r="F699" s="6" t="s">
        <v>5</v>
      </c>
      <c r="G699" s="6" t="s">
        <v>1008</v>
      </c>
      <c r="H699" s="6" t="s">
        <v>27</v>
      </c>
      <c r="I699" s="6" t="s">
        <v>1014</v>
      </c>
      <c r="J699" s="6" t="s">
        <v>1071</v>
      </c>
      <c r="K699" s="6" t="s">
        <v>1262</v>
      </c>
      <c r="L699" s="6" t="s">
        <v>1265</v>
      </c>
      <c r="M699" s="6" t="s">
        <v>1272</v>
      </c>
      <c r="N699" s="5">
        <v>41486</v>
      </c>
      <c r="O699" s="7">
        <v>274</v>
      </c>
      <c r="P699" s="7">
        <v>449</v>
      </c>
      <c r="Q699" s="7">
        <v>175</v>
      </c>
      <c r="R699" s="6">
        <v>25</v>
      </c>
      <c r="S699" s="7">
        <v>11225</v>
      </c>
      <c r="T699" s="8">
        <v>0</v>
      </c>
      <c r="U699" s="7">
        <v>0</v>
      </c>
      <c r="V699" s="7">
        <v>11225</v>
      </c>
      <c r="W699" s="7">
        <v>149</v>
      </c>
      <c r="X699" s="7">
        <v>7068</v>
      </c>
      <c r="Y699" s="9">
        <f>+DAY('TABLA PRINCIPAL'!$B699)</f>
        <v>30</v>
      </c>
      <c r="Z699" s="9">
        <f>+MONTH('TABLA PRINCIPAL'!$B699)</f>
        <v>7</v>
      </c>
      <c r="AA699" s="9">
        <f>+YEAR('TABLA PRINCIPAL'!$B699)</f>
        <v>2013</v>
      </c>
      <c r="AB699" s="22" t="str">
        <f>+IF(Ventas_Oficina[[#This Row],[Total del pedido]]&gt;=100000,"SI","NO")</f>
        <v>NO</v>
      </c>
      <c r="AC699" s="22" t="str">
        <f>+_xlfn.XLOOKUP(Ventas_Oficina[[#This Row],[Nº de artículo]],AUXILIAR!A698:A5584,AUXILIAR!D698:D5584,"Error",0)</f>
        <v>No enviado a tiempo</v>
      </c>
      <c r="AD699" s="22" t="str">
        <f>+IF(AND(Ventas_Oficina[[#This Row],[Total]]&gt;75000,Ventas_Oficina[[#This Row],[Envio a tiempo]]="Enviado a tiempo"),"Buena Venta","Venta Mala")</f>
        <v>Venta Mala</v>
      </c>
    </row>
    <row r="700" spans="1:30" x14ac:dyDescent="0.25">
      <c r="A700" s="26">
        <v>1225391</v>
      </c>
      <c r="B700" s="10">
        <v>42173</v>
      </c>
      <c r="C700" s="11" t="s">
        <v>304</v>
      </c>
      <c r="D700" s="11" t="s">
        <v>3</v>
      </c>
      <c r="E700" s="11" t="s">
        <v>4</v>
      </c>
      <c r="F700" s="11" t="s">
        <v>5</v>
      </c>
      <c r="G700" s="11" t="s">
        <v>1008</v>
      </c>
      <c r="H700" s="11" t="s">
        <v>6</v>
      </c>
      <c r="I700" s="11" t="s">
        <v>1014</v>
      </c>
      <c r="J700" s="11" t="s">
        <v>1178</v>
      </c>
      <c r="K700" s="11" t="s">
        <v>1261</v>
      </c>
      <c r="L700" s="11" t="s">
        <v>1265</v>
      </c>
      <c r="M700" s="11" t="s">
        <v>1272</v>
      </c>
      <c r="N700" s="10">
        <v>42175</v>
      </c>
      <c r="O700" s="12">
        <v>216</v>
      </c>
      <c r="P700" s="12">
        <v>385</v>
      </c>
      <c r="Q700" s="12">
        <v>169</v>
      </c>
      <c r="R700" s="11">
        <v>35</v>
      </c>
      <c r="S700" s="12">
        <v>13475</v>
      </c>
      <c r="T700" s="13">
        <v>0.03</v>
      </c>
      <c r="U700" s="12">
        <v>404.25</v>
      </c>
      <c r="V700" s="12">
        <v>13070.75</v>
      </c>
      <c r="W700" s="12">
        <v>70</v>
      </c>
      <c r="X700" s="12">
        <v>14343</v>
      </c>
      <c r="Y700" s="14">
        <f>+DAY('TABLA PRINCIPAL'!$B700)</f>
        <v>18</v>
      </c>
      <c r="Z700" s="14">
        <f>+MONTH('TABLA PRINCIPAL'!$B700)</f>
        <v>6</v>
      </c>
      <c r="AA700" s="14">
        <f>+YEAR('TABLA PRINCIPAL'!$B700)</f>
        <v>2015</v>
      </c>
      <c r="AB700" s="22" t="str">
        <f>+IF(Ventas_Oficina[[#This Row],[Total del pedido]]&gt;=100000,"SI","NO")</f>
        <v>NO</v>
      </c>
      <c r="AC700" s="22" t="str">
        <f>+_xlfn.XLOOKUP(Ventas_Oficina[[#This Row],[Nº de artículo]],AUXILIAR!A699:A5585,AUXILIAR!D699:D5585,"Error",0)</f>
        <v>No enviado a tiempo</v>
      </c>
      <c r="AD700" s="22" t="str">
        <f>+IF(AND(Ventas_Oficina[[#This Row],[Total]]&gt;75000,Ventas_Oficina[[#This Row],[Envio a tiempo]]="Enviado a tiempo"),"Buena Venta","Venta Mala")</f>
        <v>Venta Mala</v>
      </c>
    </row>
    <row r="701" spans="1:30" x14ac:dyDescent="0.25">
      <c r="A701" s="25">
        <v>1225756</v>
      </c>
      <c r="B701" s="5">
        <v>41613</v>
      </c>
      <c r="C701" s="6" t="s">
        <v>431</v>
      </c>
      <c r="D701" s="6" t="s">
        <v>29</v>
      </c>
      <c r="E701" s="6" t="s">
        <v>12</v>
      </c>
      <c r="F701" s="6" t="s">
        <v>13</v>
      </c>
      <c r="G701" s="6" t="s">
        <v>1008</v>
      </c>
      <c r="H701" s="6" t="s">
        <v>14</v>
      </c>
      <c r="I701" s="6" t="s">
        <v>1013</v>
      </c>
      <c r="J701" s="6" t="s">
        <v>1088</v>
      </c>
      <c r="K701" s="6" t="s">
        <v>1261</v>
      </c>
      <c r="L701" s="6" t="s">
        <v>1265</v>
      </c>
      <c r="M701" s="6" t="s">
        <v>1272</v>
      </c>
      <c r="N701" s="5">
        <v>41615</v>
      </c>
      <c r="O701" s="7">
        <v>17883</v>
      </c>
      <c r="P701" s="7">
        <v>41588</v>
      </c>
      <c r="Q701" s="7">
        <v>23705</v>
      </c>
      <c r="R701" s="6">
        <v>10</v>
      </c>
      <c r="S701" s="7">
        <v>415880</v>
      </c>
      <c r="T701" s="8">
        <v>0.01</v>
      </c>
      <c r="U701" s="7">
        <v>4158.8</v>
      </c>
      <c r="V701" s="7">
        <v>411721.2</v>
      </c>
      <c r="W701" s="7">
        <v>1137</v>
      </c>
      <c r="X701" s="7">
        <v>183584</v>
      </c>
      <c r="Y701" s="9">
        <f>+DAY('TABLA PRINCIPAL'!$B701)</f>
        <v>5</v>
      </c>
      <c r="Z701" s="9">
        <f>+MONTH('TABLA PRINCIPAL'!$B701)</f>
        <v>12</v>
      </c>
      <c r="AA701" s="9">
        <f>+YEAR('TABLA PRINCIPAL'!$B701)</f>
        <v>2013</v>
      </c>
      <c r="AB701" s="22" t="str">
        <f>+IF(Ventas_Oficina[[#This Row],[Total del pedido]]&gt;=100000,"SI","NO")</f>
        <v>SI</v>
      </c>
      <c r="AC701" s="22" t="str">
        <f>+_xlfn.XLOOKUP(Ventas_Oficina[[#This Row],[Nº de artículo]],AUXILIAR!A700:A5586,AUXILIAR!D700:D5586,"Error",0)</f>
        <v>Enviado a tiempo</v>
      </c>
      <c r="AD701" s="22" t="str">
        <f>+IF(AND(Ventas_Oficina[[#This Row],[Total]]&gt;75000,Ventas_Oficina[[#This Row],[Envio a tiempo]]="Enviado a tiempo"),"Buena Venta","Venta Mala")</f>
        <v>Buena Venta</v>
      </c>
    </row>
    <row r="702" spans="1:30" x14ac:dyDescent="0.25">
      <c r="A702" s="26">
        <v>1225756</v>
      </c>
      <c r="B702" s="10">
        <v>41530</v>
      </c>
      <c r="C702" s="11" t="s">
        <v>18</v>
      </c>
      <c r="D702" s="11" t="s">
        <v>19</v>
      </c>
      <c r="E702" s="11" t="s">
        <v>4</v>
      </c>
      <c r="F702" s="11" t="s">
        <v>5</v>
      </c>
      <c r="G702" s="11" t="s">
        <v>1007</v>
      </c>
      <c r="H702" s="11" t="s">
        <v>6</v>
      </c>
      <c r="I702" s="11" t="s">
        <v>1014</v>
      </c>
      <c r="J702" s="11" t="s">
        <v>1066</v>
      </c>
      <c r="K702" s="11" t="s">
        <v>1261</v>
      </c>
      <c r="L702" s="11" t="s">
        <v>1267</v>
      </c>
      <c r="M702" s="11" t="s">
        <v>1272</v>
      </c>
      <c r="N702" s="10">
        <v>41537</v>
      </c>
      <c r="O702" s="12">
        <v>1364</v>
      </c>
      <c r="P702" s="12">
        <v>2098</v>
      </c>
      <c r="Q702" s="12">
        <v>734</v>
      </c>
      <c r="R702" s="11">
        <v>18</v>
      </c>
      <c r="S702" s="12">
        <v>37764</v>
      </c>
      <c r="T702" s="13">
        <v>0.02</v>
      </c>
      <c r="U702" s="12">
        <v>755.28</v>
      </c>
      <c r="V702" s="12">
        <v>37008.720000000001</v>
      </c>
      <c r="W702" s="12">
        <v>149</v>
      </c>
      <c r="X702" s="12">
        <v>33895</v>
      </c>
      <c r="Y702" s="14">
        <f>+DAY('TABLA PRINCIPAL'!$B702)</f>
        <v>13</v>
      </c>
      <c r="Z702" s="14">
        <f>+MONTH('TABLA PRINCIPAL'!$B702)</f>
        <v>9</v>
      </c>
      <c r="AA702" s="14">
        <f>+YEAR('TABLA PRINCIPAL'!$B702)</f>
        <v>2013</v>
      </c>
      <c r="AB702" s="22" t="str">
        <f>+IF(Ventas_Oficina[[#This Row],[Total del pedido]]&gt;=100000,"SI","NO")</f>
        <v>NO</v>
      </c>
      <c r="AC702" s="22" t="str">
        <f>+_xlfn.XLOOKUP(Ventas_Oficina[[#This Row],[Nº de artículo]],AUXILIAR!A701:A5587,AUXILIAR!D701:D5587,"Error",0)</f>
        <v>Enviado a tiempo</v>
      </c>
      <c r="AD702" s="22" t="str">
        <f>+IF(AND(Ventas_Oficina[[#This Row],[Total]]&gt;75000,Ventas_Oficina[[#This Row],[Envio a tiempo]]="Enviado a tiempo"),"Buena Venta","Venta Mala")</f>
        <v>Venta Mala</v>
      </c>
    </row>
    <row r="703" spans="1:30" x14ac:dyDescent="0.25">
      <c r="A703" s="25">
        <v>1226122</v>
      </c>
      <c r="B703" s="5">
        <v>41344</v>
      </c>
      <c r="C703" s="6" t="s">
        <v>114</v>
      </c>
      <c r="D703" s="6" t="s">
        <v>115</v>
      </c>
      <c r="E703" s="6" t="s">
        <v>4</v>
      </c>
      <c r="F703" s="6" t="s">
        <v>5</v>
      </c>
      <c r="G703" s="6" t="s">
        <v>1010</v>
      </c>
      <c r="H703" s="6" t="s">
        <v>116</v>
      </c>
      <c r="I703" s="6" t="s">
        <v>1015</v>
      </c>
      <c r="J703" s="6" t="s">
        <v>1064</v>
      </c>
      <c r="K703" s="6" t="s">
        <v>1262</v>
      </c>
      <c r="L703" s="6" t="s">
        <v>1265</v>
      </c>
      <c r="M703" s="6" t="s">
        <v>1273</v>
      </c>
      <c r="N703" s="5">
        <v>41346</v>
      </c>
      <c r="O703" s="7">
        <v>365</v>
      </c>
      <c r="P703" s="7">
        <v>598</v>
      </c>
      <c r="Q703" s="7">
        <v>233</v>
      </c>
      <c r="R703" s="6">
        <v>46</v>
      </c>
      <c r="S703" s="7">
        <v>27508</v>
      </c>
      <c r="T703" s="8">
        <v>0.01</v>
      </c>
      <c r="U703" s="7">
        <v>275.08</v>
      </c>
      <c r="V703" s="7">
        <v>27232.92</v>
      </c>
      <c r="W703" s="7">
        <v>149</v>
      </c>
      <c r="X703" s="7">
        <v>13209</v>
      </c>
      <c r="Y703" s="9">
        <f>+DAY('TABLA PRINCIPAL'!$B703)</f>
        <v>11</v>
      </c>
      <c r="Z703" s="9">
        <f>+MONTH('TABLA PRINCIPAL'!$B703)</f>
        <v>3</v>
      </c>
      <c r="AA703" s="9">
        <f>+YEAR('TABLA PRINCIPAL'!$B703)</f>
        <v>2013</v>
      </c>
      <c r="AB703" s="22" t="str">
        <f>+IF(Ventas_Oficina[[#This Row],[Total del pedido]]&gt;=100000,"SI","NO")</f>
        <v>NO</v>
      </c>
      <c r="AC703" s="22" t="str">
        <f>+_xlfn.XLOOKUP(Ventas_Oficina[[#This Row],[Nº de artículo]],AUXILIAR!A702:A5588,AUXILIAR!D702:D5588,"Error",0)</f>
        <v>Enviado a tiempo</v>
      </c>
      <c r="AD703" s="22" t="str">
        <f>+IF(AND(Ventas_Oficina[[#This Row],[Total]]&gt;75000,Ventas_Oficina[[#This Row],[Envio a tiempo]]="Enviado a tiempo"),"Buena Venta","Venta Mala")</f>
        <v>Venta Mala</v>
      </c>
    </row>
    <row r="704" spans="1:30" x14ac:dyDescent="0.25">
      <c r="A704" s="26">
        <v>1226122</v>
      </c>
      <c r="B704" s="10">
        <v>41356</v>
      </c>
      <c r="C704" s="11" t="s">
        <v>130</v>
      </c>
      <c r="D704" s="11" t="s">
        <v>131</v>
      </c>
      <c r="E704" s="11" t="s">
        <v>4</v>
      </c>
      <c r="F704" s="11" t="s">
        <v>5</v>
      </c>
      <c r="G704" s="11" t="s">
        <v>1008</v>
      </c>
      <c r="H704" s="11" t="s">
        <v>27</v>
      </c>
      <c r="I704" s="11" t="s">
        <v>1016</v>
      </c>
      <c r="J704" s="11" t="s">
        <v>1055</v>
      </c>
      <c r="K704" s="11" t="s">
        <v>1261</v>
      </c>
      <c r="L704" s="11" t="s">
        <v>1265</v>
      </c>
      <c r="M704" s="11" t="s">
        <v>1272</v>
      </c>
      <c r="N704" s="10">
        <v>41359</v>
      </c>
      <c r="O704" s="12">
        <v>250</v>
      </c>
      <c r="P704" s="12">
        <v>568</v>
      </c>
      <c r="Q704" s="12">
        <v>318</v>
      </c>
      <c r="R704" s="11">
        <v>24</v>
      </c>
      <c r="S704" s="12">
        <v>13632</v>
      </c>
      <c r="T704" s="13">
        <v>7.0000000000000007E-2</v>
      </c>
      <c r="U704" s="12">
        <v>954.24000000000012</v>
      </c>
      <c r="V704" s="12">
        <v>12677.76</v>
      </c>
      <c r="W704" s="12">
        <v>360</v>
      </c>
      <c r="X704" s="12">
        <v>24876</v>
      </c>
      <c r="Y704" s="14">
        <f>+DAY('TABLA PRINCIPAL'!$B704)</f>
        <v>23</v>
      </c>
      <c r="Z704" s="14">
        <f>+MONTH('TABLA PRINCIPAL'!$B704)</f>
        <v>3</v>
      </c>
      <c r="AA704" s="14">
        <f>+YEAR('TABLA PRINCIPAL'!$B704)</f>
        <v>2013</v>
      </c>
      <c r="AB704" s="22" t="str">
        <f>+IF(Ventas_Oficina[[#This Row],[Total del pedido]]&gt;=100000,"SI","NO")</f>
        <v>NO</v>
      </c>
      <c r="AC704" s="22" t="str">
        <f>+_xlfn.XLOOKUP(Ventas_Oficina[[#This Row],[Nº de artículo]],AUXILIAR!A703:A5589,AUXILIAR!D703:D5589,"Error",0)</f>
        <v>Enviado a tiempo</v>
      </c>
      <c r="AD704" s="22" t="str">
        <f>+IF(AND(Ventas_Oficina[[#This Row],[Total]]&gt;75000,Ventas_Oficina[[#This Row],[Envio a tiempo]]="Enviado a tiempo"),"Buena Venta","Venta Mala")</f>
        <v>Venta Mala</v>
      </c>
    </row>
    <row r="705" spans="1:30" x14ac:dyDescent="0.25">
      <c r="A705" s="25">
        <v>1226122</v>
      </c>
      <c r="B705" s="5">
        <v>41999</v>
      </c>
      <c r="C705" s="6" t="s">
        <v>324</v>
      </c>
      <c r="D705" s="6" t="s">
        <v>143</v>
      </c>
      <c r="E705" s="6" t="s">
        <v>4</v>
      </c>
      <c r="F705" s="6" t="s">
        <v>5</v>
      </c>
      <c r="G705" s="6" t="s">
        <v>1007</v>
      </c>
      <c r="H705" s="6" t="s">
        <v>24</v>
      </c>
      <c r="I705" s="6" t="s">
        <v>1013</v>
      </c>
      <c r="J705" s="6" t="s">
        <v>1041</v>
      </c>
      <c r="K705" s="6" t="s">
        <v>1261</v>
      </c>
      <c r="L705" s="6" t="s">
        <v>1265</v>
      </c>
      <c r="M705" s="6" t="s">
        <v>1272</v>
      </c>
      <c r="N705" s="5">
        <v>42002</v>
      </c>
      <c r="O705" s="7">
        <v>245</v>
      </c>
      <c r="P705" s="7">
        <v>389</v>
      </c>
      <c r="Q705" s="7">
        <v>144</v>
      </c>
      <c r="R705" s="6">
        <v>13</v>
      </c>
      <c r="S705" s="7">
        <v>5057</v>
      </c>
      <c r="T705" s="8">
        <v>0.01</v>
      </c>
      <c r="U705" s="7">
        <v>50.57</v>
      </c>
      <c r="V705" s="7">
        <v>5006.43</v>
      </c>
      <c r="W705" s="7">
        <v>701</v>
      </c>
      <c r="X705" s="7">
        <v>13355</v>
      </c>
      <c r="Y705" s="9">
        <f>+DAY('TABLA PRINCIPAL'!$B705)</f>
        <v>26</v>
      </c>
      <c r="Z705" s="9">
        <f>+MONTH('TABLA PRINCIPAL'!$B705)</f>
        <v>12</v>
      </c>
      <c r="AA705" s="9">
        <f>+YEAR('TABLA PRINCIPAL'!$B705)</f>
        <v>2014</v>
      </c>
      <c r="AB705" s="22" t="str">
        <f>+IF(Ventas_Oficina[[#This Row],[Total del pedido]]&gt;=100000,"SI","NO")</f>
        <v>NO</v>
      </c>
      <c r="AC705" s="22" t="str">
        <f>+_xlfn.XLOOKUP(Ventas_Oficina[[#This Row],[Nº de artículo]],AUXILIAR!A704:A5590,AUXILIAR!D704:D5590,"Error",0)</f>
        <v>Enviado a tiempo</v>
      </c>
      <c r="AD705" s="22" t="str">
        <f>+IF(AND(Ventas_Oficina[[#This Row],[Total]]&gt;75000,Ventas_Oficina[[#This Row],[Envio a tiempo]]="Enviado a tiempo"),"Buena Venta","Venta Mala")</f>
        <v>Venta Mala</v>
      </c>
    </row>
    <row r="706" spans="1:30" x14ac:dyDescent="0.25">
      <c r="A706" s="26">
        <v>1226122</v>
      </c>
      <c r="B706" s="10">
        <v>41348</v>
      </c>
      <c r="C706" s="11" t="s">
        <v>432</v>
      </c>
      <c r="D706" s="11" t="s">
        <v>38</v>
      </c>
      <c r="E706" s="11" t="s">
        <v>4</v>
      </c>
      <c r="F706" s="11" t="s">
        <v>5</v>
      </c>
      <c r="G706" s="11" t="s">
        <v>1009</v>
      </c>
      <c r="H706" s="11" t="s">
        <v>39</v>
      </c>
      <c r="I706" s="11" t="s">
        <v>1012</v>
      </c>
      <c r="J706" s="11" t="s">
        <v>1106</v>
      </c>
      <c r="K706" s="11" t="s">
        <v>1261</v>
      </c>
      <c r="L706" s="11" t="s">
        <v>1267</v>
      </c>
      <c r="M706" s="11" t="s">
        <v>1272</v>
      </c>
      <c r="N706" s="10">
        <v>41349</v>
      </c>
      <c r="O706" s="12">
        <v>2018</v>
      </c>
      <c r="P706" s="12">
        <v>3541</v>
      </c>
      <c r="Q706" s="12">
        <v>1523</v>
      </c>
      <c r="R706" s="11">
        <v>32</v>
      </c>
      <c r="S706" s="12">
        <v>113312</v>
      </c>
      <c r="T706" s="13">
        <v>0.06</v>
      </c>
      <c r="U706" s="12">
        <v>6798.7199999999993</v>
      </c>
      <c r="V706" s="12">
        <v>106513.28</v>
      </c>
      <c r="W706" s="12">
        <v>199</v>
      </c>
      <c r="X706" s="12">
        <v>56855</v>
      </c>
      <c r="Y706" s="14">
        <f>+DAY('TABLA PRINCIPAL'!$B706)</f>
        <v>15</v>
      </c>
      <c r="Z706" s="14">
        <f>+MONTH('TABLA PRINCIPAL'!$B706)</f>
        <v>3</v>
      </c>
      <c r="AA706" s="14">
        <f>+YEAR('TABLA PRINCIPAL'!$B706)</f>
        <v>2013</v>
      </c>
      <c r="AB706" s="22" t="str">
        <f>+IF(Ventas_Oficina[[#This Row],[Total del pedido]]&gt;=100000,"SI","NO")</f>
        <v>SI</v>
      </c>
      <c r="AC706" s="22" t="str">
        <f>+_xlfn.XLOOKUP(Ventas_Oficina[[#This Row],[Nº de artículo]],AUXILIAR!A705:A5591,AUXILIAR!D705:D5591,"Error",0)</f>
        <v>Enviado a tiempo</v>
      </c>
      <c r="AD706" s="22" t="str">
        <f>+IF(AND(Ventas_Oficina[[#This Row],[Total]]&gt;75000,Ventas_Oficina[[#This Row],[Envio a tiempo]]="Enviado a tiempo"),"Buena Venta","Venta Mala")</f>
        <v>Venta Mala</v>
      </c>
    </row>
    <row r="707" spans="1:30" x14ac:dyDescent="0.25">
      <c r="A707" s="25">
        <v>1226487</v>
      </c>
      <c r="B707" s="5">
        <v>41454</v>
      </c>
      <c r="C707" s="6" t="s">
        <v>231</v>
      </c>
      <c r="D707" s="6" t="s">
        <v>71</v>
      </c>
      <c r="E707" s="6" t="s">
        <v>4</v>
      </c>
      <c r="F707" s="6" t="s">
        <v>5</v>
      </c>
      <c r="G707" s="6" t="s">
        <v>1010</v>
      </c>
      <c r="H707" s="6" t="s">
        <v>17</v>
      </c>
      <c r="I707" s="6" t="s">
        <v>1014</v>
      </c>
      <c r="J707" s="6" t="s">
        <v>1044</v>
      </c>
      <c r="K707" s="6" t="s">
        <v>1261</v>
      </c>
      <c r="L707" s="6" t="s">
        <v>1266</v>
      </c>
      <c r="M707" s="6" t="s">
        <v>1272</v>
      </c>
      <c r="N707" s="5">
        <v>41459</v>
      </c>
      <c r="O707" s="7">
        <v>118</v>
      </c>
      <c r="P707" s="7">
        <v>188</v>
      </c>
      <c r="Q707" s="7">
        <v>70</v>
      </c>
      <c r="R707" s="6">
        <v>18</v>
      </c>
      <c r="S707" s="7">
        <v>3384</v>
      </c>
      <c r="T707" s="8">
        <v>0.01</v>
      </c>
      <c r="U707" s="7">
        <v>33.840000000000003</v>
      </c>
      <c r="V707" s="7">
        <v>3350.16</v>
      </c>
      <c r="W707" s="7">
        <v>149</v>
      </c>
      <c r="X707" s="7">
        <v>5969</v>
      </c>
      <c r="Y707" s="9">
        <f>+DAY('TABLA PRINCIPAL'!$B707)</f>
        <v>29</v>
      </c>
      <c r="Z707" s="9">
        <f>+MONTH('TABLA PRINCIPAL'!$B707)</f>
        <v>6</v>
      </c>
      <c r="AA707" s="9">
        <f>+YEAR('TABLA PRINCIPAL'!$B707)</f>
        <v>2013</v>
      </c>
      <c r="AB707" s="22" t="str">
        <f>+IF(Ventas_Oficina[[#This Row],[Total del pedido]]&gt;=100000,"SI","NO")</f>
        <v>NO</v>
      </c>
      <c r="AC707" s="22" t="str">
        <f>+_xlfn.XLOOKUP(Ventas_Oficina[[#This Row],[Nº de artículo]],AUXILIAR!A706:A5592,AUXILIAR!D706:D5592,"Error",0)</f>
        <v>Enviado a tiempo</v>
      </c>
      <c r="AD707" s="22" t="str">
        <f>+IF(AND(Ventas_Oficina[[#This Row],[Total]]&gt;75000,Ventas_Oficina[[#This Row],[Envio a tiempo]]="Enviado a tiempo"),"Buena Venta","Venta Mala")</f>
        <v>Venta Mala</v>
      </c>
    </row>
    <row r="708" spans="1:30" x14ac:dyDescent="0.25">
      <c r="A708" s="26">
        <v>1226487</v>
      </c>
      <c r="B708" s="10">
        <v>41356</v>
      </c>
      <c r="C708" s="11" t="s">
        <v>433</v>
      </c>
      <c r="D708" s="11" t="s">
        <v>152</v>
      </c>
      <c r="E708" s="11" t="s">
        <v>4</v>
      </c>
      <c r="F708" s="11" t="s">
        <v>5</v>
      </c>
      <c r="G708" s="11" t="s">
        <v>1007</v>
      </c>
      <c r="H708" s="11" t="s">
        <v>39</v>
      </c>
      <c r="I708" s="11" t="s">
        <v>1013</v>
      </c>
      <c r="J708" s="11" t="s">
        <v>1072</v>
      </c>
      <c r="K708" s="11" t="s">
        <v>1261</v>
      </c>
      <c r="L708" s="11" t="s">
        <v>1266</v>
      </c>
      <c r="M708" s="11" t="s">
        <v>1272</v>
      </c>
      <c r="N708" s="10">
        <v>41359</v>
      </c>
      <c r="O708" s="12">
        <v>194</v>
      </c>
      <c r="P708" s="12">
        <v>308</v>
      </c>
      <c r="Q708" s="12">
        <v>114</v>
      </c>
      <c r="R708" s="11">
        <v>38</v>
      </c>
      <c r="S708" s="12">
        <v>11704</v>
      </c>
      <c r="T708" s="13">
        <v>0.09</v>
      </c>
      <c r="U708" s="12">
        <v>1053.3599999999999</v>
      </c>
      <c r="V708" s="12">
        <v>10650.64</v>
      </c>
      <c r="W708" s="12">
        <v>99</v>
      </c>
      <c r="X708" s="12">
        <v>12456</v>
      </c>
      <c r="Y708" s="14">
        <f>+DAY('TABLA PRINCIPAL'!$B708)</f>
        <v>23</v>
      </c>
      <c r="Z708" s="14">
        <f>+MONTH('TABLA PRINCIPAL'!$B708)</f>
        <v>3</v>
      </c>
      <c r="AA708" s="14">
        <f>+YEAR('TABLA PRINCIPAL'!$B708)</f>
        <v>2013</v>
      </c>
      <c r="AB708" s="22" t="str">
        <f>+IF(Ventas_Oficina[[#This Row],[Total del pedido]]&gt;=100000,"SI","NO")</f>
        <v>NO</v>
      </c>
      <c r="AC708" s="22" t="str">
        <f>+_xlfn.XLOOKUP(Ventas_Oficina[[#This Row],[Nº de artículo]],AUXILIAR!A707:A5593,AUXILIAR!D707:D5593,"Error",0)</f>
        <v>Enviado a tiempo</v>
      </c>
      <c r="AD708" s="22" t="str">
        <f>+IF(AND(Ventas_Oficina[[#This Row],[Total]]&gt;75000,Ventas_Oficina[[#This Row],[Envio a tiempo]]="Enviado a tiempo"),"Buena Venta","Venta Mala")</f>
        <v>Venta Mala</v>
      </c>
    </row>
    <row r="709" spans="1:30" x14ac:dyDescent="0.25">
      <c r="A709" s="25">
        <v>1226487</v>
      </c>
      <c r="B709" s="5">
        <v>42163</v>
      </c>
      <c r="C709" s="6" t="s">
        <v>186</v>
      </c>
      <c r="D709" s="6" t="s">
        <v>62</v>
      </c>
      <c r="E709" s="6" t="s">
        <v>4</v>
      </c>
      <c r="F709" s="6" t="s">
        <v>5</v>
      </c>
      <c r="G709" s="6" t="s">
        <v>1010</v>
      </c>
      <c r="H709" s="6" t="s">
        <v>27</v>
      </c>
      <c r="I709" s="6" t="s">
        <v>1016</v>
      </c>
      <c r="J709" s="6" t="s">
        <v>1039</v>
      </c>
      <c r="K709" s="6" t="s">
        <v>1263</v>
      </c>
      <c r="L709" s="6" t="s">
        <v>1269</v>
      </c>
      <c r="M709" s="6" t="s">
        <v>1272</v>
      </c>
      <c r="N709" s="5">
        <v>42164</v>
      </c>
      <c r="O709" s="7">
        <v>479</v>
      </c>
      <c r="P709" s="7">
        <v>1197</v>
      </c>
      <c r="Q709" s="7">
        <v>718</v>
      </c>
      <c r="R709" s="6">
        <v>41</v>
      </c>
      <c r="S709" s="7">
        <v>49077</v>
      </c>
      <c r="T709" s="8">
        <v>0.04</v>
      </c>
      <c r="U709" s="7">
        <v>1963.08</v>
      </c>
      <c r="V709" s="7">
        <v>47113.919999999998</v>
      </c>
      <c r="W709" s="7">
        <v>581</v>
      </c>
      <c r="X709" s="7">
        <v>30847</v>
      </c>
      <c r="Y709" s="9">
        <f>+DAY('TABLA PRINCIPAL'!$B709)</f>
        <v>8</v>
      </c>
      <c r="Z709" s="9">
        <f>+MONTH('TABLA PRINCIPAL'!$B709)</f>
        <v>6</v>
      </c>
      <c r="AA709" s="9">
        <f>+YEAR('TABLA PRINCIPAL'!$B709)</f>
        <v>2015</v>
      </c>
      <c r="AB709" s="22" t="str">
        <f>+IF(Ventas_Oficina[[#This Row],[Total del pedido]]&gt;=100000,"SI","NO")</f>
        <v>NO</v>
      </c>
      <c r="AC709" s="22" t="str">
        <f>+_xlfn.XLOOKUP(Ventas_Oficina[[#This Row],[Nº de artículo]],AUXILIAR!A708:A5594,AUXILIAR!D708:D5594,"Error",0)</f>
        <v>Enviado a tiempo</v>
      </c>
      <c r="AD709" s="22" t="str">
        <f>+IF(AND(Ventas_Oficina[[#This Row],[Total]]&gt;75000,Ventas_Oficina[[#This Row],[Envio a tiempo]]="Enviado a tiempo"),"Buena Venta","Venta Mala")</f>
        <v>Venta Mala</v>
      </c>
    </row>
    <row r="710" spans="1:30" x14ac:dyDescent="0.25">
      <c r="A710" s="26">
        <v>1226487</v>
      </c>
      <c r="B710" s="10">
        <v>41914</v>
      </c>
      <c r="C710" s="11" t="s">
        <v>275</v>
      </c>
      <c r="D710" s="11" t="s">
        <v>41</v>
      </c>
      <c r="E710" s="11" t="s">
        <v>12</v>
      </c>
      <c r="F710" s="11" t="s">
        <v>13</v>
      </c>
      <c r="G710" s="11" t="s">
        <v>1009</v>
      </c>
      <c r="H710" s="11" t="s">
        <v>42</v>
      </c>
      <c r="I710" s="11" t="s">
        <v>1014</v>
      </c>
      <c r="J710" s="11" t="s">
        <v>1079</v>
      </c>
      <c r="K710" s="11" t="s">
        <v>1261</v>
      </c>
      <c r="L710" s="11" t="s">
        <v>1265</v>
      </c>
      <c r="M710" s="11" t="s">
        <v>1272</v>
      </c>
      <c r="N710" s="10">
        <v>41915</v>
      </c>
      <c r="O710" s="12">
        <v>5452</v>
      </c>
      <c r="P710" s="12">
        <v>10097</v>
      </c>
      <c r="Q710" s="12">
        <v>4645</v>
      </c>
      <c r="R710" s="11">
        <v>47</v>
      </c>
      <c r="S710" s="12">
        <v>474559</v>
      </c>
      <c r="T710" s="13">
        <v>0.04</v>
      </c>
      <c r="U710" s="12">
        <v>18982.36</v>
      </c>
      <c r="V710" s="12">
        <v>455576.64</v>
      </c>
      <c r="W710" s="12">
        <v>718</v>
      </c>
      <c r="X710" s="12">
        <v>227475</v>
      </c>
      <c r="Y710" s="14">
        <f>+DAY('TABLA PRINCIPAL'!$B710)</f>
        <v>2</v>
      </c>
      <c r="Z710" s="14">
        <f>+MONTH('TABLA PRINCIPAL'!$B710)</f>
        <v>10</v>
      </c>
      <c r="AA710" s="14">
        <f>+YEAR('TABLA PRINCIPAL'!$B710)</f>
        <v>2014</v>
      </c>
      <c r="AB710" s="22" t="str">
        <f>+IF(Ventas_Oficina[[#This Row],[Total del pedido]]&gt;=100000,"SI","NO")</f>
        <v>SI</v>
      </c>
      <c r="AC710" s="22" t="str">
        <f>+_xlfn.XLOOKUP(Ventas_Oficina[[#This Row],[Nº de artículo]],AUXILIAR!A709:A5595,AUXILIAR!D709:D5595,"Error",0)</f>
        <v>No enviado a tiempo</v>
      </c>
      <c r="AD710" s="22" t="str">
        <f>+IF(AND(Ventas_Oficina[[#This Row],[Total]]&gt;75000,Ventas_Oficina[[#This Row],[Envio a tiempo]]="Enviado a tiempo"),"Buena Venta","Venta Mala")</f>
        <v>Venta Mala</v>
      </c>
    </row>
    <row r="711" spans="1:30" x14ac:dyDescent="0.25">
      <c r="A711" s="25">
        <v>1226487</v>
      </c>
      <c r="B711" s="5">
        <v>41399</v>
      </c>
      <c r="C711" s="6" t="s">
        <v>207</v>
      </c>
      <c r="D711" s="6" t="s">
        <v>177</v>
      </c>
      <c r="E711" s="6" t="s">
        <v>4</v>
      </c>
      <c r="F711" s="6" t="s">
        <v>5</v>
      </c>
      <c r="G711" s="6" t="s">
        <v>1007</v>
      </c>
      <c r="H711" s="6" t="s">
        <v>6</v>
      </c>
      <c r="I711" s="6" t="s">
        <v>1014</v>
      </c>
      <c r="J711" s="6" t="s">
        <v>1060</v>
      </c>
      <c r="K711" s="6" t="s">
        <v>1262</v>
      </c>
      <c r="L711" s="6" t="s">
        <v>1268</v>
      </c>
      <c r="M711" s="6" t="s">
        <v>1272</v>
      </c>
      <c r="N711" s="5">
        <v>41400</v>
      </c>
      <c r="O711" s="7">
        <v>1388</v>
      </c>
      <c r="P711" s="7">
        <v>2238</v>
      </c>
      <c r="Q711" s="7">
        <v>850</v>
      </c>
      <c r="R711" s="6">
        <v>49</v>
      </c>
      <c r="S711" s="7">
        <v>109662</v>
      </c>
      <c r="T711" s="8">
        <v>0.04</v>
      </c>
      <c r="U711" s="7">
        <v>4386.4800000000005</v>
      </c>
      <c r="V711" s="7">
        <v>105275.52</v>
      </c>
      <c r="W711" s="7">
        <v>1510</v>
      </c>
      <c r="X711" s="7">
        <v>99485</v>
      </c>
      <c r="Y711" s="9">
        <f>+DAY('TABLA PRINCIPAL'!$B711)</f>
        <v>5</v>
      </c>
      <c r="Z711" s="9">
        <f>+MONTH('TABLA PRINCIPAL'!$B711)</f>
        <v>5</v>
      </c>
      <c r="AA711" s="9">
        <f>+YEAR('TABLA PRINCIPAL'!$B711)</f>
        <v>2013</v>
      </c>
      <c r="AB711" s="22" t="str">
        <f>+IF(Ventas_Oficina[[#This Row],[Total del pedido]]&gt;=100000,"SI","NO")</f>
        <v>SI</v>
      </c>
      <c r="AC711" s="22" t="str">
        <f>+_xlfn.XLOOKUP(Ventas_Oficina[[#This Row],[Nº de artículo]],AUXILIAR!A710:A5596,AUXILIAR!D710:D5596,"Error",0)</f>
        <v>No enviado a tiempo</v>
      </c>
      <c r="AD711" s="22" t="str">
        <f>+IF(AND(Ventas_Oficina[[#This Row],[Total]]&gt;75000,Ventas_Oficina[[#This Row],[Envio a tiempo]]="Enviado a tiempo"),"Buena Venta","Venta Mala")</f>
        <v>Venta Mala</v>
      </c>
    </row>
    <row r="712" spans="1:30" x14ac:dyDescent="0.25">
      <c r="A712" s="26">
        <v>1226852</v>
      </c>
      <c r="B712" s="10">
        <v>41478</v>
      </c>
      <c r="C712" s="11" t="s">
        <v>112</v>
      </c>
      <c r="D712" s="11" t="s">
        <v>113</v>
      </c>
      <c r="E712" s="11" t="s">
        <v>12</v>
      </c>
      <c r="F712" s="11" t="s">
        <v>13</v>
      </c>
      <c r="G712" s="11" t="s">
        <v>1007</v>
      </c>
      <c r="H712" s="11" t="s">
        <v>42</v>
      </c>
      <c r="I712" s="11" t="s">
        <v>1013</v>
      </c>
      <c r="J712" s="11" t="s">
        <v>1130</v>
      </c>
      <c r="K712" s="11" t="s">
        <v>1261</v>
      </c>
      <c r="L712" s="11" t="s">
        <v>1265</v>
      </c>
      <c r="M712" s="11" t="s">
        <v>1273</v>
      </c>
      <c r="N712" s="10">
        <v>41480</v>
      </c>
      <c r="O712" s="12">
        <v>184</v>
      </c>
      <c r="P712" s="12">
        <v>288</v>
      </c>
      <c r="Q712" s="12">
        <v>104</v>
      </c>
      <c r="R712" s="11">
        <v>32</v>
      </c>
      <c r="S712" s="12">
        <v>9216</v>
      </c>
      <c r="T712" s="13">
        <v>0.05</v>
      </c>
      <c r="U712" s="12">
        <v>460.8</v>
      </c>
      <c r="V712" s="12">
        <v>8755.2000000000007</v>
      </c>
      <c r="W712" s="12">
        <v>149</v>
      </c>
      <c r="X712" s="12">
        <v>6960</v>
      </c>
      <c r="Y712" s="14">
        <f>+DAY('TABLA PRINCIPAL'!$B712)</f>
        <v>23</v>
      </c>
      <c r="Z712" s="14">
        <f>+MONTH('TABLA PRINCIPAL'!$B712)</f>
        <v>7</v>
      </c>
      <c r="AA712" s="14">
        <f>+YEAR('TABLA PRINCIPAL'!$B712)</f>
        <v>2013</v>
      </c>
      <c r="AB712" s="22" t="str">
        <f>+IF(Ventas_Oficina[[#This Row],[Total del pedido]]&gt;=100000,"SI","NO")</f>
        <v>NO</v>
      </c>
      <c r="AC712" s="22" t="str">
        <f>+_xlfn.XLOOKUP(Ventas_Oficina[[#This Row],[Nº de artículo]],AUXILIAR!A711:A5597,AUXILIAR!D711:D5597,"Error",0)</f>
        <v>Enviado a tiempo</v>
      </c>
      <c r="AD712" s="22" t="str">
        <f>+IF(AND(Ventas_Oficina[[#This Row],[Total]]&gt;75000,Ventas_Oficina[[#This Row],[Envio a tiempo]]="Enviado a tiempo"),"Buena Venta","Venta Mala")</f>
        <v>Venta Mala</v>
      </c>
    </row>
    <row r="713" spans="1:30" x14ac:dyDescent="0.25">
      <c r="A713" s="25">
        <v>1226852</v>
      </c>
      <c r="B713" s="5">
        <v>42511</v>
      </c>
      <c r="C713" s="6" t="s">
        <v>126</v>
      </c>
      <c r="D713" s="6" t="s">
        <v>19</v>
      </c>
      <c r="E713" s="6" t="s">
        <v>4</v>
      </c>
      <c r="F713" s="6" t="s">
        <v>5</v>
      </c>
      <c r="G713" s="6" t="s">
        <v>1008</v>
      </c>
      <c r="H713" s="6" t="s">
        <v>6</v>
      </c>
      <c r="I713" s="6" t="s">
        <v>1016</v>
      </c>
      <c r="J713" s="6" t="s">
        <v>1085</v>
      </c>
      <c r="K713" s="6" t="s">
        <v>1261</v>
      </c>
      <c r="L713" s="6" t="s">
        <v>1266</v>
      </c>
      <c r="M713" s="6" t="s">
        <v>1272</v>
      </c>
      <c r="N713" s="5">
        <v>42512</v>
      </c>
      <c r="O713" s="7">
        <v>384</v>
      </c>
      <c r="P713" s="7">
        <v>630</v>
      </c>
      <c r="Q713" s="7">
        <v>246</v>
      </c>
      <c r="R713" s="6">
        <v>42</v>
      </c>
      <c r="S713" s="7">
        <v>26460</v>
      </c>
      <c r="T713" s="8">
        <v>0.05</v>
      </c>
      <c r="U713" s="7">
        <v>1323</v>
      </c>
      <c r="V713" s="7">
        <v>25137</v>
      </c>
      <c r="W713" s="7">
        <v>50</v>
      </c>
      <c r="X713" s="7">
        <v>22182</v>
      </c>
      <c r="Y713" s="9">
        <f>+DAY('TABLA PRINCIPAL'!$B713)</f>
        <v>21</v>
      </c>
      <c r="Z713" s="9">
        <f>+MONTH('TABLA PRINCIPAL'!$B713)</f>
        <v>5</v>
      </c>
      <c r="AA713" s="9">
        <f>+YEAR('TABLA PRINCIPAL'!$B713)</f>
        <v>2016</v>
      </c>
      <c r="AB713" s="22" t="str">
        <f>+IF(Ventas_Oficina[[#This Row],[Total del pedido]]&gt;=100000,"SI","NO")</f>
        <v>NO</v>
      </c>
      <c r="AC713" s="22" t="str">
        <f>+_xlfn.XLOOKUP(Ventas_Oficina[[#This Row],[Nº de artículo]],AUXILIAR!A712:A5598,AUXILIAR!D712:D5598,"Error",0)</f>
        <v>Enviado a tiempo</v>
      </c>
      <c r="AD713" s="22" t="str">
        <f>+IF(AND(Ventas_Oficina[[#This Row],[Total]]&gt;75000,Ventas_Oficina[[#This Row],[Envio a tiempo]]="Enviado a tiempo"),"Buena Venta","Venta Mala")</f>
        <v>Venta Mala</v>
      </c>
    </row>
    <row r="714" spans="1:30" x14ac:dyDescent="0.25">
      <c r="A714" s="26">
        <v>1226852</v>
      </c>
      <c r="B714" s="10">
        <v>41815</v>
      </c>
      <c r="C714" s="11" t="s">
        <v>262</v>
      </c>
      <c r="D714" s="11" t="s">
        <v>199</v>
      </c>
      <c r="E714" s="11" t="s">
        <v>4</v>
      </c>
      <c r="F714" s="11" t="s">
        <v>5</v>
      </c>
      <c r="G714" s="11" t="s">
        <v>1007</v>
      </c>
      <c r="H714" s="11" t="s">
        <v>24</v>
      </c>
      <c r="I714" s="11" t="s">
        <v>1015</v>
      </c>
      <c r="J714" s="11" t="s">
        <v>1055</v>
      </c>
      <c r="K714" s="11" t="s">
        <v>1261</v>
      </c>
      <c r="L714" s="11" t="s">
        <v>1267</v>
      </c>
      <c r="M714" s="11" t="s">
        <v>1272</v>
      </c>
      <c r="N714" s="10">
        <v>41815</v>
      </c>
      <c r="O714" s="12">
        <v>250</v>
      </c>
      <c r="P714" s="12">
        <v>568</v>
      </c>
      <c r="Q714" s="12">
        <v>318</v>
      </c>
      <c r="R714" s="11">
        <v>4</v>
      </c>
      <c r="S714" s="12">
        <v>2272</v>
      </c>
      <c r="T714" s="13">
        <v>0.09</v>
      </c>
      <c r="U714" s="12">
        <v>204.48</v>
      </c>
      <c r="V714" s="12">
        <v>2067.52</v>
      </c>
      <c r="W714" s="12">
        <v>360</v>
      </c>
      <c r="X714" s="12">
        <v>14236</v>
      </c>
      <c r="Y714" s="14">
        <f>+DAY('TABLA PRINCIPAL'!$B714)</f>
        <v>25</v>
      </c>
      <c r="Z714" s="14">
        <f>+MONTH('TABLA PRINCIPAL'!$B714)</f>
        <v>6</v>
      </c>
      <c r="AA714" s="14">
        <f>+YEAR('TABLA PRINCIPAL'!$B714)</f>
        <v>2014</v>
      </c>
      <c r="AB714" s="22" t="str">
        <f>+IF(Ventas_Oficina[[#This Row],[Total del pedido]]&gt;=100000,"SI","NO")</f>
        <v>NO</v>
      </c>
      <c r="AC714" s="22" t="str">
        <f>+_xlfn.XLOOKUP(Ventas_Oficina[[#This Row],[Nº de artículo]],AUXILIAR!A713:A5599,AUXILIAR!D713:D5599,"Error",0)</f>
        <v>No enviado a tiempo</v>
      </c>
      <c r="AD714" s="22" t="str">
        <f>+IF(AND(Ventas_Oficina[[#This Row],[Total]]&gt;75000,Ventas_Oficina[[#This Row],[Envio a tiempo]]="Enviado a tiempo"),"Buena Venta","Venta Mala")</f>
        <v>Venta Mala</v>
      </c>
    </row>
    <row r="715" spans="1:30" x14ac:dyDescent="0.25">
      <c r="A715" s="25">
        <v>1226852</v>
      </c>
      <c r="B715" s="5">
        <v>41508</v>
      </c>
      <c r="C715" s="6" t="s">
        <v>314</v>
      </c>
      <c r="D715" s="6" t="s">
        <v>260</v>
      </c>
      <c r="E715" s="6" t="s">
        <v>4</v>
      </c>
      <c r="F715" s="6" t="s">
        <v>5</v>
      </c>
      <c r="G715" s="6" t="s">
        <v>1007</v>
      </c>
      <c r="H715" s="6" t="s">
        <v>121</v>
      </c>
      <c r="I715" s="6" t="s">
        <v>1014</v>
      </c>
      <c r="J715" s="6" t="s">
        <v>1036</v>
      </c>
      <c r="K715" s="6" t="s">
        <v>1261</v>
      </c>
      <c r="L715" s="6" t="s">
        <v>1266</v>
      </c>
      <c r="M715" s="6" t="s">
        <v>1272</v>
      </c>
      <c r="N715" s="5">
        <v>41510</v>
      </c>
      <c r="O715" s="7">
        <v>453</v>
      </c>
      <c r="P715" s="7">
        <v>730</v>
      </c>
      <c r="Q715" s="7">
        <v>277</v>
      </c>
      <c r="R715" s="6">
        <v>25</v>
      </c>
      <c r="S715" s="7">
        <v>18250</v>
      </c>
      <c r="T715" s="8">
        <v>0.03</v>
      </c>
      <c r="U715" s="7">
        <v>547.5</v>
      </c>
      <c r="V715" s="7">
        <v>17702.5</v>
      </c>
      <c r="W715" s="7">
        <v>772</v>
      </c>
      <c r="X715" s="7">
        <v>24355</v>
      </c>
      <c r="Y715" s="9">
        <f>+DAY('TABLA PRINCIPAL'!$B715)</f>
        <v>22</v>
      </c>
      <c r="Z715" s="9">
        <f>+MONTH('TABLA PRINCIPAL'!$B715)</f>
        <v>8</v>
      </c>
      <c r="AA715" s="9">
        <f>+YEAR('TABLA PRINCIPAL'!$B715)</f>
        <v>2013</v>
      </c>
      <c r="AB715" s="22" t="str">
        <f>+IF(Ventas_Oficina[[#This Row],[Total del pedido]]&gt;=100000,"SI","NO")</f>
        <v>NO</v>
      </c>
      <c r="AC715" s="22" t="str">
        <f>+_xlfn.XLOOKUP(Ventas_Oficina[[#This Row],[Nº de artículo]],AUXILIAR!A714:A5600,AUXILIAR!D714:D5600,"Error",0)</f>
        <v>No enviado a tiempo</v>
      </c>
      <c r="AD715" s="22" t="str">
        <f>+IF(AND(Ventas_Oficina[[#This Row],[Total]]&gt;75000,Ventas_Oficina[[#This Row],[Envio a tiempo]]="Enviado a tiempo"),"Buena Venta","Venta Mala")</f>
        <v>Venta Mala</v>
      </c>
    </row>
    <row r="716" spans="1:30" x14ac:dyDescent="0.25">
      <c r="A716" s="26">
        <v>1226852</v>
      </c>
      <c r="B716" s="10">
        <v>42069</v>
      </c>
      <c r="C716" s="11" t="s">
        <v>357</v>
      </c>
      <c r="D716" s="11" t="s">
        <v>48</v>
      </c>
      <c r="E716" s="11" t="s">
        <v>4</v>
      </c>
      <c r="F716" s="11" t="s">
        <v>5</v>
      </c>
      <c r="G716" s="11" t="s">
        <v>1009</v>
      </c>
      <c r="H716" s="11" t="s">
        <v>34</v>
      </c>
      <c r="I716" s="11" t="s">
        <v>1014</v>
      </c>
      <c r="J716" s="11" t="s">
        <v>1022</v>
      </c>
      <c r="K716" s="11" t="s">
        <v>1261</v>
      </c>
      <c r="L716" s="11" t="s">
        <v>1267</v>
      </c>
      <c r="M716" s="11" t="s">
        <v>1272</v>
      </c>
      <c r="N716" s="10">
        <v>42072</v>
      </c>
      <c r="O716" s="12">
        <v>153</v>
      </c>
      <c r="P716" s="12">
        <v>278</v>
      </c>
      <c r="Q716" s="12">
        <v>125</v>
      </c>
      <c r="R716" s="11">
        <v>27</v>
      </c>
      <c r="S716" s="12">
        <v>7506</v>
      </c>
      <c r="T716" s="13">
        <v>0.04</v>
      </c>
      <c r="U716" s="12">
        <v>300.24</v>
      </c>
      <c r="V716" s="12">
        <v>7205.76</v>
      </c>
      <c r="W716" s="12">
        <v>134</v>
      </c>
      <c r="X716" s="12">
        <v>15496</v>
      </c>
      <c r="Y716" s="14">
        <f>+DAY('TABLA PRINCIPAL'!$B716)</f>
        <v>6</v>
      </c>
      <c r="Z716" s="14">
        <f>+MONTH('TABLA PRINCIPAL'!$B716)</f>
        <v>3</v>
      </c>
      <c r="AA716" s="14">
        <f>+YEAR('TABLA PRINCIPAL'!$B716)</f>
        <v>2015</v>
      </c>
      <c r="AB716" s="22" t="str">
        <f>+IF(Ventas_Oficina[[#This Row],[Total del pedido]]&gt;=100000,"SI","NO")</f>
        <v>NO</v>
      </c>
      <c r="AC716" s="22" t="str">
        <f>+_xlfn.XLOOKUP(Ventas_Oficina[[#This Row],[Nº de artículo]],AUXILIAR!A715:A5601,AUXILIAR!D715:D5601,"Error",0)</f>
        <v>Enviado a tiempo</v>
      </c>
      <c r="AD716" s="22" t="str">
        <f>+IF(AND(Ventas_Oficina[[#This Row],[Total]]&gt;75000,Ventas_Oficina[[#This Row],[Envio a tiempo]]="Enviado a tiempo"),"Buena Venta","Venta Mala")</f>
        <v>Venta Mala</v>
      </c>
    </row>
    <row r="717" spans="1:30" x14ac:dyDescent="0.25">
      <c r="A717" s="25">
        <v>1226852</v>
      </c>
      <c r="B717" s="5">
        <v>42568</v>
      </c>
      <c r="C717" s="6" t="s">
        <v>331</v>
      </c>
      <c r="D717" s="6" t="s">
        <v>46</v>
      </c>
      <c r="E717" s="6" t="s">
        <v>4</v>
      </c>
      <c r="F717" s="6" t="s">
        <v>5</v>
      </c>
      <c r="G717" s="6" t="s">
        <v>1007</v>
      </c>
      <c r="H717" s="6" t="s">
        <v>9</v>
      </c>
      <c r="I717" s="6" t="s">
        <v>1012</v>
      </c>
      <c r="J717" s="6" t="s">
        <v>1028</v>
      </c>
      <c r="K717" s="6" t="s">
        <v>1261</v>
      </c>
      <c r="L717" s="6" t="s">
        <v>1267</v>
      </c>
      <c r="M717" s="6" t="s">
        <v>1272</v>
      </c>
      <c r="N717" s="5">
        <v>42569</v>
      </c>
      <c r="O717" s="7">
        <v>229</v>
      </c>
      <c r="P717" s="7">
        <v>369</v>
      </c>
      <c r="Q717" s="7">
        <v>140</v>
      </c>
      <c r="R717" s="6">
        <v>24</v>
      </c>
      <c r="S717" s="7">
        <v>8856</v>
      </c>
      <c r="T717" s="8">
        <v>7.0000000000000007E-2</v>
      </c>
      <c r="U717" s="7">
        <v>619.92000000000007</v>
      </c>
      <c r="V717" s="7">
        <v>8236.08</v>
      </c>
      <c r="W717" s="7">
        <v>50</v>
      </c>
      <c r="X717" s="7">
        <v>12456</v>
      </c>
      <c r="Y717" s="9">
        <f>+DAY('TABLA PRINCIPAL'!$B717)</f>
        <v>17</v>
      </c>
      <c r="Z717" s="9">
        <f>+MONTH('TABLA PRINCIPAL'!$B717)</f>
        <v>7</v>
      </c>
      <c r="AA717" s="9">
        <f>+YEAR('TABLA PRINCIPAL'!$B717)</f>
        <v>2016</v>
      </c>
      <c r="AB717" s="22" t="str">
        <f>+IF(Ventas_Oficina[[#This Row],[Total del pedido]]&gt;=100000,"SI","NO")</f>
        <v>NO</v>
      </c>
      <c r="AC717" s="22" t="str">
        <f>+_xlfn.XLOOKUP(Ventas_Oficina[[#This Row],[Nº de artículo]],AUXILIAR!A716:A5602,AUXILIAR!D716:D5602,"Error",0)</f>
        <v>Enviado a tiempo</v>
      </c>
      <c r="AD717" s="22" t="str">
        <f>+IF(AND(Ventas_Oficina[[#This Row],[Total]]&gt;75000,Ventas_Oficina[[#This Row],[Envio a tiempo]]="Enviado a tiempo"),"Buena Venta","Venta Mala")</f>
        <v>Venta Mala</v>
      </c>
    </row>
    <row r="718" spans="1:30" x14ac:dyDescent="0.25">
      <c r="A718" s="26">
        <v>1226852</v>
      </c>
      <c r="B718" s="10">
        <v>42215</v>
      </c>
      <c r="C718" s="11" t="s">
        <v>334</v>
      </c>
      <c r="D718" s="11" t="s">
        <v>88</v>
      </c>
      <c r="E718" s="11" t="s">
        <v>4</v>
      </c>
      <c r="F718" s="11" t="s">
        <v>5</v>
      </c>
      <c r="G718" s="11" t="s">
        <v>1007</v>
      </c>
      <c r="H718" s="11" t="s">
        <v>39</v>
      </c>
      <c r="I718" s="11" t="s">
        <v>1014</v>
      </c>
      <c r="J718" s="11" t="s">
        <v>1179</v>
      </c>
      <c r="K718" s="11" t="s">
        <v>1261</v>
      </c>
      <c r="L718" s="11" t="s">
        <v>1266</v>
      </c>
      <c r="M718" s="11" t="s">
        <v>1272</v>
      </c>
      <c r="N718" s="10">
        <v>42216</v>
      </c>
      <c r="O718" s="12">
        <v>245</v>
      </c>
      <c r="P718" s="12">
        <v>389</v>
      </c>
      <c r="Q718" s="12">
        <v>144</v>
      </c>
      <c r="R718" s="11">
        <v>24</v>
      </c>
      <c r="S718" s="12">
        <v>9336</v>
      </c>
      <c r="T718" s="13">
        <v>0.02</v>
      </c>
      <c r="U718" s="12">
        <v>186.72</v>
      </c>
      <c r="V718" s="12">
        <v>9149.2800000000007</v>
      </c>
      <c r="W718" s="12">
        <v>701</v>
      </c>
      <c r="X718" s="12">
        <v>26398</v>
      </c>
      <c r="Y718" s="14">
        <f>+DAY('TABLA PRINCIPAL'!$B718)</f>
        <v>30</v>
      </c>
      <c r="Z718" s="14">
        <f>+MONTH('TABLA PRINCIPAL'!$B718)</f>
        <v>7</v>
      </c>
      <c r="AA718" s="14">
        <f>+YEAR('TABLA PRINCIPAL'!$B718)</f>
        <v>2015</v>
      </c>
      <c r="AB718" s="22" t="str">
        <f>+IF(Ventas_Oficina[[#This Row],[Total del pedido]]&gt;=100000,"SI","NO")</f>
        <v>NO</v>
      </c>
      <c r="AC718" s="22" t="str">
        <f>+_xlfn.XLOOKUP(Ventas_Oficina[[#This Row],[Nº de artículo]],AUXILIAR!A717:A5603,AUXILIAR!D717:D5603,"Error",0)</f>
        <v>No enviado a tiempo</v>
      </c>
      <c r="AD718" s="22" t="str">
        <f>+IF(AND(Ventas_Oficina[[#This Row],[Total]]&gt;75000,Ventas_Oficina[[#This Row],[Envio a tiempo]]="Enviado a tiempo"),"Buena Venta","Venta Mala")</f>
        <v>Venta Mala</v>
      </c>
    </row>
    <row r="719" spans="1:30" x14ac:dyDescent="0.25">
      <c r="A719" s="25">
        <v>1226852</v>
      </c>
      <c r="B719" s="5">
        <v>42251</v>
      </c>
      <c r="C719" s="6" t="s">
        <v>434</v>
      </c>
      <c r="D719" s="6" t="s">
        <v>110</v>
      </c>
      <c r="E719" s="6" t="s">
        <v>12</v>
      </c>
      <c r="F719" s="6" t="s">
        <v>13</v>
      </c>
      <c r="G719" s="6" t="s">
        <v>1009</v>
      </c>
      <c r="H719" s="6" t="s">
        <v>14</v>
      </c>
      <c r="I719" s="6" t="s">
        <v>1015</v>
      </c>
      <c r="J719" s="6" t="s">
        <v>1055</v>
      </c>
      <c r="K719" s="6" t="s">
        <v>1261</v>
      </c>
      <c r="L719" s="6" t="s">
        <v>1265</v>
      </c>
      <c r="M719" s="6" t="s">
        <v>1272</v>
      </c>
      <c r="N719" s="5">
        <v>42254</v>
      </c>
      <c r="O719" s="7">
        <v>250</v>
      </c>
      <c r="P719" s="7">
        <v>568</v>
      </c>
      <c r="Q719" s="7">
        <v>318</v>
      </c>
      <c r="R719" s="6">
        <v>9</v>
      </c>
      <c r="S719" s="7">
        <v>5112</v>
      </c>
      <c r="T719" s="8">
        <v>0.05</v>
      </c>
      <c r="U719" s="7">
        <v>255.60000000000002</v>
      </c>
      <c r="V719" s="7">
        <v>4856.3999999999996</v>
      </c>
      <c r="W719" s="7">
        <v>360</v>
      </c>
      <c r="X719" s="7">
        <v>14236</v>
      </c>
      <c r="Y719" s="9">
        <f>+DAY('TABLA PRINCIPAL'!$B719)</f>
        <v>4</v>
      </c>
      <c r="Z719" s="9">
        <f>+MONTH('TABLA PRINCIPAL'!$B719)</f>
        <v>9</v>
      </c>
      <c r="AA719" s="9">
        <f>+YEAR('TABLA PRINCIPAL'!$B719)</f>
        <v>2015</v>
      </c>
      <c r="AB719" s="22" t="str">
        <f>+IF(Ventas_Oficina[[#This Row],[Total del pedido]]&gt;=100000,"SI","NO")</f>
        <v>NO</v>
      </c>
      <c r="AC719" s="22" t="str">
        <f>+_xlfn.XLOOKUP(Ventas_Oficina[[#This Row],[Nº de artículo]],AUXILIAR!A718:A5604,AUXILIAR!D718:D5604,"Error",0)</f>
        <v>No enviado a tiempo</v>
      </c>
      <c r="AD719" s="22" t="str">
        <f>+IF(AND(Ventas_Oficina[[#This Row],[Total]]&gt;75000,Ventas_Oficina[[#This Row],[Envio a tiempo]]="Enviado a tiempo"),"Buena Venta","Venta Mala")</f>
        <v>Venta Mala</v>
      </c>
    </row>
    <row r="720" spans="1:30" x14ac:dyDescent="0.25">
      <c r="A720" s="26">
        <v>1227217</v>
      </c>
      <c r="B720" s="10">
        <v>41820</v>
      </c>
      <c r="C720" s="11" t="s">
        <v>228</v>
      </c>
      <c r="D720" s="11" t="s">
        <v>189</v>
      </c>
      <c r="E720" s="11" t="s">
        <v>4</v>
      </c>
      <c r="F720" s="11" t="s">
        <v>5</v>
      </c>
      <c r="G720" s="11" t="s">
        <v>1008</v>
      </c>
      <c r="H720" s="11" t="s">
        <v>121</v>
      </c>
      <c r="I720" s="11" t="s">
        <v>1016</v>
      </c>
      <c r="J720" s="11" t="s">
        <v>187</v>
      </c>
      <c r="K720" s="11" t="s">
        <v>1261</v>
      </c>
      <c r="L720" s="11" t="s">
        <v>1267</v>
      </c>
      <c r="M720" s="11" t="s">
        <v>1272</v>
      </c>
      <c r="N720" s="10">
        <v>41823</v>
      </c>
      <c r="O720" s="12">
        <v>231</v>
      </c>
      <c r="P720" s="12">
        <v>378</v>
      </c>
      <c r="Q720" s="12">
        <v>147</v>
      </c>
      <c r="R720" s="11">
        <v>20</v>
      </c>
      <c r="S720" s="12">
        <v>7560</v>
      </c>
      <c r="T720" s="13">
        <v>0.06</v>
      </c>
      <c r="U720" s="12">
        <v>453.59999999999997</v>
      </c>
      <c r="V720" s="12">
        <v>7106.4</v>
      </c>
      <c r="W720" s="12">
        <v>71</v>
      </c>
      <c r="X720" s="12">
        <v>11569</v>
      </c>
      <c r="Y720" s="14">
        <f>+DAY('TABLA PRINCIPAL'!$B720)</f>
        <v>30</v>
      </c>
      <c r="Z720" s="14">
        <f>+MONTH('TABLA PRINCIPAL'!$B720)</f>
        <v>6</v>
      </c>
      <c r="AA720" s="14">
        <f>+YEAR('TABLA PRINCIPAL'!$B720)</f>
        <v>2014</v>
      </c>
      <c r="AB720" s="22" t="str">
        <f>+IF(Ventas_Oficina[[#This Row],[Total del pedido]]&gt;=100000,"SI","NO")</f>
        <v>NO</v>
      </c>
      <c r="AC720" s="22" t="str">
        <f>+_xlfn.XLOOKUP(Ventas_Oficina[[#This Row],[Nº de artículo]],AUXILIAR!A719:A5605,AUXILIAR!D719:D5605,"Error",0)</f>
        <v>Enviado a tiempo</v>
      </c>
      <c r="AD720" s="22" t="str">
        <f>+IF(AND(Ventas_Oficina[[#This Row],[Total]]&gt;75000,Ventas_Oficina[[#This Row],[Envio a tiempo]]="Enviado a tiempo"),"Buena Venta","Venta Mala")</f>
        <v>Venta Mala</v>
      </c>
    </row>
    <row r="721" spans="1:30" x14ac:dyDescent="0.25">
      <c r="A721" s="25">
        <v>1227217</v>
      </c>
      <c r="B721" s="5">
        <v>41551</v>
      </c>
      <c r="C721" s="6" t="s">
        <v>204</v>
      </c>
      <c r="D721" s="6" t="s">
        <v>205</v>
      </c>
      <c r="E721" s="6" t="s">
        <v>4</v>
      </c>
      <c r="F721" s="6" t="s">
        <v>5</v>
      </c>
      <c r="G721" s="6" t="s">
        <v>1010</v>
      </c>
      <c r="H721" s="6" t="s">
        <v>121</v>
      </c>
      <c r="I721" s="6" t="s">
        <v>1016</v>
      </c>
      <c r="J721" s="6" t="s">
        <v>1088</v>
      </c>
      <c r="K721" s="6" t="s">
        <v>1261</v>
      </c>
      <c r="L721" s="6" t="s">
        <v>1267</v>
      </c>
      <c r="M721" s="6" t="s">
        <v>1272</v>
      </c>
      <c r="N721" s="5">
        <v>41552</v>
      </c>
      <c r="O721" s="7">
        <v>17883</v>
      </c>
      <c r="P721" s="7">
        <v>41588</v>
      </c>
      <c r="Q721" s="7">
        <v>23705</v>
      </c>
      <c r="R721" s="6">
        <v>28</v>
      </c>
      <c r="S721" s="7">
        <v>1164464</v>
      </c>
      <c r="T721" s="8">
        <v>0.04</v>
      </c>
      <c r="U721" s="7">
        <v>46578.559999999998</v>
      </c>
      <c r="V721" s="7">
        <v>1117885.4399999999</v>
      </c>
      <c r="W721" s="7">
        <v>1137</v>
      </c>
      <c r="X721" s="7">
        <v>77659</v>
      </c>
      <c r="Y721" s="9">
        <f>+DAY('TABLA PRINCIPAL'!$B721)</f>
        <v>4</v>
      </c>
      <c r="Z721" s="9">
        <f>+MONTH('TABLA PRINCIPAL'!$B721)</f>
        <v>10</v>
      </c>
      <c r="AA721" s="9">
        <f>+YEAR('TABLA PRINCIPAL'!$B721)</f>
        <v>2013</v>
      </c>
      <c r="AB721" s="22" t="str">
        <f>+IF(Ventas_Oficina[[#This Row],[Total del pedido]]&gt;=100000,"SI","NO")</f>
        <v>SI</v>
      </c>
      <c r="AC721" s="22" t="str">
        <f>+_xlfn.XLOOKUP(Ventas_Oficina[[#This Row],[Nº de artículo]],AUXILIAR!A720:A5606,AUXILIAR!D720:D5606,"Error",0)</f>
        <v>Enviado a tiempo</v>
      </c>
      <c r="AD721" s="22" t="str">
        <f>+IF(AND(Ventas_Oficina[[#This Row],[Total]]&gt;75000,Ventas_Oficina[[#This Row],[Envio a tiempo]]="Enviado a tiempo"),"Buena Venta","Venta Mala")</f>
        <v>Buena Venta</v>
      </c>
    </row>
    <row r="722" spans="1:30" x14ac:dyDescent="0.25">
      <c r="A722" s="26">
        <v>1227583</v>
      </c>
      <c r="B722" s="10">
        <v>41539</v>
      </c>
      <c r="C722" s="11" t="s">
        <v>435</v>
      </c>
      <c r="D722" s="11" t="s">
        <v>137</v>
      </c>
      <c r="E722" s="11" t="s">
        <v>4</v>
      </c>
      <c r="F722" s="11" t="s">
        <v>5</v>
      </c>
      <c r="G722" s="11" t="s">
        <v>1008</v>
      </c>
      <c r="H722" s="11" t="s">
        <v>6</v>
      </c>
      <c r="I722" s="11" t="s">
        <v>1014</v>
      </c>
      <c r="J722" s="11" t="s">
        <v>1062</v>
      </c>
      <c r="K722" s="11" t="s">
        <v>1261</v>
      </c>
      <c r="L722" s="11" t="s">
        <v>1265</v>
      </c>
      <c r="M722" s="11" t="s">
        <v>1272</v>
      </c>
      <c r="N722" s="10">
        <v>41541</v>
      </c>
      <c r="O722" s="12">
        <v>639</v>
      </c>
      <c r="P722" s="12">
        <v>1998</v>
      </c>
      <c r="Q722" s="12">
        <v>1359</v>
      </c>
      <c r="R722" s="11">
        <v>5</v>
      </c>
      <c r="S722" s="12">
        <v>9990</v>
      </c>
      <c r="T722" s="13">
        <v>0.04</v>
      </c>
      <c r="U722" s="12">
        <v>399.6</v>
      </c>
      <c r="V722" s="12">
        <v>9590.4</v>
      </c>
      <c r="W722" s="12">
        <v>400</v>
      </c>
      <c r="X722" s="12">
        <v>8895</v>
      </c>
      <c r="Y722" s="14">
        <f>+DAY('TABLA PRINCIPAL'!$B722)</f>
        <v>22</v>
      </c>
      <c r="Z722" s="14">
        <f>+MONTH('TABLA PRINCIPAL'!$B722)</f>
        <v>9</v>
      </c>
      <c r="AA722" s="14">
        <f>+YEAR('TABLA PRINCIPAL'!$B722)</f>
        <v>2013</v>
      </c>
      <c r="AB722" s="22" t="str">
        <f>+IF(Ventas_Oficina[[#This Row],[Total del pedido]]&gt;=100000,"SI","NO")</f>
        <v>NO</v>
      </c>
      <c r="AC722" s="22" t="str">
        <f>+_xlfn.XLOOKUP(Ventas_Oficina[[#This Row],[Nº de artículo]],AUXILIAR!A721:A5607,AUXILIAR!D721:D5607,"Error",0)</f>
        <v>Enviado a tiempo</v>
      </c>
      <c r="AD722" s="22" t="str">
        <f>+IF(AND(Ventas_Oficina[[#This Row],[Total]]&gt;75000,Ventas_Oficina[[#This Row],[Envio a tiempo]]="Enviado a tiempo"),"Buena Venta","Venta Mala")</f>
        <v>Venta Mala</v>
      </c>
    </row>
    <row r="723" spans="1:30" x14ac:dyDescent="0.25">
      <c r="A723" s="25">
        <v>1227583</v>
      </c>
      <c r="B723" s="5">
        <v>41408</v>
      </c>
      <c r="C723" s="6" t="s">
        <v>218</v>
      </c>
      <c r="D723" s="6" t="s">
        <v>8</v>
      </c>
      <c r="E723" s="6" t="s">
        <v>4</v>
      </c>
      <c r="F723" s="6" t="s">
        <v>5</v>
      </c>
      <c r="G723" s="6" t="s">
        <v>1007</v>
      </c>
      <c r="H723" s="6" t="s">
        <v>9</v>
      </c>
      <c r="I723" s="6" t="s">
        <v>1013</v>
      </c>
      <c r="J723" s="6" t="s">
        <v>1131</v>
      </c>
      <c r="K723" s="6" t="s">
        <v>1261</v>
      </c>
      <c r="L723" s="6" t="s">
        <v>1265</v>
      </c>
      <c r="M723" s="6" t="s">
        <v>1272</v>
      </c>
      <c r="N723" s="5">
        <v>41410</v>
      </c>
      <c r="O723" s="7">
        <v>1978</v>
      </c>
      <c r="P723" s="7">
        <v>4599</v>
      </c>
      <c r="Q723" s="7">
        <v>2621</v>
      </c>
      <c r="R723" s="6">
        <v>37</v>
      </c>
      <c r="S723" s="7">
        <v>170163</v>
      </c>
      <c r="T723" s="8">
        <v>0.01</v>
      </c>
      <c r="U723" s="7">
        <v>1701.63</v>
      </c>
      <c r="V723" s="7">
        <v>168461.37</v>
      </c>
      <c r="W723" s="7">
        <v>499</v>
      </c>
      <c r="X723" s="7">
        <v>149496</v>
      </c>
      <c r="Y723" s="9">
        <f>+DAY('TABLA PRINCIPAL'!$B723)</f>
        <v>14</v>
      </c>
      <c r="Z723" s="9">
        <f>+MONTH('TABLA PRINCIPAL'!$B723)</f>
        <v>5</v>
      </c>
      <c r="AA723" s="9">
        <f>+YEAR('TABLA PRINCIPAL'!$B723)</f>
        <v>2013</v>
      </c>
      <c r="AB723" s="22" t="str">
        <f>+IF(Ventas_Oficina[[#This Row],[Total del pedido]]&gt;=100000,"SI","NO")</f>
        <v>SI</v>
      </c>
      <c r="AC723" s="22" t="str">
        <f>+_xlfn.XLOOKUP(Ventas_Oficina[[#This Row],[Nº de artículo]],AUXILIAR!A722:A5608,AUXILIAR!D722:D5608,"Error",0)</f>
        <v>Enviado a tiempo</v>
      </c>
      <c r="AD723" s="22" t="str">
        <f>+IF(AND(Ventas_Oficina[[#This Row],[Total]]&gt;75000,Ventas_Oficina[[#This Row],[Envio a tiempo]]="Enviado a tiempo"),"Buena Venta","Venta Mala")</f>
        <v>Buena Venta</v>
      </c>
    </row>
    <row r="724" spans="1:30" x14ac:dyDescent="0.25">
      <c r="A724" s="26">
        <v>1227583</v>
      </c>
      <c r="B724" s="10">
        <v>41481</v>
      </c>
      <c r="C724" s="11" t="s">
        <v>335</v>
      </c>
      <c r="D724" s="11" t="s">
        <v>29</v>
      </c>
      <c r="E724" s="11" t="s">
        <v>12</v>
      </c>
      <c r="F724" s="11" t="s">
        <v>13</v>
      </c>
      <c r="G724" s="11" t="s">
        <v>1008</v>
      </c>
      <c r="H724" s="11" t="s">
        <v>14</v>
      </c>
      <c r="I724" s="11" t="s">
        <v>1012</v>
      </c>
      <c r="J724" s="11" t="s">
        <v>1019</v>
      </c>
      <c r="K724" s="11" t="s">
        <v>1261</v>
      </c>
      <c r="L724" s="11" t="s">
        <v>1267</v>
      </c>
      <c r="M724" s="11" t="s">
        <v>1273</v>
      </c>
      <c r="N724" s="10">
        <v>41483</v>
      </c>
      <c r="O724" s="12">
        <v>24</v>
      </c>
      <c r="P724" s="12">
        <v>126</v>
      </c>
      <c r="Q724" s="12">
        <v>102</v>
      </c>
      <c r="R724" s="11">
        <v>22</v>
      </c>
      <c r="S724" s="12">
        <v>2772</v>
      </c>
      <c r="T724" s="13">
        <v>0.09</v>
      </c>
      <c r="U724" s="12">
        <v>249.48</v>
      </c>
      <c r="V724" s="12">
        <v>2522.52</v>
      </c>
      <c r="W724" s="12">
        <v>70</v>
      </c>
      <c r="X724" s="12">
        <v>3399</v>
      </c>
      <c r="Y724" s="14">
        <f>+DAY('TABLA PRINCIPAL'!$B724)</f>
        <v>26</v>
      </c>
      <c r="Z724" s="14">
        <f>+MONTH('TABLA PRINCIPAL'!$B724)</f>
        <v>7</v>
      </c>
      <c r="AA724" s="14">
        <f>+YEAR('TABLA PRINCIPAL'!$B724)</f>
        <v>2013</v>
      </c>
      <c r="AB724" s="22" t="str">
        <f>+IF(Ventas_Oficina[[#This Row],[Total del pedido]]&gt;=100000,"SI","NO")</f>
        <v>NO</v>
      </c>
      <c r="AC724" s="22" t="str">
        <f>+_xlfn.XLOOKUP(Ventas_Oficina[[#This Row],[Nº de artículo]],AUXILIAR!A723:A5609,AUXILIAR!D723:D5609,"Error",0)</f>
        <v>Enviado a tiempo</v>
      </c>
      <c r="AD724" s="22" t="str">
        <f>+IF(AND(Ventas_Oficina[[#This Row],[Total]]&gt;75000,Ventas_Oficina[[#This Row],[Envio a tiempo]]="Enviado a tiempo"),"Buena Venta","Venta Mala")</f>
        <v>Venta Mala</v>
      </c>
    </row>
    <row r="725" spans="1:30" x14ac:dyDescent="0.25">
      <c r="A725" s="25">
        <v>1227583</v>
      </c>
      <c r="B725" s="5">
        <v>41552</v>
      </c>
      <c r="C725" s="6" t="s">
        <v>387</v>
      </c>
      <c r="D725" s="6" t="s">
        <v>46</v>
      </c>
      <c r="E725" s="6" t="s">
        <v>4</v>
      </c>
      <c r="F725" s="6" t="s">
        <v>5</v>
      </c>
      <c r="G725" s="6" t="s">
        <v>1008</v>
      </c>
      <c r="H725" s="6" t="s">
        <v>9</v>
      </c>
      <c r="I725" s="6" t="s">
        <v>1015</v>
      </c>
      <c r="J725" s="6" t="s">
        <v>1131</v>
      </c>
      <c r="K725" s="6" t="s">
        <v>1261</v>
      </c>
      <c r="L725" s="6" t="s">
        <v>1267</v>
      </c>
      <c r="M725" s="6" t="s">
        <v>1272</v>
      </c>
      <c r="N725" s="5">
        <v>41559</v>
      </c>
      <c r="O725" s="7">
        <v>1978</v>
      </c>
      <c r="P725" s="7">
        <v>4599</v>
      </c>
      <c r="Q725" s="7">
        <v>2621</v>
      </c>
      <c r="R725" s="6">
        <v>38</v>
      </c>
      <c r="S725" s="7">
        <v>174762</v>
      </c>
      <c r="T725" s="8">
        <v>0.06</v>
      </c>
      <c r="U725" s="7">
        <v>10485.719999999999</v>
      </c>
      <c r="V725" s="7">
        <v>164276.28</v>
      </c>
      <c r="W725" s="7">
        <v>499</v>
      </c>
      <c r="X725" s="7">
        <v>149396</v>
      </c>
      <c r="Y725" s="9">
        <f>+DAY('TABLA PRINCIPAL'!$B725)</f>
        <v>5</v>
      </c>
      <c r="Z725" s="9">
        <f>+MONTH('TABLA PRINCIPAL'!$B725)</f>
        <v>10</v>
      </c>
      <c r="AA725" s="9">
        <f>+YEAR('TABLA PRINCIPAL'!$B725)</f>
        <v>2013</v>
      </c>
      <c r="AB725" s="22" t="str">
        <f>+IF(Ventas_Oficina[[#This Row],[Total del pedido]]&gt;=100000,"SI","NO")</f>
        <v>SI</v>
      </c>
      <c r="AC725" s="22" t="str">
        <f>+_xlfn.XLOOKUP(Ventas_Oficina[[#This Row],[Nº de artículo]],AUXILIAR!A724:A5610,AUXILIAR!D724:D5610,"Error",0)</f>
        <v>Enviado a tiempo</v>
      </c>
      <c r="AD725" s="22" t="str">
        <f>+IF(AND(Ventas_Oficina[[#This Row],[Total]]&gt;75000,Ventas_Oficina[[#This Row],[Envio a tiempo]]="Enviado a tiempo"),"Buena Venta","Venta Mala")</f>
        <v>Buena Venta</v>
      </c>
    </row>
    <row r="726" spans="1:30" x14ac:dyDescent="0.25">
      <c r="A726" s="26">
        <v>1227948</v>
      </c>
      <c r="B726" s="10">
        <v>42136</v>
      </c>
      <c r="C726" s="11" t="s">
        <v>136</v>
      </c>
      <c r="D726" s="11" t="s">
        <v>436</v>
      </c>
      <c r="E726" s="11" t="s">
        <v>4</v>
      </c>
      <c r="F726" s="11" t="s">
        <v>5</v>
      </c>
      <c r="G726" s="11" t="s">
        <v>1010</v>
      </c>
      <c r="H726" s="11" t="s">
        <v>6</v>
      </c>
      <c r="I726" s="11" t="s">
        <v>1014</v>
      </c>
      <c r="J726" s="11" t="s">
        <v>1022</v>
      </c>
      <c r="K726" s="11" t="s">
        <v>1261</v>
      </c>
      <c r="L726" s="11" t="s">
        <v>1267</v>
      </c>
      <c r="M726" s="11" t="s">
        <v>1272</v>
      </c>
      <c r="N726" s="10">
        <v>42138</v>
      </c>
      <c r="O726" s="12">
        <v>153</v>
      </c>
      <c r="P726" s="12">
        <v>278</v>
      </c>
      <c r="Q726" s="12">
        <v>125</v>
      </c>
      <c r="R726" s="11">
        <v>33</v>
      </c>
      <c r="S726" s="12">
        <v>9174</v>
      </c>
      <c r="T726" s="13">
        <v>0.09</v>
      </c>
      <c r="U726" s="12">
        <v>825.66</v>
      </c>
      <c r="V726" s="12">
        <v>8348.34</v>
      </c>
      <c r="W726" s="12">
        <v>134</v>
      </c>
      <c r="X726" s="12">
        <v>3398</v>
      </c>
      <c r="Y726" s="14">
        <f>+DAY('TABLA PRINCIPAL'!$B726)</f>
        <v>12</v>
      </c>
      <c r="Z726" s="14">
        <f>+MONTH('TABLA PRINCIPAL'!$B726)</f>
        <v>5</v>
      </c>
      <c r="AA726" s="14">
        <f>+YEAR('TABLA PRINCIPAL'!$B726)</f>
        <v>2015</v>
      </c>
      <c r="AB726" s="22" t="str">
        <f>+IF(Ventas_Oficina[[#This Row],[Total del pedido]]&gt;=100000,"SI","NO")</f>
        <v>NO</v>
      </c>
      <c r="AC726" s="22" t="str">
        <f>+_xlfn.XLOOKUP(Ventas_Oficina[[#This Row],[Nº de artículo]],AUXILIAR!A725:A5611,AUXILIAR!D725:D5611,"Error",0)</f>
        <v>Enviado a tiempo</v>
      </c>
      <c r="AD726" s="22" t="str">
        <f>+IF(AND(Ventas_Oficina[[#This Row],[Total]]&gt;75000,Ventas_Oficina[[#This Row],[Envio a tiempo]]="Enviado a tiempo"),"Buena Venta","Venta Mala")</f>
        <v>Venta Mala</v>
      </c>
    </row>
    <row r="727" spans="1:30" x14ac:dyDescent="0.25">
      <c r="A727" s="25">
        <v>1227948</v>
      </c>
      <c r="B727" s="5">
        <v>41914</v>
      </c>
      <c r="C727" s="6" t="s">
        <v>437</v>
      </c>
      <c r="D727" s="6" t="s">
        <v>141</v>
      </c>
      <c r="E727" s="6" t="s">
        <v>4</v>
      </c>
      <c r="F727" s="6" t="s">
        <v>5</v>
      </c>
      <c r="G727" s="6" t="s">
        <v>1007</v>
      </c>
      <c r="H727" s="6" t="s">
        <v>39</v>
      </c>
      <c r="I727" s="6" t="s">
        <v>1014</v>
      </c>
      <c r="J727" s="6" t="s">
        <v>1041</v>
      </c>
      <c r="K727" s="6" t="s">
        <v>1261</v>
      </c>
      <c r="L727" s="6" t="s">
        <v>1265</v>
      </c>
      <c r="M727" s="6" t="s">
        <v>1272</v>
      </c>
      <c r="N727" s="5">
        <v>41916</v>
      </c>
      <c r="O727" s="7">
        <v>245</v>
      </c>
      <c r="P727" s="7">
        <v>389</v>
      </c>
      <c r="Q727" s="7">
        <v>144</v>
      </c>
      <c r="R727" s="6">
        <v>44</v>
      </c>
      <c r="S727" s="7">
        <v>17116</v>
      </c>
      <c r="T727" s="8">
        <v>7.0000000000000007E-2</v>
      </c>
      <c r="U727" s="7">
        <v>1198.1200000000001</v>
      </c>
      <c r="V727" s="7">
        <v>15917.88</v>
      </c>
      <c r="W727" s="7">
        <v>701</v>
      </c>
      <c r="X727" s="7">
        <v>1625</v>
      </c>
      <c r="Y727" s="9">
        <f>+DAY('TABLA PRINCIPAL'!$B727)</f>
        <v>2</v>
      </c>
      <c r="Z727" s="9">
        <f>+MONTH('TABLA PRINCIPAL'!$B727)</f>
        <v>10</v>
      </c>
      <c r="AA727" s="9">
        <f>+YEAR('TABLA PRINCIPAL'!$B727)</f>
        <v>2014</v>
      </c>
      <c r="AB727" s="22" t="str">
        <f>+IF(Ventas_Oficina[[#This Row],[Total del pedido]]&gt;=100000,"SI","NO")</f>
        <v>NO</v>
      </c>
      <c r="AC727" s="22" t="str">
        <f>+_xlfn.XLOOKUP(Ventas_Oficina[[#This Row],[Nº de artículo]],AUXILIAR!A726:A5612,AUXILIAR!D726:D5612,"Error",0)</f>
        <v>Enviado a tiempo</v>
      </c>
      <c r="AD727" s="22" t="str">
        <f>+IF(AND(Ventas_Oficina[[#This Row],[Total]]&gt;75000,Ventas_Oficina[[#This Row],[Envio a tiempo]]="Enviado a tiempo"),"Buena Venta","Venta Mala")</f>
        <v>Venta Mala</v>
      </c>
    </row>
    <row r="728" spans="1:30" x14ac:dyDescent="0.25">
      <c r="A728" s="26">
        <v>1227948</v>
      </c>
      <c r="B728" s="10">
        <v>41482</v>
      </c>
      <c r="C728" s="11" t="s">
        <v>171</v>
      </c>
      <c r="D728" s="11" t="s">
        <v>156</v>
      </c>
      <c r="E728" s="11" t="s">
        <v>12</v>
      </c>
      <c r="F728" s="11" t="s">
        <v>13</v>
      </c>
      <c r="G728" s="11" t="s">
        <v>1009</v>
      </c>
      <c r="H728" s="11" t="s">
        <v>42</v>
      </c>
      <c r="I728" s="11" t="s">
        <v>1012</v>
      </c>
      <c r="J728" s="11" t="s">
        <v>1110</v>
      </c>
      <c r="K728" s="11" t="s">
        <v>1261</v>
      </c>
      <c r="L728" s="11" t="s">
        <v>1267</v>
      </c>
      <c r="M728" s="11" t="s">
        <v>1272</v>
      </c>
      <c r="N728" s="10">
        <v>41484</v>
      </c>
      <c r="O728" s="12">
        <v>1104</v>
      </c>
      <c r="P728" s="12">
        <v>1698</v>
      </c>
      <c r="Q728" s="12">
        <v>594</v>
      </c>
      <c r="R728" s="11">
        <v>32</v>
      </c>
      <c r="S728" s="12">
        <v>54336</v>
      </c>
      <c r="T728" s="13">
        <v>0.06</v>
      </c>
      <c r="U728" s="12">
        <v>3260.16</v>
      </c>
      <c r="V728" s="12">
        <v>51075.839999999997</v>
      </c>
      <c r="W728" s="12">
        <v>1239</v>
      </c>
      <c r="X728" s="12">
        <v>4093</v>
      </c>
      <c r="Y728" s="14">
        <f>+DAY('TABLA PRINCIPAL'!$B728)</f>
        <v>27</v>
      </c>
      <c r="Z728" s="14">
        <f>+MONTH('TABLA PRINCIPAL'!$B728)</f>
        <v>7</v>
      </c>
      <c r="AA728" s="14">
        <f>+YEAR('TABLA PRINCIPAL'!$B728)</f>
        <v>2013</v>
      </c>
      <c r="AB728" s="22" t="str">
        <f>+IF(Ventas_Oficina[[#This Row],[Total del pedido]]&gt;=100000,"SI","NO")</f>
        <v>NO</v>
      </c>
      <c r="AC728" s="22" t="str">
        <f>+_xlfn.XLOOKUP(Ventas_Oficina[[#This Row],[Nº de artículo]],AUXILIAR!A727:A5613,AUXILIAR!D727:D5613,"Error",0)</f>
        <v>Enviado a tiempo</v>
      </c>
      <c r="AD728" s="22" t="str">
        <f>+IF(AND(Ventas_Oficina[[#This Row],[Total]]&gt;75000,Ventas_Oficina[[#This Row],[Envio a tiempo]]="Enviado a tiempo"),"Buena Venta","Venta Mala")</f>
        <v>Venta Mala</v>
      </c>
    </row>
    <row r="729" spans="1:30" x14ac:dyDescent="0.25">
      <c r="A729" s="25">
        <v>1227948</v>
      </c>
      <c r="B729" s="5">
        <v>41537</v>
      </c>
      <c r="C729" s="6" t="s">
        <v>72</v>
      </c>
      <c r="D729" s="6" t="s">
        <v>21</v>
      </c>
      <c r="E729" s="6" t="s">
        <v>4</v>
      </c>
      <c r="F729" s="6" t="s">
        <v>5</v>
      </c>
      <c r="G729" s="6" t="s">
        <v>1008</v>
      </c>
      <c r="H729" s="6" t="s">
        <v>6</v>
      </c>
      <c r="I729" s="6" t="s">
        <v>1016</v>
      </c>
      <c r="J729" s="6" t="s">
        <v>1055</v>
      </c>
      <c r="K729" s="6" t="s">
        <v>1261</v>
      </c>
      <c r="L729" s="6" t="s">
        <v>1265</v>
      </c>
      <c r="M729" s="6" t="s">
        <v>1272</v>
      </c>
      <c r="N729" s="5">
        <v>41539</v>
      </c>
      <c r="O729" s="7">
        <v>250</v>
      </c>
      <c r="P729" s="7">
        <v>568</v>
      </c>
      <c r="Q729" s="7">
        <v>318</v>
      </c>
      <c r="R729" s="6">
        <v>13</v>
      </c>
      <c r="S729" s="7">
        <v>7384</v>
      </c>
      <c r="T729" s="8">
        <v>0.03</v>
      </c>
      <c r="U729" s="7">
        <v>221.51999999999998</v>
      </c>
      <c r="V729" s="7">
        <v>7162.48</v>
      </c>
      <c r="W729" s="7">
        <v>360</v>
      </c>
      <c r="X729" s="7">
        <v>23875</v>
      </c>
      <c r="Y729" s="9">
        <f>+DAY('TABLA PRINCIPAL'!$B729)</f>
        <v>20</v>
      </c>
      <c r="Z729" s="9">
        <f>+MONTH('TABLA PRINCIPAL'!$B729)</f>
        <v>9</v>
      </c>
      <c r="AA729" s="9">
        <f>+YEAR('TABLA PRINCIPAL'!$B729)</f>
        <v>2013</v>
      </c>
      <c r="AB729" s="22" t="str">
        <f>+IF(Ventas_Oficina[[#This Row],[Total del pedido]]&gt;=100000,"SI","NO")</f>
        <v>NO</v>
      </c>
      <c r="AC729" s="22" t="str">
        <f>+_xlfn.XLOOKUP(Ventas_Oficina[[#This Row],[Nº de artículo]],AUXILIAR!A728:A5614,AUXILIAR!D728:D5614,"Error",0)</f>
        <v>Enviado a tiempo</v>
      </c>
      <c r="AD729" s="22" t="str">
        <f>+IF(AND(Ventas_Oficina[[#This Row],[Total]]&gt;75000,Ventas_Oficina[[#This Row],[Envio a tiempo]]="Enviado a tiempo"),"Buena Venta","Venta Mala")</f>
        <v>Venta Mala</v>
      </c>
    </row>
    <row r="730" spans="1:30" x14ac:dyDescent="0.25">
      <c r="A730" s="26">
        <v>1227979</v>
      </c>
      <c r="B730" s="10">
        <v>41625</v>
      </c>
      <c r="C730" s="11" t="s">
        <v>438</v>
      </c>
      <c r="D730" s="11" t="s">
        <v>152</v>
      </c>
      <c r="E730" s="11" t="s">
        <v>4</v>
      </c>
      <c r="F730" s="11" t="s">
        <v>5</v>
      </c>
      <c r="G730" s="11" t="s">
        <v>1008</v>
      </c>
      <c r="H730" s="11" t="s">
        <v>39</v>
      </c>
      <c r="I730" s="11" t="s">
        <v>1014</v>
      </c>
      <c r="J730" s="11" t="s">
        <v>1044</v>
      </c>
      <c r="K730" s="11" t="s">
        <v>1261</v>
      </c>
      <c r="L730" s="11" t="s">
        <v>1267</v>
      </c>
      <c r="M730" s="11" t="s">
        <v>1272</v>
      </c>
      <c r="N730" s="10">
        <v>41627</v>
      </c>
      <c r="O730" s="12">
        <v>118</v>
      </c>
      <c r="P730" s="12">
        <v>188</v>
      </c>
      <c r="Q730" s="12">
        <v>70</v>
      </c>
      <c r="R730" s="11">
        <v>15</v>
      </c>
      <c r="S730" s="12">
        <v>2820</v>
      </c>
      <c r="T730" s="13">
        <v>0</v>
      </c>
      <c r="U730" s="12">
        <v>0</v>
      </c>
      <c r="V730" s="12">
        <v>2820</v>
      </c>
      <c r="W730" s="12">
        <v>149</v>
      </c>
      <c r="X730" s="12">
        <v>6048</v>
      </c>
      <c r="Y730" s="14">
        <f>+DAY('TABLA PRINCIPAL'!$B730)</f>
        <v>17</v>
      </c>
      <c r="Z730" s="14">
        <f>+MONTH('TABLA PRINCIPAL'!$B730)</f>
        <v>12</v>
      </c>
      <c r="AA730" s="14">
        <f>+YEAR('TABLA PRINCIPAL'!$B730)</f>
        <v>2013</v>
      </c>
      <c r="AB730" s="22" t="str">
        <f>+IF(Ventas_Oficina[[#This Row],[Total del pedido]]&gt;=100000,"SI","NO")</f>
        <v>NO</v>
      </c>
      <c r="AC730" s="22" t="str">
        <f>+_xlfn.XLOOKUP(Ventas_Oficina[[#This Row],[Nº de artículo]],AUXILIAR!A729:A5615,AUXILIAR!D729:D5615,"Error",0)</f>
        <v>Enviado a tiempo</v>
      </c>
      <c r="AD730" s="22" t="str">
        <f>+IF(AND(Ventas_Oficina[[#This Row],[Total]]&gt;75000,Ventas_Oficina[[#This Row],[Envio a tiempo]]="Enviado a tiempo"),"Buena Venta","Venta Mala")</f>
        <v>Venta Mala</v>
      </c>
    </row>
    <row r="731" spans="1:30" x14ac:dyDescent="0.25">
      <c r="A731" s="25">
        <v>1228313</v>
      </c>
      <c r="B731" s="5">
        <v>41392</v>
      </c>
      <c r="C731" s="6" t="s">
        <v>173</v>
      </c>
      <c r="D731" s="6" t="s">
        <v>137</v>
      </c>
      <c r="E731" s="6" t="s">
        <v>4</v>
      </c>
      <c r="F731" s="6" t="s">
        <v>5</v>
      </c>
      <c r="G731" s="6" t="s">
        <v>1007</v>
      </c>
      <c r="H731" s="6" t="s">
        <v>6</v>
      </c>
      <c r="I731" s="6" t="s">
        <v>1015</v>
      </c>
      <c r="J731" s="6" t="s">
        <v>1072</v>
      </c>
      <c r="K731" s="6" t="s">
        <v>1261</v>
      </c>
      <c r="L731" s="6" t="s">
        <v>1265</v>
      </c>
      <c r="M731" s="6" t="s">
        <v>1272</v>
      </c>
      <c r="N731" s="5">
        <v>41392</v>
      </c>
      <c r="O731" s="7">
        <v>194</v>
      </c>
      <c r="P731" s="7">
        <v>308</v>
      </c>
      <c r="Q731" s="7">
        <v>114</v>
      </c>
      <c r="R731" s="6">
        <v>23</v>
      </c>
      <c r="S731" s="7">
        <v>7084</v>
      </c>
      <c r="T731" s="8">
        <v>0.03</v>
      </c>
      <c r="U731" s="7">
        <v>212.51999999999998</v>
      </c>
      <c r="V731" s="7">
        <v>6871.48</v>
      </c>
      <c r="W731" s="7">
        <v>99</v>
      </c>
      <c r="X731" s="7">
        <v>1285</v>
      </c>
      <c r="Y731" s="9">
        <f>+DAY('TABLA PRINCIPAL'!$B731)</f>
        <v>28</v>
      </c>
      <c r="Z731" s="9">
        <f>+MONTH('TABLA PRINCIPAL'!$B731)</f>
        <v>4</v>
      </c>
      <c r="AA731" s="9">
        <f>+YEAR('TABLA PRINCIPAL'!$B731)</f>
        <v>2013</v>
      </c>
      <c r="AB731" s="22" t="str">
        <f>+IF(Ventas_Oficina[[#This Row],[Total del pedido]]&gt;=100000,"SI","NO")</f>
        <v>NO</v>
      </c>
      <c r="AC731" s="22" t="str">
        <f>+_xlfn.XLOOKUP(Ventas_Oficina[[#This Row],[Nº de artículo]],AUXILIAR!A730:A5616,AUXILIAR!D730:D5616,"Error",0)</f>
        <v>No enviado a tiempo</v>
      </c>
      <c r="AD731" s="22" t="str">
        <f>+IF(AND(Ventas_Oficina[[#This Row],[Total]]&gt;75000,Ventas_Oficina[[#This Row],[Envio a tiempo]]="Enviado a tiempo"),"Buena Venta","Venta Mala")</f>
        <v>Venta Mala</v>
      </c>
    </row>
    <row r="732" spans="1:30" x14ac:dyDescent="0.25">
      <c r="A732" s="26">
        <v>1228313</v>
      </c>
      <c r="B732" s="10">
        <v>42139</v>
      </c>
      <c r="C732" s="11" t="s">
        <v>439</v>
      </c>
      <c r="D732" s="11" t="s">
        <v>38</v>
      </c>
      <c r="E732" s="11" t="s">
        <v>4</v>
      </c>
      <c r="F732" s="11" t="s">
        <v>5</v>
      </c>
      <c r="G732" s="11" t="s">
        <v>1008</v>
      </c>
      <c r="H732" s="11" t="s">
        <v>39</v>
      </c>
      <c r="I732" s="11" t="s">
        <v>1016</v>
      </c>
      <c r="J732" s="11" t="s">
        <v>1101</v>
      </c>
      <c r="K732" s="11" t="s">
        <v>1261</v>
      </c>
      <c r="L732" s="11" t="s">
        <v>1265</v>
      </c>
      <c r="M732" s="11" t="s">
        <v>1272</v>
      </c>
      <c r="N732" s="10">
        <v>42141</v>
      </c>
      <c r="O732" s="12">
        <v>27899</v>
      </c>
      <c r="P732" s="12">
        <v>44999</v>
      </c>
      <c r="Q732" s="12">
        <v>17100</v>
      </c>
      <c r="R732" s="11">
        <v>10</v>
      </c>
      <c r="S732" s="12">
        <v>449990</v>
      </c>
      <c r="T732" s="13">
        <v>0.04</v>
      </c>
      <c r="U732" s="12">
        <v>17999.600000000002</v>
      </c>
      <c r="V732" s="12">
        <v>431990.4</v>
      </c>
      <c r="W732" s="12">
        <v>4900</v>
      </c>
      <c r="X732" s="12">
        <v>1307920</v>
      </c>
      <c r="Y732" s="14">
        <f>+DAY('TABLA PRINCIPAL'!$B732)</f>
        <v>15</v>
      </c>
      <c r="Z732" s="14">
        <f>+MONTH('TABLA PRINCIPAL'!$B732)</f>
        <v>5</v>
      </c>
      <c r="AA732" s="14">
        <f>+YEAR('TABLA PRINCIPAL'!$B732)</f>
        <v>2015</v>
      </c>
      <c r="AB732" s="22" t="str">
        <f>+IF(Ventas_Oficina[[#This Row],[Total del pedido]]&gt;=100000,"SI","NO")</f>
        <v>SI</v>
      </c>
      <c r="AC732" s="22" t="str">
        <f>+_xlfn.XLOOKUP(Ventas_Oficina[[#This Row],[Nº de artículo]],AUXILIAR!A731:A5617,AUXILIAR!D731:D5617,"Error",0)</f>
        <v>No enviado a tiempo</v>
      </c>
      <c r="AD732" s="22" t="str">
        <f>+IF(AND(Ventas_Oficina[[#This Row],[Total]]&gt;75000,Ventas_Oficina[[#This Row],[Envio a tiempo]]="Enviado a tiempo"),"Buena Venta","Venta Mala")</f>
        <v>Venta Mala</v>
      </c>
    </row>
    <row r="733" spans="1:30" x14ac:dyDescent="0.25">
      <c r="A733" s="25">
        <v>1228678</v>
      </c>
      <c r="B733" s="5">
        <v>42197</v>
      </c>
      <c r="C733" s="6" t="s">
        <v>440</v>
      </c>
      <c r="D733" s="6" t="s">
        <v>268</v>
      </c>
      <c r="E733" s="6" t="s">
        <v>4</v>
      </c>
      <c r="F733" s="6" t="s">
        <v>5</v>
      </c>
      <c r="G733" s="6" t="s">
        <v>1010</v>
      </c>
      <c r="H733" s="6" t="s">
        <v>121</v>
      </c>
      <c r="I733" s="6" t="s">
        <v>1016</v>
      </c>
      <c r="J733" s="6" t="s">
        <v>1049</v>
      </c>
      <c r="K733" s="6" t="s">
        <v>1261</v>
      </c>
      <c r="L733" s="6" t="s">
        <v>1265</v>
      </c>
      <c r="M733" s="6" t="s">
        <v>1273</v>
      </c>
      <c r="N733" s="5">
        <v>42199</v>
      </c>
      <c r="O733" s="7">
        <v>184</v>
      </c>
      <c r="P733" s="7">
        <v>288</v>
      </c>
      <c r="Q733" s="7">
        <v>104</v>
      </c>
      <c r="R733" s="6">
        <v>40</v>
      </c>
      <c r="S733" s="7">
        <v>11520</v>
      </c>
      <c r="T733" s="8">
        <v>0.03</v>
      </c>
      <c r="U733" s="7">
        <v>345.59999999999997</v>
      </c>
      <c r="V733" s="7">
        <v>11174.4</v>
      </c>
      <c r="W733" s="7">
        <v>99</v>
      </c>
      <c r="X733" s="7">
        <v>2886</v>
      </c>
      <c r="Y733" s="9">
        <f>+DAY('TABLA PRINCIPAL'!$B733)</f>
        <v>12</v>
      </c>
      <c r="Z733" s="9">
        <f>+MONTH('TABLA PRINCIPAL'!$B733)</f>
        <v>7</v>
      </c>
      <c r="AA733" s="9">
        <f>+YEAR('TABLA PRINCIPAL'!$B733)</f>
        <v>2015</v>
      </c>
      <c r="AB733" s="22" t="str">
        <f>+IF(Ventas_Oficina[[#This Row],[Total del pedido]]&gt;=100000,"SI","NO")</f>
        <v>NO</v>
      </c>
      <c r="AC733" s="22" t="str">
        <f>+_xlfn.XLOOKUP(Ventas_Oficina[[#This Row],[Nº de artículo]],AUXILIAR!A732:A5618,AUXILIAR!D732:D5618,"Error",0)</f>
        <v>Enviado a tiempo</v>
      </c>
      <c r="AD733" s="22" t="str">
        <f>+IF(AND(Ventas_Oficina[[#This Row],[Total]]&gt;75000,Ventas_Oficina[[#This Row],[Envio a tiempo]]="Enviado a tiempo"),"Buena Venta","Venta Mala")</f>
        <v>Venta Mala</v>
      </c>
    </row>
    <row r="734" spans="1:30" x14ac:dyDescent="0.25">
      <c r="A734" s="26">
        <v>1228678</v>
      </c>
      <c r="B734" s="10">
        <v>41598</v>
      </c>
      <c r="C734" s="11" t="s">
        <v>441</v>
      </c>
      <c r="D734" s="11" t="s">
        <v>135</v>
      </c>
      <c r="E734" s="11" t="s">
        <v>12</v>
      </c>
      <c r="F734" s="11" t="s">
        <v>13</v>
      </c>
      <c r="G734" s="11" t="s">
        <v>1008</v>
      </c>
      <c r="H734" s="11" t="s">
        <v>14</v>
      </c>
      <c r="I734" s="11" t="s">
        <v>1015</v>
      </c>
      <c r="J734" s="11" t="s">
        <v>1098</v>
      </c>
      <c r="K734" s="11" t="s">
        <v>1261</v>
      </c>
      <c r="L734" s="11" t="s">
        <v>1267</v>
      </c>
      <c r="M734" s="11" t="s">
        <v>1272</v>
      </c>
      <c r="N734" s="10">
        <v>41599</v>
      </c>
      <c r="O734" s="12">
        <v>1983</v>
      </c>
      <c r="P734" s="12">
        <v>3098</v>
      </c>
      <c r="Q734" s="12">
        <v>1115</v>
      </c>
      <c r="R734" s="11">
        <v>33</v>
      </c>
      <c r="S734" s="12">
        <v>102234</v>
      </c>
      <c r="T734" s="13">
        <v>7.0000000000000007E-2</v>
      </c>
      <c r="U734" s="12">
        <v>7156.380000000001</v>
      </c>
      <c r="V734" s="12">
        <v>95077.62</v>
      </c>
      <c r="W734" s="12">
        <v>1951</v>
      </c>
      <c r="X734" s="12">
        <v>14759</v>
      </c>
      <c r="Y734" s="14">
        <f>+DAY('TABLA PRINCIPAL'!$B734)</f>
        <v>20</v>
      </c>
      <c r="Z734" s="14">
        <f>+MONTH('TABLA PRINCIPAL'!$B734)</f>
        <v>11</v>
      </c>
      <c r="AA734" s="14">
        <f>+YEAR('TABLA PRINCIPAL'!$B734)</f>
        <v>2013</v>
      </c>
      <c r="AB734" s="22" t="str">
        <f>+IF(Ventas_Oficina[[#This Row],[Total del pedido]]&gt;=100000,"SI","NO")</f>
        <v>NO</v>
      </c>
      <c r="AC734" s="22" t="str">
        <f>+_xlfn.XLOOKUP(Ventas_Oficina[[#This Row],[Nº de artículo]],AUXILIAR!A733:A5619,AUXILIAR!D733:D5619,"Error",0)</f>
        <v>Enviado a tiempo</v>
      </c>
      <c r="AD734" s="22" t="str">
        <f>+IF(AND(Ventas_Oficina[[#This Row],[Total]]&gt;75000,Ventas_Oficina[[#This Row],[Envio a tiempo]]="Enviado a tiempo"),"Buena Venta","Venta Mala")</f>
        <v>Venta Mala</v>
      </c>
    </row>
    <row r="735" spans="1:30" x14ac:dyDescent="0.25">
      <c r="A735" s="25">
        <v>1228678</v>
      </c>
      <c r="B735" s="5">
        <v>41903</v>
      </c>
      <c r="C735" s="6" t="s">
        <v>310</v>
      </c>
      <c r="D735" s="6" t="s">
        <v>442</v>
      </c>
      <c r="E735" s="6" t="s">
        <v>12</v>
      </c>
      <c r="F735" s="6" t="s">
        <v>13</v>
      </c>
      <c r="G735" s="6" t="s">
        <v>1007</v>
      </c>
      <c r="H735" s="6" t="s">
        <v>14</v>
      </c>
      <c r="I735" s="6" t="s">
        <v>1012</v>
      </c>
      <c r="J735" s="6" t="s">
        <v>1044</v>
      </c>
      <c r="K735" s="6" t="s">
        <v>1261</v>
      </c>
      <c r="L735" s="6" t="s">
        <v>1267</v>
      </c>
      <c r="M735" s="6" t="s">
        <v>1272</v>
      </c>
      <c r="N735" s="5">
        <v>41904</v>
      </c>
      <c r="O735" s="7">
        <v>118</v>
      </c>
      <c r="P735" s="7">
        <v>188</v>
      </c>
      <c r="Q735" s="7">
        <v>70</v>
      </c>
      <c r="R735" s="6">
        <v>18</v>
      </c>
      <c r="S735" s="7">
        <v>3384</v>
      </c>
      <c r="T735" s="8">
        <v>7.0000000000000007E-2</v>
      </c>
      <c r="U735" s="7">
        <v>236.88000000000002</v>
      </c>
      <c r="V735" s="7">
        <v>3147.12</v>
      </c>
      <c r="W735" s="7">
        <v>149</v>
      </c>
      <c r="X735" s="7">
        <v>8040</v>
      </c>
      <c r="Y735" s="9">
        <f>+DAY('TABLA PRINCIPAL'!$B735)</f>
        <v>21</v>
      </c>
      <c r="Z735" s="9">
        <f>+MONTH('TABLA PRINCIPAL'!$B735)</f>
        <v>9</v>
      </c>
      <c r="AA735" s="9">
        <f>+YEAR('TABLA PRINCIPAL'!$B735)</f>
        <v>2014</v>
      </c>
      <c r="AB735" s="22" t="str">
        <f>+IF(Ventas_Oficina[[#This Row],[Total del pedido]]&gt;=100000,"SI","NO")</f>
        <v>NO</v>
      </c>
      <c r="AC735" s="22" t="str">
        <f>+_xlfn.XLOOKUP(Ventas_Oficina[[#This Row],[Nº de artículo]],AUXILIAR!A734:A5620,AUXILIAR!D734:D5620,"Error",0)</f>
        <v>No enviado a tiempo</v>
      </c>
      <c r="AD735" s="22" t="str">
        <f>+IF(AND(Ventas_Oficina[[#This Row],[Total]]&gt;75000,Ventas_Oficina[[#This Row],[Envio a tiempo]]="Enviado a tiempo"),"Buena Venta","Venta Mala")</f>
        <v>Venta Mala</v>
      </c>
    </row>
    <row r="736" spans="1:30" x14ac:dyDescent="0.25">
      <c r="A736" s="26">
        <v>1229044</v>
      </c>
      <c r="B736" s="10">
        <v>42238</v>
      </c>
      <c r="C736" s="11" t="s">
        <v>440</v>
      </c>
      <c r="D736" s="11" t="s">
        <v>268</v>
      </c>
      <c r="E736" s="11" t="s">
        <v>4</v>
      </c>
      <c r="F736" s="11" t="s">
        <v>5</v>
      </c>
      <c r="G736" s="11" t="s">
        <v>1010</v>
      </c>
      <c r="H736" s="11" t="s">
        <v>121</v>
      </c>
      <c r="I736" s="11" t="s">
        <v>1015</v>
      </c>
      <c r="J736" s="11" t="s">
        <v>1022</v>
      </c>
      <c r="K736" s="11" t="s">
        <v>1262</v>
      </c>
      <c r="L736" s="11" t="s">
        <v>1269</v>
      </c>
      <c r="M736" s="11" t="s">
        <v>1272</v>
      </c>
      <c r="N736" s="10">
        <v>42243</v>
      </c>
      <c r="O736" s="12">
        <v>153</v>
      </c>
      <c r="P736" s="12">
        <v>278</v>
      </c>
      <c r="Q736" s="12">
        <v>125</v>
      </c>
      <c r="R736" s="11">
        <v>16</v>
      </c>
      <c r="S736" s="12">
        <v>4448</v>
      </c>
      <c r="T736" s="13">
        <v>0</v>
      </c>
      <c r="U736" s="12">
        <v>0</v>
      </c>
      <c r="V736" s="12">
        <v>4448</v>
      </c>
      <c r="W736" s="12">
        <v>134</v>
      </c>
      <c r="X736" s="12">
        <v>8950</v>
      </c>
      <c r="Y736" s="14">
        <f>+DAY('TABLA PRINCIPAL'!$B736)</f>
        <v>22</v>
      </c>
      <c r="Z736" s="14">
        <f>+MONTH('TABLA PRINCIPAL'!$B736)</f>
        <v>8</v>
      </c>
      <c r="AA736" s="14">
        <f>+YEAR('TABLA PRINCIPAL'!$B736)</f>
        <v>2015</v>
      </c>
      <c r="AB736" s="22" t="str">
        <f>+IF(Ventas_Oficina[[#This Row],[Total del pedido]]&gt;=100000,"SI","NO")</f>
        <v>NO</v>
      </c>
      <c r="AC736" s="22" t="str">
        <f>+_xlfn.XLOOKUP(Ventas_Oficina[[#This Row],[Nº de artículo]],AUXILIAR!A735:A5621,AUXILIAR!D735:D5621,"Error",0)</f>
        <v>Enviado a tiempo</v>
      </c>
      <c r="AD736" s="22" t="str">
        <f>+IF(AND(Ventas_Oficina[[#This Row],[Total]]&gt;75000,Ventas_Oficina[[#This Row],[Envio a tiempo]]="Enviado a tiempo"),"Buena Venta","Venta Mala")</f>
        <v>Venta Mala</v>
      </c>
    </row>
    <row r="737" spans="1:30" x14ac:dyDescent="0.25">
      <c r="A737" s="25">
        <v>1229044</v>
      </c>
      <c r="B737" s="5">
        <v>42112</v>
      </c>
      <c r="C737" s="6" t="s">
        <v>132</v>
      </c>
      <c r="D737" s="6" t="s">
        <v>133</v>
      </c>
      <c r="E737" s="6" t="s">
        <v>12</v>
      </c>
      <c r="F737" s="6" t="s">
        <v>13</v>
      </c>
      <c r="G737" s="6" t="s">
        <v>1007</v>
      </c>
      <c r="H737" s="6" t="s">
        <v>42</v>
      </c>
      <c r="I737" s="6" t="s">
        <v>1015</v>
      </c>
      <c r="J737" s="6" t="s">
        <v>1036</v>
      </c>
      <c r="K737" s="6" t="s">
        <v>1262</v>
      </c>
      <c r="L737" s="6" t="s">
        <v>1270</v>
      </c>
      <c r="M737" s="6" t="s">
        <v>1274</v>
      </c>
      <c r="N737" s="5">
        <v>42113</v>
      </c>
      <c r="O737" s="7">
        <v>453</v>
      </c>
      <c r="P737" s="7">
        <v>730</v>
      </c>
      <c r="Q737" s="7">
        <v>277</v>
      </c>
      <c r="R737" s="6">
        <v>47</v>
      </c>
      <c r="S737" s="7">
        <v>34310</v>
      </c>
      <c r="T737" s="8">
        <v>0.01</v>
      </c>
      <c r="U737" s="7">
        <v>343.1</v>
      </c>
      <c r="V737" s="7">
        <v>33966.9</v>
      </c>
      <c r="W737" s="7">
        <v>772</v>
      </c>
      <c r="X737" s="7">
        <v>16982</v>
      </c>
      <c r="Y737" s="9">
        <f>+DAY('TABLA PRINCIPAL'!$B737)</f>
        <v>18</v>
      </c>
      <c r="Z737" s="9">
        <f>+MONTH('TABLA PRINCIPAL'!$B737)</f>
        <v>4</v>
      </c>
      <c r="AA737" s="9">
        <f>+YEAR('TABLA PRINCIPAL'!$B737)</f>
        <v>2015</v>
      </c>
      <c r="AB737" s="22" t="str">
        <f>+IF(Ventas_Oficina[[#This Row],[Total del pedido]]&gt;=100000,"SI","NO")</f>
        <v>NO</v>
      </c>
      <c r="AC737" s="22" t="str">
        <f>+_xlfn.XLOOKUP(Ventas_Oficina[[#This Row],[Nº de artículo]],AUXILIAR!A736:A5622,AUXILIAR!D736:D5622,"Error",0)</f>
        <v>Enviado a tiempo</v>
      </c>
      <c r="AD737" s="22" t="str">
        <f>+IF(AND(Ventas_Oficina[[#This Row],[Total]]&gt;75000,Ventas_Oficina[[#This Row],[Envio a tiempo]]="Enviado a tiempo"),"Buena Venta","Venta Mala")</f>
        <v>Venta Mala</v>
      </c>
    </row>
    <row r="738" spans="1:30" x14ac:dyDescent="0.25">
      <c r="A738" s="26">
        <v>1229044</v>
      </c>
      <c r="B738" s="10">
        <v>41423</v>
      </c>
      <c r="C738" s="11" t="s">
        <v>136</v>
      </c>
      <c r="D738" s="11" t="s">
        <v>137</v>
      </c>
      <c r="E738" s="11" t="s">
        <v>4</v>
      </c>
      <c r="F738" s="11" t="s">
        <v>5</v>
      </c>
      <c r="G738" s="11" t="s">
        <v>1008</v>
      </c>
      <c r="H738" s="11" t="s">
        <v>6</v>
      </c>
      <c r="I738" s="11" t="s">
        <v>1016</v>
      </c>
      <c r="J738" s="11" t="s">
        <v>1036</v>
      </c>
      <c r="K738" s="11" t="s">
        <v>1261</v>
      </c>
      <c r="L738" s="11" t="s">
        <v>1267</v>
      </c>
      <c r="M738" s="11" t="s">
        <v>1272</v>
      </c>
      <c r="N738" s="10">
        <v>41423</v>
      </c>
      <c r="O738" s="12">
        <v>453</v>
      </c>
      <c r="P738" s="12">
        <v>730</v>
      </c>
      <c r="Q738" s="12">
        <v>277</v>
      </c>
      <c r="R738" s="11">
        <v>44</v>
      </c>
      <c r="S738" s="12">
        <v>32120</v>
      </c>
      <c r="T738" s="13">
        <v>7.0000000000000007E-2</v>
      </c>
      <c r="U738" s="12">
        <v>2248.4</v>
      </c>
      <c r="V738" s="12">
        <v>29871.599999999999</v>
      </c>
      <c r="W738" s="12">
        <v>772</v>
      </c>
      <c r="X738" s="12">
        <v>22845</v>
      </c>
      <c r="Y738" s="14">
        <f>+DAY('TABLA PRINCIPAL'!$B738)</f>
        <v>29</v>
      </c>
      <c r="Z738" s="14">
        <f>+MONTH('TABLA PRINCIPAL'!$B738)</f>
        <v>5</v>
      </c>
      <c r="AA738" s="14">
        <f>+YEAR('TABLA PRINCIPAL'!$B738)</f>
        <v>2013</v>
      </c>
      <c r="AB738" s="22" t="str">
        <f>+IF(Ventas_Oficina[[#This Row],[Total del pedido]]&gt;=100000,"SI","NO")</f>
        <v>NO</v>
      </c>
      <c r="AC738" s="22" t="str">
        <f>+_xlfn.XLOOKUP(Ventas_Oficina[[#This Row],[Nº de artículo]],AUXILIAR!A737:A5623,AUXILIAR!D737:D5623,"Error",0)</f>
        <v>No enviado a tiempo</v>
      </c>
      <c r="AD738" s="22" t="str">
        <f>+IF(AND(Ventas_Oficina[[#This Row],[Total]]&gt;75000,Ventas_Oficina[[#This Row],[Envio a tiempo]]="Enviado a tiempo"),"Buena Venta","Venta Mala")</f>
        <v>Venta Mala</v>
      </c>
    </row>
    <row r="739" spans="1:30" x14ac:dyDescent="0.25">
      <c r="A739" s="25">
        <v>1229044</v>
      </c>
      <c r="B739" s="5">
        <v>41982</v>
      </c>
      <c r="C739" s="6" t="s">
        <v>252</v>
      </c>
      <c r="D739" s="6" t="s">
        <v>76</v>
      </c>
      <c r="E739" s="6" t="s">
        <v>4</v>
      </c>
      <c r="F739" s="6" t="s">
        <v>5</v>
      </c>
      <c r="G739" s="6" t="s">
        <v>1008</v>
      </c>
      <c r="H739" s="6" t="s">
        <v>17</v>
      </c>
      <c r="I739" s="6" t="s">
        <v>1015</v>
      </c>
      <c r="J739" s="6" t="s">
        <v>1088</v>
      </c>
      <c r="K739" s="6" t="s">
        <v>1262</v>
      </c>
      <c r="L739" s="6" t="s">
        <v>1265</v>
      </c>
      <c r="M739" s="6" t="s">
        <v>1272</v>
      </c>
      <c r="N739" s="5">
        <v>41984</v>
      </c>
      <c r="O739" s="7">
        <v>17883</v>
      </c>
      <c r="P739" s="7">
        <v>41588</v>
      </c>
      <c r="Q739" s="7">
        <v>23705</v>
      </c>
      <c r="R739" s="6">
        <v>29</v>
      </c>
      <c r="S739" s="7">
        <v>1206052</v>
      </c>
      <c r="T739" s="8">
        <v>0.03</v>
      </c>
      <c r="U739" s="7">
        <v>36181.56</v>
      </c>
      <c r="V739" s="7">
        <v>1169870.44</v>
      </c>
      <c r="W739" s="7">
        <v>1137</v>
      </c>
      <c r="X739" s="7">
        <v>97426</v>
      </c>
      <c r="Y739" s="9">
        <f>+DAY('TABLA PRINCIPAL'!$B739)</f>
        <v>9</v>
      </c>
      <c r="Z739" s="9">
        <f>+MONTH('TABLA PRINCIPAL'!$B739)</f>
        <v>12</v>
      </c>
      <c r="AA739" s="9">
        <f>+YEAR('TABLA PRINCIPAL'!$B739)</f>
        <v>2014</v>
      </c>
      <c r="AB739" s="22" t="str">
        <f>+IF(Ventas_Oficina[[#This Row],[Total del pedido]]&gt;=100000,"SI","NO")</f>
        <v>SI</v>
      </c>
      <c r="AC739" s="22" t="str">
        <f>+_xlfn.XLOOKUP(Ventas_Oficina[[#This Row],[Nº de artículo]],AUXILIAR!A738:A5624,AUXILIAR!D738:D5624,"Error",0)</f>
        <v>No enviado a tiempo</v>
      </c>
      <c r="AD739" s="22" t="str">
        <f>+IF(AND(Ventas_Oficina[[#This Row],[Total]]&gt;75000,Ventas_Oficina[[#This Row],[Envio a tiempo]]="Enviado a tiempo"),"Buena Venta","Venta Mala")</f>
        <v>Venta Mala</v>
      </c>
    </row>
    <row r="740" spans="1:30" x14ac:dyDescent="0.25">
      <c r="A740" s="26">
        <v>1229044</v>
      </c>
      <c r="B740" s="10">
        <v>41694</v>
      </c>
      <c r="C740" s="11" t="s">
        <v>397</v>
      </c>
      <c r="D740" s="11" t="s">
        <v>88</v>
      </c>
      <c r="E740" s="11" t="s">
        <v>4</v>
      </c>
      <c r="F740" s="11" t="s">
        <v>5</v>
      </c>
      <c r="G740" s="11" t="s">
        <v>1008</v>
      </c>
      <c r="H740" s="11" t="s">
        <v>39</v>
      </c>
      <c r="I740" s="11" t="s">
        <v>1016</v>
      </c>
      <c r="J740" s="11" t="s">
        <v>1025</v>
      </c>
      <c r="K740" s="11" t="s">
        <v>1261</v>
      </c>
      <c r="L740" s="11" t="s">
        <v>1265</v>
      </c>
      <c r="M740" s="11" t="s">
        <v>1272</v>
      </c>
      <c r="N740" s="10">
        <v>41696</v>
      </c>
      <c r="O740" s="12">
        <v>399</v>
      </c>
      <c r="P740" s="12">
        <v>623</v>
      </c>
      <c r="Q740" s="12">
        <v>224</v>
      </c>
      <c r="R740" s="11">
        <v>9</v>
      </c>
      <c r="S740" s="12">
        <v>5607</v>
      </c>
      <c r="T740" s="13">
        <v>0.03</v>
      </c>
      <c r="U740" s="12">
        <v>168.21</v>
      </c>
      <c r="V740" s="12">
        <v>5438.79</v>
      </c>
      <c r="W740" s="12">
        <v>697</v>
      </c>
      <c r="X740" s="12">
        <v>24132</v>
      </c>
      <c r="Y740" s="14">
        <f>+DAY('TABLA PRINCIPAL'!$B740)</f>
        <v>24</v>
      </c>
      <c r="Z740" s="14">
        <f>+MONTH('TABLA PRINCIPAL'!$B740)</f>
        <v>2</v>
      </c>
      <c r="AA740" s="14">
        <f>+YEAR('TABLA PRINCIPAL'!$B740)</f>
        <v>2014</v>
      </c>
      <c r="AB740" s="22" t="str">
        <f>+IF(Ventas_Oficina[[#This Row],[Total del pedido]]&gt;=100000,"SI","NO")</f>
        <v>NO</v>
      </c>
      <c r="AC740" s="22" t="str">
        <f>+_xlfn.XLOOKUP(Ventas_Oficina[[#This Row],[Nº de artículo]],AUXILIAR!A739:A5625,AUXILIAR!D739:D5625,"Error",0)</f>
        <v>Enviado a tiempo</v>
      </c>
      <c r="AD740" s="22" t="str">
        <f>+IF(AND(Ventas_Oficina[[#This Row],[Total]]&gt;75000,Ventas_Oficina[[#This Row],[Envio a tiempo]]="Enviado a tiempo"),"Buena Venta","Venta Mala")</f>
        <v>Venta Mala</v>
      </c>
    </row>
    <row r="741" spans="1:30" x14ac:dyDescent="0.25">
      <c r="A741" s="25">
        <v>1229409</v>
      </c>
      <c r="B741" s="5">
        <v>42157</v>
      </c>
      <c r="C741" s="6" t="s">
        <v>186</v>
      </c>
      <c r="D741" s="6" t="s">
        <v>62</v>
      </c>
      <c r="E741" s="6" t="s">
        <v>4</v>
      </c>
      <c r="F741" s="6" t="s">
        <v>5</v>
      </c>
      <c r="G741" s="6" t="s">
        <v>1010</v>
      </c>
      <c r="H741" s="6" t="s">
        <v>27</v>
      </c>
      <c r="I741" s="6" t="s">
        <v>1014</v>
      </c>
      <c r="J741" s="6" t="s">
        <v>1044</v>
      </c>
      <c r="K741" s="6" t="s">
        <v>1261</v>
      </c>
      <c r="L741" s="6" t="s">
        <v>1265</v>
      </c>
      <c r="M741" s="6" t="s">
        <v>1272</v>
      </c>
      <c r="N741" s="5">
        <v>42160</v>
      </c>
      <c r="O741" s="7">
        <v>118</v>
      </c>
      <c r="P741" s="7">
        <v>188</v>
      </c>
      <c r="Q741" s="7">
        <v>70</v>
      </c>
      <c r="R741" s="6">
        <v>8</v>
      </c>
      <c r="S741" s="7">
        <v>1504</v>
      </c>
      <c r="T741" s="8">
        <v>0.02</v>
      </c>
      <c r="U741" s="7">
        <v>30.080000000000002</v>
      </c>
      <c r="V741" s="7">
        <v>1473.92</v>
      </c>
      <c r="W741" s="7">
        <v>149</v>
      </c>
      <c r="X741" s="7">
        <v>7195</v>
      </c>
      <c r="Y741" s="9">
        <f>+DAY('TABLA PRINCIPAL'!$B741)</f>
        <v>2</v>
      </c>
      <c r="Z741" s="9">
        <f>+MONTH('TABLA PRINCIPAL'!$B741)</f>
        <v>6</v>
      </c>
      <c r="AA741" s="9">
        <f>+YEAR('TABLA PRINCIPAL'!$B741)</f>
        <v>2015</v>
      </c>
      <c r="AB741" s="22" t="str">
        <f>+IF(Ventas_Oficina[[#This Row],[Total del pedido]]&gt;=100000,"SI","NO")</f>
        <v>NO</v>
      </c>
      <c r="AC741" s="22" t="str">
        <f>+_xlfn.XLOOKUP(Ventas_Oficina[[#This Row],[Nº de artículo]],AUXILIAR!A740:A5626,AUXILIAR!D740:D5626,"Error",0)</f>
        <v>Enviado a tiempo</v>
      </c>
      <c r="AD741" s="22" t="str">
        <f>+IF(AND(Ventas_Oficina[[#This Row],[Total]]&gt;75000,Ventas_Oficina[[#This Row],[Envio a tiempo]]="Enviado a tiempo"),"Buena Venta","Venta Mala")</f>
        <v>Venta Mala</v>
      </c>
    </row>
    <row r="742" spans="1:30" x14ac:dyDescent="0.25">
      <c r="A742" s="26">
        <v>1229409</v>
      </c>
      <c r="B742" s="10">
        <v>41485</v>
      </c>
      <c r="C742" s="11" t="s">
        <v>202</v>
      </c>
      <c r="D742" s="11" t="s">
        <v>203</v>
      </c>
      <c r="E742" s="11" t="s">
        <v>4</v>
      </c>
      <c r="F742" s="11" t="s">
        <v>5</v>
      </c>
      <c r="G742" s="11" t="s">
        <v>1008</v>
      </c>
      <c r="H742" s="11" t="s">
        <v>27</v>
      </c>
      <c r="I742" s="11" t="s">
        <v>1016</v>
      </c>
      <c r="J742" s="11" t="s">
        <v>1053</v>
      </c>
      <c r="K742" s="11" t="s">
        <v>1262</v>
      </c>
      <c r="L742" s="11" t="s">
        <v>1265</v>
      </c>
      <c r="M742" s="11" t="s">
        <v>1272</v>
      </c>
      <c r="N742" s="10">
        <v>41486</v>
      </c>
      <c r="O742" s="12">
        <v>37799</v>
      </c>
      <c r="P742" s="12">
        <v>59999</v>
      </c>
      <c r="Q742" s="12">
        <v>22200</v>
      </c>
      <c r="R742" s="11">
        <v>41</v>
      </c>
      <c r="S742" s="12">
        <v>2459959</v>
      </c>
      <c r="T742" s="13">
        <v>0.03</v>
      </c>
      <c r="U742" s="12">
        <v>73798.77</v>
      </c>
      <c r="V742" s="12">
        <v>2386160.23</v>
      </c>
      <c r="W742" s="12">
        <v>2449</v>
      </c>
      <c r="X742" s="12">
        <v>1397426</v>
      </c>
      <c r="Y742" s="14">
        <f>+DAY('TABLA PRINCIPAL'!$B742)</f>
        <v>30</v>
      </c>
      <c r="Z742" s="14">
        <f>+MONTH('TABLA PRINCIPAL'!$B742)</f>
        <v>7</v>
      </c>
      <c r="AA742" s="14">
        <f>+YEAR('TABLA PRINCIPAL'!$B742)</f>
        <v>2013</v>
      </c>
      <c r="AB742" s="22" t="str">
        <f>+IF(Ventas_Oficina[[#This Row],[Total del pedido]]&gt;=100000,"SI","NO")</f>
        <v>SI</v>
      </c>
      <c r="AC742" s="22" t="str">
        <f>+_xlfn.XLOOKUP(Ventas_Oficina[[#This Row],[Nº de artículo]],AUXILIAR!A741:A5627,AUXILIAR!D741:D5627,"Error",0)</f>
        <v>Enviado a tiempo</v>
      </c>
      <c r="AD742" s="22" t="str">
        <f>+IF(AND(Ventas_Oficina[[#This Row],[Total]]&gt;75000,Ventas_Oficina[[#This Row],[Envio a tiempo]]="Enviado a tiempo"),"Buena Venta","Venta Mala")</f>
        <v>Buena Venta</v>
      </c>
    </row>
    <row r="743" spans="1:30" x14ac:dyDescent="0.25">
      <c r="A743" s="25">
        <v>1229409</v>
      </c>
      <c r="B743" s="5">
        <v>41846</v>
      </c>
      <c r="C743" s="6" t="s">
        <v>415</v>
      </c>
      <c r="D743" s="6" t="s">
        <v>31</v>
      </c>
      <c r="E743" s="6" t="s">
        <v>4</v>
      </c>
      <c r="F743" s="6" t="s">
        <v>5</v>
      </c>
      <c r="G743" s="6" t="s">
        <v>1008</v>
      </c>
      <c r="H743" s="6" t="s">
        <v>9</v>
      </c>
      <c r="I743" s="6" t="s">
        <v>1014</v>
      </c>
      <c r="J743" s="6" t="s">
        <v>1101</v>
      </c>
      <c r="K743" s="6" t="s">
        <v>1261</v>
      </c>
      <c r="L743" s="6" t="s">
        <v>1265</v>
      </c>
      <c r="M743" s="6" t="s">
        <v>1272</v>
      </c>
      <c r="N743" s="5">
        <v>41853</v>
      </c>
      <c r="O743" s="7">
        <v>27899</v>
      </c>
      <c r="P743" s="7">
        <v>44999</v>
      </c>
      <c r="Q743" s="7">
        <v>17100</v>
      </c>
      <c r="R743" s="6">
        <v>24</v>
      </c>
      <c r="S743" s="7">
        <v>1079976</v>
      </c>
      <c r="T743" s="8">
        <v>0.04</v>
      </c>
      <c r="U743" s="7">
        <v>43199.040000000001</v>
      </c>
      <c r="V743" s="7">
        <v>1036776.96</v>
      </c>
      <c r="W743" s="7">
        <v>4900</v>
      </c>
      <c r="X743" s="7">
        <v>1494427</v>
      </c>
      <c r="Y743" s="9">
        <f>+DAY('TABLA PRINCIPAL'!$B743)</f>
        <v>26</v>
      </c>
      <c r="Z743" s="9">
        <f>+MONTH('TABLA PRINCIPAL'!$B743)</f>
        <v>7</v>
      </c>
      <c r="AA743" s="9">
        <f>+YEAR('TABLA PRINCIPAL'!$B743)</f>
        <v>2014</v>
      </c>
      <c r="AB743" s="22" t="str">
        <f>+IF(Ventas_Oficina[[#This Row],[Total del pedido]]&gt;=100000,"SI","NO")</f>
        <v>SI</v>
      </c>
      <c r="AC743" s="22" t="str">
        <f>+_xlfn.XLOOKUP(Ventas_Oficina[[#This Row],[Nº de artículo]],AUXILIAR!A742:A5628,AUXILIAR!D742:D5628,"Error",0)</f>
        <v>No enviado a tiempo</v>
      </c>
      <c r="AD743" s="22" t="str">
        <f>+IF(AND(Ventas_Oficina[[#This Row],[Total]]&gt;75000,Ventas_Oficina[[#This Row],[Envio a tiempo]]="Enviado a tiempo"),"Buena Venta","Venta Mala")</f>
        <v>Venta Mala</v>
      </c>
    </row>
    <row r="744" spans="1:30" x14ac:dyDescent="0.25">
      <c r="A744" s="26">
        <v>1229409</v>
      </c>
      <c r="B744" s="10">
        <v>41719</v>
      </c>
      <c r="C744" s="11" t="s">
        <v>443</v>
      </c>
      <c r="D744" s="11" t="s">
        <v>444</v>
      </c>
      <c r="E744" s="11" t="s">
        <v>4</v>
      </c>
      <c r="F744" s="11" t="s">
        <v>5</v>
      </c>
      <c r="G744" s="11" t="s">
        <v>1007</v>
      </c>
      <c r="H744" s="11" t="s">
        <v>121</v>
      </c>
      <c r="I744" s="11" t="s">
        <v>1016</v>
      </c>
      <c r="J744" s="11" t="s">
        <v>1044</v>
      </c>
      <c r="K744" s="11" t="s">
        <v>1262</v>
      </c>
      <c r="L744" s="11" t="s">
        <v>1265</v>
      </c>
      <c r="M744" s="11" t="s">
        <v>1272</v>
      </c>
      <c r="N744" s="10">
        <v>41724</v>
      </c>
      <c r="O744" s="12">
        <v>118</v>
      </c>
      <c r="P744" s="12">
        <v>188</v>
      </c>
      <c r="Q744" s="12">
        <v>70</v>
      </c>
      <c r="R744" s="11">
        <v>10</v>
      </c>
      <c r="S744" s="12">
        <v>1880</v>
      </c>
      <c r="T744" s="13">
        <v>0.03</v>
      </c>
      <c r="U744" s="12">
        <v>56.4</v>
      </c>
      <c r="V744" s="12">
        <v>1823.6</v>
      </c>
      <c r="W744" s="12">
        <v>149</v>
      </c>
      <c r="X744" s="12">
        <v>647</v>
      </c>
      <c r="Y744" s="14">
        <f>+DAY('TABLA PRINCIPAL'!$B744)</f>
        <v>21</v>
      </c>
      <c r="Z744" s="14">
        <f>+MONTH('TABLA PRINCIPAL'!$B744)</f>
        <v>3</v>
      </c>
      <c r="AA744" s="14">
        <f>+YEAR('TABLA PRINCIPAL'!$B744)</f>
        <v>2014</v>
      </c>
      <c r="AB744" s="22" t="str">
        <f>+IF(Ventas_Oficina[[#This Row],[Total del pedido]]&gt;=100000,"SI","NO")</f>
        <v>NO</v>
      </c>
      <c r="AC744" s="22" t="str">
        <f>+_xlfn.XLOOKUP(Ventas_Oficina[[#This Row],[Nº de artículo]],AUXILIAR!A743:A5629,AUXILIAR!D743:D5629,"Error",0)</f>
        <v>Enviado a tiempo</v>
      </c>
      <c r="AD744" s="22" t="str">
        <f>+IF(AND(Ventas_Oficina[[#This Row],[Total]]&gt;75000,Ventas_Oficina[[#This Row],[Envio a tiempo]]="Enviado a tiempo"),"Buena Venta","Venta Mala")</f>
        <v>Venta Mala</v>
      </c>
    </row>
    <row r="745" spans="1:30" x14ac:dyDescent="0.25">
      <c r="A745" s="25">
        <v>1229774</v>
      </c>
      <c r="B745" s="5">
        <v>41416</v>
      </c>
      <c r="C745" s="6" t="s">
        <v>136</v>
      </c>
      <c r="D745" s="6" t="s">
        <v>137</v>
      </c>
      <c r="E745" s="6" t="s">
        <v>4</v>
      </c>
      <c r="F745" s="6" t="s">
        <v>5</v>
      </c>
      <c r="G745" s="6" t="s">
        <v>1010</v>
      </c>
      <c r="H745" s="6" t="s">
        <v>6</v>
      </c>
      <c r="I745" s="6" t="s">
        <v>1014</v>
      </c>
      <c r="J745" s="6" t="s">
        <v>1056</v>
      </c>
      <c r="K745" s="6" t="s">
        <v>1262</v>
      </c>
      <c r="L745" s="6" t="s">
        <v>1270</v>
      </c>
      <c r="M745" s="6" t="s">
        <v>1274</v>
      </c>
      <c r="N745" s="5">
        <v>41417</v>
      </c>
      <c r="O745" s="7">
        <v>352</v>
      </c>
      <c r="P745" s="7">
        <v>568</v>
      </c>
      <c r="Q745" s="7">
        <v>216</v>
      </c>
      <c r="R745" s="6">
        <v>31</v>
      </c>
      <c r="S745" s="7">
        <v>17608</v>
      </c>
      <c r="T745" s="8">
        <v>0.06</v>
      </c>
      <c r="U745" s="7">
        <v>1056.48</v>
      </c>
      <c r="V745" s="7">
        <v>16551.52</v>
      </c>
      <c r="W745" s="7">
        <v>139</v>
      </c>
      <c r="X745" s="7">
        <v>1745</v>
      </c>
      <c r="Y745" s="9">
        <f>+DAY('TABLA PRINCIPAL'!$B745)</f>
        <v>22</v>
      </c>
      <c r="Z745" s="9">
        <f>+MONTH('TABLA PRINCIPAL'!$B745)</f>
        <v>5</v>
      </c>
      <c r="AA745" s="9">
        <f>+YEAR('TABLA PRINCIPAL'!$B745)</f>
        <v>2013</v>
      </c>
      <c r="AB745" s="22" t="str">
        <f>+IF(Ventas_Oficina[[#This Row],[Total del pedido]]&gt;=100000,"SI","NO")</f>
        <v>NO</v>
      </c>
      <c r="AC745" s="22" t="str">
        <f>+_xlfn.XLOOKUP(Ventas_Oficina[[#This Row],[Nº de artículo]],AUXILIAR!A744:A5630,AUXILIAR!D744:D5630,"Error",0)</f>
        <v>No enviado a tiempo</v>
      </c>
      <c r="AD745" s="22" t="str">
        <f>+IF(AND(Ventas_Oficina[[#This Row],[Total]]&gt;75000,Ventas_Oficina[[#This Row],[Envio a tiempo]]="Enviado a tiempo"),"Buena Venta","Venta Mala")</f>
        <v>Venta Mala</v>
      </c>
    </row>
    <row r="746" spans="1:30" x14ac:dyDescent="0.25">
      <c r="A746" s="26">
        <v>1229774</v>
      </c>
      <c r="B746" s="10">
        <v>42347</v>
      </c>
      <c r="C746" s="11" t="s">
        <v>420</v>
      </c>
      <c r="D746" s="11" t="s">
        <v>36</v>
      </c>
      <c r="E746" s="11" t="s">
        <v>12</v>
      </c>
      <c r="F746" s="11" t="s">
        <v>13</v>
      </c>
      <c r="G746" s="11" t="s">
        <v>1009</v>
      </c>
      <c r="H746" s="11" t="s">
        <v>14</v>
      </c>
      <c r="I746" s="11" t="s">
        <v>1016</v>
      </c>
      <c r="J746" s="11" t="s">
        <v>1041</v>
      </c>
      <c r="K746" s="11" t="s">
        <v>1261</v>
      </c>
      <c r="L746" s="11" t="s">
        <v>1265</v>
      </c>
      <c r="M746" s="11" t="s">
        <v>1272</v>
      </c>
      <c r="N746" s="10">
        <v>42348</v>
      </c>
      <c r="O746" s="12">
        <v>245</v>
      </c>
      <c r="P746" s="12">
        <v>389</v>
      </c>
      <c r="Q746" s="12">
        <v>144</v>
      </c>
      <c r="R746" s="11">
        <v>42</v>
      </c>
      <c r="S746" s="12">
        <v>16338</v>
      </c>
      <c r="T746" s="13">
        <v>0</v>
      </c>
      <c r="U746" s="12">
        <v>0</v>
      </c>
      <c r="V746" s="12">
        <v>16338</v>
      </c>
      <c r="W746" s="12">
        <v>701</v>
      </c>
      <c r="X746" s="12">
        <v>14704</v>
      </c>
      <c r="Y746" s="14">
        <f>+DAY('TABLA PRINCIPAL'!$B746)</f>
        <v>9</v>
      </c>
      <c r="Z746" s="14">
        <f>+MONTH('TABLA PRINCIPAL'!$B746)</f>
        <v>12</v>
      </c>
      <c r="AA746" s="14">
        <f>+YEAR('TABLA PRINCIPAL'!$B746)</f>
        <v>2015</v>
      </c>
      <c r="AB746" s="22" t="str">
        <f>+IF(Ventas_Oficina[[#This Row],[Total del pedido]]&gt;=100000,"SI","NO")</f>
        <v>NO</v>
      </c>
      <c r="AC746" s="22" t="str">
        <f>+_xlfn.XLOOKUP(Ventas_Oficina[[#This Row],[Nº de artículo]],AUXILIAR!A745:A5631,AUXILIAR!D745:D5631,"Error",0)</f>
        <v>No enviado a tiempo</v>
      </c>
      <c r="AD746" s="22" t="str">
        <f>+IF(AND(Ventas_Oficina[[#This Row],[Total]]&gt;75000,Ventas_Oficina[[#This Row],[Envio a tiempo]]="Enviado a tiempo"),"Buena Venta","Venta Mala")</f>
        <v>Venta Mala</v>
      </c>
    </row>
    <row r="747" spans="1:30" x14ac:dyDescent="0.25">
      <c r="A747" s="25">
        <v>1230139</v>
      </c>
      <c r="B747" s="5">
        <v>41322</v>
      </c>
      <c r="C747" s="6" t="s">
        <v>55</v>
      </c>
      <c r="D747" s="6" t="s">
        <v>44</v>
      </c>
      <c r="E747" s="6" t="s">
        <v>12</v>
      </c>
      <c r="F747" s="6" t="s">
        <v>13</v>
      </c>
      <c r="G747" s="6" t="s">
        <v>1008</v>
      </c>
      <c r="H747" s="6" t="s">
        <v>42</v>
      </c>
      <c r="I747" s="6" t="s">
        <v>1013</v>
      </c>
      <c r="J747" s="6" t="s">
        <v>1049</v>
      </c>
      <c r="K747" s="6" t="s">
        <v>1261</v>
      </c>
      <c r="L747" s="6" t="s">
        <v>1267</v>
      </c>
      <c r="M747" s="6" t="s">
        <v>1272</v>
      </c>
      <c r="N747" s="5">
        <v>41327</v>
      </c>
      <c r="O747" s="7">
        <v>184</v>
      </c>
      <c r="P747" s="7">
        <v>288</v>
      </c>
      <c r="Q747" s="7">
        <v>104</v>
      </c>
      <c r="R747" s="6">
        <v>11</v>
      </c>
      <c r="S747" s="7">
        <v>3168</v>
      </c>
      <c r="T747" s="8">
        <v>0.09</v>
      </c>
      <c r="U747" s="7">
        <v>285.12</v>
      </c>
      <c r="V747" s="7">
        <v>2882.88</v>
      </c>
      <c r="W747" s="7">
        <v>99</v>
      </c>
      <c r="X747" s="7">
        <v>1275</v>
      </c>
      <c r="Y747" s="9">
        <f>+DAY('TABLA PRINCIPAL'!$B747)</f>
        <v>17</v>
      </c>
      <c r="Z747" s="9">
        <f>+MONTH('TABLA PRINCIPAL'!$B747)</f>
        <v>2</v>
      </c>
      <c r="AA747" s="9">
        <f>+YEAR('TABLA PRINCIPAL'!$B747)</f>
        <v>2013</v>
      </c>
      <c r="AB747" s="22" t="str">
        <f>+IF(Ventas_Oficina[[#This Row],[Total del pedido]]&gt;=100000,"SI","NO")</f>
        <v>NO</v>
      </c>
      <c r="AC747" s="22" t="str">
        <f>+_xlfn.XLOOKUP(Ventas_Oficina[[#This Row],[Nº de artículo]],AUXILIAR!A746:A5632,AUXILIAR!D746:D5632,"Error",0)</f>
        <v>Enviado a tiempo</v>
      </c>
      <c r="AD747" s="22" t="str">
        <f>+IF(AND(Ventas_Oficina[[#This Row],[Total]]&gt;75000,Ventas_Oficina[[#This Row],[Envio a tiempo]]="Enviado a tiempo"),"Buena Venta","Venta Mala")</f>
        <v>Venta Mala</v>
      </c>
    </row>
    <row r="748" spans="1:30" x14ac:dyDescent="0.25">
      <c r="A748" s="26">
        <v>1230505</v>
      </c>
      <c r="B748" s="10">
        <v>41520</v>
      </c>
      <c r="C748" s="11" t="s">
        <v>257</v>
      </c>
      <c r="D748" s="11" t="s">
        <v>97</v>
      </c>
      <c r="E748" s="11" t="s">
        <v>12</v>
      </c>
      <c r="F748" s="11" t="s">
        <v>13</v>
      </c>
      <c r="G748" s="11" t="s">
        <v>1007</v>
      </c>
      <c r="H748" s="11" t="s">
        <v>14</v>
      </c>
      <c r="I748" s="11" t="s">
        <v>1013</v>
      </c>
      <c r="J748" s="11" t="s">
        <v>1060</v>
      </c>
      <c r="K748" s="11" t="s">
        <v>1262</v>
      </c>
      <c r="L748" s="11" t="s">
        <v>1265</v>
      </c>
      <c r="M748" s="11" t="s">
        <v>1272</v>
      </c>
      <c r="N748" s="10">
        <v>41522</v>
      </c>
      <c r="O748" s="12">
        <v>1388</v>
      </c>
      <c r="P748" s="12">
        <v>2238</v>
      </c>
      <c r="Q748" s="12">
        <v>850</v>
      </c>
      <c r="R748" s="11">
        <v>24</v>
      </c>
      <c r="S748" s="12">
        <v>53712</v>
      </c>
      <c r="T748" s="13">
        <v>0.06</v>
      </c>
      <c r="U748" s="12">
        <v>3222.72</v>
      </c>
      <c r="V748" s="12">
        <v>50489.279999999999</v>
      </c>
      <c r="W748" s="12">
        <v>1510</v>
      </c>
      <c r="X748" s="12">
        <v>33685</v>
      </c>
      <c r="Y748" s="14">
        <f>+DAY('TABLA PRINCIPAL'!$B748)</f>
        <v>3</v>
      </c>
      <c r="Z748" s="14">
        <f>+MONTH('TABLA PRINCIPAL'!$B748)</f>
        <v>9</v>
      </c>
      <c r="AA748" s="14">
        <f>+YEAR('TABLA PRINCIPAL'!$B748)</f>
        <v>2013</v>
      </c>
      <c r="AB748" s="22" t="str">
        <f>+IF(Ventas_Oficina[[#This Row],[Total del pedido]]&gt;=100000,"SI","NO")</f>
        <v>NO</v>
      </c>
      <c r="AC748" s="22" t="str">
        <f>+_xlfn.XLOOKUP(Ventas_Oficina[[#This Row],[Nº de artículo]],AUXILIAR!A747:A5633,AUXILIAR!D747:D5633,"Error",0)</f>
        <v>Enviado a tiempo</v>
      </c>
      <c r="AD748" s="22" t="str">
        <f>+IF(AND(Ventas_Oficina[[#This Row],[Total]]&gt;75000,Ventas_Oficina[[#This Row],[Envio a tiempo]]="Enviado a tiempo"),"Buena Venta","Venta Mala")</f>
        <v>Venta Mala</v>
      </c>
    </row>
    <row r="749" spans="1:30" x14ac:dyDescent="0.25">
      <c r="A749" s="25">
        <v>1230505</v>
      </c>
      <c r="B749" s="5">
        <v>42197</v>
      </c>
      <c r="C749" s="6" t="s">
        <v>440</v>
      </c>
      <c r="D749" s="6" t="s">
        <v>268</v>
      </c>
      <c r="E749" s="6" t="s">
        <v>4</v>
      </c>
      <c r="F749" s="6" t="s">
        <v>5</v>
      </c>
      <c r="G749" s="6" t="s">
        <v>1007</v>
      </c>
      <c r="H749" s="6" t="s">
        <v>121</v>
      </c>
      <c r="I749" s="6" t="s">
        <v>1012</v>
      </c>
      <c r="J749" s="6" t="s">
        <v>1072</v>
      </c>
      <c r="K749" s="6" t="s">
        <v>1261</v>
      </c>
      <c r="L749" s="6" t="s">
        <v>1265</v>
      </c>
      <c r="M749" s="6" t="s">
        <v>1272</v>
      </c>
      <c r="N749" s="5">
        <v>42199</v>
      </c>
      <c r="O749" s="7">
        <v>194</v>
      </c>
      <c r="P749" s="7">
        <v>308</v>
      </c>
      <c r="Q749" s="7">
        <v>114</v>
      </c>
      <c r="R749" s="6">
        <v>50</v>
      </c>
      <c r="S749" s="7">
        <v>15400</v>
      </c>
      <c r="T749" s="8">
        <v>0.09</v>
      </c>
      <c r="U749" s="7">
        <v>1386</v>
      </c>
      <c r="V749" s="7">
        <v>14014</v>
      </c>
      <c r="W749" s="7">
        <v>99</v>
      </c>
      <c r="X749" s="7">
        <v>2886</v>
      </c>
      <c r="Y749" s="9">
        <f>+DAY('TABLA PRINCIPAL'!$B749)</f>
        <v>12</v>
      </c>
      <c r="Z749" s="9">
        <f>+MONTH('TABLA PRINCIPAL'!$B749)</f>
        <v>7</v>
      </c>
      <c r="AA749" s="9">
        <f>+YEAR('TABLA PRINCIPAL'!$B749)</f>
        <v>2015</v>
      </c>
      <c r="AB749" s="22" t="str">
        <f>+IF(Ventas_Oficina[[#This Row],[Total del pedido]]&gt;=100000,"SI","NO")</f>
        <v>NO</v>
      </c>
      <c r="AC749" s="22" t="str">
        <f>+_xlfn.XLOOKUP(Ventas_Oficina[[#This Row],[Nº de artículo]],AUXILIAR!A748:A5634,AUXILIAR!D748:D5634,"Error",0)</f>
        <v>Enviado a tiempo</v>
      </c>
      <c r="AD749" s="22" t="str">
        <f>+IF(AND(Ventas_Oficina[[#This Row],[Total]]&gt;75000,Ventas_Oficina[[#This Row],[Envio a tiempo]]="Enviado a tiempo"),"Buena Venta","Venta Mala")</f>
        <v>Venta Mala</v>
      </c>
    </row>
    <row r="750" spans="1:30" x14ac:dyDescent="0.25">
      <c r="A750" s="26">
        <v>1230505</v>
      </c>
      <c r="B750" s="10">
        <v>41558</v>
      </c>
      <c r="C750" s="11" t="s">
        <v>405</v>
      </c>
      <c r="D750" s="11" t="s">
        <v>48</v>
      </c>
      <c r="E750" s="11" t="s">
        <v>4</v>
      </c>
      <c r="F750" s="11" t="s">
        <v>5</v>
      </c>
      <c r="G750" s="11" t="s">
        <v>1007</v>
      </c>
      <c r="H750" s="11" t="s">
        <v>34</v>
      </c>
      <c r="I750" s="11" t="s">
        <v>1015</v>
      </c>
      <c r="J750" s="11" t="s">
        <v>1036</v>
      </c>
      <c r="K750" s="11" t="s">
        <v>1261</v>
      </c>
      <c r="L750" s="11" t="s">
        <v>1265</v>
      </c>
      <c r="M750" s="11" t="s">
        <v>1272</v>
      </c>
      <c r="N750" s="10">
        <v>41559</v>
      </c>
      <c r="O750" s="12">
        <v>453</v>
      </c>
      <c r="P750" s="12">
        <v>730</v>
      </c>
      <c r="Q750" s="12">
        <v>277</v>
      </c>
      <c r="R750" s="11">
        <v>40</v>
      </c>
      <c r="S750" s="12">
        <v>29200</v>
      </c>
      <c r="T750" s="13">
        <v>0.05</v>
      </c>
      <c r="U750" s="12">
        <v>1460</v>
      </c>
      <c r="V750" s="12">
        <v>27740</v>
      </c>
      <c r="W750" s="12">
        <v>772</v>
      </c>
      <c r="X750" s="12">
        <v>26792</v>
      </c>
      <c r="Y750" s="14">
        <f>+DAY('TABLA PRINCIPAL'!$B750)</f>
        <v>11</v>
      </c>
      <c r="Z750" s="14">
        <f>+MONTH('TABLA PRINCIPAL'!$B750)</f>
        <v>10</v>
      </c>
      <c r="AA750" s="14">
        <f>+YEAR('TABLA PRINCIPAL'!$B750)</f>
        <v>2013</v>
      </c>
      <c r="AB750" s="22" t="str">
        <f>+IF(Ventas_Oficina[[#This Row],[Total del pedido]]&gt;=100000,"SI","NO")</f>
        <v>NO</v>
      </c>
      <c r="AC750" s="22" t="str">
        <f>+_xlfn.XLOOKUP(Ventas_Oficina[[#This Row],[Nº de artículo]],AUXILIAR!A749:A5635,AUXILIAR!D749:D5635,"Error",0)</f>
        <v>Enviado a tiempo</v>
      </c>
      <c r="AD750" s="22" t="str">
        <f>+IF(AND(Ventas_Oficina[[#This Row],[Total]]&gt;75000,Ventas_Oficina[[#This Row],[Envio a tiempo]]="Enviado a tiempo"),"Buena Venta","Venta Mala")</f>
        <v>Venta Mala</v>
      </c>
    </row>
    <row r="751" spans="1:30" x14ac:dyDescent="0.25">
      <c r="A751" s="25">
        <v>1230870</v>
      </c>
      <c r="B751" s="5">
        <v>42172</v>
      </c>
      <c r="C751" s="6" t="s">
        <v>186</v>
      </c>
      <c r="D751" s="6" t="s">
        <v>62</v>
      </c>
      <c r="E751" s="6" t="s">
        <v>4</v>
      </c>
      <c r="F751" s="6" t="s">
        <v>5</v>
      </c>
      <c r="G751" s="6" t="s">
        <v>1007</v>
      </c>
      <c r="H751" s="6" t="s">
        <v>27</v>
      </c>
      <c r="I751" s="6" t="s">
        <v>1012</v>
      </c>
      <c r="J751" s="6" t="s">
        <v>1090</v>
      </c>
      <c r="K751" s="6" t="s">
        <v>1261</v>
      </c>
      <c r="L751" s="6" t="s">
        <v>1265</v>
      </c>
      <c r="M751" s="6" t="s">
        <v>1272</v>
      </c>
      <c r="N751" s="5">
        <v>42174</v>
      </c>
      <c r="O751" s="7">
        <v>347</v>
      </c>
      <c r="P751" s="7">
        <v>668</v>
      </c>
      <c r="Q751" s="7">
        <v>321</v>
      </c>
      <c r="R751" s="6">
        <v>6</v>
      </c>
      <c r="S751" s="7">
        <v>4008</v>
      </c>
      <c r="T751" s="8">
        <v>0.03</v>
      </c>
      <c r="U751" s="7">
        <v>120.24</v>
      </c>
      <c r="V751" s="7">
        <v>3887.76</v>
      </c>
      <c r="W751" s="7">
        <v>150</v>
      </c>
      <c r="X751" s="7">
        <v>6056</v>
      </c>
      <c r="Y751" s="9">
        <f>+DAY('TABLA PRINCIPAL'!$B751)</f>
        <v>17</v>
      </c>
      <c r="Z751" s="9">
        <f>+MONTH('TABLA PRINCIPAL'!$B751)</f>
        <v>6</v>
      </c>
      <c r="AA751" s="9">
        <f>+YEAR('TABLA PRINCIPAL'!$B751)</f>
        <v>2015</v>
      </c>
      <c r="AB751" s="22" t="str">
        <f>+IF(Ventas_Oficina[[#This Row],[Total del pedido]]&gt;=100000,"SI","NO")</f>
        <v>NO</v>
      </c>
      <c r="AC751" s="22" t="str">
        <f>+_xlfn.XLOOKUP(Ventas_Oficina[[#This Row],[Nº de artículo]],AUXILIAR!A750:A5636,AUXILIAR!D750:D5636,"Error",0)</f>
        <v>Enviado a tiempo</v>
      </c>
      <c r="AD751" s="22" t="str">
        <f>+IF(AND(Ventas_Oficina[[#This Row],[Total]]&gt;75000,Ventas_Oficina[[#This Row],[Envio a tiempo]]="Enviado a tiempo"),"Buena Venta","Venta Mala")</f>
        <v>Venta Mala</v>
      </c>
    </row>
    <row r="752" spans="1:30" x14ac:dyDescent="0.25">
      <c r="A752" s="26">
        <v>1230870</v>
      </c>
      <c r="B752" s="10">
        <v>42081</v>
      </c>
      <c r="C752" s="11" t="s">
        <v>357</v>
      </c>
      <c r="D752" s="11" t="s">
        <v>48</v>
      </c>
      <c r="E752" s="11" t="s">
        <v>4</v>
      </c>
      <c r="F752" s="11" t="s">
        <v>5</v>
      </c>
      <c r="G752" s="11" t="s">
        <v>1008</v>
      </c>
      <c r="H752" s="11" t="s">
        <v>34</v>
      </c>
      <c r="I752" s="11" t="s">
        <v>1012</v>
      </c>
      <c r="J752" s="11" t="s">
        <v>1119</v>
      </c>
      <c r="K752" s="11" t="s">
        <v>1261</v>
      </c>
      <c r="L752" s="11" t="s">
        <v>1267</v>
      </c>
      <c r="M752" s="11" t="s">
        <v>1272</v>
      </c>
      <c r="N752" s="10">
        <v>42084</v>
      </c>
      <c r="O752" s="12">
        <v>337</v>
      </c>
      <c r="P752" s="12">
        <v>553</v>
      </c>
      <c r="Q752" s="12">
        <v>216</v>
      </c>
      <c r="R752" s="11">
        <v>7</v>
      </c>
      <c r="S752" s="12">
        <v>3871</v>
      </c>
      <c r="T752" s="13">
        <v>0.03</v>
      </c>
      <c r="U752" s="12">
        <v>116.13</v>
      </c>
      <c r="V752" s="12">
        <v>3754.87</v>
      </c>
      <c r="W752" s="12">
        <v>698</v>
      </c>
      <c r="X752" s="12">
        <v>24355</v>
      </c>
      <c r="Y752" s="14">
        <f>+DAY('TABLA PRINCIPAL'!$B752)</f>
        <v>18</v>
      </c>
      <c r="Z752" s="14">
        <f>+MONTH('TABLA PRINCIPAL'!$B752)</f>
        <v>3</v>
      </c>
      <c r="AA752" s="14">
        <f>+YEAR('TABLA PRINCIPAL'!$B752)</f>
        <v>2015</v>
      </c>
      <c r="AB752" s="22" t="str">
        <f>+IF(Ventas_Oficina[[#This Row],[Total del pedido]]&gt;=100000,"SI","NO")</f>
        <v>NO</v>
      </c>
      <c r="AC752" s="22" t="str">
        <f>+_xlfn.XLOOKUP(Ventas_Oficina[[#This Row],[Nº de artículo]],AUXILIAR!A751:A5637,AUXILIAR!D751:D5637,"Error",0)</f>
        <v>Enviado a tiempo</v>
      </c>
      <c r="AD752" s="22" t="str">
        <f>+IF(AND(Ventas_Oficina[[#This Row],[Total]]&gt;75000,Ventas_Oficina[[#This Row],[Envio a tiempo]]="Enviado a tiempo"),"Buena Venta","Venta Mala")</f>
        <v>Venta Mala</v>
      </c>
    </row>
    <row r="753" spans="1:30" x14ac:dyDescent="0.25">
      <c r="A753" s="25">
        <v>1231235</v>
      </c>
      <c r="B753" s="5">
        <v>41503</v>
      </c>
      <c r="C753" s="6" t="s">
        <v>74</v>
      </c>
      <c r="D753" s="6" t="s">
        <v>3</v>
      </c>
      <c r="E753" s="6" t="s">
        <v>4</v>
      </c>
      <c r="F753" s="6" t="s">
        <v>5</v>
      </c>
      <c r="G753" s="6" t="s">
        <v>1007</v>
      </c>
      <c r="H753" s="6" t="s">
        <v>6</v>
      </c>
      <c r="I753" s="6" t="s">
        <v>1014</v>
      </c>
      <c r="J753" s="6" t="s">
        <v>1104</v>
      </c>
      <c r="K753" s="6" t="s">
        <v>1261</v>
      </c>
      <c r="L753" s="6" t="s">
        <v>1265</v>
      </c>
      <c r="M753" s="6" t="s">
        <v>1272</v>
      </c>
      <c r="N753" s="5">
        <v>41503</v>
      </c>
      <c r="O753" s="7">
        <v>131</v>
      </c>
      <c r="P753" s="7">
        <v>284</v>
      </c>
      <c r="Q753" s="7">
        <v>153</v>
      </c>
      <c r="R753" s="6">
        <v>18</v>
      </c>
      <c r="S753" s="7">
        <v>5112</v>
      </c>
      <c r="T753" s="8">
        <v>0.02</v>
      </c>
      <c r="U753" s="7">
        <v>102.24000000000001</v>
      </c>
      <c r="V753" s="7">
        <v>5009.76</v>
      </c>
      <c r="W753" s="7">
        <v>93</v>
      </c>
      <c r="X753" s="7">
        <v>3609</v>
      </c>
      <c r="Y753" s="9">
        <f>+DAY('TABLA PRINCIPAL'!$B753)</f>
        <v>17</v>
      </c>
      <c r="Z753" s="9">
        <f>+MONTH('TABLA PRINCIPAL'!$B753)</f>
        <v>8</v>
      </c>
      <c r="AA753" s="9">
        <f>+YEAR('TABLA PRINCIPAL'!$B753)</f>
        <v>2013</v>
      </c>
      <c r="AB753" s="22" t="str">
        <f>+IF(Ventas_Oficina[[#This Row],[Total del pedido]]&gt;=100000,"SI","NO")</f>
        <v>NO</v>
      </c>
      <c r="AC753" s="22" t="str">
        <f>+_xlfn.XLOOKUP(Ventas_Oficina[[#This Row],[Nº de artículo]],AUXILIAR!A752:A5638,AUXILIAR!D752:D5638,"Error",0)</f>
        <v>No enviado a tiempo</v>
      </c>
      <c r="AD753" s="22" t="str">
        <f>+IF(AND(Ventas_Oficina[[#This Row],[Total]]&gt;75000,Ventas_Oficina[[#This Row],[Envio a tiempo]]="Enviado a tiempo"),"Buena Venta","Venta Mala")</f>
        <v>Venta Mala</v>
      </c>
    </row>
    <row r="754" spans="1:30" x14ac:dyDescent="0.25">
      <c r="A754" s="26">
        <v>1231235</v>
      </c>
      <c r="B754" s="10">
        <v>41515</v>
      </c>
      <c r="C754" s="11" t="s">
        <v>226</v>
      </c>
      <c r="D754" s="11" t="s">
        <v>48</v>
      </c>
      <c r="E754" s="11" t="s">
        <v>4</v>
      </c>
      <c r="F754" s="11" t="s">
        <v>5</v>
      </c>
      <c r="G754" s="11" t="s">
        <v>1009</v>
      </c>
      <c r="H754" s="11" t="s">
        <v>34</v>
      </c>
      <c r="I754" s="11" t="s">
        <v>1015</v>
      </c>
      <c r="J754" s="11" t="s">
        <v>1064</v>
      </c>
      <c r="K754" s="11" t="s">
        <v>1261</v>
      </c>
      <c r="L754" s="11" t="s">
        <v>1265</v>
      </c>
      <c r="M754" s="11" t="s">
        <v>1272</v>
      </c>
      <c r="N754" s="10">
        <v>41520</v>
      </c>
      <c r="O754" s="12">
        <v>365</v>
      </c>
      <c r="P754" s="12">
        <v>598</v>
      </c>
      <c r="Q754" s="12">
        <v>233</v>
      </c>
      <c r="R754" s="11">
        <v>9</v>
      </c>
      <c r="S754" s="12">
        <v>5382</v>
      </c>
      <c r="T754" s="13">
        <v>0.04</v>
      </c>
      <c r="U754" s="12">
        <v>215.28</v>
      </c>
      <c r="V754" s="12">
        <v>5166.72</v>
      </c>
      <c r="W754" s="12">
        <v>149</v>
      </c>
      <c r="X754" s="12">
        <v>12853</v>
      </c>
      <c r="Y754" s="14">
        <f>+DAY('TABLA PRINCIPAL'!$B754)</f>
        <v>29</v>
      </c>
      <c r="Z754" s="14">
        <f>+MONTH('TABLA PRINCIPAL'!$B754)</f>
        <v>8</v>
      </c>
      <c r="AA754" s="14">
        <f>+YEAR('TABLA PRINCIPAL'!$B754)</f>
        <v>2013</v>
      </c>
      <c r="AB754" s="22" t="str">
        <f>+IF(Ventas_Oficina[[#This Row],[Total del pedido]]&gt;=100000,"SI","NO")</f>
        <v>NO</v>
      </c>
      <c r="AC754" s="22" t="str">
        <f>+_xlfn.XLOOKUP(Ventas_Oficina[[#This Row],[Nº de artículo]],AUXILIAR!A753:A5639,AUXILIAR!D753:D5639,"Error",0)</f>
        <v>No enviado a tiempo</v>
      </c>
      <c r="AD754" s="22" t="str">
        <f>+IF(AND(Ventas_Oficina[[#This Row],[Total]]&gt;75000,Ventas_Oficina[[#This Row],[Envio a tiempo]]="Enviado a tiempo"),"Buena Venta","Venta Mala")</f>
        <v>Venta Mala</v>
      </c>
    </row>
    <row r="755" spans="1:30" x14ac:dyDescent="0.25">
      <c r="A755" s="25">
        <v>1231600</v>
      </c>
      <c r="B755" s="5">
        <v>41558</v>
      </c>
      <c r="C755" s="6" t="s">
        <v>405</v>
      </c>
      <c r="D755" s="6" t="s">
        <v>212</v>
      </c>
      <c r="E755" s="6" t="s">
        <v>4</v>
      </c>
      <c r="F755" s="6" t="s">
        <v>5</v>
      </c>
      <c r="G755" s="6" t="s">
        <v>1008</v>
      </c>
      <c r="H755" s="6" t="s">
        <v>24</v>
      </c>
      <c r="I755" s="6" t="s">
        <v>1013</v>
      </c>
      <c r="J755" s="6" t="s">
        <v>1042</v>
      </c>
      <c r="K755" s="6" t="s">
        <v>1261</v>
      </c>
      <c r="L755" s="6" t="s">
        <v>1265</v>
      </c>
      <c r="M755" s="6" t="s">
        <v>1272</v>
      </c>
      <c r="N755" s="5">
        <v>41559</v>
      </c>
      <c r="O755" s="7">
        <v>109</v>
      </c>
      <c r="P755" s="7">
        <v>168</v>
      </c>
      <c r="Q755" s="7">
        <v>59</v>
      </c>
      <c r="R755" s="6">
        <v>23</v>
      </c>
      <c r="S755" s="7">
        <v>3864</v>
      </c>
      <c r="T755" s="8">
        <v>0.01</v>
      </c>
      <c r="U755" s="7">
        <v>38.64</v>
      </c>
      <c r="V755" s="7">
        <v>3825.36</v>
      </c>
      <c r="W755" s="7">
        <v>100</v>
      </c>
      <c r="X755" s="7">
        <v>6037</v>
      </c>
      <c r="Y755" s="9">
        <f>+DAY('TABLA PRINCIPAL'!$B755)</f>
        <v>11</v>
      </c>
      <c r="Z755" s="9">
        <f>+MONTH('TABLA PRINCIPAL'!$B755)</f>
        <v>10</v>
      </c>
      <c r="AA755" s="9">
        <f>+YEAR('TABLA PRINCIPAL'!$B755)</f>
        <v>2013</v>
      </c>
      <c r="AB755" s="22" t="str">
        <f>+IF(Ventas_Oficina[[#This Row],[Total del pedido]]&gt;=100000,"SI","NO")</f>
        <v>NO</v>
      </c>
      <c r="AC755" s="22" t="str">
        <f>+_xlfn.XLOOKUP(Ventas_Oficina[[#This Row],[Nº de artículo]],AUXILIAR!A754:A5640,AUXILIAR!D754:D5640,"Error",0)</f>
        <v>No enviado a tiempo</v>
      </c>
      <c r="AD755" s="22" t="str">
        <f>+IF(AND(Ventas_Oficina[[#This Row],[Total]]&gt;75000,Ventas_Oficina[[#This Row],[Envio a tiempo]]="Enviado a tiempo"),"Buena Venta","Venta Mala")</f>
        <v>Venta Mala</v>
      </c>
    </row>
    <row r="756" spans="1:30" x14ac:dyDescent="0.25">
      <c r="A756" s="26">
        <v>1231600</v>
      </c>
      <c r="B756" s="10">
        <v>41530</v>
      </c>
      <c r="C756" s="11" t="s">
        <v>250</v>
      </c>
      <c r="D756" s="11" t="s">
        <v>118</v>
      </c>
      <c r="E756" s="11" t="s">
        <v>4</v>
      </c>
      <c r="F756" s="11" t="s">
        <v>5</v>
      </c>
      <c r="G756" s="11" t="s">
        <v>1008</v>
      </c>
      <c r="H756" s="11" t="s">
        <v>53</v>
      </c>
      <c r="I756" s="11" t="s">
        <v>1013</v>
      </c>
      <c r="J756" s="11" t="s">
        <v>1114</v>
      </c>
      <c r="K756" s="11" t="s">
        <v>1261</v>
      </c>
      <c r="L756" s="11" t="s">
        <v>1265</v>
      </c>
      <c r="M756" s="11" t="s">
        <v>1272</v>
      </c>
      <c r="N756" s="10">
        <v>41532</v>
      </c>
      <c r="O756" s="12">
        <v>195</v>
      </c>
      <c r="P756" s="12">
        <v>398</v>
      </c>
      <c r="Q756" s="12">
        <v>203</v>
      </c>
      <c r="R756" s="11">
        <v>1</v>
      </c>
      <c r="S756" s="12">
        <v>398</v>
      </c>
      <c r="T756" s="13">
        <v>0</v>
      </c>
      <c r="U756" s="12">
        <v>0</v>
      </c>
      <c r="V756" s="12">
        <v>398</v>
      </c>
      <c r="W756" s="12">
        <v>83</v>
      </c>
      <c r="X756" s="12">
        <v>5397</v>
      </c>
      <c r="Y756" s="14">
        <f>+DAY('TABLA PRINCIPAL'!$B756)</f>
        <v>13</v>
      </c>
      <c r="Z756" s="14">
        <f>+MONTH('TABLA PRINCIPAL'!$B756)</f>
        <v>9</v>
      </c>
      <c r="AA756" s="14">
        <f>+YEAR('TABLA PRINCIPAL'!$B756)</f>
        <v>2013</v>
      </c>
      <c r="AB756" s="22" t="str">
        <f>+IF(Ventas_Oficina[[#This Row],[Total del pedido]]&gt;=100000,"SI","NO")</f>
        <v>NO</v>
      </c>
      <c r="AC756" s="22" t="str">
        <f>+_xlfn.XLOOKUP(Ventas_Oficina[[#This Row],[Nº de artículo]],AUXILIAR!A755:A5641,AUXILIAR!D755:D5641,"Error",0)</f>
        <v>No enviado a tiempo</v>
      </c>
      <c r="AD756" s="22" t="str">
        <f>+IF(AND(Ventas_Oficina[[#This Row],[Total]]&gt;75000,Ventas_Oficina[[#This Row],[Envio a tiempo]]="Enviado a tiempo"),"Buena Venta","Venta Mala")</f>
        <v>Venta Mala</v>
      </c>
    </row>
    <row r="757" spans="1:30" x14ac:dyDescent="0.25">
      <c r="A757" s="25">
        <v>1231600</v>
      </c>
      <c r="B757" s="5">
        <v>41558</v>
      </c>
      <c r="C757" s="6" t="s">
        <v>405</v>
      </c>
      <c r="D757" s="6" t="s">
        <v>48</v>
      </c>
      <c r="E757" s="6" t="s">
        <v>4</v>
      </c>
      <c r="F757" s="6" t="s">
        <v>5</v>
      </c>
      <c r="G757" s="6" t="s">
        <v>1007</v>
      </c>
      <c r="H757" s="6" t="s">
        <v>34</v>
      </c>
      <c r="I757" s="6" t="s">
        <v>1013</v>
      </c>
      <c r="J757" s="6" t="s">
        <v>1024</v>
      </c>
      <c r="K757" s="6" t="s">
        <v>1261</v>
      </c>
      <c r="L757" s="6" t="s">
        <v>1267</v>
      </c>
      <c r="M757" s="6" t="s">
        <v>1272</v>
      </c>
      <c r="N757" s="5">
        <v>41559</v>
      </c>
      <c r="O757" s="7">
        <v>160</v>
      </c>
      <c r="P757" s="7">
        <v>262</v>
      </c>
      <c r="Q757" s="7">
        <v>102</v>
      </c>
      <c r="R757" s="6">
        <v>35</v>
      </c>
      <c r="S757" s="7">
        <v>9170</v>
      </c>
      <c r="T757" s="8">
        <v>0.04</v>
      </c>
      <c r="U757" s="7">
        <v>366.8</v>
      </c>
      <c r="V757" s="7">
        <v>8803.2000000000007</v>
      </c>
      <c r="W757" s="7">
        <v>80</v>
      </c>
      <c r="X757" s="7">
        <v>6037</v>
      </c>
      <c r="Y757" s="9">
        <f>+DAY('TABLA PRINCIPAL'!$B757)</f>
        <v>11</v>
      </c>
      <c r="Z757" s="9">
        <f>+MONTH('TABLA PRINCIPAL'!$B757)</f>
        <v>10</v>
      </c>
      <c r="AA757" s="9">
        <f>+YEAR('TABLA PRINCIPAL'!$B757)</f>
        <v>2013</v>
      </c>
      <c r="AB757" s="22" t="str">
        <f>+IF(Ventas_Oficina[[#This Row],[Total del pedido]]&gt;=100000,"SI","NO")</f>
        <v>NO</v>
      </c>
      <c r="AC757" s="22" t="str">
        <f>+_xlfn.XLOOKUP(Ventas_Oficina[[#This Row],[Nº de artículo]],AUXILIAR!A756:A5642,AUXILIAR!D756:D5642,"Error",0)</f>
        <v>Enviado a tiempo</v>
      </c>
      <c r="AD757" s="22" t="str">
        <f>+IF(AND(Ventas_Oficina[[#This Row],[Total]]&gt;75000,Ventas_Oficina[[#This Row],[Envio a tiempo]]="Enviado a tiempo"),"Buena Venta","Venta Mala")</f>
        <v>Venta Mala</v>
      </c>
    </row>
    <row r="758" spans="1:30" x14ac:dyDescent="0.25">
      <c r="A758" s="26">
        <v>1231600</v>
      </c>
      <c r="B758" s="10">
        <v>41340</v>
      </c>
      <c r="C758" s="11" t="s">
        <v>112</v>
      </c>
      <c r="D758" s="11" t="s">
        <v>113</v>
      </c>
      <c r="E758" s="11" t="s">
        <v>12</v>
      </c>
      <c r="F758" s="11" t="s">
        <v>13</v>
      </c>
      <c r="G758" s="11" t="s">
        <v>1009</v>
      </c>
      <c r="H758" s="11" t="s">
        <v>42</v>
      </c>
      <c r="I758" s="11" t="s">
        <v>1016</v>
      </c>
      <c r="J758" s="11" t="s">
        <v>1064</v>
      </c>
      <c r="K758" s="11" t="s">
        <v>1261</v>
      </c>
      <c r="L758" s="11" t="s">
        <v>1265</v>
      </c>
      <c r="M758" s="11" t="s">
        <v>1272</v>
      </c>
      <c r="N758" s="10">
        <v>41343</v>
      </c>
      <c r="O758" s="12">
        <v>365</v>
      </c>
      <c r="P758" s="12">
        <v>598</v>
      </c>
      <c r="Q758" s="12">
        <v>233</v>
      </c>
      <c r="R758" s="11">
        <v>42</v>
      </c>
      <c r="S758" s="12">
        <v>25116</v>
      </c>
      <c r="T758" s="13">
        <v>0.01</v>
      </c>
      <c r="U758" s="12">
        <v>251.16</v>
      </c>
      <c r="V758" s="12">
        <v>24864.84</v>
      </c>
      <c r="W758" s="12">
        <v>149</v>
      </c>
      <c r="X758" s="12">
        <v>17322</v>
      </c>
      <c r="Y758" s="14">
        <f>+DAY('TABLA PRINCIPAL'!$B758)</f>
        <v>7</v>
      </c>
      <c r="Z758" s="14">
        <f>+MONTH('TABLA PRINCIPAL'!$B758)</f>
        <v>3</v>
      </c>
      <c r="AA758" s="14">
        <f>+YEAR('TABLA PRINCIPAL'!$B758)</f>
        <v>2013</v>
      </c>
      <c r="AB758" s="22" t="str">
        <f>+IF(Ventas_Oficina[[#This Row],[Total del pedido]]&gt;=100000,"SI","NO")</f>
        <v>NO</v>
      </c>
      <c r="AC758" s="22" t="str">
        <f>+_xlfn.XLOOKUP(Ventas_Oficina[[#This Row],[Nº de artículo]],AUXILIAR!A757:A5643,AUXILIAR!D757:D5643,"Error",0)</f>
        <v>No enviado a tiempo</v>
      </c>
      <c r="AD758" s="22" t="str">
        <f>+IF(AND(Ventas_Oficina[[#This Row],[Total]]&gt;75000,Ventas_Oficina[[#This Row],[Envio a tiempo]]="Enviado a tiempo"),"Buena Venta","Venta Mala")</f>
        <v>Venta Mala</v>
      </c>
    </row>
    <row r="759" spans="1:30" x14ac:dyDescent="0.25">
      <c r="A759" s="25">
        <v>1231600</v>
      </c>
      <c r="B759" s="5">
        <v>41558</v>
      </c>
      <c r="C759" s="6" t="s">
        <v>405</v>
      </c>
      <c r="D759" s="6" t="s">
        <v>48</v>
      </c>
      <c r="E759" s="6" t="s">
        <v>4</v>
      </c>
      <c r="F759" s="6" t="s">
        <v>5</v>
      </c>
      <c r="G759" s="6" t="s">
        <v>1009</v>
      </c>
      <c r="H759" s="6" t="s">
        <v>34</v>
      </c>
      <c r="I759" s="6" t="s">
        <v>1013</v>
      </c>
      <c r="J759" s="6" t="s">
        <v>1042</v>
      </c>
      <c r="K759" s="6" t="s">
        <v>1262</v>
      </c>
      <c r="L759" s="6" t="s">
        <v>1265</v>
      </c>
      <c r="M759" s="6" t="s">
        <v>1272</v>
      </c>
      <c r="N759" s="5">
        <v>41559</v>
      </c>
      <c r="O759" s="7">
        <v>109</v>
      </c>
      <c r="P759" s="7">
        <v>168</v>
      </c>
      <c r="Q759" s="7">
        <v>59</v>
      </c>
      <c r="R759" s="6">
        <v>14</v>
      </c>
      <c r="S759" s="7">
        <v>2352</v>
      </c>
      <c r="T759" s="8">
        <v>0.04</v>
      </c>
      <c r="U759" s="7">
        <v>94.08</v>
      </c>
      <c r="V759" s="7">
        <v>2257.92</v>
      </c>
      <c r="W759" s="7">
        <v>100</v>
      </c>
      <c r="X759" s="7">
        <v>6037</v>
      </c>
      <c r="Y759" s="9">
        <f>+DAY('TABLA PRINCIPAL'!$B759)</f>
        <v>11</v>
      </c>
      <c r="Z759" s="9">
        <f>+MONTH('TABLA PRINCIPAL'!$B759)</f>
        <v>10</v>
      </c>
      <c r="AA759" s="9">
        <f>+YEAR('TABLA PRINCIPAL'!$B759)</f>
        <v>2013</v>
      </c>
      <c r="AB759" s="22" t="str">
        <f>+IF(Ventas_Oficina[[#This Row],[Total del pedido]]&gt;=100000,"SI","NO")</f>
        <v>NO</v>
      </c>
      <c r="AC759" s="22" t="str">
        <f>+_xlfn.XLOOKUP(Ventas_Oficina[[#This Row],[Nº de artículo]],AUXILIAR!A758:A5644,AUXILIAR!D758:D5644,"Error",0)</f>
        <v>Enviado a tiempo</v>
      </c>
      <c r="AD759" s="22" t="str">
        <f>+IF(AND(Ventas_Oficina[[#This Row],[Total]]&gt;75000,Ventas_Oficina[[#This Row],[Envio a tiempo]]="Enviado a tiempo"),"Buena Venta","Venta Mala")</f>
        <v>Venta Mala</v>
      </c>
    </row>
    <row r="760" spans="1:30" x14ac:dyDescent="0.25">
      <c r="A760" s="26">
        <v>1231600</v>
      </c>
      <c r="B760" s="10">
        <v>41558</v>
      </c>
      <c r="C760" s="11" t="s">
        <v>405</v>
      </c>
      <c r="D760" s="11" t="s">
        <v>48</v>
      </c>
      <c r="E760" s="11" t="s">
        <v>4</v>
      </c>
      <c r="F760" s="11" t="s">
        <v>5</v>
      </c>
      <c r="G760" s="11" t="s">
        <v>1008</v>
      </c>
      <c r="H760" s="11" t="s">
        <v>34</v>
      </c>
      <c r="I760" s="11" t="s">
        <v>1016</v>
      </c>
      <c r="J760" s="11" t="s">
        <v>1042</v>
      </c>
      <c r="K760" s="11" t="s">
        <v>1261</v>
      </c>
      <c r="L760" s="11" t="s">
        <v>1267</v>
      </c>
      <c r="M760" s="11" t="s">
        <v>1272</v>
      </c>
      <c r="N760" s="10">
        <v>41559</v>
      </c>
      <c r="O760" s="12">
        <v>109</v>
      </c>
      <c r="P760" s="12">
        <v>168</v>
      </c>
      <c r="Q760" s="12">
        <v>59</v>
      </c>
      <c r="R760" s="11">
        <v>16</v>
      </c>
      <c r="S760" s="12">
        <v>2688</v>
      </c>
      <c r="T760" s="13">
        <v>0.01</v>
      </c>
      <c r="U760" s="12">
        <v>26.88</v>
      </c>
      <c r="V760" s="12">
        <v>2661.12</v>
      </c>
      <c r="W760" s="12">
        <v>100</v>
      </c>
      <c r="X760" s="12">
        <v>6037</v>
      </c>
      <c r="Y760" s="14">
        <f>+DAY('TABLA PRINCIPAL'!$B760)</f>
        <v>11</v>
      </c>
      <c r="Z760" s="14">
        <f>+MONTH('TABLA PRINCIPAL'!$B760)</f>
        <v>10</v>
      </c>
      <c r="AA760" s="14">
        <f>+YEAR('TABLA PRINCIPAL'!$B760)</f>
        <v>2013</v>
      </c>
      <c r="AB760" s="22" t="str">
        <f>+IF(Ventas_Oficina[[#This Row],[Total del pedido]]&gt;=100000,"SI","NO")</f>
        <v>NO</v>
      </c>
      <c r="AC760" s="22" t="str">
        <f>+_xlfn.XLOOKUP(Ventas_Oficina[[#This Row],[Nº de artículo]],AUXILIAR!A759:A5645,AUXILIAR!D759:D5645,"Error",0)</f>
        <v>No enviado a tiempo</v>
      </c>
      <c r="AD760" s="22" t="str">
        <f>+IF(AND(Ventas_Oficina[[#This Row],[Total]]&gt;75000,Ventas_Oficina[[#This Row],[Envio a tiempo]]="Enviado a tiempo"),"Buena Venta","Venta Mala")</f>
        <v>Venta Mala</v>
      </c>
    </row>
    <row r="761" spans="1:30" x14ac:dyDescent="0.25">
      <c r="A761" s="25">
        <v>1232331</v>
      </c>
      <c r="B761" s="5">
        <v>41420</v>
      </c>
      <c r="C761" s="6" t="s">
        <v>445</v>
      </c>
      <c r="D761" s="6" t="s">
        <v>97</v>
      </c>
      <c r="E761" s="6" t="s">
        <v>12</v>
      </c>
      <c r="F761" s="6" t="s">
        <v>13</v>
      </c>
      <c r="G761" s="6" t="s">
        <v>1007</v>
      </c>
      <c r="H761" s="6" t="s">
        <v>14</v>
      </c>
      <c r="I761" s="6" t="s">
        <v>1015</v>
      </c>
      <c r="J761" s="6" t="s">
        <v>1039</v>
      </c>
      <c r="K761" s="6" t="s">
        <v>1262</v>
      </c>
      <c r="L761" s="6" t="s">
        <v>1265</v>
      </c>
      <c r="M761" s="6" t="s">
        <v>1272</v>
      </c>
      <c r="N761" s="5">
        <v>41421</v>
      </c>
      <c r="O761" s="7">
        <v>479</v>
      </c>
      <c r="P761" s="7">
        <v>1197</v>
      </c>
      <c r="Q761" s="7">
        <v>718</v>
      </c>
      <c r="R761" s="6">
        <v>8</v>
      </c>
      <c r="S761" s="7">
        <v>9576</v>
      </c>
      <c r="T761" s="8">
        <v>0</v>
      </c>
      <c r="U761" s="7">
        <v>0</v>
      </c>
      <c r="V761" s="7">
        <v>9576</v>
      </c>
      <c r="W761" s="7">
        <v>581</v>
      </c>
      <c r="X761" s="7">
        <v>22859</v>
      </c>
      <c r="Y761" s="9">
        <f>+DAY('TABLA PRINCIPAL'!$B761)</f>
        <v>26</v>
      </c>
      <c r="Z761" s="9">
        <f>+MONTH('TABLA PRINCIPAL'!$B761)</f>
        <v>5</v>
      </c>
      <c r="AA761" s="9">
        <f>+YEAR('TABLA PRINCIPAL'!$B761)</f>
        <v>2013</v>
      </c>
      <c r="AB761" s="22" t="str">
        <f>+IF(Ventas_Oficina[[#This Row],[Total del pedido]]&gt;=100000,"SI","NO")</f>
        <v>NO</v>
      </c>
      <c r="AC761" s="22" t="str">
        <f>+_xlfn.XLOOKUP(Ventas_Oficina[[#This Row],[Nº de artículo]],AUXILIAR!A760:A5646,AUXILIAR!D760:D5646,"Error",0)</f>
        <v>No enviado a tiempo</v>
      </c>
      <c r="AD761" s="22" t="str">
        <f>+IF(AND(Ventas_Oficina[[#This Row],[Total]]&gt;75000,Ventas_Oficina[[#This Row],[Envio a tiempo]]="Enviado a tiempo"),"Buena Venta","Venta Mala")</f>
        <v>Venta Mala</v>
      </c>
    </row>
    <row r="762" spans="1:30" x14ac:dyDescent="0.25">
      <c r="A762" s="26">
        <v>1232331</v>
      </c>
      <c r="B762" s="10">
        <v>42142</v>
      </c>
      <c r="C762" s="11" t="s">
        <v>220</v>
      </c>
      <c r="D762" s="11" t="s">
        <v>29</v>
      </c>
      <c r="E762" s="11" t="s">
        <v>12</v>
      </c>
      <c r="F762" s="11" t="s">
        <v>13</v>
      </c>
      <c r="G762" s="11" t="s">
        <v>1008</v>
      </c>
      <c r="H762" s="11" t="s">
        <v>14</v>
      </c>
      <c r="I762" s="11" t="s">
        <v>1016</v>
      </c>
      <c r="J762" s="11" t="s">
        <v>1046</v>
      </c>
      <c r="K762" s="11" t="s">
        <v>1261</v>
      </c>
      <c r="L762" s="11" t="s">
        <v>1265</v>
      </c>
      <c r="M762" s="11" t="s">
        <v>1272</v>
      </c>
      <c r="N762" s="10">
        <v>42142</v>
      </c>
      <c r="O762" s="12">
        <v>519</v>
      </c>
      <c r="P762" s="12">
        <v>1298</v>
      </c>
      <c r="Q762" s="12">
        <v>779</v>
      </c>
      <c r="R762" s="11">
        <v>50</v>
      </c>
      <c r="S762" s="12">
        <v>64900</v>
      </c>
      <c r="T762" s="13">
        <v>0.05</v>
      </c>
      <c r="U762" s="12">
        <v>3245</v>
      </c>
      <c r="V762" s="12">
        <v>61655</v>
      </c>
      <c r="W762" s="12">
        <v>314</v>
      </c>
      <c r="X762" s="12">
        <v>26753</v>
      </c>
      <c r="Y762" s="14">
        <f>+DAY('TABLA PRINCIPAL'!$B762)</f>
        <v>18</v>
      </c>
      <c r="Z762" s="14">
        <f>+MONTH('TABLA PRINCIPAL'!$B762)</f>
        <v>5</v>
      </c>
      <c r="AA762" s="14">
        <f>+YEAR('TABLA PRINCIPAL'!$B762)</f>
        <v>2015</v>
      </c>
      <c r="AB762" s="22" t="str">
        <f>+IF(Ventas_Oficina[[#This Row],[Total del pedido]]&gt;=100000,"SI","NO")</f>
        <v>NO</v>
      </c>
      <c r="AC762" s="22" t="str">
        <f>+_xlfn.XLOOKUP(Ventas_Oficina[[#This Row],[Nº de artículo]],AUXILIAR!A761:A5647,AUXILIAR!D761:D5647,"Error",0)</f>
        <v>No enviado a tiempo</v>
      </c>
      <c r="AD762" s="22" t="str">
        <f>+IF(AND(Ventas_Oficina[[#This Row],[Total]]&gt;75000,Ventas_Oficina[[#This Row],[Envio a tiempo]]="Enviado a tiempo"),"Buena Venta","Venta Mala")</f>
        <v>Venta Mala</v>
      </c>
    </row>
    <row r="763" spans="1:30" x14ac:dyDescent="0.25">
      <c r="A763" s="25">
        <v>1232331</v>
      </c>
      <c r="B763" s="5">
        <v>41919</v>
      </c>
      <c r="C763" s="6" t="s">
        <v>167</v>
      </c>
      <c r="D763" s="6" t="s">
        <v>137</v>
      </c>
      <c r="E763" s="6" t="s">
        <v>4</v>
      </c>
      <c r="F763" s="6" t="s">
        <v>5</v>
      </c>
      <c r="G763" s="6" t="s">
        <v>1007</v>
      </c>
      <c r="H763" s="6" t="s">
        <v>6</v>
      </c>
      <c r="I763" s="6" t="s">
        <v>1016</v>
      </c>
      <c r="J763" s="6" t="s">
        <v>1060</v>
      </c>
      <c r="K763" s="6" t="s">
        <v>1261</v>
      </c>
      <c r="L763" s="6" t="s">
        <v>1267</v>
      </c>
      <c r="M763" s="6" t="s">
        <v>1272</v>
      </c>
      <c r="N763" s="5">
        <v>41914</v>
      </c>
      <c r="O763" s="7">
        <v>1388</v>
      </c>
      <c r="P763" s="7">
        <v>2238</v>
      </c>
      <c r="Q763" s="7">
        <v>850</v>
      </c>
      <c r="R763" s="6">
        <v>41</v>
      </c>
      <c r="S763" s="7">
        <v>91758</v>
      </c>
      <c r="T763" s="8">
        <v>0.02</v>
      </c>
      <c r="U763" s="7">
        <v>1835.16</v>
      </c>
      <c r="V763" s="7">
        <v>89922.84</v>
      </c>
      <c r="W763" s="7">
        <v>1510</v>
      </c>
      <c r="X763" s="7">
        <v>58858</v>
      </c>
      <c r="Y763" s="9">
        <f>+DAY('TABLA PRINCIPAL'!$B763)</f>
        <v>7</v>
      </c>
      <c r="Z763" s="9">
        <f>+MONTH('TABLA PRINCIPAL'!$B763)</f>
        <v>10</v>
      </c>
      <c r="AA763" s="9">
        <f>+YEAR('TABLA PRINCIPAL'!$B763)</f>
        <v>2014</v>
      </c>
      <c r="AB763" s="22" t="str">
        <f>+IF(Ventas_Oficina[[#This Row],[Total del pedido]]&gt;=100000,"SI","NO")</f>
        <v>NO</v>
      </c>
      <c r="AC763" s="22" t="str">
        <f>+_xlfn.XLOOKUP(Ventas_Oficina[[#This Row],[Nº de artículo]],AUXILIAR!A762:A5648,AUXILIAR!D762:D5648,"Error",0)</f>
        <v>No enviado a tiempo</v>
      </c>
      <c r="AD763" s="22" t="str">
        <f>+IF(AND(Ventas_Oficina[[#This Row],[Total]]&gt;75000,Ventas_Oficina[[#This Row],[Envio a tiempo]]="Enviado a tiempo"),"Buena Venta","Venta Mala")</f>
        <v>Venta Mala</v>
      </c>
    </row>
    <row r="764" spans="1:30" x14ac:dyDescent="0.25">
      <c r="A764" s="26">
        <v>1232331</v>
      </c>
      <c r="B764" s="10">
        <v>41918</v>
      </c>
      <c r="C764" s="11" t="s">
        <v>75</v>
      </c>
      <c r="D764" s="11" t="s">
        <v>76</v>
      </c>
      <c r="E764" s="11" t="s">
        <v>4</v>
      </c>
      <c r="F764" s="11" t="s">
        <v>5</v>
      </c>
      <c r="G764" s="11" t="s">
        <v>1009</v>
      </c>
      <c r="H764" s="11" t="s">
        <v>17</v>
      </c>
      <c r="I764" s="11" t="s">
        <v>1015</v>
      </c>
      <c r="J764" s="11" t="s">
        <v>1102</v>
      </c>
      <c r="K764" s="11" t="s">
        <v>1261</v>
      </c>
      <c r="L764" s="11" t="s">
        <v>1265</v>
      </c>
      <c r="M764" s="11" t="s">
        <v>1273</v>
      </c>
      <c r="N764" s="10">
        <v>41914</v>
      </c>
      <c r="O764" s="12">
        <v>290</v>
      </c>
      <c r="P764" s="12">
        <v>476</v>
      </c>
      <c r="Q764" s="12">
        <v>186</v>
      </c>
      <c r="R764" s="11">
        <v>34</v>
      </c>
      <c r="S764" s="12">
        <v>16184</v>
      </c>
      <c r="T764" s="13">
        <v>0.03</v>
      </c>
      <c r="U764" s="12">
        <v>485.52</v>
      </c>
      <c r="V764" s="12">
        <v>15698.48</v>
      </c>
      <c r="W764" s="12">
        <v>88</v>
      </c>
      <c r="X764" s="12">
        <v>12884</v>
      </c>
      <c r="Y764" s="14">
        <f>+DAY('TABLA PRINCIPAL'!$B764)</f>
        <v>6</v>
      </c>
      <c r="Z764" s="14">
        <f>+MONTH('TABLA PRINCIPAL'!$B764)</f>
        <v>10</v>
      </c>
      <c r="AA764" s="14">
        <f>+YEAR('TABLA PRINCIPAL'!$B764)</f>
        <v>2014</v>
      </c>
      <c r="AB764" s="22" t="str">
        <f>+IF(Ventas_Oficina[[#This Row],[Total del pedido]]&gt;=100000,"SI","NO")</f>
        <v>NO</v>
      </c>
      <c r="AC764" s="22" t="str">
        <f>+_xlfn.XLOOKUP(Ventas_Oficina[[#This Row],[Nº de artículo]],AUXILIAR!A763:A5649,AUXILIAR!D763:D5649,"Error",0)</f>
        <v>No enviado a tiempo</v>
      </c>
      <c r="AD764" s="22" t="str">
        <f>+IF(AND(Ventas_Oficina[[#This Row],[Total]]&gt;75000,Ventas_Oficina[[#This Row],[Envio a tiempo]]="Enviado a tiempo"),"Buena Venta","Venta Mala")</f>
        <v>Venta Mala</v>
      </c>
    </row>
    <row r="765" spans="1:30" x14ac:dyDescent="0.25">
      <c r="A765" s="25">
        <v>1232331</v>
      </c>
      <c r="B765" s="5">
        <v>41560</v>
      </c>
      <c r="C765" s="6" t="s">
        <v>85</v>
      </c>
      <c r="D765" s="6" t="s">
        <v>3</v>
      </c>
      <c r="E765" s="6" t="s">
        <v>4</v>
      </c>
      <c r="F765" s="6" t="s">
        <v>5</v>
      </c>
      <c r="G765" s="6" t="s">
        <v>1009</v>
      </c>
      <c r="H765" s="6" t="s">
        <v>6</v>
      </c>
      <c r="I765" s="6" t="s">
        <v>1015</v>
      </c>
      <c r="J765" s="6" t="s">
        <v>1132</v>
      </c>
      <c r="K765" s="6" t="s">
        <v>1261</v>
      </c>
      <c r="L765" s="6" t="s">
        <v>1267</v>
      </c>
      <c r="M765" s="6" t="s">
        <v>1273</v>
      </c>
      <c r="N765" s="5">
        <v>41560</v>
      </c>
      <c r="O765" s="7">
        <v>6240</v>
      </c>
      <c r="P765" s="7">
        <v>15599</v>
      </c>
      <c r="Q765" s="7">
        <v>9359</v>
      </c>
      <c r="R765" s="6">
        <v>12</v>
      </c>
      <c r="S765" s="7">
        <v>187188</v>
      </c>
      <c r="T765" s="8">
        <v>0.01</v>
      </c>
      <c r="U765" s="7">
        <v>1871.88</v>
      </c>
      <c r="V765" s="7">
        <v>185316.12</v>
      </c>
      <c r="W765" s="7">
        <v>808</v>
      </c>
      <c r="X765" s="7">
        <v>719610</v>
      </c>
      <c r="Y765" s="9">
        <f>+DAY('TABLA PRINCIPAL'!$B765)</f>
        <v>13</v>
      </c>
      <c r="Z765" s="9">
        <f>+MONTH('TABLA PRINCIPAL'!$B765)</f>
        <v>10</v>
      </c>
      <c r="AA765" s="9">
        <f>+YEAR('TABLA PRINCIPAL'!$B765)</f>
        <v>2013</v>
      </c>
      <c r="AB765" s="22" t="str">
        <f>+IF(Ventas_Oficina[[#This Row],[Total del pedido]]&gt;=100000,"SI","NO")</f>
        <v>SI</v>
      </c>
      <c r="AC765" s="22" t="str">
        <f>+_xlfn.XLOOKUP(Ventas_Oficina[[#This Row],[Nº de artículo]],AUXILIAR!A764:A5650,AUXILIAR!D764:D5650,"Error",0)</f>
        <v>No enviado a tiempo</v>
      </c>
      <c r="AD765" s="22" t="str">
        <f>+IF(AND(Ventas_Oficina[[#This Row],[Total]]&gt;75000,Ventas_Oficina[[#This Row],[Envio a tiempo]]="Enviado a tiempo"),"Buena Venta","Venta Mala")</f>
        <v>Venta Mala</v>
      </c>
    </row>
    <row r="766" spans="1:30" x14ac:dyDescent="0.25">
      <c r="A766" s="26">
        <v>1232331</v>
      </c>
      <c r="B766" s="10">
        <v>41537</v>
      </c>
      <c r="C766" s="11" t="s">
        <v>446</v>
      </c>
      <c r="D766" s="11" t="s">
        <v>26</v>
      </c>
      <c r="E766" s="11" t="s">
        <v>4</v>
      </c>
      <c r="F766" s="11" t="s">
        <v>5</v>
      </c>
      <c r="G766" s="11" t="s">
        <v>1008</v>
      </c>
      <c r="H766" s="11" t="s">
        <v>27</v>
      </c>
      <c r="I766" s="11" t="s">
        <v>1014</v>
      </c>
      <c r="J766" s="11" t="s">
        <v>1060</v>
      </c>
      <c r="K766" s="11" t="s">
        <v>1261</v>
      </c>
      <c r="L766" s="11" t="s">
        <v>1267</v>
      </c>
      <c r="M766" s="11" t="s">
        <v>1272</v>
      </c>
      <c r="N766" s="10">
        <v>41538</v>
      </c>
      <c r="O766" s="12">
        <v>1388</v>
      </c>
      <c r="P766" s="12">
        <v>2238</v>
      </c>
      <c r="Q766" s="12">
        <v>850</v>
      </c>
      <c r="R766" s="11">
        <v>11</v>
      </c>
      <c r="S766" s="12">
        <v>24618</v>
      </c>
      <c r="T766" s="13">
        <v>0.01</v>
      </c>
      <c r="U766" s="12">
        <v>246.18</v>
      </c>
      <c r="V766" s="12">
        <v>24371.82</v>
      </c>
      <c r="W766" s="12">
        <v>1510</v>
      </c>
      <c r="X766" s="12">
        <v>36752</v>
      </c>
      <c r="Y766" s="14">
        <f>+DAY('TABLA PRINCIPAL'!$B766)</f>
        <v>20</v>
      </c>
      <c r="Z766" s="14">
        <f>+MONTH('TABLA PRINCIPAL'!$B766)</f>
        <v>9</v>
      </c>
      <c r="AA766" s="14">
        <f>+YEAR('TABLA PRINCIPAL'!$B766)</f>
        <v>2013</v>
      </c>
      <c r="AB766" s="22" t="str">
        <f>+IF(Ventas_Oficina[[#This Row],[Total del pedido]]&gt;=100000,"SI","NO")</f>
        <v>NO</v>
      </c>
      <c r="AC766" s="22" t="str">
        <f>+_xlfn.XLOOKUP(Ventas_Oficina[[#This Row],[Nº de artículo]],AUXILIAR!A765:A5651,AUXILIAR!D765:D5651,"Error",0)</f>
        <v>No enviado a tiempo</v>
      </c>
      <c r="AD766" s="22" t="str">
        <f>+IF(AND(Ventas_Oficina[[#This Row],[Total]]&gt;75000,Ventas_Oficina[[#This Row],[Envio a tiempo]]="Enviado a tiempo"),"Buena Venta","Venta Mala")</f>
        <v>Venta Mala</v>
      </c>
    </row>
    <row r="767" spans="1:30" x14ac:dyDescent="0.25">
      <c r="A767" s="25">
        <v>1232331</v>
      </c>
      <c r="B767" s="5">
        <v>41653</v>
      </c>
      <c r="C767" s="6" t="s">
        <v>159</v>
      </c>
      <c r="D767" s="6" t="s">
        <v>160</v>
      </c>
      <c r="E767" s="6" t="s">
        <v>4</v>
      </c>
      <c r="F767" s="6" t="s">
        <v>5</v>
      </c>
      <c r="G767" s="6" t="s">
        <v>1008</v>
      </c>
      <c r="H767" s="6" t="s">
        <v>53</v>
      </c>
      <c r="I767" s="6" t="s">
        <v>1016</v>
      </c>
      <c r="J767" s="6" t="s">
        <v>1056</v>
      </c>
      <c r="K767" s="6" t="s">
        <v>1261</v>
      </c>
      <c r="L767" s="6" t="s">
        <v>1267</v>
      </c>
      <c r="M767" s="6" t="s">
        <v>1272</v>
      </c>
      <c r="N767" s="5">
        <v>41656</v>
      </c>
      <c r="O767" s="7">
        <v>352</v>
      </c>
      <c r="P767" s="7">
        <v>568</v>
      </c>
      <c r="Q767" s="7">
        <v>216</v>
      </c>
      <c r="R767" s="6">
        <v>33</v>
      </c>
      <c r="S767" s="7">
        <v>18744</v>
      </c>
      <c r="T767" s="8">
        <v>0.05</v>
      </c>
      <c r="U767" s="7">
        <v>937.2</v>
      </c>
      <c r="V767" s="7">
        <v>17806.8</v>
      </c>
      <c r="W767" s="7">
        <v>139</v>
      </c>
      <c r="X767" s="7">
        <v>12476</v>
      </c>
      <c r="Y767" s="9">
        <f>+DAY('TABLA PRINCIPAL'!$B767)</f>
        <v>14</v>
      </c>
      <c r="Z767" s="9">
        <f>+MONTH('TABLA PRINCIPAL'!$B767)</f>
        <v>1</v>
      </c>
      <c r="AA767" s="9">
        <f>+YEAR('TABLA PRINCIPAL'!$B767)</f>
        <v>2014</v>
      </c>
      <c r="AB767" s="22" t="str">
        <f>+IF(Ventas_Oficina[[#This Row],[Total del pedido]]&gt;=100000,"SI","NO")</f>
        <v>NO</v>
      </c>
      <c r="AC767" s="22" t="str">
        <f>+_xlfn.XLOOKUP(Ventas_Oficina[[#This Row],[Nº de artículo]],AUXILIAR!A766:A5652,AUXILIAR!D766:D5652,"Error",0)</f>
        <v>No enviado a tiempo</v>
      </c>
      <c r="AD767" s="22" t="str">
        <f>+IF(AND(Ventas_Oficina[[#This Row],[Total]]&gt;75000,Ventas_Oficina[[#This Row],[Envio a tiempo]]="Enviado a tiempo"),"Buena Venta","Venta Mala")</f>
        <v>Venta Mala</v>
      </c>
    </row>
    <row r="768" spans="1:30" x14ac:dyDescent="0.25">
      <c r="A768" s="26">
        <v>1232331</v>
      </c>
      <c r="B768" s="10">
        <v>42143</v>
      </c>
      <c r="C768" s="11" t="s">
        <v>304</v>
      </c>
      <c r="D768" s="11" t="s">
        <v>3</v>
      </c>
      <c r="E768" s="11" t="s">
        <v>4</v>
      </c>
      <c r="F768" s="11" t="s">
        <v>5</v>
      </c>
      <c r="G768" s="11" t="s">
        <v>1008</v>
      </c>
      <c r="H768" s="11" t="s">
        <v>6</v>
      </c>
      <c r="I768" s="11" t="s">
        <v>1016</v>
      </c>
      <c r="J768" s="11" t="s">
        <v>1046</v>
      </c>
      <c r="K768" s="11" t="s">
        <v>1261</v>
      </c>
      <c r="L768" s="11" t="s">
        <v>1266</v>
      </c>
      <c r="M768" s="11" t="s">
        <v>1272</v>
      </c>
      <c r="N768" s="10">
        <v>42144</v>
      </c>
      <c r="O768" s="12">
        <v>519</v>
      </c>
      <c r="P768" s="12">
        <v>1298</v>
      </c>
      <c r="Q768" s="12">
        <v>779</v>
      </c>
      <c r="R768" s="11">
        <v>11</v>
      </c>
      <c r="S768" s="12">
        <v>14278</v>
      </c>
      <c r="T768" s="13">
        <v>0.03</v>
      </c>
      <c r="U768" s="12">
        <v>428.34</v>
      </c>
      <c r="V768" s="12">
        <v>13849.66</v>
      </c>
      <c r="W768" s="12">
        <v>314</v>
      </c>
      <c r="X768" s="12">
        <v>24756</v>
      </c>
      <c r="Y768" s="14">
        <f>+DAY('TABLA PRINCIPAL'!$B768)</f>
        <v>19</v>
      </c>
      <c r="Z768" s="14">
        <f>+MONTH('TABLA PRINCIPAL'!$B768)</f>
        <v>5</v>
      </c>
      <c r="AA768" s="14">
        <f>+YEAR('TABLA PRINCIPAL'!$B768)</f>
        <v>2015</v>
      </c>
      <c r="AB768" s="22" t="str">
        <f>+IF(Ventas_Oficina[[#This Row],[Total del pedido]]&gt;=100000,"SI","NO")</f>
        <v>NO</v>
      </c>
      <c r="AC768" s="22" t="str">
        <f>+_xlfn.XLOOKUP(Ventas_Oficina[[#This Row],[Nº de artículo]],AUXILIAR!A767:A5653,AUXILIAR!D767:D5653,"Error",0)</f>
        <v>Enviado a tiempo</v>
      </c>
      <c r="AD768" s="22" t="str">
        <f>+IF(AND(Ventas_Oficina[[#This Row],[Total]]&gt;75000,Ventas_Oficina[[#This Row],[Envio a tiempo]]="Enviado a tiempo"),"Buena Venta","Venta Mala")</f>
        <v>Venta Mala</v>
      </c>
    </row>
    <row r="769" spans="1:30" x14ac:dyDescent="0.25">
      <c r="A769" s="25">
        <v>1232331</v>
      </c>
      <c r="B769" s="5">
        <v>41560</v>
      </c>
      <c r="C769" s="6" t="s">
        <v>85</v>
      </c>
      <c r="D769" s="6" t="s">
        <v>3</v>
      </c>
      <c r="E769" s="6" t="s">
        <v>4</v>
      </c>
      <c r="F769" s="6" t="s">
        <v>5</v>
      </c>
      <c r="G769" s="6" t="s">
        <v>1010</v>
      </c>
      <c r="H769" s="6" t="s">
        <v>6</v>
      </c>
      <c r="I769" s="6" t="s">
        <v>1013</v>
      </c>
      <c r="J769" s="6" t="s">
        <v>1132</v>
      </c>
      <c r="K769" s="6" t="s">
        <v>1261</v>
      </c>
      <c r="L769" s="6" t="s">
        <v>1265</v>
      </c>
      <c r="M769" s="6" t="s">
        <v>1272</v>
      </c>
      <c r="N769" s="5">
        <v>41560</v>
      </c>
      <c r="O769" s="7">
        <v>6240</v>
      </c>
      <c r="P769" s="7">
        <v>15599</v>
      </c>
      <c r="Q769" s="7">
        <v>9359</v>
      </c>
      <c r="R769" s="6">
        <v>50</v>
      </c>
      <c r="S769" s="7">
        <v>779950</v>
      </c>
      <c r="T769" s="8">
        <v>7.0000000000000007E-2</v>
      </c>
      <c r="U769" s="7">
        <v>54596.500000000007</v>
      </c>
      <c r="V769" s="7">
        <v>725353.5</v>
      </c>
      <c r="W769" s="7">
        <v>808</v>
      </c>
      <c r="X769" s="7">
        <v>719610</v>
      </c>
      <c r="Y769" s="9">
        <f>+DAY('TABLA PRINCIPAL'!$B769)</f>
        <v>13</v>
      </c>
      <c r="Z769" s="9">
        <f>+MONTH('TABLA PRINCIPAL'!$B769)</f>
        <v>10</v>
      </c>
      <c r="AA769" s="9">
        <f>+YEAR('TABLA PRINCIPAL'!$B769)</f>
        <v>2013</v>
      </c>
      <c r="AB769" s="22" t="str">
        <f>+IF(Ventas_Oficina[[#This Row],[Total del pedido]]&gt;=100000,"SI","NO")</f>
        <v>SI</v>
      </c>
      <c r="AC769" s="22" t="str">
        <f>+_xlfn.XLOOKUP(Ventas_Oficina[[#This Row],[Nº de artículo]],AUXILIAR!A768:A5654,AUXILIAR!D768:D5654,"Error",0)</f>
        <v>No enviado a tiempo</v>
      </c>
      <c r="AD769" s="22" t="str">
        <f>+IF(AND(Ventas_Oficina[[#This Row],[Total]]&gt;75000,Ventas_Oficina[[#This Row],[Envio a tiempo]]="Enviado a tiempo"),"Buena Venta","Venta Mala")</f>
        <v>Venta Mala</v>
      </c>
    </row>
    <row r="770" spans="1:30" x14ac:dyDescent="0.25">
      <c r="A770" s="26">
        <v>1233092</v>
      </c>
      <c r="B770" s="10">
        <v>42386</v>
      </c>
      <c r="C770" s="11" t="s">
        <v>447</v>
      </c>
      <c r="D770" s="11" t="s">
        <v>62</v>
      </c>
      <c r="E770" s="11" t="s">
        <v>4</v>
      </c>
      <c r="F770" s="11" t="s">
        <v>5</v>
      </c>
      <c r="G770" s="11" t="s">
        <v>1007</v>
      </c>
      <c r="H770" s="11" t="s">
        <v>27</v>
      </c>
      <c r="I770" s="11" t="s">
        <v>1012</v>
      </c>
      <c r="J770" s="11" t="s">
        <v>1081</v>
      </c>
      <c r="K770" s="11" t="s">
        <v>1261</v>
      </c>
      <c r="L770" s="11" t="s">
        <v>1267</v>
      </c>
      <c r="M770" s="11" t="s">
        <v>1272</v>
      </c>
      <c r="N770" s="10">
        <v>42386</v>
      </c>
      <c r="O770" s="12">
        <v>252</v>
      </c>
      <c r="P770" s="12">
        <v>400</v>
      </c>
      <c r="Q770" s="12">
        <v>148</v>
      </c>
      <c r="R770" s="11">
        <v>16</v>
      </c>
      <c r="S770" s="12">
        <v>6400</v>
      </c>
      <c r="T770" s="13">
        <v>0.01</v>
      </c>
      <c r="U770" s="12">
        <v>64</v>
      </c>
      <c r="V770" s="12">
        <v>6336</v>
      </c>
      <c r="W770" s="12">
        <v>130</v>
      </c>
      <c r="X770" s="12">
        <v>11457</v>
      </c>
      <c r="Y770" s="14">
        <f>+DAY('TABLA PRINCIPAL'!$B770)</f>
        <v>17</v>
      </c>
      <c r="Z770" s="14">
        <f>+MONTH('TABLA PRINCIPAL'!$B770)</f>
        <v>1</v>
      </c>
      <c r="AA770" s="14">
        <f>+YEAR('TABLA PRINCIPAL'!$B770)</f>
        <v>2016</v>
      </c>
      <c r="AB770" s="22" t="str">
        <f>+IF(Ventas_Oficina[[#This Row],[Total del pedido]]&gt;=100000,"SI","NO")</f>
        <v>NO</v>
      </c>
      <c r="AC770" s="22" t="str">
        <f>+_xlfn.XLOOKUP(Ventas_Oficina[[#This Row],[Nº de artículo]],AUXILIAR!A769:A5655,AUXILIAR!D769:D5655,"Error",0)</f>
        <v>No enviado a tiempo</v>
      </c>
      <c r="AD770" s="22" t="str">
        <f>+IF(AND(Ventas_Oficina[[#This Row],[Total]]&gt;75000,Ventas_Oficina[[#This Row],[Envio a tiempo]]="Enviado a tiempo"),"Buena Venta","Venta Mala")</f>
        <v>Venta Mala</v>
      </c>
    </row>
    <row r="771" spans="1:30" x14ac:dyDescent="0.25">
      <c r="A771" s="25">
        <v>1233427</v>
      </c>
      <c r="B771" s="5">
        <v>41567</v>
      </c>
      <c r="C771" s="6" t="s">
        <v>448</v>
      </c>
      <c r="D771" s="6" t="s">
        <v>156</v>
      </c>
      <c r="E771" s="6" t="s">
        <v>12</v>
      </c>
      <c r="F771" s="6" t="s">
        <v>13</v>
      </c>
      <c r="G771" s="6" t="s">
        <v>1007</v>
      </c>
      <c r="H771" s="6" t="s">
        <v>42</v>
      </c>
      <c r="I771" s="6" t="s">
        <v>1012</v>
      </c>
      <c r="J771" s="6" t="s">
        <v>1180</v>
      </c>
      <c r="K771" s="6" t="s">
        <v>1261</v>
      </c>
      <c r="L771" s="6" t="s">
        <v>1265</v>
      </c>
      <c r="M771" s="6" t="s">
        <v>1272</v>
      </c>
      <c r="N771" s="5">
        <v>41569</v>
      </c>
      <c r="O771" s="7">
        <v>2156</v>
      </c>
      <c r="P771" s="7">
        <v>3655</v>
      </c>
      <c r="Q771" s="7">
        <v>1499</v>
      </c>
      <c r="R771" s="6">
        <v>6</v>
      </c>
      <c r="S771" s="7">
        <v>21930</v>
      </c>
      <c r="T771" s="8">
        <v>0.02</v>
      </c>
      <c r="U771" s="7">
        <v>438.6</v>
      </c>
      <c r="V771" s="7">
        <v>21491.4</v>
      </c>
      <c r="W771" s="7">
        <v>1389</v>
      </c>
      <c r="X771" s="7">
        <v>9600</v>
      </c>
      <c r="Y771" s="9">
        <f>+DAY('TABLA PRINCIPAL'!$B771)</f>
        <v>20</v>
      </c>
      <c r="Z771" s="9">
        <f>+MONTH('TABLA PRINCIPAL'!$B771)</f>
        <v>10</v>
      </c>
      <c r="AA771" s="9">
        <f>+YEAR('TABLA PRINCIPAL'!$B771)</f>
        <v>2013</v>
      </c>
      <c r="AB771" s="22" t="str">
        <f>+IF(Ventas_Oficina[[#This Row],[Total del pedido]]&gt;=100000,"SI","NO")</f>
        <v>NO</v>
      </c>
      <c r="AC771" s="22" t="str">
        <f>+_xlfn.XLOOKUP(Ventas_Oficina[[#This Row],[Nº de artículo]],AUXILIAR!A770:A5656,AUXILIAR!D770:D5656,"Error",0)</f>
        <v>Enviado a tiempo</v>
      </c>
      <c r="AD771" s="22" t="str">
        <f>+IF(AND(Ventas_Oficina[[#This Row],[Total]]&gt;75000,Ventas_Oficina[[#This Row],[Envio a tiempo]]="Enviado a tiempo"),"Buena Venta","Venta Mala")</f>
        <v>Venta Mala</v>
      </c>
    </row>
    <row r="772" spans="1:30" x14ac:dyDescent="0.25">
      <c r="A772" s="26">
        <v>1233427</v>
      </c>
      <c r="B772" s="10">
        <v>41403</v>
      </c>
      <c r="C772" s="11" t="s">
        <v>109</v>
      </c>
      <c r="D772" s="11" t="s">
        <v>110</v>
      </c>
      <c r="E772" s="11" t="s">
        <v>12</v>
      </c>
      <c r="F772" s="11" t="s">
        <v>13</v>
      </c>
      <c r="G772" s="11" t="s">
        <v>1007</v>
      </c>
      <c r="H772" s="11" t="s">
        <v>14</v>
      </c>
      <c r="I772" s="11" t="s">
        <v>1012</v>
      </c>
      <c r="J772" s="11" t="s">
        <v>1081</v>
      </c>
      <c r="K772" s="11" t="s">
        <v>1261</v>
      </c>
      <c r="L772" s="11" t="s">
        <v>1267</v>
      </c>
      <c r="M772" s="11" t="s">
        <v>1272</v>
      </c>
      <c r="N772" s="10">
        <v>41405</v>
      </c>
      <c r="O772" s="12">
        <v>252</v>
      </c>
      <c r="P772" s="12">
        <v>400</v>
      </c>
      <c r="Q772" s="12">
        <v>148</v>
      </c>
      <c r="R772" s="11">
        <v>24</v>
      </c>
      <c r="S772" s="12">
        <v>9600</v>
      </c>
      <c r="T772" s="13">
        <v>7.0000000000000007E-2</v>
      </c>
      <c r="U772" s="12">
        <v>672.00000000000011</v>
      </c>
      <c r="V772" s="12">
        <v>8928</v>
      </c>
      <c r="W772" s="12">
        <v>130</v>
      </c>
      <c r="X772" s="12">
        <v>13755</v>
      </c>
      <c r="Y772" s="14">
        <f>+DAY('TABLA PRINCIPAL'!$B772)</f>
        <v>9</v>
      </c>
      <c r="Z772" s="14">
        <f>+MONTH('TABLA PRINCIPAL'!$B772)</f>
        <v>5</v>
      </c>
      <c r="AA772" s="14">
        <f>+YEAR('TABLA PRINCIPAL'!$B772)</f>
        <v>2013</v>
      </c>
      <c r="AB772" s="22" t="str">
        <f>+IF(Ventas_Oficina[[#This Row],[Total del pedido]]&gt;=100000,"SI","NO")</f>
        <v>NO</v>
      </c>
      <c r="AC772" s="22" t="str">
        <f>+_xlfn.XLOOKUP(Ventas_Oficina[[#This Row],[Nº de artículo]],AUXILIAR!A771:A5657,AUXILIAR!D771:D5657,"Error",0)</f>
        <v>Enviado a tiempo</v>
      </c>
      <c r="AD772" s="22" t="str">
        <f>+IF(AND(Ventas_Oficina[[#This Row],[Total]]&gt;75000,Ventas_Oficina[[#This Row],[Envio a tiempo]]="Enviado a tiempo"),"Buena Venta","Venta Mala")</f>
        <v>Venta Mala</v>
      </c>
    </row>
    <row r="773" spans="1:30" x14ac:dyDescent="0.25">
      <c r="A773" s="25">
        <v>1233427</v>
      </c>
      <c r="B773" s="5">
        <v>41319</v>
      </c>
      <c r="C773" s="6" t="s">
        <v>449</v>
      </c>
      <c r="D773" s="6" t="s">
        <v>450</v>
      </c>
      <c r="E773" s="6" t="s">
        <v>4</v>
      </c>
      <c r="F773" s="6" t="s">
        <v>5</v>
      </c>
      <c r="G773" s="6" t="s">
        <v>1007</v>
      </c>
      <c r="H773" s="6" t="s">
        <v>27</v>
      </c>
      <c r="I773" s="6" t="s">
        <v>1014</v>
      </c>
      <c r="J773" s="6" t="s">
        <v>1022</v>
      </c>
      <c r="K773" s="6" t="s">
        <v>1261</v>
      </c>
      <c r="L773" s="6" t="s">
        <v>1267</v>
      </c>
      <c r="M773" s="6" t="s">
        <v>1272</v>
      </c>
      <c r="N773" s="5">
        <v>41320</v>
      </c>
      <c r="O773" s="7">
        <v>117</v>
      </c>
      <c r="P773" s="7">
        <v>278</v>
      </c>
      <c r="Q773" s="7">
        <v>161</v>
      </c>
      <c r="R773" s="6">
        <v>18</v>
      </c>
      <c r="S773" s="7">
        <v>5004</v>
      </c>
      <c r="T773" s="8">
        <v>0.02</v>
      </c>
      <c r="U773" s="7">
        <v>100.08</v>
      </c>
      <c r="V773" s="7">
        <v>4903.92</v>
      </c>
      <c r="W773" s="7">
        <v>120</v>
      </c>
      <c r="X773" s="7">
        <v>1655</v>
      </c>
      <c r="Y773" s="9">
        <f>+DAY('TABLA PRINCIPAL'!$B773)</f>
        <v>14</v>
      </c>
      <c r="Z773" s="9">
        <f>+MONTH('TABLA PRINCIPAL'!$B773)</f>
        <v>2</v>
      </c>
      <c r="AA773" s="9">
        <f>+YEAR('TABLA PRINCIPAL'!$B773)</f>
        <v>2013</v>
      </c>
      <c r="AB773" s="22" t="str">
        <f>+IF(Ventas_Oficina[[#This Row],[Total del pedido]]&gt;=100000,"SI","NO")</f>
        <v>NO</v>
      </c>
      <c r="AC773" s="22" t="str">
        <f>+_xlfn.XLOOKUP(Ventas_Oficina[[#This Row],[Nº de artículo]],AUXILIAR!A772:A5658,AUXILIAR!D772:D5658,"Error",0)</f>
        <v>Enviado a tiempo</v>
      </c>
      <c r="AD773" s="22" t="str">
        <f>+IF(AND(Ventas_Oficina[[#This Row],[Total]]&gt;75000,Ventas_Oficina[[#This Row],[Envio a tiempo]]="Enviado a tiempo"),"Buena Venta","Venta Mala")</f>
        <v>Venta Mala</v>
      </c>
    </row>
    <row r="774" spans="1:30" x14ac:dyDescent="0.25">
      <c r="A774" s="26">
        <v>1233427</v>
      </c>
      <c r="B774" s="10">
        <v>41420</v>
      </c>
      <c r="C774" s="11" t="s">
        <v>451</v>
      </c>
      <c r="D774" s="11" t="s">
        <v>50</v>
      </c>
      <c r="E774" s="11" t="s">
        <v>4</v>
      </c>
      <c r="F774" s="11" t="s">
        <v>5</v>
      </c>
      <c r="G774" s="11" t="s">
        <v>1008</v>
      </c>
      <c r="H774" s="11" t="s">
        <v>17</v>
      </c>
      <c r="I774" s="11" t="s">
        <v>1015</v>
      </c>
      <c r="J774" s="11" t="s">
        <v>1181</v>
      </c>
      <c r="K774" s="11" t="s">
        <v>1262</v>
      </c>
      <c r="L774" s="11" t="s">
        <v>1268</v>
      </c>
      <c r="M774" s="11" t="s">
        <v>1272</v>
      </c>
      <c r="N774" s="10">
        <v>41422</v>
      </c>
      <c r="O774" s="12">
        <v>446</v>
      </c>
      <c r="P774" s="12">
        <v>1089</v>
      </c>
      <c r="Q774" s="12">
        <v>643</v>
      </c>
      <c r="R774" s="11">
        <v>47</v>
      </c>
      <c r="S774" s="12">
        <v>51183</v>
      </c>
      <c r="T774" s="13">
        <v>0.03</v>
      </c>
      <c r="U774" s="12">
        <v>1535.49</v>
      </c>
      <c r="V774" s="12">
        <v>49647.51</v>
      </c>
      <c r="W774" s="12">
        <v>450</v>
      </c>
      <c r="X774" s="12">
        <v>9600</v>
      </c>
      <c r="Y774" s="14">
        <f>+DAY('TABLA PRINCIPAL'!$B774)</f>
        <v>26</v>
      </c>
      <c r="Z774" s="14">
        <f>+MONTH('TABLA PRINCIPAL'!$B774)</f>
        <v>5</v>
      </c>
      <c r="AA774" s="14">
        <f>+YEAR('TABLA PRINCIPAL'!$B774)</f>
        <v>2013</v>
      </c>
      <c r="AB774" s="22" t="str">
        <f>+IF(Ventas_Oficina[[#This Row],[Total del pedido]]&gt;=100000,"SI","NO")</f>
        <v>NO</v>
      </c>
      <c r="AC774" s="22" t="str">
        <f>+_xlfn.XLOOKUP(Ventas_Oficina[[#This Row],[Nº de artículo]],AUXILIAR!A773:A5659,AUXILIAR!D773:D5659,"Error",0)</f>
        <v>No enviado a tiempo</v>
      </c>
      <c r="AD774" s="22" t="str">
        <f>+IF(AND(Ventas_Oficina[[#This Row],[Total]]&gt;75000,Ventas_Oficina[[#This Row],[Envio a tiempo]]="Enviado a tiempo"),"Buena Venta","Venta Mala")</f>
        <v>Venta Mala</v>
      </c>
    </row>
    <row r="775" spans="1:30" x14ac:dyDescent="0.25">
      <c r="A775" s="25">
        <v>1233427</v>
      </c>
      <c r="B775" s="5">
        <v>41567</v>
      </c>
      <c r="C775" s="6" t="s">
        <v>452</v>
      </c>
      <c r="D775" s="6" t="s">
        <v>23</v>
      </c>
      <c r="E775" s="6" t="s">
        <v>4</v>
      </c>
      <c r="F775" s="6" t="s">
        <v>5</v>
      </c>
      <c r="G775" s="6" t="s">
        <v>1008</v>
      </c>
      <c r="H775" s="6" t="s">
        <v>24</v>
      </c>
      <c r="I775" s="6" t="s">
        <v>1013</v>
      </c>
      <c r="J775" s="6" t="s">
        <v>1182</v>
      </c>
      <c r="K775" s="6" t="s">
        <v>1261</v>
      </c>
      <c r="L775" s="6" t="s">
        <v>1266</v>
      </c>
      <c r="M775" s="6" t="s">
        <v>1272</v>
      </c>
      <c r="N775" s="5">
        <v>41569</v>
      </c>
      <c r="O775" s="7">
        <v>268</v>
      </c>
      <c r="P775" s="7">
        <v>608</v>
      </c>
      <c r="Q775" s="7">
        <v>340</v>
      </c>
      <c r="R775" s="6">
        <v>30</v>
      </c>
      <c r="S775" s="7">
        <v>18240</v>
      </c>
      <c r="T775" s="8">
        <v>0.08</v>
      </c>
      <c r="U775" s="7">
        <v>1459.2</v>
      </c>
      <c r="V775" s="7">
        <v>16780.8</v>
      </c>
      <c r="W775" s="7">
        <v>117</v>
      </c>
      <c r="X775" s="7">
        <v>9600</v>
      </c>
      <c r="Y775" s="9">
        <f>+DAY('TABLA PRINCIPAL'!$B775)</f>
        <v>20</v>
      </c>
      <c r="Z775" s="9">
        <f>+MONTH('TABLA PRINCIPAL'!$B775)</f>
        <v>10</v>
      </c>
      <c r="AA775" s="9">
        <f>+YEAR('TABLA PRINCIPAL'!$B775)</f>
        <v>2013</v>
      </c>
      <c r="AB775" s="22" t="str">
        <f>+IF(Ventas_Oficina[[#This Row],[Total del pedido]]&gt;=100000,"SI","NO")</f>
        <v>NO</v>
      </c>
      <c r="AC775" s="22" t="str">
        <f>+_xlfn.XLOOKUP(Ventas_Oficina[[#This Row],[Nº de artículo]],AUXILIAR!A774:A5660,AUXILIAR!D774:D5660,"Error",0)</f>
        <v>Enviado a tiempo</v>
      </c>
      <c r="AD775" s="22" t="str">
        <f>+IF(AND(Ventas_Oficina[[#This Row],[Total]]&gt;75000,Ventas_Oficina[[#This Row],[Envio a tiempo]]="Enviado a tiempo"),"Buena Venta","Venta Mala")</f>
        <v>Venta Mala</v>
      </c>
    </row>
    <row r="776" spans="1:30" x14ac:dyDescent="0.25">
      <c r="A776" s="26">
        <v>1233427</v>
      </c>
      <c r="B776" s="10">
        <v>41567</v>
      </c>
      <c r="C776" s="11" t="s">
        <v>448</v>
      </c>
      <c r="D776" s="11" t="s">
        <v>156</v>
      </c>
      <c r="E776" s="11" t="s">
        <v>12</v>
      </c>
      <c r="F776" s="11" t="s">
        <v>13</v>
      </c>
      <c r="G776" s="11" t="s">
        <v>1008</v>
      </c>
      <c r="H776" s="11" t="s">
        <v>42</v>
      </c>
      <c r="I776" s="11" t="s">
        <v>1015</v>
      </c>
      <c r="J776" s="11" t="s">
        <v>1034</v>
      </c>
      <c r="K776" s="11" t="s">
        <v>1261</v>
      </c>
      <c r="L776" s="11" t="s">
        <v>1267</v>
      </c>
      <c r="M776" s="11" t="s">
        <v>1272</v>
      </c>
      <c r="N776" s="10">
        <v>41569</v>
      </c>
      <c r="O776" s="12">
        <v>109</v>
      </c>
      <c r="P776" s="12">
        <v>260</v>
      </c>
      <c r="Q776" s="12">
        <v>151</v>
      </c>
      <c r="R776" s="11">
        <v>19</v>
      </c>
      <c r="S776" s="12">
        <v>4940</v>
      </c>
      <c r="T776" s="13">
        <v>0</v>
      </c>
      <c r="U776" s="12">
        <v>0</v>
      </c>
      <c r="V776" s="12">
        <v>4940</v>
      </c>
      <c r="W776" s="12">
        <v>240</v>
      </c>
      <c r="X776" s="12">
        <v>9600</v>
      </c>
      <c r="Y776" s="14">
        <f>+DAY('TABLA PRINCIPAL'!$B776)</f>
        <v>20</v>
      </c>
      <c r="Z776" s="14">
        <f>+MONTH('TABLA PRINCIPAL'!$B776)</f>
        <v>10</v>
      </c>
      <c r="AA776" s="14">
        <f>+YEAR('TABLA PRINCIPAL'!$B776)</f>
        <v>2013</v>
      </c>
      <c r="AB776" s="22" t="str">
        <f>+IF(Ventas_Oficina[[#This Row],[Total del pedido]]&gt;=100000,"SI","NO")</f>
        <v>NO</v>
      </c>
      <c r="AC776" s="22" t="str">
        <f>+_xlfn.XLOOKUP(Ventas_Oficina[[#This Row],[Nº de artículo]],AUXILIAR!A775:A5661,AUXILIAR!D775:D5661,"Error",0)</f>
        <v>Enviado a tiempo</v>
      </c>
      <c r="AD776" s="22" t="str">
        <f>+IF(AND(Ventas_Oficina[[#This Row],[Total]]&gt;75000,Ventas_Oficina[[#This Row],[Envio a tiempo]]="Enviado a tiempo"),"Buena Venta","Venta Mala")</f>
        <v>Venta Mala</v>
      </c>
    </row>
    <row r="777" spans="1:30" x14ac:dyDescent="0.25">
      <c r="A777" s="25">
        <v>1233427</v>
      </c>
      <c r="B777" s="5">
        <v>41567</v>
      </c>
      <c r="C777" s="6" t="s">
        <v>86</v>
      </c>
      <c r="D777" s="6" t="s">
        <v>71</v>
      </c>
      <c r="E777" s="6" t="s">
        <v>4</v>
      </c>
      <c r="F777" s="6" t="s">
        <v>5</v>
      </c>
      <c r="G777" s="6" t="s">
        <v>1008</v>
      </c>
      <c r="H777" s="6" t="s">
        <v>17</v>
      </c>
      <c r="I777" s="6" t="s">
        <v>1012</v>
      </c>
      <c r="J777" s="6" t="s">
        <v>1034</v>
      </c>
      <c r="K777" s="6" t="s">
        <v>1261</v>
      </c>
      <c r="L777" s="6" t="s">
        <v>1265</v>
      </c>
      <c r="M777" s="6" t="s">
        <v>1272</v>
      </c>
      <c r="N777" s="5">
        <v>41568</v>
      </c>
      <c r="O777" s="7">
        <v>109</v>
      </c>
      <c r="P777" s="7">
        <v>260</v>
      </c>
      <c r="Q777" s="7">
        <v>151</v>
      </c>
      <c r="R777" s="6">
        <v>19</v>
      </c>
      <c r="S777" s="7">
        <v>4940</v>
      </c>
      <c r="T777" s="8">
        <v>0</v>
      </c>
      <c r="U777" s="7">
        <v>0</v>
      </c>
      <c r="V777" s="7">
        <v>4940</v>
      </c>
      <c r="W777" s="7">
        <v>240</v>
      </c>
      <c r="X777" s="7">
        <v>9600</v>
      </c>
      <c r="Y777" s="9">
        <f>+DAY('TABLA PRINCIPAL'!$B777)</f>
        <v>20</v>
      </c>
      <c r="Z777" s="9">
        <f>+MONTH('TABLA PRINCIPAL'!$B777)</f>
        <v>10</v>
      </c>
      <c r="AA777" s="9">
        <f>+YEAR('TABLA PRINCIPAL'!$B777)</f>
        <v>2013</v>
      </c>
      <c r="AB777" s="22" t="str">
        <f>+IF(Ventas_Oficina[[#This Row],[Total del pedido]]&gt;=100000,"SI","NO")</f>
        <v>NO</v>
      </c>
      <c r="AC777" s="22" t="str">
        <f>+_xlfn.XLOOKUP(Ventas_Oficina[[#This Row],[Nº de artículo]],AUXILIAR!A776:A5662,AUXILIAR!D776:D5662,"Error",0)</f>
        <v>Enviado a tiempo</v>
      </c>
      <c r="AD777" s="22" t="str">
        <f>+IF(AND(Ventas_Oficina[[#This Row],[Total]]&gt;75000,Ventas_Oficina[[#This Row],[Envio a tiempo]]="Enviado a tiempo"),"Buena Venta","Venta Mala")</f>
        <v>Venta Mala</v>
      </c>
    </row>
    <row r="778" spans="1:30" x14ac:dyDescent="0.25">
      <c r="A778" s="26">
        <v>1233427</v>
      </c>
      <c r="B778" s="10">
        <v>41567</v>
      </c>
      <c r="C778" s="11" t="s">
        <v>224</v>
      </c>
      <c r="D778" s="11" t="s">
        <v>152</v>
      </c>
      <c r="E778" s="11" t="s">
        <v>4</v>
      </c>
      <c r="F778" s="11" t="s">
        <v>5</v>
      </c>
      <c r="G778" s="11" t="s">
        <v>1010</v>
      </c>
      <c r="H778" s="11" t="s">
        <v>39</v>
      </c>
      <c r="I778" s="11" t="s">
        <v>1016</v>
      </c>
      <c r="J778" s="11" t="s">
        <v>1034</v>
      </c>
      <c r="K778" s="11" t="s">
        <v>1261</v>
      </c>
      <c r="L778" s="11" t="s">
        <v>1265</v>
      </c>
      <c r="M778" s="11" t="s">
        <v>1272</v>
      </c>
      <c r="N778" s="10">
        <v>41568</v>
      </c>
      <c r="O778" s="12">
        <v>109</v>
      </c>
      <c r="P778" s="12">
        <v>260</v>
      </c>
      <c r="Q778" s="12">
        <v>151</v>
      </c>
      <c r="R778" s="11">
        <v>22</v>
      </c>
      <c r="S778" s="12">
        <v>5720</v>
      </c>
      <c r="T778" s="13">
        <v>7.0000000000000007E-2</v>
      </c>
      <c r="U778" s="12">
        <v>400.40000000000003</v>
      </c>
      <c r="V778" s="12">
        <v>5319.6</v>
      </c>
      <c r="W778" s="12">
        <v>240</v>
      </c>
      <c r="X778" s="12">
        <v>9600</v>
      </c>
      <c r="Y778" s="14">
        <f>+DAY('TABLA PRINCIPAL'!$B778)</f>
        <v>20</v>
      </c>
      <c r="Z778" s="14">
        <f>+MONTH('TABLA PRINCIPAL'!$B778)</f>
        <v>10</v>
      </c>
      <c r="AA778" s="14">
        <f>+YEAR('TABLA PRINCIPAL'!$B778)</f>
        <v>2013</v>
      </c>
      <c r="AB778" s="22" t="str">
        <f>+IF(Ventas_Oficina[[#This Row],[Total del pedido]]&gt;=100000,"SI","NO")</f>
        <v>NO</v>
      </c>
      <c r="AC778" s="22" t="str">
        <f>+_xlfn.XLOOKUP(Ventas_Oficina[[#This Row],[Nº de artículo]],AUXILIAR!A777:A5663,AUXILIAR!D777:D5663,"Error",0)</f>
        <v>No enviado a tiempo</v>
      </c>
      <c r="AD778" s="22" t="str">
        <f>+IF(AND(Ventas_Oficina[[#This Row],[Total]]&gt;75000,Ventas_Oficina[[#This Row],[Envio a tiempo]]="Enviado a tiempo"),"Buena Venta","Venta Mala")</f>
        <v>Venta Mala</v>
      </c>
    </row>
    <row r="779" spans="1:30" x14ac:dyDescent="0.25">
      <c r="A779" s="25">
        <v>1233427</v>
      </c>
      <c r="B779" s="5">
        <v>41567</v>
      </c>
      <c r="C779" s="6" t="s">
        <v>86</v>
      </c>
      <c r="D779" s="6" t="s">
        <v>71</v>
      </c>
      <c r="E779" s="6" t="s">
        <v>4</v>
      </c>
      <c r="F779" s="6" t="s">
        <v>5</v>
      </c>
      <c r="G779" s="6" t="s">
        <v>1009</v>
      </c>
      <c r="H779" s="6" t="s">
        <v>17</v>
      </c>
      <c r="I779" s="6" t="s">
        <v>1016</v>
      </c>
      <c r="J779" s="6" t="s">
        <v>1034</v>
      </c>
      <c r="K779" s="6" t="s">
        <v>1261</v>
      </c>
      <c r="L779" s="6" t="s">
        <v>1266</v>
      </c>
      <c r="M779" s="6" t="s">
        <v>1272</v>
      </c>
      <c r="N779" s="5">
        <v>41568</v>
      </c>
      <c r="O779" s="7">
        <v>109</v>
      </c>
      <c r="P779" s="7">
        <v>260</v>
      </c>
      <c r="Q779" s="7">
        <v>151</v>
      </c>
      <c r="R779" s="6">
        <v>26</v>
      </c>
      <c r="S779" s="7">
        <v>6760</v>
      </c>
      <c r="T779" s="8">
        <v>0.08</v>
      </c>
      <c r="U779" s="7">
        <v>540.79999999999995</v>
      </c>
      <c r="V779" s="7">
        <v>6219.2</v>
      </c>
      <c r="W779" s="7">
        <v>240</v>
      </c>
      <c r="X779" s="7">
        <v>9600</v>
      </c>
      <c r="Y779" s="9">
        <f>+DAY('TABLA PRINCIPAL'!$B779)</f>
        <v>20</v>
      </c>
      <c r="Z779" s="9">
        <f>+MONTH('TABLA PRINCIPAL'!$B779)</f>
        <v>10</v>
      </c>
      <c r="AA779" s="9">
        <f>+YEAR('TABLA PRINCIPAL'!$B779)</f>
        <v>2013</v>
      </c>
      <c r="AB779" s="22" t="str">
        <f>+IF(Ventas_Oficina[[#This Row],[Total del pedido]]&gt;=100000,"SI","NO")</f>
        <v>NO</v>
      </c>
      <c r="AC779" s="22" t="str">
        <f>+_xlfn.XLOOKUP(Ventas_Oficina[[#This Row],[Nº de artículo]],AUXILIAR!A778:A5664,AUXILIAR!D778:D5664,"Error",0)</f>
        <v>No enviado a tiempo</v>
      </c>
      <c r="AD779" s="22" t="str">
        <f>+IF(AND(Ventas_Oficina[[#This Row],[Total]]&gt;75000,Ventas_Oficina[[#This Row],[Envio a tiempo]]="Enviado a tiempo"),"Buena Venta","Venta Mala")</f>
        <v>Venta Mala</v>
      </c>
    </row>
    <row r="780" spans="1:30" x14ac:dyDescent="0.25">
      <c r="A780" s="26">
        <v>1233427</v>
      </c>
      <c r="B780" s="10">
        <v>41567</v>
      </c>
      <c r="C780" s="11" t="s">
        <v>86</v>
      </c>
      <c r="D780" s="11" t="s">
        <v>71</v>
      </c>
      <c r="E780" s="11" t="s">
        <v>4</v>
      </c>
      <c r="F780" s="11" t="s">
        <v>5</v>
      </c>
      <c r="G780" s="11" t="s">
        <v>1009</v>
      </c>
      <c r="H780" s="11" t="s">
        <v>17</v>
      </c>
      <c r="I780" s="11" t="s">
        <v>1013</v>
      </c>
      <c r="J780" s="11" t="s">
        <v>1034</v>
      </c>
      <c r="K780" s="11" t="s">
        <v>1261</v>
      </c>
      <c r="L780" s="11" t="s">
        <v>1267</v>
      </c>
      <c r="M780" s="11" t="s">
        <v>1272</v>
      </c>
      <c r="N780" s="10">
        <v>41568</v>
      </c>
      <c r="O780" s="12">
        <v>109</v>
      </c>
      <c r="P780" s="12">
        <v>260</v>
      </c>
      <c r="Q780" s="12">
        <v>151</v>
      </c>
      <c r="R780" s="11">
        <v>30</v>
      </c>
      <c r="S780" s="12">
        <v>7800</v>
      </c>
      <c r="T780" s="13">
        <v>0.09</v>
      </c>
      <c r="U780" s="12">
        <v>702</v>
      </c>
      <c r="V780" s="12">
        <v>7098</v>
      </c>
      <c r="W780" s="12">
        <v>240</v>
      </c>
      <c r="X780" s="12">
        <v>9600</v>
      </c>
      <c r="Y780" s="14">
        <f>+DAY('TABLA PRINCIPAL'!$B780)</f>
        <v>20</v>
      </c>
      <c r="Z780" s="14">
        <f>+MONTH('TABLA PRINCIPAL'!$B780)</f>
        <v>10</v>
      </c>
      <c r="AA780" s="14">
        <f>+YEAR('TABLA PRINCIPAL'!$B780)</f>
        <v>2013</v>
      </c>
      <c r="AB780" s="22" t="str">
        <f>+IF(Ventas_Oficina[[#This Row],[Total del pedido]]&gt;=100000,"SI","NO")</f>
        <v>NO</v>
      </c>
      <c r="AC780" s="22" t="str">
        <f>+_xlfn.XLOOKUP(Ventas_Oficina[[#This Row],[Nº de artículo]],AUXILIAR!A779:A5665,AUXILIAR!D779:D5665,"Error",0)</f>
        <v>No enviado a tiempo</v>
      </c>
      <c r="AD780" s="22" t="str">
        <f>+IF(AND(Ventas_Oficina[[#This Row],[Total]]&gt;75000,Ventas_Oficina[[#This Row],[Envio a tiempo]]="Enviado a tiempo"),"Buena Venta","Venta Mala")</f>
        <v>Venta Mala</v>
      </c>
    </row>
    <row r="781" spans="1:30" x14ac:dyDescent="0.25">
      <c r="A781" s="25">
        <v>1233792</v>
      </c>
      <c r="B781" s="5">
        <v>42535</v>
      </c>
      <c r="C781" s="6" t="s">
        <v>420</v>
      </c>
      <c r="D781" s="6" t="s">
        <v>36</v>
      </c>
      <c r="E781" s="6" t="s">
        <v>12</v>
      </c>
      <c r="F781" s="6" t="s">
        <v>13</v>
      </c>
      <c r="G781" s="6" t="s">
        <v>1007</v>
      </c>
      <c r="H781" s="6" t="s">
        <v>14</v>
      </c>
      <c r="I781" s="6" t="s">
        <v>1013</v>
      </c>
      <c r="J781" s="6" t="s">
        <v>1025</v>
      </c>
      <c r="K781" s="6" t="s">
        <v>1261</v>
      </c>
      <c r="L781" s="6" t="s">
        <v>1267</v>
      </c>
      <c r="M781" s="6" t="s">
        <v>1272</v>
      </c>
      <c r="N781" s="5">
        <v>42535</v>
      </c>
      <c r="O781" s="7">
        <v>399</v>
      </c>
      <c r="P781" s="7">
        <v>623</v>
      </c>
      <c r="Q781" s="7">
        <v>224</v>
      </c>
      <c r="R781" s="6">
        <v>35</v>
      </c>
      <c r="S781" s="7">
        <v>21805</v>
      </c>
      <c r="T781" s="8">
        <v>0.04</v>
      </c>
      <c r="U781" s="7">
        <v>872.2</v>
      </c>
      <c r="V781" s="7">
        <v>20932.8</v>
      </c>
      <c r="W781" s="7">
        <v>697</v>
      </c>
      <c r="X781" s="7">
        <v>12276</v>
      </c>
      <c r="Y781" s="9">
        <f>+DAY('TABLA PRINCIPAL'!$B781)</f>
        <v>14</v>
      </c>
      <c r="Z781" s="9">
        <f>+MONTH('TABLA PRINCIPAL'!$B781)</f>
        <v>6</v>
      </c>
      <c r="AA781" s="9">
        <f>+YEAR('TABLA PRINCIPAL'!$B781)</f>
        <v>2016</v>
      </c>
      <c r="AB781" s="22" t="str">
        <f>+IF(Ventas_Oficina[[#This Row],[Total del pedido]]&gt;=100000,"SI","NO")</f>
        <v>NO</v>
      </c>
      <c r="AC781" s="22" t="str">
        <f>+_xlfn.XLOOKUP(Ventas_Oficina[[#This Row],[Nº de artículo]],AUXILIAR!A780:A5666,AUXILIAR!D780:D5666,"Error",0)</f>
        <v>No enviado a tiempo</v>
      </c>
      <c r="AD781" s="22" t="str">
        <f>+IF(AND(Ventas_Oficina[[#This Row],[Total]]&gt;75000,Ventas_Oficina[[#This Row],[Envio a tiempo]]="Enviado a tiempo"),"Buena Venta","Venta Mala")</f>
        <v>Venta Mala</v>
      </c>
    </row>
    <row r="782" spans="1:30" x14ac:dyDescent="0.25">
      <c r="A782" s="26">
        <v>1233792</v>
      </c>
      <c r="B782" s="10">
        <v>41360</v>
      </c>
      <c r="C782" s="11" t="s">
        <v>151</v>
      </c>
      <c r="D782" s="11" t="s">
        <v>19</v>
      </c>
      <c r="E782" s="11" t="s">
        <v>4</v>
      </c>
      <c r="F782" s="11" t="s">
        <v>5</v>
      </c>
      <c r="G782" s="11" t="s">
        <v>1008</v>
      </c>
      <c r="H782" s="11" t="s">
        <v>6</v>
      </c>
      <c r="I782" s="11" t="s">
        <v>1015</v>
      </c>
      <c r="J782" s="11" t="s">
        <v>1025</v>
      </c>
      <c r="K782" s="11" t="s">
        <v>1261</v>
      </c>
      <c r="L782" s="11" t="s">
        <v>1267</v>
      </c>
      <c r="M782" s="11" t="s">
        <v>1272</v>
      </c>
      <c r="N782" s="10">
        <v>41360</v>
      </c>
      <c r="O782" s="12">
        <v>399</v>
      </c>
      <c r="P782" s="12">
        <v>623</v>
      </c>
      <c r="Q782" s="12">
        <v>224</v>
      </c>
      <c r="R782" s="11">
        <v>42</v>
      </c>
      <c r="S782" s="12">
        <v>26166</v>
      </c>
      <c r="T782" s="13">
        <v>0.08</v>
      </c>
      <c r="U782" s="12">
        <v>2093.2800000000002</v>
      </c>
      <c r="V782" s="12">
        <v>24072.720000000001</v>
      </c>
      <c r="W782" s="12">
        <v>697</v>
      </c>
      <c r="X782" s="12">
        <v>12858</v>
      </c>
      <c r="Y782" s="14">
        <f>+DAY('TABLA PRINCIPAL'!$B782)</f>
        <v>27</v>
      </c>
      <c r="Z782" s="14">
        <f>+MONTH('TABLA PRINCIPAL'!$B782)</f>
        <v>3</v>
      </c>
      <c r="AA782" s="14">
        <f>+YEAR('TABLA PRINCIPAL'!$B782)</f>
        <v>2013</v>
      </c>
      <c r="AB782" s="22" t="str">
        <f>+IF(Ventas_Oficina[[#This Row],[Total del pedido]]&gt;=100000,"SI","NO")</f>
        <v>NO</v>
      </c>
      <c r="AC782" s="22" t="str">
        <f>+_xlfn.XLOOKUP(Ventas_Oficina[[#This Row],[Nº de artículo]],AUXILIAR!A781:A5667,AUXILIAR!D781:D5667,"Error",0)</f>
        <v>No enviado a tiempo</v>
      </c>
      <c r="AD782" s="22" t="str">
        <f>+IF(AND(Ventas_Oficina[[#This Row],[Total]]&gt;75000,Ventas_Oficina[[#This Row],[Envio a tiempo]]="Enviado a tiempo"),"Buena Venta","Venta Mala")</f>
        <v>Venta Mala</v>
      </c>
    </row>
    <row r="783" spans="1:30" x14ac:dyDescent="0.25">
      <c r="A783" s="25">
        <v>1233792</v>
      </c>
      <c r="B783" s="5">
        <v>41911</v>
      </c>
      <c r="C783" s="6" t="s">
        <v>453</v>
      </c>
      <c r="D783" s="6" t="s">
        <v>19</v>
      </c>
      <c r="E783" s="6" t="s">
        <v>4</v>
      </c>
      <c r="F783" s="6" t="s">
        <v>5</v>
      </c>
      <c r="G783" s="6" t="s">
        <v>1010</v>
      </c>
      <c r="H783" s="6" t="s">
        <v>6</v>
      </c>
      <c r="I783" s="6" t="s">
        <v>1015</v>
      </c>
      <c r="J783" s="6" t="s">
        <v>1049</v>
      </c>
      <c r="K783" s="6" t="s">
        <v>1261</v>
      </c>
      <c r="L783" s="6" t="s">
        <v>1265</v>
      </c>
      <c r="M783" s="6" t="s">
        <v>1272</v>
      </c>
      <c r="N783" s="5">
        <v>41911</v>
      </c>
      <c r="O783" s="7">
        <v>184</v>
      </c>
      <c r="P783" s="7">
        <v>288</v>
      </c>
      <c r="Q783" s="7">
        <v>104</v>
      </c>
      <c r="R783" s="6">
        <v>1</v>
      </c>
      <c r="S783" s="7">
        <v>288</v>
      </c>
      <c r="T783" s="8">
        <v>0.03</v>
      </c>
      <c r="U783" s="7">
        <v>8.64</v>
      </c>
      <c r="V783" s="7">
        <v>279.36</v>
      </c>
      <c r="W783" s="7">
        <v>99</v>
      </c>
      <c r="X783" s="7">
        <v>12852</v>
      </c>
      <c r="Y783" s="9">
        <f>+DAY('TABLA PRINCIPAL'!$B783)</f>
        <v>29</v>
      </c>
      <c r="Z783" s="9">
        <f>+MONTH('TABLA PRINCIPAL'!$B783)</f>
        <v>9</v>
      </c>
      <c r="AA783" s="9">
        <f>+YEAR('TABLA PRINCIPAL'!$B783)</f>
        <v>2014</v>
      </c>
      <c r="AB783" s="22" t="str">
        <f>+IF(Ventas_Oficina[[#This Row],[Total del pedido]]&gt;=100000,"SI","NO")</f>
        <v>NO</v>
      </c>
      <c r="AC783" s="22" t="str">
        <f>+_xlfn.XLOOKUP(Ventas_Oficina[[#This Row],[Nº de artículo]],AUXILIAR!A782:A5668,AUXILIAR!D782:D5668,"Error",0)</f>
        <v>No enviado a tiempo</v>
      </c>
      <c r="AD783" s="22" t="str">
        <f>+IF(AND(Ventas_Oficina[[#This Row],[Total]]&gt;75000,Ventas_Oficina[[#This Row],[Envio a tiempo]]="Enviado a tiempo"),"Buena Venta","Venta Mala")</f>
        <v>Venta Mala</v>
      </c>
    </row>
    <row r="784" spans="1:30" x14ac:dyDescent="0.25">
      <c r="A784" s="26">
        <v>1233792</v>
      </c>
      <c r="B784" s="10">
        <v>41729</v>
      </c>
      <c r="C784" s="11" t="s">
        <v>454</v>
      </c>
      <c r="D784" s="11" t="s">
        <v>62</v>
      </c>
      <c r="E784" s="11" t="s">
        <v>4</v>
      </c>
      <c r="F784" s="11" t="s">
        <v>5</v>
      </c>
      <c r="G784" s="11" t="s">
        <v>1009</v>
      </c>
      <c r="H784" s="11" t="s">
        <v>27</v>
      </c>
      <c r="I784" s="11" t="s">
        <v>1016</v>
      </c>
      <c r="J784" s="11" t="s">
        <v>1056</v>
      </c>
      <c r="K784" s="11" t="s">
        <v>1261</v>
      </c>
      <c r="L784" s="11" t="s">
        <v>1265</v>
      </c>
      <c r="M784" s="11" t="s">
        <v>1272</v>
      </c>
      <c r="N784" s="10">
        <v>41729</v>
      </c>
      <c r="O784" s="12">
        <v>352</v>
      </c>
      <c r="P784" s="12">
        <v>568</v>
      </c>
      <c r="Q784" s="12">
        <v>216</v>
      </c>
      <c r="R784" s="11">
        <v>50</v>
      </c>
      <c r="S784" s="12">
        <v>28400</v>
      </c>
      <c r="T784" s="13">
        <v>7.0000000000000007E-2</v>
      </c>
      <c r="U784" s="12">
        <v>1988.0000000000002</v>
      </c>
      <c r="V784" s="12">
        <v>26412</v>
      </c>
      <c r="W784" s="12">
        <v>139</v>
      </c>
      <c r="X784" s="12">
        <v>9599</v>
      </c>
      <c r="Y784" s="14">
        <f>+DAY('TABLA PRINCIPAL'!$B784)</f>
        <v>31</v>
      </c>
      <c r="Z784" s="14">
        <f>+MONTH('TABLA PRINCIPAL'!$B784)</f>
        <v>3</v>
      </c>
      <c r="AA784" s="14">
        <f>+YEAR('TABLA PRINCIPAL'!$B784)</f>
        <v>2014</v>
      </c>
      <c r="AB784" s="22" t="str">
        <f>+IF(Ventas_Oficina[[#This Row],[Total del pedido]]&gt;=100000,"SI","NO")</f>
        <v>NO</v>
      </c>
      <c r="AC784" s="22" t="str">
        <f>+_xlfn.XLOOKUP(Ventas_Oficina[[#This Row],[Nº de artículo]],AUXILIAR!A783:A5669,AUXILIAR!D783:D5669,"Error",0)</f>
        <v>No enviado a tiempo</v>
      </c>
      <c r="AD784" s="22" t="str">
        <f>+IF(AND(Ventas_Oficina[[#This Row],[Total]]&gt;75000,Ventas_Oficina[[#This Row],[Envio a tiempo]]="Enviado a tiempo"),"Buena Venta","Venta Mala")</f>
        <v>Venta Mala</v>
      </c>
    </row>
    <row r="785" spans="1:30" x14ac:dyDescent="0.25">
      <c r="A785" s="25">
        <v>1233792</v>
      </c>
      <c r="B785" s="5">
        <v>41575</v>
      </c>
      <c r="C785" s="6" t="s">
        <v>441</v>
      </c>
      <c r="D785" s="6" t="s">
        <v>135</v>
      </c>
      <c r="E785" s="6" t="s">
        <v>12</v>
      </c>
      <c r="F785" s="6" t="s">
        <v>13</v>
      </c>
      <c r="G785" s="6" t="s">
        <v>1010</v>
      </c>
      <c r="H785" s="6" t="s">
        <v>42</v>
      </c>
      <c r="I785" s="6" t="s">
        <v>1014</v>
      </c>
      <c r="J785" s="6" t="s">
        <v>1049</v>
      </c>
      <c r="K785" s="6" t="s">
        <v>1261</v>
      </c>
      <c r="L785" s="6" t="s">
        <v>1267</v>
      </c>
      <c r="M785" s="6" t="s">
        <v>1272</v>
      </c>
      <c r="N785" s="5">
        <v>41576</v>
      </c>
      <c r="O785" s="7">
        <v>184</v>
      </c>
      <c r="P785" s="7">
        <v>288</v>
      </c>
      <c r="Q785" s="7">
        <v>104</v>
      </c>
      <c r="R785" s="6">
        <v>48</v>
      </c>
      <c r="S785" s="7">
        <v>13824</v>
      </c>
      <c r="T785" s="8">
        <v>0.01</v>
      </c>
      <c r="U785" s="7">
        <v>138.24</v>
      </c>
      <c r="V785" s="7">
        <v>13685.76</v>
      </c>
      <c r="W785" s="7">
        <v>99</v>
      </c>
      <c r="X785" s="7">
        <v>295</v>
      </c>
      <c r="Y785" s="9">
        <f>+DAY('TABLA PRINCIPAL'!$B785)</f>
        <v>28</v>
      </c>
      <c r="Z785" s="9">
        <f>+MONTH('TABLA PRINCIPAL'!$B785)</f>
        <v>10</v>
      </c>
      <c r="AA785" s="9">
        <f>+YEAR('TABLA PRINCIPAL'!$B785)</f>
        <v>2013</v>
      </c>
      <c r="AB785" s="22" t="str">
        <f>+IF(Ventas_Oficina[[#This Row],[Total del pedido]]&gt;=100000,"SI","NO")</f>
        <v>NO</v>
      </c>
      <c r="AC785" s="22" t="str">
        <f>+_xlfn.XLOOKUP(Ventas_Oficina[[#This Row],[Nº de artículo]],AUXILIAR!A784:A5670,AUXILIAR!D784:D5670,"Error",0)</f>
        <v>No enviado a tiempo</v>
      </c>
      <c r="AD785" s="22" t="str">
        <f>+IF(AND(Ventas_Oficina[[#This Row],[Total]]&gt;75000,Ventas_Oficina[[#This Row],[Envio a tiempo]]="Enviado a tiempo"),"Buena Venta","Venta Mala")</f>
        <v>Venta Mala</v>
      </c>
    </row>
    <row r="786" spans="1:30" x14ac:dyDescent="0.25">
      <c r="A786" s="26">
        <v>1234157</v>
      </c>
      <c r="B786" s="10">
        <v>42218</v>
      </c>
      <c r="C786" s="11" t="s">
        <v>455</v>
      </c>
      <c r="D786" s="11" t="s">
        <v>456</v>
      </c>
      <c r="E786" s="11" t="s">
        <v>4</v>
      </c>
      <c r="F786" s="11" t="s">
        <v>5</v>
      </c>
      <c r="G786" s="11" t="s">
        <v>1008</v>
      </c>
      <c r="H786" s="11" t="s">
        <v>27</v>
      </c>
      <c r="I786" s="11" t="s">
        <v>1015</v>
      </c>
      <c r="J786" s="11" t="s">
        <v>1041</v>
      </c>
      <c r="K786" s="11" t="s">
        <v>1262</v>
      </c>
      <c r="L786" s="11" t="s">
        <v>1270</v>
      </c>
      <c r="M786" s="11" t="s">
        <v>1274</v>
      </c>
      <c r="N786" s="10">
        <v>42220</v>
      </c>
      <c r="O786" s="12">
        <v>245</v>
      </c>
      <c r="P786" s="12">
        <v>389</v>
      </c>
      <c r="Q786" s="12">
        <v>144</v>
      </c>
      <c r="R786" s="11">
        <v>35</v>
      </c>
      <c r="S786" s="12">
        <v>13615</v>
      </c>
      <c r="T786" s="13">
        <v>0.08</v>
      </c>
      <c r="U786" s="12">
        <v>1089.2</v>
      </c>
      <c r="V786" s="12">
        <v>12525.8</v>
      </c>
      <c r="W786" s="12">
        <v>701</v>
      </c>
      <c r="X786" s="12">
        <v>1772</v>
      </c>
      <c r="Y786" s="14">
        <f>+DAY('TABLA PRINCIPAL'!$B786)</f>
        <v>2</v>
      </c>
      <c r="Z786" s="14">
        <f>+MONTH('TABLA PRINCIPAL'!$B786)</f>
        <v>8</v>
      </c>
      <c r="AA786" s="14">
        <f>+YEAR('TABLA PRINCIPAL'!$B786)</f>
        <v>2015</v>
      </c>
      <c r="AB786" s="22" t="str">
        <f>+IF(Ventas_Oficina[[#This Row],[Total del pedido]]&gt;=100000,"SI","NO")</f>
        <v>NO</v>
      </c>
      <c r="AC786" s="22" t="str">
        <f>+_xlfn.XLOOKUP(Ventas_Oficina[[#This Row],[Nº de artículo]],AUXILIAR!A785:A5671,AUXILIAR!D785:D5671,"Error",0)</f>
        <v>Enviado a tiempo</v>
      </c>
      <c r="AD786" s="22" t="str">
        <f>+IF(AND(Ventas_Oficina[[#This Row],[Total]]&gt;75000,Ventas_Oficina[[#This Row],[Envio a tiempo]]="Enviado a tiempo"),"Buena Venta","Venta Mala")</f>
        <v>Venta Mala</v>
      </c>
    </row>
    <row r="787" spans="1:30" x14ac:dyDescent="0.25">
      <c r="A787" s="25">
        <v>1234157</v>
      </c>
      <c r="B787" s="5">
        <v>42212</v>
      </c>
      <c r="C787" s="6" t="s">
        <v>96</v>
      </c>
      <c r="D787" s="6" t="s">
        <v>97</v>
      </c>
      <c r="E787" s="6" t="s">
        <v>12</v>
      </c>
      <c r="F787" s="6" t="s">
        <v>13</v>
      </c>
      <c r="G787" s="6" t="s">
        <v>1008</v>
      </c>
      <c r="H787" s="6" t="s">
        <v>14</v>
      </c>
      <c r="I787" s="6" t="s">
        <v>1013</v>
      </c>
      <c r="J787" s="6" t="s">
        <v>1064</v>
      </c>
      <c r="K787" s="6" t="s">
        <v>1261</v>
      </c>
      <c r="L787" s="6" t="s">
        <v>1267</v>
      </c>
      <c r="M787" s="6" t="s">
        <v>1273</v>
      </c>
      <c r="N787" s="5">
        <v>42217</v>
      </c>
      <c r="O787" s="7">
        <v>365</v>
      </c>
      <c r="P787" s="7">
        <v>598</v>
      </c>
      <c r="Q787" s="7">
        <v>233</v>
      </c>
      <c r="R787" s="6">
        <v>11</v>
      </c>
      <c r="S787" s="7">
        <v>6578</v>
      </c>
      <c r="T787" s="8">
        <v>0.09</v>
      </c>
      <c r="U787" s="7">
        <v>592.02</v>
      </c>
      <c r="V787" s="7">
        <v>5985.98</v>
      </c>
      <c r="W787" s="7">
        <v>149</v>
      </c>
      <c r="X787" s="7">
        <v>12456</v>
      </c>
      <c r="Y787" s="9">
        <f>+DAY('TABLA PRINCIPAL'!$B787)</f>
        <v>27</v>
      </c>
      <c r="Z787" s="9">
        <f>+MONTH('TABLA PRINCIPAL'!$B787)</f>
        <v>7</v>
      </c>
      <c r="AA787" s="9">
        <f>+YEAR('TABLA PRINCIPAL'!$B787)</f>
        <v>2015</v>
      </c>
      <c r="AB787" s="22" t="str">
        <f>+IF(Ventas_Oficina[[#This Row],[Total del pedido]]&gt;=100000,"SI","NO")</f>
        <v>NO</v>
      </c>
      <c r="AC787" s="22" t="str">
        <f>+_xlfn.XLOOKUP(Ventas_Oficina[[#This Row],[Nº de artículo]],AUXILIAR!A786:A5672,AUXILIAR!D786:D5672,"Error",0)</f>
        <v>Enviado a tiempo</v>
      </c>
      <c r="AD787" s="22" t="str">
        <f>+IF(AND(Ventas_Oficina[[#This Row],[Total]]&gt;75000,Ventas_Oficina[[#This Row],[Envio a tiempo]]="Enviado a tiempo"),"Buena Venta","Venta Mala")</f>
        <v>Venta Mala</v>
      </c>
    </row>
    <row r="788" spans="1:30" x14ac:dyDescent="0.25">
      <c r="A788" s="26">
        <v>1234157</v>
      </c>
      <c r="B788" s="10">
        <v>41360</v>
      </c>
      <c r="C788" s="11" t="s">
        <v>151</v>
      </c>
      <c r="D788" s="11" t="s">
        <v>19</v>
      </c>
      <c r="E788" s="11" t="s">
        <v>4</v>
      </c>
      <c r="F788" s="11" t="s">
        <v>5</v>
      </c>
      <c r="G788" s="11" t="s">
        <v>1008</v>
      </c>
      <c r="H788" s="11" t="s">
        <v>6</v>
      </c>
      <c r="I788" s="11" t="s">
        <v>1014</v>
      </c>
      <c r="J788" s="11" t="s">
        <v>1055</v>
      </c>
      <c r="K788" s="11" t="s">
        <v>1261</v>
      </c>
      <c r="L788" s="11" t="s">
        <v>1267</v>
      </c>
      <c r="M788" s="11" t="s">
        <v>1272</v>
      </c>
      <c r="N788" s="10">
        <v>41360</v>
      </c>
      <c r="O788" s="12">
        <v>250</v>
      </c>
      <c r="P788" s="12">
        <v>568</v>
      </c>
      <c r="Q788" s="12">
        <v>318</v>
      </c>
      <c r="R788" s="11">
        <v>41</v>
      </c>
      <c r="S788" s="12">
        <v>23288</v>
      </c>
      <c r="T788" s="13">
        <v>0.02</v>
      </c>
      <c r="U788" s="12">
        <v>465.76</v>
      </c>
      <c r="V788" s="12">
        <v>22822.240000000002</v>
      </c>
      <c r="W788" s="12">
        <v>360</v>
      </c>
      <c r="X788" s="12">
        <v>27398</v>
      </c>
      <c r="Y788" s="14">
        <f>+DAY('TABLA PRINCIPAL'!$B788)</f>
        <v>27</v>
      </c>
      <c r="Z788" s="14">
        <f>+MONTH('TABLA PRINCIPAL'!$B788)</f>
        <v>3</v>
      </c>
      <c r="AA788" s="14">
        <f>+YEAR('TABLA PRINCIPAL'!$B788)</f>
        <v>2013</v>
      </c>
      <c r="AB788" s="22" t="str">
        <f>+IF(Ventas_Oficina[[#This Row],[Total del pedido]]&gt;=100000,"SI","NO")</f>
        <v>NO</v>
      </c>
      <c r="AC788" s="22" t="str">
        <f>+_xlfn.XLOOKUP(Ventas_Oficina[[#This Row],[Nº de artículo]],AUXILIAR!A787:A5673,AUXILIAR!D787:D5673,"Error",0)</f>
        <v>Enviado a tiempo</v>
      </c>
      <c r="AD788" s="22" t="str">
        <f>+IF(AND(Ventas_Oficina[[#This Row],[Total]]&gt;75000,Ventas_Oficina[[#This Row],[Envio a tiempo]]="Enviado a tiempo"),"Buena Venta","Venta Mala")</f>
        <v>Venta Mala</v>
      </c>
    </row>
    <row r="789" spans="1:30" x14ac:dyDescent="0.25">
      <c r="A789" s="25">
        <v>1234157</v>
      </c>
      <c r="B789" s="5">
        <v>42413</v>
      </c>
      <c r="C789" s="6" t="s">
        <v>457</v>
      </c>
      <c r="D789" s="6" t="s">
        <v>65</v>
      </c>
      <c r="E789" s="6" t="s">
        <v>12</v>
      </c>
      <c r="F789" s="6" t="s">
        <v>13</v>
      </c>
      <c r="G789" s="6" t="s">
        <v>1008</v>
      </c>
      <c r="H789" s="6" t="s">
        <v>14</v>
      </c>
      <c r="I789" s="6" t="s">
        <v>1015</v>
      </c>
      <c r="J789" s="6" t="s">
        <v>1080</v>
      </c>
      <c r="K789" s="6" t="s">
        <v>1261</v>
      </c>
      <c r="L789" s="6" t="s">
        <v>1266</v>
      </c>
      <c r="M789" s="6" t="s">
        <v>1272</v>
      </c>
      <c r="N789" s="5">
        <v>42416</v>
      </c>
      <c r="O789" s="7">
        <v>350</v>
      </c>
      <c r="P789" s="7">
        <v>574</v>
      </c>
      <c r="Q789" s="7">
        <v>224</v>
      </c>
      <c r="R789" s="6">
        <v>49</v>
      </c>
      <c r="S789" s="7">
        <v>28126</v>
      </c>
      <c r="T789" s="8">
        <v>0.01</v>
      </c>
      <c r="U789" s="7">
        <v>281.26</v>
      </c>
      <c r="V789" s="7">
        <v>27844.74</v>
      </c>
      <c r="W789" s="7">
        <v>501</v>
      </c>
      <c r="X789" s="7">
        <v>14556</v>
      </c>
      <c r="Y789" s="9">
        <f>+DAY('TABLA PRINCIPAL'!$B789)</f>
        <v>13</v>
      </c>
      <c r="Z789" s="9">
        <f>+MONTH('TABLA PRINCIPAL'!$B789)</f>
        <v>2</v>
      </c>
      <c r="AA789" s="9">
        <f>+YEAR('TABLA PRINCIPAL'!$B789)</f>
        <v>2016</v>
      </c>
      <c r="AB789" s="22" t="str">
        <f>+IF(Ventas_Oficina[[#This Row],[Total del pedido]]&gt;=100000,"SI","NO")</f>
        <v>NO</v>
      </c>
      <c r="AC789" s="22" t="str">
        <f>+_xlfn.XLOOKUP(Ventas_Oficina[[#This Row],[Nº de artículo]],AUXILIAR!A788:A5674,AUXILIAR!D788:D5674,"Error",0)</f>
        <v>No enviado a tiempo</v>
      </c>
      <c r="AD789" s="22" t="str">
        <f>+IF(AND(Ventas_Oficina[[#This Row],[Total]]&gt;75000,Ventas_Oficina[[#This Row],[Envio a tiempo]]="Enviado a tiempo"),"Buena Venta","Venta Mala")</f>
        <v>Venta Mala</v>
      </c>
    </row>
    <row r="790" spans="1:30" x14ac:dyDescent="0.25">
      <c r="A790" s="26">
        <v>1234157</v>
      </c>
      <c r="B790" s="10">
        <v>41594</v>
      </c>
      <c r="C790" s="11" t="s">
        <v>458</v>
      </c>
      <c r="D790" s="11" t="s">
        <v>152</v>
      </c>
      <c r="E790" s="11" t="s">
        <v>4</v>
      </c>
      <c r="F790" s="11" t="s">
        <v>5</v>
      </c>
      <c r="G790" s="11" t="s">
        <v>1009</v>
      </c>
      <c r="H790" s="11" t="s">
        <v>39</v>
      </c>
      <c r="I790" s="11" t="s">
        <v>1016</v>
      </c>
      <c r="J790" s="11" t="s">
        <v>1028</v>
      </c>
      <c r="K790" s="11" t="s">
        <v>1261</v>
      </c>
      <c r="L790" s="11" t="s">
        <v>1265</v>
      </c>
      <c r="M790" s="11" t="s">
        <v>1272</v>
      </c>
      <c r="N790" s="10">
        <v>41594</v>
      </c>
      <c r="O790" s="12">
        <v>229</v>
      </c>
      <c r="P790" s="12">
        <v>369</v>
      </c>
      <c r="Q790" s="12">
        <v>140</v>
      </c>
      <c r="R790" s="11">
        <v>7</v>
      </c>
      <c r="S790" s="12">
        <v>2583</v>
      </c>
      <c r="T790" s="13">
        <v>0.09</v>
      </c>
      <c r="U790" s="12">
        <v>232.47</v>
      </c>
      <c r="V790" s="12">
        <v>2350.5300000000002</v>
      </c>
      <c r="W790" s="12">
        <v>50</v>
      </c>
      <c r="X790" s="12">
        <v>14928</v>
      </c>
      <c r="Y790" s="14">
        <f>+DAY('TABLA PRINCIPAL'!$B790)</f>
        <v>16</v>
      </c>
      <c r="Z790" s="14">
        <f>+MONTH('TABLA PRINCIPAL'!$B790)</f>
        <v>11</v>
      </c>
      <c r="AA790" s="14">
        <f>+YEAR('TABLA PRINCIPAL'!$B790)</f>
        <v>2013</v>
      </c>
      <c r="AB790" s="22" t="str">
        <f>+IF(Ventas_Oficina[[#This Row],[Total del pedido]]&gt;=100000,"SI","NO")</f>
        <v>NO</v>
      </c>
      <c r="AC790" s="22" t="str">
        <f>+_xlfn.XLOOKUP(Ventas_Oficina[[#This Row],[Nº de artículo]],AUXILIAR!A789:A5675,AUXILIAR!D789:D5675,"Error",0)</f>
        <v>Enviado a tiempo</v>
      </c>
      <c r="AD790" s="22" t="str">
        <f>+IF(AND(Ventas_Oficina[[#This Row],[Total]]&gt;75000,Ventas_Oficina[[#This Row],[Envio a tiempo]]="Enviado a tiempo"),"Buena Venta","Venta Mala")</f>
        <v>Venta Mala</v>
      </c>
    </row>
    <row r="791" spans="1:30" x14ac:dyDescent="0.25">
      <c r="A791" s="25">
        <v>1234522</v>
      </c>
      <c r="B791" s="5">
        <v>41568</v>
      </c>
      <c r="C791" s="6" t="s">
        <v>282</v>
      </c>
      <c r="D791" s="6" t="s">
        <v>133</v>
      </c>
      <c r="E791" s="6" t="s">
        <v>12</v>
      </c>
      <c r="F791" s="6" t="s">
        <v>13</v>
      </c>
      <c r="G791" s="6" t="s">
        <v>1008</v>
      </c>
      <c r="H791" s="6" t="s">
        <v>42</v>
      </c>
      <c r="I791" s="6" t="s">
        <v>1015</v>
      </c>
      <c r="J791" s="6" t="s">
        <v>1064</v>
      </c>
      <c r="K791" s="6" t="s">
        <v>1261</v>
      </c>
      <c r="L791" s="6" t="s">
        <v>1267</v>
      </c>
      <c r="M791" s="6" t="s">
        <v>1272</v>
      </c>
      <c r="N791" s="5">
        <v>41570</v>
      </c>
      <c r="O791" s="7">
        <v>365</v>
      </c>
      <c r="P791" s="7">
        <v>598</v>
      </c>
      <c r="Q791" s="7">
        <v>233</v>
      </c>
      <c r="R791" s="6">
        <v>41</v>
      </c>
      <c r="S791" s="7">
        <v>24518</v>
      </c>
      <c r="T791" s="8">
        <v>0.03</v>
      </c>
      <c r="U791" s="7">
        <v>735.54</v>
      </c>
      <c r="V791" s="7">
        <v>23782.46</v>
      </c>
      <c r="W791" s="7">
        <v>149</v>
      </c>
      <c r="X791" s="7">
        <v>24069</v>
      </c>
      <c r="Y791" s="9">
        <f>+DAY('TABLA PRINCIPAL'!$B791)</f>
        <v>21</v>
      </c>
      <c r="Z791" s="9">
        <f>+MONTH('TABLA PRINCIPAL'!$B791)</f>
        <v>10</v>
      </c>
      <c r="AA791" s="9">
        <f>+YEAR('TABLA PRINCIPAL'!$B791)</f>
        <v>2013</v>
      </c>
      <c r="AB791" s="22" t="str">
        <f>+IF(Ventas_Oficina[[#This Row],[Total del pedido]]&gt;=100000,"SI","NO")</f>
        <v>NO</v>
      </c>
      <c r="AC791" s="22" t="str">
        <f>+_xlfn.XLOOKUP(Ventas_Oficina[[#This Row],[Nº de artículo]],AUXILIAR!A790:A5676,AUXILIAR!D790:D5676,"Error",0)</f>
        <v>Enviado a tiempo</v>
      </c>
      <c r="AD791" s="22" t="str">
        <f>+IF(AND(Ventas_Oficina[[#This Row],[Total]]&gt;75000,Ventas_Oficina[[#This Row],[Envio a tiempo]]="Enviado a tiempo"),"Buena Venta","Venta Mala")</f>
        <v>Venta Mala</v>
      </c>
    </row>
    <row r="792" spans="1:30" x14ac:dyDescent="0.25">
      <c r="A792" s="26">
        <v>1234522</v>
      </c>
      <c r="B792" s="10">
        <v>41568</v>
      </c>
      <c r="C792" s="11" t="s">
        <v>459</v>
      </c>
      <c r="D792" s="11" t="s">
        <v>71</v>
      </c>
      <c r="E792" s="11" t="s">
        <v>4</v>
      </c>
      <c r="F792" s="11" t="s">
        <v>5</v>
      </c>
      <c r="G792" s="11" t="s">
        <v>1007</v>
      </c>
      <c r="H792" s="11" t="s">
        <v>17</v>
      </c>
      <c r="I792" s="11" t="s">
        <v>1014</v>
      </c>
      <c r="J792" s="11" t="s">
        <v>1130</v>
      </c>
      <c r="K792" s="11" t="s">
        <v>1261</v>
      </c>
      <c r="L792" s="11" t="s">
        <v>1265</v>
      </c>
      <c r="M792" s="11" t="s">
        <v>1272</v>
      </c>
      <c r="N792" s="10">
        <v>41570</v>
      </c>
      <c r="O792" s="12">
        <v>184</v>
      </c>
      <c r="P792" s="12">
        <v>288</v>
      </c>
      <c r="Q792" s="12">
        <v>104</v>
      </c>
      <c r="R792" s="11">
        <v>31</v>
      </c>
      <c r="S792" s="12">
        <v>8928</v>
      </c>
      <c r="T792" s="13">
        <v>0.08</v>
      </c>
      <c r="U792" s="12">
        <v>714.24</v>
      </c>
      <c r="V792" s="12">
        <v>8213.76</v>
      </c>
      <c r="W792" s="12">
        <v>149</v>
      </c>
      <c r="X792" s="12">
        <v>24069</v>
      </c>
      <c r="Y792" s="14">
        <f>+DAY('TABLA PRINCIPAL'!$B792)</f>
        <v>21</v>
      </c>
      <c r="Z792" s="14">
        <f>+MONTH('TABLA PRINCIPAL'!$B792)</f>
        <v>10</v>
      </c>
      <c r="AA792" s="14">
        <f>+YEAR('TABLA PRINCIPAL'!$B792)</f>
        <v>2013</v>
      </c>
      <c r="AB792" s="22" t="str">
        <f>+IF(Ventas_Oficina[[#This Row],[Total del pedido]]&gt;=100000,"SI","NO")</f>
        <v>NO</v>
      </c>
      <c r="AC792" s="22" t="str">
        <f>+_xlfn.XLOOKUP(Ventas_Oficina[[#This Row],[Nº de artículo]],AUXILIAR!A791:A5677,AUXILIAR!D791:D5677,"Error",0)</f>
        <v>Enviado a tiempo</v>
      </c>
      <c r="AD792" s="22" t="str">
        <f>+IF(AND(Ventas_Oficina[[#This Row],[Total]]&gt;75000,Ventas_Oficina[[#This Row],[Envio a tiempo]]="Enviado a tiempo"),"Buena Venta","Venta Mala")</f>
        <v>Venta Mala</v>
      </c>
    </row>
    <row r="793" spans="1:30" x14ac:dyDescent="0.25">
      <c r="A793" s="25">
        <v>1234522</v>
      </c>
      <c r="B793" s="5">
        <v>41845</v>
      </c>
      <c r="C793" s="6" t="s">
        <v>132</v>
      </c>
      <c r="D793" s="6" t="s">
        <v>133</v>
      </c>
      <c r="E793" s="6" t="s">
        <v>12</v>
      </c>
      <c r="F793" s="6" t="s">
        <v>13</v>
      </c>
      <c r="G793" s="6" t="s">
        <v>1008</v>
      </c>
      <c r="H793" s="6" t="s">
        <v>42</v>
      </c>
      <c r="I793" s="6" t="s">
        <v>1013</v>
      </c>
      <c r="J793" s="6" t="s">
        <v>1121</v>
      </c>
      <c r="K793" s="6" t="s">
        <v>1261</v>
      </c>
      <c r="L793" s="6" t="s">
        <v>1265</v>
      </c>
      <c r="M793" s="6" t="s">
        <v>1272</v>
      </c>
      <c r="N793" s="5">
        <v>41847</v>
      </c>
      <c r="O793" s="7">
        <v>892</v>
      </c>
      <c r="P793" s="7">
        <v>2974</v>
      </c>
      <c r="Q793" s="7">
        <v>2082</v>
      </c>
      <c r="R793" s="6">
        <v>4</v>
      </c>
      <c r="S793" s="7">
        <v>11896</v>
      </c>
      <c r="T793" s="8">
        <v>0.01</v>
      </c>
      <c r="U793" s="7">
        <v>118.96000000000001</v>
      </c>
      <c r="V793" s="7">
        <v>11777.04</v>
      </c>
      <c r="W793" s="7">
        <v>664</v>
      </c>
      <c r="X793" s="7">
        <v>40383</v>
      </c>
      <c r="Y793" s="9">
        <f>+DAY('TABLA PRINCIPAL'!$B793)</f>
        <v>25</v>
      </c>
      <c r="Z793" s="9">
        <f>+MONTH('TABLA PRINCIPAL'!$B793)</f>
        <v>7</v>
      </c>
      <c r="AA793" s="9">
        <f>+YEAR('TABLA PRINCIPAL'!$B793)</f>
        <v>2014</v>
      </c>
      <c r="AB793" s="22" t="str">
        <f>+IF(Ventas_Oficina[[#This Row],[Total del pedido]]&gt;=100000,"SI","NO")</f>
        <v>NO</v>
      </c>
      <c r="AC793" s="22" t="str">
        <f>+_xlfn.XLOOKUP(Ventas_Oficina[[#This Row],[Nº de artículo]],AUXILIAR!A792:A5678,AUXILIAR!D792:D5678,"Error",0)</f>
        <v>Enviado a tiempo</v>
      </c>
      <c r="AD793" s="22" t="str">
        <f>+IF(AND(Ventas_Oficina[[#This Row],[Total]]&gt;75000,Ventas_Oficina[[#This Row],[Envio a tiempo]]="Enviado a tiempo"),"Buena Venta","Venta Mala")</f>
        <v>Venta Mala</v>
      </c>
    </row>
    <row r="794" spans="1:30" x14ac:dyDescent="0.25">
      <c r="A794" s="26">
        <v>1234522</v>
      </c>
      <c r="B794" s="10">
        <v>41568</v>
      </c>
      <c r="C794" s="11" t="s">
        <v>459</v>
      </c>
      <c r="D794" s="11" t="s">
        <v>71</v>
      </c>
      <c r="E794" s="11" t="s">
        <v>4</v>
      </c>
      <c r="F794" s="11" t="s">
        <v>5</v>
      </c>
      <c r="G794" s="11" t="s">
        <v>1008</v>
      </c>
      <c r="H794" s="11" t="s">
        <v>17</v>
      </c>
      <c r="I794" s="11" t="s">
        <v>1013</v>
      </c>
      <c r="J794" s="11" t="s">
        <v>1064</v>
      </c>
      <c r="K794" s="11" t="s">
        <v>1261</v>
      </c>
      <c r="L794" s="11" t="s">
        <v>1265</v>
      </c>
      <c r="M794" s="11" t="s">
        <v>1272</v>
      </c>
      <c r="N794" s="10">
        <v>41570</v>
      </c>
      <c r="O794" s="12">
        <v>365</v>
      </c>
      <c r="P794" s="12">
        <v>598</v>
      </c>
      <c r="Q794" s="12">
        <v>233</v>
      </c>
      <c r="R794" s="11">
        <v>23</v>
      </c>
      <c r="S794" s="12">
        <v>13754</v>
      </c>
      <c r="T794" s="13">
        <v>7.0000000000000007E-2</v>
      </c>
      <c r="U794" s="12">
        <v>962.78000000000009</v>
      </c>
      <c r="V794" s="12">
        <v>12791.22</v>
      </c>
      <c r="W794" s="12">
        <v>149</v>
      </c>
      <c r="X794" s="12">
        <v>24069</v>
      </c>
      <c r="Y794" s="14">
        <f>+DAY('TABLA PRINCIPAL'!$B794)</f>
        <v>21</v>
      </c>
      <c r="Z794" s="14">
        <f>+MONTH('TABLA PRINCIPAL'!$B794)</f>
        <v>10</v>
      </c>
      <c r="AA794" s="14">
        <f>+YEAR('TABLA PRINCIPAL'!$B794)</f>
        <v>2013</v>
      </c>
      <c r="AB794" s="22" t="str">
        <f>+IF(Ventas_Oficina[[#This Row],[Total del pedido]]&gt;=100000,"SI","NO")</f>
        <v>NO</v>
      </c>
      <c r="AC794" s="22" t="str">
        <f>+_xlfn.XLOOKUP(Ventas_Oficina[[#This Row],[Nº de artículo]],AUXILIAR!A793:A5679,AUXILIAR!D793:D5679,"Error",0)</f>
        <v>Enviado a tiempo</v>
      </c>
      <c r="AD794" s="22" t="str">
        <f>+IF(AND(Ventas_Oficina[[#This Row],[Total]]&gt;75000,Ventas_Oficina[[#This Row],[Envio a tiempo]]="Enviado a tiempo"),"Buena Venta","Venta Mala")</f>
        <v>Venta Mala</v>
      </c>
    </row>
    <row r="795" spans="1:30" x14ac:dyDescent="0.25">
      <c r="A795" s="25">
        <v>1234522</v>
      </c>
      <c r="B795" s="5">
        <v>41495</v>
      </c>
      <c r="C795" s="6" t="s">
        <v>291</v>
      </c>
      <c r="D795" s="6" t="s">
        <v>46</v>
      </c>
      <c r="E795" s="6" t="s">
        <v>4</v>
      </c>
      <c r="F795" s="6" t="s">
        <v>5</v>
      </c>
      <c r="G795" s="6" t="s">
        <v>1007</v>
      </c>
      <c r="H795" s="6" t="s">
        <v>9</v>
      </c>
      <c r="I795" s="6" t="s">
        <v>1012</v>
      </c>
      <c r="J795" s="6" t="s">
        <v>1055</v>
      </c>
      <c r="K795" s="6" t="s">
        <v>1261</v>
      </c>
      <c r="L795" s="6" t="s">
        <v>1267</v>
      </c>
      <c r="M795" s="6" t="s">
        <v>1272</v>
      </c>
      <c r="N795" s="5">
        <v>41502</v>
      </c>
      <c r="O795" s="7">
        <v>250</v>
      </c>
      <c r="P795" s="7">
        <v>568</v>
      </c>
      <c r="Q795" s="7">
        <v>318</v>
      </c>
      <c r="R795" s="6">
        <v>25</v>
      </c>
      <c r="S795" s="7">
        <v>14200</v>
      </c>
      <c r="T795" s="8">
        <v>0.09</v>
      </c>
      <c r="U795" s="7">
        <v>1278</v>
      </c>
      <c r="V795" s="7">
        <v>12922</v>
      </c>
      <c r="W795" s="7">
        <v>360</v>
      </c>
      <c r="X795" s="7">
        <v>27943</v>
      </c>
      <c r="Y795" s="9">
        <f>+DAY('TABLA PRINCIPAL'!$B795)</f>
        <v>9</v>
      </c>
      <c r="Z795" s="9">
        <f>+MONTH('TABLA PRINCIPAL'!$B795)</f>
        <v>8</v>
      </c>
      <c r="AA795" s="9">
        <f>+YEAR('TABLA PRINCIPAL'!$B795)</f>
        <v>2013</v>
      </c>
      <c r="AB795" s="22" t="str">
        <f>+IF(Ventas_Oficina[[#This Row],[Total del pedido]]&gt;=100000,"SI","NO")</f>
        <v>NO</v>
      </c>
      <c r="AC795" s="22" t="str">
        <f>+_xlfn.XLOOKUP(Ventas_Oficina[[#This Row],[Nº de artículo]],AUXILIAR!A794:A5680,AUXILIAR!D794:D5680,"Error",0)</f>
        <v>Enviado a tiempo</v>
      </c>
      <c r="AD795" s="22" t="str">
        <f>+IF(AND(Ventas_Oficina[[#This Row],[Total]]&gt;75000,Ventas_Oficina[[#This Row],[Envio a tiempo]]="Enviado a tiempo"),"Buena Venta","Venta Mala")</f>
        <v>Venta Mala</v>
      </c>
    </row>
    <row r="796" spans="1:30" x14ac:dyDescent="0.25">
      <c r="A796" s="26">
        <v>1234522</v>
      </c>
      <c r="B796" s="10">
        <v>41568</v>
      </c>
      <c r="C796" s="11" t="s">
        <v>416</v>
      </c>
      <c r="D796" s="11" t="s">
        <v>19</v>
      </c>
      <c r="E796" s="11" t="s">
        <v>4</v>
      </c>
      <c r="F796" s="11" t="s">
        <v>5</v>
      </c>
      <c r="G796" s="11" t="s">
        <v>1010</v>
      </c>
      <c r="H796" s="11" t="s">
        <v>6</v>
      </c>
      <c r="I796" s="11" t="s">
        <v>1013</v>
      </c>
      <c r="J796" s="11" t="s">
        <v>1064</v>
      </c>
      <c r="K796" s="11" t="s">
        <v>1261</v>
      </c>
      <c r="L796" s="11" t="s">
        <v>1265</v>
      </c>
      <c r="M796" s="11" t="s">
        <v>1272</v>
      </c>
      <c r="N796" s="10">
        <v>41569</v>
      </c>
      <c r="O796" s="12">
        <v>365</v>
      </c>
      <c r="P796" s="12">
        <v>598</v>
      </c>
      <c r="Q796" s="12">
        <v>233</v>
      </c>
      <c r="R796" s="11">
        <v>19</v>
      </c>
      <c r="S796" s="12">
        <v>11362</v>
      </c>
      <c r="T796" s="13">
        <v>0.01</v>
      </c>
      <c r="U796" s="12">
        <v>113.62</v>
      </c>
      <c r="V796" s="12">
        <v>11248.38</v>
      </c>
      <c r="W796" s="12">
        <v>149</v>
      </c>
      <c r="X796" s="12">
        <v>24069</v>
      </c>
      <c r="Y796" s="14">
        <f>+DAY('TABLA PRINCIPAL'!$B796)</f>
        <v>21</v>
      </c>
      <c r="Z796" s="14">
        <f>+MONTH('TABLA PRINCIPAL'!$B796)</f>
        <v>10</v>
      </c>
      <c r="AA796" s="14">
        <f>+YEAR('TABLA PRINCIPAL'!$B796)</f>
        <v>2013</v>
      </c>
      <c r="AB796" s="22" t="str">
        <f>+IF(Ventas_Oficina[[#This Row],[Total del pedido]]&gt;=100000,"SI","NO")</f>
        <v>NO</v>
      </c>
      <c r="AC796" s="22" t="str">
        <f>+_xlfn.XLOOKUP(Ventas_Oficina[[#This Row],[Nº de artículo]],AUXILIAR!A795:A5681,AUXILIAR!D795:D5681,"Error",0)</f>
        <v>Enviado a tiempo</v>
      </c>
      <c r="AD796" s="22" t="str">
        <f>+IF(AND(Ventas_Oficina[[#This Row],[Total]]&gt;75000,Ventas_Oficina[[#This Row],[Envio a tiempo]]="Enviado a tiempo"),"Buena Venta","Venta Mala")</f>
        <v>Venta Mala</v>
      </c>
    </row>
    <row r="797" spans="1:30" x14ac:dyDescent="0.25">
      <c r="A797" s="25">
        <v>1234522</v>
      </c>
      <c r="B797" s="5">
        <v>41477</v>
      </c>
      <c r="C797" s="6" t="s">
        <v>332</v>
      </c>
      <c r="D797" s="6" t="s">
        <v>26</v>
      </c>
      <c r="E797" s="6" t="s">
        <v>4</v>
      </c>
      <c r="F797" s="6" t="s">
        <v>5</v>
      </c>
      <c r="G797" s="6" t="s">
        <v>1009</v>
      </c>
      <c r="H797" s="6" t="s">
        <v>27</v>
      </c>
      <c r="I797" s="6" t="s">
        <v>1014</v>
      </c>
      <c r="J797" s="6" t="s">
        <v>1097</v>
      </c>
      <c r="K797" s="6" t="s">
        <v>1261</v>
      </c>
      <c r="L797" s="6" t="s">
        <v>1265</v>
      </c>
      <c r="M797" s="6" t="s">
        <v>1272</v>
      </c>
      <c r="N797" s="5">
        <v>41478</v>
      </c>
      <c r="O797" s="7">
        <v>133</v>
      </c>
      <c r="P797" s="7">
        <v>208</v>
      </c>
      <c r="Q797" s="7">
        <v>75</v>
      </c>
      <c r="R797" s="6">
        <v>39</v>
      </c>
      <c r="S797" s="7">
        <v>8112</v>
      </c>
      <c r="T797" s="8">
        <v>0.09</v>
      </c>
      <c r="U797" s="7">
        <v>730.07999999999993</v>
      </c>
      <c r="V797" s="7">
        <v>7381.92</v>
      </c>
      <c r="W797" s="7">
        <v>149</v>
      </c>
      <c r="X797" s="7">
        <v>2414</v>
      </c>
      <c r="Y797" s="9">
        <f>+DAY('TABLA PRINCIPAL'!$B797)</f>
        <v>22</v>
      </c>
      <c r="Z797" s="9">
        <f>+MONTH('TABLA PRINCIPAL'!$B797)</f>
        <v>7</v>
      </c>
      <c r="AA797" s="9">
        <f>+YEAR('TABLA PRINCIPAL'!$B797)</f>
        <v>2013</v>
      </c>
      <c r="AB797" s="22" t="str">
        <f>+IF(Ventas_Oficina[[#This Row],[Total del pedido]]&gt;=100000,"SI","NO")</f>
        <v>NO</v>
      </c>
      <c r="AC797" s="22" t="str">
        <f>+_xlfn.XLOOKUP(Ventas_Oficina[[#This Row],[Nº de artículo]],AUXILIAR!A796:A5682,AUXILIAR!D796:D5682,"Error",0)</f>
        <v>No enviado a tiempo</v>
      </c>
      <c r="AD797" s="22" t="str">
        <f>+IF(AND(Ventas_Oficina[[#This Row],[Total]]&gt;75000,Ventas_Oficina[[#This Row],[Envio a tiempo]]="Enviado a tiempo"),"Buena Venta","Venta Mala")</f>
        <v>Venta Mala</v>
      </c>
    </row>
    <row r="798" spans="1:30" x14ac:dyDescent="0.25">
      <c r="A798" s="26">
        <v>1234522</v>
      </c>
      <c r="B798" s="10">
        <v>41568</v>
      </c>
      <c r="C798" s="11" t="s">
        <v>459</v>
      </c>
      <c r="D798" s="11" t="s">
        <v>71</v>
      </c>
      <c r="E798" s="11" t="s">
        <v>4</v>
      </c>
      <c r="F798" s="11" t="s">
        <v>5</v>
      </c>
      <c r="G798" s="11" t="s">
        <v>1010</v>
      </c>
      <c r="H798" s="11" t="s">
        <v>17</v>
      </c>
      <c r="I798" s="11" t="s">
        <v>1016</v>
      </c>
      <c r="J798" s="11" t="s">
        <v>1064</v>
      </c>
      <c r="K798" s="11" t="s">
        <v>1262</v>
      </c>
      <c r="L798" s="11" t="s">
        <v>1265</v>
      </c>
      <c r="M798" s="11" t="s">
        <v>1272</v>
      </c>
      <c r="N798" s="10">
        <v>41570</v>
      </c>
      <c r="O798" s="12">
        <v>365</v>
      </c>
      <c r="P798" s="12">
        <v>598</v>
      </c>
      <c r="Q798" s="12">
        <v>233</v>
      </c>
      <c r="R798" s="11">
        <v>2</v>
      </c>
      <c r="S798" s="12">
        <v>1196</v>
      </c>
      <c r="T798" s="13">
        <v>0.03</v>
      </c>
      <c r="U798" s="12">
        <v>35.879999999999995</v>
      </c>
      <c r="V798" s="12">
        <v>1160.1199999999999</v>
      </c>
      <c r="W798" s="12">
        <v>149</v>
      </c>
      <c r="X798" s="12">
        <v>24069</v>
      </c>
      <c r="Y798" s="14">
        <f>+DAY('TABLA PRINCIPAL'!$B798)</f>
        <v>21</v>
      </c>
      <c r="Z798" s="14">
        <f>+MONTH('TABLA PRINCIPAL'!$B798)</f>
        <v>10</v>
      </c>
      <c r="AA798" s="14">
        <f>+YEAR('TABLA PRINCIPAL'!$B798)</f>
        <v>2013</v>
      </c>
      <c r="AB798" s="22" t="str">
        <f>+IF(Ventas_Oficina[[#This Row],[Total del pedido]]&gt;=100000,"SI","NO")</f>
        <v>NO</v>
      </c>
      <c r="AC798" s="22" t="str">
        <f>+_xlfn.XLOOKUP(Ventas_Oficina[[#This Row],[Nº de artículo]],AUXILIAR!A797:A5683,AUXILIAR!D797:D5683,"Error",0)</f>
        <v>No enviado a tiempo</v>
      </c>
      <c r="AD798" s="22" t="str">
        <f>+IF(AND(Ventas_Oficina[[#This Row],[Total]]&gt;75000,Ventas_Oficina[[#This Row],[Envio a tiempo]]="Enviado a tiempo"),"Buena Venta","Venta Mala")</f>
        <v>Venta Mala</v>
      </c>
    </row>
    <row r="799" spans="1:30" x14ac:dyDescent="0.25">
      <c r="A799" s="25">
        <v>1234522</v>
      </c>
      <c r="B799" s="5">
        <v>41568</v>
      </c>
      <c r="C799" s="6" t="s">
        <v>459</v>
      </c>
      <c r="D799" s="6" t="s">
        <v>71</v>
      </c>
      <c r="E799" s="6" t="s">
        <v>4</v>
      </c>
      <c r="F799" s="6" t="s">
        <v>5</v>
      </c>
      <c r="G799" s="6" t="s">
        <v>1010</v>
      </c>
      <c r="H799" s="6" t="s">
        <v>17</v>
      </c>
      <c r="I799" s="6" t="s">
        <v>1015</v>
      </c>
      <c r="J799" s="6" t="s">
        <v>1119</v>
      </c>
      <c r="K799" s="6" t="s">
        <v>1262</v>
      </c>
      <c r="L799" s="6" t="s">
        <v>1265</v>
      </c>
      <c r="M799" s="6" t="s">
        <v>1272</v>
      </c>
      <c r="N799" s="5">
        <v>41570</v>
      </c>
      <c r="O799" s="7">
        <v>337</v>
      </c>
      <c r="P799" s="7">
        <v>553</v>
      </c>
      <c r="Q799" s="7">
        <v>216</v>
      </c>
      <c r="R799" s="6">
        <v>29</v>
      </c>
      <c r="S799" s="7">
        <v>16037</v>
      </c>
      <c r="T799" s="8">
        <v>0.04</v>
      </c>
      <c r="U799" s="7">
        <v>641.48</v>
      </c>
      <c r="V799" s="7">
        <v>15395.52</v>
      </c>
      <c r="W799" s="7">
        <v>698</v>
      </c>
      <c r="X799" s="7">
        <v>24069</v>
      </c>
      <c r="Y799" s="9">
        <f>+DAY('TABLA PRINCIPAL'!$B799)</f>
        <v>21</v>
      </c>
      <c r="Z799" s="9">
        <f>+MONTH('TABLA PRINCIPAL'!$B799)</f>
        <v>10</v>
      </c>
      <c r="AA799" s="9">
        <f>+YEAR('TABLA PRINCIPAL'!$B799)</f>
        <v>2013</v>
      </c>
      <c r="AB799" s="22" t="str">
        <f>+IF(Ventas_Oficina[[#This Row],[Total del pedido]]&gt;=100000,"SI","NO")</f>
        <v>NO</v>
      </c>
      <c r="AC799" s="22" t="str">
        <f>+_xlfn.XLOOKUP(Ventas_Oficina[[#This Row],[Nº de artículo]],AUXILIAR!A798:A5684,AUXILIAR!D798:D5684,"Error",0)</f>
        <v>Enviado a tiempo</v>
      </c>
      <c r="AD799" s="22" t="str">
        <f>+IF(AND(Ventas_Oficina[[#This Row],[Total]]&gt;75000,Ventas_Oficina[[#This Row],[Envio a tiempo]]="Enviado a tiempo"),"Buena Venta","Venta Mala")</f>
        <v>Venta Mala</v>
      </c>
    </row>
    <row r="800" spans="1:30" x14ac:dyDescent="0.25">
      <c r="A800" s="26">
        <v>1234522</v>
      </c>
      <c r="B800" s="10">
        <v>41471</v>
      </c>
      <c r="C800" s="11" t="s">
        <v>276</v>
      </c>
      <c r="D800" s="11" t="s">
        <v>139</v>
      </c>
      <c r="E800" s="11" t="s">
        <v>4</v>
      </c>
      <c r="F800" s="11" t="s">
        <v>5</v>
      </c>
      <c r="G800" s="11" t="s">
        <v>1008</v>
      </c>
      <c r="H800" s="11" t="s">
        <v>39</v>
      </c>
      <c r="I800" s="11" t="s">
        <v>1016</v>
      </c>
      <c r="J800" s="11" t="s">
        <v>1119</v>
      </c>
      <c r="K800" s="11" t="s">
        <v>1261</v>
      </c>
      <c r="L800" s="11" t="s">
        <v>1266</v>
      </c>
      <c r="M800" s="11" t="s">
        <v>1272</v>
      </c>
      <c r="N800" s="10">
        <v>41472</v>
      </c>
      <c r="O800" s="12">
        <v>337</v>
      </c>
      <c r="P800" s="12">
        <v>553</v>
      </c>
      <c r="Q800" s="12">
        <v>216</v>
      </c>
      <c r="R800" s="11">
        <v>39</v>
      </c>
      <c r="S800" s="12">
        <v>21567</v>
      </c>
      <c r="T800" s="13">
        <v>0.04</v>
      </c>
      <c r="U800" s="12">
        <v>862.68000000000006</v>
      </c>
      <c r="V800" s="12">
        <v>20704.32</v>
      </c>
      <c r="W800" s="12">
        <v>698</v>
      </c>
      <c r="X800" s="12">
        <v>25837</v>
      </c>
      <c r="Y800" s="14">
        <f>+DAY('TABLA PRINCIPAL'!$B800)</f>
        <v>16</v>
      </c>
      <c r="Z800" s="14">
        <f>+MONTH('TABLA PRINCIPAL'!$B800)</f>
        <v>7</v>
      </c>
      <c r="AA800" s="14">
        <f>+YEAR('TABLA PRINCIPAL'!$B800)</f>
        <v>2013</v>
      </c>
      <c r="AB800" s="22" t="str">
        <f>+IF(Ventas_Oficina[[#This Row],[Total del pedido]]&gt;=100000,"SI","NO")</f>
        <v>NO</v>
      </c>
      <c r="AC800" s="22" t="str">
        <f>+_xlfn.XLOOKUP(Ventas_Oficina[[#This Row],[Nº de artículo]],AUXILIAR!A799:A5685,AUXILIAR!D799:D5685,"Error",0)</f>
        <v>Enviado a tiempo</v>
      </c>
      <c r="AD800" s="22" t="str">
        <f>+IF(AND(Ventas_Oficina[[#This Row],[Total]]&gt;75000,Ventas_Oficina[[#This Row],[Envio a tiempo]]="Enviado a tiempo"),"Buena Venta","Venta Mala")</f>
        <v>Venta Mala</v>
      </c>
    </row>
    <row r="801" spans="1:30" x14ac:dyDescent="0.25">
      <c r="A801" s="25">
        <v>1234522</v>
      </c>
      <c r="B801" s="5">
        <v>41568</v>
      </c>
      <c r="C801" s="6" t="s">
        <v>282</v>
      </c>
      <c r="D801" s="6" t="s">
        <v>133</v>
      </c>
      <c r="E801" s="6" t="s">
        <v>12</v>
      </c>
      <c r="F801" s="6" t="s">
        <v>13</v>
      </c>
      <c r="G801" s="6" t="s">
        <v>1009</v>
      </c>
      <c r="H801" s="6" t="s">
        <v>42</v>
      </c>
      <c r="I801" s="6" t="s">
        <v>1013</v>
      </c>
      <c r="J801" s="6" t="s">
        <v>1064</v>
      </c>
      <c r="K801" s="6" t="s">
        <v>1261</v>
      </c>
      <c r="L801" s="6" t="s">
        <v>1265</v>
      </c>
      <c r="M801" s="6" t="s">
        <v>1272</v>
      </c>
      <c r="N801" s="5">
        <v>41570</v>
      </c>
      <c r="O801" s="7">
        <v>365</v>
      </c>
      <c r="P801" s="7">
        <v>598</v>
      </c>
      <c r="Q801" s="7">
        <v>233</v>
      </c>
      <c r="R801" s="6">
        <v>20</v>
      </c>
      <c r="S801" s="7">
        <v>11960</v>
      </c>
      <c r="T801" s="8">
        <v>0.01</v>
      </c>
      <c r="U801" s="7">
        <v>119.60000000000001</v>
      </c>
      <c r="V801" s="7">
        <v>11840.4</v>
      </c>
      <c r="W801" s="7">
        <v>149</v>
      </c>
      <c r="X801" s="7">
        <v>24069</v>
      </c>
      <c r="Y801" s="9">
        <f>+DAY('TABLA PRINCIPAL'!$B801)</f>
        <v>21</v>
      </c>
      <c r="Z801" s="9">
        <f>+MONTH('TABLA PRINCIPAL'!$B801)</f>
        <v>10</v>
      </c>
      <c r="AA801" s="9">
        <f>+YEAR('TABLA PRINCIPAL'!$B801)</f>
        <v>2013</v>
      </c>
      <c r="AB801" s="22" t="str">
        <f>+IF(Ventas_Oficina[[#This Row],[Total del pedido]]&gt;=100000,"SI","NO")</f>
        <v>NO</v>
      </c>
      <c r="AC801" s="22" t="str">
        <f>+_xlfn.XLOOKUP(Ventas_Oficina[[#This Row],[Nº de artículo]],AUXILIAR!A800:A5686,AUXILIAR!D800:D5686,"Error",0)</f>
        <v>No enviado a tiempo</v>
      </c>
      <c r="AD801" s="22" t="str">
        <f>+IF(AND(Ventas_Oficina[[#This Row],[Total]]&gt;75000,Ventas_Oficina[[#This Row],[Envio a tiempo]]="Enviado a tiempo"),"Buena Venta","Venta Mala")</f>
        <v>Venta Mala</v>
      </c>
    </row>
    <row r="802" spans="1:30" x14ac:dyDescent="0.25">
      <c r="A802" s="26">
        <v>1234522</v>
      </c>
      <c r="B802" s="10">
        <v>41568</v>
      </c>
      <c r="C802" s="11" t="s">
        <v>80</v>
      </c>
      <c r="D802" s="11" t="s">
        <v>81</v>
      </c>
      <c r="E802" s="11" t="s">
        <v>4</v>
      </c>
      <c r="F802" s="11" t="s">
        <v>5</v>
      </c>
      <c r="G802" s="11" t="s">
        <v>1008</v>
      </c>
      <c r="H802" s="11" t="s">
        <v>460</v>
      </c>
      <c r="I802" s="11" t="s">
        <v>1013</v>
      </c>
      <c r="J802" s="11" t="s">
        <v>1064</v>
      </c>
      <c r="K802" s="11" t="s">
        <v>1261</v>
      </c>
      <c r="L802" s="11" t="s">
        <v>1265</v>
      </c>
      <c r="M802" s="11" t="s">
        <v>1272</v>
      </c>
      <c r="N802" s="10">
        <v>41569</v>
      </c>
      <c r="O802" s="12">
        <v>365</v>
      </c>
      <c r="P802" s="12">
        <v>598</v>
      </c>
      <c r="Q802" s="12">
        <v>233</v>
      </c>
      <c r="R802" s="11">
        <v>7</v>
      </c>
      <c r="S802" s="12">
        <v>4186</v>
      </c>
      <c r="T802" s="13">
        <v>0.08</v>
      </c>
      <c r="U802" s="12">
        <v>334.88</v>
      </c>
      <c r="V802" s="12">
        <v>3851.12</v>
      </c>
      <c r="W802" s="12">
        <v>149</v>
      </c>
      <c r="X802" s="12">
        <v>24069</v>
      </c>
      <c r="Y802" s="14">
        <f>+DAY('TABLA PRINCIPAL'!$B802)</f>
        <v>21</v>
      </c>
      <c r="Z802" s="14">
        <f>+MONTH('TABLA PRINCIPAL'!$B802)</f>
        <v>10</v>
      </c>
      <c r="AA802" s="14">
        <f>+YEAR('TABLA PRINCIPAL'!$B802)</f>
        <v>2013</v>
      </c>
      <c r="AB802" s="22" t="str">
        <f>+IF(Ventas_Oficina[[#This Row],[Total del pedido]]&gt;=100000,"SI","NO")</f>
        <v>NO</v>
      </c>
      <c r="AC802" s="22" t="str">
        <f>+_xlfn.XLOOKUP(Ventas_Oficina[[#This Row],[Nº de artículo]],AUXILIAR!A801:A5687,AUXILIAR!D801:D5687,"Error",0)</f>
        <v>Enviado a tiempo</v>
      </c>
      <c r="AD802" s="22" t="str">
        <f>+IF(AND(Ventas_Oficina[[#This Row],[Total]]&gt;75000,Ventas_Oficina[[#This Row],[Envio a tiempo]]="Enviado a tiempo"),"Buena Venta","Venta Mala")</f>
        <v>Venta Mala</v>
      </c>
    </row>
    <row r="803" spans="1:30" x14ac:dyDescent="0.25">
      <c r="A803" s="25">
        <v>1234522</v>
      </c>
      <c r="B803" s="5">
        <v>42109</v>
      </c>
      <c r="C803" s="6" t="s">
        <v>461</v>
      </c>
      <c r="D803" s="6" t="s">
        <v>156</v>
      </c>
      <c r="E803" s="6" t="s">
        <v>12</v>
      </c>
      <c r="F803" s="6" t="s">
        <v>13</v>
      </c>
      <c r="G803" s="6" t="s">
        <v>1008</v>
      </c>
      <c r="H803" s="6" t="s">
        <v>42</v>
      </c>
      <c r="I803" s="6" t="s">
        <v>1014</v>
      </c>
      <c r="J803" s="6" t="s">
        <v>1121</v>
      </c>
      <c r="K803" s="6" t="s">
        <v>1262</v>
      </c>
      <c r="L803" s="6" t="s">
        <v>1266</v>
      </c>
      <c r="M803" s="6" t="s">
        <v>1272</v>
      </c>
      <c r="N803" s="5">
        <v>42111</v>
      </c>
      <c r="O803" s="7">
        <v>892</v>
      </c>
      <c r="P803" s="7">
        <v>2974</v>
      </c>
      <c r="Q803" s="7">
        <v>2082</v>
      </c>
      <c r="R803" s="6">
        <v>11</v>
      </c>
      <c r="S803" s="7">
        <v>32714</v>
      </c>
      <c r="T803" s="8">
        <v>0.04</v>
      </c>
      <c r="U803" s="7">
        <v>1308.56</v>
      </c>
      <c r="V803" s="7">
        <v>31405.439999999999</v>
      </c>
      <c r="W803" s="7">
        <v>664</v>
      </c>
      <c r="X803" s="7">
        <v>40453</v>
      </c>
      <c r="Y803" s="9">
        <f>+DAY('TABLA PRINCIPAL'!$B803)</f>
        <v>15</v>
      </c>
      <c r="Z803" s="9">
        <f>+MONTH('TABLA PRINCIPAL'!$B803)</f>
        <v>4</v>
      </c>
      <c r="AA803" s="9">
        <f>+YEAR('TABLA PRINCIPAL'!$B803)</f>
        <v>2015</v>
      </c>
      <c r="AB803" s="22" t="str">
        <f>+IF(Ventas_Oficina[[#This Row],[Total del pedido]]&gt;=100000,"SI","NO")</f>
        <v>NO</v>
      </c>
      <c r="AC803" s="22" t="str">
        <f>+_xlfn.XLOOKUP(Ventas_Oficina[[#This Row],[Nº de artículo]],AUXILIAR!A802:A5688,AUXILIAR!D802:D5688,"Error",0)</f>
        <v>No enviado a tiempo</v>
      </c>
      <c r="AD803" s="22" t="str">
        <f>+IF(AND(Ventas_Oficina[[#This Row],[Total]]&gt;75000,Ventas_Oficina[[#This Row],[Envio a tiempo]]="Enviado a tiempo"),"Buena Venta","Venta Mala")</f>
        <v>Venta Mala</v>
      </c>
    </row>
    <row r="804" spans="1:30" x14ac:dyDescent="0.25">
      <c r="A804" s="26">
        <v>1234522</v>
      </c>
      <c r="B804" s="10">
        <v>41568</v>
      </c>
      <c r="C804" s="11" t="s">
        <v>459</v>
      </c>
      <c r="D804" s="11" t="s">
        <v>71</v>
      </c>
      <c r="E804" s="11" t="s">
        <v>4</v>
      </c>
      <c r="F804" s="11" t="s">
        <v>5</v>
      </c>
      <c r="G804" s="11" t="s">
        <v>1008</v>
      </c>
      <c r="H804" s="11" t="s">
        <v>17</v>
      </c>
      <c r="I804" s="11" t="s">
        <v>1013</v>
      </c>
      <c r="J804" s="11" t="s">
        <v>1064</v>
      </c>
      <c r="K804" s="11" t="s">
        <v>1261</v>
      </c>
      <c r="L804" s="11" t="s">
        <v>1267</v>
      </c>
      <c r="M804" s="11" t="s">
        <v>1272</v>
      </c>
      <c r="N804" s="10">
        <v>41570</v>
      </c>
      <c r="O804" s="12">
        <v>365</v>
      </c>
      <c r="P804" s="12">
        <v>598</v>
      </c>
      <c r="Q804" s="12">
        <v>233</v>
      </c>
      <c r="R804" s="11">
        <v>34</v>
      </c>
      <c r="S804" s="12">
        <v>20332</v>
      </c>
      <c r="T804" s="13">
        <v>0</v>
      </c>
      <c r="U804" s="12">
        <v>0</v>
      </c>
      <c r="V804" s="12">
        <v>20332</v>
      </c>
      <c r="W804" s="12">
        <v>149</v>
      </c>
      <c r="X804" s="12">
        <v>24069</v>
      </c>
      <c r="Y804" s="14">
        <f>+DAY('TABLA PRINCIPAL'!$B804)</f>
        <v>21</v>
      </c>
      <c r="Z804" s="14">
        <f>+MONTH('TABLA PRINCIPAL'!$B804)</f>
        <v>10</v>
      </c>
      <c r="AA804" s="14">
        <f>+YEAR('TABLA PRINCIPAL'!$B804)</f>
        <v>2013</v>
      </c>
      <c r="AB804" s="22" t="str">
        <f>+IF(Ventas_Oficina[[#This Row],[Total del pedido]]&gt;=100000,"SI","NO")</f>
        <v>NO</v>
      </c>
      <c r="AC804" s="22" t="str">
        <f>+_xlfn.XLOOKUP(Ventas_Oficina[[#This Row],[Nº de artículo]],AUXILIAR!A803:A5689,AUXILIAR!D803:D5689,"Error",0)</f>
        <v>Enviado a tiempo</v>
      </c>
      <c r="AD804" s="22" t="str">
        <f>+IF(AND(Ventas_Oficina[[#This Row],[Total]]&gt;75000,Ventas_Oficina[[#This Row],[Envio a tiempo]]="Enviado a tiempo"),"Buena Venta","Venta Mala")</f>
        <v>Venta Mala</v>
      </c>
    </row>
    <row r="805" spans="1:30" x14ac:dyDescent="0.25">
      <c r="A805" s="25">
        <v>1234522</v>
      </c>
      <c r="B805" s="5">
        <v>41568</v>
      </c>
      <c r="C805" s="6" t="s">
        <v>459</v>
      </c>
      <c r="D805" s="6" t="s">
        <v>71</v>
      </c>
      <c r="E805" s="6" t="s">
        <v>4</v>
      </c>
      <c r="F805" s="6" t="s">
        <v>5</v>
      </c>
      <c r="G805" s="6" t="s">
        <v>1010</v>
      </c>
      <c r="H805" s="6" t="s">
        <v>17</v>
      </c>
      <c r="I805" s="6" t="s">
        <v>1013</v>
      </c>
      <c r="J805" s="6" t="s">
        <v>1064</v>
      </c>
      <c r="K805" s="6" t="s">
        <v>1261</v>
      </c>
      <c r="L805" s="6" t="s">
        <v>1265</v>
      </c>
      <c r="M805" s="6" t="s">
        <v>1272</v>
      </c>
      <c r="N805" s="5">
        <v>41570</v>
      </c>
      <c r="O805" s="7">
        <v>365</v>
      </c>
      <c r="P805" s="7">
        <v>598</v>
      </c>
      <c r="Q805" s="7">
        <v>233</v>
      </c>
      <c r="R805" s="6">
        <v>18</v>
      </c>
      <c r="S805" s="7">
        <v>10764</v>
      </c>
      <c r="T805" s="8">
        <v>0.05</v>
      </c>
      <c r="U805" s="7">
        <v>538.20000000000005</v>
      </c>
      <c r="V805" s="7">
        <v>10225.799999999999</v>
      </c>
      <c r="W805" s="7">
        <v>149</v>
      </c>
      <c r="X805" s="7">
        <v>24069</v>
      </c>
      <c r="Y805" s="9">
        <f>+DAY('TABLA PRINCIPAL'!$B805)</f>
        <v>21</v>
      </c>
      <c r="Z805" s="9">
        <f>+MONTH('TABLA PRINCIPAL'!$B805)</f>
        <v>10</v>
      </c>
      <c r="AA805" s="9">
        <f>+YEAR('TABLA PRINCIPAL'!$B805)</f>
        <v>2013</v>
      </c>
      <c r="AB805" s="22" t="str">
        <f>+IF(Ventas_Oficina[[#This Row],[Total del pedido]]&gt;=100000,"SI","NO")</f>
        <v>NO</v>
      </c>
      <c r="AC805" s="22" t="str">
        <f>+_xlfn.XLOOKUP(Ventas_Oficina[[#This Row],[Nº de artículo]],AUXILIAR!A804:A5690,AUXILIAR!D804:D5690,"Error",0)</f>
        <v>Enviado a tiempo</v>
      </c>
      <c r="AD805" s="22" t="str">
        <f>+IF(AND(Ventas_Oficina[[#This Row],[Total]]&gt;75000,Ventas_Oficina[[#This Row],[Envio a tiempo]]="Enviado a tiempo"),"Buena Venta","Venta Mala")</f>
        <v>Venta Mala</v>
      </c>
    </row>
    <row r="806" spans="1:30" x14ac:dyDescent="0.25">
      <c r="A806" s="26">
        <v>1234888</v>
      </c>
      <c r="B806" s="10">
        <v>42125</v>
      </c>
      <c r="C806" s="11" t="s">
        <v>138</v>
      </c>
      <c r="D806" s="11" t="s">
        <v>139</v>
      </c>
      <c r="E806" s="11" t="s">
        <v>4</v>
      </c>
      <c r="F806" s="11" t="s">
        <v>5</v>
      </c>
      <c r="G806" s="11" t="s">
        <v>1009</v>
      </c>
      <c r="H806" s="11" t="s">
        <v>39</v>
      </c>
      <c r="I806" s="11" t="s">
        <v>1016</v>
      </c>
      <c r="J806" s="11" t="s">
        <v>1031</v>
      </c>
      <c r="K806" s="11" t="s">
        <v>1261</v>
      </c>
      <c r="L806" s="11" t="s">
        <v>1265</v>
      </c>
      <c r="M806" s="11" t="s">
        <v>1272</v>
      </c>
      <c r="N806" s="10">
        <v>42126</v>
      </c>
      <c r="O806" s="12">
        <v>1007</v>
      </c>
      <c r="P806" s="12">
        <v>1598</v>
      </c>
      <c r="Q806" s="12">
        <v>591</v>
      </c>
      <c r="R806" s="11">
        <v>9</v>
      </c>
      <c r="S806" s="12">
        <v>14382</v>
      </c>
      <c r="T806" s="13">
        <v>0</v>
      </c>
      <c r="U806" s="12">
        <v>0</v>
      </c>
      <c r="V806" s="12">
        <v>14382</v>
      </c>
      <c r="W806" s="12">
        <v>400</v>
      </c>
      <c r="X806" s="12">
        <v>47553</v>
      </c>
      <c r="Y806" s="14">
        <f>+DAY('TABLA PRINCIPAL'!$B806)</f>
        <v>1</v>
      </c>
      <c r="Z806" s="14">
        <f>+MONTH('TABLA PRINCIPAL'!$B806)</f>
        <v>5</v>
      </c>
      <c r="AA806" s="14">
        <f>+YEAR('TABLA PRINCIPAL'!$B806)</f>
        <v>2015</v>
      </c>
      <c r="AB806" s="22" t="str">
        <f>+IF(Ventas_Oficina[[#This Row],[Total del pedido]]&gt;=100000,"SI","NO")</f>
        <v>NO</v>
      </c>
      <c r="AC806" s="22" t="str">
        <f>+_xlfn.XLOOKUP(Ventas_Oficina[[#This Row],[Nº de artículo]],AUXILIAR!A805:A5691,AUXILIAR!D805:D5691,"Error",0)</f>
        <v>No enviado a tiempo</v>
      </c>
      <c r="AD806" s="22" t="str">
        <f>+IF(AND(Ventas_Oficina[[#This Row],[Total]]&gt;75000,Ventas_Oficina[[#This Row],[Envio a tiempo]]="Enviado a tiempo"),"Buena Venta","Venta Mala")</f>
        <v>Venta Mala</v>
      </c>
    </row>
    <row r="807" spans="1:30" x14ac:dyDescent="0.25">
      <c r="A807" s="25">
        <v>1234888</v>
      </c>
      <c r="B807" s="5">
        <v>41567</v>
      </c>
      <c r="C807" s="6" t="s">
        <v>86</v>
      </c>
      <c r="D807" s="6" t="s">
        <v>71</v>
      </c>
      <c r="E807" s="6" t="s">
        <v>4</v>
      </c>
      <c r="F807" s="6" t="s">
        <v>5</v>
      </c>
      <c r="G807" s="6" t="s">
        <v>1009</v>
      </c>
      <c r="H807" s="6" t="s">
        <v>17</v>
      </c>
      <c r="I807" s="6" t="s">
        <v>1012</v>
      </c>
      <c r="J807" s="6" t="s">
        <v>1045</v>
      </c>
      <c r="K807" s="6" t="s">
        <v>1261</v>
      </c>
      <c r="L807" s="6" t="s">
        <v>1267</v>
      </c>
      <c r="M807" s="6" t="s">
        <v>1272</v>
      </c>
      <c r="N807" s="5">
        <v>41568</v>
      </c>
      <c r="O807" s="7">
        <v>93</v>
      </c>
      <c r="P807" s="7">
        <v>148</v>
      </c>
      <c r="Q807" s="7">
        <v>55</v>
      </c>
      <c r="R807" s="6">
        <v>22</v>
      </c>
      <c r="S807" s="7">
        <v>3256</v>
      </c>
      <c r="T807" s="8">
        <v>0.04</v>
      </c>
      <c r="U807" s="7">
        <v>130.24</v>
      </c>
      <c r="V807" s="7">
        <v>3125.76</v>
      </c>
      <c r="W807" s="7">
        <v>70</v>
      </c>
      <c r="X807" s="7">
        <v>285</v>
      </c>
      <c r="Y807" s="9">
        <f>+DAY('TABLA PRINCIPAL'!$B807)</f>
        <v>20</v>
      </c>
      <c r="Z807" s="9">
        <f>+MONTH('TABLA PRINCIPAL'!$B807)</f>
        <v>10</v>
      </c>
      <c r="AA807" s="9">
        <f>+YEAR('TABLA PRINCIPAL'!$B807)</f>
        <v>2013</v>
      </c>
      <c r="AB807" s="22" t="str">
        <f>+IF(Ventas_Oficina[[#This Row],[Total del pedido]]&gt;=100000,"SI","NO")</f>
        <v>NO</v>
      </c>
      <c r="AC807" s="22" t="str">
        <f>+_xlfn.XLOOKUP(Ventas_Oficina[[#This Row],[Nº de artículo]],AUXILIAR!A806:A5692,AUXILIAR!D806:D5692,"Error",0)</f>
        <v>No enviado a tiempo</v>
      </c>
      <c r="AD807" s="22" t="str">
        <f>+IF(AND(Ventas_Oficina[[#This Row],[Total]]&gt;75000,Ventas_Oficina[[#This Row],[Envio a tiempo]]="Enviado a tiempo"),"Buena Venta","Venta Mala")</f>
        <v>Venta Mala</v>
      </c>
    </row>
    <row r="808" spans="1:30" x14ac:dyDescent="0.25">
      <c r="A808" s="26">
        <v>1234888</v>
      </c>
      <c r="B808" s="10">
        <v>41322</v>
      </c>
      <c r="C808" s="11" t="s">
        <v>55</v>
      </c>
      <c r="D808" s="11" t="s">
        <v>44</v>
      </c>
      <c r="E808" s="11" t="s">
        <v>12</v>
      </c>
      <c r="F808" s="11" t="s">
        <v>13</v>
      </c>
      <c r="G808" s="11" t="s">
        <v>1010</v>
      </c>
      <c r="H808" s="11" t="s">
        <v>42</v>
      </c>
      <c r="I808" s="11" t="s">
        <v>1014</v>
      </c>
      <c r="J808" s="11" t="s">
        <v>1076</v>
      </c>
      <c r="K808" s="11" t="s">
        <v>1261</v>
      </c>
      <c r="L808" s="11" t="s">
        <v>1267</v>
      </c>
      <c r="M808" s="11" t="s">
        <v>1272</v>
      </c>
      <c r="N808" s="10">
        <v>41327</v>
      </c>
      <c r="O808" s="12">
        <v>218</v>
      </c>
      <c r="P808" s="12">
        <v>352</v>
      </c>
      <c r="Q808" s="12">
        <v>134</v>
      </c>
      <c r="R808" s="11">
        <v>27</v>
      </c>
      <c r="S808" s="12">
        <v>9504</v>
      </c>
      <c r="T808" s="13">
        <v>0</v>
      </c>
      <c r="U808" s="12">
        <v>0</v>
      </c>
      <c r="V808" s="12">
        <v>9504</v>
      </c>
      <c r="W808" s="12">
        <v>683</v>
      </c>
      <c r="X808" s="12">
        <v>1425</v>
      </c>
      <c r="Y808" s="14">
        <f>+DAY('TABLA PRINCIPAL'!$B808)</f>
        <v>17</v>
      </c>
      <c r="Z808" s="14">
        <f>+MONTH('TABLA PRINCIPAL'!$B808)</f>
        <v>2</v>
      </c>
      <c r="AA808" s="14">
        <f>+YEAR('TABLA PRINCIPAL'!$B808)</f>
        <v>2013</v>
      </c>
      <c r="AB808" s="22" t="str">
        <f>+IF(Ventas_Oficina[[#This Row],[Total del pedido]]&gt;=100000,"SI","NO")</f>
        <v>NO</v>
      </c>
      <c r="AC808" s="22" t="str">
        <f>+_xlfn.XLOOKUP(Ventas_Oficina[[#This Row],[Nº de artículo]],AUXILIAR!A807:A5693,AUXILIAR!D807:D5693,"Error",0)</f>
        <v>No enviado a tiempo</v>
      </c>
      <c r="AD808" s="22" t="str">
        <f>+IF(AND(Ventas_Oficina[[#This Row],[Total]]&gt;75000,Ventas_Oficina[[#This Row],[Envio a tiempo]]="Enviado a tiempo"),"Buena Venta","Venta Mala")</f>
        <v>Venta Mala</v>
      </c>
    </row>
    <row r="809" spans="1:30" x14ac:dyDescent="0.25">
      <c r="A809" s="25">
        <v>1235253</v>
      </c>
      <c r="B809" s="5">
        <v>41568</v>
      </c>
      <c r="C809" s="6" t="s">
        <v>405</v>
      </c>
      <c r="D809" s="6" t="s">
        <v>48</v>
      </c>
      <c r="E809" s="6" t="s">
        <v>4</v>
      </c>
      <c r="F809" s="6" t="s">
        <v>5</v>
      </c>
      <c r="G809" s="6" t="s">
        <v>1008</v>
      </c>
      <c r="H809" s="6" t="s">
        <v>34</v>
      </c>
      <c r="I809" s="6" t="s">
        <v>1012</v>
      </c>
      <c r="J809" s="6" t="s">
        <v>1044</v>
      </c>
      <c r="K809" s="6" t="s">
        <v>1261</v>
      </c>
      <c r="L809" s="6" t="s">
        <v>1265</v>
      </c>
      <c r="M809" s="6" t="s">
        <v>1273</v>
      </c>
      <c r="N809" s="5">
        <v>41570</v>
      </c>
      <c r="O809" s="7">
        <v>118</v>
      </c>
      <c r="P809" s="7">
        <v>188</v>
      </c>
      <c r="Q809" s="7">
        <v>70</v>
      </c>
      <c r="R809" s="6">
        <v>39</v>
      </c>
      <c r="S809" s="7">
        <v>7332</v>
      </c>
      <c r="T809" s="8">
        <v>7.0000000000000007E-2</v>
      </c>
      <c r="U809" s="7">
        <v>513.24</v>
      </c>
      <c r="V809" s="7">
        <v>6818.76</v>
      </c>
      <c r="W809" s="7">
        <v>149</v>
      </c>
      <c r="X809" s="7">
        <v>5919</v>
      </c>
      <c r="Y809" s="9">
        <f>+DAY('TABLA PRINCIPAL'!$B809)</f>
        <v>21</v>
      </c>
      <c r="Z809" s="9">
        <f>+MONTH('TABLA PRINCIPAL'!$B809)</f>
        <v>10</v>
      </c>
      <c r="AA809" s="9">
        <f>+YEAR('TABLA PRINCIPAL'!$B809)</f>
        <v>2013</v>
      </c>
      <c r="AB809" s="22" t="str">
        <f>+IF(Ventas_Oficina[[#This Row],[Total del pedido]]&gt;=100000,"SI","NO")</f>
        <v>NO</v>
      </c>
      <c r="AC809" s="22" t="str">
        <f>+_xlfn.XLOOKUP(Ventas_Oficina[[#This Row],[Nº de artículo]],AUXILIAR!A808:A5694,AUXILIAR!D808:D5694,"Error",0)</f>
        <v>Enviado a tiempo</v>
      </c>
      <c r="AD809" s="22" t="str">
        <f>+IF(AND(Ventas_Oficina[[#This Row],[Total]]&gt;75000,Ventas_Oficina[[#This Row],[Envio a tiempo]]="Enviado a tiempo"),"Buena Venta","Venta Mala")</f>
        <v>Venta Mala</v>
      </c>
    </row>
    <row r="810" spans="1:30" x14ac:dyDescent="0.25">
      <c r="A810" s="26">
        <v>1235253</v>
      </c>
      <c r="B810" s="10">
        <v>42005</v>
      </c>
      <c r="C810" s="11" t="s">
        <v>96</v>
      </c>
      <c r="D810" s="11" t="s">
        <v>97</v>
      </c>
      <c r="E810" s="11" t="s">
        <v>12</v>
      </c>
      <c r="F810" s="11" t="s">
        <v>13</v>
      </c>
      <c r="G810" s="11" t="s">
        <v>1008</v>
      </c>
      <c r="H810" s="11" t="s">
        <v>14</v>
      </c>
      <c r="I810" s="11" t="s">
        <v>1016</v>
      </c>
      <c r="J810" s="11" t="s">
        <v>1085</v>
      </c>
      <c r="K810" s="11" t="s">
        <v>1261</v>
      </c>
      <c r="L810" s="11" t="s">
        <v>1265</v>
      </c>
      <c r="M810" s="11" t="s">
        <v>1272</v>
      </c>
      <c r="N810" s="10">
        <v>42007</v>
      </c>
      <c r="O810" s="12">
        <v>384</v>
      </c>
      <c r="P810" s="12">
        <v>630</v>
      </c>
      <c r="Q810" s="12">
        <v>246</v>
      </c>
      <c r="R810" s="11">
        <v>10</v>
      </c>
      <c r="S810" s="12">
        <v>6300</v>
      </c>
      <c r="T810" s="13">
        <v>0.04</v>
      </c>
      <c r="U810" s="12">
        <v>252</v>
      </c>
      <c r="V810" s="12">
        <v>6048</v>
      </c>
      <c r="W810" s="12">
        <v>50</v>
      </c>
      <c r="X810" s="12">
        <v>21451</v>
      </c>
      <c r="Y810" s="14">
        <f>+DAY('TABLA PRINCIPAL'!$B810)</f>
        <v>1</v>
      </c>
      <c r="Z810" s="14">
        <f>+MONTH('TABLA PRINCIPAL'!$B810)</f>
        <v>1</v>
      </c>
      <c r="AA810" s="14">
        <f>+YEAR('TABLA PRINCIPAL'!$B810)</f>
        <v>2015</v>
      </c>
      <c r="AB810" s="22" t="str">
        <f>+IF(Ventas_Oficina[[#This Row],[Total del pedido]]&gt;=100000,"SI","NO")</f>
        <v>NO</v>
      </c>
      <c r="AC810" s="22" t="str">
        <f>+_xlfn.XLOOKUP(Ventas_Oficina[[#This Row],[Nº de artículo]],AUXILIAR!A809:A5695,AUXILIAR!D809:D5695,"Error",0)</f>
        <v>Enviado a tiempo</v>
      </c>
      <c r="AD810" s="22" t="str">
        <f>+IF(AND(Ventas_Oficina[[#This Row],[Total]]&gt;75000,Ventas_Oficina[[#This Row],[Envio a tiempo]]="Enviado a tiempo"),"Buena Venta","Venta Mala")</f>
        <v>Venta Mala</v>
      </c>
    </row>
    <row r="811" spans="1:30" x14ac:dyDescent="0.25">
      <c r="A811" s="25">
        <v>1235253</v>
      </c>
      <c r="B811" s="5">
        <v>41568</v>
      </c>
      <c r="C811" s="6" t="s">
        <v>405</v>
      </c>
      <c r="D811" s="6" t="s">
        <v>48</v>
      </c>
      <c r="E811" s="6" t="s">
        <v>4</v>
      </c>
      <c r="F811" s="6" t="s">
        <v>5</v>
      </c>
      <c r="G811" s="6" t="s">
        <v>1008</v>
      </c>
      <c r="H811" s="6" t="s">
        <v>34</v>
      </c>
      <c r="I811" s="6" t="s">
        <v>1012</v>
      </c>
      <c r="J811" s="6" t="s">
        <v>1044</v>
      </c>
      <c r="K811" s="6" t="s">
        <v>1261</v>
      </c>
      <c r="L811" s="6" t="s">
        <v>1265</v>
      </c>
      <c r="M811" s="6" t="s">
        <v>1272</v>
      </c>
      <c r="N811" s="5">
        <v>41570</v>
      </c>
      <c r="O811" s="7">
        <v>118</v>
      </c>
      <c r="P811" s="7">
        <v>188</v>
      </c>
      <c r="Q811" s="7">
        <v>70</v>
      </c>
      <c r="R811" s="6">
        <v>39</v>
      </c>
      <c r="S811" s="7">
        <v>7332</v>
      </c>
      <c r="T811" s="8">
        <v>7.0000000000000007E-2</v>
      </c>
      <c r="U811" s="7">
        <v>513.24</v>
      </c>
      <c r="V811" s="7">
        <v>6818.76</v>
      </c>
      <c r="W811" s="7">
        <v>149</v>
      </c>
      <c r="X811" s="7">
        <v>5914</v>
      </c>
      <c r="Y811" s="9">
        <f>+DAY('TABLA PRINCIPAL'!$B811)</f>
        <v>21</v>
      </c>
      <c r="Z811" s="9">
        <f>+MONTH('TABLA PRINCIPAL'!$B811)</f>
        <v>10</v>
      </c>
      <c r="AA811" s="9">
        <f>+YEAR('TABLA PRINCIPAL'!$B811)</f>
        <v>2013</v>
      </c>
      <c r="AB811" s="22" t="str">
        <f>+IF(Ventas_Oficina[[#This Row],[Total del pedido]]&gt;=100000,"SI","NO")</f>
        <v>NO</v>
      </c>
      <c r="AC811" s="22" t="str">
        <f>+_xlfn.XLOOKUP(Ventas_Oficina[[#This Row],[Nº de artículo]],AUXILIAR!A810:A5696,AUXILIAR!D810:D5696,"Error",0)</f>
        <v>Enviado a tiempo</v>
      </c>
      <c r="AD811" s="22" t="str">
        <f>+IF(AND(Ventas_Oficina[[#This Row],[Total]]&gt;75000,Ventas_Oficina[[#This Row],[Envio a tiempo]]="Enviado a tiempo"),"Buena Venta","Venta Mala")</f>
        <v>Venta Mala</v>
      </c>
    </row>
    <row r="812" spans="1:30" x14ac:dyDescent="0.25">
      <c r="A812" s="26">
        <v>1235253</v>
      </c>
      <c r="B812" s="10">
        <v>41558</v>
      </c>
      <c r="C812" s="11" t="s">
        <v>194</v>
      </c>
      <c r="D812" s="11" t="s">
        <v>113</v>
      </c>
      <c r="E812" s="11" t="s">
        <v>12</v>
      </c>
      <c r="F812" s="11" t="s">
        <v>13</v>
      </c>
      <c r="G812" s="11" t="s">
        <v>1008</v>
      </c>
      <c r="H812" s="11" t="s">
        <v>42</v>
      </c>
      <c r="I812" s="11" t="s">
        <v>1014</v>
      </c>
      <c r="J812" s="11" t="s">
        <v>1042</v>
      </c>
      <c r="K812" s="11" t="s">
        <v>1261</v>
      </c>
      <c r="L812" s="11" t="s">
        <v>1265</v>
      </c>
      <c r="M812" s="11" t="s">
        <v>1272</v>
      </c>
      <c r="N812" s="10">
        <v>41559</v>
      </c>
      <c r="O812" s="12">
        <v>109</v>
      </c>
      <c r="P812" s="12">
        <v>168</v>
      </c>
      <c r="Q812" s="12">
        <v>59</v>
      </c>
      <c r="R812" s="11">
        <v>33</v>
      </c>
      <c r="S812" s="12">
        <v>5544</v>
      </c>
      <c r="T812" s="13">
        <v>0.08</v>
      </c>
      <c r="U812" s="12">
        <v>443.52</v>
      </c>
      <c r="V812" s="12">
        <v>5100.4799999999996</v>
      </c>
      <c r="W812" s="12">
        <v>100</v>
      </c>
      <c r="X812" s="12">
        <v>6037</v>
      </c>
      <c r="Y812" s="14">
        <f>+DAY('TABLA PRINCIPAL'!$B812)</f>
        <v>11</v>
      </c>
      <c r="Z812" s="14">
        <f>+MONTH('TABLA PRINCIPAL'!$B812)</f>
        <v>10</v>
      </c>
      <c r="AA812" s="14">
        <f>+YEAR('TABLA PRINCIPAL'!$B812)</f>
        <v>2013</v>
      </c>
      <c r="AB812" s="22" t="str">
        <f>+IF(Ventas_Oficina[[#This Row],[Total del pedido]]&gt;=100000,"SI","NO")</f>
        <v>NO</v>
      </c>
      <c r="AC812" s="22" t="str">
        <f>+_xlfn.XLOOKUP(Ventas_Oficina[[#This Row],[Nº de artículo]],AUXILIAR!A811:A5697,AUXILIAR!D811:D5697,"Error",0)</f>
        <v>Enviado a tiempo</v>
      </c>
      <c r="AD812" s="22" t="str">
        <f>+IF(AND(Ventas_Oficina[[#This Row],[Total]]&gt;75000,Ventas_Oficina[[#This Row],[Envio a tiempo]]="Enviado a tiempo"),"Buena Venta","Venta Mala")</f>
        <v>Venta Mala</v>
      </c>
    </row>
    <row r="813" spans="1:30" x14ac:dyDescent="0.25">
      <c r="A813" s="25">
        <v>1235253</v>
      </c>
      <c r="B813" s="5">
        <v>41435</v>
      </c>
      <c r="C813" s="6" t="s">
        <v>262</v>
      </c>
      <c r="D813" s="6" t="s">
        <v>462</v>
      </c>
      <c r="E813" s="6" t="s">
        <v>4</v>
      </c>
      <c r="F813" s="6" t="s">
        <v>5</v>
      </c>
      <c r="G813" s="6" t="s">
        <v>1007</v>
      </c>
      <c r="H813" s="6" t="s">
        <v>24</v>
      </c>
      <c r="I813" s="6" t="s">
        <v>1015</v>
      </c>
      <c r="J813" s="6" t="s">
        <v>1080</v>
      </c>
      <c r="K813" s="6" t="s">
        <v>1262</v>
      </c>
      <c r="L813" s="6" t="s">
        <v>1270</v>
      </c>
      <c r="M813" s="6" t="s">
        <v>1274</v>
      </c>
      <c r="N813" s="5">
        <v>41437</v>
      </c>
      <c r="O813" s="7">
        <v>350</v>
      </c>
      <c r="P813" s="7">
        <v>574</v>
      </c>
      <c r="Q813" s="7">
        <v>224</v>
      </c>
      <c r="R813" s="6">
        <v>47</v>
      </c>
      <c r="S813" s="7">
        <v>26978</v>
      </c>
      <c r="T813" s="8">
        <v>0.01</v>
      </c>
      <c r="U813" s="7">
        <v>269.78000000000003</v>
      </c>
      <c r="V813" s="7">
        <v>26708.22</v>
      </c>
      <c r="W813" s="7">
        <v>501</v>
      </c>
      <c r="X813" s="7">
        <v>134505</v>
      </c>
      <c r="Y813" s="9">
        <f>+DAY('TABLA PRINCIPAL'!$B813)</f>
        <v>10</v>
      </c>
      <c r="Z813" s="9">
        <f>+MONTH('TABLA PRINCIPAL'!$B813)</f>
        <v>6</v>
      </c>
      <c r="AA813" s="9">
        <f>+YEAR('TABLA PRINCIPAL'!$B813)</f>
        <v>2013</v>
      </c>
      <c r="AB813" s="22" t="str">
        <f>+IF(Ventas_Oficina[[#This Row],[Total del pedido]]&gt;=100000,"SI","NO")</f>
        <v>NO</v>
      </c>
      <c r="AC813" s="22" t="str">
        <f>+_xlfn.XLOOKUP(Ventas_Oficina[[#This Row],[Nº de artículo]],AUXILIAR!A812:A5698,AUXILIAR!D812:D5698,"Error",0)</f>
        <v>No enviado a tiempo</v>
      </c>
      <c r="AD813" s="22" t="str">
        <f>+IF(AND(Ventas_Oficina[[#This Row],[Total]]&gt;75000,Ventas_Oficina[[#This Row],[Envio a tiempo]]="Enviado a tiempo"),"Buena Venta","Venta Mala")</f>
        <v>Venta Mala</v>
      </c>
    </row>
    <row r="814" spans="1:30" x14ac:dyDescent="0.25">
      <c r="A814" s="26">
        <v>1235618</v>
      </c>
      <c r="B814" s="10">
        <v>41527</v>
      </c>
      <c r="C814" s="11" t="s">
        <v>463</v>
      </c>
      <c r="D814" s="11" t="s">
        <v>26</v>
      </c>
      <c r="E814" s="11" t="s">
        <v>4</v>
      </c>
      <c r="F814" s="11" t="s">
        <v>5</v>
      </c>
      <c r="G814" s="11" t="s">
        <v>1007</v>
      </c>
      <c r="H814" s="11" t="s">
        <v>27</v>
      </c>
      <c r="I814" s="11" t="s">
        <v>1014</v>
      </c>
      <c r="J814" s="11" t="s">
        <v>1072</v>
      </c>
      <c r="K814" s="11" t="s">
        <v>1261</v>
      </c>
      <c r="L814" s="11" t="s">
        <v>1265</v>
      </c>
      <c r="M814" s="11" t="s">
        <v>1272</v>
      </c>
      <c r="N814" s="10">
        <v>41531</v>
      </c>
      <c r="O814" s="12">
        <v>194</v>
      </c>
      <c r="P814" s="12">
        <v>308</v>
      </c>
      <c r="Q814" s="12">
        <v>114</v>
      </c>
      <c r="R814" s="11">
        <v>38</v>
      </c>
      <c r="S814" s="12">
        <v>11704</v>
      </c>
      <c r="T814" s="13">
        <v>0.01</v>
      </c>
      <c r="U814" s="12">
        <v>117.04</v>
      </c>
      <c r="V814" s="12">
        <v>11586.96</v>
      </c>
      <c r="W814" s="12">
        <v>99</v>
      </c>
      <c r="X814" s="12">
        <v>7974</v>
      </c>
      <c r="Y814" s="14">
        <f>+DAY('TABLA PRINCIPAL'!$B814)</f>
        <v>10</v>
      </c>
      <c r="Z814" s="14">
        <f>+MONTH('TABLA PRINCIPAL'!$B814)</f>
        <v>9</v>
      </c>
      <c r="AA814" s="14">
        <f>+YEAR('TABLA PRINCIPAL'!$B814)</f>
        <v>2013</v>
      </c>
      <c r="AB814" s="22" t="str">
        <f>+IF(Ventas_Oficina[[#This Row],[Total del pedido]]&gt;=100000,"SI","NO")</f>
        <v>NO</v>
      </c>
      <c r="AC814" s="22" t="str">
        <f>+_xlfn.XLOOKUP(Ventas_Oficina[[#This Row],[Nº de artículo]],AUXILIAR!A813:A5699,AUXILIAR!D813:D5699,"Error",0)</f>
        <v>Enviado a tiempo</v>
      </c>
      <c r="AD814" s="22" t="str">
        <f>+IF(AND(Ventas_Oficina[[#This Row],[Total]]&gt;75000,Ventas_Oficina[[#This Row],[Envio a tiempo]]="Enviado a tiempo"),"Buena Venta","Venta Mala")</f>
        <v>Venta Mala</v>
      </c>
    </row>
    <row r="815" spans="1:30" x14ac:dyDescent="0.25">
      <c r="A815" s="25">
        <v>1235983</v>
      </c>
      <c r="B815" s="5">
        <v>41477</v>
      </c>
      <c r="C815" s="6" t="s">
        <v>315</v>
      </c>
      <c r="D815" s="6" t="s">
        <v>3</v>
      </c>
      <c r="E815" s="6" t="s">
        <v>4</v>
      </c>
      <c r="F815" s="6" t="s">
        <v>5</v>
      </c>
      <c r="G815" s="6" t="s">
        <v>1008</v>
      </c>
      <c r="H815" s="6" t="s">
        <v>6</v>
      </c>
      <c r="I815" s="6" t="s">
        <v>1015</v>
      </c>
      <c r="J815" s="6" t="s">
        <v>1056</v>
      </c>
      <c r="K815" s="6" t="s">
        <v>1261</v>
      </c>
      <c r="L815" s="6" t="s">
        <v>1267</v>
      </c>
      <c r="M815" s="6" t="s">
        <v>1272</v>
      </c>
      <c r="N815" s="5">
        <v>41484</v>
      </c>
      <c r="O815" s="7">
        <v>352</v>
      </c>
      <c r="P815" s="7">
        <v>568</v>
      </c>
      <c r="Q815" s="7">
        <v>216</v>
      </c>
      <c r="R815" s="6">
        <v>39</v>
      </c>
      <c r="S815" s="7">
        <v>22152</v>
      </c>
      <c r="T815" s="8">
        <v>0.05</v>
      </c>
      <c r="U815" s="7">
        <v>1107.6000000000001</v>
      </c>
      <c r="V815" s="7">
        <v>21044.400000000001</v>
      </c>
      <c r="W815" s="7">
        <v>139</v>
      </c>
      <c r="X815" s="7">
        <v>22753</v>
      </c>
      <c r="Y815" s="9">
        <f>+DAY('TABLA PRINCIPAL'!$B815)</f>
        <v>22</v>
      </c>
      <c r="Z815" s="9">
        <f>+MONTH('TABLA PRINCIPAL'!$B815)</f>
        <v>7</v>
      </c>
      <c r="AA815" s="9">
        <f>+YEAR('TABLA PRINCIPAL'!$B815)</f>
        <v>2013</v>
      </c>
      <c r="AB815" s="22" t="str">
        <f>+IF(Ventas_Oficina[[#This Row],[Total del pedido]]&gt;=100000,"SI","NO")</f>
        <v>NO</v>
      </c>
      <c r="AC815" s="22" t="str">
        <f>+_xlfn.XLOOKUP(Ventas_Oficina[[#This Row],[Nº de artículo]],AUXILIAR!A814:A5700,AUXILIAR!D814:D5700,"Error",0)</f>
        <v>Enviado a tiempo</v>
      </c>
      <c r="AD815" s="22" t="str">
        <f>+IF(AND(Ventas_Oficina[[#This Row],[Total]]&gt;75000,Ventas_Oficina[[#This Row],[Envio a tiempo]]="Enviado a tiempo"),"Buena Venta","Venta Mala")</f>
        <v>Venta Mala</v>
      </c>
    </row>
    <row r="816" spans="1:30" x14ac:dyDescent="0.25">
      <c r="A816" s="26">
        <v>1235983</v>
      </c>
      <c r="B816" s="10">
        <v>41434</v>
      </c>
      <c r="C816" s="11" t="s">
        <v>464</v>
      </c>
      <c r="D816" s="11" t="s">
        <v>52</v>
      </c>
      <c r="E816" s="11" t="s">
        <v>4</v>
      </c>
      <c r="F816" s="11" t="s">
        <v>5</v>
      </c>
      <c r="G816" s="11" t="s">
        <v>1008</v>
      </c>
      <c r="H816" s="11" t="s">
        <v>53</v>
      </c>
      <c r="I816" s="11" t="s">
        <v>1015</v>
      </c>
      <c r="J816" s="11" t="s">
        <v>1048</v>
      </c>
      <c r="K816" s="11" t="s">
        <v>1262</v>
      </c>
      <c r="L816" s="11" t="s">
        <v>1265</v>
      </c>
      <c r="M816" s="11" t="s">
        <v>1272</v>
      </c>
      <c r="N816" s="10">
        <v>41434</v>
      </c>
      <c r="O816" s="12">
        <v>298</v>
      </c>
      <c r="P816" s="12">
        <v>584</v>
      </c>
      <c r="Q816" s="12">
        <v>286</v>
      </c>
      <c r="R816" s="11">
        <v>8</v>
      </c>
      <c r="S816" s="12">
        <v>4672</v>
      </c>
      <c r="T816" s="13">
        <v>0.01</v>
      </c>
      <c r="U816" s="12">
        <v>46.72</v>
      </c>
      <c r="V816" s="12">
        <v>4625.28</v>
      </c>
      <c r="W816" s="12">
        <v>83</v>
      </c>
      <c r="X816" s="12">
        <v>22410</v>
      </c>
      <c r="Y816" s="14">
        <f>+DAY('TABLA PRINCIPAL'!$B816)</f>
        <v>9</v>
      </c>
      <c r="Z816" s="14">
        <f>+MONTH('TABLA PRINCIPAL'!$B816)</f>
        <v>6</v>
      </c>
      <c r="AA816" s="14">
        <f>+YEAR('TABLA PRINCIPAL'!$B816)</f>
        <v>2013</v>
      </c>
      <c r="AB816" s="22" t="str">
        <f>+IF(Ventas_Oficina[[#This Row],[Total del pedido]]&gt;=100000,"SI","NO")</f>
        <v>NO</v>
      </c>
      <c r="AC816" s="22" t="str">
        <f>+_xlfn.XLOOKUP(Ventas_Oficina[[#This Row],[Nº de artículo]],AUXILIAR!A815:A5701,AUXILIAR!D815:D5701,"Error",0)</f>
        <v>Enviado a tiempo</v>
      </c>
      <c r="AD816" s="22" t="str">
        <f>+IF(AND(Ventas_Oficina[[#This Row],[Total]]&gt;75000,Ventas_Oficina[[#This Row],[Envio a tiempo]]="Enviado a tiempo"),"Buena Venta","Venta Mala")</f>
        <v>Venta Mala</v>
      </c>
    </row>
    <row r="817" spans="1:30" x14ac:dyDescent="0.25">
      <c r="A817" s="25">
        <v>1235983</v>
      </c>
      <c r="B817" s="5">
        <v>42036</v>
      </c>
      <c r="C817" s="6" t="s">
        <v>465</v>
      </c>
      <c r="D817" s="6" t="s">
        <v>19</v>
      </c>
      <c r="E817" s="6" t="s">
        <v>4</v>
      </c>
      <c r="F817" s="6" t="s">
        <v>5</v>
      </c>
      <c r="G817" s="6" t="s">
        <v>1008</v>
      </c>
      <c r="H817" s="6" t="s">
        <v>6</v>
      </c>
      <c r="I817" s="6" t="s">
        <v>1014</v>
      </c>
      <c r="J817" s="6" t="s">
        <v>1059</v>
      </c>
      <c r="K817" s="6" t="s">
        <v>1261</v>
      </c>
      <c r="L817" s="6" t="s">
        <v>1267</v>
      </c>
      <c r="M817" s="6" t="s">
        <v>1272</v>
      </c>
      <c r="N817" s="5">
        <v>42038</v>
      </c>
      <c r="O817" s="7">
        <v>226</v>
      </c>
      <c r="P817" s="7">
        <v>358</v>
      </c>
      <c r="Q817" s="7">
        <v>132</v>
      </c>
      <c r="R817" s="6">
        <v>42</v>
      </c>
      <c r="S817" s="7">
        <v>15036</v>
      </c>
      <c r="T817" s="8">
        <v>0.05</v>
      </c>
      <c r="U817" s="7">
        <v>751.80000000000007</v>
      </c>
      <c r="V817" s="7">
        <v>14284.2</v>
      </c>
      <c r="W817" s="7">
        <v>547</v>
      </c>
      <c r="X817" s="7">
        <v>21453</v>
      </c>
      <c r="Y817" s="9">
        <f>+DAY('TABLA PRINCIPAL'!$B817)</f>
        <v>1</v>
      </c>
      <c r="Z817" s="9">
        <f>+MONTH('TABLA PRINCIPAL'!$B817)</f>
        <v>2</v>
      </c>
      <c r="AA817" s="9">
        <f>+YEAR('TABLA PRINCIPAL'!$B817)</f>
        <v>2015</v>
      </c>
      <c r="AB817" s="22" t="str">
        <f>+IF(Ventas_Oficina[[#This Row],[Total del pedido]]&gt;=100000,"SI","NO")</f>
        <v>NO</v>
      </c>
      <c r="AC817" s="22" t="str">
        <f>+_xlfn.XLOOKUP(Ventas_Oficina[[#This Row],[Nº de artículo]],AUXILIAR!A816:A5702,AUXILIAR!D816:D5702,"Error",0)</f>
        <v>No enviado a tiempo</v>
      </c>
      <c r="AD817" s="22" t="str">
        <f>+IF(AND(Ventas_Oficina[[#This Row],[Total]]&gt;75000,Ventas_Oficina[[#This Row],[Envio a tiempo]]="Enviado a tiempo"),"Buena Venta","Venta Mala")</f>
        <v>Venta Mala</v>
      </c>
    </row>
    <row r="818" spans="1:30" x14ac:dyDescent="0.25">
      <c r="A818" s="26">
        <v>1235983</v>
      </c>
      <c r="B818" s="10">
        <v>42202</v>
      </c>
      <c r="C818" s="11" t="s">
        <v>282</v>
      </c>
      <c r="D818" s="11" t="s">
        <v>133</v>
      </c>
      <c r="E818" s="11" t="s">
        <v>12</v>
      </c>
      <c r="F818" s="11" t="s">
        <v>13</v>
      </c>
      <c r="G818" s="11" t="s">
        <v>1008</v>
      </c>
      <c r="H818" s="11" t="s">
        <v>42</v>
      </c>
      <c r="I818" s="11" t="s">
        <v>1016</v>
      </c>
      <c r="J818" s="11" t="s">
        <v>1036</v>
      </c>
      <c r="K818" s="11" t="s">
        <v>1261</v>
      </c>
      <c r="L818" s="11" t="s">
        <v>1265</v>
      </c>
      <c r="M818" s="11" t="s">
        <v>1272</v>
      </c>
      <c r="N818" s="10">
        <v>42204</v>
      </c>
      <c r="O818" s="12">
        <v>453</v>
      </c>
      <c r="P818" s="12">
        <v>730</v>
      </c>
      <c r="Q818" s="12">
        <v>277</v>
      </c>
      <c r="R818" s="11">
        <v>23</v>
      </c>
      <c r="S818" s="12">
        <v>16790</v>
      </c>
      <c r="T818" s="13">
        <v>0.02</v>
      </c>
      <c r="U818" s="12">
        <v>335.8</v>
      </c>
      <c r="V818" s="12">
        <v>16454.2</v>
      </c>
      <c r="W818" s="12">
        <v>772</v>
      </c>
      <c r="X818" s="12">
        <v>25395</v>
      </c>
      <c r="Y818" s="14">
        <f>+DAY('TABLA PRINCIPAL'!$B818)</f>
        <v>17</v>
      </c>
      <c r="Z818" s="14">
        <f>+MONTH('TABLA PRINCIPAL'!$B818)</f>
        <v>7</v>
      </c>
      <c r="AA818" s="14">
        <f>+YEAR('TABLA PRINCIPAL'!$B818)</f>
        <v>2015</v>
      </c>
      <c r="AB818" s="22" t="str">
        <f>+IF(Ventas_Oficina[[#This Row],[Total del pedido]]&gt;=100000,"SI","NO")</f>
        <v>NO</v>
      </c>
      <c r="AC818" s="22" t="str">
        <f>+_xlfn.XLOOKUP(Ventas_Oficina[[#This Row],[Nº de artículo]],AUXILIAR!A817:A5703,AUXILIAR!D817:D5703,"Error",0)</f>
        <v>Enviado a tiempo</v>
      </c>
      <c r="AD818" s="22" t="str">
        <f>+IF(AND(Ventas_Oficina[[#This Row],[Total]]&gt;75000,Ventas_Oficina[[#This Row],[Envio a tiempo]]="Enviado a tiempo"),"Buena Venta","Venta Mala")</f>
        <v>Venta Mala</v>
      </c>
    </row>
    <row r="819" spans="1:30" x14ac:dyDescent="0.25">
      <c r="A819" s="25">
        <v>1235983</v>
      </c>
      <c r="B819" s="5">
        <v>42146</v>
      </c>
      <c r="C819" s="6" t="s">
        <v>59</v>
      </c>
      <c r="D819" s="6" t="s">
        <v>60</v>
      </c>
      <c r="E819" s="6" t="s">
        <v>4</v>
      </c>
      <c r="F819" s="6" t="s">
        <v>5</v>
      </c>
      <c r="G819" s="6" t="s">
        <v>1010</v>
      </c>
      <c r="H819" s="6" t="s">
        <v>24</v>
      </c>
      <c r="I819" s="6" t="s">
        <v>1013</v>
      </c>
      <c r="J819" s="6" t="s">
        <v>1049</v>
      </c>
      <c r="K819" s="6" t="s">
        <v>1261</v>
      </c>
      <c r="L819" s="6" t="s">
        <v>1267</v>
      </c>
      <c r="M819" s="6" t="s">
        <v>1273</v>
      </c>
      <c r="N819" s="5">
        <v>42148</v>
      </c>
      <c r="O819" s="7">
        <v>184</v>
      </c>
      <c r="P819" s="7">
        <v>288</v>
      </c>
      <c r="Q819" s="7">
        <v>104</v>
      </c>
      <c r="R819" s="6">
        <v>5</v>
      </c>
      <c r="S819" s="7">
        <v>1440</v>
      </c>
      <c r="T819" s="8">
        <v>0.08</v>
      </c>
      <c r="U819" s="7">
        <v>115.2</v>
      </c>
      <c r="V819" s="7">
        <v>1324.8</v>
      </c>
      <c r="W819" s="7">
        <v>99</v>
      </c>
      <c r="X819" s="7">
        <v>3184</v>
      </c>
      <c r="Y819" s="9">
        <f>+DAY('TABLA PRINCIPAL'!$B819)</f>
        <v>22</v>
      </c>
      <c r="Z819" s="9">
        <f>+MONTH('TABLA PRINCIPAL'!$B819)</f>
        <v>5</v>
      </c>
      <c r="AA819" s="9">
        <f>+YEAR('TABLA PRINCIPAL'!$B819)</f>
        <v>2015</v>
      </c>
      <c r="AB819" s="22" t="str">
        <f>+IF(Ventas_Oficina[[#This Row],[Total del pedido]]&gt;=100000,"SI","NO")</f>
        <v>NO</v>
      </c>
      <c r="AC819" s="22" t="str">
        <f>+_xlfn.XLOOKUP(Ventas_Oficina[[#This Row],[Nº de artículo]],AUXILIAR!A818:A5704,AUXILIAR!D818:D5704,"Error",0)</f>
        <v>Enviado a tiempo</v>
      </c>
      <c r="AD819" s="22" t="str">
        <f>+IF(AND(Ventas_Oficina[[#This Row],[Total]]&gt;75000,Ventas_Oficina[[#This Row],[Envio a tiempo]]="Enviado a tiempo"),"Buena Venta","Venta Mala")</f>
        <v>Venta Mala</v>
      </c>
    </row>
    <row r="820" spans="1:30" x14ac:dyDescent="0.25">
      <c r="A820" s="26">
        <v>1235983</v>
      </c>
      <c r="B820" s="10">
        <v>41616</v>
      </c>
      <c r="C820" s="11" t="s">
        <v>466</v>
      </c>
      <c r="D820" s="11" t="s">
        <v>97</v>
      </c>
      <c r="E820" s="11" t="s">
        <v>12</v>
      </c>
      <c r="F820" s="11" t="s">
        <v>13</v>
      </c>
      <c r="G820" s="11" t="s">
        <v>1007</v>
      </c>
      <c r="H820" s="11" t="s">
        <v>14</v>
      </c>
      <c r="I820" s="11" t="s">
        <v>1014</v>
      </c>
      <c r="J820" s="11" t="s">
        <v>1085</v>
      </c>
      <c r="K820" s="11" t="s">
        <v>1261</v>
      </c>
      <c r="L820" s="11" t="s">
        <v>1265</v>
      </c>
      <c r="M820" s="11" t="s">
        <v>1272</v>
      </c>
      <c r="N820" s="10">
        <v>41618</v>
      </c>
      <c r="O820" s="12">
        <v>384</v>
      </c>
      <c r="P820" s="12">
        <v>630</v>
      </c>
      <c r="Q820" s="12">
        <v>246</v>
      </c>
      <c r="R820" s="11">
        <v>27</v>
      </c>
      <c r="S820" s="12">
        <v>17010</v>
      </c>
      <c r="T820" s="13">
        <v>0.03</v>
      </c>
      <c r="U820" s="12">
        <v>510.29999999999995</v>
      </c>
      <c r="V820" s="12">
        <v>16499.7</v>
      </c>
      <c r="W820" s="12">
        <v>50</v>
      </c>
      <c r="X820" s="12">
        <v>27359</v>
      </c>
      <c r="Y820" s="14">
        <f>+DAY('TABLA PRINCIPAL'!$B820)</f>
        <v>8</v>
      </c>
      <c r="Z820" s="14">
        <f>+MONTH('TABLA PRINCIPAL'!$B820)</f>
        <v>12</v>
      </c>
      <c r="AA820" s="14">
        <f>+YEAR('TABLA PRINCIPAL'!$B820)</f>
        <v>2013</v>
      </c>
      <c r="AB820" s="22" t="str">
        <f>+IF(Ventas_Oficina[[#This Row],[Total del pedido]]&gt;=100000,"SI","NO")</f>
        <v>NO</v>
      </c>
      <c r="AC820" s="22" t="str">
        <f>+_xlfn.XLOOKUP(Ventas_Oficina[[#This Row],[Nº de artículo]],AUXILIAR!A819:A5705,AUXILIAR!D819:D5705,"Error",0)</f>
        <v>Enviado a tiempo</v>
      </c>
      <c r="AD820" s="22" t="str">
        <f>+IF(AND(Ventas_Oficina[[#This Row],[Total]]&gt;75000,Ventas_Oficina[[#This Row],[Envio a tiempo]]="Enviado a tiempo"),"Buena Venta","Venta Mala")</f>
        <v>Venta Mala</v>
      </c>
    </row>
    <row r="821" spans="1:30" x14ac:dyDescent="0.25">
      <c r="A821" s="25">
        <v>1235983</v>
      </c>
      <c r="B821" s="5">
        <v>41575</v>
      </c>
      <c r="C821" s="6" t="s">
        <v>349</v>
      </c>
      <c r="D821" s="6" t="s">
        <v>150</v>
      </c>
      <c r="E821" s="6" t="s">
        <v>12</v>
      </c>
      <c r="F821" s="6" t="s">
        <v>13</v>
      </c>
      <c r="G821" s="6" t="s">
        <v>1009</v>
      </c>
      <c r="H821" s="6" t="s">
        <v>42</v>
      </c>
      <c r="I821" s="6" t="s">
        <v>1015</v>
      </c>
      <c r="J821" s="6" t="s">
        <v>1183</v>
      </c>
      <c r="K821" s="6" t="s">
        <v>1261</v>
      </c>
      <c r="L821" s="6" t="s">
        <v>1267</v>
      </c>
      <c r="M821" s="6" t="s">
        <v>1272</v>
      </c>
      <c r="N821" s="5">
        <v>41576</v>
      </c>
      <c r="O821" s="7">
        <v>109</v>
      </c>
      <c r="P821" s="7">
        <v>260</v>
      </c>
      <c r="Q821" s="7">
        <v>151</v>
      </c>
      <c r="R821" s="6">
        <v>44</v>
      </c>
      <c r="S821" s="7">
        <v>11440</v>
      </c>
      <c r="T821" s="8">
        <v>0.01</v>
      </c>
      <c r="U821" s="7">
        <v>114.4</v>
      </c>
      <c r="V821" s="7">
        <v>11325.6</v>
      </c>
      <c r="W821" s="7">
        <v>240</v>
      </c>
      <c r="X821" s="7">
        <v>4752</v>
      </c>
      <c r="Y821" s="9">
        <f>+DAY('TABLA PRINCIPAL'!$B821)</f>
        <v>28</v>
      </c>
      <c r="Z821" s="9">
        <f>+MONTH('TABLA PRINCIPAL'!$B821)</f>
        <v>10</v>
      </c>
      <c r="AA821" s="9">
        <f>+YEAR('TABLA PRINCIPAL'!$B821)</f>
        <v>2013</v>
      </c>
      <c r="AB821" s="22" t="str">
        <f>+IF(Ventas_Oficina[[#This Row],[Total del pedido]]&gt;=100000,"SI","NO")</f>
        <v>NO</v>
      </c>
      <c r="AC821" s="22" t="str">
        <f>+_xlfn.XLOOKUP(Ventas_Oficina[[#This Row],[Nº de artículo]],AUXILIAR!A820:A5706,AUXILIAR!D820:D5706,"Error",0)</f>
        <v>Enviado a tiempo</v>
      </c>
      <c r="AD821" s="22" t="str">
        <f>+IF(AND(Ventas_Oficina[[#This Row],[Total]]&gt;75000,Ventas_Oficina[[#This Row],[Envio a tiempo]]="Enviado a tiempo"),"Buena Venta","Venta Mala")</f>
        <v>Venta Mala</v>
      </c>
    </row>
    <row r="822" spans="1:30" x14ac:dyDescent="0.25">
      <c r="A822" s="26">
        <v>1235983</v>
      </c>
      <c r="B822" s="10">
        <v>41974</v>
      </c>
      <c r="C822" s="11" t="s">
        <v>171</v>
      </c>
      <c r="D822" s="11" t="s">
        <v>156</v>
      </c>
      <c r="E822" s="11" t="s">
        <v>12</v>
      </c>
      <c r="F822" s="11" t="s">
        <v>13</v>
      </c>
      <c r="G822" s="11" t="s">
        <v>1009</v>
      </c>
      <c r="H822" s="11" t="s">
        <v>42</v>
      </c>
      <c r="I822" s="11" t="s">
        <v>1014</v>
      </c>
      <c r="J822" s="11" t="s">
        <v>1049</v>
      </c>
      <c r="K822" s="11" t="s">
        <v>1262</v>
      </c>
      <c r="L822" s="11" t="s">
        <v>1266</v>
      </c>
      <c r="M822" s="11" t="s">
        <v>1272</v>
      </c>
      <c r="N822" s="10">
        <v>41981</v>
      </c>
      <c r="O822" s="12">
        <v>184</v>
      </c>
      <c r="P822" s="12">
        <v>288</v>
      </c>
      <c r="Q822" s="12">
        <v>104</v>
      </c>
      <c r="R822" s="11">
        <v>21</v>
      </c>
      <c r="S822" s="12">
        <v>6048</v>
      </c>
      <c r="T822" s="13">
        <v>0.01</v>
      </c>
      <c r="U822" s="12">
        <v>60.480000000000004</v>
      </c>
      <c r="V822" s="12">
        <v>5987.52</v>
      </c>
      <c r="W822" s="12">
        <v>99</v>
      </c>
      <c r="X822" s="12">
        <v>2742</v>
      </c>
      <c r="Y822" s="14">
        <f>+DAY('TABLA PRINCIPAL'!$B822)</f>
        <v>1</v>
      </c>
      <c r="Z822" s="14">
        <f>+MONTH('TABLA PRINCIPAL'!$B822)</f>
        <v>12</v>
      </c>
      <c r="AA822" s="14">
        <f>+YEAR('TABLA PRINCIPAL'!$B822)</f>
        <v>2014</v>
      </c>
      <c r="AB822" s="22" t="str">
        <f>+IF(Ventas_Oficina[[#This Row],[Total del pedido]]&gt;=100000,"SI","NO")</f>
        <v>NO</v>
      </c>
      <c r="AC822" s="22" t="str">
        <f>+_xlfn.XLOOKUP(Ventas_Oficina[[#This Row],[Nº de artículo]],AUXILIAR!A821:A5707,AUXILIAR!D821:D5707,"Error",0)</f>
        <v>No enviado a tiempo</v>
      </c>
      <c r="AD822" s="22" t="str">
        <f>+IF(AND(Ventas_Oficina[[#This Row],[Total]]&gt;75000,Ventas_Oficina[[#This Row],[Envio a tiempo]]="Enviado a tiempo"),"Buena Venta","Venta Mala")</f>
        <v>Venta Mala</v>
      </c>
    </row>
    <row r="823" spans="1:30" x14ac:dyDescent="0.25">
      <c r="A823" s="25">
        <v>1236349</v>
      </c>
      <c r="B823" s="5">
        <v>41520</v>
      </c>
      <c r="C823" s="6" t="s">
        <v>257</v>
      </c>
      <c r="D823" s="6" t="s">
        <v>97</v>
      </c>
      <c r="E823" s="6" t="s">
        <v>12</v>
      </c>
      <c r="F823" s="6" t="s">
        <v>13</v>
      </c>
      <c r="G823" s="6" t="s">
        <v>1007</v>
      </c>
      <c r="H823" s="6" t="s">
        <v>14</v>
      </c>
      <c r="I823" s="6" t="s">
        <v>1014</v>
      </c>
      <c r="J823" s="6" t="s">
        <v>1085</v>
      </c>
      <c r="K823" s="6" t="s">
        <v>1261</v>
      </c>
      <c r="L823" s="6" t="s">
        <v>1266</v>
      </c>
      <c r="M823" s="6" t="s">
        <v>1272</v>
      </c>
      <c r="N823" s="5">
        <v>41522</v>
      </c>
      <c r="O823" s="7">
        <v>384</v>
      </c>
      <c r="P823" s="7">
        <v>630</v>
      </c>
      <c r="Q823" s="7">
        <v>246</v>
      </c>
      <c r="R823" s="6">
        <v>8</v>
      </c>
      <c r="S823" s="7">
        <v>5040</v>
      </c>
      <c r="T823" s="8">
        <v>0.08</v>
      </c>
      <c r="U823" s="7">
        <v>403.2</v>
      </c>
      <c r="V823" s="7">
        <v>4636.8</v>
      </c>
      <c r="W823" s="7">
        <v>50</v>
      </c>
      <c r="X823" s="7">
        <v>22722</v>
      </c>
      <c r="Y823" s="9">
        <f>+DAY('TABLA PRINCIPAL'!$B823)</f>
        <v>3</v>
      </c>
      <c r="Z823" s="9">
        <f>+MONTH('TABLA PRINCIPAL'!$B823)</f>
        <v>9</v>
      </c>
      <c r="AA823" s="9">
        <f>+YEAR('TABLA PRINCIPAL'!$B823)</f>
        <v>2013</v>
      </c>
      <c r="AB823" s="22" t="str">
        <f>+IF(Ventas_Oficina[[#This Row],[Total del pedido]]&gt;=100000,"SI","NO")</f>
        <v>NO</v>
      </c>
      <c r="AC823" s="22" t="str">
        <f>+_xlfn.XLOOKUP(Ventas_Oficina[[#This Row],[Nº de artículo]],AUXILIAR!A822:A5708,AUXILIAR!D822:D5708,"Error",0)</f>
        <v>Enviado a tiempo</v>
      </c>
      <c r="AD823" s="22" t="str">
        <f>+IF(AND(Ventas_Oficina[[#This Row],[Total]]&gt;75000,Ventas_Oficina[[#This Row],[Envio a tiempo]]="Enviado a tiempo"),"Buena Venta","Venta Mala")</f>
        <v>Venta Mala</v>
      </c>
    </row>
    <row r="824" spans="1:30" x14ac:dyDescent="0.25">
      <c r="A824" s="26">
        <v>1236349</v>
      </c>
      <c r="B824" s="10">
        <v>41929</v>
      </c>
      <c r="C824" s="11" t="s">
        <v>233</v>
      </c>
      <c r="D824" s="11" t="s">
        <v>97</v>
      </c>
      <c r="E824" s="11" t="s">
        <v>12</v>
      </c>
      <c r="F824" s="11" t="s">
        <v>13</v>
      </c>
      <c r="G824" s="11" t="s">
        <v>1007</v>
      </c>
      <c r="H824" s="11" t="s">
        <v>14</v>
      </c>
      <c r="I824" s="11" t="s">
        <v>1016</v>
      </c>
      <c r="J824" s="11" t="s">
        <v>1048</v>
      </c>
      <c r="K824" s="11" t="s">
        <v>1261</v>
      </c>
      <c r="L824" s="11" t="s">
        <v>1265</v>
      </c>
      <c r="M824" s="11" t="s">
        <v>1273</v>
      </c>
      <c r="N824" s="10">
        <v>41931</v>
      </c>
      <c r="O824" s="12">
        <v>298</v>
      </c>
      <c r="P824" s="12">
        <v>584</v>
      </c>
      <c r="Q824" s="12">
        <v>286</v>
      </c>
      <c r="R824" s="11">
        <v>29</v>
      </c>
      <c r="S824" s="12">
        <v>16936</v>
      </c>
      <c r="T824" s="13">
        <v>0.03</v>
      </c>
      <c r="U824" s="12">
        <v>508.08</v>
      </c>
      <c r="V824" s="12">
        <v>16427.919999999998</v>
      </c>
      <c r="W824" s="12">
        <v>83</v>
      </c>
      <c r="X824" s="12">
        <v>4900</v>
      </c>
      <c r="Y824" s="14">
        <f>+DAY('TABLA PRINCIPAL'!$B824)</f>
        <v>17</v>
      </c>
      <c r="Z824" s="14">
        <f>+MONTH('TABLA PRINCIPAL'!$B824)</f>
        <v>10</v>
      </c>
      <c r="AA824" s="14">
        <f>+YEAR('TABLA PRINCIPAL'!$B824)</f>
        <v>2014</v>
      </c>
      <c r="AB824" s="22" t="str">
        <f>+IF(Ventas_Oficina[[#This Row],[Total del pedido]]&gt;=100000,"SI","NO")</f>
        <v>NO</v>
      </c>
      <c r="AC824" s="22" t="str">
        <f>+_xlfn.XLOOKUP(Ventas_Oficina[[#This Row],[Nº de artículo]],AUXILIAR!A823:A5709,AUXILIAR!D823:D5709,"Error",0)</f>
        <v>Enviado a tiempo</v>
      </c>
      <c r="AD824" s="22" t="str">
        <f>+IF(AND(Ventas_Oficina[[#This Row],[Total]]&gt;75000,Ventas_Oficina[[#This Row],[Envio a tiempo]]="Enviado a tiempo"),"Buena Venta","Venta Mala")</f>
        <v>Venta Mala</v>
      </c>
    </row>
    <row r="825" spans="1:30" x14ac:dyDescent="0.25">
      <c r="A825" s="25">
        <v>1236349</v>
      </c>
      <c r="B825" s="5">
        <v>41909</v>
      </c>
      <c r="C825" s="6" t="s">
        <v>167</v>
      </c>
      <c r="D825" s="6" t="s">
        <v>137</v>
      </c>
      <c r="E825" s="6" t="s">
        <v>4</v>
      </c>
      <c r="F825" s="6" t="s">
        <v>5</v>
      </c>
      <c r="G825" s="6" t="s">
        <v>1008</v>
      </c>
      <c r="H825" s="6" t="s">
        <v>6</v>
      </c>
      <c r="I825" s="6" t="s">
        <v>1014</v>
      </c>
      <c r="J825" s="6" t="s">
        <v>1041</v>
      </c>
      <c r="K825" s="6" t="s">
        <v>1261</v>
      </c>
      <c r="L825" s="6" t="s">
        <v>1265</v>
      </c>
      <c r="M825" s="6" t="s">
        <v>1272</v>
      </c>
      <c r="N825" s="5">
        <v>41914</v>
      </c>
      <c r="O825" s="7">
        <v>245</v>
      </c>
      <c r="P825" s="7">
        <v>389</v>
      </c>
      <c r="Q825" s="7">
        <v>144</v>
      </c>
      <c r="R825" s="6">
        <v>19</v>
      </c>
      <c r="S825" s="7">
        <v>7391</v>
      </c>
      <c r="T825" s="8">
        <v>0.01</v>
      </c>
      <c r="U825" s="7">
        <v>73.91</v>
      </c>
      <c r="V825" s="7">
        <v>7317.09</v>
      </c>
      <c r="W825" s="7">
        <v>701</v>
      </c>
      <c r="X825" s="7">
        <v>20462</v>
      </c>
      <c r="Y825" s="9">
        <f>+DAY('TABLA PRINCIPAL'!$B825)</f>
        <v>27</v>
      </c>
      <c r="Z825" s="9">
        <f>+MONTH('TABLA PRINCIPAL'!$B825)</f>
        <v>9</v>
      </c>
      <c r="AA825" s="9">
        <f>+YEAR('TABLA PRINCIPAL'!$B825)</f>
        <v>2014</v>
      </c>
      <c r="AB825" s="22" t="str">
        <f>+IF(Ventas_Oficina[[#This Row],[Total del pedido]]&gt;=100000,"SI","NO")</f>
        <v>NO</v>
      </c>
      <c r="AC825" s="22" t="str">
        <f>+_xlfn.XLOOKUP(Ventas_Oficina[[#This Row],[Nº de artículo]],AUXILIAR!A824:A5710,AUXILIAR!D824:D5710,"Error",0)</f>
        <v>Enviado a tiempo</v>
      </c>
      <c r="AD825" s="22" t="str">
        <f>+IF(AND(Ventas_Oficina[[#This Row],[Total]]&gt;75000,Ventas_Oficina[[#This Row],[Envio a tiempo]]="Enviado a tiempo"),"Buena Venta","Venta Mala")</f>
        <v>Venta Mala</v>
      </c>
    </row>
    <row r="826" spans="1:30" x14ac:dyDescent="0.25">
      <c r="A826" s="26">
        <v>1236349</v>
      </c>
      <c r="B826" s="10">
        <v>41543</v>
      </c>
      <c r="C826" s="11" t="s">
        <v>467</v>
      </c>
      <c r="D826" s="11" t="s">
        <v>38</v>
      </c>
      <c r="E826" s="11" t="s">
        <v>4</v>
      </c>
      <c r="F826" s="11" t="s">
        <v>5</v>
      </c>
      <c r="G826" s="11" t="s">
        <v>1010</v>
      </c>
      <c r="H826" s="11" t="s">
        <v>39</v>
      </c>
      <c r="I826" s="11" t="s">
        <v>1013</v>
      </c>
      <c r="J826" s="11" t="s">
        <v>1023</v>
      </c>
      <c r="K826" s="11" t="s">
        <v>1261</v>
      </c>
      <c r="L826" s="11" t="s">
        <v>1266</v>
      </c>
      <c r="M826" s="11" t="s">
        <v>1272</v>
      </c>
      <c r="N826" s="10">
        <v>41549</v>
      </c>
      <c r="O826" s="12">
        <v>459</v>
      </c>
      <c r="P826" s="12">
        <v>728</v>
      </c>
      <c r="Q826" s="12">
        <v>269</v>
      </c>
      <c r="R826" s="11">
        <v>22</v>
      </c>
      <c r="S826" s="12">
        <v>16016</v>
      </c>
      <c r="T826" s="13">
        <v>7.0000000000000007E-2</v>
      </c>
      <c r="U826" s="12">
        <v>1121.1200000000001</v>
      </c>
      <c r="V826" s="12">
        <v>14894.88</v>
      </c>
      <c r="W826" s="12">
        <v>1115</v>
      </c>
      <c r="X826" s="12">
        <v>22153</v>
      </c>
      <c r="Y826" s="14">
        <f>+DAY('TABLA PRINCIPAL'!$B826)</f>
        <v>26</v>
      </c>
      <c r="Z826" s="14">
        <f>+MONTH('TABLA PRINCIPAL'!$B826)</f>
        <v>9</v>
      </c>
      <c r="AA826" s="14">
        <f>+YEAR('TABLA PRINCIPAL'!$B826)</f>
        <v>2013</v>
      </c>
      <c r="AB826" s="22" t="str">
        <f>+IF(Ventas_Oficina[[#This Row],[Total del pedido]]&gt;=100000,"SI","NO")</f>
        <v>NO</v>
      </c>
      <c r="AC826" s="22" t="str">
        <f>+_xlfn.XLOOKUP(Ventas_Oficina[[#This Row],[Nº de artículo]],AUXILIAR!A825:A5711,AUXILIAR!D825:D5711,"Error",0)</f>
        <v>Enviado a tiempo</v>
      </c>
      <c r="AD826" s="22" t="str">
        <f>+IF(AND(Ventas_Oficina[[#This Row],[Total]]&gt;75000,Ventas_Oficina[[#This Row],[Envio a tiempo]]="Enviado a tiempo"),"Buena Venta","Venta Mala")</f>
        <v>Venta Mala</v>
      </c>
    </row>
    <row r="827" spans="1:30" x14ac:dyDescent="0.25">
      <c r="A827" s="25">
        <v>1236349</v>
      </c>
      <c r="B827" s="5">
        <v>41485</v>
      </c>
      <c r="C827" s="6" t="s">
        <v>202</v>
      </c>
      <c r="D827" s="6" t="s">
        <v>203</v>
      </c>
      <c r="E827" s="6" t="s">
        <v>4</v>
      </c>
      <c r="F827" s="6" t="s">
        <v>5</v>
      </c>
      <c r="G827" s="6" t="s">
        <v>1009</v>
      </c>
      <c r="H827" s="6" t="s">
        <v>27</v>
      </c>
      <c r="I827" s="6" t="s">
        <v>1012</v>
      </c>
      <c r="J827" s="6" t="s">
        <v>1177</v>
      </c>
      <c r="K827" s="6" t="s">
        <v>1262</v>
      </c>
      <c r="L827" s="6" t="s">
        <v>1270</v>
      </c>
      <c r="M827" s="6" t="s">
        <v>1274</v>
      </c>
      <c r="N827" s="5">
        <v>41486</v>
      </c>
      <c r="O827" s="7">
        <v>2218</v>
      </c>
      <c r="P827" s="7">
        <v>5410</v>
      </c>
      <c r="Q827" s="7">
        <v>3192</v>
      </c>
      <c r="R827" s="6">
        <v>42</v>
      </c>
      <c r="S827" s="7">
        <v>227220</v>
      </c>
      <c r="T827" s="8">
        <v>7.0000000000000007E-2</v>
      </c>
      <c r="U827" s="7">
        <v>15905.400000000001</v>
      </c>
      <c r="V827" s="7">
        <v>211314.6</v>
      </c>
      <c r="W827" s="7">
        <v>1999</v>
      </c>
      <c r="X827" s="7">
        <v>221714</v>
      </c>
      <c r="Y827" s="9">
        <f>+DAY('TABLA PRINCIPAL'!$B827)</f>
        <v>30</v>
      </c>
      <c r="Z827" s="9">
        <f>+MONTH('TABLA PRINCIPAL'!$B827)</f>
        <v>7</v>
      </c>
      <c r="AA827" s="9">
        <f>+YEAR('TABLA PRINCIPAL'!$B827)</f>
        <v>2013</v>
      </c>
      <c r="AB827" s="22" t="str">
        <f>+IF(Ventas_Oficina[[#This Row],[Total del pedido]]&gt;=100000,"SI","NO")</f>
        <v>SI</v>
      </c>
      <c r="AC827" s="22" t="str">
        <f>+_xlfn.XLOOKUP(Ventas_Oficina[[#This Row],[Nº de artículo]],AUXILIAR!A826:A5712,AUXILIAR!D826:D5712,"Error",0)</f>
        <v>Enviado a tiempo</v>
      </c>
      <c r="AD827" s="22" t="str">
        <f>+IF(AND(Ventas_Oficina[[#This Row],[Total]]&gt;75000,Ventas_Oficina[[#This Row],[Envio a tiempo]]="Enviado a tiempo"),"Buena Venta","Venta Mala")</f>
        <v>Buena Venta</v>
      </c>
    </row>
    <row r="828" spans="1:30" x14ac:dyDescent="0.25">
      <c r="A828" s="26">
        <v>1236714</v>
      </c>
      <c r="B828" s="10">
        <v>42500</v>
      </c>
      <c r="C828" s="11" t="s">
        <v>219</v>
      </c>
      <c r="D828" s="11" t="s">
        <v>46</v>
      </c>
      <c r="E828" s="11" t="s">
        <v>4</v>
      </c>
      <c r="F828" s="11" t="s">
        <v>5</v>
      </c>
      <c r="G828" s="11" t="s">
        <v>1010</v>
      </c>
      <c r="H828" s="11" t="s">
        <v>9</v>
      </c>
      <c r="I828" s="11" t="s">
        <v>1015</v>
      </c>
      <c r="J828" s="11" t="s">
        <v>1102</v>
      </c>
      <c r="K828" s="11" t="s">
        <v>1262</v>
      </c>
      <c r="L828" s="11" t="s">
        <v>1265</v>
      </c>
      <c r="M828" s="11" t="s">
        <v>1272</v>
      </c>
      <c r="N828" s="10">
        <v>42502</v>
      </c>
      <c r="O828" s="12">
        <v>290</v>
      </c>
      <c r="P828" s="12">
        <v>476</v>
      </c>
      <c r="Q828" s="12">
        <v>186</v>
      </c>
      <c r="R828" s="11">
        <v>14</v>
      </c>
      <c r="S828" s="12">
        <v>6664</v>
      </c>
      <c r="T828" s="13">
        <v>0.03</v>
      </c>
      <c r="U828" s="12">
        <v>199.92</v>
      </c>
      <c r="V828" s="12">
        <v>6464.08</v>
      </c>
      <c r="W828" s="12">
        <v>88</v>
      </c>
      <c r="X828" s="12">
        <v>3646</v>
      </c>
      <c r="Y828" s="14">
        <f>+DAY('TABLA PRINCIPAL'!$B828)</f>
        <v>10</v>
      </c>
      <c r="Z828" s="14">
        <f>+MONTH('TABLA PRINCIPAL'!$B828)</f>
        <v>5</v>
      </c>
      <c r="AA828" s="14">
        <f>+YEAR('TABLA PRINCIPAL'!$B828)</f>
        <v>2016</v>
      </c>
      <c r="AB828" s="22" t="str">
        <f>+IF(Ventas_Oficina[[#This Row],[Total del pedido]]&gt;=100000,"SI","NO")</f>
        <v>NO</v>
      </c>
      <c r="AC828" s="22" t="str">
        <f>+_xlfn.XLOOKUP(Ventas_Oficina[[#This Row],[Nº de artículo]],AUXILIAR!A827:A5713,AUXILIAR!D827:D5713,"Error",0)</f>
        <v>Enviado a tiempo</v>
      </c>
      <c r="AD828" s="22" t="str">
        <f>+IF(AND(Ventas_Oficina[[#This Row],[Total]]&gt;75000,Ventas_Oficina[[#This Row],[Envio a tiempo]]="Enviado a tiempo"),"Buena Venta","Venta Mala")</f>
        <v>Venta Mala</v>
      </c>
    </row>
    <row r="829" spans="1:30" x14ac:dyDescent="0.25">
      <c r="A829" s="25">
        <v>1236714</v>
      </c>
      <c r="B829" s="5">
        <v>42017</v>
      </c>
      <c r="C829" s="6" t="s">
        <v>468</v>
      </c>
      <c r="D829" s="6" t="s">
        <v>110</v>
      </c>
      <c r="E829" s="6" t="s">
        <v>12</v>
      </c>
      <c r="F829" s="6" t="s">
        <v>13</v>
      </c>
      <c r="G829" s="6" t="s">
        <v>1007</v>
      </c>
      <c r="H829" s="6" t="s">
        <v>14</v>
      </c>
      <c r="I829" s="6" t="s">
        <v>1013</v>
      </c>
      <c r="J829" s="6" t="s">
        <v>1054</v>
      </c>
      <c r="K829" s="6" t="s">
        <v>1261</v>
      </c>
      <c r="L829" s="6" t="s">
        <v>1265</v>
      </c>
      <c r="M829" s="6" t="s">
        <v>1273</v>
      </c>
      <c r="N829" s="5">
        <v>42019</v>
      </c>
      <c r="O829" s="7">
        <v>71</v>
      </c>
      <c r="P829" s="7">
        <v>114</v>
      </c>
      <c r="Q829" s="7">
        <v>43</v>
      </c>
      <c r="R829" s="6">
        <v>27</v>
      </c>
      <c r="S829" s="7">
        <v>3078</v>
      </c>
      <c r="T829" s="8">
        <v>0.01</v>
      </c>
      <c r="U829" s="7">
        <v>30.78</v>
      </c>
      <c r="V829" s="7">
        <v>3047.22</v>
      </c>
      <c r="W829" s="7">
        <v>70</v>
      </c>
      <c r="X829" s="7">
        <v>1544</v>
      </c>
      <c r="Y829" s="9">
        <f>+DAY('TABLA PRINCIPAL'!$B829)</f>
        <v>13</v>
      </c>
      <c r="Z829" s="9">
        <f>+MONTH('TABLA PRINCIPAL'!$B829)</f>
        <v>1</v>
      </c>
      <c r="AA829" s="9">
        <f>+YEAR('TABLA PRINCIPAL'!$B829)</f>
        <v>2015</v>
      </c>
      <c r="AB829" s="22" t="str">
        <f>+IF(Ventas_Oficina[[#This Row],[Total del pedido]]&gt;=100000,"SI","NO")</f>
        <v>NO</v>
      </c>
      <c r="AC829" s="22" t="str">
        <f>+_xlfn.XLOOKUP(Ventas_Oficina[[#This Row],[Nº de artículo]],AUXILIAR!A828:A5714,AUXILIAR!D828:D5714,"Error",0)</f>
        <v>Enviado a tiempo</v>
      </c>
      <c r="AD829" s="22" t="str">
        <f>+IF(AND(Ventas_Oficina[[#This Row],[Total]]&gt;75000,Ventas_Oficina[[#This Row],[Envio a tiempo]]="Enviado a tiempo"),"Buena Venta","Venta Mala")</f>
        <v>Venta Mala</v>
      </c>
    </row>
    <row r="830" spans="1:30" x14ac:dyDescent="0.25">
      <c r="A830" s="26">
        <v>1236714</v>
      </c>
      <c r="B830" s="10">
        <v>41383</v>
      </c>
      <c r="C830" s="11" t="s">
        <v>148</v>
      </c>
      <c r="D830" s="11" t="s">
        <v>36</v>
      </c>
      <c r="E830" s="11" t="s">
        <v>12</v>
      </c>
      <c r="F830" s="11" t="s">
        <v>13</v>
      </c>
      <c r="G830" s="11" t="s">
        <v>1008</v>
      </c>
      <c r="H830" s="11" t="s">
        <v>14</v>
      </c>
      <c r="I830" s="11" t="s">
        <v>1016</v>
      </c>
      <c r="J830" s="11" t="s">
        <v>1034</v>
      </c>
      <c r="K830" s="11" t="s">
        <v>1261</v>
      </c>
      <c r="L830" s="11" t="s">
        <v>1267</v>
      </c>
      <c r="M830" s="11" t="s">
        <v>1272</v>
      </c>
      <c r="N830" s="10">
        <v>41384</v>
      </c>
      <c r="O830" s="12">
        <v>109</v>
      </c>
      <c r="P830" s="12">
        <v>260</v>
      </c>
      <c r="Q830" s="12">
        <v>151</v>
      </c>
      <c r="R830" s="11">
        <v>14</v>
      </c>
      <c r="S830" s="12">
        <v>3640</v>
      </c>
      <c r="T830" s="13">
        <v>0.08</v>
      </c>
      <c r="U830" s="12">
        <v>291.2</v>
      </c>
      <c r="V830" s="12">
        <v>3348.8</v>
      </c>
      <c r="W830" s="12">
        <v>240</v>
      </c>
      <c r="X830" s="12">
        <v>5147</v>
      </c>
      <c r="Y830" s="14">
        <f>+DAY('TABLA PRINCIPAL'!$B830)</f>
        <v>19</v>
      </c>
      <c r="Z830" s="14">
        <f>+MONTH('TABLA PRINCIPAL'!$B830)</f>
        <v>4</v>
      </c>
      <c r="AA830" s="14">
        <f>+YEAR('TABLA PRINCIPAL'!$B830)</f>
        <v>2013</v>
      </c>
      <c r="AB830" s="22" t="str">
        <f>+IF(Ventas_Oficina[[#This Row],[Total del pedido]]&gt;=100000,"SI","NO")</f>
        <v>NO</v>
      </c>
      <c r="AC830" s="22" t="str">
        <f>+_xlfn.XLOOKUP(Ventas_Oficina[[#This Row],[Nº de artículo]],AUXILIAR!A829:A5715,AUXILIAR!D829:D5715,"Error",0)</f>
        <v>Enviado a tiempo</v>
      </c>
      <c r="AD830" s="22" t="str">
        <f>+IF(AND(Ventas_Oficina[[#This Row],[Total]]&gt;75000,Ventas_Oficina[[#This Row],[Envio a tiempo]]="Enviado a tiempo"),"Buena Venta","Venta Mala")</f>
        <v>Venta Mala</v>
      </c>
    </row>
    <row r="831" spans="1:30" x14ac:dyDescent="0.25">
      <c r="A831" s="25">
        <v>1236714</v>
      </c>
      <c r="B831" s="5">
        <v>42001</v>
      </c>
      <c r="C831" s="6" t="s">
        <v>469</v>
      </c>
      <c r="D831" s="6" t="s">
        <v>19</v>
      </c>
      <c r="E831" s="6" t="s">
        <v>4</v>
      </c>
      <c r="F831" s="6" t="s">
        <v>5</v>
      </c>
      <c r="G831" s="6" t="s">
        <v>1010</v>
      </c>
      <c r="H831" s="6" t="s">
        <v>6</v>
      </c>
      <c r="I831" s="6" t="s">
        <v>1015</v>
      </c>
      <c r="J831" s="6" t="s">
        <v>1036</v>
      </c>
      <c r="K831" s="6" t="s">
        <v>1261</v>
      </c>
      <c r="L831" s="6" t="s">
        <v>1267</v>
      </c>
      <c r="M831" s="6" t="s">
        <v>1273</v>
      </c>
      <c r="N831" s="5">
        <v>42001</v>
      </c>
      <c r="O831" s="7">
        <v>453</v>
      </c>
      <c r="P831" s="7">
        <v>730</v>
      </c>
      <c r="Q831" s="7">
        <v>277</v>
      </c>
      <c r="R831" s="6">
        <v>43</v>
      </c>
      <c r="S831" s="7">
        <v>31390</v>
      </c>
      <c r="T831" s="8">
        <v>0.01</v>
      </c>
      <c r="U831" s="7">
        <v>313.90000000000003</v>
      </c>
      <c r="V831" s="7">
        <v>31076.1</v>
      </c>
      <c r="W831" s="7">
        <v>772</v>
      </c>
      <c r="X831" s="7">
        <v>26322</v>
      </c>
      <c r="Y831" s="9">
        <f>+DAY('TABLA PRINCIPAL'!$B831)</f>
        <v>28</v>
      </c>
      <c r="Z831" s="9">
        <f>+MONTH('TABLA PRINCIPAL'!$B831)</f>
        <v>12</v>
      </c>
      <c r="AA831" s="9">
        <f>+YEAR('TABLA PRINCIPAL'!$B831)</f>
        <v>2014</v>
      </c>
      <c r="AB831" s="22" t="str">
        <f>+IF(Ventas_Oficina[[#This Row],[Total del pedido]]&gt;=100000,"SI","NO")</f>
        <v>NO</v>
      </c>
      <c r="AC831" s="22" t="str">
        <f>+_xlfn.XLOOKUP(Ventas_Oficina[[#This Row],[Nº de artículo]],AUXILIAR!A830:A5716,AUXILIAR!D830:D5716,"Error",0)</f>
        <v>No enviado a tiempo</v>
      </c>
      <c r="AD831" s="22" t="str">
        <f>+IF(AND(Ventas_Oficina[[#This Row],[Total]]&gt;75000,Ventas_Oficina[[#This Row],[Envio a tiempo]]="Enviado a tiempo"),"Buena Venta","Venta Mala")</f>
        <v>Venta Mala</v>
      </c>
    </row>
    <row r="832" spans="1:30" x14ac:dyDescent="0.25">
      <c r="A832" s="26">
        <v>1236714</v>
      </c>
      <c r="B832" s="10">
        <v>41573</v>
      </c>
      <c r="C832" s="11" t="s">
        <v>470</v>
      </c>
      <c r="D832" s="11" t="s">
        <v>71</v>
      </c>
      <c r="E832" s="11" t="s">
        <v>4</v>
      </c>
      <c r="F832" s="11" t="s">
        <v>5</v>
      </c>
      <c r="G832" s="11" t="s">
        <v>1010</v>
      </c>
      <c r="H832" s="11" t="s">
        <v>17</v>
      </c>
      <c r="I832" s="11" t="s">
        <v>1014</v>
      </c>
      <c r="J832" s="11" t="s">
        <v>1105</v>
      </c>
      <c r="K832" s="11" t="s">
        <v>1262</v>
      </c>
      <c r="L832" s="11" t="s">
        <v>1265</v>
      </c>
      <c r="M832" s="11" t="s">
        <v>1272</v>
      </c>
      <c r="N832" s="10">
        <v>41575</v>
      </c>
      <c r="O832" s="12">
        <v>1838</v>
      </c>
      <c r="P832" s="12">
        <v>2917</v>
      </c>
      <c r="Q832" s="12">
        <v>1079</v>
      </c>
      <c r="R832" s="11">
        <v>18</v>
      </c>
      <c r="S832" s="12">
        <v>52506</v>
      </c>
      <c r="T832" s="13">
        <v>0.01</v>
      </c>
      <c r="U832" s="12">
        <v>525.06000000000006</v>
      </c>
      <c r="V832" s="12">
        <v>51980.94</v>
      </c>
      <c r="W832" s="12">
        <v>627</v>
      </c>
      <c r="X832" s="12">
        <v>30453</v>
      </c>
      <c r="Y832" s="14">
        <f>+DAY('TABLA PRINCIPAL'!$B832)</f>
        <v>26</v>
      </c>
      <c r="Z832" s="14">
        <f>+MONTH('TABLA PRINCIPAL'!$B832)</f>
        <v>10</v>
      </c>
      <c r="AA832" s="14">
        <f>+YEAR('TABLA PRINCIPAL'!$B832)</f>
        <v>2013</v>
      </c>
      <c r="AB832" s="22" t="str">
        <f>+IF(Ventas_Oficina[[#This Row],[Total del pedido]]&gt;=100000,"SI","NO")</f>
        <v>NO</v>
      </c>
      <c r="AC832" s="22" t="str">
        <f>+_xlfn.XLOOKUP(Ventas_Oficina[[#This Row],[Nº de artículo]],AUXILIAR!A831:A5717,AUXILIAR!D831:D5717,"Error",0)</f>
        <v>No enviado a tiempo</v>
      </c>
      <c r="AD832" s="22" t="str">
        <f>+IF(AND(Ventas_Oficina[[#This Row],[Total]]&gt;75000,Ventas_Oficina[[#This Row],[Envio a tiempo]]="Enviado a tiempo"),"Buena Venta","Venta Mala")</f>
        <v>Venta Mala</v>
      </c>
    </row>
    <row r="833" spans="1:30" x14ac:dyDescent="0.25">
      <c r="A833" s="25">
        <v>1236714</v>
      </c>
      <c r="B833" s="5">
        <v>42369</v>
      </c>
      <c r="C833" s="6" t="s">
        <v>368</v>
      </c>
      <c r="D833" s="6" t="s">
        <v>369</v>
      </c>
      <c r="E833" s="6" t="s">
        <v>4</v>
      </c>
      <c r="F833" s="6" t="s">
        <v>5</v>
      </c>
      <c r="G833" s="6" t="s">
        <v>1007</v>
      </c>
      <c r="H833" s="6" t="s">
        <v>9</v>
      </c>
      <c r="I833" s="6" t="s">
        <v>1013</v>
      </c>
      <c r="J833" s="6" t="s">
        <v>1040</v>
      </c>
      <c r="K833" s="6" t="s">
        <v>1261</v>
      </c>
      <c r="L833" s="6" t="s">
        <v>1265</v>
      </c>
      <c r="M833" s="6" t="s">
        <v>1272</v>
      </c>
      <c r="N833" s="5">
        <v>42370</v>
      </c>
      <c r="O833" s="7">
        <v>2156</v>
      </c>
      <c r="P833" s="7">
        <v>3655</v>
      </c>
      <c r="Q833" s="7">
        <v>1499</v>
      </c>
      <c r="R833" s="6">
        <v>39</v>
      </c>
      <c r="S833" s="7">
        <v>142545</v>
      </c>
      <c r="T833" s="8">
        <v>0.08</v>
      </c>
      <c r="U833" s="7">
        <v>11403.6</v>
      </c>
      <c r="V833" s="7">
        <v>131141.4</v>
      </c>
      <c r="W833" s="7">
        <v>1389</v>
      </c>
      <c r="X833" s="7">
        <v>91809</v>
      </c>
      <c r="Y833" s="9">
        <f>+DAY('TABLA PRINCIPAL'!$B833)</f>
        <v>31</v>
      </c>
      <c r="Z833" s="9">
        <f>+MONTH('TABLA PRINCIPAL'!$B833)</f>
        <v>12</v>
      </c>
      <c r="AA833" s="9">
        <f>+YEAR('TABLA PRINCIPAL'!$B833)</f>
        <v>2015</v>
      </c>
      <c r="AB833" s="22" t="str">
        <f>+IF(Ventas_Oficina[[#This Row],[Total del pedido]]&gt;=100000,"SI","NO")</f>
        <v>SI</v>
      </c>
      <c r="AC833" s="22" t="str">
        <f>+_xlfn.XLOOKUP(Ventas_Oficina[[#This Row],[Nº de artículo]],AUXILIAR!A832:A5718,AUXILIAR!D832:D5718,"Error",0)</f>
        <v>Enviado a tiempo</v>
      </c>
      <c r="AD833" s="22" t="str">
        <f>+IF(AND(Ventas_Oficina[[#This Row],[Total]]&gt;75000,Ventas_Oficina[[#This Row],[Envio a tiempo]]="Enviado a tiempo"),"Buena Venta","Venta Mala")</f>
        <v>Buena Venta</v>
      </c>
    </row>
    <row r="834" spans="1:30" x14ac:dyDescent="0.25">
      <c r="A834" s="26">
        <v>1236714</v>
      </c>
      <c r="B834" s="10">
        <v>41477</v>
      </c>
      <c r="C834" s="11" t="s">
        <v>332</v>
      </c>
      <c r="D834" s="11" t="s">
        <v>26</v>
      </c>
      <c r="E834" s="11" t="s">
        <v>4</v>
      </c>
      <c r="F834" s="11" t="s">
        <v>5</v>
      </c>
      <c r="G834" s="11" t="s">
        <v>1008</v>
      </c>
      <c r="H834" s="11" t="s">
        <v>27</v>
      </c>
      <c r="I834" s="11" t="s">
        <v>1016</v>
      </c>
      <c r="J834" s="11" t="s">
        <v>1049</v>
      </c>
      <c r="K834" s="11" t="s">
        <v>1261</v>
      </c>
      <c r="L834" s="11" t="s">
        <v>1265</v>
      </c>
      <c r="M834" s="11" t="s">
        <v>1272</v>
      </c>
      <c r="N834" s="10">
        <v>41478</v>
      </c>
      <c r="O834" s="12">
        <v>184</v>
      </c>
      <c r="P834" s="12">
        <v>288</v>
      </c>
      <c r="Q834" s="12">
        <v>104</v>
      </c>
      <c r="R834" s="11">
        <v>43</v>
      </c>
      <c r="S834" s="12">
        <v>12384</v>
      </c>
      <c r="T834" s="13">
        <v>0.09</v>
      </c>
      <c r="U834" s="12">
        <v>1114.56</v>
      </c>
      <c r="V834" s="12">
        <v>11269.44</v>
      </c>
      <c r="W834" s="12">
        <v>99</v>
      </c>
      <c r="X834" s="12">
        <v>5327</v>
      </c>
      <c r="Y834" s="14">
        <f>+DAY('TABLA PRINCIPAL'!$B834)</f>
        <v>22</v>
      </c>
      <c r="Z834" s="14">
        <f>+MONTH('TABLA PRINCIPAL'!$B834)</f>
        <v>7</v>
      </c>
      <c r="AA834" s="14">
        <f>+YEAR('TABLA PRINCIPAL'!$B834)</f>
        <v>2013</v>
      </c>
      <c r="AB834" s="22" t="str">
        <f>+IF(Ventas_Oficina[[#This Row],[Total del pedido]]&gt;=100000,"SI","NO")</f>
        <v>NO</v>
      </c>
      <c r="AC834" s="22" t="str">
        <f>+_xlfn.XLOOKUP(Ventas_Oficina[[#This Row],[Nº de artículo]],AUXILIAR!A833:A5719,AUXILIAR!D833:D5719,"Error",0)</f>
        <v>No enviado a tiempo</v>
      </c>
      <c r="AD834" s="22" t="str">
        <f>+IF(AND(Ventas_Oficina[[#This Row],[Total]]&gt;75000,Ventas_Oficina[[#This Row],[Envio a tiempo]]="Enviado a tiempo"),"Buena Venta","Venta Mala")</f>
        <v>Venta Mala</v>
      </c>
    </row>
    <row r="835" spans="1:30" x14ac:dyDescent="0.25">
      <c r="A835" s="25">
        <v>1236714</v>
      </c>
      <c r="B835" s="5">
        <v>41485</v>
      </c>
      <c r="C835" s="6" t="s">
        <v>202</v>
      </c>
      <c r="D835" s="6" t="s">
        <v>203</v>
      </c>
      <c r="E835" s="6" t="s">
        <v>4</v>
      </c>
      <c r="F835" s="6" t="s">
        <v>5</v>
      </c>
      <c r="G835" s="6" t="s">
        <v>1007</v>
      </c>
      <c r="H835" s="6" t="s">
        <v>27</v>
      </c>
      <c r="I835" s="6" t="s">
        <v>1016</v>
      </c>
      <c r="J835" s="6" t="s">
        <v>1085</v>
      </c>
      <c r="K835" s="6" t="s">
        <v>1263</v>
      </c>
      <c r="L835" s="6" t="s">
        <v>1266</v>
      </c>
      <c r="M835" s="6" t="s">
        <v>1272</v>
      </c>
      <c r="N835" s="5">
        <v>41486</v>
      </c>
      <c r="O835" s="7">
        <v>384</v>
      </c>
      <c r="P835" s="7">
        <v>630</v>
      </c>
      <c r="Q835" s="7">
        <v>246</v>
      </c>
      <c r="R835" s="6">
        <v>31</v>
      </c>
      <c r="S835" s="7">
        <v>19530</v>
      </c>
      <c r="T835" s="8">
        <v>0.03</v>
      </c>
      <c r="U835" s="7">
        <v>585.9</v>
      </c>
      <c r="V835" s="7">
        <v>18944.099999999999</v>
      </c>
      <c r="W835" s="7">
        <v>50</v>
      </c>
      <c r="X835" s="7">
        <v>22326</v>
      </c>
      <c r="Y835" s="9">
        <f>+DAY('TABLA PRINCIPAL'!$B835)</f>
        <v>30</v>
      </c>
      <c r="Z835" s="9">
        <f>+MONTH('TABLA PRINCIPAL'!$B835)</f>
        <v>7</v>
      </c>
      <c r="AA835" s="9">
        <f>+YEAR('TABLA PRINCIPAL'!$B835)</f>
        <v>2013</v>
      </c>
      <c r="AB835" s="22" t="str">
        <f>+IF(Ventas_Oficina[[#This Row],[Total del pedido]]&gt;=100000,"SI","NO")</f>
        <v>NO</v>
      </c>
      <c r="AC835" s="22" t="str">
        <f>+_xlfn.XLOOKUP(Ventas_Oficina[[#This Row],[Nº de artículo]],AUXILIAR!A834:A5720,AUXILIAR!D834:D5720,"Error",0)</f>
        <v>No enviado a tiempo</v>
      </c>
      <c r="AD835" s="22" t="str">
        <f>+IF(AND(Ventas_Oficina[[#This Row],[Total]]&gt;75000,Ventas_Oficina[[#This Row],[Envio a tiempo]]="Enviado a tiempo"),"Buena Venta","Venta Mala")</f>
        <v>Venta Mala</v>
      </c>
    </row>
    <row r="836" spans="1:30" x14ac:dyDescent="0.25">
      <c r="A836" s="26">
        <v>1236714</v>
      </c>
      <c r="B836" s="10">
        <v>41652</v>
      </c>
      <c r="C836" s="11" t="s">
        <v>84</v>
      </c>
      <c r="D836" s="11" t="s">
        <v>29</v>
      </c>
      <c r="E836" s="11" t="s">
        <v>12</v>
      </c>
      <c r="F836" s="11" t="s">
        <v>13</v>
      </c>
      <c r="G836" s="11" t="s">
        <v>1008</v>
      </c>
      <c r="H836" s="11" t="s">
        <v>14</v>
      </c>
      <c r="I836" s="11" t="s">
        <v>1013</v>
      </c>
      <c r="J836" s="11" t="s">
        <v>1066</v>
      </c>
      <c r="K836" s="11" t="s">
        <v>1261</v>
      </c>
      <c r="L836" s="11" t="s">
        <v>1267</v>
      </c>
      <c r="M836" s="11" t="s">
        <v>1272</v>
      </c>
      <c r="N836" s="10">
        <v>41657</v>
      </c>
      <c r="O836" s="12">
        <v>1364</v>
      </c>
      <c r="P836" s="12">
        <v>2098</v>
      </c>
      <c r="Q836" s="12">
        <v>734</v>
      </c>
      <c r="R836" s="11">
        <v>17</v>
      </c>
      <c r="S836" s="12">
        <v>35666</v>
      </c>
      <c r="T836" s="13">
        <v>0.09</v>
      </c>
      <c r="U836" s="12">
        <v>3209.94</v>
      </c>
      <c r="V836" s="12">
        <v>32456.06</v>
      </c>
      <c r="W836" s="12">
        <v>149</v>
      </c>
      <c r="X836" s="12">
        <v>53824</v>
      </c>
      <c r="Y836" s="14">
        <f>+DAY('TABLA PRINCIPAL'!$B836)</f>
        <v>13</v>
      </c>
      <c r="Z836" s="14">
        <f>+MONTH('TABLA PRINCIPAL'!$B836)</f>
        <v>1</v>
      </c>
      <c r="AA836" s="14">
        <f>+YEAR('TABLA PRINCIPAL'!$B836)</f>
        <v>2014</v>
      </c>
      <c r="AB836" s="22" t="str">
        <f>+IF(Ventas_Oficina[[#This Row],[Total del pedido]]&gt;=100000,"SI","NO")</f>
        <v>NO</v>
      </c>
      <c r="AC836" s="22" t="str">
        <f>+_xlfn.XLOOKUP(Ventas_Oficina[[#This Row],[Nº de artículo]],AUXILIAR!A835:A5721,AUXILIAR!D835:D5721,"Error",0)</f>
        <v>No enviado a tiempo</v>
      </c>
      <c r="AD836" s="22" t="str">
        <f>+IF(AND(Ventas_Oficina[[#This Row],[Total]]&gt;75000,Ventas_Oficina[[#This Row],[Envio a tiempo]]="Enviado a tiempo"),"Buena Venta","Venta Mala")</f>
        <v>Venta Mala</v>
      </c>
    </row>
    <row r="837" spans="1:30" x14ac:dyDescent="0.25">
      <c r="A837" s="25">
        <v>1236714</v>
      </c>
      <c r="B837" s="5">
        <v>41344</v>
      </c>
      <c r="C837" s="6" t="s">
        <v>114</v>
      </c>
      <c r="D837" s="6" t="s">
        <v>115</v>
      </c>
      <c r="E837" s="6" t="s">
        <v>4</v>
      </c>
      <c r="F837" s="6" t="s">
        <v>5</v>
      </c>
      <c r="G837" s="6" t="s">
        <v>1008</v>
      </c>
      <c r="H837" s="6" t="s">
        <v>116</v>
      </c>
      <c r="I837" s="6" t="s">
        <v>1015</v>
      </c>
      <c r="J837" s="6" t="s">
        <v>1037</v>
      </c>
      <c r="K837" s="6" t="s">
        <v>1261</v>
      </c>
      <c r="L837" s="6" t="s">
        <v>1267</v>
      </c>
      <c r="M837" s="6" t="s">
        <v>1272</v>
      </c>
      <c r="N837" s="5">
        <v>41346</v>
      </c>
      <c r="O837" s="7">
        <v>340</v>
      </c>
      <c r="P837" s="7">
        <v>540</v>
      </c>
      <c r="Q837" s="7">
        <v>200</v>
      </c>
      <c r="R837" s="6">
        <v>19</v>
      </c>
      <c r="S837" s="7">
        <v>10260</v>
      </c>
      <c r="T837" s="8">
        <v>0</v>
      </c>
      <c r="U837" s="7">
        <v>0</v>
      </c>
      <c r="V837" s="7">
        <v>10260</v>
      </c>
      <c r="W837" s="7">
        <v>778</v>
      </c>
      <c r="X837" s="7">
        <v>14166</v>
      </c>
      <c r="Y837" s="9">
        <f>+DAY('TABLA PRINCIPAL'!$B837)</f>
        <v>11</v>
      </c>
      <c r="Z837" s="9">
        <f>+MONTH('TABLA PRINCIPAL'!$B837)</f>
        <v>3</v>
      </c>
      <c r="AA837" s="9">
        <f>+YEAR('TABLA PRINCIPAL'!$B837)</f>
        <v>2013</v>
      </c>
      <c r="AB837" s="22" t="str">
        <f>+IF(Ventas_Oficina[[#This Row],[Total del pedido]]&gt;=100000,"SI","NO")</f>
        <v>NO</v>
      </c>
      <c r="AC837" s="22" t="str">
        <f>+_xlfn.XLOOKUP(Ventas_Oficina[[#This Row],[Nº de artículo]],AUXILIAR!A836:A5722,AUXILIAR!D836:D5722,"Error",0)</f>
        <v>Enviado a tiempo</v>
      </c>
      <c r="AD837" s="22" t="str">
        <f>+IF(AND(Ventas_Oficina[[#This Row],[Total]]&gt;75000,Ventas_Oficina[[#This Row],[Envio a tiempo]]="Enviado a tiempo"),"Buena Venta","Venta Mala")</f>
        <v>Venta Mala</v>
      </c>
    </row>
    <row r="838" spans="1:30" x14ac:dyDescent="0.25">
      <c r="A838" s="26">
        <v>1237079</v>
      </c>
      <c r="B838" s="10">
        <v>41692</v>
      </c>
      <c r="C838" s="11" t="s">
        <v>405</v>
      </c>
      <c r="D838" s="11" t="s">
        <v>48</v>
      </c>
      <c r="E838" s="11" t="s">
        <v>4</v>
      </c>
      <c r="F838" s="11" t="s">
        <v>5</v>
      </c>
      <c r="G838" s="11" t="s">
        <v>1010</v>
      </c>
      <c r="H838" s="11" t="s">
        <v>34</v>
      </c>
      <c r="I838" s="11" t="s">
        <v>1015</v>
      </c>
      <c r="J838" s="11" t="s">
        <v>1021</v>
      </c>
      <c r="K838" s="11" t="s">
        <v>1261</v>
      </c>
      <c r="L838" s="11" t="s">
        <v>1265</v>
      </c>
      <c r="M838" s="11" t="s">
        <v>1272</v>
      </c>
      <c r="N838" s="10">
        <v>41693</v>
      </c>
      <c r="O838" s="12">
        <v>533</v>
      </c>
      <c r="P838" s="12">
        <v>860</v>
      </c>
      <c r="Q838" s="12">
        <v>327</v>
      </c>
      <c r="R838" s="11">
        <v>37</v>
      </c>
      <c r="S838" s="12">
        <v>31820</v>
      </c>
      <c r="T838" s="13">
        <v>0.04</v>
      </c>
      <c r="U838" s="12">
        <v>1272.8</v>
      </c>
      <c r="V838" s="12">
        <v>30547.200000000001</v>
      </c>
      <c r="W838" s="12">
        <v>619</v>
      </c>
      <c r="X838" s="12">
        <v>44459</v>
      </c>
      <c r="Y838" s="14">
        <f>+DAY('TABLA PRINCIPAL'!$B838)</f>
        <v>22</v>
      </c>
      <c r="Z838" s="14">
        <f>+MONTH('TABLA PRINCIPAL'!$B838)</f>
        <v>2</v>
      </c>
      <c r="AA838" s="14">
        <f>+YEAR('TABLA PRINCIPAL'!$B838)</f>
        <v>2014</v>
      </c>
      <c r="AB838" s="22" t="str">
        <f>+IF(Ventas_Oficina[[#This Row],[Total del pedido]]&gt;=100000,"SI","NO")</f>
        <v>NO</v>
      </c>
      <c r="AC838" s="22" t="str">
        <f>+_xlfn.XLOOKUP(Ventas_Oficina[[#This Row],[Nº de artículo]],AUXILIAR!A837:A5723,AUXILIAR!D837:D5723,"Error",0)</f>
        <v>No enviado a tiempo</v>
      </c>
      <c r="AD838" s="22" t="str">
        <f>+IF(AND(Ventas_Oficina[[#This Row],[Total]]&gt;75000,Ventas_Oficina[[#This Row],[Envio a tiempo]]="Enviado a tiempo"),"Buena Venta","Venta Mala")</f>
        <v>Venta Mala</v>
      </c>
    </row>
    <row r="839" spans="1:30" x14ac:dyDescent="0.25">
      <c r="A839" s="25">
        <v>1237444</v>
      </c>
      <c r="B839" s="5">
        <v>41465</v>
      </c>
      <c r="C839" s="6" t="s">
        <v>312</v>
      </c>
      <c r="D839" s="6" t="s">
        <v>26</v>
      </c>
      <c r="E839" s="6" t="s">
        <v>4</v>
      </c>
      <c r="F839" s="6" t="s">
        <v>5</v>
      </c>
      <c r="G839" s="6" t="s">
        <v>1008</v>
      </c>
      <c r="H839" s="6" t="s">
        <v>27</v>
      </c>
      <c r="I839" s="6" t="s">
        <v>1012</v>
      </c>
      <c r="J839" s="6" t="s">
        <v>1089</v>
      </c>
      <c r="K839" s="6" t="s">
        <v>1261</v>
      </c>
      <c r="L839" s="6" t="s">
        <v>1266</v>
      </c>
      <c r="M839" s="6" t="s">
        <v>1272</v>
      </c>
      <c r="N839" s="5">
        <v>41465</v>
      </c>
      <c r="O839" s="7">
        <v>176</v>
      </c>
      <c r="P839" s="7">
        <v>338</v>
      </c>
      <c r="Q839" s="7">
        <v>162</v>
      </c>
      <c r="R839" s="6">
        <v>49</v>
      </c>
      <c r="S839" s="7">
        <v>16562</v>
      </c>
      <c r="T839" s="8">
        <v>0.02</v>
      </c>
      <c r="U839" s="7">
        <v>331.24</v>
      </c>
      <c r="V839" s="7">
        <v>16230.76</v>
      </c>
      <c r="W839" s="7">
        <v>85</v>
      </c>
      <c r="X839" s="7">
        <v>22326</v>
      </c>
      <c r="Y839" s="9">
        <f>+DAY('TABLA PRINCIPAL'!$B839)</f>
        <v>10</v>
      </c>
      <c r="Z839" s="9">
        <f>+MONTH('TABLA PRINCIPAL'!$B839)</f>
        <v>7</v>
      </c>
      <c r="AA839" s="9">
        <f>+YEAR('TABLA PRINCIPAL'!$B839)</f>
        <v>2013</v>
      </c>
      <c r="AB839" s="22" t="str">
        <f>+IF(Ventas_Oficina[[#This Row],[Total del pedido]]&gt;=100000,"SI","NO")</f>
        <v>NO</v>
      </c>
      <c r="AC839" s="22" t="str">
        <f>+_xlfn.XLOOKUP(Ventas_Oficina[[#This Row],[Nº de artículo]],AUXILIAR!A838:A5724,AUXILIAR!D838:D5724,"Error",0)</f>
        <v>No enviado a tiempo</v>
      </c>
      <c r="AD839" s="22" t="str">
        <f>+IF(AND(Ventas_Oficina[[#This Row],[Total]]&gt;75000,Ventas_Oficina[[#This Row],[Envio a tiempo]]="Enviado a tiempo"),"Buena Venta","Venta Mala")</f>
        <v>Venta Mala</v>
      </c>
    </row>
    <row r="840" spans="1:30" x14ac:dyDescent="0.25">
      <c r="A840" s="26">
        <v>1237444</v>
      </c>
      <c r="B840" s="10">
        <v>41909</v>
      </c>
      <c r="C840" s="11" t="s">
        <v>358</v>
      </c>
      <c r="D840" s="11" t="s">
        <v>33</v>
      </c>
      <c r="E840" s="11" t="s">
        <v>4</v>
      </c>
      <c r="F840" s="11" t="s">
        <v>5</v>
      </c>
      <c r="G840" s="11" t="s">
        <v>1010</v>
      </c>
      <c r="H840" s="11" t="s">
        <v>34</v>
      </c>
      <c r="I840" s="11" t="s">
        <v>1016</v>
      </c>
      <c r="J840" s="11" t="s">
        <v>1053</v>
      </c>
      <c r="K840" s="11" t="s">
        <v>1261</v>
      </c>
      <c r="L840" s="11" t="s">
        <v>1265</v>
      </c>
      <c r="M840" s="11" t="s">
        <v>1272</v>
      </c>
      <c r="N840" s="10">
        <v>41911</v>
      </c>
      <c r="O840" s="12">
        <v>37799</v>
      </c>
      <c r="P840" s="12">
        <v>59999</v>
      </c>
      <c r="Q840" s="12">
        <v>22200</v>
      </c>
      <c r="R840" s="11">
        <v>23</v>
      </c>
      <c r="S840" s="12">
        <v>1379977</v>
      </c>
      <c r="T840" s="13">
        <v>0.01</v>
      </c>
      <c r="U840" s="12">
        <v>13799.77</v>
      </c>
      <c r="V840" s="12">
        <v>1366177.23</v>
      </c>
      <c r="W840" s="12">
        <v>2449</v>
      </c>
      <c r="X840" s="12">
        <v>1119057</v>
      </c>
      <c r="Y840" s="14">
        <f>+DAY('TABLA PRINCIPAL'!$B840)</f>
        <v>27</v>
      </c>
      <c r="Z840" s="14">
        <f>+MONTH('TABLA PRINCIPAL'!$B840)</f>
        <v>9</v>
      </c>
      <c r="AA840" s="14">
        <f>+YEAR('TABLA PRINCIPAL'!$B840)</f>
        <v>2014</v>
      </c>
      <c r="AB840" s="22" t="str">
        <f>+IF(Ventas_Oficina[[#This Row],[Total del pedido]]&gt;=100000,"SI","NO")</f>
        <v>SI</v>
      </c>
      <c r="AC840" s="22" t="str">
        <f>+_xlfn.XLOOKUP(Ventas_Oficina[[#This Row],[Nº de artículo]],AUXILIAR!A839:A5725,AUXILIAR!D839:D5725,"Error",0)</f>
        <v>No enviado a tiempo</v>
      </c>
      <c r="AD840" s="22" t="str">
        <f>+IF(AND(Ventas_Oficina[[#This Row],[Total]]&gt;75000,Ventas_Oficina[[#This Row],[Envio a tiempo]]="Enviado a tiempo"),"Buena Venta","Venta Mala")</f>
        <v>Venta Mala</v>
      </c>
    </row>
    <row r="841" spans="1:30" x14ac:dyDescent="0.25">
      <c r="A841" s="25">
        <v>1237444</v>
      </c>
      <c r="B841" s="5">
        <v>41974</v>
      </c>
      <c r="C841" s="6" t="s">
        <v>30</v>
      </c>
      <c r="D841" s="6" t="s">
        <v>31</v>
      </c>
      <c r="E841" s="6" t="s">
        <v>4</v>
      </c>
      <c r="F841" s="6" t="s">
        <v>5</v>
      </c>
      <c r="G841" s="6" t="s">
        <v>1009</v>
      </c>
      <c r="H841" s="6" t="s">
        <v>9</v>
      </c>
      <c r="I841" s="6" t="s">
        <v>1015</v>
      </c>
      <c r="J841" s="6" t="s">
        <v>1077</v>
      </c>
      <c r="K841" s="6" t="s">
        <v>1262</v>
      </c>
      <c r="L841" s="6" t="s">
        <v>1265</v>
      </c>
      <c r="M841" s="6" t="s">
        <v>1272</v>
      </c>
      <c r="N841" s="5">
        <v>41978</v>
      </c>
      <c r="O841" s="7">
        <v>403</v>
      </c>
      <c r="P841" s="7">
        <v>938</v>
      </c>
      <c r="Q841" s="7">
        <v>535</v>
      </c>
      <c r="R841" s="6">
        <v>26</v>
      </c>
      <c r="S841" s="7">
        <v>24388</v>
      </c>
      <c r="T841" s="8">
        <v>0.01</v>
      </c>
      <c r="U841" s="7">
        <v>243.88</v>
      </c>
      <c r="V841" s="7">
        <v>24144.12</v>
      </c>
      <c r="W841" s="7">
        <v>728</v>
      </c>
      <c r="X841" s="7">
        <v>23869</v>
      </c>
      <c r="Y841" s="9">
        <f>+DAY('TABLA PRINCIPAL'!$B841)</f>
        <v>1</v>
      </c>
      <c r="Z841" s="9">
        <f>+MONTH('TABLA PRINCIPAL'!$B841)</f>
        <v>12</v>
      </c>
      <c r="AA841" s="9">
        <f>+YEAR('TABLA PRINCIPAL'!$B841)</f>
        <v>2014</v>
      </c>
      <c r="AB841" s="22" t="str">
        <f>+IF(Ventas_Oficina[[#This Row],[Total del pedido]]&gt;=100000,"SI","NO")</f>
        <v>NO</v>
      </c>
      <c r="AC841" s="22" t="str">
        <f>+_xlfn.XLOOKUP(Ventas_Oficina[[#This Row],[Nº de artículo]],AUXILIAR!A840:A5726,AUXILIAR!D840:D5726,"Error",0)</f>
        <v>Enviado a tiempo</v>
      </c>
      <c r="AD841" s="22" t="str">
        <f>+IF(AND(Ventas_Oficina[[#This Row],[Total]]&gt;75000,Ventas_Oficina[[#This Row],[Envio a tiempo]]="Enviado a tiempo"),"Buena Venta","Venta Mala")</f>
        <v>Venta Mala</v>
      </c>
    </row>
    <row r="842" spans="1:30" x14ac:dyDescent="0.25">
      <c r="A842" s="26">
        <v>1237444</v>
      </c>
      <c r="B842" s="10">
        <v>41493</v>
      </c>
      <c r="C842" s="11" t="s">
        <v>345</v>
      </c>
      <c r="D842" s="11" t="s">
        <v>244</v>
      </c>
      <c r="E842" s="11" t="s">
        <v>4</v>
      </c>
      <c r="F842" s="11" t="s">
        <v>5</v>
      </c>
      <c r="G842" s="11" t="s">
        <v>1009</v>
      </c>
      <c r="H842" s="11" t="s">
        <v>58</v>
      </c>
      <c r="I842" s="11" t="s">
        <v>1014</v>
      </c>
      <c r="J842" s="11" t="s">
        <v>1021</v>
      </c>
      <c r="K842" s="11" t="s">
        <v>1261</v>
      </c>
      <c r="L842" s="11" t="s">
        <v>1265</v>
      </c>
      <c r="M842" s="11" t="s">
        <v>1272</v>
      </c>
      <c r="N842" s="10">
        <v>41495</v>
      </c>
      <c r="O842" s="12">
        <v>533</v>
      </c>
      <c r="P842" s="12">
        <v>860</v>
      </c>
      <c r="Q842" s="12">
        <v>327</v>
      </c>
      <c r="R842" s="11">
        <v>30</v>
      </c>
      <c r="S842" s="12">
        <v>25800</v>
      </c>
      <c r="T842" s="13">
        <v>0.01</v>
      </c>
      <c r="U842" s="12">
        <v>258</v>
      </c>
      <c r="V842" s="12">
        <v>25542</v>
      </c>
      <c r="W842" s="12">
        <v>619</v>
      </c>
      <c r="X842" s="12">
        <v>23172</v>
      </c>
      <c r="Y842" s="14">
        <f>+DAY('TABLA PRINCIPAL'!$B842)</f>
        <v>7</v>
      </c>
      <c r="Z842" s="14">
        <f>+MONTH('TABLA PRINCIPAL'!$B842)</f>
        <v>8</v>
      </c>
      <c r="AA842" s="14">
        <f>+YEAR('TABLA PRINCIPAL'!$B842)</f>
        <v>2013</v>
      </c>
      <c r="AB842" s="22" t="str">
        <f>+IF(Ventas_Oficina[[#This Row],[Total del pedido]]&gt;=100000,"SI","NO")</f>
        <v>NO</v>
      </c>
      <c r="AC842" s="22" t="str">
        <f>+_xlfn.XLOOKUP(Ventas_Oficina[[#This Row],[Nº de artículo]],AUXILIAR!A841:A5727,AUXILIAR!D841:D5727,"Error",0)</f>
        <v>Enviado a tiempo</v>
      </c>
      <c r="AD842" s="22" t="str">
        <f>+IF(AND(Ventas_Oficina[[#This Row],[Total]]&gt;75000,Ventas_Oficina[[#This Row],[Envio a tiempo]]="Enviado a tiempo"),"Buena Venta","Venta Mala")</f>
        <v>Venta Mala</v>
      </c>
    </row>
    <row r="843" spans="1:30" x14ac:dyDescent="0.25">
      <c r="A843" s="25">
        <v>1238175</v>
      </c>
      <c r="B843" s="5">
        <v>41575</v>
      </c>
      <c r="C843" s="6" t="s">
        <v>441</v>
      </c>
      <c r="D843" s="6" t="s">
        <v>135</v>
      </c>
      <c r="E843" s="6" t="s">
        <v>12</v>
      </c>
      <c r="F843" s="6" t="s">
        <v>13</v>
      </c>
      <c r="G843" s="6" t="s">
        <v>1010</v>
      </c>
      <c r="H843" s="6" t="s">
        <v>14</v>
      </c>
      <c r="I843" s="6" t="s">
        <v>1015</v>
      </c>
      <c r="J843" s="6" t="s">
        <v>1092</v>
      </c>
      <c r="K843" s="6" t="s">
        <v>1262</v>
      </c>
      <c r="L843" s="6" t="s">
        <v>1265</v>
      </c>
      <c r="M843" s="6" t="s">
        <v>1273</v>
      </c>
      <c r="N843" s="5">
        <v>41576</v>
      </c>
      <c r="O843" s="7">
        <v>187</v>
      </c>
      <c r="P843" s="7">
        <v>812</v>
      </c>
      <c r="Q843" s="7">
        <v>625</v>
      </c>
      <c r="R843" s="6">
        <v>6</v>
      </c>
      <c r="S843" s="7">
        <v>4872</v>
      </c>
      <c r="T843" s="8">
        <v>0.01</v>
      </c>
      <c r="U843" s="7">
        <v>48.72</v>
      </c>
      <c r="V843" s="7">
        <v>4823.28</v>
      </c>
      <c r="W843" s="7">
        <v>283</v>
      </c>
      <c r="X843" s="7">
        <v>30327</v>
      </c>
      <c r="Y843" s="9">
        <f>+DAY('TABLA PRINCIPAL'!$B843)</f>
        <v>28</v>
      </c>
      <c r="Z843" s="9">
        <f>+MONTH('TABLA PRINCIPAL'!$B843)</f>
        <v>10</v>
      </c>
      <c r="AA843" s="9">
        <f>+YEAR('TABLA PRINCIPAL'!$B843)</f>
        <v>2013</v>
      </c>
      <c r="AB843" s="22" t="str">
        <f>+IF(Ventas_Oficina[[#This Row],[Total del pedido]]&gt;=100000,"SI","NO")</f>
        <v>NO</v>
      </c>
      <c r="AC843" s="22" t="str">
        <f>+_xlfn.XLOOKUP(Ventas_Oficina[[#This Row],[Nº de artículo]],AUXILIAR!A842:A5728,AUXILIAR!D842:D5728,"Error",0)</f>
        <v>No enviado a tiempo</v>
      </c>
      <c r="AD843" s="22" t="str">
        <f>+IF(AND(Ventas_Oficina[[#This Row],[Total]]&gt;75000,Ventas_Oficina[[#This Row],[Envio a tiempo]]="Enviado a tiempo"),"Buena Venta","Venta Mala")</f>
        <v>Venta Mala</v>
      </c>
    </row>
    <row r="844" spans="1:30" x14ac:dyDescent="0.25">
      <c r="A844" s="26">
        <v>1238175</v>
      </c>
      <c r="B844" s="10">
        <v>41451</v>
      </c>
      <c r="C844" s="11" t="s">
        <v>219</v>
      </c>
      <c r="D844" s="11" t="s">
        <v>46</v>
      </c>
      <c r="E844" s="11" t="s">
        <v>4</v>
      </c>
      <c r="F844" s="11" t="s">
        <v>5</v>
      </c>
      <c r="G844" s="11" t="s">
        <v>1009</v>
      </c>
      <c r="H844" s="11" t="s">
        <v>9</v>
      </c>
      <c r="I844" s="11" t="s">
        <v>1016</v>
      </c>
      <c r="J844" s="11" t="s">
        <v>1052</v>
      </c>
      <c r="K844" s="11" t="s">
        <v>1261</v>
      </c>
      <c r="L844" s="11" t="s">
        <v>1267</v>
      </c>
      <c r="M844" s="11" t="s">
        <v>1272</v>
      </c>
      <c r="N844" s="10">
        <v>41452</v>
      </c>
      <c r="O844" s="12">
        <v>332</v>
      </c>
      <c r="P844" s="12">
        <v>518</v>
      </c>
      <c r="Q844" s="12">
        <v>186</v>
      </c>
      <c r="R844" s="11">
        <v>31</v>
      </c>
      <c r="S844" s="12">
        <v>16058</v>
      </c>
      <c r="T844" s="13">
        <v>0.09</v>
      </c>
      <c r="U844" s="12">
        <v>1445.22</v>
      </c>
      <c r="V844" s="12">
        <v>14612.78</v>
      </c>
      <c r="W844" s="12">
        <v>204</v>
      </c>
      <c r="X844" s="12">
        <v>12655</v>
      </c>
      <c r="Y844" s="14">
        <f>+DAY('TABLA PRINCIPAL'!$B844)</f>
        <v>26</v>
      </c>
      <c r="Z844" s="14">
        <f>+MONTH('TABLA PRINCIPAL'!$B844)</f>
        <v>6</v>
      </c>
      <c r="AA844" s="14">
        <f>+YEAR('TABLA PRINCIPAL'!$B844)</f>
        <v>2013</v>
      </c>
      <c r="AB844" s="22" t="str">
        <f>+IF(Ventas_Oficina[[#This Row],[Total del pedido]]&gt;=100000,"SI","NO")</f>
        <v>NO</v>
      </c>
      <c r="AC844" s="22" t="str">
        <f>+_xlfn.XLOOKUP(Ventas_Oficina[[#This Row],[Nº de artículo]],AUXILIAR!A843:A5729,AUXILIAR!D843:D5729,"Error",0)</f>
        <v>No enviado a tiempo</v>
      </c>
      <c r="AD844" s="22" t="str">
        <f>+IF(AND(Ventas_Oficina[[#This Row],[Total]]&gt;75000,Ventas_Oficina[[#This Row],[Envio a tiempo]]="Enviado a tiempo"),"Buena Venta","Venta Mala")</f>
        <v>Venta Mala</v>
      </c>
    </row>
    <row r="845" spans="1:30" x14ac:dyDescent="0.25">
      <c r="A845" s="25">
        <v>1238175</v>
      </c>
      <c r="B845" s="5">
        <v>41575</v>
      </c>
      <c r="C845" s="6" t="s">
        <v>441</v>
      </c>
      <c r="D845" s="6" t="s">
        <v>135</v>
      </c>
      <c r="E845" s="6" t="s">
        <v>12</v>
      </c>
      <c r="F845" s="6" t="s">
        <v>13</v>
      </c>
      <c r="G845" s="6" t="s">
        <v>1010</v>
      </c>
      <c r="H845" s="6" t="s">
        <v>14</v>
      </c>
      <c r="I845" s="6" t="s">
        <v>1016</v>
      </c>
      <c r="J845" s="6" t="s">
        <v>1092</v>
      </c>
      <c r="K845" s="6" t="s">
        <v>1261</v>
      </c>
      <c r="L845" s="6" t="s">
        <v>1267</v>
      </c>
      <c r="M845" s="6" t="s">
        <v>1272</v>
      </c>
      <c r="N845" s="5">
        <v>41576</v>
      </c>
      <c r="O845" s="7">
        <v>187</v>
      </c>
      <c r="P845" s="7">
        <v>812</v>
      </c>
      <c r="Q845" s="7">
        <v>625</v>
      </c>
      <c r="R845" s="6">
        <v>28</v>
      </c>
      <c r="S845" s="7">
        <v>22736</v>
      </c>
      <c r="T845" s="8">
        <v>0.04</v>
      </c>
      <c r="U845" s="7">
        <v>909.44</v>
      </c>
      <c r="V845" s="7">
        <v>21826.560000000001</v>
      </c>
      <c r="W845" s="7">
        <v>283</v>
      </c>
      <c r="X845" s="7">
        <v>30327</v>
      </c>
      <c r="Y845" s="9">
        <f>+DAY('TABLA PRINCIPAL'!$B845)</f>
        <v>28</v>
      </c>
      <c r="Z845" s="9">
        <f>+MONTH('TABLA PRINCIPAL'!$B845)</f>
        <v>10</v>
      </c>
      <c r="AA845" s="9">
        <f>+YEAR('TABLA PRINCIPAL'!$B845)</f>
        <v>2013</v>
      </c>
      <c r="AB845" s="22" t="str">
        <f>+IF(Ventas_Oficina[[#This Row],[Total del pedido]]&gt;=100000,"SI","NO")</f>
        <v>NO</v>
      </c>
      <c r="AC845" s="22" t="str">
        <f>+_xlfn.XLOOKUP(Ventas_Oficina[[#This Row],[Nº de artículo]],AUXILIAR!A844:A5730,AUXILIAR!D844:D5730,"Error",0)</f>
        <v>No enviado a tiempo</v>
      </c>
      <c r="AD845" s="22" t="str">
        <f>+IF(AND(Ventas_Oficina[[#This Row],[Total]]&gt;75000,Ventas_Oficina[[#This Row],[Envio a tiempo]]="Enviado a tiempo"),"Buena Venta","Venta Mala")</f>
        <v>Venta Mala</v>
      </c>
    </row>
    <row r="846" spans="1:30" x14ac:dyDescent="0.25">
      <c r="A846" s="26">
        <v>1238175</v>
      </c>
      <c r="B846" s="10">
        <v>41575</v>
      </c>
      <c r="C846" s="11" t="s">
        <v>441</v>
      </c>
      <c r="D846" s="11" t="s">
        <v>135</v>
      </c>
      <c r="E846" s="11" t="s">
        <v>12</v>
      </c>
      <c r="F846" s="11" t="s">
        <v>13</v>
      </c>
      <c r="G846" s="11" t="s">
        <v>1008</v>
      </c>
      <c r="H846" s="11" t="s">
        <v>42</v>
      </c>
      <c r="I846" s="11" t="s">
        <v>1013</v>
      </c>
      <c r="J846" s="11" t="s">
        <v>1092</v>
      </c>
      <c r="K846" s="11" t="s">
        <v>1261</v>
      </c>
      <c r="L846" s="11" t="s">
        <v>1265</v>
      </c>
      <c r="M846" s="11" t="s">
        <v>1272</v>
      </c>
      <c r="N846" s="10">
        <v>41576</v>
      </c>
      <c r="O846" s="12">
        <v>187</v>
      </c>
      <c r="P846" s="12">
        <v>812</v>
      </c>
      <c r="Q846" s="12">
        <v>625</v>
      </c>
      <c r="R846" s="11">
        <v>50</v>
      </c>
      <c r="S846" s="12">
        <v>40600</v>
      </c>
      <c r="T846" s="13">
        <v>0.09</v>
      </c>
      <c r="U846" s="12">
        <v>3654</v>
      </c>
      <c r="V846" s="12">
        <v>36946</v>
      </c>
      <c r="W846" s="12">
        <v>283</v>
      </c>
      <c r="X846" s="12">
        <v>30327</v>
      </c>
      <c r="Y846" s="14">
        <f>+DAY('TABLA PRINCIPAL'!$B846)</f>
        <v>28</v>
      </c>
      <c r="Z846" s="14">
        <f>+MONTH('TABLA PRINCIPAL'!$B846)</f>
        <v>10</v>
      </c>
      <c r="AA846" s="14">
        <f>+YEAR('TABLA PRINCIPAL'!$B846)</f>
        <v>2013</v>
      </c>
      <c r="AB846" s="22" t="str">
        <f>+IF(Ventas_Oficina[[#This Row],[Total del pedido]]&gt;=100000,"SI","NO")</f>
        <v>NO</v>
      </c>
      <c r="AC846" s="22" t="str">
        <f>+_xlfn.XLOOKUP(Ventas_Oficina[[#This Row],[Nº de artículo]],AUXILIAR!A845:A5731,AUXILIAR!D845:D5731,"Error",0)</f>
        <v>No enviado a tiempo</v>
      </c>
      <c r="AD846" s="22" t="str">
        <f>+IF(AND(Ventas_Oficina[[#This Row],[Total]]&gt;75000,Ventas_Oficina[[#This Row],[Envio a tiempo]]="Enviado a tiempo"),"Buena Venta","Venta Mala")</f>
        <v>Venta Mala</v>
      </c>
    </row>
    <row r="847" spans="1:30" x14ac:dyDescent="0.25">
      <c r="A847" s="25">
        <v>1238175</v>
      </c>
      <c r="B847" s="5">
        <v>41580</v>
      </c>
      <c r="C847" s="6" t="s">
        <v>239</v>
      </c>
      <c r="D847" s="6" t="s">
        <v>150</v>
      </c>
      <c r="E847" s="6" t="s">
        <v>12</v>
      </c>
      <c r="F847" s="6" t="s">
        <v>13</v>
      </c>
      <c r="G847" s="6" t="s">
        <v>1007</v>
      </c>
      <c r="H847" s="6" t="s">
        <v>14</v>
      </c>
      <c r="I847" s="6" t="s">
        <v>1014</v>
      </c>
      <c r="J847" s="6" t="s">
        <v>1086</v>
      </c>
      <c r="K847" s="6" t="s">
        <v>1261</v>
      </c>
      <c r="L847" s="6" t="s">
        <v>1266</v>
      </c>
      <c r="M847" s="6" t="s">
        <v>1272</v>
      </c>
      <c r="N847" s="5">
        <v>41581</v>
      </c>
      <c r="O847" s="7">
        <v>1111</v>
      </c>
      <c r="P847" s="7">
        <v>1984</v>
      </c>
      <c r="Q847" s="7">
        <v>873</v>
      </c>
      <c r="R847" s="6">
        <v>18</v>
      </c>
      <c r="S847" s="7">
        <v>35712</v>
      </c>
      <c r="T847" s="8">
        <v>0.02</v>
      </c>
      <c r="U847" s="7">
        <v>714.24</v>
      </c>
      <c r="V847" s="7">
        <v>34997.760000000002</v>
      </c>
      <c r="W847" s="7">
        <v>410</v>
      </c>
      <c r="X847" s="7">
        <v>32509</v>
      </c>
      <c r="Y847" s="9">
        <f>+DAY('TABLA PRINCIPAL'!$B847)</f>
        <v>2</v>
      </c>
      <c r="Z847" s="9">
        <f>+MONTH('TABLA PRINCIPAL'!$B847)</f>
        <v>11</v>
      </c>
      <c r="AA847" s="9">
        <f>+YEAR('TABLA PRINCIPAL'!$B847)</f>
        <v>2013</v>
      </c>
      <c r="AB847" s="22" t="str">
        <f>+IF(Ventas_Oficina[[#This Row],[Total del pedido]]&gt;=100000,"SI","NO")</f>
        <v>NO</v>
      </c>
      <c r="AC847" s="22" t="str">
        <f>+_xlfn.XLOOKUP(Ventas_Oficina[[#This Row],[Nº de artículo]],AUXILIAR!A846:A5732,AUXILIAR!D846:D5732,"Error",0)</f>
        <v>No enviado a tiempo</v>
      </c>
      <c r="AD847" s="22" t="str">
        <f>+IF(AND(Ventas_Oficina[[#This Row],[Total]]&gt;75000,Ventas_Oficina[[#This Row],[Envio a tiempo]]="Enviado a tiempo"),"Buena Venta","Venta Mala")</f>
        <v>Venta Mala</v>
      </c>
    </row>
    <row r="848" spans="1:30" x14ac:dyDescent="0.25">
      <c r="A848" s="26">
        <v>1238175</v>
      </c>
      <c r="B848" s="10">
        <v>41331</v>
      </c>
      <c r="C848" s="11" t="s">
        <v>222</v>
      </c>
      <c r="D848" s="11" t="s">
        <v>223</v>
      </c>
      <c r="E848" s="11" t="s">
        <v>4</v>
      </c>
      <c r="F848" s="11" t="s">
        <v>5</v>
      </c>
      <c r="G848" s="11" t="s">
        <v>1008</v>
      </c>
      <c r="H848" s="11" t="s">
        <v>17</v>
      </c>
      <c r="I848" s="11" t="s">
        <v>1016</v>
      </c>
      <c r="J848" s="11" t="s">
        <v>1092</v>
      </c>
      <c r="K848" s="11" t="s">
        <v>1263</v>
      </c>
      <c r="L848" s="11" t="s">
        <v>1266</v>
      </c>
      <c r="M848" s="11" t="s">
        <v>1272</v>
      </c>
      <c r="N848" s="10">
        <v>41331</v>
      </c>
      <c r="O848" s="12">
        <v>187</v>
      </c>
      <c r="P848" s="12">
        <v>812</v>
      </c>
      <c r="Q848" s="12">
        <v>625</v>
      </c>
      <c r="R848" s="11">
        <v>37</v>
      </c>
      <c r="S848" s="12">
        <v>30044</v>
      </c>
      <c r="T848" s="13">
        <v>0.09</v>
      </c>
      <c r="U848" s="12">
        <v>2703.96</v>
      </c>
      <c r="V848" s="12">
        <v>27340.04</v>
      </c>
      <c r="W848" s="12">
        <v>283</v>
      </c>
      <c r="X848" s="12">
        <v>30327</v>
      </c>
      <c r="Y848" s="14">
        <f>+DAY('TABLA PRINCIPAL'!$B848)</f>
        <v>26</v>
      </c>
      <c r="Z848" s="14">
        <f>+MONTH('TABLA PRINCIPAL'!$B848)</f>
        <v>2</v>
      </c>
      <c r="AA848" s="14">
        <f>+YEAR('TABLA PRINCIPAL'!$B848)</f>
        <v>2013</v>
      </c>
      <c r="AB848" s="22" t="str">
        <f>+IF(Ventas_Oficina[[#This Row],[Total del pedido]]&gt;=100000,"SI","NO")</f>
        <v>NO</v>
      </c>
      <c r="AC848" s="22" t="str">
        <f>+_xlfn.XLOOKUP(Ventas_Oficina[[#This Row],[Nº de artículo]],AUXILIAR!A847:A5733,AUXILIAR!D847:D5733,"Error",0)</f>
        <v>No enviado a tiempo</v>
      </c>
      <c r="AD848" s="22" t="str">
        <f>+IF(AND(Ventas_Oficina[[#This Row],[Total]]&gt;75000,Ventas_Oficina[[#This Row],[Envio a tiempo]]="Enviado a tiempo"),"Buena Venta","Venta Mala")</f>
        <v>Venta Mala</v>
      </c>
    </row>
    <row r="849" spans="1:30" x14ac:dyDescent="0.25">
      <c r="A849" s="25">
        <v>1238175</v>
      </c>
      <c r="B849" s="5">
        <v>41575</v>
      </c>
      <c r="C849" s="6" t="s">
        <v>441</v>
      </c>
      <c r="D849" s="6" t="s">
        <v>135</v>
      </c>
      <c r="E849" s="6" t="s">
        <v>12</v>
      </c>
      <c r="F849" s="6" t="s">
        <v>13</v>
      </c>
      <c r="G849" s="6" t="s">
        <v>1009</v>
      </c>
      <c r="H849" s="6" t="s">
        <v>14</v>
      </c>
      <c r="I849" s="6" t="s">
        <v>1016</v>
      </c>
      <c r="J849" s="6" t="s">
        <v>1092</v>
      </c>
      <c r="K849" s="6" t="s">
        <v>1261</v>
      </c>
      <c r="L849" s="6" t="s">
        <v>1267</v>
      </c>
      <c r="M849" s="6" t="s">
        <v>1272</v>
      </c>
      <c r="N849" s="5">
        <v>41576</v>
      </c>
      <c r="O849" s="7">
        <v>187</v>
      </c>
      <c r="P849" s="7">
        <v>812</v>
      </c>
      <c r="Q849" s="7">
        <v>625</v>
      </c>
      <c r="R849" s="6">
        <v>27</v>
      </c>
      <c r="S849" s="7">
        <v>21924</v>
      </c>
      <c r="T849" s="8">
        <v>7.0000000000000007E-2</v>
      </c>
      <c r="U849" s="7">
        <v>1534.68</v>
      </c>
      <c r="V849" s="7">
        <v>20389.32</v>
      </c>
      <c r="W849" s="7">
        <v>283</v>
      </c>
      <c r="X849" s="7">
        <v>30327</v>
      </c>
      <c r="Y849" s="9">
        <f>+DAY('TABLA PRINCIPAL'!$B849)</f>
        <v>28</v>
      </c>
      <c r="Z849" s="9">
        <f>+MONTH('TABLA PRINCIPAL'!$B849)</f>
        <v>10</v>
      </c>
      <c r="AA849" s="9">
        <f>+YEAR('TABLA PRINCIPAL'!$B849)</f>
        <v>2013</v>
      </c>
      <c r="AB849" s="22" t="str">
        <f>+IF(Ventas_Oficina[[#This Row],[Total del pedido]]&gt;=100000,"SI","NO")</f>
        <v>NO</v>
      </c>
      <c r="AC849" s="22" t="str">
        <f>+_xlfn.XLOOKUP(Ventas_Oficina[[#This Row],[Nº de artículo]],AUXILIAR!A848:A5734,AUXILIAR!D848:D5734,"Error",0)</f>
        <v>No enviado a tiempo</v>
      </c>
      <c r="AD849" s="22" t="str">
        <f>+IF(AND(Ventas_Oficina[[#This Row],[Total]]&gt;75000,Ventas_Oficina[[#This Row],[Envio a tiempo]]="Enviado a tiempo"),"Buena Venta","Venta Mala")</f>
        <v>Venta Mala</v>
      </c>
    </row>
    <row r="850" spans="1:30" x14ac:dyDescent="0.25">
      <c r="A850" s="26">
        <v>1238175</v>
      </c>
      <c r="B850" s="10">
        <v>42342</v>
      </c>
      <c r="C850" s="11" t="s">
        <v>471</v>
      </c>
      <c r="D850" s="11" t="s">
        <v>456</v>
      </c>
      <c r="E850" s="11" t="s">
        <v>4</v>
      </c>
      <c r="F850" s="11" t="s">
        <v>5</v>
      </c>
      <c r="G850" s="11" t="s">
        <v>1010</v>
      </c>
      <c r="H850" s="11" t="s">
        <v>27</v>
      </c>
      <c r="I850" s="11" t="s">
        <v>1015</v>
      </c>
      <c r="J850" s="11" t="s">
        <v>1112</v>
      </c>
      <c r="K850" s="11" t="s">
        <v>1261</v>
      </c>
      <c r="L850" s="11" t="s">
        <v>1265</v>
      </c>
      <c r="M850" s="11" t="s">
        <v>1272</v>
      </c>
      <c r="N850" s="10">
        <v>42343</v>
      </c>
      <c r="O850" s="12">
        <v>8422</v>
      </c>
      <c r="P850" s="12">
        <v>21055</v>
      </c>
      <c r="Q850" s="12">
        <v>12633</v>
      </c>
      <c r="R850" s="11">
        <v>37</v>
      </c>
      <c r="S850" s="12">
        <v>779035</v>
      </c>
      <c r="T850" s="13">
        <v>0.09</v>
      </c>
      <c r="U850" s="12">
        <v>70113.149999999994</v>
      </c>
      <c r="V850" s="12">
        <v>708921.85</v>
      </c>
      <c r="W850" s="12">
        <v>999</v>
      </c>
      <c r="X850" s="12">
        <v>81008</v>
      </c>
      <c r="Y850" s="14">
        <f>+DAY('TABLA PRINCIPAL'!$B850)</f>
        <v>4</v>
      </c>
      <c r="Z850" s="14">
        <f>+MONTH('TABLA PRINCIPAL'!$B850)</f>
        <v>12</v>
      </c>
      <c r="AA850" s="14">
        <f>+YEAR('TABLA PRINCIPAL'!$B850)</f>
        <v>2015</v>
      </c>
      <c r="AB850" s="22" t="str">
        <f>+IF(Ventas_Oficina[[#This Row],[Total del pedido]]&gt;=100000,"SI","NO")</f>
        <v>SI</v>
      </c>
      <c r="AC850" s="22" t="str">
        <f>+_xlfn.XLOOKUP(Ventas_Oficina[[#This Row],[Nº de artículo]],AUXILIAR!A849:A5735,AUXILIAR!D849:D5735,"Error",0)</f>
        <v>No enviado a tiempo</v>
      </c>
      <c r="AD850" s="22" t="str">
        <f>+IF(AND(Ventas_Oficina[[#This Row],[Total]]&gt;75000,Ventas_Oficina[[#This Row],[Envio a tiempo]]="Enviado a tiempo"),"Buena Venta","Venta Mala")</f>
        <v>Venta Mala</v>
      </c>
    </row>
    <row r="851" spans="1:30" x14ac:dyDescent="0.25">
      <c r="A851" s="25">
        <v>1238175</v>
      </c>
      <c r="B851" s="5">
        <v>41420</v>
      </c>
      <c r="C851" s="6" t="s">
        <v>59</v>
      </c>
      <c r="D851" s="6" t="s">
        <v>60</v>
      </c>
      <c r="E851" s="6" t="s">
        <v>4</v>
      </c>
      <c r="F851" s="6" t="s">
        <v>5</v>
      </c>
      <c r="G851" s="6" t="s">
        <v>1007</v>
      </c>
      <c r="H851" s="6" t="s">
        <v>24</v>
      </c>
      <c r="I851" s="6" t="s">
        <v>1012</v>
      </c>
      <c r="J851" s="6" t="s">
        <v>1021</v>
      </c>
      <c r="K851" s="6" t="s">
        <v>1261</v>
      </c>
      <c r="L851" s="6" t="s">
        <v>1265</v>
      </c>
      <c r="M851" s="6" t="s">
        <v>1273</v>
      </c>
      <c r="N851" s="5">
        <v>41420</v>
      </c>
      <c r="O851" s="7">
        <v>533</v>
      </c>
      <c r="P851" s="7">
        <v>860</v>
      </c>
      <c r="Q851" s="7">
        <v>327</v>
      </c>
      <c r="R851" s="6">
        <v>28</v>
      </c>
      <c r="S851" s="7">
        <v>24080</v>
      </c>
      <c r="T851" s="8">
        <v>0.04</v>
      </c>
      <c r="U851" s="7">
        <v>963.2</v>
      </c>
      <c r="V851" s="7">
        <v>23116.799999999999</v>
      </c>
      <c r="W851" s="7">
        <v>619</v>
      </c>
      <c r="X851" s="7">
        <v>23455</v>
      </c>
      <c r="Y851" s="9">
        <f>+DAY('TABLA PRINCIPAL'!$B851)</f>
        <v>26</v>
      </c>
      <c r="Z851" s="9">
        <f>+MONTH('TABLA PRINCIPAL'!$B851)</f>
        <v>5</v>
      </c>
      <c r="AA851" s="9">
        <f>+YEAR('TABLA PRINCIPAL'!$B851)</f>
        <v>2013</v>
      </c>
      <c r="AB851" s="22" t="str">
        <f>+IF(Ventas_Oficina[[#This Row],[Total del pedido]]&gt;=100000,"SI","NO")</f>
        <v>NO</v>
      </c>
      <c r="AC851" s="22" t="str">
        <f>+_xlfn.XLOOKUP(Ventas_Oficina[[#This Row],[Nº de artículo]],AUXILIAR!A850:A5736,AUXILIAR!D850:D5736,"Error",0)</f>
        <v>No enviado a tiempo</v>
      </c>
      <c r="AD851" s="22" t="str">
        <f>+IF(AND(Ventas_Oficina[[#This Row],[Total]]&gt;75000,Ventas_Oficina[[#This Row],[Envio a tiempo]]="Enviado a tiempo"),"Buena Venta","Venta Mala")</f>
        <v>Venta Mala</v>
      </c>
    </row>
    <row r="852" spans="1:30" x14ac:dyDescent="0.25">
      <c r="A852" s="26">
        <v>1238540</v>
      </c>
      <c r="B852" s="10">
        <v>41798</v>
      </c>
      <c r="C852" s="11" t="s">
        <v>28</v>
      </c>
      <c r="D852" s="11" t="s">
        <v>29</v>
      </c>
      <c r="E852" s="11" t="s">
        <v>12</v>
      </c>
      <c r="F852" s="11" t="s">
        <v>13</v>
      </c>
      <c r="G852" s="11" t="s">
        <v>1010</v>
      </c>
      <c r="H852" s="11" t="s">
        <v>14</v>
      </c>
      <c r="I852" s="11" t="s">
        <v>1014</v>
      </c>
      <c r="J852" s="11" t="s">
        <v>1105</v>
      </c>
      <c r="K852" s="11" t="s">
        <v>1261</v>
      </c>
      <c r="L852" s="11" t="s">
        <v>1265</v>
      </c>
      <c r="M852" s="11" t="s">
        <v>1272</v>
      </c>
      <c r="N852" s="10">
        <v>41800</v>
      </c>
      <c r="O852" s="12">
        <v>1838</v>
      </c>
      <c r="P852" s="12">
        <v>2917</v>
      </c>
      <c r="Q852" s="12">
        <v>1079</v>
      </c>
      <c r="R852" s="11">
        <v>18</v>
      </c>
      <c r="S852" s="12">
        <v>52506</v>
      </c>
      <c r="T852" s="13">
        <v>0.01</v>
      </c>
      <c r="U852" s="12">
        <v>525.06000000000006</v>
      </c>
      <c r="V852" s="12">
        <v>51980.94</v>
      </c>
      <c r="W852" s="12">
        <v>627</v>
      </c>
      <c r="X852" s="12">
        <v>14675</v>
      </c>
      <c r="Y852" s="14">
        <f>+DAY('TABLA PRINCIPAL'!$B852)</f>
        <v>8</v>
      </c>
      <c r="Z852" s="14">
        <f>+MONTH('TABLA PRINCIPAL'!$B852)</f>
        <v>6</v>
      </c>
      <c r="AA852" s="14">
        <f>+YEAR('TABLA PRINCIPAL'!$B852)</f>
        <v>2014</v>
      </c>
      <c r="AB852" s="22" t="str">
        <f>+IF(Ventas_Oficina[[#This Row],[Total del pedido]]&gt;=100000,"SI","NO")</f>
        <v>NO</v>
      </c>
      <c r="AC852" s="22" t="str">
        <f>+_xlfn.XLOOKUP(Ventas_Oficina[[#This Row],[Nº de artículo]],AUXILIAR!A851:A5737,AUXILIAR!D851:D5737,"Error",0)</f>
        <v>Enviado a tiempo</v>
      </c>
      <c r="AD852" s="22" t="str">
        <f>+IF(AND(Ventas_Oficina[[#This Row],[Total]]&gt;75000,Ventas_Oficina[[#This Row],[Envio a tiempo]]="Enviado a tiempo"),"Buena Venta","Venta Mala")</f>
        <v>Venta Mala</v>
      </c>
    </row>
    <row r="853" spans="1:30" x14ac:dyDescent="0.25">
      <c r="A853" s="25">
        <v>1238540</v>
      </c>
      <c r="B853" s="5">
        <v>41401</v>
      </c>
      <c r="C853" s="6" t="s">
        <v>165</v>
      </c>
      <c r="D853" s="6" t="s">
        <v>166</v>
      </c>
      <c r="E853" s="6" t="s">
        <v>4</v>
      </c>
      <c r="F853" s="6" t="s">
        <v>5</v>
      </c>
      <c r="G853" s="6" t="s">
        <v>1010</v>
      </c>
      <c r="H853" s="6" t="s">
        <v>34</v>
      </c>
      <c r="I853" s="6" t="s">
        <v>1012</v>
      </c>
      <c r="J853" s="6" t="s">
        <v>1064</v>
      </c>
      <c r="K853" s="6" t="s">
        <v>1261</v>
      </c>
      <c r="L853" s="6" t="s">
        <v>1266</v>
      </c>
      <c r="M853" s="6" t="s">
        <v>1272</v>
      </c>
      <c r="N853" s="5">
        <v>41403</v>
      </c>
      <c r="O853" s="7">
        <v>365</v>
      </c>
      <c r="P853" s="7">
        <v>598</v>
      </c>
      <c r="Q853" s="7">
        <v>233</v>
      </c>
      <c r="R853" s="6">
        <v>16</v>
      </c>
      <c r="S853" s="7">
        <v>9568</v>
      </c>
      <c r="T853" s="8">
        <v>0.03</v>
      </c>
      <c r="U853" s="7">
        <v>287.03999999999996</v>
      </c>
      <c r="V853" s="7">
        <v>9280.9599999999991</v>
      </c>
      <c r="W853" s="7">
        <v>149</v>
      </c>
      <c r="X853" s="7">
        <v>19611</v>
      </c>
      <c r="Y853" s="9">
        <f>+DAY('TABLA PRINCIPAL'!$B853)</f>
        <v>7</v>
      </c>
      <c r="Z853" s="9">
        <f>+MONTH('TABLA PRINCIPAL'!$B853)</f>
        <v>5</v>
      </c>
      <c r="AA853" s="9">
        <f>+YEAR('TABLA PRINCIPAL'!$B853)</f>
        <v>2013</v>
      </c>
      <c r="AB853" s="22" t="str">
        <f>+IF(Ventas_Oficina[[#This Row],[Total del pedido]]&gt;=100000,"SI","NO")</f>
        <v>NO</v>
      </c>
      <c r="AC853" s="22" t="str">
        <f>+_xlfn.XLOOKUP(Ventas_Oficina[[#This Row],[Nº de artículo]],AUXILIAR!A852:A5738,AUXILIAR!D852:D5738,"Error",0)</f>
        <v>Enviado a tiempo</v>
      </c>
      <c r="AD853" s="22" t="str">
        <f>+IF(AND(Ventas_Oficina[[#This Row],[Total]]&gt;75000,Ventas_Oficina[[#This Row],[Envio a tiempo]]="Enviado a tiempo"),"Buena Venta","Venta Mala")</f>
        <v>Venta Mala</v>
      </c>
    </row>
    <row r="854" spans="1:30" x14ac:dyDescent="0.25">
      <c r="A854" s="26">
        <v>1238540</v>
      </c>
      <c r="B854" s="10">
        <v>41521</v>
      </c>
      <c r="C854" s="11" t="s">
        <v>366</v>
      </c>
      <c r="D854" s="11" t="s">
        <v>41</v>
      </c>
      <c r="E854" s="11" t="s">
        <v>12</v>
      </c>
      <c r="F854" s="11" t="s">
        <v>13</v>
      </c>
      <c r="G854" s="11" t="s">
        <v>1009</v>
      </c>
      <c r="H854" s="11" t="s">
        <v>42</v>
      </c>
      <c r="I854" s="11" t="s">
        <v>1015</v>
      </c>
      <c r="J854" s="11" t="s">
        <v>1027</v>
      </c>
      <c r="K854" s="11" t="s">
        <v>1261</v>
      </c>
      <c r="L854" s="11" t="s">
        <v>1267</v>
      </c>
      <c r="M854" s="11" t="s">
        <v>1272</v>
      </c>
      <c r="N854" s="10">
        <v>41523</v>
      </c>
      <c r="O854" s="12">
        <v>5429</v>
      </c>
      <c r="P854" s="12">
        <v>9048</v>
      </c>
      <c r="Q854" s="12">
        <v>3619</v>
      </c>
      <c r="R854" s="11">
        <v>8</v>
      </c>
      <c r="S854" s="12">
        <v>72384</v>
      </c>
      <c r="T854" s="13">
        <v>0.05</v>
      </c>
      <c r="U854" s="12">
        <v>3619.2000000000003</v>
      </c>
      <c r="V854" s="12">
        <v>68764.800000000003</v>
      </c>
      <c r="W854" s="12">
        <v>1999</v>
      </c>
      <c r="X854" s="12">
        <v>44565</v>
      </c>
      <c r="Y854" s="14">
        <f>+DAY('TABLA PRINCIPAL'!$B854)</f>
        <v>4</v>
      </c>
      <c r="Z854" s="14">
        <f>+MONTH('TABLA PRINCIPAL'!$B854)</f>
        <v>9</v>
      </c>
      <c r="AA854" s="14">
        <f>+YEAR('TABLA PRINCIPAL'!$B854)</f>
        <v>2013</v>
      </c>
      <c r="AB854" s="22" t="str">
        <f>+IF(Ventas_Oficina[[#This Row],[Total del pedido]]&gt;=100000,"SI","NO")</f>
        <v>NO</v>
      </c>
      <c r="AC854" s="22" t="str">
        <f>+_xlfn.XLOOKUP(Ventas_Oficina[[#This Row],[Nº de artículo]],AUXILIAR!A853:A5739,AUXILIAR!D853:D5739,"Error",0)</f>
        <v>Enviado a tiempo</v>
      </c>
      <c r="AD854" s="22" t="str">
        <f>+IF(AND(Ventas_Oficina[[#This Row],[Total]]&gt;75000,Ventas_Oficina[[#This Row],[Envio a tiempo]]="Enviado a tiempo"),"Buena Venta","Venta Mala")</f>
        <v>Venta Mala</v>
      </c>
    </row>
    <row r="855" spans="1:30" x14ac:dyDescent="0.25">
      <c r="A855" s="25">
        <v>1238905</v>
      </c>
      <c r="B855" s="5">
        <v>41465</v>
      </c>
      <c r="C855" s="6" t="s">
        <v>148</v>
      </c>
      <c r="D855" s="6" t="s">
        <v>36</v>
      </c>
      <c r="E855" s="6" t="s">
        <v>12</v>
      </c>
      <c r="F855" s="6" t="s">
        <v>13</v>
      </c>
      <c r="G855" s="6" t="s">
        <v>1007</v>
      </c>
      <c r="H855" s="6" t="s">
        <v>14</v>
      </c>
      <c r="I855" s="6" t="s">
        <v>1012</v>
      </c>
      <c r="J855" s="6" t="s">
        <v>1024</v>
      </c>
      <c r="K855" s="6" t="s">
        <v>1261</v>
      </c>
      <c r="L855" s="6" t="s">
        <v>1265</v>
      </c>
      <c r="M855" s="6" t="s">
        <v>1272</v>
      </c>
      <c r="N855" s="5">
        <v>41468</v>
      </c>
      <c r="O855" s="7">
        <v>160</v>
      </c>
      <c r="P855" s="7">
        <v>262</v>
      </c>
      <c r="Q855" s="7">
        <v>102</v>
      </c>
      <c r="R855" s="6">
        <v>15</v>
      </c>
      <c r="S855" s="7">
        <v>3930</v>
      </c>
      <c r="T855" s="8">
        <v>0.05</v>
      </c>
      <c r="U855" s="7">
        <v>196.5</v>
      </c>
      <c r="V855" s="7">
        <v>3733.5</v>
      </c>
      <c r="W855" s="7">
        <v>80</v>
      </c>
      <c r="X855" s="7">
        <v>1772</v>
      </c>
      <c r="Y855" s="9">
        <f>+DAY('TABLA PRINCIPAL'!$B855)</f>
        <v>10</v>
      </c>
      <c r="Z855" s="9">
        <f>+MONTH('TABLA PRINCIPAL'!$B855)</f>
        <v>7</v>
      </c>
      <c r="AA855" s="9">
        <f>+YEAR('TABLA PRINCIPAL'!$B855)</f>
        <v>2013</v>
      </c>
      <c r="AB855" s="22" t="str">
        <f>+IF(Ventas_Oficina[[#This Row],[Total del pedido]]&gt;=100000,"SI","NO")</f>
        <v>NO</v>
      </c>
      <c r="AC855" s="22" t="str">
        <f>+_xlfn.XLOOKUP(Ventas_Oficina[[#This Row],[Nº de artículo]],AUXILIAR!A854:A5740,AUXILIAR!D854:D5740,"Error",0)</f>
        <v>Enviado a tiempo</v>
      </c>
      <c r="AD855" s="22" t="str">
        <f>+IF(AND(Ventas_Oficina[[#This Row],[Total]]&gt;75000,Ventas_Oficina[[#This Row],[Envio a tiempo]]="Enviado a tiempo"),"Buena Venta","Venta Mala")</f>
        <v>Venta Mala</v>
      </c>
    </row>
    <row r="856" spans="1:30" x14ac:dyDescent="0.25">
      <c r="A856" s="26">
        <v>1238905</v>
      </c>
      <c r="B856" s="10">
        <v>41576</v>
      </c>
      <c r="C856" s="11" t="s">
        <v>472</v>
      </c>
      <c r="D856" s="11" t="s">
        <v>38</v>
      </c>
      <c r="E856" s="11" t="s">
        <v>4</v>
      </c>
      <c r="F856" s="11" t="s">
        <v>5</v>
      </c>
      <c r="G856" s="11" t="s">
        <v>1009</v>
      </c>
      <c r="H856" s="11" t="s">
        <v>39</v>
      </c>
      <c r="I856" s="11" t="s">
        <v>1015</v>
      </c>
      <c r="J856" s="11" t="s">
        <v>1072</v>
      </c>
      <c r="K856" s="11" t="s">
        <v>1261</v>
      </c>
      <c r="L856" s="11" t="s">
        <v>1267</v>
      </c>
      <c r="M856" s="11" t="s">
        <v>1272</v>
      </c>
      <c r="N856" s="10">
        <v>41577</v>
      </c>
      <c r="O856" s="12">
        <v>194</v>
      </c>
      <c r="P856" s="12">
        <v>308</v>
      </c>
      <c r="Q856" s="12">
        <v>114</v>
      </c>
      <c r="R856" s="11">
        <v>23</v>
      </c>
      <c r="S856" s="12">
        <v>7084</v>
      </c>
      <c r="T856" s="13">
        <v>0.09</v>
      </c>
      <c r="U856" s="12">
        <v>637.55999999999995</v>
      </c>
      <c r="V856" s="12">
        <v>6446.4400000000005</v>
      </c>
      <c r="W856" s="12">
        <v>99</v>
      </c>
      <c r="X856" s="12">
        <v>12222</v>
      </c>
      <c r="Y856" s="14">
        <f>+DAY('TABLA PRINCIPAL'!$B856)</f>
        <v>29</v>
      </c>
      <c r="Z856" s="14">
        <f>+MONTH('TABLA PRINCIPAL'!$B856)</f>
        <v>10</v>
      </c>
      <c r="AA856" s="14">
        <f>+YEAR('TABLA PRINCIPAL'!$B856)</f>
        <v>2013</v>
      </c>
      <c r="AB856" s="22" t="str">
        <f>+IF(Ventas_Oficina[[#This Row],[Total del pedido]]&gt;=100000,"SI","NO")</f>
        <v>NO</v>
      </c>
      <c r="AC856" s="22" t="str">
        <f>+_xlfn.XLOOKUP(Ventas_Oficina[[#This Row],[Nº de artículo]],AUXILIAR!A855:A5741,AUXILIAR!D855:D5741,"Error",0)</f>
        <v>Enviado a tiempo</v>
      </c>
      <c r="AD856" s="22" t="str">
        <f>+IF(AND(Ventas_Oficina[[#This Row],[Total]]&gt;75000,Ventas_Oficina[[#This Row],[Envio a tiempo]]="Enviado a tiempo"),"Buena Venta","Venta Mala")</f>
        <v>Venta Mala</v>
      </c>
    </row>
    <row r="857" spans="1:30" x14ac:dyDescent="0.25">
      <c r="A857" s="25">
        <v>1238905</v>
      </c>
      <c r="B857" s="5">
        <v>41945</v>
      </c>
      <c r="C857" s="6" t="s">
        <v>473</v>
      </c>
      <c r="D857" s="6" t="s">
        <v>456</v>
      </c>
      <c r="E857" s="6" t="s">
        <v>4</v>
      </c>
      <c r="F857" s="6" t="s">
        <v>5</v>
      </c>
      <c r="G857" s="6" t="s">
        <v>1008</v>
      </c>
      <c r="H857" s="6" t="s">
        <v>27</v>
      </c>
      <c r="I857" s="6" t="s">
        <v>1014</v>
      </c>
      <c r="J857" s="6" t="s">
        <v>1039</v>
      </c>
      <c r="K857" s="6" t="s">
        <v>1261</v>
      </c>
      <c r="L857" s="6" t="s">
        <v>1267</v>
      </c>
      <c r="M857" s="6" t="s">
        <v>1272</v>
      </c>
      <c r="N857" s="5">
        <v>41947</v>
      </c>
      <c r="O857" s="7">
        <v>479</v>
      </c>
      <c r="P857" s="7">
        <v>1197</v>
      </c>
      <c r="Q857" s="7">
        <v>718</v>
      </c>
      <c r="R857" s="6">
        <v>41</v>
      </c>
      <c r="S857" s="7">
        <v>49077</v>
      </c>
      <c r="T857" s="8">
        <v>0.02</v>
      </c>
      <c r="U857" s="7">
        <v>981.54</v>
      </c>
      <c r="V857" s="7">
        <v>48095.46</v>
      </c>
      <c r="W857" s="7">
        <v>581</v>
      </c>
      <c r="X857" s="7">
        <v>22633</v>
      </c>
      <c r="Y857" s="9">
        <f>+DAY('TABLA PRINCIPAL'!$B857)</f>
        <v>2</v>
      </c>
      <c r="Z857" s="9">
        <f>+MONTH('TABLA PRINCIPAL'!$B857)</f>
        <v>11</v>
      </c>
      <c r="AA857" s="9">
        <f>+YEAR('TABLA PRINCIPAL'!$B857)</f>
        <v>2014</v>
      </c>
      <c r="AB857" s="22" t="str">
        <f>+IF(Ventas_Oficina[[#This Row],[Total del pedido]]&gt;=100000,"SI","NO")</f>
        <v>NO</v>
      </c>
      <c r="AC857" s="22" t="str">
        <f>+_xlfn.XLOOKUP(Ventas_Oficina[[#This Row],[Nº de artículo]],AUXILIAR!A856:A5742,AUXILIAR!D856:D5742,"Error",0)</f>
        <v>No enviado a tiempo</v>
      </c>
      <c r="AD857" s="22" t="str">
        <f>+IF(AND(Ventas_Oficina[[#This Row],[Total]]&gt;75000,Ventas_Oficina[[#This Row],[Envio a tiempo]]="Enviado a tiempo"),"Buena Venta","Venta Mala")</f>
        <v>Venta Mala</v>
      </c>
    </row>
    <row r="858" spans="1:30" x14ac:dyDescent="0.25">
      <c r="A858" s="26">
        <v>1238905</v>
      </c>
      <c r="B858" s="10">
        <v>41576</v>
      </c>
      <c r="C858" s="11" t="s">
        <v>472</v>
      </c>
      <c r="D858" s="11" t="s">
        <v>38</v>
      </c>
      <c r="E858" s="11" t="s">
        <v>4</v>
      </c>
      <c r="F858" s="11" t="s">
        <v>5</v>
      </c>
      <c r="G858" s="11" t="s">
        <v>1010</v>
      </c>
      <c r="H858" s="11" t="s">
        <v>39</v>
      </c>
      <c r="I858" s="11" t="s">
        <v>1014</v>
      </c>
      <c r="J858" s="11" t="s">
        <v>1072</v>
      </c>
      <c r="K858" s="11" t="s">
        <v>1261</v>
      </c>
      <c r="L858" s="11" t="s">
        <v>1265</v>
      </c>
      <c r="M858" s="11" t="s">
        <v>1272</v>
      </c>
      <c r="N858" s="10">
        <v>41577</v>
      </c>
      <c r="O858" s="12">
        <v>194</v>
      </c>
      <c r="P858" s="12">
        <v>308</v>
      </c>
      <c r="Q858" s="12">
        <v>114</v>
      </c>
      <c r="R858" s="11">
        <v>33</v>
      </c>
      <c r="S858" s="12">
        <v>10164</v>
      </c>
      <c r="T858" s="13">
        <v>0.09</v>
      </c>
      <c r="U858" s="12">
        <v>914.76</v>
      </c>
      <c r="V858" s="12">
        <v>9249.24</v>
      </c>
      <c r="W858" s="12">
        <v>99</v>
      </c>
      <c r="X858" s="12">
        <v>22223</v>
      </c>
      <c r="Y858" s="14">
        <f>+DAY('TABLA PRINCIPAL'!$B858)</f>
        <v>29</v>
      </c>
      <c r="Z858" s="14">
        <f>+MONTH('TABLA PRINCIPAL'!$B858)</f>
        <v>10</v>
      </c>
      <c r="AA858" s="14">
        <f>+YEAR('TABLA PRINCIPAL'!$B858)</f>
        <v>2013</v>
      </c>
      <c r="AB858" s="22" t="str">
        <f>+IF(Ventas_Oficina[[#This Row],[Total del pedido]]&gt;=100000,"SI","NO")</f>
        <v>NO</v>
      </c>
      <c r="AC858" s="22" t="str">
        <f>+_xlfn.XLOOKUP(Ventas_Oficina[[#This Row],[Nº de artículo]],AUXILIAR!A857:A5743,AUXILIAR!D857:D5743,"Error",0)</f>
        <v>Enviado a tiempo</v>
      </c>
      <c r="AD858" s="22" t="str">
        <f>+IF(AND(Ventas_Oficina[[#This Row],[Total]]&gt;75000,Ventas_Oficina[[#This Row],[Envio a tiempo]]="Enviado a tiempo"),"Buena Venta","Venta Mala")</f>
        <v>Venta Mala</v>
      </c>
    </row>
    <row r="859" spans="1:30" x14ac:dyDescent="0.25">
      <c r="A859" s="25">
        <v>1238905</v>
      </c>
      <c r="B859" s="5">
        <v>41576</v>
      </c>
      <c r="C859" s="6" t="s">
        <v>472</v>
      </c>
      <c r="D859" s="6" t="s">
        <v>137</v>
      </c>
      <c r="E859" s="6" t="s">
        <v>4</v>
      </c>
      <c r="F859" s="6" t="s">
        <v>5</v>
      </c>
      <c r="G859" s="6" t="s">
        <v>1007</v>
      </c>
      <c r="H859" s="6" t="s">
        <v>6</v>
      </c>
      <c r="I859" s="6" t="s">
        <v>1013</v>
      </c>
      <c r="J859" s="6" t="s">
        <v>1072</v>
      </c>
      <c r="K859" s="6" t="s">
        <v>1261</v>
      </c>
      <c r="L859" s="6" t="s">
        <v>1265</v>
      </c>
      <c r="M859" s="6" t="s">
        <v>1272</v>
      </c>
      <c r="N859" s="5">
        <v>41577</v>
      </c>
      <c r="O859" s="7">
        <v>194</v>
      </c>
      <c r="P859" s="7">
        <v>308</v>
      </c>
      <c r="Q859" s="7">
        <v>114</v>
      </c>
      <c r="R859" s="6">
        <v>32</v>
      </c>
      <c r="S859" s="7">
        <v>9856</v>
      </c>
      <c r="T859" s="8">
        <v>0.01</v>
      </c>
      <c r="U859" s="7">
        <v>98.56</v>
      </c>
      <c r="V859" s="7">
        <v>9757.44</v>
      </c>
      <c r="W859" s="7">
        <v>99</v>
      </c>
      <c r="X859" s="7">
        <v>12222</v>
      </c>
      <c r="Y859" s="9">
        <f>+DAY('TABLA PRINCIPAL'!$B859)</f>
        <v>29</v>
      </c>
      <c r="Z859" s="9">
        <f>+MONTH('TABLA PRINCIPAL'!$B859)</f>
        <v>10</v>
      </c>
      <c r="AA859" s="9">
        <f>+YEAR('TABLA PRINCIPAL'!$B859)</f>
        <v>2013</v>
      </c>
      <c r="AB859" s="22" t="str">
        <f>+IF(Ventas_Oficina[[#This Row],[Total del pedido]]&gt;=100000,"SI","NO")</f>
        <v>NO</v>
      </c>
      <c r="AC859" s="22" t="str">
        <f>+_xlfn.XLOOKUP(Ventas_Oficina[[#This Row],[Nº de artículo]],AUXILIAR!A858:A5744,AUXILIAR!D858:D5744,"Error",0)</f>
        <v>No enviado a tiempo</v>
      </c>
      <c r="AD859" s="22" t="str">
        <f>+IF(AND(Ventas_Oficina[[#This Row],[Total]]&gt;75000,Ventas_Oficina[[#This Row],[Envio a tiempo]]="Enviado a tiempo"),"Buena Venta","Venta Mala")</f>
        <v>Venta Mala</v>
      </c>
    </row>
    <row r="860" spans="1:30" x14ac:dyDescent="0.25">
      <c r="A860" s="26">
        <v>1238905</v>
      </c>
      <c r="B860" s="10">
        <v>41576</v>
      </c>
      <c r="C860" s="11" t="s">
        <v>472</v>
      </c>
      <c r="D860" s="11" t="s">
        <v>38</v>
      </c>
      <c r="E860" s="11" t="s">
        <v>4</v>
      </c>
      <c r="F860" s="11" t="s">
        <v>5</v>
      </c>
      <c r="G860" s="11" t="s">
        <v>1009</v>
      </c>
      <c r="H860" s="11" t="s">
        <v>39</v>
      </c>
      <c r="I860" s="11" t="s">
        <v>1016</v>
      </c>
      <c r="J860" s="11" t="s">
        <v>1072</v>
      </c>
      <c r="K860" s="11" t="s">
        <v>1261</v>
      </c>
      <c r="L860" s="11" t="s">
        <v>1265</v>
      </c>
      <c r="M860" s="11" t="s">
        <v>1272</v>
      </c>
      <c r="N860" s="10">
        <v>41577</v>
      </c>
      <c r="O860" s="12">
        <v>194</v>
      </c>
      <c r="P860" s="12">
        <v>308</v>
      </c>
      <c r="Q860" s="12">
        <v>114</v>
      </c>
      <c r="R860" s="11">
        <v>4</v>
      </c>
      <c r="S860" s="12">
        <v>1232</v>
      </c>
      <c r="T860" s="13">
        <v>0.04</v>
      </c>
      <c r="U860" s="12">
        <v>49.28</v>
      </c>
      <c r="V860" s="12">
        <v>1182.72</v>
      </c>
      <c r="W860" s="12">
        <v>99</v>
      </c>
      <c r="X860" s="12">
        <v>12222</v>
      </c>
      <c r="Y860" s="14">
        <f>+DAY('TABLA PRINCIPAL'!$B860)</f>
        <v>29</v>
      </c>
      <c r="Z860" s="14">
        <f>+MONTH('TABLA PRINCIPAL'!$B860)</f>
        <v>10</v>
      </c>
      <c r="AA860" s="14">
        <f>+YEAR('TABLA PRINCIPAL'!$B860)</f>
        <v>2013</v>
      </c>
      <c r="AB860" s="22" t="str">
        <f>+IF(Ventas_Oficina[[#This Row],[Total del pedido]]&gt;=100000,"SI","NO")</f>
        <v>NO</v>
      </c>
      <c r="AC860" s="22" t="str">
        <f>+_xlfn.XLOOKUP(Ventas_Oficina[[#This Row],[Nº de artículo]],AUXILIAR!A859:A5745,AUXILIAR!D859:D5745,"Error",0)</f>
        <v>No enviado a tiempo</v>
      </c>
      <c r="AD860" s="22" t="str">
        <f>+IF(AND(Ventas_Oficina[[#This Row],[Total]]&gt;75000,Ventas_Oficina[[#This Row],[Envio a tiempo]]="Enviado a tiempo"),"Buena Venta","Venta Mala")</f>
        <v>Venta Mala</v>
      </c>
    </row>
    <row r="861" spans="1:30" x14ac:dyDescent="0.25">
      <c r="A861" s="25">
        <v>1238905</v>
      </c>
      <c r="B861" s="5">
        <v>41624</v>
      </c>
      <c r="C861" s="6" t="s">
        <v>99</v>
      </c>
      <c r="D861" s="6" t="s">
        <v>100</v>
      </c>
      <c r="E861" s="6" t="s">
        <v>12</v>
      </c>
      <c r="F861" s="6" t="s">
        <v>13</v>
      </c>
      <c r="G861" s="6" t="s">
        <v>1008</v>
      </c>
      <c r="H861" s="6" t="s">
        <v>42</v>
      </c>
      <c r="I861" s="6" t="s">
        <v>1014</v>
      </c>
      <c r="J861" s="6" t="s">
        <v>1072</v>
      </c>
      <c r="K861" s="6" t="s">
        <v>1261</v>
      </c>
      <c r="L861" s="6" t="s">
        <v>1267</v>
      </c>
      <c r="M861" s="6" t="s">
        <v>1272</v>
      </c>
      <c r="N861" s="5">
        <v>41627</v>
      </c>
      <c r="O861" s="7">
        <v>194</v>
      </c>
      <c r="P861" s="7">
        <v>308</v>
      </c>
      <c r="Q861" s="7">
        <v>114</v>
      </c>
      <c r="R861" s="6">
        <v>40</v>
      </c>
      <c r="S861" s="7">
        <v>12320</v>
      </c>
      <c r="T861" s="8">
        <v>0.03</v>
      </c>
      <c r="U861" s="7">
        <v>369.59999999999997</v>
      </c>
      <c r="V861" s="7">
        <v>11950.4</v>
      </c>
      <c r="W861" s="7">
        <v>99</v>
      </c>
      <c r="X861" s="7">
        <v>12221</v>
      </c>
      <c r="Y861" s="9">
        <f>+DAY('TABLA PRINCIPAL'!$B861)</f>
        <v>16</v>
      </c>
      <c r="Z861" s="9">
        <f>+MONTH('TABLA PRINCIPAL'!$B861)</f>
        <v>12</v>
      </c>
      <c r="AA861" s="9">
        <f>+YEAR('TABLA PRINCIPAL'!$B861)</f>
        <v>2013</v>
      </c>
      <c r="AB861" s="22" t="str">
        <f>+IF(Ventas_Oficina[[#This Row],[Total del pedido]]&gt;=100000,"SI","NO")</f>
        <v>NO</v>
      </c>
      <c r="AC861" s="22" t="str">
        <f>+_xlfn.XLOOKUP(Ventas_Oficina[[#This Row],[Nº de artículo]],AUXILIAR!A860:A5746,AUXILIAR!D860:D5746,"Error",0)</f>
        <v>No enviado a tiempo</v>
      </c>
      <c r="AD861" s="22" t="str">
        <f>+IF(AND(Ventas_Oficina[[#This Row],[Total]]&gt;75000,Ventas_Oficina[[#This Row],[Envio a tiempo]]="Enviado a tiempo"),"Buena Venta","Venta Mala")</f>
        <v>Venta Mala</v>
      </c>
    </row>
    <row r="862" spans="1:30" x14ac:dyDescent="0.25">
      <c r="A862" s="26">
        <v>1238905</v>
      </c>
      <c r="B862" s="10">
        <v>41916</v>
      </c>
      <c r="C862" s="11" t="s">
        <v>75</v>
      </c>
      <c r="D862" s="11" t="s">
        <v>76</v>
      </c>
      <c r="E862" s="11" t="s">
        <v>4</v>
      </c>
      <c r="F862" s="11" t="s">
        <v>5</v>
      </c>
      <c r="G862" s="11" t="s">
        <v>1008</v>
      </c>
      <c r="H862" s="11" t="s">
        <v>17</v>
      </c>
      <c r="I862" s="11" t="s">
        <v>1016</v>
      </c>
      <c r="J862" s="11" t="s">
        <v>1078</v>
      </c>
      <c r="K862" s="11" t="s">
        <v>1261</v>
      </c>
      <c r="L862" s="11" t="s">
        <v>1267</v>
      </c>
      <c r="M862" s="11" t="s">
        <v>1272</v>
      </c>
      <c r="N862" s="10">
        <v>41914</v>
      </c>
      <c r="O862" s="12">
        <v>119</v>
      </c>
      <c r="P862" s="12">
        <v>198</v>
      </c>
      <c r="Q862" s="12">
        <v>79</v>
      </c>
      <c r="R862" s="11">
        <v>16</v>
      </c>
      <c r="S862" s="12">
        <v>3168</v>
      </c>
      <c r="T862" s="13">
        <v>0.01</v>
      </c>
      <c r="U862" s="12">
        <v>31.68</v>
      </c>
      <c r="V862" s="12">
        <v>3136.32</v>
      </c>
      <c r="W862" s="12">
        <v>477</v>
      </c>
      <c r="X862" s="12">
        <v>5048</v>
      </c>
      <c r="Y862" s="14">
        <f>+DAY('TABLA PRINCIPAL'!$B862)</f>
        <v>4</v>
      </c>
      <c r="Z862" s="14">
        <f>+MONTH('TABLA PRINCIPAL'!$B862)</f>
        <v>10</v>
      </c>
      <c r="AA862" s="14">
        <f>+YEAR('TABLA PRINCIPAL'!$B862)</f>
        <v>2014</v>
      </c>
      <c r="AB862" s="22" t="str">
        <f>+IF(Ventas_Oficina[[#This Row],[Total del pedido]]&gt;=100000,"SI","NO")</f>
        <v>NO</v>
      </c>
      <c r="AC862" s="22" t="str">
        <f>+_xlfn.XLOOKUP(Ventas_Oficina[[#This Row],[Nº de artículo]],AUXILIAR!A861:A5747,AUXILIAR!D861:D5747,"Error",0)</f>
        <v>Enviado a tiempo</v>
      </c>
      <c r="AD862" s="22" t="str">
        <f>+IF(AND(Ventas_Oficina[[#This Row],[Total]]&gt;75000,Ventas_Oficina[[#This Row],[Envio a tiempo]]="Enviado a tiempo"),"Buena Venta","Venta Mala")</f>
        <v>Venta Mala</v>
      </c>
    </row>
    <row r="863" spans="1:30" x14ac:dyDescent="0.25">
      <c r="A863" s="25">
        <v>1238905</v>
      </c>
      <c r="B863" s="5">
        <v>41576</v>
      </c>
      <c r="C863" s="6" t="s">
        <v>472</v>
      </c>
      <c r="D863" s="6" t="s">
        <v>137</v>
      </c>
      <c r="E863" s="6" t="s">
        <v>4</v>
      </c>
      <c r="F863" s="6" t="s">
        <v>5</v>
      </c>
      <c r="G863" s="6" t="s">
        <v>1010</v>
      </c>
      <c r="H863" s="6" t="s">
        <v>6</v>
      </c>
      <c r="I863" s="6" t="s">
        <v>1013</v>
      </c>
      <c r="J863" s="6" t="s">
        <v>1072</v>
      </c>
      <c r="K863" s="6" t="s">
        <v>1261</v>
      </c>
      <c r="L863" s="6" t="s">
        <v>1267</v>
      </c>
      <c r="M863" s="6" t="s">
        <v>1272</v>
      </c>
      <c r="N863" s="5">
        <v>41577</v>
      </c>
      <c r="O863" s="7">
        <v>194</v>
      </c>
      <c r="P863" s="7">
        <v>308</v>
      </c>
      <c r="Q863" s="7">
        <v>114</v>
      </c>
      <c r="R863" s="6">
        <v>25</v>
      </c>
      <c r="S863" s="7">
        <v>7700</v>
      </c>
      <c r="T863" s="8">
        <v>0.01</v>
      </c>
      <c r="U863" s="7">
        <v>77</v>
      </c>
      <c r="V863" s="7">
        <v>7623</v>
      </c>
      <c r="W863" s="7">
        <v>99</v>
      </c>
      <c r="X863" s="7">
        <v>12222</v>
      </c>
      <c r="Y863" s="9">
        <f>+DAY('TABLA PRINCIPAL'!$B863)</f>
        <v>29</v>
      </c>
      <c r="Z863" s="9">
        <f>+MONTH('TABLA PRINCIPAL'!$B863)</f>
        <v>10</v>
      </c>
      <c r="AA863" s="9">
        <f>+YEAR('TABLA PRINCIPAL'!$B863)</f>
        <v>2013</v>
      </c>
      <c r="AB863" s="22" t="str">
        <f>+IF(Ventas_Oficina[[#This Row],[Total del pedido]]&gt;=100000,"SI","NO")</f>
        <v>NO</v>
      </c>
      <c r="AC863" s="22" t="str">
        <f>+_xlfn.XLOOKUP(Ventas_Oficina[[#This Row],[Nº de artículo]],AUXILIAR!A862:A5748,AUXILIAR!D862:D5748,"Error",0)</f>
        <v>No enviado a tiempo</v>
      </c>
      <c r="AD863" s="22" t="str">
        <f>+IF(AND(Ventas_Oficina[[#This Row],[Total]]&gt;75000,Ventas_Oficina[[#This Row],[Envio a tiempo]]="Enviado a tiempo"),"Buena Venta","Venta Mala")</f>
        <v>Venta Mala</v>
      </c>
    </row>
    <row r="864" spans="1:30" x14ac:dyDescent="0.25">
      <c r="A864" s="26">
        <v>1238905</v>
      </c>
      <c r="B864" s="10">
        <v>41682</v>
      </c>
      <c r="C864" s="11" t="s">
        <v>474</v>
      </c>
      <c r="D864" s="11" t="s">
        <v>8</v>
      </c>
      <c r="E864" s="11" t="s">
        <v>4</v>
      </c>
      <c r="F864" s="11" t="s">
        <v>5</v>
      </c>
      <c r="G864" s="11" t="s">
        <v>1008</v>
      </c>
      <c r="H864" s="11" t="s">
        <v>9</v>
      </c>
      <c r="I864" s="11" t="s">
        <v>1016</v>
      </c>
      <c r="J864" s="11" t="s">
        <v>1124</v>
      </c>
      <c r="K864" s="11" t="s">
        <v>1261</v>
      </c>
      <c r="L864" s="11" t="s">
        <v>1267</v>
      </c>
      <c r="M864" s="11" t="s">
        <v>1272</v>
      </c>
      <c r="N864" s="10">
        <v>41683</v>
      </c>
      <c r="O864" s="12">
        <v>314</v>
      </c>
      <c r="P864" s="12">
        <v>491</v>
      </c>
      <c r="Q864" s="12">
        <v>177</v>
      </c>
      <c r="R864" s="11">
        <v>4</v>
      </c>
      <c r="S864" s="12">
        <v>1964</v>
      </c>
      <c r="T864" s="13">
        <v>0.09</v>
      </c>
      <c r="U864" s="12">
        <v>176.76</v>
      </c>
      <c r="V864" s="12">
        <v>1787.24</v>
      </c>
      <c r="W864" s="12">
        <v>50</v>
      </c>
      <c r="X864" s="12">
        <v>4308</v>
      </c>
      <c r="Y864" s="14">
        <f>+DAY('TABLA PRINCIPAL'!$B864)</f>
        <v>12</v>
      </c>
      <c r="Z864" s="14">
        <f>+MONTH('TABLA PRINCIPAL'!$B864)</f>
        <v>2</v>
      </c>
      <c r="AA864" s="14">
        <f>+YEAR('TABLA PRINCIPAL'!$B864)</f>
        <v>2014</v>
      </c>
      <c r="AB864" s="22" t="str">
        <f>+IF(Ventas_Oficina[[#This Row],[Total del pedido]]&gt;=100000,"SI","NO")</f>
        <v>NO</v>
      </c>
      <c r="AC864" s="22" t="str">
        <f>+_xlfn.XLOOKUP(Ventas_Oficina[[#This Row],[Nº de artículo]],AUXILIAR!A863:A5749,AUXILIAR!D863:D5749,"Error",0)</f>
        <v>No enviado a tiempo</v>
      </c>
      <c r="AD864" s="22" t="str">
        <f>+IF(AND(Ventas_Oficina[[#This Row],[Total]]&gt;75000,Ventas_Oficina[[#This Row],[Envio a tiempo]]="Enviado a tiempo"),"Buena Venta","Venta Mala")</f>
        <v>Venta Mala</v>
      </c>
    </row>
    <row r="865" spans="1:30" x14ac:dyDescent="0.25">
      <c r="A865" s="25">
        <v>1238905</v>
      </c>
      <c r="B865" s="5">
        <v>41910</v>
      </c>
      <c r="C865" s="6" t="s">
        <v>236</v>
      </c>
      <c r="D865" s="6" t="s">
        <v>209</v>
      </c>
      <c r="E865" s="6" t="s">
        <v>4</v>
      </c>
      <c r="F865" s="6" t="s">
        <v>5</v>
      </c>
      <c r="G865" s="6" t="s">
        <v>1008</v>
      </c>
      <c r="H865" s="6" t="s">
        <v>6</v>
      </c>
      <c r="I865" s="6" t="s">
        <v>1015</v>
      </c>
      <c r="J865" s="6" t="s">
        <v>1091</v>
      </c>
      <c r="K865" s="6" t="s">
        <v>1261</v>
      </c>
      <c r="L865" s="6" t="s">
        <v>1265</v>
      </c>
      <c r="M865" s="6" t="s">
        <v>1272</v>
      </c>
      <c r="N865" s="5">
        <v>41911</v>
      </c>
      <c r="O865" s="7">
        <v>395</v>
      </c>
      <c r="P865" s="7">
        <v>608</v>
      </c>
      <c r="Q865" s="7">
        <v>213</v>
      </c>
      <c r="R865" s="6">
        <v>32</v>
      </c>
      <c r="S865" s="7">
        <v>19456</v>
      </c>
      <c r="T865" s="8">
        <v>0.01</v>
      </c>
      <c r="U865" s="7">
        <v>194.56</v>
      </c>
      <c r="V865" s="7">
        <v>19261.439999999999</v>
      </c>
      <c r="W865" s="7">
        <v>182</v>
      </c>
      <c r="X865" s="7">
        <v>13725</v>
      </c>
      <c r="Y865" s="9">
        <f>+DAY('TABLA PRINCIPAL'!$B865)</f>
        <v>28</v>
      </c>
      <c r="Z865" s="9">
        <f>+MONTH('TABLA PRINCIPAL'!$B865)</f>
        <v>9</v>
      </c>
      <c r="AA865" s="9">
        <f>+YEAR('TABLA PRINCIPAL'!$B865)</f>
        <v>2014</v>
      </c>
      <c r="AB865" s="22" t="str">
        <f>+IF(Ventas_Oficina[[#This Row],[Total del pedido]]&gt;=100000,"SI","NO")</f>
        <v>NO</v>
      </c>
      <c r="AC865" s="22" t="str">
        <f>+_xlfn.XLOOKUP(Ventas_Oficina[[#This Row],[Nº de artículo]],AUXILIAR!A864:A5750,AUXILIAR!D864:D5750,"Error",0)</f>
        <v>No enviado a tiempo</v>
      </c>
      <c r="AD865" s="22" t="str">
        <f>+IF(AND(Ventas_Oficina[[#This Row],[Total]]&gt;75000,Ventas_Oficina[[#This Row],[Envio a tiempo]]="Enviado a tiempo"),"Buena Venta","Venta Mala")</f>
        <v>Venta Mala</v>
      </c>
    </row>
    <row r="866" spans="1:30" x14ac:dyDescent="0.25">
      <c r="A866" s="26">
        <v>1239271</v>
      </c>
      <c r="B866" s="10">
        <v>41805</v>
      </c>
      <c r="C866" s="11" t="s">
        <v>475</v>
      </c>
      <c r="D866" s="11" t="s">
        <v>78</v>
      </c>
      <c r="E866" s="11" t="s">
        <v>4</v>
      </c>
      <c r="F866" s="11" t="s">
        <v>5</v>
      </c>
      <c r="G866" s="11" t="s">
        <v>1010</v>
      </c>
      <c r="H866" s="11" t="s">
        <v>53</v>
      </c>
      <c r="I866" s="11" t="s">
        <v>1013</v>
      </c>
      <c r="J866" s="11" t="s">
        <v>1072</v>
      </c>
      <c r="K866" s="11" t="s">
        <v>1261</v>
      </c>
      <c r="L866" s="11" t="s">
        <v>1266</v>
      </c>
      <c r="M866" s="11" t="s">
        <v>1272</v>
      </c>
      <c r="N866" s="10">
        <v>41805</v>
      </c>
      <c r="O866" s="12">
        <v>194</v>
      </c>
      <c r="P866" s="12">
        <v>308</v>
      </c>
      <c r="Q866" s="12">
        <v>114</v>
      </c>
      <c r="R866" s="11">
        <v>22</v>
      </c>
      <c r="S866" s="12">
        <v>6776</v>
      </c>
      <c r="T866" s="13">
        <v>0.02</v>
      </c>
      <c r="U866" s="12">
        <v>135.52000000000001</v>
      </c>
      <c r="V866" s="12">
        <v>6640.48</v>
      </c>
      <c r="W866" s="12">
        <v>99</v>
      </c>
      <c r="X866" s="12">
        <v>1204</v>
      </c>
      <c r="Y866" s="14">
        <f>+DAY('TABLA PRINCIPAL'!$B866)</f>
        <v>15</v>
      </c>
      <c r="Z866" s="14">
        <f>+MONTH('TABLA PRINCIPAL'!$B866)</f>
        <v>6</v>
      </c>
      <c r="AA866" s="14">
        <f>+YEAR('TABLA PRINCIPAL'!$B866)</f>
        <v>2014</v>
      </c>
      <c r="AB866" s="22" t="str">
        <f>+IF(Ventas_Oficina[[#This Row],[Total del pedido]]&gt;=100000,"SI","NO")</f>
        <v>NO</v>
      </c>
      <c r="AC866" s="22" t="str">
        <f>+_xlfn.XLOOKUP(Ventas_Oficina[[#This Row],[Nº de artículo]],AUXILIAR!A865:A5751,AUXILIAR!D865:D5751,"Error",0)</f>
        <v>No enviado a tiempo</v>
      </c>
      <c r="AD866" s="22" t="str">
        <f>+IF(AND(Ventas_Oficina[[#This Row],[Total]]&gt;75000,Ventas_Oficina[[#This Row],[Envio a tiempo]]="Enviado a tiempo"),"Buena Venta","Venta Mala")</f>
        <v>Venta Mala</v>
      </c>
    </row>
    <row r="867" spans="1:30" x14ac:dyDescent="0.25">
      <c r="A867" s="25">
        <v>1239271</v>
      </c>
      <c r="B867" s="5">
        <v>41498</v>
      </c>
      <c r="C867" s="6" t="s">
        <v>476</v>
      </c>
      <c r="D867" s="6" t="s">
        <v>46</v>
      </c>
      <c r="E867" s="6" t="s">
        <v>4</v>
      </c>
      <c r="F867" s="6" t="s">
        <v>5</v>
      </c>
      <c r="G867" s="6" t="s">
        <v>1010</v>
      </c>
      <c r="H867" s="6" t="s">
        <v>9</v>
      </c>
      <c r="I867" s="6" t="s">
        <v>1013</v>
      </c>
      <c r="J867" s="6" t="s">
        <v>1066</v>
      </c>
      <c r="K867" s="6" t="s">
        <v>1261</v>
      </c>
      <c r="L867" s="6" t="s">
        <v>1265</v>
      </c>
      <c r="M867" s="6" t="s">
        <v>1272</v>
      </c>
      <c r="N867" s="5">
        <v>41500</v>
      </c>
      <c r="O867" s="7">
        <v>1364</v>
      </c>
      <c r="P867" s="7">
        <v>2098</v>
      </c>
      <c r="Q867" s="7">
        <v>734</v>
      </c>
      <c r="R867" s="6">
        <v>18</v>
      </c>
      <c r="S867" s="7">
        <v>37764</v>
      </c>
      <c r="T867" s="8">
        <v>0.05</v>
      </c>
      <c r="U867" s="7">
        <v>1888.2</v>
      </c>
      <c r="V867" s="7">
        <v>35875.800000000003</v>
      </c>
      <c r="W867" s="7">
        <v>149</v>
      </c>
      <c r="X867" s="7">
        <v>79453</v>
      </c>
      <c r="Y867" s="9">
        <f>+DAY('TABLA PRINCIPAL'!$B867)</f>
        <v>12</v>
      </c>
      <c r="Z867" s="9">
        <f>+MONTH('TABLA PRINCIPAL'!$B867)</f>
        <v>8</v>
      </c>
      <c r="AA867" s="9">
        <f>+YEAR('TABLA PRINCIPAL'!$B867)</f>
        <v>2013</v>
      </c>
      <c r="AB867" s="22" t="str">
        <f>+IF(Ventas_Oficina[[#This Row],[Total del pedido]]&gt;=100000,"SI","NO")</f>
        <v>NO</v>
      </c>
      <c r="AC867" s="22" t="str">
        <f>+_xlfn.XLOOKUP(Ventas_Oficina[[#This Row],[Nº de artículo]],AUXILIAR!A866:A5752,AUXILIAR!D866:D5752,"Error",0)</f>
        <v>No enviado a tiempo</v>
      </c>
      <c r="AD867" s="22" t="str">
        <f>+IF(AND(Ventas_Oficina[[#This Row],[Total]]&gt;75000,Ventas_Oficina[[#This Row],[Envio a tiempo]]="Enviado a tiempo"),"Buena Venta","Venta Mala")</f>
        <v>Venta Mala</v>
      </c>
    </row>
    <row r="868" spans="1:30" x14ac:dyDescent="0.25">
      <c r="A868" s="26">
        <v>1239271</v>
      </c>
      <c r="B868" s="10">
        <v>41856</v>
      </c>
      <c r="C868" s="11" t="s">
        <v>477</v>
      </c>
      <c r="D868" s="11" t="s">
        <v>41</v>
      </c>
      <c r="E868" s="11" t="s">
        <v>12</v>
      </c>
      <c r="F868" s="11" t="s">
        <v>13</v>
      </c>
      <c r="G868" s="11" t="s">
        <v>1010</v>
      </c>
      <c r="H868" s="11" t="s">
        <v>42</v>
      </c>
      <c r="I868" s="11" t="s">
        <v>1014</v>
      </c>
      <c r="J868" s="11" t="s">
        <v>1055</v>
      </c>
      <c r="K868" s="11" t="s">
        <v>1261</v>
      </c>
      <c r="L868" s="11" t="s">
        <v>1265</v>
      </c>
      <c r="M868" s="11" t="s">
        <v>1272</v>
      </c>
      <c r="N868" s="10">
        <v>41858</v>
      </c>
      <c r="O868" s="12">
        <v>250</v>
      </c>
      <c r="P868" s="12">
        <v>568</v>
      </c>
      <c r="Q868" s="12">
        <v>318</v>
      </c>
      <c r="R868" s="11">
        <v>18</v>
      </c>
      <c r="S868" s="12">
        <v>10224</v>
      </c>
      <c r="T868" s="13">
        <v>0.01</v>
      </c>
      <c r="U868" s="12">
        <v>102.24000000000001</v>
      </c>
      <c r="V868" s="12">
        <v>10121.76</v>
      </c>
      <c r="W868" s="12">
        <v>360</v>
      </c>
      <c r="X868" s="12">
        <v>12234</v>
      </c>
      <c r="Y868" s="14">
        <f>+DAY('TABLA PRINCIPAL'!$B868)</f>
        <v>5</v>
      </c>
      <c r="Z868" s="14">
        <f>+MONTH('TABLA PRINCIPAL'!$B868)</f>
        <v>8</v>
      </c>
      <c r="AA868" s="14">
        <f>+YEAR('TABLA PRINCIPAL'!$B868)</f>
        <v>2014</v>
      </c>
      <c r="AB868" s="22" t="str">
        <f>+IF(Ventas_Oficina[[#This Row],[Total del pedido]]&gt;=100000,"SI","NO")</f>
        <v>NO</v>
      </c>
      <c r="AC868" s="22" t="str">
        <f>+_xlfn.XLOOKUP(Ventas_Oficina[[#This Row],[Nº de artículo]],AUXILIAR!A867:A5753,AUXILIAR!D867:D5753,"Error",0)</f>
        <v>Enviado a tiempo</v>
      </c>
      <c r="AD868" s="22" t="str">
        <f>+IF(AND(Ventas_Oficina[[#This Row],[Total]]&gt;75000,Ventas_Oficina[[#This Row],[Envio a tiempo]]="Enviado a tiempo"),"Buena Venta","Venta Mala")</f>
        <v>Venta Mala</v>
      </c>
    </row>
    <row r="869" spans="1:30" x14ac:dyDescent="0.25">
      <c r="A869" s="25">
        <v>1239636</v>
      </c>
      <c r="B869" s="5">
        <v>41694</v>
      </c>
      <c r="C869" s="6" t="s">
        <v>397</v>
      </c>
      <c r="D869" s="6" t="s">
        <v>88</v>
      </c>
      <c r="E869" s="6" t="s">
        <v>4</v>
      </c>
      <c r="F869" s="6" t="s">
        <v>5</v>
      </c>
      <c r="G869" s="6" t="s">
        <v>1009</v>
      </c>
      <c r="H869" s="6" t="s">
        <v>39</v>
      </c>
      <c r="I869" s="6" t="s">
        <v>1016</v>
      </c>
      <c r="J869" s="6" t="s">
        <v>1103</v>
      </c>
      <c r="K869" s="6" t="s">
        <v>1261</v>
      </c>
      <c r="L869" s="6" t="s">
        <v>1266</v>
      </c>
      <c r="M869" s="6" t="s">
        <v>1272</v>
      </c>
      <c r="N869" s="5">
        <v>41696</v>
      </c>
      <c r="O869" s="7">
        <v>5616</v>
      </c>
      <c r="P869" s="7">
        <v>13698</v>
      </c>
      <c r="Q869" s="7">
        <v>8082</v>
      </c>
      <c r="R869" s="6">
        <v>26</v>
      </c>
      <c r="S869" s="7">
        <v>356148</v>
      </c>
      <c r="T869" s="8">
        <v>0.08</v>
      </c>
      <c r="U869" s="7">
        <v>28491.84</v>
      </c>
      <c r="V869" s="7">
        <v>327656.15999999997</v>
      </c>
      <c r="W869" s="7">
        <v>2449</v>
      </c>
      <c r="X869" s="7">
        <v>129912</v>
      </c>
      <c r="Y869" s="9">
        <f>+DAY('TABLA PRINCIPAL'!$B869)</f>
        <v>24</v>
      </c>
      <c r="Z869" s="9">
        <f>+MONTH('TABLA PRINCIPAL'!$B869)</f>
        <v>2</v>
      </c>
      <c r="AA869" s="9">
        <f>+YEAR('TABLA PRINCIPAL'!$B869)</f>
        <v>2014</v>
      </c>
      <c r="AB869" s="22" t="str">
        <f>+IF(Ventas_Oficina[[#This Row],[Total del pedido]]&gt;=100000,"SI","NO")</f>
        <v>SI</v>
      </c>
      <c r="AC869" s="22" t="str">
        <f>+_xlfn.XLOOKUP(Ventas_Oficina[[#This Row],[Nº de artículo]],AUXILIAR!A868:A5754,AUXILIAR!D868:D5754,"Error",0)</f>
        <v>Enviado a tiempo</v>
      </c>
      <c r="AD869" s="22" t="str">
        <f>+IF(AND(Ventas_Oficina[[#This Row],[Total]]&gt;75000,Ventas_Oficina[[#This Row],[Envio a tiempo]]="Enviado a tiempo"),"Buena Venta","Venta Mala")</f>
        <v>Buena Venta</v>
      </c>
    </row>
    <row r="870" spans="1:30" x14ac:dyDescent="0.25">
      <c r="A870" s="26">
        <v>1239636</v>
      </c>
      <c r="B870" s="10">
        <v>41579</v>
      </c>
      <c r="C870" s="11" t="s">
        <v>280</v>
      </c>
      <c r="D870" s="11" t="s">
        <v>281</v>
      </c>
      <c r="E870" s="11" t="s">
        <v>4</v>
      </c>
      <c r="F870" s="11" t="s">
        <v>5</v>
      </c>
      <c r="G870" s="11" t="s">
        <v>1008</v>
      </c>
      <c r="H870" s="11" t="s">
        <v>24</v>
      </c>
      <c r="I870" s="11" t="s">
        <v>1015</v>
      </c>
      <c r="J870" s="11" t="s">
        <v>1092</v>
      </c>
      <c r="K870" s="11" t="s">
        <v>1261</v>
      </c>
      <c r="L870" s="11" t="s">
        <v>1265</v>
      </c>
      <c r="M870" s="11" t="s">
        <v>1272</v>
      </c>
      <c r="N870" s="10">
        <v>41580</v>
      </c>
      <c r="O870" s="12">
        <v>187</v>
      </c>
      <c r="P870" s="12">
        <v>812</v>
      </c>
      <c r="Q870" s="12">
        <v>625</v>
      </c>
      <c r="R870" s="11">
        <v>34</v>
      </c>
      <c r="S870" s="12">
        <v>27608</v>
      </c>
      <c r="T870" s="13">
        <v>0.06</v>
      </c>
      <c r="U870" s="12">
        <v>1656.48</v>
      </c>
      <c r="V870" s="12">
        <v>25951.52</v>
      </c>
      <c r="W870" s="12">
        <v>283</v>
      </c>
      <c r="X870" s="12">
        <v>12885</v>
      </c>
      <c r="Y870" s="14">
        <f>+DAY('TABLA PRINCIPAL'!$B870)</f>
        <v>1</v>
      </c>
      <c r="Z870" s="14">
        <f>+MONTH('TABLA PRINCIPAL'!$B870)</f>
        <v>11</v>
      </c>
      <c r="AA870" s="14">
        <f>+YEAR('TABLA PRINCIPAL'!$B870)</f>
        <v>2013</v>
      </c>
      <c r="AB870" s="22" t="str">
        <f>+IF(Ventas_Oficina[[#This Row],[Total del pedido]]&gt;=100000,"SI","NO")</f>
        <v>NO</v>
      </c>
      <c r="AC870" s="22" t="str">
        <f>+_xlfn.XLOOKUP(Ventas_Oficina[[#This Row],[Nº de artículo]],AUXILIAR!A869:A5755,AUXILIAR!D869:D5755,"Error",0)</f>
        <v>Enviado a tiempo</v>
      </c>
      <c r="AD870" s="22" t="str">
        <f>+IF(AND(Ventas_Oficina[[#This Row],[Total]]&gt;75000,Ventas_Oficina[[#This Row],[Envio a tiempo]]="Enviado a tiempo"),"Buena Venta","Venta Mala")</f>
        <v>Venta Mala</v>
      </c>
    </row>
    <row r="871" spans="1:30" x14ac:dyDescent="0.25">
      <c r="A871" s="25">
        <v>1239636</v>
      </c>
      <c r="B871" s="5">
        <v>41579</v>
      </c>
      <c r="C871" s="6" t="s">
        <v>280</v>
      </c>
      <c r="D871" s="6" t="s">
        <v>281</v>
      </c>
      <c r="E871" s="6" t="s">
        <v>4</v>
      </c>
      <c r="F871" s="6" t="s">
        <v>5</v>
      </c>
      <c r="G871" s="6" t="s">
        <v>1009</v>
      </c>
      <c r="H871" s="6" t="s">
        <v>24</v>
      </c>
      <c r="I871" s="6" t="s">
        <v>1015</v>
      </c>
      <c r="J871" s="6" t="s">
        <v>1092</v>
      </c>
      <c r="K871" s="6" t="s">
        <v>1261</v>
      </c>
      <c r="L871" s="6" t="s">
        <v>1265</v>
      </c>
      <c r="M871" s="6" t="s">
        <v>1273</v>
      </c>
      <c r="N871" s="5">
        <v>41580</v>
      </c>
      <c r="O871" s="7">
        <v>187</v>
      </c>
      <c r="P871" s="7">
        <v>812</v>
      </c>
      <c r="Q871" s="7">
        <v>625</v>
      </c>
      <c r="R871" s="6">
        <v>32</v>
      </c>
      <c r="S871" s="7">
        <v>25984</v>
      </c>
      <c r="T871" s="8">
        <v>0.01</v>
      </c>
      <c r="U871" s="7">
        <v>259.84000000000003</v>
      </c>
      <c r="V871" s="7">
        <v>25724.16</v>
      </c>
      <c r="W871" s="7">
        <v>283</v>
      </c>
      <c r="X871" s="7">
        <v>12885</v>
      </c>
      <c r="Y871" s="9">
        <f>+DAY('TABLA PRINCIPAL'!$B871)</f>
        <v>1</v>
      </c>
      <c r="Z871" s="9">
        <f>+MONTH('TABLA PRINCIPAL'!$B871)</f>
        <v>11</v>
      </c>
      <c r="AA871" s="9">
        <f>+YEAR('TABLA PRINCIPAL'!$B871)</f>
        <v>2013</v>
      </c>
      <c r="AB871" s="22" t="str">
        <f>+IF(Ventas_Oficina[[#This Row],[Total del pedido]]&gt;=100000,"SI","NO")</f>
        <v>NO</v>
      </c>
      <c r="AC871" s="22" t="str">
        <f>+_xlfn.XLOOKUP(Ventas_Oficina[[#This Row],[Nº de artículo]],AUXILIAR!A870:A5756,AUXILIAR!D870:D5756,"Error",0)</f>
        <v>No enviado a tiempo</v>
      </c>
      <c r="AD871" s="22" t="str">
        <f>+IF(AND(Ventas_Oficina[[#This Row],[Total]]&gt;75000,Ventas_Oficina[[#This Row],[Envio a tiempo]]="Enviado a tiempo"),"Buena Venta","Venta Mala")</f>
        <v>Venta Mala</v>
      </c>
    </row>
    <row r="872" spans="1:30" x14ac:dyDescent="0.25">
      <c r="A872" s="26">
        <v>1239636</v>
      </c>
      <c r="B872" s="10">
        <v>41677</v>
      </c>
      <c r="C872" s="11" t="s">
        <v>350</v>
      </c>
      <c r="D872" s="11" t="s">
        <v>41</v>
      </c>
      <c r="E872" s="11" t="s">
        <v>12</v>
      </c>
      <c r="F872" s="11" t="s">
        <v>13</v>
      </c>
      <c r="G872" s="11" t="s">
        <v>1007</v>
      </c>
      <c r="H872" s="11" t="s">
        <v>42</v>
      </c>
      <c r="I872" s="11" t="s">
        <v>1013</v>
      </c>
      <c r="J872" s="11" t="s">
        <v>1023</v>
      </c>
      <c r="K872" s="11" t="s">
        <v>1262</v>
      </c>
      <c r="L872" s="11" t="s">
        <v>1265</v>
      </c>
      <c r="M872" s="11" t="s">
        <v>1272</v>
      </c>
      <c r="N872" s="10">
        <v>41686</v>
      </c>
      <c r="O872" s="12">
        <v>459</v>
      </c>
      <c r="P872" s="12">
        <v>728</v>
      </c>
      <c r="Q872" s="12">
        <v>269</v>
      </c>
      <c r="R872" s="11">
        <v>26</v>
      </c>
      <c r="S872" s="12">
        <v>18928</v>
      </c>
      <c r="T872" s="13">
        <v>0.03</v>
      </c>
      <c r="U872" s="12">
        <v>567.84</v>
      </c>
      <c r="V872" s="12">
        <v>18360.16</v>
      </c>
      <c r="W872" s="12">
        <v>1115</v>
      </c>
      <c r="X872" s="12">
        <v>22662</v>
      </c>
      <c r="Y872" s="14">
        <f>+DAY('TABLA PRINCIPAL'!$B872)</f>
        <v>7</v>
      </c>
      <c r="Z872" s="14">
        <f>+MONTH('TABLA PRINCIPAL'!$B872)</f>
        <v>2</v>
      </c>
      <c r="AA872" s="14">
        <f>+YEAR('TABLA PRINCIPAL'!$B872)</f>
        <v>2014</v>
      </c>
      <c r="AB872" s="22" t="str">
        <f>+IF(Ventas_Oficina[[#This Row],[Total del pedido]]&gt;=100000,"SI","NO")</f>
        <v>NO</v>
      </c>
      <c r="AC872" s="22" t="str">
        <f>+_xlfn.XLOOKUP(Ventas_Oficina[[#This Row],[Nº de artículo]],AUXILIAR!A871:A5757,AUXILIAR!D871:D5757,"Error",0)</f>
        <v>No enviado a tiempo</v>
      </c>
      <c r="AD872" s="22" t="str">
        <f>+IF(AND(Ventas_Oficina[[#This Row],[Total]]&gt;75000,Ventas_Oficina[[#This Row],[Envio a tiempo]]="Enviado a tiempo"),"Buena Venta","Venta Mala")</f>
        <v>Venta Mala</v>
      </c>
    </row>
    <row r="873" spans="1:30" x14ac:dyDescent="0.25">
      <c r="A873" s="25">
        <v>1239636</v>
      </c>
      <c r="B873" s="5">
        <v>41579</v>
      </c>
      <c r="C873" s="6" t="s">
        <v>280</v>
      </c>
      <c r="D873" s="6" t="s">
        <v>281</v>
      </c>
      <c r="E873" s="6" t="s">
        <v>4</v>
      </c>
      <c r="F873" s="6" t="s">
        <v>5</v>
      </c>
      <c r="G873" s="6" t="s">
        <v>1008</v>
      </c>
      <c r="H873" s="6" t="s">
        <v>24</v>
      </c>
      <c r="I873" s="6" t="s">
        <v>1014</v>
      </c>
      <c r="J873" s="6" t="s">
        <v>1092</v>
      </c>
      <c r="K873" s="6" t="s">
        <v>1263</v>
      </c>
      <c r="L873" s="6" t="s">
        <v>1266</v>
      </c>
      <c r="M873" s="6" t="s">
        <v>1272</v>
      </c>
      <c r="N873" s="5">
        <v>41580</v>
      </c>
      <c r="O873" s="7">
        <v>187</v>
      </c>
      <c r="P873" s="7">
        <v>812</v>
      </c>
      <c r="Q873" s="7">
        <v>625</v>
      </c>
      <c r="R873" s="6">
        <v>8</v>
      </c>
      <c r="S873" s="7">
        <v>6496</v>
      </c>
      <c r="T873" s="8">
        <v>0.01</v>
      </c>
      <c r="U873" s="7">
        <v>64.960000000000008</v>
      </c>
      <c r="V873" s="7">
        <v>6431.04</v>
      </c>
      <c r="W873" s="7">
        <v>283</v>
      </c>
      <c r="X873" s="7">
        <v>12885</v>
      </c>
      <c r="Y873" s="9">
        <f>+DAY('TABLA PRINCIPAL'!$B873)</f>
        <v>1</v>
      </c>
      <c r="Z873" s="9">
        <f>+MONTH('TABLA PRINCIPAL'!$B873)</f>
        <v>11</v>
      </c>
      <c r="AA873" s="9">
        <f>+YEAR('TABLA PRINCIPAL'!$B873)</f>
        <v>2013</v>
      </c>
      <c r="AB873" s="22" t="str">
        <f>+IF(Ventas_Oficina[[#This Row],[Total del pedido]]&gt;=100000,"SI","NO")</f>
        <v>NO</v>
      </c>
      <c r="AC873" s="22" t="str">
        <f>+_xlfn.XLOOKUP(Ventas_Oficina[[#This Row],[Nº de artículo]],AUXILIAR!A872:A5758,AUXILIAR!D872:D5758,"Error",0)</f>
        <v>Enviado a tiempo</v>
      </c>
      <c r="AD873" s="22" t="str">
        <f>+IF(AND(Ventas_Oficina[[#This Row],[Total]]&gt;75000,Ventas_Oficina[[#This Row],[Envio a tiempo]]="Enviado a tiempo"),"Buena Venta","Venta Mala")</f>
        <v>Venta Mala</v>
      </c>
    </row>
    <row r="874" spans="1:30" x14ac:dyDescent="0.25">
      <c r="A874" s="26">
        <v>1239636</v>
      </c>
      <c r="B874" s="10">
        <v>42094</v>
      </c>
      <c r="C874" s="11" t="s">
        <v>349</v>
      </c>
      <c r="D874" s="11" t="s">
        <v>478</v>
      </c>
      <c r="E874" s="11" t="s">
        <v>4</v>
      </c>
      <c r="F874" s="11" t="s">
        <v>5</v>
      </c>
      <c r="G874" s="11" t="s">
        <v>1010</v>
      </c>
      <c r="H874" s="11" t="s">
        <v>17</v>
      </c>
      <c r="I874" s="11" t="s">
        <v>1016</v>
      </c>
      <c r="J874" s="11" t="s">
        <v>1154</v>
      </c>
      <c r="K874" s="11" t="s">
        <v>1261</v>
      </c>
      <c r="L874" s="11" t="s">
        <v>1267</v>
      </c>
      <c r="M874" s="11" t="s">
        <v>1272</v>
      </c>
      <c r="N874" s="10">
        <v>42094</v>
      </c>
      <c r="O874" s="12">
        <v>342</v>
      </c>
      <c r="P874" s="12">
        <v>834</v>
      </c>
      <c r="Q874" s="12">
        <v>492</v>
      </c>
      <c r="R874" s="11">
        <v>10</v>
      </c>
      <c r="S874" s="12">
        <v>8340</v>
      </c>
      <c r="T874" s="13">
        <v>0.01</v>
      </c>
      <c r="U874" s="12">
        <v>83.4</v>
      </c>
      <c r="V874" s="12">
        <v>8256.6</v>
      </c>
      <c r="W874" s="12">
        <v>264</v>
      </c>
      <c r="X874" s="12">
        <v>23183</v>
      </c>
      <c r="Y874" s="14">
        <f>+DAY('TABLA PRINCIPAL'!$B874)</f>
        <v>31</v>
      </c>
      <c r="Z874" s="14">
        <f>+MONTH('TABLA PRINCIPAL'!$B874)</f>
        <v>3</v>
      </c>
      <c r="AA874" s="14">
        <f>+YEAR('TABLA PRINCIPAL'!$B874)</f>
        <v>2015</v>
      </c>
      <c r="AB874" s="22" t="str">
        <f>+IF(Ventas_Oficina[[#This Row],[Total del pedido]]&gt;=100000,"SI","NO")</f>
        <v>NO</v>
      </c>
      <c r="AC874" s="22" t="str">
        <f>+_xlfn.XLOOKUP(Ventas_Oficina[[#This Row],[Nº de artículo]],AUXILIAR!A873:A5759,AUXILIAR!D873:D5759,"Error",0)</f>
        <v>No enviado a tiempo</v>
      </c>
      <c r="AD874" s="22" t="str">
        <f>+IF(AND(Ventas_Oficina[[#This Row],[Total]]&gt;75000,Ventas_Oficina[[#This Row],[Envio a tiempo]]="Enviado a tiempo"),"Buena Venta","Venta Mala")</f>
        <v>Venta Mala</v>
      </c>
    </row>
    <row r="875" spans="1:30" x14ac:dyDescent="0.25">
      <c r="A875" s="25">
        <v>1239636</v>
      </c>
      <c r="B875" s="5">
        <v>41892</v>
      </c>
      <c r="C875" s="6" t="s">
        <v>416</v>
      </c>
      <c r="D875" s="6" t="s">
        <v>19</v>
      </c>
      <c r="E875" s="6" t="s">
        <v>4</v>
      </c>
      <c r="F875" s="6" t="s">
        <v>5</v>
      </c>
      <c r="G875" s="6" t="s">
        <v>1008</v>
      </c>
      <c r="H875" s="6" t="s">
        <v>6</v>
      </c>
      <c r="I875" s="6" t="s">
        <v>1015</v>
      </c>
      <c r="J875" s="6" t="s">
        <v>1052</v>
      </c>
      <c r="K875" s="6" t="s">
        <v>1262</v>
      </c>
      <c r="L875" s="6" t="s">
        <v>1265</v>
      </c>
      <c r="M875" s="6" t="s">
        <v>1272</v>
      </c>
      <c r="N875" s="5">
        <v>41894</v>
      </c>
      <c r="O875" s="7">
        <v>332</v>
      </c>
      <c r="P875" s="7">
        <v>518</v>
      </c>
      <c r="Q875" s="7">
        <v>186</v>
      </c>
      <c r="R875" s="6">
        <v>34</v>
      </c>
      <c r="S875" s="7">
        <v>17612</v>
      </c>
      <c r="T875" s="8">
        <v>0.01</v>
      </c>
      <c r="U875" s="7">
        <v>176.12</v>
      </c>
      <c r="V875" s="7">
        <v>17435.88</v>
      </c>
      <c r="W875" s="7">
        <v>204</v>
      </c>
      <c r="X875" s="7">
        <v>14219</v>
      </c>
      <c r="Y875" s="9">
        <f>+DAY('TABLA PRINCIPAL'!$B875)</f>
        <v>10</v>
      </c>
      <c r="Z875" s="9">
        <f>+MONTH('TABLA PRINCIPAL'!$B875)</f>
        <v>9</v>
      </c>
      <c r="AA875" s="9">
        <f>+YEAR('TABLA PRINCIPAL'!$B875)</f>
        <v>2014</v>
      </c>
      <c r="AB875" s="22" t="str">
        <f>+IF(Ventas_Oficina[[#This Row],[Total del pedido]]&gt;=100000,"SI","NO")</f>
        <v>NO</v>
      </c>
      <c r="AC875" s="22" t="str">
        <f>+_xlfn.XLOOKUP(Ventas_Oficina[[#This Row],[Nº de artículo]],AUXILIAR!A874:A5760,AUXILIAR!D874:D5760,"Error",0)</f>
        <v>No enviado a tiempo</v>
      </c>
      <c r="AD875" s="22" t="str">
        <f>+IF(AND(Ventas_Oficina[[#This Row],[Total]]&gt;75000,Ventas_Oficina[[#This Row],[Envio a tiempo]]="Enviado a tiempo"),"Buena Venta","Venta Mala")</f>
        <v>Venta Mala</v>
      </c>
    </row>
    <row r="876" spans="1:30" x14ac:dyDescent="0.25">
      <c r="A876" s="26">
        <v>1239636</v>
      </c>
      <c r="B876" s="10">
        <v>41349</v>
      </c>
      <c r="C876" s="11" t="s">
        <v>18</v>
      </c>
      <c r="D876" s="11" t="s">
        <v>19</v>
      </c>
      <c r="E876" s="11" t="s">
        <v>4</v>
      </c>
      <c r="F876" s="11" t="s">
        <v>5</v>
      </c>
      <c r="G876" s="11" t="s">
        <v>1009</v>
      </c>
      <c r="H876" s="11" t="s">
        <v>6</v>
      </c>
      <c r="I876" s="11" t="s">
        <v>1015</v>
      </c>
      <c r="J876" s="11" t="s">
        <v>1071</v>
      </c>
      <c r="K876" s="11" t="s">
        <v>1261</v>
      </c>
      <c r="L876" s="11" t="s">
        <v>1265</v>
      </c>
      <c r="M876" s="11" t="s">
        <v>1272</v>
      </c>
      <c r="N876" s="10">
        <v>41353</v>
      </c>
      <c r="O876" s="12">
        <v>274</v>
      </c>
      <c r="P876" s="12">
        <v>449</v>
      </c>
      <c r="Q876" s="12">
        <v>175</v>
      </c>
      <c r="R876" s="11">
        <v>34</v>
      </c>
      <c r="S876" s="12">
        <v>15266</v>
      </c>
      <c r="T876" s="13">
        <v>0.03</v>
      </c>
      <c r="U876" s="12">
        <v>457.97999999999996</v>
      </c>
      <c r="V876" s="12">
        <v>14808.02</v>
      </c>
      <c r="W876" s="12">
        <v>149</v>
      </c>
      <c r="X876" s="12">
        <v>12854</v>
      </c>
      <c r="Y876" s="14">
        <f>+DAY('TABLA PRINCIPAL'!$B876)</f>
        <v>16</v>
      </c>
      <c r="Z876" s="14">
        <f>+MONTH('TABLA PRINCIPAL'!$B876)</f>
        <v>3</v>
      </c>
      <c r="AA876" s="14">
        <f>+YEAR('TABLA PRINCIPAL'!$B876)</f>
        <v>2013</v>
      </c>
      <c r="AB876" s="22" t="str">
        <f>+IF(Ventas_Oficina[[#This Row],[Total del pedido]]&gt;=100000,"SI","NO")</f>
        <v>NO</v>
      </c>
      <c r="AC876" s="22" t="str">
        <f>+_xlfn.XLOOKUP(Ventas_Oficina[[#This Row],[Nº de artículo]],AUXILIAR!A875:A5761,AUXILIAR!D875:D5761,"Error",0)</f>
        <v>Enviado a tiempo</v>
      </c>
      <c r="AD876" s="22" t="str">
        <f>+IF(AND(Ventas_Oficina[[#This Row],[Total]]&gt;75000,Ventas_Oficina[[#This Row],[Envio a tiempo]]="Enviado a tiempo"),"Buena Venta","Venta Mala")</f>
        <v>Venta Mala</v>
      </c>
    </row>
    <row r="877" spans="1:30" x14ac:dyDescent="0.25">
      <c r="A877" s="25">
        <v>1239636</v>
      </c>
      <c r="B877" s="5">
        <v>41613</v>
      </c>
      <c r="C877" s="6" t="s">
        <v>431</v>
      </c>
      <c r="D877" s="6" t="s">
        <v>29</v>
      </c>
      <c r="E877" s="6" t="s">
        <v>12</v>
      </c>
      <c r="F877" s="6" t="s">
        <v>13</v>
      </c>
      <c r="G877" s="6" t="s">
        <v>1007</v>
      </c>
      <c r="H877" s="6" t="s">
        <v>14</v>
      </c>
      <c r="I877" s="6" t="s">
        <v>1014</v>
      </c>
      <c r="J877" s="6" t="s">
        <v>1126</v>
      </c>
      <c r="K877" s="6" t="s">
        <v>1261</v>
      </c>
      <c r="L877" s="6" t="s">
        <v>1267</v>
      </c>
      <c r="M877" s="6" t="s">
        <v>1272</v>
      </c>
      <c r="N877" s="5">
        <v>41615</v>
      </c>
      <c r="O877" s="7">
        <v>3202</v>
      </c>
      <c r="P877" s="7">
        <v>15248</v>
      </c>
      <c r="Q877" s="7">
        <v>12046</v>
      </c>
      <c r="R877" s="6">
        <v>49</v>
      </c>
      <c r="S877" s="7">
        <v>747152</v>
      </c>
      <c r="T877" s="8">
        <v>7.0000000000000007E-2</v>
      </c>
      <c r="U877" s="7">
        <v>52300.640000000007</v>
      </c>
      <c r="V877" s="7">
        <v>694851.36</v>
      </c>
      <c r="W877" s="7">
        <v>400</v>
      </c>
      <c r="X877" s="7">
        <v>226675</v>
      </c>
      <c r="Y877" s="9">
        <f>+DAY('TABLA PRINCIPAL'!$B877)</f>
        <v>5</v>
      </c>
      <c r="Z877" s="9">
        <f>+MONTH('TABLA PRINCIPAL'!$B877)</f>
        <v>12</v>
      </c>
      <c r="AA877" s="9">
        <f>+YEAR('TABLA PRINCIPAL'!$B877)</f>
        <v>2013</v>
      </c>
      <c r="AB877" s="22" t="str">
        <f>+IF(Ventas_Oficina[[#This Row],[Total del pedido]]&gt;=100000,"SI","NO")</f>
        <v>SI</v>
      </c>
      <c r="AC877" s="22" t="str">
        <f>+_xlfn.XLOOKUP(Ventas_Oficina[[#This Row],[Nº de artículo]],AUXILIAR!A876:A5762,AUXILIAR!D876:D5762,"Error",0)</f>
        <v>Enviado a tiempo</v>
      </c>
      <c r="AD877" s="22" t="str">
        <f>+IF(AND(Ventas_Oficina[[#This Row],[Total]]&gt;75000,Ventas_Oficina[[#This Row],[Envio a tiempo]]="Enviado a tiempo"),"Buena Venta","Venta Mala")</f>
        <v>Buena Venta</v>
      </c>
    </row>
    <row r="878" spans="1:30" x14ac:dyDescent="0.25">
      <c r="A878" s="26">
        <v>1240001</v>
      </c>
      <c r="B878" s="10">
        <v>41694</v>
      </c>
      <c r="C878" s="11" t="s">
        <v>138</v>
      </c>
      <c r="D878" s="11" t="s">
        <v>139</v>
      </c>
      <c r="E878" s="11" t="s">
        <v>4</v>
      </c>
      <c r="F878" s="11" t="s">
        <v>5</v>
      </c>
      <c r="G878" s="11" t="s">
        <v>1007</v>
      </c>
      <c r="H878" s="11" t="s">
        <v>39</v>
      </c>
      <c r="I878" s="11" t="s">
        <v>1015</v>
      </c>
      <c r="J878" s="11" t="s">
        <v>1023</v>
      </c>
      <c r="K878" s="11" t="s">
        <v>1261</v>
      </c>
      <c r="L878" s="11" t="s">
        <v>1265</v>
      </c>
      <c r="M878" s="11" t="s">
        <v>1272</v>
      </c>
      <c r="N878" s="10">
        <v>41695</v>
      </c>
      <c r="O878" s="12">
        <v>459</v>
      </c>
      <c r="P878" s="12">
        <v>728</v>
      </c>
      <c r="Q878" s="12">
        <v>269</v>
      </c>
      <c r="R878" s="11">
        <v>41</v>
      </c>
      <c r="S878" s="12">
        <v>29848</v>
      </c>
      <c r="T878" s="13">
        <v>0.06</v>
      </c>
      <c r="U878" s="12">
        <v>1790.8799999999999</v>
      </c>
      <c r="V878" s="12">
        <v>28057.119999999999</v>
      </c>
      <c r="W878" s="12">
        <v>1115</v>
      </c>
      <c r="X878" s="12">
        <v>35237</v>
      </c>
      <c r="Y878" s="14">
        <f>+DAY('TABLA PRINCIPAL'!$B878)</f>
        <v>24</v>
      </c>
      <c r="Z878" s="14">
        <f>+MONTH('TABLA PRINCIPAL'!$B878)</f>
        <v>2</v>
      </c>
      <c r="AA878" s="14">
        <f>+YEAR('TABLA PRINCIPAL'!$B878)</f>
        <v>2014</v>
      </c>
      <c r="AB878" s="22" t="str">
        <f>+IF(Ventas_Oficina[[#This Row],[Total del pedido]]&gt;=100000,"SI","NO")</f>
        <v>NO</v>
      </c>
      <c r="AC878" s="22" t="str">
        <f>+_xlfn.XLOOKUP(Ventas_Oficina[[#This Row],[Nº de artículo]],AUXILIAR!A877:A5763,AUXILIAR!D877:D5763,"Error",0)</f>
        <v>No enviado a tiempo</v>
      </c>
      <c r="AD878" s="22" t="str">
        <f>+IF(AND(Ventas_Oficina[[#This Row],[Total]]&gt;75000,Ventas_Oficina[[#This Row],[Envio a tiempo]]="Enviado a tiempo"),"Buena Venta","Venta Mala")</f>
        <v>Venta Mala</v>
      </c>
    </row>
    <row r="879" spans="1:30" x14ac:dyDescent="0.25">
      <c r="A879" s="25">
        <v>1240001</v>
      </c>
      <c r="B879" s="5">
        <v>41815</v>
      </c>
      <c r="C879" s="6" t="s">
        <v>262</v>
      </c>
      <c r="D879" s="6" t="s">
        <v>199</v>
      </c>
      <c r="E879" s="6" t="s">
        <v>4</v>
      </c>
      <c r="F879" s="6" t="s">
        <v>5</v>
      </c>
      <c r="G879" s="6" t="s">
        <v>1007</v>
      </c>
      <c r="H879" s="6" t="s">
        <v>24</v>
      </c>
      <c r="I879" s="6" t="s">
        <v>1013</v>
      </c>
      <c r="J879" s="6" t="s">
        <v>1041</v>
      </c>
      <c r="K879" s="6" t="s">
        <v>1261</v>
      </c>
      <c r="L879" s="6" t="s">
        <v>1265</v>
      </c>
      <c r="M879" s="6" t="s">
        <v>1272</v>
      </c>
      <c r="N879" s="5">
        <v>41815</v>
      </c>
      <c r="O879" s="7">
        <v>245</v>
      </c>
      <c r="P879" s="7">
        <v>389</v>
      </c>
      <c r="Q879" s="7">
        <v>144</v>
      </c>
      <c r="R879" s="6">
        <v>13</v>
      </c>
      <c r="S879" s="7">
        <v>5057</v>
      </c>
      <c r="T879" s="8">
        <v>0.04</v>
      </c>
      <c r="U879" s="7">
        <v>202.28</v>
      </c>
      <c r="V879" s="7">
        <v>4854.72</v>
      </c>
      <c r="W879" s="7">
        <v>701</v>
      </c>
      <c r="X879" s="7">
        <v>11822</v>
      </c>
      <c r="Y879" s="9">
        <f>+DAY('TABLA PRINCIPAL'!$B879)</f>
        <v>25</v>
      </c>
      <c r="Z879" s="9">
        <f>+MONTH('TABLA PRINCIPAL'!$B879)</f>
        <v>6</v>
      </c>
      <c r="AA879" s="9">
        <f>+YEAR('TABLA PRINCIPAL'!$B879)</f>
        <v>2014</v>
      </c>
      <c r="AB879" s="22" t="str">
        <f>+IF(Ventas_Oficina[[#This Row],[Total del pedido]]&gt;=100000,"SI","NO")</f>
        <v>NO</v>
      </c>
      <c r="AC879" s="22" t="str">
        <f>+_xlfn.XLOOKUP(Ventas_Oficina[[#This Row],[Nº de artículo]],AUXILIAR!A878:A5764,AUXILIAR!D878:D5764,"Error",0)</f>
        <v>No enviado a tiempo</v>
      </c>
      <c r="AD879" s="22" t="str">
        <f>+IF(AND(Ventas_Oficina[[#This Row],[Total]]&gt;75000,Ventas_Oficina[[#This Row],[Envio a tiempo]]="Enviado a tiempo"),"Buena Venta","Venta Mala")</f>
        <v>Venta Mala</v>
      </c>
    </row>
    <row r="880" spans="1:30" x14ac:dyDescent="0.25">
      <c r="A880" s="26">
        <v>1240366</v>
      </c>
      <c r="B880" s="10">
        <v>41973</v>
      </c>
      <c r="C880" s="11" t="s">
        <v>37</v>
      </c>
      <c r="D880" s="11" t="s">
        <v>38</v>
      </c>
      <c r="E880" s="11" t="s">
        <v>4</v>
      </c>
      <c r="F880" s="11" t="s">
        <v>5</v>
      </c>
      <c r="G880" s="11" t="s">
        <v>1009</v>
      </c>
      <c r="H880" s="11" t="s">
        <v>39</v>
      </c>
      <c r="I880" s="11" t="s">
        <v>1016</v>
      </c>
      <c r="J880" s="11" t="s">
        <v>1046</v>
      </c>
      <c r="K880" s="11" t="s">
        <v>1261</v>
      </c>
      <c r="L880" s="11" t="s">
        <v>1267</v>
      </c>
      <c r="M880" s="11" t="s">
        <v>1272</v>
      </c>
      <c r="N880" s="10">
        <v>41975</v>
      </c>
      <c r="O880" s="12">
        <v>519</v>
      </c>
      <c r="P880" s="12">
        <v>1298</v>
      </c>
      <c r="Q880" s="12">
        <v>779</v>
      </c>
      <c r="R880" s="11">
        <v>27</v>
      </c>
      <c r="S880" s="12">
        <v>35046</v>
      </c>
      <c r="T880" s="13">
        <v>7.0000000000000007E-2</v>
      </c>
      <c r="U880" s="12">
        <v>2453.2200000000003</v>
      </c>
      <c r="V880" s="12">
        <v>32592.78</v>
      </c>
      <c r="W880" s="12">
        <v>314</v>
      </c>
      <c r="X880" s="12">
        <v>26396</v>
      </c>
      <c r="Y880" s="14">
        <f>+DAY('TABLA PRINCIPAL'!$B880)</f>
        <v>30</v>
      </c>
      <c r="Z880" s="14">
        <f>+MONTH('TABLA PRINCIPAL'!$B880)</f>
        <v>11</v>
      </c>
      <c r="AA880" s="14">
        <f>+YEAR('TABLA PRINCIPAL'!$B880)</f>
        <v>2014</v>
      </c>
      <c r="AB880" s="22" t="str">
        <f>+IF(Ventas_Oficina[[#This Row],[Total del pedido]]&gt;=100000,"SI","NO")</f>
        <v>NO</v>
      </c>
      <c r="AC880" s="22" t="str">
        <f>+_xlfn.XLOOKUP(Ventas_Oficina[[#This Row],[Nº de artículo]],AUXILIAR!A879:A5765,AUXILIAR!D879:D5765,"Error",0)</f>
        <v>Enviado a tiempo</v>
      </c>
      <c r="AD880" s="22" t="str">
        <f>+IF(AND(Ventas_Oficina[[#This Row],[Total]]&gt;75000,Ventas_Oficina[[#This Row],[Envio a tiempo]]="Enviado a tiempo"),"Buena Venta","Venta Mala")</f>
        <v>Venta Mala</v>
      </c>
    </row>
    <row r="881" spans="1:30" x14ac:dyDescent="0.25">
      <c r="A881" s="25">
        <v>1240732</v>
      </c>
      <c r="B881" s="5">
        <v>41520</v>
      </c>
      <c r="C881" s="6" t="s">
        <v>257</v>
      </c>
      <c r="D881" s="6" t="s">
        <v>97</v>
      </c>
      <c r="E881" s="6" t="s">
        <v>12</v>
      </c>
      <c r="F881" s="6" t="s">
        <v>13</v>
      </c>
      <c r="G881" s="6" t="s">
        <v>1007</v>
      </c>
      <c r="H881" s="6" t="s">
        <v>14</v>
      </c>
      <c r="I881" s="6" t="s">
        <v>1015</v>
      </c>
      <c r="J881" s="6" t="s">
        <v>1032</v>
      </c>
      <c r="K881" s="6" t="s">
        <v>1262</v>
      </c>
      <c r="L881" s="6" t="s">
        <v>1265</v>
      </c>
      <c r="M881" s="6" t="s">
        <v>1272</v>
      </c>
      <c r="N881" s="5">
        <v>41522</v>
      </c>
      <c r="O881" s="7">
        <v>159</v>
      </c>
      <c r="P881" s="7">
        <v>261</v>
      </c>
      <c r="Q881" s="7">
        <v>102</v>
      </c>
      <c r="R881" s="6">
        <v>17</v>
      </c>
      <c r="S881" s="7">
        <v>4437</v>
      </c>
      <c r="T881" s="8">
        <v>0.04</v>
      </c>
      <c r="U881" s="7">
        <v>177.48</v>
      </c>
      <c r="V881" s="7">
        <v>4259.5200000000004</v>
      </c>
      <c r="W881" s="7">
        <v>50</v>
      </c>
      <c r="X881" s="7">
        <v>2265</v>
      </c>
      <c r="Y881" s="9">
        <f>+DAY('TABLA PRINCIPAL'!$B881)</f>
        <v>3</v>
      </c>
      <c r="Z881" s="9">
        <f>+MONTH('TABLA PRINCIPAL'!$B881)</f>
        <v>9</v>
      </c>
      <c r="AA881" s="9">
        <f>+YEAR('TABLA PRINCIPAL'!$B881)</f>
        <v>2013</v>
      </c>
      <c r="AB881" s="22" t="str">
        <f>+IF(Ventas_Oficina[[#This Row],[Total del pedido]]&gt;=100000,"SI","NO")</f>
        <v>NO</v>
      </c>
      <c r="AC881" s="22" t="str">
        <f>+_xlfn.XLOOKUP(Ventas_Oficina[[#This Row],[Nº de artículo]],AUXILIAR!A880:A5766,AUXILIAR!D880:D5766,"Error",0)</f>
        <v>Enviado a tiempo</v>
      </c>
      <c r="AD881" s="22" t="str">
        <f>+IF(AND(Ventas_Oficina[[#This Row],[Total]]&gt;75000,Ventas_Oficina[[#This Row],[Envio a tiempo]]="Enviado a tiempo"),"Buena Venta","Venta Mala")</f>
        <v>Venta Mala</v>
      </c>
    </row>
    <row r="882" spans="1:30" x14ac:dyDescent="0.25">
      <c r="A882" s="26">
        <v>1240732</v>
      </c>
      <c r="B882" s="10">
        <v>42119</v>
      </c>
      <c r="C882" s="11" t="s">
        <v>479</v>
      </c>
      <c r="D882" s="11" t="s">
        <v>97</v>
      </c>
      <c r="E882" s="11" t="s">
        <v>12</v>
      </c>
      <c r="F882" s="11" t="s">
        <v>13</v>
      </c>
      <c r="G882" s="11" t="s">
        <v>1008</v>
      </c>
      <c r="H882" s="11" t="s">
        <v>14</v>
      </c>
      <c r="I882" s="11" t="s">
        <v>1012</v>
      </c>
      <c r="J882" s="11" t="s">
        <v>1022</v>
      </c>
      <c r="K882" s="11" t="s">
        <v>1263</v>
      </c>
      <c r="L882" s="11" t="s">
        <v>1269</v>
      </c>
      <c r="M882" s="11" t="s">
        <v>1272</v>
      </c>
      <c r="N882" s="10">
        <v>42121</v>
      </c>
      <c r="O882" s="12">
        <v>153</v>
      </c>
      <c r="P882" s="12">
        <v>278</v>
      </c>
      <c r="Q882" s="12">
        <v>125</v>
      </c>
      <c r="R882" s="11">
        <v>44</v>
      </c>
      <c r="S882" s="12">
        <v>12232</v>
      </c>
      <c r="T882" s="13">
        <v>0.08</v>
      </c>
      <c r="U882" s="12">
        <v>978.56000000000006</v>
      </c>
      <c r="V882" s="12">
        <v>11253.44</v>
      </c>
      <c r="W882" s="12">
        <v>134</v>
      </c>
      <c r="X882" s="12">
        <v>4508</v>
      </c>
      <c r="Y882" s="14">
        <f>+DAY('TABLA PRINCIPAL'!$B882)</f>
        <v>25</v>
      </c>
      <c r="Z882" s="14">
        <f>+MONTH('TABLA PRINCIPAL'!$B882)</f>
        <v>4</v>
      </c>
      <c r="AA882" s="14">
        <f>+YEAR('TABLA PRINCIPAL'!$B882)</f>
        <v>2015</v>
      </c>
      <c r="AB882" s="22" t="str">
        <f>+IF(Ventas_Oficina[[#This Row],[Total del pedido]]&gt;=100000,"SI","NO")</f>
        <v>NO</v>
      </c>
      <c r="AC882" s="22" t="str">
        <f>+_xlfn.XLOOKUP(Ventas_Oficina[[#This Row],[Nº de artículo]],AUXILIAR!A881:A5767,AUXILIAR!D881:D5767,"Error",0)</f>
        <v>Enviado a tiempo</v>
      </c>
      <c r="AD882" s="22" t="str">
        <f>+IF(AND(Ventas_Oficina[[#This Row],[Total]]&gt;75000,Ventas_Oficina[[#This Row],[Envio a tiempo]]="Enviado a tiempo"),"Buena Venta","Venta Mala")</f>
        <v>Venta Mala</v>
      </c>
    </row>
    <row r="883" spans="1:30" x14ac:dyDescent="0.25">
      <c r="A883" s="25">
        <v>1240732</v>
      </c>
      <c r="B883" s="5">
        <v>41413</v>
      </c>
      <c r="C883" s="6" t="s">
        <v>165</v>
      </c>
      <c r="D883" s="6" t="s">
        <v>166</v>
      </c>
      <c r="E883" s="6" t="s">
        <v>4</v>
      </c>
      <c r="F883" s="6" t="s">
        <v>5</v>
      </c>
      <c r="G883" s="6" t="s">
        <v>1009</v>
      </c>
      <c r="H883" s="6" t="s">
        <v>34</v>
      </c>
      <c r="I883" s="6" t="s">
        <v>1014</v>
      </c>
      <c r="J883" s="6" t="s">
        <v>1072</v>
      </c>
      <c r="K883" s="6" t="s">
        <v>1261</v>
      </c>
      <c r="L883" s="6" t="s">
        <v>1267</v>
      </c>
      <c r="M883" s="6" t="s">
        <v>1272</v>
      </c>
      <c r="N883" s="5">
        <v>41414</v>
      </c>
      <c r="O883" s="7">
        <v>194</v>
      </c>
      <c r="P883" s="7">
        <v>308</v>
      </c>
      <c r="Q883" s="7">
        <v>114</v>
      </c>
      <c r="R883" s="6">
        <v>23</v>
      </c>
      <c r="S883" s="7">
        <v>7084</v>
      </c>
      <c r="T883" s="8">
        <v>7.0000000000000007E-2</v>
      </c>
      <c r="U883" s="7">
        <v>495.88000000000005</v>
      </c>
      <c r="V883" s="7">
        <v>6588.12</v>
      </c>
      <c r="W883" s="7">
        <v>99</v>
      </c>
      <c r="X883" s="7">
        <v>12226</v>
      </c>
      <c r="Y883" s="9">
        <f>+DAY('TABLA PRINCIPAL'!$B883)</f>
        <v>19</v>
      </c>
      <c r="Z883" s="9">
        <f>+MONTH('TABLA PRINCIPAL'!$B883)</f>
        <v>5</v>
      </c>
      <c r="AA883" s="9">
        <f>+YEAR('TABLA PRINCIPAL'!$B883)</f>
        <v>2013</v>
      </c>
      <c r="AB883" s="22" t="str">
        <f>+IF(Ventas_Oficina[[#This Row],[Total del pedido]]&gt;=100000,"SI","NO")</f>
        <v>NO</v>
      </c>
      <c r="AC883" s="22" t="str">
        <f>+_xlfn.XLOOKUP(Ventas_Oficina[[#This Row],[Nº de artículo]],AUXILIAR!A882:A5768,AUXILIAR!D882:D5768,"Error",0)</f>
        <v>Enviado a tiempo</v>
      </c>
      <c r="AD883" s="22" t="str">
        <f>+IF(AND(Ventas_Oficina[[#This Row],[Total]]&gt;75000,Ventas_Oficina[[#This Row],[Envio a tiempo]]="Enviado a tiempo"),"Buena Venta","Venta Mala")</f>
        <v>Venta Mala</v>
      </c>
    </row>
    <row r="884" spans="1:30" x14ac:dyDescent="0.25">
      <c r="A884" s="26">
        <v>1240732</v>
      </c>
      <c r="B884" s="10">
        <v>41567</v>
      </c>
      <c r="C884" s="11" t="s">
        <v>480</v>
      </c>
      <c r="D884" s="11" t="s">
        <v>481</v>
      </c>
      <c r="E884" s="11" t="s">
        <v>4</v>
      </c>
      <c r="F884" s="11" t="s">
        <v>5</v>
      </c>
      <c r="G884" s="11" t="s">
        <v>1008</v>
      </c>
      <c r="H884" s="11" t="s">
        <v>39</v>
      </c>
      <c r="I884" s="11" t="s">
        <v>1012</v>
      </c>
      <c r="J884" s="11" t="s">
        <v>1061</v>
      </c>
      <c r="K884" s="11" t="s">
        <v>1261</v>
      </c>
      <c r="L884" s="11" t="s">
        <v>1265</v>
      </c>
      <c r="M884" s="11" t="s">
        <v>1272</v>
      </c>
      <c r="N884" s="10">
        <v>41569</v>
      </c>
      <c r="O884" s="12">
        <v>94</v>
      </c>
      <c r="P884" s="12">
        <v>208</v>
      </c>
      <c r="Q884" s="12">
        <v>114</v>
      </c>
      <c r="R884" s="11">
        <v>19</v>
      </c>
      <c r="S884" s="12">
        <v>3952</v>
      </c>
      <c r="T884" s="13">
        <v>0</v>
      </c>
      <c r="U884" s="12">
        <v>0</v>
      </c>
      <c r="V884" s="12">
        <v>3952</v>
      </c>
      <c r="W884" s="12">
        <v>256</v>
      </c>
      <c r="X884" s="12">
        <v>9600</v>
      </c>
      <c r="Y884" s="14">
        <f>+DAY('TABLA PRINCIPAL'!$B884)</f>
        <v>20</v>
      </c>
      <c r="Z884" s="14">
        <f>+MONTH('TABLA PRINCIPAL'!$B884)</f>
        <v>10</v>
      </c>
      <c r="AA884" s="14">
        <f>+YEAR('TABLA PRINCIPAL'!$B884)</f>
        <v>2013</v>
      </c>
      <c r="AB884" s="22" t="str">
        <f>+IF(Ventas_Oficina[[#This Row],[Total del pedido]]&gt;=100000,"SI","NO")</f>
        <v>NO</v>
      </c>
      <c r="AC884" s="22" t="str">
        <f>+_xlfn.XLOOKUP(Ventas_Oficina[[#This Row],[Nº de artículo]],AUXILIAR!A883:A5769,AUXILIAR!D883:D5769,"Error",0)</f>
        <v>No enviado a tiempo</v>
      </c>
      <c r="AD884" s="22" t="str">
        <f>+IF(AND(Ventas_Oficina[[#This Row],[Total]]&gt;75000,Ventas_Oficina[[#This Row],[Envio a tiempo]]="Enviado a tiempo"),"Buena Venta","Venta Mala")</f>
        <v>Venta Mala</v>
      </c>
    </row>
    <row r="885" spans="1:30" x14ac:dyDescent="0.25">
      <c r="A885" s="25">
        <v>1240732</v>
      </c>
      <c r="B885" s="5">
        <v>42087</v>
      </c>
      <c r="C885" s="6" t="s">
        <v>482</v>
      </c>
      <c r="D885" s="6" t="s">
        <v>150</v>
      </c>
      <c r="E885" s="6" t="s">
        <v>12</v>
      </c>
      <c r="F885" s="6" t="s">
        <v>13</v>
      </c>
      <c r="G885" s="6" t="s">
        <v>1008</v>
      </c>
      <c r="H885" s="6" t="s">
        <v>42</v>
      </c>
      <c r="I885" s="6" t="s">
        <v>1014</v>
      </c>
      <c r="J885" s="6" t="s">
        <v>1032</v>
      </c>
      <c r="K885" s="6" t="s">
        <v>1261</v>
      </c>
      <c r="L885" s="6" t="s">
        <v>1267</v>
      </c>
      <c r="M885" s="6" t="s">
        <v>1272</v>
      </c>
      <c r="N885" s="5">
        <v>42088</v>
      </c>
      <c r="O885" s="7">
        <v>159</v>
      </c>
      <c r="P885" s="7">
        <v>261</v>
      </c>
      <c r="Q885" s="7">
        <v>102</v>
      </c>
      <c r="R885" s="6">
        <v>27</v>
      </c>
      <c r="S885" s="7">
        <v>7047</v>
      </c>
      <c r="T885" s="8">
        <v>0.08</v>
      </c>
      <c r="U885" s="7">
        <v>563.76</v>
      </c>
      <c r="V885" s="7">
        <v>6483.24</v>
      </c>
      <c r="W885" s="7">
        <v>50</v>
      </c>
      <c r="X885" s="7">
        <v>4599</v>
      </c>
      <c r="Y885" s="9">
        <f>+DAY('TABLA PRINCIPAL'!$B885)</f>
        <v>24</v>
      </c>
      <c r="Z885" s="9">
        <f>+MONTH('TABLA PRINCIPAL'!$B885)</f>
        <v>3</v>
      </c>
      <c r="AA885" s="9">
        <f>+YEAR('TABLA PRINCIPAL'!$B885)</f>
        <v>2015</v>
      </c>
      <c r="AB885" s="22" t="str">
        <f>+IF(Ventas_Oficina[[#This Row],[Total del pedido]]&gt;=100000,"SI","NO")</f>
        <v>NO</v>
      </c>
      <c r="AC885" s="22" t="str">
        <f>+_xlfn.XLOOKUP(Ventas_Oficina[[#This Row],[Nº de artículo]],AUXILIAR!A884:A5770,AUXILIAR!D884:D5770,"Error",0)</f>
        <v>Enviado a tiempo</v>
      </c>
      <c r="AD885" s="22" t="str">
        <f>+IF(AND(Ventas_Oficina[[#This Row],[Total]]&gt;75000,Ventas_Oficina[[#This Row],[Envio a tiempo]]="Enviado a tiempo"),"Buena Venta","Venta Mala")</f>
        <v>Venta Mala</v>
      </c>
    </row>
    <row r="886" spans="1:30" x14ac:dyDescent="0.25">
      <c r="A886" s="26">
        <v>1240732</v>
      </c>
      <c r="B886" s="10">
        <v>41911</v>
      </c>
      <c r="C886" s="11" t="s">
        <v>453</v>
      </c>
      <c r="D886" s="11" t="s">
        <v>19</v>
      </c>
      <c r="E886" s="11" t="s">
        <v>4</v>
      </c>
      <c r="F886" s="11" t="s">
        <v>5</v>
      </c>
      <c r="G886" s="11" t="s">
        <v>1009</v>
      </c>
      <c r="H886" s="11" t="s">
        <v>6</v>
      </c>
      <c r="I886" s="11" t="s">
        <v>1016</v>
      </c>
      <c r="J886" s="11" t="s">
        <v>1024</v>
      </c>
      <c r="K886" s="11" t="s">
        <v>1262</v>
      </c>
      <c r="L886" s="11" t="s">
        <v>1269</v>
      </c>
      <c r="M886" s="11" t="s">
        <v>1272</v>
      </c>
      <c r="N886" s="10">
        <v>41911</v>
      </c>
      <c r="O886" s="12">
        <v>160</v>
      </c>
      <c r="P886" s="12">
        <v>262</v>
      </c>
      <c r="Q886" s="12">
        <v>102</v>
      </c>
      <c r="R886" s="11">
        <v>46</v>
      </c>
      <c r="S886" s="12">
        <v>12052</v>
      </c>
      <c r="T886" s="13">
        <v>7.0000000000000007E-2</v>
      </c>
      <c r="U886" s="12">
        <v>843.6400000000001</v>
      </c>
      <c r="V886" s="12">
        <v>11208.36</v>
      </c>
      <c r="W886" s="12">
        <v>80</v>
      </c>
      <c r="X886" s="12">
        <v>9600</v>
      </c>
      <c r="Y886" s="14">
        <f>+DAY('TABLA PRINCIPAL'!$B886)</f>
        <v>29</v>
      </c>
      <c r="Z886" s="14">
        <f>+MONTH('TABLA PRINCIPAL'!$B886)</f>
        <v>9</v>
      </c>
      <c r="AA886" s="14">
        <f>+YEAR('TABLA PRINCIPAL'!$B886)</f>
        <v>2014</v>
      </c>
      <c r="AB886" s="22" t="str">
        <f>+IF(Ventas_Oficina[[#This Row],[Total del pedido]]&gt;=100000,"SI","NO")</f>
        <v>NO</v>
      </c>
      <c r="AC886" s="22" t="str">
        <f>+_xlfn.XLOOKUP(Ventas_Oficina[[#This Row],[Nº de artículo]],AUXILIAR!A885:A5771,AUXILIAR!D885:D5771,"Error",0)</f>
        <v>No enviado a tiempo</v>
      </c>
      <c r="AD886" s="22" t="str">
        <f>+IF(AND(Ventas_Oficina[[#This Row],[Total]]&gt;75000,Ventas_Oficina[[#This Row],[Envio a tiempo]]="Enviado a tiempo"),"Buena Venta","Venta Mala")</f>
        <v>Venta Mala</v>
      </c>
    </row>
    <row r="887" spans="1:30" x14ac:dyDescent="0.25">
      <c r="A887" s="25">
        <v>1240732</v>
      </c>
      <c r="B887" s="5">
        <v>42026</v>
      </c>
      <c r="C887" s="6" t="s">
        <v>89</v>
      </c>
      <c r="D887" s="6" t="s">
        <v>76</v>
      </c>
      <c r="E887" s="6" t="s">
        <v>4</v>
      </c>
      <c r="F887" s="6" t="s">
        <v>5</v>
      </c>
      <c r="G887" s="6" t="s">
        <v>1007</v>
      </c>
      <c r="H887" s="6" t="s">
        <v>17</v>
      </c>
      <c r="I887" s="6" t="s">
        <v>1016</v>
      </c>
      <c r="J887" s="6" t="s">
        <v>1046</v>
      </c>
      <c r="K887" s="6" t="s">
        <v>1262</v>
      </c>
      <c r="L887" s="6" t="s">
        <v>1265</v>
      </c>
      <c r="M887" s="6" t="s">
        <v>1273</v>
      </c>
      <c r="N887" s="5">
        <v>42028</v>
      </c>
      <c r="O887" s="7">
        <v>519</v>
      </c>
      <c r="P887" s="7">
        <v>1298</v>
      </c>
      <c r="Q887" s="7">
        <v>779</v>
      </c>
      <c r="R887" s="6">
        <v>31</v>
      </c>
      <c r="S887" s="7">
        <v>40238</v>
      </c>
      <c r="T887" s="8">
        <v>0.03</v>
      </c>
      <c r="U887" s="7">
        <v>1207.1399999999999</v>
      </c>
      <c r="V887" s="7">
        <v>39030.86</v>
      </c>
      <c r="W887" s="7">
        <v>314</v>
      </c>
      <c r="X887" s="7">
        <v>84085</v>
      </c>
      <c r="Y887" s="9">
        <f>+DAY('TABLA PRINCIPAL'!$B887)</f>
        <v>22</v>
      </c>
      <c r="Z887" s="9">
        <f>+MONTH('TABLA PRINCIPAL'!$B887)</f>
        <v>1</v>
      </c>
      <c r="AA887" s="9">
        <f>+YEAR('TABLA PRINCIPAL'!$B887)</f>
        <v>2015</v>
      </c>
      <c r="AB887" s="22" t="str">
        <f>+IF(Ventas_Oficina[[#This Row],[Total del pedido]]&gt;=100000,"SI","NO")</f>
        <v>NO</v>
      </c>
      <c r="AC887" s="22" t="str">
        <f>+_xlfn.XLOOKUP(Ventas_Oficina[[#This Row],[Nº de artículo]],AUXILIAR!A886:A5772,AUXILIAR!D886:D5772,"Error",0)</f>
        <v>No enviado a tiempo</v>
      </c>
      <c r="AD887" s="22" t="str">
        <f>+IF(AND(Ventas_Oficina[[#This Row],[Total]]&gt;75000,Ventas_Oficina[[#This Row],[Envio a tiempo]]="Enviado a tiempo"),"Buena Venta","Venta Mala")</f>
        <v>Venta Mala</v>
      </c>
    </row>
    <row r="888" spans="1:30" x14ac:dyDescent="0.25">
      <c r="A888" s="26">
        <v>1241097</v>
      </c>
      <c r="B888" s="10">
        <v>41327</v>
      </c>
      <c r="C888" s="11" t="s">
        <v>483</v>
      </c>
      <c r="D888" s="11" t="s">
        <v>139</v>
      </c>
      <c r="E888" s="11" t="s">
        <v>4</v>
      </c>
      <c r="F888" s="11" t="s">
        <v>5</v>
      </c>
      <c r="G888" s="11" t="s">
        <v>1009</v>
      </c>
      <c r="H888" s="11" t="s">
        <v>39</v>
      </c>
      <c r="I888" s="11" t="s">
        <v>1012</v>
      </c>
      <c r="J888" s="11" t="s">
        <v>1036</v>
      </c>
      <c r="K888" s="11" t="s">
        <v>1261</v>
      </c>
      <c r="L888" s="11" t="s">
        <v>1266</v>
      </c>
      <c r="M888" s="11" t="s">
        <v>1272</v>
      </c>
      <c r="N888" s="10">
        <v>41328</v>
      </c>
      <c r="O888" s="12">
        <v>453</v>
      </c>
      <c r="P888" s="12">
        <v>730</v>
      </c>
      <c r="Q888" s="12">
        <v>277</v>
      </c>
      <c r="R888" s="11">
        <v>33</v>
      </c>
      <c r="S888" s="12">
        <v>24090</v>
      </c>
      <c r="T888" s="13">
        <v>0.05</v>
      </c>
      <c r="U888" s="12">
        <v>1204.5</v>
      </c>
      <c r="V888" s="12">
        <v>22885.5</v>
      </c>
      <c r="W888" s="12">
        <v>772</v>
      </c>
      <c r="X888" s="12">
        <v>12224</v>
      </c>
      <c r="Y888" s="14">
        <f>+DAY('TABLA PRINCIPAL'!$B888)</f>
        <v>22</v>
      </c>
      <c r="Z888" s="14">
        <f>+MONTH('TABLA PRINCIPAL'!$B888)</f>
        <v>2</v>
      </c>
      <c r="AA888" s="14">
        <f>+YEAR('TABLA PRINCIPAL'!$B888)</f>
        <v>2013</v>
      </c>
      <c r="AB888" s="22" t="str">
        <f>+IF(Ventas_Oficina[[#This Row],[Total del pedido]]&gt;=100000,"SI","NO")</f>
        <v>NO</v>
      </c>
      <c r="AC888" s="22" t="str">
        <f>+_xlfn.XLOOKUP(Ventas_Oficina[[#This Row],[Nº de artículo]],AUXILIAR!A887:A5773,AUXILIAR!D887:D5773,"Error",0)</f>
        <v>No enviado a tiempo</v>
      </c>
      <c r="AD888" s="22" t="str">
        <f>+IF(AND(Ventas_Oficina[[#This Row],[Total]]&gt;75000,Ventas_Oficina[[#This Row],[Envio a tiempo]]="Enviado a tiempo"),"Buena Venta","Venta Mala")</f>
        <v>Venta Mala</v>
      </c>
    </row>
    <row r="889" spans="1:30" x14ac:dyDescent="0.25">
      <c r="A889" s="25">
        <v>1241462</v>
      </c>
      <c r="B889" s="5">
        <v>41585</v>
      </c>
      <c r="C889" s="6" t="s">
        <v>484</v>
      </c>
      <c r="D889" s="6" t="s">
        <v>23</v>
      </c>
      <c r="E889" s="6" t="s">
        <v>4</v>
      </c>
      <c r="F889" s="6" t="s">
        <v>5</v>
      </c>
      <c r="G889" s="6" t="s">
        <v>1008</v>
      </c>
      <c r="H889" s="6" t="s">
        <v>24</v>
      </c>
      <c r="I889" s="6" t="s">
        <v>1014</v>
      </c>
      <c r="J889" s="6" t="s">
        <v>1124</v>
      </c>
      <c r="K889" s="6" t="s">
        <v>1263</v>
      </c>
      <c r="L889" s="6" t="s">
        <v>1266</v>
      </c>
      <c r="M889" s="6" t="s">
        <v>1272</v>
      </c>
      <c r="N889" s="5">
        <v>41587</v>
      </c>
      <c r="O889" s="7">
        <v>314</v>
      </c>
      <c r="P889" s="7">
        <v>288</v>
      </c>
      <c r="Q889" s="7">
        <v>70</v>
      </c>
      <c r="R889" s="6">
        <v>4</v>
      </c>
      <c r="S889" s="7">
        <v>1152</v>
      </c>
      <c r="T889" s="8">
        <v>7.0000000000000007E-2</v>
      </c>
      <c r="U889" s="7">
        <v>80.640000000000015</v>
      </c>
      <c r="V889" s="7">
        <v>1071.3599999999999</v>
      </c>
      <c r="W889" s="7">
        <v>49</v>
      </c>
      <c r="X889" s="7">
        <v>14928</v>
      </c>
      <c r="Y889" s="9">
        <f>+DAY('TABLA PRINCIPAL'!$B889)</f>
        <v>7</v>
      </c>
      <c r="Z889" s="9">
        <f>+MONTH('TABLA PRINCIPAL'!$B889)</f>
        <v>11</v>
      </c>
      <c r="AA889" s="9">
        <f>+YEAR('TABLA PRINCIPAL'!$B889)</f>
        <v>2013</v>
      </c>
      <c r="AB889" s="22" t="str">
        <f>+IF(Ventas_Oficina[[#This Row],[Total del pedido]]&gt;=100000,"SI","NO")</f>
        <v>NO</v>
      </c>
      <c r="AC889" s="22" t="str">
        <f>+_xlfn.XLOOKUP(Ventas_Oficina[[#This Row],[Nº de artículo]],AUXILIAR!A888:A5774,AUXILIAR!D888:D5774,"Error",0)</f>
        <v>Enviado a tiempo</v>
      </c>
      <c r="AD889" s="22" t="str">
        <f>+IF(AND(Ventas_Oficina[[#This Row],[Total]]&gt;75000,Ventas_Oficina[[#This Row],[Envio a tiempo]]="Enviado a tiempo"),"Buena Venta","Venta Mala")</f>
        <v>Venta Mala</v>
      </c>
    </row>
    <row r="890" spans="1:30" x14ac:dyDescent="0.25">
      <c r="A890" s="26">
        <v>1241462</v>
      </c>
      <c r="B890" s="10">
        <v>42696</v>
      </c>
      <c r="C890" s="11" t="s">
        <v>485</v>
      </c>
      <c r="D890" s="11" t="s">
        <v>211</v>
      </c>
      <c r="E890" s="11" t="s">
        <v>4</v>
      </c>
      <c r="F890" s="11" t="s">
        <v>5</v>
      </c>
      <c r="G890" s="11" t="s">
        <v>1007</v>
      </c>
      <c r="H890" s="11" t="s">
        <v>34</v>
      </c>
      <c r="I890" s="11" t="s">
        <v>1012</v>
      </c>
      <c r="J890" s="11" t="s">
        <v>1028</v>
      </c>
      <c r="K890" s="11" t="s">
        <v>1261</v>
      </c>
      <c r="L890" s="11" t="s">
        <v>1265</v>
      </c>
      <c r="M890" s="11" t="s">
        <v>1272</v>
      </c>
      <c r="N890" s="10">
        <v>42701</v>
      </c>
      <c r="O890" s="12">
        <v>229</v>
      </c>
      <c r="P890" s="12">
        <v>369</v>
      </c>
      <c r="Q890" s="12">
        <v>140</v>
      </c>
      <c r="R890" s="11">
        <v>8</v>
      </c>
      <c r="S890" s="12">
        <v>2952</v>
      </c>
      <c r="T890" s="13">
        <v>0.02</v>
      </c>
      <c r="U890" s="12">
        <v>59.04</v>
      </c>
      <c r="V890" s="12">
        <v>2892.96</v>
      </c>
      <c r="W890" s="12">
        <v>50</v>
      </c>
      <c r="X890" s="12">
        <v>11655</v>
      </c>
      <c r="Y890" s="14">
        <f>+DAY('TABLA PRINCIPAL'!$B890)</f>
        <v>22</v>
      </c>
      <c r="Z890" s="14">
        <f>+MONTH('TABLA PRINCIPAL'!$B890)</f>
        <v>11</v>
      </c>
      <c r="AA890" s="14">
        <f>+YEAR('TABLA PRINCIPAL'!$B890)</f>
        <v>2016</v>
      </c>
      <c r="AB890" s="22" t="str">
        <f>+IF(Ventas_Oficina[[#This Row],[Total del pedido]]&gt;=100000,"SI","NO")</f>
        <v>NO</v>
      </c>
      <c r="AC890" s="22" t="str">
        <f>+_xlfn.XLOOKUP(Ventas_Oficina[[#This Row],[Nº de artículo]],AUXILIAR!A889:A5775,AUXILIAR!D889:D5775,"Error",0)</f>
        <v>Enviado a tiempo</v>
      </c>
      <c r="AD890" s="22" t="str">
        <f>+IF(AND(Ventas_Oficina[[#This Row],[Total]]&gt;75000,Ventas_Oficina[[#This Row],[Envio a tiempo]]="Enviado a tiempo"),"Buena Venta","Venta Mala")</f>
        <v>Venta Mala</v>
      </c>
    </row>
    <row r="891" spans="1:30" x14ac:dyDescent="0.25">
      <c r="A891" s="25">
        <v>1241462</v>
      </c>
      <c r="B891" s="5">
        <v>41583</v>
      </c>
      <c r="C891" s="6" t="s">
        <v>398</v>
      </c>
      <c r="D891" s="6" t="s">
        <v>46</v>
      </c>
      <c r="E891" s="6" t="s">
        <v>4</v>
      </c>
      <c r="F891" s="6" t="s">
        <v>5</v>
      </c>
      <c r="G891" s="6" t="s">
        <v>1007</v>
      </c>
      <c r="H891" s="6" t="s">
        <v>9</v>
      </c>
      <c r="I891" s="6" t="s">
        <v>1012</v>
      </c>
      <c r="J891" s="6" t="s">
        <v>1028</v>
      </c>
      <c r="K891" s="6" t="s">
        <v>1261</v>
      </c>
      <c r="L891" s="6" t="s">
        <v>1265</v>
      </c>
      <c r="M891" s="6" t="s">
        <v>1273</v>
      </c>
      <c r="N891" s="5">
        <v>41585</v>
      </c>
      <c r="O891" s="7">
        <v>229</v>
      </c>
      <c r="P891" s="7">
        <v>369</v>
      </c>
      <c r="Q891" s="7">
        <v>140</v>
      </c>
      <c r="R891" s="6">
        <v>37</v>
      </c>
      <c r="S891" s="7">
        <v>13653</v>
      </c>
      <c r="T891" s="8">
        <v>0.01</v>
      </c>
      <c r="U891" s="7">
        <v>136.53</v>
      </c>
      <c r="V891" s="7">
        <v>13516.47</v>
      </c>
      <c r="W891" s="7">
        <v>50</v>
      </c>
      <c r="X891" s="7">
        <v>14928</v>
      </c>
      <c r="Y891" s="9">
        <f>+DAY('TABLA PRINCIPAL'!$B891)</f>
        <v>5</v>
      </c>
      <c r="Z891" s="9">
        <f>+MONTH('TABLA PRINCIPAL'!$B891)</f>
        <v>11</v>
      </c>
      <c r="AA891" s="9">
        <f>+YEAR('TABLA PRINCIPAL'!$B891)</f>
        <v>2013</v>
      </c>
      <c r="AB891" s="22" t="str">
        <f>+IF(Ventas_Oficina[[#This Row],[Total del pedido]]&gt;=100000,"SI","NO")</f>
        <v>NO</v>
      </c>
      <c r="AC891" s="22" t="str">
        <f>+_xlfn.XLOOKUP(Ventas_Oficina[[#This Row],[Nº de artículo]],AUXILIAR!A890:A5776,AUXILIAR!D890:D5776,"Error",0)</f>
        <v>Enviado a tiempo</v>
      </c>
      <c r="AD891" s="22" t="str">
        <f>+IF(AND(Ventas_Oficina[[#This Row],[Total]]&gt;75000,Ventas_Oficina[[#This Row],[Envio a tiempo]]="Enviado a tiempo"),"Buena Venta","Venta Mala")</f>
        <v>Venta Mala</v>
      </c>
    </row>
    <row r="892" spans="1:30" x14ac:dyDescent="0.25">
      <c r="A892" s="26">
        <v>1241462</v>
      </c>
      <c r="B892" s="10">
        <v>41653</v>
      </c>
      <c r="C892" s="11" t="s">
        <v>423</v>
      </c>
      <c r="D892" s="11" t="s">
        <v>400</v>
      </c>
      <c r="E892" s="11" t="s">
        <v>4</v>
      </c>
      <c r="F892" s="11" t="s">
        <v>5</v>
      </c>
      <c r="G892" s="11" t="s">
        <v>1009</v>
      </c>
      <c r="H892" s="11" t="s">
        <v>53</v>
      </c>
      <c r="I892" s="11" t="s">
        <v>1014</v>
      </c>
      <c r="J892" s="11" t="s">
        <v>1028</v>
      </c>
      <c r="K892" s="11" t="s">
        <v>1261</v>
      </c>
      <c r="L892" s="11" t="s">
        <v>1267</v>
      </c>
      <c r="M892" s="11" t="s">
        <v>1272</v>
      </c>
      <c r="N892" s="10">
        <v>41655</v>
      </c>
      <c r="O892" s="12">
        <v>229</v>
      </c>
      <c r="P892" s="12">
        <v>369</v>
      </c>
      <c r="Q892" s="12">
        <v>140</v>
      </c>
      <c r="R892" s="11">
        <v>32</v>
      </c>
      <c r="S892" s="12">
        <v>11808</v>
      </c>
      <c r="T892" s="13">
        <v>0.01</v>
      </c>
      <c r="U892" s="12">
        <v>118.08</v>
      </c>
      <c r="V892" s="12">
        <v>11689.92</v>
      </c>
      <c r="W892" s="12">
        <v>50</v>
      </c>
      <c r="X892" s="12">
        <v>15928</v>
      </c>
      <c r="Y892" s="14">
        <f>+DAY('TABLA PRINCIPAL'!$B892)</f>
        <v>14</v>
      </c>
      <c r="Z892" s="14">
        <f>+MONTH('TABLA PRINCIPAL'!$B892)</f>
        <v>1</v>
      </c>
      <c r="AA892" s="14">
        <f>+YEAR('TABLA PRINCIPAL'!$B892)</f>
        <v>2014</v>
      </c>
      <c r="AB892" s="22" t="str">
        <f>+IF(Ventas_Oficina[[#This Row],[Total del pedido]]&gt;=100000,"SI","NO")</f>
        <v>NO</v>
      </c>
      <c r="AC892" s="22" t="str">
        <f>+_xlfn.XLOOKUP(Ventas_Oficina[[#This Row],[Nº de artículo]],AUXILIAR!A891:A5777,AUXILIAR!D891:D5777,"Error",0)</f>
        <v>Enviado a tiempo</v>
      </c>
      <c r="AD892" s="22" t="str">
        <f>+IF(AND(Ventas_Oficina[[#This Row],[Total]]&gt;75000,Ventas_Oficina[[#This Row],[Envio a tiempo]]="Enviado a tiempo"),"Buena Venta","Venta Mala")</f>
        <v>Venta Mala</v>
      </c>
    </row>
    <row r="893" spans="1:30" x14ac:dyDescent="0.25">
      <c r="A893" s="25">
        <v>1241462</v>
      </c>
      <c r="B893" s="5">
        <v>41479</v>
      </c>
      <c r="C893" s="6" t="s">
        <v>128</v>
      </c>
      <c r="D893" s="6" t="s">
        <v>129</v>
      </c>
      <c r="E893" s="6" t="s">
        <v>4</v>
      </c>
      <c r="F893" s="6" t="s">
        <v>5</v>
      </c>
      <c r="G893" s="6" t="s">
        <v>1008</v>
      </c>
      <c r="H893" s="6" t="s">
        <v>6</v>
      </c>
      <c r="I893" s="6" t="s">
        <v>1014</v>
      </c>
      <c r="J893" s="6" t="s">
        <v>1113</v>
      </c>
      <c r="K893" s="6" t="s">
        <v>1261</v>
      </c>
      <c r="L893" s="6" t="s">
        <v>1265</v>
      </c>
      <c r="M893" s="6" t="s">
        <v>1272</v>
      </c>
      <c r="N893" s="5">
        <v>41481</v>
      </c>
      <c r="O893" s="7">
        <v>1495</v>
      </c>
      <c r="P893" s="7">
        <v>3476</v>
      </c>
      <c r="Q893" s="7">
        <v>1981</v>
      </c>
      <c r="R893" s="6">
        <v>25</v>
      </c>
      <c r="S893" s="7">
        <v>86900</v>
      </c>
      <c r="T893" s="8">
        <v>0</v>
      </c>
      <c r="U893" s="7">
        <v>0</v>
      </c>
      <c r="V893" s="7">
        <v>86900</v>
      </c>
      <c r="W893" s="7">
        <v>822</v>
      </c>
      <c r="X893" s="7">
        <v>12671</v>
      </c>
      <c r="Y893" s="9">
        <f>+DAY('TABLA PRINCIPAL'!$B893)</f>
        <v>24</v>
      </c>
      <c r="Z893" s="9">
        <f>+MONTH('TABLA PRINCIPAL'!$B893)</f>
        <v>7</v>
      </c>
      <c r="AA893" s="9">
        <f>+YEAR('TABLA PRINCIPAL'!$B893)</f>
        <v>2013</v>
      </c>
      <c r="AB893" s="22" t="str">
        <f>+IF(Ventas_Oficina[[#This Row],[Total del pedido]]&gt;=100000,"SI","NO")</f>
        <v>NO</v>
      </c>
      <c r="AC893" s="22" t="str">
        <f>+_xlfn.XLOOKUP(Ventas_Oficina[[#This Row],[Nº de artículo]],AUXILIAR!A892:A5778,AUXILIAR!D892:D5778,"Error",0)</f>
        <v>Enviado a tiempo</v>
      </c>
      <c r="AD893" s="22" t="str">
        <f>+IF(AND(Ventas_Oficina[[#This Row],[Total]]&gt;75000,Ventas_Oficina[[#This Row],[Envio a tiempo]]="Enviado a tiempo"),"Buena Venta","Venta Mala")</f>
        <v>Venta Mala</v>
      </c>
    </row>
    <row r="894" spans="1:30" x14ac:dyDescent="0.25">
      <c r="A894" s="26">
        <v>1241462</v>
      </c>
      <c r="B894" s="10">
        <v>41506</v>
      </c>
      <c r="C894" s="11" t="s">
        <v>298</v>
      </c>
      <c r="D894" s="11" t="s">
        <v>48</v>
      </c>
      <c r="E894" s="11" t="s">
        <v>4</v>
      </c>
      <c r="F894" s="11" t="s">
        <v>5</v>
      </c>
      <c r="G894" s="11" t="s">
        <v>1008</v>
      </c>
      <c r="H894" s="11" t="s">
        <v>34</v>
      </c>
      <c r="I894" s="11" t="s">
        <v>1014</v>
      </c>
      <c r="J894" s="11" t="s">
        <v>1055</v>
      </c>
      <c r="K894" s="11" t="s">
        <v>1261</v>
      </c>
      <c r="L894" s="11" t="s">
        <v>1266</v>
      </c>
      <c r="M894" s="11" t="s">
        <v>1272</v>
      </c>
      <c r="N894" s="10">
        <v>41508</v>
      </c>
      <c r="O894" s="12">
        <v>250</v>
      </c>
      <c r="P894" s="12">
        <v>568</v>
      </c>
      <c r="Q894" s="12">
        <v>318</v>
      </c>
      <c r="R894" s="11">
        <v>23</v>
      </c>
      <c r="S894" s="12">
        <v>13064</v>
      </c>
      <c r="T894" s="13">
        <v>0.01</v>
      </c>
      <c r="U894" s="12">
        <v>130.64000000000001</v>
      </c>
      <c r="V894" s="12">
        <v>12933.36</v>
      </c>
      <c r="W894" s="12">
        <v>360</v>
      </c>
      <c r="X894" s="12">
        <v>24998</v>
      </c>
      <c r="Y894" s="14">
        <f>+DAY('TABLA PRINCIPAL'!$B894)</f>
        <v>20</v>
      </c>
      <c r="Z894" s="14">
        <f>+MONTH('TABLA PRINCIPAL'!$B894)</f>
        <v>8</v>
      </c>
      <c r="AA894" s="14">
        <f>+YEAR('TABLA PRINCIPAL'!$B894)</f>
        <v>2013</v>
      </c>
      <c r="AB894" s="22" t="str">
        <f>+IF(Ventas_Oficina[[#This Row],[Total del pedido]]&gt;=100000,"SI","NO")</f>
        <v>NO</v>
      </c>
      <c r="AC894" s="22" t="str">
        <f>+_xlfn.XLOOKUP(Ventas_Oficina[[#This Row],[Nº de artículo]],AUXILIAR!A893:A5779,AUXILIAR!D893:D5779,"Error",0)</f>
        <v>Enviado a tiempo</v>
      </c>
      <c r="AD894" s="22" t="str">
        <f>+IF(AND(Ventas_Oficina[[#This Row],[Total]]&gt;75000,Ventas_Oficina[[#This Row],[Envio a tiempo]]="Enviado a tiempo"),"Buena Venta","Venta Mala")</f>
        <v>Venta Mala</v>
      </c>
    </row>
    <row r="895" spans="1:30" x14ac:dyDescent="0.25">
      <c r="A895" s="25">
        <v>1241827</v>
      </c>
      <c r="B895" s="5">
        <v>41515</v>
      </c>
      <c r="C895" s="6" t="s">
        <v>486</v>
      </c>
      <c r="D895" s="6" t="s">
        <v>385</v>
      </c>
      <c r="E895" s="6" t="s">
        <v>4</v>
      </c>
      <c r="F895" s="6" t="s">
        <v>5</v>
      </c>
      <c r="G895" s="6" t="s">
        <v>1007</v>
      </c>
      <c r="H895" s="6" t="s">
        <v>9</v>
      </c>
      <c r="I895" s="6" t="s">
        <v>1013</v>
      </c>
      <c r="J895" s="6" t="s">
        <v>1099</v>
      </c>
      <c r="K895" s="6" t="s">
        <v>1261</v>
      </c>
      <c r="L895" s="6" t="s">
        <v>1267</v>
      </c>
      <c r="M895" s="6" t="s">
        <v>1273</v>
      </c>
      <c r="N895" s="5">
        <v>41516</v>
      </c>
      <c r="O895" s="7">
        <v>93</v>
      </c>
      <c r="P895" s="7">
        <v>160</v>
      </c>
      <c r="Q895" s="7">
        <v>67</v>
      </c>
      <c r="R895" s="6">
        <v>35</v>
      </c>
      <c r="S895" s="7">
        <v>5600</v>
      </c>
      <c r="T895" s="8">
        <v>0.04</v>
      </c>
      <c r="U895" s="7">
        <v>224</v>
      </c>
      <c r="V895" s="7">
        <v>5376</v>
      </c>
      <c r="W895" s="7">
        <v>129</v>
      </c>
      <c r="X895" s="7">
        <v>9769</v>
      </c>
      <c r="Y895" s="9">
        <f>+DAY('TABLA PRINCIPAL'!$B895)</f>
        <v>29</v>
      </c>
      <c r="Z895" s="9">
        <f>+MONTH('TABLA PRINCIPAL'!$B895)</f>
        <v>8</v>
      </c>
      <c r="AA895" s="9">
        <f>+YEAR('TABLA PRINCIPAL'!$B895)</f>
        <v>2013</v>
      </c>
      <c r="AB895" s="22" t="str">
        <f>+IF(Ventas_Oficina[[#This Row],[Total del pedido]]&gt;=100000,"SI","NO")</f>
        <v>NO</v>
      </c>
      <c r="AC895" s="22" t="str">
        <f>+_xlfn.XLOOKUP(Ventas_Oficina[[#This Row],[Nº de artículo]],AUXILIAR!A894:A5780,AUXILIAR!D894:D5780,"Error",0)</f>
        <v>No enviado a tiempo</v>
      </c>
      <c r="AD895" s="22" t="str">
        <f>+IF(AND(Ventas_Oficina[[#This Row],[Total]]&gt;75000,Ventas_Oficina[[#This Row],[Envio a tiempo]]="Enviado a tiempo"),"Buena Venta","Venta Mala")</f>
        <v>Venta Mala</v>
      </c>
    </row>
    <row r="896" spans="1:30" x14ac:dyDescent="0.25">
      <c r="A896" s="26">
        <v>1241827</v>
      </c>
      <c r="B896" s="10">
        <v>41969</v>
      </c>
      <c r="C896" s="11" t="s">
        <v>487</v>
      </c>
      <c r="D896" s="11" t="s">
        <v>19</v>
      </c>
      <c r="E896" s="11" t="s">
        <v>4</v>
      </c>
      <c r="F896" s="11" t="s">
        <v>5</v>
      </c>
      <c r="G896" s="11" t="s">
        <v>1009</v>
      </c>
      <c r="H896" s="11" t="s">
        <v>6</v>
      </c>
      <c r="I896" s="11" t="s">
        <v>1016</v>
      </c>
      <c r="J896" s="11" t="s">
        <v>1105</v>
      </c>
      <c r="K896" s="11" t="s">
        <v>1262</v>
      </c>
      <c r="L896" s="11" t="s">
        <v>1266</v>
      </c>
      <c r="M896" s="11" t="s">
        <v>1272</v>
      </c>
      <c r="N896" s="10">
        <v>41971</v>
      </c>
      <c r="O896" s="12">
        <v>1838</v>
      </c>
      <c r="P896" s="12">
        <v>2917</v>
      </c>
      <c r="Q896" s="12">
        <v>1079</v>
      </c>
      <c r="R896" s="11">
        <v>32</v>
      </c>
      <c r="S896" s="12">
        <v>93344</v>
      </c>
      <c r="T896" s="13">
        <v>0.08</v>
      </c>
      <c r="U896" s="12">
        <v>7467.52</v>
      </c>
      <c r="V896" s="12">
        <v>85876.479999999996</v>
      </c>
      <c r="W896" s="12">
        <v>627</v>
      </c>
      <c r="X896" s="12">
        <v>6969</v>
      </c>
      <c r="Y896" s="14">
        <f>+DAY('TABLA PRINCIPAL'!$B896)</f>
        <v>26</v>
      </c>
      <c r="Z896" s="14">
        <f>+MONTH('TABLA PRINCIPAL'!$B896)</f>
        <v>11</v>
      </c>
      <c r="AA896" s="14">
        <f>+YEAR('TABLA PRINCIPAL'!$B896)</f>
        <v>2014</v>
      </c>
      <c r="AB896" s="22" t="str">
        <f>+IF(Ventas_Oficina[[#This Row],[Total del pedido]]&gt;=100000,"SI","NO")</f>
        <v>NO</v>
      </c>
      <c r="AC896" s="22" t="str">
        <f>+_xlfn.XLOOKUP(Ventas_Oficina[[#This Row],[Nº de artículo]],AUXILIAR!A895:A5781,AUXILIAR!D895:D5781,"Error",0)</f>
        <v>No enviado a tiempo</v>
      </c>
      <c r="AD896" s="22" t="str">
        <f>+IF(AND(Ventas_Oficina[[#This Row],[Total]]&gt;75000,Ventas_Oficina[[#This Row],[Envio a tiempo]]="Enviado a tiempo"),"Buena Venta","Venta Mala")</f>
        <v>Venta Mala</v>
      </c>
    </row>
    <row r="897" spans="1:30" x14ac:dyDescent="0.25">
      <c r="A897" s="25">
        <v>1242192</v>
      </c>
      <c r="B897" s="5">
        <v>42121</v>
      </c>
      <c r="C897" s="6" t="s">
        <v>302</v>
      </c>
      <c r="D897" s="6" t="s">
        <v>135</v>
      </c>
      <c r="E897" s="6" t="s">
        <v>12</v>
      </c>
      <c r="F897" s="6" t="s">
        <v>13</v>
      </c>
      <c r="G897" s="6" t="s">
        <v>1009</v>
      </c>
      <c r="H897" s="6" t="s">
        <v>14</v>
      </c>
      <c r="I897" s="6" t="s">
        <v>1016</v>
      </c>
      <c r="J897" s="6" t="s">
        <v>1020</v>
      </c>
      <c r="K897" s="6" t="s">
        <v>1261</v>
      </c>
      <c r="L897" s="6" t="s">
        <v>1265</v>
      </c>
      <c r="M897" s="6" t="s">
        <v>1272</v>
      </c>
      <c r="N897" s="5">
        <v>42122</v>
      </c>
      <c r="O897" s="7">
        <v>4211</v>
      </c>
      <c r="P897" s="7">
        <v>8098</v>
      </c>
      <c r="Q897" s="7">
        <v>3887</v>
      </c>
      <c r="R897" s="6">
        <v>13</v>
      </c>
      <c r="S897" s="7">
        <v>105274</v>
      </c>
      <c r="T897" s="8">
        <v>0.04</v>
      </c>
      <c r="U897" s="7">
        <v>4210.96</v>
      </c>
      <c r="V897" s="7">
        <v>101063.03999999999</v>
      </c>
      <c r="W897" s="7">
        <v>718</v>
      </c>
      <c r="X897" s="7">
        <v>14739</v>
      </c>
      <c r="Y897" s="9">
        <f>+DAY('TABLA PRINCIPAL'!$B897)</f>
        <v>27</v>
      </c>
      <c r="Z897" s="9">
        <f>+MONTH('TABLA PRINCIPAL'!$B897)</f>
        <v>4</v>
      </c>
      <c r="AA897" s="9">
        <f>+YEAR('TABLA PRINCIPAL'!$B897)</f>
        <v>2015</v>
      </c>
      <c r="AB897" s="22" t="str">
        <f>+IF(Ventas_Oficina[[#This Row],[Total del pedido]]&gt;=100000,"SI","NO")</f>
        <v>SI</v>
      </c>
      <c r="AC897" s="22" t="str">
        <f>+_xlfn.XLOOKUP(Ventas_Oficina[[#This Row],[Nº de artículo]],AUXILIAR!A896:A5782,AUXILIAR!D896:D5782,"Error",0)</f>
        <v>No enviado a tiempo</v>
      </c>
      <c r="AD897" s="22" t="str">
        <f>+IF(AND(Ventas_Oficina[[#This Row],[Total]]&gt;75000,Ventas_Oficina[[#This Row],[Envio a tiempo]]="Enviado a tiempo"),"Buena Venta","Venta Mala")</f>
        <v>Venta Mala</v>
      </c>
    </row>
    <row r="898" spans="1:30" x14ac:dyDescent="0.25">
      <c r="A898" s="26">
        <v>1242557</v>
      </c>
      <c r="B898" s="10">
        <v>41585</v>
      </c>
      <c r="C898" s="11" t="s">
        <v>488</v>
      </c>
      <c r="D898" s="11" t="s">
        <v>147</v>
      </c>
      <c r="E898" s="11" t="s">
        <v>4</v>
      </c>
      <c r="F898" s="11" t="s">
        <v>5</v>
      </c>
      <c r="G898" s="11" t="s">
        <v>1008</v>
      </c>
      <c r="H898" s="11" t="s">
        <v>9</v>
      </c>
      <c r="I898" s="11" t="s">
        <v>1013</v>
      </c>
      <c r="J898" s="11" t="s">
        <v>1083</v>
      </c>
      <c r="K898" s="11" t="s">
        <v>1262</v>
      </c>
      <c r="L898" s="11" t="s">
        <v>1265</v>
      </c>
      <c r="M898" s="11" t="s">
        <v>1272</v>
      </c>
      <c r="N898" s="10">
        <v>41586</v>
      </c>
      <c r="O898" s="12">
        <v>375</v>
      </c>
      <c r="P898" s="12">
        <v>708</v>
      </c>
      <c r="Q898" s="12">
        <v>333</v>
      </c>
      <c r="R898" s="11">
        <v>14</v>
      </c>
      <c r="S898" s="12">
        <v>9912</v>
      </c>
      <c r="T898" s="13">
        <v>0.05</v>
      </c>
      <c r="U898" s="12">
        <v>495.6</v>
      </c>
      <c r="V898" s="12">
        <v>9416.4</v>
      </c>
      <c r="W898" s="12">
        <v>235</v>
      </c>
      <c r="X898" s="12">
        <v>19330</v>
      </c>
      <c r="Y898" s="14">
        <f>+DAY('TABLA PRINCIPAL'!$B898)</f>
        <v>7</v>
      </c>
      <c r="Z898" s="14">
        <f>+MONTH('TABLA PRINCIPAL'!$B898)</f>
        <v>11</v>
      </c>
      <c r="AA898" s="14">
        <f>+YEAR('TABLA PRINCIPAL'!$B898)</f>
        <v>2013</v>
      </c>
      <c r="AB898" s="22" t="str">
        <f>+IF(Ventas_Oficina[[#This Row],[Total del pedido]]&gt;=100000,"SI","NO")</f>
        <v>NO</v>
      </c>
      <c r="AC898" s="22" t="str">
        <f>+_xlfn.XLOOKUP(Ventas_Oficina[[#This Row],[Nº de artículo]],AUXILIAR!A897:A5783,AUXILIAR!D897:D5783,"Error",0)</f>
        <v>No enviado a tiempo</v>
      </c>
      <c r="AD898" s="22" t="str">
        <f>+IF(AND(Ventas_Oficina[[#This Row],[Total]]&gt;75000,Ventas_Oficina[[#This Row],[Envio a tiempo]]="Enviado a tiempo"),"Buena Venta","Venta Mala")</f>
        <v>Venta Mala</v>
      </c>
    </row>
    <row r="899" spans="1:30" x14ac:dyDescent="0.25">
      <c r="A899" s="25">
        <v>1242557</v>
      </c>
      <c r="B899" s="5">
        <v>41983</v>
      </c>
      <c r="C899" s="6" t="s">
        <v>61</v>
      </c>
      <c r="D899" s="6" t="s">
        <v>62</v>
      </c>
      <c r="E899" s="6" t="s">
        <v>4</v>
      </c>
      <c r="F899" s="6" t="s">
        <v>5</v>
      </c>
      <c r="G899" s="6" t="s">
        <v>1007</v>
      </c>
      <c r="H899" s="6" t="s">
        <v>27</v>
      </c>
      <c r="I899" s="6" t="s">
        <v>1014</v>
      </c>
      <c r="J899" s="6" t="s">
        <v>1022</v>
      </c>
      <c r="K899" s="6" t="s">
        <v>1261</v>
      </c>
      <c r="L899" s="6" t="s">
        <v>1265</v>
      </c>
      <c r="M899" s="6" t="s">
        <v>1272</v>
      </c>
      <c r="N899" s="5">
        <v>41984</v>
      </c>
      <c r="O899" s="7">
        <v>153</v>
      </c>
      <c r="P899" s="7">
        <v>278</v>
      </c>
      <c r="Q899" s="7">
        <v>125</v>
      </c>
      <c r="R899" s="6">
        <v>49</v>
      </c>
      <c r="S899" s="7">
        <v>13622</v>
      </c>
      <c r="T899" s="8">
        <v>0.09</v>
      </c>
      <c r="U899" s="7">
        <v>1225.98</v>
      </c>
      <c r="V899" s="7">
        <v>12396.02</v>
      </c>
      <c r="W899" s="7">
        <v>134</v>
      </c>
      <c r="X899" s="7">
        <v>7039</v>
      </c>
      <c r="Y899" s="9">
        <f>+DAY('TABLA PRINCIPAL'!$B899)</f>
        <v>10</v>
      </c>
      <c r="Z899" s="9">
        <f>+MONTH('TABLA PRINCIPAL'!$B899)</f>
        <v>12</v>
      </c>
      <c r="AA899" s="9">
        <f>+YEAR('TABLA PRINCIPAL'!$B899)</f>
        <v>2014</v>
      </c>
      <c r="AB899" s="22" t="str">
        <f>+IF(Ventas_Oficina[[#This Row],[Total del pedido]]&gt;=100000,"SI","NO")</f>
        <v>NO</v>
      </c>
      <c r="AC899" s="22" t="str">
        <f>+_xlfn.XLOOKUP(Ventas_Oficina[[#This Row],[Nº de artículo]],AUXILIAR!A898:A5784,AUXILIAR!D898:D5784,"Error",0)</f>
        <v>No enviado a tiempo</v>
      </c>
      <c r="AD899" s="22" t="str">
        <f>+IF(AND(Ventas_Oficina[[#This Row],[Total]]&gt;75000,Ventas_Oficina[[#This Row],[Envio a tiempo]]="Enviado a tiempo"),"Buena Venta","Venta Mala")</f>
        <v>Venta Mala</v>
      </c>
    </row>
    <row r="900" spans="1:30" x14ac:dyDescent="0.25">
      <c r="A900" s="26">
        <v>1242557</v>
      </c>
      <c r="B900" s="10">
        <v>41585</v>
      </c>
      <c r="C900" s="11" t="s">
        <v>488</v>
      </c>
      <c r="D900" s="11" t="s">
        <v>147</v>
      </c>
      <c r="E900" s="11" t="s">
        <v>4</v>
      </c>
      <c r="F900" s="11" t="s">
        <v>5</v>
      </c>
      <c r="G900" s="11" t="s">
        <v>1009</v>
      </c>
      <c r="H900" s="11" t="s">
        <v>9</v>
      </c>
      <c r="I900" s="11" t="s">
        <v>1014</v>
      </c>
      <c r="J900" s="11" t="s">
        <v>1083</v>
      </c>
      <c r="K900" s="11" t="s">
        <v>1261</v>
      </c>
      <c r="L900" s="11" t="s">
        <v>1265</v>
      </c>
      <c r="M900" s="11" t="s">
        <v>1272</v>
      </c>
      <c r="N900" s="10">
        <v>41586</v>
      </c>
      <c r="O900" s="12">
        <v>375</v>
      </c>
      <c r="P900" s="12">
        <v>708</v>
      </c>
      <c r="Q900" s="12">
        <v>333</v>
      </c>
      <c r="R900" s="11">
        <v>14</v>
      </c>
      <c r="S900" s="12">
        <v>9912</v>
      </c>
      <c r="T900" s="13">
        <v>0.09</v>
      </c>
      <c r="U900" s="12">
        <v>892.07999999999993</v>
      </c>
      <c r="V900" s="12">
        <v>9019.92</v>
      </c>
      <c r="W900" s="12">
        <v>235</v>
      </c>
      <c r="X900" s="12">
        <v>19330</v>
      </c>
      <c r="Y900" s="14">
        <f>+DAY('TABLA PRINCIPAL'!$B900)</f>
        <v>7</v>
      </c>
      <c r="Z900" s="14">
        <f>+MONTH('TABLA PRINCIPAL'!$B900)</f>
        <v>11</v>
      </c>
      <c r="AA900" s="14">
        <f>+YEAR('TABLA PRINCIPAL'!$B900)</f>
        <v>2013</v>
      </c>
      <c r="AB900" s="22" t="str">
        <f>+IF(Ventas_Oficina[[#This Row],[Total del pedido]]&gt;=100000,"SI","NO")</f>
        <v>NO</v>
      </c>
      <c r="AC900" s="22" t="str">
        <f>+_xlfn.XLOOKUP(Ventas_Oficina[[#This Row],[Nº de artículo]],AUXILIAR!A899:A5785,AUXILIAR!D899:D5785,"Error",0)</f>
        <v>No enviado a tiempo</v>
      </c>
      <c r="AD900" s="22" t="str">
        <f>+IF(AND(Ventas_Oficina[[#This Row],[Total]]&gt;75000,Ventas_Oficina[[#This Row],[Envio a tiempo]]="Enviado a tiempo"),"Buena Venta","Venta Mala")</f>
        <v>Venta Mala</v>
      </c>
    </row>
    <row r="901" spans="1:30" x14ac:dyDescent="0.25">
      <c r="A901" s="25">
        <v>1242557</v>
      </c>
      <c r="B901" s="5">
        <v>41472</v>
      </c>
      <c r="C901" s="6" t="s">
        <v>210</v>
      </c>
      <c r="D901" s="6" t="s">
        <v>133</v>
      </c>
      <c r="E901" s="6" t="s">
        <v>12</v>
      </c>
      <c r="F901" s="6" t="s">
        <v>13</v>
      </c>
      <c r="G901" s="6" t="s">
        <v>1008</v>
      </c>
      <c r="H901" s="6" t="s">
        <v>42</v>
      </c>
      <c r="I901" s="6" t="s">
        <v>1016</v>
      </c>
      <c r="J901" s="6" t="s">
        <v>1116</v>
      </c>
      <c r="K901" s="6" t="s">
        <v>1261</v>
      </c>
      <c r="L901" s="6" t="s">
        <v>1266</v>
      </c>
      <c r="M901" s="6" t="s">
        <v>1272</v>
      </c>
      <c r="N901" s="5">
        <v>41472</v>
      </c>
      <c r="O901" s="7">
        <v>182</v>
      </c>
      <c r="P901" s="7">
        <v>284</v>
      </c>
      <c r="Q901" s="7">
        <v>102</v>
      </c>
      <c r="R901" s="6">
        <v>23</v>
      </c>
      <c r="S901" s="7">
        <v>6532</v>
      </c>
      <c r="T901" s="8">
        <v>0.01</v>
      </c>
      <c r="U901" s="7">
        <v>65.320000000000007</v>
      </c>
      <c r="V901" s="7">
        <v>6466.68</v>
      </c>
      <c r="W901" s="7">
        <v>544</v>
      </c>
      <c r="X901" s="7">
        <v>5945</v>
      </c>
      <c r="Y901" s="9">
        <f>+DAY('TABLA PRINCIPAL'!$B901)</f>
        <v>17</v>
      </c>
      <c r="Z901" s="9">
        <f>+MONTH('TABLA PRINCIPAL'!$B901)</f>
        <v>7</v>
      </c>
      <c r="AA901" s="9">
        <f>+YEAR('TABLA PRINCIPAL'!$B901)</f>
        <v>2013</v>
      </c>
      <c r="AB901" s="22" t="str">
        <f>+IF(Ventas_Oficina[[#This Row],[Total del pedido]]&gt;=100000,"SI","NO")</f>
        <v>NO</v>
      </c>
      <c r="AC901" s="22" t="str">
        <f>+_xlfn.XLOOKUP(Ventas_Oficina[[#This Row],[Nº de artículo]],AUXILIAR!A900:A5786,AUXILIAR!D900:D5786,"Error",0)</f>
        <v>No enviado a tiempo</v>
      </c>
      <c r="AD901" s="22" t="str">
        <f>+IF(AND(Ventas_Oficina[[#This Row],[Total]]&gt;75000,Ventas_Oficina[[#This Row],[Envio a tiempo]]="Enviado a tiempo"),"Buena Venta","Venta Mala")</f>
        <v>Venta Mala</v>
      </c>
    </row>
    <row r="902" spans="1:30" x14ac:dyDescent="0.25">
      <c r="A902" s="26">
        <v>1242557</v>
      </c>
      <c r="B902" s="10">
        <v>41929</v>
      </c>
      <c r="C902" s="11" t="s">
        <v>233</v>
      </c>
      <c r="D902" s="11" t="s">
        <v>97</v>
      </c>
      <c r="E902" s="11" t="s">
        <v>12</v>
      </c>
      <c r="F902" s="11" t="s">
        <v>13</v>
      </c>
      <c r="G902" s="11" t="s">
        <v>1007</v>
      </c>
      <c r="H902" s="11" t="s">
        <v>14</v>
      </c>
      <c r="I902" s="11" t="s">
        <v>1013</v>
      </c>
      <c r="J902" s="11" t="s">
        <v>1130</v>
      </c>
      <c r="K902" s="11" t="s">
        <v>1261</v>
      </c>
      <c r="L902" s="11" t="s">
        <v>1267</v>
      </c>
      <c r="M902" s="11" t="s">
        <v>1272</v>
      </c>
      <c r="N902" s="10">
        <v>41931</v>
      </c>
      <c r="O902" s="12">
        <v>184</v>
      </c>
      <c r="P902" s="12">
        <v>288</v>
      </c>
      <c r="Q902" s="12">
        <v>104</v>
      </c>
      <c r="R902" s="11">
        <v>22</v>
      </c>
      <c r="S902" s="12">
        <v>6336</v>
      </c>
      <c r="T902" s="13">
        <v>0.09</v>
      </c>
      <c r="U902" s="12">
        <v>570.24</v>
      </c>
      <c r="V902" s="12">
        <v>5765.76</v>
      </c>
      <c r="W902" s="12">
        <v>149</v>
      </c>
      <c r="X902" s="12">
        <v>1941</v>
      </c>
      <c r="Y902" s="14">
        <f>+DAY('TABLA PRINCIPAL'!$B902)</f>
        <v>17</v>
      </c>
      <c r="Z902" s="14">
        <f>+MONTH('TABLA PRINCIPAL'!$B902)</f>
        <v>10</v>
      </c>
      <c r="AA902" s="14">
        <f>+YEAR('TABLA PRINCIPAL'!$B902)</f>
        <v>2014</v>
      </c>
      <c r="AB902" s="22" t="str">
        <f>+IF(Ventas_Oficina[[#This Row],[Total del pedido]]&gt;=100000,"SI","NO")</f>
        <v>NO</v>
      </c>
      <c r="AC902" s="22" t="str">
        <f>+_xlfn.XLOOKUP(Ventas_Oficina[[#This Row],[Nº de artículo]],AUXILIAR!A901:A5787,AUXILIAR!D901:D5787,"Error",0)</f>
        <v>No enviado a tiempo</v>
      </c>
      <c r="AD902" s="22" t="str">
        <f>+IF(AND(Ventas_Oficina[[#This Row],[Total]]&gt;75000,Ventas_Oficina[[#This Row],[Envio a tiempo]]="Enviado a tiempo"),"Buena Venta","Venta Mala")</f>
        <v>Venta Mala</v>
      </c>
    </row>
    <row r="903" spans="1:30" x14ac:dyDescent="0.25">
      <c r="A903" s="25">
        <v>1242557</v>
      </c>
      <c r="B903" s="5">
        <v>41585</v>
      </c>
      <c r="C903" s="6" t="s">
        <v>488</v>
      </c>
      <c r="D903" s="6" t="s">
        <v>38</v>
      </c>
      <c r="E903" s="6" t="s">
        <v>4</v>
      </c>
      <c r="F903" s="6" t="s">
        <v>5</v>
      </c>
      <c r="G903" s="6" t="s">
        <v>1010</v>
      </c>
      <c r="H903" s="6" t="s">
        <v>39</v>
      </c>
      <c r="I903" s="6" t="s">
        <v>1015</v>
      </c>
      <c r="J903" s="6" t="s">
        <v>1083</v>
      </c>
      <c r="K903" s="6" t="s">
        <v>1261</v>
      </c>
      <c r="L903" s="6" t="s">
        <v>1265</v>
      </c>
      <c r="M903" s="6" t="s">
        <v>1272</v>
      </c>
      <c r="N903" s="5">
        <v>41586</v>
      </c>
      <c r="O903" s="7">
        <v>375</v>
      </c>
      <c r="P903" s="7">
        <v>708</v>
      </c>
      <c r="Q903" s="7">
        <v>333</v>
      </c>
      <c r="R903" s="6">
        <v>32</v>
      </c>
      <c r="S903" s="7">
        <v>22656</v>
      </c>
      <c r="T903" s="8">
        <v>0.01</v>
      </c>
      <c r="U903" s="7">
        <v>226.56</v>
      </c>
      <c r="V903" s="7">
        <v>22429.439999999999</v>
      </c>
      <c r="W903" s="7">
        <v>235</v>
      </c>
      <c r="X903" s="7">
        <v>19330</v>
      </c>
      <c r="Y903" s="9">
        <f>+DAY('TABLA PRINCIPAL'!$B903)</f>
        <v>7</v>
      </c>
      <c r="Z903" s="9">
        <f>+MONTH('TABLA PRINCIPAL'!$B903)</f>
        <v>11</v>
      </c>
      <c r="AA903" s="9">
        <f>+YEAR('TABLA PRINCIPAL'!$B903)</f>
        <v>2013</v>
      </c>
      <c r="AB903" s="22" t="str">
        <f>+IF(Ventas_Oficina[[#This Row],[Total del pedido]]&gt;=100000,"SI","NO")</f>
        <v>NO</v>
      </c>
      <c r="AC903" s="22" t="str">
        <f>+_xlfn.XLOOKUP(Ventas_Oficina[[#This Row],[Nº de artículo]],AUXILIAR!A902:A5788,AUXILIAR!D902:D5788,"Error",0)</f>
        <v>Enviado a tiempo</v>
      </c>
      <c r="AD903" s="22" t="str">
        <f>+IF(AND(Ventas_Oficina[[#This Row],[Total]]&gt;75000,Ventas_Oficina[[#This Row],[Envio a tiempo]]="Enviado a tiempo"),"Buena Venta","Venta Mala")</f>
        <v>Venta Mala</v>
      </c>
    </row>
    <row r="904" spans="1:30" x14ac:dyDescent="0.25">
      <c r="A904" s="26">
        <v>1242557</v>
      </c>
      <c r="B904" s="10">
        <v>42080</v>
      </c>
      <c r="C904" s="11" t="s">
        <v>489</v>
      </c>
      <c r="D904" s="11" t="s">
        <v>44</v>
      </c>
      <c r="E904" s="11" t="s">
        <v>12</v>
      </c>
      <c r="F904" s="11" t="s">
        <v>13</v>
      </c>
      <c r="G904" s="11" t="s">
        <v>1007</v>
      </c>
      <c r="H904" s="11" t="s">
        <v>42</v>
      </c>
      <c r="I904" s="11" t="s">
        <v>1012</v>
      </c>
      <c r="J904" s="11" t="s">
        <v>1083</v>
      </c>
      <c r="K904" s="11" t="s">
        <v>1262</v>
      </c>
      <c r="L904" s="11" t="s">
        <v>1268</v>
      </c>
      <c r="M904" s="11" t="s">
        <v>1272</v>
      </c>
      <c r="N904" s="10">
        <v>42080</v>
      </c>
      <c r="O904" s="12">
        <v>375</v>
      </c>
      <c r="P904" s="12">
        <v>708</v>
      </c>
      <c r="Q904" s="12">
        <v>333</v>
      </c>
      <c r="R904" s="11">
        <v>2</v>
      </c>
      <c r="S904" s="12">
        <v>1416</v>
      </c>
      <c r="T904" s="13">
        <v>0.08</v>
      </c>
      <c r="U904" s="12">
        <v>113.28</v>
      </c>
      <c r="V904" s="12">
        <v>1302.72</v>
      </c>
      <c r="W904" s="12">
        <v>235</v>
      </c>
      <c r="X904" s="12">
        <v>19330</v>
      </c>
      <c r="Y904" s="14">
        <f>+DAY('TABLA PRINCIPAL'!$B904)</f>
        <v>17</v>
      </c>
      <c r="Z904" s="14">
        <f>+MONTH('TABLA PRINCIPAL'!$B904)</f>
        <v>3</v>
      </c>
      <c r="AA904" s="14">
        <f>+YEAR('TABLA PRINCIPAL'!$B904)</f>
        <v>2015</v>
      </c>
      <c r="AB904" s="22" t="str">
        <f>+IF(Ventas_Oficina[[#This Row],[Total del pedido]]&gt;=100000,"SI","NO")</f>
        <v>NO</v>
      </c>
      <c r="AC904" s="22" t="str">
        <f>+_xlfn.XLOOKUP(Ventas_Oficina[[#This Row],[Nº de artículo]],AUXILIAR!A903:A5789,AUXILIAR!D903:D5789,"Error",0)</f>
        <v>No enviado a tiempo</v>
      </c>
      <c r="AD904" s="22" t="str">
        <f>+IF(AND(Ventas_Oficina[[#This Row],[Total]]&gt;75000,Ventas_Oficina[[#This Row],[Envio a tiempo]]="Enviado a tiempo"),"Buena Venta","Venta Mala")</f>
        <v>Venta Mala</v>
      </c>
    </row>
    <row r="905" spans="1:30" x14ac:dyDescent="0.25">
      <c r="A905" s="25">
        <v>1242557</v>
      </c>
      <c r="B905" s="5">
        <v>41580</v>
      </c>
      <c r="C905" s="6" t="s">
        <v>239</v>
      </c>
      <c r="D905" s="6" t="s">
        <v>150</v>
      </c>
      <c r="E905" s="6" t="s">
        <v>12</v>
      </c>
      <c r="F905" s="6" t="s">
        <v>13</v>
      </c>
      <c r="G905" s="6" t="s">
        <v>1009</v>
      </c>
      <c r="H905" s="6" t="s">
        <v>42</v>
      </c>
      <c r="I905" s="6" t="s">
        <v>1012</v>
      </c>
      <c r="J905" s="6" t="s">
        <v>1083</v>
      </c>
      <c r="K905" s="6" t="s">
        <v>1261</v>
      </c>
      <c r="L905" s="6" t="s">
        <v>1265</v>
      </c>
      <c r="M905" s="6" t="s">
        <v>1273</v>
      </c>
      <c r="N905" s="5">
        <v>41581</v>
      </c>
      <c r="O905" s="7">
        <v>375</v>
      </c>
      <c r="P905" s="7">
        <v>708</v>
      </c>
      <c r="Q905" s="7">
        <v>333</v>
      </c>
      <c r="R905" s="6">
        <v>42</v>
      </c>
      <c r="S905" s="7">
        <v>29736</v>
      </c>
      <c r="T905" s="8">
        <v>0.02</v>
      </c>
      <c r="U905" s="7">
        <v>594.72</v>
      </c>
      <c r="V905" s="7">
        <v>29141.279999999999</v>
      </c>
      <c r="W905" s="7">
        <v>235</v>
      </c>
      <c r="X905" s="7">
        <v>19330</v>
      </c>
      <c r="Y905" s="9">
        <f>+DAY('TABLA PRINCIPAL'!$B905)</f>
        <v>2</v>
      </c>
      <c r="Z905" s="9">
        <f>+MONTH('TABLA PRINCIPAL'!$B905)</f>
        <v>11</v>
      </c>
      <c r="AA905" s="9">
        <f>+YEAR('TABLA PRINCIPAL'!$B905)</f>
        <v>2013</v>
      </c>
      <c r="AB905" s="22" t="str">
        <f>+IF(Ventas_Oficina[[#This Row],[Total del pedido]]&gt;=100000,"SI","NO")</f>
        <v>NO</v>
      </c>
      <c r="AC905" s="22" t="str">
        <f>+_xlfn.XLOOKUP(Ventas_Oficina[[#This Row],[Nº de artículo]],AUXILIAR!A904:A5790,AUXILIAR!D904:D5790,"Error",0)</f>
        <v>No enviado a tiempo</v>
      </c>
      <c r="AD905" s="22" t="str">
        <f>+IF(AND(Ventas_Oficina[[#This Row],[Total]]&gt;75000,Ventas_Oficina[[#This Row],[Envio a tiempo]]="Enviado a tiempo"),"Buena Venta","Venta Mala")</f>
        <v>Venta Mala</v>
      </c>
    </row>
    <row r="906" spans="1:30" x14ac:dyDescent="0.25">
      <c r="A906" s="26">
        <v>1242557</v>
      </c>
      <c r="B906" s="10">
        <v>41580</v>
      </c>
      <c r="C906" s="11" t="s">
        <v>239</v>
      </c>
      <c r="D906" s="11" t="s">
        <v>150</v>
      </c>
      <c r="E906" s="11" t="s">
        <v>12</v>
      </c>
      <c r="F906" s="11" t="s">
        <v>13</v>
      </c>
      <c r="G906" s="11" t="s">
        <v>1010</v>
      </c>
      <c r="H906" s="11" t="s">
        <v>42</v>
      </c>
      <c r="I906" s="11" t="s">
        <v>1013</v>
      </c>
      <c r="J906" s="11" t="s">
        <v>1083</v>
      </c>
      <c r="K906" s="11" t="s">
        <v>1261</v>
      </c>
      <c r="L906" s="11" t="s">
        <v>1266</v>
      </c>
      <c r="M906" s="11" t="s">
        <v>1272</v>
      </c>
      <c r="N906" s="10">
        <v>41581</v>
      </c>
      <c r="O906" s="12">
        <v>375</v>
      </c>
      <c r="P906" s="12">
        <v>708</v>
      </c>
      <c r="Q906" s="12">
        <v>333</v>
      </c>
      <c r="R906" s="11">
        <v>14</v>
      </c>
      <c r="S906" s="12">
        <v>9912</v>
      </c>
      <c r="T906" s="13">
        <v>0</v>
      </c>
      <c r="U906" s="12">
        <v>0</v>
      </c>
      <c r="V906" s="12">
        <v>9912</v>
      </c>
      <c r="W906" s="12">
        <v>235</v>
      </c>
      <c r="X906" s="12">
        <v>19330</v>
      </c>
      <c r="Y906" s="14">
        <f>+DAY('TABLA PRINCIPAL'!$B906)</f>
        <v>2</v>
      </c>
      <c r="Z906" s="14">
        <f>+MONTH('TABLA PRINCIPAL'!$B906)</f>
        <v>11</v>
      </c>
      <c r="AA906" s="14">
        <f>+YEAR('TABLA PRINCIPAL'!$B906)</f>
        <v>2013</v>
      </c>
      <c r="AB906" s="22" t="str">
        <f>+IF(Ventas_Oficina[[#This Row],[Total del pedido]]&gt;=100000,"SI","NO")</f>
        <v>NO</v>
      </c>
      <c r="AC906" s="22" t="str">
        <f>+_xlfn.XLOOKUP(Ventas_Oficina[[#This Row],[Nº de artículo]],AUXILIAR!A905:A5791,AUXILIAR!D905:D5791,"Error",0)</f>
        <v>No enviado a tiempo</v>
      </c>
      <c r="AD906" s="22" t="str">
        <f>+IF(AND(Ventas_Oficina[[#This Row],[Total]]&gt;75000,Ventas_Oficina[[#This Row],[Envio a tiempo]]="Enviado a tiempo"),"Buena Venta","Venta Mala")</f>
        <v>Venta Mala</v>
      </c>
    </row>
    <row r="907" spans="1:30" x14ac:dyDescent="0.25">
      <c r="A907" s="25">
        <v>1242557</v>
      </c>
      <c r="B907" s="5">
        <v>41585</v>
      </c>
      <c r="C907" s="6" t="s">
        <v>488</v>
      </c>
      <c r="D907" s="6" t="s">
        <v>197</v>
      </c>
      <c r="E907" s="6" t="s">
        <v>4</v>
      </c>
      <c r="F907" s="6" t="s">
        <v>5</v>
      </c>
      <c r="G907" s="6" t="s">
        <v>1010</v>
      </c>
      <c r="H907" s="6" t="s">
        <v>39</v>
      </c>
      <c r="I907" s="6" t="s">
        <v>1015</v>
      </c>
      <c r="J907" s="6" t="s">
        <v>1083</v>
      </c>
      <c r="K907" s="6" t="s">
        <v>1261</v>
      </c>
      <c r="L907" s="6" t="s">
        <v>1267</v>
      </c>
      <c r="M907" s="6" t="s">
        <v>1272</v>
      </c>
      <c r="N907" s="5">
        <v>41586</v>
      </c>
      <c r="O907" s="7">
        <v>375</v>
      </c>
      <c r="P907" s="7">
        <v>708</v>
      </c>
      <c r="Q907" s="7">
        <v>333</v>
      </c>
      <c r="R907" s="6">
        <v>39</v>
      </c>
      <c r="S907" s="7">
        <v>27612</v>
      </c>
      <c r="T907" s="8">
        <v>0.01</v>
      </c>
      <c r="U907" s="7">
        <v>276.12</v>
      </c>
      <c r="V907" s="7">
        <v>27335.88</v>
      </c>
      <c r="W907" s="7">
        <v>235</v>
      </c>
      <c r="X907" s="7">
        <v>19330</v>
      </c>
      <c r="Y907" s="9">
        <f>+DAY('TABLA PRINCIPAL'!$B907)</f>
        <v>7</v>
      </c>
      <c r="Z907" s="9">
        <f>+MONTH('TABLA PRINCIPAL'!$B907)</f>
        <v>11</v>
      </c>
      <c r="AA907" s="9">
        <f>+YEAR('TABLA PRINCIPAL'!$B907)</f>
        <v>2013</v>
      </c>
      <c r="AB907" s="22" t="str">
        <f>+IF(Ventas_Oficina[[#This Row],[Total del pedido]]&gt;=100000,"SI","NO")</f>
        <v>NO</v>
      </c>
      <c r="AC907" s="22" t="str">
        <f>+_xlfn.XLOOKUP(Ventas_Oficina[[#This Row],[Nº de artículo]],AUXILIAR!A906:A5792,AUXILIAR!D906:D5792,"Error",0)</f>
        <v>No enviado a tiempo</v>
      </c>
      <c r="AD907" s="22" t="str">
        <f>+IF(AND(Ventas_Oficina[[#This Row],[Total]]&gt;75000,Ventas_Oficina[[#This Row],[Envio a tiempo]]="Enviado a tiempo"),"Buena Venta","Venta Mala")</f>
        <v>Venta Mala</v>
      </c>
    </row>
    <row r="908" spans="1:30" x14ac:dyDescent="0.25">
      <c r="A908" s="26">
        <v>1242557</v>
      </c>
      <c r="B908" s="10">
        <v>41473</v>
      </c>
      <c r="C908" s="11" t="s">
        <v>344</v>
      </c>
      <c r="D908" s="11" t="s">
        <v>150</v>
      </c>
      <c r="E908" s="11" t="s">
        <v>12</v>
      </c>
      <c r="F908" s="11" t="s">
        <v>13</v>
      </c>
      <c r="G908" s="11" t="s">
        <v>1010</v>
      </c>
      <c r="H908" s="11" t="s">
        <v>14</v>
      </c>
      <c r="I908" s="11" t="s">
        <v>1012</v>
      </c>
      <c r="J908" s="11" t="s">
        <v>1023</v>
      </c>
      <c r="K908" s="11" t="s">
        <v>1261</v>
      </c>
      <c r="L908" s="11" t="s">
        <v>1266</v>
      </c>
      <c r="M908" s="11" t="s">
        <v>1272</v>
      </c>
      <c r="N908" s="10">
        <v>41475</v>
      </c>
      <c r="O908" s="12">
        <v>459</v>
      </c>
      <c r="P908" s="12">
        <v>728</v>
      </c>
      <c r="Q908" s="12">
        <v>269</v>
      </c>
      <c r="R908" s="11">
        <v>49</v>
      </c>
      <c r="S908" s="12">
        <v>35672</v>
      </c>
      <c r="T908" s="13">
        <v>7.0000000000000007E-2</v>
      </c>
      <c r="U908" s="12">
        <v>2497.0400000000004</v>
      </c>
      <c r="V908" s="12">
        <v>33174.959999999999</v>
      </c>
      <c r="W908" s="12">
        <v>1115</v>
      </c>
      <c r="X908" s="12">
        <v>15635</v>
      </c>
      <c r="Y908" s="14">
        <f>+DAY('TABLA PRINCIPAL'!$B908)</f>
        <v>18</v>
      </c>
      <c r="Z908" s="14">
        <f>+MONTH('TABLA PRINCIPAL'!$B908)</f>
        <v>7</v>
      </c>
      <c r="AA908" s="14">
        <f>+YEAR('TABLA PRINCIPAL'!$B908)</f>
        <v>2013</v>
      </c>
      <c r="AB908" s="22" t="str">
        <f>+IF(Ventas_Oficina[[#This Row],[Total del pedido]]&gt;=100000,"SI","NO")</f>
        <v>NO</v>
      </c>
      <c r="AC908" s="22" t="str">
        <f>+_xlfn.XLOOKUP(Ventas_Oficina[[#This Row],[Nº de artículo]],AUXILIAR!A907:A5793,AUXILIAR!D907:D5793,"Error",0)</f>
        <v>No enviado a tiempo</v>
      </c>
      <c r="AD908" s="22" t="str">
        <f>+IF(AND(Ventas_Oficina[[#This Row],[Total]]&gt;75000,Ventas_Oficina[[#This Row],[Envio a tiempo]]="Enviado a tiempo"),"Buena Venta","Venta Mala")</f>
        <v>Venta Mala</v>
      </c>
    </row>
    <row r="909" spans="1:30" x14ac:dyDescent="0.25">
      <c r="A909" s="25">
        <v>1242557</v>
      </c>
      <c r="B909" s="5">
        <v>41327</v>
      </c>
      <c r="C909" s="6" t="s">
        <v>475</v>
      </c>
      <c r="D909" s="6" t="s">
        <v>78</v>
      </c>
      <c r="E909" s="6" t="s">
        <v>4</v>
      </c>
      <c r="F909" s="6" t="s">
        <v>5</v>
      </c>
      <c r="G909" s="6" t="s">
        <v>1008</v>
      </c>
      <c r="H909" s="6" t="s">
        <v>53</v>
      </c>
      <c r="I909" s="6" t="s">
        <v>1015</v>
      </c>
      <c r="J909" s="6" t="s">
        <v>1018</v>
      </c>
      <c r="K909" s="6" t="s">
        <v>1261</v>
      </c>
      <c r="L909" s="6" t="s">
        <v>1265</v>
      </c>
      <c r="M909" s="6" t="s">
        <v>1272</v>
      </c>
      <c r="N909" s="5">
        <v>41328</v>
      </c>
      <c r="O909" s="7">
        <v>15650</v>
      </c>
      <c r="P909" s="7">
        <v>30097</v>
      </c>
      <c r="Q909" s="7">
        <v>14447</v>
      </c>
      <c r="R909" s="6">
        <v>12</v>
      </c>
      <c r="S909" s="7">
        <v>361164</v>
      </c>
      <c r="T909" s="8">
        <v>0.04</v>
      </c>
      <c r="U909" s="7">
        <v>14446.56</v>
      </c>
      <c r="V909" s="7">
        <v>346717.44</v>
      </c>
      <c r="W909" s="7">
        <v>718</v>
      </c>
      <c r="X909" s="7">
        <v>109869</v>
      </c>
      <c r="Y909" s="9">
        <f>+DAY('TABLA PRINCIPAL'!$B909)</f>
        <v>22</v>
      </c>
      <c r="Z909" s="9">
        <f>+MONTH('TABLA PRINCIPAL'!$B909)</f>
        <v>2</v>
      </c>
      <c r="AA909" s="9">
        <f>+YEAR('TABLA PRINCIPAL'!$B909)</f>
        <v>2013</v>
      </c>
      <c r="AB909" s="22" t="str">
        <f>+IF(Ventas_Oficina[[#This Row],[Total del pedido]]&gt;=100000,"SI","NO")</f>
        <v>SI</v>
      </c>
      <c r="AC909" s="22" t="str">
        <f>+_xlfn.XLOOKUP(Ventas_Oficina[[#This Row],[Nº de artículo]],AUXILIAR!A908:A5794,AUXILIAR!D908:D5794,"Error",0)</f>
        <v>Enviado a tiempo</v>
      </c>
      <c r="AD909" s="22" t="str">
        <f>+IF(AND(Ventas_Oficina[[#This Row],[Total]]&gt;75000,Ventas_Oficina[[#This Row],[Envio a tiempo]]="Enviado a tiempo"),"Buena Venta","Venta Mala")</f>
        <v>Buena Venta</v>
      </c>
    </row>
    <row r="910" spans="1:30" x14ac:dyDescent="0.25">
      <c r="A910" s="26">
        <v>1242557</v>
      </c>
      <c r="B910" s="10">
        <v>41585</v>
      </c>
      <c r="C910" s="11" t="s">
        <v>488</v>
      </c>
      <c r="D910" s="11" t="s">
        <v>137</v>
      </c>
      <c r="E910" s="11" t="s">
        <v>4</v>
      </c>
      <c r="F910" s="11" t="s">
        <v>5</v>
      </c>
      <c r="G910" s="11" t="s">
        <v>1008</v>
      </c>
      <c r="H910" s="11" t="s">
        <v>6</v>
      </c>
      <c r="I910" s="11" t="s">
        <v>1016</v>
      </c>
      <c r="J910" s="11" t="s">
        <v>1083</v>
      </c>
      <c r="K910" s="11" t="s">
        <v>1261</v>
      </c>
      <c r="L910" s="11" t="s">
        <v>1265</v>
      </c>
      <c r="M910" s="11" t="s">
        <v>1273</v>
      </c>
      <c r="N910" s="10">
        <v>41586</v>
      </c>
      <c r="O910" s="12">
        <v>375</v>
      </c>
      <c r="P910" s="12">
        <v>708</v>
      </c>
      <c r="Q910" s="12">
        <v>333</v>
      </c>
      <c r="R910" s="11">
        <v>9</v>
      </c>
      <c r="S910" s="12">
        <v>6372</v>
      </c>
      <c r="T910" s="13">
        <v>0.03</v>
      </c>
      <c r="U910" s="12">
        <v>191.16</v>
      </c>
      <c r="V910" s="12">
        <v>6180.84</v>
      </c>
      <c r="W910" s="12">
        <v>235</v>
      </c>
      <c r="X910" s="12">
        <v>19330</v>
      </c>
      <c r="Y910" s="14">
        <f>+DAY('TABLA PRINCIPAL'!$B910)</f>
        <v>7</v>
      </c>
      <c r="Z910" s="14">
        <f>+MONTH('TABLA PRINCIPAL'!$B910)</f>
        <v>11</v>
      </c>
      <c r="AA910" s="14">
        <f>+YEAR('TABLA PRINCIPAL'!$B910)</f>
        <v>2013</v>
      </c>
      <c r="AB910" s="22" t="str">
        <f>+IF(Ventas_Oficina[[#This Row],[Total del pedido]]&gt;=100000,"SI","NO")</f>
        <v>NO</v>
      </c>
      <c r="AC910" s="22" t="str">
        <f>+_xlfn.XLOOKUP(Ventas_Oficina[[#This Row],[Nº de artículo]],AUXILIAR!A909:A5795,AUXILIAR!D909:D5795,"Error",0)</f>
        <v>No enviado a tiempo</v>
      </c>
      <c r="AD910" s="22" t="str">
        <f>+IF(AND(Ventas_Oficina[[#This Row],[Total]]&gt;75000,Ventas_Oficina[[#This Row],[Envio a tiempo]]="Enviado a tiempo"),"Buena Venta","Venta Mala")</f>
        <v>Venta Mala</v>
      </c>
    </row>
    <row r="911" spans="1:30" x14ac:dyDescent="0.25">
      <c r="A911" s="25">
        <v>1242922</v>
      </c>
      <c r="B911" s="5">
        <v>41497</v>
      </c>
      <c r="C911" s="6" t="s">
        <v>74</v>
      </c>
      <c r="D911" s="6" t="s">
        <v>3</v>
      </c>
      <c r="E911" s="6" t="s">
        <v>4</v>
      </c>
      <c r="F911" s="6" t="s">
        <v>5</v>
      </c>
      <c r="G911" s="6" t="s">
        <v>1009</v>
      </c>
      <c r="H911" s="6" t="s">
        <v>6</v>
      </c>
      <c r="I911" s="6" t="s">
        <v>1015</v>
      </c>
      <c r="J911" s="6" t="s">
        <v>1032</v>
      </c>
      <c r="K911" s="6" t="s">
        <v>1261</v>
      </c>
      <c r="L911" s="6" t="s">
        <v>1267</v>
      </c>
      <c r="M911" s="6" t="s">
        <v>1272</v>
      </c>
      <c r="N911" s="5">
        <v>41499</v>
      </c>
      <c r="O911" s="7">
        <v>159</v>
      </c>
      <c r="P911" s="7">
        <v>261</v>
      </c>
      <c r="Q911" s="7">
        <v>102</v>
      </c>
      <c r="R911" s="6">
        <v>19</v>
      </c>
      <c r="S911" s="7">
        <v>4959</v>
      </c>
      <c r="T911" s="8">
        <v>0.01</v>
      </c>
      <c r="U911" s="7">
        <v>49.59</v>
      </c>
      <c r="V911" s="7">
        <v>4909.41</v>
      </c>
      <c r="W911" s="7">
        <v>50</v>
      </c>
      <c r="X911" s="7">
        <v>2228</v>
      </c>
      <c r="Y911" s="9">
        <f>+DAY('TABLA PRINCIPAL'!$B911)</f>
        <v>11</v>
      </c>
      <c r="Z911" s="9">
        <f>+MONTH('TABLA PRINCIPAL'!$B911)</f>
        <v>8</v>
      </c>
      <c r="AA911" s="9">
        <f>+YEAR('TABLA PRINCIPAL'!$B911)</f>
        <v>2013</v>
      </c>
      <c r="AB911" s="22" t="str">
        <f>+IF(Ventas_Oficina[[#This Row],[Total del pedido]]&gt;=100000,"SI","NO")</f>
        <v>NO</v>
      </c>
      <c r="AC911" s="22" t="str">
        <f>+_xlfn.XLOOKUP(Ventas_Oficina[[#This Row],[Nº de artículo]],AUXILIAR!A910:A5796,AUXILIAR!D910:D5796,"Error",0)</f>
        <v>Enviado a tiempo</v>
      </c>
      <c r="AD911" s="22" t="str">
        <f>+IF(AND(Ventas_Oficina[[#This Row],[Total]]&gt;75000,Ventas_Oficina[[#This Row],[Envio a tiempo]]="Enviado a tiempo"),"Buena Venta","Venta Mala")</f>
        <v>Venta Mala</v>
      </c>
    </row>
    <row r="912" spans="1:30" x14ac:dyDescent="0.25">
      <c r="A912" s="26">
        <v>1242922</v>
      </c>
      <c r="B912" s="10">
        <v>42053</v>
      </c>
      <c r="C912" s="11" t="s">
        <v>67</v>
      </c>
      <c r="D912" s="11" t="s">
        <v>68</v>
      </c>
      <c r="E912" s="11" t="s">
        <v>12</v>
      </c>
      <c r="F912" s="11" t="s">
        <v>13</v>
      </c>
      <c r="G912" s="11" t="s">
        <v>1010</v>
      </c>
      <c r="H912" s="11" t="s">
        <v>14</v>
      </c>
      <c r="I912" s="11" t="s">
        <v>1012</v>
      </c>
      <c r="J912" s="11" t="s">
        <v>1052</v>
      </c>
      <c r="K912" s="11" t="s">
        <v>1262</v>
      </c>
      <c r="L912" s="11" t="s">
        <v>1268</v>
      </c>
      <c r="M912" s="11" t="s">
        <v>1272</v>
      </c>
      <c r="N912" s="10">
        <v>42054</v>
      </c>
      <c r="O912" s="12">
        <v>332</v>
      </c>
      <c r="P912" s="12">
        <v>518</v>
      </c>
      <c r="Q912" s="12">
        <v>186</v>
      </c>
      <c r="R912" s="11">
        <v>8</v>
      </c>
      <c r="S912" s="12">
        <v>4144</v>
      </c>
      <c r="T912" s="13">
        <v>0.09</v>
      </c>
      <c r="U912" s="12">
        <v>372.96</v>
      </c>
      <c r="V912" s="12">
        <v>3771.04</v>
      </c>
      <c r="W912" s="12">
        <v>204</v>
      </c>
      <c r="X912" s="12">
        <v>4099</v>
      </c>
      <c r="Y912" s="14">
        <f>+DAY('TABLA PRINCIPAL'!$B912)</f>
        <v>18</v>
      </c>
      <c r="Z912" s="14">
        <f>+MONTH('TABLA PRINCIPAL'!$B912)</f>
        <v>2</v>
      </c>
      <c r="AA912" s="14">
        <f>+YEAR('TABLA PRINCIPAL'!$B912)</f>
        <v>2015</v>
      </c>
      <c r="AB912" s="22" t="str">
        <f>+IF(Ventas_Oficina[[#This Row],[Total del pedido]]&gt;=100000,"SI","NO")</f>
        <v>NO</v>
      </c>
      <c r="AC912" s="22" t="str">
        <f>+_xlfn.XLOOKUP(Ventas_Oficina[[#This Row],[Nº de artículo]],AUXILIAR!A911:A5797,AUXILIAR!D911:D5797,"Error",0)</f>
        <v>Enviado a tiempo</v>
      </c>
      <c r="AD912" s="22" t="str">
        <f>+IF(AND(Ventas_Oficina[[#This Row],[Total]]&gt;75000,Ventas_Oficina[[#This Row],[Envio a tiempo]]="Enviado a tiempo"),"Buena Venta","Venta Mala")</f>
        <v>Venta Mala</v>
      </c>
    </row>
    <row r="913" spans="1:30" x14ac:dyDescent="0.25">
      <c r="A913" s="25">
        <v>1242922</v>
      </c>
      <c r="B913" s="5">
        <v>42247</v>
      </c>
      <c r="C913" s="6" t="s">
        <v>374</v>
      </c>
      <c r="D913" s="6" t="s">
        <v>100</v>
      </c>
      <c r="E913" s="6" t="s">
        <v>12</v>
      </c>
      <c r="F913" s="6" t="s">
        <v>13</v>
      </c>
      <c r="G913" s="6" t="s">
        <v>1009</v>
      </c>
      <c r="H913" s="6" t="s">
        <v>42</v>
      </c>
      <c r="I913" s="6" t="s">
        <v>1016</v>
      </c>
      <c r="J913" s="6" t="s">
        <v>1052</v>
      </c>
      <c r="K913" s="6" t="s">
        <v>1263</v>
      </c>
      <c r="L913" s="6" t="s">
        <v>1266</v>
      </c>
      <c r="M913" s="6" t="s">
        <v>1273</v>
      </c>
      <c r="N913" s="5">
        <v>42248</v>
      </c>
      <c r="O913" s="7">
        <v>332</v>
      </c>
      <c r="P913" s="7">
        <v>518</v>
      </c>
      <c r="Q913" s="7">
        <v>186</v>
      </c>
      <c r="R913" s="6">
        <v>32</v>
      </c>
      <c r="S913" s="7">
        <v>16576</v>
      </c>
      <c r="T913" s="8">
        <v>0.08</v>
      </c>
      <c r="U913" s="7">
        <v>1326.08</v>
      </c>
      <c r="V913" s="7">
        <v>15249.92</v>
      </c>
      <c r="W913" s="7">
        <v>204</v>
      </c>
      <c r="X913" s="7">
        <v>4099</v>
      </c>
      <c r="Y913" s="9">
        <f>+DAY('TABLA PRINCIPAL'!$B913)</f>
        <v>31</v>
      </c>
      <c r="Z913" s="9">
        <f>+MONTH('TABLA PRINCIPAL'!$B913)</f>
        <v>8</v>
      </c>
      <c r="AA913" s="9">
        <f>+YEAR('TABLA PRINCIPAL'!$B913)</f>
        <v>2015</v>
      </c>
      <c r="AB913" s="22" t="str">
        <f>+IF(Ventas_Oficina[[#This Row],[Total del pedido]]&gt;=100000,"SI","NO")</f>
        <v>NO</v>
      </c>
      <c r="AC913" s="22" t="str">
        <f>+_xlfn.XLOOKUP(Ventas_Oficina[[#This Row],[Nº de artículo]],AUXILIAR!A912:A5798,AUXILIAR!D912:D5798,"Error",0)</f>
        <v>No enviado a tiempo</v>
      </c>
      <c r="AD913" s="22" t="str">
        <f>+IF(AND(Ventas_Oficina[[#This Row],[Total]]&gt;75000,Ventas_Oficina[[#This Row],[Envio a tiempo]]="Enviado a tiempo"),"Buena Venta","Venta Mala")</f>
        <v>Venta Mala</v>
      </c>
    </row>
    <row r="914" spans="1:30" x14ac:dyDescent="0.25">
      <c r="A914" s="26">
        <v>1242922</v>
      </c>
      <c r="B914" s="10">
        <v>41637</v>
      </c>
      <c r="C914" s="11" t="s">
        <v>98</v>
      </c>
      <c r="D914" s="11" t="s">
        <v>91</v>
      </c>
      <c r="E914" s="11" t="s">
        <v>4</v>
      </c>
      <c r="F914" s="11" t="s">
        <v>5</v>
      </c>
      <c r="G914" s="11" t="s">
        <v>1007</v>
      </c>
      <c r="H914" s="11" t="s">
        <v>24</v>
      </c>
      <c r="I914" s="11" t="s">
        <v>1016</v>
      </c>
      <c r="J914" s="11" t="s">
        <v>1101</v>
      </c>
      <c r="K914" s="11" t="s">
        <v>1261</v>
      </c>
      <c r="L914" s="11" t="s">
        <v>1265</v>
      </c>
      <c r="M914" s="11" t="s">
        <v>1273</v>
      </c>
      <c r="N914" s="10">
        <v>41638</v>
      </c>
      <c r="O914" s="12">
        <v>27899</v>
      </c>
      <c r="P914" s="12">
        <v>44999</v>
      </c>
      <c r="Q914" s="12">
        <v>17100</v>
      </c>
      <c r="R914" s="11">
        <v>31</v>
      </c>
      <c r="S914" s="12">
        <v>1394969</v>
      </c>
      <c r="T914" s="13">
        <v>0.03</v>
      </c>
      <c r="U914" s="12">
        <v>41849.07</v>
      </c>
      <c r="V914" s="12">
        <v>1353119.93</v>
      </c>
      <c r="W914" s="12">
        <v>4900</v>
      </c>
      <c r="X914" s="12">
        <v>9068</v>
      </c>
      <c r="Y914" s="14">
        <f>+DAY('TABLA PRINCIPAL'!$B914)</f>
        <v>29</v>
      </c>
      <c r="Z914" s="14">
        <f>+MONTH('TABLA PRINCIPAL'!$B914)</f>
        <v>12</v>
      </c>
      <c r="AA914" s="14">
        <f>+YEAR('TABLA PRINCIPAL'!$B914)</f>
        <v>2013</v>
      </c>
      <c r="AB914" s="22" t="str">
        <f>+IF(Ventas_Oficina[[#This Row],[Total del pedido]]&gt;=100000,"SI","NO")</f>
        <v>SI</v>
      </c>
      <c r="AC914" s="22" t="str">
        <f>+_xlfn.XLOOKUP(Ventas_Oficina[[#This Row],[Nº de artículo]],AUXILIAR!A913:A5799,AUXILIAR!D913:D5799,"Error",0)</f>
        <v>No enviado a tiempo</v>
      </c>
      <c r="AD914" s="22" t="str">
        <f>+IF(AND(Ventas_Oficina[[#This Row],[Total]]&gt;75000,Ventas_Oficina[[#This Row],[Envio a tiempo]]="Enviado a tiempo"),"Buena Venta","Venta Mala")</f>
        <v>Venta Mala</v>
      </c>
    </row>
    <row r="915" spans="1:30" x14ac:dyDescent="0.25">
      <c r="A915" s="25">
        <v>1242922</v>
      </c>
      <c r="B915" s="5">
        <v>42311</v>
      </c>
      <c r="C915" s="6" t="s">
        <v>490</v>
      </c>
      <c r="D915" s="6" t="s">
        <v>3</v>
      </c>
      <c r="E915" s="6" t="s">
        <v>4</v>
      </c>
      <c r="F915" s="6" t="s">
        <v>5</v>
      </c>
      <c r="G915" s="6" t="s">
        <v>1010</v>
      </c>
      <c r="H915" s="6" t="s">
        <v>6</v>
      </c>
      <c r="I915" s="6" t="s">
        <v>1013</v>
      </c>
      <c r="J915" s="6" t="s">
        <v>1032</v>
      </c>
      <c r="K915" s="6" t="s">
        <v>1261</v>
      </c>
      <c r="L915" s="6" t="s">
        <v>1266</v>
      </c>
      <c r="M915" s="6" t="s">
        <v>1272</v>
      </c>
      <c r="N915" s="5">
        <v>42312</v>
      </c>
      <c r="O915" s="7">
        <v>159</v>
      </c>
      <c r="P915" s="7">
        <v>261</v>
      </c>
      <c r="Q915" s="7">
        <v>102</v>
      </c>
      <c r="R915" s="6">
        <v>43</v>
      </c>
      <c r="S915" s="7">
        <v>11223</v>
      </c>
      <c r="T915" s="8">
        <v>0.05</v>
      </c>
      <c r="U915" s="7">
        <v>561.15</v>
      </c>
      <c r="V915" s="7">
        <v>10661.85</v>
      </c>
      <c r="W915" s="7">
        <v>50</v>
      </c>
      <c r="X915" s="7">
        <v>19964</v>
      </c>
      <c r="Y915" s="9">
        <f>+DAY('TABLA PRINCIPAL'!$B915)</f>
        <v>3</v>
      </c>
      <c r="Z915" s="9">
        <f>+MONTH('TABLA PRINCIPAL'!$B915)</f>
        <v>11</v>
      </c>
      <c r="AA915" s="9">
        <f>+YEAR('TABLA PRINCIPAL'!$B915)</f>
        <v>2015</v>
      </c>
      <c r="AB915" s="22" t="str">
        <f>+IF(Ventas_Oficina[[#This Row],[Total del pedido]]&gt;=100000,"SI","NO")</f>
        <v>NO</v>
      </c>
      <c r="AC915" s="22" t="str">
        <f>+_xlfn.XLOOKUP(Ventas_Oficina[[#This Row],[Nº de artículo]],AUXILIAR!A914:A5800,AUXILIAR!D914:D5800,"Error",0)</f>
        <v>No enviado a tiempo</v>
      </c>
      <c r="AD915" s="22" t="str">
        <f>+IF(AND(Ventas_Oficina[[#This Row],[Total]]&gt;75000,Ventas_Oficina[[#This Row],[Envio a tiempo]]="Enviado a tiempo"),"Buena Venta","Venta Mala")</f>
        <v>Venta Mala</v>
      </c>
    </row>
    <row r="916" spans="1:30" x14ac:dyDescent="0.25">
      <c r="A916" s="26">
        <v>1242922</v>
      </c>
      <c r="B916" s="10">
        <v>41568</v>
      </c>
      <c r="C916" s="11" t="s">
        <v>459</v>
      </c>
      <c r="D916" s="11" t="s">
        <v>71</v>
      </c>
      <c r="E916" s="11" t="s">
        <v>4</v>
      </c>
      <c r="F916" s="11" t="s">
        <v>5</v>
      </c>
      <c r="G916" s="11" t="s">
        <v>1008</v>
      </c>
      <c r="H916" s="11" t="s">
        <v>17</v>
      </c>
      <c r="I916" s="11" t="s">
        <v>1013</v>
      </c>
      <c r="J916" s="11" t="s">
        <v>1019</v>
      </c>
      <c r="K916" s="11" t="s">
        <v>1261</v>
      </c>
      <c r="L916" s="11" t="s">
        <v>1266</v>
      </c>
      <c r="M916" s="11" t="s">
        <v>1272</v>
      </c>
      <c r="N916" s="10">
        <v>41570</v>
      </c>
      <c r="O916" s="12">
        <v>24</v>
      </c>
      <c r="P916" s="12">
        <v>126</v>
      </c>
      <c r="Q916" s="12">
        <v>102</v>
      </c>
      <c r="R916" s="11">
        <v>8</v>
      </c>
      <c r="S916" s="12">
        <v>1008</v>
      </c>
      <c r="T916" s="13">
        <v>0.03</v>
      </c>
      <c r="U916" s="12">
        <v>30.24</v>
      </c>
      <c r="V916" s="12">
        <v>977.76</v>
      </c>
      <c r="W916" s="12">
        <v>70</v>
      </c>
      <c r="X916" s="12">
        <v>2359</v>
      </c>
      <c r="Y916" s="14">
        <f>+DAY('TABLA PRINCIPAL'!$B916)</f>
        <v>21</v>
      </c>
      <c r="Z916" s="14">
        <f>+MONTH('TABLA PRINCIPAL'!$B916)</f>
        <v>10</v>
      </c>
      <c r="AA916" s="14">
        <f>+YEAR('TABLA PRINCIPAL'!$B916)</f>
        <v>2013</v>
      </c>
      <c r="AB916" s="22" t="str">
        <f>+IF(Ventas_Oficina[[#This Row],[Total del pedido]]&gt;=100000,"SI","NO")</f>
        <v>NO</v>
      </c>
      <c r="AC916" s="22" t="str">
        <f>+_xlfn.XLOOKUP(Ventas_Oficina[[#This Row],[Nº de artículo]],AUXILIAR!A915:A5801,AUXILIAR!D915:D5801,"Error",0)</f>
        <v>No enviado a tiempo</v>
      </c>
      <c r="AD916" s="22" t="str">
        <f>+IF(AND(Ventas_Oficina[[#This Row],[Total]]&gt;75000,Ventas_Oficina[[#This Row],[Envio a tiempo]]="Enviado a tiempo"),"Buena Venta","Venta Mala")</f>
        <v>Venta Mala</v>
      </c>
    </row>
    <row r="917" spans="1:30" x14ac:dyDescent="0.25">
      <c r="A917" s="25">
        <v>1243287</v>
      </c>
      <c r="B917" s="5">
        <v>41889</v>
      </c>
      <c r="C917" s="6" t="s">
        <v>22</v>
      </c>
      <c r="D917" s="6" t="s">
        <v>23</v>
      </c>
      <c r="E917" s="6" t="s">
        <v>4</v>
      </c>
      <c r="F917" s="6" t="s">
        <v>5</v>
      </c>
      <c r="G917" s="6" t="s">
        <v>1008</v>
      </c>
      <c r="H917" s="6" t="s">
        <v>24</v>
      </c>
      <c r="I917" s="6" t="s">
        <v>1013</v>
      </c>
      <c r="J917" s="6" t="s">
        <v>1044</v>
      </c>
      <c r="K917" s="6" t="s">
        <v>1261</v>
      </c>
      <c r="L917" s="6" t="s">
        <v>1265</v>
      </c>
      <c r="M917" s="6" t="s">
        <v>1272</v>
      </c>
      <c r="N917" s="5">
        <v>41889</v>
      </c>
      <c r="O917" s="7">
        <v>118</v>
      </c>
      <c r="P917" s="7">
        <v>188</v>
      </c>
      <c r="Q917" s="7">
        <v>70</v>
      </c>
      <c r="R917" s="6">
        <v>18</v>
      </c>
      <c r="S917" s="7">
        <v>3384</v>
      </c>
      <c r="T917" s="8">
        <v>0.01</v>
      </c>
      <c r="U917" s="7">
        <v>33.840000000000003</v>
      </c>
      <c r="V917" s="7">
        <v>3350.16</v>
      </c>
      <c r="W917" s="7">
        <v>149</v>
      </c>
      <c r="X917" s="7">
        <v>11999</v>
      </c>
      <c r="Y917" s="9">
        <f>+DAY('TABLA PRINCIPAL'!$B917)</f>
        <v>7</v>
      </c>
      <c r="Z917" s="9">
        <f>+MONTH('TABLA PRINCIPAL'!$B917)</f>
        <v>9</v>
      </c>
      <c r="AA917" s="9">
        <f>+YEAR('TABLA PRINCIPAL'!$B917)</f>
        <v>2014</v>
      </c>
      <c r="AB917" s="22" t="str">
        <f>+IF(Ventas_Oficina[[#This Row],[Total del pedido]]&gt;=100000,"SI","NO")</f>
        <v>NO</v>
      </c>
      <c r="AC917" s="22" t="str">
        <f>+_xlfn.XLOOKUP(Ventas_Oficina[[#This Row],[Nº de artículo]],AUXILIAR!A916:A5802,AUXILIAR!D916:D5802,"Error",0)</f>
        <v>No enviado a tiempo</v>
      </c>
      <c r="AD917" s="22" t="str">
        <f>+IF(AND(Ventas_Oficina[[#This Row],[Total]]&gt;75000,Ventas_Oficina[[#This Row],[Envio a tiempo]]="Enviado a tiempo"),"Buena Venta","Venta Mala")</f>
        <v>Venta Mala</v>
      </c>
    </row>
    <row r="918" spans="1:30" x14ac:dyDescent="0.25">
      <c r="A918" s="26">
        <v>1243287</v>
      </c>
      <c r="B918" s="10">
        <v>42473</v>
      </c>
      <c r="C918" s="11" t="s">
        <v>79</v>
      </c>
      <c r="D918" s="11" t="s">
        <v>36</v>
      </c>
      <c r="E918" s="11" t="s">
        <v>12</v>
      </c>
      <c r="F918" s="11" t="s">
        <v>13</v>
      </c>
      <c r="G918" s="11" t="s">
        <v>1008</v>
      </c>
      <c r="H918" s="11" t="s">
        <v>14</v>
      </c>
      <c r="I918" s="11" t="s">
        <v>1016</v>
      </c>
      <c r="J918" s="11" t="s">
        <v>1068</v>
      </c>
      <c r="K918" s="11" t="s">
        <v>1261</v>
      </c>
      <c r="L918" s="11" t="s">
        <v>1265</v>
      </c>
      <c r="M918" s="11" t="s">
        <v>1272</v>
      </c>
      <c r="N918" s="10">
        <v>42475</v>
      </c>
      <c r="O918" s="12">
        <v>446</v>
      </c>
      <c r="P918" s="12">
        <v>1089</v>
      </c>
      <c r="Q918" s="12">
        <v>643</v>
      </c>
      <c r="R918" s="11">
        <v>7</v>
      </c>
      <c r="S918" s="12">
        <v>7623</v>
      </c>
      <c r="T918" s="13">
        <v>0.01</v>
      </c>
      <c r="U918" s="12">
        <v>76.23</v>
      </c>
      <c r="V918" s="12">
        <v>7546.77</v>
      </c>
      <c r="W918" s="12">
        <v>450</v>
      </c>
      <c r="X918" s="12">
        <v>4638</v>
      </c>
      <c r="Y918" s="14">
        <f>+DAY('TABLA PRINCIPAL'!$B918)</f>
        <v>13</v>
      </c>
      <c r="Z918" s="14">
        <f>+MONTH('TABLA PRINCIPAL'!$B918)</f>
        <v>4</v>
      </c>
      <c r="AA918" s="14">
        <f>+YEAR('TABLA PRINCIPAL'!$B918)</f>
        <v>2016</v>
      </c>
      <c r="AB918" s="22" t="str">
        <f>+IF(Ventas_Oficina[[#This Row],[Total del pedido]]&gt;=100000,"SI","NO")</f>
        <v>NO</v>
      </c>
      <c r="AC918" s="22" t="str">
        <f>+_xlfn.XLOOKUP(Ventas_Oficina[[#This Row],[Nº de artículo]],AUXILIAR!A917:A5803,AUXILIAR!D917:D5803,"Error",0)</f>
        <v>No enviado a tiempo</v>
      </c>
      <c r="AD918" s="22" t="str">
        <f>+IF(AND(Ventas_Oficina[[#This Row],[Total]]&gt;75000,Ventas_Oficina[[#This Row],[Envio a tiempo]]="Enviado a tiempo"),"Buena Venta","Venta Mala")</f>
        <v>Venta Mala</v>
      </c>
    </row>
    <row r="919" spans="1:30" x14ac:dyDescent="0.25">
      <c r="A919" s="25">
        <v>1243287</v>
      </c>
      <c r="B919" s="5">
        <v>42038</v>
      </c>
      <c r="C919" s="6" t="s">
        <v>35</v>
      </c>
      <c r="D919" s="6" t="s">
        <v>36</v>
      </c>
      <c r="E919" s="6" t="s">
        <v>12</v>
      </c>
      <c r="F919" s="6" t="s">
        <v>13</v>
      </c>
      <c r="G919" s="6" t="s">
        <v>1008</v>
      </c>
      <c r="H919" s="6" t="s">
        <v>14</v>
      </c>
      <c r="I919" s="6" t="s">
        <v>1012</v>
      </c>
      <c r="J919" s="6" t="s">
        <v>1060</v>
      </c>
      <c r="K919" s="6" t="s">
        <v>1261</v>
      </c>
      <c r="L919" s="6" t="s">
        <v>1267</v>
      </c>
      <c r="M919" s="6" t="s">
        <v>1272</v>
      </c>
      <c r="N919" s="5">
        <v>42040</v>
      </c>
      <c r="O919" s="7">
        <v>1388</v>
      </c>
      <c r="P919" s="7">
        <v>2238</v>
      </c>
      <c r="Q919" s="7">
        <v>850</v>
      </c>
      <c r="R919" s="6">
        <v>8</v>
      </c>
      <c r="S919" s="7">
        <v>17904</v>
      </c>
      <c r="T919" s="8">
        <v>0.04</v>
      </c>
      <c r="U919" s="7">
        <v>716.16</v>
      </c>
      <c r="V919" s="7">
        <v>17187.84</v>
      </c>
      <c r="W919" s="7">
        <v>1510</v>
      </c>
      <c r="X919" s="7">
        <v>43889</v>
      </c>
      <c r="Y919" s="9">
        <f>+DAY('TABLA PRINCIPAL'!$B919)</f>
        <v>3</v>
      </c>
      <c r="Z919" s="9">
        <f>+MONTH('TABLA PRINCIPAL'!$B919)</f>
        <v>2</v>
      </c>
      <c r="AA919" s="9">
        <f>+YEAR('TABLA PRINCIPAL'!$B919)</f>
        <v>2015</v>
      </c>
      <c r="AB919" s="22" t="str">
        <f>+IF(Ventas_Oficina[[#This Row],[Total del pedido]]&gt;=100000,"SI","NO")</f>
        <v>NO</v>
      </c>
      <c r="AC919" s="22" t="str">
        <f>+_xlfn.XLOOKUP(Ventas_Oficina[[#This Row],[Nº de artículo]],AUXILIAR!A918:A5804,AUXILIAR!D918:D5804,"Error",0)</f>
        <v>Enviado a tiempo</v>
      </c>
      <c r="AD919" s="22" t="str">
        <f>+IF(AND(Ventas_Oficina[[#This Row],[Total]]&gt;75000,Ventas_Oficina[[#This Row],[Envio a tiempo]]="Enviado a tiempo"),"Buena Venta","Venta Mala")</f>
        <v>Venta Mala</v>
      </c>
    </row>
    <row r="920" spans="1:30" x14ac:dyDescent="0.25">
      <c r="A920" s="26">
        <v>1243287</v>
      </c>
      <c r="B920" s="10">
        <v>41385</v>
      </c>
      <c r="C920" s="11" t="s">
        <v>491</v>
      </c>
      <c r="D920" s="11" t="s">
        <v>26</v>
      </c>
      <c r="E920" s="11" t="s">
        <v>4</v>
      </c>
      <c r="F920" s="11" t="s">
        <v>5</v>
      </c>
      <c r="G920" s="11" t="s">
        <v>1007</v>
      </c>
      <c r="H920" s="11" t="s">
        <v>27</v>
      </c>
      <c r="I920" s="11" t="s">
        <v>1014</v>
      </c>
      <c r="J920" s="11" t="s">
        <v>1032</v>
      </c>
      <c r="K920" s="11" t="s">
        <v>1261</v>
      </c>
      <c r="L920" s="11" t="s">
        <v>1265</v>
      </c>
      <c r="M920" s="11" t="s">
        <v>1272</v>
      </c>
      <c r="N920" s="10">
        <v>41386</v>
      </c>
      <c r="O920" s="12">
        <v>159</v>
      </c>
      <c r="P920" s="12">
        <v>261</v>
      </c>
      <c r="Q920" s="12">
        <v>102</v>
      </c>
      <c r="R920" s="11">
        <v>47</v>
      </c>
      <c r="S920" s="12">
        <v>12267</v>
      </c>
      <c r="T920" s="13">
        <v>0.06</v>
      </c>
      <c r="U920" s="12">
        <v>736.02</v>
      </c>
      <c r="V920" s="12">
        <v>11530.98</v>
      </c>
      <c r="W920" s="12">
        <v>50</v>
      </c>
      <c r="X920" s="12">
        <v>2289</v>
      </c>
      <c r="Y920" s="14">
        <f>+DAY('TABLA PRINCIPAL'!$B920)</f>
        <v>21</v>
      </c>
      <c r="Z920" s="14">
        <f>+MONTH('TABLA PRINCIPAL'!$B920)</f>
        <v>4</v>
      </c>
      <c r="AA920" s="14">
        <f>+YEAR('TABLA PRINCIPAL'!$B920)</f>
        <v>2013</v>
      </c>
      <c r="AB920" s="22" t="str">
        <f>+IF(Ventas_Oficina[[#This Row],[Total del pedido]]&gt;=100000,"SI","NO")</f>
        <v>NO</v>
      </c>
      <c r="AC920" s="22" t="str">
        <f>+_xlfn.XLOOKUP(Ventas_Oficina[[#This Row],[Nº de artículo]],AUXILIAR!A919:A5805,AUXILIAR!D919:D5805,"Error",0)</f>
        <v>Enviado a tiempo</v>
      </c>
      <c r="AD920" s="22" t="str">
        <f>+IF(AND(Ventas_Oficina[[#This Row],[Total]]&gt;75000,Ventas_Oficina[[#This Row],[Envio a tiempo]]="Enviado a tiempo"),"Buena Venta","Venta Mala")</f>
        <v>Venta Mala</v>
      </c>
    </row>
    <row r="921" spans="1:30" x14ac:dyDescent="0.25">
      <c r="A921" s="25">
        <v>1243287</v>
      </c>
      <c r="B921" s="5">
        <v>42148</v>
      </c>
      <c r="C921" s="6" t="s">
        <v>201</v>
      </c>
      <c r="D921" s="6" t="s">
        <v>29</v>
      </c>
      <c r="E921" s="6" t="s">
        <v>12</v>
      </c>
      <c r="F921" s="6" t="s">
        <v>13</v>
      </c>
      <c r="G921" s="6" t="s">
        <v>1008</v>
      </c>
      <c r="H921" s="6" t="s">
        <v>14</v>
      </c>
      <c r="I921" s="6" t="s">
        <v>1016</v>
      </c>
      <c r="J921" s="6" t="s">
        <v>1053</v>
      </c>
      <c r="K921" s="6" t="s">
        <v>1261</v>
      </c>
      <c r="L921" s="6" t="s">
        <v>1267</v>
      </c>
      <c r="M921" s="6" t="s">
        <v>1272</v>
      </c>
      <c r="N921" s="5">
        <v>42152</v>
      </c>
      <c r="O921" s="7">
        <v>37799</v>
      </c>
      <c r="P921" s="7">
        <v>59999</v>
      </c>
      <c r="Q921" s="7">
        <v>22200</v>
      </c>
      <c r="R921" s="6">
        <v>6</v>
      </c>
      <c r="S921" s="7">
        <v>359994</v>
      </c>
      <c r="T921" s="8">
        <v>0.01</v>
      </c>
      <c r="U921" s="7">
        <v>3599.94</v>
      </c>
      <c r="V921" s="7">
        <v>356394.06</v>
      </c>
      <c r="W921" s="7">
        <v>2449</v>
      </c>
      <c r="X921" s="7">
        <v>365033</v>
      </c>
      <c r="Y921" s="9">
        <f>+DAY('TABLA PRINCIPAL'!$B921)</f>
        <v>24</v>
      </c>
      <c r="Z921" s="9">
        <f>+MONTH('TABLA PRINCIPAL'!$B921)</f>
        <v>5</v>
      </c>
      <c r="AA921" s="9">
        <f>+YEAR('TABLA PRINCIPAL'!$B921)</f>
        <v>2015</v>
      </c>
      <c r="AB921" s="22" t="str">
        <f>+IF(Ventas_Oficina[[#This Row],[Total del pedido]]&gt;=100000,"SI","NO")</f>
        <v>SI</v>
      </c>
      <c r="AC921" s="22" t="str">
        <f>+_xlfn.XLOOKUP(Ventas_Oficina[[#This Row],[Nº de artículo]],AUXILIAR!A920:A5806,AUXILIAR!D920:D5806,"Error",0)</f>
        <v>No enviado a tiempo</v>
      </c>
      <c r="AD921" s="22" t="str">
        <f>+IF(AND(Ventas_Oficina[[#This Row],[Total]]&gt;75000,Ventas_Oficina[[#This Row],[Envio a tiempo]]="Enviado a tiempo"),"Buena Venta","Venta Mala")</f>
        <v>Venta Mala</v>
      </c>
    </row>
    <row r="922" spans="1:30" x14ac:dyDescent="0.25">
      <c r="A922" s="26">
        <v>1243287</v>
      </c>
      <c r="B922" s="10">
        <v>42199</v>
      </c>
      <c r="C922" s="11" t="s">
        <v>492</v>
      </c>
      <c r="D922" s="11" t="s">
        <v>21</v>
      </c>
      <c r="E922" s="11" t="s">
        <v>4</v>
      </c>
      <c r="F922" s="11" t="s">
        <v>5</v>
      </c>
      <c r="G922" s="11" t="s">
        <v>1010</v>
      </c>
      <c r="H922" s="11" t="s">
        <v>6</v>
      </c>
      <c r="I922" s="11" t="s">
        <v>1016</v>
      </c>
      <c r="J922" s="11" t="s">
        <v>1066</v>
      </c>
      <c r="K922" s="11" t="s">
        <v>1261</v>
      </c>
      <c r="L922" s="11" t="s">
        <v>1267</v>
      </c>
      <c r="M922" s="11" t="s">
        <v>1272</v>
      </c>
      <c r="N922" s="10">
        <v>42204</v>
      </c>
      <c r="O922" s="12">
        <v>1364</v>
      </c>
      <c r="P922" s="12">
        <v>2098</v>
      </c>
      <c r="Q922" s="12">
        <v>734</v>
      </c>
      <c r="R922" s="11">
        <v>26</v>
      </c>
      <c r="S922" s="12">
        <v>54548</v>
      </c>
      <c r="T922" s="13">
        <v>7.0000000000000007E-2</v>
      </c>
      <c r="U922" s="12">
        <v>3818.3600000000006</v>
      </c>
      <c r="V922" s="12">
        <v>50729.64</v>
      </c>
      <c r="W922" s="12">
        <v>149</v>
      </c>
      <c r="X922" s="12">
        <v>35838</v>
      </c>
      <c r="Y922" s="14">
        <f>+DAY('TABLA PRINCIPAL'!$B922)</f>
        <v>14</v>
      </c>
      <c r="Z922" s="14">
        <f>+MONTH('TABLA PRINCIPAL'!$B922)</f>
        <v>7</v>
      </c>
      <c r="AA922" s="14">
        <f>+YEAR('TABLA PRINCIPAL'!$B922)</f>
        <v>2015</v>
      </c>
      <c r="AB922" s="22" t="str">
        <f>+IF(Ventas_Oficina[[#This Row],[Total del pedido]]&gt;=100000,"SI","NO")</f>
        <v>NO</v>
      </c>
      <c r="AC922" s="22" t="str">
        <f>+_xlfn.XLOOKUP(Ventas_Oficina[[#This Row],[Nº de artículo]],AUXILIAR!A921:A5807,AUXILIAR!D921:D5807,"Error",0)</f>
        <v>Enviado a tiempo</v>
      </c>
      <c r="AD922" s="22" t="str">
        <f>+IF(AND(Ventas_Oficina[[#This Row],[Total]]&gt;75000,Ventas_Oficina[[#This Row],[Envio a tiempo]]="Enviado a tiempo"),"Buena Venta","Venta Mala")</f>
        <v>Venta Mala</v>
      </c>
    </row>
    <row r="923" spans="1:30" x14ac:dyDescent="0.25">
      <c r="A923" s="25">
        <v>1243287</v>
      </c>
      <c r="B923" s="5">
        <v>42128</v>
      </c>
      <c r="C923" s="6" t="s">
        <v>457</v>
      </c>
      <c r="D923" s="6" t="s">
        <v>65</v>
      </c>
      <c r="E923" s="6" t="s">
        <v>12</v>
      </c>
      <c r="F923" s="6" t="s">
        <v>13</v>
      </c>
      <c r="G923" s="6" t="s">
        <v>1009</v>
      </c>
      <c r="H923" s="6" t="s">
        <v>14</v>
      </c>
      <c r="I923" s="6" t="s">
        <v>1015</v>
      </c>
      <c r="J923" s="6" t="s">
        <v>1100</v>
      </c>
      <c r="K923" s="6" t="s">
        <v>1261</v>
      </c>
      <c r="L923" s="6" t="s">
        <v>1267</v>
      </c>
      <c r="M923" s="6" t="s">
        <v>1272</v>
      </c>
      <c r="N923" s="5">
        <v>42130</v>
      </c>
      <c r="O923" s="7">
        <v>1680</v>
      </c>
      <c r="P923" s="7">
        <v>4097</v>
      </c>
      <c r="Q923" s="7">
        <v>2417</v>
      </c>
      <c r="R923" s="6">
        <v>19</v>
      </c>
      <c r="S923" s="7">
        <v>77843</v>
      </c>
      <c r="T923" s="8">
        <v>0.01</v>
      </c>
      <c r="U923" s="7">
        <v>778.43000000000006</v>
      </c>
      <c r="V923" s="7">
        <v>77064.570000000007</v>
      </c>
      <c r="W923" s="7">
        <v>899</v>
      </c>
      <c r="X923" s="7">
        <v>42839</v>
      </c>
      <c r="Y923" s="9">
        <f>+DAY('TABLA PRINCIPAL'!$B923)</f>
        <v>4</v>
      </c>
      <c r="Z923" s="9">
        <f>+MONTH('TABLA PRINCIPAL'!$B923)</f>
        <v>5</v>
      </c>
      <c r="AA923" s="9">
        <f>+YEAR('TABLA PRINCIPAL'!$B923)</f>
        <v>2015</v>
      </c>
      <c r="AB923" s="22" t="str">
        <f>+IF(Ventas_Oficina[[#This Row],[Total del pedido]]&gt;=100000,"SI","NO")</f>
        <v>NO</v>
      </c>
      <c r="AC923" s="22" t="str">
        <f>+_xlfn.XLOOKUP(Ventas_Oficina[[#This Row],[Nº de artículo]],AUXILIAR!A922:A5808,AUXILIAR!D922:D5808,"Error",0)</f>
        <v>Enviado a tiempo</v>
      </c>
      <c r="AD923" s="22" t="str">
        <f>+IF(AND(Ventas_Oficina[[#This Row],[Total]]&gt;75000,Ventas_Oficina[[#This Row],[Envio a tiempo]]="Enviado a tiempo"),"Buena Venta","Venta Mala")</f>
        <v>Venta Mala</v>
      </c>
    </row>
    <row r="924" spans="1:30" x14ac:dyDescent="0.25">
      <c r="A924" s="26">
        <v>1243653</v>
      </c>
      <c r="B924" s="10">
        <v>42641</v>
      </c>
      <c r="C924" s="11" t="s">
        <v>195</v>
      </c>
      <c r="D924" s="11" t="s">
        <v>199</v>
      </c>
      <c r="E924" s="11" t="s">
        <v>4</v>
      </c>
      <c r="F924" s="11" t="s">
        <v>5</v>
      </c>
      <c r="G924" s="11" t="s">
        <v>1010</v>
      </c>
      <c r="H924" s="11" t="s">
        <v>24</v>
      </c>
      <c r="I924" s="11" t="s">
        <v>1013</v>
      </c>
      <c r="J924" s="11" t="s">
        <v>1094</v>
      </c>
      <c r="K924" s="11" t="s">
        <v>1261</v>
      </c>
      <c r="L924" s="11" t="s">
        <v>1266</v>
      </c>
      <c r="M924" s="11" t="s">
        <v>1272</v>
      </c>
      <c r="N924" s="10">
        <v>42643</v>
      </c>
      <c r="O924" s="12">
        <v>1239</v>
      </c>
      <c r="P924" s="12">
        <v>1998</v>
      </c>
      <c r="Q924" s="12">
        <v>759</v>
      </c>
      <c r="R924" s="11">
        <v>22</v>
      </c>
      <c r="S924" s="12">
        <v>43956</v>
      </c>
      <c r="T924" s="13">
        <v>7.0000000000000007E-2</v>
      </c>
      <c r="U924" s="12">
        <v>3076.92</v>
      </c>
      <c r="V924" s="12">
        <v>40879.08</v>
      </c>
      <c r="W924" s="12">
        <v>577</v>
      </c>
      <c r="X924" s="12">
        <v>90727</v>
      </c>
      <c r="Y924" s="14">
        <f>+DAY('TABLA PRINCIPAL'!$B924)</f>
        <v>28</v>
      </c>
      <c r="Z924" s="14">
        <f>+MONTH('TABLA PRINCIPAL'!$B924)</f>
        <v>9</v>
      </c>
      <c r="AA924" s="14">
        <f>+YEAR('TABLA PRINCIPAL'!$B924)</f>
        <v>2016</v>
      </c>
      <c r="AB924" s="22" t="str">
        <f>+IF(Ventas_Oficina[[#This Row],[Total del pedido]]&gt;=100000,"SI","NO")</f>
        <v>NO</v>
      </c>
      <c r="AC924" s="22" t="str">
        <f>+_xlfn.XLOOKUP(Ventas_Oficina[[#This Row],[Nº de artículo]],AUXILIAR!A923:A5809,AUXILIAR!D923:D5809,"Error",0)</f>
        <v>Enviado a tiempo</v>
      </c>
      <c r="AD924" s="22" t="str">
        <f>+IF(AND(Ventas_Oficina[[#This Row],[Total]]&gt;75000,Ventas_Oficina[[#This Row],[Envio a tiempo]]="Enviado a tiempo"),"Buena Venta","Venta Mala")</f>
        <v>Buena Venta</v>
      </c>
    </row>
    <row r="925" spans="1:30" x14ac:dyDescent="0.25">
      <c r="A925" s="25">
        <v>1244018</v>
      </c>
      <c r="B925" s="5">
        <v>41497</v>
      </c>
      <c r="C925" s="6" t="s">
        <v>155</v>
      </c>
      <c r="D925" s="6" t="s">
        <v>156</v>
      </c>
      <c r="E925" s="6" t="s">
        <v>12</v>
      </c>
      <c r="F925" s="6" t="s">
        <v>13</v>
      </c>
      <c r="G925" s="6" t="s">
        <v>1010</v>
      </c>
      <c r="H925" s="6" t="s">
        <v>42</v>
      </c>
      <c r="I925" s="6" t="s">
        <v>1015</v>
      </c>
      <c r="J925" s="6" t="s">
        <v>1032</v>
      </c>
      <c r="K925" s="6" t="s">
        <v>1261</v>
      </c>
      <c r="L925" s="6" t="s">
        <v>1265</v>
      </c>
      <c r="M925" s="6" t="s">
        <v>1272</v>
      </c>
      <c r="N925" s="5">
        <v>41499</v>
      </c>
      <c r="O925" s="7">
        <v>159</v>
      </c>
      <c r="P925" s="7">
        <v>261</v>
      </c>
      <c r="Q925" s="7">
        <v>102</v>
      </c>
      <c r="R925" s="6">
        <v>6</v>
      </c>
      <c r="S925" s="7">
        <v>1566</v>
      </c>
      <c r="T925" s="8">
        <v>0.04</v>
      </c>
      <c r="U925" s="7">
        <v>62.64</v>
      </c>
      <c r="V925" s="7">
        <v>1503.36</v>
      </c>
      <c r="W925" s="7">
        <v>50</v>
      </c>
      <c r="X925" s="7">
        <v>2329</v>
      </c>
      <c r="Y925" s="9">
        <f>+DAY('TABLA PRINCIPAL'!$B925)</f>
        <v>11</v>
      </c>
      <c r="Z925" s="9">
        <f>+MONTH('TABLA PRINCIPAL'!$B925)</f>
        <v>8</v>
      </c>
      <c r="AA925" s="9">
        <f>+YEAR('TABLA PRINCIPAL'!$B925)</f>
        <v>2013</v>
      </c>
      <c r="AB925" s="22" t="str">
        <f>+IF(Ventas_Oficina[[#This Row],[Total del pedido]]&gt;=100000,"SI","NO")</f>
        <v>NO</v>
      </c>
      <c r="AC925" s="22" t="str">
        <f>+_xlfn.XLOOKUP(Ventas_Oficina[[#This Row],[Nº de artículo]],AUXILIAR!A924:A5810,AUXILIAR!D924:D5810,"Error",0)</f>
        <v>Enviado a tiempo</v>
      </c>
      <c r="AD925" s="22" t="str">
        <f>+IF(AND(Ventas_Oficina[[#This Row],[Total]]&gt;75000,Ventas_Oficina[[#This Row],[Envio a tiempo]]="Enviado a tiempo"),"Buena Venta","Venta Mala")</f>
        <v>Venta Mala</v>
      </c>
    </row>
    <row r="926" spans="1:30" x14ac:dyDescent="0.25">
      <c r="A926" s="26">
        <v>1244018</v>
      </c>
      <c r="B926" s="10">
        <v>42189</v>
      </c>
      <c r="C926" s="11" t="s">
        <v>493</v>
      </c>
      <c r="D926" s="11" t="s">
        <v>65</v>
      </c>
      <c r="E926" s="11" t="s">
        <v>12</v>
      </c>
      <c r="F926" s="11" t="s">
        <v>13</v>
      </c>
      <c r="G926" s="11" t="s">
        <v>1009</v>
      </c>
      <c r="H926" s="11" t="s">
        <v>14</v>
      </c>
      <c r="I926" s="11" t="s">
        <v>1014</v>
      </c>
      <c r="J926" s="11" t="s">
        <v>1075</v>
      </c>
      <c r="K926" s="11" t="s">
        <v>1261</v>
      </c>
      <c r="L926" s="11" t="s">
        <v>1265</v>
      </c>
      <c r="M926" s="11" t="s">
        <v>1273</v>
      </c>
      <c r="N926" s="10">
        <v>42190</v>
      </c>
      <c r="O926" s="12">
        <v>225</v>
      </c>
      <c r="P926" s="12">
        <v>369</v>
      </c>
      <c r="Q926" s="12">
        <v>144</v>
      </c>
      <c r="R926" s="11">
        <v>9</v>
      </c>
      <c r="S926" s="12">
        <v>3321</v>
      </c>
      <c r="T926" s="13">
        <v>0</v>
      </c>
      <c r="U926" s="12">
        <v>0</v>
      </c>
      <c r="V926" s="12">
        <v>3321</v>
      </c>
      <c r="W926" s="12">
        <v>250</v>
      </c>
      <c r="X926" s="12">
        <v>6379</v>
      </c>
      <c r="Y926" s="14">
        <f>+DAY('TABLA PRINCIPAL'!$B926)</f>
        <v>4</v>
      </c>
      <c r="Z926" s="14">
        <f>+MONTH('TABLA PRINCIPAL'!$B926)</f>
        <v>7</v>
      </c>
      <c r="AA926" s="14">
        <f>+YEAR('TABLA PRINCIPAL'!$B926)</f>
        <v>2015</v>
      </c>
      <c r="AB926" s="22" t="str">
        <f>+IF(Ventas_Oficina[[#This Row],[Total del pedido]]&gt;=100000,"SI","NO")</f>
        <v>NO</v>
      </c>
      <c r="AC926" s="22" t="str">
        <f>+_xlfn.XLOOKUP(Ventas_Oficina[[#This Row],[Nº de artículo]],AUXILIAR!A925:A5811,AUXILIAR!D925:D5811,"Error",0)</f>
        <v>Enviado a tiempo</v>
      </c>
      <c r="AD926" s="22" t="str">
        <f>+IF(AND(Ventas_Oficina[[#This Row],[Total]]&gt;75000,Ventas_Oficina[[#This Row],[Envio a tiempo]]="Enviado a tiempo"),"Buena Venta","Venta Mala")</f>
        <v>Venta Mala</v>
      </c>
    </row>
    <row r="927" spans="1:30" x14ac:dyDescent="0.25">
      <c r="A927" s="25">
        <v>1244018</v>
      </c>
      <c r="B927" s="5">
        <v>41391</v>
      </c>
      <c r="C927" s="6" t="s">
        <v>161</v>
      </c>
      <c r="D927" s="6" t="s">
        <v>481</v>
      </c>
      <c r="E927" s="6" t="s">
        <v>4</v>
      </c>
      <c r="F927" s="6" t="s">
        <v>5</v>
      </c>
      <c r="G927" s="6" t="s">
        <v>1008</v>
      </c>
      <c r="H927" s="6" t="s">
        <v>39</v>
      </c>
      <c r="I927" s="6" t="s">
        <v>1013</v>
      </c>
      <c r="J927" s="6" t="s">
        <v>1161</v>
      </c>
      <c r="K927" s="6" t="s">
        <v>1261</v>
      </c>
      <c r="L927" s="6" t="s">
        <v>1265</v>
      </c>
      <c r="M927" s="6" t="s">
        <v>1272</v>
      </c>
      <c r="N927" s="5">
        <v>41392</v>
      </c>
      <c r="O927" s="7">
        <v>157</v>
      </c>
      <c r="P927" s="7">
        <v>328</v>
      </c>
      <c r="Q927" s="7">
        <v>171</v>
      </c>
      <c r="R927" s="6">
        <v>42</v>
      </c>
      <c r="S927" s="7">
        <v>13776</v>
      </c>
      <c r="T927" s="8">
        <v>0.06</v>
      </c>
      <c r="U927" s="7">
        <v>826.56</v>
      </c>
      <c r="V927" s="7">
        <v>12949.44</v>
      </c>
      <c r="W927" s="7">
        <v>98</v>
      </c>
      <c r="X927" s="7">
        <v>5490</v>
      </c>
      <c r="Y927" s="9">
        <f>+DAY('TABLA PRINCIPAL'!$B927)</f>
        <v>27</v>
      </c>
      <c r="Z927" s="9">
        <f>+MONTH('TABLA PRINCIPAL'!$B927)</f>
        <v>4</v>
      </c>
      <c r="AA927" s="9">
        <f>+YEAR('TABLA PRINCIPAL'!$B927)</f>
        <v>2013</v>
      </c>
      <c r="AB927" s="22" t="str">
        <f>+IF(Ventas_Oficina[[#This Row],[Total del pedido]]&gt;=100000,"SI","NO")</f>
        <v>NO</v>
      </c>
      <c r="AC927" s="22" t="str">
        <f>+_xlfn.XLOOKUP(Ventas_Oficina[[#This Row],[Nº de artículo]],AUXILIAR!A926:A5812,AUXILIAR!D926:D5812,"Error",0)</f>
        <v>No enviado a tiempo</v>
      </c>
      <c r="AD927" s="22" t="str">
        <f>+IF(AND(Ventas_Oficina[[#This Row],[Total]]&gt;75000,Ventas_Oficina[[#This Row],[Envio a tiempo]]="Enviado a tiempo"),"Buena Venta","Venta Mala")</f>
        <v>Venta Mala</v>
      </c>
    </row>
    <row r="928" spans="1:30" x14ac:dyDescent="0.25">
      <c r="A928" s="26">
        <v>1244018</v>
      </c>
      <c r="B928" s="10">
        <v>41944</v>
      </c>
      <c r="C928" s="11" t="s">
        <v>494</v>
      </c>
      <c r="D928" s="11" t="s">
        <v>71</v>
      </c>
      <c r="E928" s="11" t="s">
        <v>4</v>
      </c>
      <c r="F928" s="11" t="s">
        <v>5</v>
      </c>
      <c r="G928" s="11" t="s">
        <v>1009</v>
      </c>
      <c r="H928" s="11" t="s">
        <v>17</v>
      </c>
      <c r="I928" s="11" t="s">
        <v>1012</v>
      </c>
      <c r="J928" s="11" t="s">
        <v>1088</v>
      </c>
      <c r="K928" s="11" t="s">
        <v>1261</v>
      </c>
      <c r="L928" s="11" t="s">
        <v>1267</v>
      </c>
      <c r="M928" s="11" t="s">
        <v>1272</v>
      </c>
      <c r="N928" s="10">
        <v>41946</v>
      </c>
      <c r="O928" s="12">
        <v>17883</v>
      </c>
      <c r="P928" s="12">
        <v>41588</v>
      </c>
      <c r="Q928" s="12">
        <v>23705</v>
      </c>
      <c r="R928" s="11">
        <v>22</v>
      </c>
      <c r="S928" s="12">
        <v>914936</v>
      </c>
      <c r="T928" s="13">
        <v>0.04</v>
      </c>
      <c r="U928" s="12">
        <v>36597.440000000002</v>
      </c>
      <c r="V928" s="12">
        <v>878338.56000000006</v>
      </c>
      <c r="W928" s="12">
        <v>1137</v>
      </c>
      <c r="X928" s="12">
        <v>182945</v>
      </c>
      <c r="Y928" s="14">
        <f>+DAY('TABLA PRINCIPAL'!$B928)</f>
        <v>1</v>
      </c>
      <c r="Z928" s="14">
        <f>+MONTH('TABLA PRINCIPAL'!$B928)</f>
        <v>11</v>
      </c>
      <c r="AA928" s="14">
        <f>+YEAR('TABLA PRINCIPAL'!$B928)</f>
        <v>2014</v>
      </c>
      <c r="AB928" s="22" t="str">
        <f>+IF(Ventas_Oficina[[#This Row],[Total del pedido]]&gt;=100000,"SI","NO")</f>
        <v>SI</v>
      </c>
      <c r="AC928" s="22" t="str">
        <f>+_xlfn.XLOOKUP(Ventas_Oficina[[#This Row],[Nº de artículo]],AUXILIAR!A927:A5813,AUXILIAR!D927:D5813,"Error",0)</f>
        <v>No enviado a tiempo</v>
      </c>
      <c r="AD928" s="22" t="str">
        <f>+IF(AND(Ventas_Oficina[[#This Row],[Total]]&gt;75000,Ventas_Oficina[[#This Row],[Envio a tiempo]]="Enviado a tiempo"),"Buena Venta","Venta Mala")</f>
        <v>Venta Mala</v>
      </c>
    </row>
    <row r="929" spans="1:30" x14ac:dyDescent="0.25">
      <c r="A929" s="25">
        <v>1244018</v>
      </c>
      <c r="B929" s="5">
        <v>41503</v>
      </c>
      <c r="C929" s="6" t="s">
        <v>224</v>
      </c>
      <c r="D929" s="6" t="s">
        <v>152</v>
      </c>
      <c r="E929" s="6" t="s">
        <v>4</v>
      </c>
      <c r="F929" s="6" t="s">
        <v>5</v>
      </c>
      <c r="G929" s="6" t="s">
        <v>1010</v>
      </c>
      <c r="H929" s="6" t="s">
        <v>39</v>
      </c>
      <c r="I929" s="6" t="s">
        <v>1015</v>
      </c>
      <c r="J929" s="6" t="s">
        <v>1048</v>
      </c>
      <c r="K929" s="6" t="s">
        <v>1261</v>
      </c>
      <c r="L929" s="6" t="s">
        <v>1267</v>
      </c>
      <c r="M929" s="6" t="s">
        <v>1272</v>
      </c>
      <c r="N929" s="5">
        <v>41503</v>
      </c>
      <c r="O929" s="7">
        <v>298</v>
      </c>
      <c r="P929" s="7">
        <v>584</v>
      </c>
      <c r="Q929" s="7">
        <v>286</v>
      </c>
      <c r="R929" s="6">
        <v>39</v>
      </c>
      <c r="S929" s="7">
        <v>22776</v>
      </c>
      <c r="T929" s="8">
        <v>0.01</v>
      </c>
      <c r="U929" s="7">
        <v>227.76</v>
      </c>
      <c r="V929" s="7">
        <v>22548.240000000002</v>
      </c>
      <c r="W929" s="7">
        <v>83</v>
      </c>
      <c r="X929" s="7">
        <v>3047</v>
      </c>
      <c r="Y929" s="9">
        <f>+DAY('TABLA PRINCIPAL'!$B929)</f>
        <v>17</v>
      </c>
      <c r="Z929" s="9">
        <f>+MONTH('TABLA PRINCIPAL'!$B929)</f>
        <v>8</v>
      </c>
      <c r="AA929" s="9">
        <f>+YEAR('TABLA PRINCIPAL'!$B929)</f>
        <v>2013</v>
      </c>
      <c r="AB929" s="22" t="str">
        <f>+IF(Ventas_Oficina[[#This Row],[Total del pedido]]&gt;=100000,"SI","NO")</f>
        <v>NO</v>
      </c>
      <c r="AC929" s="22" t="str">
        <f>+_xlfn.XLOOKUP(Ventas_Oficina[[#This Row],[Nº de artículo]],AUXILIAR!A928:A5814,AUXILIAR!D928:D5814,"Error",0)</f>
        <v>Enviado a tiempo</v>
      </c>
      <c r="AD929" s="22" t="str">
        <f>+IF(AND(Ventas_Oficina[[#This Row],[Total]]&gt;75000,Ventas_Oficina[[#This Row],[Envio a tiempo]]="Enviado a tiempo"),"Buena Venta","Venta Mala")</f>
        <v>Venta Mala</v>
      </c>
    </row>
    <row r="930" spans="1:30" x14ac:dyDescent="0.25">
      <c r="A930" s="26">
        <v>1244018</v>
      </c>
      <c r="B930" s="10">
        <v>41550</v>
      </c>
      <c r="C930" s="11" t="s">
        <v>75</v>
      </c>
      <c r="D930" s="11" t="s">
        <v>76</v>
      </c>
      <c r="E930" s="11" t="s">
        <v>4</v>
      </c>
      <c r="F930" s="11" t="s">
        <v>5</v>
      </c>
      <c r="G930" s="11" t="s">
        <v>1008</v>
      </c>
      <c r="H930" s="11" t="s">
        <v>17</v>
      </c>
      <c r="I930" s="11" t="s">
        <v>1014</v>
      </c>
      <c r="J930" s="11" t="s">
        <v>1123</v>
      </c>
      <c r="K930" s="11" t="s">
        <v>1263</v>
      </c>
      <c r="L930" s="11" t="s">
        <v>1266</v>
      </c>
      <c r="M930" s="11" t="s">
        <v>1272</v>
      </c>
      <c r="N930" s="10">
        <v>41551</v>
      </c>
      <c r="O930" s="12">
        <v>892</v>
      </c>
      <c r="P930" s="12">
        <v>2974</v>
      </c>
      <c r="Q930" s="12">
        <v>2082</v>
      </c>
      <c r="R930" s="11">
        <v>44</v>
      </c>
      <c r="S930" s="12">
        <v>130856</v>
      </c>
      <c r="T930" s="13">
        <v>0.03</v>
      </c>
      <c r="U930" s="12">
        <v>3925.68</v>
      </c>
      <c r="V930" s="12">
        <v>126930.32</v>
      </c>
      <c r="W930" s="12">
        <v>664</v>
      </c>
      <c r="X930" s="12">
        <v>30596</v>
      </c>
      <c r="Y930" s="14">
        <f>+DAY('TABLA PRINCIPAL'!$B930)</f>
        <v>3</v>
      </c>
      <c r="Z930" s="14">
        <f>+MONTH('TABLA PRINCIPAL'!$B930)</f>
        <v>10</v>
      </c>
      <c r="AA930" s="14">
        <f>+YEAR('TABLA PRINCIPAL'!$B930)</f>
        <v>2013</v>
      </c>
      <c r="AB930" s="22" t="str">
        <f>+IF(Ventas_Oficina[[#This Row],[Total del pedido]]&gt;=100000,"SI","NO")</f>
        <v>SI</v>
      </c>
      <c r="AC930" s="22" t="str">
        <f>+_xlfn.XLOOKUP(Ventas_Oficina[[#This Row],[Nº de artículo]],AUXILIAR!A929:A5815,AUXILIAR!D929:D5815,"Error",0)</f>
        <v>No enviado a tiempo</v>
      </c>
      <c r="AD930" s="22" t="str">
        <f>+IF(AND(Ventas_Oficina[[#This Row],[Total]]&gt;75000,Ventas_Oficina[[#This Row],[Envio a tiempo]]="Enviado a tiempo"),"Buena Venta","Venta Mala")</f>
        <v>Venta Mala</v>
      </c>
    </row>
    <row r="931" spans="1:30" x14ac:dyDescent="0.25">
      <c r="A931" s="25">
        <v>1244018</v>
      </c>
      <c r="B931" s="5">
        <v>41399</v>
      </c>
      <c r="C931" s="6" t="s">
        <v>185</v>
      </c>
      <c r="D931" s="6" t="s">
        <v>41</v>
      </c>
      <c r="E931" s="6" t="s">
        <v>12</v>
      </c>
      <c r="F931" s="6" t="s">
        <v>13</v>
      </c>
      <c r="G931" s="6" t="s">
        <v>1009</v>
      </c>
      <c r="H931" s="6" t="s">
        <v>42</v>
      </c>
      <c r="I931" s="6" t="s">
        <v>1013</v>
      </c>
      <c r="J931" s="6" t="s">
        <v>1101</v>
      </c>
      <c r="K931" s="6" t="s">
        <v>1262</v>
      </c>
      <c r="L931" s="6" t="s">
        <v>1265</v>
      </c>
      <c r="M931" s="6" t="s">
        <v>1272</v>
      </c>
      <c r="N931" s="5">
        <v>41404</v>
      </c>
      <c r="O931" s="7">
        <v>27899</v>
      </c>
      <c r="P931" s="7">
        <v>44999</v>
      </c>
      <c r="Q931" s="7">
        <v>17100</v>
      </c>
      <c r="R931" s="6">
        <v>23</v>
      </c>
      <c r="S931" s="7">
        <v>1034977</v>
      </c>
      <c r="T931" s="8">
        <v>0.01</v>
      </c>
      <c r="U931" s="7">
        <v>10349.77</v>
      </c>
      <c r="V931" s="7">
        <v>1024627.23</v>
      </c>
      <c r="W931" s="7">
        <v>4900</v>
      </c>
      <c r="X931" s="7">
        <v>6370</v>
      </c>
      <c r="Y931" s="9">
        <f>+DAY('TABLA PRINCIPAL'!$B931)</f>
        <v>5</v>
      </c>
      <c r="Z931" s="9">
        <f>+MONTH('TABLA PRINCIPAL'!$B931)</f>
        <v>5</v>
      </c>
      <c r="AA931" s="9">
        <f>+YEAR('TABLA PRINCIPAL'!$B931)</f>
        <v>2013</v>
      </c>
      <c r="AB931" s="22" t="str">
        <f>+IF(Ventas_Oficina[[#This Row],[Total del pedido]]&gt;=100000,"SI","NO")</f>
        <v>SI</v>
      </c>
      <c r="AC931" s="22" t="str">
        <f>+_xlfn.XLOOKUP(Ventas_Oficina[[#This Row],[Nº de artículo]],AUXILIAR!A930:A5816,AUXILIAR!D930:D5816,"Error",0)</f>
        <v>No enviado a tiempo</v>
      </c>
      <c r="AD931" s="22" t="str">
        <f>+IF(AND(Ventas_Oficina[[#This Row],[Total]]&gt;75000,Ventas_Oficina[[#This Row],[Envio a tiempo]]="Enviado a tiempo"),"Buena Venta","Venta Mala")</f>
        <v>Venta Mala</v>
      </c>
    </row>
    <row r="932" spans="1:30" x14ac:dyDescent="0.25">
      <c r="A932" s="26">
        <v>1244018</v>
      </c>
      <c r="B932" s="10">
        <v>42053</v>
      </c>
      <c r="C932" s="11" t="s">
        <v>67</v>
      </c>
      <c r="D932" s="11" t="s">
        <v>68</v>
      </c>
      <c r="E932" s="11" t="s">
        <v>12</v>
      </c>
      <c r="F932" s="11" t="s">
        <v>13</v>
      </c>
      <c r="G932" s="11" t="s">
        <v>1008</v>
      </c>
      <c r="H932" s="11" t="s">
        <v>14</v>
      </c>
      <c r="I932" s="11" t="s">
        <v>1014</v>
      </c>
      <c r="J932" s="11" t="s">
        <v>1133</v>
      </c>
      <c r="K932" s="11" t="s">
        <v>1261</v>
      </c>
      <c r="L932" s="11" t="s">
        <v>1265</v>
      </c>
      <c r="M932" s="11" t="s">
        <v>1272</v>
      </c>
      <c r="N932" s="10">
        <v>42054</v>
      </c>
      <c r="O932" s="12">
        <v>176</v>
      </c>
      <c r="P932" s="12">
        <v>294</v>
      </c>
      <c r="Q932" s="12">
        <v>118</v>
      </c>
      <c r="R932" s="11">
        <v>20</v>
      </c>
      <c r="S932" s="12">
        <v>5880</v>
      </c>
      <c r="T932" s="13">
        <v>7.0000000000000007E-2</v>
      </c>
      <c r="U932" s="12">
        <v>411.6</v>
      </c>
      <c r="V932" s="12">
        <v>5468.4</v>
      </c>
      <c r="W932" s="12">
        <v>81</v>
      </c>
      <c r="X932" s="12">
        <v>6370</v>
      </c>
      <c r="Y932" s="14">
        <f>+DAY('TABLA PRINCIPAL'!$B932)</f>
        <v>18</v>
      </c>
      <c r="Z932" s="14">
        <f>+MONTH('TABLA PRINCIPAL'!$B932)</f>
        <v>2</v>
      </c>
      <c r="AA932" s="14">
        <f>+YEAR('TABLA PRINCIPAL'!$B932)</f>
        <v>2015</v>
      </c>
      <c r="AB932" s="22" t="str">
        <f>+IF(Ventas_Oficina[[#This Row],[Total del pedido]]&gt;=100000,"SI","NO")</f>
        <v>NO</v>
      </c>
      <c r="AC932" s="22" t="str">
        <f>+_xlfn.XLOOKUP(Ventas_Oficina[[#This Row],[Nº de artículo]],AUXILIAR!A931:A5817,AUXILIAR!D931:D5817,"Error",0)</f>
        <v>Enviado a tiempo</v>
      </c>
      <c r="AD932" s="22" t="str">
        <f>+IF(AND(Ventas_Oficina[[#This Row],[Total]]&gt;75000,Ventas_Oficina[[#This Row],[Envio a tiempo]]="Enviado a tiempo"),"Buena Venta","Venta Mala")</f>
        <v>Venta Mala</v>
      </c>
    </row>
    <row r="933" spans="1:30" x14ac:dyDescent="0.25">
      <c r="A933" s="25">
        <v>1244383</v>
      </c>
      <c r="B933" s="5">
        <v>41486</v>
      </c>
      <c r="C933" s="6" t="s">
        <v>495</v>
      </c>
      <c r="D933" s="6" t="s">
        <v>135</v>
      </c>
      <c r="E933" s="6" t="s">
        <v>12</v>
      </c>
      <c r="F933" s="6" t="s">
        <v>13</v>
      </c>
      <c r="G933" s="6" t="s">
        <v>1010</v>
      </c>
      <c r="H933" s="6" t="s">
        <v>14</v>
      </c>
      <c r="I933" s="6" t="s">
        <v>1014</v>
      </c>
      <c r="J933" s="6" t="s">
        <v>1101</v>
      </c>
      <c r="K933" s="6" t="s">
        <v>1261</v>
      </c>
      <c r="L933" s="6" t="s">
        <v>1267</v>
      </c>
      <c r="M933" s="6" t="s">
        <v>1272</v>
      </c>
      <c r="N933" s="5">
        <v>41488</v>
      </c>
      <c r="O933" s="7">
        <v>27899</v>
      </c>
      <c r="P933" s="7">
        <v>44999</v>
      </c>
      <c r="Q933" s="7">
        <v>17100</v>
      </c>
      <c r="R933" s="6">
        <v>10</v>
      </c>
      <c r="S933" s="7">
        <v>449990</v>
      </c>
      <c r="T933" s="8">
        <v>0.01</v>
      </c>
      <c r="U933" s="7">
        <v>4499.9000000000005</v>
      </c>
      <c r="V933" s="7">
        <v>445490.1</v>
      </c>
      <c r="W933" s="7">
        <v>4900</v>
      </c>
      <c r="X933" s="7">
        <v>266725</v>
      </c>
      <c r="Y933" s="9">
        <f>+DAY('TABLA PRINCIPAL'!$B933)</f>
        <v>31</v>
      </c>
      <c r="Z933" s="9">
        <f>+MONTH('TABLA PRINCIPAL'!$B933)</f>
        <v>7</v>
      </c>
      <c r="AA933" s="9">
        <f>+YEAR('TABLA PRINCIPAL'!$B933)</f>
        <v>2013</v>
      </c>
      <c r="AB933" s="22" t="str">
        <f>+IF(Ventas_Oficina[[#This Row],[Total del pedido]]&gt;=100000,"SI","NO")</f>
        <v>SI</v>
      </c>
      <c r="AC933" s="22" t="str">
        <f>+_xlfn.XLOOKUP(Ventas_Oficina[[#This Row],[Nº de artículo]],AUXILIAR!A932:A5818,AUXILIAR!D932:D5818,"Error",0)</f>
        <v>Enviado a tiempo</v>
      </c>
      <c r="AD933" s="22" t="str">
        <f>+IF(AND(Ventas_Oficina[[#This Row],[Total]]&gt;75000,Ventas_Oficina[[#This Row],[Envio a tiempo]]="Enviado a tiempo"),"Buena Venta","Venta Mala")</f>
        <v>Buena Venta</v>
      </c>
    </row>
    <row r="934" spans="1:30" x14ac:dyDescent="0.25">
      <c r="A934" s="26">
        <v>1244383</v>
      </c>
      <c r="B934" s="10">
        <v>41454</v>
      </c>
      <c r="C934" s="11" t="s">
        <v>231</v>
      </c>
      <c r="D934" s="11" t="s">
        <v>71</v>
      </c>
      <c r="E934" s="11" t="s">
        <v>4</v>
      </c>
      <c r="F934" s="11" t="s">
        <v>5</v>
      </c>
      <c r="G934" s="11" t="s">
        <v>1010</v>
      </c>
      <c r="H934" s="11" t="s">
        <v>17</v>
      </c>
      <c r="I934" s="11" t="s">
        <v>1016</v>
      </c>
      <c r="J934" s="11" t="s">
        <v>1095</v>
      </c>
      <c r="K934" s="11" t="s">
        <v>1261</v>
      </c>
      <c r="L934" s="11" t="s">
        <v>1265</v>
      </c>
      <c r="M934" s="11" t="s">
        <v>1272</v>
      </c>
      <c r="N934" s="10">
        <v>41458</v>
      </c>
      <c r="O934" s="12">
        <v>6773</v>
      </c>
      <c r="P934" s="12">
        <v>16520</v>
      </c>
      <c r="Q934" s="12">
        <v>9747</v>
      </c>
      <c r="R934" s="11">
        <v>3</v>
      </c>
      <c r="S934" s="12">
        <v>49560</v>
      </c>
      <c r="T934" s="13">
        <v>0</v>
      </c>
      <c r="U934" s="12">
        <v>0</v>
      </c>
      <c r="V934" s="12">
        <v>49560</v>
      </c>
      <c r="W934" s="12">
        <v>1999</v>
      </c>
      <c r="X934" s="12">
        <v>392993</v>
      </c>
      <c r="Y934" s="14">
        <f>+DAY('TABLA PRINCIPAL'!$B934)</f>
        <v>29</v>
      </c>
      <c r="Z934" s="14">
        <f>+MONTH('TABLA PRINCIPAL'!$B934)</f>
        <v>6</v>
      </c>
      <c r="AA934" s="14">
        <f>+YEAR('TABLA PRINCIPAL'!$B934)</f>
        <v>2013</v>
      </c>
      <c r="AB934" s="22" t="str">
        <f>+IF(Ventas_Oficina[[#This Row],[Total del pedido]]&gt;=100000,"SI","NO")</f>
        <v>NO</v>
      </c>
      <c r="AC934" s="22" t="str">
        <f>+_xlfn.XLOOKUP(Ventas_Oficina[[#This Row],[Nº de artículo]],AUXILIAR!A933:A5819,AUXILIAR!D933:D5819,"Error",0)</f>
        <v>Enviado a tiempo</v>
      </c>
      <c r="AD934" s="22" t="str">
        <f>+IF(AND(Ventas_Oficina[[#This Row],[Total]]&gt;75000,Ventas_Oficina[[#This Row],[Envio a tiempo]]="Enviado a tiempo"),"Buena Venta","Venta Mala")</f>
        <v>Buena Venta</v>
      </c>
    </row>
    <row r="935" spans="1:30" x14ac:dyDescent="0.25">
      <c r="A935" s="25">
        <v>1244383</v>
      </c>
      <c r="B935" s="5">
        <v>41631</v>
      </c>
      <c r="C935" s="6" t="s">
        <v>496</v>
      </c>
      <c r="D935" s="6" t="s">
        <v>33</v>
      </c>
      <c r="E935" s="6" t="s">
        <v>4</v>
      </c>
      <c r="F935" s="6" t="s">
        <v>5</v>
      </c>
      <c r="G935" s="6" t="s">
        <v>1010</v>
      </c>
      <c r="H935" s="6" t="s">
        <v>34</v>
      </c>
      <c r="I935" s="6" t="s">
        <v>1016</v>
      </c>
      <c r="J935" s="6" t="s">
        <v>1038</v>
      </c>
      <c r="K935" s="6" t="s">
        <v>1262</v>
      </c>
      <c r="L935" s="6" t="s">
        <v>1266</v>
      </c>
      <c r="M935" s="6" t="s">
        <v>1272</v>
      </c>
      <c r="N935" s="5">
        <v>41633</v>
      </c>
      <c r="O935" s="7">
        <v>9939</v>
      </c>
      <c r="P935" s="7">
        <v>16293</v>
      </c>
      <c r="Q935" s="7">
        <v>6354</v>
      </c>
      <c r="R935" s="6">
        <v>47</v>
      </c>
      <c r="S935" s="7">
        <v>765771</v>
      </c>
      <c r="T935" s="8">
        <v>7.0000000000000007E-2</v>
      </c>
      <c r="U935" s="7">
        <v>53603.970000000008</v>
      </c>
      <c r="V935" s="7">
        <v>712167.03</v>
      </c>
      <c r="W935" s="7">
        <v>1999</v>
      </c>
      <c r="X935" s="7">
        <v>335352</v>
      </c>
      <c r="Y935" s="9">
        <f>+DAY('TABLA PRINCIPAL'!$B935)</f>
        <v>23</v>
      </c>
      <c r="Z935" s="9">
        <f>+MONTH('TABLA PRINCIPAL'!$B935)</f>
        <v>12</v>
      </c>
      <c r="AA935" s="9">
        <f>+YEAR('TABLA PRINCIPAL'!$B935)</f>
        <v>2013</v>
      </c>
      <c r="AB935" s="22" t="str">
        <f>+IF(Ventas_Oficina[[#This Row],[Total del pedido]]&gt;=100000,"SI","NO")</f>
        <v>SI</v>
      </c>
      <c r="AC935" s="22" t="str">
        <f>+_xlfn.XLOOKUP(Ventas_Oficina[[#This Row],[Nº de artículo]],AUXILIAR!A934:A5820,AUXILIAR!D934:D5820,"Error",0)</f>
        <v>Enviado a tiempo</v>
      </c>
      <c r="AD935" s="22" t="str">
        <f>+IF(AND(Ventas_Oficina[[#This Row],[Total]]&gt;75000,Ventas_Oficina[[#This Row],[Envio a tiempo]]="Enviado a tiempo"),"Buena Venta","Venta Mala")</f>
        <v>Buena Venta</v>
      </c>
    </row>
    <row r="936" spans="1:30" x14ac:dyDescent="0.25">
      <c r="A936" s="26">
        <v>1244383</v>
      </c>
      <c r="B936" s="10">
        <v>41594</v>
      </c>
      <c r="C936" s="11" t="s">
        <v>111</v>
      </c>
      <c r="D936" s="11" t="s">
        <v>78</v>
      </c>
      <c r="E936" s="11" t="s">
        <v>4</v>
      </c>
      <c r="F936" s="11" t="s">
        <v>5</v>
      </c>
      <c r="G936" s="11" t="s">
        <v>1009</v>
      </c>
      <c r="H936" s="11" t="s">
        <v>53</v>
      </c>
      <c r="I936" s="11" t="s">
        <v>1016</v>
      </c>
      <c r="J936" s="11" t="s">
        <v>1073</v>
      </c>
      <c r="K936" s="11" t="s">
        <v>1262</v>
      </c>
      <c r="L936" s="11" t="s">
        <v>1270</v>
      </c>
      <c r="M936" s="11" t="s">
        <v>1274</v>
      </c>
      <c r="N936" s="10">
        <v>41594</v>
      </c>
      <c r="O936" s="12">
        <v>550</v>
      </c>
      <c r="P936" s="12">
        <v>1222</v>
      </c>
      <c r="Q936" s="12">
        <v>672</v>
      </c>
      <c r="R936" s="11">
        <v>25</v>
      </c>
      <c r="S936" s="12">
        <v>30550</v>
      </c>
      <c r="T936" s="13">
        <v>0.02</v>
      </c>
      <c r="U936" s="12">
        <v>611</v>
      </c>
      <c r="V936" s="12">
        <v>29939</v>
      </c>
      <c r="W936" s="12">
        <v>285</v>
      </c>
      <c r="X936" s="12">
        <v>30969</v>
      </c>
      <c r="Y936" s="14">
        <f>+DAY('TABLA PRINCIPAL'!$B936)</f>
        <v>16</v>
      </c>
      <c r="Z936" s="14">
        <f>+MONTH('TABLA PRINCIPAL'!$B936)</f>
        <v>11</v>
      </c>
      <c r="AA936" s="14">
        <f>+YEAR('TABLA PRINCIPAL'!$B936)</f>
        <v>2013</v>
      </c>
      <c r="AB936" s="22" t="str">
        <f>+IF(Ventas_Oficina[[#This Row],[Total del pedido]]&gt;=100000,"SI","NO")</f>
        <v>NO</v>
      </c>
      <c r="AC936" s="22" t="str">
        <f>+_xlfn.XLOOKUP(Ventas_Oficina[[#This Row],[Nº de artículo]],AUXILIAR!A935:A5821,AUXILIAR!D935:D5821,"Error",0)</f>
        <v>Enviado a tiempo</v>
      </c>
      <c r="AD936" s="22" t="str">
        <f>+IF(AND(Ventas_Oficina[[#This Row],[Total]]&gt;75000,Ventas_Oficina[[#This Row],[Envio a tiempo]]="Enviado a tiempo"),"Buena Venta","Venta Mala")</f>
        <v>Venta Mala</v>
      </c>
    </row>
    <row r="937" spans="1:30" x14ac:dyDescent="0.25">
      <c r="A937" s="25">
        <v>1244383</v>
      </c>
      <c r="B937" s="5">
        <v>41594</v>
      </c>
      <c r="C937" s="6" t="s">
        <v>111</v>
      </c>
      <c r="D937" s="6" t="s">
        <v>78</v>
      </c>
      <c r="E937" s="6" t="s">
        <v>4</v>
      </c>
      <c r="F937" s="6" t="s">
        <v>5</v>
      </c>
      <c r="G937" s="6" t="s">
        <v>1009</v>
      </c>
      <c r="H937" s="6" t="s">
        <v>53</v>
      </c>
      <c r="I937" s="6" t="s">
        <v>1016</v>
      </c>
      <c r="J937" s="6" t="s">
        <v>1073</v>
      </c>
      <c r="K937" s="6" t="s">
        <v>1261</v>
      </c>
      <c r="L937" s="6" t="s">
        <v>1265</v>
      </c>
      <c r="M937" s="6" t="s">
        <v>1272</v>
      </c>
      <c r="N937" s="5">
        <v>41594</v>
      </c>
      <c r="O937" s="7">
        <v>550</v>
      </c>
      <c r="P937" s="7">
        <v>1222</v>
      </c>
      <c r="Q937" s="7">
        <v>672</v>
      </c>
      <c r="R937" s="6">
        <v>4</v>
      </c>
      <c r="S937" s="7">
        <v>4888</v>
      </c>
      <c r="T937" s="8">
        <v>0.04</v>
      </c>
      <c r="U937" s="7">
        <v>195.52</v>
      </c>
      <c r="V937" s="7">
        <v>4692.4799999999996</v>
      </c>
      <c r="W937" s="7">
        <v>285</v>
      </c>
      <c r="X937" s="7">
        <v>30969</v>
      </c>
      <c r="Y937" s="9">
        <f>+DAY('TABLA PRINCIPAL'!$B937)</f>
        <v>16</v>
      </c>
      <c r="Z937" s="9">
        <f>+MONTH('TABLA PRINCIPAL'!$B937)</f>
        <v>11</v>
      </c>
      <c r="AA937" s="9">
        <f>+YEAR('TABLA PRINCIPAL'!$B937)</f>
        <v>2013</v>
      </c>
      <c r="AB937" s="22" t="str">
        <f>+IF(Ventas_Oficina[[#This Row],[Total del pedido]]&gt;=100000,"SI","NO")</f>
        <v>NO</v>
      </c>
      <c r="AC937" s="22" t="str">
        <f>+_xlfn.XLOOKUP(Ventas_Oficina[[#This Row],[Nº de artículo]],AUXILIAR!A936:A5822,AUXILIAR!D936:D5822,"Error",0)</f>
        <v>No enviado a tiempo</v>
      </c>
      <c r="AD937" s="22" t="str">
        <f>+IF(AND(Ventas_Oficina[[#This Row],[Total]]&gt;75000,Ventas_Oficina[[#This Row],[Envio a tiempo]]="Enviado a tiempo"),"Buena Venta","Venta Mala")</f>
        <v>Venta Mala</v>
      </c>
    </row>
    <row r="938" spans="1:30" x14ac:dyDescent="0.25">
      <c r="A938" s="26">
        <v>1244383</v>
      </c>
      <c r="B938" s="10">
        <v>42144</v>
      </c>
      <c r="C938" s="11" t="s">
        <v>240</v>
      </c>
      <c r="D938" s="11" t="s">
        <v>68</v>
      </c>
      <c r="E938" s="11" t="s">
        <v>12</v>
      </c>
      <c r="F938" s="11" t="s">
        <v>13</v>
      </c>
      <c r="G938" s="11" t="s">
        <v>1008</v>
      </c>
      <c r="H938" s="11" t="s">
        <v>14</v>
      </c>
      <c r="I938" s="11" t="s">
        <v>1013</v>
      </c>
      <c r="J938" s="11" t="s">
        <v>1134</v>
      </c>
      <c r="K938" s="11" t="s">
        <v>1261</v>
      </c>
      <c r="L938" s="11" t="s">
        <v>1265</v>
      </c>
      <c r="M938" s="11" t="s">
        <v>1273</v>
      </c>
      <c r="N938" s="10">
        <v>42146</v>
      </c>
      <c r="O938" s="12">
        <v>792</v>
      </c>
      <c r="P938" s="12">
        <v>1299</v>
      </c>
      <c r="Q938" s="12">
        <v>507</v>
      </c>
      <c r="R938" s="11">
        <v>1</v>
      </c>
      <c r="S938" s="12">
        <v>1299</v>
      </c>
      <c r="T938" s="13">
        <v>0</v>
      </c>
      <c r="U938" s="12">
        <v>0</v>
      </c>
      <c r="V938" s="12">
        <v>1299</v>
      </c>
      <c r="W938" s="12">
        <v>944</v>
      </c>
      <c r="X938" s="12">
        <v>399556</v>
      </c>
      <c r="Y938" s="14">
        <f>+DAY('TABLA PRINCIPAL'!$B938)</f>
        <v>20</v>
      </c>
      <c r="Z938" s="14">
        <f>+MONTH('TABLA PRINCIPAL'!$B938)</f>
        <v>5</v>
      </c>
      <c r="AA938" s="14">
        <f>+YEAR('TABLA PRINCIPAL'!$B938)</f>
        <v>2015</v>
      </c>
      <c r="AB938" s="22" t="str">
        <f>+IF(Ventas_Oficina[[#This Row],[Total del pedido]]&gt;=100000,"SI","NO")</f>
        <v>NO</v>
      </c>
      <c r="AC938" s="22" t="str">
        <f>+_xlfn.XLOOKUP(Ventas_Oficina[[#This Row],[Nº de artículo]],AUXILIAR!A937:A5823,AUXILIAR!D937:D5823,"Error",0)</f>
        <v>No enviado a tiempo</v>
      </c>
      <c r="AD938" s="22" t="str">
        <f>+IF(AND(Ventas_Oficina[[#This Row],[Total]]&gt;75000,Ventas_Oficina[[#This Row],[Envio a tiempo]]="Enviado a tiempo"),"Buena Venta","Venta Mala")</f>
        <v>Venta Mala</v>
      </c>
    </row>
    <row r="939" spans="1:30" x14ac:dyDescent="0.25">
      <c r="A939" s="25">
        <v>1244748</v>
      </c>
      <c r="B939" s="5">
        <v>41974</v>
      </c>
      <c r="C939" s="6" t="s">
        <v>30</v>
      </c>
      <c r="D939" s="6" t="s">
        <v>31</v>
      </c>
      <c r="E939" s="6" t="s">
        <v>4</v>
      </c>
      <c r="F939" s="6" t="s">
        <v>5</v>
      </c>
      <c r="G939" s="6" t="s">
        <v>1010</v>
      </c>
      <c r="H939" s="6" t="s">
        <v>9</v>
      </c>
      <c r="I939" s="6" t="s">
        <v>1014</v>
      </c>
      <c r="J939" s="6" t="s">
        <v>1173</v>
      </c>
      <c r="K939" s="6" t="s">
        <v>1262</v>
      </c>
      <c r="L939" s="6" t="s">
        <v>1270</v>
      </c>
      <c r="M939" s="6" t="s">
        <v>1274</v>
      </c>
      <c r="N939" s="5">
        <v>41978</v>
      </c>
      <c r="O939" s="7">
        <v>489</v>
      </c>
      <c r="P939" s="7">
        <v>764</v>
      </c>
      <c r="Q939" s="7">
        <v>275</v>
      </c>
      <c r="R939" s="6">
        <v>3</v>
      </c>
      <c r="S939" s="7">
        <v>2292</v>
      </c>
      <c r="T939" s="8">
        <v>0.06</v>
      </c>
      <c r="U939" s="7">
        <v>137.51999999999998</v>
      </c>
      <c r="V939" s="7">
        <v>2154.48</v>
      </c>
      <c r="W939" s="7">
        <v>139</v>
      </c>
      <c r="X939" s="7">
        <v>5619</v>
      </c>
      <c r="Y939" s="9">
        <f>+DAY('TABLA PRINCIPAL'!$B939)</f>
        <v>1</v>
      </c>
      <c r="Z939" s="9">
        <f>+MONTH('TABLA PRINCIPAL'!$B939)</f>
        <v>12</v>
      </c>
      <c r="AA939" s="9">
        <f>+YEAR('TABLA PRINCIPAL'!$B939)</f>
        <v>2014</v>
      </c>
      <c r="AB939" s="22" t="str">
        <f>+IF(Ventas_Oficina[[#This Row],[Total del pedido]]&gt;=100000,"SI","NO")</f>
        <v>NO</v>
      </c>
      <c r="AC939" s="22" t="str">
        <f>+_xlfn.XLOOKUP(Ventas_Oficina[[#This Row],[Nº de artículo]],AUXILIAR!A938:A5824,AUXILIAR!D938:D5824,"Error",0)</f>
        <v>Enviado a tiempo</v>
      </c>
      <c r="AD939" s="22" t="str">
        <f>+IF(AND(Ventas_Oficina[[#This Row],[Total]]&gt;75000,Ventas_Oficina[[#This Row],[Envio a tiempo]]="Enviado a tiempo"),"Buena Venta","Venta Mala")</f>
        <v>Venta Mala</v>
      </c>
    </row>
    <row r="940" spans="1:30" x14ac:dyDescent="0.25">
      <c r="A940" s="26">
        <v>1244748</v>
      </c>
      <c r="B940" s="10">
        <v>41986</v>
      </c>
      <c r="C940" s="11" t="s">
        <v>388</v>
      </c>
      <c r="D940" s="11" t="s">
        <v>36</v>
      </c>
      <c r="E940" s="11" t="s">
        <v>12</v>
      </c>
      <c r="F940" s="11" t="s">
        <v>13</v>
      </c>
      <c r="G940" s="11" t="s">
        <v>1008</v>
      </c>
      <c r="H940" s="11" t="s">
        <v>14</v>
      </c>
      <c r="I940" s="11" t="s">
        <v>1016</v>
      </c>
      <c r="J940" s="11" t="s">
        <v>1104</v>
      </c>
      <c r="K940" s="11" t="s">
        <v>1261</v>
      </c>
      <c r="L940" s="11" t="s">
        <v>1267</v>
      </c>
      <c r="M940" s="11" t="s">
        <v>1272</v>
      </c>
      <c r="N940" s="10">
        <v>41988</v>
      </c>
      <c r="O940" s="12">
        <v>131</v>
      </c>
      <c r="P940" s="12">
        <v>284</v>
      </c>
      <c r="Q940" s="12">
        <v>153</v>
      </c>
      <c r="R940" s="11">
        <v>47</v>
      </c>
      <c r="S940" s="12">
        <v>13348</v>
      </c>
      <c r="T940" s="13">
        <v>0</v>
      </c>
      <c r="U940" s="12">
        <v>0</v>
      </c>
      <c r="V940" s="12">
        <v>13348</v>
      </c>
      <c r="W940" s="12">
        <v>93</v>
      </c>
      <c r="X940" s="12">
        <v>4693</v>
      </c>
      <c r="Y940" s="14">
        <f>+DAY('TABLA PRINCIPAL'!$B940)</f>
        <v>13</v>
      </c>
      <c r="Z940" s="14">
        <f>+MONTH('TABLA PRINCIPAL'!$B940)</f>
        <v>12</v>
      </c>
      <c r="AA940" s="14">
        <f>+YEAR('TABLA PRINCIPAL'!$B940)</f>
        <v>2014</v>
      </c>
      <c r="AB940" s="22" t="str">
        <f>+IF(Ventas_Oficina[[#This Row],[Total del pedido]]&gt;=100000,"SI","NO")</f>
        <v>NO</v>
      </c>
      <c r="AC940" s="22" t="str">
        <f>+_xlfn.XLOOKUP(Ventas_Oficina[[#This Row],[Nº de artículo]],AUXILIAR!A939:A5825,AUXILIAR!D939:D5825,"Error",0)</f>
        <v>Enviado a tiempo</v>
      </c>
      <c r="AD940" s="22" t="str">
        <f>+IF(AND(Ventas_Oficina[[#This Row],[Total]]&gt;75000,Ventas_Oficina[[#This Row],[Envio a tiempo]]="Enviado a tiempo"),"Buena Venta","Venta Mala")</f>
        <v>Venta Mala</v>
      </c>
    </row>
    <row r="941" spans="1:30" x14ac:dyDescent="0.25">
      <c r="A941" s="25">
        <v>1245114</v>
      </c>
      <c r="B941" s="5">
        <v>41425</v>
      </c>
      <c r="C941" s="6" t="s">
        <v>124</v>
      </c>
      <c r="D941" s="6" t="s">
        <v>57</v>
      </c>
      <c r="E941" s="6" t="s">
        <v>4</v>
      </c>
      <c r="F941" s="6" t="s">
        <v>5</v>
      </c>
      <c r="G941" s="6" t="s">
        <v>1008</v>
      </c>
      <c r="H941" s="6" t="s">
        <v>58</v>
      </c>
      <c r="I941" s="6" t="s">
        <v>1013</v>
      </c>
      <c r="J941" s="6" t="s">
        <v>1032</v>
      </c>
      <c r="K941" s="6" t="s">
        <v>1261</v>
      </c>
      <c r="L941" s="6" t="s">
        <v>1265</v>
      </c>
      <c r="M941" s="6" t="s">
        <v>1272</v>
      </c>
      <c r="N941" s="5">
        <v>41425</v>
      </c>
      <c r="O941" s="7">
        <v>159</v>
      </c>
      <c r="P941" s="7">
        <v>261</v>
      </c>
      <c r="Q941" s="7">
        <v>102</v>
      </c>
      <c r="R941" s="6">
        <v>9</v>
      </c>
      <c r="S941" s="7">
        <v>2349</v>
      </c>
      <c r="T941" s="8">
        <v>0.06</v>
      </c>
      <c r="U941" s="7">
        <v>140.94</v>
      </c>
      <c r="V941" s="7">
        <v>2208.06</v>
      </c>
      <c r="W941" s="7">
        <v>50</v>
      </c>
      <c r="X941" s="7">
        <v>2696</v>
      </c>
      <c r="Y941" s="9">
        <f>+DAY('TABLA PRINCIPAL'!$B941)</f>
        <v>31</v>
      </c>
      <c r="Z941" s="9">
        <f>+MONTH('TABLA PRINCIPAL'!$B941)</f>
        <v>5</v>
      </c>
      <c r="AA941" s="9">
        <f>+YEAR('TABLA PRINCIPAL'!$B941)</f>
        <v>2013</v>
      </c>
      <c r="AB941" s="22" t="str">
        <f>+IF(Ventas_Oficina[[#This Row],[Total del pedido]]&gt;=100000,"SI","NO")</f>
        <v>NO</v>
      </c>
      <c r="AC941" s="22" t="str">
        <f>+_xlfn.XLOOKUP(Ventas_Oficina[[#This Row],[Nº de artículo]],AUXILIAR!A940:A5826,AUXILIAR!D940:D5826,"Error",0)</f>
        <v>No enviado a tiempo</v>
      </c>
      <c r="AD941" s="22" t="str">
        <f>+IF(AND(Ventas_Oficina[[#This Row],[Total]]&gt;75000,Ventas_Oficina[[#This Row],[Envio a tiempo]]="Enviado a tiempo"),"Buena Venta","Venta Mala")</f>
        <v>Venta Mala</v>
      </c>
    </row>
    <row r="942" spans="1:30" x14ac:dyDescent="0.25">
      <c r="A942" s="26">
        <v>1245114</v>
      </c>
      <c r="B942" s="10">
        <v>42182</v>
      </c>
      <c r="C942" s="11" t="s">
        <v>497</v>
      </c>
      <c r="D942" s="11" t="s">
        <v>29</v>
      </c>
      <c r="E942" s="11" t="s">
        <v>12</v>
      </c>
      <c r="F942" s="11" t="s">
        <v>13</v>
      </c>
      <c r="G942" s="11" t="s">
        <v>1010</v>
      </c>
      <c r="H942" s="11" t="s">
        <v>14</v>
      </c>
      <c r="I942" s="11" t="s">
        <v>1016</v>
      </c>
      <c r="J942" s="11" t="s">
        <v>1019</v>
      </c>
      <c r="K942" s="11" t="s">
        <v>1262</v>
      </c>
      <c r="L942" s="11" t="s">
        <v>1270</v>
      </c>
      <c r="M942" s="11" t="s">
        <v>1274</v>
      </c>
      <c r="N942" s="10">
        <v>42184</v>
      </c>
      <c r="O942" s="12">
        <v>24</v>
      </c>
      <c r="P942" s="12">
        <v>126</v>
      </c>
      <c r="Q942" s="12">
        <v>102</v>
      </c>
      <c r="R942" s="11">
        <v>6</v>
      </c>
      <c r="S942" s="12">
        <v>756</v>
      </c>
      <c r="T942" s="13">
        <v>0.08</v>
      </c>
      <c r="U942" s="12">
        <v>60.480000000000004</v>
      </c>
      <c r="V942" s="12">
        <v>695.52</v>
      </c>
      <c r="W942" s="12">
        <v>70</v>
      </c>
      <c r="X942" s="12">
        <v>6939</v>
      </c>
      <c r="Y942" s="14">
        <f>+DAY('TABLA PRINCIPAL'!$B942)</f>
        <v>27</v>
      </c>
      <c r="Z942" s="14">
        <f>+MONTH('TABLA PRINCIPAL'!$B942)</f>
        <v>6</v>
      </c>
      <c r="AA942" s="14">
        <f>+YEAR('TABLA PRINCIPAL'!$B942)</f>
        <v>2015</v>
      </c>
      <c r="AB942" s="22" t="str">
        <f>+IF(Ventas_Oficina[[#This Row],[Total del pedido]]&gt;=100000,"SI","NO")</f>
        <v>NO</v>
      </c>
      <c r="AC942" s="22" t="str">
        <f>+_xlfn.XLOOKUP(Ventas_Oficina[[#This Row],[Nº de artículo]],AUXILIAR!A941:A5827,AUXILIAR!D941:D5827,"Error",0)</f>
        <v>No enviado a tiempo</v>
      </c>
      <c r="AD942" s="22" t="str">
        <f>+IF(AND(Ventas_Oficina[[#This Row],[Total]]&gt;75000,Ventas_Oficina[[#This Row],[Envio a tiempo]]="Enviado a tiempo"),"Buena Venta","Venta Mala")</f>
        <v>Venta Mala</v>
      </c>
    </row>
    <row r="943" spans="1:30" x14ac:dyDescent="0.25">
      <c r="A943" s="25">
        <v>1245479</v>
      </c>
      <c r="B943" s="5">
        <v>41594</v>
      </c>
      <c r="C943" s="6" t="s">
        <v>84</v>
      </c>
      <c r="D943" s="6" t="s">
        <v>29</v>
      </c>
      <c r="E943" s="6" t="s">
        <v>12</v>
      </c>
      <c r="F943" s="6" t="s">
        <v>13</v>
      </c>
      <c r="G943" s="6" t="s">
        <v>1007</v>
      </c>
      <c r="H943" s="6" t="s">
        <v>14</v>
      </c>
      <c r="I943" s="6" t="s">
        <v>1015</v>
      </c>
      <c r="J943" s="6" t="s">
        <v>1126</v>
      </c>
      <c r="K943" s="6" t="s">
        <v>1262</v>
      </c>
      <c r="L943" s="6" t="s">
        <v>1265</v>
      </c>
      <c r="M943" s="6" t="s">
        <v>1272</v>
      </c>
      <c r="N943" s="5">
        <v>41596</v>
      </c>
      <c r="O943" s="7">
        <v>3202</v>
      </c>
      <c r="P943" s="7">
        <v>15248</v>
      </c>
      <c r="Q943" s="7">
        <v>12046</v>
      </c>
      <c r="R943" s="6">
        <v>5</v>
      </c>
      <c r="S943" s="7">
        <v>76240</v>
      </c>
      <c r="T943" s="8">
        <v>0.04</v>
      </c>
      <c r="U943" s="7">
        <v>3049.6</v>
      </c>
      <c r="V943" s="7">
        <v>73190.399999999994</v>
      </c>
      <c r="W943" s="7">
        <v>400</v>
      </c>
      <c r="X943" s="7">
        <v>30536</v>
      </c>
      <c r="Y943" s="9">
        <f>+DAY('TABLA PRINCIPAL'!$B943)</f>
        <v>16</v>
      </c>
      <c r="Z943" s="9">
        <f>+MONTH('TABLA PRINCIPAL'!$B943)</f>
        <v>11</v>
      </c>
      <c r="AA943" s="9">
        <f>+YEAR('TABLA PRINCIPAL'!$B943)</f>
        <v>2013</v>
      </c>
      <c r="AB943" s="22" t="str">
        <f>+IF(Ventas_Oficina[[#This Row],[Total del pedido]]&gt;=100000,"SI","NO")</f>
        <v>NO</v>
      </c>
      <c r="AC943" s="22" t="str">
        <f>+_xlfn.XLOOKUP(Ventas_Oficina[[#This Row],[Nº de artículo]],AUXILIAR!A942:A5828,AUXILIAR!D942:D5828,"Error",0)</f>
        <v>Enviado a tiempo</v>
      </c>
      <c r="AD943" s="22" t="str">
        <f>+IF(AND(Ventas_Oficina[[#This Row],[Total]]&gt;75000,Ventas_Oficina[[#This Row],[Envio a tiempo]]="Enviado a tiempo"),"Buena Venta","Venta Mala")</f>
        <v>Venta Mala</v>
      </c>
    </row>
    <row r="944" spans="1:30" x14ac:dyDescent="0.25">
      <c r="A944" s="26">
        <v>1245479</v>
      </c>
      <c r="B944" s="10">
        <v>41575</v>
      </c>
      <c r="C944" s="11" t="s">
        <v>441</v>
      </c>
      <c r="D944" s="11" t="s">
        <v>135</v>
      </c>
      <c r="E944" s="11" t="s">
        <v>12</v>
      </c>
      <c r="F944" s="11" t="s">
        <v>13</v>
      </c>
      <c r="G944" s="11" t="s">
        <v>1008</v>
      </c>
      <c r="H944" s="11" t="s">
        <v>14</v>
      </c>
      <c r="I944" s="11" t="s">
        <v>1014</v>
      </c>
      <c r="J944" s="11" t="s">
        <v>1184</v>
      </c>
      <c r="K944" s="11" t="s">
        <v>1261</v>
      </c>
      <c r="L944" s="11" t="s">
        <v>1265</v>
      </c>
      <c r="M944" s="11" t="s">
        <v>1272</v>
      </c>
      <c r="N944" s="10">
        <v>41576</v>
      </c>
      <c r="O944" s="12">
        <v>353</v>
      </c>
      <c r="P944" s="12">
        <v>862</v>
      </c>
      <c r="Q944" s="12">
        <v>509</v>
      </c>
      <c r="R944" s="11">
        <v>5</v>
      </c>
      <c r="S944" s="12">
        <v>4310</v>
      </c>
      <c r="T944" s="13">
        <v>0.01</v>
      </c>
      <c r="U944" s="12">
        <v>43.1</v>
      </c>
      <c r="V944" s="12">
        <v>4266.8999999999996</v>
      </c>
      <c r="W944" s="12">
        <v>450</v>
      </c>
      <c r="X944" s="12">
        <v>44955</v>
      </c>
      <c r="Y944" s="14">
        <f>+DAY('TABLA PRINCIPAL'!$B944)</f>
        <v>28</v>
      </c>
      <c r="Z944" s="14">
        <f>+MONTH('TABLA PRINCIPAL'!$B944)</f>
        <v>10</v>
      </c>
      <c r="AA944" s="14">
        <f>+YEAR('TABLA PRINCIPAL'!$B944)</f>
        <v>2013</v>
      </c>
      <c r="AB944" s="22" t="str">
        <f>+IF(Ventas_Oficina[[#This Row],[Total del pedido]]&gt;=100000,"SI","NO")</f>
        <v>NO</v>
      </c>
      <c r="AC944" s="22" t="str">
        <f>+_xlfn.XLOOKUP(Ventas_Oficina[[#This Row],[Nº de artículo]],AUXILIAR!A943:A5829,AUXILIAR!D943:D5829,"Error",0)</f>
        <v>Enviado a tiempo</v>
      </c>
      <c r="AD944" s="22" t="str">
        <f>+IF(AND(Ventas_Oficina[[#This Row],[Total]]&gt;75000,Ventas_Oficina[[#This Row],[Envio a tiempo]]="Enviado a tiempo"),"Buena Venta","Venta Mala")</f>
        <v>Venta Mala</v>
      </c>
    </row>
    <row r="945" spans="1:30" x14ac:dyDescent="0.25">
      <c r="A945" s="25">
        <v>1245844</v>
      </c>
      <c r="B945" s="5">
        <v>41596</v>
      </c>
      <c r="C945" s="6" t="s">
        <v>25</v>
      </c>
      <c r="D945" s="6" t="s">
        <v>26</v>
      </c>
      <c r="E945" s="6" t="s">
        <v>4</v>
      </c>
      <c r="F945" s="6" t="s">
        <v>5</v>
      </c>
      <c r="G945" s="6" t="s">
        <v>1007</v>
      </c>
      <c r="H945" s="6" t="s">
        <v>27</v>
      </c>
      <c r="I945" s="6" t="s">
        <v>1015</v>
      </c>
      <c r="J945" s="6" t="s">
        <v>1045</v>
      </c>
      <c r="K945" s="6" t="s">
        <v>1261</v>
      </c>
      <c r="L945" s="6" t="s">
        <v>1265</v>
      </c>
      <c r="M945" s="6" t="s">
        <v>1272</v>
      </c>
      <c r="N945" s="5">
        <v>41598</v>
      </c>
      <c r="O945" s="7">
        <v>93</v>
      </c>
      <c r="P945" s="7">
        <v>148</v>
      </c>
      <c r="Q945" s="7">
        <v>55</v>
      </c>
      <c r="R945" s="6">
        <v>26</v>
      </c>
      <c r="S945" s="7">
        <v>3848</v>
      </c>
      <c r="T945" s="8">
        <v>0.03</v>
      </c>
      <c r="U945" s="7">
        <v>115.44</v>
      </c>
      <c r="V945" s="7">
        <v>3732.56</v>
      </c>
      <c r="W945" s="7">
        <v>70</v>
      </c>
      <c r="X945" s="7">
        <v>6278</v>
      </c>
      <c r="Y945" s="9">
        <f>+DAY('TABLA PRINCIPAL'!$B945)</f>
        <v>18</v>
      </c>
      <c r="Z945" s="9">
        <f>+MONTH('TABLA PRINCIPAL'!$B945)</f>
        <v>11</v>
      </c>
      <c r="AA945" s="9">
        <f>+YEAR('TABLA PRINCIPAL'!$B945)</f>
        <v>2013</v>
      </c>
      <c r="AB945" s="22" t="str">
        <f>+IF(Ventas_Oficina[[#This Row],[Total del pedido]]&gt;=100000,"SI","NO")</f>
        <v>NO</v>
      </c>
      <c r="AC945" s="22" t="str">
        <f>+_xlfn.XLOOKUP(Ventas_Oficina[[#This Row],[Nº de artículo]],AUXILIAR!A944:A5830,AUXILIAR!D944:D5830,"Error",0)</f>
        <v>Enviado a tiempo</v>
      </c>
      <c r="AD945" s="22" t="str">
        <f>+IF(AND(Ventas_Oficina[[#This Row],[Total]]&gt;75000,Ventas_Oficina[[#This Row],[Envio a tiempo]]="Enviado a tiempo"),"Buena Venta","Venta Mala")</f>
        <v>Venta Mala</v>
      </c>
    </row>
    <row r="946" spans="1:30" x14ac:dyDescent="0.25">
      <c r="A946" s="26">
        <v>1245844</v>
      </c>
      <c r="B946" s="10">
        <v>42209</v>
      </c>
      <c r="C946" s="11" t="s">
        <v>498</v>
      </c>
      <c r="D946" s="11" t="s">
        <v>277</v>
      </c>
      <c r="E946" s="11" t="s">
        <v>4</v>
      </c>
      <c r="F946" s="11" t="s">
        <v>5</v>
      </c>
      <c r="G946" s="11" t="s">
        <v>1009</v>
      </c>
      <c r="H946" s="11" t="s">
        <v>9</v>
      </c>
      <c r="I946" s="11" t="s">
        <v>1015</v>
      </c>
      <c r="J946" s="11" t="s">
        <v>1185</v>
      </c>
      <c r="K946" s="11" t="s">
        <v>1261</v>
      </c>
      <c r="L946" s="11" t="s">
        <v>1265</v>
      </c>
      <c r="M946" s="11" t="s">
        <v>1272</v>
      </c>
      <c r="N946" s="10">
        <v>42211</v>
      </c>
      <c r="O946" s="12">
        <v>250</v>
      </c>
      <c r="P946" s="12">
        <v>568</v>
      </c>
      <c r="Q946" s="12">
        <v>318</v>
      </c>
      <c r="R946" s="11">
        <v>44</v>
      </c>
      <c r="S946" s="12">
        <v>24992</v>
      </c>
      <c r="T946" s="13">
        <v>0.03</v>
      </c>
      <c r="U946" s="12">
        <v>749.76</v>
      </c>
      <c r="V946" s="12">
        <v>24242.240000000002</v>
      </c>
      <c r="W946" s="12">
        <v>360</v>
      </c>
      <c r="X946" s="12">
        <v>19944</v>
      </c>
      <c r="Y946" s="14">
        <f>+DAY('TABLA PRINCIPAL'!$B946)</f>
        <v>24</v>
      </c>
      <c r="Z946" s="14">
        <f>+MONTH('TABLA PRINCIPAL'!$B946)</f>
        <v>7</v>
      </c>
      <c r="AA946" s="14">
        <f>+YEAR('TABLA PRINCIPAL'!$B946)</f>
        <v>2015</v>
      </c>
      <c r="AB946" s="22" t="str">
        <f>+IF(Ventas_Oficina[[#This Row],[Total del pedido]]&gt;=100000,"SI","NO")</f>
        <v>NO</v>
      </c>
      <c r="AC946" s="22" t="str">
        <f>+_xlfn.XLOOKUP(Ventas_Oficina[[#This Row],[Nº de artículo]],AUXILIAR!A945:A5831,AUXILIAR!D945:D5831,"Error",0)</f>
        <v>Enviado a tiempo</v>
      </c>
      <c r="AD946" s="22" t="str">
        <f>+IF(AND(Ventas_Oficina[[#This Row],[Total]]&gt;75000,Ventas_Oficina[[#This Row],[Envio a tiempo]]="Enviado a tiempo"),"Buena Venta","Venta Mala")</f>
        <v>Venta Mala</v>
      </c>
    </row>
    <row r="947" spans="1:30" x14ac:dyDescent="0.25">
      <c r="A947" s="25">
        <v>1245844</v>
      </c>
      <c r="B947" s="5">
        <v>41595</v>
      </c>
      <c r="C947" s="6" t="s">
        <v>240</v>
      </c>
      <c r="D947" s="6" t="s">
        <v>68</v>
      </c>
      <c r="E947" s="6" t="s">
        <v>12</v>
      </c>
      <c r="F947" s="6" t="s">
        <v>13</v>
      </c>
      <c r="G947" s="6" t="s">
        <v>1010</v>
      </c>
      <c r="H947" s="6" t="s">
        <v>14</v>
      </c>
      <c r="I947" s="6" t="s">
        <v>1013</v>
      </c>
      <c r="J947" s="6" t="s">
        <v>1083</v>
      </c>
      <c r="K947" s="6" t="s">
        <v>1261</v>
      </c>
      <c r="L947" s="6" t="s">
        <v>1265</v>
      </c>
      <c r="M947" s="6" t="s">
        <v>1273</v>
      </c>
      <c r="N947" s="5">
        <v>41596</v>
      </c>
      <c r="O947" s="7">
        <v>375</v>
      </c>
      <c r="P947" s="7">
        <v>708</v>
      </c>
      <c r="Q947" s="7">
        <v>333</v>
      </c>
      <c r="R947" s="6">
        <v>3</v>
      </c>
      <c r="S947" s="7">
        <v>2124</v>
      </c>
      <c r="T947" s="8">
        <v>0.05</v>
      </c>
      <c r="U947" s="7">
        <v>106.2</v>
      </c>
      <c r="V947" s="7">
        <v>2017.8</v>
      </c>
      <c r="W947" s="7">
        <v>235</v>
      </c>
      <c r="X947" s="7">
        <v>3099</v>
      </c>
      <c r="Y947" s="9">
        <f>+DAY('TABLA PRINCIPAL'!$B947)</f>
        <v>17</v>
      </c>
      <c r="Z947" s="9">
        <f>+MONTH('TABLA PRINCIPAL'!$B947)</f>
        <v>11</v>
      </c>
      <c r="AA947" s="9">
        <f>+YEAR('TABLA PRINCIPAL'!$B947)</f>
        <v>2013</v>
      </c>
      <c r="AB947" s="22" t="str">
        <f>+IF(Ventas_Oficina[[#This Row],[Total del pedido]]&gt;=100000,"SI","NO")</f>
        <v>NO</v>
      </c>
      <c r="AC947" s="22" t="str">
        <f>+_xlfn.XLOOKUP(Ventas_Oficina[[#This Row],[Nº de artículo]],AUXILIAR!A946:A5832,AUXILIAR!D946:D5832,"Error",0)</f>
        <v>Enviado a tiempo</v>
      </c>
      <c r="AD947" s="22" t="str">
        <f>+IF(AND(Ventas_Oficina[[#This Row],[Total]]&gt;75000,Ventas_Oficina[[#This Row],[Envio a tiempo]]="Enviado a tiempo"),"Buena Venta","Venta Mala")</f>
        <v>Venta Mala</v>
      </c>
    </row>
    <row r="948" spans="1:30" x14ac:dyDescent="0.25">
      <c r="A948" s="26">
        <v>1246209</v>
      </c>
      <c r="B948" s="10">
        <v>41923</v>
      </c>
      <c r="C948" s="11" t="s">
        <v>499</v>
      </c>
      <c r="D948" s="11" t="s">
        <v>71</v>
      </c>
      <c r="E948" s="11" t="s">
        <v>4</v>
      </c>
      <c r="F948" s="11" t="s">
        <v>5</v>
      </c>
      <c r="G948" s="11" t="s">
        <v>1007</v>
      </c>
      <c r="H948" s="11" t="s">
        <v>17</v>
      </c>
      <c r="I948" s="11" t="s">
        <v>1014</v>
      </c>
      <c r="J948" s="11" t="s">
        <v>1079</v>
      </c>
      <c r="K948" s="11" t="s">
        <v>1261</v>
      </c>
      <c r="L948" s="11" t="s">
        <v>1265</v>
      </c>
      <c r="M948" s="11" t="s">
        <v>1272</v>
      </c>
      <c r="N948" s="10">
        <v>41923</v>
      </c>
      <c r="O948" s="12">
        <v>5452</v>
      </c>
      <c r="P948" s="12">
        <v>10097</v>
      </c>
      <c r="Q948" s="12">
        <v>4645</v>
      </c>
      <c r="R948" s="11">
        <v>33</v>
      </c>
      <c r="S948" s="12">
        <v>333201</v>
      </c>
      <c r="T948" s="13">
        <v>0.08</v>
      </c>
      <c r="U948" s="12">
        <v>26656.080000000002</v>
      </c>
      <c r="V948" s="12">
        <v>306544.92</v>
      </c>
      <c r="W948" s="12">
        <v>718</v>
      </c>
      <c r="X948" s="12">
        <v>564779</v>
      </c>
      <c r="Y948" s="14">
        <f>+DAY('TABLA PRINCIPAL'!$B948)</f>
        <v>11</v>
      </c>
      <c r="Z948" s="14">
        <f>+MONTH('TABLA PRINCIPAL'!$B948)</f>
        <v>10</v>
      </c>
      <c r="AA948" s="14">
        <f>+YEAR('TABLA PRINCIPAL'!$B948)</f>
        <v>2014</v>
      </c>
      <c r="AB948" s="22" t="str">
        <f>+IF(Ventas_Oficina[[#This Row],[Total del pedido]]&gt;=100000,"SI","NO")</f>
        <v>SI</v>
      </c>
      <c r="AC948" s="22" t="str">
        <f>+_xlfn.XLOOKUP(Ventas_Oficina[[#This Row],[Nº de artículo]],AUXILIAR!A947:A5833,AUXILIAR!D947:D5833,"Error",0)</f>
        <v>No enviado a tiempo</v>
      </c>
      <c r="AD948" s="22" t="str">
        <f>+IF(AND(Ventas_Oficina[[#This Row],[Total]]&gt;75000,Ventas_Oficina[[#This Row],[Envio a tiempo]]="Enviado a tiempo"),"Buena Venta","Venta Mala")</f>
        <v>Venta Mala</v>
      </c>
    </row>
    <row r="949" spans="1:30" x14ac:dyDescent="0.25">
      <c r="A949" s="25">
        <v>1246209</v>
      </c>
      <c r="B949" s="5">
        <v>42144</v>
      </c>
      <c r="C949" s="6" t="s">
        <v>341</v>
      </c>
      <c r="D949" s="6" t="s">
        <v>26</v>
      </c>
      <c r="E949" s="6" t="s">
        <v>4</v>
      </c>
      <c r="F949" s="6" t="s">
        <v>5</v>
      </c>
      <c r="G949" s="6" t="s">
        <v>1008</v>
      </c>
      <c r="H949" s="6" t="s">
        <v>27</v>
      </c>
      <c r="I949" s="6" t="s">
        <v>1015</v>
      </c>
      <c r="J949" s="6" t="s">
        <v>1104</v>
      </c>
      <c r="K949" s="6" t="s">
        <v>1261</v>
      </c>
      <c r="L949" s="6" t="s">
        <v>1265</v>
      </c>
      <c r="M949" s="6" t="s">
        <v>1272</v>
      </c>
      <c r="N949" s="5">
        <v>42145</v>
      </c>
      <c r="O949" s="7">
        <v>131</v>
      </c>
      <c r="P949" s="7">
        <v>284</v>
      </c>
      <c r="Q949" s="7">
        <v>153</v>
      </c>
      <c r="R949" s="6">
        <v>12</v>
      </c>
      <c r="S949" s="7">
        <v>3408</v>
      </c>
      <c r="T949" s="8">
        <v>0.04</v>
      </c>
      <c r="U949" s="7">
        <v>136.32</v>
      </c>
      <c r="V949" s="7">
        <v>3271.68</v>
      </c>
      <c r="W949" s="7">
        <v>93</v>
      </c>
      <c r="X949" s="7">
        <v>3389</v>
      </c>
      <c r="Y949" s="9">
        <f>+DAY('TABLA PRINCIPAL'!$B949)</f>
        <v>20</v>
      </c>
      <c r="Z949" s="9">
        <f>+MONTH('TABLA PRINCIPAL'!$B949)</f>
        <v>5</v>
      </c>
      <c r="AA949" s="9">
        <f>+YEAR('TABLA PRINCIPAL'!$B949)</f>
        <v>2015</v>
      </c>
      <c r="AB949" s="22" t="str">
        <f>+IF(Ventas_Oficina[[#This Row],[Total del pedido]]&gt;=100000,"SI","NO")</f>
        <v>NO</v>
      </c>
      <c r="AC949" s="22" t="str">
        <f>+_xlfn.XLOOKUP(Ventas_Oficina[[#This Row],[Nº de artículo]],AUXILIAR!A948:A5834,AUXILIAR!D948:D5834,"Error",0)</f>
        <v>No enviado a tiempo</v>
      </c>
      <c r="AD949" s="22" t="str">
        <f>+IF(AND(Ventas_Oficina[[#This Row],[Total]]&gt;75000,Ventas_Oficina[[#This Row],[Envio a tiempo]]="Enviado a tiempo"),"Buena Venta","Venta Mala")</f>
        <v>Venta Mala</v>
      </c>
    </row>
    <row r="950" spans="1:30" x14ac:dyDescent="0.25">
      <c r="A950" s="26">
        <v>1246209</v>
      </c>
      <c r="B950" s="10">
        <v>41408</v>
      </c>
      <c r="C950" s="11" t="s">
        <v>164</v>
      </c>
      <c r="D950" s="11" t="s">
        <v>11</v>
      </c>
      <c r="E950" s="11" t="s">
        <v>12</v>
      </c>
      <c r="F950" s="11" t="s">
        <v>13</v>
      </c>
      <c r="G950" s="11" t="s">
        <v>1010</v>
      </c>
      <c r="H950" s="11" t="s">
        <v>14</v>
      </c>
      <c r="I950" s="11" t="s">
        <v>1014</v>
      </c>
      <c r="J950" s="11" t="s">
        <v>1168</v>
      </c>
      <c r="K950" s="11" t="s">
        <v>1261</v>
      </c>
      <c r="L950" s="11" t="s">
        <v>1267</v>
      </c>
      <c r="M950" s="11" t="s">
        <v>1273</v>
      </c>
      <c r="N950" s="10">
        <v>41409</v>
      </c>
      <c r="O950" s="12">
        <v>1784</v>
      </c>
      <c r="P950" s="12">
        <v>3499</v>
      </c>
      <c r="Q950" s="12">
        <v>1715</v>
      </c>
      <c r="R950" s="11">
        <v>31</v>
      </c>
      <c r="S950" s="12">
        <v>108469</v>
      </c>
      <c r="T950" s="13">
        <v>0.06</v>
      </c>
      <c r="U950" s="12">
        <v>6508.1399999999994</v>
      </c>
      <c r="V950" s="12">
        <v>101960.86</v>
      </c>
      <c r="W950" s="12">
        <v>550</v>
      </c>
      <c r="X950" s="12">
        <v>50835</v>
      </c>
      <c r="Y950" s="14">
        <f>+DAY('TABLA PRINCIPAL'!$B950)</f>
        <v>14</v>
      </c>
      <c r="Z950" s="14">
        <f>+MONTH('TABLA PRINCIPAL'!$B950)</f>
        <v>5</v>
      </c>
      <c r="AA950" s="14">
        <f>+YEAR('TABLA PRINCIPAL'!$B950)</f>
        <v>2013</v>
      </c>
      <c r="AB950" s="22" t="str">
        <f>+IF(Ventas_Oficina[[#This Row],[Total del pedido]]&gt;=100000,"SI","NO")</f>
        <v>SI</v>
      </c>
      <c r="AC950" s="22" t="str">
        <f>+_xlfn.XLOOKUP(Ventas_Oficina[[#This Row],[Nº de artículo]],AUXILIAR!A949:A5835,AUXILIAR!D949:D5835,"Error",0)</f>
        <v>No enviado a tiempo</v>
      </c>
      <c r="AD950" s="22" t="str">
        <f>+IF(AND(Ventas_Oficina[[#This Row],[Total]]&gt;75000,Ventas_Oficina[[#This Row],[Envio a tiempo]]="Enviado a tiempo"),"Buena Venta","Venta Mala")</f>
        <v>Venta Mala</v>
      </c>
    </row>
    <row r="951" spans="1:30" x14ac:dyDescent="0.25">
      <c r="A951" s="25">
        <v>1246209</v>
      </c>
      <c r="B951" s="5">
        <v>42153</v>
      </c>
      <c r="C951" s="6" t="s">
        <v>172</v>
      </c>
      <c r="D951" s="6" t="s">
        <v>110</v>
      </c>
      <c r="E951" s="6" t="s">
        <v>12</v>
      </c>
      <c r="F951" s="6" t="s">
        <v>13</v>
      </c>
      <c r="G951" s="6" t="s">
        <v>1008</v>
      </c>
      <c r="H951" s="6" t="s">
        <v>14</v>
      </c>
      <c r="I951" s="6" t="s">
        <v>1012</v>
      </c>
      <c r="J951" s="6" t="s">
        <v>1032</v>
      </c>
      <c r="K951" s="6" t="s">
        <v>1261</v>
      </c>
      <c r="L951" s="6" t="s">
        <v>1265</v>
      </c>
      <c r="M951" s="6" t="s">
        <v>1272</v>
      </c>
      <c r="N951" s="5">
        <v>42155</v>
      </c>
      <c r="O951" s="7">
        <v>159</v>
      </c>
      <c r="P951" s="7">
        <v>261</v>
      </c>
      <c r="Q951" s="7">
        <v>102</v>
      </c>
      <c r="R951" s="6">
        <v>8</v>
      </c>
      <c r="S951" s="7">
        <v>2088</v>
      </c>
      <c r="T951" s="8">
        <v>0.08</v>
      </c>
      <c r="U951" s="7">
        <v>167.04</v>
      </c>
      <c r="V951" s="7">
        <v>1920.96</v>
      </c>
      <c r="W951" s="7">
        <v>50</v>
      </c>
      <c r="X951" s="7">
        <v>18984</v>
      </c>
      <c r="Y951" s="9">
        <f>+DAY('TABLA PRINCIPAL'!$B951)</f>
        <v>29</v>
      </c>
      <c r="Z951" s="9">
        <f>+MONTH('TABLA PRINCIPAL'!$B951)</f>
        <v>5</v>
      </c>
      <c r="AA951" s="9">
        <f>+YEAR('TABLA PRINCIPAL'!$B951)</f>
        <v>2015</v>
      </c>
      <c r="AB951" s="22" t="str">
        <f>+IF(Ventas_Oficina[[#This Row],[Total del pedido]]&gt;=100000,"SI","NO")</f>
        <v>NO</v>
      </c>
      <c r="AC951" s="22" t="str">
        <f>+_xlfn.XLOOKUP(Ventas_Oficina[[#This Row],[Nº de artículo]],AUXILIAR!A950:A5836,AUXILIAR!D950:D5836,"Error",0)</f>
        <v>No enviado a tiempo</v>
      </c>
      <c r="AD951" s="22" t="str">
        <f>+IF(AND(Ventas_Oficina[[#This Row],[Total]]&gt;75000,Ventas_Oficina[[#This Row],[Envio a tiempo]]="Enviado a tiempo"),"Buena Venta","Venta Mala")</f>
        <v>Venta Mala</v>
      </c>
    </row>
    <row r="952" spans="1:30" x14ac:dyDescent="0.25">
      <c r="A952" s="26">
        <v>1246209</v>
      </c>
      <c r="B952" s="10">
        <v>41500</v>
      </c>
      <c r="C952" s="11" t="s">
        <v>227</v>
      </c>
      <c r="D952" s="11" t="s">
        <v>26</v>
      </c>
      <c r="E952" s="11" t="s">
        <v>4</v>
      </c>
      <c r="F952" s="11" t="s">
        <v>5</v>
      </c>
      <c r="G952" s="11" t="s">
        <v>1010</v>
      </c>
      <c r="H952" s="11" t="s">
        <v>27</v>
      </c>
      <c r="I952" s="11" t="s">
        <v>1012</v>
      </c>
      <c r="J952" s="11" t="s">
        <v>1019</v>
      </c>
      <c r="K952" s="11" t="s">
        <v>1261</v>
      </c>
      <c r="L952" s="11" t="s">
        <v>1266</v>
      </c>
      <c r="M952" s="11" t="s">
        <v>1272</v>
      </c>
      <c r="N952" s="10">
        <v>41509</v>
      </c>
      <c r="O952" s="12">
        <v>24</v>
      </c>
      <c r="P952" s="12">
        <v>126</v>
      </c>
      <c r="Q952" s="12">
        <v>102</v>
      </c>
      <c r="R952" s="11">
        <v>9</v>
      </c>
      <c r="S952" s="12">
        <v>1134</v>
      </c>
      <c r="T952" s="13">
        <v>0.09</v>
      </c>
      <c r="U952" s="12">
        <v>102.06</v>
      </c>
      <c r="V952" s="12">
        <v>1031.94</v>
      </c>
      <c r="W952" s="12">
        <v>70</v>
      </c>
      <c r="X952" s="12">
        <v>4738</v>
      </c>
      <c r="Y952" s="14">
        <f>+DAY('TABLA PRINCIPAL'!$B952)</f>
        <v>14</v>
      </c>
      <c r="Z952" s="14">
        <f>+MONTH('TABLA PRINCIPAL'!$B952)</f>
        <v>8</v>
      </c>
      <c r="AA952" s="14">
        <f>+YEAR('TABLA PRINCIPAL'!$B952)</f>
        <v>2013</v>
      </c>
      <c r="AB952" s="22" t="str">
        <f>+IF(Ventas_Oficina[[#This Row],[Total del pedido]]&gt;=100000,"SI","NO")</f>
        <v>NO</v>
      </c>
      <c r="AC952" s="22" t="str">
        <f>+_xlfn.XLOOKUP(Ventas_Oficina[[#This Row],[Nº de artículo]],AUXILIAR!A951:A5837,AUXILIAR!D951:D5837,"Error",0)</f>
        <v>Enviado a tiempo</v>
      </c>
      <c r="AD952" s="22" t="str">
        <f>+IF(AND(Ventas_Oficina[[#This Row],[Total]]&gt;75000,Ventas_Oficina[[#This Row],[Envio a tiempo]]="Enviado a tiempo"),"Buena Venta","Venta Mala")</f>
        <v>Venta Mala</v>
      </c>
    </row>
    <row r="953" spans="1:30" x14ac:dyDescent="0.25">
      <c r="A953" s="25">
        <v>1246575</v>
      </c>
      <c r="B953" s="5">
        <v>41795</v>
      </c>
      <c r="C953" s="6" t="s">
        <v>471</v>
      </c>
      <c r="D953" s="6" t="s">
        <v>274</v>
      </c>
      <c r="E953" s="6" t="s">
        <v>4</v>
      </c>
      <c r="F953" s="6" t="s">
        <v>5</v>
      </c>
      <c r="G953" s="6" t="s">
        <v>1010</v>
      </c>
      <c r="H953" s="6" t="s">
        <v>17</v>
      </c>
      <c r="I953" s="6" t="s">
        <v>1015</v>
      </c>
      <c r="J953" s="6" t="s">
        <v>1032</v>
      </c>
      <c r="K953" s="6" t="s">
        <v>1261</v>
      </c>
      <c r="L953" s="6" t="s">
        <v>1265</v>
      </c>
      <c r="M953" s="6" t="s">
        <v>1272</v>
      </c>
      <c r="N953" s="5">
        <v>41797</v>
      </c>
      <c r="O953" s="7">
        <v>159</v>
      </c>
      <c r="P953" s="7">
        <v>261</v>
      </c>
      <c r="Q953" s="7">
        <v>102</v>
      </c>
      <c r="R953" s="6">
        <v>43</v>
      </c>
      <c r="S953" s="7">
        <v>11223</v>
      </c>
      <c r="T953" s="8">
        <v>0.08</v>
      </c>
      <c r="U953" s="7">
        <v>897.84</v>
      </c>
      <c r="V953" s="7">
        <v>10325.16</v>
      </c>
      <c r="W953" s="7">
        <v>50</v>
      </c>
      <c r="X953" s="7">
        <v>1045</v>
      </c>
      <c r="Y953" s="9">
        <f>+DAY('TABLA PRINCIPAL'!$B953)</f>
        <v>5</v>
      </c>
      <c r="Z953" s="9">
        <f>+MONTH('TABLA PRINCIPAL'!$B953)</f>
        <v>6</v>
      </c>
      <c r="AA953" s="9">
        <f>+YEAR('TABLA PRINCIPAL'!$B953)</f>
        <v>2014</v>
      </c>
      <c r="AB953" s="22" t="str">
        <f>+IF(Ventas_Oficina[[#This Row],[Total del pedido]]&gt;=100000,"SI","NO")</f>
        <v>NO</v>
      </c>
      <c r="AC953" s="22" t="str">
        <f>+_xlfn.XLOOKUP(Ventas_Oficina[[#This Row],[Nº de artículo]],AUXILIAR!A952:A5838,AUXILIAR!D952:D5838,"Error",0)</f>
        <v>Enviado a tiempo</v>
      </c>
      <c r="AD953" s="22" t="str">
        <f>+IF(AND(Ventas_Oficina[[#This Row],[Total]]&gt;75000,Ventas_Oficina[[#This Row],[Envio a tiempo]]="Enviado a tiempo"),"Buena Venta","Venta Mala")</f>
        <v>Venta Mala</v>
      </c>
    </row>
    <row r="954" spans="1:30" x14ac:dyDescent="0.25">
      <c r="A954" s="26">
        <v>1246575</v>
      </c>
      <c r="B954" s="10">
        <v>41567</v>
      </c>
      <c r="C954" s="11" t="s">
        <v>86</v>
      </c>
      <c r="D954" s="11" t="s">
        <v>166</v>
      </c>
      <c r="E954" s="11" t="s">
        <v>4</v>
      </c>
      <c r="F954" s="11" t="s">
        <v>5</v>
      </c>
      <c r="G954" s="11" t="s">
        <v>1008</v>
      </c>
      <c r="H954" s="11" t="s">
        <v>34</v>
      </c>
      <c r="I954" s="11" t="s">
        <v>1014</v>
      </c>
      <c r="J954" s="11" t="s">
        <v>1024</v>
      </c>
      <c r="K954" s="11" t="s">
        <v>1263</v>
      </c>
      <c r="L954" s="11" t="s">
        <v>1266</v>
      </c>
      <c r="M954" s="11" t="s">
        <v>1272</v>
      </c>
      <c r="N954" s="10">
        <v>41568</v>
      </c>
      <c r="O954" s="12">
        <v>160</v>
      </c>
      <c r="P954" s="12">
        <v>262</v>
      </c>
      <c r="Q954" s="12">
        <v>102</v>
      </c>
      <c r="R954" s="11">
        <v>7</v>
      </c>
      <c r="S954" s="12">
        <v>1834</v>
      </c>
      <c r="T954" s="13">
        <v>0.01</v>
      </c>
      <c r="U954" s="12">
        <v>18.34</v>
      </c>
      <c r="V954" s="12">
        <v>1815.66</v>
      </c>
      <c r="W954" s="12">
        <v>80</v>
      </c>
      <c r="X954" s="12">
        <v>6379</v>
      </c>
      <c r="Y954" s="14">
        <f>+DAY('TABLA PRINCIPAL'!$B954)</f>
        <v>20</v>
      </c>
      <c r="Z954" s="14">
        <f>+MONTH('TABLA PRINCIPAL'!$B954)</f>
        <v>10</v>
      </c>
      <c r="AA954" s="14">
        <f>+YEAR('TABLA PRINCIPAL'!$B954)</f>
        <v>2013</v>
      </c>
      <c r="AB954" s="22" t="str">
        <f>+IF(Ventas_Oficina[[#This Row],[Total del pedido]]&gt;=100000,"SI","NO")</f>
        <v>NO</v>
      </c>
      <c r="AC954" s="22" t="str">
        <f>+_xlfn.XLOOKUP(Ventas_Oficina[[#This Row],[Nº de artículo]],AUXILIAR!A953:A5839,AUXILIAR!D953:D5839,"Error",0)</f>
        <v>Enviado a tiempo</v>
      </c>
      <c r="AD954" s="22" t="str">
        <f>+IF(AND(Ventas_Oficina[[#This Row],[Total]]&gt;75000,Ventas_Oficina[[#This Row],[Envio a tiempo]]="Enviado a tiempo"),"Buena Venta","Venta Mala")</f>
        <v>Venta Mala</v>
      </c>
    </row>
    <row r="955" spans="1:30" x14ac:dyDescent="0.25">
      <c r="A955" s="25">
        <v>1246940</v>
      </c>
      <c r="B955" s="5">
        <v>41503</v>
      </c>
      <c r="C955" s="6" t="s">
        <v>74</v>
      </c>
      <c r="D955" s="6" t="s">
        <v>3</v>
      </c>
      <c r="E955" s="6" t="s">
        <v>4</v>
      </c>
      <c r="F955" s="6" t="s">
        <v>5</v>
      </c>
      <c r="G955" s="6" t="s">
        <v>1009</v>
      </c>
      <c r="H955" s="6" t="s">
        <v>6</v>
      </c>
      <c r="I955" s="6" t="s">
        <v>1016</v>
      </c>
      <c r="J955" s="6" t="s">
        <v>1099</v>
      </c>
      <c r="K955" s="6" t="s">
        <v>1261</v>
      </c>
      <c r="L955" s="6" t="s">
        <v>1266</v>
      </c>
      <c r="M955" s="6" t="s">
        <v>1272</v>
      </c>
      <c r="N955" s="5">
        <v>41503</v>
      </c>
      <c r="O955" s="7">
        <v>93</v>
      </c>
      <c r="P955" s="7">
        <v>160</v>
      </c>
      <c r="Q955" s="7">
        <v>67</v>
      </c>
      <c r="R955" s="6">
        <v>24</v>
      </c>
      <c r="S955" s="7">
        <v>3840</v>
      </c>
      <c r="T955" s="8">
        <v>0.01</v>
      </c>
      <c r="U955" s="7">
        <v>38.4</v>
      </c>
      <c r="V955" s="7">
        <v>3801.6</v>
      </c>
      <c r="W955" s="7">
        <v>129</v>
      </c>
      <c r="X955" s="7">
        <v>3049</v>
      </c>
      <c r="Y955" s="9">
        <f>+DAY('TABLA PRINCIPAL'!$B955)</f>
        <v>17</v>
      </c>
      <c r="Z955" s="9">
        <f>+MONTH('TABLA PRINCIPAL'!$B955)</f>
        <v>8</v>
      </c>
      <c r="AA955" s="9">
        <f>+YEAR('TABLA PRINCIPAL'!$B955)</f>
        <v>2013</v>
      </c>
      <c r="AB955" s="22" t="str">
        <f>+IF(Ventas_Oficina[[#This Row],[Total del pedido]]&gt;=100000,"SI","NO")</f>
        <v>NO</v>
      </c>
      <c r="AC955" s="22" t="str">
        <f>+_xlfn.XLOOKUP(Ventas_Oficina[[#This Row],[Nº de artículo]],AUXILIAR!A954:A5840,AUXILIAR!D954:D5840,"Error",0)</f>
        <v>No enviado a tiempo</v>
      </c>
      <c r="AD955" s="22" t="str">
        <f>+IF(AND(Ventas_Oficina[[#This Row],[Total]]&gt;75000,Ventas_Oficina[[#This Row],[Envio a tiempo]]="Enviado a tiempo"),"Buena Venta","Venta Mala")</f>
        <v>Venta Mala</v>
      </c>
    </row>
    <row r="956" spans="1:30" x14ac:dyDescent="0.25">
      <c r="A956" s="26">
        <v>1246940</v>
      </c>
      <c r="B956" s="10">
        <v>41492</v>
      </c>
      <c r="C956" s="11" t="s">
        <v>500</v>
      </c>
      <c r="D956" s="11" t="s">
        <v>100</v>
      </c>
      <c r="E956" s="11" t="s">
        <v>12</v>
      </c>
      <c r="F956" s="11" t="s">
        <v>13</v>
      </c>
      <c r="G956" s="11" t="s">
        <v>1009</v>
      </c>
      <c r="H956" s="11" t="s">
        <v>42</v>
      </c>
      <c r="I956" s="11" t="s">
        <v>1012</v>
      </c>
      <c r="J956" s="11" t="s">
        <v>1072</v>
      </c>
      <c r="K956" s="11" t="s">
        <v>1261</v>
      </c>
      <c r="L956" s="11" t="s">
        <v>1265</v>
      </c>
      <c r="M956" s="11" t="s">
        <v>1272</v>
      </c>
      <c r="N956" s="10">
        <v>41494</v>
      </c>
      <c r="O956" s="12">
        <v>194</v>
      </c>
      <c r="P956" s="12">
        <v>308</v>
      </c>
      <c r="Q956" s="12">
        <v>114</v>
      </c>
      <c r="R956" s="11">
        <v>34</v>
      </c>
      <c r="S956" s="12">
        <v>10472</v>
      </c>
      <c r="T956" s="13">
        <v>0.03</v>
      </c>
      <c r="U956" s="12">
        <v>314.15999999999997</v>
      </c>
      <c r="V956" s="12">
        <v>10157.84</v>
      </c>
      <c r="W956" s="12">
        <v>99</v>
      </c>
      <c r="X956" s="12">
        <v>18994</v>
      </c>
      <c r="Y956" s="14">
        <f>+DAY('TABLA PRINCIPAL'!$B956)</f>
        <v>6</v>
      </c>
      <c r="Z956" s="14">
        <f>+MONTH('TABLA PRINCIPAL'!$B956)</f>
        <v>8</v>
      </c>
      <c r="AA956" s="14">
        <f>+YEAR('TABLA PRINCIPAL'!$B956)</f>
        <v>2013</v>
      </c>
      <c r="AB956" s="22" t="str">
        <f>+IF(Ventas_Oficina[[#This Row],[Total del pedido]]&gt;=100000,"SI","NO")</f>
        <v>NO</v>
      </c>
      <c r="AC956" s="22" t="str">
        <f>+_xlfn.XLOOKUP(Ventas_Oficina[[#This Row],[Nº de artículo]],AUXILIAR!A955:A5841,AUXILIAR!D955:D5841,"Error",0)</f>
        <v>No enviado a tiempo</v>
      </c>
      <c r="AD956" s="22" t="str">
        <f>+IF(AND(Ventas_Oficina[[#This Row],[Total]]&gt;75000,Ventas_Oficina[[#This Row],[Envio a tiempo]]="Enviado a tiempo"),"Buena Venta","Venta Mala")</f>
        <v>Venta Mala</v>
      </c>
    </row>
    <row r="957" spans="1:30" x14ac:dyDescent="0.25">
      <c r="A957" s="25">
        <v>1246940</v>
      </c>
      <c r="B957" s="5">
        <v>41344</v>
      </c>
      <c r="C957" s="6" t="s">
        <v>114</v>
      </c>
      <c r="D957" s="6" t="s">
        <v>268</v>
      </c>
      <c r="E957" s="6" t="s">
        <v>4</v>
      </c>
      <c r="F957" s="6" t="s">
        <v>5</v>
      </c>
      <c r="G957" s="6" t="s">
        <v>1010</v>
      </c>
      <c r="H957" s="6" t="s">
        <v>121</v>
      </c>
      <c r="I957" s="6" t="s">
        <v>1016</v>
      </c>
      <c r="J957" s="6" t="s">
        <v>1049</v>
      </c>
      <c r="K957" s="6" t="s">
        <v>1261</v>
      </c>
      <c r="L957" s="6" t="s">
        <v>1266</v>
      </c>
      <c r="M957" s="6" t="s">
        <v>1272</v>
      </c>
      <c r="N957" s="5">
        <v>41346</v>
      </c>
      <c r="O957" s="7">
        <v>184</v>
      </c>
      <c r="P957" s="7">
        <v>288</v>
      </c>
      <c r="Q957" s="7">
        <v>104</v>
      </c>
      <c r="R957" s="6">
        <v>23</v>
      </c>
      <c r="S957" s="7">
        <v>6624</v>
      </c>
      <c r="T957" s="8">
        <v>0.01</v>
      </c>
      <c r="U957" s="7">
        <v>66.239999999999995</v>
      </c>
      <c r="V957" s="7">
        <v>6557.76</v>
      </c>
      <c r="W957" s="7">
        <v>99</v>
      </c>
      <c r="X957" s="7">
        <v>2046</v>
      </c>
      <c r="Y957" s="9">
        <f>+DAY('TABLA PRINCIPAL'!$B957)</f>
        <v>11</v>
      </c>
      <c r="Z957" s="9">
        <f>+MONTH('TABLA PRINCIPAL'!$B957)</f>
        <v>3</v>
      </c>
      <c r="AA957" s="9">
        <f>+YEAR('TABLA PRINCIPAL'!$B957)</f>
        <v>2013</v>
      </c>
      <c r="AB957" s="22" t="str">
        <f>+IF(Ventas_Oficina[[#This Row],[Total del pedido]]&gt;=100000,"SI","NO")</f>
        <v>NO</v>
      </c>
      <c r="AC957" s="22" t="str">
        <f>+_xlfn.XLOOKUP(Ventas_Oficina[[#This Row],[Nº de artículo]],AUXILIAR!A956:A5842,AUXILIAR!D956:D5842,"Error",0)</f>
        <v>Enviado a tiempo</v>
      </c>
      <c r="AD957" s="22" t="str">
        <f>+IF(AND(Ventas_Oficina[[#This Row],[Total]]&gt;75000,Ventas_Oficina[[#This Row],[Envio a tiempo]]="Enviado a tiempo"),"Buena Venta","Venta Mala")</f>
        <v>Venta Mala</v>
      </c>
    </row>
    <row r="958" spans="1:30" x14ac:dyDescent="0.25">
      <c r="A958" s="26">
        <v>1246940</v>
      </c>
      <c r="B958" s="10">
        <v>41596</v>
      </c>
      <c r="C958" s="11" t="s">
        <v>25</v>
      </c>
      <c r="D958" s="11" t="s">
        <v>26</v>
      </c>
      <c r="E958" s="11" t="s">
        <v>4</v>
      </c>
      <c r="F958" s="11" t="s">
        <v>5</v>
      </c>
      <c r="G958" s="11" t="s">
        <v>1008</v>
      </c>
      <c r="H958" s="11" t="s">
        <v>27</v>
      </c>
      <c r="I958" s="11" t="s">
        <v>1014</v>
      </c>
      <c r="J958" s="11" t="s">
        <v>1050</v>
      </c>
      <c r="K958" s="11" t="s">
        <v>1261</v>
      </c>
      <c r="L958" s="11" t="s">
        <v>1267</v>
      </c>
      <c r="M958" s="11" t="s">
        <v>1272</v>
      </c>
      <c r="N958" s="10">
        <v>41598</v>
      </c>
      <c r="O958" s="12">
        <v>1685</v>
      </c>
      <c r="P958" s="12">
        <v>2718</v>
      </c>
      <c r="Q958" s="12">
        <v>1033</v>
      </c>
      <c r="R958" s="11">
        <v>18</v>
      </c>
      <c r="S958" s="12">
        <v>48924</v>
      </c>
      <c r="T958" s="13">
        <v>0.04</v>
      </c>
      <c r="U958" s="12">
        <v>1956.96</v>
      </c>
      <c r="V958" s="12">
        <v>46967.040000000001</v>
      </c>
      <c r="W958" s="12">
        <v>823</v>
      </c>
      <c r="X958" s="12">
        <v>62806</v>
      </c>
      <c r="Y958" s="14">
        <f>+DAY('TABLA PRINCIPAL'!$B958)</f>
        <v>18</v>
      </c>
      <c r="Z958" s="14">
        <f>+MONTH('TABLA PRINCIPAL'!$B958)</f>
        <v>11</v>
      </c>
      <c r="AA958" s="14">
        <f>+YEAR('TABLA PRINCIPAL'!$B958)</f>
        <v>2013</v>
      </c>
      <c r="AB958" s="22" t="str">
        <f>+IF(Ventas_Oficina[[#This Row],[Total del pedido]]&gt;=100000,"SI","NO")</f>
        <v>NO</v>
      </c>
      <c r="AC958" s="22" t="str">
        <f>+_xlfn.XLOOKUP(Ventas_Oficina[[#This Row],[Nº de artículo]],AUXILIAR!A957:A5843,AUXILIAR!D957:D5843,"Error",0)</f>
        <v>Enviado a tiempo</v>
      </c>
      <c r="AD958" s="22" t="str">
        <f>+IF(AND(Ventas_Oficina[[#This Row],[Total]]&gt;75000,Ventas_Oficina[[#This Row],[Envio a tiempo]]="Enviado a tiempo"),"Buena Venta","Venta Mala")</f>
        <v>Venta Mala</v>
      </c>
    </row>
    <row r="959" spans="1:30" x14ac:dyDescent="0.25">
      <c r="A959" s="25">
        <v>1246940</v>
      </c>
      <c r="B959" s="5">
        <v>41989</v>
      </c>
      <c r="C959" s="6" t="s">
        <v>248</v>
      </c>
      <c r="D959" s="6" t="s">
        <v>129</v>
      </c>
      <c r="E959" s="6" t="s">
        <v>4</v>
      </c>
      <c r="F959" s="6" t="s">
        <v>5</v>
      </c>
      <c r="G959" s="6" t="s">
        <v>1008</v>
      </c>
      <c r="H959" s="6" t="s">
        <v>6</v>
      </c>
      <c r="I959" s="6" t="s">
        <v>1015</v>
      </c>
      <c r="J959" s="6" t="s">
        <v>1128</v>
      </c>
      <c r="K959" s="6" t="s">
        <v>1261</v>
      </c>
      <c r="L959" s="6" t="s">
        <v>1267</v>
      </c>
      <c r="M959" s="6" t="s">
        <v>1273</v>
      </c>
      <c r="N959" s="5">
        <v>41991</v>
      </c>
      <c r="O959" s="7">
        <v>105</v>
      </c>
      <c r="P959" s="7">
        <v>195</v>
      </c>
      <c r="Q959" s="7">
        <v>90</v>
      </c>
      <c r="R959" s="6">
        <v>27</v>
      </c>
      <c r="S959" s="7">
        <v>5265</v>
      </c>
      <c r="T959" s="8">
        <v>0.06</v>
      </c>
      <c r="U959" s="7">
        <v>315.89999999999998</v>
      </c>
      <c r="V959" s="7">
        <v>4949.1000000000004</v>
      </c>
      <c r="W959" s="7">
        <v>163</v>
      </c>
      <c r="X959" s="7">
        <v>9831</v>
      </c>
      <c r="Y959" s="9">
        <f>+DAY('TABLA PRINCIPAL'!$B959)</f>
        <v>16</v>
      </c>
      <c r="Z959" s="9">
        <f>+MONTH('TABLA PRINCIPAL'!$B959)</f>
        <v>12</v>
      </c>
      <c r="AA959" s="9">
        <f>+YEAR('TABLA PRINCIPAL'!$B959)</f>
        <v>2014</v>
      </c>
      <c r="AB959" s="22" t="str">
        <f>+IF(Ventas_Oficina[[#This Row],[Total del pedido]]&gt;=100000,"SI","NO")</f>
        <v>NO</v>
      </c>
      <c r="AC959" s="22" t="str">
        <f>+_xlfn.XLOOKUP(Ventas_Oficina[[#This Row],[Nº de artículo]],AUXILIAR!A958:A5844,AUXILIAR!D958:D5844,"Error",0)</f>
        <v>Enviado a tiempo</v>
      </c>
      <c r="AD959" s="22" t="str">
        <f>+IF(AND(Ventas_Oficina[[#This Row],[Total]]&gt;75000,Ventas_Oficina[[#This Row],[Envio a tiempo]]="Enviado a tiempo"),"Buena Venta","Venta Mala")</f>
        <v>Venta Mala</v>
      </c>
    </row>
    <row r="960" spans="1:30" x14ac:dyDescent="0.25">
      <c r="A960" s="26">
        <v>1247305</v>
      </c>
      <c r="B960" s="10">
        <v>41597</v>
      </c>
      <c r="C960" s="11" t="s">
        <v>333</v>
      </c>
      <c r="D960" s="11" t="s">
        <v>33</v>
      </c>
      <c r="E960" s="11" t="s">
        <v>4</v>
      </c>
      <c r="F960" s="11" t="s">
        <v>5</v>
      </c>
      <c r="G960" s="11" t="s">
        <v>1007</v>
      </c>
      <c r="H960" s="11" t="s">
        <v>34</v>
      </c>
      <c r="I960" s="11" t="s">
        <v>1013</v>
      </c>
      <c r="J960" s="11" t="s">
        <v>1023</v>
      </c>
      <c r="K960" s="11" t="s">
        <v>1261</v>
      </c>
      <c r="L960" s="11" t="s">
        <v>1265</v>
      </c>
      <c r="M960" s="11" t="s">
        <v>1272</v>
      </c>
      <c r="N960" s="10">
        <v>41599</v>
      </c>
      <c r="O960" s="12">
        <v>459</v>
      </c>
      <c r="P960" s="12">
        <v>728</v>
      </c>
      <c r="Q960" s="12">
        <v>269</v>
      </c>
      <c r="R960" s="11">
        <v>23</v>
      </c>
      <c r="S960" s="12">
        <v>16744</v>
      </c>
      <c r="T960" s="13">
        <v>0.06</v>
      </c>
      <c r="U960" s="12">
        <v>1004.64</v>
      </c>
      <c r="V960" s="12">
        <v>15739.36</v>
      </c>
      <c r="W960" s="12">
        <v>1115</v>
      </c>
      <c r="X960" s="12">
        <v>3277</v>
      </c>
      <c r="Y960" s="14">
        <f>+DAY('TABLA PRINCIPAL'!$B960)</f>
        <v>19</v>
      </c>
      <c r="Z960" s="14">
        <f>+MONTH('TABLA PRINCIPAL'!$B960)</f>
        <v>11</v>
      </c>
      <c r="AA960" s="14">
        <f>+YEAR('TABLA PRINCIPAL'!$B960)</f>
        <v>2013</v>
      </c>
      <c r="AB960" s="22" t="str">
        <f>+IF(Ventas_Oficina[[#This Row],[Total del pedido]]&gt;=100000,"SI","NO")</f>
        <v>NO</v>
      </c>
      <c r="AC960" s="22" t="str">
        <f>+_xlfn.XLOOKUP(Ventas_Oficina[[#This Row],[Nº de artículo]],AUXILIAR!A959:A5845,AUXILIAR!D959:D5845,"Error",0)</f>
        <v>Enviado a tiempo</v>
      </c>
      <c r="AD960" s="22" t="str">
        <f>+IF(AND(Ventas_Oficina[[#This Row],[Total]]&gt;75000,Ventas_Oficina[[#This Row],[Envio a tiempo]]="Enviado a tiempo"),"Buena Venta","Venta Mala")</f>
        <v>Venta Mala</v>
      </c>
    </row>
    <row r="961" spans="1:30" x14ac:dyDescent="0.25">
      <c r="A961" s="25">
        <v>1247305</v>
      </c>
      <c r="B961" s="5">
        <v>41396</v>
      </c>
      <c r="C961" s="6" t="s">
        <v>251</v>
      </c>
      <c r="D961" s="6" t="s">
        <v>199</v>
      </c>
      <c r="E961" s="6" t="s">
        <v>4</v>
      </c>
      <c r="F961" s="6" t="s">
        <v>5</v>
      </c>
      <c r="G961" s="6" t="s">
        <v>1008</v>
      </c>
      <c r="H961" s="6" t="s">
        <v>24</v>
      </c>
      <c r="I961" s="6" t="s">
        <v>1016</v>
      </c>
      <c r="J961" s="6" t="s">
        <v>1108</v>
      </c>
      <c r="K961" s="6" t="s">
        <v>1261</v>
      </c>
      <c r="L961" s="6" t="s">
        <v>1267</v>
      </c>
      <c r="M961" s="6" t="s">
        <v>1272</v>
      </c>
      <c r="N961" s="5">
        <v>41428</v>
      </c>
      <c r="O961" s="7">
        <v>7679</v>
      </c>
      <c r="P961" s="7">
        <v>11999</v>
      </c>
      <c r="Q961" s="7">
        <v>4320</v>
      </c>
      <c r="R961" s="6">
        <v>13</v>
      </c>
      <c r="S961" s="7">
        <v>155987</v>
      </c>
      <c r="T961" s="8">
        <v>7.0000000000000007E-2</v>
      </c>
      <c r="U961" s="7">
        <v>10919.09</v>
      </c>
      <c r="V961" s="7">
        <v>145067.91</v>
      </c>
      <c r="W961" s="7">
        <v>1400</v>
      </c>
      <c r="X961" s="7">
        <v>34625</v>
      </c>
      <c r="Y961" s="9">
        <f>+DAY('TABLA PRINCIPAL'!$B961)</f>
        <v>2</v>
      </c>
      <c r="Z961" s="9">
        <f>+MONTH('TABLA PRINCIPAL'!$B961)</f>
        <v>5</v>
      </c>
      <c r="AA961" s="9">
        <f>+YEAR('TABLA PRINCIPAL'!$B961)</f>
        <v>2013</v>
      </c>
      <c r="AB961" s="22" t="str">
        <f>+IF(Ventas_Oficina[[#This Row],[Total del pedido]]&gt;=100000,"SI","NO")</f>
        <v>SI</v>
      </c>
      <c r="AC961" s="22" t="str">
        <f>+_xlfn.XLOOKUP(Ventas_Oficina[[#This Row],[Nº de artículo]],AUXILIAR!A960:A5846,AUXILIAR!D960:D5846,"Error",0)</f>
        <v>Enviado a tiempo</v>
      </c>
      <c r="AD961" s="22" t="str">
        <f>+IF(AND(Ventas_Oficina[[#This Row],[Total]]&gt;75000,Ventas_Oficina[[#This Row],[Envio a tiempo]]="Enviado a tiempo"),"Buena Venta","Venta Mala")</f>
        <v>Venta Mala</v>
      </c>
    </row>
    <row r="962" spans="1:30" x14ac:dyDescent="0.25">
      <c r="A962" s="26">
        <v>1247305</v>
      </c>
      <c r="B962" s="10">
        <v>41876</v>
      </c>
      <c r="C962" s="11" t="s">
        <v>256</v>
      </c>
      <c r="D962" s="11" t="s">
        <v>105</v>
      </c>
      <c r="E962" s="11" t="s">
        <v>4</v>
      </c>
      <c r="F962" s="11" t="s">
        <v>5</v>
      </c>
      <c r="G962" s="11" t="s">
        <v>1008</v>
      </c>
      <c r="H962" s="11" t="s">
        <v>106</v>
      </c>
      <c r="I962" s="11" t="s">
        <v>1016</v>
      </c>
      <c r="J962" s="11" t="s">
        <v>1099</v>
      </c>
      <c r="K962" s="11" t="s">
        <v>1261</v>
      </c>
      <c r="L962" s="11" t="s">
        <v>1265</v>
      </c>
      <c r="M962" s="11" t="s">
        <v>1273</v>
      </c>
      <c r="N962" s="10">
        <v>41878</v>
      </c>
      <c r="O962" s="12">
        <v>93</v>
      </c>
      <c r="P962" s="12">
        <v>160</v>
      </c>
      <c r="Q962" s="12">
        <v>67</v>
      </c>
      <c r="R962" s="11">
        <v>29</v>
      </c>
      <c r="S962" s="12">
        <v>4640</v>
      </c>
      <c r="T962" s="13">
        <v>0.01</v>
      </c>
      <c r="U962" s="12">
        <v>46.4</v>
      </c>
      <c r="V962" s="12">
        <v>4593.6000000000004</v>
      </c>
      <c r="W962" s="12">
        <v>129</v>
      </c>
      <c r="X962" s="12">
        <v>3207</v>
      </c>
      <c r="Y962" s="14">
        <f>+DAY('TABLA PRINCIPAL'!$B962)</f>
        <v>25</v>
      </c>
      <c r="Z962" s="14">
        <f>+MONTH('TABLA PRINCIPAL'!$B962)</f>
        <v>8</v>
      </c>
      <c r="AA962" s="14">
        <f>+YEAR('TABLA PRINCIPAL'!$B962)</f>
        <v>2014</v>
      </c>
      <c r="AB962" s="22" t="str">
        <f>+IF(Ventas_Oficina[[#This Row],[Total del pedido]]&gt;=100000,"SI","NO")</f>
        <v>NO</v>
      </c>
      <c r="AC962" s="22" t="str">
        <f>+_xlfn.XLOOKUP(Ventas_Oficina[[#This Row],[Nº de artículo]],AUXILIAR!A961:A5847,AUXILIAR!D961:D5847,"Error",0)</f>
        <v>Enviado a tiempo</v>
      </c>
      <c r="AD962" s="22" t="str">
        <f>+IF(AND(Ventas_Oficina[[#This Row],[Total]]&gt;75000,Ventas_Oficina[[#This Row],[Envio a tiempo]]="Enviado a tiempo"),"Buena Venta","Venta Mala")</f>
        <v>Venta Mala</v>
      </c>
    </row>
    <row r="963" spans="1:30" x14ac:dyDescent="0.25">
      <c r="A963" s="25">
        <v>1247305</v>
      </c>
      <c r="B963" s="5">
        <v>41573</v>
      </c>
      <c r="C963" s="6" t="s">
        <v>348</v>
      </c>
      <c r="D963" s="6" t="s">
        <v>60</v>
      </c>
      <c r="E963" s="6" t="s">
        <v>4</v>
      </c>
      <c r="F963" s="6" t="s">
        <v>5</v>
      </c>
      <c r="G963" s="6" t="s">
        <v>1008</v>
      </c>
      <c r="H963" s="6" t="s">
        <v>24</v>
      </c>
      <c r="I963" s="6" t="s">
        <v>1014</v>
      </c>
      <c r="J963" s="6" t="s">
        <v>1116</v>
      </c>
      <c r="K963" s="6" t="s">
        <v>1261</v>
      </c>
      <c r="L963" s="6" t="s">
        <v>1265</v>
      </c>
      <c r="M963" s="6" t="s">
        <v>1273</v>
      </c>
      <c r="N963" s="5">
        <v>41575</v>
      </c>
      <c r="O963" s="7">
        <v>182</v>
      </c>
      <c r="P963" s="7">
        <v>284</v>
      </c>
      <c r="Q963" s="7">
        <v>102</v>
      </c>
      <c r="R963" s="6">
        <v>21</v>
      </c>
      <c r="S963" s="7">
        <v>5964</v>
      </c>
      <c r="T963" s="8">
        <v>0.05</v>
      </c>
      <c r="U963" s="7">
        <v>298.2</v>
      </c>
      <c r="V963" s="7">
        <v>5665.8</v>
      </c>
      <c r="W963" s="7">
        <v>544</v>
      </c>
      <c r="X963" s="7">
        <v>6932</v>
      </c>
      <c r="Y963" s="9">
        <f>+DAY('TABLA PRINCIPAL'!$B963)</f>
        <v>26</v>
      </c>
      <c r="Z963" s="9">
        <f>+MONTH('TABLA PRINCIPAL'!$B963)</f>
        <v>10</v>
      </c>
      <c r="AA963" s="9">
        <f>+YEAR('TABLA PRINCIPAL'!$B963)</f>
        <v>2013</v>
      </c>
      <c r="AB963" s="22" t="str">
        <f>+IF(Ventas_Oficina[[#This Row],[Total del pedido]]&gt;=100000,"SI","NO")</f>
        <v>NO</v>
      </c>
      <c r="AC963" s="22" t="str">
        <f>+_xlfn.XLOOKUP(Ventas_Oficina[[#This Row],[Nº de artículo]],AUXILIAR!A962:A5848,AUXILIAR!D962:D5848,"Error",0)</f>
        <v>Enviado a tiempo</v>
      </c>
      <c r="AD963" s="22" t="str">
        <f>+IF(AND(Ventas_Oficina[[#This Row],[Total]]&gt;75000,Ventas_Oficina[[#This Row],[Envio a tiempo]]="Enviado a tiempo"),"Buena Venta","Venta Mala")</f>
        <v>Venta Mala</v>
      </c>
    </row>
    <row r="964" spans="1:30" x14ac:dyDescent="0.25">
      <c r="A964" s="26">
        <v>1247305</v>
      </c>
      <c r="B964" s="10">
        <v>41662</v>
      </c>
      <c r="C964" s="11" t="s">
        <v>501</v>
      </c>
      <c r="D964" s="11" t="s">
        <v>268</v>
      </c>
      <c r="E964" s="11" t="s">
        <v>4</v>
      </c>
      <c r="F964" s="11" t="s">
        <v>5</v>
      </c>
      <c r="G964" s="11" t="s">
        <v>1008</v>
      </c>
      <c r="H964" s="11" t="s">
        <v>121</v>
      </c>
      <c r="I964" s="11" t="s">
        <v>1016</v>
      </c>
      <c r="J964" s="11" t="s">
        <v>1101</v>
      </c>
      <c r="K964" s="11" t="s">
        <v>1261</v>
      </c>
      <c r="L964" s="11" t="s">
        <v>1267</v>
      </c>
      <c r="M964" s="11" t="s">
        <v>1272</v>
      </c>
      <c r="N964" s="10">
        <v>41664</v>
      </c>
      <c r="O964" s="12">
        <v>27899</v>
      </c>
      <c r="P964" s="12">
        <v>44999</v>
      </c>
      <c r="Q964" s="12">
        <v>17100</v>
      </c>
      <c r="R964" s="11">
        <v>39</v>
      </c>
      <c r="S964" s="12">
        <v>1754961</v>
      </c>
      <c r="T964" s="13">
        <v>0.06</v>
      </c>
      <c r="U964" s="12">
        <v>105297.65999999999</v>
      </c>
      <c r="V964" s="12">
        <v>1649663.34</v>
      </c>
      <c r="W964" s="12">
        <v>4900</v>
      </c>
      <c r="X964" s="12">
        <v>236995</v>
      </c>
      <c r="Y964" s="14">
        <f>+DAY('TABLA PRINCIPAL'!$B964)</f>
        <v>23</v>
      </c>
      <c r="Z964" s="14">
        <f>+MONTH('TABLA PRINCIPAL'!$B964)</f>
        <v>1</v>
      </c>
      <c r="AA964" s="14">
        <f>+YEAR('TABLA PRINCIPAL'!$B964)</f>
        <v>2014</v>
      </c>
      <c r="AB964" s="22" t="str">
        <f>+IF(Ventas_Oficina[[#This Row],[Total del pedido]]&gt;=100000,"SI","NO")</f>
        <v>SI</v>
      </c>
      <c r="AC964" s="22" t="str">
        <f>+_xlfn.XLOOKUP(Ventas_Oficina[[#This Row],[Nº de artículo]],AUXILIAR!A963:A5849,AUXILIAR!D963:D5849,"Error",0)</f>
        <v>Enviado a tiempo</v>
      </c>
      <c r="AD964" s="22" t="str">
        <f>+IF(AND(Ventas_Oficina[[#This Row],[Total]]&gt;75000,Ventas_Oficina[[#This Row],[Envio a tiempo]]="Enviado a tiempo"),"Buena Venta","Venta Mala")</f>
        <v>Buena Venta</v>
      </c>
    </row>
    <row r="965" spans="1:30" x14ac:dyDescent="0.25">
      <c r="A965" s="25">
        <v>1247305</v>
      </c>
      <c r="B965" s="5">
        <v>41363</v>
      </c>
      <c r="C965" s="6" t="s">
        <v>227</v>
      </c>
      <c r="D965" s="6" t="s">
        <v>26</v>
      </c>
      <c r="E965" s="6" t="s">
        <v>4</v>
      </c>
      <c r="F965" s="6" t="s">
        <v>5</v>
      </c>
      <c r="G965" s="6" t="s">
        <v>1010</v>
      </c>
      <c r="H965" s="6" t="s">
        <v>27</v>
      </c>
      <c r="I965" s="6" t="s">
        <v>1014</v>
      </c>
      <c r="J965" s="6" t="s">
        <v>1023</v>
      </c>
      <c r="K965" s="6" t="s">
        <v>1261</v>
      </c>
      <c r="L965" s="6" t="s">
        <v>1265</v>
      </c>
      <c r="M965" s="6" t="s">
        <v>1272</v>
      </c>
      <c r="N965" s="5">
        <v>41364</v>
      </c>
      <c r="O965" s="7">
        <v>459</v>
      </c>
      <c r="P965" s="7">
        <v>728</v>
      </c>
      <c r="Q965" s="7">
        <v>269</v>
      </c>
      <c r="R965" s="6">
        <v>8</v>
      </c>
      <c r="S965" s="7">
        <v>5824</v>
      </c>
      <c r="T965" s="8">
        <v>0.01</v>
      </c>
      <c r="U965" s="7">
        <v>58.24</v>
      </c>
      <c r="V965" s="7">
        <v>5765.76</v>
      </c>
      <c r="W965" s="7">
        <v>1115</v>
      </c>
      <c r="X965" s="7">
        <v>3277</v>
      </c>
      <c r="Y965" s="9">
        <f>+DAY('TABLA PRINCIPAL'!$B965)</f>
        <v>30</v>
      </c>
      <c r="Z965" s="9">
        <f>+MONTH('TABLA PRINCIPAL'!$B965)</f>
        <v>3</v>
      </c>
      <c r="AA965" s="9">
        <f>+YEAR('TABLA PRINCIPAL'!$B965)</f>
        <v>2013</v>
      </c>
      <c r="AB965" s="22" t="str">
        <f>+IF(Ventas_Oficina[[#This Row],[Total del pedido]]&gt;=100000,"SI","NO")</f>
        <v>NO</v>
      </c>
      <c r="AC965" s="22" t="str">
        <f>+_xlfn.XLOOKUP(Ventas_Oficina[[#This Row],[Nº de artículo]],AUXILIAR!A964:A5850,AUXILIAR!D964:D5850,"Error",0)</f>
        <v>Enviado a tiempo</v>
      </c>
      <c r="AD965" s="22" t="str">
        <f>+IF(AND(Ventas_Oficina[[#This Row],[Total]]&gt;75000,Ventas_Oficina[[#This Row],[Envio a tiempo]]="Enviado a tiempo"),"Buena Venta","Venta Mala")</f>
        <v>Venta Mala</v>
      </c>
    </row>
    <row r="966" spans="1:30" x14ac:dyDescent="0.25">
      <c r="A966" s="26">
        <v>1247305</v>
      </c>
      <c r="B966" s="10">
        <v>41596</v>
      </c>
      <c r="C966" s="11" t="s">
        <v>25</v>
      </c>
      <c r="D966" s="11" t="s">
        <v>26</v>
      </c>
      <c r="E966" s="11" t="s">
        <v>4</v>
      </c>
      <c r="F966" s="11" t="s">
        <v>5</v>
      </c>
      <c r="G966" s="11" t="s">
        <v>1009</v>
      </c>
      <c r="H966" s="11" t="s">
        <v>27</v>
      </c>
      <c r="I966" s="11" t="s">
        <v>1012</v>
      </c>
      <c r="J966" s="11" t="s">
        <v>1096</v>
      </c>
      <c r="K966" s="11" t="s">
        <v>1261</v>
      </c>
      <c r="L966" s="11" t="s">
        <v>1267</v>
      </c>
      <c r="M966" s="11" t="s">
        <v>1272</v>
      </c>
      <c r="N966" s="10">
        <v>41598</v>
      </c>
      <c r="O966" s="12">
        <v>419</v>
      </c>
      <c r="P966" s="12">
        <v>1023</v>
      </c>
      <c r="Q966" s="12">
        <v>604</v>
      </c>
      <c r="R966" s="11">
        <v>22</v>
      </c>
      <c r="S966" s="12">
        <v>22506</v>
      </c>
      <c r="T966" s="13">
        <v>0.04</v>
      </c>
      <c r="U966" s="12">
        <v>900.24</v>
      </c>
      <c r="V966" s="12">
        <v>21605.759999999998</v>
      </c>
      <c r="W966" s="12">
        <v>468</v>
      </c>
      <c r="X966" s="12">
        <v>41533</v>
      </c>
      <c r="Y966" s="14">
        <f>+DAY('TABLA PRINCIPAL'!$B966)</f>
        <v>18</v>
      </c>
      <c r="Z966" s="14">
        <f>+MONTH('TABLA PRINCIPAL'!$B966)</f>
        <v>11</v>
      </c>
      <c r="AA966" s="14">
        <f>+YEAR('TABLA PRINCIPAL'!$B966)</f>
        <v>2013</v>
      </c>
      <c r="AB966" s="22" t="str">
        <f>+IF(Ventas_Oficina[[#This Row],[Total del pedido]]&gt;=100000,"SI","NO")</f>
        <v>NO</v>
      </c>
      <c r="AC966" s="22" t="str">
        <f>+_xlfn.XLOOKUP(Ventas_Oficina[[#This Row],[Nº de artículo]],AUXILIAR!A965:A5851,AUXILIAR!D965:D5851,"Error",0)</f>
        <v>No enviado a tiempo</v>
      </c>
      <c r="AD966" s="22" t="str">
        <f>+IF(AND(Ventas_Oficina[[#This Row],[Total]]&gt;75000,Ventas_Oficina[[#This Row],[Envio a tiempo]]="Enviado a tiempo"),"Buena Venta","Venta Mala")</f>
        <v>Venta Mala</v>
      </c>
    </row>
    <row r="967" spans="1:30" x14ac:dyDescent="0.25">
      <c r="A967" s="25">
        <v>1247670</v>
      </c>
      <c r="B967" s="5">
        <v>41506</v>
      </c>
      <c r="C967" s="6" t="s">
        <v>208</v>
      </c>
      <c r="D967" s="6" t="s">
        <v>209</v>
      </c>
      <c r="E967" s="6" t="s">
        <v>4</v>
      </c>
      <c r="F967" s="6" t="s">
        <v>5</v>
      </c>
      <c r="G967" s="6" t="s">
        <v>1007</v>
      </c>
      <c r="H967" s="6" t="s">
        <v>6</v>
      </c>
      <c r="I967" s="6" t="s">
        <v>1016</v>
      </c>
      <c r="J967" s="6" t="s">
        <v>1024</v>
      </c>
      <c r="K967" s="6" t="s">
        <v>1261</v>
      </c>
      <c r="L967" s="6" t="s">
        <v>1267</v>
      </c>
      <c r="M967" s="6" t="s">
        <v>1273</v>
      </c>
      <c r="N967" s="5">
        <v>41508</v>
      </c>
      <c r="O967" s="7">
        <v>160</v>
      </c>
      <c r="P967" s="7">
        <v>262</v>
      </c>
      <c r="Q967" s="7">
        <v>102</v>
      </c>
      <c r="R967" s="6">
        <v>39</v>
      </c>
      <c r="S967" s="7">
        <v>10218</v>
      </c>
      <c r="T967" s="8">
        <v>0.04</v>
      </c>
      <c r="U967" s="7">
        <v>408.72</v>
      </c>
      <c r="V967" s="7">
        <v>9809.2800000000007</v>
      </c>
      <c r="W967" s="7">
        <v>80</v>
      </c>
      <c r="X967" s="7">
        <v>9679</v>
      </c>
      <c r="Y967" s="9">
        <f>+DAY('TABLA PRINCIPAL'!$B967)</f>
        <v>20</v>
      </c>
      <c r="Z967" s="9">
        <f>+MONTH('TABLA PRINCIPAL'!$B967)</f>
        <v>8</v>
      </c>
      <c r="AA967" s="9">
        <f>+YEAR('TABLA PRINCIPAL'!$B967)</f>
        <v>2013</v>
      </c>
      <c r="AB967" s="22" t="str">
        <f>+IF(Ventas_Oficina[[#This Row],[Total del pedido]]&gt;=100000,"SI","NO")</f>
        <v>NO</v>
      </c>
      <c r="AC967" s="22" t="str">
        <f>+_xlfn.XLOOKUP(Ventas_Oficina[[#This Row],[Nº de artículo]],AUXILIAR!A966:A5852,AUXILIAR!D966:D5852,"Error",0)</f>
        <v>Enviado a tiempo</v>
      </c>
      <c r="AD967" s="22" t="str">
        <f>+IF(AND(Ventas_Oficina[[#This Row],[Total]]&gt;75000,Ventas_Oficina[[#This Row],[Envio a tiempo]]="Enviado a tiempo"),"Buena Venta","Venta Mala")</f>
        <v>Venta Mala</v>
      </c>
    </row>
    <row r="968" spans="1:30" x14ac:dyDescent="0.25">
      <c r="A968" s="26">
        <v>1247670</v>
      </c>
      <c r="B968" s="10">
        <v>41455</v>
      </c>
      <c r="C968" s="11" t="s">
        <v>297</v>
      </c>
      <c r="D968" s="11" t="s">
        <v>23</v>
      </c>
      <c r="E968" s="11" t="s">
        <v>4</v>
      </c>
      <c r="F968" s="11" t="s">
        <v>5</v>
      </c>
      <c r="G968" s="11" t="s">
        <v>1010</v>
      </c>
      <c r="H968" s="11" t="s">
        <v>24</v>
      </c>
      <c r="I968" s="11" t="s">
        <v>1013</v>
      </c>
      <c r="J968" s="11" t="s">
        <v>1105</v>
      </c>
      <c r="K968" s="11" t="s">
        <v>1261</v>
      </c>
      <c r="L968" s="11" t="s">
        <v>1267</v>
      </c>
      <c r="M968" s="11" t="s">
        <v>1272</v>
      </c>
      <c r="N968" s="10">
        <v>41459</v>
      </c>
      <c r="O968" s="12">
        <v>1838</v>
      </c>
      <c r="P968" s="12">
        <v>2917</v>
      </c>
      <c r="Q968" s="12">
        <v>1079</v>
      </c>
      <c r="R968" s="11">
        <v>43</v>
      </c>
      <c r="S968" s="12">
        <v>125431</v>
      </c>
      <c r="T968" s="13">
        <v>0.03</v>
      </c>
      <c r="U968" s="12">
        <v>3762.93</v>
      </c>
      <c r="V968" s="12">
        <v>121668.07</v>
      </c>
      <c r="W968" s="12">
        <v>627</v>
      </c>
      <c r="X968" s="12">
        <v>37892</v>
      </c>
      <c r="Y968" s="14">
        <f>+DAY('TABLA PRINCIPAL'!$B968)</f>
        <v>30</v>
      </c>
      <c r="Z968" s="14">
        <f>+MONTH('TABLA PRINCIPAL'!$B968)</f>
        <v>6</v>
      </c>
      <c r="AA968" s="14">
        <f>+YEAR('TABLA PRINCIPAL'!$B968)</f>
        <v>2013</v>
      </c>
      <c r="AB968" s="22" t="str">
        <f>+IF(Ventas_Oficina[[#This Row],[Total del pedido]]&gt;=100000,"SI","NO")</f>
        <v>SI</v>
      </c>
      <c r="AC968" s="22" t="str">
        <f>+_xlfn.XLOOKUP(Ventas_Oficina[[#This Row],[Nº de artículo]],AUXILIAR!A967:A5853,AUXILIAR!D967:D5853,"Error",0)</f>
        <v>Enviado a tiempo</v>
      </c>
      <c r="AD968" s="22" t="str">
        <f>+IF(AND(Ventas_Oficina[[#This Row],[Total]]&gt;75000,Ventas_Oficina[[#This Row],[Envio a tiempo]]="Enviado a tiempo"),"Buena Venta","Venta Mala")</f>
        <v>Venta Mala</v>
      </c>
    </row>
    <row r="969" spans="1:30" x14ac:dyDescent="0.25">
      <c r="A969" s="25">
        <v>1247670</v>
      </c>
      <c r="B969" s="5">
        <v>41596</v>
      </c>
      <c r="C969" s="6" t="s">
        <v>25</v>
      </c>
      <c r="D969" s="6" t="s">
        <v>26</v>
      </c>
      <c r="E969" s="6" t="s">
        <v>4</v>
      </c>
      <c r="F969" s="6" t="s">
        <v>5</v>
      </c>
      <c r="G969" s="6" t="s">
        <v>1010</v>
      </c>
      <c r="H969" s="6" t="s">
        <v>27</v>
      </c>
      <c r="I969" s="6" t="s">
        <v>1013</v>
      </c>
      <c r="J969" s="6" t="s">
        <v>1108</v>
      </c>
      <c r="K969" s="6" t="s">
        <v>1261</v>
      </c>
      <c r="L969" s="6" t="s">
        <v>1265</v>
      </c>
      <c r="M969" s="6" t="s">
        <v>1272</v>
      </c>
      <c r="N969" s="5">
        <v>41598</v>
      </c>
      <c r="O969" s="7">
        <v>7679</v>
      </c>
      <c r="P969" s="7">
        <v>11999</v>
      </c>
      <c r="Q969" s="7">
        <v>4320</v>
      </c>
      <c r="R969" s="6">
        <v>50</v>
      </c>
      <c r="S969" s="7">
        <v>599950</v>
      </c>
      <c r="T969" s="8">
        <v>7.0000000000000007E-2</v>
      </c>
      <c r="U969" s="7">
        <v>41996.500000000007</v>
      </c>
      <c r="V969" s="7">
        <v>557953.5</v>
      </c>
      <c r="W969" s="7">
        <v>1400</v>
      </c>
      <c r="X969" s="7">
        <v>46516</v>
      </c>
      <c r="Y969" s="9">
        <f>+DAY('TABLA PRINCIPAL'!$B969)</f>
        <v>18</v>
      </c>
      <c r="Z969" s="9">
        <f>+MONTH('TABLA PRINCIPAL'!$B969)</f>
        <v>11</v>
      </c>
      <c r="AA969" s="9">
        <f>+YEAR('TABLA PRINCIPAL'!$B969)</f>
        <v>2013</v>
      </c>
      <c r="AB969" s="22" t="str">
        <f>+IF(Ventas_Oficina[[#This Row],[Total del pedido]]&gt;=100000,"SI","NO")</f>
        <v>SI</v>
      </c>
      <c r="AC969" s="22" t="str">
        <f>+_xlfn.XLOOKUP(Ventas_Oficina[[#This Row],[Nº de artículo]],AUXILIAR!A968:A5854,AUXILIAR!D968:D5854,"Error",0)</f>
        <v>Enviado a tiempo</v>
      </c>
      <c r="AD969" s="22" t="str">
        <f>+IF(AND(Ventas_Oficina[[#This Row],[Total]]&gt;75000,Ventas_Oficina[[#This Row],[Envio a tiempo]]="Enviado a tiempo"),"Buena Venta","Venta Mala")</f>
        <v>Venta Mala</v>
      </c>
    </row>
    <row r="970" spans="1:30" x14ac:dyDescent="0.25">
      <c r="A970" s="26">
        <v>1247670</v>
      </c>
      <c r="B970" s="10">
        <v>42183</v>
      </c>
      <c r="C970" s="11" t="s">
        <v>392</v>
      </c>
      <c r="D970" s="11" t="s">
        <v>46</v>
      </c>
      <c r="E970" s="11" t="s">
        <v>4</v>
      </c>
      <c r="F970" s="11" t="s">
        <v>5</v>
      </c>
      <c r="G970" s="11" t="s">
        <v>1008</v>
      </c>
      <c r="H970" s="11" t="s">
        <v>9</v>
      </c>
      <c r="I970" s="11" t="s">
        <v>1013</v>
      </c>
      <c r="J970" s="11" t="s">
        <v>1186</v>
      </c>
      <c r="K970" s="11" t="s">
        <v>1261</v>
      </c>
      <c r="L970" s="11" t="s">
        <v>1267</v>
      </c>
      <c r="M970" s="11" t="s">
        <v>1272</v>
      </c>
      <c r="N970" s="10">
        <v>42185</v>
      </c>
      <c r="O970" s="12">
        <v>190</v>
      </c>
      <c r="P970" s="12">
        <v>328</v>
      </c>
      <c r="Q970" s="12">
        <v>138</v>
      </c>
      <c r="R970" s="11">
        <v>48</v>
      </c>
      <c r="S970" s="12">
        <v>15744</v>
      </c>
      <c r="T970" s="13">
        <v>0.01</v>
      </c>
      <c r="U970" s="12">
        <v>157.44</v>
      </c>
      <c r="V970" s="12">
        <v>15586.56</v>
      </c>
      <c r="W970" s="12">
        <v>195</v>
      </c>
      <c r="X970" s="12">
        <v>6629</v>
      </c>
      <c r="Y970" s="14">
        <f>+DAY('TABLA PRINCIPAL'!$B970)</f>
        <v>28</v>
      </c>
      <c r="Z970" s="14">
        <f>+MONTH('TABLA PRINCIPAL'!$B970)</f>
        <v>6</v>
      </c>
      <c r="AA970" s="14">
        <f>+YEAR('TABLA PRINCIPAL'!$B970)</f>
        <v>2015</v>
      </c>
      <c r="AB970" s="22" t="str">
        <f>+IF(Ventas_Oficina[[#This Row],[Total del pedido]]&gt;=100000,"SI","NO")</f>
        <v>NO</v>
      </c>
      <c r="AC970" s="22" t="str">
        <f>+_xlfn.XLOOKUP(Ventas_Oficina[[#This Row],[Nº de artículo]],AUXILIAR!A969:A5855,AUXILIAR!D969:D5855,"Error",0)</f>
        <v>Enviado a tiempo</v>
      </c>
      <c r="AD970" s="22" t="str">
        <f>+IF(AND(Ventas_Oficina[[#This Row],[Total]]&gt;75000,Ventas_Oficina[[#This Row],[Envio a tiempo]]="Enviado a tiempo"),"Buena Venta","Venta Mala")</f>
        <v>Venta Mala</v>
      </c>
    </row>
    <row r="971" spans="1:30" x14ac:dyDescent="0.25">
      <c r="A971" s="25">
        <v>1247670</v>
      </c>
      <c r="B971" s="5">
        <v>41601</v>
      </c>
      <c r="C971" s="6" t="s">
        <v>375</v>
      </c>
      <c r="D971" s="6" t="s">
        <v>274</v>
      </c>
      <c r="E971" s="6" t="s">
        <v>4</v>
      </c>
      <c r="F971" s="6" t="s">
        <v>5</v>
      </c>
      <c r="G971" s="6" t="s">
        <v>1010</v>
      </c>
      <c r="H971" s="6" t="s">
        <v>17</v>
      </c>
      <c r="I971" s="6" t="s">
        <v>1016</v>
      </c>
      <c r="J971" s="6" t="s">
        <v>1108</v>
      </c>
      <c r="K971" s="6" t="s">
        <v>1261</v>
      </c>
      <c r="L971" s="6" t="s">
        <v>1267</v>
      </c>
      <c r="M971" s="6" t="s">
        <v>1272</v>
      </c>
      <c r="N971" s="5">
        <v>41602</v>
      </c>
      <c r="O971" s="7">
        <v>7679</v>
      </c>
      <c r="P971" s="7">
        <v>11999</v>
      </c>
      <c r="Q971" s="7">
        <v>4320</v>
      </c>
      <c r="R971" s="6">
        <v>26</v>
      </c>
      <c r="S971" s="7">
        <v>311974</v>
      </c>
      <c r="T971" s="8">
        <v>7.0000000000000007E-2</v>
      </c>
      <c r="U971" s="7">
        <v>21838.18</v>
      </c>
      <c r="V971" s="7">
        <v>290135.82</v>
      </c>
      <c r="W971" s="7">
        <v>1400</v>
      </c>
      <c r="X971" s="7">
        <v>46516</v>
      </c>
      <c r="Y971" s="9">
        <f>+DAY('TABLA PRINCIPAL'!$B971)</f>
        <v>23</v>
      </c>
      <c r="Z971" s="9">
        <f>+MONTH('TABLA PRINCIPAL'!$B971)</f>
        <v>11</v>
      </c>
      <c r="AA971" s="9">
        <f>+YEAR('TABLA PRINCIPAL'!$B971)</f>
        <v>2013</v>
      </c>
      <c r="AB971" s="22" t="str">
        <f>+IF(Ventas_Oficina[[#This Row],[Total del pedido]]&gt;=100000,"SI","NO")</f>
        <v>SI</v>
      </c>
      <c r="AC971" s="22" t="str">
        <f>+_xlfn.XLOOKUP(Ventas_Oficina[[#This Row],[Nº de artículo]],AUXILIAR!A970:A5856,AUXILIAR!D970:D5856,"Error",0)</f>
        <v>Enviado a tiempo</v>
      </c>
      <c r="AD971" s="22" t="str">
        <f>+IF(AND(Ventas_Oficina[[#This Row],[Total]]&gt;75000,Ventas_Oficina[[#This Row],[Envio a tiempo]]="Enviado a tiempo"),"Buena Venta","Venta Mala")</f>
        <v>Venta Mala</v>
      </c>
    </row>
    <row r="972" spans="1:30" x14ac:dyDescent="0.25">
      <c r="A972" s="26">
        <v>1247670</v>
      </c>
      <c r="B972" s="10">
        <v>41929</v>
      </c>
      <c r="C972" s="11" t="s">
        <v>233</v>
      </c>
      <c r="D972" s="11" t="s">
        <v>97</v>
      </c>
      <c r="E972" s="11" t="s">
        <v>12</v>
      </c>
      <c r="F972" s="11" t="s">
        <v>13</v>
      </c>
      <c r="G972" s="11" t="s">
        <v>1010</v>
      </c>
      <c r="H972" s="11" t="s">
        <v>14</v>
      </c>
      <c r="I972" s="11" t="s">
        <v>1015</v>
      </c>
      <c r="J972" s="11" t="s">
        <v>1187</v>
      </c>
      <c r="K972" s="11" t="s">
        <v>1261</v>
      </c>
      <c r="L972" s="11" t="s">
        <v>1267</v>
      </c>
      <c r="M972" s="11" t="s">
        <v>1272</v>
      </c>
      <c r="N972" s="10">
        <v>41929</v>
      </c>
      <c r="O972" s="12">
        <v>5429</v>
      </c>
      <c r="P972" s="12">
        <v>9048</v>
      </c>
      <c r="Q972" s="12">
        <v>3619</v>
      </c>
      <c r="R972" s="11">
        <v>47</v>
      </c>
      <c r="S972" s="12">
        <v>425256</v>
      </c>
      <c r="T972" s="13">
        <v>0.01</v>
      </c>
      <c r="U972" s="12">
        <v>4252.5600000000004</v>
      </c>
      <c r="V972" s="12">
        <v>421003.44</v>
      </c>
      <c r="W972" s="12">
        <v>1999</v>
      </c>
      <c r="X972" s="12">
        <v>11645</v>
      </c>
      <c r="Y972" s="14">
        <f>+DAY('TABLA PRINCIPAL'!$B972)</f>
        <v>17</v>
      </c>
      <c r="Z972" s="14">
        <f>+MONTH('TABLA PRINCIPAL'!$B972)</f>
        <v>10</v>
      </c>
      <c r="AA972" s="14">
        <f>+YEAR('TABLA PRINCIPAL'!$B972)</f>
        <v>2014</v>
      </c>
      <c r="AB972" s="22" t="str">
        <f>+IF(Ventas_Oficina[[#This Row],[Total del pedido]]&gt;=100000,"SI","NO")</f>
        <v>SI</v>
      </c>
      <c r="AC972" s="22" t="str">
        <f>+_xlfn.XLOOKUP(Ventas_Oficina[[#This Row],[Nº de artículo]],AUXILIAR!A971:A5857,AUXILIAR!D971:D5857,"Error",0)</f>
        <v>No enviado a tiempo</v>
      </c>
      <c r="AD972" s="22" t="str">
        <f>+IF(AND(Ventas_Oficina[[#This Row],[Total]]&gt;75000,Ventas_Oficina[[#This Row],[Envio a tiempo]]="Enviado a tiempo"),"Buena Venta","Venta Mala")</f>
        <v>Venta Mala</v>
      </c>
    </row>
    <row r="973" spans="1:30" x14ac:dyDescent="0.25">
      <c r="A973" s="25">
        <v>1248401</v>
      </c>
      <c r="B973" s="5">
        <v>41598</v>
      </c>
      <c r="C973" s="6" t="s">
        <v>441</v>
      </c>
      <c r="D973" s="6" t="s">
        <v>135</v>
      </c>
      <c r="E973" s="6" t="s">
        <v>12</v>
      </c>
      <c r="F973" s="6" t="s">
        <v>13</v>
      </c>
      <c r="G973" s="6" t="s">
        <v>1008</v>
      </c>
      <c r="H973" s="6" t="s">
        <v>14</v>
      </c>
      <c r="I973" s="6" t="s">
        <v>1012</v>
      </c>
      <c r="J973" s="6" t="s">
        <v>1090</v>
      </c>
      <c r="K973" s="6" t="s">
        <v>1261</v>
      </c>
      <c r="L973" s="6" t="s">
        <v>1266</v>
      </c>
      <c r="M973" s="6" t="s">
        <v>1273</v>
      </c>
      <c r="N973" s="5">
        <v>41599</v>
      </c>
      <c r="O973" s="7">
        <v>347</v>
      </c>
      <c r="P973" s="7">
        <v>668</v>
      </c>
      <c r="Q973" s="7">
        <v>321</v>
      </c>
      <c r="R973" s="6">
        <v>35</v>
      </c>
      <c r="S973" s="7">
        <v>23380</v>
      </c>
      <c r="T973" s="8">
        <v>0.02</v>
      </c>
      <c r="U973" s="7">
        <v>467.6</v>
      </c>
      <c r="V973" s="7">
        <v>22912.400000000001</v>
      </c>
      <c r="W973" s="7">
        <v>150</v>
      </c>
      <c r="X973" s="7">
        <v>9869</v>
      </c>
      <c r="Y973" s="9">
        <f>+DAY('TABLA PRINCIPAL'!$B973)</f>
        <v>20</v>
      </c>
      <c r="Z973" s="9">
        <f>+MONTH('TABLA PRINCIPAL'!$B973)</f>
        <v>11</v>
      </c>
      <c r="AA973" s="9">
        <f>+YEAR('TABLA PRINCIPAL'!$B973)</f>
        <v>2013</v>
      </c>
      <c r="AB973" s="22" t="str">
        <f>+IF(Ventas_Oficina[[#This Row],[Total del pedido]]&gt;=100000,"SI","NO")</f>
        <v>NO</v>
      </c>
      <c r="AC973" s="22" t="str">
        <f>+_xlfn.XLOOKUP(Ventas_Oficina[[#This Row],[Nº de artículo]],AUXILIAR!A972:A5858,AUXILIAR!D972:D5858,"Error",0)</f>
        <v>No enviado a tiempo</v>
      </c>
      <c r="AD973" s="22" t="str">
        <f>+IF(AND(Ventas_Oficina[[#This Row],[Total]]&gt;75000,Ventas_Oficina[[#This Row],[Envio a tiempo]]="Enviado a tiempo"),"Buena Venta","Venta Mala")</f>
        <v>Venta Mala</v>
      </c>
    </row>
    <row r="974" spans="1:30" x14ac:dyDescent="0.25">
      <c r="A974" s="26">
        <v>1248401</v>
      </c>
      <c r="B974" s="10">
        <v>41894</v>
      </c>
      <c r="C974" s="11" t="s">
        <v>77</v>
      </c>
      <c r="D974" s="11" t="s">
        <v>78</v>
      </c>
      <c r="E974" s="11" t="s">
        <v>4</v>
      </c>
      <c r="F974" s="11" t="s">
        <v>5</v>
      </c>
      <c r="G974" s="11" t="s">
        <v>1009</v>
      </c>
      <c r="H974" s="11" t="s">
        <v>53</v>
      </c>
      <c r="I974" s="11" t="s">
        <v>1015</v>
      </c>
      <c r="J974" s="11" t="s">
        <v>1079</v>
      </c>
      <c r="K974" s="11" t="s">
        <v>1261</v>
      </c>
      <c r="L974" s="11" t="s">
        <v>1267</v>
      </c>
      <c r="M974" s="11" t="s">
        <v>1272</v>
      </c>
      <c r="N974" s="10">
        <v>41901</v>
      </c>
      <c r="O974" s="12">
        <v>5452</v>
      </c>
      <c r="P974" s="12">
        <v>10097</v>
      </c>
      <c r="Q974" s="12">
        <v>4645</v>
      </c>
      <c r="R974" s="11">
        <v>11</v>
      </c>
      <c r="S974" s="12">
        <v>111067</v>
      </c>
      <c r="T974" s="13">
        <v>0</v>
      </c>
      <c r="U974" s="12">
        <v>0</v>
      </c>
      <c r="V974" s="12">
        <v>111067</v>
      </c>
      <c r="W974" s="12">
        <v>718</v>
      </c>
      <c r="X974" s="12">
        <v>382685</v>
      </c>
      <c r="Y974" s="14">
        <f>+DAY('TABLA PRINCIPAL'!$B974)</f>
        <v>12</v>
      </c>
      <c r="Z974" s="14">
        <f>+MONTH('TABLA PRINCIPAL'!$B974)</f>
        <v>9</v>
      </c>
      <c r="AA974" s="14">
        <f>+YEAR('TABLA PRINCIPAL'!$B974)</f>
        <v>2014</v>
      </c>
      <c r="AB974" s="22" t="str">
        <f>+IF(Ventas_Oficina[[#This Row],[Total del pedido]]&gt;=100000,"SI","NO")</f>
        <v>SI</v>
      </c>
      <c r="AC974" s="22" t="str">
        <f>+_xlfn.XLOOKUP(Ventas_Oficina[[#This Row],[Nº de artículo]],AUXILIAR!A973:A5859,AUXILIAR!D973:D5859,"Error",0)</f>
        <v>No enviado a tiempo</v>
      </c>
      <c r="AD974" s="22" t="str">
        <f>+IF(AND(Ventas_Oficina[[#This Row],[Total]]&gt;75000,Ventas_Oficina[[#This Row],[Envio a tiempo]]="Enviado a tiempo"),"Buena Venta","Venta Mala")</f>
        <v>Venta Mala</v>
      </c>
    </row>
    <row r="975" spans="1:30" x14ac:dyDescent="0.25">
      <c r="A975" s="25">
        <v>1248401</v>
      </c>
      <c r="B975" s="5">
        <v>42128</v>
      </c>
      <c r="C975" s="6" t="s">
        <v>502</v>
      </c>
      <c r="D975" s="6" t="s">
        <v>141</v>
      </c>
      <c r="E975" s="6" t="s">
        <v>4</v>
      </c>
      <c r="F975" s="6" t="s">
        <v>5</v>
      </c>
      <c r="G975" s="6" t="s">
        <v>1008</v>
      </c>
      <c r="H975" s="6" t="s">
        <v>39</v>
      </c>
      <c r="I975" s="6" t="s">
        <v>1016</v>
      </c>
      <c r="J975" s="6" t="s">
        <v>1104</v>
      </c>
      <c r="K975" s="6" t="s">
        <v>1261</v>
      </c>
      <c r="L975" s="6" t="s">
        <v>1265</v>
      </c>
      <c r="M975" s="6" t="s">
        <v>1272</v>
      </c>
      <c r="N975" s="5">
        <v>42129</v>
      </c>
      <c r="O975" s="7">
        <v>131</v>
      </c>
      <c r="P975" s="7">
        <v>284</v>
      </c>
      <c r="Q975" s="7">
        <v>153</v>
      </c>
      <c r="R975" s="6">
        <v>25</v>
      </c>
      <c r="S975" s="7">
        <v>7100</v>
      </c>
      <c r="T975" s="8">
        <v>0.03</v>
      </c>
      <c r="U975" s="7">
        <v>213</v>
      </c>
      <c r="V975" s="7">
        <v>6887</v>
      </c>
      <c r="W975" s="7">
        <v>93</v>
      </c>
      <c r="X975" s="7">
        <v>9869</v>
      </c>
      <c r="Y975" s="9">
        <f>+DAY('TABLA PRINCIPAL'!$B975)</f>
        <v>4</v>
      </c>
      <c r="Z975" s="9">
        <f>+MONTH('TABLA PRINCIPAL'!$B975)</f>
        <v>5</v>
      </c>
      <c r="AA975" s="9">
        <f>+YEAR('TABLA PRINCIPAL'!$B975)</f>
        <v>2015</v>
      </c>
      <c r="AB975" s="22" t="str">
        <f>+IF(Ventas_Oficina[[#This Row],[Total del pedido]]&gt;=100000,"SI","NO")</f>
        <v>NO</v>
      </c>
      <c r="AC975" s="22" t="str">
        <f>+_xlfn.XLOOKUP(Ventas_Oficina[[#This Row],[Nº de artículo]],AUXILIAR!A974:A5860,AUXILIAR!D974:D5860,"Error",0)</f>
        <v>Enviado a tiempo</v>
      </c>
      <c r="AD975" s="22" t="str">
        <f>+IF(AND(Ventas_Oficina[[#This Row],[Total]]&gt;75000,Ventas_Oficina[[#This Row],[Envio a tiempo]]="Enviado a tiempo"),"Buena Venta","Venta Mala")</f>
        <v>Venta Mala</v>
      </c>
    </row>
    <row r="976" spans="1:30" x14ac:dyDescent="0.25">
      <c r="A976" s="26">
        <v>1248766</v>
      </c>
      <c r="B976" s="10">
        <v>42125</v>
      </c>
      <c r="C976" s="11" t="s">
        <v>138</v>
      </c>
      <c r="D976" s="11" t="s">
        <v>139</v>
      </c>
      <c r="E976" s="11" t="s">
        <v>4</v>
      </c>
      <c r="F976" s="11" t="s">
        <v>5</v>
      </c>
      <c r="G976" s="11" t="s">
        <v>1008</v>
      </c>
      <c r="H976" s="11" t="s">
        <v>39</v>
      </c>
      <c r="I976" s="11" t="s">
        <v>1012</v>
      </c>
      <c r="J976" s="11" t="s">
        <v>1098</v>
      </c>
      <c r="K976" s="11" t="s">
        <v>1261</v>
      </c>
      <c r="L976" s="11" t="s">
        <v>1266</v>
      </c>
      <c r="M976" s="11" t="s">
        <v>1272</v>
      </c>
      <c r="N976" s="10">
        <v>42126</v>
      </c>
      <c r="O976" s="12">
        <v>1983</v>
      </c>
      <c r="P976" s="12">
        <v>3098</v>
      </c>
      <c r="Q976" s="12">
        <v>1115</v>
      </c>
      <c r="R976" s="11">
        <v>35</v>
      </c>
      <c r="S976" s="12">
        <v>108430</v>
      </c>
      <c r="T976" s="13">
        <v>0.02</v>
      </c>
      <c r="U976" s="12">
        <v>2168.6</v>
      </c>
      <c r="V976" s="12">
        <v>106261.4</v>
      </c>
      <c r="W976" s="12">
        <v>1951</v>
      </c>
      <c r="X976" s="12">
        <v>43651</v>
      </c>
      <c r="Y976" s="14">
        <f>+DAY('TABLA PRINCIPAL'!$B976)</f>
        <v>1</v>
      </c>
      <c r="Z976" s="14">
        <f>+MONTH('TABLA PRINCIPAL'!$B976)</f>
        <v>5</v>
      </c>
      <c r="AA976" s="14">
        <f>+YEAR('TABLA PRINCIPAL'!$B976)</f>
        <v>2015</v>
      </c>
      <c r="AB976" s="22" t="str">
        <f>+IF(Ventas_Oficina[[#This Row],[Total del pedido]]&gt;=100000,"SI","NO")</f>
        <v>SI</v>
      </c>
      <c r="AC976" s="22" t="str">
        <f>+_xlfn.XLOOKUP(Ventas_Oficina[[#This Row],[Nº de artículo]],AUXILIAR!A975:A5861,AUXILIAR!D975:D5861,"Error",0)</f>
        <v>No enviado a tiempo</v>
      </c>
      <c r="AD976" s="22" t="str">
        <f>+IF(AND(Ventas_Oficina[[#This Row],[Total]]&gt;75000,Ventas_Oficina[[#This Row],[Envio a tiempo]]="Enviado a tiempo"),"Buena Venta","Venta Mala")</f>
        <v>Venta Mala</v>
      </c>
    </row>
    <row r="977" spans="1:30" x14ac:dyDescent="0.25">
      <c r="A977" s="25">
        <v>1248766</v>
      </c>
      <c r="B977" s="5">
        <v>41418</v>
      </c>
      <c r="C977" s="6" t="s">
        <v>503</v>
      </c>
      <c r="D977" s="6" t="s">
        <v>290</v>
      </c>
      <c r="E977" s="6" t="s">
        <v>12</v>
      </c>
      <c r="F977" s="6" t="s">
        <v>13</v>
      </c>
      <c r="G977" s="6" t="s">
        <v>1010</v>
      </c>
      <c r="H977" s="6" t="s">
        <v>42</v>
      </c>
      <c r="I977" s="6" t="s">
        <v>1014</v>
      </c>
      <c r="J977" s="6" t="s">
        <v>1092</v>
      </c>
      <c r="K977" s="6" t="s">
        <v>1261</v>
      </c>
      <c r="L977" s="6" t="s">
        <v>1265</v>
      </c>
      <c r="M977" s="6" t="s">
        <v>1272</v>
      </c>
      <c r="N977" s="5">
        <v>41419</v>
      </c>
      <c r="O977" s="7">
        <v>187</v>
      </c>
      <c r="P977" s="7">
        <v>812</v>
      </c>
      <c r="Q977" s="7">
        <v>625</v>
      </c>
      <c r="R977" s="6">
        <v>38</v>
      </c>
      <c r="S977" s="7">
        <v>30856</v>
      </c>
      <c r="T977" s="8">
        <v>0.09</v>
      </c>
      <c r="U977" s="7">
        <v>2777.04</v>
      </c>
      <c r="V977" s="7">
        <v>28078.959999999999</v>
      </c>
      <c r="W977" s="7">
        <v>283</v>
      </c>
      <c r="X977" s="7">
        <v>3385</v>
      </c>
      <c r="Y977" s="9">
        <f>+DAY('TABLA PRINCIPAL'!$B977)</f>
        <v>24</v>
      </c>
      <c r="Z977" s="9">
        <f>+MONTH('TABLA PRINCIPAL'!$B977)</f>
        <v>5</v>
      </c>
      <c r="AA977" s="9">
        <f>+YEAR('TABLA PRINCIPAL'!$B977)</f>
        <v>2013</v>
      </c>
      <c r="AB977" s="22" t="str">
        <f>+IF(Ventas_Oficina[[#This Row],[Total del pedido]]&gt;=100000,"SI","NO")</f>
        <v>NO</v>
      </c>
      <c r="AC977" s="22" t="str">
        <f>+_xlfn.XLOOKUP(Ventas_Oficina[[#This Row],[Nº de artículo]],AUXILIAR!A976:A5862,AUXILIAR!D976:D5862,"Error",0)</f>
        <v>No enviado a tiempo</v>
      </c>
      <c r="AD977" s="22" t="str">
        <f>+IF(AND(Ventas_Oficina[[#This Row],[Total]]&gt;75000,Ventas_Oficina[[#This Row],[Envio a tiempo]]="Enviado a tiempo"),"Buena Venta","Venta Mala")</f>
        <v>Venta Mala</v>
      </c>
    </row>
    <row r="978" spans="1:30" x14ac:dyDescent="0.25">
      <c r="A978" s="26">
        <v>1248766</v>
      </c>
      <c r="B978" s="10">
        <v>41601</v>
      </c>
      <c r="C978" s="11" t="s">
        <v>409</v>
      </c>
      <c r="D978" s="11" t="s">
        <v>71</v>
      </c>
      <c r="E978" s="11" t="s">
        <v>4</v>
      </c>
      <c r="F978" s="11" t="s">
        <v>5</v>
      </c>
      <c r="G978" s="11" t="s">
        <v>1008</v>
      </c>
      <c r="H978" s="11" t="s">
        <v>17</v>
      </c>
      <c r="I978" s="11" t="s">
        <v>1015</v>
      </c>
      <c r="J978" s="11" t="s">
        <v>1103</v>
      </c>
      <c r="K978" s="11" t="s">
        <v>1261</v>
      </c>
      <c r="L978" s="11" t="s">
        <v>1267</v>
      </c>
      <c r="M978" s="11" t="s">
        <v>1272</v>
      </c>
      <c r="N978" s="10">
        <v>41603</v>
      </c>
      <c r="O978" s="12">
        <v>5616</v>
      </c>
      <c r="P978" s="12">
        <v>13698</v>
      </c>
      <c r="Q978" s="12">
        <v>8082</v>
      </c>
      <c r="R978" s="11">
        <v>15</v>
      </c>
      <c r="S978" s="12">
        <v>205470</v>
      </c>
      <c r="T978" s="13">
        <v>0.03</v>
      </c>
      <c r="U978" s="12">
        <v>6164.0999999999995</v>
      </c>
      <c r="V978" s="12">
        <v>199305.9</v>
      </c>
      <c r="W978" s="12">
        <v>2449</v>
      </c>
      <c r="X978" s="12">
        <v>33332</v>
      </c>
      <c r="Y978" s="14">
        <f>+DAY('TABLA PRINCIPAL'!$B978)</f>
        <v>23</v>
      </c>
      <c r="Z978" s="14">
        <f>+MONTH('TABLA PRINCIPAL'!$B978)</f>
        <v>11</v>
      </c>
      <c r="AA978" s="14">
        <f>+YEAR('TABLA PRINCIPAL'!$B978)</f>
        <v>2013</v>
      </c>
      <c r="AB978" s="22" t="str">
        <f>+IF(Ventas_Oficina[[#This Row],[Total del pedido]]&gt;=100000,"SI","NO")</f>
        <v>SI</v>
      </c>
      <c r="AC978" s="22" t="str">
        <f>+_xlfn.XLOOKUP(Ventas_Oficina[[#This Row],[Nº de artículo]],AUXILIAR!A977:A5863,AUXILIAR!D977:D5863,"Error",0)</f>
        <v>No enviado a tiempo</v>
      </c>
      <c r="AD978" s="22" t="str">
        <f>+IF(AND(Ventas_Oficina[[#This Row],[Total]]&gt;75000,Ventas_Oficina[[#This Row],[Envio a tiempo]]="Enviado a tiempo"),"Buena Venta","Venta Mala")</f>
        <v>Venta Mala</v>
      </c>
    </row>
    <row r="979" spans="1:30" x14ac:dyDescent="0.25">
      <c r="A979" s="25">
        <v>1249131</v>
      </c>
      <c r="B979" s="5">
        <v>41488</v>
      </c>
      <c r="C979" s="6" t="s">
        <v>333</v>
      </c>
      <c r="D979" s="6" t="s">
        <v>33</v>
      </c>
      <c r="E979" s="6" t="s">
        <v>4</v>
      </c>
      <c r="F979" s="6" t="s">
        <v>5</v>
      </c>
      <c r="G979" s="6" t="s">
        <v>1009</v>
      </c>
      <c r="H979" s="6" t="s">
        <v>34</v>
      </c>
      <c r="I979" s="6" t="s">
        <v>1015</v>
      </c>
      <c r="J979" s="6" t="s">
        <v>1052</v>
      </c>
      <c r="K979" s="6" t="s">
        <v>1262</v>
      </c>
      <c r="L979" s="6" t="s">
        <v>1265</v>
      </c>
      <c r="M979" s="6" t="s">
        <v>1272</v>
      </c>
      <c r="N979" s="5">
        <v>41490</v>
      </c>
      <c r="O979" s="7">
        <v>332</v>
      </c>
      <c r="P979" s="7">
        <v>518</v>
      </c>
      <c r="Q979" s="7">
        <v>186</v>
      </c>
      <c r="R979" s="6">
        <v>37</v>
      </c>
      <c r="S979" s="7">
        <v>19166</v>
      </c>
      <c r="T979" s="8">
        <v>0.03</v>
      </c>
      <c r="U979" s="7">
        <v>574.98</v>
      </c>
      <c r="V979" s="7">
        <v>18591.02</v>
      </c>
      <c r="W979" s="7">
        <v>204</v>
      </c>
      <c r="X979" s="7">
        <v>3607</v>
      </c>
      <c r="Y979" s="9">
        <f>+DAY('TABLA PRINCIPAL'!$B979)</f>
        <v>2</v>
      </c>
      <c r="Z979" s="9">
        <f>+MONTH('TABLA PRINCIPAL'!$B979)</f>
        <v>8</v>
      </c>
      <c r="AA979" s="9">
        <f>+YEAR('TABLA PRINCIPAL'!$B979)</f>
        <v>2013</v>
      </c>
      <c r="AB979" s="22" t="str">
        <f>+IF(Ventas_Oficina[[#This Row],[Total del pedido]]&gt;=100000,"SI","NO")</f>
        <v>NO</v>
      </c>
      <c r="AC979" s="22" t="str">
        <f>+_xlfn.XLOOKUP(Ventas_Oficina[[#This Row],[Nº de artículo]],AUXILIAR!A978:A5864,AUXILIAR!D978:D5864,"Error",0)</f>
        <v>Enviado a tiempo</v>
      </c>
      <c r="AD979" s="22" t="str">
        <f>+IF(AND(Ventas_Oficina[[#This Row],[Total]]&gt;75000,Ventas_Oficina[[#This Row],[Envio a tiempo]]="Enviado a tiempo"),"Buena Venta","Venta Mala")</f>
        <v>Venta Mala</v>
      </c>
    </row>
    <row r="980" spans="1:30" x14ac:dyDescent="0.25">
      <c r="A980" s="26">
        <v>1249497</v>
      </c>
      <c r="B980" s="10">
        <v>41616</v>
      </c>
      <c r="C980" s="11" t="s">
        <v>407</v>
      </c>
      <c r="D980" s="11" t="s">
        <v>504</v>
      </c>
      <c r="E980" s="11" t="s">
        <v>4</v>
      </c>
      <c r="F980" s="11" t="s">
        <v>5</v>
      </c>
      <c r="G980" s="11" t="s">
        <v>1008</v>
      </c>
      <c r="H980" s="11" t="s">
        <v>121</v>
      </c>
      <c r="I980" s="11" t="s">
        <v>1015</v>
      </c>
      <c r="J980" s="11" t="s">
        <v>1094</v>
      </c>
      <c r="K980" s="11" t="s">
        <v>1263</v>
      </c>
      <c r="L980" s="11" t="s">
        <v>1266</v>
      </c>
      <c r="M980" s="11" t="s">
        <v>1272</v>
      </c>
      <c r="N980" s="10">
        <v>41623</v>
      </c>
      <c r="O980" s="12">
        <v>1239</v>
      </c>
      <c r="P980" s="12">
        <v>1998</v>
      </c>
      <c r="Q980" s="12">
        <v>759</v>
      </c>
      <c r="R980" s="11">
        <v>46</v>
      </c>
      <c r="S980" s="12">
        <v>91908</v>
      </c>
      <c r="T980" s="13">
        <v>0.04</v>
      </c>
      <c r="U980" s="12">
        <v>3676.32</v>
      </c>
      <c r="V980" s="12">
        <v>88231.679999999993</v>
      </c>
      <c r="W980" s="12">
        <v>577</v>
      </c>
      <c r="X980" s="12">
        <v>33855</v>
      </c>
      <c r="Y980" s="14">
        <f>+DAY('TABLA PRINCIPAL'!$B980)</f>
        <v>8</v>
      </c>
      <c r="Z980" s="14">
        <f>+MONTH('TABLA PRINCIPAL'!$B980)</f>
        <v>12</v>
      </c>
      <c r="AA980" s="14">
        <f>+YEAR('TABLA PRINCIPAL'!$B980)</f>
        <v>2013</v>
      </c>
      <c r="AB980" s="22" t="str">
        <f>+IF(Ventas_Oficina[[#This Row],[Total del pedido]]&gt;=100000,"SI","NO")</f>
        <v>NO</v>
      </c>
      <c r="AC980" s="22" t="str">
        <f>+_xlfn.XLOOKUP(Ventas_Oficina[[#This Row],[Nº de artículo]],AUXILIAR!A979:A5865,AUXILIAR!D979:D5865,"Error",0)</f>
        <v>Enviado a tiempo</v>
      </c>
      <c r="AD980" s="22" t="str">
        <f>+IF(AND(Ventas_Oficina[[#This Row],[Total]]&gt;75000,Ventas_Oficina[[#This Row],[Envio a tiempo]]="Enviado a tiempo"),"Buena Venta","Venta Mala")</f>
        <v>Venta Mala</v>
      </c>
    </row>
    <row r="981" spans="1:30" x14ac:dyDescent="0.25">
      <c r="A981" s="25">
        <v>1249497</v>
      </c>
      <c r="B981" s="5">
        <v>41939</v>
      </c>
      <c r="C981" s="6" t="s">
        <v>201</v>
      </c>
      <c r="D981" s="6" t="s">
        <v>29</v>
      </c>
      <c r="E981" s="6" t="s">
        <v>12</v>
      </c>
      <c r="F981" s="6" t="s">
        <v>13</v>
      </c>
      <c r="G981" s="6" t="s">
        <v>1010</v>
      </c>
      <c r="H981" s="6" t="s">
        <v>14</v>
      </c>
      <c r="I981" s="6" t="s">
        <v>1013</v>
      </c>
      <c r="J981" s="6" t="s">
        <v>1068</v>
      </c>
      <c r="K981" s="6" t="s">
        <v>1261</v>
      </c>
      <c r="L981" s="6" t="s">
        <v>1265</v>
      </c>
      <c r="M981" s="6" t="s">
        <v>1272</v>
      </c>
      <c r="N981" s="5">
        <v>41943</v>
      </c>
      <c r="O981" s="7">
        <v>446</v>
      </c>
      <c r="P981" s="7">
        <v>1089</v>
      </c>
      <c r="Q981" s="7">
        <v>643</v>
      </c>
      <c r="R981" s="6">
        <v>13</v>
      </c>
      <c r="S981" s="7">
        <v>14157</v>
      </c>
      <c r="T981" s="8">
        <v>0.06</v>
      </c>
      <c r="U981" s="7">
        <v>849.42</v>
      </c>
      <c r="V981" s="7">
        <v>13307.58</v>
      </c>
      <c r="W981" s="7">
        <v>450</v>
      </c>
      <c r="X981" s="7">
        <v>3496</v>
      </c>
      <c r="Y981" s="9">
        <f>+DAY('TABLA PRINCIPAL'!$B981)</f>
        <v>27</v>
      </c>
      <c r="Z981" s="9">
        <f>+MONTH('TABLA PRINCIPAL'!$B981)</f>
        <v>10</v>
      </c>
      <c r="AA981" s="9">
        <f>+YEAR('TABLA PRINCIPAL'!$B981)</f>
        <v>2014</v>
      </c>
      <c r="AB981" s="22" t="str">
        <f>+IF(Ventas_Oficina[[#This Row],[Total del pedido]]&gt;=100000,"SI","NO")</f>
        <v>NO</v>
      </c>
      <c r="AC981" s="22" t="str">
        <f>+_xlfn.XLOOKUP(Ventas_Oficina[[#This Row],[Nº de artículo]],AUXILIAR!A980:A5866,AUXILIAR!D980:D5866,"Error",0)</f>
        <v>Enviado a tiempo</v>
      </c>
      <c r="AD981" s="22" t="str">
        <f>+IF(AND(Ventas_Oficina[[#This Row],[Total]]&gt;75000,Ventas_Oficina[[#This Row],[Envio a tiempo]]="Enviado a tiempo"),"Buena Venta","Venta Mala")</f>
        <v>Venta Mala</v>
      </c>
    </row>
    <row r="982" spans="1:30" x14ac:dyDescent="0.25">
      <c r="A982" s="26">
        <v>1249862</v>
      </c>
      <c r="B982" s="10">
        <v>41619</v>
      </c>
      <c r="C982" s="11" t="s">
        <v>45</v>
      </c>
      <c r="D982" s="11" t="s">
        <v>19</v>
      </c>
      <c r="E982" s="11" t="s">
        <v>4</v>
      </c>
      <c r="F982" s="11" t="s">
        <v>5</v>
      </c>
      <c r="G982" s="11" t="s">
        <v>1008</v>
      </c>
      <c r="H982" s="11" t="s">
        <v>6</v>
      </c>
      <c r="I982" s="11" t="s">
        <v>1013</v>
      </c>
      <c r="J982" s="11" t="s">
        <v>1049</v>
      </c>
      <c r="K982" s="11" t="s">
        <v>1261</v>
      </c>
      <c r="L982" s="11" t="s">
        <v>1265</v>
      </c>
      <c r="M982" s="11" t="s">
        <v>1272</v>
      </c>
      <c r="N982" s="10">
        <v>41623</v>
      </c>
      <c r="O982" s="12">
        <v>184</v>
      </c>
      <c r="P982" s="12">
        <v>288</v>
      </c>
      <c r="Q982" s="12">
        <v>104</v>
      </c>
      <c r="R982" s="11">
        <v>7</v>
      </c>
      <c r="S982" s="12">
        <v>2016</v>
      </c>
      <c r="T982" s="13">
        <v>0.06</v>
      </c>
      <c r="U982" s="12">
        <v>120.96</v>
      </c>
      <c r="V982" s="12">
        <v>1895.04</v>
      </c>
      <c r="W982" s="12">
        <v>99</v>
      </c>
      <c r="X982" s="12">
        <v>14759</v>
      </c>
      <c r="Y982" s="14">
        <f>+DAY('TABLA PRINCIPAL'!$B982)</f>
        <v>11</v>
      </c>
      <c r="Z982" s="14">
        <f>+MONTH('TABLA PRINCIPAL'!$B982)</f>
        <v>12</v>
      </c>
      <c r="AA982" s="14">
        <f>+YEAR('TABLA PRINCIPAL'!$B982)</f>
        <v>2013</v>
      </c>
      <c r="AB982" s="22" t="str">
        <f>+IF(Ventas_Oficina[[#This Row],[Total del pedido]]&gt;=100000,"SI","NO")</f>
        <v>NO</v>
      </c>
      <c r="AC982" s="22" t="str">
        <f>+_xlfn.XLOOKUP(Ventas_Oficina[[#This Row],[Nº de artículo]],AUXILIAR!A981:A5867,AUXILIAR!D981:D5867,"Error",0)</f>
        <v>Enviado a tiempo</v>
      </c>
      <c r="AD982" s="22" t="str">
        <f>+IF(AND(Ventas_Oficina[[#This Row],[Total]]&gt;75000,Ventas_Oficina[[#This Row],[Envio a tiempo]]="Enviado a tiempo"),"Buena Venta","Venta Mala")</f>
        <v>Venta Mala</v>
      </c>
    </row>
    <row r="983" spans="1:30" x14ac:dyDescent="0.25">
      <c r="A983" s="25">
        <v>1249862</v>
      </c>
      <c r="B983" s="5">
        <v>41363</v>
      </c>
      <c r="C983" s="6" t="s">
        <v>227</v>
      </c>
      <c r="D983" s="6" t="s">
        <v>26</v>
      </c>
      <c r="E983" s="6" t="s">
        <v>4</v>
      </c>
      <c r="F983" s="6" t="s">
        <v>5</v>
      </c>
      <c r="G983" s="6" t="s">
        <v>1008</v>
      </c>
      <c r="H983" s="6" t="s">
        <v>27</v>
      </c>
      <c r="I983" s="6" t="s">
        <v>1015</v>
      </c>
      <c r="J983" s="6" t="s">
        <v>1049</v>
      </c>
      <c r="K983" s="6" t="s">
        <v>1261</v>
      </c>
      <c r="L983" s="6" t="s">
        <v>1265</v>
      </c>
      <c r="M983" s="6" t="s">
        <v>1272</v>
      </c>
      <c r="N983" s="5">
        <v>41364</v>
      </c>
      <c r="O983" s="7">
        <v>184</v>
      </c>
      <c r="P983" s="7">
        <v>288</v>
      </c>
      <c r="Q983" s="7">
        <v>104</v>
      </c>
      <c r="R983" s="6">
        <v>30</v>
      </c>
      <c r="S983" s="7">
        <v>8640</v>
      </c>
      <c r="T983" s="8">
        <v>0.09</v>
      </c>
      <c r="U983" s="7">
        <v>777.6</v>
      </c>
      <c r="V983" s="7">
        <v>7862.4</v>
      </c>
      <c r="W983" s="7">
        <v>99</v>
      </c>
      <c r="X983" s="7">
        <v>1041</v>
      </c>
      <c r="Y983" s="9">
        <f>+DAY('TABLA PRINCIPAL'!$B983)</f>
        <v>30</v>
      </c>
      <c r="Z983" s="9">
        <f>+MONTH('TABLA PRINCIPAL'!$B983)</f>
        <v>3</v>
      </c>
      <c r="AA983" s="9">
        <f>+YEAR('TABLA PRINCIPAL'!$B983)</f>
        <v>2013</v>
      </c>
      <c r="AB983" s="22" t="str">
        <f>+IF(Ventas_Oficina[[#This Row],[Total del pedido]]&gt;=100000,"SI","NO")</f>
        <v>NO</v>
      </c>
      <c r="AC983" s="22" t="str">
        <f>+_xlfn.XLOOKUP(Ventas_Oficina[[#This Row],[Nº de artículo]],AUXILIAR!A982:A5868,AUXILIAR!D982:D5868,"Error",0)</f>
        <v>Enviado a tiempo</v>
      </c>
      <c r="AD983" s="22" t="str">
        <f>+IF(AND(Ventas_Oficina[[#This Row],[Total]]&gt;75000,Ventas_Oficina[[#This Row],[Envio a tiempo]]="Enviado a tiempo"),"Buena Venta","Venta Mala")</f>
        <v>Venta Mala</v>
      </c>
    </row>
    <row r="984" spans="1:30" x14ac:dyDescent="0.25">
      <c r="A984" s="26">
        <v>1250227</v>
      </c>
      <c r="B984" s="10">
        <v>41512</v>
      </c>
      <c r="C984" s="11" t="s">
        <v>224</v>
      </c>
      <c r="D984" s="11" t="s">
        <v>50</v>
      </c>
      <c r="E984" s="11" t="s">
        <v>4</v>
      </c>
      <c r="F984" s="11" t="s">
        <v>5</v>
      </c>
      <c r="G984" s="11" t="s">
        <v>1008</v>
      </c>
      <c r="H984" s="11" t="s">
        <v>17</v>
      </c>
      <c r="I984" s="11" t="s">
        <v>1012</v>
      </c>
      <c r="J984" s="11" t="s">
        <v>1024</v>
      </c>
      <c r="K984" s="11" t="s">
        <v>1261</v>
      </c>
      <c r="L984" s="11" t="s">
        <v>1265</v>
      </c>
      <c r="M984" s="11" t="s">
        <v>1272</v>
      </c>
      <c r="N984" s="10">
        <v>41513</v>
      </c>
      <c r="O984" s="12">
        <v>160</v>
      </c>
      <c r="P984" s="12">
        <v>262</v>
      </c>
      <c r="Q984" s="12">
        <v>102</v>
      </c>
      <c r="R984" s="11">
        <v>8</v>
      </c>
      <c r="S984" s="12">
        <v>2096</v>
      </c>
      <c r="T984" s="13">
        <v>0.03</v>
      </c>
      <c r="U984" s="12">
        <v>62.879999999999995</v>
      </c>
      <c r="V984" s="12">
        <v>2033.12</v>
      </c>
      <c r="W984" s="12">
        <v>80</v>
      </c>
      <c r="X984" s="12">
        <v>3589</v>
      </c>
      <c r="Y984" s="14">
        <f>+DAY('TABLA PRINCIPAL'!$B984)</f>
        <v>26</v>
      </c>
      <c r="Z984" s="14">
        <f>+MONTH('TABLA PRINCIPAL'!$B984)</f>
        <v>8</v>
      </c>
      <c r="AA984" s="14">
        <f>+YEAR('TABLA PRINCIPAL'!$B984)</f>
        <v>2013</v>
      </c>
      <c r="AB984" s="22" t="str">
        <f>+IF(Ventas_Oficina[[#This Row],[Total del pedido]]&gt;=100000,"SI","NO")</f>
        <v>NO</v>
      </c>
      <c r="AC984" s="22" t="str">
        <f>+_xlfn.XLOOKUP(Ventas_Oficina[[#This Row],[Nº de artículo]],AUXILIAR!A983:A5869,AUXILIAR!D983:D5869,"Error",0)</f>
        <v>No enviado a tiempo</v>
      </c>
      <c r="AD984" s="22" t="str">
        <f>+IF(AND(Ventas_Oficina[[#This Row],[Total]]&gt;75000,Ventas_Oficina[[#This Row],[Envio a tiempo]]="Enviado a tiempo"),"Buena Venta","Venta Mala")</f>
        <v>Venta Mala</v>
      </c>
    </row>
    <row r="985" spans="1:30" x14ac:dyDescent="0.25">
      <c r="A985" s="25">
        <v>1250227</v>
      </c>
      <c r="B985" s="5">
        <v>41396</v>
      </c>
      <c r="C985" s="6" t="s">
        <v>505</v>
      </c>
      <c r="D985" s="6" t="s">
        <v>199</v>
      </c>
      <c r="E985" s="6" t="s">
        <v>4</v>
      </c>
      <c r="F985" s="6" t="s">
        <v>5</v>
      </c>
      <c r="G985" s="6" t="s">
        <v>1010</v>
      </c>
      <c r="H985" s="6" t="s">
        <v>24</v>
      </c>
      <c r="I985" s="6" t="s">
        <v>1013</v>
      </c>
      <c r="J985" s="6" t="s">
        <v>1135</v>
      </c>
      <c r="K985" s="6" t="s">
        <v>1261</v>
      </c>
      <c r="L985" s="6" t="s">
        <v>1267</v>
      </c>
      <c r="M985" s="6" t="s">
        <v>1272</v>
      </c>
      <c r="N985" s="5">
        <v>41397</v>
      </c>
      <c r="O985" s="7">
        <v>8159</v>
      </c>
      <c r="P985" s="7">
        <v>15999</v>
      </c>
      <c r="Q985" s="7">
        <v>7840</v>
      </c>
      <c r="R985" s="6">
        <v>8</v>
      </c>
      <c r="S985" s="7">
        <v>127992</v>
      </c>
      <c r="T985" s="8">
        <v>0.03</v>
      </c>
      <c r="U985" s="7">
        <v>3839.7599999999998</v>
      </c>
      <c r="V985" s="7">
        <v>124152.24</v>
      </c>
      <c r="W985" s="7">
        <v>550</v>
      </c>
      <c r="X985" s="7">
        <v>760503</v>
      </c>
      <c r="Y985" s="9">
        <f>+DAY('TABLA PRINCIPAL'!$B985)</f>
        <v>2</v>
      </c>
      <c r="Z985" s="9">
        <f>+MONTH('TABLA PRINCIPAL'!$B985)</f>
        <v>5</v>
      </c>
      <c r="AA985" s="9">
        <f>+YEAR('TABLA PRINCIPAL'!$B985)</f>
        <v>2013</v>
      </c>
      <c r="AB985" s="22" t="str">
        <f>+IF(Ventas_Oficina[[#This Row],[Total del pedido]]&gt;=100000,"SI","NO")</f>
        <v>SI</v>
      </c>
      <c r="AC985" s="22" t="str">
        <f>+_xlfn.XLOOKUP(Ventas_Oficina[[#This Row],[Nº de artículo]],AUXILIAR!A984:A5870,AUXILIAR!D984:D5870,"Error",0)</f>
        <v>No enviado a tiempo</v>
      </c>
      <c r="AD985" s="22" t="str">
        <f>+IF(AND(Ventas_Oficina[[#This Row],[Total]]&gt;75000,Ventas_Oficina[[#This Row],[Envio a tiempo]]="Enviado a tiempo"),"Buena Venta","Venta Mala")</f>
        <v>Venta Mala</v>
      </c>
    </row>
    <row r="986" spans="1:30" x14ac:dyDescent="0.25">
      <c r="A986" s="26">
        <v>1250227</v>
      </c>
      <c r="B986" s="10">
        <v>41607</v>
      </c>
      <c r="C986" s="11" t="s">
        <v>506</v>
      </c>
      <c r="D986" s="11" t="s">
        <v>78</v>
      </c>
      <c r="E986" s="11" t="s">
        <v>4</v>
      </c>
      <c r="F986" s="11" t="s">
        <v>5</v>
      </c>
      <c r="G986" s="11" t="s">
        <v>1007</v>
      </c>
      <c r="H986" s="11" t="s">
        <v>53</v>
      </c>
      <c r="I986" s="11" t="s">
        <v>1012</v>
      </c>
      <c r="J986" s="11" t="s">
        <v>1120</v>
      </c>
      <c r="K986" s="11" t="s">
        <v>1261</v>
      </c>
      <c r="L986" s="11" t="s">
        <v>1267</v>
      </c>
      <c r="M986" s="11" t="s">
        <v>1272</v>
      </c>
      <c r="N986" s="10">
        <v>41609</v>
      </c>
      <c r="O986" s="12">
        <v>651</v>
      </c>
      <c r="P986" s="12">
        <v>3098</v>
      </c>
      <c r="Q986" s="12">
        <v>2447</v>
      </c>
      <c r="R986" s="11">
        <v>8</v>
      </c>
      <c r="S986" s="12">
        <v>24784</v>
      </c>
      <c r="T986" s="13">
        <v>0.01</v>
      </c>
      <c r="U986" s="12">
        <v>247.84</v>
      </c>
      <c r="V986" s="12">
        <v>24536.16</v>
      </c>
      <c r="W986" s="12">
        <v>650</v>
      </c>
      <c r="X986" s="12">
        <v>88653</v>
      </c>
      <c r="Y986" s="14">
        <f>+DAY('TABLA PRINCIPAL'!$B986)</f>
        <v>29</v>
      </c>
      <c r="Z986" s="14">
        <f>+MONTH('TABLA PRINCIPAL'!$B986)</f>
        <v>11</v>
      </c>
      <c r="AA986" s="14">
        <f>+YEAR('TABLA PRINCIPAL'!$B986)</f>
        <v>2013</v>
      </c>
      <c r="AB986" s="22" t="str">
        <f>+IF(Ventas_Oficina[[#This Row],[Total del pedido]]&gt;=100000,"SI","NO")</f>
        <v>NO</v>
      </c>
      <c r="AC986" s="22" t="str">
        <f>+_xlfn.XLOOKUP(Ventas_Oficina[[#This Row],[Nº de artículo]],AUXILIAR!A985:A5871,AUXILIAR!D985:D5871,"Error",0)</f>
        <v>No enviado a tiempo</v>
      </c>
      <c r="AD986" s="22" t="str">
        <f>+IF(AND(Ventas_Oficina[[#This Row],[Total]]&gt;75000,Ventas_Oficina[[#This Row],[Envio a tiempo]]="Enviado a tiempo"),"Buena Venta","Venta Mala")</f>
        <v>Venta Mala</v>
      </c>
    </row>
    <row r="987" spans="1:30" x14ac:dyDescent="0.25">
      <c r="A987" s="25">
        <v>1250592</v>
      </c>
      <c r="B987" s="5">
        <v>41322</v>
      </c>
      <c r="C987" s="6" t="s">
        <v>55</v>
      </c>
      <c r="D987" s="6" t="s">
        <v>44</v>
      </c>
      <c r="E987" s="6" t="s">
        <v>12</v>
      </c>
      <c r="F987" s="6" t="s">
        <v>13</v>
      </c>
      <c r="G987" s="6" t="s">
        <v>1007</v>
      </c>
      <c r="H987" s="6" t="s">
        <v>42</v>
      </c>
      <c r="I987" s="6" t="s">
        <v>1012</v>
      </c>
      <c r="J987" s="6" t="s">
        <v>1032</v>
      </c>
      <c r="K987" s="6" t="s">
        <v>1262</v>
      </c>
      <c r="L987" s="6" t="s">
        <v>1265</v>
      </c>
      <c r="M987" s="6" t="s">
        <v>1272</v>
      </c>
      <c r="N987" s="5">
        <v>41327</v>
      </c>
      <c r="O987" s="7">
        <v>159</v>
      </c>
      <c r="P987" s="7">
        <v>261</v>
      </c>
      <c r="Q987" s="7">
        <v>102</v>
      </c>
      <c r="R987" s="6">
        <v>37</v>
      </c>
      <c r="S987" s="7">
        <v>9657</v>
      </c>
      <c r="T987" s="8">
        <v>0.01</v>
      </c>
      <c r="U987" s="7">
        <v>96.570000000000007</v>
      </c>
      <c r="V987" s="7">
        <v>9560.43</v>
      </c>
      <c r="W987" s="7">
        <v>50</v>
      </c>
      <c r="X987" s="7">
        <v>2149</v>
      </c>
      <c r="Y987" s="9">
        <f>+DAY('TABLA PRINCIPAL'!$B987)</f>
        <v>17</v>
      </c>
      <c r="Z987" s="9">
        <f>+MONTH('TABLA PRINCIPAL'!$B987)</f>
        <v>2</v>
      </c>
      <c r="AA987" s="9">
        <f>+YEAR('TABLA PRINCIPAL'!$B987)</f>
        <v>2013</v>
      </c>
      <c r="AB987" s="22" t="str">
        <f>+IF(Ventas_Oficina[[#This Row],[Total del pedido]]&gt;=100000,"SI","NO")</f>
        <v>NO</v>
      </c>
      <c r="AC987" s="22" t="str">
        <f>+_xlfn.XLOOKUP(Ventas_Oficina[[#This Row],[Nº de artículo]],AUXILIAR!A986:A5872,AUXILIAR!D986:D5872,"Error",0)</f>
        <v>Enviado a tiempo</v>
      </c>
      <c r="AD987" s="22" t="str">
        <f>+IF(AND(Ventas_Oficina[[#This Row],[Total]]&gt;75000,Ventas_Oficina[[#This Row],[Envio a tiempo]]="Enviado a tiempo"),"Buena Venta","Venta Mala")</f>
        <v>Venta Mala</v>
      </c>
    </row>
    <row r="988" spans="1:30" x14ac:dyDescent="0.25">
      <c r="A988" s="26">
        <v>1250592</v>
      </c>
      <c r="B988" s="10">
        <v>41666</v>
      </c>
      <c r="C988" s="11" t="s">
        <v>217</v>
      </c>
      <c r="D988" s="11" t="s">
        <v>199</v>
      </c>
      <c r="E988" s="11" t="s">
        <v>4</v>
      </c>
      <c r="F988" s="11" t="s">
        <v>5</v>
      </c>
      <c r="G988" s="11" t="s">
        <v>1009</v>
      </c>
      <c r="H988" s="11" t="s">
        <v>24</v>
      </c>
      <c r="I988" s="11" t="s">
        <v>1016</v>
      </c>
      <c r="J988" s="11" t="s">
        <v>1049</v>
      </c>
      <c r="K988" s="11" t="s">
        <v>1261</v>
      </c>
      <c r="L988" s="11" t="s">
        <v>1267</v>
      </c>
      <c r="M988" s="11" t="s">
        <v>1272</v>
      </c>
      <c r="N988" s="10">
        <v>41667</v>
      </c>
      <c r="O988" s="12">
        <v>184</v>
      </c>
      <c r="P988" s="12">
        <v>288</v>
      </c>
      <c r="Q988" s="12">
        <v>104</v>
      </c>
      <c r="R988" s="11">
        <v>46</v>
      </c>
      <c r="S988" s="12">
        <v>13248</v>
      </c>
      <c r="T988" s="13">
        <v>0</v>
      </c>
      <c r="U988" s="12">
        <v>0</v>
      </c>
      <c r="V988" s="12">
        <v>13248</v>
      </c>
      <c r="W988" s="12">
        <v>99</v>
      </c>
      <c r="X988" s="12">
        <v>3621</v>
      </c>
      <c r="Y988" s="14">
        <f>+DAY('TABLA PRINCIPAL'!$B988)</f>
        <v>27</v>
      </c>
      <c r="Z988" s="14">
        <f>+MONTH('TABLA PRINCIPAL'!$B988)</f>
        <v>1</v>
      </c>
      <c r="AA988" s="14">
        <f>+YEAR('TABLA PRINCIPAL'!$B988)</f>
        <v>2014</v>
      </c>
      <c r="AB988" s="22" t="str">
        <f>+IF(Ventas_Oficina[[#This Row],[Total del pedido]]&gt;=100000,"SI","NO")</f>
        <v>NO</v>
      </c>
      <c r="AC988" s="22" t="str">
        <f>+_xlfn.XLOOKUP(Ventas_Oficina[[#This Row],[Nº de artículo]],AUXILIAR!A987:A5873,AUXILIAR!D987:D5873,"Error",0)</f>
        <v>Enviado a tiempo</v>
      </c>
      <c r="AD988" s="22" t="str">
        <f>+IF(AND(Ventas_Oficina[[#This Row],[Total]]&gt;75000,Ventas_Oficina[[#This Row],[Envio a tiempo]]="Enviado a tiempo"),"Buena Venta","Venta Mala")</f>
        <v>Venta Mala</v>
      </c>
    </row>
    <row r="989" spans="1:30" x14ac:dyDescent="0.25">
      <c r="A989" s="25">
        <v>1250592</v>
      </c>
      <c r="B989" s="5">
        <v>42568</v>
      </c>
      <c r="C989" s="6" t="s">
        <v>331</v>
      </c>
      <c r="D989" s="6" t="s">
        <v>46</v>
      </c>
      <c r="E989" s="6" t="s">
        <v>4</v>
      </c>
      <c r="F989" s="6" t="s">
        <v>5</v>
      </c>
      <c r="G989" s="6" t="s">
        <v>1008</v>
      </c>
      <c r="H989" s="6" t="s">
        <v>9</v>
      </c>
      <c r="I989" s="6" t="s">
        <v>1014</v>
      </c>
      <c r="J989" s="6" t="s">
        <v>1046</v>
      </c>
      <c r="K989" s="6" t="s">
        <v>1261</v>
      </c>
      <c r="L989" s="6" t="s">
        <v>1266</v>
      </c>
      <c r="M989" s="6" t="s">
        <v>1272</v>
      </c>
      <c r="N989" s="5">
        <v>42569</v>
      </c>
      <c r="O989" s="7">
        <v>519</v>
      </c>
      <c r="P989" s="7">
        <v>1298</v>
      </c>
      <c r="Q989" s="7">
        <v>779</v>
      </c>
      <c r="R989" s="6">
        <v>7</v>
      </c>
      <c r="S989" s="7">
        <v>9086</v>
      </c>
      <c r="T989" s="8">
        <v>0.05</v>
      </c>
      <c r="U989" s="7">
        <v>454.3</v>
      </c>
      <c r="V989" s="7">
        <v>8631.7000000000007</v>
      </c>
      <c r="W989" s="7">
        <v>314</v>
      </c>
      <c r="X989" s="7">
        <v>36308</v>
      </c>
      <c r="Y989" s="9">
        <f>+DAY('TABLA PRINCIPAL'!$B989)</f>
        <v>17</v>
      </c>
      <c r="Z989" s="9">
        <f>+MONTH('TABLA PRINCIPAL'!$B989)</f>
        <v>7</v>
      </c>
      <c r="AA989" s="9">
        <f>+YEAR('TABLA PRINCIPAL'!$B989)</f>
        <v>2016</v>
      </c>
      <c r="AB989" s="22" t="str">
        <f>+IF(Ventas_Oficina[[#This Row],[Total del pedido]]&gt;=100000,"SI","NO")</f>
        <v>NO</v>
      </c>
      <c r="AC989" s="22" t="str">
        <f>+_xlfn.XLOOKUP(Ventas_Oficina[[#This Row],[Nº de artículo]],AUXILIAR!A988:A5874,AUXILIAR!D988:D5874,"Error",0)</f>
        <v>No enviado a tiempo</v>
      </c>
      <c r="AD989" s="22" t="str">
        <f>+IF(AND(Ventas_Oficina[[#This Row],[Total]]&gt;75000,Ventas_Oficina[[#This Row],[Envio a tiempo]]="Enviado a tiempo"),"Buena Venta","Venta Mala")</f>
        <v>Venta Mala</v>
      </c>
    </row>
    <row r="990" spans="1:30" x14ac:dyDescent="0.25">
      <c r="A990" s="26">
        <v>1250592</v>
      </c>
      <c r="B990" s="10">
        <v>41570</v>
      </c>
      <c r="C990" s="11" t="s">
        <v>507</v>
      </c>
      <c r="D990" s="11" t="s">
        <v>19</v>
      </c>
      <c r="E990" s="11" t="s">
        <v>4</v>
      </c>
      <c r="F990" s="11" t="s">
        <v>5</v>
      </c>
      <c r="G990" s="11" t="s">
        <v>1009</v>
      </c>
      <c r="H990" s="11" t="s">
        <v>6</v>
      </c>
      <c r="I990" s="11" t="s">
        <v>1013</v>
      </c>
      <c r="J990" s="11" t="s">
        <v>1032</v>
      </c>
      <c r="K990" s="11" t="s">
        <v>1261</v>
      </c>
      <c r="L990" s="11" t="s">
        <v>1267</v>
      </c>
      <c r="M990" s="11" t="s">
        <v>1272</v>
      </c>
      <c r="N990" s="10">
        <v>41572</v>
      </c>
      <c r="O990" s="12">
        <v>159</v>
      </c>
      <c r="P990" s="12">
        <v>261</v>
      </c>
      <c r="Q990" s="12">
        <v>102</v>
      </c>
      <c r="R990" s="11">
        <v>48</v>
      </c>
      <c r="S990" s="12">
        <v>12528</v>
      </c>
      <c r="T990" s="13">
        <v>0.03</v>
      </c>
      <c r="U990" s="12">
        <v>375.84</v>
      </c>
      <c r="V990" s="12">
        <v>12152.16</v>
      </c>
      <c r="W990" s="12">
        <v>50</v>
      </c>
      <c r="X990" s="12">
        <v>2223</v>
      </c>
      <c r="Y990" s="14">
        <f>+DAY('TABLA PRINCIPAL'!$B990)</f>
        <v>23</v>
      </c>
      <c r="Z990" s="14">
        <f>+MONTH('TABLA PRINCIPAL'!$B990)</f>
        <v>10</v>
      </c>
      <c r="AA990" s="14">
        <f>+YEAR('TABLA PRINCIPAL'!$B990)</f>
        <v>2013</v>
      </c>
      <c r="AB990" s="22" t="str">
        <f>+IF(Ventas_Oficina[[#This Row],[Total del pedido]]&gt;=100000,"SI","NO")</f>
        <v>NO</v>
      </c>
      <c r="AC990" s="22" t="str">
        <f>+_xlfn.XLOOKUP(Ventas_Oficina[[#This Row],[Nº de artículo]],AUXILIAR!A989:A5875,AUXILIAR!D989:D5875,"Error",0)</f>
        <v>No enviado a tiempo</v>
      </c>
      <c r="AD990" s="22" t="str">
        <f>+IF(AND(Ventas_Oficina[[#This Row],[Total]]&gt;75000,Ventas_Oficina[[#This Row],[Envio a tiempo]]="Enviado a tiempo"),"Buena Venta","Venta Mala")</f>
        <v>Venta Mala</v>
      </c>
    </row>
    <row r="991" spans="1:30" x14ac:dyDescent="0.25">
      <c r="A991" s="25">
        <v>1250592</v>
      </c>
      <c r="B991" s="5">
        <v>41607</v>
      </c>
      <c r="C991" s="6" t="s">
        <v>506</v>
      </c>
      <c r="D991" s="6" t="s">
        <v>78</v>
      </c>
      <c r="E991" s="6" t="s">
        <v>4</v>
      </c>
      <c r="F991" s="6" t="s">
        <v>5</v>
      </c>
      <c r="G991" s="6" t="s">
        <v>1010</v>
      </c>
      <c r="H991" s="6" t="s">
        <v>53</v>
      </c>
      <c r="I991" s="6" t="s">
        <v>1016</v>
      </c>
      <c r="J991" s="6" t="s">
        <v>1108</v>
      </c>
      <c r="K991" s="6" t="s">
        <v>1261</v>
      </c>
      <c r="L991" s="6" t="s">
        <v>1267</v>
      </c>
      <c r="M991" s="6" t="s">
        <v>1272</v>
      </c>
      <c r="N991" s="5">
        <v>41609</v>
      </c>
      <c r="O991" s="7">
        <v>7679</v>
      </c>
      <c r="P991" s="7">
        <v>11999</v>
      </c>
      <c r="Q991" s="7">
        <v>4320</v>
      </c>
      <c r="R991" s="6">
        <v>10</v>
      </c>
      <c r="S991" s="7">
        <v>119990</v>
      </c>
      <c r="T991" s="8">
        <v>0.08</v>
      </c>
      <c r="U991" s="7">
        <v>9599.2000000000007</v>
      </c>
      <c r="V991" s="7">
        <v>110390.8</v>
      </c>
      <c r="W991" s="7">
        <v>1400</v>
      </c>
      <c r="X991" s="7">
        <v>88753</v>
      </c>
      <c r="Y991" s="9">
        <f>+DAY('TABLA PRINCIPAL'!$B991)</f>
        <v>29</v>
      </c>
      <c r="Z991" s="9">
        <f>+MONTH('TABLA PRINCIPAL'!$B991)</f>
        <v>11</v>
      </c>
      <c r="AA991" s="9">
        <f>+YEAR('TABLA PRINCIPAL'!$B991)</f>
        <v>2013</v>
      </c>
      <c r="AB991" s="22" t="str">
        <f>+IF(Ventas_Oficina[[#This Row],[Total del pedido]]&gt;=100000,"SI","NO")</f>
        <v>SI</v>
      </c>
      <c r="AC991" s="22" t="str">
        <f>+_xlfn.XLOOKUP(Ventas_Oficina[[#This Row],[Nº de artículo]],AUXILIAR!A990:A5876,AUXILIAR!D990:D5876,"Error",0)</f>
        <v>Enviado a tiempo</v>
      </c>
      <c r="AD991" s="22" t="str">
        <f>+IF(AND(Ventas_Oficina[[#This Row],[Total]]&gt;75000,Ventas_Oficina[[#This Row],[Envio a tiempo]]="Enviado a tiempo"),"Buena Venta","Venta Mala")</f>
        <v>Buena Venta</v>
      </c>
    </row>
    <row r="992" spans="1:30" x14ac:dyDescent="0.25">
      <c r="A992" s="26">
        <v>1250592</v>
      </c>
      <c r="B992" s="10">
        <v>41731</v>
      </c>
      <c r="C992" s="11" t="s">
        <v>388</v>
      </c>
      <c r="D992" s="11" t="s">
        <v>36</v>
      </c>
      <c r="E992" s="11" t="s">
        <v>12</v>
      </c>
      <c r="F992" s="11" t="s">
        <v>13</v>
      </c>
      <c r="G992" s="11" t="s">
        <v>1008</v>
      </c>
      <c r="H992" s="11" t="s">
        <v>14</v>
      </c>
      <c r="I992" s="11" t="s">
        <v>1012</v>
      </c>
      <c r="J992" s="11" t="s">
        <v>1072</v>
      </c>
      <c r="K992" s="11" t="s">
        <v>1261</v>
      </c>
      <c r="L992" s="11" t="s">
        <v>1267</v>
      </c>
      <c r="M992" s="11" t="s">
        <v>1272</v>
      </c>
      <c r="N992" s="10">
        <v>41732</v>
      </c>
      <c r="O992" s="12">
        <v>194</v>
      </c>
      <c r="P992" s="12">
        <v>308</v>
      </c>
      <c r="Q992" s="12">
        <v>114</v>
      </c>
      <c r="R992" s="11">
        <v>37</v>
      </c>
      <c r="S992" s="12">
        <v>11396</v>
      </c>
      <c r="T992" s="13">
        <v>0.03</v>
      </c>
      <c r="U992" s="12">
        <v>341.88</v>
      </c>
      <c r="V992" s="12">
        <v>11054.12</v>
      </c>
      <c r="W992" s="12">
        <v>99</v>
      </c>
      <c r="X992" s="12">
        <v>14261</v>
      </c>
      <c r="Y992" s="14">
        <f>+DAY('TABLA PRINCIPAL'!$B992)</f>
        <v>2</v>
      </c>
      <c r="Z992" s="14">
        <f>+MONTH('TABLA PRINCIPAL'!$B992)</f>
        <v>4</v>
      </c>
      <c r="AA992" s="14">
        <f>+YEAR('TABLA PRINCIPAL'!$B992)</f>
        <v>2014</v>
      </c>
      <c r="AB992" s="22" t="str">
        <f>+IF(Ventas_Oficina[[#This Row],[Total del pedido]]&gt;=100000,"SI","NO")</f>
        <v>NO</v>
      </c>
      <c r="AC992" s="22" t="str">
        <f>+_xlfn.XLOOKUP(Ventas_Oficina[[#This Row],[Nº de artículo]],AUXILIAR!A991:A5877,AUXILIAR!D991:D5877,"Error",0)</f>
        <v>Enviado a tiempo</v>
      </c>
      <c r="AD992" s="22" t="str">
        <f>+IF(AND(Ventas_Oficina[[#This Row],[Total]]&gt;75000,Ventas_Oficina[[#This Row],[Envio a tiempo]]="Enviado a tiempo"),"Buena Venta","Venta Mala")</f>
        <v>Venta Mala</v>
      </c>
    </row>
    <row r="993" spans="1:30" x14ac:dyDescent="0.25">
      <c r="A993" s="25">
        <v>1250592</v>
      </c>
      <c r="B993" s="5">
        <v>41607</v>
      </c>
      <c r="C993" s="6" t="s">
        <v>506</v>
      </c>
      <c r="D993" s="6" t="s">
        <v>78</v>
      </c>
      <c r="E993" s="6" t="s">
        <v>4</v>
      </c>
      <c r="F993" s="6" t="s">
        <v>5</v>
      </c>
      <c r="G993" s="6" t="s">
        <v>1008</v>
      </c>
      <c r="H993" s="6" t="s">
        <v>53</v>
      </c>
      <c r="I993" s="6" t="s">
        <v>1015</v>
      </c>
      <c r="J993" s="6" t="s">
        <v>1108</v>
      </c>
      <c r="K993" s="6" t="s">
        <v>1261</v>
      </c>
      <c r="L993" s="6" t="s">
        <v>1267</v>
      </c>
      <c r="M993" s="6" t="s">
        <v>1272</v>
      </c>
      <c r="N993" s="5">
        <v>41609</v>
      </c>
      <c r="O993" s="7">
        <v>7679</v>
      </c>
      <c r="P993" s="7">
        <v>11999</v>
      </c>
      <c r="Q993" s="7">
        <v>4320</v>
      </c>
      <c r="R993" s="6">
        <v>42</v>
      </c>
      <c r="S993" s="7">
        <v>503958</v>
      </c>
      <c r="T993" s="8">
        <v>0.08</v>
      </c>
      <c r="U993" s="7">
        <v>40316.639999999999</v>
      </c>
      <c r="V993" s="7">
        <v>463641.36</v>
      </c>
      <c r="W993" s="7">
        <v>1400</v>
      </c>
      <c r="X993" s="7">
        <v>88753</v>
      </c>
      <c r="Y993" s="9">
        <f>+DAY('TABLA PRINCIPAL'!$B993)</f>
        <v>29</v>
      </c>
      <c r="Z993" s="9">
        <f>+MONTH('TABLA PRINCIPAL'!$B993)</f>
        <v>11</v>
      </c>
      <c r="AA993" s="9">
        <f>+YEAR('TABLA PRINCIPAL'!$B993)</f>
        <v>2013</v>
      </c>
      <c r="AB993" s="22" t="str">
        <f>+IF(Ventas_Oficina[[#This Row],[Total del pedido]]&gt;=100000,"SI","NO")</f>
        <v>SI</v>
      </c>
      <c r="AC993" s="22" t="str">
        <f>+_xlfn.XLOOKUP(Ventas_Oficina[[#This Row],[Nº de artículo]],AUXILIAR!A992:A5878,AUXILIAR!D992:D5878,"Error",0)</f>
        <v>No enviado a tiempo</v>
      </c>
      <c r="AD993" s="22" t="str">
        <f>+IF(AND(Ventas_Oficina[[#This Row],[Total]]&gt;75000,Ventas_Oficina[[#This Row],[Envio a tiempo]]="Enviado a tiempo"),"Buena Venta","Venta Mala")</f>
        <v>Venta Mala</v>
      </c>
    </row>
    <row r="994" spans="1:30" x14ac:dyDescent="0.25">
      <c r="A994" s="26">
        <v>1250592</v>
      </c>
      <c r="B994" s="10">
        <v>41607</v>
      </c>
      <c r="C994" s="11" t="s">
        <v>506</v>
      </c>
      <c r="D994" s="11" t="s">
        <v>78</v>
      </c>
      <c r="E994" s="11" t="s">
        <v>4</v>
      </c>
      <c r="F994" s="11" t="s">
        <v>5</v>
      </c>
      <c r="G994" s="11" t="s">
        <v>1010</v>
      </c>
      <c r="H994" s="11" t="s">
        <v>53</v>
      </c>
      <c r="I994" s="11" t="s">
        <v>1016</v>
      </c>
      <c r="J994" s="11" t="s">
        <v>1108</v>
      </c>
      <c r="K994" s="11" t="s">
        <v>1261</v>
      </c>
      <c r="L994" s="11" t="s">
        <v>1265</v>
      </c>
      <c r="M994" s="11" t="s">
        <v>1273</v>
      </c>
      <c r="N994" s="10">
        <v>41609</v>
      </c>
      <c r="O994" s="12">
        <v>7679</v>
      </c>
      <c r="P994" s="12">
        <v>11999</v>
      </c>
      <c r="Q994" s="12">
        <v>4320</v>
      </c>
      <c r="R994" s="11">
        <v>49</v>
      </c>
      <c r="S994" s="12">
        <v>587951</v>
      </c>
      <c r="T994" s="13">
        <v>0.05</v>
      </c>
      <c r="U994" s="12">
        <v>29397.550000000003</v>
      </c>
      <c r="V994" s="12">
        <v>558553.44999999995</v>
      </c>
      <c r="W994" s="12">
        <v>1400</v>
      </c>
      <c r="X994" s="12">
        <v>88753</v>
      </c>
      <c r="Y994" s="14">
        <f>+DAY('TABLA PRINCIPAL'!$B994)</f>
        <v>29</v>
      </c>
      <c r="Z994" s="14">
        <f>+MONTH('TABLA PRINCIPAL'!$B994)</f>
        <v>11</v>
      </c>
      <c r="AA994" s="14">
        <f>+YEAR('TABLA PRINCIPAL'!$B994)</f>
        <v>2013</v>
      </c>
      <c r="AB994" s="22" t="str">
        <f>+IF(Ventas_Oficina[[#This Row],[Total del pedido]]&gt;=100000,"SI","NO")</f>
        <v>SI</v>
      </c>
      <c r="AC994" s="22" t="str">
        <f>+_xlfn.XLOOKUP(Ventas_Oficina[[#This Row],[Nº de artículo]],AUXILIAR!A993:A5879,AUXILIAR!D993:D5879,"Error",0)</f>
        <v>Enviado a tiempo</v>
      </c>
      <c r="AD994" s="22" t="str">
        <f>+IF(AND(Ventas_Oficina[[#This Row],[Total]]&gt;75000,Ventas_Oficina[[#This Row],[Envio a tiempo]]="Enviado a tiempo"),"Buena Venta","Venta Mala")</f>
        <v>Buena Venta</v>
      </c>
    </row>
    <row r="995" spans="1:30" x14ac:dyDescent="0.25">
      <c r="A995" s="25">
        <v>1250592</v>
      </c>
      <c r="B995" s="5">
        <v>41607</v>
      </c>
      <c r="C995" s="6" t="s">
        <v>300</v>
      </c>
      <c r="D995" s="6" t="s">
        <v>301</v>
      </c>
      <c r="E995" s="6" t="s">
        <v>4</v>
      </c>
      <c r="F995" s="6" t="s">
        <v>5</v>
      </c>
      <c r="G995" s="6" t="s">
        <v>1009</v>
      </c>
      <c r="H995" s="6" t="s">
        <v>58</v>
      </c>
      <c r="I995" s="6" t="s">
        <v>1015</v>
      </c>
      <c r="J995" s="6" t="s">
        <v>1108</v>
      </c>
      <c r="K995" s="6" t="s">
        <v>1261</v>
      </c>
      <c r="L995" s="6" t="s">
        <v>1267</v>
      </c>
      <c r="M995" s="6" t="s">
        <v>1272</v>
      </c>
      <c r="N995" s="5">
        <v>41609</v>
      </c>
      <c r="O995" s="7">
        <v>7679</v>
      </c>
      <c r="P995" s="7">
        <v>11999</v>
      </c>
      <c r="Q995" s="7">
        <v>4320</v>
      </c>
      <c r="R995" s="6">
        <v>12</v>
      </c>
      <c r="S995" s="7">
        <v>143988</v>
      </c>
      <c r="T995" s="8">
        <v>0.01</v>
      </c>
      <c r="U995" s="7">
        <v>1439.88</v>
      </c>
      <c r="V995" s="7">
        <v>142548.12</v>
      </c>
      <c r="W995" s="7">
        <v>1400</v>
      </c>
      <c r="X995" s="7">
        <v>88753</v>
      </c>
      <c r="Y995" s="9">
        <f>+DAY('TABLA PRINCIPAL'!$B995)</f>
        <v>29</v>
      </c>
      <c r="Z995" s="9">
        <f>+MONTH('TABLA PRINCIPAL'!$B995)</f>
        <v>11</v>
      </c>
      <c r="AA995" s="9">
        <f>+YEAR('TABLA PRINCIPAL'!$B995)</f>
        <v>2013</v>
      </c>
      <c r="AB995" s="22" t="str">
        <f>+IF(Ventas_Oficina[[#This Row],[Total del pedido]]&gt;=100000,"SI","NO")</f>
        <v>SI</v>
      </c>
      <c r="AC995" s="22" t="str">
        <f>+_xlfn.XLOOKUP(Ventas_Oficina[[#This Row],[Nº de artículo]],AUXILIAR!A994:A5880,AUXILIAR!D994:D5880,"Error",0)</f>
        <v>Enviado a tiempo</v>
      </c>
      <c r="AD995" s="22" t="str">
        <f>+IF(AND(Ventas_Oficina[[#This Row],[Total]]&gt;75000,Ventas_Oficina[[#This Row],[Envio a tiempo]]="Enviado a tiempo"),"Buena Venta","Venta Mala")</f>
        <v>Buena Venta</v>
      </c>
    </row>
    <row r="996" spans="1:30" x14ac:dyDescent="0.25">
      <c r="A996" s="26">
        <v>1250592</v>
      </c>
      <c r="B996" s="10">
        <v>41607</v>
      </c>
      <c r="C996" s="11" t="s">
        <v>506</v>
      </c>
      <c r="D996" s="11" t="s">
        <v>78</v>
      </c>
      <c r="E996" s="11" t="s">
        <v>4</v>
      </c>
      <c r="F996" s="11" t="s">
        <v>5</v>
      </c>
      <c r="G996" s="11" t="s">
        <v>1009</v>
      </c>
      <c r="H996" s="11" t="s">
        <v>53</v>
      </c>
      <c r="I996" s="11" t="s">
        <v>1015</v>
      </c>
      <c r="J996" s="11" t="s">
        <v>1108</v>
      </c>
      <c r="K996" s="11" t="s">
        <v>1261</v>
      </c>
      <c r="L996" s="11" t="s">
        <v>1265</v>
      </c>
      <c r="M996" s="11" t="s">
        <v>1272</v>
      </c>
      <c r="N996" s="10">
        <v>41609</v>
      </c>
      <c r="O996" s="12">
        <v>7679</v>
      </c>
      <c r="P996" s="12">
        <v>11999</v>
      </c>
      <c r="Q996" s="12">
        <v>4320</v>
      </c>
      <c r="R996" s="11">
        <v>32</v>
      </c>
      <c r="S996" s="12">
        <v>383968</v>
      </c>
      <c r="T996" s="13">
        <v>0.01</v>
      </c>
      <c r="U996" s="12">
        <v>3839.6800000000003</v>
      </c>
      <c r="V996" s="12">
        <v>380128.32</v>
      </c>
      <c r="W996" s="12">
        <v>1400</v>
      </c>
      <c r="X996" s="12">
        <v>88753</v>
      </c>
      <c r="Y996" s="14">
        <f>+DAY('TABLA PRINCIPAL'!$B996)</f>
        <v>29</v>
      </c>
      <c r="Z996" s="14">
        <f>+MONTH('TABLA PRINCIPAL'!$B996)</f>
        <v>11</v>
      </c>
      <c r="AA996" s="14">
        <f>+YEAR('TABLA PRINCIPAL'!$B996)</f>
        <v>2013</v>
      </c>
      <c r="AB996" s="22" t="str">
        <f>+IF(Ventas_Oficina[[#This Row],[Total del pedido]]&gt;=100000,"SI","NO")</f>
        <v>SI</v>
      </c>
      <c r="AC996" s="22" t="str">
        <f>+_xlfn.XLOOKUP(Ventas_Oficina[[#This Row],[Nº de artículo]],AUXILIAR!A995:A5881,AUXILIAR!D995:D5881,"Error",0)</f>
        <v>Enviado a tiempo</v>
      </c>
      <c r="AD996" s="22" t="str">
        <f>+IF(AND(Ventas_Oficina[[#This Row],[Total]]&gt;75000,Ventas_Oficina[[#This Row],[Envio a tiempo]]="Enviado a tiempo"),"Buena Venta","Venta Mala")</f>
        <v>Buena Venta</v>
      </c>
    </row>
    <row r="997" spans="1:30" x14ac:dyDescent="0.25">
      <c r="A997" s="25">
        <v>1250592</v>
      </c>
      <c r="B997" s="5">
        <v>41406</v>
      </c>
      <c r="C997" s="6" t="s">
        <v>508</v>
      </c>
      <c r="D997" s="6" t="s">
        <v>137</v>
      </c>
      <c r="E997" s="6" t="s">
        <v>4</v>
      </c>
      <c r="F997" s="6" t="s">
        <v>5</v>
      </c>
      <c r="G997" s="6" t="s">
        <v>1010</v>
      </c>
      <c r="H997" s="6" t="s">
        <v>6</v>
      </c>
      <c r="I997" s="6" t="s">
        <v>1012</v>
      </c>
      <c r="J997" s="6" t="s">
        <v>1153</v>
      </c>
      <c r="K997" s="6" t="s">
        <v>1261</v>
      </c>
      <c r="L997" s="6" t="s">
        <v>1266</v>
      </c>
      <c r="M997" s="6" t="s">
        <v>1272</v>
      </c>
      <c r="N997" s="5">
        <v>41418</v>
      </c>
      <c r="O997" s="7">
        <v>31561</v>
      </c>
      <c r="P997" s="7">
        <v>50097</v>
      </c>
      <c r="Q997" s="7">
        <v>18536</v>
      </c>
      <c r="R997" s="6">
        <v>43</v>
      </c>
      <c r="S997" s="7">
        <v>2154171</v>
      </c>
      <c r="T997" s="8">
        <v>0.03</v>
      </c>
      <c r="U997" s="7">
        <v>64625.13</v>
      </c>
      <c r="V997" s="7">
        <v>2089545.87</v>
      </c>
      <c r="W997" s="7">
        <v>6930</v>
      </c>
      <c r="X997" s="7">
        <v>45672</v>
      </c>
      <c r="Y997" s="9">
        <f>+DAY('TABLA PRINCIPAL'!$B997)</f>
        <v>12</v>
      </c>
      <c r="Z997" s="9">
        <f>+MONTH('TABLA PRINCIPAL'!$B997)</f>
        <v>5</v>
      </c>
      <c r="AA997" s="9">
        <f>+YEAR('TABLA PRINCIPAL'!$B997)</f>
        <v>2013</v>
      </c>
      <c r="AB997" s="22" t="str">
        <f>+IF(Ventas_Oficina[[#This Row],[Total del pedido]]&gt;=100000,"SI","NO")</f>
        <v>SI</v>
      </c>
      <c r="AC997" s="22" t="str">
        <f>+_xlfn.XLOOKUP(Ventas_Oficina[[#This Row],[Nº de artículo]],AUXILIAR!A996:A5882,AUXILIAR!D996:D5882,"Error",0)</f>
        <v>Enviado a tiempo</v>
      </c>
      <c r="AD997" s="22" t="str">
        <f>+IF(AND(Ventas_Oficina[[#This Row],[Total]]&gt;75000,Ventas_Oficina[[#This Row],[Envio a tiempo]]="Enviado a tiempo"),"Buena Venta","Venta Mala")</f>
        <v>Venta Mala</v>
      </c>
    </row>
    <row r="998" spans="1:30" x14ac:dyDescent="0.25">
      <c r="A998" s="26">
        <v>1250623</v>
      </c>
      <c r="B998" s="10">
        <v>41895</v>
      </c>
      <c r="C998" s="11" t="s">
        <v>18</v>
      </c>
      <c r="D998" s="11" t="s">
        <v>19</v>
      </c>
      <c r="E998" s="11" t="s">
        <v>4</v>
      </c>
      <c r="F998" s="11" t="s">
        <v>5</v>
      </c>
      <c r="G998" s="11" t="s">
        <v>1008</v>
      </c>
      <c r="H998" s="11" t="s">
        <v>6</v>
      </c>
      <c r="I998" s="11" t="s">
        <v>1014</v>
      </c>
      <c r="J998" s="11" t="s">
        <v>1080</v>
      </c>
      <c r="K998" s="11" t="s">
        <v>1261</v>
      </c>
      <c r="L998" s="11" t="s">
        <v>1265</v>
      </c>
      <c r="M998" s="11" t="s">
        <v>1272</v>
      </c>
      <c r="N998" s="10">
        <v>41899</v>
      </c>
      <c r="O998" s="12">
        <v>350</v>
      </c>
      <c r="P998" s="12">
        <v>574</v>
      </c>
      <c r="Q998" s="12">
        <v>224</v>
      </c>
      <c r="R998" s="11">
        <v>1</v>
      </c>
      <c r="S998" s="12">
        <v>574</v>
      </c>
      <c r="T998" s="13">
        <v>0.06</v>
      </c>
      <c r="U998" s="12">
        <v>34.44</v>
      </c>
      <c r="V998" s="12">
        <v>539.55999999999995</v>
      </c>
      <c r="W998" s="12">
        <v>501</v>
      </c>
      <c r="X998" s="12">
        <v>15259</v>
      </c>
      <c r="Y998" s="14">
        <f>+DAY('TABLA PRINCIPAL'!$B998)</f>
        <v>13</v>
      </c>
      <c r="Z998" s="14">
        <f>+MONTH('TABLA PRINCIPAL'!$B998)</f>
        <v>9</v>
      </c>
      <c r="AA998" s="14">
        <f>+YEAR('TABLA PRINCIPAL'!$B998)</f>
        <v>2014</v>
      </c>
      <c r="AB998" s="22" t="str">
        <f>+IF(Ventas_Oficina[[#This Row],[Total del pedido]]&gt;=100000,"SI","NO")</f>
        <v>NO</v>
      </c>
      <c r="AC998" s="22" t="str">
        <f>+_xlfn.XLOOKUP(Ventas_Oficina[[#This Row],[Nº de artículo]],AUXILIAR!A997:A5883,AUXILIAR!D997:D5883,"Error",0)</f>
        <v>Enviado a tiempo</v>
      </c>
      <c r="AD998" s="22" t="str">
        <f>+IF(AND(Ventas_Oficina[[#This Row],[Total]]&gt;75000,Ventas_Oficina[[#This Row],[Envio a tiempo]]="Enviado a tiempo"),"Buena Venta","Venta Mala")</f>
        <v>Venta Mala</v>
      </c>
    </row>
    <row r="999" spans="1:30" x14ac:dyDescent="0.25">
      <c r="A999" s="25">
        <v>1250958</v>
      </c>
      <c r="B999" s="5">
        <v>41663</v>
      </c>
      <c r="C999" s="6" t="s">
        <v>509</v>
      </c>
      <c r="D999" s="6" t="s">
        <v>36</v>
      </c>
      <c r="E999" s="6" t="s">
        <v>12</v>
      </c>
      <c r="F999" s="6" t="s">
        <v>13</v>
      </c>
      <c r="G999" s="6" t="s">
        <v>1007</v>
      </c>
      <c r="H999" s="6" t="s">
        <v>14</v>
      </c>
      <c r="I999" s="6" t="s">
        <v>1012</v>
      </c>
      <c r="J999" s="6" t="s">
        <v>1103</v>
      </c>
      <c r="K999" s="6" t="s">
        <v>1261</v>
      </c>
      <c r="L999" s="6" t="s">
        <v>1265</v>
      </c>
      <c r="M999" s="6" t="s">
        <v>1272</v>
      </c>
      <c r="N999" s="5">
        <v>41665</v>
      </c>
      <c r="O999" s="7">
        <v>5616</v>
      </c>
      <c r="P999" s="7">
        <v>13698</v>
      </c>
      <c r="Q999" s="7">
        <v>8082</v>
      </c>
      <c r="R999" s="6">
        <v>18</v>
      </c>
      <c r="S999" s="7">
        <v>246564</v>
      </c>
      <c r="T999" s="8">
        <v>0.02</v>
      </c>
      <c r="U999" s="7">
        <v>4931.28</v>
      </c>
      <c r="V999" s="7">
        <v>241632.72</v>
      </c>
      <c r="W999" s="7">
        <v>2449</v>
      </c>
      <c r="X999" s="7">
        <v>144061</v>
      </c>
      <c r="Y999" s="9">
        <f>+DAY('TABLA PRINCIPAL'!$B999)</f>
        <v>24</v>
      </c>
      <c r="Z999" s="9">
        <f>+MONTH('TABLA PRINCIPAL'!$B999)</f>
        <v>1</v>
      </c>
      <c r="AA999" s="9">
        <f>+YEAR('TABLA PRINCIPAL'!$B999)</f>
        <v>2014</v>
      </c>
      <c r="AB999" s="22" t="str">
        <f>+IF(Ventas_Oficina[[#This Row],[Total del pedido]]&gt;=100000,"SI","NO")</f>
        <v>SI</v>
      </c>
      <c r="AC999" s="22" t="str">
        <f>+_xlfn.XLOOKUP(Ventas_Oficina[[#This Row],[Nº de artículo]],AUXILIAR!A998:A5884,AUXILIAR!D998:D5884,"Error",0)</f>
        <v>Enviado a tiempo</v>
      </c>
      <c r="AD999" s="22" t="str">
        <f>+IF(AND(Ventas_Oficina[[#This Row],[Total]]&gt;75000,Ventas_Oficina[[#This Row],[Envio a tiempo]]="Enviado a tiempo"),"Buena Venta","Venta Mala")</f>
        <v>Buena Venta</v>
      </c>
    </row>
    <row r="1000" spans="1:30" x14ac:dyDescent="0.25">
      <c r="A1000" s="26">
        <v>1250958</v>
      </c>
      <c r="B1000" s="10">
        <v>41929</v>
      </c>
      <c r="C1000" s="11" t="s">
        <v>233</v>
      </c>
      <c r="D1000" s="11" t="s">
        <v>97</v>
      </c>
      <c r="E1000" s="11" t="s">
        <v>12</v>
      </c>
      <c r="F1000" s="11" t="s">
        <v>13</v>
      </c>
      <c r="G1000" s="11" t="s">
        <v>1007</v>
      </c>
      <c r="H1000" s="11" t="s">
        <v>14</v>
      </c>
      <c r="I1000" s="11" t="s">
        <v>1013</v>
      </c>
      <c r="J1000" s="11" t="s">
        <v>1046</v>
      </c>
      <c r="K1000" s="11" t="s">
        <v>1261</v>
      </c>
      <c r="L1000" s="11" t="s">
        <v>1265</v>
      </c>
      <c r="M1000" s="11" t="s">
        <v>1272</v>
      </c>
      <c r="N1000" s="10">
        <v>41929</v>
      </c>
      <c r="O1000" s="12">
        <v>519</v>
      </c>
      <c r="P1000" s="12">
        <v>1298</v>
      </c>
      <c r="Q1000" s="12">
        <v>779</v>
      </c>
      <c r="R1000" s="11">
        <v>24</v>
      </c>
      <c r="S1000" s="12">
        <v>31152</v>
      </c>
      <c r="T1000" s="13">
        <v>0.06</v>
      </c>
      <c r="U1000" s="12">
        <v>1869.12</v>
      </c>
      <c r="V1000" s="12">
        <v>29282.880000000001</v>
      </c>
      <c r="W1000" s="12">
        <v>314</v>
      </c>
      <c r="X1000" s="12">
        <v>13139</v>
      </c>
      <c r="Y1000" s="14">
        <f>+DAY('TABLA PRINCIPAL'!$B1000)</f>
        <v>17</v>
      </c>
      <c r="Z1000" s="14">
        <f>+MONTH('TABLA PRINCIPAL'!$B1000)</f>
        <v>10</v>
      </c>
      <c r="AA1000" s="14">
        <f>+YEAR('TABLA PRINCIPAL'!$B1000)</f>
        <v>2014</v>
      </c>
      <c r="AB1000" s="22" t="str">
        <f>+IF(Ventas_Oficina[[#This Row],[Total del pedido]]&gt;=100000,"SI","NO")</f>
        <v>NO</v>
      </c>
      <c r="AC1000" s="22" t="str">
        <f>+_xlfn.XLOOKUP(Ventas_Oficina[[#This Row],[Nº de artículo]],AUXILIAR!A999:A5885,AUXILIAR!D999:D5885,"Error",0)</f>
        <v>Enviado a tiempo</v>
      </c>
      <c r="AD1000" s="22" t="str">
        <f>+IF(AND(Ventas_Oficina[[#This Row],[Total]]&gt;75000,Ventas_Oficina[[#This Row],[Envio a tiempo]]="Enviado a tiempo"),"Buena Venta","Venta Mala")</f>
        <v>Venta Mala</v>
      </c>
    </row>
    <row r="1001" spans="1:30" x14ac:dyDescent="0.25">
      <c r="A1001" s="25">
        <v>1250958</v>
      </c>
      <c r="B1001" s="5">
        <v>42656</v>
      </c>
      <c r="C1001" s="6" t="s">
        <v>250</v>
      </c>
      <c r="D1001" s="6" t="s">
        <v>118</v>
      </c>
      <c r="E1001" s="6" t="s">
        <v>4</v>
      </c>
      <c r="F1001" s="6" t="s">
        <v>5</v>
      </c>
      <c r="G1001" s="6" t="s">
        <v>1008</v>
      </c>
      <c r="H1001" s="6" t="s">
        <v>53</v>
      </c>
      <c r="I1001" s="6" t="s">
        <v>1016</v>
      </c>
      <c r="J1001" s="6" t="s">
        <v>1088</v>
      </c>
      <c r="K1001" s="6" t="s">
        <v>1262</v>
      </c>
      <c r="L1001" s="6" t="s">
        <v>1268</v>
      </c>
      <c r="M1001" s="6" t="s">
        <v>1272</v>
      </c>
      <c r="N1001" s="5">
        <v>42661</v>
      </c>
      <c r="O1001" s="7">
        <v>17883</v>
      </c>
      <c r="P1001" s="7">
        <v>41588</v>
      </c>
      <c r="Q1001" s="7">
        <v>23705</v>
      </c>
      <c r="R1001" s="6">
        <v>24</v>
      </c>
      <c r="S1001" s="7">
        <v>998112</v>
      </c>
      <c r="T1001" s="8">
        <v>0.01</v>
      </c>
      <c r="U1001" s="7">
        <v>9981.1200000000008</v>
      </c>
      <c r="V1001" s="7">
        <v>988130.88</v>
      </c>
      <c r="W1001" s="7">
        <v>1137</v>
      </c>
      <c r="X1001" s="7">
        <v>164547</v>
      </c>
      <c r="Y1001" s="9">
        <f>+DAY('TABLA PRINCIPAL'!$B1001)</f>
        <v>13</v>
      </c>
      <c r="Z1001" s="9">
        <f>+MONTH('TABLA PRINCIPAL'!$B1001)</f>
        <v>10</v>
      </c>
      <c r="AA1001" s="9">
        <f>+YEAR('TABLA PRINCIPAL'!$B1001)</f>
        <v>2016</v>
      </c>
      <c r="AB1001" s="22" t="str">
        <f>+IF(Ventas_Oficina[[#This Row],[Total del pedido]]&gt;=100000,"SI","NO")</f>
        <v>SI</v>
      </c>
      <c r="AC1001" s="22" t="str">
        <f>+_xlfn.XLOOKUP(Ventas_Oficina[[#This Row],[Nº de artículo]],AUXILIAR!A1000:A5886,AUXILIAR!D1000:D5886,"Error",0)</f>
        <v>No enviado a tiempo</v>
      </c>
      <c r="AD1001" s="22" t="str">
        <f>+IF(AND(Ventas_Oficina[[#This Row],[Total]]&gt;75000,Ventas_Oficina[[#This Row],[Envio a tiempo]]="Enviado a tiempo"),"Buena Venta","Venta Mala")</f>
        <v>Venta Mala</v>
      </c>
    </row>
    <row r="1002" spans="1:30" x14ac:dyDescent="0.25">
      <c r="A1002" s="26">
        <v>1250958</v>
      </c>
      <c r="B1002" s="10">
        <v>41449</v>
      </c>
      <c r="C1002" s="11" t="s">
        <v>264</v>
      </c>
      <c r="D1002" s="11" t="s">
        <v>265</v>
      </c>
      <c r="E1002" s="11" t="s">
        <v>4</v>
      </c>
      <c r="F1002" s="11" t="s">
        <v>5</v>
      </c>
      <c r="G1002" s="11" t="s">
        <v>1010</v>
      </c>
      <c r="H1002" s="11" t="s">
        <v>53</v>
      </c>
      <c r="I1002" s="11" t="s">
        <v>1015</v>
      </c>
      <c r="J1002" s="11" t="s">
        <v>1099</v>
      </c>
      <c r="K1002" s="11" t="s">
        <v>1261</v>
      </c>
      <c r="L1002" s="11" t="s">
        <v>1265</v>
      </c>
      <c r="M1002" s="11" t="s">
        <v>1272</v>
      </c>
      <c r="N1002" s="10">
        <v>41450</v>
      </c>
      <c r="O1002" s="12">
        <v>93</v>
      </c>
      <c r="P1002" s="12">
        <v>160</v>
      </c>
      <c r="Q1002" s="12">
        <v>67</v>
      </c>
      <c r="R1002" s="11">
        <v>13</v>
      </c>
      <c r="S1002" s="12">
        <v>2080</v>
      </c>
      <c r="T1002" s="13">
        <v>0.09</v>
      </c>
      <c r="U1002" s="12">
        <v>187.2</v>
      </c>
      <c r="V1002" s="12">
        <v>1892.8</v>
      </c>
      <c r="W1002" s="12">
        <v>129</v>
      </c>
      <c r="X1002" s="12">
        <v>9641</v>
      </c>
      <c r="Y1002" s="14">
        <f>+DAY('TABLA PRINCIPAL'!$B1002)</f>
        <v>24</v>
      </c>
      <c r="Z1002" s="14">
        <f>+MONTH('TABLA PRINCIPAL'!$B1002)</f>
        <v>6</v>
      </c>
      <c r="AA1002" s="14">
        <f>+YEAR('TABLA PRINCIPAL'!$B1002)</f>
        <v>2013</v>
      </c>
      <c r="AB1002" s="22" t="str">
        <f>+IF(Ventas_Oficina[[#This Row],[Total del pedido]]&gt;=100000,"SI","NO")</f>
        <v>NO</v>
      </c>
      <c r="AC1002" s="22" t="str">
        <f>+_xlfn.XLOOKUP(Ventas_Oficina[[#This Row],[Nº de artículo]],AUXILIAR!A1001:A5887,AUXILIAR!D1001:D5887,"Error",0)</f>
        <v>Enviado a tiempo</v>
      </c>
      <c r="AD1002" s="22" t="str">
        <f>+IF(AND(Ventas_Oficina[[#This Row],[Total]]&gt;75000,Ventas_Oficina[[#This Row],[Envio a tiempo]]="Enviado a tiempo"),"Buena Venta","Venta Mala")</f>
        <v>Venta Mala</v>
      </c>
    </row>
    <row r="1003" spans="1:30" x14ac:dyDescent="0.25">
      <c r="A1003" s="25">
        <v>1251323</v>
      </c>
      <c r="B1003" s="5">
        <v>41613</v>
      </c>
      <c r="C1003" s="6" t="s">
        <v>431</v>
      </c>
      <c r="D1003" s="6" t="s">
        <v>29</v>
      </c>
      <c r="E1003" s="6" t="s">
        <v>12</v>
      </c>
      <c r="F1003" s="6" t="s">
        <v>13</v>
      </c>
      <c r="G1003" s="6" t="s">
        <v>1009</v>
      </c>
      <c r="H1003" s="6" t="s">
        <v>14</v>
      </c>
      <c r="I1003" s="6" t="s">
        <v>1015</v>
      </c>
      <c r="J1003" s="6" t="s">
        <v>1113</v>
      </c>
      <c r="K1003" s="6" t="s">
        <v>1261</v>
      </c>
      <c r="L1003" s="6" t="s">
        <v>1265</v>
      </c>
      <c r="M1003" s="6" t="s">
        <v>1272</v>
      </c>
      <c r="N1003" s="5">
        <v>41615</v>
      </c>
      <c r="O1003" s="7">
        <v>1495</v>
      </c>
      <c r="P1003" s="7">
        <v>3476</v>
      </c>
      <c r="Q1003" s="7">
        <v>1981</v>
      </c>
      <c r="R1003" s="6">
        <v>8</v>
      </c>
      <c r="S1003" s="7">
        <v>27808</v>
      </c>
      <c r="T1003" s="8">
        <v>0.09</v>
      </c>
      <c r="U1003" s="7">
        <v>2502.7199999999998</v>
      </c>
      <c r="V1003" s="7">
        <v>25305.279999999999</v>
      </c>
      <c r="W1003" s="7">
        <v>822</v>
      </c>
      <c r="X1003" s="7">
        <v>183584</v>
      </c>
      <c r="Y1003" s="9">
        <f>+DAY('TABLA PRINCIPAL'!$B1003)</f>
        <v>5</v>
      </c>
      <c r="Z1003" s="9">
        <f>+MONTH('TABLA PRINCIPAL'!$B1003)</f>
        <v>12</v>
      </c>
      <c r="AA1003" s="9">
        <f>+YEAR('TABLA PRINCIPAL'!$B1003)</f>
        <v>2013</v>
      </c>
      <c r="AB1003" s="22" t="str">
        <f>+IF(Ventas_Oficina[[#This Row],[Total del pedido]]&gt;=100000,"SI","NO")</f>
        <v>NO</v>
      </c>
      <c r="AC1003" s="22" t="str">
        <f>+_xlfn.XLOOKUP(Ventas_Oficina[[#This Row],[Nº de artículo]],AUXILIAR!A1002:A5888,AUXILIAR!D1002:D5888,"Error",0)</f>
        <v>Enviado a tiempo</v>
      </c>
      <c r="AD1003" s="22" t="str">
        <f>+IF(AND(Ventas_Oficina[[#This Row],[Total]]&gt;75000,Ventas_Oficina[[#This Row],[Envio a tiempo]]="Enviado a tiempo"),"Buena Venta","Venta Mala")</f>
        <v>Buena Venta</v>
      </c>
    </row>
    <row r="1004" spans="1:30" x14ac:dyDescent="0.25">
      <c r="A1004" s="26">
        <v>1251323</v>
      </c>
      <c r="B1004" s="10">
        <v>41613</v>
      </c>
      <c r="C1004" s="11" t="s">
        <v>431</v>
      </c>
      <c r="D1004" s="11" t="s">
        <v>29</v>
      </c>
      <c r="E1004" s="11" t="s">
        <v>12</v>
      </c>
      <c r="F1004" s="11" t="s">
        <v>13</v>
      </c>
      <c r="G1004" s="11" t="s">
        <v>1007</v>
      </c>
      <c r="H1004" s="11" t="s">
        <v>14</v>
      </c>
      <c r="I1004" s="11" t="s">
        <v>1016</v>
      </c>
      <c r="J1004" s="11" t="s">
        <v>1100</v>
      </c>
      <c r="K1004" s="11" t="s">
        <v>1261</v>
      </c>
      <c r="L1004" s="11" t="s">
        <v>1267</v>
      </c>
      <c r="M1004" s="11" t="s">
        <v>1273</v>
      </c>
      <c r="N1004" s="10">
        <v>41615</v>
      </c>
      <c r="O1004" s="12">
        <v>1680</v>
      </c>
      <c r="P1004" s="12">
        <v>4097</v>
      </c>
      <c r="Q1004" s="12">
        <v>2417</v>
      </c>
      <c r="R1004" s="11">
        <v>38</v>
      </c>
      <c r="S1004" s="12">
        <v>155686</v>
      </c>
      <c r="T1004" s="13">
        <v>0.02</v>
      </c>
      <c r="U1004" s="12">
        <v>3113.7200000000003</v>
      </c>
      <c r="V1004" s="12">
        <v>152572.28</v>
      </c>
      <c r="W1004" s="12">
        <v>899</v>
      </c>
      <c r="X1004" s="12">
        <v>183584</v>
      </c>
      <c r="Y1004" s="14">
        <f>+DAY('TABLA PRINCIPAL'!$B1004)</f>
        <v>5</v>
      </c>
      <c r="Z1004" s="14">
        <f>+MONTH('TABLA PRINCIPAL'!$B1004)</f>
        <v>12</v>
      </c>
      <c r="AA1004" s="14">
        <f>+YEAR('TABLA PRINCIPAL'!$B1004)</f>
        <v>2013</v>
      </c>
      <c r="AB1004" s="22" t="str">
        <f>+IF(Ventas_Oficina[[#This Row],[Total del pedido]]&gt;=100000,"SI","NO")</f>
        <v>SI</v>
      </c>
      <c r="AC1004" s="22" t="str">
        <f>+_xlfn.XLOOKUP(Ventas_Oficina[[#This Row],[Nº de artículo]],AUXILIAR!A1003:A5889,AUXILIAR!D1003:D5889,"Error",0)</f>
        <v>Enviado a tiempo</v>
      </c>
      <c r="AD1004" s="22" t="str">
        <f>+IF(AND(Ventas_Oficina[[#This Row],[Total]]&gt;75000,Ventas_Oficina[[#This Row],[Envio a tiempo]]="Enviado a tiempo"),"Buena Venta","Venta Mala")</f>
        <v>Buena Venta</v>
      </c>
    </row>
    <row r="1005" spans="1:30" x14ac:dyDescent="0.25">
      <c r="A1005" s="25">
        <v>1251323</v>
      </c>
      <c r="B1005" s="5">
        <v>41605</v>
      </c>
      <c r="C1005" s="6" t="s">
        <v>510</v>
      </c>
      <c r="D1005" s="6" t="s">
        <v>100</v>
      </c>
      <c r="E1005" s="6" t="s">
        <v>12</v>
      </c>
      <c r="F1005" s="6" t="s">
        <v>13</v>
      </c>
      <c r="G1005" s="6" t="s">
        <v>1007</v>
      </c>
      <c r="H1005" s="6" t="s">
        <v>42</v>
      </c>
      <c r="I1005" s="6" t="s">
        <v>1013</v>
      </c>
      <c r="J1005" s="6" t="s">
        <v>1044</v>
      </c>
      <c r="K1005" s="6" t="s">
        <v>1261</v>
      </c>
      <c r="L1005" s="6" t="s">
        <v>1265</v>
      </c>
      <c r="M1005" s="6" t="s">
        <v>1272</v>
      </c>
      <c r="N1005" s="5">
        <v>41607</v>
      </c>
      <c r="O1005" s="7">
        <v>118</v>
      </c>
      <c r="P1005" s="7">
        <v>188</v>
      </c>
      <c r="Q1005" s="7">
        <v>70</v>
      </c>
      <c r="R1005" s="6">
        <v>32</v>
      </c>
      <c r="S1005" s="7">
        <v>6016</v>
      </c>
      <c r="T1005" s="8">
        <v>0.01</v>
      </c>
      <c r="U1005" s="7">
        <v>60.160000000000004</v>
      </c>
      <c r="V1005" s="7">
        <v>5955.84</v>
      </c>
      <c r="W1005" s="7">
        <v>149</v>
      </c>
      <c r="X1005" s="7">
        <v>6059</v>
      </c>
      <c r="Y1005" s="9">
        <f>+DAY('TABLA PRINCIPAL'!$B1005)</f>
        <v>27</v>
      </c>
      <c r="Z1005" s="9">
        <f>+MONTH('TABLA PRINCIPAL'!$B1005)</f>
        <v>11</v>
      </c>
      <c r="AA1005" s="9">
        <f>+YEAR('TABLA PRINCIPAL'!$B1005)</f>
        <v>2013</v>
      </c>
      <c r="AB1005" s="22" t="str">
        <f>+IF(Ventas_Oficina[[#This Row],[Total del pedido]]&gt;=100000,"SI","NO")</f>
        <v>NO</v>
      </c>
      <c r="AC1005" s="22" t="str">
        <f>+_xlfn.XLOOKUP(Ventas_Oficina[[#This Row],[Nº de artículo]],AUXILIAR!A1004:A5890,AUXILIAR!D1004:D5890,"Error",0)</f>
        <v>Enviado a tiempo</v>
      </c>
      <c r="AD1005" s="22" t="str">
        <f>+IF(AND(Ventas_Oficina[[#This Row],[Total]]&gt;75000,Ventas_Oficina[[#This Row],[Envio a tiempo]]="Enviado a tiempo"),"Buena Venta","Venta Mala")</f>
        <v>Venta Mala</v>
      </c>
    </row>
    <row r="1006" spans="1:30" x14ac:dyDescent="0.25">
      <c r="A1006" s="26">
        <v>1251323</v>
      </c>
      <c r="B1006" s="10">
        <v>41539</v>
      </c>
      <c r="C1006" s="11" t="s">
        <v>511</v>
      </c>
      <c r="D1006" s="11" t="s">
        <v>152</v>
      </c>
      <c r="E1006" s="11" t="s">
        <v>4</v>
      </c>
      <c r="F1006" s="11" t="s">
        <v>5</v>
      </c>
      <c r="G1006" s="11" t="s">
        <v>1010</v>
      </c>
      <c r="H1006" s="11" t="s">
        <v>39</v>
      </c>
      <c r="I1006" s="11" t="s">
        <v>1013</v>
      </c>
      <c r="J1006" s="11" t="s">
        <v>1095</v>
      </c>
      <c r="K1006" s="11" t="s">
        <v>1262</v>
      </c>
      <c r="L1006" s="11" t="s">
        <v>1265</v>
      </c>
      <c r="M1006" s="11" t="s">
        <v>1272</v>
      </c>
      <c r="N1006" s="10">
        <v>41520</v>
      </c>
      <c r="O1006" s="12">
        <v>6773</v>
      </c>
      <c r="P1006" s="12">
        <v>16520</v>
      </c>
      <c r="Q1006" s="12">
        <v>9747</v>
      </c>
      <c r="R1006" s="11">
        <v>34</v>
      </c>
      <c r="S1006" s="12">
        <v>561680</v>
      </c>
      <c r="T1006" s="13">
        <v>0.02</v>
      </c>
      <c r="U1006" s="12">
        <v>11233.6</v>
      </c>
      <c r="V1006" s="12">
        <v>550446.4</v>
      </c>
      <c r="W1006" s="12">
        <v>1999</v>
      </c>
      <c r="X1006" s="12">
        <v>582616</v>
      </c>
      <c r="Y1006" s="14">
        <f>+DAY('TABLA PRINCIPAL'!$B1006)</f>
        <v>22</v>
      </c>
      <c r="Z1006" s="14">
        <f>+MONTH('TABLA PRINCIPAL'!$B1006)</f>
        <v>9</v>
      </c>
      <c r="AA1006" s="14">
        <f>+YEAR('TABLA PRINCIPAL'!$B1006)</f>
        <v>2013</v>
      </c>
      <c r="AB1006" s="22" t="str">
        <f>+IF(Ventas_Oficina[[#This Row],[Total del pedido]]&gt;=100000,"SI","NO")</f>
        <v>SI</v>
      </c>
      <c r="AC1006" s="22" t="str">
        <f>+_xlfn.XLOOKUP(Ventas_Oficina[[#This Row],[Nº de artículo]],AUXILIAR!A1005:A5891,AUXILIAR!D1005:D5891,"Error",0)</f>
        <v>Enviado a tiempo</v>
      </c>
      <c r="AD1006" s="22" t="str">
        <f>+IF(AND(Ventas_Oficina[[#This Row],[Total]]&gt;75000,Ventas_Oficina[[#This Row],[Envio a tiempo]]="Enviado a tiempo"),"Buena Venta","Venta Mala")</f>
        <v>Buena Venta</v>
      </c>
    </row>
    <row r="1007" spans="1:30" x14ac:dyDescent="0.25">
      <c r="A1007" s="25">
        <v>1251323</v>
      </c>
      <c r="B1007" s="5">
        <v>41613</v>
      </c>
      <c r="C1007" s="6" t="s">
        <v>431</v>
      </c>
      <c r="D1007" s="6" t="s">
        <v>29</v>
      </c>
      <c r="E1007" s="6" t="s">
        <v>12</v>
      </c>
      <c r="F1007" s="6" t="s">
        <v>13</v>
      </c>
      <c r="G1007" s="6" t="s">
        <v>1010</v>
      </c>
      <c r="H1007" s="6" t="s">
        <v>14</v>
      </c>
      <c r="I1007" s="6" t="s">
        <v>1016</v>
      </c>
      <c r="J1007" s="6" t="s">
        <v>1100</v>
      </c>
      <c r="K1007" s="6" t="s">
        <v>1261</v>
      </c>
      <c r="L1007" s="6" t="s">
        <v>1267</v>
      </c>
      <c r="M1007" s="6" t="s">
        <v>1272</v>
      </c>
      <c r="N1007" s="5">
        <v>41615</v>
      </c>
      <c r="O1007" s="7">
        <v>1680</v>
      </c>
      <c r="P1007" s="7">
        <v>4097</v>
      </c>
      <c r="Q1007" s="7">
        <v>2417</v>
      </c>
      <c r="R1007" s="6">
        <v>41</v>
      </c>
      <c r="S1007" s="7">
        <v>167977</v>
      </c>
      <c r="T1007" s="8">
        <v>0.05</v>
      </c>
      <c r="U1007" s="7">
        <v>8398.85</v>
      </c>
      <c r="V1007" s="7">
        <v>159578.15</v>
      </c>
      <c r="W1007" s="7">
        <v>899</v>
      </c>
      <c r="X1007" s="7">
        <v>183584</v>
      </c>
      <c r="Y1007" s="9">
        <f>+DAY('TABLA PRINCIPAL'!$B1007)</f>
        <v>5</v>
      </c>
      <c r="Z1007" s="9">
        <f>+MONTH('TABLA PRINCIPAL'!$B1007)</f>
        <v>12</v>
      </c>
      <c r="AA1007" s="9">
        <f>+YEAR('TABLA PRINCIPAL'!$B1007)</f>
        <v>2013</v>
      </c>
      <c r="AB1007" s="22" t="str">
        <f>+IF(Ventas_Oficina[[#This Row],[Total del pedido]]&gt;=100000,"SI","NO")</f>
        <v>SI</v>
      </c>
      <c r="AC1007" s="22" t="str">
        <f>+_xlfn.XLOOKUP(Ventas_Oficina[[#This Row],[Nº de artículo]],AUXILIAR!A1006:A5892,AUXILIAR!D1006:D5892,"Error",0)</f>
        <v>No enviado a tiempo</v>
      </c>
      <c r="AD1007" s="22" t="str">
        <f>+IF(AND(Ventas_Oficina[[#This Row],[Total]]&gt;75000,Ventas_Oficina[[#This Row],[Envio a tiempo]]="Enviado a tiempo"),"Buena Venta","Venta Mala")</f>
        <v>Venta Mala</v>
      </c>
    </row>
    <row r="1008" spans="1:30" x14ac:dyDescent="0.25">
      <c r="A1008" s="26">
        <v>1251323</v>
      </c>
      <c r="B1008" s="10">
        <v>42404</v>
      </c>
      <c r="C1008" s="11" t="s">
        <v>231</v>
      </c>
      <c r="D1008" s="11" t="s">
        <v>71</v>
      </c>
      <c r="E1008" s="11" t="s">
        <v>4</v>
      </c>
      <c r="F1008" s="11" t="s">
        <v>5</v>
      </c>
      <c r="G1008" s="11" t="s">
        <v>1009</v>
      </c>
      <c r="H1008" s="11" t="s">
        <v>17</v>
      </c>
      <c r="I1008" s="11" t="s">
        <v>1014</v>
      </c>
      <c r="J1008" s="11" t="s">
        <v>1100</v>
      </c>
      <c r="K1008" s="11" t="s">
        <v>1261</v>
      </c>
      <c r="L1008" s="11" t="s">
        <v>1265</v>
      </c>
      <c r="M1008" s="11" t="s">
        <v>1272</v>
      </c>
      <c r="N1008" s="10">
        <v>42405</v>
      </c>
      <c r="O1008" s="12">
        <v>1680</v>
      </c>
      <c r="P1008" s="12">
        <v>4097</v>
      </c>
      <c r="Q1008" s="12">
        <v>2417</v>
      </c>
      <c r="R1008" s="11">
        <v>14</v>
      </c>
      <c r="S1008" s="12">
        <v>57358</v>
      </c>
      <c r="T1008" s="13">
        <v>0.09</v>
      </c>
      <c r="U1008" s="12">
        <v>5162.22</v>
      </c>
      <c r="V1008" s="12">
        <v>52195.78</v>
      </c>
      <c r="W1008" s="12">
        <v>899</v>
      </c>
      <c r="X1008" s="12">
        <v>183584</v>
      </c>
      <c r="Y1008" s="14">
        <f>+DAY('TABLA PRINCIPAL'!$B1008)</f>
        <v>4</v>
      </c>
      <c r="Z1008" s="14">
        <f>+MONTH('TABLA PRINCIPAL'!$B1008)</f>
        <v>2</v>
      </c>
      <c r="AA1008" s="14">
        <f>+YEAR('TABLA PRINCIPAL'!$B1008)</f>
        <v>2016</v>
      </c>
      <c r="AB1008" s="22" t="str">
        <f>+IF(Ventas_Oficina[[#This Row],[Total del pedido]]&gt;=100000,"SI","NO")</f>
        <v>NO</v>
      </c>
      <c r="AC1008" s="22" t="str">
        <f>+_xlfn.XLOOKUP(Ventas_Oficina[[#This Row],[Nº de artículo]],AUXILIAR!A1007:A5893,AUXILIAR!D1007:D5893,"Error",0)</f>
        <v>Enviado a tiempo</v>
      </c>
      <c r="AD1008" s="22" t="str">
        <f>+IF(AND(Ventas_Oficina[[#This Row],[Total]]&gt;75000,Ventas_Oficina[[#This Row],[Envio a tiempo]]="Enviado a tiempo"),"Buena Venta","Venta Mala")</f>
        <v>Buena Venta</v>
      </c>
    </row>
    <row r="1009" spans="1:30" x14ac:dyDescent="0.25">
      <c r="A1009" s="25">
        <v>1251323</v>
      </c>
      <c r="B1009" s="5">
        <v>41470</v>
      </c>
      <c r="C1009" s="6" t="s">
        <v>512</v>
      </c>
      <c r="D1009" s="6" t="s">
        <v>36</v>
      </c>
      <c r="E1009" s="6" t="s">
        <v>12</v>
      </c>
      <c r="F1009" s="6" t="s">
        <v>13</v>
      </c>
      <c r="G1009" s="6" t="s">
        <v>1010</v>
      </c>
      <c r="H1009" s="6" t="s">
        <v>14</v>
      </c>
      <c r="I1009" s="6" t="s">
        <v>1014</v>
      </c>
      <c r="J1009" s="6" t="s">
        <v>1102</v>
      </c>
      <c r="K1009" s="6" t="s">
        <v>1261</v>
      </c>
      <c r="L1009" s="6" t="s">
        <v>1267</v>
      </c>
      <c r="M1009" s="6" t="s">
        <v>1273</v>
      </c>
      <c r="N1009" s="5">
        <v>41475</v>
      </c>
      <c r="O1009" s="7">
        <v>290</v>
      </c>
      <c r="P1009" s="7">
        <v>476</v>
      </c>
      <c r="Q1009" s="7">
        <v>186</v>
      </c>
      <c r="R1009" s="6">
        <v>48</v>
      </c>
      <c r="S1009" s="7">
        <v>22848</v>
      </c>
      <c r="T1009" s="8">
        <v>0.01</v>
      </c>
      <c r="U1009" s="7">
        <v>228.48000000000002</v>
      </c>
      <c r="V1009" s="7">
        <v>22619.52</v>
      </c>
      <c r="W1009" s="7">
        <v>88</v>
      </c>
      <c r="X1009" s="7">
        <v>14854</v>
      </c>
      <c r="Y1009" s="9">
        <f>+DAY('TABLA PRINCIPAL'!$B1009)</f>
        <v>15</v>
      </c>
      <c r="Z1009" s="9">
        <f>+MONTH('TABLA PRINCIPAL'!$B1009)</f>
        <v>7</v>
      </c>
      <c r="AA1009" s="9">
        <f>+YEAR('TABLA PRINCIPAL'!$B1009)</f>
        <v>2013</v>
      </c>
      <c r="AB1009" s="22" t="str">
        <f>+IF(Ventas_Oficina[[#This Row],[Total del pedido]]&gt;=100000,"SI","NO")</f>
        <v>NO</v>
      </c>
      <c r="AC1009" s="22" t="str">
        <f>+_xlfn.XLOOKUP(Ventas_Oficina[[#This Row],[Nº de artículo]],AUXILIAR!A1008:A5894,AUXILIAR!D1008:D5894,"Error",0)</f>
        <v>No enviado a tiempo</v>
      </c>
      <c r="AD1009" s="22" t="str">
        <f>+IF(AND(Ventas_Oficina[[#This Row],[Total]]&gt;75000,Ventas_Oficina[[#This Row],[Envio a tiempo]]="Enviado a tiempo"),"Buena Venta","Venta Mala")</f>
        <v>Venta Mala</v>
      </c>
    </row>
    <row r="1010" spans="1:30" x14ac:dyDescent="0.25">
      <c r="A1010" s="26">
        <v>1251323</v>
      </c>
      <c r="B1010" s="10">
        <v>42354</v>
      </c>
      <c r="C1010" s="11" t="s">
        <v>20</v>
      </c>
      <c r="D1010" s="11" t="s">
        <v>21</v>
      </c>
      <c r="E1010" s="11" t="s">
        <v>4</v>
      </c>
      <c r="F1010" s="11" t="s">
        <v>5</v>
      </c>
      <c r="G1010" s="11" t="s">
        <v>1009</v>
      </c>
      <c r="H1010" s="11" t="s">
        <v>6</v>
      </c>
      <c r="I1010" s="11" t="s">
        <v>1016</v>
      </c>
      <c r="J1010" s="11" t="s">
        <v>1155</v>
      </c>
      <c r="K1010" s="11" t="s">
        <v>1261</v>
      </c>
      <c r="L1010" s="11" t="s">
        <v>1265</v>
      </c>
      <c r="M1010" s="11" t="s">
        <v>1272</v>
      </c>
      <c r="N1010" s="10">
        <v>42356</v>
      </c>
      <c r="O1010" s="12">
        <v>388</v>
      </c>
      <c r="P1010" s="12">
        <v>647</v>
      </c>
      <c r="Q1010" s="12">
        <v>259</v>
      </c>
      <c r="R1010" s="11">
        <v>50</v>
      </c>
      <c r="S1010" s="12">
        <v>32350</v>
      </c>
      <c r="T1010" s="13">
        <v>7.0000000000000007E-2</v>
      </c>
      <c r="U1010" s="12">
        <v>2264.5</v>
      </c>
      <c r="V1010" s="12">
        <v>30085.5</v>
      </c>
      <c r="W1010" s="12">
        <v>122</v>
      </c>
      <c r="X1010" s="12">
        <v>14759</v>
      </c>
      <c r="Y1010" s="14">
        <f>+DAY('TABLA PRINCIPAL'!$B1010)</f>
        <v>16</v>
      </c>
      <c r="Z1010" s="14">
        <f>+MONTH('TABLA PRINCIPAL'!$B1010)</f>
        <v>12</v>
      </c>
      <c r="AA1010" s="14">
        <f>+YEAR('TABLA PRINCIPAL'!$B1010)</f>
        <v>2015</v>
      </c>
      <c r="AB1010" s="22" t="str">
        <f>+IF(Ventas_Oficina[[#This Row],[Total del pedido]]&gt;=100000,"SI","NO")</f>
        <v>NO</v>
      </c>
      <c r="AC1010" s="22" t="str">
        <f>+_xlfn.XLOOKUP(Ventas_Oficina[[#This Row],[Nº de artículo]],AUXILIAR!A1009:A5895,AUXILIAR!D1009:D5895,"Error",0)</f>
        <v>Enviado a tiempo</v>
      </c>
      <c r="AD1010" s="22" t="str">
        <f>+IF(AND(Ventas_Oficina[[#This Row],[Total]]&gt;75000,Ventas_Oficina[[#This Row],[Envio a tiempo]]="Enviado a tiempo"),"Buena Venta","Venta Mala")</f>
        <v>Venta Mala</v>
      </c>
    </row>
    <row r="1011" spans="1:30" x14ac:dyDescent="0.25">
      <c r="A1011" s="25">
        <v>1251323</v>
      </c>
      <c r="B1011" s="5">
        <v>41944</v>
      </c>
      <c r="C1011" s="6" t="s">
        <v>494</v>
      </c>
      <c r="D1011" s="6" t="s">
        <v>71</v>
      </c>
      <c r="E1011" s="6" t="s">
        <v>4</v>
      </c>
      <c r="F1011" s="6" t="s">
        <v>5</v>
      </c>
      <c r="G1011" s="6" t="s">
        <v>1010</v>
      </c>
      <c r="H1011" s="6" t="s">
        <v>17</v>
      </c>
      <c r="I1011" s="6" t="s">
        <v>1012</v>
      </c>
      <c r="J1011" s="6" t="s">
        <v>1100</v>
      </c>
      <c r="K1011" s="6" t="s">
        <v>1261</v>
      </c>
      <c r="L1011" s="6" t="s">
        <v>1265</v>
      </c>
      <c r="M1011" s="6" t="s">
        <v>1273</v>
      </c>
      <c r="N1011" s="5">
        <v>41946</v>
      </c>
      <c r="O1011" s="7">
        <v>1680</v>
      </c>
      <c r="P1011" s="7">
        <v>4097</v>
      </c>
      <c r="Q1011" s="7">
        <v>2417</v>
      </c>
      <c r="R1011" s="6">
        <v>49</v>
      </c>
      <c r="S1011" s="7">
        <v>200753</v>
      </c>
      <c r="T1011" s="8">
        <v>7.0000000000000007E-2</v>
      </c>
      <c r="U1011" s="7">
        <v>14052.710000000001</v>
      </c>
      <c r="V1011" s="7">
        <v>186700.29</v>
      </c>
      <c r="W1011" s="7">
        <v>899</v>
      </c>
      <c r="X1011" s="7">
        <v>183584</v>
      </c>
      <c r="Y1011" s="9">
        <f>+DAY('TABLA PRINCIPAL'!$B1011)</f>
        <v>1</v>
      </c>
      <c r="Z1011" s="9">
        <f>+MONTH('TABLA PRINCIPAL'!$B1011)</f>
        <v>11</v>
      </c>
      <c r="AA1011" s="9">
        <f>+YEAR('TABLA PRINCIPAL'!$B1011)</f>
        <v>2014</v>
      </c>
      <c r="AB1011" s="22" t="str">
        <f>+IF(Ventas_Oficina[[#This Row],[Total del pedido]]&gt;=100000,"SI","NO")</f>
        <v>SI</v>
      </c>
      <c r="AC1011" s="22" t="str">
        <f>+_xlfn.XLOOKUP(Ventas_Oficina[[#This Row],[Nº de artículo]],AUXILIAR!A1010:A5896,AUXILIAR!D1010:D5896,"Error",0)</f>
        <v>Enviado a tiempo</v>
      </c>
      <c r="AD1011" s="22" t="str">
        <f>+IF(AND(Ventas_Oficina[[#This Row],[Total]]&gt;75000,Ventas_Oficina[[#This Row],[Envio a tiempo]]="Enviado a tiempo"),"Buena Venta","Venta Mala")</f>
        <v>Buena Venta</v>
      </c>
    </row>
    <row r="1012" spans="1:30" x14ac:dyDescent="0.25">
      <c r="A1012" s="26">
        <v>1251323</v>
      </c>
      <c r="B1012" s="10">
        <v>41613</v>
      </c>
      <c r="C1012" s="11" t="s">
        <v>431</v>
      </c>
      <c r="D1012" s="11" t="s">
        <v>29</v>
      </c>
      <c r="E1012" s="11" t="s">
        <v>12</v>
      </c>
      <c r="F1012" s="11" t="s">
        <v>13</v>
      </c>
      <c r="G1012" s="11" t="s">
        <v>1008</v>
      </c>
      <c r="H1012" s="11" t="s">
        <v>14</v>
      </c>
      <c r="I1012" s="11" t="s">
        <v>1014</v>
      </c>
      <c r="J1012" s="11" t="s">
        <v>1040</v>
      </c>
      <c r="K1012" s="11" t="s">
        <v>1261</v>
      </c>
      <c r="L1012" s="11" t="s">
        <v>1267</v>
      </c>
      <c r="M1012" s="11" t="s">
        <v>1272</v>
      </c>
      <c r="N1012" s="10">
        <v>41615</v>
      </c>
      <c r="O1012" s="12">
        <v>2156</v>
      </c>
      <c r="P1012" s="12">
        <v>3655</v>
      </c>
      <c r="Q1012" s="12">
        <v>1499</v>
      </c>
      <c r="R1012" s="11">
        <v>33</v>
      </c>
      <c r="S1012" s="12">
        <v>120615</v>
      </c>
      <c r="T1012" s="13">
        <v>0.05</v>
      </c>
      <c r="U1012" s="12">
        <v>6030.75</v>
      </c>
      <c r="V1012" s="12">
        <v>114584.25</v>
      </c>
      <c r="W1012" s="12">
        <v>1389</v>
      </c>
      <c r="X1012" s="12">
        <v>183584</v>
      </c>
      <c r="Y1012" s="14">
        <f>+DAY('TABLA PRINCIPAL'!$B1012)</f>
        <v>5</v>
      </c>
      <c r="Z1012" s="14">
        <f>+MONTH('TABLA PRINCIPAL'!$B1012)</f>
        <v>12</v>
      </c>
      <c r="AA1012" s="14">
        <f>+YEAR('TABLA PRINCIPAL'!$B1012)</f>
        <v>2013</v>
      </c>
      <c r="AB1012" s="22" t="str">
        <f>+IF(Ventas_Oficina[[#This Row],[Total del pedido]]&gt;=100000,"SI","NO")</f>
        <v>SI</v>
      </c>
      <c r="AC1012" s="22" t="str">
        <f>+_xlfn.XLOOKUP(Ventas_Oficina[[#This Row],[Nº de artículo]],AUXILIAR!A1011:A5897,AUXILIAR!D1011:D5897,"Error",0)</f>
        <v>Enviado a tiempo</v>
      </c>
      <c r="AD1012" s="22" t="str">
        <f>+IF(AND(Ventas_Oficina[[#This Row],[Total]]&gt;75000,Ventas_Oficina[[#This Row],[Envio a tiempo]]="Enviado a tiempo"),"Buena Venta","Venta Mala")</f>
        <v>Buena Venta</v>
      </c>
    </row>
    <row r="1013" spans="1:30" x14ac:dyDescent="0.25">
      <c r="A1013" s="25">
        <v>1251323</v>
      </c>
      <c r="B1013" s="5">
        <v>41613</v>
      </c>
      <c r="C1013" s="6" t="s">
        <v>431</v>
      </c>
      <c r="D1013" s="6" t="s">
        <v>29</v>
      </c>
      <c r="E1013" s="6" t="s">
        <v>12</v>
      </c>
      <c r="F1013" s="6" t="s">
        <v>13</v>
      </c>
      <c r="G1013" s="6" t="s">
        <v>1008</v>
      </c>
      <c r="H1013" s="6" t="s">
        <v>14</v>
      </c>
      <c r="I1013" s="6" t="s">
        <v>1014</v>
      </c>
      <c r="J1013" s="6" t="s">
        <v>1100</v>
      </c>
      <c r="K1013" s="6" t="s">
        <v>1262</v>
      </c>
      <c r="L1013" s="6" t="s">
        <v>1265</v>
      </c>
      <c r="M1013" s="6" t="s">
        <v>1272</v>
      </c>
      <c r="N1013" s="5">
        <v>41615</v>
      </c>
      <c r="O1013" s="7">
        <v>1680</v>
      </c>
      <c r="P1013" s="7">
        <v>4097</v>
      </c>
      <c r="Q1013" s="7">
        <v>2417</v>
      </c>
      <c r="R1013" s="6">
        <v>30</v>
      </c>
      <c r="S1013" s="7">
        <v>122910</v>
      </c>
      <c r="T1013" s="8">
        <v>0.08</v>
      </c>
      <c r="U1013" s="7">
        <v>9832.8000000000011</v>
      </c>
      <c r="V1013" s="7">
        <v>113077.2</v>
      </c>
      <c r="W1013" s="7">
        <v>899</v>
      </c>
      <c r="X1013" s="7">
        <v>183584</v>
      </c>
      <c r="Y1013" s="9">
        <f>+DAY('TABLA PRINCIPAL'!$B1013)</f>
        <v>5</v>
      </c>
      <c r="Z1013" s="9">
        <f>+MONTH('TABLA PRINCIPAL'!$B1013)</f>
        <v>12</v>
      </c>
      <c r="AA1013" s="9">
        <f>+YEAR('TABLA PRINCIPAL'!$B1013)</f>
        <v>2013</v>
      </c>
      <c r="AB1013" s="22" t="str">
        <f>+IF(Ventas_Oficina[[#This Row],[Total del pedido]]&gt;=100000,"SI","NO")</f>
        <v>SI</v>
      </c>
      <c r="AC1013" s="22" t="str">
        <f>+_xlfn.XLOOKUP(Ventas_Oficina[[#This Row],[Nº de artículo]],AUXILIAR!A1012:A5898,AUXILIAR!D1012:D5898,"Error",0)</f>
        <v>Enviado a tiempo</v>
      </c>
      <c r="AD1013" s="22" t="str">
        <f>+IF(AND(Ventas_Oficina[[#This Row],[Total]]&gt;75000,Ventas_Oficina[[#This Row],[Envio a tiempo]]="Enviado a tiempo"),"Buena Venta","Venta Mala")</f>
        <v>Buena Venta</v>
      </c>
    </row>
    <row r="1014" spans="1:30" x14ac:dyDescent="0.25">
      <c r="A1014" s="26">
        <v>1251323</v>
      </c>
      <c r="B1014" s="10">
        <v>41709</v>
      </c>
      <c r="C1014" s="11" t="s">
        <v>124</v>
      </c>
      <c r="D1014" s="11" t="s">
        <v>57</v>
      </c>
      <c r="E1014" s="11" t="s">
        <v>4</v>
      </c>
      <c r="F1014" s="11" t="s">
        <v>5</v>
      </c>
      <c r="G1014" s="11" t="s">
        <v>1008</v>
      </c>
      <c r="H1014" s="11" t="s">
        <v>58</v>
      </c>
      <c r="I1014" s="11" t="s">
        <v>1013</v>
      </c>
      <c r="J1014" s="11" t="s">
        <v>1101</v>
      </c>
      <c r="K1014" s="11" t="s">
        <v>1261</v>
      </c>
      <c r="L1014" s="11" t="s">
        <v>1265</v>
      </c>
      <c r="M1014" s="11" t="s">
        <v>1272</v>
      </c>
      <c r="N1014" s="10">
        <v>41710</v>
      </c>
      <c r="O1014" s="12">
        <v>21600</v>
      </c>
      <c r="P1014" s="12">
        <v>44999</v>
      </c>
      <c r="Q1014" s="12">
        <v>23399</v>
      </c>
      <c r="R1014" s="11">
        <v>25</v>
      </c>
      <c r="S1014" s="12">
        <v>1124975</v>
      </c>
      <c r="T1014" s="13">
        <v>0.04</v>
      </c>
      <c r="U1014" s="12">
        <v>44999</v>
      </c>
      <c r="V1014" s="12">
        <v>1079976</v>
      </c>
      <c r="W1014" s="12">
        <v>2449</v>
      </c>
      <c r="X1014" s="12">
        <v>372684</v>
      </c>
      <c r="Y1014" s="14">
        <f>+DAY('TABLA PRINCIPAL'!$B1014)</f>
        <v>11</v>
      </c>
      <c r="Z1014" s="14">
        <f>+MONTH('TABLA PRINCIPAL'!$B1014)</f>
        <v>3</v>
      </c>
      <c r="AA1014" s="14">
        <f>+YEAR('TABLA PRINCIPAL'!$B1014)</f>
        <v>2014</v>
      </c>
      <c r="AB1014" s="22" t="str">
        <f>+IF(Ventas_Oficina[[#This Row],[Total del pedido]]&gt;=100000,"SI","NO")</f>
        <v>SI</v>
      </c>
      <c r="AC1014" s="22" t="str">
        <f>+_xlfn.XLOOKUP(Ventas_Oficina[[#This Row],[Nº de artículo]],AUXILIAR!A1013:A5899,AUXILIAR!D1013:D5899,"Error",0)</f>
        <v>Enviado a tiempo</v>
      </c>
      <c r="AD1014" s="22" t="str">
        <f>+IF(AND(Ventas_Oficina[[#This Row],[Total]]&gt;75000,Ventas_Oficina[[#This Row],[Envio a tiempo]]="Enviado a tiempo"),"Buena Venta","Venta Mala")</f>
        <v>Buena Venta</v>
      </c>
    </row>
    <row r="1015" spans="1:30" x14ac:dyDescent="0.25">
      <c r="A1015" s="25">
        <v>1251323</v>
      </c>
      <c r="B1015" s="5">
        <v>42000</v>
      </c>
      <c r="C1015" s="6" t="s">
        <v>213</v>
      </c>
      <c r="D1015" s="6" t="s">
        <v>183</v>
      </c>
      <c r="E1015" s="6" t="s">
        <v>4</v>
      </c>
      <c r="F1015" s="6" t="s">
        <v>5</v>
      </c>
      <c r="G1015" s="6" t="s">
        <v>1008</v>
      </c>
      <c r="H1015" s="6" t="s">
        <v>106</v>
      </c>
      <c r="I1015" s="6" t="s">
        <v>1014</v>
      </c>
      <c r="J1015" s="6" t="s">
        <v>1095</v>
      </c>
      <c r="K1015" s="6" t="s">
        <v>1262</v>
      </c>
      <c r="L1015" s="6" t="s">
        <v>1265</v>
      </c>
      <c r="M1015" s="6" t="s">
        <v>1272</v>
      </c>
      <c r="N1015" s="5">
        <v>42002</v>
      </c>
      <c r="O1015" s="7">
        <v>6773</v>
      </c>
      <c r="P1015" s="7">
        <v>16520</v>
      </c>
      <c r="Q1015" s="7">
        <v>9747</v>
      </c>
      <c r="R1015" s="6">
        <v>20</v>
      </c>
      <c r="S1015" s="7">
        <v>330400</v>
      </c>
      <c r="T1015" s="8">
        <v>0</v>
      </c>
      <c r="U1015" s="7">
        <v>0</v>
      </c>
      <c r="V1015" s="7">
        <v>330400</v>
      </c>
      <c r="W1015" s="7">
        <v>1999</v>
      </c>
      <c r="X1015" s="7">
        <v>98846</v>
      </c>
      <c r="Y1015" s="9">
        <f>+DAY('TABLA PRINCIPAL'!$B1015)</f>
        <v>27</v>
      </c>
      <c r="Z1015" s="9">
        <f>+MONTH('TABLA PRINCIPAL'!$B1015)</f>
        <v>12</v>
      </c>
      <c r="AA1015" s="9">
        <f>+YEAR('TABLA PRINCIPAL'!$B1015)</f>
        <v>2014</v>
      </c>
      <c r="AB1015" s="22" t="str">
        <f>+IF(Ventas_Oficina[[#This Row],[Total del pedido]]&gt;=100000,"SI","NO")</f>
        <v>SI</v>
      </c>
      <c r="AC1015" s="22" t="str">
        <f>+_xlfn.XLOOKUP(Ventas_Oficina[[#This Row],[Nº de artículo]],AUXILIAR!A1014:A5900,AUXILIAR!D1014:D5900,"Error",0)</f>
        <v>No enviado a tiempo</v>
      </c>
      <c r="AD1015" s="22" t="str">
        <f>+IF(AND(Ventas_Oficina[[#This Row],[Total]]&gt;75000,Ventas_Oficina[[#This Row],[Envio a tiempo]]="Enviado a tiempo"),"Buena Venta","Venta Mala")</f>
        <v>Venta Mala</v>
      </c>
    </row>
    <row r="1016" spans="1:30" x14ac:dyDescent="0.25">
      <c r="A1016" s="26">
        <v>1251323</v>
      </c>
      <c r="B1016" s="10">
        <v>41613</v>
      </c>
      <c r="C1016" s="11" t="s">
        <v>431</v>
      </c>
      <c r="D1016" s="11" t="s">
        <v>29</v>
      </c>
      <c r="E1016" s="11" t="s">
        <v>12</v>
      </c>
      <c r="F1016" s="11" t="s">
        <v>13</v>
      </c>
      <c r="G1016" s="11" t="s">
        <v>1007</v>
      </c>
      <c r="H1016" s="11" t="s">
        <v>14</v>
      </c>
      <c r="I1016" s="11" t="s">
        <v>1014</v>
      </c>
      <c r="J1016" s="11" t="s">
        <v>1100</v>
      </c>
      <c r="K1016" s="11" t="s">
        <v>1261</v>
      </c>
      <c r="L1016" s="11" t="s">
        <v>1266</v>
      </c>
      <c r="M1016" s="11" t="s">
        <v>1272</v>
      </c>
      <c r="N1016" s="10">
        <v>41615</v>
      </c>
      <c r="O1016" s="12">
        <v>1680</v>
      </c>
      <c r="P1016" s="12">
        <v>4097</v>
      </c>
      <c r="Q1016" s="12">
        <v>2417</v>
      </c>
      <c r="R1016" s="11">
        <v>49</v>
      </c>
      <c r="S1016" s="12">
        <v>200753</v>
      </c>
      <c r="T1016" s="13">
        <v>0.04</v>
      </c>
      <c r="U1016" s="12">
        <v>8030.12</v>
      </c>
      <c r="V1016" s="12">
        <v>192722.88</v>
      </c>
      <c r="W1016" s="12">
        <v>899</v>
      </c>
      <c r="X1016" s="12">
        <v>183584</v>
      </c>
      <c r="Y1016" s="14">
        <f>+DAY('TABLA PRINCIPAL'!$B1016)</f>
        <v>5</v>
      </c>
      <c r="Z1016" s="14">
        <f>+MONTH('TABLA PRINCIPAL'!$B1016)</f>
        <v>12</v>
      </c>
      <c r="AA1016" s="14">
        <f>+YEAR('TABLA PRINCIPAL'!$B1016)</f>
        <v>2013</v>
      </c>
      <c r="AB1016" s="22" t="str">
        <f>+IF(Ventas_Oficina[[#This Row],[Total del pedido]]&gt;=100000,"SI","NO")</f>
        <v>SI</v>
      </c>
      <c r="AC1016" s="22" t="str">
        <f>+_xlfn.XLOOKUP(Ventas_Oficina[[#This Row],[Nº de artículo]],AUXILIAR!A1015:A5901,AUXILIAR!D1015:D5901,"Error",0)</f>
        <v>Enviado a tiempo</v>
      </c>
      <c r="AD1016" s="22" t="str">
        <f>+IF(AND(Ventas_Oficina[[#This Row],[Total]]&gt;75000,Ventas_Oficina[[#This Row],[Envio a tiempo]]="Enviado a tiempo"),"Buena Venta","Venta Mala")</f>
        <v>Buena Venta</v>
      </c>
    </row>
    <row r="1017" spans="1:30" x14ac:dyDescent="0.25">
      <c r="A1017" s="25">
        <v>1251323</v>
      </c>
      <c r="B1017" s="5">
        <v>42098</v>
      </c>
      <c r="C1017" s="6" t="s">
        <v>319</v>
      </c>
      <c r="D1017" s="6" t="s">
        <v>46</v>
      </c>
      <c r="E1017" s="6" t="s">
        <v>4</v>
      </c>
      <c r="F1017" s="6" t="s">
        <v>5</v>
      </c>
      <c r="G1017" s="6" t="s">
        <v>1007</v>
      </c>
      <c r="H1017" s="6" t="s">
        <v>9</v>
      </c>
      <c r="I1017" s="6" t="s">
        <v>1013</v>
      </c>
      <c r="J1017" s="6" t="s">
        <v>1095</v>
      </c>
      <c r="K1017" s="6" t="s">
        <v>1261</v>
      </c>
      <c r="L1017" s="6" t="s">
        <v>1265</v>
      </c>
      <c r="M1017" s="6" t="s">
        <v>1272</v>
      </c>
      <c r="N1017" s="5">
        <v>42099</v>
      </c>
      <c r="O1017" s="7">
        <v>6773</v>
      </c>
      <c r="P1017" s="7">
        <v>16520</v>
      </c>
      <c r="Q1017" s="7">
        <v>9747</v>
      </c>
      <c r="R1017" s="6">
        <v>13</v>
      </c>
      <c r="S1017" s="7">
        <v>214760</v>
      </c>
      <c r="T1017" s="8">
        <v>0.06</v>
      </c>
      <c r="U1017" s="7">
        <v>12885.6</v>
      </c>
      <c r="V1017" s="7">
        <v>201874.4</v>
      </c>
      <c r="W1017" s="7">
        <v>1999</v>
      </c>
      <c r="X1017" s="7">
        <v>45682</v>
      </c>
      <c r="Y1017" s="9">
        <f>+DAY('TABLA PRINCIPAL'!$B1017)</f>
        <v>4</v>
      </c>
      <c r="Z1017" s="9">
        <f>+MONTH('TABLA PRINCIPAL'!$B1017)</f>
        <v>4</v>
      </c>
      <c r="AA1017" s="9">
        <f>+YEAR('TABLA PRINCIPAL'!$B1017)</f>
        <v>2015</v>
      </c>
      <c r="AB1017" s="22" t="str">
        <f>+IF(Ventas_Oficina[[#This Row],[Total del pedido]]&gt;=100000,"SI","NO")</f>
        <v>SI</v>
      </c>
      <c r="AC1017" s="22" t="str">
        <f>+_xlfn.XLOOKUP(Ventas_Oficina[[#This Row],[Nº de artículo]],AUXILIAR!A1016:A5902,AUXILIAR!D1016:D5902,"Error",0)</f>
        <v>Enviado a tiempo</v>
      </c>
      <c r="AD1017" s="22" t="str">
        <f>+IF(AND(Ventas_Oficina[[#This Row],[Total]]&gt;75000,Ventas_Oficina[[#This Row],[Envio a tiempo]]="Enviado a tiempo"),"Buena Venta","Venta Mala")</f>
        <v>Venta Mala</v>
      </c>
    </row>
    <row r="1018" spans="1:30" x14ac:dyDescent="0.25">
      <c r="A1018" s="26">
        <v>1251688</v>
      </c>
      <c r="B1018" s="10">
        <v>41932</v>
      </c>
      <c r="C1018" s="11" t="s">
        <v>310</v>
      </c>
      <c r="D1018" s="11" t="s">
        <v>65</v>
      </c>
      <c r="E1018" s="11" t="s">
        <v>12</v>
      </c>
      <c r="F1018" s="11" t="s">
        <v>13</v>
      </c>
      <c r="G1018" s="11" t="s">
        <v>1009</v>
      </c>
      <c r="H1018" s="11" t="s">
        <v>14</v>
      </c>
      <c r="I1018" s="11" t="s">
        <v>1013</v>
      </c>
      <c r="J1018" s="11" t="s">
        <v>1115</v>
      </c>
      <c r="K1018" s="11" t="s">
        <v>1262</v>
      </c>
      <c r="L1018" s="11" t="s">
        <v>1265</v>
      </c>
      <c r="M1018" s="11" t="s">
        <v>1272</v>
      </c>
      <c r="N1018" s="10">
        <v>41934</v>
      </c>
      <c r="O1018" s="12">
        <v>522</v>
      </c>
      <c r="P1018" s="12">
        <v>985</v>
      </c>
      <c r="Q1018" s="12">
        <v>463</v>
      </c>
      <c r="R1018" s="11">
        <v>12</v>
      </c>
      <c r="S1018" s="12">
        <v>11820</v>
      </c>
      <c r="T1018" s="13">
        <v>0</v>
      </c>
      <c r="U1018" s="12">
        <v>0</v>
      </c>
      <c r="V1018" s="12">
        <v>11820</v>
      </c>
      <c r="W1018" s="12">
        <v>482</v>
      </c>
      <c r="X1018" s="12">
        <v>181005</v>
      </c>
      <c r="Y1018" s="14">
        <f>+DAY('TABLA PRINCIPAL'!$B1018)</f>
        <v>20</v>
      </c>
      <c r="Z1018" s="14">
        <f>+MONTH('TABLA PRINCIPAL'!$B1018)</f>
        <v>10</v>
      </c>
      <c r="AA1018" s="14">
        <f>+YEAR('TABLA PRINCIPAL'!$B1018)</f>
        <v>2014</v>
      </c>
      <c r="AB1018" s="22" t="str">
        <f>+IF(Ventas_Oficina[[#This Row],[Total del pedido]]&gt;=100000,"SI","NO")</f>
        <v>NO</v>
      </c>
      <c r="AC1018" s="22" t="str">
        <f>+_xlfn.XLOOKUP(Ventas_Oficina[[#This Row],[Nº de artículo]],AUXILIAR!A1017:A5903,AUXILIAR!D1017:D5903,"Error",0)</f>
        <v>Enviado a tiempo</v>
      </c>
      <c r="AD1018" s="22" t="str">
        <f>+IF(AND(Ventas_Oficina[[#This Row],[Total]]&gt;75000,Ventas_Oficina[[#This Row],[Envio a tiempo]]="Enviado a tiempo"),"Buena Venta","Venta Mala")</f>
        <v>Buena Venta</v>
      </c>
    </row>
    <row r="1019" spans="1:30" x14ac:dyDescent="0.25">
      <c r="A1019" s="25">
        <v>1251688</v>
      </c>
      <c r="B1019" s="5">
        <v>42205</v>
      </c>
      <c r="C1019" s="6" t="s">
        <v>401</v>
      </c>
      <c r="D1019" s="6" t="s">
        <v>48</v>
      </c>
      <c r="E1019" s="6" t="s">
        <v>4</v>
      </c>
      <c r="F1019" s="6" t="s">
        <v>5</v>
      </c>
      <c r="G1019" s="6" t="s">
        <v>1008</v>
      </c>
      <c r="H1019" s="6" t="s">
        <v>34</v>
      </c>
      <c r="I1019" s="6" t="s">
        <v>1015</v>
      </c>
      <c r="J1019" s="6" t="s">
        <v>1072</v>
      </c>
      <c r="K1019" s="6" t="s">
        <v>1261</v>
      </c>
      <c r="L1019" s="6" t="s">
        <v>1267</v>
      </c>
      <c r="M1019" s="6" t="s">
        <v>1273</v>
      </c>
      <c r="N1019" s="5">
        <v>42208</v>
      </c>
      <c r="O1019" s="7">
        <v>194</v>
      </c>
      <c r="P1019" s="7">
        <v>308</v>
      </c>
      <c r="Q1019" s="7">
        <v>114</v>
      </c>
      <c r="R1019" s="6">
        <v>45</v>
      </c>
      <c r="S1019" s="7">
        <v>13860</v>
      </c>
      <c r="T1019" s="8">
        <v>0.05</v>
      </c>
      <c r="U1019" s="7">
        <v>693</v>
      </c>
      <c r="V1019" s="7">
        <v>13167</v>
      </c>
      <c r="W1019" s="7">
        <v>99</v>
      </c>
      <c r="X1019" s="7">
        <v>1174</v>
      </c>
      <c r="Y1019" s="9">
        <f>+DAY('TABLA PRINCIPAL'!$B1019)</f>
        <v>20</v>
      </c>
      <c r="Z1019" s="9">
        <f>+MONTH('TABLA PRINCIPAL'!$B1019)</f>
        <v>7</v>
      </c>
      <c r="AA1019" s="9">
        <f>+YEAR('TABLA PRINCIPAL'!$B1019)</f>
        <v>2015</v>
      </c>
      <c r="AB1019" s="22" t="str">
        <f>+IF(Ventas_Oficina[[#This Row],[Total del pedido]]&gt;=100000,"SI","NO")</f>
        <v>NO</v>
      </c>
      <c r="AC1019" s="22" t="str">
        <f>+_xlfn.XLOOKUP(Ventas_Oficina[[#This Row],[Nº de artículo]],AUXILIAR!A1018:A5904,AUXILIAR!D1018:D5904,"Error",0)</f>
        <v>Enviado a tiempo</v>
      </c>
      <c r="AD1019" s="22" t="str">
        <f>+IF(AND(Ventas_Oficina[[#This Row],[Total]]&gt;75000,Ventas_Oficina[[#This Row],[Envio a tiempo]]="Enviado a tiempo"),"Buena Venta","Venta Mala")</f>
        <v>Venta Mala</v>
      </c>
    </row>
    <row r="1020" spans="1:30" x14ac:dyDescent="0.25">
      <c r="A1020" s="26">
        <v>1252053</v>
      </c>
      <c r="B1020" s="10">
        <v>41616</v>
      </c>
      <c r="C1020" s="11" t="s">
        <v>407</v>
      </c>
      <c r="D1020" s="11" t="s">
        <v>504</v>
      </c>
      <c r="E1020" s="11" t="s">
        <v>4</v>
      </c>
      <c r="F1020" s="11" t="s">
        <v>5</v>
      </c>
      <c r="G1020" s="11" t="s">
        <v>1010</v>
      </c>
      <c r="H1020" s="11" t="s">
        <v>121</v>
      </c>
      <c r="I1020" s="11" t="s">
        <v>1012</v>
      </c>
      <c r="J1020" s="11" t="s">
        <v>1024</v>
      </c>
      <c r="K1020" s="11" t="s">
        <v>1261</v>
      </c>
      <c r="L1020" s="11" t="s">
        <v>1267</v>
      </c>
      <c r="M1020" s="11" t="s">
        <v>1272</v>
      </c>
      <c r="N1020" s="10">
        <v>41623</v>
      </c>
      <c r="O1020" s="12">
        <v>160</v>
      </c>
      <c r="P1020" s="12">
        <v>262</v>
      </c>
      <c r="Q1020" s="12">
        <v>102</v>
      </c>
      <c r="R1020" s="11">
        <v>15</v>
      </c>
      <c r="S1020" s="12">
        <v>3930</v>
      </c>
      <c r="T1020" s="13">
        <v>0.05</v>
      </c>
      <c r="U1020" s="12">
        <v>196.5</v>
      </c>
      <c r="V1020" s="12">
        <v>3733.5</v>
      </c>
      <c r="W1020" s="12">
        <v>80</v>
      </c>
      <c r="X1020" s="12">
        <v>11163</v>
      </c>
      <c r="Y1020" s="14">
        <f>+DAY('TABLA PRINCIPAL'!$B1020)</f>
        <v>8</v>
      </c>
      <c r="Z1020" s="14">
        <f>+MONTH('TABLA PRINCIPAL'!$B1020)</f>
        <v>12</v>
      </c>
      <c r="AA1020" s="14">
        <f>+YEAR('TABLA PRINCIPAL'!$B1020)</f>
        <v>2013</v>
      </c>
      <c r="AB1020" s="22" t="str">
        <f>+IF(Ventas_Oficina[[#This Row],[Total del pedido]]&gt;=100000,"SI","NO")</f>
        <v>NO</v>
      </c>
      <c r="AC1020" s="22" t="str">
        <f>+_xlfn.XLOOKUP(Ventas_Oficina[[#This Row],[Nº de artículo]],AUXILIAR!A1019:A5905,AUXILIAR!D1019:D5905,"Error",0)</f>
        <v>Enviado a tiempo</v>
      </c>
      <c r="AD1020" s="22" t="str">
        <f>+IF(AND(Ventas_Oficina[[#This Row],[Total]]&gt;75000,Ventas_Oficina[[#This Row],[Envio a tiempo]]="Enviado a tiempo"),"Buena Venta","Venta Mala")</f>
        <v>Venta Mala</v>
      </c>
    </row>
    <row r="1021" spans="1:30" x14ac:dyDescent="0.25">
      <c r="A1021" s="25">
        <v>1252053</v>
      </c>
      <c r="B1021" s="5">
        <v>42320</v>
      </c>
      <c r="C1021" s="6" t="s">
        <v>96</v>
      </c>
      <c r="D1021" s="6" t="s">
        <v>97</v>
      </c>
      <c r="E1021" s="6" t="s">
        <v>12</v>
      </c>
      <c r="F1021" s="6" t="s">
        <v>13</v>
      </c>
      <c r="G1021" s="6" t="s">
        <v>1010</v>
      </c>
      <c r="H1021" s="6" t="s">
        <v>14</v>
      </c>
      <c r="I1021" s="6" t="s">
        <v>1012</v>
      </c>
      <c r="J1021" s="6" t="s">
        <v>1104</v>
      </c>
      <c r="K1021" s="6" t="s">
        <v>1262</v>
      </c>
      <c r="L1021" s="6" t="s">
        <v>1269</v>
      </c>
      <c r="M1021" s="6" t="s">
        <v>1272</v>
      </c>
      <c r="N1021" s="5">
        <v>42322</v>
      </c>
      <c r="O1021" s="7">
        <v>131</v>
      </c>
      <c r="P1021" s="7">
        <v>284</v>
      </c>
      <c r="Q1021" s="7">
        <v>153</v>
      </c>
      <c r="R1021" s="6">
        <v>3</v>
      </c>
      <c r="S1021" s="7">
        <v>852</v>
      </c>
      <c r="T1021" s="8">
        <v>0.06</v>
      </c>
      <c r="U1021" s="7">
        <v>51.12</v>
      </c>
      <c r="V1021" s="7">
        <v>800.88</v>
      </c>
      <c r="W1021" s="7">
        <v>93</v>
      </c>
      <c r="X1021" s="7">
        <v>4204</v>
      </c>
      <c r="Y1021" s="9">
        <f>+DAY('TABLA PRINCIPAL'!$B1021)</f>
        <v>12</v>
      </c>
      <c r="Z1021" s="9">
        <f>+MONTH('TABLA PRINCIPAL'!$B1021)</f>
        <v>11</v>
      </c>
      <c r="AA1021" s="9">
        <f>+YEAR('TABLA PRINCIPAL'!$B1021)</f>
        <v>2015</v>
      </c>
      <c r="AB1021" s="22" t="str">
        <f>+IF(Ventas_Oficina[[#This Row],[Total del pedido]]&gt;=100000,"SI","NO")</f>
        <v>NO</v>
      </c>
      <c r="AC1021" s="22" t="str">
        <f>+_xlfn.XLOOKUP(Ventas_Oficina[[#This Row],[Nº de artículo]],AUXILIAR!A1020:A5906,AUXILIAR!D1020:D5906,"Error",0)</f>
        <v>Enviado a tiempo</v>
      </c>
      <c r="AD1021" s="22" t="str">
        <f>+IF(AND(Ventas_Oficina[[#This Row],[Total]]&gt;75000,Ventas_Oficina[[#This Row],[Envio a tiempo]]="Enviado a tiempo"),"Buena Venta","Venta Mala")</f>
        <v>Venta Mala</v>
      </c>
    </row>
    <row r="1022" spans="1:30" x14ac:dyDescent="0.25">
      <c r="A1022" s="26">
        <v>1252053</v>
      </c>
      <c r="B1022" s="10">
        <v>41616</v>
      </c>
      <c r="C1022" s="11" t="s">
        <v>407</v>
      </c>
      <c r="D1022" s="11" t="s">
        <v>88</v>
      </c>
      <c r="E1022" s="11" t="s">
        <v>4</v>
      </c>
      <c r="F1022" s="11" t="s">
        <v>5</v>
      </c>
      <c r="G1022" s="11" t="s">
        <v>1008</v>
      </c>
      <c r="H1022" s="11" t="s">
        <v>39</v>
      </c>
      <c r="I1022" s="11" t="s">
        <v>1016</v>
      </c>
      <c r="J1022" s="11" t="s">
        <v>1056</v>
      </c>
      <c r="K1022" s="11" t="s">
        <v>1261</v>
      </c>
      <c r="L1022" s="11" t="s">
        <v>1266</v>
      </c>
      <c r="M1022" s="11" t="s">
        <v>1272</v>
      </c>
      <c r="N1022" s="10">
        <v>41623</v>
      </c>
      <c r="O1022" s="12">
        <v>352</v>
      </c>
      <c r="P1022" s="12">
        <v>568</v>
      </c>
      <c r="Q1022" s="12">
        <v>216</v>
      </c>
      <c r="R1022" s="11">
        <v>10</v>
      </c>
      <c r="S1022" s="12">
        <v>5680</v>
      </c>
      <c r="T1022" s="13">
        <v>0.01</v>
      </c>
      <c r="U1022" s="12">
        <v>56.800000000000004</v>
      </c>
      <c r="V1022" s="12">
        <v>5623.2</v>
      </c>
      <c r="W1022" s="12">
        <v>139</v>
      </c>
      <c r="X1022" s="12">
        <v>11163</v>
      </c>
      <c r="Y1022" s="14">
        <f>+DAY('TABLA PRINCIPAL'!$B1022)</f>
        <v>8</v>
      </c>
      <c r="Z1022" s="14">
        <f>+MONTH('TABLA PRINCIPAL'!$B1022)</f>
        <v>12</v>
      </c>
      <c r="AA1022" s="14">
        <f>+YEAR('TABLA PRINCIPAL'!$B1022)</f>
        <v>2013</v>
      </c>
      <c r="AB1022" s="22" t="str">
        <f>+IF(Ventas_Oficina[[#This Row],[Total del pedido]]&gt;=100000,"SI","NO")</f>
        <v>NO</v>
      </c>
      <c r="AC1022" s="22" t="str">
        <f>+_xlfn.XLOOKUP(Ventas_Oficina[[#This Row],[Nº de artículo]],AUXILIAR!A1021:A5907,AUXILIAR!D1021:D5907,"Error",0)</f>
        <v>Enviado a tiempo</v>
      </c>
      <c r="AD1022" s="22" t="str">
        <f>+IF(AND(Ventas_Oficina[[#This Row],[Total]]&gt;75000,Ventas_Oficina[[#This Row],[Envio a tiempo]]="Enviado a tiempo"),"Buena Venta","Venta Mala")</f>
        <v>Venta Mala</v>
      </c>
    </row>
    <row r="1023" spans="1:30" x14ac:dyDescent="0.25">
      <c r="A1023" s="25">
        <v>1252053</v>
      </c>
      <c r="B1023" s="5">
        <v>42150</v>
      </c>
      <c r="C1023" s="6" t="s">
        <v>513</v>
      </c>
      <c r="D1023" s="6" t="s">
        <v>290</v>
      </c>
      <c r="E1023" s="6" t="s">
        <v>12</v>
      </c>
      <c r="F1023" s="6" t="s">
        <v>13</v>
      </c>
      <c r="G1023" s="6" t="s">
        <v>1008</v>
      </c>
      <c r="H1023" s="6" t="s">
        <v>42</v>
      </c>
      <c r="I1023" s="6" t="s">
        <v>1015</v>
      </c>
      <c r="J1023" s="6" t="s">
        <v>1097</v>
      </c>
      <c r="K1023" s="6" t="s">
        <v>1261</v>
      </c>
      <c r="L1023" s="6" t="s">
        <v>1267</v>
      </c>
      <c r="M1023" s="6" t="s">
        <v>1272</v>
      </c>
      <c r="N1023" s="5">
        <v>42149</v>
      </c>
      <c r="O1023" s="7">
        <v>133</v>
      </c>
      <c r="P1023" s="7">
        <v>208</v>
      </c>
      <c r="Q1023" s="7">
        <v>75</v>
      </c>
      <c r="R1023" s="6">
        <v>1</v>
      </c>
      <c r="S1023" s="7">
        <v>208</v>
      </c>
      <c r="T1023" s="8">
        <v>0.01</v>
      </c>
      <c r="U1023" s="7">
        <v>2.08</v>
      </c>
      <c r="V1023" s="7">
        <v>205.92</v>
      </c>
      <c r="W1023" s="7">
        <v>149</v>
      </c>
      <c r="X1023" s="7">
        <v>2444</v>
      </c>
      <c r="Y1023" s="9">
        <f>+DAY('TABLA PRINCIPAL'!$B1023)</f>
        <v>26</v>
      </c>
      <c r="Z1023" s="9">
        <f>+MONTH('TABLA PRINCIPAL'!$B1023)</f>
        <v>5</v>
      </c>
      <c r="AA1023" s="9">
        <f>+YEAR('TABLA PRINCIPAL'!$B1023)</f>
        <v>2015</v>
      </c>
      <c r="AB1023" s="22" t="str">
        <f>+IF(Ventas_Oficina[[#This Row],[Total del pedido]]&gt;=100000,"SI","NO")</f>
        <v>NO</v>
      </c>
      <c r="AC1023" s="22" t="str">
        <f>+_xlfn.XLOOKUP(Ventas_Oficina[[#This Row],[Nº de artículo]],AUXILIAR!A1022:A5908,AUXILIAR!D1022:D5908,"Error",0)</f>
        <v>Enviado a tiempo</v>
      </c>
      <c r="AD1023" s="22" t="str">
        <f>+IF(AND(Ventas_Oficina[[#This Row],[Total]]&gt;75000,Ventas_Oficina[[#This Row],[Envio a tiempo]]="Enviado a tiempo"),"Buena Venta","Venta Mala")</f>
        <v>Venta Mala</v>
      </c>
    </row>
    <row r="1024" spans="1:30" x14ac:dyDescent="0.25">
      <c r="A1024" s="26">
        <v>1252053</v>
      </c>
      <c r="B1024" s="10">
        <v>41616</v>
      </c>
      <c r="C1024" s="11" t="s">
        <v>407</v>
      </c>
      <c r="D1024" s="11" t="s">
        <v>504</v>
      </c>
      <c r="E1024" s="11" t="s">
        <v>4</v>
      </c>
      <c r="F1024" s="11" t="s">
        <v>5</v>
      </c>
      <c r="G1024" s="11" t="s">
        <v>1008</v>
      </c>
      <c r="H1024" s="11" t="s">
        <v>121</v>
      </c>
      <c r="I1024" s="11" t="s">
        <v>1016</v>
      </c>
      <c r="J1024" s="11" t="s">
        <v>1024</v>
      </c>
      <c r="K1024" s="11" t="s">
        <v>1261</v>
      </c>
      <c r="L1024" s="11" t="s">
        <v>1265</v>
      </c>
      <c r="M1024" s="11" t="s">
        <v>1272</v>
      </c>
      <c r="N1024" s="10">
        <v>41623</v>
      </c>
      <c r="O1024" s="12">
        <v>160</v>
      </c>
      <c r="P1024" s="12">
        <v>262</v>
      </c>
      <c r="Q1024" s="12">
        <v>102</v>
      </c>
      <c r="R1024" s="11">
        <v>27</v>
      </c>
      <c r="S1024" s="12">
        <v>7074</v>
      </c>
      <c r="T1024" s="13">
        <v>7.0000000000000007E-2</v>
      </c>
      <c r="U1024" s="12">
        <v>495.18000000000006</v>
      </c>
      <c r="V1024" s="12">
        <v>6578.82</v>
      </c>
      <c r="W1024" s="12">
        <v>80</v>
      </c>
      <c r="X1024" s="12">
        <v>11163</v>
      </c>
      <c r="Y1024" s="14">
        <f>+DAY('TABLA PRINCIPAL'!$B1024)</f>
        <v>8</v>
      </c>
      <c r="Z1024" s="14">
        <f>+MONTH('TABLA PRINCIPAL'!$B1024)</f>
        <v>12</v>
      </c>
      <c r="AA1024" s="14">
        <f>+YEAR('TABLA PRINCIPAL'!$B1024)</f>
        <v>2013</v>
      </c>
      <c r="AB1024" s="22" t="str">
        <f>+IF(Ventas_Oficina[[#This Row],[Total del pedido]]&gt;=100000,"SI","NO")</f>
        <v>NO</v>
      </c>
      <c r="AC1024" s="22" t="str">
        <f>+_xlfn.XLOOKUP(Ventas_Oficina[[#This Row],[Nº de artículo]],AUXILIAR!A1023:A5909,AUXILIAR!D1023:D5909,"Error",0)</f>
        <v>No enviado a tiempo</v>
      </c>
      <c r="AD1024" s="22" t="str">
        <f>+IF(AND(Ventas_Oficina[[#This Row],[Total]]&gt;75000,Ventas_Oficina[[#This Row],[Envio a tiempo]]="Enviado a tiempo"),"Buena Venta","Venta Mala")</f>
        <v>Venta Mala</v>
      </c>
    </row>
    <row r="1025" spans="1:30" x14ac:dyDescent="0.25">
      <c r="A1025" s="25">
        <v>1252053</v>
      </c>
      <c r="B1025" s="5">
        <v>42150</v>
      </c>
      <c r="C1025" s="6" t="s">
        <v>288</v>
      </c>
      <c r="D1025" s="6" t="s">
        <v>133</v>
      </c>
      <c r="E1025" s="6" t="s">
        <v>12</v>
      </c>
      <c r="F1025" s="6" t="s">
        <v>13</v>
      </c>
      <c r="G1025" s="6" t="s">
        <v>1007</v>
      </c>
      <c r="H1025" s="6" t="s">
        <v>42</v>
      </c>
      <c r="I1025" s="6" t="s">
        <v>1015</v>
      </c>
      <c r="J1025" s="6" t="s">
        <v>1065</v>
      </c>
      <c r="K1025" s="6" t="s">
        <v>1262</v>
      </c>
      <c r="L1025" s="6" t="s">
        <v>1265</v>
      </c>
      <c r="M1025" s="6" t="s">
        <v>1272</v>
      </c>
      <c r="N1025" s="5">
        <v>42152</v>
      </c>
      <c r="O1025" s="7">
        <v>109</v>
      </c>
      <c r="P1025" s="7">
        <v>182</v>
      </c>
      <c r="Q1025" s="7">
        <v>73</v>
      </c>
      <c r="R1025" s="6">
        <v>46</v>
      </c>
      <c r="S1025" s="7">
        <v>8372</v>
      </c>
      <c r="T1025" s="8">
        <v>0.09</v>
      </c>
      <c r="U1025" s="7">
        <v>753.48</v>
      </c>
      <c r="V1025" s="7">
        <v>7618.52</v>
      </c>
      <c r="W1025" s="7">
        <v>100</v>
      </c>
      <c r="X1025" s="7">
        <v>36419</v>
      </c>
      <c r="Y1025" s="9">
        <f>+DAY('TABLA PRINCIPAL'!$B1025)</f>
        <v>26</v>
      </c>
      <c r="Z1025" s="9">
        <f>+MONTH('TABLA PRINCIPAL'!$B1025)</f>
        <v>5</v>
      </c>
      <c r="AA1025" s="9">
        <f>+YEAR('TABLA PRINCIPAL'!$B1025)</f>
        <v>2015</v>
      </c>
      <c r="AB1025" s="22" t="str">
        <f>+IF(Ventas_Oficina[[#This Row],[Total del pedido]]&gt;=100000,"SI","NO")</f>
        <v>NO</v>
      </c>
      <c r="AC1025" s="22" t="str">
        <f>+_xlfn.XLOOKUP(Ventas_Oficina[[#This Row],[Nº de artículo]],AUXILIAR!A1024:A5910,AUXILIAR!D1024:D5910,"Error",0)</f>
        <v>Enviado a tiempo</v>
      </c>
      <c r="AD1025" s="22" t="str">
        <f>+IF(AND(Ventas_Oficina[[#This Row],[Total]]&gt;75000,Ventas_Oficina[[#This Row],[Envio a tiempo]]="Enviado a tiempo"),"Buena Venta","Venta Mala")</f>
        <v>Venta Mala</v>
      </c>
    </row>
    <row r="1026" spans="1:30" x14ac:dyDescent="0.25">
      <c r="A1026" s="26">
        <v>1252053</v>
      </c>
      <c r="B1026" s="10">
        <v>41567</v>
      </c>
      <c r="C1026" s="11" t="s">
        <v>86</v>
      </c>
      <c r="D1026" s="11" t="s">
        <v>71</v>
      </c>
      <c r="E1026" s="11" t="s">
        <v>4</v>
      </c>
      <c r="F1026" s="11" t="s">
        <v>5</v>
      </c>
      <c r="G1026" s="11" t="s">
        <v>1007</v>
      </c>
      <c r="H1026" s="11" t="s">
        <v>17</v>
      </c>
      <c r="I1026" s="11" t="s">
        <v>1016</v>
      </c>
      <c r="J1026" s="11" t="s">
        <v>1044</v>
      </c>
      <c r="K1026" s="11" t="s">
        <v>1261</v>
      </c>
      <c r="L1026" s="11" t="s">
        <v>1265</v>
      </c>
      <c r="M1026" s="11" t="s">
        <v>1272</v>
      </c>
      <c r="N1026" s="10">
        <v>41568</v>
      </c>
      <c r="O1026" s="12">
        <v>118</v>
      </c>
      <c r="P1026" s="12">
        <v>188</v>
      </c>
      <c r="Q1026" s="12">
        <v>70</v>
      </c>
      <c r="R1026" s="11">
        <v>28</v>
      </c>
      <c r="S1026" s="12">
        <v>5264</v>
      </c>
      <c r="T1026" s="13">
        <v>0.01</v>
      </c>
      <c r="U1026" s="12">
        <v>52.64</v>
      </c>
      <c r="V1026" s="12">
        <v>5211.3599999999997</v>
      </c>
      <c r="W1026" s="12">
        <v>149</v>
      </c>
      <c r="X1026" s="12">
        <v>9404</v>
      </c>
      <c r="Y1026" s="14">
        <f>+DAY('TABLA PRINCIPAL'!$B1026)</f>
        <v>20</v>
      </c>
      <c r="Z1026" s="14">
        <f>+MONTH('TABLA PRINCIPAL'!$B1026)</f>
        <v>10</v>
      </c>
      <c r="AA1026" s="14">
        <f>+YEAR('TABLA PRINCIPAL'!$B1026)</f>
        <v>2013</v>
      </c>
      <c r="AB1026" s="22" t="str">
        <f>+IF(Ventas_Oficina[[#This Row],[Total del pedido]]&gt;=100000,"SI","NO")</f>
        <v>NO</v>
      </c>
      <c r="AC1026" s="22" t="str">
        <f>+_xlfn.XLOOKUP(Ventas_Oficina[[#This Row],[Nº de artículo]],AUXILIAR!A1025:A5911,AUXILIAR!D1025:D5911,"Error",0)</f>
        <v>Enviado a tiempo</v>
      </c>
      <c r="AD1026" s="22" t="str">
        <f>+IF(AND(Ventas_Oficina[[#This Row],[Total]]&gt;75000,Ventas_Oficina[[#This Row],[Envio a tiempo]]="Enviado a tiempo"),"Buena Venta","Venta Mala")</f>
        <v>Venta Mala</v>
      </c>
    </row>
    <row r="1027" spans="1:30" x14ac:dyDescent="0.25">
      <c r="A1027" s="25">
        <v>1252053</v>
      </c>
      <c r="B1027" s="5">
        <v>41616</v>
      </c>
      <c r="C1027" s="6" t="s">
        <v>407</v>
      </c>
      <c r="D1027" s="6" t="s">
        <v>504</v>
      </c>
      <c r="E1027" s="6" t="s">
        <v>4</v>
      </c>
      <c r="F1027" s="6" t="s">
        <v>5</v>
      </c>
      <c r="G1027" s="6" t="s">
        <v>1008</v>
      </c>
      <c r="H1027" s="6" t="s">
        <v>121</v>
      </c>
      <c r="I1027" s="6" t="s">
        <v>1015</v>
      </c>
      <c r="J1027" s="6" t="s">
        <v>1033</v>
      </c>
      <c r="K1027" s="6" t="s">
        <v>1261</v>
      </c>
      <c r="L1027" s="6" t="s">
        <v>1267</v>
      </c>
      <c r="M1027" s="6" t="s">
        <v>1272</v>
      </c>
      <c r="N1027" s="5">
        <v>41623</v>
      </c>
      <c r="O1027" s="7">
        <v>94</v>
      </c>
      <c r="P1027" s="7">
        <v>188</v>
      </c>
      <c r="Q1027" s="7">
        <v>94</v>
      </c>
      <c r="R1027" s="6">
        <v>31</v>
      </c>
      <c r="S1027" s="7">
        <v>5828</v>
      </c>
      <c r="T1027" s="8">
        <v>0.04</v>
      </c>
      <c r="U1027" s="7">
        <v>233.12</v>
      </c>
      <c r="V1027" s="7">
        <v>5594.88</v>
      </c>
      <c r="W1027" s="7">
        <v>79</v>
      </c>
      <c r="X1027" s="7">
        <v>11163</v>
      </c>
      <c r="Y1027" s="9">
        <f>+DAY('TABLA PRINCIPAL'!$B1027)</f>
        <v>8</v>
      </c>
      <c r="Z1027" s="9">
        <f>+MONTH('TABLA PRINCIPAL'!$B1027)</f>
        <v>12</v>
      </c>
      <c r="AA1027" s="9">
        <f>+YEAR('TABLA PRINCIPAL'!$B1027)</f>
        <v>2013</v>
      </c>
      <c r="AB1027" s="22" t="str">
        <f>+IF(Ventas_Oficina[[#This Row],[Total del pedido]]&gt;=100000,"SI","NO")</f>
        <v>NO</v>
      </c>
      <c r="AC1027" s="22" t="str">
        <f>+_xlfn.XLOOKUP(Ventas_Oficina[[#This Row],[Nº de artículo]],AUXILIAR!A1026:A5912,AUXILIAR!D1026:D5912,"Error",0)</f>
        <v>No enviado a tiempo</v>
      </c>
      <c r="AD1027" s="22" t="str">
        <f>+IF(AND(Ventas_Oficina[[#This Row],[Total]]&gt;75000,Ventas_Oficina[[#This Row],[Envio a tiempo]]="Enviado a tiempo"),"Buena Venta","Venta Mala")</f>
        <v>Venta Mala</v>
      </c>
    </row>
    <row r="1028" spans="1:30" x14ac:dyDescent="0.25">
      <c r="A1028" s="26">
        <v>1252053</v>
      </c>
      <c r="B1028" s="10">
        <v>41616</v>
      </c>
      <c r="C1028" s="11" t="s">
        <v>407</v>
      </c>
      <c r="D1028" s="11" t="s">
        <v>504</v>
      </c>
      <c r="E1028" s="11" t="s">
        <v>4</v>
      </c>
      <c r="F1028" s="11" t="s">
        <v>5</v>
      </c>
      <c r="G1028" s="11" t="s">
        <v>1008</v>
      </c>
      <c r="H1028" s="11" t="s">
        <v>121</v>
      </c>
      <c r="I1028" s="11" t="s">
        <v>1012</v>
      </c>
      <c r="J1028" s="11" t="s">
        <v>1024</v>
      </c>
      <c r="K1028" s="11" t="s">
        <v>1261</v>
      </c>
      <c r="L1028" s="11" t="s">
        <v>1265</v>
      </c>
      <c r="M1028" s="11" t="s">
        <v>1272</v>
      </c>
      <c r="N1028" s="10">
        <v>41623</v>
      </c>
      <c r="O1028" s="12">
        <v>160</v>
      </c>
      <c r="P1028" s="12">
        <v>262</v>
      </c>
      <c r="Q1028" s="12">
        <v>102</v>
      </c>
      <c r="R1028" s="11">
        <v>39</v>
      </c>
      <c r="S1028" s="12">
        <v>10218</v>
      </c>
      <c r="T1028" s="13">
        <v>7.0000000000000007E-2</v>
      </c>
      <c r="U1028" s="12">
        <v>715.2600000000001</v>
      </c>
      <c r="V1028" s="12">
        <v>9502.74</v>
      </c>
      <c r="W1028" s="12">
        <v>80</v>
      </c>
      <c r="X1028" s="12">
        <v>11163</v>
      </c>
      <c r="Y1028" s="14">
        <f>+DAY('TABLA PRINCIPAL'!$B1028)</f>
        <v>8</v>
      </c>
      <c r="Z1028" s="14">
        <f>+MONTH('TABLA PRINCIPAL'!$B1028)</f>
        <v>12</v>
      </c>
      <c r="AA1028" s="14">
        <f>+YEAR('TABLA PRINCIPAL'!$B1028)</f>
        <v>2013</v>
      </c>
      <c r="AB1028" s="22" t="str">
        <f>+IF(Ventas_Oficina[[#This Row],[Total del pedido]]&gt;=100000,"SI","NO")</f>
        <v>NO</v>
      </c>
      <c r="AC1028" s="22" t="str">
        <f>+_xlfn.XLOOKUP(Ventas_Oficina[[#This Row],[Nº de artículo]],AUXILIAR!A1027:A5913,AUXILIAR!D1027:D5913,"Error",0)</f>
        <v>Enviado a tiempo</v>
      </c>
      <c r="AD1028" s="22" t="str">
        <f>+IF(AND(Ventas_Oficina[[#This Row],[Total]]&gt;75000,Ventas_Oficina[[#This Row],[Envio a tiempo]]="Enviado a tiempo"),"Buena Venta","Venta Mala")</f>
        <v>Venta Mala</v>
      </c>
    </row>
    <row r="1029" spans="1:30" x14ac:dyDescent="0.25">
      <c r="A1029" s="25">
        <v>1252419</v>
      </c>
      <c r="B1029" s="5">
        <v>42196</v>
      </c>
      <c r="C1029" s="6" t="s">
        <v>354</v>
      </c>
      <c r="D1029" s="6" t="s">
        <v>174</v>
      </c>
      <c r="E1029" s="6" t="s">
        <v>4</v>
      </c>
      <c r="F1029" s="6" t="s">
        <v>5</v>
      </c>
      <c r="G1029" s="6" t="s">
        <v>1010</v>
      </c>
      <c r="H1029" s="6" t="s">
        <v>121</v>
      </c>
      <c r="I1029" s="6" t="s">
        <v>1016</v>
      </c>
      <c r="J1029" s="6" t="s">
        <v>1032</v>
      </c>
      <c r="K1029" s="6" t="s">
        <v>1261</v>
      </c>
      <c r="L1029" s="6" t="s">
        <v>1266</v>
      </c>
      <c r="M1029" s="6" t="s">
        <v>1273</v>
      </c>
      <c r="N1029" s="5">
        <v>42198</v>
      </c>
      <c r="O1029" s="7">
        <v>159</v>
      </c>
      <c r="P1029" s="7">
        <v>261</v>
      </c>
      <c r="Q1029" s="7">
        <v>102</v>
      </c>
      <c r="R1029" s="6">
        <v>33</v>
      </c>
      <c r="S1029" s="7">
        <v>8613</v>
      </c>
      <c r="T1029" s="8">
        <v>0.05</v>
      </c>
      <c r="U1029" s="7">
        <v>430.65000000000003</v>
      </c>
      <c r="V1029" s="7">
        <v>8182.35</v>
      </c>
      <c r="W1029" s="7">
        <v>50</v>
      </c>
      <c r="X1029" s="7">
        <v>3502</v>
      </c>
      <c r="Y1029" s="9">
        <f>+DAY('TABLA PRINCIPAL'!$B1029)</f>
        <v>11</v>
      </c>
      <c r="Z1029" s="9">
        <f>+MONTH('TABLA PRINCIPAL'!$B1029)</f>
        <v>7</v>
      </c>
      <c r="AA1029" s="9">
        <f>+YEAR('TABLA PRINCIPAL'!$B1029)</f>
        <v>2015</v>
      </c>
      <c r="AB1029" s="22" t="str">
        <f>+IF(Ventas_Oficina[[#This Row],[Total del pedido]]&gt;=100000,"SI","NO")</f>
        <v>NO</v>
      </c>
      <c r="AC1029" s="22" t="str">
        <f>+_xlfn.XLOOKUP(Ventas_Oficina[[#This Row],[Nº de artículo]],AUXILIAR!A1028:A5914,AUXILIAR!D1028:D5914,"Error",0)</f>
        <v>Enviado a tiempo</v>
      </c>
      <c r="AD1029" s="22" t="str">
        <f>+IF(AND(Ventas_Oficina[[#This Row],[Total]]&gt;75000,Ventas_Oficina[[#This Row],[Envio a tiempo]]="Enviado a tiempo"),"Buena Venta","Venta Mala")</f>
        <v>Venta Mala</v>
      </c>
    </row>
    <row r="1030" spans="1:30" x14ac:dyDescent="0.25">
      <c r="A1030" s="26">
        <v>1252419</v>
      </c>
      <c r="B1030" s="10">
        <v>41601</v>
      </c>
      <c r="C1030" s="11" t="s">
        <v>409</v>
      </c>
      <c r="D1030" s="11" t="s">
        <v>71</v>
      </c>
      <c r="E1030" s="11" t="s">
        <v>4</v>
      </c>
      <c r="F1030" s="11" t="s">
        <v>5</v>
      </c>
      <c r="G1030" s="11" t="s">
        <v>1007</v>
      </c>
      <c r="H1030" s="11" t="s">
        <v>17</v>
      </c>
      <c r="I1030" s="11" t="s">
        <v>1016</v>
      </c>
      <c r="J1030" s="11" t="s">
        <v>1081</v>
      </c>
      <c r="K1030" s="11" t="s">
        <v>1261</v>
      </c>
      <c r="L1030" s="11" t="s">
        <v>1265</v>
      </c>
      <c r="M1030" s="11" t="s">
        <v>1272</v>
      </c>
      <c r="N1030" s="10">
        <v>41603</v>
      </c>
      <c r="O1030" s="12">
        <v>252</v>
      </c>
      <c r="P1030" s="12">
        <v>400</v>
      </c>
      <c r="Q1030" s="12">
        <v>148</v>
      </c>
      <c r="R1030" s="11">
        <v>10</v>
      </c>
      <c r="S1030" s="12">
        <v>4000</v>
      </c>
      <c r="T1030" s="13">
        <v>0.03</v>
      </c>
      <c r="U1030" s="12">
        <v>120</v>
      </c>
      <c r="V1030" s="12">
        <v>3880</v>
      </c>
      <c r="W1030" s="12">
        <v>130</v>
      </c>
      <c r="X1030" s="12">
        <v>14769</v>
      </c>
      <c r="Y1030" s="14">
        <f>+DAY('TABLA PRINCIPAL'!$B1030)</f>
        <v>23</v>
      </c>
      <c r="Z1030" s="14">
        <f>+MONTH('TABLA PRINCIPAL'!$B1030)</f>
        <v>11</v>
      </c>
      <c r="AA1030" s="14">
        <f>+YEAR('TABLA PRINCIPAL'!$B1030)</f>
        <v>2013</v>
      </c>
      <c r="AB1030" s="22" t="str">
        <f>+IF(Ventas_Oficina[[#This Row],[Total del pedido]]&gt;=100000,"SI","NO")</f>
        <v>NO</v>
      </c>
      <c r="AC1030" s="22" t="str">
        <f>+_xlfn.XLOOKUP(Ventas_Oficina[[#This Row],[Nº de artículo]],AUXILIAR!A1029:A5915,AUXILIAR!D1029:D5915,"Error",0)</f>
        <v>Enviado a tiempo</v>
      </c>
      <c r="AD1030" s="22" t="str">
        <f>+IF(AND(Ventas_Oficina[[#This Row],[Total]]&gt;75000,Ventas_Oficina[[#This Row],[Envio a tiempo]]="Enviado a tiempo"),"Buena Venta","Venta Mala")</f>
        <v>Venta Mala</v>
      </c>
    </row>
    <row r="1031" spans="1:30" x14ac:dyDescent="0.25">
      <c r="A1031" s="25">
        <v>1252419</v>
      </c>
      <c r="B1031" s="5">
        <v>42011</v>
      </c>
      <c r="C1031" s="6" t="s">
        <v>514</v>
      </c>
      <c r="D1031" s="6" t="s">
        <v>133</v>
      </c>
      <c r="E1031" s="6" t="s">
        <v>12</v>
      </c>
      <c r="F1031" s="6" t="s">
        <v>13</v>
      </c>
      <c r="G1031" s="6" t="s">
        <v>1009</v>
      </c>
      <c r="H1031" s="6" t="s">
        <v>42</v>
      </c>
      <c r="I1031" s="6" t="s">
        <v>1012</v>
      </c>
      <c r="J1031" s="6" t="s">
        <v>1081</v>
      </c>
      <c r="K1031" s="6" t="s">
        <v>1261</v>
      </c>
      <c r="L1031" s="6" t="s">
        <v>1267</v>
      </c>
      <c r="M1031" s="6" t="s">
        <v>1272</v>
      </c>
      <c r="N1031" s="5">
        <v>42013</v>
      </c>
      <c r="O1031" s="7">
        <v>252</v>
      </c>
      <c r="P1031" s="7">
        <v>400</v>
      </c>
      <c r="Q1031" s="7">
        <v>148</v>
      </c>
      <c r="R1031" s="6">
        <v>33</v>
      </c>
      <c r="S1031" s="7">
        <v>13200</v>
      </c>
      <c r="T1031" s="8">
        <v>0.02</v>
      </c>
      <c r="U1031" s="7">
        <v>264</v>
      </c>
      <c r="V1031" s="7">
        <v>12936</v>
      </c>
      <c r="W1031" s="7">
        <v>130</v>
      </c>
      <c r="X1031" s="7">
        <v>14739</v>
      </c>
      <c r="Y1031" s="9">
        <f>+DAY('TABLA PRINCIPAL'!$B1031)</f>
        <v>7</v>
      </c>
      <c r="Z1031" s="9">
        <f>+MONTH('TABLA PRINCIPAL'!$B1031)</f>
        <v>1</v>
      </c>
      <c r="AA1031" s="9">
        <f>+YEAR('TABLA PRINCIPAL'!$B1031)</f>
        <v>2015</v>
      </c>
      <c r="AB1031" s="22" t="str">
        <f>+IF(Ventas_Oficina[[#This Row],[Total del pedido]]&gt;=100000,"SI","NO")</f>
        <v>NO</v>
      </c>
      <c r="AC1031" s="22" t="str">
        <f>+_xlfn.XLOOKUP(Ventas_Oficina[[#This Row],[Nº de artículo]],AUXILIAR!A1030:A5916,AUXILIAR!D1030:D5916,"Error",0)</f>
        <v>Enviado a tiempo</v>
      </c>
      <c r="AD1031" s="22" t="str">
        <f>+IF(AND(Ventas_Oficina[[#This Row],[Total]]&gt;75000,Ventas_Oficina[[#This Row],[Envio a tiempo]]="Enviado a tiempo"),"Buena Venta","Venta Mala")</f>
        <v>Venta Mala</v>
      </c>
    </row>
    <row r="1032" spans="1:30" x14ac:dyDescent="0.25">
      <c r="A1032" s="26">
        <v>1252419</v>
      </c>
      <c r="B1032" s="10">
        <v>41580</v>
      </c>
      <c r="C1032" s="11" t="s">
        <v>239</v>
      </c>
      <c r="D1032" s="11" t="s">
        <v>150</v>
      </c>
      <c r="E1032" s="11" t="s">
        <v>12</v>
      </c>
      <c r="F1032" s="11" t="s">
        <v>13</v>
      </c>
      <c r="G1032" s="11" t="s">
        <v>1008</v>
      </c>
      <c r="H1032" s="11" t="s">
        <v>42</v>
      </c>
      <c r="I1032" s="11" t="s">
        <v>1014</v>
      </c>
      <c r="J1032" s="11" t="s">
        <v>1081</v>
      </c>
      <c r="K1032" s="11" t="s">
        <v>1261</v>
      </c>
      <c r="L1032" s="11" t="s">
        <v>1267</v>
      </c>
      <c r="M1032" s="11" t="s">
        <v>1272</v>
      </c>
      <c r="N1032" s="10">
        <v>41581</v>
      </c>
      <c r="O1032" s="12">
        <v>252</v>
      </c>
      <c r="P1032" s="12">
        <v>400</v>
      </c>
      <c r="Q1032" s="12">
        <v>148</v>
      </c>
      <c r="R1032" s="11">
        <v>30</v>
      </c>
      <c r="S1032" s="12">
        <v>12000</v>
      </c>
      <c r="T1032" s="13">
        <v>0.03</v>
      </c>
      <c r="U1032" s="12">
        <v>360</v>
      </c>
      <c r="V1032" s="12">
        <v>11640</v>
      </c>
      <c r="W1032" s="12">
        <v>130</v>
      </c>
      <c r="X1032" s="12">
        <v>14729</v>
      </c>
      <c r="Y1032" s="14">
        <f>+DAY('TABLA PRINCIPAL'!$B1032)</f>
        <v>2</v>
      </c>
      <c r="Z1032" s="14">
        <f>+MONTH('TABLA PRINCIPAL'!$B1032)</f>
        <v>11</v>
      </c>
      <c r="AA1032" s="14">
        <f>+YEAR('TABLA PRINCIPAL'!$B1032)</f>
        <v>2013</v>
      </c>
      <c r="AB1032" s="22" t="str">
        <f>+IF(Ventas_Oficina[[#This Row],[Total del pedido]]&gt;=100000,"SI","NO")</f>
        <v>NO</v>
      </c>
      <c r="AC1032" s="22" t="str">
        <f>+_xlfn.XLOOKUP(Ventas_Oficina[[#This Row],[Nº de artículo]],AUXILIAR!A1031:A5917,AUXILIAR!D1031:D5917,"Error",0)</f>
        <v>Enviado a tiempo</v>
      </c>
      <c r="AD1032" s="22" t="str">
        <f>+IF(AND(Ventas_Oficina[[#This Row],[Total]]&gt;75000,Ventas_Oficina[[#This Row],[Envio a tiempo]]="Enviado a tiempo"),"Buena Venta","Venta Mala")</f>
        <v>Venta Mala</v>
      </c>
    </row>
    <row r="1033" spans="1:30" x14ac:dyDescent="0.25">
      <c r="A1033" s="25">
        <v>1252419</v>
      </c>
      <c r="B1033" s="5">
        <v>41978</v>
      </c>
      <c r="C1033" s="6" t="s">
        <v>171</v>
      </c>
      <c r="D1033" s="6" t="s">
        <v>156</v>
      </c>
      <c r="E1033" s="6" t="s">
        <v>12</v>
      </c>
      <c r="F1033" s="6" t="s">
        <v>13</v>
      </c>
      <c r="G1033" s="6" t="s">
        <v>1007</v>
      </c>
      <c r="H1033" s="6" t="s">
        <v>42</v>
      </c>
      <c r="I1033" s="6" t="s">
        <v>1013</v>
      </c>
      <c r="J1033" s="6" t="s">
        <v>1021</v>
      </c>
      <c r="K1033" s="6" t="s">
        <v>1261</v>
      </c>
      <c r="L1033" s="6" t="s">
        <v>1265</v>
      </c>
      <c r="M1033" s="6" t="s">
        <v>1272</v>
      </c>
      <c r="N1033" s="5">
        <v>41981</v>
      </c>
      <c r="O1033" s="7">
        <v>533</v>
      </c>
      <c r="P1033" s="7">
        <v>860</v>
      </c>
      <c r="Q1033" s="7">
        <v>327</v>
      </c>
      <c r="R1033" s="6">
        <v>34</v>
      </c>
      <c r="S1033" s="7">
        <v>29240</v>
      </c>
      <c r="T1033" s="8">
        <v>7.0000000000000007E-2</v>
      </c>
      <c r="U1033" s="7">
        <v>2046.8000000000002</v>
      </c>
      <c r="V1033" s="7">
        <v>27193.200000000001</v>
      </c>
      <c r="W1033" s="7">
        <v>619</v>
      </c>
      <c r="X1033" s="7">
        <v>33316</v>
      </c>
      <c r="Y1033" s="9">
        <f>+DAY('TABLA PRINCIPAL'!$B1033)</f>
        <v>5</v>
      </c>
      <c r="Z1033" s="9">
        <f>+MONTH('TABLA PRINCIPAL'!$B1033)</f>
        <v>12</v>
      </c>
      <c r="AA1033" s="9">
        <f>+YEAR('TABLA PRINCIPAL'!$B1033)</f>
        <v>2014</v>
      </c>
      <c r="AB1033" s="22" t="str">
        <f>+IF(Ventas_Oficina[[#This Row],[Total del pedido]]&gt;=100000,"SI","NO")</f>
        <v>NO</v>
      </c>
      <c r="AC1033" s="22" t="str">
        <f>+_xlfn.XLOOKUP(Ventas_Oficina[[#This Row],[Nº de artículo]],AUXILIAR!A1032:A5918,AUXILIAR!D1032:D5918,"Error",0)</f>
        <v>No enviado a tiempo</v>
      </c>
      <c r="AD1033" s="22" t="str">
        <f>+IF(AND(Ventas_Oficina[[#This Row],[Total]]&gt;75000,Ventas_Oficina[[#This Row],[Envio a tiempo]]="Enviado a tiempo"),"Buena Venta","Venta Mala")</f>
        <v>Venta Mala</v>
      </c>
    </row>
    <row r="1034" spans="1:30" x14ac:dyDescent="0.25">
      <c r="A1034" s="26">
        <v>1252784</v>
      </c>
      <c r="B1034" s="10">
        <v>41316</v>
      </c>
      <c r="C1034" s="11" t="s">
        <v>275</v>
      </c>
      <c r="D1034" s="11" t="s">
        <v>41</v>
      </c>
      <c r="E1034" s="11" t="s">
        <v>12</v>
      </c>
      <c r="F1034" s="11" t="s">
        <v>13</v>
      </c>
      <c r="G1034" s="11" t="s">
        <v>1009</v>
      </c>
      <c r="H1034" s="11" t="s">
        <v>42</v>
      </c>
      <c r="I1034" s="11" t="s">
        <v>1013</v>
      </c>
      <c r="J1034" s="11" t="s">
        <v>1099</v>
      </c>
      <c r="K1034" s="11" t="s">
        <v>1261</v>
      </c>
      <c r="L1034" s="11" t="s">
        <v>1267</v>
      </c>
      <c r="M1034" s="11" t="s">
        <v>1272</v>
      </c>
      <c r="N1034" s="10">
        <v>41317</v>
      </c>
      <c r="O1034" s="12">
        <v>93</v>
      </c>
      <c r="P1034" s="12">
        <v>160</v>
      </c>
      <c r="Q1034" s="12">
        <v>67</v>
      </c>
      <c r="R1034" s="11">
        <v>46</v>
      </c>
      <c r="S1034" s="12">
        <v>7360</v>
      </c>
      <c r="T1034" s="13">
        <v>0.01</v>
      </c>
      <c r="U1034" s="12">
        <v>73.600000000000009</v>
      </c>
      <c r="V1034" s="12">
        <v>7286.4</v>
      </c>
      <c r="W1034" s="12">
        <v>129</v>
      </c>
      <c r="X1034" s="12">
        <v>3729</v>
      </c>
      <c r="Y1034" s="14">
        <f>+DAY('TABLA PRINCIPAL'!$B1034)</f>
        <v>11</v>
      </c>
      <c r="Z1034" s="14">
        <f>+MONTH('TABLA PRINCIPAL'!$B1034)</f>
        <v>2</v>
      </c>
      <c r="AA1034" s="14">
        <f>+YEAR('TABLA PRINCIPAL'!$B1034)</f>
        <v>2013</v>
      </c>
      <c r="AB1034" s="22" t="str">
        <f>+IF(Ventas_Oficina[[#This Row],[Total del pedido]]&gt;=100000,"SI","NO")</f>
        <v>NO</v>
      </c>
      <c r="AC1034" s="22" t="str">
        <f>+_xlfn.XLOOKUP(Ventas_Oficina[[#This Row],[Nº de artículo]],AUXILIAR!A1033:A5919,AUXILIAR!D1033:D5919,"Error",0)</f>
        <v>No enviado a tiempo</v>
      </c>
      <c r="AD1034" s="22" t="str">
        <f>+IF(AND(Ventas_Oficina[[#This Row],[Total]]&gt;75000,Ventas_Oficina[[#This Row],[Envio a tiempo]]="Enviado a tiempo"),"Buena Venta","Venta Mala")</f>
        <v>Venta Mala</v>
      </c>
    </row>
    <row r="1035" spans="1:30" x14ac:dyDescent="0.25">
      <c r="A1035" s="25">
        <v>1252784</v>
      </c>
      <c r="B1035" s="5">
        <v>41652</v>
      </c>
      <c r="C1035" s="6" t="s">
        <v>84</v>
      </c>
      <c r="D1035" s="6" t="s">
        <v>29</v>
      </c>
      <c r="E1035" s="6" t="s">
        <v>12</v>
      </c>
      <c r="F1035" s="6" t="s">
        <v>13</v>
      </c>
      <c r="G1035" s="6" t="s">
        <v>1008</v>
      </c>
      <c r="H1035" s="6" t="s">
        <v>14</v>
      </c>
      <c r="I1035" s="6" t="s">
        <v>1016</v>
      </c>
      <c r="J1035" s="6" t="s">
        <v>1096</v>
      </c>
      <c r="K1035" s="6" t="s">
        <v>1263</v>
      </c>
      <c r="L1035" s="6" t="s">
        <v>1266</v>
      </c>
      <c r="M1035" s="6" t="s">
        <v>1272</v>
      </c>
      <c r="N1035" s="5">
        <v>41657</v>
      </c>
      <c r="O1035" s="7">
        <v>419</v>
      </c>
      <c r="P1035" s="7">
        <v>1023</v>
      </c>
      <c r="Q1035" s="7">
        <v>604</v>
      </c>
      <c r="R1035" s="6">
        <v>1</v>
      </c>
      <c r="S1035" s="7">
        <v>1023</v>
      </c>
      <c r="T1035" s="8">
        <v>0.01</v>
      </c>
      <c r="U1035" s="7">
        <v>10.23</v>
      </c>
      <c r="V1035" s="7">
        <v>1012.77</v>
      </c>
      <c r="W1035" s="7">
        <v>468</v>
      </c>
      <c r="X1035" s="7">
        <v>43133</v>
      </c>
      <c r="Y1035" s="9">
        <f>+DAY('TABLA PRINCIPAL'!$B1035)</f>
        <v>13</v>
      </c>
      <c r="Z1035" s="9">
        <f>+MONTH('TABLA PRINCIPAL'!$B1035)</f>
        <v>1</v>
      </c>
      <c r="AA1035" s="9">
        <f>+YEAR('TABLA PRINCIPAL'!$B1035)</f>
        <v>2014</v>
      </c>
      <c r="AB1035" s="22" t="str">
        <f>+IF(Ventas_Oficina[[#This Row],[Total del pedido]]&gt;=100000,"SI","NO")</f>
        <v>NO</v>
      </c>
      <c r="AC1035" s="22" t="str">
        <f>+_xlfn.XLOOKUP(Ventas_Oficina[[#This Row],[Nº de artículo]],AUXILIAR!A1034:A5920,AUXILIAR!D1034:D5920,"Error",0)</f>
        <v>No enviado a tiempo</v>
      </c>
      <c r="AD1035" s="22" t="str">
        <f>+IF(AND(Ventas_Oficina[[#This Row],[Total]]&gt;75000,Ventas_Oficina[[#This Row],[Envio a tiempo]]="Enviado a tiempo"),"Buena Venta","Venta Mala")</f>
        <v>Venta Mala</v>
      </c>
    </row>
    <row r="1036" spans="1:30" x14ac:dyDescent="0.25">
      <c r="A1036" s="26">
        <v>1252784</v>
      </c>
      <c r="B1036" s="10">
        <v>41616</v>
      </c>
      <c r="C1036" s="11" t="s">
        <v>407</v>
      </c>
      <c r="D1036" s="11" t="s">
        <v>504</v>
      </c>
      <c r="E1036" s="11" t="s">
        <v>4</v>
      </c>
      <c r="F1036" s="11" t="s">
        <v>5</v>
      </c>
      <c r="G1036" s="11" t="s">
        <v>1007</v>
      </c>
      <c r="H1036" s="11" t="s">
        <v>121</v>
      </c>
      <c r="I1036" s="11" t="s">
        <v>1013</v>
      </c>
      <c r="J1036" s="11" t="s">
        <v>1099</v>
      </c>
      <c r="K1036" s="11" t="s">
        <v>1261</v>
      </c>
      <c r="L1036" s="11" t="s">
        <v>1265</v>
      </c>
      <c r="M1036" s="11" t="s">
        <v>1273</v>
      </c>
      <c r="N1036" s="10">
        <v>41623</v>
      </c>
      <c r="O1036" s="12">
        <v>93</v>
      </c>
      <c r="P1036" s="12">
        <v>160</v>
      </c>
      <c r="Q1036" s="12">
        <v>67</v>
      </c>
      <c r="R1036" s="11">
        <v>22</v>
      </c>
      <c r="S1036" s="12">
        <v>3520</v>
      </c>
      <c r="T1036" s="13">
        <v>7.0000000000000007E-2</v>
      </c>
      <c r="U1036" s="12">
        <v>246.40000000000003</v>
      </c>
      <c r="V1036" s="12">
        <v>3273.6</v>
      </c>
      <c r="W1036" s="12">
        <v>129</v>
      </c>
      <c r="X1036" s="12">
        <v>3729</v>
      </c>
      <c r="Y1036" s="14">
        <f>+DAY('TABLA PRINCIPAL'!$B1036)</f>
        <v>8</v>
      </c>
      <c r="Z1036" s="14">
        <f>+MONTH('TABLA PRINCIPAL'!$B1036)</f>
        <v>12</v>
      </c>
      <c r="AA1036" s="14">
        <f>+YEAR('TABLA PRINCIPAL'!$B1036)</f>
        <v>2013</v>
      </c>
      <c r="AB1036" s="22" t="str">
        <f>+IF(Ventas_Oficina[[#This Row],[Total del pedido]]&gt;=100000,"SI","NO")</f>
        <v>NO</v>
      </c>
      <c r="AC1036" s="22" t="str">
        <f>+_xlfn.XLOOKUP(Ventas_Oficina[[#This Row],[Nº de artículo]],AUXILIAR!A1035:A5921,AUXILIAR!D1035:D5921,"Error",0)</f>
        <v>Enviado a tiempo</v>
      </c>
      <c r="AD1036" s="22" t="str">
        <f>+IF(AND(Ventas_Oficina[[#This Row],[Total]]&gt;75000,Ventas_Oficina[[#This Row],[Envio a tiempo]]="Enviado a tiempo"),"Buena Venta","Venta Mala")</f>
        <v>Venta Mala</v>
      </c>
    </row>
    <row r="1037" spans="1:30" x14ac:dyDescent="0.25">
      <c r="A1037" s="25">
        <v>1253149</v>
      </c>
      <c r="B1037" s="5">
        <v>41407</v>
      </c>
      <c r="C1037" s="6" t="s">
        <v>35</v>
      </c>
      <c r="D1037" s="6" t="s">
        <v>36</v>
      </c>
      <c r="E1037" s="6" t="s">
        <v>12</v>
      </c>
      <c r="F1037" s="6" t="s">
        <v>13</v>
      </c>
      <c r="G1037" s="6" t="s">
        <v>1010</v>
      </c>
      <c r="H1037" s="6" t="s">
        <v>14</v>
      </c>
      <c r="I1037" s="6" t="s">
        <v>1016</v>
      </c>
      <c r="J1037" s="6" t="s">
        <v>1083</v>
      </c>
      <c r="K1037" s="6" t="s">
        <v>1263</v>
      </c>
      <c r="L1037" s="6" t="s">
        <v>1269</v>
      </c>
      <c r="M1037" s="6" t="s">
        <v>1272</v>
      </c>
      <c r="N1037" s="5">
        <v>41409</v>
      </c>
      <c r="O1037" s="7">
        <v>375</v>
      </c>
      <c r="P1037" s="7">
        <v>708</v>
      </c>
      <c r="Q1037" s="7">
        <v>333</v>
      </c>
      <c r="R1037" s="6">
        <v>41</v>
      </c>
      <c r="S1037" s="7">
        <v>29028</v>
      </c>
      <c r="T1037" s="8">
        <v>0.04</v>
      </c>
      <c r="U1037" s="7">
        <v>1161.1200000000001</v>
      </c>
      <c r="V1037" s="7">
        <v>27866.880000000001</v>
      </c>
      <c r="W1037" s="7">
        <v>235</v>
      </c>
      <c r="X1037" s="7">
        <v>8049</v>
      </c>
      <c r="Y1037" s="9">
        <f>+DAY('TABLA PRINCIPAL'!$B1037)</f>
        <v>13</v>
      </c>
      <c r="Z1037" s="9">
        <f>+MONTH('TABLA PRINCIPAL'!$B1037)</f>
        <v>5</v>
      </c>
      <c r="AA1037" s="9">
        <f>+YEAR('TABLA PRINCIPAL'!$B1037)</f>
        <v>2013</v>
      </c>
      <c r="AB1037" s="22" t="str">
        <f>+IF(Ventas_Oficina[[#This Row],[Total del pedido]]&gt;=100000,"SI","NO")</f>
        <v>NO</v>
      </c>
      <c r="AC1037" s="22" t="str">
        <f>+_xlfn.XLOOKUP(Ventas_Oficina[[#This Row],[Nº de artículo]],AUXILIAR!A1036:A5922,AUXILIAR!D1036:D5922,"Error",0)</f>
        <v>Enviado a tiempo</v>
      </c>
      <c r="AD1037" s="22" t="str">
        <f>+IF(AND(Ventas_Oficina[[#This Row],[Total]]&gt;75000,Ventas_Oficina[[#This Row],[Envio a tiempo]]="Enviado a tiempo"),"Buena Venta","Venta Mala")</f>
        <v>Venta Mala</v>
      </c>
    </row>
    <row r="1038" spans="1:30" x14ac:dyDescent="0.25">
      <c r="A1038" s="26">
        <v>1253514</v>
      </c>
      <c r="B1038" s="10">
        <v>41617</v>
      </c>
      <c r="C1038" s="11" t="s">
        <v>63</v>
      </c>
      <c r="D1038" s="11" t="s">
        <v>52</v>
      </c>
      <c r="E1038" s="11" t="s">
        <v>4</v>
      </c>
      <c r="F1038" s="11" t="s">
        <v>5</v>
      </c>
      <c r="G1038" s="11" t="s">
        <v>1010</v>
      </c>
      <c r="H1038" s="11" t="s">
        <v>53</v>
      </c>
      <c r="I1038" s="11" t="s">
        <v>1014</v>
      </c>
      <c r="J1038" s="11" t="s">
        <v>1019</v>
      </c>
      <c r="K1038" s="11" t="s">
        <v>1261</v>
      </c>
      <c r="L1038" s="11" t="s">
        <v>1267</v>
      </c>
      <c r="M1038" s="11" t="s">
        <v>1273</v>
      </c>
      <c r="N1038" s="10">
        <v>41617</v>
      </c>
      <c r="O1038" s="12">
        <v>24</v>
      </c>
      <c r="P1038" s="12">
        <v>126</v>
      </c>
      <c r="Q1038" s="12">
        <v>102</v>
      </c>
      <c r="R1038" s="11">
        <v>29</v>
      </c>
      <c r="S1038" s="12">
        <v>3654</v>
      </c>
      <c r="T1038" s="13">
        <v>0.04</v>
      </c>
      <c r="U1038" s="12">
        <v>146.16</v>
      </c>
      <c r="V1038" s="12">
        <v>3507.84</v>
      </c>
      <c r="W1038" s="12">
        <v>70</v>
      </c>
      <c r="X1038" s="12">
        <v>1136</v>
      </c>
      <c r="Y1038" s="14">
        <f>+DAY('TABLA PRINCIPAL'!$B1038)</f>
        <v>9</v>
      </c>
      <c r="Z1038" s="14">
        <f>+MONTH('TABLA PRINCIPAL'!$B1038)</f>
        <v>12</v>
      </c>
      <c r="AA1038" s="14">
        <f>+YEAR('TABLA PRINCIPAL'!$B1038)</f>
        <v>2013</v>
      </c>
      <c r="AB1038" s="22" t="str">
        <f>+IF(Ventas_Oficina[[#This Row],[Total del pedido]]&gt;=100000,"SI","NO")</f>
        <v>NO</v>
      </c>
      <c r="AC1038" s="22" t="str">
        <f>+_xlfn.XLOOKUP(Ventas_Oficina[[#This Row],[Nº de artículo]],AUXILIAR!A1037:A5923,AUXILIAR!D1037:D5923,"Error",0)</f>
        <v>No enviado a tiempo</v>
      </c>
      <c r="AD1038" s="22" t="str">
        <f>+IF(AND(Ventas_Oficina[[#This Row],[Total]]&gt;75000,Ventas_Oficina[[#This Row],[Envio a tiempo]]="Enviado a tiempo"),"Buena Venta","Venta Mala")</f>
        <v>Venta Mala</v>
      </c>
    </row>
    <row r="1039" spans="1:30" x14ac:dyDescent="0.25">
      <c r="A1039" s="25">
        <v>1253514</v>
      </c>
      <c r="B1039" s="5">
        <v>41921</v>
      </c>
      <c r="C1039" s="6" t="s">
        <v>292</v>
      </c>
      <c r="D1039" s="6" t="s">
        <v>26</v>
      </c>
      <c r="E1039" s="6" t="s">
        <v>4</v>
      </c>
      <c r="F1039" s="6" t="s">
        <v>5</v>
      </c>
      <c r="G1039" s="6" t="s">
        <v>1009</v>
      </c>
      <c r="H1039" s="6" t="s">
        <v>27</v>
      </c>
      <c r="I1039" s="6" t="s">
        <v>1016</v>
      </c>
      <c r="J1039" s="6" t="s">
        <v>1103</v>
      </c>
      <c r="K1039" s="6" t="s">
        <v>1261</v>
      </c>
      <c r="L1039" s="6" t="s">
        <v>1265</v>
      </c>
      <c r="M1039" s="6" t="s">
        <v>1272</v>
      </c>
      <c r="N1039" s="5">
        <v>41921</v>
      </c>
      <c r="O1039" s="7">
        <v>5616</v>
      </c>
      <c r="P1039" s="7">
        <v>13698</v>
      </c>
      <c r="Q1039" s="7">
        <v>8082</v>
      </c>
      <c r="R1039" s="6">
        <v>50</v>
      </c>
      <c r="S1039" s="7">
        <v>684900</v>
      </c>
      <c r="T1039" s="8">
        <v>7.0000000000000007E-2</v>
      </c>
      <c r="U1039" s="7">
        <v>47943.000000000007</v>
      </c>
      <c r="V1039" s="7">
        <v>636957</v>
      </c>
      <c r="W1039" s="7">
        <v>2449</v>
      </c>
      <c r="X1039" s="7">
        <v>33614</v>
      </c>
      <c r="Y1039" s="9">
        <f>+DAY('TABLA PRINCIPAL'!$B1039)</f>
        <v>9</v>
      </c>
      <c r="Z1039" s="9">
        <f>+MONTH('TABLA PRINCIPAL'!$B1039)</f>
        <v>10</v>
      </c>
      <c r="AA1039" s="9">
        <f>+YEAR('TABLA PRINCIPAL'!$B1039)</f>
        <v>2014</v>
      </c>
      <c r="AB1039" s="22" t="str">
        <f>+IF(Ventas_Oficina[[#This Row],[Total del pedido]]&gt;=100000,"SI","NO")</f>
        <v>SI</v>
      </c>
      <c r="AC1039" s="22" t="str">
        <f>+_xlfn.XLOOKUP(Ventas_Oficina[[#This Row],[Nº de artículo]],AUXILIAR!A1038:A5924,AUXILIAR!D1038:D5924,"Error",0)</f>
        <v>No enviado a tiempo</v>
      </c>
      <c r="AD1039" s="22" t="str">
        <f>+IF(AND(Ventas_Oficina[[#This Row],[Total]]&gt;75000,Ventas_Oficina[[#This Row],[Envio a tiempo]]="Enviado a tiempo"),"Buena Venta","Venta Mala")</f>
        <v>Venta Mala</v>
      </c>
    </row>
    <row r="1040" spans="1:30" x14ac:dyDescent="0.25">
      <c r="A1040" s="26">
        <v>1253514</v>
      </c>
      <c r="B1040" s="10">
        <v>41736</v>
      </c>
      <c r="C1040" s="11" t="s">
        <v>204</v>
      </c>
      <c r="D1040" s="11" t="s">
        <v>205</v>
      </c>
      <c r="E1040" s="11" t="s">
        <v>4</v>
      </c>
      <c r="F1040" s="11" t="s">
        <v>5</v>
      </c>
      <c r="G1040" s="11" t="s">
        <v>1008</v>
      </c>
      <c r="H1040" s="11" t="s">
        <v>121</v>
      </c>
      <c r="I1040" s="11" t="s">
        <v>1012</v>
      </c>
      <c r="J1040" s="11" t="s">
        <v>1052</v>
      </c>
      <c r="K1040" s="11" t="s">
        <v>1261</v>
      </c>
      <c r="L1040" s="11" t="s">
        <v>1267</v>
      </c>
      <c r="M1040" s="11" t="s">
        <v>1272</v>
      </c>
      <c r="N1040" s="10">
        <v>41736</v>
      </c>
      <c r="O1040" s="12">
        <v>332</v>
      </c>
      <c r="P1040" s="12">
        <v>518</v>
      </c>
      <c r="Q1040" s="12">
        <v>186</v>
      </c>
      <c r="R1040" s="11">
        <v>36</v>
      </c>
      <c r="S1040" s="12">
        <v>18648</v>
      </c>
      <c r="T1040" s="13">
        <v>0</v>
      </c>
      <c r="U1040" s="12">
        <v>0</v>
      </c>
      <c r="V1040" s="12">
        <v>18648</v>
      </c>
      <c r="W1040" s="12">
        <v>204</v>
      </c>
      <c r="X1040" s="12">
        <v>10504</v>
      </c>
      <c r="Y1040" s="14">
        <f>+DAY('TABLA PRINCIPAL'!$B1040)</f>
        <v>7</v>
      </c>
      <c r="Z1040" s="14">
        <f>+MONTH('TABLA PRINCIPAL'!$B1040)</f>
        <v>4</v>
      </c>
      <c r="AA1040" s="14">
        <f>+YEAR('TABLA PRINCIPAL'!$B1040)</f>
        <v>2014</v>
      </c>
      <c r="AB1040" s="22" t="str">
        <f>+IF(Ventas_Oficina[[#This Row],[Total del pedido]]&gt;=100000,"SI","NO")</f>
        <v>NO</v>
      </c>
      <c r="AC1040" s="22" t="str">
        <f>+_xlfn.XLOOKUP(Ventas_Oficina[[#This Row],[Nº de artículo]],AUXILIAR!A1039:A5925,AUXILIAR!D1039:D5925,"Error",0)</f>
        <v>No enviado a tiempo</v>
      </c>
      <c r="AD1040" s="22" t="str">
        <f>+IF(AND(Ventas_Oficina[[#This Row],[Total]]&gt;75000,Ventas_Oficina[[#This Row],[Envio a tiempo]]="Enviado a tiempo"),"Buena Venta","Venta Mala")</f>
        <v>Venta Mala</v>
      </c>
    </row>
    <row r="1041" spans="1:30" x14ac:dyDescent="0.25">
      <c r="A1041" s="25">
        <v>1253514</v>
      </c>
      <c r="B1041" s="5">
        <v>42120</v>
      </c>
      <c r="C1041" s="6" t="s">
        <v>302</v>
      </c>
      <c r="D1041" s="6" t="s">
        <v>135</v>
      </c>
      <c r="E1041" s="6" t="s">
        <v>12</v>
      </c>
      <c r="F1041" s="6" t="s">
        <v>13</v>
      </c>
      <c r="G1041" s="6" t="s">
        <v>1008</v>
      </c>
      <c r="H1041" s="6" t="s">
        <v>42</v>
      </c>
      <c r="I1041" s="6" t="s">
        <v>1015</v>
      </c>
      <c r="J1041" s="6" t="s">
        <v>1018</v>
      </c>
      <c r="K1041" s="6" t="s">
        <v>1261</v>
      </c>
      <c r="L1041" s="6" t="s">
        <v>1265</v>
      </c>
      <c r="M1041" s="6" t="s">
        <v>1272</v>
      </c>
      <c r="N1041" s="5">
        <v>42122</v>
      </c>
      <c r="O1041" s="7">
        <v>15650</v>
      </c>
      <c r="P1041" s="7">
        <v>30097</v>
      </c>
      <c r="Q1041" s="7">
        <v>14447</v>
      </c>
      <c r="R1041" s="6">
        <v>12</v>
      </c>
      <c r="S1041" s="7">
        <v>361164</v>
      </c>
      <c r="T1041" s="8">
        <v>0.04</v>
      </c>
      <c r="U1041" s="7">
        <v>14446.56</v>
      </c>
      <c r="V1041" s="7">
        <v>346717.44</v>
      </c>
      <c r="W1041" s="7">
        <v>718</v>
      </c>
      <c r="X1041" s="7">
        <v>109829</v>
      </c>
      <c r="Y1041" s="9">
        <f>+DAY('TABLA PRINCIPAL'!$B1041)</f>
        <v>26</v>
      </c>
      <c r="Z1041" s="9">
        <f>+MONTH('TABLA PRINCIPAL'!$B1041)</f>
        <v>4</v>
      </c>
      <c r="AA1041" s="9">
        <f>+YEAR('TABLA PRINCIPAL'!$B1041)</f>
        <v>2015</v>
      </c>
      <c r="AB1041" s="22" t="str">
        <f>+IF(Ventas_Oficina[[#This Row],[Total del pedido]]&gt;=100000,"SI","NO")</f>
        <v>SI</v>
      </c>
      <c r="AC1041" s="22" t="str">
        <f>+_xlfn.XLOOKUP(Ventas_Oficina[[#This Row],[Nº de artículo]],AUXILIAR!A1040:A5926,AUXILIAR!D1040:D5926,"Error",0)</f>
        <v>No enviado a tiempo</v>
      </c>
      <c r="AD1041" s="22" t="str">
        <f>+IF(AND(Ventas_Oficina[[#This Row],[Total]]&gt;75000,Ventas_Oficina[[#This Row],[Envio a tiempo]]="Enviado a tiempo"),"Buena Venta","Venta Mala")</f>
        <v>Venta Mala</v>
      </c>
    </row>
    <row r="1042" spans="1:30" x14ac:dyDescent="0.25">
      <c r="A1042" s="26">
        <v>1253880</v>
      </c>
      <c r="B1042" s="10">
        <v>42626</v>
      </c>
      <c r="C1042" s="11" t="s">
        <v>18</v>
      </c>
      <c r="D1042" s="11" t="s">
        <v>19</v>
      </c>
      <c r="E1042" s="11" t="s">
        <v>4</v>
      </c>
      <c r="F1042" s="11" t="s">
        <v>5</v>
      </c>
      <c r="G1042" s="11" t="s">
        <v>1008</v>
      </c>
      <c r="H1042" s="11" t="s">
        <v>6</v>
      </c>
      <c r="I1042" s="11" t="s">
        <v>1015</v>
      </c>
      <c r="J1042" s="11" t="s">
        <v>1096</v>
      </c>
      <c r="K1042" s="11" t="s">
        <v>1261</v>
      </c>
      <c r="L1042" s="11" t="s">
        <v>1265</v>
      </c>
      <c r="M1042" s="11" t="s">
        <v>1272</v>
      </c>
      <c r="N1042" s="10">
        <v>42633</v>
      </c>
      <c r="O1042" s="12">
        <v>419</v>
      </c>
      <c r="P1042" s="12">
        <v>1023</v>
      </c>
      <c r="Q1042" s="12">
        <v>604</v>
      </c>
      <c r="R1042" s="11">
        <v>8</v>
      </c>
      <c r="S1042" s="12">
        <v>8184</v>
      </c>
      <c r="T1042" s="13">
        <v>0.01</v>
      </c>
      <c r="U1042" s="12">
        <v>81.84</v>
      </c>
      <c r="V1042" s="12">
        <v>8102.16</v>
      </c>
      <c r="W1042" s="12">
        <v>468</v>
      </c>
      <c r="X1042" s="12">
        <v>44052</v>
      </c>
      <c r="Y1042" s="14">
        <f>+DAY('TABLA PRINCIPAL'!$B1042)</f>
        <v>13</v>
      </c>
      <c r="Z1042" s="14">
        <f>+MONTH('TABLA PRINCIPAL'!$B1042)</f>
        <v>9</v>
      </c>
      <c r="AA1042" s="14">
        <f>+YEAR('TABLA PRINCIPAL'!$B1042)</f>
        <v>2016</v>
      </c>
      <c r="AB1042" s="22" t="str">
        <f>+IF(Ventas_Oficina[[#This Row],[Total del pedido]]&gt;=100000,"SI","NO")</f>
        <v>NO</v>
      </c>
      <c r="AC1042" s="22" t="str">
        <f>+_xlfn.XLOOKUP(Ventas_Oficina[[#This Row],[Nº de artículo]],AUXILIAR!A1041:A5927,AUXILIAR!D1041:D5927,"Error",0)</f>
        <v>Enviado a tiempo</v>
      </c>
      <c r="AD1042" s="22" t="str">
        <f>+IF(AND(Ventas_Oficina[[#This Row],[Total]]&gt;75000,Ventas_Oficina[[#This Row],[Envio a tiempo]]="Enviado a tiempo"),"Buena Venta","Venta Mala")</f>
        <v>Venta Mala</v>
      </c>
    </row>
    <row r="1043" spans="1:30" x14ac:dyDescent="0.25">
      <c r="A1043" s="25">
        <v>1253880</v>
      </c>
      <c r="B1043" s="5">
        <v>41799</v>
      </c>
      <c r="C1043" s="6" t="s">
        <v>235</v>
      </c>
      <c r="D1043" s="6" t="s">
        <v>91</v>
      </c>
      <c r="E1043" s="6" t="s">
        <v>4</v>
      </c>
      <c r="F1043" s="6" t="s">
        <v>5</v>
      </c>
      <c r="G1043" s="6" t="s">
        <v>1007</v>
      </c>
      <c r="H1043" s="6" t="s">
        <v>24</v>
      </c>
      <c r="I1043" s="6" t="s">
        <v>1016</v>
      </c>
      <c r="J1043" s="6" t="s">
        <v>1096</v>
      </c>
      <c r="K1043" s="6" t="s">
        <v>1261</v>
      </c>
      <c r="L1043" s="6" t="s">
        <v>1267</v>
      </c>
      <c r="M1043" s="6" t="s">
        <v>1272</v>
      </c>
      <c r="N1043" s="5">
        <v>41799</v>
      </c>
      <c r="O1043" s="7">
        <v>419</v>
      </c>
      <c r="P1043" s="7">
        <v>1023</v>
      </c>
      <c r="Q1043" s="7">
        <v>604</v>
      </c>
      <c r="R1043" s="6">
        <v>22</v>
      </c>
      <c r="S1043" s="7">
        <v>22506</v>
      </c>
      <c r="T1043" s="8">
        <v>0.04</v>
      </c>
      <c r="U1043" s="7">
        <v>900.24</v>
      </c>
      <c r="V1043" s="7">
        <v>21605.759999999998</v>
      </c>
      <c r="W1043" s="7">
        <v>468</v>
      </c>
      <c r="X1043" s="7">
        <v>43035</v>
      </c>
      <c r="Y1043" s="9">
        <f>+DAY('TABLA PRINCIPAL'!$B1043)</f>
        <v>9</v>
      </c>
      <c r="Z1043" s="9">
        <f>+MONTH('TABLA PRINCIPAL'!$B1043)</f>
        <v>6</v>
      </c>
      <c r="AA1043" s="9">
        <f>+YEAR('TABLA PRINCIPAL'!$B1043)</f>
        <v>2014</v>
      </c>
      <c r="AB1043" s="22" t="str">
        <f>+IF(Ventas_Oficina[[#This Row],[Total del pedido]]&gt;=100000,"SI","NO")</f>
        <v>NO</v>
      </c>
      <c r="AC1043" s="22" t="str">
        <f>+_xlfn.XLOOKUP(Ventas_Oficina[[#This Row],[Nº de artículo]],AUXILIAR!A1042:A5928,AUXILIAR!D1042:D5928,"Error",0)</f>
        <v>Enviado a tiempo</v>
      </c>
      <c r="AD1043" s="22" t="str">
        <f>+IF(AND(Ventas_Oficina[[#This Row],[Total]]&gt;75000,Ventas_Oficina[[#This Row],[Envio a tiempo]]="Enviado a tiempo"),"Buena Venta","Venta Mala")</f>
        <v>Venta Mala</v>
      </c>
    </row>
    <row r="1044" spans="1:30" x14ac:dyDescent="0.25">
      <c r="A1044" s="26">
        <v>1254245</v>
      </c>
      <c r="B1044" s="10">
        <v>41618</v>
      </c>
      <c r="C1044" s="11" t="s">
        <v>75</v>
      </c>
      <c r="D1044" s="11" t="s">
        <v>76</v>
      </c>
      <c r="E1044" s="11" t="s">
        <v>4</v>
      </c>
      <c r="F1044" s="11" t="s">
        <v>5</v>
      </c>
      <c r="G1044" s="11" t="s">
        <v>1008</v>
      </c>
      <c r="H1044" s="11" t="s">
        <v>17</v>
      </c>
      <c r="I1044" s="11" t="s">
        <v>1013</v>
      </c>
      <c r="J1044" s="11" t="s">
        <v>1064</v>
      </c>
      <c r="K1044" s="11" t="s">
        <v>1261</v>
      </c>
      <c r="L1044" s="11" t="s">
        <v>1265</v>
      </c>
      <c r="M1044" s="11" t="s">
        <v>1272</v>
      </c>
      <c r="N1044" s="10">
        <v>41620</v>
      </c>
      <c r="O1044" s="12">
        <v>365</v>
      </c>
      <c r="P1044" s="12">
        <v>598</v>
      </c>
      <c r="Q1044" s="12">
        <v>233</v>
      </c>
      <c r="R1044" s="11">
        <v>50</v>
      </c>
      <c r="S1044" s="12">
        <v>29900</v>
      </c>
      <c r="T1044" s="13">
        <v>0.08</v>
      </c>
      <c r="U1044" s="12">
        <v>2392</v>
      </c>
      <c r="V1044" s="12">
        <v>27508</v>
      </c>
      <c r="W1044" s="12">
        <v>149</v>
      </c>
      <c r="X1044" s="12">
        <v>14651</v>
      </c>
      <c r="Y1044" s="14">
        <f>+DAY('TABLA PRINCIPAL'!$B1044)</f>
        <v>10</v>
      </c>
      <c r="Z1044" s="14">
        <f>+MONTH('TABLA PRINCIPAL'!$B1044)</f>
        <v>12</v>
      </c>
      <c r="AA1044" s="14">
        <f>+YEAR('TABLA PRINCIPAL'!$B1044)</f>
        <v>2013</v>
      </c>
      <c r="AB1044" s="22" t="str">
        <f>+IF(Ventas_Oficina[[#This Row],[Total del pedido]]&gt;=100000,"SI","NO")</f>
        <v>NO</v>
      </c>
      <c r="AC1044" s="22" t="str">
        <f>+_xlfn.XLOOKUP(Ventas_Oficina[[#This Row],[Nº de artículo]],AUXILIAR!A1043:A5929,AUXILIAR!D1043:D5929,"Error",0)</f>
        <v>Enviado a tiempo</v>
      </c>
      <c r="AD1044" s="22" t="str">
        <f>+IF(AND(Ventas_Oficina[[#This Row],[Total]]&gt;75000,Ventas_Oficina[[#This Row],[Envio a tiempo]]="Enviado a tiempo"),"Buena Venta","Venta Mala")</f>
        <v>Venta Mala</v>
      </c>
    </row>
    <row r="1045" spans="1:30" x14ac:dyDescent="0.25">
      <c r="A1045" s="25">
        <v>1254245</v>
      </c>
      <c r="B1045" s="5">
        <v>41637</v>
      </c>
      <c r="C1045" s="6" t="s">
        <v>99</v>
      </c>
      <c r="D1045" s="6" t="s">
        <v>100</v>
      </c>
      <c r="E1045" s="6" t="s">
        <v>12</v>
      </c>
      <c r="F1045" s="6" t="s">
        <v>13</v>
      </c>
      <c r="G1045" s="6" t="s">
        <v>1009</v>
      </c>
      <c r="H1045" s="6" t="s">
        <v>42</v>
      </c>
      <c r="I1045" s="6" t="s">
        <v>1015</v>
      </c>
      <c r="J1045" s="6" t="s">
        <v>1052</v>
      </c>
      <c r="K1045" s="6" t="s">
        <v>1261</v>
      </c>
      <c r="L1045" s="6" t="s">
        <v>1265</v>
      </c>
      <c r="M1045" s="6" t="s">
        <v>1272</v>
      </c>
      <c r="N1045" s="5">
        <v>41637</v>
      </c>
      <c r="O1045" s="7">
        <v>332</v>
      </c>
      <c r="P1045" s="7">
        <v>518</v>
      </c>
      <c r="Q1045" s="7">
        <v>186</v>
      </c>
      <c r="R1045" s="6">
        <v>37</v>
      </c>
      <c r="S1045" s="7">
        <v>19166</v>
      </c>
      <c r="T1045" s="8">
        <v>0.06</v>
      </c>
      <c r="U1045" s="7">
        <v>1149.96</v>
      </c>
      <c r="V1045" s="7">
        <v>18016.04</v>
      </c>
      <c r="W1045" s="7">
        <v>204</v>
      </c>
      <c r="X1045" s="7">
        <v>9806</v>
      </c>
      <c r="Y1045" s="9">
        <f>+DAY('TABLA PRINCIPAL'!$B1045)</f>
        <v>29</v>
      </c>
      <c r="Z1045" s="9">
        <f>+MONTH('TABLA PRINCIPAL'!$B1045)</f>
        <v>12</v>
      </c>
      <c r="AA1045" s="9">
        <f>+YEAR('TABLA PRINCIPAL'!$B1045)</f>
        <v>2013</v>
      </c>
      <c r="AB1045" s="22" t="str">
        <f>+IF(Ventas_Oficina[[#This Row],[Total del pedido]]&gt;=100000,"SI","NO")</f>
        <v>NO</v>
      </c>
      <c r="AC1045" s="22" t="str">
        <f>+_xlfn.XLOOKUP(Ventas_Oficina[[#This Row],[Nº de artículo]],AUXILIAR!A1044:A5930,AUXILIAR!D1044:D5930,"Error",0)</f>
        <v>Enviado a tiempo</v>
      </c>
      <c r="AD1045" s="22" t="str">
        <f>+IF(AND(Ventas_Oficina[[#This Row],[Total]]&gt;75000,Ventas_Oficina[[#This Row],[Envio a tiempo]]="Enviado a tiempo"),"Buena Venta","Venta Mala")</f>
        <v>Venta Mala</v>
      </c>
    </row>
    <row r="1046" spans="1:30" x14ac:dyDescent="0.25">
      <c r="A1046" s="26">
        <v>1254245</v>
      </c>
      <c r="B1046" s="10">
        <v>42081</v>
      </c>
      <c r="C1046" s="11" t="s">
        <v>357</v>
      </c>
      <c r="D1046" s="11" t="s">
        <v>48</v>
      </c>
      <c r="E1046" s="11" t="s">
        <v>4</v>
      </c>
      <c r="F1046" s="11" t="s">
        <v>5</v>
      </c>
      <c r="G1046" s="11" t="s">
        <v>1008</v>
      </c>
      <c r="H1046" s="11" t="s">
        <v>34</v>
      </c>
      <c r="I1046" s="11" t="s">
        <v>1013</v>
      </c>
      <c r="J1046" s="11" t="s">
        <v>1102</v>
      </c>
      <c r="K1046" s="11" t="s">
        <v>1261</v>
      </c>
      <c r="L1046" s="11" t="s">
        <v>1266</v>
      </c>
      <c r="M1046" s="11" t="s">
        <v>1272</v>
      </c>
      <c r="N1046" s="10">
        <v>42084</v>
      </c>
      <c r="O1046" s="12">
        <v>290</v>
      </c>
      <c r="P1046" s="12">
        <v>476</v>
      </c>
      <c r="Q1046" s="12">
        <v>186</v>
      </c>
      <c r="R1046" s="11">
        <v>8</v>
      </c>
      <c r="S1046" s="12">
        <v>3808</v>
      </c>
      <c r="T1046" s="13">
        <v>0.03</v>
      </c>
      <c r="U1046" s="12">
        <v>114.24</v>
      </c>
      <c r="V1046" s="12">
        <v>3693.76</v>
      </c>
      <c r="W1046" s="12">
        <v>88</v>
      </c>
      <c r="X1046" s="12">
        <v>14651</v>
      </c>
      <c r="Y1046" s="14">
        <f>+DAY('TABLA PRINCIPAL'!$B1046)</f>
        <v>18</v>
      </c>
      <c r="Z1046" s="14">
        <f>+MONTH('TABLA PRINCIPAL'!$B1046)</f>
        <v>3</v>
      </c>
      <c r="AA1046" s="14">
        <f>+YEAR('TABLA PRINCIPAL'!$B1046)</f>
        <v>2015</v>
      </c>
      <c r="AB1046" s="22" t="str">
        <f>+IF(Ventas_Oficina[[#This Row],[Total del pedido]]&gt;=100000,"SI","NO")</f>
        <v>NO</v>
      </c>
      <c r="AC1046" s="22" t="str">
        <f>+_xlfn.XLOOKUP(Ventas_Oficina[[#This Row],[Nº de artículo]],AUXILIAR!A1045:A5931,AUXILIAR!D1045:D5931,"Error",0)</f>
        <v>No enviado a tiempo</v>
      </c>
      <c r="AD1046" s="22" t="str">
        <f>+IF(AND(Ventas_Oficina[[#This Row],[Total]]&gt;75000,Ventas_Oficina[[#This Row],[Envio a tiempo]]="Enviado a tiempo"),"Buena Venta","Venta Mala")</f>
        <v>Venta Mala</v>
      </c>
    </row>
    <row r="1047" spans="1:30" x14ac:dyDescent="0.25">
      <c r="A1047" s="25">
        <v>1254245</v>
      </c>
      <c r="B1047" s="5">
        <v>41515</v>
      </c>
      <c r="C1047" s="6" t="s">
        <v>226</v>
      </c>
      <c r="D1047" s="6" t="s">
        <v>515</v>
      </c>
      <c r="E1047" s="6" t="s">
        <v>4</v>
      </c>
      <c r="F1047" s="6" t="s">
        <v>5</v>
      </c>
      <c r="G1047" s="6" t="s">
        <v>1009</v>
      </c>
      <c r="H1047" s="6" t="s">
        <v>121</v>
      </c>
      <c r="I1047" s="6" t="s">
        <v>1012</v>
      </c>
      <c r="J1047" s="6" t="s">
        <v>1074</v>
      </c>
      <c r="K1047" s="6" t="s">
        <v>1261</v>
      </c>
      <c r="L1047" s="6" t="s">
        <v>1266</v>
      </c>
      <c r="M1047" s="6" t="s">
        <v>1273</v>
      </c>
      <c r="N1047" s="5">
        <v>41520</v>
      </c>
      <c r="O1047" s="7">
        <v>287</v>
      </c>
      <c r="P1047" s="7">
        <v>684</v>
      </c>
      <c r="Q1047" s="7">
        <v>397</v>
      </c>
      <c r="R1047" s="6">
        <v>41</v>
      </c>
      <c r="S1047" s="7">
        <v>28044</v>
      </c>
      <c r="T1047" s="8">
        <v>0.03</v>
      </c>
      <c r="U1047" s="7">
        <v>841.31999999999994</v>
      </c>
      <c r="V1047" s="7">
        <v>27202.68</v>
      </c>
      <c r="W1047" s="7">
        <v>442</v>
      </c>
      <c r="X1047" s="7">
        <v>23903</v>
      </c>
      <c r="Y1047" s="9">
        <f>+DAY('TABLA PRINCIPAL'!$B1047)</f>
        <v>29</v>
      </c>
      <c r="Z1047" s="9">
        <f>+MONTH('TABLA PRINCIPAL'!$B1047)</f>
        <v>8</v>
      </c>
      <c r="AA1047" s="9">
        <f>+YEAR('TABLA PRINCIPAL'!$B1047)</f>
        <v>2013</v>
      </c>
      <c r="AB1047" s="22" t="str">
        <f>+IF(Ventas_Oficina[[#This Row],[Total del pedido]]&gt;=100000,"SI","NO")</f>
        <v>NO</v>
      </c>
      <c r="AC1047" s="22" t="str">
        <f>+_xlfn.XLOOKUP(Ventas_Oficina[[#This Row],[Nº de artículo]],AUXILIAR!A1046:A5932,AUXILIAR!D1046:D5932,"Error",0)</f>
        <v>Enviado a tiempo</v>
      </c>
      <c r="AD1047" s="22" t="str">
        <f>+IF(AND(Ventas_Oficina[[#This Row],[Total]]&gt;75000,Ventas_Oficina[[#This Row],[Envio a tiempo]]="Enviado a tiempo"),"Buena Venta","Venta Mala")</f>
        <v>Venta Mala</v>
      </c>
    </row>
    <row r="1048" spans="1:30" x14ac:dyDescent="0.25">
      <c r="A1048" s="26">
        <v>1254245</v>
      </c>
      <c r="B1048" s="10">
        <v>42058</v>
      </c>
      <c r="C1048" s="11" t="s">
        <v>516</v>
      </c>
      <c r="D1048" s="11" t="s">
        <v>29</v>
      </c>
      <c r="E1048" s="11" t="s">
        <v>12</v>
      </c>
      <c r="F1048" s="11" t="s">
        <v>13</v>
      </c>
      <c r="G1048" s="11" t="s">
        <v>1008</v>
      </c>
      <c r="H1048" s="11" t="s">
        <v>14</v>
      </c>
      <c r="I1048" s="11" t="s">
        <v>1013</v>
      </c>
      <c r="J1048" s="11" t="s">
        <v>1120</v>
      </c>
      <c r="K1048" s="11" t="s">
        <v>1261</v>
      </c>
      <c r="L1048" s="11" t="s">
        <v>1265</v>
      </c>
      <c r="M1048" s="11" t="s">
        <v>1272</v>
      </c>
      <c r="N1048" s="10">
        <v>42060</v>
      </c>
      <c r="O1048" s="12">
        <v>651</v>
      </c>
      <c r="P1048" s="12">
        <v>3098</v>
      </c>
      <c r="Q1048" s="12">
        <v>2447</v>
      </c>
      <c r="R1048" s="11">
        <v>10</v>
      </c>
      <c r="S1048" s="12">
        <v>30980</v>
      </c>
      <c r="T1048" s="13">
        <v>0.01</v>
      </c>
      <c r="U1048" s="12">
        <v>309.8</v>
      </c>
      <c r="V1048" s="12">
        <v>30670.2</v>
      </c>
      <c r="W1048" s="12">
        <v>650</v>
      </c>
      <c r="X1048" s="12">
        <v>23186</v>
      </c>
      <c r="Y1048" s="14">
        <f>+DAY('TABLA PRINCIPAL'!$B1048)</f>
        <v>23</v>
      </c>
      <c r="Z1048" s="14">
        <f>+MONTH('TABLA PRINCIPAL'!$B1048)</f>
        <v>2</v>
      </c>
      <c r="AA1048" s="14">
        <f>+YEAR('TABLA PRINCIPAL'!$B1048)</f>
        <v>2015</v>
      </c>
      <c r="AB1048" s="22" t="str">
        <f>+IF(Ventas_Oficina[[#This Row],[Total del pedido]]&gt;=100000,"SI","NO")</f>
        <v>NO</v>
      </c>
      <c r="AC1048" s="22" t="str">
        <f>+_xlfn.XLOOKUP(Ventas_Oficina[[#This Row],[Nº de artículo]],AUXILIAR!A1047:A5933,AUXILIAR!D1047:D5933,"Error",0)</f>
        <v>Enviado a tiempo</v>
      </c>
      <c r="AD1048" s="22" t="str">
        <f>+IF(AND(Ventas_Oficina[[#This Row],[Total]]&gt;75000,Ventas_Oficina[[#This Row],[Envio a tiempo]]="Enviado a tiempo"),"Buena Venta","Venta Mala")</f>
        <v>Venta Mala</v>
      </c>
    </row>
    <row r="1049" spans="1:30" x14ac:dyDescent="0.25">
      <c r="A1049" s="25">
        <v>1254245</v>
      </c>
      <c r="B1049" s="5">
        <v>41515</v>
      </c>
      <c r="C1049" s="6" t="s">
        <v>226</v>
      </c>
      <c r="D1049" s="6" t="s">
        <v>48</v>
      </c>
      <c r="E1049" s="6" t="s">
        <v>4</v>
      </c>
      <c r="F1049" s="6" t="s">
        <v>5</v>
      </c>
      <c r="G1049" s="6" t="s">
        <v>1007</v>
      </c>
      <c r="H1049" s="6" t="s">
        <v>34</v>
      </c>
      <c r="I1049" s="6" t="s">
        <v>1013</v>
      </c>
      <c r="J1049" s="6" t="s">
        <v>1064</v>
      </c>
      <c r="K1049" s="6" t="s">
        <v>1262</v>
      </c>
      <c r="L1049" s="6" t="s">
        <v>1266</v>
      </c>
      <c r="M1049" s="6" t="s">
        <v>1272</v>
      </c>
      <c r="N1049" s="5">
        <v>41520</v>
      </c>
      <c r="O1049" s="7">
        <v>365</v>
      </c>
      <c r="P1049" s="7">
        <v>598</v>
      </c>
      <c r="Q1049" s="7">
        <v>233</v>
      </c>
      <c r="R1049" s="6">
        <v>38</v>
      </c>
      <c r="S1049" s="7">
        <v>22724</v>
      </c>
      <c r="T1049" s="8">
        <v>0.03</v>
      </c>
      <c r="U1049" s="7">
        <v>681.72</v>
      </c>
      <c r="V1049" s="7">
        <v>22042.28</v>
      </c>
      <c r="W1049" s="7">
        <v>149</v>
      </c>
      <c r="X1049" s="7">
        <v>14651</v>
      </c>
      <c r="Y1049" s="9">
        <f>+DAY('TABLA PRINCIPAL'!$B1049)</f>
        <v>29</v>
      </c>
      <c r="Z1049" s="9">
        <f>+MONTH('TABLA PRINCIPAL'!$B1049)</f>
        <v>8</v>
      </c>
      <c r="AA1049" s="9">
        <f>+YEAR('TABLA PRINCIPAL'!$B1049)</f>
        <v>2013</v>
      </c>
      <c r="AB1049" s="22" t="str">
        <f>+IF(Ventas_Oficina[[#This Row],[Total del pedido]]&gt;=100000,"SI","NO")</f>
        <v>NO</v>
      </c>
      <c r="AC1049" s="22" t="str">
        <f>+_xlfn.XLOOKUP(Ventas_Oficina[[#This Row],[Nº de artículo]],AUXILIAR!A1048:A5934,AUXILIAR!D1048:D5934,"Error",0)</f>
        <v>Enviado a tiempo</v>
      </c>
      <c r="AD1049" s="22" t="str">
        <f>+IF(AND(Ventas_Oficina[[#This Row],[Total]]&gt;75000,Ventas_Oficina[[#This Row],[Envio a tiempo]]="Enviado a tiempo"),"Buena Venta","Venta Mala")</f>
        <v>Venta Mala</v>
      </c>
    </row>
    <row r="1050" spans="1:30" x14ac:dyDescent="0.25">
      <c r="A1050" s="26">
        <v>1254245</v>
      </c>
      <c r="B1050" s="10">
        <v>41685</v>
      </c>
      <c r="C1050" s="11" t="s">
        <v>190</v>
      </c>
      <c r="D1050" s="11" t="s">
        <v>137</v>
      </c>
      <c r="E1050" s="11" t="s">
        <v>4</v>
      </c>
      <c r="F1050" s="11" t="s">
        <v>5</v>
      </c>
      <c r="G1050" s="11" t="s">
        <v>1008</v>
      </c>
      <c r="H1050" s="11" t="s">
        <v>6</v>
      </c>
      <c r="I1050" s="11" t="s">
        <v>1014</v>
      </c>
      <c r="J1050" s="11" t="s">
        <v>1101</v>
      </c>
      <c r="K1050" s="11" t="s">
        <v>1261</v>
      </c>
      <c r="L1050" s="11" t="s">
        <v>1265</v>
      </c>
      <c r="M1050" s="11" t="s">
        <v>1273</v>
      </c>
      <c r="N1050" s="10">
        <v>41690</v>
      </c>
      <c r="O1050" s="12">
        <v>27899</v>
      </c>
      <c r="P1050" s="12">
        <v>44999</v>
      </c>
      <c r="Q1050" s="12">
        <v>17100</v>
      </c>
      <c r="R1050" s="11">
        <v>20</v>
      </c>
      <c r="S1050" s="12">
        <v>899980</v>
      </c>
      <c r="T1050" s="13">
        <v>7.0000000000000007E-2</v>
      </c>
      <c r="U1050" s="12">
        <v>62998.600000000006</v>
      </c>
      <c r="V1050" s="12">
        <v>836981.4</v>
      </c>
      <c r="W1050" s="12">
        <v>4900</v>
      </c>
      <c r="X1050" s="12">
        <v>207984</v>
      </c>
      <c r="Y1050" s="14">
        <f>+DAY('TABLA PRINCIPAL'!$B1050)</f>
        <v>15</v>
      </c>
      <c r="Z1050" s="14">
        <f>+MONTH('TABLA PRINCIPAL'!$B1050)</f>
        <v>2</v>
      </c>
      <c r="AA1050" s="14">
        <f>+YEAR('TABLA PRINCIPAL'!$B1050)</f>
        <v>2014</v>
      </c>
      <c r="AB1050" s="22" t="str">
        <f>+IF(Ventas_Oficina[[#This Row],[Total del pedido]]&gt;=100000,"SI","NO")</f>
        <v>SI</v>
      </c>
      <c r="AC1050" s="22" t="str">
        <f>+_xlfn.XLOOKUP(Ventas_Oficina[[#This Row],[Nº de artículo]],AUXILIAR!A1049:A5935,AUXILIAR!D1049:D5935,"Error",0)</f>
        <v>Enviado a tiempo</v>
      </c>
      <c r="AD1050" s="22" t="str">
        <f>+IF(AND(Ventas_Oficina[[#This Row],[Total]]&gt;75000,Ventas_Oficina[[#This Row],[Envio a tiempo]]="Enviado a tiempo"),"Buena Venta","Venta Mala")</f>
        <v>Buena Venta</v>
      </c>
    </row>
    <row r="1051" spans="1:30" x14ac:dyDescent="0.25">
      <c r="A1051" s="25">
        <v>1254245</v>
      </c>
      <c r="B1051" s="5">
        <v>41510</v>
      </c>
      <c r="C1051" s="6" t="s">
        <v>99</v>
      </c>
      <c r="D1051" s="6" t="s">
        <v>100</v>
      </c>
      <c r="E1051" s="6" t="s">
        <v>12</v>
      </c>
      <c r="F1051" s="6" t="s">
        <v>13</v>
      </c>
      <c r="G1051" s="6" t="s">
        <v>1008</v>
      </c>
      <c r="H1051" s="6" t="s">
        <v>42</v>
      </c>
      <c r="I1051" s="6" t="s">
        <v>1014</v>
      </c>
      <c r="J1051" s="6" t="s">
        <v>1064</v>
      </c>
      <c r="K1051" s="6" t="s">
        <v>1261</v>
      </c>
      <c r="L1051" s="6" t="s">
        <v>1267</v>
      </c>
      <c r="M1051" s="6" t="s">
        <v>1272</v>
      </c>
      <c r="N1051" s="5">
        <v>41513</v>
      </c>
      <c r="O1051" s="7">
        <v>365</v>
      </c>
      <c r="P1051" s="7">
        <v>598</v>
      </c>
      <c r="Q1051" s="7">
        <v>233</v>
      </c>
      <c r="R1051" s="6">
        <v>6</v>
      </c>
      <c r="S1051" s="7">
        <v>3588</v>
      </c>
      <c r="T1051" s="8">
        <v>0.04</v>
      </c>
      <c r="U1051" s="7">
        <v>143.52000000000001</v>
      </c>
      <c r="V1051" s="7">
        <v>3444.48</v>
      </c>
      <c r="W1051" s="7">
        <v>149</v>
      </c>
      <c r="X1051" s="7">
        <v>14651</v>
      </c>
      <c r="Y1051" s="9">
        <f>+DAY('TABLA PRINCIPAL'!$B1051)</f>
        <v>24</v>
      </c>
      <c r="Z1051" s="9">
        <f>+MONTH('TABLA PRINCIPAL'!$B1051)</f>
        <v>8</v>
      </c>
      <c r="AA1051" s="9">
        <f>+YEAR('TABLA PRINCIPAL'!$B1051)</f>
        <v>2013</v>
      </c>
      <c r="AB1051" s="22" t="str">
        <f>+IF(Ventas_Oficina[[#This Row],[Total del pedido]]&gt;=100000,"SI","NO")</f>
        <v>NO</v>
      </c>
      <c r="AC1051" s="22" t="str">
        <f>+_xlfn.XLOOKUP(Ventas_Oficina[[#This Row],[Nº de artículo]],AUXILIAR!A1050:A5936,AUXILIAR!D1050:D5936,"Error",0)</f>
        <v>Enviado a tiempo</v>
      </c>
      <c r="AD1051" s="22" t="str">
        <f>+IF(AND(Ventas_Oficina[[#This Row],[Total]]&gt;75000,Ventas_Oficina[[#This Row],[Envio a tiempo]]="Enviado a tiempo"),"Buena Venta","Venta Mala")</f>
        <v>Venta Mala</v>
      </c>
    </row>
    <row r="1052" spans="1:30" x14ac:dyDescent="0.25">
      <c r="A1052" s="26">
        <v>1254245</v>
      </c>
      <c r="B1052" s="10">
        <v>41663</v>
      </c>
      <c r="C1052" s="11" t="s">
        <v>360</v>
      </c>
      <c r="D1052" s="11" t="s">
        <v>323</v>
      </c>
      <c r="E1052" s="11" t="s">
        <v>4</v>
      </c>
      <c r="F1052" s="11" t="s">
        <v>5</v>
      </c>
      <c r="G1052" s="11" t="s">
        <v>1007</v>
      </c>
      <c r="H1052" s="11" t="s">
        <v>34</v>
      </c>
      <c r="I1052" s="11" t="s">
        <v>1014</v>
      </c>
      <c r="J1052" s="11" t="s">
        <v>1023</v>
      </c>
      <c r="K1052" s="11" t="s">
        <v>1261</v>
      </c>
      <c r="L1052" s="11" t="s">
        <v>1265</v>
      </c>
      <c r="M1052" s="11" t="s">
        <v>1272</v>
      </c>
      <c r="N1052" s="10">
        <v>41665</v>
      </c>
      <c r="O1052" s="12">
        <v>459</v>
      </c>
      <c r="P1052" s="12">
        <v>728</v>
      </c>
      <c r="Q1052" s="12">
        <v>269</v>
      </c>
      <c r="R1052" s="11">
        <v>34</v>
      </c>
      <c r="S1052" s="12">
        <v>24752</v>
      </c>
      <c r="T1052" s="13">
        <v>0</v>
      </c>
      <c r="U1052" s="12">
        <v>0</v>
      </c>
      <c r="V1052" s="12">
        <v>24752</v>
      </c>
      <c r="W1052" s="12">
        <v>1115</v>
      </c>
      <c r="X1052" s="12">
        <v>22316</v>
      </c>
      <c r="Y1052" s="14">
        <f>+DAY('TABLA PRINCIPAL'!$B1052)</f>
        <v>24</v>
      </c>
      <c r="Z1052" s="14">
        <f>+MONTH('TABLA PRINCIPAL'!$B1052)</f>
        <v>1</v>
      </c>
      <c r="AA1052" s="14">
        <f>+YEAR('TABLA PRINCIPAL'!$B1052)</f>
        <v>2014</v>
      </c>
      <c r="AB1052" s="22" t="str">
        <f>+IF(Ventas_Oficina[[#This Row],[Total del pedido]]&gt;=100000,"SI","NO")</f>
        <v>NO</v>
      </c>
      <c r="AC1052" s="22" t="str">
        <f>+_xlfn.XLOOKUP(Ventas_Oficina[[#This Row],[Nº de artículo]],AUXILIAR!A1051:A5937,AUXILIAR!D1051:D5937,"Error",0)</f>
        <v>Enviado a tiempo</v>
      </c>
      <c r="AD1052" s="22" t="str">
        <f>+IF(AND(Ventas_Oficina[[#This Row],[Total]]&gt;75000,Ventas_Oficina[[#This Row],[Envio a tiempo]]="Enviado a tiempo"),"Buena Venta","Venta Mala")</f>
        <v>Venta Mala</v>
      </c>
    </row>
    <row r="1053" spans="1:30" x14ac:dyDescent="0.25">
      <c r="A1053" s="25">
        <v>1254245</v>
      </c>
      <c r="B1053" s="5">
        <v>41430</v>
      </c>
      <c r="C1053" s="6" t="s">
        <v>103</v>
      </c>
      <c r="D1053" s="6" t="s">
        <v>88</v>
      </c>
      <c r="E1053" s="6" t="s">
        <v>4</v>
      </c>
      <c r="F1053" s="6" t="s">
        <v>5</v>
      </c>
      <c r="G1053" s="6" t="s">
        <v>1009</v>
      </c>
      <c r="H1053" s="6" t="s">
        <v>39</v>
      </c>
      <c r="I1053" s="6" t="s">
        <v>1015</v>
      </c>
      <c r="J1053" s="6" t="s">
        <v>1102</v>
      </c>
      <c r="K1053" s="6" t="s">
        <v>1261</v>
      </c>
      <c r="L1053" s="6" t="s">
        <v>1265</v>
      </c>
      <c r="M1053" s="6" t="s">
        <v>1272</v>
      </c>
      <c r="N1053" s="5">
        <v>41430</v>
      </c>
      <c r="O1053" s="7">
        <v>290</v>
      </c>
      <c r="P1053" s="7">
        <v>476</v>
      </c>
      <c r="Q1053" s="7">
        <v>186</v>
      </c>
      <c r="R1053" s="6">
        <v>34</v>
      </c>
      <c r="S1053" s="7">
        <v>16184</v>
      </c>
      <c r="T1053" s="8">
        <v>0.03</v>
      </c>
      <c r="U1053" s="7">
        <v>485.52</v>
      </c>
      <c r="V1053" s="7">
        <v>15698.48</v>
      </c>
      <c r="W1053" s="7">
        <v>88</v>
      </c>
      <c r="X1053" s="7">
        <v>10984</v>
      </c>
      <c r="Y1053" s="9">
        <f>+DAY('TABLA PRINCIPAL'!$B1053)</f>
        <v>5</v>
      </c>
      <c r="Z1053" s="9">
        <f>+MONTH('TABLA PRINCIPAL'!$B1053)</f>
        <v>6</v>
      </c>
      <c r="AA1053" s="9">
        <f>+YEAR('TABLA PRINCIPAL'!$B1053)</f>
        <v>2013</v>
      </c>
      <c r="AB1053" s="22" t="str">
        <f>+IF(Ventas_Oficina[[#This Row],[Total del pedido]]&gt;=100000,"SI","NO")</f>
        <v>NO</v>
      </c>
      <c r="AC1053" s="22" t="str">
        <f>+_xlfn.XLOOKUP(Ventas_Oficina[[#This Row],[Nº de artículo]],AUXILIAR!A1052:A5938,AUXILIAR!D1052:D5938,"Error",0)</f>
        <v>Enviado a tiempo</v>
      </c>
      <c r="AD1053" s="22" t="str">
        <f>+IF(AND(Ventas_Oficina[[#This Row],[Total]]&gt;75000,Ventas_Oficina[[#This Row],[Envio a tiempo]]="Enviado a tiempo"),"Buena Venta","Venta Mala")</f>
        <v>Venta Mala</v>
      </c>
    </row>
    <row r="1054" spans="1:30" x14ac:dyDescent="0.25">
      <c r="A1054" s="26">
        <v>1254245</v>
      </c>
      <c r="B1054" s="10">
        <v>41619</v>
      </c>
      <c r="C1054" s="11" t="s">
        <v>45</v>
      </c>
      <c r="D1054" s="11" t="s">
        <v>19</v>
      </c>
      <c r="E1054" s="11" t="s">
        <v>4</v>
      </c>
      <c r="F1054" s="11" t="s">
        <v>5</v>
      </c>
      <c r="G1054" s="11" t="s">
        <v>1007</v>
      </c>
      <c r="H1054" s="11" t="s">
        <v>6</v>
      </c>
      <c r="I1054" s="11" t="s">
        <v>1012</v>
      </c>
      <c r="J1054" s="11" t="s">
        <v>1059</v>
      </c>
      <c r="K1054" s="11" t="s">
        <v>1262</v>
      </c>
      <c r="L1054" s="11" t="s">
        <v>1265</v>
      </c>
      <c r="M1054" s="11" t="s">
        <v>1272</v>
      </c>
      <c r="N1054" s="10">
        <v>41623</v>
      </c>
      <c r="O1054" s="12">
        <v>226</v>
      </c>
      <c r="P1054" s="12">
        <v>358</v>
      </c>
      <c r="Q1054" s="12">
        <v>132</v>
      </c>
      <c r="R1054" s="11">
        <v>6</v>
      </c>
      <c r="S1054" s="12">
        <v>2148</v>
      </c>
      <c r="T1054" s="13">
        <v>0.03</v>
      </c>
      <c r="U1054" s="12">
        <v>64.44</v>
      </c>
      <c r="V1054" s="12">
        <v>2083.56</v>
      </c>
      <c r="W1054" s="12">
        <v>547</v>
      </c>
      <c r="X1054" s="12">
        <v>14651</v>
      </c>
      <c r="Y1054" s="14">
        <f>+DAY('TABLA PRINCIPAL'!$B1054)</f>
        <v>11</v>
      </c>
      <c r="Z1054" s="14">
        <f>+MONTH('TABLA PRINCIPAL'!$B1054)</f>
        <v>12</v>
      </c>
      <c r="AA1054" s="14">
        <f>+YEAR('TABLA PRINCIPAL'!$B1054)</f>
        <v>2013</v>
      </c>
      <c r="AB1054" s="22" t="str">
        <f>+IF(Ventas_Oficina[[#This Row],[Total del pedido]]&gt;=100000,"SI","NO")</f>
        <v>NO</v>
      </c>
      <c r="AC1054" s="22" t="str">
        <f>+_xlfn.XLOOKUP(Ventas_Oficina[[#This Row],[Nº de artículo]],AUXILIAR!A1053:A5939,AUXILIAR!D1053:D5939,"Error",0)</f>
        <v>No enviado a tiempo</v>
      </c>
      <c r="AD1054" s="22" t="str">
        <f>+IF(AND(Ventas_Oficina[[#This Row],[Total]]&gt;75000,Ventas_Oficina[[#This Row],[Envio a tiempo]]="Enviado a tiempo"),"Buena Venta","Venta Mala")</f>
        <v>Venta Mala</v>
      </c>
    </row>
    <row r="1055" spans="1:30" x14ac:dyDescent="0.25">
      <c r="A1055" s="25">
        <v>1254245</v>
      </c>
      <c r="B1055" s="5">
        <v>42081</v>
      </c>
      <c r="C1055" s="6" t="s">
        <v>357</v>
      </c>
      <c r="D1055" s="6" t="s">
        <v>48</v>
      </c>
      <c r="E1055" s="6" t="s">
        <v>4</v>
      </c>
      <c r="F1055" s="6" t="s">
        <v>5</v>
      </c>
      <c r="G1055" s="6" t="s">
        <v>1010</v>
      </c>
      <c r="H1055" s="6" t="s">
        <v>34</v>
      </c>
      <c r="I1055" s="6" t="s">
        <v>1016</v>
      </c>
      <c r="J1055" s="6" t="s">
        <v>1064</v>
      </c>
      <c r="K1055" s="6" t="s">
        <v>1261</v>
      </c>
      <c r="L1055" s="6" t="s">
        <v>1267</v>
      </c>
      <c r="M1055" s="6" t="s">
        <v>1272</v>
      </c>
      <c r="N1055" s="5">
        <v>42084</v>
      </c>
      <c r="O1055" s="7">
        <v>365</v>
      </c>
      <c r="P1055" s="7">
        <v>598</v>
      </c>
      <c r="Q1055" s="7">
        <v>233</v>
      </c>
      <c r="R1055" s="6">
        <v>10</v>
      </c>
      <c r="S1055" s="7">
        <v>5980</v>
      </c>
      <c r="T1055" s="8">
        <v>0.08</v>
      </c>
      <c r="U1055" s="7">
        <v>478.40000000000003</v>
      </c>
      <c r="V1055" s="7">
        <v>5501.6</v>
      </c>
      <c r="W1055" s="7">
        <v>149</v>
      </c>
      <c r="X1055" s="7">
        <v>14651</v>
      </c>
      <c r="Y1055" s="9">
        <f>+DAY('TABLA PRINCIPAL'!$B1055)</f>
        <v>18</v>
      </c>
      <c r="Z1055" s="9">
        <f>+MONTH('TABLA PRINCIPAL'!$B1055)</f>
        <v>3</v>
      </c>
      <c r="AA1055" s="9">
        <f>+YEAR('TABLA PRINCIPAL'!$B1055)</f>
        <v>2015</v>
      </c>
      <c r="AB1055" s="22" t="str">
        <f>+IF(Ventas_Oficina[[#This Row],[Total del pedido]]&gt;=100000,"SI","NO")</f>
        <v>NO</v>
      </c>
      <c r="AC1055" s="22" t="str">
        <f>+_xlfn.XLOOKUP(Ventas_Oficina[[#This Row],[Nº de artículo]],AUXILIAR!A1054:A5940,AUXILIAR!D1054:D5940,"Error",0)</f>
        <v>Enviado a tiempo</v>
      </c>
      <c r="AD1055" s="22" t="str">
        <f>+IF(AND(Ventas_Oficina[[#This Row],[Total]]&gt;75000,Ventas_Oficina[[#This Row],[Envio a tiempo]]="Enviado a tiempo"),"Buena Venta","Venta Mala")</f>
        <v>Venta Mala</v>
      </c>
    </row>
    <row r="1056" spans="1:30" x14ac:dyDescent="0.25">
      <c r="A1056" s="26">
        <v>1254610</v>
      </c>
      <c r="B1056" s="10">
        <v>42000</v>
      </c>
      <c r="C1056" s="11" t="s">
        <v>213</v>
      </c>
      <c r="D1056" s="11" t="s">
        <v>183</v>
      </c>
      <c r="E1056" s="11" t="s">
        <v>4</v>
      </c>
      <c r="F1056" s="11" t="s">
        <v>5</v>
      </c>
      <c r="G1056" s="11" t="s">
        <v>1008</v>
      </c>
      <c r="H1056" s="11" t="s">
        <v>106</v>
      </c>
      <c r="I1056" s="11" t="s">
        <v>1013</v>
      </c>
      <c r="J1056" s="11" t="s">
        <v>1049</v>
      </c>
      <c r="K1056" s="11" t="s">
        <v>1261</v>
      </c>
      <c r="L1056" s="11" t="s">
        <v>1265</v>
      </c>
      <c r="M1056" s="11" t="s">
        <v>1272</v>
      </c>
      <c r="N1056" s="10">
        <v>42002</v>
      </c>
      <c r="O1056" s="12">
        <v>184</v>
      </c>
      <c r="P1056" s="12">
        <v>288</v>
      </c>
      <c r="Q1056" s="12">
        <v>104</v>
      </c>
      <c r="R1056" s="11">
        <v>22</v>
      </c>
      <c r="S1056" s="12">
        <v>6336</v>
      </c>
      <c r="T1056" s="13">
        <v>0.01</v>
      </c>
      <c r="U1056" s="12">
        <v>63.36</v>
      </c>
      <c r="V1056" s="12">
        <v>6272.64</v>
      </c>
      <c r="W1056" s="12">
        <v>99</v>
      </c>
      <c r="X1056" s="12">
        <v>8843</v>
      </c>
      <c r="Y1056" s="14">
        <f>+DAY('TABLA PRINCIPAL'!$B1056)</f>
        <v>27</v>
      </c>
      <c r="Z1056" s="14">
        <f>+MONTH('TABLA PRINCIPAL'!$B1056)</f>
        <v>12</v>
      </c>
      <c r="AA1056" s="14">
        <f>+YEAR('TABLA PRINCIPAL'!$B1056)</f>
        <v>2014</v>
      </c>
      <c r="AB1056" s="22" t="str">
        <f>+IF(Ventas_Oficina[[#This Row],[Total del pedido]]&gt;=100000,"SI","NO")</f>
        <v>NO</v>
      </c>
      <c r="AC1056" s="22" t="str">
        <f>+_xlfn.XLOOKUP(Ventas_Oficina[[#This Row],[Nº de artículo]],AUXILIAR!A1055:A5941,AUXILIAR!D1055:D5941,"Error",0)</f>
        <v>Enviado a tiempo</v>
      </c>
      <c r="AD1056" s="22" t="str">
        <f>+IF(AND(Ventas_Oficina[[#This Row],[Total]]&gt;75000,Ventas_Oficina[[#This Row],[Envio a tiempo]]="Enviado a tiempo"),"Buena Venta","Venta Mala")</f>
        <v>Venta Mala</v>
      </c>
    </row>
    <row r="1057" spans="1:30" x14ac:dyDescent="0.25">
      <c r="A1057" s="25">
        <v>1254610</v>
      </c>
      <c r="B1057" s="5">
        <v>41637</v>
      </c>
      <c r="C1057" s="6" t="s">
        <v>486</v>
      </c>
      <c r="D1057" s="6" t="s">
        <v>385</v>
      </c>
      <c r="E1057" s="6" t="s">
        <v>4</v>
      </c>
      <c r="F1057" s="6" t="s">
        <v>5</v>
      </c>
      <c r="G1057" s="6" t="s">
        <v>1010</v>
      </c>
      <c r="H1057" s="6" t="s">
        <v>9</v>
      </c>
      <c r="I1057" s="6" t="s">
        <v>1015</v>
      </c>
      <c r="J1057" s="6" t="s">
        <v>1188</v>
      </c>
      <c r="K1057" s="6" t="s">
        <v>1261</v>
      </c>
      <c r="L1057" s="6" t="s">
        <v>1265</v>
      </c>
      <c r="M1057" s="6" t="s">
        <v>1272</v>
      </c>
      <c r="N1057" s="5">
        <v>41638</v>
      </c>
      <c r="O1057" s="7">
        <v>365</v>
      </c>
      <c r="P1057" s="7">
        <v>598</v>
      </c>
      <c r="Q1057" s="7">
        <v>233</v>
      </c>
      <c r="R1057" s="6">
        <v>37</v>
      </c>
      <c r="S1057" s="7">
        <v>22126</v>
      </c>
      <c r="T1057" s="8">
        <v>0.04</v>
      </c>
      <c r="U1057" s="7">
        <v>885.04</v>
      </c>
      <c r="V1057" s="7">
        <v>21240.959999999999</v>
      </c>
      <c r="W1057" s="7">
        <v>149</v>
      </c>
      <c r="X1057" s="7">
        <v>9868</v>
      </c>
      <c r="Y1057" s="9">
        <f>+DAY('TABLA PRINCIPAL'!$B1057)</f>
        <v>29</v>
      </c>
      <c r="Z1057" s="9">
        <f>+MONTH('TABLA PRINCIPAL'!$B1057)</f>
        <v>12</v>
      </c>
      <c r="AA1057" s="9">
        <f>+YEAR('TABLA PRINCIPAL'!$B1057)</f>
        <v>2013</v>
      </c>
      <c r="AB1057" s="22" t="str">
        <f>+IF(Ventas_Oficina[[#This Row],[Total del pedido]]&gt;=100000,"SI","NO")</f>
        <v>NO</v>
      </c>
      <c r="AC1057" s="22" t="str">
        <f>+_xlfn.XLOOKUP(Ventas_Oficina[[#This Row],[Nº de artículo]],AUXILIAR!A1056:A5942,AUXILIAR!D1056:D5942,"Error",0)</f>
        <v>Enviado a tiempo</v>
      </c>
      <c r="AD1057" s="22" t="str">
        <f>+IF(AND(Ventas_Oficina[[#This Row],[Total]]&gt;75000,Ventas_Oficina[[#This Row],[Envio a tiempo]]="Enviado a tiempo"),"Buena Venta","Venta Mala")</f>
        <v>Venta Mala</v>
      </c>
    </row>
    <row r="1058" spans="1:30" x14ac:dyDescent="0.25">
      <c r="A1058" s="26">
        <v>1254610</v>
      </c>
      <c r="B1058" s="10">
        <v>41503</v>
      </c>
      <c r="C1058" s="11" t="s">
        <v>74</v>
      </c>
      <c r="D1058" s="11" t="s">
        <v>3</v>
      </c>
      <c r="E1058" s="11" t="s">
        <v>4</v>
      </c>
      <c r="F1058" s="11" t="s">
        <v>5</v>
      </c>
      <c r="G1058" s="11" t="s">
        <v>1009</v>
      </c>
      <c r="H1058" s="11" t="s">
        <v>6</v>
      </c>
      <c r="I1058" s="11" t="s">
        <v>1013</v>
      </c>
      <c r="J1058" s="11" t="s">
        <v>1087</v>
      </c>
      <c r="K1058" s="11" t="s">
        <v>1261</v>
      </c>
      <c r="L1058" s="11" t="s">
        <v>1267</v>
      </c>
      <c r="M1058" s="11" t="s">
        <v>1272</v>
      </c>
      <c r="N1058" s="10">
        <v>41503</v>
      </c>
      <c r="O1058" s="12">
        <v>640</v>
      </c>
      <c r="P1058" s="12">
        <v>2910</v>
      </c>
      <c r="Q1058" s="12">
        <v>2270</v>
      </c>
      <c r="R1058" s="11">
        <v>48</v>
      </c>
      <c r="S1058" s="12">
        <v>139680</v>
      </c>
      <c r="T1058" s="13">
        <v>0.03</v>
      </c>
      <c r="U1058" s="12">
        <v>4190.3999999999996</v>
      </c>
      <c r="V1058" s="12">
        <v>135489.60000000001</v>
      </c>
      <c r="W1058" s="12">
        <v>400</v>
      </c>
      <c r="X1058" s="12">
        <v>30352</v>
      </c>
      <c r="Y1058" s="14">
        <f>+DAY('TABLA PRINCIPAL'!$B1058)</f>
        <v>17</v>
      </c>
      <c r="Z1058" s="14">
        <f>+MONTH('TABLA PRINCIPAL'!$B1058)</f>
        <v>8</v>
      </c>
      <c r="AA1058" s="14">
        <f>+YEAR('TABLA PRINCIPAL'!$B1058)</f>
        <v>2013</v>
      </c>
      <c r="AB1058" s="22" t="str">
        <f>+IF(Ventas_Oficina[[#This Row],[Total del pedido]]&gt;=100000,"SI","NO")</f>
        <v>SI</v>
      </c>
      <c r="AC1058" s="22" t="str">
        <f>+_xlfn.XLOOKUP(Ventas_Oficina[[#This Row],[Nº de artículo]],AUXILIAR!A1057:A5943,AUXILIAR!D1057:D5943,"Error",0)</f>
        <v>No enviado a tiempo</v>
      </c>
      <c r="AD1058" s="22" t="str">
        <f>+IF(AND(Ventas_Oficina[[#This Row],[Total]]&gt;75000,Ventas_Oficina[[#This Row],[Envio a tiempo]]="Enviado a tiempo"),"Buena Venta","Venta Mala")</f>
        <v>Venta Mala</v>
      </c>
    </row>
    <row r="1059" spans="1:30" x14ac:dyDescent="0.25">
      <c r="A1059" s="25">
        <v>1254641</v>
      </c>
      <c r="B1059" s="5">
        <v>41621</v>
      </c>
      <c r="C1059" s="6" t="s">
        <v>392</v>
      </c>
      <c r="D1059" s="6" t="s">
        <v>46</v>
      </c>
      <c r="E1059" s="6" t="s">
        <v>4</v>
      </c>
      <c r="F1059" s="6" t="s">
        <v>5</v>
      </c>
      <c r="G1059" s="6" t="s">
        <v>1009</v>
      </c>
      <c r="H1059" s="6" t="s">
        <v>9</v>
      </c>
      <c r="I1059" s="6" t="s">
        <v>1016</v>
      </c>
      <c r="J1059" s="6" t="s">
        <v>1067</v>
      </c>
      <c r="K1059" s="6" t="s">
        <v>1262</v>
      </c>
      <c r="L1059" s="6" t="s">
        <v>1266</v>
      </c>
      <c r="M1059" s="6" t="s">
        <v>1272</v>
      </c>
      <c r="N1059" s="5">
        <v>41622</v>
      </c>
      <c r="O1059" s="7">
        <v>229</v>
      </c>
      <c r="P1059" s="7">
        <v>358</v>
      </c>
      <c r="Q1059" s="7">
        <v>129</v>
      </c>
      <c r="R1059" s="6">
        <v>32</v>
      </c>
      <c r="S1059" s="7">
        <v>11456</v>
      </c>
      <c r="T1059" s="8">
        <v>0.08</v>
      </c>
      <c r="U1059" s="7">
        <v>916.48</v>
      </c>
      <c r="V1059" s="7">
        <v>10539.52</v>
      </c>
      <c r="W1059" s="7">
        <v>163</v>
      </c>
      <c r="X1059" s="7">
        <v>10796</v>
      </c>
      <c r="Y1059" s="9">
        <f>+DAY('TABLA PRINCIPAL'!$B1059)</f>
        <v>13</v>
      </c>
      <c r="Z1059" s="9">
        <f>+MONTH('TABLA PRINCIPAL'!$B1059)</f>
        <v>12</v>
      </c>
      <c r="AA1059" s="9">
        <f>+YEAR('TABLA PRINCIPAL'!$B1059)</f>
        <v>2013</v>
      </c>
      <c r="AB1059" s="22" t="str">
        <f>+IF(Ventas_Oficina[[#This Row],[Total del pedido]]&gt;=100000,"SI","NO")</f>
        <v>NO</v>
      </c>
      <c r="AC1059" s="22" t="str">
        <f>+_xlfn.XLOOKUP(Ventas_Oficina[[#This Row],[Nº de artículo]],AUXILIAR!A1058:A5944,AUXILIAR!D1058:D5944,"Error",0)</f>
        <v>No enviado a tiempo</v>
      </c>
      <c r="AD1059" s="22" t="str">
        <f>+IF(AND(Ventas_Oficina[[#This Row],[Total]]&gt;75000,Ventas_Oficina[[#This Row],[Envio a tiempo]]="Enviado a tiempo"),"Buena Venta","Venta Mala")</f>
        <v>Venta Mala</v>
      </c>
    </row>
    <row r="1060" spans="1:30" x14ac:dyDescent="0.25">
      <c r="A1060" s="26">
        <v>1254641</v>
      </c>
      <c r="B1060" s="10">
        <v>41619</v>
      </c>
      <c r="C1060" s="11" t="s">
        <v>275</v>
      </c>
      <c r="D1060" s="11" t="s">
        <v>206</v>
      </c>
      <c r="E1060" s="11" t="s">
        <v>12</v>
      </c>
      <c r="F1060" s="11" t="s">
        <v>13</v>
      </c>
      <c r="G1060" s="11" t="s">
        <v>1007</v>
      </c>
      <c r="H1060" s="11" t="s">
        <v>42</v>
      </c>
      <c r="I1060" s="11" t="s">
        <v>1012</v>
      </c>
      <c r="J1060" s="11" t="s">
        <v>1067</v>
      </c>
      <c r="K1060" s="11" t="s">
        <v>1261</v>
      </c>
      <c r="L1060" s="11" t="s">
        <v>1265</v>
      </c>
      <c r="M1060" s="11" t="s">
        <v>1272</v>
      </c>
      <c r="N1060" s="10">
        <v>41623</v>
      </c>
      <c r="O1060" s="12">
        <v>229</v>
      </c>
      <c r="P1060" s="12">
        <v>358</v>
      </c>
      <c r="Q1060" s="12">
        <v>129</v>
      </c>
      <c r="R1060" s="11">
        <v>45</v>
      </c>
      <c r="S1060" s="12">
        <v>16110</v>
      </c>
      <c r="T1060" s="13">
        <v>0.08</v>
      </c>
      <c r="U1060" s="12">
        <v>1288.8</v>
      </c>
      <c r="V1060" s="12">
        <v>14821.2</v>
      </c>
      <c r="W1060" s="12">
        <v>163</v>
      </c>
      <c r="X1060" s="12">
        <v>10796</v>
      </c>
      <c r="Y1060" s="14">
        <f>+DAY('TABLA PRINCIPAL'!$B1060)</f>
        <v>11</v>
      </c>
      <c r="Z1060" s="14">
        <f>+MONTH('TABLA PRINCIPAL'!$B1060)</f>
        <v>12</v>
      </c>
      <c r="AA1060" s="14">
        <f>+YEAR('TABLA PRINCIPAL'!$B1060)</f>
        <v>2013</v>
      </c>
      <c r="AB1060" s="22" t="str">
        <f>+IF(Ventas_Oficina[[#This Row],[Total del pedido]]&gt;=100000,"SI","NO")</f>
        <v>NO</v>
      </c>
      <c r="AC1060" s="22" t="str">
        <f>+_xlfn.XLOOKUP(Ventas_Oficina[[#This Row],[Nº de artículo]],AUXILIAR!A1059:A5945,AUXILIAR!D1059:D5945,"Error",0)</f>
        <v>No enviado a tiempo</v>
      </c>
      <c r="AD1060" s="22" t="str">
        <f>+IF(AND(Ventas_Oficina[[#This Row],[Total]]&gt;75000,Ventas_Oficina[[#This Row],[Envio a tiempo]]="Enviado a tiempo"),"Buena Venta","Venta Mala")</f>
        <v>Venta Mala</v>
      </c>
    </row>
    <row r="1061" spans="1:30" x14ac:dyDescent="0.25">
      <c r="A1061" s="25">
        <v>1254641</v>
      </c>
      <c r="B1061" s="5">
        <v>41619</v>
      </c>
      <c r="C1061" s="6" t="s">
        <v>275</v>
      </c>
      <c r="D1061" s="6" t="s">
        <v>206</v>
      </c>
      <c r="E1061" s="6" t="s">
        <v>12</v>
      </c>
      <c r="F1061" s="6" t="s">
        <v>13</v>
      </c>
      <c r="G1061" s="6" t="s">
        <v>1007</v>
      </c>
      <c r="H1061" s="6" t="s">
        <v>42</v>
      </c>
      <c r="I1061" s="6" t="s">
        <v>1014</v>
      </c>
      <c r="J1061" s="6" t="s">
        <v>1067</v>
      </c>
      <c r="K1061" s="6" t="s">
        <v>1261</v>
      </c>
      <c r="L1061" s="6" t="s">
        <v>1265</v>
      </c>
      <c r="M1061" s="6" t="s">
        <v>1272</v>
      </c>
      <c r="N1061" s="5">
        <v>41623</v>
      </c>
      <c r="O1061" s="7">
        <v>229</v>
      </c>
      <c r="P1061" s="7">
        <v>358</v>
      </c>
      <c r="Q1061" s="7">
        <v>129</v>
      </c>
      <c r="R1061" s="6">
        <v>20</v>
      </c>
      <c r="S1061" s="7">
        <v>7160</v>
      </c>
      <c r="T1061" s="8">
        <v>0.05</v>
      </c>
      <c r="U1061" s="7">
        <v>358</v>
      </c>
      <c r="V1061" s="7">
        <v>6802</v>
      </c>
      <c r="W1061" s="7">
        <v>163</v>
      </c>
      <c r="X1061" s="7">
        <v>10796</v>
      </c>
      <c r="Y1061" s="9">
        <f>+DAY('TABLA PRINCIPAL'!$B1061)</f>
        <v>11</v>
      </c>
      <c r="Z1061" s="9">
        <f>+MONTH('TABLA PRINCIPAL'!$B1061)</f>
        <v>12</v>
      </c>
      <c r="AA1061" s="9">
        <f>+YEAR('TABLA PRINCIPAL'!$B1061)</f>
        <v>2013</v>
      </c>
      <c r="AB1061" s="22" t="str">
        <f>+IF(Ventas_Oficina[[#This Row],[Total del pedido]]&gt;=100000,"SI","NO")</f>
        <v>NO</v>
      </c>
      <c r="AC1061" s="22" t="str">
        <f>+_xlfn.XLOOKUP(Ventas_Oficina[[#This Row],[Nº de artículo]],AUXILIAR!A1060:A5946,AUXILIAR!D1060:D5946,"Error",0)</f>
        <v>Enviado a tiempo</v>
      </c>
      <c r="AD1061" s="22" t="str">
        <f>+IF(AND(Ventas_Oficina[[#This Row],[Total]]&gt;75000,Ventas_Oficina[[#This Row],[Envio a tiempo]]="Enviado a tiempo"),"Buena Venta","Venta Mala")</f>
        <v>Venta Mala</v>
      </c>
    </row>
    <row r="1062" spans="1:30" x14ac:dyDescent="0.25">
      <c r="A1062" s="26">
        <v>1254975</v>
      </c>
      <c r="B1062" s="10">
        <v>41526</v>
      </c>
      <c r="C1062" s="11" t="s">
        <v>363</v>
      </c>
      <c r="D1062" s="11" t="s">
        <v>68</v>
      </c>
      <c r="E1062" s="11" t="s">
        <v>12</v>
      </c>
      <c r="F1062" s="11" t="s">
        <v>13</v>
      </c>
      <c r="G1062" s="11" t="s">
        <v>1008</v>
      </c>
      <c r="H1062" s="11" t="s">
        <v>14</v>
      </c>
      <c r="I1062" s="11" t="s">
        <v>1015</v>
      </c>
      <c r="J1062" s="11" t="s">
        <v>1086</v>
      </c>
      <c r="K1062" s="11" t="s">
        <v>1261</v>
      </c>
      <c r="L1062" s="11" t="s">
        <v>1265</v>
      </c>
      <c r="M1062" s="11" t="s">
        <v>1272</v>
      </c>
      <c r="N1062" s="10">
        <v>41527</v>
      </c>
      <c r="O1062" s="12">
        <v>1111</v>
      </c>
      <c r="P1062" s="12">
        <v>1984</v>
      </c>
      <c r="Q1062" s="12">
        <v>873</v>
      </c>
      <c r="R1062" s="11">
        <v>34</v>
      </c>
      <c r="S1062" s="12">
        <v>67456</v>
      </c>
      <c r="T1062" s="13">
        <v>0.06</v>
      </c>
      <c r="U1062" s="12">
        <v>4047.3599999999997</v>
      </c>
      <c r="V1062" s="12">
        <v>63408.639999999999</v>
      </c>
      <c r="W1062" s="12">
        <v>410</v>
      </c>
      <c r="X1062" s="12">
        <v>7296</v>
      </c>
      <c r="Y1062" s="14">
        <f>+DAY('TABLA PRINCIPAL'!$B1062)</f>
        <v>9</v>
      </c>
      <c r="Z1062" s="14">
        <f>+MONTH('TABLA PRINCIPAL'!$B1062)</f>
        <v>9</v>
      </c>
      <c r="AA1062" s="14">
        <f>+YEAR('TABLA PRINCIPAL'!$B1062)</f>
        <v>2013</v>
      </c>
      <c r="AB1062" s="22" t="str">
        <f>+IF(Ventas_Oficina[[#This Row],[Total del pedido]]&gt;=100000,"SI","NO")</f>
        <v>NO</v>
      </c>
      <c r="AC1062" s="22" t="str">
        <f>+_xlfn.XLOOKUP(Ventas_Oficina[[#This Row],[Nº de artículo]],AUXILIAR!A1061:A5947,AUXILIAR!D1061:D5947,"Error",0)</f>
        <v>No enviado a tiempo</v>
      </c>
      <c r="AD1062" s="22" t="str">
        <f>+IF(AND(Ventas_Oficina[[#This Row],[Total]]&gt;75000,Ventas_Oficina[[#This Row],[Envio a tiempo]]="Enviado a tiempo"),"Buena Venta","Venta Mala")</f>
        <v>Venta Mala</v>
      </c>
    </row>
    <row r="1063" spans="1:30" x14ac:dyDescent="0.25">
      <c r="A1063" s="25">
        <v>1254975</v>
      </c>
      <c r="B1063" s="5">
        <v>41616</v>
      </c>
      <c r="C1063" s="6" t="s">
        <v>407</v>
      </c>
      <c r="D1063" s="6" t="s">
        <v>504</v>
      </c>
      <c r="E1063" s="6" t="s">
        <v>4</v>
      </c>
      <c r="F1063" s="6" t="s">
        <v>5</v>
      </c>
      <c r="G1063" s="6" t="s">
        <v>1008</v>
      </c>
      <c r="H1063" s="6" t="s">
        <v>121</v>
      </c>
      <c r="I1063" s="6" t="s">
        <v>1016</v>
      </c>
      <c r="J1063" s="6" t="s">
        <v>1033</v>
      </c>
      <c r="K1063" s="6" t="s">
        <v>1261</v>
      </c>
      <c r="L1063" s="6" t="s">
        <v>1267</v>
      </c>
      <c r="M1063" s="6" t="s">
        <v>1272</v>
      </c>
      <c r="N1063" s="5">
        <v>41623</v>
      </c>
      <c r="O1063" s="7">
        <v>94</v>
      </c>
      <c r="P1063" s="7">
        <v>188</v>
      </c>
      <c r="Q1063" s="7">
        <v>94</v>
      </c>
      <c r="R1063" s="6">
        <v>50</v>
      </c>
      <c r="S1063" s="7">
        <v>9400</v>
      </c>
      <c r="T1063" s="8">
        <v>0</v>
      </c>
      <c r="U1063" s="7">
        <v>0</v>
      </c>
      <c r="V1063" s="7">
        <v>9400</v>
      </c>
      <c r="W1063" s="7">
        <v>79</v>
      </c>
      <c r="X1063" s="7">
        <v>6079</v>
      </c>
      <c r="Y1063" s="9">
        <f>+DAY('TABLA PRINCIPAL'!$B1063)</f>
        <v>8</v>
      </c>
      <c r="Z1063" s="9">
        <f>+MONTH('TABLA PRINCIPAL'!$B1063)</f>
        <v>12</v>
      </c>
      <c r="AA1063" s="9">
        <f>+YEAR('TABLA PRINCIPAL'!$B1063)</f>
        <v>2013</v>
      </c>
      <c r="AB1063" s="22" t="str">
        <f>+IF(Ventas_Oficina[[#This Row],[Total del pedido]]&gt;=100000,"SI","NO")</f>
        <v>NO</v>
      </c>
      <c r="AC1063" s="22" t="str">
        <f>+_xlfn.XLOOKUP(Ventas_Oficina[[#This Row],[Nº de artículo]],AUXILIAR!A1062:A5948,AUXILIAR!D1062:D5948,"Error",0)</f>
        <v>No enviado a tiempo</v>
      </c>
      <c r="AD1063" s="22" t="str">
        <f>+IF(AND(Ventas_Oficina[[#This Row],[Total]]&gt;75000,Ventas_Oficina[[#This Row],[Envio a tiempo]]="Enviado a tiempo"),"Buena Venta","Venta Mala")</f>
        <v>Venta Mala</v>
      </c>
    </row>
    <row r="1064" spans="1:30" x14ac:dyDescent="0.25">
      <c r="A1064" s="26">
        <v>1254975</v>
      </c>
      <c r="B1064" s="10">
        <v>41647</v>
      </c>
      <c r="C1064" s="11" t="s">
        <v>517</v>
      </c>
      <c r="D1064" s="11" t="s">
        <v>23</v>
      </c>
      <c r="E1064" s="11" t="s">
        <v>4</v>
      </c>
      <c r="F1064" s="11" t="s">
        <v>5</v>
      </c>
      <c r="G1064" s="11" t="s">
        <v>1008</v>
      </c>
      <c r="H1064" s="11" t="s">
        <v>24</v>
      </c>
      <c r="I1064" s="11" t="s">
        <v>1016</v>
      </c>
      <c r="J1064" s="11" t="s">
        <v>1045</v>
      </c>
      <c r="K1064" s="11" t="s">
        <v>1261</v>
      </c>
      <c r="L1064" s="11" t="s">
        <v>1267</v>
      </c>
      <c r="M1064" s="11" t="s">
        <v>1273</v>
      </c>
      <c r="N1064" s="10">
        <v>41654</v>
      </c>
      <c r="O1064" s="12">
        <v>93</v>
      </c>
      <c r="P1064" s="12">
        <v>148</v>
      </c>
      <c r="Q1064" s="12">
        <v>55</v>
      </c>
      <c r="R1064" s="11">
        <v>42</v>
      </c>
      <c r="S1064" s="12">
        <v>6216</v>
      </c>
      <c r="T1064" s="13">
        <v>0.01</v>
      </c>
      <c r="U1064" s="12">
        <v>62.160000000000004</v>
      </c>
      <c r="V1064" s="12">
        <v>6153.84</v>
      </c>
      <c r="W1064" s="12">
        <v>70</v>
      </c>
      <c r="X1064" s="12">
        <v>3536</v>
      </c>
      <c r="Y1064" s="14">
        <f>+DAY('TABLA PRINCIPAL'!$B1064)</f>
        <v>8</v>
      </c>
      <c r="Z1064" s="14">
        <f>+MONTH('TABLA PRINCIPAL'!$B1064)</f>
        <v>1</v>
      </c>
      <c r="AA1064" s="14">
        <f>+YEAR('TABLA PRINCIPAL'!$B1064)</f>
        <v>2014</v>
      </c>
      <c r="AB1064" s="22" t="str">
        <f>+IF(Ventas_Oficina[[#This Row],[Total del pedido]]&gt;=100000,"SI","NO")</f>
        <v>NO</v>
      </c>
      <c r="AC1064" s="22" t="str">
        <f>+_xlfn.XLOOKUP(Ventas_Oficina[[#This Row],[Nº de artículo]],AUXILIAR!A1063:A5949,AUXILIAR!D1063:D5949,"Error",0)</f>
        <v>Enviado a tiempo</v>
      </c>
      <c r="AD1064" s="22" t="str">
        <f>+IF(AND(Ventas_Oficina[[#This Row],[Total]]&gt;75000,Ventas_Oficina[[#This Row],[Envio a tiempo]]="Enviado a tiempo"),"Buena Venta","Venta Mala")</f>
        <v>Venta Mala</v>
      </c>
    </row>
    <row r="1065" spans="1:30" x14ac:dyDescent="0.25">
      <c r="A1065" s="25">
        <v>1254975</v>
      </c>
      <c r="B1065" s="5">
        <v>41844</v>
      </c>
      <c r="C1065" s="6" t="s">
        <v>518</v>
      </c>
      <c r="D1065" s="6" t="s">
        <v>71</v>
      </c>
      <c r="E1065" s="6" t="s">
        <v>4</v>
      </c>
      <c r="F1065" s="6" t="s">
        <v>5</v>
      </c>
      <c r="G1065" s="6" t="s">
        <v>1007</v>
      </c>
      <c r="H1065" s="6" t="s">
        <v>17</v>
      </c>
      <c r="I1065" s="6" t="s">
        <v>1016</v>
      </c>
      <c r="J1065" s="6" t="s">
        <v>1121</v>
      </c>
      <c r="K1065" s="6" t="s">
        <v>1262</v>
      </c>
      <c r="L1065" s="6" t="s">
        <v>1266</v>
      </c>
      <c r="M1065" s="6" t="s">
        <v>1272</v>
      </c>
      <c r="N1065" s="5">
        <v>41846</v>
      </c>
      <c r="O1065" s="7">
        <v>892</v>
      </c>
      <c r="P1065" s="7">
        <v>2974</v>
      </c>
      <c r="Q1065" s="7">
        <v>2082</v>
      </c>
      <c r="R1065" s="6">
        <v>29</v>
      </c>
      <c r="S1065" s="7">
        <v>86246</v>
      </c>
      <c r="T1065" s="8">
        <v>0.03</v>
      </c>
      <c r="U1065" s="7">
        <v>2587.38</v>
      </c>
      <c r="V1065" s="7">
        <v>83658.62</v>
      </c>
      <c r="W1065" s="7">
        <v>664</v>
      </c>
      <c r="X1065" s="7">
        <v>42047</v>
      </c>
      <c r="Y1065" s="9">
        <f>+DAY('TABLA PRINCIPAL'!$B1065)</f>
        <v>24</v>
      </c>
      <c r="Z1065" s="9">
        <f>+MONTH('TABLA PRINCIPAL'!$B1065)</f>
        <v>7</v>
      </c>
      <c r="AA1065" s="9">
        <f>+YEAR('TABLA PRINCIPAL'!$B1065)</f>
        <v>2014</v>
      </c>
      <c r="AB1065" s="22" t="str">
        <f>+IF(Ventas_Oficina[[#This Row],[Total del pedido]]&gt;=100000,"SI","NO")</f>
        <v>NO</v>
      </c>
      <c r="AC1065" s="22" t="str">
        <f>+_xlfn.XLOOKUP(Ventas_Oficina[[#This Row],[Nº de artículo]],AUXILIAR!A1064:A5950,AUXILIAR!D1064:D5950,"Error",0)</f>
        <v>Enviado a tiempo</v>
      </c>
      <c r="AD1065" s="22" t="str">
        <f>+IF(AND(Ventas_Oficina[[#This Row],[Total]]&gt;75000,Ventas_Oficina[[#This Row],[Envio a tiempo]]="Enviado a tiempo"),"Buena Venta","Venta Mala")</f>
        <v>Venta Mala</v>
      </c>
    </row>
    <row r="1066" spans="1:30" x14ac:dyDescent="0.25">
      <c r="A1066" s="26">
        <v>1254975</v>
      </c>
      <c r="B1066" s="10">
        <v>41646</v>
      </c>
      <c r="C1066" s="11" t="s">
        <v>519</v>
      </c>
      <c r="D1066" s="11" t="s">
        <v>520</v>
      </c>
      <c r="E1066" s="11" t="s">
        <v>4</v>
      </c>
      <c r="F1066" s="11" t="s">
        <v>5</v>
      </c>
      <c r="G1066" s="11" t="s">
        <v>1009</v>
      </c>
      <c r="H1066" s="11" t="s">
        <v>106</v>
      </c>
      <c r="I1066" s="11" t="s">
        <v>1015</v>
      </c>
      <c r="J1066" s="11" t="s">
        <v>1054</v>
      </c>
      <c r="K1066" s="11" t="s">
        <v>1261</v>
      </c>
      <c r="L1066" s="11" t="s">
        <v>1265</v>
      </c>
      <c r="M1066" s="11" t="s">
        <v>1272</v>
      </c>
      <c r="N1066" s="10">
        <v>41647</v>
      </c>
      <c r="O1066" s="12">
        <v>71</v>
      </c>
      <c r="P1066" s="12">
        <v>114</v>
      </c>
      <c r="Q1066" s="12">
        <v>43</v>
      </c>
      <c r="R1066" s="11">
        <v>37</v>
      </c>
      <c r="S1066" s="12">
        <v>4218</v>
      </c>
      <c r="T1066" s="13">
        <v>0.06</v>
      </c>
      <c r="U1066" s="12">
        <v>253.07999999999998</v>
      </c>
      <c r="V1066" s="12">
        <v>3964.92</v>
      </c>
      <c r="W1066" s="12">
        <v>70</v>
      </c>
      <c r="X1066" s="12">
        <v>5462</v>
      </c>
      <c r="Y1066" s="14">
        <f>+DAY('TABLA PRINCIPAL'!$B1066)</f>
        <v>7</v>
      </c>
      <c r="Z1066" s="14">
        <f>+MONTH('TABLA PRINCIPAL'!$B1066)</f>
        <v>1</v>
      </c>
      <c r="AA1066" s="14">
        <f>+YEAR('TABLA PRINCIPAL'!$B1066)</f>
        <v>2014</v>
      </c>
      <c r="AB1066" s="22" t="str">
        <f>+IF(Ventas_Oficina[[#This Row],[Total del pedido]]&gt;=100000,"SI","NO")</f>
        <v>NO</v>
      </c>
      <c r="AC1066" s="22" t="str">
        <f>+_xlfn.XLOOKUP(Ventas_Oficina[[#This Row],[Nº de artículo]],AUXILIAR!A1065:A5951,AUXILIAR!D1065:D5951,"Error",0)</f>
        <v>Enviado a tiempo</v>
      </c>
      <c r="AD1066" s="22" t="str">
        <f>+IF(AND(Ventas_Oficina[[#This Row],[Total]]&gt;75000,Ventas_Oficina[[#This Row],[Envio a tiempo]]="Enviado a tiempo"),"Buena Venta","Venta Mala")</f>
        <v>Venta Mala</v>
      </c>
    </row>
    <row r="1067" spans="1:30" x14ac:dyDescent="0.25">
      <c r="A1067" s="25">
        <v>1254975</v>
      </c>
      <c r="B1067" s="5">
        <v>42163</v>
      </c>
      <c r="C1067" s="6" t="s">
        <v>363</v>
      </c>
      <c r="D1067" s="6" t="s">
        <v>110</v>
      </c>
      <c r="E1067" s="6" t="s">
        <v>12</v>
      </c>
      <c r="F1067" s="6" t="s">
        <v>13</v>
      </c>
      <c r="G1067" s="6" t="s">
        <v>1010</v>
      </c>
      <c r="H1067" s="6" t="s">
        <v>14</v>
      </c>
      <c r="I1067" s="6" t="s">
        <v>1016</v>
      </c>
      <c r="J1067" s="6" t="s">
        <v>1024</v>
      </c>
      <c r="K1067" s="6" t="s">
        <v>1261</v>
      </c>
      <c r="L1067" s="6" t="s">
        <v>1265</v>
      </c>
      <c r="M1067" s="6" t="s">
        <v>1272</v>
      </c>
      <c r="N1067" s="5">
        <v>42165</v>
      </c>
      <c r="O1067" s="7">
        <v>160</v>
      </c>
      <c r="P1067" s="7">
        <v>262</v>
      </c>
      <c r="Q1067" s="7">
        <v>102</v>
      </c>
      <c r="R1067" s="6">
        <v>38</v>
      </c>
      <c r="S1067" s="7">
        <v>9956</v>
      </c>
      <c r="T1067" s="8">
        <v>0.04</v>
      </c>
      <c r="U1067" s="7">
        <v>398.24</v>
      </c>
      <c r="V1067" s="7">
        <v>9557.76</v>
      </c>
      <c r="W1067" s="7">
        <v>80</v>
      </c>
      <c r="X1067" s="7">
        <v>3195</v>
      </c>
      <c r="Y1067" s="9">
        <f>+DAY('TABLA PRINCIPAL'!$B1067)</f>
        <v>8</v>
      </c>
      <c r="Z1067" s="9">
        <f>+MONTH('TABLA PRINCIPAL'!$B1067)</f>
        <v>6</v>
      </c>
      <c r="AA1067" s="9">
        <f>+YEAR('TABLA PRINCIPAL'!$B1067)</f>
        <v>2015</v>
      </c>
      <c r="AB1067" s="22" t="str">
        <f>+IF(Ventas_Oficina[[#This Row],[Total del pedido]]&gt;=100000,"SI","NO")</f>
        <v>NO</v>
      </c>
      <c r="AC1067" s="22" t="str">
        <f>+_xlfn.XLOOKUP(Ventas_Oficina[[#This Row],[Nº de artículo]],AUXILIAR!A1066:A5952,AUXILIAR!D1066:D5952,"Error",0)</f>
        <v>No enviado a tiempo</v>
      </c>
      <c r="AD1067" s="22" t="str">
        <f>+IF(AND(Ventas_Oficina[[#This Row],[Total]]&gt;75000,Ventas_Oficina[[#This Row],[Envio a tiempo]]="Enviado a tiempo"),"Buena Venta","Venta Mala")</f>
        <v>Venta Mala</v>
      </c>
    </row>
    <row r="1068" spans="1:30" x14ac:dyDescent="0.25">
      <c r="A1068" s="26">
        <v>1255341</v>
      </c>
      <c r="B1068" s="10">
        <v>42289</v>
      </c>
      <c r="C1068" s="11" t="s">
        <v>521</v>
      </c>
      <c r="D1068" s="11" t="s">
        <v>23</v>
      </c>
      <c r="E1068" s="11" t="s">
        <v>4</v>
      </c>
      <c r="F1068" s="11" t="s">
        <v>5</v>
      </c>
      <c r="G1068" s="11" t="s">
        <v>1009</v>
      </c>
      <c r="H1068" s="11" t="s">
        <v>24</v>
      </c>
      <c r="I1068" s="11" t="s">
        <v>1016</v>
      </c>
      <c r="J1068" s="11" t="s">
        <v>1136</v>
      </c>
      <c r="K1068" s="11" t="s">
        <v>1262</v>
      </c>
      <c r="L1068" s="11" t="s">
        <v>1270</v>
      </c>
      <c r="M1068" s="11" t="s">
        <v>1274</v>
      </c>
      <c r="N1068" s="10">
        <v>42291</v>
      </c>
      <c r="O1068" s="12">
        <v>351</v>
      </c>
      <c r="P1068" s="12">
        <v>857</v>
      </c>
      <c r="Q1068" s="12">
        <v>506</v>
      </c>
      <c r="R1068" s="11">
        <v>25</v>
      </c>
      <c r="S1068" s="12">
        <v>21425</v>
      </c>
      <c r="T1068" s="13">
        <v>0.02</v>
      </c>
      <c r="U1068" s="12">
        <v>428.5</v>
      </c>
      <c r="V1068" s="12">
        <v>20996.5</v>
      </c>
      <c r="W1068" s="12">
        <v>614</v>
      </c>
      <c r="X1068" s="12">
        <v>14768</v>
      </c>
      <c r="Y1068" s="14">
        <f>+DAY('TABLA PRINCIPAL'!$B1068)</f>
        <v>12</v>
      </c>
      <c r="Z1068" s="14">
        <f>+MONTH('TABLA PRINCIPAL'!$B1068)</f>
        <v>10</v>
      </c>
      <c r="AA1068" s="14">
        <f>+YEAR('TABLA PRINCIPAL'!$B1068)</f>
        <v>2015</v>
      </c>
      <c r="AB1068" s="22" t="str">
        <f>+IF(Ventas_Oficina[[#This Row],[Total del pedido]]&gt;=100000,"SI","NO")</f>
        <v>NO</v>
      </c>
      <c r="AC1068" s="22" t="str">
        <f>+_xlfn.XLOOKUP(Ventas_Oficina[[#This Row],[Nº de artículo]],AUXILIAR!A1067:A5953,AUXILIAR!D1067:D5953,"Error",0)</f>
        <v>Enviado a tiempo</v>
      </c>
      <c r="AD1068" s="22" t="str">
        <f>+IF(AND(Ventas_Oficina[[#This Row],[Total]]&gt;75000,Ventas_Oficina[[#This Row],[Envio a tiempo]]="Enviado a tiempo"),"Buena Venta","Venta Mala")</f>
        <v>Venta Mala</v>
      </c>
    </row>
    <row r="1069" spans="1:30" x14ac:dyDescent="0.25">
      <c r="A1069" s="25">
        <v>1255706</v>
      </c>
      <c r="B1069" s="5">
        <v>41481</v>
      </c>
      <c r="C1069" s="6" t="s">
        <v>328</v>
      </c>
      <c r="D1069" s="6" t="s">
        <v>209</v>
      </c>
      <c r="E1069" s="6" t="s">
        <v>4</v>
      </c>
      <c r="F1069" s="6" t="s">
        <v>5</v>
      </c>
      <c r="G1069" s="6" t="s">
        <v>1009</v>
      </c>
      <c r="H1069" s="6" t="s">
        <v>6</v>
      </c>
      <c r="I1069" s="6" t="s">
        <v>1015</v>
      </c>
      <c r="J1069" s="6" t="s">
        <v>1060</v>
      </c>
      <c r="K1069" s="6" t="s">
        <v>1261</v>
      </c>
      <c r="L1069" s="6" t="s">
        <v>1265</v>
      </c>
      <c r="M1069" s="6" t="s">
        <v>1273</v>
      </c>
      <c r="N1069" s="5">
        <v>41482</v>
      </c>
      <c r="O1069" s="7">
        <v>1388</v>
      </c>
      <c r="P1069" s="7">
        <v>2238</v>
      </c>
      <c r="Q1069" s="7">
        <v>850</v>
      </c>
      <c r="R1069" s="6">
        <v>31</v>
      </c>
      <c r="S1069" s="7">
        <v>69378</v>
      </c>
      <c r="T1069" s="8">
        <v>0</v>
      </c>
      <c r="U1069" s="7">
        <v>0</v>
      </c>
      <c r="V1069" s="7">
        <v>69378</v>
      </c>
      <c r="W1069" s="7">
        <v>1510</v>
      </c>
      <c r="X1069" s="7">
        <v>9283</v>
      </c>
      <c r="Y1069" s="9">
        <f>+DAY('TABLA PRINCIPAL'!$B1069)</f>
        <v>26</v>
      </c>
      <c r="Z1069" s="9">
        <f>+MONTH('TABLA PRINCIPAL'!$B1069)</f>
        <v>7</v>
      </c>
      <c r="AA1069" s="9">
        <f>+YEAR('TABLA PRINCIPAL'!$B1069)</f>
        <v>2013</v>
      </c>
      <c r="AB1069" s="22" t="str">
        <f>+IF(Ventas_Oficina[[#This Row],[Total del pedido]]&gt;=100000,"SI","NO")</f>
        <v>NO</v>
      </c>
      <c r="AC1069" s="22" t="str">
        <f>+_xlfn.XLOOKUP(Ventas_Oficina[[#This Row],[Nº de artículo]],AUXILIAR!A1068:A5954,AUXILIAR!D1068:D5954,"Error",0)</f>
        <v>No enviado a tiempo</v>
      </c>
      <c r="AD1069" s="22" t="str">
        <f>+IF(AND(Ventas_Oficina[[#This Row],[Total]]&gt;75000,Ventas_Oficina[[#This Row],[Envio a tiempo]]="Enviado a tiempo"),"Buena Venta","Venta Mala")</f>
        <v>Venta Mala</v>
      </c>
    </row>
    <row r="1070" spans="1:30" x14ac:dyDescent="0.25">
      <c r="A1070" s="26">
        <v>1255706</v>
      </c>
      <c r="B1070" s="10">
        <v>41984</v>
      </c>
      <c r="C1070" s="11" t="s">
        <v>522</v>
      </c>
      <c r="D1070" s="11" t="s">
        <v>46</v>
      </c>
      <c r="E1070" s="11" t="s">
        <v>4</v>
      </c>
      <c r="F1070" s="11" t="s">
        <v>5</v>
      </c>
      <c r="G1070" s="11" t="s">
        <v>1010</v>
      </c>
      <c r="H1070" s="11" t="s">
        <v>9</v>
      </c>
      <c r="I1070" s="11" t="s">
        <v>1012</v>
      </c>
      <c r="J1070" s="11" t="s">
        <v>1124</v>
      </c>
      <c r="K1070" s="11" t="s">
        <v>1262</v>
      </c>
      <c r="L1070" s="11" t="s">
        <v>1265</v>
      </c>
      <c r="M1070" s="11" t="s">
        <v>1273</v>
      </c>
      <c r="N1070" s="10">
        <v>41985</v>
      </c>
      <c r="O1070" s="12">
        <v>314</v>
      </c>
      <c r="P1070" s="12">
        <v>491</v>
      </c>
      <c r="Q1070" s="12">
        <v>177</v>
      </c>
      <c r="R1070" s="11">
        <v>22</v>
      </c>
      <c r="S1070" s="12">
        <v>10802</v>
      </c>
      <c r="T1070" s="13">
        <v>0.01</v>
      </c>
      <c r="U1070" s="12">
        <v>108.02</v>
      </c>
      <c r="V1070" s="12">
        <v>10693.98</v>
      </c>
      <c r="W1070" s="12">
        <v>50</v>
      </c>
      <c r="X1070" s="12">
        <v>8274</v>
      </c>
      <c r="Y1070" s="14">
        <f>+DAY('TABLA PRINCIPAL'!$B1070)</f>
        <v>11</v>
      </c>
      <c r="Z1070" s="14">
        <f>+MONTH('TABLA PRINCIPAL'!$B1070)</f>
        <v>12</v>
      </c>
      <c r="AA1070" s="14">
        <f>+YEAR('TABLA PRINCIPAL'!$B1070)</f>
        <v>2014</v>
      </c>
      <c r="AB1070" s="22" t="str">
        <f>+IF(Ventas_Oficina[[#This Row],[Total del pedido]]&gt;=100000,"SI","NO")</f>
        <v>NO</v>
      </c>
      <c r="AC1070" s="22" t="str">
        <f>+_xlfn.XLOOKUP(Ventas_Oficina[[#This Row],[Nº de artículo]],AUXILIAR!A1069:A5955,AUXILIAR!D1069:D5955,"Error",0)</f>
        <v>No enviado a tiempo</v>
      </c>
      <c r="AD1070" s="22" t="str">
        <f>+IF(AND(Ventas_Oficina[[#This Row],[Total]]&gt;75000,Ventas_Oficina[[#This Row],[Envio a tiempo]]="Enviado a tiempo"),"Buena Venta","Venta Mala")</f>
        <v>Venta Mala</v>
      </c>
    </row>
    <row r="1071" spans="1:30" x14ac:dyDescent="0.25">
      <c r="A1071" s="25">
        <v>1256071</v>
      </c>
      <c r="B1071" s="5">
        <v>41484</v>
      </c>
      <c r="C1071" s="6" t="s">
        <v>83</v>
      </c>
      <c r="D1071" s="6" t="s">
        <v>68</v>
      </c>
      <c r="E1071" s="6" t="s">
        <v>12</v>
      </c>
      <c r="F1071" s="6" t="s">
        <v>13</v>
      </c>
      <c r="G1071" s="6" t="s">
        <v>1007</v>
      </c>
      <c r="H1071" s="6" t="s">
        <v>14</v>
      </c>
      <c r="I1071" s="6" t="s">
        <v>1013</v>
      </c>
      <c r="J1071" s="6" t="s">
        <v>1028</v>
      </c>
      <c r="K1071" s="6" t="s">
        <v>1261</v>
      </c>
      <c r="L1071" s="6" t="s">
        <v>1267</v>
      </c>
      <c r="M1071" s="6" t="s">
        <v>1272</v>
      </c>
      <c r="N1071" s="5">
        <v>41485</v>
      </c>
      <c r="O1071" s="7">
        <v>229</v>
      </c>
      <c r="P1071" s="7">
        <v>369</v>
      </c>
      <c r="Q1071" s="7">
        <v>140</v>
      </c>
      <c r="R1071" s="6">
        <v>29</v>
      </c>
      <c r="S1071" s="7">
        <v>10701</v>
      </c>
      <c r="T1071" s="8">
        <v>7.0000000000000007E-2</v>
      </c>
      <c r="U1071" s="7">
        <v>749.07</v>
      </c>
      <c r="V1071" s="7">
        <v>9951.93</v>
      </c>
      <c r="W1071" s="7">
        <v>50</v>
      </c>
      <c r="X1071" s="7">
        <v>14351</v>
      </c>
      <c r="Y1071" s="9">
        <f>+DAY('TABLA PRINCIPAL'!$B1071)</f>
        <v>29</v>
      </c>
      <c r="Z1071" s="9">
        <f>+MONTH('TABLA PRINCIPAL'!$B1071)</f>
        <v>7</v>
      </c>
      <c r="AA1071" s="9">
        <f>+YEAR('TABLA PRINCIPAL'!$B1071)</f>
        <v>2013</v>
      </c>
      <c r="AB1071" s="22" t="str">
        <f>+IF(Ventas_Oficina[[#This Row],[Total del pedido]]&gt;=100000,"SI","NO")</f>
        <v>NO</v>
      </c>
      <c r="AC1071" s="22" t="str">
        <f>+_xlfn.XLOOKUP(Ventas_Oficina[[#This Row],[Nº de artículo]],AUXILIAR!A1070:A5956,AUXILIAR!D1070:D5956,"Error",0)</f>
        <v>No enviado a tiempo</v>
      </c>
      <c r="AD1071" s="22" t="str">
        <f>+IF(AND(Ventas_Oficina[[#This Row],[Total]]&gt;75000,Ventas_Oficina[[#This Row],[Envio a tiempo]]="Enviado a tiempo"),"Buena Venta","Venta Mala")</f>
        <v>Venta Mala</v>
      </c>
    </row>
    <row r="1072" spans="1:30" x14ac:dyDescent="0.25">
      <c r="A1072" s="26">
        <v>1256071</v>
      </c>
      <c r="B1072" s="10">
        <v>41347</v>
      </c>
      <c r="C1072" s="11" t="s">
        <v>112</v>
      </c>
      <c r="D1072" s="11" t="s">
        <v>113</v>
      </c>
      <c r="E1072" s="11" t="s">
        <v>12</v>
      </c>
      <c r="F1072" s="11" t="s">
        <v>13</v>
      </c>
      <c r="G1072" s="11" t="s">
        <v>1010</v>
      </c>
      <c r="H1072" s="11" t="s">
        <v>42</v>
      </c>
      <c r="I1072" s="11" t="s">
        <v>1012</v>
      </c>
      <c r="J1072" s="11" t="s">
        <v>1070</v>
      </c>
      <c r="K1072" s="11" t="s">
        <v>1262</v>
      </c>
      <c r="L1072" s="11" t="s">
        <v>1265</v>
      </c>
      <c r="M1072" s="11" t="s">
        <v>1272</v>
      </c>
      <c r="N1072" s="10">
        <v>41348</v>
      </c>
      <c r="O1072" s="12">
        <v>3602</v>
      </c>
      <c r="P1072" s="12">
        <v>5810</v>
      </c>
      <c r="Q1072" s="12">
        <v>2208</v>
      </c>
      <c r="R1072" s="11">
        <v>22</v>
      </c>
      <c r="S1072" s="12">
        <v>127820</v>
      </c>
      <c r="T1072" s="13">
        <v>0.01</v>
      </c>
      <c r="U1072" s="12">
        <v>1278.2</v>
      </c>
      <c r="V1072" s="12">
        <v>126541.8</v>
      </c>
      <c r="W1072" s="12">
        <v>149</v>
      </c>
      <c r="X1072" s="12">
        <v>5447</v>
      </c>
      <c r="Y1072" s="14">
        <f>+DAY('TABLA PRINCIPAL'!$B1072)</f>
        <v>14</v>
      </c>
      <c r="Z1072" s="14">
        <f>+MONTH('TABLA PRINCIPAL'!$B1072)</f>
        <v>3</v>
      </c>
      <c r="AA1072" s="14">
        <f>+YEAR('TABLA PRINCIPAL'!$B1072)</f>
        <v>2013</v>
      </c>
      <c r="AB1072" s="22" t="str">
        <f>+IF(Ventas_Oficina[[#This Row],[Total del pedido]]&gt;=100000,"SI","NO")</f>
        <v>SI</v>
      </c>
      <c r="AC1072" s="22" t="str">
        <f>+_xlfn.XLOOKUP(Ventas_Oficina[[#This Row],[Nº de artículo]],AUXILIAR!A1071:A5957,AUXILIAR!D1071:D5957,"Error",0)</f>
        <v>No enviado a tiempo</v>
      </c>
      <c r="AD1072" s="22" t="str">
        <f>+IF(AND(Ventas_Oficina[[#This Row],[Total]]&gt;75000,Ventas_Oficina[[#This Row],[Envio a tiempo]]="Enviado a tiempo"),"Buena Venta","Venta Mala")</f>
        <v>Venta Mala</v>
      </c>
    </row>
    <row r="1073" spans="1:30" x14ac:dyDescent="0.25">
      <c r="A1073" s="25">
        <v>1256071</v>
      </c>
      <c r="B1073" s="5">
        <v>41933</v>
      </c>
      <c r="C1073" s="6" t="s">
        <v>132</v>
      </c>
      <c r="D1073" s="6" t="s">
        <v>133</v>
      </c>
      <c r="E1073" s="6" t="s">
        <v>12</v>
      </c>
      <c r="F1073" s="6" t="s">
        <v>13</v>
      </c>
      <c r="G1073" s="6" t="s">
        <v>1009</v>
      </c>
      <c r="H1073" s="6" t="s">
        <v>42</v>
      </c>
      <c r="I1073" s="6" t="s">
        <v>1014</v>
      </c>
      <c r="J1073" s="6" t="s">
        <v>1059</v>
      </c>
      <c r="K1073" s="6" t="s">
        <v>1261</v>
      </c>
      <c r="L1073" s="6" t="s">
        <v>1265</v>
      </c>
      <c r="M1073" s="6" t="s">
        <v>1272</v>
      </c>
      <c r="N1073" s="5">
        <v>41933</v>
      </c>
      <c r="O1073" s="7">
        <v>226</v>
      </c>
      <c r="P1073" s="7">
        <v>358</v>
      </c>
      <c r="Q1073" s="7">
        <v>132</v>
      </c>
      <c r="R1073" s="6">
        <v>39</v>
      </c>
      <c r="S1073" s="7">
        <v>13962</v>
      </c>
      <c r="T1073" s="8">
        <v>0.06</v>
      </c>
      <c r="U1073" s="7">
        <v>837.71999999999991</v>
      </c>
      <c r="V1073" s="7">
        <v>13124.28</v>
      </c>
      <c r="W1073" s="7">
        <v>547</v>
      </c>
      <c r="X1073" s="7">
        <v>8738</v>
      </c>
      <c r="Y1073" s="9">
        <f>+DAY('TABLA PRINCIPAL'!$B1073)</f>
        <v>21</v>
      </c>
      <c r="Z1073" s="9">
        <f>+MONTH('TABLA PRINCIPAL'!$B1073)</f>
        <v>10</v>
      </c>
      <c r="AA1073" s="9">
        <f>+YEAR('TABLA PRINCIPAL'!$B1073)</f>
        <v>2014</v>
      </c>
      <c r="AB1073" s="22" t="str">
        <f>+IF(Ventas_Oficina[[#This Row],[Total del pedido]]&gt;=100000,"SI","NO")</f>
        <v>NO</v>
      </c>
      <c r="AC1073" s="22" t="str">
        <f>+_xlfn.XLOOKUP(Ventas_Oficina[[#This Row],[Nº de artículo]],AUXILIAR!A1072:A5958,AUXILIAR!D1072:D5958,"Error",0)</f>
        <v>No enviado a tiempo</v>
      </c>
      <c r="AD1073" s="22" t="str">
        <f>+IF(AND(Ventas_Oficina[[#This Row],[Total]]&gt;75000,Ventas_Oficina[[#This Row],[Envio a tiempo]]="Enviado a tiempo"),"Buena Venta","Venta Mala")</f>
        <v>Venta Mala</v>
      </c>
    </row>
    <row r="1074" spans="1:30" x14ac:dyDescent="0.25">
      <c r="A1074" s="26">
        <v>1256436</v>
      </c>
      <c r="B1074" s="10">
        <v>41776</v>
      </c>
      <c r="C1074" s="11" t="s">
        <v>103</v>
      </c>
      <c r="D1074" s="11" t="s">
        <v>88</v>
      </c>
      <c r="E1074" s="11" t="s">
        <v>4</v>
      </c>
      <c r="F1074" s="11" t="s">
        <v>5</v>
      </c>
      <c r="G1074" s="11" t="s">
        <v>1008</v>
      </c>
      <c r="H1074" s="11" t="s">
        <v>39</v>
      </c>
      <c r="I1074" s="11" t="s">
        <v>1015</v>
      </c>
      <c r="J1074" s="11" t="s">
        <v>1071</v>
      </c>
      <c r="K1074" s="11" t="s">
        <v>1261</v>
      </c>
      <c r="L1074" s="11" t="s">
        <v>1265</v>
      </c>
      <c r="M1074" s="11" t="s">
        <v>1272</v>
      </c>
      <c r="N1074" s="10">
        <v>41777</v>
      </c>
      <c r="O1074" s="12">
        <v>274</v>
      </c>
      <c r="P1074" s="12">
        <v>449</v>
      </c>
      <c r="Q1074" s="12">
        <v>175</v>
      </c>
      <c r="R1074" s="11">
        <v>29</v>
      </c>
      <c r="S1074" s="12">
        <v>13021</v>
      </c>
      <c r="T1074" s="13">
        <v>0.03</v>
      </c>
      <c r="U1074" s="12">
        <v>390.63</v>
      </c>
      <c r="V1074" s="12">
        <v>12630.37</v>
      </c>
      <c r="W1074" s="12">
        <v>149</v>
      </c>
      <c r="X1074" s="12">
        <v>2803</v>
      </c>
      <c r="Y1074" s="14">
        <f>+DAY('TABLA PRINCIPAL'!$B1074)</f>
        <v>17</v>
      </c>
      <c r="Z1074" s="14">
        <f>+MONTH('TABLA PRINCIPAL'!$B1074)</f>
        <v>5</v>
      </c>
      <c r="AA1074" s="14">
        <f>+YEAR('TABLA PRINCIPAL'!$B1074)</f>
        <v>2014</v>
      </c>
      <c r="AB1074" s="22" t="str">
        <f>+IF(Ventas_Oficina[[#This Row],[Total del pedido]]&gt;=100000,"SI","NO")</f>
        <v>NO</v>
      </c>
      <c r="AC1074" s="22" t="str">
        <f>+_xlfn.XLOOKUP(Ventas_Oficina[[#This Row],[Nº de artículo]],AUXILIAR!A1073:A5959,AUXILIAR!D1073:D5959,"Error",0)</f>
        <v>No enviado a tiempo</v>
      </c>
      <c r="AD1074" s="22" t="str">
        <f>+IF(AND(Ventas_Oficina[[#This Row],[Total]]&gt;75000,Ventas_Oficina[[#This Row],[Envio a tiempo]]="Enviado a tiempo"),"Buena Venta","Venta Mala")</f>
        <v>Venta Mala</v>
      </c>
    </row>
    <row r="1075" spans="1:30" x14ac:dyDescent="0.25">
      <c r="A1075" s="25">
        <v>1256436</v>
      </c>
      <c r="B1075" s="5">
        <v>41618</v>
      </c>
      <c r="C1075" s="6" t="s">
        <v>75</v>
      </c>
      <c r="D1075" s="6" t="s">
        <v>76</v>
      </c>
      <c r="E1075" s="6" t="s">
        <v>4</v>
      </c>
      <c r="F1075" s="6" t="s">
        <v>5</v>
      </c>
      <c r="G1075" s="6" t="s">
        <v>1007</v>
      </c>
      <c r="H1075" s="6" t="s">
        <v>17</v>
      </c>
      <c r="I1075" s="6" t="s">
        <v>1013</v>
      </c>
      <c r="J1075" s="6" t="s">
        <v>1124</v>
      </c>
      <c r="K1075" s="6" t="s">
        <v>1261</v>
      </c>
      <c r="L1075" s="6" t="s">
        <v>1265</v>
      </c>
      <c r="M1075" s="6" t="s">
        <v>1272</v>
      </c>
      <c r="N1075" s="5">
        <v>41620</v>
      </c>
      <c r="O1075" s="7">
        <v>314</v>
      </c>
      <c r="P1075" s="7">
        <v>198</v>
      </c>
      <c r="Q1075" s="7">
        <v>79</v>
      </c>
      <c r="R1075" s="6">
        <v>32</v>
      </c>
      <c r="S1075" s="7">
        <v>6336</v>
      </c>
      <c r="T1075" s="8">
        <v>0.01</v>
      </c>
      <c r="U1075" s="7">
        <v>63.36</v>
      </c>
      <c r="V1075" s="7">
        <v>6272.64</v>
      </c>
      <c r="W1075" s="7">
        <v>476</v>
      </c>
      <c r="X1075" s="7">
        <v>5690</v>
      </c>
      <c r="Y1075" s="9">
        <f>+DAY('TABLA PRINCIPAL'!$B1075)</f>
        <v>10</v>
      </c>
      <c r="Z1075" s="9">
        <f>+MONTH('TABLA PRINCIPAL'!$B1075)</f>
        <v>12</v>
      </c>
      <c r="AA1075" s="9">
        <f>+YEAR('TABLA PRINCIPAL'!$B1075)</f>
        <v>2013</v>
      </c>
      <c r="AB1075" s="22" t="str">
        <f>+IF(Ventas_Oficina[[#This Row],[Total del pedido]]&gt;=100000,"SI","NO")</f>
        <v>NO</v>
      </c>
      <c r="AC1075" s="22" t="str">
        <f>+_xlfn.XLOOKUP(Ventas_Oficina[[#This Row],[Nº de artículo]],AUXILIAR!A1074:A5960,AUXILIAR!D1074:D5960,"Error",0)</f>
        <v>No enviado a tiempo</v>
      </c>
      <c r="AD1075" s="22" t="str">
        <f>+IF(AND(Ventas_Oficina[[#This Row],[Total]]&gt;75000,Ventas_Oficina[[#This Row],[Envio a tiempo]]="Enviado a tiempo"),"Buena Venta","Venta Mala")</f>
        <v>Venta Mala</v>
      </c>
    </row>
    <row r="1076" spans="1:30" x14ac:dyDescent="0.25">
      <c r="A1076" s="26">
        <v>1256436</v>
      </c>
      <c r="B1076" s="10">
        <v>41454</v>
      </c>
      <c r="C1076" s="11" t="s">
        <v>231</v>
      </c>
      <c r="D1076" s="11" t="s">
        <v>244</v>
      </c>
      <c r="E1076" s="11" t="s">
        <v>4</v>
      </c>
      <c r="F1076" s="11" t="s">
        <v>5</v>
      </c>
      <c r="G1076" s="11" t="s">
        <v>1010</v>
      </c>
      <c r="H1076" s="11" t="s">
        <v>58</v>
      </c>
      <c r="I1076" s="11" t="s">
        <v>1016</v>
      </c>
      <c r="J1076" s="11" t="s">
        <v>1158</v>
      </c>
      <c r="K1076" s="11" t="s">
        <v>1261</v>
      </c>
      <c r="L1076" s="11" t="s">
        <v>1265</v>
      </c>
      <c r="M1076" s="11" t="s">
        <v>1272</v>
      </c>
      <c r="N1076" s="10">
        <v>41459</v>
      </c>
      <c r="O1076" s="12">
        <v>314</v>
      </c>
      <c r="P1076" s="12">
        <v>491</v>
      </c>
      <c r="Q1076" s="12">
        <v>177</v>
      </c>
      <c r="R1076" s="11">
        <v>38</v>
      </c>
      <c r="S1076" s="12">
        <v>18658</v>
      </c>
      <c r="T1076" s="13">
        <v>0.05</v>
      </c>
      <c r="U1076" s="12">
        <v>932.90000000000009</v>
      </c>
      <c r="V1076" s="12">
        <v>17725.099999999999</v>
      </c>
      <c r="W1076" s="12">
        <v>50</v>
      </c>
      <c r="X1076" s="12">
        <v>6359</v>
      </c>
      <c r="Y1076" s="14">
        <f>+DAY('TABLA PRINCIPAL'!$B1076)</f>
        <v>29</v>
      </c>
      <c r="Z1076" s="14">
        <f>+MONTH('TABLA PRINCIPAL'!$B1076)</f>
        <v>6</v>
      </c>
      <c r="AA1076" s="14">
        <f>+YEAR('TABLA PRINCIPAL'!$B1076)</f>
        <v>2013</v>
      </c>
      <c r="AB1076" s="22" t="str">
        <f>+IF(Ventas_Oficina[[#This Row],[Total del pedido]]&gt;=100000,"SI","NO")</f>
        <v>NO</v>
      </c>
      <c r="AC1076" s="22" t="str">
        <f>+_xlfn.XLOOKUP(Ventas_Oficina[[#This Row],[Nº de artículo]],AUXILIAR!A1075:A5961,AUXILIAR!D1075:D5961,"Error",0)</f>
        <v>Enviado a tiempo</v>
      </c>
      <c r="AD1076" s="22" t="str">
        <f>+IF(AND(Ventas_Oficina[[#This Row],[Total]]&gt;75000,Ventas_Oficina[[#This Row],[Envio a tiempo]]="Enviado a tiempo"),"Buena Venta","Venta Mala")</f>
        <v>Venta Mala</v>
      </c>
    </row>
    <row r="1077" spans="1:30" x14ac:dyDescent="0.25">
      <c r="A1077" s="25">
        <v>1256436</v>
      </c>
      <c r="B1077" s="5">
        <v>41613</v>
      </c>
      <c r="C1077" s="6" t="s">
        <v>431</v>
      </c>
      <c r="D1077" s="6" t="s">
        <v>29</v>
      </c>
      <c r="E1077" s="6" t="s">
        <v>12</v>
      </c>
      <c r="F1077" s="6" t="s">
        <v>13</v>
      </c>
      <c r="G1077" s="6" t="s">
        <v>1008</v>
      </c>
      <c r="H1077" s="6" t="s">
        <v>14</v>
      </c>
      <c r="I1077" s="6" t="s">
        <v>1012</v>
      </c>
      <c r="J1077" s="6" t="s">
        <v>1032</v>
      </c>
      <c r="K1077" s="6" t="s">
        <v>1261</v>
      </c>
      <c r="L1077" s="6" t="s">
        <v>1267</v>
      </c>
      <c r="M1077" s="6" t="s">
        <v>1272</v>
      </c>
      <c r="N1077" s="5">
        <v>41615</v>
      </c>
      <c r="O1077" s="7">
        <v>159</v>
      </c>
      <c r="P1077" s="7">
        <v>261</v>
      </c>
      <c r="Q1077" s="7">
        <v>102</v>
      </c>
      <c r="R1077" s="6">
        <v>22</v>
      </c>
      <c r="S1077" s="7">
        <v>5742</v>
      </c>
      <c r="T1077" s="8">
        <v>0.09</v>
      </c>
      <c r="U1077" s="7">
        <v>516.78</v>
      </c>
      <c r="V1077" s="7">
        <v>5225.22</v>
      </c>
      <c r="W1077" s="7">
        <v>50</v>
      </c>
      <c r="X1077" s="7">
        <v>3182</v>
      </c>
      <c r="Y1077" s="9">
        <f>+DAY('TABLA PRINCIPAL'!$B1077)</f>
        <v>5</v>
      </c>
      <c r="Z1077" s="9">
        <f>+MONTH('TABLA PRINCIPAL'!$B1077)</f>
        <v>12</v>
      </c>
      <c r="AA1077" s="9">
        <f>+YEAR('TABLA PRINCIPAL'!$B1077)</f>
        <v>2013</v>
      </c>
      <c r="AB1077" s="22" t="str">
        <f>+IF(Ventas_Oficina[[#This Row],[Total del pedido]]&gt;=100000,"SI","NO")</f>
        <v>NO</v>
      </c>
      <c r="AC1077" s="22" t="str">
        <f>+_xlfn.XLOOKUP(Ventas_Oficina[[#This Row],[Nº de artículo]],AUXILIAR!A1076:A5962,AUXILIAR!D1076:D5962,"Error",0)</f>
        <v>Enviado a tiempo</v>
      </c>
      <c r="AD1077" s="22" t="str">
        <f>+IF(AND(Ventas_Oficina[[#This Row],[Total]]&gt;75000,Ventas_Oficina[[#This Row],[Envio a tiempo]]="Enviado a tiempo"),"Buena Venta","Venta Mala")</f>
        <v>Venta Mala</v>
      </c>
    </row>
    <row r="1078" spans="1:30" x14ac:dyDescent="0.25">
      <c r="A1078" s="26">
        <v>1256436</v>
      </c>
      <c r="B1078" s="10">
        <v>41619</v>
      </c>
      <c r="C1078" s="11" t="s">
        <v>275</v>
      </c>
      <c r="D1078" s="11" t="s">
        <v>41</v>
      </c>
      <c r="E1078" s="11" t="s">
        <v>12</v>
      </c>
      <c r="F1078" s="11" t="s">
        <v>13</v>
      </c>
      <c r="G1078" s="11" t="s">
        <v>1007</v>
      </c>
      <c r="H1078" s="11" t="s">
        <v>42</v>
      </c>
      <c r="I1078" s="11" t="s">
        <v>1012</v>
      </c>
      <c r="J1078" s="11" t="s">
        <v>1093</v>
      </c>
      <c r="K1078" s="11" t="s">
        <v>1261</v>
      </c>
      <c r="L1078" s="11" t="s">
        <v>1267</v>
      </c>
      <c r="M1078" s="11" t="s">
        <v>1272</v>
      </c>
      <c r="N1078" s="10">
        <v>41621</v>
      </c>
      <c r="O1078" s="12">
        <v>216</v>
      </c>
      <c r="P1078" s="12">
        <v>385</v>
      </c>
      <c r="Q1078" s="12">
        <v>169</v>
      </c>
      <c r="R1078" s="11">
        <v>24</v>
      </c>
      <c r="S1078" s="12">
        <v>9240</v>
      </c>
      <c r="T1078" s="13">
        <v>7.0000000000000007E-2</v>
      </c>
      <c r="U1078" s="12">
        <v>646.80000000000007</v>
      </c>
      <c r="V1078" s="12">
        <v>8593.2000000000007</v>
      </c>
      <c r="W1078" s="12">
        <v>70</v>
      </c>
      <c r="X1078" s="12">
        <v>5690</v>
      </c>
      <c r="Y1078" s="14">
        <f>+DAY('TABLA PRINCIPAL'!$B1078)</f>
        <v>11</v>
      </c>
      <c r="Z1078" s="14">
        <f>+MONTH('TABLA PRINCIPAL'!$B1078)</f>
        <v>12</v>
      </c>
      <c r="AA1078" s="14">
        <f>+YEAR('TABLA PRINCIPAL'!$B1078)</f>
        <v>2013</v>
      </c>
      <c r="AB1078" s="22" t="str">
        <f>+IF(Ventas_Oficina[[#This Row],[Total del pedido]]&gt;=100000,"SI","NO")</f>
        <v>NO</v>
      </c>
      <c r="AC1078" s="22" t="str">
        <f>+_xlfn.XLOOKUP(Ventas_Oficina[[#This Row],[Nº de artículo]],AUXILIAR!A1077:A5963,AUXILIAR!D1077:D5963,"Error",0)</f>
        <v>Enviado a tiempo</v>
      </c>
      <c r="AD1078" s="22" t="str">
        <f>+IF(AND(Ventas_Oficina[[#This Row],[Total]]&gt;75000,Ventas_Oficina[[#This Row],[Envio a tiempo]]="Enviado a tiempo"),"Buena Venta","Venta Mala")</f>
        <v>Venta Mala</v>
      </c>
    </row>
    <row r="1079" spans="1:30" x14ac:dyDescent="0.25">
      <c r="A1079" s="25">
        <v>1256436</v>
      </c>
      <c r="B1079" s="5">
        <v>41619</v>
      </c>
      <c r="C1079" s="6" t="s">
        <v>275</v>
      </c>
      <c r="D1079" s="6" t="s">
        <v>41</v>
      </c>
      <c r="E1079" s="6" t="s">
        <v>12</v>
      </c>
      <c r="F1079" s="6" t="s">
        <v>13</v>
      </c>
      <c r="G1079" s="6" t="s">
        <v>1009</v>
      </c>
      <c r="H1079" s="6" t="s">
        <v>42</v>
      </c>
      <c r="I1079" s="6" t="s">
        <v>1015</v>
      </c>
      <c r="J1079" s="6" t="s">
        <v>1032</v>
      </c>
      <c r="K1079" s="6" t="s">
        <v>1261</v>
      </c>
      <c r="L1079" s="6" t="s">
        <v>1267</v>
      </c>
      <c r="M1079" s="6" t="s">
        <v>1273</v>
      </c>
      <c r="N1079" s="5">
        <v>41621</v>
      </c>
      <c r="O1079" s="7">
        <v>159</v>
      </c>
      <c r="P1079" s="7">
        <v>261</v>
      </c>
      <c r="Q1079" s="7">
        <v>102</v>
      </c>
      <c r="R1079" s="6">
        <v>8</v>
      </c>
      <c r="S1079" s="7">
        <v>2088</v>
      </c>
      <c r="T1079" s="8">
        <v>0.05</v>
      </c>
      <c r="U1079" s="7">
        <v>104.4</v>
      </c>
      <c r="V1079" s="7">
        <v>1983.6</v>
      </c>
      <c r="W1079" s="7">
        <v>50</v>
      </c>
      <c r="X1079" s="7">
        <v>5690</v>
      </c>
      <c r="Y1079" s="9">
        <f>+DAY('TABLA PRINCIPAL'!$B1079)</f>
        <v>11</v>
      </c>
      <c r="Z1079" s="9">
        <f>+MONTH('TABLA PRINCIPAL'!$B1079)</f>
        <v>12</v>
      </c>
      <c r="AA1079" s="9">
        <f>+YEAR('TABLA PRINCIPAL'!$B1079)</f>
        <v>2013</v>
      </c>
      <c r="AB1079" s="22" t="str">
        <f>+IF(Ventas_Oficina[[#This Row],[Total del pedido]]&gt;=100000,"SI","NO")</f>
        <v>NO</v>
      </c>
      <c r="AC1079" s="22" t="str">
        <f>+_xlfn.XLOOKUP(Ventas_Oficina[[#This Row],[Nº de artículo]],AUXILIAR!A1078:A5964,AUXILIAR!D1078:D5964,"Error",0)</f>
        <v>Enviado a tiempo</v>
      </c>
      <c r="AD1079" s="22" t="str">
        <f>+IF(AND(Ventas_Oficina[[#This Row],[Total]]&gt;75000,Ventas_Oficina[[#This Row],[Envio a tiempo]]="Enviado a tiempo"),"Buena Venta","Venta Mala")</f>
        <v>Venta Mala</v>
      </c>
    </row>
    <row r="1080" spans="1:30" x14ac:dyDescent="0.25">
      <c r="A1080" s="26">
        <v>1256436</v>
      </c>
      <c r="B1080" s="10">
        <v>41455</v>
      </c>
      <c r="C1080" s="11" t="s">
        <v>256</v>
      </c>
      <c r="D1080" s="11" t="s">
        <v>26</v>
      </c>
      <c r="E1080" s="11" t="s">
        <v>4</v>
      </c>
      <c r="F1080" s="11" t="s">
        <v>5</v>
      </c>
      <c r="G1080" s="11" t="s">
        <v>1008</v>
      </c>
      <c r="H1080" s="11" t="s">
        <v>27</v>
      </c>
      <c r="I1080" s="11" t="s">
        <v>1012</v>
      </c>
      <c r="J1080" s="11" t="s">
        <v>1078</v>
      </c>
      <c r="K1080" s="11" t="s">
        <v>1261</v>
      </c>
      <c r="L1080" s="11" t="s">
        <v>1265</v>
      </c>
      <c r="M1080" s="11" t="s">
        <v>1272</v>
      </c>
      <c r="N1080" s="10">
        <v>41459</v>
      </c>
      <c r="O1080" s="12">
        <v>119</v>
      </c>
      <c r="P1080" s="12">
        <v>198</v>
      </c>
      <c r="Q1080" s="12">
        <v>79</v>
      </c>
      <c r="R1080" s="11">
        <v>32</v>
      </c>
      <c r="S1080" s="12">
        <v>6336</v>
      </c>
      <c r="T1080" s="13">
        <v>0.09</v>
      </c>
      <c r="U1080" s="12">
        <v>570.24</v>
      </c>
      <c r="V1080" s="12">
        <v>5765.76</v>
      </c>
      <c r="W1080" s="12">
        <v>477</v>
      </c>
      <c r="X1080" s="12">
        <v>5690</v>
      </c>
      <c r="Y1080" s="14">
        <f>+DAY('TABLA PRINCIPAL'!$B1080)</f>
        <v>30</v>
      </c>
      <c r="Z1080" s="14">
        <f>+MONTH('TABLA PRINCIPAL'!$B1080)</f>
        <v>6</v>
      </c>
      <c r="AA1080" s="14">
        <f>+YEAR('TABLA PRINCIPAL'!$B1080)</f>
        <v>2013</v>
      </c>
      <c r="AB1080" s="22" t="str">
        <f>+IF(Ventas_Oficina[[#This Row],[Total del pedido]]&gt;=100000,"SI","NO")</f>
        <v>NO</v>
      </c>
      <c r="AC1080" s="22" t="str">
        <f>+_xlfn.XLOOKUP(Ventas_Oficina[[#This Row],[Nº de artículo]],AUXILIAR!A1079:A5965,AUXILIAR!D1079:D5965,"Error",0)</f>
        <v>Enviado a tiempo</v>
      </c>
      <c r="AD1080" s="22" t="str">
        <f>+IF(AND(Ventas_Oficina[[#This Row],[Total]]&gt;75000,Ventas_Oficina[[#This Row],[Envio a tiempo]]="Enviado a tiempo"),"Buena Venta","Venta Mala")</f>
        <v>Venta Mala</v>
      </c>
    </row>
    <row r="1081" spans="1:30" x14ac:dyDescent="0.25">
      <c r="A1081" s="25">
        <v>1256802</v>
      </c>
      <c r="B1081" s="5">
        <v>41515</v>
      </c>
      <c r="C1081" s="6" t="s">
        <v>226</v>
      </c>
      <c r="D1081" s="6" t="s">
        <v>48</v>
      </c>
      <c r="E1081" s="6" t="s">
        <v>4</v>
      </c>
      <c r="F1081" s="6" t="s">
        <v>5</v>
      </c>
      <c r="G1081" s="6" t="s">
        <v>1010</v>
      </c>
      <c r="H1081" s="6" t="s">
        <v>34</v>
      </c>
      <c r="I1081" s="6" t="s">
        <v>1016</v>
      </c>
      <c r="J1081" s="6" t="s">
        <v>1085</v>
      </c>
      <c r="K1081" s="6" t="s">
        <v>1261</v>
      </c>
      <c r="L1081" s="6" t="s">
        <v>1267</v>
      </c>
      <c r="M1081" s="6" t="s">
        <v>1272</v>
      </c>
      <c r="N1081" s="5">
        <v>41520</v>
      </c>
      <c r="O1081" s="7">
        <v>384</v>
      </c>
      <c r="P1081" s="7">
        <v>630</v>
      </c>
      <c r="Q1081" s="7">
        <v>246</v>
      </c>
      <c r="R1081" s="6">
        <v>26</v>
      </c>
      <c r="S1081" s="7">
        <v>16380</v>
      </c>
      <c r="T1081" s="8">
        <v>0.03</v>
      </c>
      <c r="U1081" s="7">
        <v>491.4</v>
      </c>
      <c r="V1081" s="7">
        <v>15888.6</v>
      </c>
      <c r="W1081" s="7">
        <v>50</v>
      </c>
      <c r="X1081" s="7">
        <v>11307</v>
      </c>
      <c r="Y1081" s="9">
        <f>+DAY('TABLA PRINCIPAL'!$B1081)</f>
        <v>29</v>
      </c>
      <c r="Z1081" s="9">
        <f>+MONTH('TABLA PRINCIPAL'!$B1081)</f>
        <v>8</v>
      </c>
      <c r="AA1081" s="9">
        <f>+YEAR('TABLA PRINCIPAL'!$B1081)</f>
        <v>2013</v>
      </c>
      <c r="AB1081" s="22" t="str">
        <f>+IF(Ventas_Oficina[[#This Row],[Total del pedido]]&gt;=100000,"SI","NO")</f>
        <v>NO</v>
      </c>
      <c r="AC1081" s="22" t="str">
        <f>+_xlfn.XLOOKUP(Ventas_Oficina[[#This Row],[Nº de artículo]],AUXILIAR!A1080:A5966,AUXILIAR!D1080:D5966,"Error",0)</f>
        <v>Enviado a tiempo</v>
      </c>
      <c r="AD1081" s="22" t="str">
        <f>+IF(AND(Ventas_Oficina[[#This Row],[Total]]&gt;75000,Ventas_Oficina[[#This Row],[Envio a tiempo]]="Enviado a tiempo"),"Buena Venta","Venta Mala")</f>
        <v>Venta Mala</v>
      </c>
    </row>
    <row r="1082" spans="1:30" x14ac:dyDescent="0.25">
      <c r="A1082" s="26">
        <v>1256802</v>
      </c>
      <c r="B1082" s="10">
        <v>41579</v>
      </c>
      <c r="C1082" s="11" t="s">
        <v>280</v>
      </c>
      <c r="D1082" s="11" t="s">
        <v>281</v>
      </c>
      <c r="E1082" s="11" t="s">
        <v>4</v>
      </c>
      <c r="F1082" s="11" t="s">
        <v>5</v>
      </c>
      <c r="G1082" s="11" t="s">
        <v>1007</v>
      </c>
      <c r="H1082" s="11" t="s">
        <v>24</v>
      </c>
      <c r="I1082" s="11" t="s">
        <v>1012</v>
      </c>
      <c r="J1082" s="11" t="s">
        <v>1077</v>
      </c>
      <c r="K1082" s="11" t="s">
        <v>1261</v>
      </c>
      <c r="L1082" s="11" t="s">
        <v>1267</v>
      </c>
      <c r="M1082" s="11" t="s">
        <v>1272</v>
      </c>
      <c r="N1082" s="10">
        <v>41580</v>
      </c>
      <c r="O1082" s="12">
        <v>403</v>
      </c>
      <c r="P1082" s="12">
        <v>938</v>
      </c>
      <c r="Q1082" s="12">
        <v>535</v>
      </c>
      <c r="R1082" s="11">
        <v>8</v>
      </c>
      <c r="S1082" s="12">
        <v>7504</v>
      </c>
      <c r="T1082" s="13">
        <v>0.01</v>
      </c>
      <c r="U1082" s="12">
        <v>75.040000000000006</v>
      </c>
      <c r="V1082" s="12">
        <v>7428.96</v>
      </c>
      <c r="W1082" s="12">
        <v>728</v>
      </c>
      <c r="X1082" s="12">
        <v>12675</v>
      </c>
      <c r="Y1082" s="14">
        <f>+DAY('TABLA PRINCIPAL'!$B1082)</f>
        <v>1</v>
      </c>
      <c r="Z1082" s="14">
        <f>+MONTH('TABLA PRINCIPAL'!$B1082)</f>
        <v>11</v>
      </c>
      <c r="AA1082" s="14">
        <f>+YEAR('TABLA PRINCIPAL'!$B1082)</f>
        <v>2013</v>
      </c>
      <c r="AB1082" s="22" t="str">
        <f>+IF(Ventas_Oficina[[#This Row],[Total del pedido]]&gt;=100000,"SI","NO")</f>
        <v>NO</v>
      </c>
      <c r="AC1082" s="22" t="str">
        <f>+_xlfn.XLOOKUP(Ventas_Oficina[[#This Row],[Nº de artículo]],AUXILIAR!A1081:A5967,AUXILIAR!D1081:D5967,"Error",0)</f>
        <v>Enviado a tiempo</v>
      </c>
      <c r="AD1082" s="22" t="str">
        <f>+IF(AND(Ventas_Oficina[[#This Row],[Total]]&gt;75000,Ventas_Oficina[[#This Row],[Envio a tiempo]]="Enviado a tiempo"),"Buena Venta","Venta Mala")</f>
        <v>Venta Mala</v>
      </c>
    </row>
    <row r="1083" spans="1:30" x14ac:dyDescent="0.25">
      <c r="A1083" s="25">
        <v>1256802</v>
      </c>
      <c r="B1083" s="5">
        <v>42210</v>
      </c>
      <c r="C1083" s="6" t="s">
        <v>523</v>
      </c>
      <c r="D1083" s="6" t="s">
        <v>133</v>
      </c>
      <c r="E1083" s="6" t="s">
        <v>12</v>
      </c>
      <c r="F1083" s="6" t="s">
        <v>13</v>
      </c>
      <c r="G1083" s="6" t="s">
        <v>1008</v>
      </c>
      <c r="H1083" s="6" t="s">
        <v>42</v>
      </c>
      <c r="I1083" s="6" t="s">
        <v>1015</v>
      </c>
      <c r="J1083" s="6" t="s">
        <v>1032</v>
      </c>
      <c r="K1083" s="6" t="s">
        <v>1261</v>
      </c>
      <c r="L1083" s="6" t="s">
        <v>1267</v>
      </c>
      <c r="M1083" s="6" t="s">
        <v>1272</v>
      </c>
      <c r="N1083" s="5">
        <v>42211</v>
      </c>
      <c r="O1083" s="7">
        <v>159</v>
      </c>
      <c r="P1083" s="7">
        <v>261</v>
      </c>
      <c r="Q1083" s="7">
        <v>102</v>
      </c>
      <c r="R1083" s="6">
        <v>33</v>
      </c>
      <c r="S1083" s="7">
        <v>8613</v>
      </c>
      <c r="T1083" s="8">
        <v>7.0000000000000007E-2</v>
      </c>
      <c r="U1083" s="7">
        <v>602.91000000000008</v>
      </c>
      <c r="V1083" s="7">
        <v>8010.09</v>
      </c>
      <c r="W1083" s="7">
        <v>50</v>
      </c>
      <c r="X1083" s="7">
        <v>10900</v>
      </c>
      <c r="Y1083" s="9">
        <f>+DAY('TABLA PRINCIPAL'!$B1083)</f>
        <v>25</v>
      </c>
      <c r="Z1083" s="9">
        <f>+MONTH('TABLA PRINCIPAL'!$B1083)</f>
        <v>7</v>
      </c>
      <c r="AA1083" s="9">
        <f>+YEAR('TABLA PRINCIPAL'!$B1083)</f>
        <v>2015</v>
      </c>
      <c r="AB1083" s="22" t="str">
        <f>+IF(Ventas_Oficina[[#This Row],[Total del pedido]]&gt;=100000,"SI","NO")</f>
        <v>NO</v>
      </c>
      <c r="AC1083" s="22" t="str">
        <f>+_xlfn.XLOOKUP(Ventas_Oficina[[#This Row],[Nº de artículo]],AUXILIAR!A1082:A5968,AUXILIAR!D1082:D5968,"Error",0)</f>
        <v>No enviado a tiempo</v>
      </c>
      <c r="AD1083" s="22" t="str">
        <f>+IF(AND(Ventas_Oficina[[#This Row],[Total]]&gt;75000,Ventas_Oficina[[#This Row],[Envio a tiempo]]="Enviado a tiempo"),"Buena Venta","Venta Mala")</f>
        <v>Venta Mala</v>
      </c>
    </row>
    <row r="1084" spans="1:30" x14ac:dyDescent="0.25">
      <c r="A1084" s="26">
        <v>1257167</v>
      </c>
      <c r="B1084" s="10">
        <v>41621</v>
      </c>
      <c r="C1084" s="11" t="s">
        <v>392</v>
      </c>
      <c r="D1084" s="11" t="s">
        <v>46</v>
      </c>
      <c r="E1084" s="11" t="s">
        <v>4</v>
      </c>
      <c r="F1084" s="11" t="s">
        <v>5</v>
      </c>
      <c r="G1084" s="11" t="s">
        <v>1008</v>
      </c>
      <c r="H1084" s="11" t="s">
        <v>9</v>
      </c>
      <c r="I1084" s="11" t="s">
        <v>1012</v>
      </c>
      <c r="J1084" s="11" t="s">
        <v>1048</v>
      </c>
      <c r="K1084" s="11" t="s">
        <v>1261</v>
      </c>
      <c r="L1084" s="11" t="s">
        <v>1265</v>
      </c>
      <c r="M1084" s="11" t="s">
        <v>1272</v>
      </c>
      <c r="N1084" s="10">
        <v>41622</v>
      </c>
      <c r="O1084" s="12">
        <v>298</v>
      </c>
      <c r="P1084" s="12">
        <v>584</v>
      </c>
      <c r="Q1084" s="12">
        <v>286</v>
      </c>
      <c r="R1084" s="11">
        <v>42</v>
      </c>
      <c r="S1084" s="12">
        <v>24528</v>
      </c>
      <c r="T1084" s="13">
        <v>7.0000000000000007E-2</v>
      </c>
      <c r="U1084" s="12">
        <v>1716.9600000000003</v>
      </c>
      <c r="V1084" s="12">
        <v>22811.040000000001</v>
      </c>
      <c r="W1084" s="12">
        <v>83</v>
      </c>
      <c r="X1084" s="12">
        <v>2122</v>
      </c>
      <c r="Y1084" s="14">
        <f>+DAY('TABLA PRINCIPAL'!$B1084)</f>
        <v>13</v>
      </c>
      <c r="Z1084" s="14">
        <f>+MONTH('TABLA PRINCIPAL'!$B1084)</f>
        <v>12</v>
      </c>
      <c r="AA1084" s="14">
        <f>+YEAR('TABLA PRINCIPAL'!$B1084)</f>
        <v>2013</v>
      </c>
      <c r="AB1084" s="22" t="str">
        <f>+IF(Ventas_Oficina[[#This Row],[Total del pedido]]&gt;=100000,"SI","NO")</f>
        <v>NO</v>
      </c>
      <c r="AC1084" s="22" t="str">
        <f>+_xlfn.XLOOKUP(Ventas_Oficina[[#This Row],[Nº de artículo]],AUXILIAR!A1083:A5969,AUXILIAR!D1083:D5969,"Error",0)</f>
        <v>No enviado a tiempo</v>
      </c>
      <c r="AD1084" s="22" t="str">
        <f>+IF(AND(Ventas_Oficina[[#This Row],[Total]]&gt;75000,Ventas_Oficina[[#This Row],[Envio a tiempo]]="Enviado a tiempo"),"Buena Venta","Venta Mala")</f>
        <v>Venta Mala</v>
      </c>
    </row>
    <row r="1085" spans="1:30" x14ac:dyDescent="0.25">
      <c r="A1085" s="25">
        <v>1257167</v>
      </c>
      <c r="B1085" s="5">
        <v>41621</v>
      </c>
      <c r="C1085" s="6" t="s">
        <v>524</v>
      </c>
      <c r="D1085" s="6" t="s">
        <v>308</v>
      </c>
      <c r="E1085" s="6" t="s">
        <v>4</v>
      </c>
      <c r="F1085" s="6" t="s">
        <v>5</v>
      </c>
      <c r="G1085" s="6" t="s">
        <v>1010</v>
      </c>
      <c r="H1085" s="6" t="s">
        <v>17</v>
      </c>
      <c r="I1085" s="6" t="s">
        <v>1013</v>
      </c>
      <c r="J1085" s="6" t="s">
        <v>1093</v>
      </c>
      <c r="K1085" s="6" t="s">
        <v>1261</v>
      </c>
      <c r="L1085" s="6" t="s">
        <v>1266</v>
      </c>
      <c r="M1085" s="6" t="s">
        <v>1272</v>
      </c>
      <c r="N1085" s="5">
        <v>41623</v>
      </c>
      <c r="O1085" s="7">
        <v>216</v>
      </c>
      <c r="P1085" s="7">
        <v>385</v>
      </c>
      <c r="Q1085" s="7">
        <v>169</v>
      </c>
      <c r="R1085" s="6">
        <v>28</v>
      </c>
      <c r="S1085" s="7">
        <v>10780</v>
      </c>
      <c r="T1085" s="8">
        <v>0.03</v>
      </c>
      <c r="U1085" s="7">
        <v>323.39999999999998</v>
      </c>
      <c r="V1085" s="7">
        <v>10456.6</v>
      </c>
      <c r="W1085" s="7">
        <v>70</v>
      </c>
      <c r="X1085" s="7">
        <v>2122</v>
      </c>
      <c r="Y1085" s="9">
        <f>+DAY('TABLA PRINCIPAL'!$B1085)</f>
        <v>13</v>
      </c>
      <c r="Z1085" s="9">
        <f>+MONTH('TABLA PRINCIPAL'!$B1085)</f>
        <v>12</v>
      </c>
      <c r="AA1085" s="9">
        <f>+YEAR('TABLA PRINCIPAL'!$B1085)</f>
        <v>2013</v>
      </c>
      <c r="AB1085" s="22" t="str">
        <f>+IF(Ventas_Oficina[[#This Row],[Total del pedido]]&gt;=100000,"SI","NO")</f>
        <v>NO</v>
      </c>
      <c r="AC1085" s="22" t="str">
        <f>+_xlfn.XLOOKUP(Ventas_Oficina[[#This Row],[Nº de artículo]],AUXILIAR!A1084:A5970,AUXILIAR!D1084:D5970,"Error",0)</f>
        <v>No enviado a tiempo</v>
      </c>
      <c r="AD1085" s="22" t="str">
        <f>+IF(AND(Ventas_Oficina[[#This Row],[Total]]&gt;75000,Ventas_Oficina[[#This Row],[Envio a tiempo]]="Enviado a tiempo"),"Buena Venta","Venta Mala")</f>
        <v>Venta Mala</v>
      </c>
    </row>
    <row r="1086" spans="1:30" x14ac:dyDescent="0.25">
      <c r="A1086" s="26">
        <v>1257167</v>
      </c>
      <c r="B1086" s="10">
        <v>41621</v>
      </c>
      <c r="C1086" s="11" t="s">
        <v>392</v>
      </c>
      <c r="D1086" s="11" t="s">
        <v>46</v>
      </c>
      <c r="E1086" s="11" t="s">
        <v>4</v>
      </c>
      <c r="F1086" s="11" t="s">
        <v>5</v>
      </c>
      <c r="G1086" s="11" t="s">
        <v>1007</v>
      </c>
      <c r="H1086" s="11" t="s">
        <v>9</v>
      </c>
      <c r="I1086" s="11" t="s">
        <v>1015</v>
      </c>
      <c r="J1086" s="11" t="s">
        <v>1118</v>
      </c>
      <c r="K1086" s="11" t="s">
        <v>1261</v>
      </c>
      <c r="L1086" s="11" t="s">
        <v>1267</v>
      </c>
      <c r="M1086" s="11" t="s">
        <v>1272</v>
      </c>
      <c r="N1086" s="10">
        <v>41622</v>
      </c>
      <c r="O1086" s="12">
        <v>448</v>
      </c>
      <c r="P1086" s="12">
        <v>814</v>
      </c>
      <c r="Q1086" s="12">
        <v>366</v>
      </c>
      <c r="R1086" s="11">
        <v>22</v>
      </c>
      <c r="S1086" s="12">
        <v>17908</v>
      </c>
      <c r="T1086" s="13">
        <v>0.01</v>
      </c>
      <c r="U1086" s="12">
        <v>179.08</v>
      </c>
      <c r="V1086" s="12">
        <v>17728.919999999998</v>
      </c>
      <c r="W1086" s="12">
        <v>312</v>
      </c>
      <c r="X1086" s="12">
        <v>2122</v>
      </c>
      <c r="Y1086" s="14">
        <f>+DAY('TABLA PRINCIPAL'!$B1086)</f>
        <v>13</v>
      </c>
      <c r="Z1086" s="14">
        <f>+MONTH('TABLA PRINCIPAL'!$B1086)</f>
        <v>12</v>
      </c>
      <c r="AA1086" s="14">
        <f>+YEAR('TABLA PRINCIPAL'!$B1086)</f>
        <v>2013</v>
      </c>
      <c r="AB1086" s="22" t="str">
        <f>+IF(Ventas_Oficina[[#This Row],[Total del pedido]]&gt;=100000,"SI","NO")</f>
        <v>NO</v>
      </c>
      <c r="AC1086" s="22" t="str">
        <f>+_xlfn.XLOOKUP(Ventas_Oficina[[#This Row],[Nº de artículo]],AUXILIAR!A1085:A5971,AUXILIAR!D1085:D5971,"Error",0)</f>
        <v>Enviado a tiempo</v>
      </c>
      <c r="AD1086" s="22" t="str">
        <f>+IF(AND(Ventas_Oficina[[#This Row],[Total]]&gt;75000,Ventas_Oficina[[#This Row],[Envio a tiempo]]="Enviado a tiempo"),"Buena Venta","Venta Mala")</f>
        <v>Venta Mala</v>
      </c>
    </row>
    <row r="1087" spans="1:30" x14ac:dyDescent="0.25">
      <c r="A1087" s="25">
        <v>1257167</v>
      </c>
      <c r="B1087" s="5">
        <v>41621</v>
      </c>
      <c r="C1087" s="6" t="s">
        <v>169</v>
      </c>
      <c r="D1087" s="6" t="s">
        <v>244</v>
      </c>
      <c r="E1087" s="6" t="s">
        <v>4</v>
      </c>
      <c r="F1087" s="6" t="s">
        <v>5</v>
      </c>
      <c r="G1087" s="6" t="s">
        <v>1010</v>
      </c>
      <c r="H1087" s="6" t="s">
        <v>58</v>
      </c>
      <c r="I1087" s="6" t="s">
        <v>1015</v>
      </c>
      <c r="J1087" s="6" t="s">
        <v>1093</v>
      </c>
      <c r="K1087" s="6" t="s">
        <v>1262</v>
      </c>
      <c r="L1087" s="6" t="s">
        <v>1269</v>
      </c>
      <c r="M1087" s="6" t="s">
        <v>1272</v>
      </c>
      <c r="N1087" s="5">
        <v>41630</v>
      </c>
      <c r="O1087" s="7">
        <v>216</v>
      </c>
      <c r="P1087" s="7">
        <v>385</v>
      </c>
      <c r="Q1087" s="7">
        <v>169</v>
      </c>
      <c r="R1087" s="6">
        <v>25</v>
      </c>
      <c r="S1087" s="7">
        <v>9625</v>
      </c>
      <c r="T1087" s="8">
        <v>7.0000000000000007E-2</v>
      </c>
      <c r="U1087" s="7">
        <v>673.75000000000011</v>
      </c>
      <c r="V1087" s="7">
        <v>8951.25</v>
      </c>
      <c r="W1087" s="7">
        <v>70</v>
      </c>
      <c r="X1087" s="7">
        <v>2122</v>
      </c>
      <c r="Y1087" s="9">
        <f>+DAY('TABLA PRINCIPAL'!$B1087)</f>
        <v>13</v>
      </c>
      <c r="Z1087" s="9">
        <f>+MONTH('TABLA PRINCIPAL'!$B1087)</f>
        <v>12</v>
      </c>
      <c r="AA1087" s="9">
        <f>+YEAR('TABLA PRINCIPAL'!$B1087)</f>
        <v>2013</v>
      </c>
      <c r="AB1087" s="22" t="str">
        <f>+IF(Ventas_Oficina[[#This Row],[Total del pedido]]&gt;=100000,"SI","NO")</f>
        <v>NO</v>
      </c>
      <c r="AC1087" s="22" t="str">
        <f>+_xlfn.XLOOKUP(Ventas_Oficina[[#This Row],[Nº de artículo]],AUXILIAR!A1086:A5972,AUXILIAR!D1086:D5972,"Error",0)</f>
        <v>No enviado a tiempo</v>
      </c>
      <c r="AD1087" s="22" t="str">
        <f>+IF(AND(Ventas_Oficina[[#This Row],[Total]]&gt;75000,Ventas_Oficina[[#This Row],[Envio a tiempo]]="Enviado a tiempo"),"Buena Venta","Venta Mala")</f>
        <v>Venta Mala</v>
      </c>
    </row>
    <row r="1088" spans="1:30" x14ac:dyDescent="0.25">
      <c r="A1088" s="26">
        <v>1257167</v>
      </c>
      <c r="B1088" s="10">
        <v>41621</v>
      </c>
      <c r="C1088" s="11" t="s">
        <v>392</v>
      </c>
      <c r="D1088" s="11" t="s">
        <v>46</v>
      </c>
      <c r="E1088" s="11" t="s">
        <v>4</v>
      </c>
      <c r="F1088" s="11" t="s">
        <v>5</v>
      </c>
      <c r="G1088" s="11" t="s">
        <v>1009</v>
      </c>
      <c r="H1088" s="11" t="s">
        <v>9</v>
      </c>
      <c r="I1088" s="11" t="s">
        <v>1012</v>
      </c>
      <c r="J1088" s="11" t="s">
        <v>1137</v>
      </c>
      <c r="K1088" s="11" t="s">
        <v>1261</v>
      </c>
      <c r="L1088" s="11" t="s">
        <v>1267</v>
      </c>
      <c r="M1088" s="11" t="s">
        <v>1272</v>
      </c>
      <c r="N1088" s="10">
        <v>41622</v>
      </c>
      <c r="O1088" s="12">
        <v>105</v>
      </c>
      <c r="P1088" s="12">
        <v>195</v>
      </c>
      <c r="Q1088" s="12">
        <v>90</v>
      </c>
      <c r="R1088" s="11">
        <v>22</v>
      </c>
      <c r="S1088" s="12">
        <v>4290</v>
      </c>
      <c r="T1088" s="13">
        <v>0.04</v>
      </c>
      <c r="U1088" s="12">
        <v>171.6</v>
      </c>
      <c r="V1088" s="12">
        <v>4118.3999999999996</v>
      </c>
      <c r="W1088" s="12">
        <v>163</v>
      </c>
      <c r="X1088" s="12">
        <v>2122</v>
      </c>
      <c r="Y1088" s="14">
        <f>+DAY('TABLA PRINCIPAL'!$B1088)</f>
        <v>13</v>
      </c>
      <c r="Z1088" s="14">
        <f>+MONTH('TABLA PRINCIPAL'!$B1088)</f>
        <v>12</v>
      </c>
      <c r="AA1088" s="14">
        <f>+YEAR('TABLA PRINCIPAL'!$B1088)</f>
        <v>2013</v>
      </c>
      <c r="AB1088" s="22" t="str">
        <f>+IF(Ventas_Oficina[[#This Row],[Total del pedido]]&gt;=100000,"SI","NO")</f>
        <v>NO</v>
      </c>
      <c r="AC1088" s="22" t="str">
        <f>+_xlfn.XLOOKUP(Ventas_Oficina[[#This Row],[Nº de artículo]],AUXILIAR!A1087:A5973,AUXILIAR!D1087:D5973,"Error",0)</f>
        <v>Enviado a tiempo</v>
      </c>
      <c r="AD1088" s="22" t="str">
        <f>+IF(AND(Ventas_Oficina[[#This Row],[Total]]&gt;75000,Ventas_Oficina[[#This Row],[Envio a tiempo]]="Enviado a tiempo"),"Buena Venta","Venta Mala")</f>
        <v>Venta Mala</v>
      </c>
    </row>
    <row r="1089" spans="1:30" x14ac:dyDescent="0.25">
      <c r="A1089" s="25">
        <v>1257167</v>
      </c>
      <c r="B1089" s="5">
        <v>41621</v>
      </c>
      <c r="C1089" s="6" t="s">
        <v>392</v>
      </c>
      <c r="D1089" s="6" t="s">
        <v>46</v>
      </c>
      <c r="E1089" s="6" t="s">
        <v>4</v>
      </c>
      <c r="F1089" s="6" t="s">
        <v>5</v>
      </c>
      <c r="G1089" s="6" t="s">
        <v>1007</v>
      </c>
      <c r="H1089" s="6" t="s">
        <v>9</v>
      </c>
      <c r="I1089" s="6" t="s">
        <v>1015</v>
      </c>
      <c r="J1089" s="6" t="s">
        <v>1118</v>
      </c>
      <c r="K1089" s="6" t="s">
        <v>1261</v>
      </c>
      <c r="L1089" s="6" t="s">
        <v>1267</v>
      </c>
      <c r="M1089" s="6" t="s">
        <v>1272</v>
      </c>
      <c r="N1089" s="5">
        <v>41622</v>
      </c>
      <c r="O1089" s="7">
        <v>448</v>
      </c>
      <c r="P1089" s="7">
        <v>814</v>
      </c>
      <c r="Q1089" s="7">
        <v>366</v>
      </c>
      <c r="R1089" s="6">
        <v>38</v>
      </c>
      <c r="S1089" s="7">
        <v>30932</v>
      </c>
      <c r="T1089" s="8">
        <v>0.02</v>
      </c>
      <c r="U1089" s="7">
        <v>618.64</v>
      </c>
      <c r="V1089" s="7">
        <v>30313.360000000001</v>
      </c>
      <c r="W1089" s="7">
        <v>312</v>
      </c>
      <c r="X1089" s="7">
        <v>2122</v>
      </c>
      <c r="Y1089" s="9">
        <f>+DAY('TABLA PRINCIPAL'!$B1089)</f>
        <v>13</v>
      </c>
      <c r="Z1089" s="9">
        <f>+MONTH('TABLA PRINCIPAL'!$B1089)</f>
        <v>12</v>
      </c>
      <c r="AA1089" s="9">
        <f>+YEAR('TABLA PRINCIPAL'!$B1089)</f>
        <v>2013</v>
      </c>
      <c r="AB1089" s="22" t="str">
        <f>+IF(Ventas_Oficina[[#This Row],[Total del pedido]]&gt;=100000,"SI","NO")</f>
        <v>NO</v>
      </c>
      <c r="AC1089" s="22" t="str">
        <f>+_xlfn.XLOOKUP(Ventas_Oficina[[#This Row],[Nº de artículo]],AUXILIAR!A1088:A5974,AUXILIAR!D1088:D5974,"Error",0)</f>
        <v>No enviado a tiempo</v>
      </c>
      <c r="AD1089" s="22" t="str">
        <f>+IF(AND(Ventas_Oficina[[#This Row],[Total]]&gt;75000,Ventas_Oficina[[#This Row],[Envio a tiempo]]="Enviado a tiempo"),"Buena Venta","Venta Mala")</f>
        <v>Venta Mala</v>
      </c>
    </row>
    <row r="1090" spans="1:30" x14ac:dyDescent="0.25">
      <c r="A1090" s="26">
        <v>1257167</v>
      </c>
      <c r="B1090" s="10">
        <v>41552</v>
      </c>
      <c r="C1090" s="11" t="s">
        <v>230</v>
      </c>
      <c r="D1090" s="11" t="s">
        <v>177</v>
      </c>
      <c r="E1090" s="11" t="s">
        <v>4</v>
      </c>
      <c r="F1090" s="11" t="s">
        <v>5</v>
      </c>
      <c r="G1090" s="11" t="s">
        <v>1008</v>
      </c>
      <c r="H1090" s="11" t="s">
        <v>6</v>
      </c>
      <c r="I1090" s="11" t="s">
        <v>1014</v>
      </c>
      <c r="J1090" s="11" t="s">
        <v>1049</v>
      </c>
      <c r="K1090" s="11" t="s">
        <v>1261</v>
      </c>
      <c r="L1090" s="11" t="s">
        <v>1267</v>
      </c>
      <c r="M1090" s="11" t="s">
        <v>1273</v>
      </c>
      <c r="N1090" s="10">
        <v>41554</v>
      </c>
      <c r="O1090" s="12">
        <v>184</v>
      </c>
      <c r="P1090" s="12">
        <v>288</v>
      </c>
      <c r="Q1090" s="12">
        <v>104</v>
      </c>
      <c r="R1090" s="11">
        <v>18</v>
      </c>
      <c r="S1090" s="12">
        <v>5184</v>
      </c>
      <c r="T1090" s="13">
        <v>0.04</v>
      </c>
      <c r="U1090" s="12">
        <v>207.36</v>
      </c>
      <c r="V1090" s="12">
        <v>4976.6400000000003</v>
      </c>
      <c r="W1090" s="12">
        <v>99</v>
      </c>
      <c r="X1090" s="12">
        <v>19980</v>
      </c>
      <c r="Y1090" s="14">
        <f>+DAY('TABLA PRINCIPAL'!$B1090)</f>
        <v>5</v>
      </c>
      <c r="Z1090" s="14">
        <f>+MONTH('TABLA PRINCIPAL'!$B1090)</f>
        <v>10</v>
      </c>
      <c r="AA1090" s="14">
        <f>+YEAR('TABLA PRINCIPAL'!$B1090)</f>
        <v>2013</v>
      </c>
      <c r="AB1090" s="22" t="str">
        <f>+IF(Ventas_Oficina[[#This Row],[Total del pedido]]&gt;=100000,"SI","NO")</f>
        <v>NO</v>
      </c>
      <c r="AC1090" s="22" t="str">
        <f>+_xlfn.XLOOKUP(Ventas_Oficina[[#This Row],[Nº de artículo]],AUXILIAR!A1089:A5975,AUXILIAR!D1089:D5975,"Error",0)</f>
        <v>No enviado a tiempo</v>
      </c>
      <c r="AD1090" s="22" t="str">
        <f>+IF(AND(Ventas_Oficina[[#This Row],[Total]]&gt;75000,Ventas_Oficina[[#This Row],[Envio a tiempo]]="Enviado a tiempo"),"Buena Venta","Venta Mala")</f>
        <v>Venta Mala</v>
      </c>
    </row>
    <row r="1091" spans="1:30" x14ac:dyDescent="0.25">
      <c r="A1091" s="25">
        <v>1257532</v>
      </c>
      <c r="B1091" s="5">
        <v>41719</v>
      </c>
      <c r="C1091" s="6" t="s">
        <v>443</v>
      </c>
      <c r="D1091" s="6" t="s">
        <v>394</v>
      </c>
      <c r="E1091" s="6" t="s">
        <v>4</v>
      </c>
      <c r="F1091" s="6" t="s">
        <v>5</v>
      </c>
      <c r="G1091" s="6" t="s">
        <v>1010</v>
      </c>
      <c r="H1091" s="6" t="s">
        <v>525</v>
      </c>
      <c r="I1091" s="6" t="s">
        <v>1016</v>
      </c>
      <c r="J1091" s="6" t="s">
        <v>1032</v>
      </c>
      <c r="K1091" s="6" t="s">
        <v>1261</v>
      </c>
      <c r="L1091" s="6" t="s">
        <v>1267</v>
      </c>
      <c r="M1091" s="6" t="s">
        <v>1272</v>
      </c>
      <c r="N1091" s="5">
        <v>41724</v>
      </c>
      <c r="O1091" s="7">
        <v>159</v>
      </c>
      <c r="P1091" s="7">
        <v>261</v>
      </c>
      <c r="Q1091" s="7">
        <v>102</v>
      </c>
      <c r="R1091" s="6">
        <v>41</v>
      </c>
      <c r="S1091" s="7">
        <v>10701</v>
      </c>
      <c r="T1091" s="8">
        <v>0.05</v>
      </c>
      <c r="U1091" s="7">
        <v>535.05000000000007</v>
      </c>
      <c r="V1091" s="7">
        <v>10165.950000000001</v>
      </c>
      <c r="W1091" s="7">
        <v>50</v>
      </c>
      <c r="X1091" s="7">
        <v>507</v>
      </c>
      <c r="Y1091" s="9">
        <f>+DAY('TABLA PRINCIPAL'!$B1091)</f>
        <v>21</v>
      </c>
      <c r="Z1091" s="9">
        <f>+MONTH('TABLA PRINCIPAL'!$B1091)</f>
        <v>3</v>
      </c>
      <c r="AA1091" s="9">
        <f>+YEAR('TABLA PRINCIPAL'!$B1091)</f>
        <v>2014</v>
      </c>
      <c r="AB1091" s="22" t="str">
        <f>+IF(Ventas_Oficina[[#This Row],[Total del pedido]]&gt;=100000,"SI","NO")</f>
        <v>NO</v>
      </c>
      <c r="AC1091" s="22" t="str">
        <f>+_xlfn.XLOOKUP(Ventas_Oficina[[#This Row],[Nº de artículo]],AUXILIAR!A1090:A5976,AUXILIAR!D1090:D5976,"Error",0)</f>
        <v>Enviado a tiempo</v>
      </c>
      <c r="AD1091" s="22" t="str">
        <f>+IF(AND(Ventas_Oficina[[#This Row],[Total]]&gt;75000,Ventas_Oficina[[#This Row],[Envio a tiempo]]="Enviado a tiempo"),"Buena Venta","Venta Mala")</f>
        <v>Venta Mala</v>
      </c>
    </row>
    <row r="1092" spans="1:30" x14ac:dyDescent="0.25">
      <c r="A1092" s="26">
        <v>1257532</v>
      </c>
      <c r="B1092" s="10">
        <v>41711</v>
      </c>
      <c r="C1092" s="11" t="s">
        <v>10</v>
      </c>
      <c r="D1092" s="11" t="s">
        <v>11</v>
      </c>
      <c r="E1092" s="11" t="s">
        <v>12</v>
      </c>
      <c r="F1092" s="11" t="s">
        <v>13</v>
      </c>
      <c r="G1092" s="11" t="s">
        <v>1010</v>
      </c>
      <c r="H1092" s="11" t="s">
        <v>14</v>
      </c>
      <c r="I1092" s="11" t="s">
        <v>1016</v>
      </c>
      <c r="J1092" s="11" t="s">
        <v>1055</v>
      </c>
      <c r="K1092" s="11" t="s">
        <v>1261</v>
      </c>
      <c r="L1092" s="11" t="s">
        <v>1267</v>
      </c>
      <c r="M1092" s="11" t="s">
        <v>1272</v>
      </c>
      <c r="N1092" s="10">
        <v>41711</v>
      </c>
      <c r="O1092" s="12">
        <v>250</v>
      </c>
      <c r="P1092" s="12">
        <v>568</v>
      </c>
      <c r="Q1092" s="12">
        <v>318</v>
      </c>
      <c r="R1092" s="11">
        <v>34</v>
      </c>
      <c r="S1092" s="12">
        <v>19312</v>
      </c>
      <c r="T1092" s="13">
        <v>0.03</v>
      </c>
      <c r="U1092" s="12">
        <v>579.36</v>
      </c>
      <c r="V1092" s="12">
        <v>18732.64</v>
      </c>
      <c r="W1092" s="12">
        <v>360</v>
      </c>
      <c r="X1092" s="12">
        <v>21353</v>
      </c>
      <c r="Y1092" s="14">
        <f>+DAY('TABLA PRINCIPAL'!$B1092)</f>
        <v>13</v>
      </c>
      <c r="Z1092" s="14">
        <f>+MONTH('TABLA PRINCIPAL'!$B1092)</f>
        <v>3</v>
      </c>
      <c r="AA1092" s="14">
        <f>+YEAR('TABLA PRINCIPAL'!$B1092)</f>
        <v>2014</v>
      </c>
      <c r="AB1092" s="22" t="str">
        <f>+IF(Ventas_Oficina[[#This Row],[Total del pedido]]&gt;=100000,"SI","NO")</f>
        <v>NO</v>
      </c>
      <c r="AC1092" s="22" t="str">
        <f>+_xlfn.XLOOKUP(Ventas_Oficina[[#This Row],[Nº de artículo]],AUXILIAR!A1091:A5977,AUXILIAR!D1091:D5977,"Error",0)</f>
        <v>Enviado a tiempo</v>
      </c>
      <c r="AD1092" s="22" t="str">
        <f>+IF(AND(Ventas_Oficina[[#This Row],[Total]]&gt;75000,Ventas_Oficina[[#This Row],[Envio a tiempo]]="Enviado a tiempo"),"Buena Venta","Venta Mala")</f>
        <v>Venta Mala</v>
      </c>
    </row>
    <row r="1093" spans="1:30" x14ac:dyDescent="0.25">
      <c r="A1093" s="25">
        <v>1257897</v>
      </c>
      <c r="B1093" s="5">
        <v>41626</v>
      </c>
      <c r="C1093" s="6" t="s">
        <v>169</v>
      </c>
      <c r="D1093" s="6" t="s">
        <v>78</v>
      </c>
      <c r="E1093" s="6" t="s">
        <v>4</v>
      </c>
      <c r="F1093" s="6" t="s">
        <v>5</v>
      </c>
      <c r="G1093" s="6" t="s">
        <v>1007</v>
      </c>
      <c r="H1093" s="6" t="s">
        <v>53</v>
      </c>
      <c r="I1093" s="6" t="s">
        <v>1013</v>
      </c>
      <c r="J1093" s="6" t="s">
        <v>1072</v>
      </c>
      <c r="K1093" s="6" t="s">
        <v>1261</v>
      </c>
      <c r="L1093" s="6" t="s">
        <v>1267</v>
      </c>
      <c r="M1093" s="6" t="s">
        <v>1273</v>
      </c>
      <c r="N1093" s="5">
        <v>41628</v>
      </c>
      <c r="O1093" s="7">
        <v>194</v>
      </c>
      <c r="P1093" s="7">
        <v>308</v>
      </c>
      <c r="Q1093" s="7">
        <v>114</v>
      </c>
      <c r="R1093" s="6">
        <v>39</v>
      </c>
      <c r="S1093" s="7">
        <v>12012</v>
      </c>
      <c r="T1093" s="8">
        <v>0.08</v>
      </c>
      <c r="U1093" s="7">
        <v>960.96</v>
      </c>
      <c r="V1093" s="7">
        <v>11051.04</v>
      </c>
      <c r="W1093" s="7">
        <v>99</v>
      </c>
      <c r="X1093" s="7">
        <v>3720</v>
      </c>
      <c r="Y1093" s="9">
        <f>+DAY('TABLA PRINCIPAL'!$B1093)</f>
        <v>18</v>
      </c>
      <c r="Z1093" s="9">
        <f>+MONTH('TABLA PRINCIPAL'!$B1093)</f>
        <v>12</v>
      </c>
      <c r="AA1093" s="9">
        <f>+YEAR('TABLA PRINCIPAL'!$B1093)</f>
        <v>2013</v>
      </c>
      <c r="AB1093" s="22" t="str">
        <f>+IF(Ventas_Oficina[[#This Row],[Total del pedido]]&gt;=100000,"SI","NO")</f>
        <v>NO</v>
      </c>
      <c r="AC1093" s="22" t="str">
        <f>+_xlfn.XLOOKUP(Ventas_Oficina[[#This Row],[Nº de artículo]],AUXILIAR!A1092:A5978,AUXILIAR!D1092:D5978,"Error",0)</f>
        <v>Enviado a tiempo</v>
      </c>
      <c r="AD1093" s="22" t="str">
        <f>+IF(AND(Ventas_Oficina[[#This Row],[Total]]&gt;75000,Ventas_Oficina[[#This Row],[Envio a tiempo]]="Enviado a tiempo"),"Buena Venta","Venta Mala")</f>
        <v>Venta Mala</v>
      </c>
    </row>
    <row r="1094" spans="1:30" x14ac:dyDescent="0.25">
      <c r="A1094" s="26">
        <v>1257897</v>
      </c>
      <c r="B1094" s="10">
        <v>41390</v>
      </c>
      <c r="C1094" s="11" t="s">
        <v>59</v>
      </c>
      <c r="D1094" s="11" t="s">
        <v>60</v>
      </c>
      <c r="E1094" s="11" t="s">
        <v>4</v>
      </c>
      <c r="F1094" s="11" t="s">
        <v>5</v>
      </c>
      <c r="G1094" s="11" t="s">
        <v>1009</v>
      </c>
      <c r="H1094" s="11" t="s">
        <v>24</v>
      </c>
      <c r="I1094" s="11" t="s">
        <v>1014</v>
      </c>
      <c r="J1094" s="11" t="s">
        <v>1173</v>
      </c>
      <c r="K1094" s="11" t="s">
        <v>1261</v>
      </c>
      <c r="L1094" s="11" t="s">
        <v>1265</v>
      </c>
      <c r="M1094" s="11" t="s">
        <v>1272</v>
      </c>
      <c r="N1094" s="10">
        <v>41390</v>
      </c>
      <c r="O1094" s="12">
        <v>489</v>
      </c>
      <c r="P1094" s="12">
        <v>764</v>
      </c>
      <c r="Q1094" s="12">
        <v>275</v>
      </c>
      <c r="R1094" s="11">
        <v>35</v>
      </c>
      <c r="S1094" s="12">
        <v>26740</v>
      </c>
      <c r="T1094" s="13">
        <v>0.03</v>
      </c>
      <c r="U1094" s="12">
        <v>802.19999999999993</v>
      </c>
      <c r="V1094" s="12">
        <v>25937.8</v>
      </c>
      <c r="W1094" s="12">
        <v>139</v>
      </c>
      <c r="X1094" s="12">
        <v>33925</v>
      </c>
      <c r="Y1094" s="14">
        <f>+DAY('TABLA PRINCIPAL'!$B1094)</f>
        <v>26</v>
      </c>
      <c r="Z1094" s="14">
        <f>+MONTH('TABLA PRINCIPAL'!$B1094)</f>
        <v>4</v>
      </c>
      <c r="AA1094" s="14">
        <f>+YEAR('TABLA PRINCIPAL'!$B1094)</f>
        <v>2013</v>
      </c>
      <c r="AB1094" s="22" t="str">
        <f>+IF(Ventas_Oficina[[#This Row],[Total del pedido]]&gt;=100000,"SI","NO")</f>
        <v>NO</v>
      </c>
      <c r="AC1094" s="22" t="str">
        <f>+_xlfn.XLOOKUP(Ventas_Oficina[[#This Row],[Nº de artículo]],AUXILIAR!A1093:A5979,AUXILIAR!D1093:D5979,"Error",0)</f>
        <v>Enviado a tiempo</v>
      </c>
      <c r="AD1094" s="22" t="str">
        <f>+IF(AND(Ventas_Oficina[[#This Row],[Total]]&gt;75000,Ventas_Oficina[[#This Row],[Envio a tiempo]]="Enviado a tiempo"),"Buena Venta","Venta Mala")</f>
        <v>Venta Mala</v>
      </c>
    </row>
    <row r="1095" spans="1:30" x14ac:dyDescent="0.25">
      <c r="A1095" s="25">
        <v>1257897</v>
      </c>
      <c r="B1095" s="5">
        <v>42264</v>
      </c>
      <c r="C1095" s="6" t="s">
        <v>250</v>
      </c>
      <c r="D1095" s="6" t="s">
        <v>118</v>
      </c>
      <c r="E1095" s="6" t="s">
        <v>4</v>
      </c>
      <c r="F1095" s="6" t="s">
        <v>5</v>
      </c>
      <c r="G1095" s="6" t="s">
        <v>1008</v>
      </c>
      <c r="H1095" s="6" t="s">
        <v>53</v>
      </c>
      <c r="I1095" s="6" t="s">
        <v>1013</v>
      </c>
      <c r="J1095" s="6" t="s">
        <v>1022</v>
      </c>
      <c r="K1095" s="6" t="s">
        <v>1261</v>
      </c>
      <c r="L1095" s="6" t="s">
        <v>1267</v>
      </c>
      <c r="M1095" s="6" t="s">
        <v>1273</v>
      </c>
      <c r="N1095" s="5">
        <v>42264</v>
      </c>
      <c r="O1095" s="7">
        <v>153</v>
      </c>
      <c r="P1095" s="7">
        <v>278</v>
      </c>
      <c r="Q1095" s="7">
        <v>125</v>
      </c>
      <c r="R1095" s="6">
        <v>35</v>
      </c>
      <c r="S1095" s="7">
        <v>9730</v>
      </c>
      <c r="T1095" s="8">
        <v>0.06</v>
      </c>
      <c r="U1095" s="7">
        <v>583.79999999999995</v>
      </c>
      <c r="V1095" s="7">
        <v>9146.2000000000007</v>
      </c>
      <c r="W1095" s="7">
        <v>134</v>
      </c>
      <c r="X1095" s="7">
        <v>1064</v>
      </c>
      <c r="Y1095" s="9">
        <f>+DAY('TABLA PRINCIPAL'!$B1095)</f>
        <v>17</v>
      </c>
      <c r="Z1095" s="9">
        <f>+MONTH('TABLA PRINCIPAL'!$B1095)</f>
        <v>9</v>
      </c>
      <c r="AA1095" s="9">
        <f>+YEAR('TABLA PRINCIPAL'!$B1095)</f>
        <v>2015</v>
      </c>
      <c r="AB1095" s="22" t="str">
        <f>+IF(Ventas_Oficina[[#This Row],[Total del pedido]]&gt;=100000,"SI","NO")</f>
        <v>NO</v>
      </c>
      <c r="AC1095" s="22" t="str">
        <f>+_xlfn.XLOOKUP(Ventas_Oficina[[#This Row],[Nº de artículo]],AUXILIAR!A1094:A5980,AUXILIAR!D1094:D5980,"Error",0)</f>
        <v>No enviado a tiempo</v>
      </c>
      <c r="AD1095" s="22" t="str">
        <f>+IF(AND(Ventas_Oficina[[#This Row],[Total]]&gt;75000,Ventas_Oficina[[#This Row],[Envio a tiempo]]="Enviado a tiempo"),"Buena Venta","Venta Mala")</f>
        <v>Venta Mala</v>
      </c>
    </row>
    <row r="1096" spans="1:30" x14ac:dyDescent="0.25">
      <c r="A1096" s="26">
        <v>1258263</v>
      </c>
      <c r="B1096" s="10">
        <v>42212</v>
      </c>
      <c r="C1096" s="11" t="s">
        <v>96</v>
      </c>
      <c r="D1096" s="11" t="s">
        <v>97</v>
      </c>
      <c r="E1096" s="11" t="s">
        <v>12</v>
      </c>
      <c r="F1096" s="11" t="s">
        <v>13</v>
      </c>
      <c r="G1096" s="11" t="s">
        <v>1010</v>
      </c>
      <c r="H1096" s="11" t="s">
        <v>14</v>
      </c>
      <c r="I1096" s="11" t="s">
        <v>1012</v>
      </c>
      <c r="J1096" s="11" t="s">
        <v>1124</v>
      </c>
      <c r="K1096" s="11" t="s">
        <v>1261</v>
      </c>
      <c r="L1096" s="11" t="s">
        <v>1265</v>
      </c>
      <c r="M1096" s="11" t="s">
        <v>1273</v>
      </c>
      <c r="N1096" s="10">
        <v>42216</v>
      </c>
      <c r="O1096" s="12">
        <v>314</v>
      </c>
      <c r="P1096" s="12">
        <v>491</v>
      </c>
      <c r="Q1096" s="12">
        <v>177</v>
      </c>
      <c r="R1096" s="11">
        <v>14</v>
      </c>
      <c r="S1096" s="12">
        <v>6874</v>
      </c>
      <c r="T1096" s="13">
        <v>0.09</v>
      </c>
      <c r="U1096" s="12">
        <v>618.66</v>
      </c>
      <c r="V1096" s="12">
        <v>6255.34</v>
      </c>
      <c r="W1096" s="12">
        <v>50</v>
      </c>
      <c r="X1096" s="12">
        <v>2606</v>
      </c>
      <c r="Y1096" s="14">
        <f>+DAY('TABLA PRINCIPAL'!$B1096)</f>
        <v>27</v>
      </c>
      <c r="Z1096" s="14">
        <f>+MONTH('TABLA PRINCIPAL'!$B1096)</f>
        <v>7</v>
      </c>
      <c r="AA1096" s="14">
        <f>+YEAR('TABLA PRINCIPAL'!$B1096)</f>
        <v>2015</v>
      </c>
      <c r="AB1096" s="22" t="str">
        <f>+IF(Ventas_Oficina[[#This Row],[Total del pedido]]&gt;=100000,"SI","NO")</f>
        <v>NO</v>
      </c>
      <c r="AC1096" s="22" t="str">
        <f>+_xlfn.XLOOKUP(Ventas_Oficina[[#This Row],[Nº de artículo]],AUXILIAR!A1095:A5981,AUXILIAR!D1095:D5981,"Error",0)</f>
        <v>Enviado a tiempo</v>
      </c>
      <c r="AD1096" s="22" t="str">
        <f>+IF(AND(Ventas_Oficina[[#This Row],[Total]]&gt;75000,Ventas_Oficina[[#This Row],[Envio a tiempo]]="Enviado a tiempo"),"Buena Venta","Venta Mala")</f>
        <v>Venta Mala</v>
      </c>
    </row>
    <row r="1097" spans="1:30" x14ac:dyDescent="0.25">
      <c r="A1097" s="25">
        <v>1258263</v>
      </c>
      <c r="B1097" s="5">
        <v>41807</v>
      </c>
      <c r="C1097" s="6" t="s">
        <v>87</v>
      </c>
      <c r="D1097" s="6" t="s">
        <v>88</v>
      </c>
      <c r="E1097" s="6" t="s">
        <v>4</v>
      </c>
      <c r="F1097" s="6" t="s">
        <v>5</v>
      </c>
      <c r="G1097" s="6" t="s">
        <v>1008</v>
      </c>
      <c r="H1097" s="6" t="s">
        <v>39</v>
      </c>
      <c r="I1097" s="6" t="s">
        <v>1013</v>
      </c>
      <c r="J1097" s="6" t="s">
        <v>1072</v>
      </c>
      <c r="K1097" s="6" t="s">
        <v>1261</v>
      </c>
      <c r="L1097" s="6" t="s">
        <v>1267</v>
      </c>
      <c r="M1097" s="6" t="s">
        <v>1272</v>
      </c>
      <c r="N1097" s="5">
        <v>41808</v>
      </c>
      <c r="O1097" s="7">
        <v>194</v>
      </c>
      <c r="P1097" s="7">
        <v>308</v>
      </c>
      <c r="Q1097" s="7">
        <v>114</v>
      </c>
      <c r="R1097" s="6">
        <v>21</v>
      </c>
      <c r="S1097" s="7">
        <v>6468</v>
      </c>
      <c r="T1097" s="8">
        <v>0.06</v>
      </c>
      <c r="U1097" s="7">
        <v>388.08</v>
      </c>
      <c r="V1097" s="7">
        <v>6079.92</v>
      </c>
      <c r="W1097" s="7">
        <v>99</v>
      </c>
      <c r="X1097" s="7">
        <v>2442</v>
      </c>
      <c r="Y1097" s="9">
        <f>+DAY('TABLA PRINCIPAL'!$B1097)</f>
        <v>17</v>
      </c>
      <c r="Z1097" s="9">
        <f>+MONTH('TABLA PRINCIPAL'!$B1097)</f>
        <v>6</v>
      </c>
      <c r="AA1097" s="9">
        <f>+YEAR('TABLA PRINCIPAL'!$B1097)</f>
        <v>2014</v>
      </c>
      <c r="AB1097" s="22" t="str">
        <f>+IF(Ventas_Oficina[[#This Row],[Total del pedido]]&gt;=100000,"SI","NO")</f>
        <v>NO</v>
      </c>
      <c r="AC1097" s="22" t="str">
        <f>+_xlfn.XLOOKUP(Ventas_Oficina[[#This Row],[Nº de artículo]],AUXILIAR!A1096:A5982,AUXILIAR!D1096:D5982,"Error",0)</f>
        <v>Enviado a tiempo</v>
      </c>
      <c r="AD1097" s="22" t="str">
        <f>+IF(AND(Ventas_Oficina[[#This Row],[Total]]&gt;75000,Ventas_Oficina[[#This Row],[Envio a tiempo]]="Enviado a tiempo"),"Buena Venta","Venta Mala")</f>
        <v>Venta Mala</v>
      </c>
    </row>
    <row r="1098" spans="1:30" x14ac:dyDescent="0.25">
      <c r="A1098" s="26">
        <v>1258263</v>
      </c>
      <c r="B1098" s="10">
        <v>41625</v>
      </c>
      <c r="C1098" s="11" t="s">
        <v>484</v>
      </c>
      <c r="D1098" s="11" t="s">
        <v>23</v>
      </c>
      <c r="E1098" s="11" t="s">
        <v>4</v>
      </c>
      <c r="F1098" s="11" t="s">
        <v>5</v>
      </c>
      <c r="G1098" s="11" t="s">
        <v>1008</v>
      </c>
      <c r="H1098" s="11" t="s">
        <v>24</v>
      </c>
      <c r="I1098" s="11" t="s">
        <v>1014</v>
      </c>
      <c r="J1098" s="11" t="s">
        <v>1021</v>
      </c>
      <c r="K1098" s="11" t="s">
        <v>1261</v>
      </c>
      <c r="L1098" s="11" t="s">
        <v>1265</v>
      </c>
      <c r="M1098" s="11" t="s">
        <v>1273</v>
      </c>
      <c r="N1098" s="10">
        <v>41627</v>
      </c>
      <c r="O1098" s="12">
        <v>533</v>
      </c>
      <c r="P1098" s="12">
        <v>860</v>
      </c>
      <c r="Q1098" s="12">
        <v>327</v>
      </c>
      <c r="R1098" s="11">
        <v>8</v>
      </c>
      <c r="S1098" s="12">
        <v>6880</v>
      </c>
      <c r="T1098" s="13">
        <v>0.06</v>
      </c>
      <c r="U1098" s="12">
        <v>412.8</v>
      </c>
      <c r="V1098" s="12">
        <v>6467.2</v>
      </c>
      <c r="W1098" s="12">
        <v>619</v>
      </c>
      <c r="X1098" s="12">
        <v>20003</v>
      </c>
      <c r="Y1098" s="14">
        <f>+DAY('TABLA PRINCIPAL'!$B1098)</f>
        <v>17</v>
      </c>
      <c r="Z1098" s="14">
        <f>+MONTH('TABLA PRINCIPAL'!$B1098)</f>
        <v>12</v>
      </c>
      <c r="AA1098" s="14">
        <f>+YEAR('TABLA PRINCIPAL'!$B1098)</f>
        <v>2013</v>
      </c>
      <c r="AB1098" s="22" t="str">
        <f>+IF(Ventas_Oficina[[#This Row],[Total del pedido]]&gt;=100000,"SI","NO")</f>
        <v>NO</v>
      </c>
      <c r="AC1098" s="22" t="str">
        <f>+_xlfn.XLOOKUP(Ventas_Oficina[[#This Row],[Nº de artículo]],AUXILIAR!A1097:A5983,AUXILIAR!D1097:D5983,"Error",0)</f>
        <v>No enviado a tiempo</v>
      </c>
      <c r="AD1098" s="22" t="str">
        <f>+IF(AND(Ventas_Oficina[[#This Row],[Total]]&gt;75000,Ventas_Oficina[[#This Row],[Envio a tiempo]]="Enviado a tiempo"),"Buena Venta","Venta Mala")</f>
        <v>Venta Mala</v>
      </c>
    </row>
    <row r="1099" spans="1:30" x14ac:dyDescent="0.25">
      <c r="A1099" s="25">
        <v>1258263</v>
      </c>
      <c r="B1099" s="5">
        <v>41432</v>
      </c>
      <c r="C1099" s="6" t="s">
        <v>412</v>
      </c>
      <c r="D1099" s="6" t="s">
        <v>57</v>
      </c>
      <c r="E1099" s="6" t="s">
        <v>4</v>
      </c>
      <c r="F1099" s="6" t="s">
        <v>5</v>
      </c>
      <c r="G1099" s="6" t="s">
        <v>1010</v>
      </c>
      <c r="H1099" s="6" t="s">
        <v>58</v>
      </c>
      <c r="I1099" s="6" t="s">
        <v>1014</v>
      </c>
      <c r="J1099" s="6" t="s">
        <v>1138</v>
      </c>
      <c r="K1099" s="6" t="s">
        <v>1261</v>
      </c>
      <c r="L1099" s="6" t="s">
        <v>1267</v>
      </c>
      <c r="M1099" s="6" t="s">
        <v>1272</v>
      </c>
      <c r="N1099" s="5">
        <v>41433</v>
      </c>
      <c r="O1099" s="7">
        <v>410</v>
      </c>
      <c r="P1099" s="7">
        <v>931</v>
      </c>
      <c r="Q1099" s="7">
        <v>521</v>
      </c>
      <c r="R1099" s="6">
        <v>36</v>
      </c>
      <c r="S1099" s="7">
        <v>33516</v>
      </c>
      <c r="T1099" s="8">
        <v>0.01</v>
      </c>
      <c r="U1099" s="7">
        <v>335.16</v>
      </c>
      <c r="V1099" s="7">
        <v>33180.839999999997</v>
      </c>
      <c r="W1099" s="7">
        <v>398</v>
      </c>
      <c r="X1099" s="7">
        <v>29263</v>
      </c>
      <c r="Y1099" s="9">
        <f>+DAY('TABLA PRINCIPAL'!$B1099)</f>
        <v>7</v>
      </c>
      <c r="Z1099" s="9">
        <f>+MONTH('TABLA PRINCIPAL'!$B1099)</f>
        <v>6</v>
      </c>
      <c r="AA1099" s="9">
        <f>+YEAR('TABLA PRINCIPAL'!$B1099)</f>
        <v>2013</v>
      </c>
      <c r="AB1099" s="22" t="str">
        <f>+IF(Ventas_Oficina[[#This Row],[Total del pedido]]&gt;=100000,"SI","NO")</f>
        <v>NO</v>
      </c>
      <c r="AC1099" s="22" t="str">
        <f>+_xlfn.XLOOKUP(Ventas_Oficina[[#This Row],[Nº de artículo]],AUXILIAR!A1098:A5984,AUXILIAR!D1098:D5984,"Error",0)</f>
        <v>Enviado a tiempo</v>
      </c>
      <c r="AD1099" s="22" t="str">
        <f>+IF(AND(Ventas_Oficina[[#This Row],[Total]]&gt;75000,Ventas_Oficina[[#This Row],[Envio a tiempo]]="Enviado a tiempo"),"Buena Venta","Venta Mala")</f>
        <v>Venta Mala</v>
      </c>
    </row>
    <row r="1100" spans="1:30" x14ac:dyDescent="0.25">
      <c r="A1100" s="26">
        <v>1258263</v>
      </c>
      <c r="B1100" s="10">
        <v>41506</v>
      </c>
      <c r="C1100" s="11" t="s">
        <v>298</v>
      </c>
      <c r="D1100" s="11" t="s">
        <v>48</v>
      </c>
      <c r="E1100" s="11" t="s">
        <v>4</v>
      </c>
      <c r="F1100" s="11" t="s">
        <v>5</v>
      </c>
      <c r="G1100" s="11" t="s">
        <v>1009</v>
      </c>
      <c r="H1100" s="11" t="s">
        <v>34</v>
      </c>
      <c r="I1100" s="11" t="s">
        <v>1016</v>
      </c>
      <c r="J1100" s="11" t="s">
        <v>1021</v>
      </c>
      <c r="K1100" s="11" t="s">
        <v>1261</v>
      </c>
      <c r="L1100" s="11" t="s">
        <v>1266</v>
      </c>
      <c r="M1100" s="11" t="s">
        <v>1273</v>
      </c>
      <c r="N1100" s="10">
        <v>41508</v>
      </c>
      <c r="O1100" s="12">
        <v>533</v>
      </c>
      <c r="P1100" s="12">
        <v>860</v>
      </c>
      <c r="Q1100" s="12">
        <v>327</v>
      </c>
      <c r="R1100" s="11">
        <v>37</v>
      </c>
      <c r="S1100" s="12">
        <v>31820</v>
      </c>
      <c r="T1100" s="13">
        <v>0.08</v>
      </c>
      <c r="U1100" s="12">
        <v>2545.6</v>
      </c>
      <c r="V1100" s="12">
        <v>29274.400000000001</v>
      </c>
      <c r="W1100" s="12">
        <v>619</v>
      </c>
      <c r="X1100" s="12">
        <v>20003</v>
      </c>
      <c r="Y1100" s="14">
        <f>+DAY('TABLA PRINCIPAL'!$B1100)</f>
        <v>20</v>
      </c>
      <c r="Z1100" s="14">
        <f>+MONTH('TABLA PRINCIPAL'!$B1100)</f>
        <v>8</v>
      </c>
      <c r="AA1100" s="14">
        <f>+YEAR('TABLA PRINCIPAL'!$B1100)</f>
        <v>2013</v>
      </c>
      <c r="AB1100" s="22" t="str">
        <f>+IF(Ventas_Oficina[[#This Row],[Total del pedido]]&gt;=100000,"SI","NO")</f>
        <v>NO</v>
      </c>
      <c r="AC1100" s="22" t="str">
        <f>+_xlfn.XLOOKUP(Ventas_Oficina[[#This Row],[Nº de artículo]],AUXILIAR!A1099:A5985,AUXILIAR!D1099:D5985,"Error",0)</f>
        <v>No enviado a tiempo</v>
      </c>
      <c r="AD1100" s="22" t="str">
        <f>+IF(AND(Ventas_Oficina[[#This Row],[Total]]&gt;75000,Ventas_Oficina[[#This Row],[Envio a tiempo]]="Enviado a tiempo"),"Buena Venta","Venta Mala")</f>
        <v>Venta Mala</v>
      </c>
    </row>
    <row r="1101" spans="1:30" x14ac:dyDescent="0.25">
      <c r="A1101" s="25">
        <v>1258263</v>
      </c>
      <c r="B1101" s="5">
        <v>41850</v>
      </c>
      <c r="C1101" s="6" t="s">
        <v>149</v>
      </c>
      <c r="D1101" s="6" t="s">
        <v>150</v>
      </c>
      <c r="E1101" s="6" t="s">
        <v>12</v>
      </c>
      <c r="F1101" s="6" t="s">
        <v>13</v>
      </c>
      <c r="G1101" s="6" t="s">
        <v>1009</v>
      </c>
      <c r="H1101" s="6" t="s">
        <v>42</v>
      </c>
      <c r="I1101" s="6" t="s">
        <v>1016</v>
      </c>
      <c r="J1101" s="6" t="s">
        <v>1085</v>
      </c>
      <c r="K1101" s="6" t="s">
        <v>1261</v>
      </c>
      <c r="L1101" s="6" t="s">
        <v>1265</v>
      </c>
      <c r="M1101" s="6" t="s">
        <v>1272</v>
      </c>
      <c r="N1101" s="5">
        <v>41851</v>
      </c>
      <c r="O1101" s="7">
        <v>384</v>
      </c>
      <c r="P1101" s="7">
        <v>630</v>
      </c>
      <c r="Q1101" s="7">
        <v>246</v>
      </c>
      <c r="R1101" s="6">
        <v>50</v>
      </c>
      <c r="S1101" s="7">
        <v>31500</v>
      </c>
      <c r="T1101" s="8">
        <v>0.01</v>
      </c>
      <c r="U1101" s="7">
        <v>315</v>
      </c>
      <c r="V1101" s="7">
        <v>31185</v>
      </c>
      <c r="W1101" s="7">
        <v>50</v>
      </c>
      <c r="X1101" s="7">
        <v>2209</v>
      </c>
      <c r="Y1101" s="9">
        <f>+DAY('TABLA PRINCIPAL'!$B1101)</f>
        <v>30</v>
      </c>
      <c r="Z1101" s="9">
        <f>+MONTH('TABLA PRINCIPAL'!$B1101)</f>
        <v>7</v>
      </c>
      <c r="AA1101" s="9">
        <f>+YEAR('TABLA PRINCIPAL'!$B1101)</f>
        <v>2014</v>
      </c>
      <c r="AB1101" s="22" t="str">
        <f>+IF(Ventas_Oficina[[#This Row],[Total del pedido]]&gt;=100000,"SI","NO")</f>
        <v>NO</v>
      </c>
      <c r="AC1101" s="22" t="str">
        <f>+_xlfn.XLOOKUP(Ventas_Oficina[[#This Row],[Nº de artículo]],AUXILIAR!A1100:A5986,AUXILIAR!D1100:D5986,"Error",0)</f>
        <v>Enviado a tiempo</v>
      </c>
      <c r="AD1101" s="22" t="str">
        <f>+IF(AND(Ventas_Oficina[[#This Row],[Total]]&gt;75000,Ventas_Oficina[[#This Row],[Envio a tiempo]]="Enviado a tiempo"),"Buena Venta","Venta Mala")</f>
        <v>Venta Mala</v>
      </c>
    </row>
    <row r="1102" spans="1:30" x14ac:dyDescent="0.25">
      <c r="A1102" s="26">
        <v>1258263</v>
      </c>
      <c r="B1102" s="10">
        <v>41520</v>
      </c>
      <c r="C1102" s="11" t="s">
        <v>257</v>
      </c>
      <c r="D1102" s="11" t="s">
        <v>97</v>
      </c>
      <c r="E1102" s="11" t="s">
        <v>12</v>
      </c>
      <c r="F1102" s="11" t="s">
        <v>13</v>
      </c>
      <c r="G1102" s="11" t="s">
        <v>1010</v>
      </c>
      <c r="H1102" s="11" t="s">
        <v>14</v>
      </c>
      <c r="I1102" s="11" t="s">
        <v>1016</v>
      </c>
      <c r="J1102" s="11" t="s">
        <v>1021</v>
      </c>
      <c r="K1102" s="11" t="s">
        <v>1261</v>
      </c>
      <c r="L1102" s="11" t="s">
        <v>1265</v>
      </c>
      <c r="M1102" s="11" t="s">
        <v>1272</v>
      </c>
      <c r="N1102" s="10">
        <v>41522</v>
      </c>
      <c r="O1102" s="12">
        <v>533</v>
      </c>
      <c r="P1102" s="12">
        <v>860</v>
      </c>
      <c r="Q1102" s="12">
        <v>327</v>
      </c>
      <c r="R1102" s="11">
        <v>9</v>
      </c>
      <c r="S1102" s="12">
        <v>7740</v>
      </c>
      <c r="T1102" s="13">
        <v>0.03</v>
      </c>
      <c r="U1102" s="12">
        <v>232.2</v>
      </c>
      <c r="V1102" s="12">
        <v>7507.8</v>
      </c>
      <c r="W1102" s="12">
        <v>619</v>
      </c>
      <c r="X1102" s="12">
        <v>20003</v>
      </c>
      <c r="Y1102" s="14">
        <f>+DAY('TABLA PRINCIPAL'!$B1102)</f>
        <v>3</v>
      </c>
      <c r="Z1102" s="14">
        <f>+MONTH('TABLA PRINCIPAL'!$B1102)</f>
        <v>9</v>
      </c>
      <c r="AA1102" s="14">
        <f>+YEAR('TABLA PRINCIPAL'!$B1102)</f>
        <v>2013</v>
      </c>
      <c r="AB1102" s="22" t="str">
        <f>+IF(Ventas_Oficina[[#This Row],[Total del pedido]]&gt;=100000,"SI","NO")</f>
        <v>NO</v>
      </c>
      <c r="AC1102" s="22" t="str">
        <f>+_xlfn.XLOOKUP(Ventas_Oficina[[#This Row],[Nº de artículo]],AUXILIAR!A1101:A5987,AUXILIAR!D1101:D5987,"Error",0)</f>
        <v>No enviado a tiempo</v>
      </c>
      <c r="AD1102" s="22" t="str">
        <f>+IF(AND(Ventas_Oficina[[#This Row],[Total]]&gt;75000,Ventas_Oficina[[#This Row],[Envio a tiempo]]="Enviado a tiempo"),"Buena Venta","Venta Mala")</f>
        <v>Venta Mala</v>
      </c>
    </row>
    <row r="1103" spans="1:30" x14ac:dyDescent="0.25">
      <c r="A1103" s="25">
        <v>1258263</v>
      </c>
      <c r="B1103" s="5">
        <v>41471</v>
      </c>
      <c r="C1103" s="6" t="s">
        <v>276</v>
      </c>
      <c r="D1103" s="6" t="s">
        <v>277</v>
      </c>
      <c r="E1103" s="6" t="s">
        <v>4</v>
      </c>
      <c r="F1103" s="6" t="s">
        <v>5</v>
      </c>
      <c r="G1103" s="6" t="s">
        <v>1010</v>
      </c>
      <c r="H1103" s="6" t="s">
        <v>9</v>
      </c>
      <c r="I1103" s="6" t="s">
        <v>1015</v>
      </c>
      <c r="J1103" s="6" t="s">
        <v>1073</v>
      </c>
      <c r="K1103" s="6" t="s">
        <v>1261</v>
      </c>
      <c r="L1103" s="6" t="s">
        <v>1265</v>
      </c>
      <c r="M1103" s="6" t="s">
        <v>1272</v>
      </c>
      <c r="N1103" s="5">
        <v>41472</v>
      </c>
      <c r="O1103" s="7">
        <v>550</v>
      </c>
      <c r="P1103" s="7">
        <v>1222</v>
      </c>
      <c r="Q1103" s="7">
        <v>672</v>
      </c>
      <c r="R1103" s="6">
        <v>43</v>
      </c>
      <c r="S1103" s="7">
        <v>52546</v>
      </c>
      <c r="T1103" s="8">
        <v>0.08</v>
      </c>
      <c r="U1103" s="7">
        <v>4203.68</v>
      </c>
      <c r="V1103" s="7">
        <v>48342.32</v>
      </c>
      <c r="W1103" s="7">
        <v>285</v>
      </c>
      <c r="X1103" s="7">
        <v>20003</v>
      </c>
      <c r="Y1103" s="9">
        <f>+DAY('TABLA PRINCIPAL'!$B1103)</f>
        <v>16</v>
      </c>
      <c r="Z1103" s="9">
        <f>+MONTH('TABLA PRINCIPAL'!$B1103)</f>
        <v>7</v>
      </c>
      <c r="AA1103" s="9">
        <f>+YEAR('TABLA PRINCIPAL'!$B1103)</f>
        <v>2013</v>
      </c>
      <c r="AB1103" s="22" t="str">
        <f>+IF(Ventas_Oficina[[#This Row],[Total del pedido]]&gt;=100000,"SI","NO")</f>
        <v>NO</v>
      </c>
      <c r="AC1103" s="22" t="str">
        <f>+_xlfn.XLOOKUP(Ventas_Oficina[[#This Row],[Nº de artículo]],AUXILIAR!A1102:A5988,AUXILIAR!D1102:D5988,"Error",0)</f>
        <v>Enviado a tiempo</v>
      </c>
      <c r="AD1103" s="22" t="str">
        <f>+IF(AND(Ventas_Oficina[[#This Row],[Total]]&gt;75000,Ventas_Oficina[[#This Row],[Envio a tiempo]]="Enviado a tiempo"),"Buena Venta","Venta Mala")</f>
        <v>Venta Mala</v>
      </c>
    </row>
    <row r="1104" spans="1:30" x14ac:dyDescent="0.25">
      <c r="A1104" s="26">
        <v>1258263</v>
      </c>
      <c r="B1104" s="10">
        <v>41895</v>
      </c>
      <c r="C1104" s="11" t="s">
        <v>18</v>
      </c>
      <c r="D1104" s="11" t="s">
        <v>19</v>
      </c>
      <c r="E1104" s="11" t="s">
        <v>4</v>
      </c>
      <c r="F1104" s="11" t="s">
        <v>5</v>
      </c>
      <c r="G1104" s="11" t="s">
        <v>1008</v>
      </c>
      <c r="H1104" s="11" t="s">
        <v>6</v>
      </c>
      <c r="I1104" s="11" t="s">
        <v>1014</v>
      </c>
      <c r="J1104" s="11" t="s">
        <v>1189</v>
      </c>
      <c r="K1104" s="11" t="s">
        <v>1261</v>
      </c>
      <c r="L1104" s="11" t="s">
        <v>1265</v>
      </c>
      <c r="M1104" s="11" t="s">
        <v>1272</v>
      </c>
      <c r="N1104" s="10">
        <v>41899</v>
      </c>
      <c r="O1104" s="12">
        <v>184</v>
      </c>
      <c r="P1104" s="12">
        <v>288</v>
      </c>
      <c r="Q1104" s="12">
        <v>104</v>
      </c>
      <c r="R1104" s="11">
        <v>33</v>
      </c>
      <c r="S1104" s="12">
        <v>9504</v>
      </c>
      <c r="T1104" s="13">
        <v>0.08</v>
      </c>
      <c r="U1104" s="12">
        <v>760.32</v>
      </c>
      <c r="V1104" s="12">
        <v>8743.68</v>
      </c>
      <c r="W1104" s="12">
        <v>99</v>
      </c>
      <c r="X1104" s="12">
        <v>7941</v>
      </c>
      <c r="Y1104" s="14">
        <f>+DAY('TABLA PRINCIPAL'!$B1104)</f>
        <v>13</v>
      </c>
      <c r="Z1104" s="14">
        <f>+MONTH('TABLA PRINCIPAL'!$B1104)</f>
        <v>9</v>
      </c>
      <c r="AA1104" s="14">
        <f>+YEAR('TABLA PRINCIPAL'!$B1104)</f>
        <v>2014</v>
      </c>
      <c r="AB1104" s="22" t="str">
        <f>+IF(Ventas_Oficina[[#This Row],[Total del pedido]]&gt;=100000,"SI","NO")</f>
        <v>NO</v>
      </c>
      <c r="AC1104" s="22" t="str">
        <f>+_xlfn.XLOOKUP(Ventas_Oficina[[#This Row],[Nº de artículo]],AUXILIAR!A1103:A5989,AUXILIAR!D1103:D5989,"Error",0)</f>
        <v>No enviado a tiempo</v>
      </c>
      <c r="AD1104" s="22" t="str">
        <f>+IF(AND(Ventas_Oficina[[#This Row],[Total]]&gt;75000,Ventas_Oficina[[#This Row],[Envio a tiempo]]="Enviado a tiempo"),"Buena Venta","Venta Mala")</f>
        <v>Venta Mala</v>
      </c>
    </row>
    <row r="1105" spans="1:30" x14ac:dyDescent="0.25">
      <c r="A1105" s="25">
        <v>1258263</v>
      </c>
      <c r="B1105" s="5">
        <v>41475</v>
      </c>
      <c r="C1105" s="6" t="s">
        <v>73</v>
      </c>
      <c r="D1105" s="6" t="s">
        <v>29</v>
      </c>
      <c r="E1105" s="6" t="s">
        <v>12</v>
      </c>
      <c r="F1105" s="6" t="s">
        <v>13</v>
      </c>
      <c r="G1105" s="6" t="s">
        <v>1008</v>
      </c>
      <c r="H1105" s="6" t="s">
        <v>14</v>
      </c>
      <c r="I1105" s="6" t="s">
        <v>1016</v>
      </c>
      <c r="J1105" s="6" t="s">
        <v>1021</v>
      </c>
      <c r="K1105" s="6" t="s">
        <v>1261</v>
      </c>
      <c r="L1105" s="6" t="s">
        <v>1266</v>
      </c>
      <c r="M1105" s="6" t="s">
        <v>1272</v>
      </c>
      <c r="N1105" s="5">
        <v>41477</v>
      </c>
      <c r="O1105" s="7">
        <v>533</v>
      </c>
      <c r="P1105" s="7">
        <v>860</v>
      </c>
      <c r="Q1105" s="7">
        <v>327</v>
      </c>
      <c r="R1105" s="6">
        <v>39</v>
      </c>
      <c r="S1105" s="7">
        <v>33540</v>
      </c>
      <c r="T1105" s="8">
        <v>0.04</v>
      </c>
      <c r="U1105" s="7">
        <v>1341.6000000000001</v>
      </c>
      <c r="V1105" s="7">
        <v>32198.400000000001</v>
      </c>
      <c r="W1105" s="7">
        <v>619</v>
      </c>
      <c r="X1105" s="7">
        <v>20003</v>
      </c>
      <c r="Y1105" s="9">
        <f>+DAY('TABLA PRINCIPAL'!$B1105)</f>
        <v>20</v>
      </c>
      <c r="Z1105" s="9">
        <f>+MONTH('TABLA PRINCIPAL'!$B1105)</f>
        <v>7</v>
      </c>
      <c r="AA1105" s="9">
        <f>+YEAR('TABLA PRINCIPAL'!$B1105)</f>
        <v>2013</v>
      </c>
      <c r="AB1105" s="22" t="str">
        <f>+IF(Ventas_Oficina[[#This Row],[Total del pedido]]&gt;=100000,"SI","NO")</f>
        <v>NO</v>
      </c>
      <c r="AC1105" s="22" t="str">
        <f>+_xlfn.XLOOKUP(Ventas_Oficina[[#This Row],[Nº de artículo]],AUXILIAR!A1104:A5990,AUXILIAR!D1104:D5990,"Error",0)</f>
        <v>Enviado a tiempo</v>
      </c>
      <c r="AD1105" s="22" t="str">
        <f>+IF(AND(Ventas_Oficina[[#This Row],[Total]]&gt;75000,Ventas_Oficina[[#This Row],[Envio a tiempo]]="Enviado a tiempo"),"Buena Venta","Venta Mala")</f>
        <v>Venta Mala</v>
      </c>
    </row>
    <row r="1106" spans="1:30" x14ac:dyDescent="0.25">
      <c r="A1106" s="26">
        <v>1258263</v>
      </c>
      <c r="B1106" s="10">
        <v>41460</v>
      </c>
      <c r="C1106" s="11" t="s">
        <v>306</v>
      </c>
      <c r="D1106" s="11" t="s">
        <v>29</v>
      </c>
      <c r="E1106" s="11" t="s">
        <v>12</v>
      </c>
      <c r="F1106" s="11" t="s">
        <v>13</v>
      </c>
      <c r="G1106" s="11" t="s">
        <v>1008</v>
      </c>
      <c r="H1106" s="11" t="s">
        <v>14</v>
      </c>
      <c r="I1106" s="11" t="s">
        <v>1012</v>
      </c>
      <c r="J1106" s="11" t="s">
        <v>1061</v>
      </c>
      <c r="K1106" s="11" t="s">
        <v>1261</v>
      </c>
      <c r="L1106" s="11" t="s">
        <v>1265</v>
      </c>
      <c r="M1106" s="11" t="s">
        <v>1272</v>
      </c>
      <c r="N1106" s="10">
        <v>41462</v>
      </c>
      <c r="O1106" s="12">
        <v>94</v>
      </c>
      <c r="P1106" s="12">
        <v>208</v>
      </c>
      <c r="Q1106" s="12">
        <v>114</v>
      </c>
      <c r="R1106" s="11">
        <v>8</v>
      </c>
      <c r="S1106" s="12">
        <v>1664</v>
      </c>
      <c r="T1106" s="13">
        <v>0.02</v>
      </c>
      <c r="U1106" s="12">
        <v>33.28</v>
      </c>
      <c r="V1106" s="12">
        <v>1630.72</v>
      </c>
      <c r="W1106" s="12">
        <v>256</v>
      </c>
      <c r="X1106" s="12">
        <v>7953</v>
      </c>
      <c r="Y1106" s="14">
        <f>+DAY('TABLA PRINCIPAL'!$B1106)</f>
        <v>5</v>
      </c>
      <c r="Z1106" s="14">
        <f>+MONTH('TABLA PRINCIPAL'!$B1106)</f>
        <v>7</v>
      </c>
      <c r="AA1106" s="14">
        <f>+YEAR('TABLA PRINCIPAL'!$B1106)</f>
        <v>2013</v>
      </c>
      <c r="AB1106" s="22" t="str">
        <f>+IF(Ventas_Oficina[[#This Row],[Total del pedido]]&gt;=100000,"SI","NO")</f>
        <v>NO</v>
      </c>
      <c r="AC1106" s="22" t="str">
        <f>+_xlfn.XLOOKUP(Ventas_Oficina[[#This Row],[Nº de artículo]],AUXILIAR!A1105:A5991,AUXILIAR!D1105:D5991,"Error",0)</f>
        <v>Enviado a tiempo</v>
      </c>
      <c r="AD1106" s="22" t="str">
        <f>+IF(AND(Ventas_Oficina[[#This Row],[Total]]&gt;75000,Ventas_Oficina[[#This Row],[Envio a tiempo]]="Enviado a tiempo"),"Buena Venta","Venta Mala")</f>
        <v>Venta Mala</v>
      </c>
    </row>
    <row r="1107" spans="1:30" x14ac:dyDescent="0.25">
      <c r="A1107" s="25">
        <v>1258628</v>
      </c>
      <c r="B1107" s="5">
        <v>42521</v>
      </c>
      <c r="C1107" s="6" t="s">
        <v>89</v>
      </c>
      <c r="D1107" s="6" t="s">
        <v>76</v>
      </c>
      <c r="E1107" s="6" t="s">
        <v>4</v>
      </c>
      <c r="F1107" s="6" t="s">
        <v>5</v>
      </c>
      <c r="G1107" s="6" t="s">
        <v>1009</v>
      </c>
      <c r="H1107" s="6" t="s">
        <v>17</v>
      </c>
      <c r="I1107" s="6" t="s">
        <v>1013</v>
      </c>
      <c r="J1107" s="6" t="s">
        <v>1024</v>
      </c>
      <c r="K1107" s="6" t="s">
        <v>1261</v>
      </c>
      <c r="L1107" s="6" t="s">
        <v>1267</v>
      </c>
      <c r="M1107" s="6" t="s">
        <v>1272</v>
      </c>
      <c r="N1107" s="5">
        <v>42525</v>
      </c>
      <c r="O1107" s="7">
        <v>160</v>
      </c>
      <c r="P1107" s="7">
        <v>262</v>
      </c>
      <c r="Q1107" s="7">
        <v>102</v>
      </c>
      <c r="R1107" s="6">
        <v>46</v>
      </c>
      <c r="S1107" s="7">
        <v>12052</v>
      </c>
      <c r="T1107" s="8">
        <v>0.01</v>
      </c>
      <c r="U1107" s="7">
        <v>120.52</v>
      </c>
      <c r="V1107" s="7">
        <v>11931.48</v>
      </c>
      <c r="W1107" s="7">
        <v>80</v>
      </c>
      <c r="X1107" s="7">
        <v>11819</v>
      </c>
      <c r="Y1107" s="9">
        <f>+DAY('TABLA PRINCIPAL'!$B1107)</f>
        <v>31</v>
      </c>
      <c r="Z1107" s="9">
        <f>+MONTH('TABLA PRINCIPAL'!$B1107)</f>
        <v>5</v>
      </c>
      <c r="AA1107" s="9">
        <f>+YEAR('TABLA PRINCIPAL'!$B1107)</f>
        <v>2016</v>
      </c>
      <c r="AB1107" s="22" t="str">
        <f>+IF(Ventas_Oficina[[#This Row],[Total del pedido]]&gt;=100000,"SI","NO")</f>
        <v>NO</v>
      </c>
      <c r="AC1107" s="22" t="str">
        <f>+_xlfn.XLOOKUP(Ventas_Oficina[[#This Row],[Nº de artículo]],AUXILIAR!A1106:A5992,AUXILIAR!D1106:D5992,"Error",0)</f>
        <v>Enviado a tiempo</v>
      </c>
      <c r="AD1107" s="22" t="str">
        <f>+IF(AND(Ventas_Oficina[[#This Row],[Total]]&gt;75000,Ventas_Oficina[[#This Row],[Envio a tiempo]]="Enviado a tiempo"),"Buena Venta","Venta Mala")</f>
        <v>Venta Mala</v>
      </c>
    </row>
    <row r="1108" spans="1:30" x14ac:dyDescent="0.25">
      <c r="A1108" s="26">
        <v>1258628</v>
      </c>
      <c r="B1108" s="10">
        <v>41835</v>
      </c>
      <c r="C1108" s="11" t="s">
        <v>526</v>
      </c>
      <c r="D1108" s="11" t="s">
        <v>31</v>
      </c>
      <c r="E1108" s="11" t="s">
        <v>4</v>
      </c>
      <c r="F1108" s="11" t="s">
        <v>5</v>
      </c>
      <c r="G1108" s="11" t="s">
        <v>1010</v>
      </c>
      <c r="H1108" s="11" t="s">
        <v>9</v>
      </c>
      <c r="I1108" s="11" t="s">
        <v>1013</v>
      </c>
      <c r="J1108" s="11" t="s">
        <v>1036</v>
      </c>
      <c r="K1108" s="11" t="s">
        <v>1261</v>
      </c>
      <c r="L1108" s="11" t="s">
        <v>1265</v>
      </c>
      <c r="M1108" s="11" t="s">
        <v>1272</v>
      </c>
      <c r="N1108" s="10">
        <v>41837</v>
      </c>
      <c r="O1108" s="12">
        <v>453</v>
      </c>
      <c r="P1108" s="12">
        <v>730</v>
      </c>
      <c r="Q1108" s="12">
        <v>277</v>
      </c>
      <c r="R1108" s="11">
        <v>44</v>
      </c>
      <c r="S1108" s="12">
        <v>32120</v>
      </c>
      <c r="T1108" s="13">
        <v>0.04</v>
      </c>
      <c r="U1108" s="12">
        <v>1284.8</v>
      </c>
      <c r="V1108" s="12">
        <v>30835.200000000001</v>
      </c>
      <c r="W1108" s="12">
        <v>772</v>
      </c>
      <c r="X1108" s="12">
        <v>26875</v>
      </c>
      <c r="Y1108" s="14">
        <f>+DAY('TABLA PRINCIPAL'!$B1108)</f>
        <v>15</v>
      </c>
      <c r="Z1108" s="14">
        <f>+MONTH('TABLA PRINCIPAL'!$B1108)</f>
        <v>7</v>
      </c>
      <c r="AA1108" s="14">
        <f>+YEAR('TABLA PRINCIPAL'!$B1108)</f>
        <v>2014</v>
      </c>
      <c r="AB1108" s="22" t="str">
        <f>+IF(Ventas_Oficina[[#This Row],[Total del pedido]]&gt;=100000,"SI","NO")</f>
        <v>NO</v>
      </c>
      <c r="AC1108" s="22" t="str">
        <f>+_xlfn.XLOOKUP(Ventas_Oficina[[#This Row],[Nº de artículo]],AUXILIAR!A1107:A5993,AUXILIAR!D1107:D5993,"Error",0)</f>
        <v>Enviado a tiempo</v>
      </c>
      <c r="AD1108" s="22" t="str">
        <f>+IF(AND(Ventas_Oficina[[#This Row],[Total]]&gt;75000,Ventas_Oficina[[#This Row],[Envio a tiempo]]="Enviado a tiempo"),"Buena Venta","Venta Mala")</f>
        <v>Venta Mala</v>
      </c>
    </row>
    <row r="1109" spans="1:30" x14ac:dyDescent="0.25">
      <c r="A1109" s="25">
        <v>1258628</v>
      </c>
      <c r="B1109" s="5">
        <v>42228</v>
      </c>
      <c r="C1109" s="6" t="s">
        <v>455</v>
      </c>
      <c r="D1109" s="6" t="s">
        <v>527</v>
      </c>
      <c r="E1109" s="6" t="s">
        <v>4</v>
      </c>
      <c r="F1109" s="6" t="s">
        <v>5</v>
      </c>
      <c r="G1109" s="6" t="s">
        <v>1009</v>
      </c>
      <c r="H1109" s="6" t="s">
        <v>27</v>
      </c>
      <c r="I1109" s="6" t="s">
        <v>1016</v>
      </c>
      <c r="J1109" s="6" t="s">
        <v>1028</v>
      </c>
      <c r="K1109" s="6" t="s">
        <v>1261</v>
      </c>
      <c r="L1109" s="6" t="s">
        <v>1266</v>
      </c>
      <c r="M1109" s="6" t="s">
        <v>1272</v>
      </c>
      <c r="N1109" s="5">
        <v>42230</v>
      </c>
      <c r="O1109" s="7">
        <v>229</v>
      </c>
      <c r="P1109" s="7">
        <v>369</v>
      </c>
      <c r="Q1109" s="7">
        <v>140</v>
      </c>
      <c r="R1109" s="6">
        <v>24</v>
      </c>
      <c r="S1109" s="7">
        <v>8856</v>
      </c>
      <c r="T1109" s="8">
        <v>0.01</v>
      </c>
      <c r="U1109" s="7">
        <v>88.56</v>
      </c>
      <c r="V1109" s="7">
        <v>8767.44</v>
      </c>
      <c r="W1109" s="7">
        <v>50</v>
      </c>
      <c r="X1109" s="7">
        <v>11985</v>
      </c>
      <c r="Y1109" s="9">
        <f>+DAY('TABLA PRINCIPAL'!$B1109)</f>
        <v>12</v>
      </c>
      <c r="Z1109" s="9">
        <f>+MONTH('TABLA PRINCIPAL'!$B1109)</f>
        <v>8</v>
      </c>
      <c r="AA1109" s="9">
        <f>+YEAR('TABLA PRINCIPAL'!$B1109)</f>
        <v>2015</v>
      </c>
      <c r="AB1109" s="22" t="str">
        <f>+IF(Ventas_Oficina[[#This Row],[Total del pedido]]&gt;=100000,"SI","NO")</f>
        <v>NO</v>
      </c>
      <c r="AC1109" s="22" t="str">
        <f>+_xlfn.XLOOKUP(Ventas_Oficina[[#This Row],[Nº de artículo]],AUXILIAR!A1108:A5994,AUXILIAR!D1108:D5994,"Error",0)</f>
        <v>Enviado a tiempo</v>
      </c>
      <c r="AD1109" s="22" t="str">
        <f>+IF(AND(Ventas_Oficina[[#This Row],[Total]]&gt;75000,Ventas_Oficina[[#This Row],[Envio a tiempo]]="Enviado a tiempo"),"Buena Venta","Venta Mala")</f>
        <v>Venta Mala</v>
      </c>
    </row>
    <row r="1110" spans="1:30" x14ac:dyDescent="0.25">
      <c r="A1110" s="25">
        <v>1258993</v>
      </c>
      <c r="B1110" s="5">
        <v>42144</v>
      </c>
      <c r="C1110" s="6" t="s">
        <v>341</v>
      </c>
      <c r="D1110" s="6" t="s">
        <v>26</v>
      </c>
      <c r="E1110" s="6" t="s">
        <v>4</v>
      </c>
      <c r="F1110" s="6" t="s">
        <v>5</v>
      </c>
      <c r="G1110" s="6" t="s">
        <v>1008</v>
      </c>
      <c r="H1110" s="6" t="s">
        <v>27</v>
      </c>
      <c r="I1110" s="6" t="s">
        <v>1012</v>
      </c>
      <c r="J1110" s="6" t="s">
        <v>1064</v>
      </c>
      <c r="K1110" s="6" t="s">
        <v>1261</v>
      </c>
      <c r="L1110" s="6" t="s">
        <v>1265</v>
      </c>
      <c r="M1110" s="6" t="s">
        <v>1273</v>
      </c>
      <c r="N1110" s="5">
        <v>42145</v>
      </c>
      <c r="O1110" s="7">
        <v>365</v>
      </c>
      <c r="P1110" s="7">
        <v>598</v>
      </c>
      <c r="Q1110" s="7">
        <v>233</v>
      </c>
      <c r="R1110" s="6">
        <v>23</v>
      </c>
      <c r="S1110" s="7">
        <v>13754</v>
      </c>
      <c r="T1110" s="8">
        <v>0.02</v>
      </c>
      <c r="U1110" s="7">
        <v>275.08</v>
      </c>
      <c r="V1110" s="7">
        <v>13478.92</v>
      </c>
      <c r="W1110" s="7">
        <v>149</v>
      </c>
      <c r="X1110" s="7">
        <v>36431</v>
      </c>
      <c r="Y1110" s="9">
        <f>+DAY('TABLA PRINCIPAL'!$B1110)</f>
        <v>20</v>
      </c>
      <c r="Z1110" s="9">
        <f>+MONTH('TABLA PRINCIPAL'!$B1110)</f>
        <v>5</v>
      </c>
      <c r="AA1110" s="9">
        <f>+YEAR('TABLA PRINCIPAL'!$B1110)</f>
        <v>2015</v>
      </c>
      <c r="AB1110" s="22" t="str">
        <f>+IF(Ventas_Oficina[[#This Row],[Total del pedido]]&gt;=100000,"SI","NO")</f>
        <v>NO</v>
      </c>
      <c r="AC1110" s="22" t="str">
        <f>+_xlfn.XLOOKUP(Ventas_Oficina[[#This Row],[Nº de artículo]],AUXILIAR!A1110:A5996,AUXILIAR!D1110:D5996,"Error",0)</f>
        <v>No enviado a tiempo</v>
      </c>
      <c r="AD1110" s="22" t="str">
        <f>+IF(AND(Ventas_Oficina[[#This Row],[Total]]&gt;75000,Ventas_Oficina[[#This Row],[Envio a tiempo]]="Enviado a tiempo"),"Buena Venta","Venta Mala")</f>
        <v>Venta Mala</v>
      </c>
    </row>
    <row r="1111" spans="1:30" x14ac:dyDescent="0.25">
      <c r="A1111" s="26">
        <v>1259358</v>
      </c>
      <c r="B1111" s="10">
        <v>42214</v>
      </c>
      <c r="C1111" s="11" t="s">
        <v>528</v>
      </c>
      <c r="D1111" s="11" t="s">
        <v>97</v>
      </c>
      <c r="E1111" s="11" t="s">
        <v>12</v>
      </c>
      <c r="F1111" s="11" t="s">
        <v>13</v>
      </c>
      <c r="G1111" s="11" t="s">
        <v>1008</v>
      </c>
      <c r="H1111" s="11" t="s">
        <v>14</v>
      </c>
      <c r="I1111" s="11" t="s">
        <v>1016</v>
      </c>
      <c r="J1111" s="11" t="s">
        <v>1139</v>
      </c>
      <c r="K1111" s="11" t="s">
        <v>1261</v>
      </c>
      <c r="L1111" s="11" t="s">
        <v>1265</v>
      </c>
      <c r="M1111" s="11" t="s">
        <v>1272</v>
      </c>
      <c r="N1111" s="10">
        <v>42216</v>
      </c>
      <c r="O1111" s="12">
        <v>348</v>
      </c>
      <c r="P1111" s="12">
        <v>543</v>
      </c>
      <c r="Q1111" s="12">
        <v>195</v>
      </c>
      <c r="R1111" s="11">
        <v>10</v>
      </c>
      <c r="S1111" s="12">
        <v>5430</v>
      </c>
      <c r="T1111" s="13">
        <v>0.04</v>
      </c>
      <c r="U1111" s="12">
        <v>217.20000000000002</v>
      </c>
      <c r="V1111" s="12">
        <v>5212.8</v>
      </c>
      <c r="W1111" s="12">
        <v>95</v>
      </c>
      <c r="X1111" s="12">
        <v>7931</v>
      </c>
      <c r="Y1111" s="14">
        <f>+DAY('TABLA PRINCIPAL'!$B1111)</f>
        <v>29</v>
      </c>
      <c r="Z1111" s="14">
        <f>+MONTH('TABLA PRINCIPAL'!$B1111)</f>
        <v>7</v>
      </c>
      <c r="AA1111" s="14">
        <f>+YEAR('TABLA PRINCIPAL'!$B1111)</f>
        <v>2015</v>
      </c>
      <c r="AB1111" s="22" t="str">
        <f>+IF(Ventas_Oficina[[#This Row],[Total del pedido]]&gt;=100000,"SI","NO")</f>
        <v>NO</v>
      </c>
      <c r="AC1111" s="22" t="str">
        <f>+_xlfn.XLOOKUP(Ventas_Oficina[[#This Row],[Nº de artículo]],AUXILIAR!A1110:A5997,AUXILIAR!D1110:D5997,"Error",0)</f>
        <v>Enviado a tiempo</v>
      </c>
      <c r="AD1111" s="22" t="str">
        <f>+IF(AND(Ventas_Oficina[[#This Row],[Total]]&gt;75000,Ventas_Oficina[[#This Row],[Envio a tiempo]]="Enviado a tiempo"),"Buena Venta","Venta Mala")</f>
        <v>Venta Mala</v>
      </c>
    </row>
    <row r="1112" spans="1:30" x14ac:dyDescent="0.25">
      <c r="A1112" s="25">
        <v>1259724</v>
      </c>
      <c r="B1112" s="5">
        <v>41631</v>
      </c>
      <c r="C1112" s="6" t="s">
        <v>356</v>
      </c>
      <c r="D1112" s="6" t="s">
        <v>150</v>
      </c>
      <c r="E1112" s="6" t="s">
        <v>12</v>
      </c>
      <c r="F1112" s="6" t="s">
        <v>13</v>
      </c>
      <c r="G1112" s="6" t="s">
        <v>1007</v>
      </c>
      <c r="H1112" s="6" t="s">
        <v>14</v>
      </c>
      <c r="I1112" s="6" t="s">
        <v>1016</v>
      </c>
      <c r="J1112" s="6" t="s">
        <v>1124</v>
      </c>
      <c r="K1112" s="6" t="s">
        <v>1261</v>
      </c>
      <c r="L1112" s="6" t="s">
        <v>1267</v>
      </c>
      <c r="M1112" s="6" t="s">
        <v>1272</v>
      </c>
      <c r="N1112" s="5">
        <v>41631</v>
      </c>
      <c r="O1112" s="7">
        <v>314</v>
      </c>
      <c r="P1112" s="7">
        <v>491</v>
      </c>
      <c r="Q1112" s="7">
        <v>177</v>
      </c>
      <c r="R1112" s="6">
        <v>7</v>
      </c>
      <c r="S1112" s="7">
        <v>3437</v>
      </c>
      <c r="T1112" s="8">
        <v>0.02</v>
      </c>
      <c r="U1112" s="7">
        <v>68.739999999999995</v>
      </c>
      <c r="V1112" s="7">
        <v>3368.26</v>
      </c>
      <c r="W1112" s="7">
        <v>50</v>
      </c>
      <c r="X1112" s="7">
        <v>5706</v>
      </c>
      <c r="Y1112" s="9">
        <f>+DAY('TABLA PRINCIPAL'!$B1112)</f>
        <v>23</v>
      </c>
      <c r="Z1112" s="9">
        <f>+MONTH('TABLA PRINCIPAL'!$B1112)</f>
        <v>12</v>
      </c>
      <c r="AA1112" s="9">
        <f>+YEAR('TABLA PRINCIPAL'!$B1112)</f>
        <v>2013</v>
      </c>
      <c r="AB1112" s="22" t="str">
        <f>+IF(Ventas_Oficina[[#This Row],[Total del pedido]]&gt;=100000,"SI","NO")</f>
        <v>NO</v>
      </c>
      <c r="AC1112" s="22" t="str">
        <f>+_xlfn.XLOOKUP(Ventas_Oficina[[#This Row],[Nº de artículo]],AUXILIAR!A1111:A5998,AUXILIAR!D1111:D5998,"Error",0)</f>
        <v>No enviado a tiempo</v>
      </c>
      <c r="AD1112" s="22" t="str">
        <f>+IF(AND(Ventas_Oficina[[#This Row],[Total]]&gt;75000,Ventas_Oficina[[#This Row],[Envio a tiempo]]="Enviado a tiempo"),"Buena Venta","Venta Mala")</f>
        <v>Venta Mala</v>
      </c>
    </row>
    <row r="1113" spans="1:30" x14ac:dyDescent="0.25">
      <c r="A1113" s="26">
        <v>1260089</v>
      </c>
      <c r="B1113" s="10">
        <v>42001</v>
      </c>
      <c r="C1113" s="11" t="s">
        <v>529</v>
      </c>
      <c r="D1113" s="11" t="s">
        <v>71</v>
      </c>
      <c r="E1113" s="11" t="s">
        <v>4</v>
      </c>
      <c r="F1113" s="11" t="s">
        <v>5</v>
      </c>
      <c r="G1113" s="11" t="s">
        <v>1010</v>
      </c>
      <c r="H1113" s="11" t="s">
        <v>17</v>
      </c>
      <c r="I1113" s="11" t="s">
        <v>1015</v>
      </c>
      <c r="J1113" s="11" t="s">
        <v>1112</v>
      </c>
      <c r="K1113" s="11" t="s">
        <v>1261</v>
      </c>
      <c r="L1113" s="11" t="s">
        <v>1265</v>
      </c>
      <c r="M1113" s="11" t="s">
        <v>1273</v>
      </c>
      <c r="N1113" s="10">
        <v>42003</v>
      </c>
      <c r="O1113" s="12">
        <v>8422</v>
      </c>
      <c r="P1113" s="12">
        <v>21055</v>
      </c>
      <c r="Q1113" s="12">
        <v>12633</v>
      </c>
      <c r="R1113" s="11">
        <v>37</v>
      </c>
      <c r="S1113" s="12">
        <v>779035</v>
      </c>
      <c r="T1113" s="13">
        <v>0.04</v>
      </c>
      <c r="U1113" s="12">
        <v>31161.4</v>
      </c>
      <c r="V1113" s="12">
        <v>747873.6</v>
      </c>
      <c r="W1113" s="12">
        <v>999</v>
      </c>
      <c r="X1113" s="12">
        <v>98842</v>
      </c>
      <c r="Y1113" s="14">
        <f>+DAY('TABLA PRINCIPAL'!$B1113)</f>
        <v>28</v>
      </c>
      <c r="Z1113" s="14">
        <f>+MONTH('TABLA PRINCIPAL'!$B1113)</f>
        <v>12</v>
      </c>
      <c r="AA1113" s="14">
        <f>+YEAR('TABLA PRINCIPAL'!$B1113)</f>
        <v>2014</v>
      </c>
      <c r="AB1113" s="22" t="str">
        <f>+IF(Ventas_Oficina[[#This Row],[Total del pedido]]&gt;=100000,"SI","NO")</f>
        <v>SI</v>
      </c>
      <c r="AC1113" s="22" t="str">
        <f>+_xlfn.XLOOKUP(Ventas_Oficina[[#This Row],[Nº de artículo]],AUXILIAR!A1112:A5999,AUXILIAR!D1112:D5999,"Error",0)</f>
        <v>Enviado a tiempo</v>
      </c>
      <c r="AD1113" s="22" t="str">
        <f>+IF(AND(Ventas_Oficina[[#This Row],[Total]]&gt;75000,Ventas_Oficina[[#This Row],[Envio a tiempo]]="Enviado a tiempo"),"Buena Venta","Venta Mala")</f>
        <v>Buena Venta</v>
      </c>
    </row>
    <row r="1114" spans="1:30" x14ac:dyDescent="0.25">
      <c r="A1114" s="25">
        <v>1260089</v>
      </c>
      <c r="B1114" s="5">
        <v>41635</v>
      </c>
      <c r="C1114" s="6" t="s">
        <v>338</v>
      </c>
      <c r="D1114" s="6" t="s">
        <v>50</v>
      </c>
      <c r="E1114" s="6" t="s">
        <v>4</v>
      </c>
      <c r="F1114" s="6" t="s">
        <v>5</v>
      </c>
      <c r="G1114" s="6" t="s">
        <v>1008</v>
      </c>
      <c r="H1114" s="6" t="s">
        <v>17</v>
      </c>
      <c r="I1114" s="6" t="s">
        <v>1014</v>
      </c>
      <c r="J1114" s="6" t="s">
        <v>1062</v>
      </c>
      <c r="K1114" s="6" t="s">
        <v>1262</v>
      </c>
      <c r="L1114" s="6" t="s">
        <v>1266</v>
      </c>
      <c r="M1114" s="6" t="s">
        <v>1272</v>
      </c>
      <c r="N1114" s="5">
        <v>41637</v>
      </c>
      <c r="O1114" s="7">
        <v>639</v>
      </c>
      <c r="P1114" s="7">
        <v>1998</v>
      </c>
      <c r="Q1114" s="7">
        <v>1359</v>
      </c>
      <c r="R1114" s="6">
        <v>35</v>
      </c>
      <c r="S1114" s="7">
        <v>69930</v>
      </c>
      <c r="T1114" s="8">
        <v>0.03</v>
      </c>
      <c r="U1114" s="7">
        <v>2097.9</v>
      </c>
      <c r="V1114" s="7">
        <v>67832.100000000006</v>
      </c>
      <c r="W1114" s="7">
        <v>400</v>
      </c>
      <c r="X1114" s="7">
        <v>98842</v>
      </c>
      <c r="Y1114" s="9">
        <f>+DAY('TABLA PRINCIPAL'!$B1114)</f>
        <v>27</v>
      </c>
      <c r="Z1114" s="9">
        <f>+MONTH('TABLA PRINCIPAL'!$B1114)</f>
        <v>12</v>
      </c>
      <c r="AA1114" s="9">
        <f>+YEAR('TABLA PRINCIPAL'!$B1114)</f>
        <v>2013</v>
      </c>
      <c r="AB1114" s="22" t="str">
        <f>+IF(Ventas_Oficina[[#This Row],[Total del pedido]]&gt;=100000,"SI","NO")</f>
        <v>NO</v>
      </c>
      <c r="AC1114" s="22" t="str">
        <f>+_xlfn.XLOOKUP(Ventas_Oficina[[#This Row],[Nº de artículo]],AUXILIAR!A1113:A6000,AUXILIAR!D1113:D6000,"Error",0)</f>
        <v>Enviado a tiempo</v>
      </c>
      <c r="AD1114" s="22" t="str">
        <f>+IF(AND(Ventas_Oficina[[#This Row],[Total]]&gt;75000,Ventas_Oficina[[#This Row],[Envio a tiempo]]="Enviado a tiempo"),"Buena Venta","Venta Mala")</f>
        <v>Buena Venta</v>
      </c>
    </row>
    <row r="1115" spans="1:30" x14ac:dyDescent="0.25">
      <c r="A1115" s="26">
        <v>1260454</v>
      </c>
      <c r="B1115" s="10">
        <v>41649</v>
      </c>
      <c r="C1115" s="11" t="s">
        <v>32</v>
      </c>
      <c r="D1115" s="11" t="s">
        <v>19</v>
      </c>
      <c r="E1115" s="11" t="s">
        <v>4</v>
      </c>
      <c r="F1115" s="11" t="s">
        <v>5</v>
      </c>
      <c r="G1115" s="11" t="s">
        <v>1007</v>
      </c>
      <c r="H1115" s="11" t="s">
        <v>6</v>
      </c>
      <c r="I1115" s="11" t="s">
        <v>1013</v>
      </c>
      <c r="J1115" s="11" t="s">
        <v>1062</v>
      </c>
      <c r="K1115" s="11" t="s">
        <v>1261</v>
      </c>
      <c r="L1115" s="11" t="s">
        <v>1265</v>
      </c>
      <c r="M1115" s="11" t="s">
        <v>1272</v>
      </c>
      <c r="N1115" s="10">
        <v>41649</v>
      </c>
      <c r="O1115" s="12">
        <v>639</v>
      </c>
      <c r="P1115" s="12">
        <v>1998</v>
      </c>
      <c r="Q1115" s="12">
        <v>1359</v>
      </c>
      <c r="R1115" s="11">
        <v>39</v>
      </c>
      <c r="S1115" s="12">
        <v>77922</v>
      </c>
      <c r="T1115" s="13">
        <v>0.03</v>
      </c>
      <c r="U1115" s="12">
        <v>2337.66</v>
      </c>
      <c r="V1115" s="12">
        <v>75584.34</v>
      </c>
      <c r="W1115" s="12">
        <v>400</v>
      </c>
      <c r="X1115" s="12">
        <v>33955</v>
      </c>
      <c r="Y1115" s="14">
        <f>+DAY('TABLA PRINCIPAL'!$B1115)</f>
        <v>10</v>
      </c>
      <c r="Z1115" s="14">
        <f>+MONTH('TABLA PRINCIPAL'!$B1115)</f>
        <v>1</v>
      </c>
      <c r="AA1115" s="14">
        <f>+YEAR('TABLA PRINCIPAL'!$B1115)</f>
        <v>2014</v>
      </c>
      <c r="AB1115" s="22" t="str">
        <f>+IF(Ventas_Oficina[[#This Row],[Total del pedido]]&gt;=100000,"SI","NO")</f>
        <v>NO</v>
      </c>
      <c r="AC1115" s="22" t="str">
        <f>+_xlfn.XLOOKUP(Ventas_Oficina[[#This Row],[Nº de artículo]],AUXILIAR!A1114:A6001,AUXILIAR!D1114:D6001,"Error",0)</f>
        <v>No enviado a tiempo</v>
      </c>
      <c r="AD1115" s="22" t="str">
        <f>+IF(AND(Ventas_Oficina[[#This Row],[Total]]&gt;75000,Ventas_Oficina[[#This Row],[Envio a tiempo]]="Enviado a tiempo"),"Buena Venta","Venta Mala")</f>
        <v>Venta Mala</v>
      </c>
    </row>
    <row r="1116" spans="1:30" x14ac:dyDescent="0.25">
      <c r="A1116" s="25">
        <v>1260454</v>
      </c>
      <c r="B1116" s="5">
        <v>41521</v>
      </c>
      <c r="C1116" s="6" t="s">
        <v>530</v>
      </c>
      <c r="D1116" s="6" t="s">
        <v>137</v>
      </c>
      <c r="E1116" s="6" t="s">
        <v>4</v>
      </c>
      <c r="F1116" s="6" t="s">
        <v>5</v>
      </c>
      <c r="G1116" s="6" t="s">
        <v>1008</v>
      </c>
      <c r="H1116" s="6" t="s">
        <v>6</v>
      </c>
      <c r="I1116" s="6" t="s">
        <v>1014</v>
      </c>
      <c r="J1116" s="6" t="s">
        <v>1056</v>
      </c>
      <c r="K1116" s="6" t="s">
        <v>1261</v>
      </c>
      <c r="L1116" s="6" t="s">
        <v>1267</v>
      </c>
      <c r="M1116" s="6" t="s">
        <v>1273</v>
      </c>
      <c r="N1116" s="5">
        <v>41527</v>
      </c>
      <c r="O1116" s="7">
        <v>352</v>
      </c>
      <c r="P1116" s="7">
        <v>568</v>
      </c>
      <c r="Q1116" s="7">
        <v>216</v>
      </c>
      <c r="R1116" s="6">
        <v>5</v>
      </c>
      <c r="S1116" s="7">
        <v>2840</v>
      </c>
      <c r="T1116" s="8">
        <v>0.09</v>
      </c>
      <c r="U1116" s="7">
        <v>255.6</v>
      </c>
      <c r="V1116" s="7">
        <v>2584.4</v>
      </c>
      <c r="W1116" s="7">
        <v>139</v>
      </c>
      <c r="X1116" s="7">
        <v>9599</v>
      </c>
      <c r="Y1116" s="9">
        <f>+DAY('TABLA PRINCIPAL'!$B1116)</f>
        <v>4</v>
      </c>
      <c r="Z1116" s="9">
        <f>+MONTH('TABLA PRINCIPAL'!$B1116)</f>
        <v>9</v>
      </c>
      <c r="AA1116" s="9">
        <f>+YEAR('TABLA PRINCIPAL'!$B1116)</f>
        <v>2013</v>
      </c>
      <c r="AB1116" s="22" t="str">
        <f>+IF(Ventas_Oficina[[#This Row],[Total del pedido]]&gt;=100000,"SI","NO")</f>
        <v>NO</v>
      </c>
      <c r="AC1116" s="22" t="str">
        <f>+_xlfn.XLOOKUP(Ventas_Oficina[[#This Row],[Nº de artículo]],AUXILIAR!A1115:A6002,AUXILIAR!D1115:D6002,"Error",0)</f>
        <v>No enviado a tiempo</v>
      </c>
      <c r="AD1116" s="22" t="str">
        <f>+IF(AND(Ventas_Oficina[[#This Row],[Total]]&gt;75000,Ventas_Oficina[[#This Row],[Envio a tiempo]]="Enviado a tiempo"),"Buena Venta","Venta Mala")</f>
        <v>Venta Mala</v>
      </c>
    </row>
    <row r="1117" spans="1:30" x14ac:dyDescent="0.25">
      <c r="A1117" s="26">
        <v>1260454</v>
      </c>
      <c r="B1117" s="10">
        <v>41824</v>
      </c>
      <c r="C1117" s="11" t="s">
        <v>201</v>
      </c>
      <c r="D1117" s="11" t="s">
        <v>29</v>
      </c>
      <c r="E1117" s="11" t="s">
        <v>12</v>
      </c>
      <c r="F1117" s="11" t="s">
        <v>13</v>
      </c>
      <c r="G1117" s="11" t="s">
        <v>1007</v>
      </c>
      <c r="H1117" s="11" t="s">
        <v>14</v>
      </c>
      <c r="I1117" s="11" t="s">
        <v>1016</v>
      </c>
      <c r="J1117" s="11" t="s">
        <v>1023</v>
      </c>
      <c r="K1117" s="11" t="s">
        <v>1261</v>
      </c>
      <c r="L1117" s="11" t="s">
        <v>1267</v>
      </c>
      <c r="M1117" s="11" t="s">
        <v>1272</v>
      </c>
      <c r="N1117" s="10">
        <v>41826</v>
      </c>
      <c r="O1117" s="12">
        <v>459</v>
      </c>
      <c r="P1117" s="12">
        <v>728</v>
      </c>
      <c r="Q1117" s="12">
        <v>269</v>
      </c>
      <c r="R1117" s="11">
        <v>39</v>
      </c>
      <c r="S1117" s="12">
        <v>28392</v>
      </c>
      <c r="T1117" s="13">
        <v>0.04</v>
      </c>
      <c r="U1117" s="12">
        <v>1135.68</v>
      </c>
      <c r="V1117" s="12">
        <v>27256.32</v>
      </c>
      <c r="W1117" s="12">
        <v>1115</v>
      </c>
      <c r="X1117" s="12">
        <v>17493</v>
      </c>
      <c r="Y1117" s="14">
        <f>+DAY('TABLA PRINCIPAL'!$B1117)</f>
        <v>4</v>
      </c>
      <c r="Z1117" s="14">
        <f>+MONTH('TABLA PRINCIPAL'!$B1117)</f>
        <v>7</v>
      </c>
      <c r="AA1117" s="14">
        <f>+YEAR('TABLA PRINCIPAL'!$B1117)</f>
        <v>2014</v>
      </c>
      <c r="AB1117" s="22" t="str">
        <f>+IF(Ventas_Oficina[[#This Row],[Total del pedido]]&gt;=100000,"SI","NO")</f>
        <v>NO</v>
      </c>
      <c r="AC1117" s="22" t="str">
        <f>+_xlfn.XLOOKUP(Ventas_Oficina[[#This Row],[Nº de artículo]],AUXILIAR!A1116:A6003,AUXILIAR!D1116:D6003,"Error",0)</f>
        <v>Enviado a tiempo</v>
      </c>
      <c r="AD1117" s="22" t="str">
        <f>+IF(AND(Ventas_Oficina[[#This Row],[Total]]&gt;75000,Ventas_Oficina[[#This Row],[Envio a tiempo]]="Enviado a tiempo"),"Buena Venta","Venta Mala")</f>
        <v>Venta Mala</v>
      </c>
    </row>
    <row r="1118" spans="1:30" x14ac:dyDescent="0.25">
      <c r="A1118" s="25">
        <v>1260819</v>
      </c>
      <c r="B1118" s="5">
        <v>41941</v>
      </c>
      <c r="C1118" s="6" t="s">
        <v>531</v>
      </c>
      <c r="D1118" s="6" t="s">
        <v>50</v>
      </c>
      <c r="E1118" s="6" t="s">
        <v>4</v>
      </c>
      <c r="F1118" s="6" t="s">
        <v>5</v>
      </c>
      <c r="G1118" s="6" t="s">
        <v>1007</v>
      </c>
      <c r="H1118" s="6" t="s">
        <v>17</v>
      </c>
      <c r="I1118" s="6" t="s">
        <v>1015</v>
      </c>
      <c r="J1118" s="6" t="s">
        <v>1067</v>
      </c>
      <c r="K1118" s="6" t="s">
        <v>1261</v>
      </c>
      <c r="L1118" s="6" t="s">
        <v>1265</v>
      </c>
      <c r="M1118" s="6" t="s">
        <v>1272</v>
      </c>
      <c r="N1118" s="5">
        <v>41943</v>
      </c>
      <c r="O1118" s="7">
        <v>229</v>
      </c>
      <c r="P1118" s="7">
        <v>358</v>
      </c>
      <c r="Q1118" s="7">
        <v>129</v>
      </c>
      <c r="R1118" s="6">
        <v>46</v>
      </c>
      <c r="S1118" s="7">
        <v>16468</v>
      </c>
      <c r="T1118" s="8">
        <v>0.09</v>
      </c>
      <c r="U1118" s="7">
        <v>1482.12</v>
      </c>
      <c r="V1118" s="7">
        <v>14985.880000000001</v>
      </c>
      <c r="W1118" s="7">
        <v>163</v>
      </c>
      <c r="X1118" s="7">
        <v>2742</v>
      </c>
      <c r="Y1118" s="9">
        <f>+DAY('TABLA PRINCIPAL'!$B1118)</f>
        <v>29</v>
      </c>
      <c r="Z1118" s="9">
        <f>+MONTH('TABLA PRINCIPAL'!$B1118)</f>
        <v>10</v>
      </c>
      <c r="AA1118" s="9">
        <f>+YEAR('TABLA PRINCIPAL'!$B1118)</f>
        <v>2014</v>
      </c>
      <c r="AB1118" s="22" t="str">
        <f>+IF(Ventas_Oficina[[#This Row],[Total del pedido]]&gt;=100000,"SI","NO")</f>
        <v>NO</v>
      </c>
      <c r="AC1118" s="22" t="str">
        <f>+_xlfn.XLOOKUP(Ventas_Oficina[[#This Row],[Nº de artículo]],AUXILIAR!A1117:A6004,AUXILIAR!D1117:D6004,"Error",0)</f>
        <v>Enviado a tiempo</v>
      </c>
      <c r="AD1118" s="22" t="str">
        <f>+IF(AND(Ventas_Oficina[[#This Row],[Total]]&gt;75000,Ventas_Oficina[[#This Row],[Envio a tiempo]]="Enviado a tiempo"),"Buena Venta","Venta Mala")</f>
        <v>Venta Mala</v>
      </c>
    </row>
    <row r="1119" spans="1:30" x14ac:dyDescent="0.25">
      <c r="A1119" s="26">
        <v>1261185</v>
      </c>
      <c r="B1119" s="10">
        <v>41613</v>
      </c>
      <c r="C1119" s="11" t="s">
        <v>431</v>
      </c>
      <c r="D1119" s="11" t="s">
        <v>29</v>
      </c>
      <c r="E1119" s="11" t="s">
        <v>12</v>
      </c>
      <c r="F1119" s="11" t="s">
        <v>13</v>
      </c>
      <c r="G1119" s="11" t="s">
        <v>1010</v>
      </c>
      <c r="H1119" s="11" t="s">
        <v>14</v>
      </c>
      <c r="I1119" s="11" t="s">
        <v>1012</v>
      </c>
      <c r="J1119" s="11" t="s">
        <v>1102</v>
      </c>
      <c r="K1119" s="11" t="s">
        <v>1261</v>
      </c>
      <c r="L1119" s="11" t="s">
        <v>1266</v>
      </c>
      <c r="M1119" s="11" t="s">
        <v>1272</v>
      </c>
      <c r="N1119" s="10">
        <v>41615</v>
      </c>
      <c r="O1119" s="12">
        <v>290</v>
      </c>
      <c r="P1119" s="12">
        <v>476</v>
      </c>
      <c r="Q1119" s="12">
        <v>186</v>
      </c>
      <c r="R1119" s="11">
        <v>21</v>
      </c>
      <c r="S1119" s="12">
        <v>9996</v>
      </c>
      <c r="T1119" s="13">
        <v>0.03</v>
      </c>
      <c r="U1119" s="12">
        <v>299.88</v>
      </c>
      <c r="V1119" s="12">
        <v>9696.1200000000008</v>
      </c>
      <c r="W1119" s="12">
        <v>88</v>
      </c>
      <c r="X1119" s="12">
        <v>185884</v>
      </c>
      <c r="Y1119" s="14">
        <f>+DAY('TABLA PRINCIPAL'!$B1119)</f>
        <v>5</v>
      </c>
      <c r="Z1119" s="14">
        <f>+MONTH('TABLA PRINCIPAL'!$B1119)</f>
        <v>12</v>
      </c>
      <c r="AA1119" s="14">
        <f>+YEAR('TABLA PRINCIPAL'!$B1119)</f>
        <v>2013</v>
      </c>
      <c r="AB1119" s="22" t="str">
        <f>+IF(Ventas_Oficina[[#This Row],[Total del pedido]]&gt;=100000,"SI","NO")</f>
        <v>NO</v>
      </c>
      <c r="AC1119" s="22" t="str">
        <f>+_xlfn.XLOOKUP(Ventas_Oficina[[#This Row],[Nº de artículo]],AUXILIAR!A1118:A6005,AUXILIAR!D1118:D6005,"Error",0)</f>
        <v>Enviado a tiempo</v>
      </c>
      <c r="AD1119" s="22" t="str">
        <f>+IF(AND(Ventas_Oficina[[#This Row],[Total]]&gt;75000,Ventas_Oficina[[#This Row],[Envio a tiempo]]="Enviado a tiempo"),"Buena Venta","Venta Mala")</f>
        <v>Buena Venta</v>
      </c>
    </row>
    <row r="1120" spans="1:30" x14ac:dyDescent="0.25">
      <c r="A1120" s="25">
        <v>1261185</v>
      </c>
      <c r="B1120" s="5">
        <v>41448</v>
      </c>
      <c r="C1120" s="6" t="s">
        <v>251</v>
      </c>
      <c r="D1120" s="6" t="s">
        <v>199</v>
      </c>
      <c r="E1120" s="6" t="s">
        <v>4</v>
      </c>
      <c r="F1120" s="6" t="s">
        <v>5</v>
      </c>
      <c r="G1120" s="6" t="s">
        <v>1007</v>
      </c>
      <c r="H1120" s="6" t="s">
        <v>24</v>
      </c>
      <c r="I1120" s="6" t="s">
        <v>1012</v>
      </c>
      <c r="J1120" s="6" t="s">
        <v>1049</v>
      </c>
      <c r="K1120" s="6" t="s">
        <v>1261</v>
      </c>
      <c r="L1120" s="6" t="s">
        <v>1265</v>
      </c>
      <c r="M1120" s="6" t="s">
        <v>1272</v>
      </c>
      <c r="N1120" s="5">
        <v>41448</v>
      </c>
      <c r="O1120" s="7">
        <v>184</v>
      </c>
      <c r="P1120" s="7">
        <v>288</v>
      </c>
      <c r="Q1120" s="7">
        <v>104</v>
      </c>
      <c r="R1120" s="6">
        <v>11</v>
      </c>
      <c r="S1120" s="7">
        <v>3168</v>
      </c>
      <c r="T1120" s="8">
        <v>0.03</v>
      </c>
      <c r="U1120" s="7">
        <v>95.039999999999992</v>
      </c>
      <c r="V1120" s="7">
        <v>3072.96</v>
      </c>
      <c r="W1120" s="7">
        <v>99</v>
      </c>
      <c r="X1120" s="7">
        <v>12326</v>
      </c>
      <c r="Y1120" s="9">
        <f>+DAY('TABLA PRINCIPAL'!$B1120)</f>
        <v>23</v>
      </c>
      <c r="Z1120" s="9">
        <f>+MONTH('TABLA PRINCIPAL'!$B1120)</f>
        <v>6</v>
      </c>
      <c r="AA1120" s="9">
        <f>+YEAR('TABLA PRINCIPAL'!$B1120)</f>
        <v>2013</v>
      </c>
      <c r="AB1120" s="22" t="str">
        <f>+IF(Ventas_Oficina[[#This Row],[Total del pedido]]&gt;=100000,"SI","NO")</f>
        <v>NO</v>
      </c>
      <c r="AC1120" s="22" t="str">
        <f>+_xlfn.XLOOKUP(Ventas_Oficina[[#This Row],[Nº de artículo]],AUXILIAR!A1119:A6006,AUXILIAR!D1119:D6006,"Error",0)</f>
        <v>Enviado a tiempo</v>
      </c>
      <c r="AD1120" s="22" t="str">
        <f>+IF(AND(Ventas_Oficina[[#This Row],[Total]]&gt;75000,Ventas_Oficina[[#This Row],[Envio a tiempo]]="Enviado a tiempo"),"Buena Venta","Venta Mala")</f>
        <v>Venta Mala</v>
      </c>
    </row>
    <row r="1121" spans="1:30" x14ac:dyDescent="0.25">
      <c r="A1121" s="26">
        <v>1261185</v>
      </c>
      <c r="B1121" s="10">
        <v>41579</v>
      </c>
      <c r="C1121" s="11" t="s">
        <v>280</v>
      </c>
      <c r="D1121" s="11" t="s">
        <v>281</v>
      </c>
      <c r="E1121" s="11" t="s">
        <v>4</v>
      </c>
      <c r="F1121" s="11" t="s">
        <v>5</v>
      </c>
      <c r="G1121" s="11" t="s">
        <v>1010</v>
      </c>
      <c r="H1121" s="11" t="s">
        <v>24</v>
      </c>
      <c r="I1121" s="11" t="s">
        <v>1014</v>
      </c>
      <c r="J1121" s="11" t="s">
        <v>1064</v>
      </c>
      <c r="K1121" s="11" t="s">
        <v>1261</v>
      </c>
      <c r="L1121" s="11" t="s">
        <v>1265</v>
      </c>
      <c r="M1121" s="11" t="s">
        <v>1272</v>
      </c>
      <c r="N1121" s="10">
        <v>41580</v>
      </c>
      <c r="O1121" s="12">
        <v>365</v>
      </c>
      <c r="P1121" s="12">
        <v>598</v>
      </c>
      <c r="Q1121" s="12">
        <v>233</v>
      </c>
      <c r="R1121" s="11">
        <v>36</v>
      </c>
      <c r="S1121" s="12">
        <v>21528</v>
      </c>
      <c r="T1121" s="13">
        <v>0.04</v>
      </c>
      <c r="U1121" s="12">
        <v>861.12</v>
      </c>
      <c r="V1121" s="12">
        <v>20666.88</v>
      </c>
      <c r="W1121" s="12">
        <v>149</v>
      </c>
      <c r="X1121" s="12">
        <v>15328</v>
      </c>
      <c r="Y1121" s="14">
        <f>+DAY('TABLA PRINCIPAL'!$B1121)</f>
        <v>1</v>
      </c>
      <c r="Z1121" s="14">
        <f>+MONTH('TABLA PRINCIPAL'!$B1121)</f>
        <v>11</v>
      </c>
      <c r="AA1121" s="14">
        <f>+YEAR('TABLA PRINCIPAL'!$B1121)</f>
        <v>2013</v>
      </c>
      <c r="AB1121" s="22" t="str">
        <f>+IF(Ventas_Oficina[[#This Row],[Total del pedido]]&gt;=100000,"SI","NO")</f>
        <v>NO</v>
      </c>
      <c r="AC1121" s="22" t="str">
        <f>+_xlfn.XLOOKUP(Ventas_Oficina[[#This Row],[Nº de artículo]],AUXILIAR!A1120:A6007,AUXILIAR!D1120:D6007,"Error",0)</f>
        <v>No enviado a tiempo</v>
      </c>
      <c r="AD1121" s="22" t="str">
        <f>+IF(AND(Ventas_Oficina[[#This Row],[Total]]&gt;75000,Ventas_Oficina[[#This Row],[Envio a tiempo]]="Enviado a tiempo"),"Buena Venta","Venta Mala")</f>
        <v>Venta Mala</v>
      </c>
    </row>
    <row r="1122" spans="1:30" x14ac:dyDescent="0.25">
      <c r="A1122" s="25">
        <v>1261550</v>
      </c>
      <c r="B1122" s="5">
        <v>41637</v>
      </c>
      <c r="C1122" s="6" t="s">
        <v>486</v>
      </c>
      <c r="D1122" s="6" t="s">
        <v>385</v>
      </c>
      <c r="E1122" s="6" t="s">
        <v>4</v>
      </c>
      <c r="F1122" s="6" t="s">
        <v>5</v>
      </c>
      <c r="G1122" s="6" t="s">
        <v>1009</v>
      </c>
      <c r="H1122" s="6" t="s">
        <v>9</v>
      </c>
      <c r="I1122" s="6" t="s">
        <v>1013</v>
      </c>
      <c r="J1122" s="6" t="s">
        <v>1043</v>
      </c>
      <c r="K1122" s="6" t="s">
        <v>1261</v>
      </c>
      <c r="L1122" s="6" t="s">
        <v>1267</v>
      </c>
      <c r="M1122" s="6" t="s">
        <v>1272</v>
      </c>
      <c r="N1122" s="5">
        <v>41638</v>
      </c>
      <c r="O1122" s="7">
        <v>6059</v>
      </c>
      <c r="P1122" s="7">
        <v>10098</v>
      </c>
      <c r="Q1122" s="7">
        <v>4039</v>
      </c>
      <c r="R1122" s="6">
        <v>48</v>
      </c>
      <c r="S1122" s="7">
        <v>484704</v>
      </c>
      <c r="T1122" s="8">
        <v>0.03</v>
      </c>
      <c r="U1122" s="7">
        <v>14541.119999999999</v>
      </c>
      <c r="V1122" s="7">
        <v>470162.88</v>
      </c>
      <c r="W1122" s="7">
        <v>718</v>
      </c>
      <c r="X1122" s="7">
        <v>9806</v>
      </c>
      <c r="Y1122" s="9">
        <f>+DAY('TABLA PRINCIPAL'!$B1122)</f>
        <v>29</v>
      </c>
      <c r="Z1122" s="9">
        <f>+MONTH('TABLA PRINCIPAL'!$B1122)</f>
        <v>12</v>
      </c>
      <c r="AA1122" s="9">
        <f>+YEAR('TABLA PRINCIPAL'!$B1122)</f>
        <v>2013</v>
      </c>
      <c r="AB1122" s="22" t="str">
        <f>+IF(Ventas_Oficina[[#This Row],[Total del pedido]]&gt;=100000,"SI","NO")</f>
        <v>SI</v>
      </c>
      <c r="AC1122" s="22" t="str">
        <f>+_xlfn.XLOOKUP(Ventas_Oficina[[#This Row],[Nº de artículo]],AUXILIAR!A1121:A6008,AUXILIAR!D1121:D6008,"Error",0)</f>
        <v>No enviado a tiempo</v>
      </c>
      <c r="AD1122" s="22" t="str">
        <f>+IF(AND(Ventas_Oficina[[#This Row],[Total]]&gt;75000,Ventas_Oficina[[#This Row],[Envio a tiempo]]="Enviado a tiempo"),"Buena Venta","Venta Mala")</f>
        <v>Venta Mala</v>
      </c>
    </row>
    <row r="1123" spans="1:30" x14ac:dyDescent="0.25">
      <c r="A1123" s="26">
        <v>1261550</v>
      </c>
      <c r="B1123" s="10">
        <v>41823</v>
      </c>
      <c r="C1123" s="11" t="s">
        <v>347</v>
      </c>
      <c r="D1123" s="11" t="s">
        <v>209</v>
      </c>
      <c r="E1123" s="11" t="s">
        <v>4</v>
      </c>
      <c r="F1123" s="11" t="s">
        <v>5</v>
      </c>
      <c r="G1123" s="11" t="s">
        <v>1008</v>
      </c>
      <c r="H1123" s="11" t="s">
        <v>6</v>
      </c>
      <c r="I1123" s="11" t="s">
        <v>1013</v>
      </c>
      <c r="J1123" s="11" t="s">
        <v>1049</v>
      </c>
      <c r="K1123" s="11" t="s">
        <v>1262</v>
      </c>
      <c r="L1123" s="11" t="s">
        <v>1268</v>
      </c>
      <c r="M1123" s="11" t="s">
        <v>1272</v>
      </c>
      <c r="N1123" s="10">
        <v>41825</v>
      </c>
      <c r="O1123" s="12">
        <v>184</v>
      </c>
      <c r="P1123" s="12">
        <v>288</v>
      </c>
      <c r="Q1123" s="12">
        <v>104</v>
      </c>
      <c r="R1123" s="11">
        <v>25</v>
      </c>
      <c r="S1123" s="12">
        <v>7200</v>
      </c>
      <c r="T1123" s="13">
        <v>0.05</v>
      </c>
      <c r="U1123" s="12">
        <v>360</v>
      </c>
      <c r="V1123" s="12">
        <v>6840</v>
      </c>
      <c r="W1123" s="12">
        <v>99</v>
      </c>
      <c r="X1123" s="12">
        <v>5007</v>
      </c>
      <c r="Y1123" s="14">
        <f>+DAY('TABLA PRINCIPAL'!$B1123)</f>
        <v>3</v>
      </c>
      <c r="Z1123" s="14">
        <f>+MONTH('TABLA PRINCIPAL'!$B1123)</f>
        <v>7</v>
      </c>
      <c r="AA1123" s="14">
        <f>+YEAR('TABLA PRINCIPAL'!$B1123)</f>
        <v>2014</v>
      </c>
      <c r="AB1123" s="22" t="str">
        <f>+IF(Ventas_Oficina[[#This Row],[Total del pedido]]&gt;=100000,"SI","NO")</f>
        <v>NO</v>
      </c>
      <c r="AC1123" s="22" t="str">
        <f>+_xlfn.XLOOKUP(Ventas_Oficina[[#This Row],[Nº de artículo]],AUXILIAR!A1122:A6009,AUXILIAR!D1122:D6009,"Error",0)</f>
        <v>No enviado a tiempo</v>
      </c>
      <c r="AD1123" s="22" t="str">
        <f>+IF(AND(Ventas_Oficina[[#This Row],[Total]]&gt;75000,Ventas_Oficina[[#This Row],[Envio a tiempo]]="Enviado a tiempo"),"Buena Venta","Venta Mala")</f>
        <v>Venta Mala</v>
      </c>
    </row>
    <row r="1124" spans="1:30" x14ac:dyDescent="0.25">
      <c r="A1124" s="25">
        <v>1261550</v>
      </c>
      <c r="B1124" s="5">
        <v>41637</v>
      </c>
      <c r="C1124" s="6" t="s">
        <v>491</v>
      </c>
      <c r="D1124" s="6" t="s">
        <v>26</v>
      </c>
      <c r="E1124" s="6" t="s">
        <v>4</v>
      </c>
      <c r="F1124" s="6" t="s">
        <v>5</v>
      </c>
      <c r="G1124" s="6" t="s">
        <v>1008</v>
      </c>
      <c r="H1124" s="6" t="s">
        <v>27</v>
      </c>
      <c r="I1124" s="6" t="s">
        <v>1012</v>
      </c>
      <c r="J1124" s="6" t="s">
        <v>1127</v>
      </c>
      <c r="K1124" s="6" t="s">
        <v>1261</v>
      </c>
      <c r="L1124" s="6" t="s">
        <v>1267</v>
      </c>
      <c r="M1124" s="6" t="s">
        <v>1272</v>
      </c>
      <c r="N1124" s="5">
        <v>41638</v>
      </c>
      <c r="O1124" s="7">
        <v>1470</v>
      </c>
      <c r="P1124" s="7">
        <v>2999</v>
      </c>
      <c r="Q1124" s="7">
        <v>1529</v>
      </c>
      <c r="R1124" s="6">
        <v>3</v>
      </c>
      <c r="S1124" s="7">
        <v>8997</v>
      </c>
      <c r="T1124" s="8">
        <v>0.09</v>
      </c>
      <c r="U1124" s="7">
        <v>809.73</v>
      </c>
      <c r="V1124" s="7">
        <v>8187.27</v>
      </c>
      <c r="W1124" s="7">
        <v>550</v>
      </c>
      <c r="X1124" s="7">
        <v>9806</v>
      </c>
      <c r="Y1124" s="9">
        <f>+DAY('TABLA PRINCIPAL'!$B1124)</f>
        <v>29</v>
      </c>
      <c r="Z1124" s="9">
        <f>+MONTH('TABLA PRINCIPAL'!$B1124)</f>
        <v>12</v>
      </c>
      <c r="AA1124" s="9">
        <f>+YEAR('TABLA PRINCIPAL'!$B1124)</f>
        <v>2013</v>
      </c>
      <c r="AB1124" s="22" t="str">
        <f>+IF(Ventas_Oficina[[#This Row],[Total del pedido]]&gt;=100000,"SI","NO")</f>
        <v>NO</v>
      </c>
      <c r="AC1124" s="22" t="str">
        <f>+_xlfn.XLOOKUP(Ventas_Oficina[[#This Row],[Nº de artículo]],AUXILIAR!A1123:A6010,AUXILIAR!D1123:D6010,"Error",0)</f>
        <v>Enviado a tiempo</v>
      </c>
      <c r="AD1124" s="22" t="str">
        <f>+IF(AND(Ventas_Oficina[[#This Row],[Total]]&gt;75000,Ventas_Oficina[[#This Row],[Envio a tiempo]]="Enviado a tiempo"),"Buena Venta","Venta Mala")</f>
        <v>Venta Mala</v>
      </c>
    </row>
    <row r="1125" spans="1:30" x14ac:dyDescent="0.25">
      <c r="A1125" s="26">
        <v>1261550</v>
      </c>
      <c r="B1125" s="10">
        <v>41637</v>
      </c>
      <c r="C1125" s="11" t="s">
        <v>486</v>
      </c>
      <c r="D1125" s="11" t="s">
        <v>197</v>
      </c>
      <c r="E1125" s="11" t="s">
        <v>4</v>
      </c>
      <c r="F1125" s="11" t="s">
        <v>5</v>
      </c>
      <c r="G1125" s="11" t="s">
        <v>1007</v>
      </c>
      <c r="H1125" s="11" t="s">
        <v>39</v>
      </c>
      <c r="I1125" s="11" t="s">
        <v>1015</v>
      </c>
      <c r="J1125" s="11" t="s">
        <v>1043</v>
      </c>
      <c r="K1125" s="11" t="s">
        <v>1261</v>
      </c>
      <c r="L1125" s="11" t="s">
        <v>1267</v>
      </c>
      <c r="M1125" s="11" t="s">
        <v>1272</v>
      </c>
      <c r="N1125" s="10">
        <v>41638</v>
      </c>
      <c r="O1125" s="12">
        <v>6059</v>
      </c>
      <c r="P1125" s="12">
        <v>10098</v>
      </c>
      <c r="Q1125" s="12">
        <v>4039</v>
      </c>
      <c r="R1125" s="11">
        <v>8</v>
      </c>
      <c r="S1125" s="12">
        <v>80784</v>
      </c>
      <c r="T1125" s="13">
        <v>0.06</v>
      </c>
      <c r="U1125" s="12">
        <v>4847.04</v>
      </c>
      <c r="V1125" s="12">
        <v>75936.960000000006</v>
      </c>
      <c r="W1125" s="12">
        <v>718</v>
      </c>
      <c r="X1125" s="12">
        <v>9806</v>
      </c>
      <c r="Y1125" s="14">
        <f>+DAY('TABLA PRINCIPAL'!$B1125)</f>
        <v>29</v>
      </c>
      <c r="Z1125" s="14">
        <f>+MONTH('TABLA PRINCIPAL'!$B1125)</f>
        <v>12</v>
      </c>
      <c r="AA1125" s="14">
        <f>+YEAR('TABLA PRINCIPAL'!$B1125)</f>
        <v>2013</v>
      </c>
      <c r="AB1125" s="22" t="str">
        <f>+IF(Ventas_Oficina[[#This Row],[Total del pedido]]&gt;=100000,"SI","NO")</f>
        <v>NO</v>
      </c>
      <c r="AC1125" s="22" t="str">
        <f>+_xlfn.XLOOKUP(Ventas_Oficina[[#This Row],[Nº de artículo]],AUXILIAR!A1124:A6011,AUXILIAR!D1124:D6011,"Error",0)</f>
        <v>No enviado a tiempo</v>
      </c>
      <c r="AD1125" s="22" t="str">
        <f>+IF(AND(Ventas_Oficina[[#This Row],[Total]]&gt;75000,Ventas_Oficina[[#This Row],[Envio a tiempo]]="Enviado a tiempo"),"Buena Venta","Venta Mala")</f>
        <v>Venta Mala</v>
      </c>
    </row>
    <row r="1126" spans="1:30" x14ac:dyDescent="0.25">
      <c r="A1126" s="25">
        <v>1261550</v>
      </c>
      <c r="B1126" s="5">
        <v>41637</v>
      </c>
      <c r="C1126" s="6" t="s">
        <v>486</v>
      </c>
      <c r="D1126" s="6" t="s">
        <v>385</v>
      </c>
      <c r="E1126" s="6" t="s">
        <v>4</v>
      </c>
      <c r="F1126" s="6" t="s">
        <v>5</v>
      </c>
      <c r="G1126" s="6" t="s">
        <v>1008</v>
      </c>
      <c r="H1126" s="6" t="s">
        <v>9</v>
      </c>
      <c r="I1126" s="6" t="s">
        <v>1014</v>
      </c>
      <c r="J1126" s="6" t="s">
        <v>1043</v>
      </c>
      <c r="K1126" s="6" t="s">
        <v>1261</v>
      </c>
      <c r="L1126" s="6" t="s">
        <v>1265</v>
      </c>
      <c r="M1126" s="6" t="s">
        <v>1272</v>
      </c>
      <c r="N1126" s="5">
        <v>41638</v>
      </c>
      <c r="O1126" s="7">
        <v>6059</v>
      </c>
      <c r="P1126" s="7">
        <v>10098</v>
      </c>
      <c r="Q1126" s="7">
        <v>4039</v>
      </c>
      <c r="R1126" s="6">
        <v>20</v>
      </c>
      <c r="S1126" s="7">
        <v>201960</v>
      </c>
      <c r="T1126" s="8">
        <v>0</v>
      </c>
      <c r="U1126" s="7">
        <v>0</v>
      </c>
      <c r="V1126" s="7">
        <v>201960</v>
      </c>
      <c r="W1126" s="7">
        <v>718</v>
      </c>
      <c r="X1126" s="7">
        <v>9806</v>
      </c>
      <c r="Y1126" s="9">
        <f>+DAY('TABLA PRINCIPAL'!$B1126)</f>
        <v>29</v>
      </c>
      <c r="Z1126" s="9">
        <f>+MONTH('TABLA PRINCIPAL'!$B1126)</f>
        <v>12</v>
      </c>
      <c r="AA1126" s="9">
        <f>+YEAR('TABLA PRINCIPAL'!$B1126)</f>
        <v>2013</v>
      </c>
      <c r="AB1126" s="22" t="str">
        <f>+IF(Ventas_Oficina[[#This Row],[Total del pedido]]&gt;=100000,"SI","NO")</f>
        <v>SI</v>
      </c>
      <c r="AC1126" s="22" t="str">
        <f>+_xlfn.XLOOKUP(Ventas_Oficina[[#This Row],[Nº de artículo]],AUXILIAR!A1125:A6012,AUXILIAR!D1125:D6012,"Error",0)</f>
        <v>No enviado a tiempo</v>
      </c>
      <c r="AD1126" s="22" t="str">
        <f>+IF(AND(Ventas_Oficina[[#This Row],[Total]]&gt;75000,Ventas_Oficina[[#This Row],[Envio a tiempo]]="Enviado a tiempo"),"Buena Venta","Venta Mala")</f>
        <v>Venta Mala</v>
      </c>
    </row>
    <row r="1127" spans="1:30" x14ac:dyDescent="0.25">
      <c r="A1127" s="26">
        <v>1261550</v>
      </c>
      <c r="B1127" s="10">
        <v>41637</v>
      </c>
      <c r="C1127" s="11" t="s">
        <v>486</v>
      </c>
      <c r="D1127" s="11" t="s">
        <v>385</v>
      </c>
      <c r="E1127" s="11" t="s">
        <v>4</v>
      </c>
      <c r="F1127" s="11" t="s">
        <v>5</v>
      </c>
      <c r="G1127" s="11" t="s">
        <v>1008</v>
      </c>
      <c r="H1127" s="11" t="s">
        <v>9</v>
      </c>
      <c r="I1127" s="11" t="s">
        <v>1014</v>
      </c>
      <c r="J1127" s="11" t="s">
        <v>1127</v>
      </c>
      <c r="K1127" s="11" t="s">
        <v>1263</v>
      </c>
      <c r="L1127" s="11" t="s">
        <v>1266</v>
      </c>
      <c r="M1127" s="11" t="s">
        <v>1272</v>
      </c>
      <c r="N1127" s="10">
        <v>41638</v>
      </c>
      <c r="O1127" s="12">
        <v>1470</v>
      </c>
      <c r="P1127" s="12">
        <v>2999</v>
      </c>
      <c r="Q1127" s="12">
        <v>1529</v>
      </c>
      <c r="R1127" s="11">
        <v>44</v>
      </c>
      <c r="S1127" s="12">
        <v>131956</v>
      </c>
      <c r="T1127" s="13">
        <v>0.03</v>
      </c>
      <c r="U1127" s="12">
        <v>3958.68</v>
      </c>
      <c r="V1127" s="12">
        <v>127997.32</v>
      </c>
      <c r="W1127" s="12">
        <v>550</v>
      </c>
      <c r="X1127" s="12">
        <v>9806</v>
      </c>
      <c r="Y1127" s="14">
        <f>+DAY('TABLA PRINCIPAL'!$B1127)</f>
        <v>29</v>
      </c>
      <c r="Z1127" s="14">
        <f>+MONTH('TABLA PRINCIPAL'!$B1127)</f>
        <v>12</v>
      </c>
      <c r="AA1127" s="14">
        <f>+YEAR('TABLA PRINCIPAL'!$B1127)</f>
        <v>2013</v>
      </c>
      <c r="AB1127" s="22" t="str">
        <f>+IF(Ventas_Oficina[[#This Row],[Total del pedido]]&gt;=100000,"SI","NO")</f>
        <v>SI</v>
      </c>
      <c r="AC1127" s="22" t="str">
        <f>+_xlfn.XLOOKUP(Ventas_Oficina[[#This Row],[Nº de artículo]],AUXILIAR!A1126:A6013,AUXILIAR!D1126:D6013,"Error",0)</f>
        <v>No enviado a tiempo</v>
      </c>
      <c r="AD1127" s="22" t="str">
        <f>+IF(AND(Ventas_Oficina[[#This Row],[Total]]&gt;75000,Ventas_Oficina[[#This Row],[Envio a tiempo]]="Enviado a tiempo"),"Buena Venta","Venta Mala")</f>
        <v>Venta Mala</v>
      </c>
    </row>
    <row r="1128" spans="1:30" x14ac:dyDescent="0.25">
      <c r="A1128" s="25">
        <v>1261915</v>
      </c>
      <c r="B1128" s="5">
        <v>42066</v>
      </c>
      <c r="C1128" s="6" t="s">
        <v>242</v>
      </c>
      <c r="D1128" s="6" t="s">
        <v>81</v>
      </c>
      <c r="E1128" s="6" t="s">
        <v>4</v>
      </c>
      <c r="F1128" s="6" t="s">
        <v>5</v>
      </c>
      <c r="G1128" s="6" t="s">
        <v>1009</v>
      </c>
      <c r="H1128" s="6" t="s">
        <v>34</v>
      </c>
      <c r="I1128" s="6" t="s">
        <v>1012</v>
      </c>
      <c r="J1128" s="6" t="s">
        <v>1095</v>
      </c>
      <c r="K1128" s="6" t="s">
        <v>1261</v>
      </c>
      <c r="L1128" s="6" t="s">
        <v>1265</v>
      </c>
      <c r="M1128" s="6" t="s">
        <v>1272</v>
      </c>
      <c r="N1128" s="5">
        <v>42067</v>
      </c>
      <c r="O1128" s="7">
        <v>6773</v>
      </c>
      <c r="P1128" s="7">
        <v>16520</v>
      </c>
      <c r="Q1128" s="7">
        <v>9747</v>
      </c>
      <c r="R1128" s="6">
        <v>43</v>
      </c>
      <c r="S1128" s="7">
        <v>710360</v>
      </c>
      <c r="T1128" s="8">
        <v>0.05</v>
      </c>
      <c r="U1128" s="7">
        <v>35518</v>
      </c>
      <c r="V1128" s="7">
        <v>674842</v>
      </c>
      <c r="W1128" s="7">
        <v>1999</v>
      </c>
      <c r="X1128" s="7">
        <v>38841</v>
      </c>
      <c r="Y1128" s="9">
        <f>+DAY('TABLA PRINCIPAL'!$B1128)</f>
        <v>3</v>
      </c>
      <c r="Z1128" s="9">
        <f>+MONTH('TABLA PRINCIPAL'!$B1128)</f>
        <v>3</v>
      </c>
      <c r="AA1128" s="9">
        <f>+YEAR('TABLA PRINCIPAL'!$B1128)</f>
        <v>2015</v>
      </c>
      <c r="AB1128" s="22" t="str">
        <f>+IF(Ventas_Oficina[[#This Row],[Total del pedido]]&gt;=100000,"SI","NO")</f>
        <v>SI</v>
      </c>
      <c r="AC1128" s="22" t="str">
        <f>+_xlfn.XLOOKUP(Ventas_Oficina[[#This Row],[Nº de artículo]],AUXILIAR!A1127:A6014,AUXILIAR!D1127:D6014,"Error",0)</f>
        <v>No enviado a tiempo</v>
      </c>
      <c r="AD1128" s="22" t="str">
        <f>+IF(AND(Ventas_Oficina[[#This Row],[Total]]&gt;75000,Ventas_Oficina[[#This Row],[Envio a tiempo]]="Enviado a tiempo"),"Buena Venta","Venta Mala")</f>
        <v>Venta Mala</v>
      </c>
    </row>
    <row r="1129" spans="1:30" x14ac:dyDescent="0.25">
      <c r="A1129" s="26">
        <v>1261915</v>
      </c>
      <c r="B1129" s="10">
        <v>41558</v>
      </c>
      <c r="C1129" s="11" t="s">
        <v>405</v>
      </c>
      <c r="D1129" s="11" t="s">
        <v>48</v>
      </c>
      <c r="E1129" s="11" t="s">
        <v>4</v>
      </c>
      <c r="F1129" s="11" t="s">
        <v>5</v>
      </c>
      <c r="G1129" s="11" t="s">
        <v>1009</v>
      </c>
      <c r="H1129" s="11" t="s">
        <v>34</v>
      </c>
      <c r="I1129" s="11" t="s">
        <v>1013</v>
      </c>
      <c r="J1129" s="11" t="s">
        <v>1139</v>
      </c>
      <c r="K1129" s="11" t="s">
        <v>1261</v>
      </c>
      <c r="L1129" s="11" t="s">
        <v>1267</v>
      </c>
      <c r="M1129" s="11" t="s">
        <v>1273</v>
      </c>
      <c r="N1129" s="10">
        <v>41559</v>
      </c>
      <c r="O1129" s="12">
        <v>348</v>
      </c>
      <c r="P1129" s="12">
        <v>543</v>
      </c>
      <c r="Q1129" s="12">
        <v>195</v>
      </c>
      <c r="R1129" s="11">
        <v>26</v>
      </c>
      <c r="S1129" s="12">
        <v>14118</v>
      </c>
      <c r="T1129" s="13">
        <v>0.01</v>
      </c>
      <c r="U1129" s="12">
        <v>141.18</v>
      </c>
      <c r="V1129" s="12">
        <v>13976.82</v>
      </c>
      <c r="W1129" s="12">
        <v>95</v>
      </c>
      <c r="X1129" s="12">
        <v>5932</v>
      </c>
      <c r="Y1129" s="14">
        <f>+DAY('TABLA PRINCIPAL'!$B1129)</f>
        <v>11</v>
      </c>
      <c r="Z1129" s="14">
        <f>+MONTH('TABLA PRINCIPAL'!$B1129)</f>
        <v>10</v>
      </c>
      <c r="AA1129" s="14">
        <f>+YEAR('TABLA PRINCIPAL'!$B1129)</f>
        <v>2013</v>
      </c>
      <c r="AB1129" s="22" t="str">
        <f>+IF(Ventas_Oficina[[#This Row],[Total del pedido]]&gt;=100000,"SI","NO")</f>
        <v>NO</v>
      </c>
      <c r="AC1129" s="22" t="str">
        <f>+_xlfn.XLOOKUP(Ventas_Oficina[[#This Row],[Nº de artículo]],AUXILIAR!A1128:A6015,AUXILIAR!D1128:D6015,"Error",0)</f>
        <v>No enviado a tiempo</v>
      </c>
      <c r="AD1129" s="22" t="str">
        <f>+IF(AND(Ventas_Oficina[[#This Row],[Total]]&gt;75000,Ventas_Oficina[[#This Row],[Envio a tiempo]]="Enviado a tiempo"),"Buena Venta","Venta Mala")</f>
        <v>Venta Mala</v>
      </c>
    </row>
    <row r="1130" spans="1:30" x14ac:dyDescent="0.25">
      <c r="A1130" s="25">
        <v>1261915</v>
      </c>
      <c r="B1130" s="5">
        <v>41637</v>
      </c>
      <c r="C1130" s="6" t="s">
        <v>486</v>
      </c>
      <c r="D1130" s="6" t="s">
        <v>385</v>
      </c>
      <c r="E1130" s="6" t="s">
        <v>4</v>
      </c>
      <c r="F1130" s="6" t="s">
        <v>5</v>
      </c>
      <c r="G1130" s="6" t="s">
        <v>1008</v>
      </c>
      <c r="H1130" s="6" t="s">
        <v>9</v>
      </c>
      <c r="I1130" s="6" t="s">
        <v>1013</v>
      </c>
      <c r="J1130" s="6" t="s">
        <v>1101</v>
      </c>
      <c r="K1130" s="6" t="s">
        <v>1261</v>
      </c>
      <c r="L1130" s="6" t="s">
        <v>1266</v>
      </c>
      <c r="M1130" s="6" t="s">
        <v>1272</v>
      </c>
      <c r="N1130" s="5">
        <v>41638</v>
      </c>
      <c r="O1130" s="7">
        <v>27899</v>
      </c>
      <c r="P1130" s="7">
        <v>44999</v>
      </c>
      <c r="Q1130" s="7">
        <v>17100</v>
      </c>
      <c r="R1130" s="6">
        <v>34</v>
      </c>
      <c r="S1130" s="7">
        <v>1529966</v>
      </c>
      <c r="T1130" s="8">
        <v>0.04</v>
      </c>
      <c r="U1130" s="7">
        <v>61198.64</v>
      </c>
      <c r="V1130" s="7">
        <v>1468767.36</v>
      </c>
      <c r="W1130" s="7">
        <v>4900</v>
      </c>
      <c r="X1130" s="7">
        <v>9088</v>
      </c>
      <c r="Y1130" s="9">
        <f>+DAY('TABLA PRINCIPAL'!$B1130)</f>
        <v>29</v>
      </c>
      <c r="Z1130" s="9">
        <f>+MONTH('TABLA PRINCIPAL'!$B1130)</f>
        <v>12</v>
      </c>
      <c r="AA1130" s="9">
        <f>+YEAR('TABLA PRINCIPAL'!$B1130)</f>
        <v>2013</v>
      </c>
      <c r="AB1130" s="22" t="str">
        <f>+IF(Ventas_Oficina[[#This Row],[Total del pedido]]&gt;=100000,"SI","NO")</f>
        <v>SI</v>
      </c>
      <c r="AC1130" s="22" t="str">
        <f>+_xlfn.XLOOKUP(Ventas_Oficina[[#This Row],[Nº de artículo]],AUXILIAR!A1129:A6016,AUXILIAR!D1129:D6016,"Error",0)</f>
        <v>No enviado a tiempo</v>
      </c>
      <c r="AD1130" s="22" t="str">
        <f>+IF(AND(Ventas_Oficina[[#This Row],[Total]]&gt;75000,Ventas_Oficina[[#This Row],[Envio a tiempo]]="Enviado a tiempo"),"Buena Venta","Venta Mala")</f>
        <v>Venta Mala</v>
      </c>
    </row>
    <row r="1131" spans="1:30" x14ac:dyDescent="0.25">
      <c r="A1131" s="26">
        <v>1261915</v>
      </c>
      <c r="B1131" s="10">
        <v>42039</v>
      </c>
      <c r="C1131" s="11" t="s">
        <v>221</v>
      </c>
      <c r="D1131" s="11" t="s">
        <v>199</v>
      </c>
      <c r="E1131" s="11" t="s">
        <v>4</v>
      </c>
      <c r="F1131" s="11" t="s">
        <v>5</v>
      </c>
      <c r="G1131" s="11" t="s">
        <v>1008</v>
      </c>
      <c r="H1131" s="11" t="s">
        <v>24</v>
      </c>
      <c r="I1131" s="11" t="s">
        <v>1014</v>
      </c>
      <c r="J1131" s="11" t="s">
        <v>1049</v>
      </c>
      <c r="K1131" s="11" t="s">
        <v>1261</v>
      </c>
      <c r="L1131" s="11" t="s">
        <v>1265</v>
      </c>
      <c r="M1131" s="11" t="s">
        <v>1273</v>
      </c>
      <c r="N1131" s="10">
        <v>42041</v>
      </c>
      <c r="O1131" s="12">
        <v>184</v>
      </c>
      <c r="P1131" s="12">
        <v>288</v>
      </c>
      <c r="Q1131" s="12">
        <v>104</v>
      </c>
      <c r="R1131" s="11">
        <v>5</v>
      </c>
      <c r="S1131" s="12">
        <v>1440</v>
      </c>
      <c r="T1131" s="13">
        <v>0.04</v>
      </c>
      <c r="U1131" s="12">
        <v>57.6</v>
      </c>
      <c r="V1131" s="12">
        <v>1382.4</v>
      </c>
      <c r="W1131" s="12">
        <v>99</v>
      </c>
      <c r="X1131" s="12">
        <v>6051</v>
      </c>
      <c r="Y1131" s="14">
        <f>+DAY('TABLA PRINCIPAL'!$B1131)</f>
        <v>4</v>
      </c>
      <c r="Z1131" s="14">
        <f>+MONTH('TABLA PRINCIPAL'!$B1131)</f>
        <v>2</v>
      </c>
      <c r="AA1131" s="14">
        <f>+YEAR('TABLA PRINCIPAL'!$B1131)</f>
        <v>2015</v>
      </c>
      <c r="AB1131" s="22" t="str">
        <f>+IF(Ventas_Oficina[[#This Row],[Total del pedido]]&gt;=100000,"SI","NO")</f>
        <v>NO</v>
      </c>
      <c r="AC1131" s="22" t="str">
        <f>+_xlfn.XLOOKUP(Ventas_Oficina[[#This Row],[Nº de artículo]],AUXILIAR!A1130:A6017,AUXILIAR!D1130:D6017,"Error",0)</f>
        <v>No enviado a tiempo</v>
      </c>
      <c r="AD1131" s="22" t="str">
        <f>+IF(AND(Ventas_Oficina[[#This Row],[Total]]&gt;75000,Ventas_Oficina[[#This Row],[Envio a tiempo]]="Enviado a tiempo"),"Buena Venta","Venta Mala")</f>
        <v>Venta Mala</v>
      </c>
    </row>
    <row r="1132" spans="1:30" x14ac:dyDescent="0.25">
      <c r="A1132" s="25">
        <v>1262280</v>
      </c>
      <c r="B1132" s="5">
        <v>41574</v>
      </c>
      <c r="C1132" s="6" t="s">
        <v>303</v>
      </c>
      <c r="D1132" s="6" t="s">
        <v>97</v>
      </c>
      <c r="E1132" s="6" t="s">
        <v>12</v>
      </c>
      <c r="F1132" s="6" t="s">
        <v>13</v>
      </c>
      <c r="G1132" s="6" t="s">
        <v>1007</v>
      </c>
      <c r="H1132" s="6" t="s">
        <v>14</v>
      </c>
      <c r="I1132" s="6" t="s">
        <v>1016</v>
      </c>
      <c r="J1132" s="6" t="s">
        <v>1118</v>
      </c>
      <c r="K1132" s="6" t="s">
        <v>1261</v>
      </c>
      <c r="L1132" s="6" t="s">
        <v>1265</v>
      </c>
      <c r="M1132" s="6" t="s">
        <v>1272</v>
      </c>
      <c r="N1132" s="5">
        <v>41578</v>
      </c>
      <c r="O1132" s="7">
        <v>448</v>
      </c>
      <c r="P1132" s="7">
        <v>814</v>
      </c>
      <c r="Q1132" s="7">
        <v>366</v>
      </c>
      <c r="R1132" s="6">
        <v>47</v>
      </c>
      <c r="S1132" s="7">
        <v>38258</v>
      </c>
      <c r="T1132" s="8">
        <v>0</v>
      </c>
      <c r="U1132" s="7">
        <v>0</v>
      </c>
      <c r="V1132" s="7">
        <v>38258</v>
      </c>
      <c r="W1132" s="7">
        <v>312</v>
      </c>
      <c r="X1132" s="7">
        <v>9961</v>
      </c>
      <c r="Y1132" s="9">
        <f>+DAY('TABLA PRINCIPAL'!$B1132)</f>
        <v>27</v>
      </c>
      <c r="Z1132" s="9">
        <f>+MONTH('TABLA PRINCIPAL'!$B1132)</f>
        <v>10</v>
      </c>
      <c r="AA1132" s="9">
        <f>+YEAR('TABLA PRINCIPAL'!$B1132)</f>
        <v>2013</v>
      </c>
      <c r="AB1132" s="22" t="str">
        <f>+IF(Ventas_Oficina[[#This Row],[Total del pedido]]&gt;=100000,"SI","NO")</f>
        <v>NO</v>
      </c>
      <c r="AC1132" s="22" t="str">
        <f>+_xlfn.XLOOKUP(Ventas_Oficina[[#This Row],[Nº de artículo]],AUXILIAR!A1131:A6018,AUXILIAR!D1131:D6018,"Error",0)</f>
        <v>Enviado a tiempo</v>
      </c>
      <c r="AD1132" s="22" t="str">
        <f>+IF(AND(Ventas_Oficina[[#This Row],[Total]]&gt;75000,Ventas_Oficina[[#This Row],[Envio a tiempo]]="Enviado a tiempo"),"Buena Venta","Venta Mala")</f>
        <v>Venta Mala</v>
      </c>
    </row>
    <row r="1133" spans="1:30" x14ac:dyDescent="0.25">
      <c r="A1133" s="26">
        <v>1262280</v>
      </c>
      <c r="B1133" s="10">
        <v>41575</v>
      </c>
      <c r="C1133" s="11" t="s">
        <v>441</v>
      </c>
      <c r="D1133" s="11" t="s">
        <v>135</v>
      </c>
      <c r="E1133" s="11" t="s">
        <v>12</v>
      </c>
      <c r="F1133" s="11" t="s">
        <v>13</v>
      </c>
      <c r="G1133" s="11" t="s">
        <v>1007</v>
      </c>
      <c r="H1133" s="11" t="s">
        <v>42</v>
      </c>
      <c r="I1133" s="11" t="s">
        <v>1015</v>
      </c>
      <c r="J1133" s="11" t="s">
        <v>1121</v>
      </c>
      <c r="K1133" s="11" t="s">
        <v>1261</v>
      </c>
      <c r="L1133" s="11" t="s">
        <v>1265</v>
      </c>
      <c r="M1133" s="11" t="s">
        <v>1272</v>
      </c>
      <c r="N1133" s="10">
        <v>41576</v>
      </c>
      <c r="O1133" s="12">
        <v>892</v>
      </c>
      <c r="P1133" s="12">
        <v>2974</v>
      </c>
      <c r="Q1133" s="12">
        <v>2082</v>
      </c>
      <c r="R1133" s="11">
        <v>5</v>
      </c>
      <c r="S1133" s="12">
        <v>14870</v>
      </c>
      <c r="T1133" s="13">
        <v>7.0000000000000007E-2</v>
      </c>
      <c r="U1133" s="12">
        <v>1040.9000000000001</v>
      </c>
      <c r="V1133" s="12">
        <v>13829.1</v>
      </c>
      <c r="W1133" s="12">
        <v>664</v>
      </c>
      <c r="X1133" s="12">
        <v>39823</v>
      </c>
      <c r="Y1133" s="14">
        <f>+DAY('TABLA PRINCIPAL'!$B1133)</f>
        <v>28</v>
      </c>
      <c r="Z1133" s="14">
        <f>+MONTH('TABLA PRINCIPAL'!$B1133)</f>
        <v>10</v>
      </c>
      <c r="AA1133" s="14">
        <f>+YEAR('TABLA PRINCIPAL'!$B1133)</f>
        <v>2013</v>
      </c>
      <c r="AB1133" s="22" t="str">
        <f>+IF(Ventas_Oficina[[#This Row],[Total del pedido]]&gt;=100000,"SI","NO")</f>
        <v>NO</v>
      </c>
      <c r="AC1133" s="22" t="str">
        <f>+_xlfn.XLOOKUP(Ventas_Oficina[[#This Row],[Nº de artículo]],AUXILIAR!A1132:A6019,AUXILIAR!D1132:D6019,"Error",0)</f>
        <v>Enviado a tiempo</v>
      </c>
      <c r="AD1133" s="22" t="str">
        <f>+IF(AND(Ventas_Oficina[[#This Row],[Total]]&gt;75000,Ventas_Oficina[[#This Row],[Envio a tiempo]]="Enviado a tiempo"),"Buena Venta","Venta Mala")</f>
        <v>Venta Mala</v>
      </c>
    </row>
    <row r="1134" spans="1:30" x14ac:dyDescent="0.25">
      <c r="A1134" s="25">
        <v>1262280</v>
      </c>
      <c r="B1134" s="5">
        <v>41579</v>
      </c>
      <c r="C1134" s="6" t="s">
        <v>532</v>
      </c>
      <c r="D1134" s="6" t="s">
        <v>71</v>
      </c>
      <c r="E1134" s="6" t="s">
        <v>4</v>
      </c>
      <c r="F1134" s="6" t="s">
        <v>5</v>
      </c>
      <c r="G1134" s="6" t="s">
        <v>1007</v>
      </c>
      <c r="H1134" s="6" t="s">
        <v>17</v>
      </c>
      <c r="I1134" s="6" t="s">
        <v>1013</v>
      </c>
      <c r="J1134" s="6" t="s">
        <v>1099</v>
      </c>
      <c r="K1134" s="6" t="s">
        <v>1261</v>
      </c>
      <c r="L1134" s="6" t="s">
        <v>1267</v>
      </c>
      <c r="M1134" s="6" t="s">
        <v>1273</v>
      </c>
      <c r="N1134" s="5">
        <v>41581</v>
      </c>
      <c r="O1134" s="7">
        <v>93</v>
      </c>
      <c r="P1134" s="7">
        <v>160</v>
      </c>
      <c r="Q1134" s="7">
        <v>67</v>
      </c>
      <c r="R1134" s="6">
        <v>31</v>
      </c>
      <c r="S1134" s="7">
        <v>4960</v>
      </c>
      <c r="T1134" s="8">
        <v>0</v>
      </c>
      <c r="U1134" s="7">
        <v>0</v>
      </c>
      <c r="V1134" s="7">
        <v>4960</v>
      </c>
      <c r="W1134" s="7">
        <v>129</v>
      </c>
      <c r="X1134" s="7">
        <v>5960</v>
      </c>
      <c r="Y1134" s="9">
        <f>+DAY('TABLA PRINCIPAL'!$B1134)</f>
        <v>1</v>
      </c>
      <c r="Z1134" s="9">
        <f>+MONTH('TABLA PRINCIPAL'!$B1134)</f>
        <v>11</v>
      </c>
      <c r="AA1134" s="9">
        <f>+YEAR('TABLA PRINCIPAL'!$B1134)</f>
        <v>2013</v>
      </c>
      <c r="AB1134" s="22" t="str">
        <f>+IF(Ventas_Oficina[[#This Row],[Total del pedido]]&gt;=100000,"SI","NO")</f>
        <v>NO</v>
      </c>
      <c r="AC1134" s="22" t="str">
        <f>+_xlfn.XLOOKUP(Ventas_Oficina[[#This Row],[Nº de artículo]],AUXILIAR!A1133:A6020,AUXILIAR!D1133:D6020,"Error",0)</f>
        <v>No enviado a tiempo</v>
      </c>
      <c r="AD1134" s="22" t="str">
        <f>+IF(AND(Ventas_Oficina[[#This Row],[Total]]&gt;75000,Ventas_Oficina[[#This Row],[Envio a tiempo]]="Enviado a tiempo"),"Buena Venta","Venta Mala")</f>
        <v>Venta Mala</v>
      </c>
    </row>
    <row r="1135" spans="1:30" x14ac:dyDescent="0.25">
      <c r="A1135" s="26">
        <v>1262280</v>
      </c>
      <c r="B1135" s="10">
        <v>42219</v>
      </c>
      <c r="C1135" s="11" t="s">
        <v>259</v>
      </c>
      <c r="D1135" s="11" t="s">
        <v>260</v>
      </c>
      <c r="E1135" s="11" t="s">
        <v>4</v>
      </c>
      <c r="F1135" s="11" t="s">
        <v>5</v>
      </c>
      <c r="G1135" s="11" t="s">
        <v>1010</v>
      </c>
      <c r="H1135" s="11" t="s">
        <v>121</v>
      </c>
      <c r="I1135" s="11" t="s">
        <v>1016</v>
      </c>
      <c r="J1135" s="11" t="s">
        <v>1044</v>
      </c>
      <c r="K1135" s="11" t="s">
        <v>1261</v>
      </c>
      <c r="L1135" s="11" t="s">
        <v>1265</v>
      </c>
      <c r="M1135" s="11" t="s">
        <v>1272</v>
      </c>
      <c r="N1135" s="10">
        <v>42224</v>
      </c>
      <c r="O1135" s="12">
        <v>118</v>
      </c>
      <c r="P1135" s="12">
        <v>188</v>
      </c>
      <c r="Q1135" s="12">
        <v>70</v>
      </c>
      <c r="R1135" s="11">
        <v>34</v>
      </c>
      <c r="S1135" s="12">
        <v>6392</v>
      </c>
      <c r="T1135" s="13">
        <v>7.0000000000000007E-2</v>
      </c>
      <c r="U1135" s="12">
        <v>447.44000000000005</v>
      </c>
      <c r="V1135" s="12">
        <v>5944.5599999999995</v>
      </c>
      <c r="W1135" s="12">
        <v>149</v>
      </c>
      <c r="X1135" s="12">
        <v>3995</v>
      </c>
      <c r="Y1135" s="14">
        <f>+DAY('TABLA PRINCIPAL'!$B1135)</f>
        <v>3</v>
      </c>
      <c r="Z1135" s="14">
        <f>+MONTH('TABLA PRINCIPAL'!$B1135)</f>
        <v>8</v>
      </c>
      <c r="AA1135" s="14">
        <f>+YEAR('TABLA PRINCIPAL'!$B1135)</f>
        <v>2015</v>
      </c>
      <c r="AB1135" s="22" t="str">
        <f>+IF(Ventas_Oficina[[#This Row],[Total del pedido]]&gt;=100000,"SI","NO")</f>
        <v>NO</v>
      </c>
      <c r="AC1135" s="22" t="str">
        <f>+_xlfn.XLOOKUP(Ventas_Oficina[[#This Row],[Nº de artículo]],AUXILIAR!A1134:A6021,AUXILIAR!D1134:D6021,"Error",0)</f>
        <v>Enviado a tiempo</v>
      </c>
      <c r="AD1135" s="22" t="str">
        <f>+IF(AND(Ventas_Oficina[[#This Row],[Total]]&gt;75000,Ventas_Oficina[[#This Row],[Envio a tiempo]]="Enviado a tiempo"),"Buena Venta","Venta Mala")</f>
        <v>Venta Mala</v>
      </c>
    </row>
    <row r="1136" spans="1:30" x14ac:dyDescent="0.25">
      <c r="A1136" s="25">
        <v>1262280</v>
      </c>
      <c r="B1136" s="5">
        <v>41613</v>
      </c>
      <c r="C1136" s="6" t="s">
        <v>431</v>
      </c>
      <c r="D1136" s="6" t="s">
        <v>29</v>
      </c>
      <c r="E1136" s="6" t="s">
        <v>12</v>
      </c>
      <c r="F1136" s="6" t="s">
        <v>13</v>
      </c>
      <c r="G1136" s="6" t="s">
        <v>1008</v>
      </c>
      <c r="H1136" s="6" t="s">
        <v>14</v>
      </c>
      <c r="I1136" s="6" t="s">
        <v>1013</v>
      </c>
      <c r="J1136" s="6" t="s">
        <v>1190</v>
      </c>
      <c r="K1136" s="6" t="s">
        <v>1261</v>
      </c>
      <c r="L1136" s="6" t="s">
        <v>1265</v>
      </c>
      <c r="M1136" s="6" t="s">
        <v>1272</v>
      </c>
      <c r="N1136" s="5">
        <v>41615</v>
      </c>
      <c r="O1136" s="7">
        <v>1111</v>
      </c>
      <c r="P1136" s="7">
        <v>1984</v>
      </c>
      <c r="Q1136" s="7">
        <v>873</v>
      </c>
      <c r="R1136" s="6">
        <v>7</v>
      </c>
      <c r="S1136" s="7">
        <v>13888</v>
      </c>
      <c r="T1136" s="8">
        <v>0.03</v>
      </c>
      <c r="U1136" s="7">
        <v>416.64</v>
      </c>
      <c r="V1136" s="7">
        <v>13471.36</v>
      </c>
      <c r="W1136" s="7">
        <v>410</v>
      </c>
      <c r="X1136" s="7">
        <v>183584</v>
      </c>
      <c r="Y1136" s="9">
        <f>+DAY('TABLA PRINCIPAL'!$B1136)</f>
        <v>5</v>
      </c>
      <c r="Z1136" s="9">
        <f>+MONTH('TABLA PRINCIPAL'!$B1136)</f>
        <v>12</v>
      </c>
      <c r="AA1136" s="9">
        <f>+YEAR('TABLA PRINCIPAL'!$B1136)</f>
        <v>2013</v>
      </c>
      <c r="AB1136" s="22" t="str">
        <f>+IF(Ventas_Oficina[[#This Row],[Total del pedido]]&gt;=100000,"SI","NO")</f>
        <v>NO</v>
      </c>
      <c r="AC1136" s="22" t="str">
        <f>+_xlfn.XLOOKUP(Ventas_Oficina[[#This Row],[Nº de artículo]],AUXILIAR!A1135:A6022,AUXILIAR!D1135:D6022,"Error",0)</f>
        <v>Enviado a tiempo</v>
      </c>
      <c r="AD1136" s="22" t="str">
        <f>+IF(AND(Ventas_Oficina[[#This Row],[Total]]&gt;75000,Ventas_Oficina[[#This Row],[Envio a tiempo]]="Enviado a tiempo"),"Buena Venta","Venta Mala")</f>
        <v>Buena Venta</v>
      </c>
    </row>
    <row r="1137" spans="1:30" x14ac:dyDescent="0.25">
      <c r="A1137" s="26">
        <v>1262280</v>
      </c>
      <c r="B1137" s="10">
        <v>42104</v>
      </c>
      <c r="C1137" s="11" t="s">
        <v>396</v>
      </c>
      <c r="D1137" s="11" t="s">
        <v>183</v>
      </c>
      <c r="E1137" s="11" t="s">
        <v>4</v>
      </c>
      <c r="F1137" s="11" t="s">
        <v>5</v>
      </c>
      <c r="G1137" s="11" t="s">
        <v>1007</v>
      </c>
      <c r="H1137" s="11" t="s">
        <v>106</v>
      </c>
      <c r="I1137" s="11" t="s">
        <v>1015</v>
      </c>
      <c r="J1137" s="11" t="s">
        <v>1040</v>
      </c>
      <c r="K1137" s="11" t="s">
        <v>1261</v>
      </c>
      <c r="L1137" s="11" t="s">
        <v>1265</v>
      </c>
      <c r="M1137" s="11" t="s">
        <v>1272</v>
      </c>
      <c r="N1137" s="10">
        <v>42105</v>
      </c>
      <c r="O1137" s="12">
        <v>2156</v>
      </c>
      <c r="P1137" s="12">
        <v>3655</v>
      </c>
      <c r="Q1137" s="12">
        <v>1499</v>
      </c>
      <c r="R1137" s="11">
        <v>20</v>
      </c>
      <c r="S1137" s="12">
        <v>73100</v>
      </c>
      <c r="T1137" s="13">
        <v>0.05</v>
      </c>
      <c r="U1137" s="12">
        <v>3655</v>
      </c>
      <c r="V1137" s="12">
        <v>69445</v>
      </c>
      <c r="W1137" s="12">
        <v>1389</v>
      </c>
      <c r="X1137" s="12">
        <v>5092</v>
      </c>
      <c r="Y1137" s="14">
        <f>+DAY('TABLA PRINCIPAL'!$B1137)</f>
        <v>10</v>
      </c>
      <c r="Z1137" s="14">
        <f>+MONTH('TABLA PRINCIPAL'!$B1137)</f>
        <v>4</v>
      </c>
      <c r="AA1137" s="14">
        <f>+YEAR('TABLA PRINCIPAL'!$B1137)</f>
        <v>2015</v>
      </c>
      <c r="AB1137" s="22" t="str">
        <f>+IF(Ventas_Oficina[[#This Row],[Total del pedido]]&gt;=100000,"SI","NO")</f>
        <v>NO</v>
      </c>
      <c r="AC1137" s="22" t="str">
        <f>+_xlfn.XLOOKUP(Ventas_Oficina[[#This Row],[Nº de artículo]],AUXILIAR!A1136:A6023,AUXILIAR!D1136:D6023,"Error",0)</f>
        <v>Enviado a tiempo</v>
      </c>
      <c r="AD1137" s="22" t="str">
        <f>+IF(AND(Ventas_Oficina[[#This Row],[Total]]&gt;75000,Ventas_Oficina[[#This Row],[Envio a tiempo]]="Enviado a tiempo"),"Buena Venta","Venta Mala")</f>
        <v>Venta Mala</v>
      </c>
    </row>
    <row r="1138" spans="1:30" x14ac:dyDescent="0.25">
      <c r="A1138" s="25">
        <v>1262280</v>
      </c>
      <c r="B1138" s="5">
        <v>41567</v>
      </c>
      <c r="C1138" s="6" t="s">
        <v>86</v>
      </c>
      <c r="D1138" s="6" t="s">
        <v>71</v>
      </c>
      <c r="E1138" s="6" t="s">
        <v>4</v>
      </c>
      <c r="F1138" s="6" t="s">
        <v>5</v>
      </c>
      <c r="G1138" s="6" t="s">
        <v>1009</v>
      </c>
      <c r="H1138" s="6" t="s">
        <v>17</v>
      </c>
      <c r="I1138" s="6" t="s">
        <v>1013</v>
      </c>
      <c r="J1138" s="6" t="s">
        <v>1049</v>
      </c>
      <c r="K1138" s="6" t="s">
        <v>1261</v>
      </c>
      <c r="L1138" s="6" t="s">
        <v>1265</v>
      </c>
      <c r="M1138" s="6" t="s">
        <v>1272</v>
      </c>
      <c r="N1138" s="5">
        <v>41568</v>
      </c>
      <c r="O1138" s="7">
        <v>184</v>
      </c>
      <c r="P1138" s="7">
        <v>288</v>
      </c>
      <c r="Q1138" s="7">
        <v>104</v>
      </c>
      <c r="R1138" s="6">
        <v>37</v>
      </c>
      <c r="S1138" s="7">
        <v>10656</v>
      </c>
      <c r="T1138" s="8">
        <v>0.05</v>
      </c>
      <c r="U1138" s="7">
        <v>532.80000000000007</v>
      </c>
      <c r="V1138" s="7">
        <v>10123.200000000001</v>
      </c>
      <c r="W1138" s="7">
        <v>99</v>
      </c>
      <c r="X1138" s="7">
        <v>30530</v>
      </c>
      <c r="Y1138" s="9">
        <f>+DAY('TABLA PRINCIPAL'!$B1138)</f>
        <v>20</v>
      </c>
      <c r="Z1138" s="9">
        <f>+MONTH('TABLA PRINCIPAL'!$B1138)</f>
        <v>10</v>
      </c>
      <c r="AA1138" s="9">
        <f>+YEAR('TABLA PRINCIPAL'!$B1138)</f>
        <v>2013</v>
      </c>
      <c r="AB1138" s="22" t="str">
        <f>+IF(Ventas_Oficina[[#This Row],[Total del pedido]]&gt;=100000,"SI","NO")</f>
        <v>NO</v>
      </c>
      <c r="AC1138" s="22" t="str">
        <f>+_xlfn.XLOOKUP(Ventas_Oficina[[#This Row],[Nº de artículo]],AUXILIAR!A1137:A6024,AUXILIAR!D1137:D6024,"Error",0)</f>
        <v>No enviado a tiempo</v>
      </c>
      <c r="AD1138" s="22" t="str">
        <f>+IF(AND(Ventas_Oficina[[#This Row],[Total]]&gt;75000,Ventas_Oficina[[#This Row],[Envio a tiempo]]="Enviado a tiempo"),"Buena Venta","Venta Mala")</f>
        <v>Venta Mala</v>
      </c>
    </row>
    <row r="1139" spans="1:30" x14ac:dyDescent="0.25">
      <c r="A1139" s="26">
        <v>1262646</v>
      </c>
      <c r="B1139" s="10">
        <v>41825</v>
      </c>
      <c r="C1139" s="11" t="s">
        <v>421</v>
      </c>
      <c r="D1139" s="11" t="s">
        <v>62</v>
      </c>
      <c r="E1139" s="11" t="s">
        <v>4</v>
      </c>
      <c r="F1139" s="11" t="s">
        <v>5</v>
      </c>
      <c r="G1139" s="11" t="s">
        <v>1008</v>
      </c>
      <c r="H1139" s="11" t="s">
        <v>27</v>
      </c>
      <c r="I1139" s="11" t="s">
        <v>1013</v>
      </c>
      <c r="J1139" s="11" t="s">
        <v>1091</v>
      </c>
      <c r="K1139" s="11" t="s">
        <v>1261</v>
      </c>
      <c r="L1139" s="11" t="s">
        <v>1266</v>
      </c>
      <c r="M1139" s="11" t="s">
        <v>1272</v>
      </c>
      <c r="N1139" s="10">
        <v>41829</v>
      </c>
      <c r="O1139" s="12">
        <v>395</v>
      </c>
      <c r="P1139" s="12">
        <v>608</v>
      </c>
      <c r="Q1139" s="12">
        <v>213</v>
      </c>
      <c r="R1139" s="11">
        <v>34</v>
      </c>
      <c r="S1139" s="12">
        <v>20672</v>
      </c>
      <c r="T1139" s="13">
        <v>0.04</v>
      </c>
      <c r="U1139" s="12">
        <v>826.88</v>
      </c>
      <c r="V1139" s="12">
        <v>19845.12</v>
      </c>
      <c r="W1139" s="12">
        <v>182</v>
      </c>
      <c r="X1139" s="12">
        <v>15969</v>
      </c>
      <c r="Y1139" s="14">
        <f>+DAY('TABLA PRINCIPAL'!$B1139)</f>
        <v>5</v>
      </c>
      <c r="Z1139" s="14">
        <f>+MONTH('TABLA PRINCIPAL'!$B1139)</f>
        <v>7</v>
      </c>
      <c r="AA1139" s="14">
        <f>+YEAR('TABLA PRINCIPAL'!$B1139)</f>
        <v>2014</v>
      </c>
      <c r="AB1139" s="22" t="str">
        <f>+IF(Ventas_Oficina[[#This Row],[Total del pedido]]&gt;=100000,"SI","NO")</f>
        <v>NO</v>
      </c>
      <c r="AC1139" s="22" t="str">
        <f>+_xlfn.XLOOKUP(Ventas_Oficina[[#This Row],[Nº de artículo]],AUXILIAR!A1138:A6025,AUXILIAR!D1138:D6025,"Error",0)</f>
        <v>Enviado a tiempo</v>
      </c>
      <c r="AD1139" s="22" t="str">
        <f>+IF(AND(Ventas_Oficina[[#This Row],[Total]]&gt;75000,Ventas_Oficina[[#This Row],[Envio a tiempo]]="Enviado a tiempo"),"Buena Venta","Venta Mala")</f>
        <v>Venta Mala</v>
      </c>
    </row>
    <row r="1140" spans="1:30" x14ac:dyDescent="0.25">
      <c r="A1140" s="25">
        <v>1262646</v>
      </c>
      <c r="B1140" s="5">
        <v>42708</v>
      </c>
      <c r="C1140" s="6" t="s">
        <v>533</v>
      </c>
      <c r="D1140" s="6" t="s">
        <v>46</v>
      </c>
      <c r="E1140" s="6" t="s">
        <v>4</v>
      </c>
      <c r="F1140" s="6" t="s">
        <v>5</v>
      </c>
      <c r="G1140" s="6" t="s">
        <v>1008</v>
      </c>
      <c r="H1140" s="6" t="s">
        <v>9</v>
      </c>
      <c r="I1140" s="6" t="s">
        <v>1016</v>
      </c>
      <c r="J1140" s="6" t="s">
        <v>1121</v>
      </c>
      <c r="K1140" s="6" t="s">
        <v>1262</v>
      </c>
      <c r="L1140" s="6" t="s">
        <v>1266</v>
      </c>
      <c r="M1140" s="6" t="s">
        <v>1272</v>
      </c>
      <c r="N1140" s="5">
        <v>42709</v>
      </c>
      <c r="O1140" s="7">
        <v>892</v>
      </c>
      <c r="P1140" s="7">
        <v>2974</v>
      </c>
      <c r="Q1140" s="7">
        <v>2082</v>
      </c>
      <c r="R1140" s="6">
        <v>1</v>
      </c>
      <c r="S1140" s="7">
        <v>2974</v>
      </c>
      <c r="T1140" s="8">
        <v>0.01</v>
      </c>
      <c r="U1140" s="7">
        <v>29.740000000000002</v>
      </c>
      <c r="V1140" s="7">
        <v>2944.26</v>
      </c>
      <c r="W1140" s="7">
        <v>664</v>
      </c>
      <c r="X1140" s="7">
        <v>54865</v>
      </c>
      <c r="Y1140" s="9">
        <f>+DAY('TABLA PRINCIPAL'!$B1140)</f>
        <v>4</v>
      </c>
      <c r="Z1140" s="9">
        <f>+MONTH('TABLA PRINCIPAL'!$B1140)</f>
        <v>12</v>
      </c>
      <c r="AA1140" s="9">
        <f>+YEAR('TABLA PRINCIPAL'!$B1140)</f>
        <v>2016</v>
      </c>
      <c r="AB1140" s="22" t="str">
        <f>+IF(Ventas_Oficina[[#This Row],[Total del pedido]]&gt;=100000,"SI","NO")</f>
        <v>NO</v>
      </c>
      <c r="AC1140" s="22" t="str">
        <f>+_xlfn.XLOOKUP(Ventas_Oficina[[#This Row],[Nº de artículo]],AUXILIAR!A1139:A6026,AUXILIAR!D1139:D6026,"Error",0)</f>
        <v>Enviado a tiempo</v>
      </c>
      <c r="AD1140" s="22" t="str">
        <f>+IF(AND(Ventas_Oficina[[#This Row],[Total]]&gt;75000,Ventas_Oficina[[#This Row],[Envio a tiempo]]="Enviado a tiempo"),"Buena Venta","Venta Mala")</f>
        <v>Venta Mala</v>
      </c>
    </row>
    <row r="1141" spans="1:30" x14ac:dyDescent="0.25">
      <c r="A1141" s="26">
        <v>1262646</v>
      </c>
      <c r="B1141" s="10">
        <v>41638</v>
      </c>
      <c r="C1141" s="11" t="s">
        <v>431</v>
      </c>
      <c r="D1141" s="11" t="s">
        <v>29</v>
      </c>
      <c r="E1141" s="11" t="s">
        <v>12</v>
      </c>
      <c r="F1141" s="11" t="s">
        <v>13</v>
      </c>
      <c r="G1141" s="11" t="s">
        <v>1007</v>
      </c>
      <c r="H1141" s="11" t="s">
        <v>14</v>
      </c>
      <c r="I1141" s="11" t="s">
        <v>1013</v>
      </c>
      <c r="J1141" s="11" t="s">
        <v>1066</v>
      </c>
      <c r="K1141" s="11" t="s">
        <v>1261</v>
      </c>
      <c r="L1141" s="11" t="s">
        <v>1265</v>
      </c>
      <c r="M1141" s="11" t="s">
        <v>1272</v>
      </c>
      <c r="N1141" s="10">
        <v>41638</v>
      </c>
      <c r="O1141" s="12">
        <v>1364</v>
      </c>
      <c r="P1141" s="12">
        <v>2098</v>
      </c>
      <c r="Q1141" s="12">
        <v>734</v>
      </c>
      <c r="R1141" s="11">
        <v>1</v>
      </c>
      <c r="S1141" s="12">
        <v>2098</v>
      </c>
      <c r="T1141" s="13">
        <v>0</v>
      </c>
      <c r="U1141" s="12">
        <v>0</v>
      </c>
      <c r="V1141" s="12">
        <v>2098</v>
      </c>
      <c r="W1141" s="12">
        <v>149</v>
      </c>
      <c r="X1141" s="12">
        <v>46955</v>
      </c>
      <c r="Y1141" s="14">
        <f>+DAY('TABLA PRINCIPAL'!$B1141)</f>
        <v>30</v>
      </c>
      <c r="Z1141" s="14">
        <f>+MONTH('TABLA PRINCIPAL'!$B1141)</f>
        <v>12</v>
      </c>
      <c r="AA1141" s="14">
        <f>+YEAR('TABLA PRINCIPAL'!$B1141)</f>
        <v>2013</v>
      </c>
      <c r="AB1141" s="22" t="str">
        <f>+IF(Ventas_Oficina[[#This Row],[Total del pedido]]&gt;=100000,"SI","NO")</f>
        <v>NO</v>
      </c>
      <c r="AC1141" s="22" t="str">
        <f>+_xlfn.XLOOKUP(Ventas_Oficina[[#This Row],[Nº de artículo]],AUXILIAR!A1140:A6027,AUXILIAR!D1140:D6027,"Error",0)</f>
        <v>No enviado a tiempo</v>
      </c>
      <c r="AD1141" s="22" t="str">
        <f>+IF(AND(Ventas_Oficina[[#This Row],[Total]]&gt;75000,Ventas_Oficina[[#This Row],[Envio a tiempo]]="Enviado a tiempo"),"Buena Venta","Venta Mala")</f>
        <v>Venta Mala</v>
      </c>
    </row>
    <row r="1142" spans="1:30" x14ac:dyDescent="0.25">
      <c r="A1142" s="25">
        <v>1263011</v>
      </c>
      <c r="B1142" s="5">
        <v>41986</v>
      </c>
      <c r="C1142" s="6" t="s">
        <v>388</v>
      </c>
      <c r="D1142" s="6" t="s">
        <v>36</v>
      </c>
      <c r="E1142" s="6" t="s">
        <v>12</v>
      </c>
      <c r="F1142" s="6" t="s">
        <v>13</v>
      </c>
      <c r="G1142" s="6" t="s">
        <v>1010</v>
      </c>
      <c r="H1142" s="6" t="s">
        <v>14</v>
      </c>
      <c r="I1142" s="6" t="s">
        <v>1015</v>
      </c>
      <c r="J1142" s="6" t="s">
        <v>1116</v>
      </c>
      <c r="K1142" s="6" t="s">
        <v>1261</v>
      </c>
      <c r="L1142" s="6" t="s">
        <v>1265</v>
      </c>
      <c r="M1142" s="6" t="s">
        <v>1272</v>
      </c>
      <c r="N1142" s="5">
        <v>41988</v>
      </c>
      <c r="O1142" s="7">
        <v>182</v>
      </c>
      <c r="P1142" s="7">
        <v>284</v>
      </c>
      <c r="Q1142" s="7">
        <v>102</v>
      </c>
      <c r="R1142" s="6">
        <v>1</v>
      </c>
      <c r="S1142" s="7">
        <v>284</v>
      </c>
      <c r="T1142" s="8">
        <v>0.03</v>
      </c>
      <c r="U1142" s="7">
        <v>8.52</v>
      </c>
      <c r="V1142" s="7">
        <v>275.48</v>
      </c>
      <c r="W1142" s="7">
        <v>544</v>
      </c>
      <c r="X1142" s="7">
        <v>4909</v>
      </c>
      <c r="Y1142" s="9">
        <f>+DAY('TABLA PRINCIPAL'!$B1142)</f>
        <v>13</v>
      </c>
      <c r="Z1142" s="9">
        <f>+MONTH('TABLA PRINCIPAL'!$B1142)</f>
        <v>12</v>
      </c>
      <c r="AA1142" s="9">
        <f>+YEAR('TABLA PRINCIPAL'!$B1142)</f>
        <v>2014</v>
      </c>
      <c r="AB1142" s="22" t="str">
        <f>+IF(Ventas_Oficina[[#This Row],[Total del pedido]]&gt;=100000,"SI","NO")</f>
        <v>NO</v>
      </c>
      <c r="AC1142" s="22" t="str">
        <f>+_xlfn.XLOOKUP(Ventas_Oficina[[#This Row],[Nº de artículo]],AUXILIAR!A1141:A6028,AUXILIAR!D1141:D6028,"Error",0)</f>
        <v>Enviado a tiempo</v>
      </c>
      <c r="AD1142" s="22" t="str">
        <f>+IF(AND(Ventas_Oficina[[#This Row],[Total]]&gt;75000,Ventas_Oficina[[#This Row],[Envio a tiempo]]="Enviado a tiempo"),"Buena Venta","Venta Mala")</f>
        <v>Venta Mala</v>
      </c>
    </row>
    <row r="1143" spans="1:30" x14ac:dyDescent="0.25">
      <c r="A1143" s="26">
        <v>1263011</v>
      </c>
      <c r="B1143" s="10">
        <v>41497</v>
      </c>
      <c r="C1143" s="11" t="s">
        <v>155</v>
      </c>
      <c r="D1143" s="11" t="s">
        <v>156</v>
      </c>
      <c r="E1143" s="11" t="s">
        <v>12</v>
      </c>
      <c r="F1143" s="11" t="s">
        <v>13</v>
      </c>
      <c r="G1143" s="11" t="s">
        <v>1008</v>
      </c>
      <c r="H1143" s="11" t="s">
        <v>42</v>
      </c>
      <c r="I1143" s="11" t="s">
        <v>1014</v>
      </c>
      <c r="J1143" s="11" t="s">
        <v>1118</v>
      </c>
      <c r="K1143" s="11" t="s">
        <v>1263</v>
      </c>
      <c r="L1143" s="11" t="s">
        <v>1269</v>
      </c>
      <c r="M1143" s="11" t="s">
        <v>1272</v>
      </c>
      <c r="N1143" s="10">
        <v>41499</v>
      </c>
      <c r="O1143" s="12">
        <v>448</v>
      </c>
      <c r="P1143" s="12">
        <v>814</v>
      </c>
      <c r="Q1143" s="12">
        <v>366</v>
      </c>
      <c r="R1143" s="11">
        <v>17</v>
      </c>
      <c r="S1143" s="12">
        <v>13838</v>
      </c>
      <c r="T1143" s="13">
        <v>0</v>
      </c>
      <c r="U1143" s="12">
        <v>0</v>
      </c>
      <c r="V1143" s="12">
        <v>13838</v>
      </c>
      <c r="W1143" s="12">
        <v>312</v>
      </c>
      <c r="X1143" s="12">
        <v>7933</v>
      </c>
      <c r="Y1143" s="14">
        <f>+DAY('TABLA PRINCIPAL'!$B1143)</f>
        <v>11</v>
      </c>
      <c r="Z1143" s="14">
        <f>+MONTH('TABLA PRINCIPAL'!$B1143)</f>
        <v>8</v>
      </c>
      <c r="AA1143" s="14">
        <f>+YEAR('TABLA PRINCIPAL'!$B1143)</f>
        <v>2013</v>
      </c>
      <c r="AB1143" s="22" t="str">
        <f>+IF(Ventas_Oficina[[#This Row],[Total del pedido]]&gt;=100000,"SI","NO")</f>
        <v>NO</v>
      </c>
      <c r="AC1143" s="22" t="str">
        <f>+_xlfn.XLOOKUP(Ventas_Oficina[[#This Row],[Nº de artículo]],AUXILIAR!A1142:A6029,AUXILIAR!D1142:D6029,"Error",0)</f>
        <v>Enviado a tiempo</v>
      </c>
      <c r="AD1143" s="22" t="str">
        <f>+IF(AND(Ventas_Oficina[[#This Row],[Total]]&gt;75000,Ventas_Oficina[[#This Row],[Envio a tiempo]]="Enviado a tiempo"),"Buena Venta","Venta Mala")</f>
        <v>Venta Mala</v>
      </c>
    </row>
    <row r="1144" spans="1:30" x14ac:dyDescent="0.25">
      <c r="A1144" s="25">
        <v>1263042</v>
      </c>
      <c r="B1144" s="5">
        <v>41643</v>
      </c>
      <c r="C1144" s="6" t="s">
        <v>182</v>
      </c>
      <c r="D1144" s="6" t="s">
        <v>183</v>
      </c>
      <c r="E1144" s="6" t="s">
        <v>4</v>
      </c>
      <c r="F1144" s="6" t="s">
        <v>5</v>
      </c>
      <c r="G1144" s="6" t="s">
        <v>1010</v>
      </c>
      <c r="H1144" s="6" t="s">
        <v>106</v>
      </c>
      <c r="I1144" s="6" t="s">
        <v>1013</v>
      </c>
      <c r="J1144" s="6" t="s">
        <v>1177</v>
      </c>
      <c r="K1144" s="6" t="s">
        <v>1261</v>
      </c>
      <c r="L1144" s="6" t="s">
        <v>1265</v>
      </c>
      <c r="M1144" s="6" t="s">
        <v>1272</v>
      </c>
      <c r="N1144" s="5">
        <v>41644</v>
      </c>
      <c r="O1144" s="7">
        <v>2218</v>
      </c>
      <c r="P1144" s="7">
        <v>5410</v>
      </c>
      <c r="Q1144" s="7">
        <v>3192</v>
      </c>
      <c r="R1144" s="6">
        <v>18</v>
      </c>
      <c r="S1144" s="7">
        <v>97380</v>
      </c>
      <c r="T1144" s="8">
        <v>0.05</v>
      </c>
      <c r="U1144" s="7">
        <v>4869</v>
      </c>
      <c r="V1144" s="7">
        <v>92511</v>
      </c>
      <c r="W1144" s="7">
        <v>1999</v>
      </c>
      <c r="X1144" s="7">
        <v>224675</v>
      </c>
      <c r="Y1144" s="9">
        <f>+DAY('TABLA PRINCIPAL'!$B1144)</f>
        <v>4</v>
      </c>
      <c r="Z1144" s="9">
        <f>+MONTH('TABLA PRINCIPAL'!$B1144)</f>
        <v>1</v>
      </c>
      <c r="AA1144" s="9">
        <f>+YEAR('TABLA PRINCIPAL'!$B1144)</f>
        <v>2014</v>
      </c>
      <c r="AB1144" s="22" t="str">
        <f>+IF(Ventas_Oficina[[#This Row],[Total del pedido]]&gt;=100000,"SI","NO")</f>
        <v>NO</v>
      </c>
      <c r="AC1144" s="22" t="str">
        <f>+_xlfn.XLOOKUP(Ventas_Oficina[[#This Row],[Nº de artículo]],AUXILIAR!A1143:A6030,AUXILIAR!D1143:D6030,"Error",0)</f>
        <v>No enviado a tiempo</v>
      </c>
      <c r="AD1144" s="22" t="str">
        <f>+IF(AND(Ventas_Oficina[[#This Row],[Total]]&gt;75000,Ventas_Oficina[[#This Row],[Envio a tiempo]]="Enviado a tiempo"),"Buena Venta","Venta Mala")</f>
        <v>Venta Mala</v>
      </c>
    </row>
    <row r="1145" spans="1:30" x14ac:dyDescent="0.25">
      <c r="A1145" s="26">
        <v>1263042</v>
      </c>
      <c r="B1145" s="10">
        <v>41643</v>
      </c>
      <c r="C1145" s="11" t="s">
        <v>182</v>
      </c>
      <c r="D1145" s="11" t="s">
        <v>183</v>
      </c>
      <c r="E1145" s="11" t="s">
        <v>4</v>
      </c>
      <c r="F1145" s="11" t="s">
        <v>5</v>
      </c>
      <c r="G1145" s="11" t="s">
        <v>1010</v>
      </c>
      <c r="H1145" s="11" t="s">
        <v>106</v>
      </c>
      <c r="I1145" s="11" t="s">
        <v>1016</v>
      </c>
      <c r="J1145" s="11" t="s">
        <v>1191</v>
      </c>
      <c r="K1145" s="11" t="s">
        <v>1261</v>
      </c>
      <c r="L1145" s="11" t="s">
        <v>1267</v>
      </c>
      <c r="M1145" s="11" t="s">
        <v>1272</v>
      </c>
      <c r="N1145" s="10">
        <v>41644</v>
      </c>
      <c r="O1145" s="12">
        <v>2218</v>
      </c>
      <c r="P1145" s="12">
        <v>5410</v>
      </c>
      <c r="Q1145" s="12">
        <v>3192</v>
      </c>
      <c r="R1145" s="11">
        <v>29</v>
      </c>
      <c r="S1145" s="12">
        <v>156890</v>
      </c>
      <c r="T1145" s="13">
        <v>0.03</v>
      </c>
      <c r="U1145" s="12">
        <v>4706.7</v>
      </c>
      <c r="V1145" s="12">
        <v>152183.29999999999</v>
      </c>
      <c r="W1145" s="12">
        <v>1999</v>
      </c>
      <c r="X1145" s="12">
        <v>224675</v>
      </c>
      <c r="Y1145" s="14">
        <f>+DAY('TABLA PRINCIPAL'!$B1145)</f>
        <v>4</v>
      </c>
      <c r="Z1145" s="14">
        <f>+MONTH('TABLA PRINCIPAL'!$B1145)</f>
        <v>1</v>
      </c>
      <c r="AA1145" s="14">
        <f>+YEAR('TABLA PRINCIPAL'!$B1145)</f>
        <v>2014</v>
      </c>
      <c r="AB1145" s="22" t="str">
        <f>+IF(Ventas_Oficina[[#This Row],[Total del pedido]]&gt;=100000,"SI","NO")</f>
        <v>SI</v>
      </c>
      <c r="AC1145" s="22" t="str">
        <f>+_xlfn.XLOOKUP(Ventas_Oficina[[#This Row],[Nº de artículo]],AUXILIAR!A1144:A6031,AUXILIAR!D1144:D6031,"Error",0)</f>
        <v>No enviado a tiempo</v>
      </c>
      <c r="AD1145" s="22" t="str">
        <f>+IF(AND(Ventas_Oficina[[#This Row],[Total]]&gt;75000,Ventas_Oficina[[#This Row],[Envio a tiempo]]="Enviado a tiempo"),"Buena Venta","Venta Mala")</f>
        <v>Venta Mala</v>
      </c>
    </row>
    <row r="1146" spans="1:30" x14ac:dyDescent="0.25">
      <c r="A1146" s="25">
        <v>1263042</v>
      </c>
      <c r="B1146" s="5">
        <v>41643</v>
      </c>
      <c r="C1146" s="6" t="s">
        <v>182</v>
      </c>
      <c r="D1146" s="6" t="s">
        <v>183</v>
      </c>
      <c r="E1146" s="6" t="s">
        <v>4</v>
      </c>
      <c r="F1146" s="6" t="s">
        <v>5</v>
      </c>
      <c r="G1146" s="6" t="s">
        <v>1010</v>
      </c>
      <c r="H1146" s="6" t="s">
        <v>106</v>
      </c>
      <c r="I1146" s="6" t="s">
        <v>1014</v>
      </c>
      <c r="J1146" s="6" t="s">
        <v>1177</v>
      </c>
      <c r="K1146" s="6" t="s">
        <v>1262</v>
      </c>
      <c r="L1146" s="6" t="s">
        <v>1265</v>
      </c>
      <c r="M1146" s="6" t="s">
        <v>1272</v>
      </c>
      <c r="N1146" s="5">
        <v>41644</v>
      </c>
      <c r="O1146" s="7">
        <v>2218</v>
      </c>
      <c r="P1146" s="7">
        <v>5410</v>
      </c>
      <c r="Q1146" s="7">
        <v>3192</v>
      </c>
      <c r="R1146" s="6">
        <v>34</v>
      </c>
      <c r="S1146" s="7">
        <v>183940</v>
      </c>
      <c r="T1146" s="8">
        <v>0.06</v>
      </c>
      <c r="U1146" s="7">
        <v>11036.4</v>
      </c>
      <c r="V1146" s="7">
        <v>172903.6</v>
      </c>
      <c r="W1146" s="7">
        <v>1999</v>
      </c>
      <c r="X1146" s="7">
        <v>224675</v>
      </c>
      <c r="Y1146" s="9">
        <f>+DAY('TABLA PRINCIPAL'!$B1146)</f>
        <v>4</v>
      </c>
      <c r="Z1146" s="9">
        <f>+MONTH('TABLA PRINCIPAL'!$B1146)</f>
        <v>1</v>
      </c>
      <c r="AA1146" s="9">
        <f>+YEAR('TABLA PRINCIPAL'!$B1146)</f>
        <v>2014</v>
      </c>
      <c r="AB1146" s="22" t="str">
        <f>+IF(Ventas_Oficina[[#This Row],[Total del pedido]]&gt;=100000,"SI","NO")</f>
        <v>SI</v>
      </c>
      <c r="AC1146" s="22" t="str">
        <f>+_xlfn.XLOOKUP(Ventas_Oficina[[#This Row],[Nº de artículo]],AUXILIAR!A1145:A6032,AUXILIAR!D1145:D6032,"Error",0)</f>
        <v>No enviado a tiempo</v>
      </c>
      <c r="AD1146" s="22" t="str">
        <f>+IF(AND(Ventas_Oficina[[#This Row],[Total]]&gt;75000,Ventas_Oficina[[#This Row],[Envio a tiempo]]="Enviado a tiempo"),"Buena Venta","Venta Mala")</f>
        <v>Venta Mala</v>
      </c>
    </row>
    <row r="1147" spans="1:30" x14ac:dyDescent="0.25">
      <c r="A1147" s="26">
        <v>1263376</v>
      </c>
      <c r="B1147" s="10">
        <v>41580</v>
      </c>
      <c r="C1147" s="11" t="s">
        <v>239</v>
      </c>
      <c r="D1147" s="11" t="s">
        <v>150</v>
      </c>
      <c r="E1147" s="11" t="s">
        <v>12</v>
      </c>
      <c r="F1147" s="11" t="s">
        <v>13</v>
      </c>
      <c r="G1147" s="11" t="s">
        <v>1009</v>
      </c>
      <c r="H1147" s="11" t="s">
        <v>42</v>
      </c>
      <c r="I1147" s="11" t="s">
        <v>1012</v>
      </c>
      <c r="J1147" s="11" t="s">
        <v>1023</v>
      </c>
      <c r="K1147" s="11" t="s">
        <v>1261</v>
      </c>
      <c r="L1147" s="11" t="s">
        <v>1265</v>
      </c>
      <c r="M1147" s="11" t="s">
        <v>1272</v>
      </c>
      <c r="N1147" s="10">
        <v>41581</v>
      </c>
      <c r="O1147" s="12">
        <v>459</v>
      </c>
      <c r="P1147" s="12">
        <v>728</v>
      </c>
      <c r="Q1147" s="12">
        <v>269</v>
      </c>
      <c r="R1147" s="11">
        <v>34</v>
      </c>
      <c r="S1147" s="12">
        <v>24752</v>
      </c>
      <c r="T1147" s="13">
        <v>0.03</v>
      </c>
      <c r="U1147" s="12">
        <v>742.56</v>
      </c>
      <c r="V1147" s="12">
        <v>24009.439999999999</v>
      </c>
      <c r="W1147" s="12">
        <v>1115</v>
      </c>
      <c r="X1147" s="12">
        <v>25185</v>
      </c>
      <c r="Y1147" s="14">
        <f>+DAY('TABLA PRINCIPAL'!$B1147)</f>
        <v>2</v>
      </c>
      <c r="Z1147" s="14">
        <f>+MONTH('TABLA PRINCIPAL'!$B1147)</f>
        <v>11</v>
      </c>
      <c r="AA1147" s="14">
        <f>+YEAR('TABLA PRINCIPAL'!$B1147)</f>
        <v>2013</v>
      </c>
      <c r="AB1147" s="22" t="str">
        <f>+IF(Ventas_Oficina[[#This Row],[Total del pedido]]&gt;=100000,"SI","NO")</f>
        <v>NO</v>
      </c>
      <c r="AC1147" s="22" t="str">
        <f>+_xlfn.XLOOKUP(Ventas_Oficina[[#This Row],[Nº de artículo]],AUXILIAR!A1146:A6033,AUXILIAR!D1146:D6033,"Error",0)</f>
        <v>No enviado a tiempo</v>
      </c>
      <c r="AD1147" s="22" t="str">
        <f>+IF(AND(Ventas_Oficina[[#This Row],[Total]]&gt;75000,Ventas_Oficina[[#This Row],[Envio a tiempo]]="Enviado a tiempo"),"Buena Venta","Venta Mala")</f>
        <v>Venta Mala</v>
      </c>
    </row>
    <row r="1148" spans="1:30" x14ac:dyDescent="0.25">
      <c r="A1148" s="25">
        <v>1263376</v>
      </c>
      <c r="B1148" s="5">
        <v>41643</v>
      </c>
      <c r="C1148" s="6" t="s">
        <v>534</v>
      </c>
      <c r="D1148" s="6" t="s">
        <v>129</v>
      </c>
      <c r="E1148" s="6" t="s">
        <v>4</v>
      </c>
      <c r="F1148" s="6" t="s">
        <v>5</v>
      </c>
      <c r="G1148" s="6" t="s">
        <v>1009</v>
      </c>
      <c r="H1148" s="6" t="s">
        <v>6</v>
      </c>
      <c r="I1148" s="6" t="s">
        <v>1012</v>
      </c>
      <c r="J1148" s="6" t="s">
        <v>1103</v>
      </c>
      <c r="K1148" s="6" t="s">
        <v>1261</v>
      </c>
      <c r="L1148" s="6" t="s">
        <v>1267</v>
      </c>
      <c r="M1148" s="6" t="s">
        <v>1272</v>
      </c>
      <c r="N1148" s="5">
        <v>41645</v>
      </c>
      <c r="O1148" s="7">
        <v>5616</v>
      </c>
      <c r="P1148" s="7">
        <v>13698</v>
      </c>
      <c r="Q1148" s="7">
        <v>8082</v>
      </c>
      <c r="R1148" s="6">
        <v>50</v>
      </c>
      <c r="S1148" s="7">
        <v>684900</v>
      </c>
      <c r="T1148" s="8">
        <v>0.09</v>
      </c>
      <c r="U1148" s="7">
        <v>61641</v>
      </c>
      <c r="V1148" s="7">
        <v>623259</v>
      </c>
      <c r="W1148" s="7">
        <v>2449</v>
      </c>
      <c r="X1148" s="7">
        <v>244082</v>
      </c>
      <c r="Y1148" s="9">
        <f>+DAY('TABLA PRINCIPAL'!$B1148)</f>
        <v>4</v>
      </c>
      <c r="Z1148" s="9">
        <f>+MONTH('TABLA PRINCIPAL'!$B1148)</f>
        <v>1</v>
      </c>
      <c r="AA1148" s="9">
        <f>+YEAR('TABLA PRINCIPAL'!$B1148)</f>
        <v>2014</v>
      </c>
      <c r="AB1148" s="22" t="str">
        <f>+IF(Ventas_Oficina[[#This Row],[Total del pedido]]&gt;=100000,"SI","NO")</f>
        <v>SI</v>
      </c>
      <c r="AC1148" s="22" t="str">
        <f>+_xlfn.XLOOKUP(Ventas_Oficina[[#This Row],[Nº de artículo]],AUXILIAR!A1147:A6034,AUXILIAR!D1147:D6034,"Error",0)</f>
        <v>No enviado a tiempo</v>
      </c>
      <c r="AD1148" s="22" t="str">
        <f>+IF(AND(Ventas_Oficina[[#This Row],[Total]]&gt;75000,Ventas_Oficina[[#This Row],[Envio a tiempo]]="Enviado a tiempo"),"Buena Venta","Venta Mala")</f>
        <v>Venta Mala</v>
      </c>
    </row>
    <row r="1149" spans="1:30" x14ac:dyDescent="0.25">
      <c r="A1149" s="26">
        <v>1263376</v>
      </c>
      <c r="B1149" s="10">
        <v>41893</v>
      </c>
      <c r="C1149" s="11" t="s">
        <v>132</v>
      </c>
      <c r="D1149" s="11" t="s">
        <v>91</v>
      </c>
      <c r="E1149" s="11" t="s">
        <v>4</v>
      </c>
      <c r="F1149" s="11" t="s">
        <v>5</v>
      </c>
      <c r="G1149" s="11" t="s">
        <v>1008</v>
      </c>
      <c r="H1149" s="11" t="s">
        <v>24</v>
      </c>
      <c r="I1149" s="11" t="s">
        <v>1014</v>
      </c>
      <c r="J1149" s="11" t="s">
        <v>1049</v>
      </c>
      <c r="K1149" s="11" t="s">
        <v>1261</v>
      </c>
      <c r="L1149" s="11" t="s">
        <v>1265</v>
      </c>
      <c r="M1149" s="11" t="s">
        <v>1272</v>
      </c>
      <c r="N1149" s="10">
        <v>41895</v>
      </c>
      <c r="O1149" s="12">
        <v>184</v>
      </c>
      <c r="P1149" s="12">
        <v>288</v>
      </c>
      <c r="Q1149" s="12">
        <v>104</v>
      </c>
      <c r="R1149" s="11">
        <v>1</v>
      </c>
      <c r="S1149" s="12">
        <v>288</v>
      </c>
      <c r="T1149" s="13">
        <v>0.06</v>
      </c>
      <c r="U1149" s="12">
        <v>17.28</v>
      </c>
      <c r="V1149" s="12">
        <v>270.72000000000003</v>
      </c>
      <c r="W1149" s="12">
        <v>99</v>
      </c>
      <c r="X1149" s="12">
        <v>9001</v>
      </c>
      <c r="Y1149" s="14">
        <f>+DAY('TABLA PRINCIPAL'!$B1149)</f>
        <v>11</v>
      </c>
      <c r="Z1149" s="14">
        <f>+MONTH('TABLA PRINCIPAL'!$B1149)</f>
        <v>9</v>
      </c>
      <c r="AA1149" s="14">
        <f>+YEAR('TABLA PRINCIPAL'!$B1149)</f>
        <v>2014</v>
      </c>
      <c r="AB1149" s="22" t="str">
        <f>+IF(Ventas_Oficina[[#This Row],[Total del pedido]]&gt;=100000,"SI","NO")</f>
        <v>NO</v>
      </c>
      <c r="AC1149" s="22" t="str">
        <f>+_xlfn.XLOOKUP(Ventas_Oficina[[#This Row],[Nº de artículo]],AUXILIAR!A1148:A6035,AUXILIAR!D1148:D6035,"Error",0)</f>
        <v>Enviado a tiempo</v>
      </c>
      <c r="AD1149" s="22" t="str">
        <f>+IF(AND(Ventas_Oficina[[#This Row],[Total]]&gt;75000,Ventas_Oficina[[#This Row],[Envio a tiempo]]="Enviado a tiempo"),"Buena Venta","Venta Mala")</f>
        <v>Venta Mala</v>
      </c>
    </row>
    <row r="1150" spans="1:30" x14ac:dyDescent="0.25">
      <c r="A1150" s="25">
        <v>1263376</v>
      </c>
      <c r="B1150" s="5">
        <v>41653</v>
      </c>
      <c r="C1150" s="6" t="s">
        <v>159</v>
      </c>
      <c r="D1150" s="6" t="s">
        <v>160</v>
      </c>
      <c r="E1150" s="6" t="s">
        <v>4</v>
      </c>
      <c r="F1150" s="6" t="s">
        <v>5</v>
      </c>
      <c r="G1150" s="6" t="s">
        <v>1009</v>
      </c>
      <c r="H1150" s="6" t="s">
        <v>53</v>
      </c>
      <c r="I1150" s="6" t="s">
        <v>1014</v>
      </c>
      <c r="J1150" s="6" t="s">
        <v>1123</v>
      </c>
      <c r="K1150" s="6" t="s">
        <v>1262</v>
      </c>
      <c r="L1150" s="6" t="s">
        <v>1266</v>
      </c>
      <c r="M1150" s="6" t="s">
        <v>1272</v>
      </c>
      <c r="N1150" s="5">
        <v>41656</v>
      </c>
      <c r="O1150" s="7">
        <v>892</v>
      </c>
      <c r="P1150" s="7">
        <v>2974</v>
      </c>
      <c r="Q1150" s="7">
        <v>2082</v>
      </c>
      <c r="R1150" s="6">
        <v>21</v>
      </c>
      <c r="S1150" s="7">
        <v>62454</v>
      </c>
      <c r="T1150" s="8">
        <v>0.09</v>
      </c>
      <c r="U1150" s="7">
        <v>5620.86</v>
      </c>
      <c r="V1150" s="7">
        <v>56833.14</v>
      </c>
      <c r="W1150" s="7">
        <v>664</v>
      </c>
      <c r="X1150" s="7">
        <v>42885</v>
      </c>
      <c r="Y1150" s="9">
        <f>+DAY('TABLA PRINCIPAL'!$B1150)</f>
        <v>14</v>
      </c>
      <c r="Z1150" s="9">
        <f>+MONTH('TABLA PRINCIPAL'!$B1150)</f>
        <v>1</v>
      </c>
      <c r="AA1150" s="9">
        <f>+YEAR('TABLA PRINCIPAL'!$B1150)</f>
        <v>2014</v>
      </c>
      <c r="AB1150" s="22" t="str">
        <f>+IF(Ventas_Oficina[[#This Row],[Total del pedido]]&gt;=100000,"SI","NO")</f>
        <v>NO</v>
      </c>
      <c r="AC1150" s="22" t="str">
        <f>+_xlfn.XLOOKUP(Ventas_Oficina[[#This Row],[Nº de artículo]],AUXILIAR!A1149:A6036,AUXILIAR!D1149:D6036,"Error",0)</f>
        <v>Enviado a tiempo</v>
      </c>
      <c r="AD1150" s="22" t="str">
        <f>+IF(AND(Ventas_Oficina[[#This Row],[Total]]&gt;75000,Ventas_Oficina[[#This Row],[Envio a tiempo]]="Enviado a tiempo"),"Buena Venta","Venta Mala")</f>
        <v>Venta Mala</v>
      </c>
    </row>
    <row r="1151" spans="1:30" x14ac:dyDescent="0.25">
      <c r="A1151" s="26">
        <v>1263376</v>
      </c>
      <c r="B1151" s="10">
        <v>41635</v>
      </c>
      <c r="C1151" s="11" t="s">
        <v>484</v>
      </c>
      <c r="D1151" s="11" t="s">
        <v>23</v>
      </c>
      <c r="E1151" s="11" t="s">
        <v>4</v>
      </c>
      <c r="F1151" s="11" t="s">
        <v>5</v>
      </c>
      <c r="G1151" s="11" t="s">
        <v>1008</v>
      </c>
      <c r="H1151" s="11" t="s">
        <v>24</v>
      </c>
      <c r="I1151" s="11" t="s">
        <v>1014</v>
      </c>
      <c r="J1151" s="11" t="s">
        <v>1105</v>
      </c>
      <c r="K1151" s="11" t="s">
        <v>1261</v>
      </c>
      <c r="L1151" s="11" t="s">
        <v>1267</v>
      </c>
      <c r="M1151" s="11" t="s">
        <v>1272</v>
      </c>
      <c r="N1151" s="10">
        <v>41637</v>
      </c>
      <c r="O1151" s="12">
        <v>1838</v>
      </c>
      <c r="P1151" s="12">
        <v>2917</v>
      </c>
      <c r="Q1151" s="12">
        <v>1079</v>
      </c>
      <c r="R1151" s="11">
        <v>40</v>
      </c>
      <c r="S1151" s="12">
        <v>116680</v>
      </c>
      <c r="T1151" s="13">
        <v>0.03</v>
      </c>
      <c r="U1151" s="12">
        <v>3500.4</v>
      </c>
      <c r="V1151" s="12">
        <v>113179.6</v>
      </c>
      <c r="W1151" s="12">
        <v>627</v>
      </c>
      <c r="X1151" s="12">
        <v>98842</v>
      </c>
      <c r="Y1151" s="14">
        <f>+DAY('TABLA PRINCIPAL'!$B1151)</f>
        <v>27</v>
      </c>
      <c r="Z1151" s="14">
        <f>+MONTH('TABLA PRINCIPAL'!$B1151)</f>
        <v>12</v>
      </c>
      <c r="AA1151" s="14">
        <f>+YEAR('TABLA PRINCIPAL'!$B1151)</f>
        <v>2013</v>
      </c>
      <c r="AB1151" s="22" t="str">
        <f>+IF(Ventas_Oficina[[#This Row],[Total del pedido]]&gt;=100000,"SI","NO")</f>
        <v>SI</v>
      </c>
      <c r="AC1151" s="22" t="str">
        <f>+_xlfn.XLOOKUP(Ventas_Oficina[[#This Row],[Nº de artículo]],AUXILIAR!A1150:A6037,AUXILIAR!D1150:D6037,"Error",0)</f>
        <v>Enviado a tiempo</v>
      </c>
      <c r="AD1151" s="22" t="str">
        <f>+IF(AND(Ventas_Oficina[[#This Row],[Total]]&gt;75000,Ventas_Oficina[[#This Row],[Envio a tiempo]]="Enviado a tiempo"),"Buena Venta","Venta Mala")</f>
        <v>Buena Venta</v>
      </c>
    </row>
    <row r="1152" spans="1:30" x14ac:dyDescent="0.25">
      <c r="A1152" s="25">
        <v>1263376</v>
      </c>
      <c r="B1152" s="5">
        <v>41974</v>
      </c>
      <c r="C1152" s="6" t="s">
        <v>30</v>
      </c>
      <c r="D1152" s="6" t="s">
        <v>31</v>
      </c>
      <c r="E1152" s="6" t="s">
        <v>4</v>
      </c>
      <c r="F1152" s="6" t="s">
        <v>5</v>
      </c>
      <c r="G1152" s="6" t="s">
        <v>1007</v>
      </c>
      <c r="H1152" s="6" t="s">
        <v>9</v>
      </c>
      <c r="I1152" s="6" t="s">
        <v>1016</v>
      </c>
      <c r="J1152" s="6" t="s">
        <v>1046</v>
      </c>
      <c r="K1152" s="6" t="s">
        <v>1261</v>
      </c>
      <c r="L1152" s="6" t="s">
        <v>1267</v>
      </c>
      <c r="M1152" s="6" t="s">
        <v>1273</v>
      </c>
      <c r="N1152" s="5">
        <v>41978</v>
      </c>
      <c r="O1152" s="7">
        <v>519</v>
      </c>
      <c r="P1152" s="7">
        <v>1298</v>
      </c>
      <c r="Q1152" s="7">
        <v>779</v>
      </c>
      <c r="R1152" s="6">
        <v>31</v>
      </c>
      <c r="S1152" s="7">
        <v>40238</v>
      </c>
      <c r="T1152" s="8">
        <v>0.06</v>
      </c>
      <c r="U1152" s="7">
        <v>2414.2799999999997</v>
      </c>
      <c r="V1152" s="7">
        <v>37823.72</v>
      </c>
      <c r="W1152" s="7">
        <v>314</v>
      </c>
      <c r="X1152" s="7">
        <v>36795</v>
      </c>
      <c r="Y1152" s="9">
        <f>+DAY('TABLA PRINCIPAL'!$B1152)</f>
        <v>1</v>
      </c>
      <c r="Z1152" s="9">
        <f>+MONTH('TABLA PRINCIPAL'!$B1152)</f>
        <v>12</v>
      </c>
      <c r="AA1152" s="9">
        <f>+YEAR('TABLA PRINCIPAL'!$B1152)</f>
        <v>2014</v>
      </c>
      <c r="AB1152" s="22" t="str">
        <f>+IF(Ventas_Oficina[[#This Row],[Total del pedido]]&gt;=100000,"SI","NO")</f>
        <v>NO</v>
      </c>
      <c r="AC1152" s="22" t="str">
        <f>+_xlfn.XLOOKUP(Ventas_Oficina[[#This Row],[Nº de artículo]],AUXILIAR!A1151:A6038,AUXILIAR!D1151:D6038,"Error",0)</f>
        <v>Enviado a tiempo</v>
      </c>
      <c r="AD1152" s="22" t="str">
        <f>+IF(AND(Ventas_Oficina[[#This Row],[Total]]&gt;75000,Ventas_Oficina[[#This Row],[Envio a tiempo]]="Enviado a tiempo"),"Buena Venta","Venta Mala")</f>
        <v>Venta Mala</v>
      </c>
    </row>
    <row r="1153" spans="1:30" x14ac:dyDescent="0.25">
      <c r="A1153" s="26">
        <v>1263376</v>
      </c>
      <c r="B1153" s="10">
        <v>41515</v>
      </c>
      <c r="C1153" s="11" t="s">
        <v>486</v>
      </c>
      <c r="D1153" s="11" t="s">
        <v>385</v>
      </c>
      <c r="E1153" s="11" t="s">
        <v>4</v>
      </c>
      <c r="F1153" s="11" t="s">
        <v>5</v>
      </c>
      <c r="G1153" s="11" t="s">
        <v>1010</v>
      </c>
      <c r="H1153" s="11" t="s">
        <v>9</v>
      </c>
      <c r="I1153" s="11" t="s">
        <v>1013</v>
      </c>
      <c r="J1153" s="11" t="s">
        <v>1059</v>
      </c>
      <c r="K1153" s="11" t="s">
        <v>1261</v>
      </c>
      <c r="L1153" s="11" t="s">
        <v>1265</v>
      </c>
      <c r="M1153" s="11" t="s">
        <v>1273</v>
      </c>
      <c r="N1153" s="10">
        <v>41516</v>
      </c>
      <c r="O1153" s="12">
        <v>226</v>
      </c>
      <c r="P1153" s="12">
        <v>358</v>
      </c>
      <c r="Q1153" s="12">
        <v>132</v>
      </c>
      <c r="R1153" s="11">
        <v>22</v>
      </c>
      <c r="S1153" s="12">
        <v>7876</v>
      </c>
      <c r="T1153" s="13">
        <v>0.02</v>
      </c>
      <c r="U1153" s="12">
        <v>157.52000000000001</v>
      </c>
      <c r="V1153" s="12">
        <v>7718.48</v>
      </c>
      <c r="W1153" s="12">
        <v>547</v>
      </c>
      <c r="X1153" s="12">
        <v>15327</v>
      </c>
      <c r="Y1153" s="14">
        <f>+DAY('TABLA PRINCIPAL'!$B1153)</f>
        <v>29</v>
      </c>
      <c r="Z1153" s="14">
        <f>+MONTH('TABLA PRINCIPAL'!$B1153)</f>
        <v>8</v>
      </c>
      <c r="AA1153" s="14">
        <f>+YEAR('TABLA PRINCIPAL'!$B1153)</f>
        <v>2013</v>
      </c>
      <c r="AB1153" s="22" t="str">
        <f>+IF(Ventas_Oficina[[#This Row],[Total del pedido]]&gt;=100000,"SI","NO")</f>
        <v>NO</v>
      </c>
      <c r="AC1153" s="22" t="str">
        <f>+_xlfn.XLOOKUP(Ventas_Oficina[[#This Row],[Nº de artículo]],AUXILIAR!A1152:A6039,AUXILIAR!D1152:D6039,"Error",0)</f>
        <v>Enviado a tiempo</v>
      </c>
      <c r="AD1153" s="22" t="str">
        <f>+IF(AND(Ventas_Oficina[[#This Row],[Total]]&gt;75000,Ventas_Oficina[[#This Row],[Envio a tiempo]]="Enviado a tiempo"),"Buena Venta","Venta Mala")</f>
        <v>Venta Mala</v>
      </c>
    </row>
    <row r="1154" spans="1:30" x14ac:dyDescent="0.25">
      <c r="A1154" s="25">
        <v>1263376</v>
      </c>
      <c r="B1154" s="5">
        <v>41762</v>
      </c>
      <c r="C1154" s="6" t="s">
        <v>155</v>
      </c>
      <c r="D1154" s="6" t="s">
        <v>156</v>
      </c>
      <c r="E1154" s="6" t="s">
        <v>12</v>
      </c>
      <c r="F1154" s="6" t="s">
        <v>13</v>
      </c>
      <c r="G1154" s="6" t="s">
        <v>1009</v>
      </c>
      <c r="H1154" s="6" t="s">
        <v>42</v>
      </c>
      <c r="I1154" s="6" t="s">
        <v>1013</v>
      </c>
      <c r="J1154" s="6" t="s">
        <v>1052</v>
      </c>
      <c r="K1154" s="6" t="s">
        <v>1262</v>
      </c>
      <c r="L1154" s="6" t="s">
        <v>1266</v>
      </c>
      <c r="M1154" s="6" t="s">
        <v>1273</v>
      </c>
      <c r="N1154" s="5">
        <v>41766</v>
      </c>
      <c r="O1154" s="7">
        <v>332</v>
      </c>
      <c r="P1154" s="7">
        <v>518</v>
      </c>
      <c r="Q1154" s="7">
        <v>186</v>
      </c>
      <c r="R1154" s="6">
        <v>3</v>
      </c>
      <c r="S1154" s="7">
        <v>1554</v>
      </c>
      <c r="T1154" s="8">
        <v>0.03</v>
      </c>
      <c r="U1154" s="7">
        <v>46.62</v>
      </c>
      <c r="V1154" s="7">
        <v>1507.38</v>
      </c>
      <c r="W1154" s="7">
        <v>204</v>
      </c>
      <c r="X1154" s="7">
        <v>15328</v>
      </c>
      <c r="Y1154" s="9">
        <f>+DAY('TABLA PRINCIPAL'!$B1154)</f>
        <v>3</v>
      </c>
      <c r="Z1154" s="9">
        <f>+MONTH('TABLA PRINCIPAL'!$B1154)</f>
        <v>5</v>
      </c>
      <c r="AA1154" s="9">
        <f>+YEAR('TABLA PRINCIPAL'!$B1154)</f>
        <v>2014</v>
      </c>
      <c r="AB1154" s="22" t="str">
        <f>+IF(Ventas_Oficina[[#This Row],[Total del pedido]]&gt;=100000,"SI","NO")</f>
        <v>NO</v>
      </c>
      <c r="AC1154" s="22" t="str">
        <f>+_xlfn.XLOOKUP(Ventas_Oficina[[#This Row],[Nº de artículo]],AUXILIAR!A1153:A6040,AUXILIAR!D1153:D6040,"Error",0)</f>
        <v>No enviado a tiempo</v>
      </c>
      <c r="AD1154" s="22" t="str">
        <f>+IF(AND(Ventas_Oficina[[#This Row],[Total]]&gt;75000,Ventas_Oficina[[#This Row],[Envio a tiempo]]="Enviado a tiempo"),"Buena Venta","Venta Mala")</f>
        <v>Venta Mala</v>
      </c>
    </row>
    <row r="1155" spans="1:30" x14ac:dyDescent="0.25">
      <c r="A1155" s="26">
        <v>1263376</v>
      </c>
      <c r="B1155" s="10">
        <v>41962</v>
      </c>
      <c r="C1155" s="11" t="s">
        <v>531</v>
      </c>
      <c r="D1155" s="11" t="s">
        <v>152</v>
      </c>
      <c r="E1155" s="11" t="s">
        <v>4</v>
      </c>
      <c r="F1155" s="11" t="s">
        <v>5</v>
      </c>
      <c r="G1155" s="11" t="s">
        <v>1008</v>
      </c>
      <c r="H1155" s="11" t="s">
        <v>39</v>
      </c>
      <c r="I1155" s="11" t="s">
        <v>1015</v>
      </c>
      <c r="J1155" s="11" t="s">
        <v>1086</v>
      </c>
      <c r="K1155" s="11" t="s">
        <v>1263</v>
      </c>
      <c r="L1155" s="11" t="s">
        <v>1266</v>
      </c>
      <c r="M1155" s="11" t="s">
        <v>1272</v>
      </c>
      <c r="N1155" s="10">
        <v>41964</v>
      </c>
      <c r="O1155" s="12">
        <v>1111</v>
      </c>
      <c r="P1155" s="12">
        <v>1984</v>
      </c>
      <c r="Q1155" s="12">
        <v>873</v>
      </c>
      <c r="R1155" s="11">
        <v>17</v>
      </c>
      <c r="S1155" s="12">
        <v>33728</v>
      </c>
      <c r="T1155" s="13">
        <v>0.01</v>
      </c>
      <c r="U1155" s="12">
        <v>337.28000000000003</v>
      </c>
      <c r="V1155" s="12">
        <v>33390.720000000001</v>
      </c>
      <c r="W1155" s="12">
        <v>410</v>
      </c>
      <c r="X1155" s="12">
        <v>15775</v>
      </c>
      <c r="Y1155" s="14">
        <f>+DAY('TABLA PRINCIPAL'!$B1155)</f>
        <v>19</v>
      </c>
      <c r="Z1155" s="14">
        <f>+MONTH('TABLA PRINCIPAL'!$B1155)</f>
        <v>11</v>
      </c>
      <c r="AA1155" s="14">
        <f>+YEAR('TABLA PRINCIPAL'!$B1155)</f>
        <v>2014</v>
      </c>
      <c r="AB1155" s="22" t="str">
        <f>+IF(Ventas_Oficina[[#This Row],[Total del pedido]]&gt;=100000,"SI","NO")</f>
        <v>NO</v>
      </c>
      <c r="AC1155" s="22" t="str">
        <f>+_xlfn.XLOOKUP(Ventas_Oficina[[#This Row],[Nº de artículo]],AUXILIAR!A1154:A6041,AUXILIAR!D1154:D6041,"Error",0)</f>
        <v>Enviado a tiempo</v>
      </c>
      <c r="AD1155" s="22" t="str">
        <f>+IF(AND(Ventas_Oficina[[#This Row],[Total]]&gt;75000,Ventas_Oficina[[#This Row],[Envio a tiempo]]="Enviado a tiempo"),"Buena Venta","Venta Mala")</f>
        <v>Venta Mala</v>
      </c>
    </row>
    <row r="1156" spans="1:30" x14ac:dyDescent="0.25">
      <c r="A1156" s="25">
        <v>1263741</v>
      </c>
      <c r="B1156" s="5">
        <v>41399</v>
      </c>
      <c r="C1156" s="6" t="s">
        <v>185</v>
      </c>
      <c r="D1156" s="6" t="s">
        <v>41</v>
      </c>
      <c r="E1156" s="6" t="s">
        <v>12</v>
      </c>
      <c r="F1156" s="6" t="s">
        <v>13</v>
      </c>
      <c r="G1156" s="6" t="s">
        <v>1008</v>
      </c>
      <c r="H1156" s="6" t="s">
        <v>42</v>
      </c>
      <c r="I1156" s="6" t="s">
        <v>1015</v>
      </c>
      <c r="J1156" s="6" t="s">
        <v>1153</v>
      </c>
      <c r="K1156" s="6" t="s">
        <v>1261</v>
      </c>
      <c r="L1156" s="6" t="s">
        <v>1265</v>
      </c>
      <c r="M1156" s="6" t="s">
        <v>1272</v>
      </c>
      <c r="N1156" s="5">
        <v>41404</v>
      </c>
      <c r="O1156" s="7">
        <v>31561</v>
      </c>
      <c r="P1156" s="7">
        <v>50097</v>
      </c>
      <c r="Q1156" s="7">
        <v>18536</v>
      </c>
      <c r="R1156" s="6">
        <v>20</v>
      </c>
      <c r="S1156" s="7">
        <v>1001940</v>
      </c>
      <c r="T1156" s="8">
        <v>0.01</v>
      </c>
      <c r="U1156" s="7">
        <v>10019.4</v>
      </c>
      <c r="V1156" s="7">
        <v>991920.6</v>
      </c>
      <c r="W1156" s="7">
        <v>6930</v>
      </c>
      <c r="X1156" s="7">
        <v>52336</v>
      </c>
      <c r="Y1156" s="9">
        <f>+DAY('TABLA PRINCIPAL'!$B1156)</f>
        <v>5</v>
      </c>
      <c r="Z1156" s="9">
        <f>+MONTH('TABLA PRINCIPAL'!$B1156)</f>
        <v>5</v>
      </c>
      <c r="AA1156" s="9">
        <f>+YEAR('TABLA PRINCIPAL'!$B1156)</f>
        <v>2013</v>
      </c>
      <c r="AB1156" s="22" t="str">
        <f>+IF(Ventas_Oficina[[#This Row],[Total del pedido]]&gt;=100000,"SI","NO")</f>
        <v>SI</v>
      </c>
      <c r="AC1156" s="22" t="str">
        <f>+_xlfn.XLOOKUP(Ventas_Oficina[[#This Row],[Nº de artículo]],AUXILIAR!A1155:A6042,AUXILIAR!D1155:D6042,"Error",0)</f>
        <v>Enviado a tiempo</v>
      </c>
      <c r="AD1156" s="22" t="str">
        <f>+IF(AND(Ventas_Oficina[[#This Row],[Total]]&gt;75000,Ventas_Oficina[[#This Row],[Envio a tiempo]]="Enviado a tiempo"),"Buena Venta","Venta Mala")</f>
        <v>Venta Mala</v>
      </c>
    </row>
    <row r="1157" spans="1:30" x14ac:dyDescent="0.25">
      <c r="A1157" s="26">
        <v>1263741</v>
      </c>
      <c r="B1157" s="10">
        <v>41551</v>
      </c>
      <c r="C1157" s="11" t="s">
        <v>230</v>
      </c>
      <c r="D1157" s="11" t="s">
        <v>177</v>
      </c>
      <c r="E1157" s="11" t="s">
        <v>4</v>
      </c>
      <c r="F1157" s="11" t="s">
        <v>5</v>
      </c>
      <c r="G1157" s="11" t="s">
        <v>1010</v>
      </c>
      <c r="H1157" s="11" t="s">
        <v>6</v>
      </c>
      <c r="I1157" s="11" t="s">
        <v>1013</v>
      </c>
      <c r="J1157" s="11" t="s">
        <v>1024</v>
      </c>
      <c r="K1157" s="11" t="s">
        <v>1261</v>
      </c>
      <c r="L1157" s="11" t="s">
        <v>1265</v>
      </c>
      <c r="M1157" s="11" t="s">
        <v>1272</v>
      </c>
      <c r="N1157" s="10">
        <v>41554</v>
      </c>
      <c r="O1157" s="12">
        <v>160</v>
      </c>
      <c r="P1157" s="12">
        <v>262</v>
      </c>
      <c r="Q1157" s="12">
        <v>102</v>
      </c>
      <c r="R1157" s="11">
        <v>32</v>
      </c>
      <c r="S1157" s="12">
        <v>8384</v>
      </c>
      <c r="T1157" s="13">
        <v>0.09</v>
      </c>
      <c r="U1157" s="12">
        <v>754.56</v>
      </c>
      <c r="V1157" s="12">
        <v>7629.4400000000005</v>
      </c>
      <c r="W1157" s="12">
        <v>80</v>
      </c>
      <c r="X1157" s="12">
        <v>8673</v>
      </c>
      <c r="Y1157" s="14">
        <f>+DAY('TABLA PRINCIPAL'!$B1157)</f>
        <v>4</v>
      </c>
      <c r="Z1157" s="14">
        <f>+MONTH('TABLA PRINCIPAL'!$B1157)</f>
        <v>10</v>
      </c>
      <c r="AA1157" s="14">
        <f>+YEAR('TABLA PRINCIPAL'!$B1157)</f>
        <v>2013</v>
      </c>
      <c r="AB1157" s="22" t="str">
        <f>+IF(Ventas_Oficina[[#This Row],[Total del pedido]]&gt;=100000,"SI","NO")</f>
        <v>NO</v>
      </c>
      <c r="AC1157" s="22" t="str">
        <f>+_xlfn.XLOOKUP(Ventas_Oficina[[#This Row],[Nº de artículo]],AUXILIAR!A1156:A6043,AUXILIAR!D1156:D6043,"Error",0)</f>
        <v>Enviado a tiempo</v>
      </c>
      <c r="AD1157" s="22" t="str">
        <f>+IF(AND(Ventas_Oficina[[#This Row],[Total]]&gt;75000,Ventas_Oficina[[#This Row],[Envio a tiempo]]="Enviado a tiempo"),"Buena Venta","Venta Mala")</f>
        <v>Venta Mala</v>
      </c>
    </row>
    <row r="1158" spans="1:30" x14ac:dyDescent="0.25">
      <c r="A1158" s="25">
        <v>1263741</v>
      </c>
      <c r="B1158" s="5">
        <v>41643</v>
      </c>
      <c r="C1158" s="6" t="s">
        <v>182</v>
      </c>
      <c r="D1158" s="6" t="s">
        <v>183</v>
      </c>
      <c r="E1158" s="6" t="s">
        <v>4</v>
      </c>
      <c r="F1158" s="6" t="s">
        <v>5</v>
      </c>
      <c r="G1158" s="6" t="s">
        <v>1008</v>
      </c>
      <c r="H1158" s="6" t="s">
        <v>106</v>
      </c>
      <c r="I1158" s="6" t="s">
        <v>1014</v>
      </c>
      <c r="J1158" s="6" t="s">
        <v>1095</v>
      </c>
      <c r="K1158" s="6" t="s">
        <v>1261</v>
      </c>
      <c r="L1158" s="6" t="s">
        <v>1265</v>
      </c>
      <c r="M1158" s="6" t="s">
        <v>1272</v>
      </c>
      <c r="N1158" s="5">
        <v>41644</v>
      </c>
      <c r="O1158" s="7">
        <v>6773</v>
      </c>
      <c r="P1158" s="7">
        <v>16520</v>
      </c>
      <c r="Q1158" s="7">
        <v>9747</v>
      </c>
      <c r="R1158" s="6">
        <v>14</v>
      </c>
      <c r="S1158" s="7">
        <v>231280</v>
      </c>
      <c r="T1158" s="8">
        <v>0.01</v>
      </c>
      <c r="U1158" s="7">
        <v>2312.8000000000002</v>
      </c>
      <c r="V1158" s="7">
        <v>228967.2</v>
      </c>
      <c r="W1158" s="7">
        <v>1999</v>
      </c>
      <c r="X1158" s="7">
        <v>771005</v>
      </c>
      <c r="Y1158" s="9">
        <f>+DAY('TABLA PRINCIPAL'!$B1158)</f>
        <v>4</v>
      </c>
      <c r="Z1158" s="9">
        <f>+MONTH('TABLA PRINCIPAL'!$B1158)</f>
        <v>1</v>
      </c>
      <c r="AA1158" s="9">
        <f>+YEAR('TABLA PRINCIPAL'!$B1158)</f>
        <v>2014</v>
      </c>
      <c r="AB1158" s="22" t="str">
        <f>+IF(Ventas_Oficina[[#This Row],[Total del pedido]]&gt;=100000,"SI","NO")</f>
        <v>SI</v>
      </c>
      <c r="AC1158" s="22" t="str">
        <f>+_xlfn.XLOOKUP(Ventas_Oficina[[#This Row],[Nº de artículo]],AUXILIAR!A1157:A6044,AUXILIAR!D1157:D6044,"Error",0)</f>
        <v>Enviado a tiempo</v>
      </c>
      <c r="AD1158" s="22" t="str">
        <f>+IF(AND(Ventas_Oficina[[#This Row],[Total]]&gt;75000,Ventas_Oficina[[#This Row],[Envio a tiempo]]="Enviado a tiempo"),"Buena Venta","Venta Mala")</f>
        <v>Buena Venta</v>
      </c>
    </row>
    <row r="1159" spans="1:30" x14ac:dyDescent="0.25">
      <c r="A1159" s="26">
        <v>1263741</v>
      </c>
      <c r="B1159" s="10">
        <v>41596</v>
      </c>
      <c r="C1159" s="11" t="s">
        <v>25</v>
      </c>
      <c r="D1159" s="11" t="s">
        <v>26</v>
      </c>
      <c r="E1159" s="11" t="s">
        <v>4</v>
      </c>
      <c r="F1159" s="11" t="s">
        <v>5</v>
      </c>
      <c r="G1159" s="11" t="s">
        <v>1007</v>
      </c>
      <c r="H1159" s="11" t="s">
        <v>27</v>
      </c>
      <c r="I1159" s="11" t="s">
        <v>1015</v>
      </c>
      <c r="J1159" s="11" t="s">
        <v>1192</v>
      </c>
      <c r="K1159" s="11" t="s">
        <v>1262</v>
      </c>
      <c r="L1159" s="11" t="s">
        <v>1265</v>
      </c>
      <c r="M1159" s="11" t="s">
        <v>1272</v>
      </c>
      <c r="N1159" s="10">
        <v>41598</v>
      </c>
      <c r="O1159" s="12">
        <v>21961</v>
      </c>
      <c r="P1159" s="12">
        <v>53564</v>
      </c>
      <c r="Q1159" s="12">
        <v>31603</v>
      </c>
      <c r="R1159" s="11">
        <v>40</v>
      </c>
      <c r="S1159" s="12">
        <v>2142560</v>
      </c>
      <c r="T1159" s="13">
        <v>0.04</v>
      </c>
      <c r="U1159" s="12">
        <v>85702.400000000009</v>
      </c>
      <c r="V1159" s="12">
        <v>2056857.6000000001</v>
      </c>
      <c r="W1159" s="12">
        <v>1470</v>
      </c>
      <c r="X1159" s="12">
        <v>60897</v>
      </c>
      <c r="Y1159" s="14">
        <f>+DAY('TABLA PRINCIPAL'!$B1159)</f>
        <v>18</v>
      </c>
      <c r="Z1159" s="14">
        <f>+MONTH('TABLA PRINCIPAL'!$B1159)</f>
        <v>11</v>
      </c>
      <c r="AA1159" s="14">
        <f>+YEAR('TABLA PRINCIPAL'!$B1159)</f>
        <v>2013</v>
      </c>
      <c r="AB1159" s="22" t="str">
        <f>+IF(Ventas_Oficina[[#This Row],[Total del pedido]]&gt;=100000,"SI","NO")</f>
        <v>SI</v>
      </c>
      <c r="AC1159" s="22" t="str">
        <f>+_xlfn.XLOOKUP(Ventas_Oficina[[#This Row],[Nº de artículo]],AUXILIAR!A1158:A6045,AUXILIAR!D1158:D6045,"Error",0)</f>
        <v>No enviado a tiempo</v>
      </c>
      <c r="AD1159" s="22" t="str">
        <f>+IF(AND(Ventas_Oficina[[#This Row],[Total]]&gt;75000,Ventas_Oficina[[#This Row],[Envio a tiempo]]="Enviado a tiempo"),"Buena Venta","Venta Mala")</f>
        <v>Venta Mala</v>
      </c>
    </row>
    <row r="1160" spans="1:30" x14ac:dyDescent="0.25">
      <c r="A1160" s="25">
        <v>1263741</v>
      </c>
      <c r="B1160" s="5">
        <v>41496</v>
      </c>
      <c r="C1160" s="6" t="s">
        <v>535</v>
      </c>
      <c r="D1160" s="6" t="s">
        <v>68</v>
      </c>
      <c r="E1160" s="6" t="s">
        <v>12</v>
      </c>
      <c r="F1160" s="6" t="s">
        <v>13</v>
      </c>
      <c r="G1160" s="6" t="s">
        <v>1008</v>
      </c>
      <c r="H1160" s="6" t="s">
        <v>14</v>
      </c>
      <c r="I1160" s="6" t="s">
        <v>1015</v>
      </c>
      <c r="J1160" s="6" t="s">
        <v>1037</v>
      </c>
      <c r="K1160" s="6" t="s">
        <v>1261</v>
      </c>
      <c r="L1160" s="6" t="s">
        <v>1266</v>
      </c>
      <c r="M1160" s="6" t="s">
        <v>1272</v>
      </c>
      <c r="N1160" s="5">
        <v>41498</v>
      </c>
      <c r="O1160" s="7">
        <v>340</v>
      </c>
      <c r="P1160" s="7">
        <v>540</v>
      </c>
      <c r="Q1160" s="7">
        <v>200</v>
      </c>
      <c r="R1160" s="6">
        <v>50</v>
      </c>
      <c r="S1160" s="7">
        <v>27000</v>
      </c>
      <c r="T1160" s="8">
        <v>0.08</v>
      </c>
      <c r="U1160" s="7">
        <v>2160</v>
      </c>
      <c r="V1160" s="7">
        <v>24840</v>
      </c>
      <c r="W1160" s="7">
        <v>778</v>
      </c>
      <c r="X1160" s="7">
        <v>7971</v>
      </c>
      <c r="Y1160" s="9">
        <f>+DAY('TABLA PRINCIPAL'!$B1160)</f>
        <v>10</v>
      </c>
      <c r="Z1160" s="9">
        <f>+MONTH('TABLA PRINCIPAL'!$B1160)</f>
        <v>8</v>
      </c>
      <c r="AA1160" s="9">
        <f>+YEAR('TABLA PRINCIPAL'!$B1160)</f>
        <v>2013</v>
      </c>
      <c r="AB1160" s="22" t="str">
        <f>+IF(Ventas_Oficina[[#This Row],[Total del pedido]]&gt;=100000,"SI","NO")</f>
        <v>NO</v>
      </c>
      <c r="AC1160" s="22" t="str">
        <f>+_xlfn.XLOOKUP(Ventas_Oficina[[#This Row],[Nº de artículo]],AUXILIAR!A1159:A6046,AUXILIAR!D1159:D6046,"Error",0)</f>
        <v>Enviado a tiempo</v>
      </c>
      <c r="AD1160" s="22" t="str">
        <f>+IF(AND(Ventas_Oficina[[#This Row],[Total]]&gt;75000,Ventas_Oficina[[#This Row],[Envio a tiempo]]="Enviado a tiempo"),"Buena Venta","Venta Mala")</f>
        <v>Venta Mala</v>
      </c>
    </row>
    <row r="1161" spans="1:30" x14ac:dyDescent="0.25">
      <c r="A1161" s="26">
        <v>1264107</v>
      </c>
      <c r="B1161" s="10">
        <v>41572</v>
      </c>
      <c r="C1161" s="11" t="s">
        <v>63</v>
      </c>
      <c r="D1161" s="11" t="s">
        <v>52</v>
      </c>
      <c r="E1161" s="11" t="s">
        <v>4</v>
      </c>
      <c r="F1161" s="11" t="s">
        <v>5</v>
      </c>
      <c r="G1161" s="11" t="s">
        <v>1009</v>
      </c>
      <c r="H1161" s="11" t="s">
        <v>53</v>
      </c>
      <c r="I1161" s="11" t="s">
        <v>1014</v>
      </c>
      <c r="J1161" s="11" t="s">
        <v>1031</v>
      </c>
      <c r="K1161" s="11" t="s">
        <v>1261</v>
      </c>
      <c r="L1161" s="11" t="s">
        <v>1265</v>
      </c>
      <c r="M1161" s="11" t="s">
        <v>1272</v>
      </c>
      <c r="N1161" s="10">
        <v>41574</v>
      </c>
      <c r="O1161" s="12">
        <v>831</v>
      </c>
      <c r="P1161" s="12">
        <v>1598</v>
      </c>
      <c r="Q1161" s="12">
        <v>767</v>
      </c>
      <c r="R1161" s="11">
        <v>6</v>
      </c>
      <c r="S1161" s="12">
        <v>9588</v>
      </c>
      <c r="T1161" s="13">
        <v>0.02</v>
      </c>
      <c r="U1161" s="12">
        <v>191.76</v>
      </c>
      <c r="V1161" s="12">
        <v>9396.24</v>
      </c>
      <c r="W1161" s="12">
        <v>650</v>
      </c>
      <c r="X1161" s="12">
        <v>43939</v>
      </c>
      <c r="Y1161" s="14">
        <f>+DAY('TABLA PRINCIPAL'!$B1161)</f>
        <v>25</v>
      </c>
      <c r="Z1161" s="14">
        <f>+MONTH('TABLA PRINCIPAL'!$B1161)</f>
        <v>10</v>
      </c>
      <c r="AA1161" s="14">
        <f>+YEAR('TABLA PRINCIPAL'!$B1161)</f>
        <v>2013</v>
      </c>
      <c r="AB1161" s="22" t="str">
        <f>+IF(Ventas_Oficina[[#This Row],[Total del pedido]]&gt;=100000,"SI","NO")</f>
        <v>NO</v>
      </c>
      <c r="AC1161" s="22" t="str">
        <f>+_xlfn.XLOOKUP(Ventas_Oficina[[#This Row],[Nº de artículo]],AUXILIAR!A1160:A6047,AUXILIAR!D1160:D6047,"Error",0)</f>
        <v>Enviado a tiempo</v>
      </c>
      <c r="AD1161" s="22" t="str">
        <f>+IF(AND(Ventas_Oficina[[#This Row],[Total]]&gt;75000,Ventas_Oficina[[#This Row],[Envio a tiempo]]="Enviado a tiempo"),"Buena Venta","Venta Mala")</f>
        <v>Venta Mala</v>
      </c>
    </row>
    <row r="1162" spans="1:30" x14ac:dyDescent="0.25">
      <c r="A1162" s="25">
        <v>1264472</v>
      </c>
      <c r="B1162" s="5">
        <v>42160</v>
      </c>
      <c r="C1162" s="6" t="s">
        <v>536</v>
      </c>
      <c r="D1162" s="6" t="s">
        <v>537</v>
      </c>
      <c r="E1162" s="6" t="s">
        <v>4</v>
      </c>
      <c r="F1162" s="6" t="s">
        <v>5</v>
      </c>
      <c r="G1162" s="6" t="s">
        <v>1010</v>
      </c>
      <c r="H1162" s="6" t="s">
        <v>53</v>
      </c>
      <c r="I1162" s="6" t="s">
        <v>1014</v>
      </c>
      <c r="J1162" s="6" t="s">
        <v>1022</v>
      </c>
      <c r="K1162" s="6" t="s">
        <v>1261</v>
      </c>
      <c r="L1162" s="6" t="s">
        <v>1267</v>
      </c>
      <c r="M1162" s="6" t="s">
        <v>1272</v>
      </c>
      <c r="N1162" s="5">
        <v>42161</v>
      </c>
      <c r="O1162" s="7">
        <v>117</v>
      </c>
      <c r="P1162" s="7">
        <v>278</v>
      </c>
      <c r="Q1162" s="7">
        <v>161</v>
      </c>
      <c r="R1162" s="6">
        <v>34</v>
      </c>
      <c r="S1162" s="7">
        <v>9452</v>
      </c>
      <c r="T1162" s="8">
        <v>0.02</v>
      </c>
      <c r="U1162" s="7">
        <v>189.04</v>
      </c>
      <c r="V1162" s="7">
        <v>9262.9599999999991</v>
      </c>
      <c r="W1162" s="7">
        <v>120</v>
      </c>
      <c r="X1162" s="7">
        <v>6039</v>
      </c>
      <c r="Y1162" s="9">
        <f>+DAY('TABLA PRINCIPAL'!$B1162)</f>
        <v>5</v>
      </c>
      <c r="Z1162" s="9">
        <f>+MONTH('TABLA PRINCIPAL'!$B1162)</f>
        <v>6</v>
      </c>
      <c r="AA1162" s="9">
        <f>+YEAR('TABLA PRINCIPAL'!$B1162)</f>
        <v>2015</v>
      </c>
      <c r="AB1162" s="22" t="str">
        <f>+IF(Ventas_Oficina[[#This Row],[Total del pedido]]&gt;=100000,"SI","NO")</f>
        <v>NO</v>
      </c>
      <c r="AC1162" s="22" t="str">
        <f>+_xlfn.XLOOKUP(Ventas_Oficina[[#This Row],[Nº de artículo]],AUXILIAR!A1161:A6048,AUXILIAR!D1161:D6048,"Error",0)</f>
        <v>No enviado a tiempo</v>
      </c>
      <c r="AD1162" s="22" t="str">
        <f>+IF(AND(Ventas_Oficina[[#This Row],[Total]]&gt;75000,Ventas_Oficina[[#This Row],[Envio a tiempo]]="Enviado a tiempo"),"Buena Venta","Venta Mala")</f>
        <v>Venta Mala</v>
      </c>
    </row>
    <row r="1163" spans="1:30" x14ac:dyDescent="0.25">
      <c r="A1163" s="26">
        <v>1264472</v>
      </c>
      <c r="B1163" s="10">
        <v>42053</v>
      </c>
      <c r="C1163" s="11" t="s">
        <v>67</v>
      </c>
      <c r="D1163" s="11" t="s">
        <v>68</v>
      </c>
      <c r="E1163" s="11" t="s">
        <v>12</v>
      </c>
      <c r="F1163" s="11" t="s">
        <v>13</v>
      </c>
      <c r="G1163" s="11" t="s">
        <v>1007</v>
      </c>
      <c r="H1163" s="11" t="s">
        <v>14</v>
      </c>
      <c r="I1163" s="11" t="s">
        <v>1014</v>
      </c>
      <c r="J1163" s="11" t="s">
        <v>1045</v>
      </c>
      <c r="K1163" s="11" t="s">
        <v>1261</v>
      </c>
      <c r="L1163" s="11" t="s">
        <v>1265</v>
      </c>
      <c r="M1163" s="11" t="s">
        <v>1272</v>
      </c>
      <c r="N1163" s="10">
        <v>42054</v>
      </c>
      <c r="O1163" s="12">
        <v>93</v>
      </c>
      <c r="P1163" s="12">
        <v>148</v>
      </c>
      <c r="Q1163" s="12">
        <v>55</v>
      </c>
      <c r="R1163" s="11">
        <v>7</v>
      </c>
      <c r="S1163" s="12">
        <v>1036</v>
      </c>
      <c r="T1163" s="13">
        <v>0.09</v>
      </c>
      <c r="U1163" s="12">
        <v>93.24</v>
      </c>
      <c r="V1163" s="12">
        <v>942.76</v>
      </c>
      <c r="W1163" s="12">
        <v>70</v>
      </c>
      <c r="X1163" s="12">
        <v>4492</v>
      </c>
      <c r="Y1163" s="14">
        <f>+DAY('TABLA PRINCIPAL'!$B1163)</f>
        <v>18</v>
      </c>
      <c r="Z1163" s="14">
        <f>+MONTH('TABLA PRINCIPAL'!$B1163)</f>
        <v>2</v>
      </c>
      <c r="AA1163" s="14">
        <f>+YEAR('TABLA PRINCIPAL'!$B1163)</f>
        <v>2015</v>
      </c>
      <c r="AB1163" s="22" t="str">
        <f>+IF(Ventas_Oficina[[#This Row],[Total del pedido]]&gt;=100000,"SI","NO")</f>
        <v>NO</v>
      </c>
      <c r="AC1163" s="22" t="str">
        <f>+_xlfn.XLOOKUP(Ventas_Oficina[[#This Row],[Nº de artículo]],AUXILIAR!A1162:A6049,AUXILIAR!D1162:D6049,"Error",0)</f>
        <v>No enviado a tiempo</v>
      </c>
      <c r="AD1163" s="22" t="str">
        <f>+IF(AND(Ventas_Oficina[[#This Row],[Total]]&gt;75000,Ventas_Oficina[[#This Row],[Envio a tiempo]]="Enviado a tiempo"),"Buena Venta","Venta Mala")</f>
        <v>Venta Mala</v>
      </c>
    </row>
    <row r="1164" spans="1:30" x14ac:dyDescent="0.25">
      <c r="A1164" s="25">
        <v>1264472</v>
      </c>
      <c r="B1164" s="5">
        <v>41983</v>
      </c>
      <c r="C1164" s="6" t="s">
        <v>61</v>
      </c>
      <c r="D1164" s="6" t="s">
        <v>62</v>
      </c>
      <c r="E1164" s="6" t="s">
        <v>4</v>
      </c>
      <c r="F1164" s="6" t="s">
        <v>5</v>
      </c>
      <c r="G1164" s="6" t="s">
        <v>1010</v>
      </c>
      <c r="H1164" s="6" t="s">
        <v>27</v>
      </c>
      <c r="I1164" s="6" t="s">
        <v>1016</v>
      </c>
      <c r="J1164" s="6" t="s">
        <v>1018</v>
      </c>
      <c r="K1164" s="6" t="s">
        <v>1261</v>
      </c>
      <c r="L1164" s="6" t="s">
        <v>1265</v>
      </c>
      <c r="M1164" s="6" t="s">
        <v>1272</v>
      </c>
      <c r="N1164" s="5">
        <v>41984</v>
      </c>
      <c r="O1164" s="7">
        <v>5452</v>
      </c>
      <c r="P1164" s="7">
        <v>10097</v>
      </c>
      <c r="Q1164" s="7">
        <v>4645</v>
      </c>
      <c r="R1164" s="6">
        <v>32</v>
      </c>
      <c r="S1164" s="7">
        <v>323104</v>
      </c>
      <c r="T1164" s="8">
        <v>7.0000000000000007E-2</v>
      </c>
      <c r="U1164" s="7">
        <v>22617.280000000002</v>
      </c>
      <c r="V1164" s="7">
        <v>300486.71999999997</v>
      </c>
      <c r="W1164" s="7">
        <v>718</v>
      </c>
      <c r="X1164" s="7">
        <v>457055</v>
      </c>
      <c r="Y1164" s="9">
        <f>+DAY('TABLA PRINCIPAL'!$B1164)</f>
        <v>10</v>
      </c>
      <c r="Z1164" s="9">
        <f>+MONTH('TABLA PRINCIPAL'!$B1164)</f>
        <v>12</v>
      </c>
      <c r="AA1164" s="9">
        <f>+YEAR('TABLA PRINCIPAL'!$B1164)</f>
        <v>2014</v>
      </c>
      <c r="AB1164" s="22" t="str">
        <f>+IF(Ventas_Oficina[[#This Row],[Total del pedido]]&gt;=100000,"SI","NO")</f>
        <v>SI</v>
      </c>
      <c r="AC1164" s="22" t="str">
        <f>+_xlfn.XLOOKUP(Ventas_Oficina[[#This Row],[Nº de artículo]],AUXILIAR!A1163:A6050,AUXILIAR!D1163:D6050,"Error",0)</f>
        <v>No enviado a tiempo</v>
      </c>
      <c r="AD1164" s="22" t="str">
        <f>+IF(AND(Ventas_Oficina[[#This Row],[Total]]&gt;75000,Ventas_Oficina[[#This Row],[Envio a tiempo]]="Enviado a tiempo"),"Buena Venta","Venta Mala")</f>
        <v>Venta Mala</v>
      </c>
    </row>
    <row r="1165" spans="1:30" x14ac:dyDescent="0.25">
      <c r="A1165" s="26">
        <v>1264837</v>
      </c>
      <c r="B1165" s="10">
        <v>42204</v>
      </c>
      <c r="C1165" s="11" t="s">
        <v>168</v>
      </c>
      <c r="D1165" s="11" t="s">
        <v>110</v>
      </c>
      <c r="E1165" s="11" t="s">
        <v>12</v>
      </c>
      <c r="F1165" s="11" t="s">
        <v>13</v>
      </c>
      <c r="G1165" s="11" t="s">
        <v>1010</v>
      </c>
      <c r="H1165" s="11" t="s">
        <v>14</v>
      </c>
      <c r="I1165" s="11" t="s">
        <v>1014</v>
      </c>
      <c r="J1165" s="11" t="s">
        <v>1105</v>
      </c>
      <c r="K1165" s="11" t="s">
        <v>1261</v>
      </c>
      <c r="L1165" s="11" t="s">
        <v>1265</v>
      </c>
      <c r="M1165" s="11" t="s">
        <v>1272</v>
      </c>
      <c r="N1165" s="10">
        <v>42205</v>
      </c>
      <c r="O1165" s="12">
        <v>1838</v>
      </c>
      <c r="P1165" s="12">
        <v>2917</v>
      </c>
      <c r="Q1165" s="12">
        <v>1079</v>
      </c>
      <c r="R1165" s="11">
        <v>10</v>
      </c>
      <c r="S1165" s="12">
        <v>29170</v>
      </c>
      <c r="T1165" s="13">
        <v>0.06</v>
      </c>
      <c r="U1165" s="12">
        <v>1750.2</v>
      </c>
      <c r="V1165" s="12">
        <v>27419.8</v>
      </c>
      <c r="W1165" s="12">
        <v>627</v>
      </c>
      <c r="X1165" s="12">
        <v>9839</v>
      </c>
      <c r="Y1165" s="14">
        <f>+DAY('TABLA PRINCIPAL'!$B1165)</f>
        <v>19</v>
      </c>
      <c r="Z1165" s="14">
        <f>+MONTH('TABLA PRINCIPAL'!$B1165)</f>
        <v>7</v>
      </c>
      <c r="AA1165" s="14">
        <f>+YEAR('TABLA PRINCIPAL'!$B1165)</f>
        <v>2015</v>
      </c>
      <c r="AB1165" s="22" t="str">
        <f>+IF(Ventas_Oficina[[#This Row],[Total del pedido]]&gt;=100000,"SI","NO")</f>
        <v>NO</v>
      </c>
      <c r="AC1165" s="22" t="str">
        <f>+_xlfn.XLOOKUP(Ventas_Oficina[[#This Row],[Nº de artículo]],AUXILIAR!A1164:A6051,AUXILIAR!D1164:D6051,"Error",0)</f>
        <v>No enviado a tiempo</v>
      </c>
      <c r="AD1165" s="22" t="str">
        <f>+IF(AND(Ventas_Oficina[[#This Row],[Total]]&gt;75000,Ventas_Oficina[[#This Row],[Envio a tiempo]]="Enviado a tiempo"),"Buena Venta","Venta Mala")</f>
        <v>Venta Mala</v>
      </c>
    </row>
    <row r="1166" spans="1:30" x14ac:dyDescent="0.25">
      <c r="A1166" s="25">
        <v>1264837</v>
      </c>
      <c r="B1166" s="5">
        <v>41643</v>
      </c>
      <c r="C1166" s="6" t="s">
        <v>534</v>
      </c>
      <c r="D1166" s="6" t="s">
        <v>129</v>
      </c>
      <c r="E1166" s="6" t="s">
        <v>4</v>
      </c>
      <c r="F1166" s="6" t="s">
        <v>5</v>
      </c>
      <c r="G1166" s="6" t="s">
        <v>1008</v>
      </c>
      <c r="H1166" s="6" t="s">
        <v>6</v>
      </c>
      <c r="I1166" s="6" t="s">
        <v>1012</v>
      </c>
      <c r="J1166" s="6" t="s">
        <v>1061</v>
      </c>
      <c r="K1166" s="6" t="s">
        <v>1261</v>
      </c>
      <c r="L1166" s="6" t="s">
        <v>1265</v>
      </c>
      <c r="M1166" s="6" t="s">
        <v>1272</v>
      </c>
      <c r="N1166" s="5">
        <v>41645</v>
      </c>
      <c r="O1166" s="7">
        <v>94</v>
      </c>
      <c r="P1166" s="7">
        <v>208</v>
      </c>
      <c r="Q1166" s="7">
        <v>114</v>
      </c>
      <c r="R1166" s="6">
        <v>23</v>
      </c>
      <c r="S1166" s="7">
        <v>4784</v>
      </c>
      <c r="T1166" s="8">
        <v>0.02</v>
      </c>
      <c r="U1166" s="7">
        <v>95.68</v>
      </c>
      <c r="V1166" s="7">
        <v>4688.32</v>
      </c>
      <c r="W1166" s="7">
        <v>256</v>
      </c>
      <c r="X1166" s="7">
        <v>8753</v>
      </c>
      <c r="Y1166" s="9">
        <f>+DAY('TABLA PRINCIPAL'!$B1166)</f>
        <v>4</v>
      </c>
      <c r="Z1166" s="9">
        <f>+MONTH('TABLA PRINCIPAL'!$B1166)</f>
        <v>1</v>
      </c>
      <c r="AA1166" s="9">
        <f>+YEAR('TABLA PRINCIPAL'!$B1166)</f>
        <v>2014</v>
      </c>
      <c r="AB1166" s="22" t="str">
        <f>+IF(Ventas_Oficina[[#This Row],[Total del pedido]]&gt;=100000,"SI","NO")</f>
        <v>NO</v>
      </c>
      <c r="AC1166" s="22" t="str">
        <f>+_xlfn.XLOOKUP(Ventas_Oficina[[#This Row],[Nº de artículo]],AUXILIAR!A1165:A6052,AUXILIAR!D1165:D6052,"Error",0)</f>
        <v>No enviado a tiempo</v>
      </c>
      <c r="AD1166" s="22" t="str">
        <f>+IF(AND(Ventas_Oficina[[#This Row],[Total]]&gt;75000,Ventas_Oficina[[#This Row],[Envio a tiempo]]="Enviado a tiempo"),"Buena Venta","Venta Mala")</f>
        <v>Venta Mala</v>
      </c>
    </row>
    <row r="1167" spans="1:30" x14ac:dyDescent="0.25">
      <c r="A1167" s="26">
        <v>1264837</v>
      </c>
      <c r="B1167" s="10">
        <v>41394</v>
      </c>
      <c r="C1167" s="11" t="s">
        <v>69</v>
      </c>
      <c r="D1167" s="11" t="s">
        <v>23</v>
      </c>
      <c r="E1167" s="11" t="s">
        <v>4</v>
      </c>
      <c r="F1167" s="11" t="s">
        <v>5</v>
      </c>
      <c r="G1167" s="11" t="s">
        <v>1008</v>
      </c>
      <c r="H1167" s="11" t="s">
        <v>24</v>
      </c>
      <c r="I1167" s="11" t="s">
        <v>1015</v>
      </c>
      <c r="J1167" s="11" t="s">
        <v>1109</v>
      </c>
      <c r="K1167" s="11" t="s">
        <v>1261</v>
      </c>
      <c r="L1167" s="11" t="s">
        <v>1265</v>
      </c>
      <c r="M1167" s="11" t="s">
        <v>1272</v>
      </c>
      <c r="N1167" s="10">
        <v>41396</v>
      </c>
      <c r="O1167" s="12">
        <v>182</v>
      </c>
      <c r="P1167" s="12">
        <v>298</v>
      </c>
      <c r="Q1167" s="12">
        <v>116</v>
      </c>
      <c r="R1167" s="11">
        <v>38</v>
      </c>
      <c r="S1167" s="12">
        <v>11324</v>
      </c>
      <c r="T1167" s="13">
        <v>0.01</v>
      </c>
      <c r="U1167" s="12">
        <v>113.24000000000001</v>
      </c>
      <c r="V1167" s="12">
        <v>11210.76</v>
      </c>
      <c r="W1167" s="12">
        <v>158</v>
      </c>
      <c r="X1167" s="12">
        <v>9499</v>
      </c>
      <c r="Y1167" s="14">
        <f>+DAY('TABLA PRINCIPAL'!$B1167)</f>
        <v>30</v>
      </c>
      <c r="Z1167" s="14">
        <f>+MONTH('TABLA PRINCIPAL'!$B1167)</f>
        <v>4</v>
      </c>
      <c r="AA1167" s="14">
        <f>+YEAR('TABLA PRINCIPAL'!$B1167)</f>
        <v>2013</v>
      </c>
      <c r="AB1167" s="22" t="str">
        <f>+IF(Ventas_Oficina[[#This Row],[Total del pedido]]&gt;=100000,"SI","NO")</f>
        <v>NO</v>
      </c>
      <c r="AC1167" s="22" t="str">
        <f>+_xlfn.XLOOKUP(Ventas_Oficina[[#This Row],[Nº de artículo]],AUXILIAR!A1166:A6053,AUXILIAR!D1166:D6053,"Error",0)</f>
        <v>Enviado a tiempo</v>
      </c>
      <c r="AD1167" s="22" t="str">
        <f>+IF(AND(Ventas_Oficina[[#This Row],[Total]]&gt;75000,Ventas_Oficina[[#This Row],[Envio a tiempo]]="Enviado a tiempo"),"Buena Venta","Venta Mala")</f>
        <v>Venta Mala</v>
      </c>
    </row>
    <row r="1168" spans="1:30" x14ac:dyDescent="0.25">
      <c r="A1168" s="25">
        <v>1265202</v>
      </c>
      <c r="B1168" s="5">
        <v>41989</v>
      </c>
      <c r="C1168" s="6" t="s">
        <v>248</v>
      </c>
      <c r="D1168" s="6" t="s">
        <v>129</v>
      </c>
      <c r="E1168" s="6" t="s">
        <v>4</v>
      </c>
      <c r="F1168" s="6" t="s">
        <v>5</v>
      </c>
      <c r="G1168" s="6" t="s">
        <v>1008</v>
      </c>
      <c r="H1168" s="6" t="s">
        <v>6</v>
      </c>
      <c r="I1168" s="6" t="s">
        <v>1016</v>
      </c>
      <c r="J1168" s="6" t="s">
        <v>1034</v>
      </c>
      <c r="K1168" s="6" t="s">
        <v>1261</v>
      </c>
      <c r="L1168" s="6" t="s">
        <v>1266</v>
      </c>
      <c r="M1168" s="6" t="s">
        <v>1272</v>
      </c>
      <c r="N1168" s="5">
        <v>41991</v>
      </c>
      <c r="O1168" s="7">
        <v>109</v>
      </c>
      <c r="P1168" s="7">
        <v>260</v>
      </c>
      <c r="Q1168" s="7">
        <v>151</v>
      </c>
      <c r="R1168" s="6">
        <v>10</v>
      </c>
      <c r="S1168" s="7">
        <v>2600</v>
      </c>
      <c r="T1168" s="8">
        <v>0.01</v>
      </c>
      <c r="U1168" s="7">
        <v>26</v>
      </c>
      <c r="V1168" s="7">
        <v>2574</v>
      </c>
      <c r="W1168" s="7">
        <v>240</v>
      </c>
      <c r="X1168" s="7">
        <v>9219</v>
      </c>
      <c r="Y1168" s="9">
        <f>+DAY('TABLA PRINCIPAL'!$B1168)</f>
        <v>16</v>
      </c>
      <c r="Z1168" s="9">
        <f>+MONTH('TABLA PRINCIPAL'!$B1168)</f>
        <v>12</v>
      </c>
      <c r="AA1168" s="9">
        <f>+YEAR('TABLA PRINCIPAL'!$B1168)</f>
        <v>2014</v>
      </c>
      <c r="AB1168" s="22" t="str">
        <f>+IF(Ventas_Oficina[[#This Row],[Total del pedido]]&gt;=100000,"SI","NO")</f>
        <v>NO</v>
      </c>
      <c r="AC1168" s="22" t="str">
        <f>+_xlfn.XLOOKUP(Ventas_Oficina[[#This Row],[Nº de artículo]],AUXILIAR!A1167:A6054,AUXILIAR!D1167:D6054,"Error",0)</f>
        <v>Enviado a tiempo</v>
      </c>
      <c r="AD1168" s="22" t="str">
        <f>+IF(AND(Ventas_Oficina[[#This Row],[Total]]&gt;75000,Ventas_Oficina[[#This Row],[Envio a tiempo]]="Enviado a tiempo"),"Buena Venta","Venta Mala")</f>
        <v>Venta Mala</v>
      </c>
    </row>
    <row r="1169" spans="1:30" x14ac:dyDescent="0.25">
      <c r="A1169" s="26">
        <v>1265202</v>
      </c>
      <c r="B1169" s="10">
        <v>41647</v>
      </c>
      <c r="C1169" s="11" t="s">
        <v>517</v>
      </c>
      <c r="D1169" s="11" t="s">
        <v>23</v>
      </c>
      <c r="E1169" s="11" t="s">
        <v>4</v>
      </c>
      <c r="F1169" s="11" t="s">
        <v>5</v>
      </c>
      <c r="G1169" s="11" t="s">
        <v>1008</v>
      </c>
      <c r="H1169" s="11" t="s">
        <v>24</v>
      </c>
      <c r="I1169" s="11" t="s">
        <v>1013</v>
      </c>
      <c r="J1169" s="11" t="s">
        <v>1066</v>
      </c>
      <c r="K1169" s="11" t="s">
        <v>1261</v>
      </c>
      <c r="L1169" s="11" t="s">
        <v>1265</v>
      </c>
      <c r="M1169" s="11" t="s">
        <v>1272</v>
      </c>
      <c r="N1169" s="10">
        <v>41654</v>
      </c>
      <c r="O1169" s="12">
        <v>1364</v>
      </c>
      <c r="P1169" s="12">
        <v>2098</v>
      </c>
      <c r="Q1169" s="12">
        <v>734</v>
      </c>
      <c r="R1169" s="11">
        <v>16</v>
      </c>
      <c r="S1169" s="12">
        <v>33568</v>
      </c>
      <c r="T1169" s="13">
        <v>0.04</v>
      </c>
      <c r="U1169" s="12">
        <v>1342.72</v>
      </c>
      <c r="V1169" s="12">
        <v>32225.279999999999</v>
      </c>
      <c r="W1169" s="12">
        <v>149</v>
      </c>
      <c r="X1169" s="12">
        <v>46628</v>
      </c>
      <c r="Y1169" s="14">
        <f>+DAY('TABLA PRINCIPAL'!$B1169)</f>
        <v>8</v>
      </c>
      <c r="Z1169" s="14">
        <f>+MONTH('TABLA PRINCIPAL'!$B1169)</f>
        <v>1</v>
      </c>
      <c r="AA1169" s="14">
        <f>+YEAR('TABLA PRINCIPAL'!$B1169)</f>
        <v>2014</v>
      </c>
      <c r="AB1169" s="22" t="str">
        <f>+IF(Ventas_Oficina[[#This Row],[Total del pedido]]&gt;=100000,"SI","NO")</f>
        <v>NO</v>
      </c>
      <c r="AC1169" s="22" t="str">
        <f>+_xlfn.XLOOKUP(Ventas_Oficina[[#This Row],[Nº de artículo]],AUXILIAR!A1168:A6055,AUXILIAR!D1168:D6055,"Error",0)</f>
        <v>Enviado a tiempo</v>
      </c>
      <c r="AD1169" s="22" t="str">
        <f>+IF(AND(Ventas_Oficina[[#This Row],[Total]]&gt;75000,Ventas_Oficina[[#This Row],[Envio a tiempo]]="Enviado a tiempo"),"Buena Venta","Venta Mala")</f>
        <v>Venta Mala</v>
      </c>
    </row>
    <row r="1170" spans="1:30" x14ac:dyDescent="0.25">
      <c r="A1170" s="25">
        <v>1265202</v>
      </c>
      <c r="B1170" s="5">
        <v>41601</v>
      </c>
      <c r="C1170" s="6" t="s">
        <v>538</v>
      </c>
      <c r="D1170" s="6" t="s">
        <v>71</v>
      </c>
      <c r="E1170" s="6" t="s">
        <v>4</v>
      </c>
      <c r="F1170" s="6" t="s">
        <v>5</v>
      </c>
      <c r="G1170" s="6" t="s">
        <v>1010</v>
      </c>
      <c r="H1170" s="6" t="s">
        <v>17</v>
      </c>
      <c r="I1170" s="6" t="s">
        <v>1016</v>
      </c>
      <c r="J1170" s="6" t="s">
        <v>1035</v>
      </c>
      <c r="K1170" s="6" t="s">
        <v>1261</v>
      </c>
      <c r="L1170" s="6" t="s">
        <v>1267</v>
      </c>
      <c r="M1170" s="6" t="s">
        <v>1272</v>
      </c>
      <c r="N1170" s="5">
        <v>41601</v>
      </c>
      <c r="O1170" s="7">
        <v>882</v>
      </c>
      <c r="P1170" s="7">
        <v>2099</v>
      </c>
      <c r="Q1170" s="7">
        <v>1217</v>
      </c>
      <c r="R1170" s="6">
        <v>34</v>
      </c>
      <c r="S1170" s="7">
        <v>71366</v>
      </c>
      <c r="T1170" s="8">
        <v>0.03</v>
      </c>
      <c r="U1170" s="7">
        <v>2140.98</v>
      </c>
      <c r="V1170" s="7">
        <v>69225.02</v>
      </c>
      <c r="W1170" s="7">
        <v>481</v>
      </c>
      <c r="X1170" s="7">
        <v>46526</v>
      </c>
      <c r="Y1170" s="9">
        <f>+DAY('TABLA PRINCIPAL'!$B1170)</f>
        <v>23</v>
      </c>
      <c r="Z1170" s="9">
        <f>+MONTH('TABLA PRINCIPAL'!$B1170)</f>
        <v>11</v>
      </c>
      <c r="AA1170" s="9">
        <f>+YEAR('TABLA PRINCIPAL'!$B1170)</f>
        <v>2013</v>
      </c>
      <c r="AB1170" s="22" t="str">
        <f>+IF(Ventas_Oficina[[#This Row],[Total del pedido]]&gt;=100000,"SI","NO")</f>
        <v>NO</v>
      </c>
      <c r="AC1170" s="22" t="str">
        <f>+_xlfn.XLOOKUP(Ventas_Oficina[[#This Row],[Nº de artículo]],AUXILIAR!A1169:A6056,AUXILIAR!D1169:D6056,"Error",0)</f>
        <v>Enviado a tiempo</v>
      </c>
      <c r="AD1170" s="22" t="str">
        <f>+IF(AND(Ventas_Oficina[[#This Row],[Total]]&gt;75000,Ventas_Oficina[[#This Row],[Envio a tiempo]]="Enviado a tiempo"),"Buena Venta","Venta Mala")</f>
        <v>Venta Mala</v>
      </c>
    </row>
    <row r="1171" spans="1:30" x14ac:dyDescent="0.25">
      <c r="A1171" s="26">
        <v>1265202</v>
      </c>
      <c r="B1171" s="10">
        <v>41884</v>
      </c>
      <c r="C1171" s="11" t="s">
        <v>2</v>
      </c>
      <c r="D1171" s="11" t="s">
        <v>3</v>
      </c>
      <c r="E1171" s="11" t="s">
        <v>4</v>
      </c>
      <c r="F1171" s="11" t="s">
        <v>5</v>
      </c>
      <c r="G1171" s="11" t="s">
        <v>1008</v>
      </c>
      <c r="H1171" s="11" t="s">
        <v>6</v>
      </c>
      <c r="I1171" s="11" t="s">
        <v>1013</v>
      </c>
      <c r="J1171" s="11" t="s">
        <v>1060</v>
      </c>
      <c r="K1171" s="11" t="s">
        <v>1261</v>
      </c>
      <c r="L1171" s="11" t="s">
        <v>1267</v>
      </c>
      <c r="M1171" s="11" t="s">
        <v>1272</v>
      </c>
      <c r="N1171" s="10">
        <v>41886</v>
      </c>
      <c r="O1171" s="12">
        <v>1388</v>
      </c>
      <c r="P1171" s="12">
        <v>2238</v>
      </c>
      <c r="Q1171" s="12">
        <v>850</v>
      </c>
      <c r="R1171" s="11">
        <v>20</v>
      </c>
      <c r="S1171" s="12">
        <v>44760</v>
      </c>
      <c r="T1171" s="13">
        <v>0.06</v>
      </c>
      <c r="U1171" s="12">
        <v>2685.6</v>
      </c>
      <c r="V1171" s="12">
        <v>42074.400000000001</v>
      </c>
      <c r="W1171" s="12">
        <v>1510</v>
      </c>
      <c r="X1171" s="12">
        <v>46638</v>
      </c>
      <c r="Y1171" s="14">
        <f>+DAY('TABLA PRINCIPAL'!$B1171)</f>
        <v>2</v>
      </c>
      <c r="Z1171" s="14">
        <f>+MONTH('TABLA PRINCIPAL'!$B1171)</f>
        <v>9</v>
      </c>
      <c r="AA1171" s="14">
        <f>+YEAR('TABLA PRINCIPAL'!$B1171)</f>
        <v>2014</v>
      </c>
      <c r="AB1171" s="22" t="str">
        <f>+IF(Ventas_Oficina[[#This Row],[Total del pedido]]&gt;=100000,"SI","NO")</f>
        <v>NO</v>
      </c>
      <c r="AC1171" s="22" t="str">
        <f>+_xlfn.XLOOKUP(Ventas_Oficina[[#This Row],[Nº de artículo]],AUXILIAR!A1170:A6057,AUXILIAR!D1170:D6057,"Error",0)</f>
        <v>No enviado a tiempo</v>
      </c>
      <c r="AD1171" s="22" t="str">
        <f>+IF(AND(Ventas_Oficina[[#This Row],[Total]]&gt;75000,Ventas_Oficina[[#This Row],[Envio a tiempo]]="Enviado a tiempo"),"Buena Venta","Venta Mala")</f>
        <v>Venta Mala</v>
      </c>
    </row>
    <row r="1172" spans="1:30" x14ac:dyDescent="0.25">
      <c r="A1172" s="25">
        <v>1265568</v>
      </c>
      <c r="B1172" s="5">
        <v>41423</v>
      </c>
      <c r="C1172" s="6" t="s">
        <v>22</v>
      </c>
      <c r="D1172" s="6" t="s">
        <v>23</v>
      </c>
      <c r="E1172" s="6" t="s">
        <v>4</v>
      </c>
      <c r="F1172" s="6" t="s">
        <v>5</v>
      </c>
      <c r="G1172" s="6" t="s">
        <v>1008</v>
      </c>
      <c r="H1172" s="6" t="s">
        <v>24</v>
      </c>
      <c r="I1172" s="6" t="s">
        <v>1015</v>
      </c>
      <c r="J1172" s="6" t="s">
        <v>1039</v>
      </c>
      <c r="K1172" s="6" t="s">
        <v>1261</v>
      </c>
      <c r="L1172" s="6" t="s">
        <v>1267</v>
      </c>
      <c r="M1172" s="6" t="s">
        <v>1272</v>
      </c>
      <c r="N1172" s="5">
        <v>41423</v>
      </c>
      <c r="O1172" s="7">
        <v>479</v>
      </c>
      <c r="P1172" s="7">
        <v>1197</v>
      </c>
      <c r="Q1172" s="7">
        <v>718</v>
      </c>
      <c r="R1172" s="6">
        <v>31</v>
      </c>
      <c r="S1172" s="7">
        <v>37107</v>
      </c>
      <c r="T1172" s="8">
        <v>0.04</v>
      </c>
      <c r="U1172" s="7">
        <v>1484.28</v>
      </c>
      <c r="V1172" s="7">
        <v>35622.720000000001</v>
      </c>
      <c r="W1172" s="7">
        <v>581</v>
      </c>
      <c r="X1172" s="7">
        <v>9850</v>
      </c>
      <c r="Y1172" s="9">
        <f>+DAY('TABLA PRINCIPAL'!$B1172)</f>
        <v>29</v>
      </c>
      <c r="Z1172" s="9">
        <f>+MONTH('TABLA PRINCIPAL'!$B1172)</f>
        <v>5</v>
      </c>
      <c r="AA1172" s="9">
        <f>+YEAR('TABLA PRINCIPAL'!$B1172)</f>
        <v>2013</v>
      </c>
      <c r="AB1172" s="22" t="str">
        <f>+IF(Ventas_Oficina[[#This Row],[Total del pedido]]&gt;=100000,"SI","NO")</f>
        <v>NO</v>
      </c>
      <c r="AC1172" s="22" t="str">
        <f>+_xlfn.XLOOKUP(Ventas_Oficina[[#This Row],[Nº de artículo]],AUXILIAR!A1171:A6058,AUXILIAR!D1171:D6058,"Error",0)</f>
        <v>No enviado a tiempo</v>
      </c>
      <c r="AD1172" s="22" t="str">
        <f>+IF(AND(Ventas_Oficina[[#This Row],[Total]]&gt;75000,Ventas_Oficina[[#This Row],[Envio a tiempo]]="Enviado a tiempo"),"Buena Venta","Venta Mala")</f>
        <v>Venta Mala</v>
      </c>
    </row>
    <row r="1173" spans="1:30" x14ac:dyDescent="0.25">
      <c r="A1173" s="26">
        <v>1265568</v>
      </c>
      <c r="B1173" s="10">
        <v>41583</v>
      </c>
      <c r="C1173" s="11" t="s">
        <v>398</v>
      </c>
      <c r="D1173" s="11" t="s">
        <v>46</v>
      </c>
      <c r="E1173" s="11" t="s">
        <v>4</v>
      </c>
      <c r="F1173" s="11" t="s">
        <v>5</v>
      </c>
      <c r="G1173" s="11" t="s">
        <v>1007</v>
      </c>
      <c r="H1173" s="11" t="s">
        <v>9</v>
      </c>
      <c r="I1173" s="11" t="s">
        <v>1013</v>
      </c>
      <c r="J1173" s="11" t="s">
        <v>1101</v>
      </c>
      <c r="K1173" s="11" t="s">
        <v>1262</v>
      </c>
      <c r="L1173" s="11" t="s">
        <v>1265</v>
      </c>
      <c r="M1173" s="11" t="s">
        <v>1272</v>
      </c>
      <c r="N1173" s="10">
        <v>41585</v>
      </c>
      <c r="O1173" s="12">
        <v>27899</v>
      </c>
      <c r="P1173" s="12">
        <v>44999</v>
      </c>
      <c r="Q1173" s="12">
        <v>17100</v>
      </c>
      <c r="R1173" s="11">
        <v>16</v>
      </c>
      <c r="S1173" s="12">
        <v>719984</v>
      </c>
      <c r="T1173" s="13">
        <v>0</v>
      </c>
      <c r="U1173" s="12">
        <v>0</v>
      </c>
      <c r="V1173" s="12">
        <v>719984</v>
      </c>
      <c r="W1173" s="12">
        <v>4900</v>
      </c>
      <c r="X1173" s="12">
        <v>230794</v>
      </c>
      <c r="Y1173" s="14">
        <f>+DAY('TABLA PRINCIPAL'!$B1173)</f>
        <v>5</v>
      </c>
      <c r="Z1173" s="14">
        <f>+MONTH('TABLA PRINCIPAL'!$B1173)</f>
        <v>11</v>
      </c>
      <c r="AA1173" s="14">
        <f>+YEAR('TABLA PRINCIPAL'!$B1173)</f>
        <v>2013</v>
      </c>
      <c r="AB1173" s="22" t="str">
        <f>+IF(Ventas_Oficina[[#This Row],[Total del pedido]]&gt;=100000,"SI","NO")</f>
        <v>SI</v>
      </c>
      <c r="AC1173" s="22" t="str">
        <f>+_xlfn.XLOOKUP(Ventas_Oficina[[#This Row],[Nº de artículo]],AUXILIAR!A1172:A6059,AUXILIAR!D1172:D6059,"Error",0)</f>
        <v>No enviado a tiempo</v>
      </c>
      <c r="AD1173" s="22" t="str">
        <f>+IF(AND(Ventas_Oficina[[#This Row],[Total]]&gt;75000,Ventas_Oficina[[#This Row],[Envio a tiempo]]="Enviado a tiempo"),"Buena Venta","Venta Mala")</f>
        <v>Venta Mala</v>
      </c>
    </row>
    <row r="1174" spans="1:30" x14ac:dyDescent="0.25">
      <c r="A1174" s="25">
        <v>1265568</v>
      </c>
      <c r="B1174" s="5">
        <v>41647</v>
      </c>
      <c r="C1174" s="6" t="s">
        <v>32</v>
      </c>
      <c r="D1174" s="6" t="s">
        <v>33</v>
      </c>
      <c r="E1174" s="6" t="s">
        <v>4</v>
      </c>
      <c r="F1174" s="6" t="s">
        <v>5</v>
      </c>
      <c r="G1174" s="6" t="s">
        <v>1010</v>
      </c>
      <c r="H1174" s="6" t="s">
        <v>34</v>
      </c>
      <c r="I1174" s="6" t="s">
        <v>1015</v>
      </c>
      <c r="J1174" s="6" t="s">
        <v>1057</v>
      </c>
      <c r="K1174" s="6" t="s">
        <v>1262</v>
      </c>
      <c r="L1174" s="6" t="s">
        <v>1269</v>
      </c>
      <c r="M1174" s="6" t="s">
        <v>1272</v>
      </c>
      <c r="N1174" s="5">
        <v>41649</v>
      </c>
      <c r="O1174" s="7">
        <v>130</v>
      </c>
      <c r="P1174" s="7">
        <v>288</v>
      </c>
      <c r="Q1174" s="7">
        <v>158</v>
      </c>
      <c r="R1174" s="6">
        <v>16</v>
      </c>
      <c r="S1174" s="7">
        <v>4608</v>
      </c>
      <c r="T1174" s="8">
        <v>0</v>
      </c>
      <c r="U1174" s="7">
        <v>0</v>
      </c>
      <c r="V1174" s="7">
        <v>4608</v>
      </c>
      <c r="W1174" s="7">
        <v>101</v>
      </c>
      <c r="X1174" s="7">
        <v>12819</v>
      </c>
      <c r="Y1174" s="9">
        <f>+DAY('TABLA PRINCIPAL'!$B1174)</f>
        <v>8</v>
      </c>
      <c r="Z1174" s="9">
        <f>+MONTH('TABLA PRINCIPAL'!$B1174)</f>
        <v>1</v>
      </c>
      <c r="AA1174" s="9">
        <f>+YEAR('TABLA PRINCIPAL'!$B1174)</f>
        <v>2014</v>
      </c>
      <c r="AB1174" s="22" t="str">
        <f>+IF(Ventas_Oficina[[#This Row],[Total del pedido]]&gt;=100000,"SI","NO")</f>
        <v>NO</v>
      </c>
      <c r="AC1174" s="22" t="str">
        <f>+_xlfn.XLOOKUP(Ventas_Oficina[[#This Row],[Nº de artículo]],AUXILIAR!A1173:A6060,AUXILIAR!D1173:D6060,"Error",0)</f>
        <v>Enviado a tiempo</v>
      </c>
      <c r="AD1174" s="22" t="str">
        <f>+IF(AND(Ventas_Oficina[[#This Row],[Total]]&gt;75000,Ventas_Oficina[[#This Row],[Envio a tiempo]]="Enviado a tiempo"),"Buena Venta","Venta Mala")</f>
        <v>Venta Mala</v>
      </c>
    </row>
    <row r="1175" spans="1:30" x14ac:dyDescent="0.25">
      <c r="A1175" s="26">
        <v>1265568</v>
      </c>
      <c r="B1175" s="10">
        <v>42053</v>
      </c>
      <c r="C1175" s="11" t="s">
        <v>67</v>
      </c>
      <c r="D1175" s="11" t="s">
        <v>68</v>
      </c>
      <c r="E1175" s="11" t="s">
        <v>12</v>
      </c>
      <c r="F1175" s="11" t="s">
        <v>13</v>
      </c>
      <c r="G1175" s="11" t="s">
        <v>1008</v>
      </c>
      <c r="H1175" s="11" t="s">
        <v>14</v>
      </c>
      <c r="I1175" s="11" t="s">
        <v>1012</v>
      </c>
      <c r="J1175" s="11" t="s">
        <v>1104</v>
      </c>
      <c r="K1175" s="11" t="s">
        <v>1261</v>
      </c>
      <c r="L1175" s="11" t="s">
        <v>1267</v>
      </c>
      <c r="M1175" s="11" t="s">
        <v>1272</v>
      </c>
      <c r="N1175" s="10">
        <v>42054</v>
      </c>
      <c r="O1175" s="12">
        <v>131</v>
      </c>
      <c r="P1175" s="12">
        <v>284</v>
      </c>
      <c r="Q1175" s="12">
        <v>153</v>
      </c>
      <c r="R1175" s="11">
        <v>9</v>
      </c>
      <c r="S1175" s="12">
        <v>2556</v>
      </c>
      <c r="T1175" s="13">
        <v>0.08</v>
      </c>
      <c r="U1175" s="12">
        <v>204.48000000000002</v>
      </c>
      <c r="V1175" s="12">
        <v>2351.52</v>
      </c>
      <c r="W1175" s="12">
        <v>93</v>
      </c>
      <c r="X1175" s="12">
        <v>6623</v>
      </c>
      <c r="Y1175" s="14">
        <f>+DAY('TABLA PRINCIPAL'!$B1175)</f>
        <v>18</v>
      </c>
      <c r="Z1175" s="14">
        <f>+MONTH('TABLA PRINCIPAL'!$B1175)</f>
        <v>2</v>
      </c>
      <c r="AA1175" s="14">
        <f>+YEAR('TABLA PRINCIPAL'!$B1175)</f>
        <v>2015</v>
      </c>
      <c r="AB1175" s="22" t="str">
        <f>+IF(Ventas_Oficina[[#This Row],[Total del pedido]]&gt;=100000,"SI","NO")</f>
        <v>NO</v>
      </c>
      <c r="AC1175" s="22" t="str">
        <f>+_xlfn.XLOOKUP(Ventas_Oficina[[#This Row],[Nº de artículo]],AUXILIAR!A1174:A6061,AUXILIAR!D1174:D6061,"Error",0)</f>
        <v>Enviado a tiempo</v>
      </c>
      <c r="AD1175" s="22" t="str">
        <f>+IF(AND(Ventas_Oficina[[#This Row],[Total]]&gt;75000,Ventas_Oficina[[#This Row],[Envio a tiempo]]="Enviado a tiempo"),"Buena Venta","Venta Mala")</f>
        <v>Venta Mala</v>
      </c>
    </row>
    <row r="1176" spans="1:30" x14ac:dyDescent="0.25">
      <c r="A1176" s="25">
        <v>1265933</v>
      </c>
      <c r="B1176" s="5">
        <v>41436</v>
      </c>
      <c r="C1176" s="6" t="s">
        <v>251</v>
      </c>
      <c r="D1176" s="6" t="s">
        <v>199</v>
      </c>
      <c r="E1176" s="6" t="s">
        <v>4</v>
      </c>
      <c r="F1176" s="6" t="s">
        <v>5</v>
      </c>
      <c r="G1176" s="6" t="s">
        <v>1010</v>
      </c>
      <c r="H1176" s="6" t="s">
        <v>24</v>
      </c>
      <c r="I1176" s="6" t="s">
        <v>1013</v>
      </c>
      <c r="J1176" s="6" t="s">
        <v>1120</v>
      </c>
      <c r="K1176" s="6" t="s">
        <v>1261</v>
      </c>
      <c r="L1176" s="6" t="s">
        <v>1265</v>
      </c>
      <c r="M1176" s="6" t="s">
        <v>1272</v>
      </c>
      <c r="N1176" s="5">
        <v>41438</v>
      </c>
      <c r="O1176" s="7">
        <v>651</v>
      </c>
      <c r="P1176" s="7">
        <v>3098</v>
      </c>
      <c r="Q1176" s="7">
        <v>2447</v>
      </c>
      <c r="R1176" s="6">
        <v>50</v>
      </c>
      <c r="S1176" s="7">
        <v>154900</v>
      </c>
      <c r="T1176" s="8">
        <v>7.0000000000000007E-2</v>
      </c>
      <c r="U1176" s="7">
        <v>10843.000000000002</v>
      </c>
      <c r="V1176" s="7">
        <v>144057</v>
      </c>
      <c r="W1176" s="7">
        <v>650</v>
      </c>
      <c r="X1176" s="7">
        <v>111936</v>
      </c>
      <c r="Y1176" s="9">
        <f>+DAY('TABLA PRINCIPAL'!$B1176)</f>
        <v>11</v>
      </c>
      <c r="Z1176" s="9">
        <f>+MONTH('TABLA PRINCIPAL'!$B1176)</f>
        <v>6</v>
      </c>
      <c r="AA1176" s="9">
        <f>+YEAR('TABLA PRINCIPAL'!$B1176)</f>
        <v>2013</v>
      </c>
      <c r="AB1176" s="22" t="str">
        <f>+IF(Ventas_Oficina[[#This Row],[Total del pedido]]&gt;=100000,"SI","NO")</f>
        <v>SI</v>
      </c>
      <c r="AC1176" s="22" t="str">
        <f>+_xlfn.XLOOKUP(Ventas_Oficina[[#This Row],[Nº de artículo]],AUXILIAR!A1175:A6062,AUXILIAR!D1175:D6062,"Error",0)</f>
        <v>Enviado a tiempo</v>
      </c>
      <c r="AD1176" s="22" t="str">
        <f>+IF(AND(Ventas_Oficina[[#This Row],[Total]]&gt;75000,Ventas_Oficina[[#This Row],[Envio a tiempo]]="Enviado a tiempo"),"Buena Venta","Venta Mala")</f>
        <v>Buena Venta</v>
      </c>
    </row>
    <row r="1177" spans="1:30" x14ac:dyDescent="0.25">
      <c r="A1177" s="26">
        <v>1266298</v>
      </c>
      <c r="B1177" s="10">
        <v>41649</v>
      </c>
      <c r="C1177" s="11" t="s">
        <v>32</v>
      </c>
      <c r="D1177" s="11" t="s">
        <v>33</v>
      </c>
      <c r="E1177" s="11" t="s">
        <v>4</v>
      </c>
      <c r="F1177" s="11" t="s">
        <v>5</v>
      </c>
      <c r="G1177" s="11" t="s">
        <v>1008</v>
      </c>
      <c r="H1177" s="11" t="s">
        <v>34</v>
      </c>
      <c r="I1177" s="11" t="s">
        <v>1016</v>
      </c>
      <c r="J1177" s="11" t="s">
        <v>1037</v>
      </c>
      <c r="K1177" s="11" t="s">
        <v>1262</v>
      </c>
      <c r="L1177" s="11" t="s">
        <v>1265</v>
      </c>
      <c r="M1177" s="11" t="s">
        <v>1272</v>
      </c>
      <c r="N1177" s="10">
        <v>41650</v>
      </c>
      <c r="O1177" s="12">
        <v>340</v>
      </c>
      <c r="P1177" s="12">
        <v>540</v>
      </c>
      <c r="Q1177" s="12">
        <v>200</v>
      </c>
      <c r="R1177" s="11">
        <v>20</v>
      </c>
      <c r="S1177" s="12">
        <v>10800</v>
      </c>
      <c r="T1177" s="13">
        <v>0.04</v>
      </c>
      <c r="U1177" s="12">
        <v>432</v>
      </c>
      <c r="V1177" s="12">
        <v>10368</v>
      </c>
      <c r="W1177" s="12">
        <v>778</v>
      </c>
      <c r="X1177" s="12">
        <v>5201</v>
      </c>
      <c r="Y1177" s="14">
        <f>+DAY('TABLA PRINCIPAL'!$B1177)</f>
        <v>10</v>
      </c>
      <c r="Z1177" s="14">
        <f>+MONTH('TABLA PRINCIPAL'!$B1177)</f>
        <v>1</v>
      </c>
      <c r="AA1177" s="14">
        <f>+YEAR('TABLA PRINCIPAL'!$B1177)</f>
        <v>2014</v>
      </c>
      <c r="AB1177" s="22" t="str">
        <f>+IF(Ventas_Oficina[[#This Row],[Total del pedido]]&gt;=100000,"SI","NO")</f>
        <v>NO</v>
      </c>
      <c r="AC1177" s="22" t="str">
        <f>+_xlfn.XLOOKUP(Ventas_Oficina[[#This Row],[Nº de artículo]],AUXILIAR!A1176:A6063,AUXILIAR!D1176:D6063,"Error",0)</f>
        <v>No enviado a tiempo</v>
      </c>
      <c r="AD1177" s="22" t="str">
        <f>+IF(AND(Ventas_Oficina[[#This Row],[Total]]&gt;75000,Ventas_Oficina[[#This Row],[Envio a tiempo]]="Enviado a tiempo"),"Buena Venta","Venta Mala")</f>
        <v>Venta Mala</v>
      </c>
    </row>
    <row r="1178" spans="1:30" x14ac:dyDescent="0.25">
      <c r="A1178" s="25">
        <v>1266298</v>
      </c>
      <c r="B1178" s="5">
        <v>41975</v>
      </c>
      <c r="C1178" s="6" t="s">
        <v>171</v>
      </c>
      <c r="D1178" s="6" t="s">
        <v>156</v>
      </c>
      <c r="E1178" s="6" t="s">
        <v>12</v>
      </c>
      <c r="F1178" s="6" t="s">
        <v>13</v>
      </c>
      <c r="G1178" s="6" t="s">
        <v>1009</v>
      </c>
      <c r="H1178" s="6" t="s">
        <v>42</v>
      </c>
      <c r="I1178" s="6" t="s">
        <v>1013</v>
      </c>
      <c r="J1178" s="6" t="s">
        <v>1061</v>
      </c>
      <c r="K1178" s="6" t="s">
        <v>1261</v>
      </c>
      <c r="L1178" s="6" t="s">
        <v>1267</v>
      </c>
      <c r="M1178" s="6" t="s">
        <v>1272</v>
      </c>
      <c r="N1178" s="5">
        <v>41981</v>
      </c>
      <c r="O1178" s="7">
        <v>94</v>
      </c>
      <c r="P1178" s="7">
        <v>208</v>
      </c>
      <c r="Q1178" s="7">
        <v>114</v>
      </c>
      <c r="R1178" s="6">
        <v>37</v>
      </c>
      <c r="S1178" s="7">
        <v>7696</v>
      </c>
      <c r="T1178" s="8">
        <v>0.09</v>
      </c>
      <c r="U1178" s="7">
        <v>692.64</v>
      </c>
      <c r="V1178" s="7">
        <v>7003.36</v>
      </c>
      <c r="W1178" s="7">
        <v>256</v>
      </c>
      <c r="X1178" s="7">
        <v>8753</v>
      </c>
      <c r="Y1178" s="9">
        <f>+DAY('TABLA PRINCIPAL'!$B1178)</f>
        <v>2</v>
      </c>
      <c r="Z1178" s="9">
        <f>+MONTH('TABLA PRINCIPAL'!$B1178)</f>
        <v>12</v>
      </c>
      <c r="AA1178" s="9">
        <f>+YEAR('TABLA PRINCIPAL'!$B1178)</f>
        <v>2014</v>
      </c>
      <c r="AB1178" s="22" t="str">
        <f>+IF(Ventas_Oficina[[#This Row],[Total del pedido]]&gt;=100000,"SI","NO")</f>
        <v>NO</v>
      </c>
      <c r="AC1178" s="22" t="str">
        <f>+_xlfn.XLOOKUP(Ventas_Oficina[[#This Row],[Nº de artículo]],AUXILIAR!A1177:A6064,AUXILIAR!D1177:D6064,"Error",0)</f>
        <v>No enviado a tiempo</v>
      </c>
      <c r="AD1178" s="22" t="str">
        <f>+IF(AND(Ventas_Oficina[[#This Row],[Total]]&gt;75000,Ventas_Oficina[[#This Row],[Envio a tiempo]]="Enviado a tiempo"),"Buena Venta","Venta Mala")</f>
        <v>Venta Mala</v>
      </c>
    </row>
    <row r="1179" spans="1:30" x14ac:dyDescent="0.25">
      <c r="A1179" s="26">
        <v>1266298</v>
      </c>
      <c r="B1179" s="10">
        <v>41649</v>
      </c>
      <c r="C1179" s="11" t="s">
        <v>360</v>
      </c>
      <c r="D1179" s="11" t="s">
        <v>323</v>
      </c>
      <c r="E1179" s="11" t="s">
        <v>4</v>
      </c>
      <c r="F1179" s="11" t="s">
        <v>5</v>
      </c>
      <c r="G1179" s="11" t="s">
        <v>1010</v>
      </c>
      <c r="H1179" s="11" t="s">
        <v>34</v>
      </c>
      <c r="I1179" s="11" t="s">
        <v>1014</v>
      </c>
      <c r="J1179" s="11" t="s">
        <v>1037</v>
      </c>
      <c r="K1179" s="11" t="s">
        <v>1262</v>
      </c>
      <c r="L1179" s="11" t="s">
        <v>1265</v>
      </c>
      <c r="M1179" s="11" t="s">
        <v>1273</v>
      </c>
      <c r="N1179" s="10">
        <v>41651</v>
      </c>
      <c r="O1179" s="12">
        <v>340</v>
      </c>
      <c r="P1179" s="12">
        <v>540</v>
      </c>
      <c r="Q1179" s="12">
        <v>200</v>
      </c>
      <c r="R1179" s="11">
        <v>45</v>
      </c>
      <c r="S1179" s="12">
        <v>24300</v>
      </c>
      <c r="T1179" s="13">
        <v>0.02</v>
      </c>
      <c r="U1179" s="12">
        <v>486</v>
      </c>
      <c r="V1179" s="12">
        <v>23814</v>
      </c>
      <c r="W1179" s="12">
        <v>778</v>
      </c>
      <c r="X1179" s="12">
        <v>5201</v>
      </c>
      <c r="Y1179" s="14">
        <f>+DAY('TABLA PRINCIPAL'!$B1179)</f>
        <v>10</v>
      </c>
      <c r="Z1179" s="14">
        <f>+MONTH('TABLA PRINCIPAL'!$B1179)</f>
        <v>1</v>
      </c>
      <c r="AA1179" s="14">
        <f>+YEAR('TABLA PRINCIPAL'!$B1179)</f>
        <v>2014</v>
      </c>
      <c r="AB1179" s="22" t="str">
        <f>+IF(Ventas_Oficina[[#This Row],[Total del pedido]]&gt;=100000,"SI","NO")</f>
        <v>NO</v>
      </c>
      <c r="AC1179" s="22" t="str">
        <f>+_xlfn.XLOOKUP(Ventas_Oficina[[#This Row],[Nº de artículo]],AUXILIAR!A1178:A6065,AUXILIAR!D1178:D6065,"Error",0)</f>
        <v>Enviado a tiempo</v>
      </c>
      <c r="AD1179" s="22" t="str">
        <f>+IF(AND(Ventas_Oficina[[#This Row],[Total]]&gt;75000,Ventas_Oficina[[#This Row],[Envio a tiempo]]="Enviado a tiempo"),"Buena Venta","Venta Mala")</f>
        <v>Venta Mala</v>
      </c>
    </row>
    <row r="1180" spans="1:30" x14ac:dyDescent="0.25">
      <c r="A1180" s="25">
        <v>1266298</v>
      </c>
      <c r="B1180" s="5">
        <v>41643</v>
      </c>
      <c r="C1180" s="6" t="s">
        <v>182</v>
      </c>
      <c r="D1180" s="6" t="s">
        <v>183</v>
      </c>
      <c r="E1180" s="6" t="s">
        <v>4</v>
      </c>
      <c r="F1180" s="6" t="s">
        <v>5</v>
      </c>
      <c r="G1180" s="6" t="s">
        <v>1007</v>
      </c>
      <c r="H1180" s="6" t="s">
        <v>106</v>
      </c>
      <c r="I1180" s="6" t="s">
        <v>1014</v>
      </c>
      <c r="J1180" s="6" t="s">
        <v>1037</v>
      </c>
      <c r="K1180" s="6" t="s">
        <v>1261</v>
      </c>
      <c r="L1180" s="6" t="s">
        <v>1265</v>
      </c>
      <c r="M1180" s="6" t="s">
        <v>1272</v>
      </c>
      <c r="N1180" s="5">
        <v>41644</v>
      </c>
      <c r="O1180" s="7">
        <v>340</v>
      </c>
      <c r="P1180" s="7">
        <v>540</v>
      </c>
      <c r="Q1180" s="7">
        <v>200</v>
      </c>
      <c r="R1180" s="6">
        <v>33</v>
      </c>
      <c r="S1180" s="7">
        <v>17820</v>
      </c>
      <c r="T1180" s="8">
        <v>0.08</v>
      </c>
      <c r="U1180" s="7">
        <v>1425.6000000000001</v>
      </c>
      <c r="V1180" s="7">
        <v>16394.400000000001</v>
      </c>
      <c r="W1180" s="7">
        <v>778</v>
      </c>
      <c r="X1180" s="7">
        <v>5201</v>
      </c>
      <c r="Y1180" s="9">
        <f>+DAY('TABLA PRINCIPAL'!$B1180)</f>
        <v>4</v>
      </c>
      <c r="Z1180" s="9">
        <f>+MONTH('TABLA PRINCIPAL'!$B1180)</f>
        <v>1</v>
      </c>
      <c r="AA1180" s="9">
        <f>+YEAR('TABLA PRINCIPAL'!$B1180)</f>
        <v>2014</v>
      </c>
      <c r="AB1180" s="22" t="str">
        <f>+IF(Ventas_Oficina[[#This Row],[Total del pedido]]&gt;=100000,"SI","NO")</f>
        <v>NO</v>
      </c>
      <c r="AC1180" s="22" t="str">
        <f>+_xlfn.XLOOKUP(Ventas_Oficina[[#This Row],[Nº de artículo]],AUXILIAR!A1179:A6066,AUXILIAR!D1179:D6066,"Error",0)</f>
        <v>Enviado a tiempo</v>
      </c>
      <c r="AD1180" s="22" t="str">
        <f>+IF(AND(Ventas_Oficina[[#This Row],[Total]]&gt;75000,Ventas_Oficina[[#This Row],[Envio a tiempo]]="Enviado a tiempo"),"Buena Venta","Venta Mala")</f>
        <v>Venta Mala</v>
      </c>
    </row>
    <row r="1181" spans="1:30" x14ac:dyDescent="0.25">
      <c r="A1181" s="26">
        <v>1266298</v>
      </c>
      <c r="B1181" s="10">
        <v>41930</v>
      </c>
      <c r="C1181" s="11" t="s">
        <v>275</v>
      </c>
      <c r="D1181" s="11" t="s">
        <v>41</v>
      </c>
      <c r="E1181" s="11" t="s">
        <v>12</v>
      </c>
      <c r="F1181" s="11" t="s">
        <v>13</v>
      </c>
      <c r="G1181" s="11" t="s">
        <v>1007</v>
      </c>
      <c r="H1181" s="11" t="s">
        <v>42</v>
      </c>
      <c r="I1181" s="11" t="s">
        <v>1012</v>
      </c>
      <c r="J1181" s="11" t="s">
        <v>1037</v>
      </c>
      <c r="K1181" s="11" t="s">
        <v>1261</v>
      </c>
      <c r="L1181" s="11" t="s">
        <v>1267</v>
      </c>
      <c r="M1181" s="11" t="s">
        <v>1272</v>
      </c>
      <c r="N1181" s="10">
        <v>41932</v>
      </c>
      <c r="O1181" s="12">
        <v>340</v>
      </c>
      <c r="P1181" s="12">
        <v>540</v>
      </c>
      <c r="Q1181" s="12">
        <v>200</v>
      </c>
      <c r="R1181" s="11">
        <v>32</v>
      </c>
      <c r="S1181" s="12">
        <v>17280</v>
      </c>
      <c r="T1181" s="13">
        <v>0.03</v>
      </c>
      <c r="U1181" s="12">
        <v>518.4</v>
      </c>
      <c r="V1181" s="12">
        <v>16761.599999999999</v>
      </c>
      <c r="W1181" s="12">
        <v>778</v>
      </c>
      <c r="X1181" s="12">
        <v>5201</v>
      </c>
      <c r="Y1181" s="14">
        <f>+DAY('TABLA PRINCIPAL'!$B1181)</f>
        <v>18</v>
      </c>
      <c r="Z1181" s="14">
        <f>+MONTH('TABLA PRINCIPAL'!$B1181)</f>
        <v>10</v>
      </c>
      <c r="AA1181" s="14">
        <f>+YEAR('TABLA PRINCIPAL'!$B1181)</f>
        <v>2014</v>
      </c>
      <c r="AB1181" s="22" t="str">
        <f>+IF(Ventas_Oficina[[#This Row],[Total del pedido]]&gt;=100000,"SI","NO")</f>
        <v>NO</v>
      </c>
      <c r="AC1181" s="22" t="str">
        <f>+_xlfn.XLOOKUP(Ventas_Oficina[[#This Row],[Nº de artículo]],AUXILIAR!A1180:A6067,AUXILIAR!D1180:D6067,"Error",0)</f>
        <v>No enviado a tiempo</v>
      </c>
      <c r="AD1181" s="22" t="str">
        <f>+IF(AND(Ventas_Oficina[[#This Row],[Total]]&gt;75000,Ventas_Oficina[[#This Row],[Envio a tiempo]]="Enviado a tiempo"),"Buena Venta","Venta Mala")</f>
        <v>Venta Mala</v>
      </c>
    </row>
    <row r="1182" spans="1:30" x14ac:dyDescent="0.25">
      <c r="A1182" s="25">
        <v>1266298</v>
      </c>
      <c r="B1182" s="5">
        <v>41649</v>
      </c>
      <c r="C1182" s="6" t="s">
        <v>259</v>
      </c>
      <c r="D1182" s="6" t="s">
        <v>260</v>
      </c>
      <c r="E1182" s="6" t="s">
        <v>4</v>
      </c>
      <c r="F1182" s="6" t="s">
        <v>5</v>
      </c>
      <c r="G1182" s="6" t="s">
        <v>1010</v>
      </c>
      <c r="H1182" s="6" t="s">
        <v>121</v>
      </c>
      <c r="I1182" s="6" t="s">
        <v>1012</v>
      </c>
      <c r="J1182" s="6" t="s">
        <v>1037</v>
      </c>
      <c r="K1182" s="6" t="s">
        <v>1261</v>
      </c>
      <c r="L1182" s="6" t="s">
        <v>1266</v>
      </c>
      <c r="M1182" s="6" t="s">
        <v>1272</v>
      </c>
      <c r="N1182" s="5">
        <v>41649</v>
      </c>
      <c r="O1182" s="7">
        <v>340</v>
      </c>
      <c r="P1182" s="7">
        <v>540</v>
      </c>
      <c r="Q1182" s="7">
        <v>200</v>
      </c>
      <c r="R1182" s="6">
        <v>4</v>
      </c>
      <c r="S1182" s="7">
        <v>2160</v>
      </c>
      <c r="T1182" s="8">
        <v>0.03</v>
      </c>
      <c r="U1182" s="7">
        <v>64.8</v>
      </c>
      <c r="V1182" s="7">
        <v>2095.1999999999998</v>
      </c>
      <c r="W1182" s="7">
        <v>778</v>
      </c>
      <c r="X1182" s="7">
        <v>5201</v>
      </c>
      <c r="Y1182" s="9">
        <f>+DAY('TABLA PRINCIPAL'!$B1182)</f>
        <v>10</v>
      </c>
      <c r="Z1182" s="9">
        <f>+MONTH('TABLA PRINCIPAL'!$B1182)</f>
        <v>1</v>
      </c>
      <c r="AA1182" s="9">
        <f>+YEAR('TABLA PRINCIPAL'!$B1182)</f>
        <v>2014</v>
      </c>
      <c r="AB1182" s="22" t="str">
        <f>+IF(Ventas_Oficina[[#This Row],[Total del pedido]]&gt;=100000,"SI","NO")</f>
        <v>NO</v>
      </c>
      <c r="AC1182" s="22" t="str">
        <f>+_xlfn.XLOOKUP(Ventas_Oficina[[#This Row],[Nº de artículo]],AUXILIAR!A1181:A6068,AUXILIAR!D1181:D6068,"Error",0)</f>
        <v>Enviado a tiempo</v>
      </c>
      <c r="AD1182" s="22" t="str">
        <f>+IF(AND(Ventas_Oficina[[#This Row],[Total]]&gt;75000,Ventas_Oficina[[#This Row],[Envio a tiempo]]="Enviado a tiempo"),"Buena Venta","Venta Mala")</f>
        <v>Venta Mala</v>
      </c>
    </row>
    <row r="1183" spans="1:30" x14ac:dyDescent="0.25">
      <c r="A1183" s="26">
        <v>1266298</v>
      </c>
      <c r="B1183" s="10">
        <v>41649</v>
      </c>
      <c r="C1183" s="11" t="s">
        <v>32</v>
      </c>
      <c r="D1183" s="11" t="s">
        <v>33</v>
      </c>
      <c r="E1183" s="11" t="s">
        <v>4</v>
      </c>
      <c r="F1183" s="11" t="s">
        <v>5</v>
      </c>
      <c r="G1183" s="11" t="s">
        <v>1008</v>
      </c>
      <c r="H1183" s="11" t="s">
        <v>34</v>
      </c>
      <c r="I1183" s="11" t="s">
        <v>1014</v>
      </c>
      <c r="J1183" s="11" t="s">
        <v>1037</v>
      </c>
      <c r="K1183" s="11" t="s">
        <v>1261</v>
      </c>
      <c r="L1183" s="11" t="s">
        <v>1266</v>
      </c>
      <c r="M1183" s="11" t="s">
        <v>1272</v>
      </c>
      <c r="N1183" s="10">
        <v>41649</v>
      </c>
      <c r="O1183" s="12">
        <v>340</v>
      </c>
      <c r="P1183" s="12">
        <v>540</v>
      </c>
      <c r="Q1183" s="12">
        <v>200</v>
      </c>
      <c r="R1183" s="11">
        <v>6</v>
      </c>
      <c r="S1183" s="12">
        <v>3240</v>
      </c>
      <c r="T1183" s="13">
        <v>0.01</v>
      </c>
      <c r="U1183" s="12">
        <v>32.4</v>
      </c>
      <c r="V1183" s="12">
        <v>3207.6</v>
      </c>
      <c r="W1183" s="12">
        <v>778</v>
      </c>
      <c r="X1183" s="12">
        <v>5201</v>
      </c>
      <c r="Y1183" s="14">
        <f>+DAY('TABLA PRINCIPAL'!$B1183)</f>
        <v>10</v>
      </c>
      <c r="Z1183" s="14">
        <f>+MONTH('TABLA PRINCIPAL'!$B1183)</f>
        <v>1</v>
      </c>
      <c r="AA1183" s="14">
        <f>+YEAR('TABLA PRINCIPAL'!$B1183)</f>
        <v>2014</v>
      </c>
      <c r="AB1183" s="22" t="str">
        <f>+IF(Ventas_Oficina[[#This Row],[Total del pedido]]&gt;=100000,"SI","NO")</f>
        <v>NO</v>
      </c>
      <c r="AC1183" s="22" t="str">
        <f>+_xlfn.XLOOKUP(Ventas_Oficina[[#This Row],[Nº de artículo]],AUXILIAR!A1182:A6069,AUXILIAR!D1182:D6069,"Error",0)</f>
        <v>No enviado a tiempo</v>
      </c>
      <c r="AD1183" s="22" t="str">
        <f>+IF(AND(Ventas_Oficina[[#This Row],[Total]]&gt;75000,Ventas_Oficina[[#This Row],[Envio a tiempo]]="Enviado a tiempo"),"Buena Venta","Venta Mala")</f>
        <v>Venta Mala</v>
      </c>
    </row>
    <row r="1184" spans="1:30" x14ac:dyDescent="0.25">
      <c r="A1184" s="25">
        <v>1266298</v>
      </c>
      <c r="B1184" s="5">
        <v>41647</v>
      </c>
      <c r="C1184" s="6" t="s">
        <v>517</v>
      </c>
      <c r="D1184" s="6" t="s">
        <v>33</v>
      </c>
      <c r="E1184" s="6" t="s">
        <v>4</v>
      </c>
      <c r="F1184" s="6" t="s">
        <v>5</v>
      </c>
      <c r="G1184" s="6" t="s">
        <v>1007</v>
      </c>
      <c r="H1184" s="6" t="s">
        <v>34</v>
      </c>
      <c r="I1184" s="6" t="s">
        <v>1012</v>
      </c>
      <c r="J1184" s="6" t="s">
        <v>1037</v>
      </c>
      <c r="K1184" s="6" t="s">
        <v>1262</v>
      </c>
      <c r="L1184" s="6" t="s">
        <v>1265</v>
      </c>
      <c r="M1184" s="6" t="s">
        <v>1272</v>
      </c>
      <c r="N1184" s="5">
        <v>41654</v>
      </c>
      <c r="O1184" s="7">
        <v>340</v>
      </c>
      <c r="P1184" s="7">
        <v>540</v>
      </c>
      <c r="Q1184" s="7">
        <v>200</v>
      </c>
      <c r="R1184" s="6">
        <v>28</v>
      </c>
      <c r="S1184" s="7">
        <v>15120</v>
      </c>
      <c r="T1184" s="8">
        <v>0.04</v>
      </c>
      <c r="U1184" s="7">
        <v>604.80000000000007</v>
      </c>
      <c r="V1184" s="7">
        <v>14515.2</v>
      </c>
      <c r="W1184" s="7">
        <v>778</v>
      </c>
      <c r="X1184" s="7">
        <v>5201</v>
      </c>
      <c r="Y1184" s="9">
        <f>+DAY('TABLA PRINCIPAL'!$B1184)</f>
        <v>8</v>
      </c>
      <c r="Z1184" s="9">
        <f>+MONTH('TABLA PRINCIPAL'!$B1184)</f>
        <v>1</v>
      </c>
      <c r="AA1184" s="9">
        <f>+YEAR('TABLA PRINCIPAL'!$B1184)</f>
        <v>2014</v>
      </c>
      <c r="AB1184" s="22" t="str">
        <f>+IF(Ventas_Oficina[[#This Row],[Total del pedido]]&gt;=100000,"SI","NO")</f>
        <v>NO</v>
      </c>
      <c r="AC1184" s="22" t="str">
        <f>+_xlfn.XLOOKUP(Ventas_Oficina[[#This Row],[Nº de artículo]],AUXILIAR!A1183:A6070,AUXILIAR!D1183:D6070,"Error",0)</f>
        <v>No enviado a tiempo</v>
      </c>
      <c r="AD1184" s="22" t="str">
        <f>+IF(AND(Ventas_Oficina[[#This Row],[Total]]&gt;75000,Ventas_Oficina[[#This Row],[Envio a tiempo]]="Enviado a tiempo"),"Buena Venta","Venta Mala")</f>
        <v>Venta Mala</v>
      </c>
    </row>
    <row r="1185" spans="1:30" x14ac:dyDescent="0.25">
      <c r="A1185" s="26">
        <v>1266298</v>
      </c>
      <c r="B1185" s="10">
        <v>41596</v>
      </c>
      <c r="C1185" s="11" t="s">
        <v>25</v>
      </c>
      <c r="D1185" s="11" t="s">
        <v>26</v>
      </c>
      <c r="E1185" s="11" t="s">
        <v>4</v>
      </c>
      <c r="F1185" s="11" t="s">
        <v>5</v>
      </c>
      <c r="G1185" s="11" t="s">
        <v>1008</v>
      </c>
      <c r="H1185" s="11" t="s">
        <v>27</v>
      </c>
      <c r="I1185" s="11" t="s">
        <v>1014</v>
      </c>
      <c r="J1185" s="11" t="s">
        <v>1060</v>
      </c>
      <c r="K1185" s="11" t="s">
        <v>1263</v>
      </c>
      <c r="L1185" s="11" t="s">
        <v>1266</v>
      </c>
      <c r="M1185" s="11" t="s">
        <v>1272</v>
      </c>
      <c r="N1185" s="10">
        <v>41598</v>
      </c>
      <c r="O1185" s="12">
        <v>1388</v>
      </c>
      <c r="P1185" s="12">
        <v>2238</v>
      </c>
      <c r="Q1185" s="12">
        <v>850</v>
      </c>
      <c r="R1185" s="11">
        <v>8</v>
      </c>
      <c r="S1185" s="12">
        <v>17904</v>
      </c>
      <c r="T1185" s="13">
        <v>0.01</v>
      </c>
      <c r="U1185" s="12">
        <v>179.04</v>
      </c>
      <c r="V1185" s="12">
        <v>17724.96</v>
      </c>
      <c r="W1185" s="12">
        <v>1510</v>
      </c>
      <c r="X1185" s="12">
        <v>48516</v>
      </c>
      <c r="Y1185" s="14">
        <f>+DAY('TABLA PRINCIPAL'!$B1185)</f>
        <v>18</v>
      </c>
      <c r="Z1185" s="14">
        <f>+MONTH('TABLA PRINCIPAL'!$B1185)</f>
        <v>11</v>
      </c>
      <c r="AA1185" s="14">
        <f>+YEAR('TABLA PRINCIPAL'!$B1185)</f>
        <v>2013</v>
      </c>
      <c r="AB1185" s="22" t="str">
        <f>+IF(Ventas_Oficina[[#This Row],[Total del pedido]]&gt;=100000,"SI","NO")</f>
        <v>NO</v>
      </c>
      <c r="AC1185" s="22" t="str">
        <f>+_xlfn.XLOOKUP(Ventas_Oficina[[#This Row],[Nº de artículo]],AUXILIAR!A1184:A6071,AUXILIAR!D1184:D6071,"Error",0)</f>
        <v>Enviado a tiempo</v>
      </c>
      <c r="AD1185" s="22" t="str">
        <f>+IF(AND(Ventas_Oficina[[#This Row],[Total]]&gt;75000,Ventas_Oficina[[#This Row],[Envio a tiempo]]="Enviado a tiempo"),"Buena Venta","Venta Mala")</f>
        <v>Venta Mala</v>
      </c>
    </row>
    <row r="1186" spans="1:30" x14ac:dyDescent="0.25">
      <c r="A1186" s="25">
        <v>1266298</v>
      </c>
      <c r="B1186" s="5">
        <v>41649</v>
      </c>
      <c r="C1186" s="6" t="s">
        <v>83</v>
      </c>
      <c r="D1186" s="6" t="s">
        <v>68</v>
      </c>
      <c r="E1186" s="6" t="s">
        <v>12</v>
      </c>
      <c r="F1186" s="6" t="s">
        <v>13</v>
      </c>
      <c r="G1186" s="6" t="s">
        <v>1009</v>
      </c>
      <c r="H1186" s="6" t="s">
        <v>14</v>
      </c>
      <c r="I1186" s="6" t="s">
        <v>1014</v>
      </c>
      <c r="J1186" s="6" t="s">
        <v>1037</v>
      </c>
      <c r="K1186" s="6" t="s">
        <v>1261</v>
      </c>
      <c r="L1186" s="6" t="s">
        <v>1265</v>
      </c>
      <c r="M1186" s="6" t="s">
        <v>1272</v>
      </c>
      <c r="N1186" s="5">
        <v>41650</v>
      </c>
      <c r="O1186" s="7">
        <v>340</v>
      </c>
      <c r="P1186" s="7">
        <v>540</v>
      </c>
      <c r="Q1186" s="7">
        <v>200</v>
      </c>
      <c r="R1186" s="6">
        <v>39</v>
      </c>
      <c r="S1186" s="7">
        <v>21060</v>
      </c>
      <c r="T1186" s="8">
        <v>0.06</v>
      </c>
      <c r="U1186" s="7">
        <v>1263.5999999999999</v>
      </c>
      <c r="V1186" s="7">
        <v>19796.400000000001</v>
      </c>
      <c r="W1186" s="7">
        <v>778</v>
      </c>
      <c r="X1186" s="7">
        <v>5201</v>
      </c>
      <c r="Y1186" s="9">
        <f>+DAY('TABLA PRINCIPAL'!$B1186)</f>
        <v>10</v>
      </c>
      <c r="Z1186" s="9">
        <f>+MONTH('TABLA PRINCIPAL'!$B1186)</f>
        <v>1</v>
      </c>
      <c r="AA1186" s="9">
        <f>+YEAR('TABLA PRINCIPAL'!$B1186)</f>
        <v>2014</v>
      </c>
      <c r="AB1186" s="22" t="str">
        <f>+IF(Ventas_Oficina[[#This Row],[Total del pedido]]&gt;=100000,"SI","NO")</f>
        <v>NO</v>
      </c>
      <c r="AC1186" s="22" t="str">
        <f>+_xlfn.XLOOKUP(Ventas_Oficina[[#This Row],[Nº de artículo]],AUXILIAR!A1185:A6072,AUXILIAR!D1185:D6072,"Error",0)</f>
        <v>Enviado a tiempo</v>
      </c>
      <c r="AD1186" s="22" t="str">
        <f>+IF(AND(Ventas_Oficina[[#This Row],[Total]]&gt;75000,Ventas_Oficina[[#This Row],[Envio a tiempo]]="Enviado a tiempo"),"Buena Venta","Venta Mala")</f>
        <v>Venta Mala</v>
      </c>
    </row>
    <row r="1187" spans="1:30" x14ac:dyDescent="0.25">
      <c r="A1187" s="26">
        <v>1266329</v>
      </c>
      <c r="B1187" s="10">
        <v>41649</v>
      </c>
      <c r="C1187" s="11" t="s">
        <v>32</v>
      </c>
      <c r="D1187" s="11" t="s">
        <v>33</v>
      </c>
      <c r="E1187" s="11" t="s">
        <v>4</v>
      </c>
      <c r="F1187" s="11" t="s">
        <v>5</v>
      </c>
      <c r="G1187" s="11" t="s">
        <v>1010</v>
      </c>
      <c r="H1187" s="11" t="s">
        <v>34</v>
      </c>
      <c r="I1187" s="11" t="s">
        <v>1015</v>
      </c>
      <c r="J1187" s="11" t="s">
        <v>1061</v>
      </c>
      <c r="K1187" s="11" t="s">
        <v>1261</v>
      </c>
      <c r="L1187" s="11" t="s">
        <v>1265</v>
      </c>
      <c r="M1187" s="11" t="s">
        <v>1272</v>
      </c>
      <c r="N1187" s="10">
        <v>41649</v>
      </c>
      <c r="O1187" s="12">
        <v>94</v>
      </c>
      <c r="P1187" s="12">
        <v>208</v>
      </c>
      <c r="Q1187" s="12">
        <v>114</v>
      </c>
      <c r="R1187" s="11">
        <v>16</v>
      </c>
      <c r="S1187" s="12">
        <v>3328</v>
      </c>
      <c r="T1187" s="13">
        <v>0.02</v>
      </c>
      <c r="U1187" s="12">
        <v>66.56</v>
      </c>
      <c r="V1187" s="12">
        <v>3261.44</v>
      </c>
      <c r="W1187" s="12">
        <v>256</v>
      </c>
      <c r="X1187" s="12">
        <v>8753</v>
      </c>
      <c r="Y1187" s="14">
        <f>+DAY('TABLA PRINCIPAL'!$B1187)</f>
        <v>10</v>
      </c>
      <c r="Z1187" s="14">
        <f>+MONTH('TABLA PRINCIPAL'!$B1187)</f>
        <v>1</v>
      </c>
      <c r="AA1187" s="14">
        <f>+YEAR('TABLA PRINCIPAL'!$B1187)</f>
        <v>2014</v>
      </c>
      <c r="AB1187" s="22" t="str">
        <f>+IF(Ventas_Oficina[[#This Row],[Total del pedido]]&gt;=100000,"SI","NO")</f>
        <v>NO</v>
      </c>
      <c r="AC1187" s="22" t="str">
        <f>+_xlfn.XLOOKUP(Ventas_Oficina[[#This Row],[Nº de artículo]],AUXILIAR!A1186:A6073,AUXILIAR!D1186:D6073,"Error",0)</f>
        <v>No enviado a tiempo</v>
      </c>
      <c r="AD1187" s="22" t="str">
        <f>+IF(AND(Ventas_Oficina[[#This Row],[Total]]&gt;75000,Ventas_Oficina[[#This Row],[Envio a tiempo]]="Enviado a tiempo"),"Buena Venta","Venta Mala")</f>
        <v>Venta Mala</v>
      </c>
    </row>
    <row r="1188" spans="1:30" x14ac:dyDescent="0.25">
      <c r="A1188" s="25">
        <v>1266329</v>
      </c>
      <c r="B1188" s="5">
        <v>42228</v>
      </c>
      <c r="C1188" s="6" t="s">
        <v>165</v>
      </c>
      <c r="D1188" s="6" t="s">
        <v>166</v>
      </c>
      <c r="E1188" s="6" t="s">
        <v>4</v>
      </c>
      <c r="F1188" s="6" t="s">
        <v>5</v>
      </c>
      <c r="G1188" s="6" t="s">
        <v>1008</v>
      </c>
      <c r="H1188" s="6" t="s">
        <v>34</v>
      </c>
      <c r="I1188" s="6" t="s">
        <v>1015</v>
      </c>
      <c r="J1188" s="6" t="s">
        <v>1089</v>
      </c>
      <c r="K1188" s="6" t="s">
        <v>1261</v>
      </c>
      <c r="L1188" s="6" t="s">
        <v>1266</v>
      </c>
      <c r="M1188" s="6" t="s">
        <v>1272</v>
      </c>
      <c r="N1188" s="5">
        <v>42231</v>
      </c>
      <c r="O1188" s="7">
        <v>176</v>
      </c>
      <c r="P1188" s="7">
        <v>338</v>
      </c>
      <c r="Q1188" s="7">
        <v>162</v>
      </c>
      <c r="R1188" s="6">
        <v>49</v>
      </c>
      <c r="S1188" s="7">
        <v>16562</v>
      </c>
      <c r="T1188" s="8">
        <v>0.01</v>
      </c>
      <c r="U1188" s="7">
        <v>165.62</v>
      </c>
      <c r="V1188" s="7">
        <v>16396.38</v>
      </c>
      <c r="W1188" s="7">
        <v>85</v>
      </c>
      <c r="X1188" s="7">
        <v>8753</v>
      </c>
      <c r="Y1188" s="9">
        <f>+DAY('TABLA PRINCIPAL'!$B1188)</f>
        <v>12</v>
      </c>
      <c r="Z1188" s="9">
        <f>+MONTH('TABLA PRINCIPAL'!$B1188)</f>
        <v>8</v>
      </c>
      <c r="AA1188" s="9">
        <f>+YEAR('TABLA PRINCIPAL'!$B1188)</f>
        <v>2015</v>
      </c>
      <c r="AB1188" s="22" t="str">
        <f>+IF(Ventas_Oficina[[#This Row],[Total del pedido]]&gt;=100000,"SI","NO")</f>
        <v>NO</v>
      </c>
      <c r="AC1188" s="22" t="str">
        <f>+_xlfn.XLOOKUP(Ventas_Oficina[[#This Row],[Nº de artículo]],AUXILIAR!A1187:A6074,AUXILIAR!D1187:D6074,"Error",0)</f>
        <v>No enviado a tiempo</v>
      </c>
      <c r="AD1188" s="22" t="str">
        <f>+IF(AND(Ventas_Oficina[[#This Row],[Total]]&gt;75000,Ventas_Oficina[[#This Row],[Envio a tiempo]]="Enviado a tiempo"),"Buena Venta","Venta Mala")</f>
        <v>Venta Mala</v>
      </c>
    </row>
    <row r="1189" spans="1:30" x14ac:dyDescent="0.25">
      <c r="A1189" s="26">
        <v>1266329</v>
      </c>
      <c r="B1189" s="10">
        <v>41528</v>
      </c>
      <c r="C1189" s="11" t="s">
        <v>250</v>
      </c>
      <c r="D1189" s="11" t="s">
        <v>118</v>
      </c>
      <c r="E1189" s="11" t="s">
        <v>4</v>
      </c>
      <c r="F1189" s="11" t="s">
        <v>5</v>
      </c>
      <c r="G1189" s="11" t="s">
        <v>1008</v>
      </c>
      <c r="H1189" s="11" t="s">
        <v>53</v>
      </c>
      <c r="I1189" s="11" t="s">
        <v>1013</v>
      </c>
      <c r="J1189" s="11" t="s">
        <v>1061</v>
      </c>
      <c r="K1189" s="11" t="s">
        <v>1261</v>
      </c>
      <c r="L1189" s="11" t="s">
        <v>1267</v>
      </c>
      <c r="M1189" s="11" t="s">
        <v>1272</v>
      </c>
      <c r="N1189" s="10">
        <v>41532</v>
      </c>
      <c r="O1189" s="12">
        <v>94</v>
      </c>
      <c r="P1189" s="12">
        <v>208</v>
      </c>
      <c r="Q1189" s="12">
        <v>114</v>
      </c>
      <c r="R1189" s="11">
        <v>47</v>
      </c>
      <c r="S1189" s="12">
        <v>9776</v>
      </c>
      <c r="T1189" s="13">
        <v>0.01</v>
      </c>
      <c r="U1189" s="12">
        <v>97.76</v>
      </c>
      <c r="V1189" s="12">
        <v>9678.24</v>
      </c>
      <c r="W1189" s="12">
        <v>256</v>
      </c>
      <c r="X1189" s="12">
        <v>8753</v>
      </c>
      <c r="Y1189" s="14">
        <f>+DAY('TABLA PRINCIPAL'!$B1189)</f>
        <v>11</v>
      </c>
      <c r="Z1189" s="14">
        <f>+MONTH('TABLA PRINCIPAL'!$B1189)</f>
        <v>9</v>
      </c>
      <c r="AA1189" s="14">
        <f>+YEAR('TABLA PRINCIPAL'!$B1189)</f>
        <v>2013</v>
      </c>
      <c r="AB1189" s="22" t="str">
        <f>+IF(Ventas_Oficina[[#This Row],[Total del pedido]]&gt;=100000,"SI","NO")</f>
        <v>NO</v>
      </c>
      <c r="AC1189" s="22" t="str">
        <f>+_xlfn.XLOOKUP(Ventas_Oficina[[#This Row],[Nº de artículo]],AUXILIAR!A1188:A6075,AUXILIAR!D1188:D6075,"Error",0)</f>
        <v>Enviado a tiempo</v>
      </c>
      <c r="AD1189" s="22" t="str">
        <f>+IF(AND(Ventas_Oficina[[#This Row],[Total]]&gt;75000,Ventas_Oficina[[#This Row],[Envio a tiempo]]="Enviado a tiempo"),"Buena Venta","Venta Mala")</f>
        <v>Venta Mala</v>
      </c>
    </row>
    <row r="1190" spans="1:30" x14ac:dyDescent="0.25">
      <c r="A1190" s="25">
        <v>1266329</v>
      </c>
      <c r="B1190" s="5">
        <v>41649</v>
      </c>
      <c r="C1190" s="6" t="s">
        <v>32</v>
      </c>
      <c r="D1190" s="6" t="s">
        <v>33</v>
      </c>
      <c r="E1190" s="6" t="s">
        <v>4</v>
      </c>
      <c r="F1190" s="6" t="s">
        <v>5</v>
      </c>
      <c r="G1190" s="6" t="s">
        <v>1009</v>
      </c>
      <c r="H1190" s="6" t="s">
        <v>34</v>
      </c>
      <c r="I1190" s="6" t="s">
        <v>1015</v>
      </c>
      <c r="J1190" s="6" t="s">
        <v>1061</v>
      </c>
      <c r="K1190" s="6" t="s">
        <v>1262</v>
      </c>
      <c r="L1190" s="6" t="s">
        <v>1266</v>
      </c>
      <c r="M1190" s="6" t="s">
        <v>1272</v>
      </c>
      <c r="N1190" s="5">
        <v>41649</v>
      </c>
      <c r="O1190" s="7">
        <v>94</v>
      </c>
      <c r="P1190" s="7">
        <v>208</v>
      </c>
      <c r="Q1190" s="7">
        <v>114</v>
      </c>
      <c r="R1190" s="6">
        <v>19</v>
      </c>
      <c r="S1190" s="7">
        <v>3952</v>
      </c>
      <c r="T1190" s="8">
        <v>0.09</v>
      </c>
      <c r="U1190" s="7">
        <v>355.68</v>
      </c>
      <c r="V1190" s="7">
        <v>3596.32</v>
      </c>
      <c r="W1190" s="7">
        <v>256</v>
      </c>
      <c r="X1190" s="7">
        <v>8753</v>
      </c>
      <c r="Y1190" s="9">
        <f>+DAY('TABLA PRINCIPAL'!$B1190)</f>
        <v>10</v>
      </c>
      <c r="Z1190" s="9">
        <f>+MONTH('TABLA PRINCIPAL'!$B1190)</f>
        <v>1</v>
      </c>
      <c r="AA1190" s="9">
        <f>+YEAR('TABLA PRINCIPAL'!$B1190)</f>
        <v>2014</v>
      </c>
      <c r="AB1190" s="22" t="str">
        <f>+IF(Ventas_Oficina[[#This Row],[Total del pedido]]&gt;=100000,"SI","NO")</f>
        <v>NO</v>
      </c>
      <c r="AC1190" s="22" t="str">
        <f>+_xlfn.XLOOKUP(Ventas_Oficina[[#This Row],[Nº de artículo]],AUXILIAR!A1189:A6076,AUXILIAR!D1189:D6076,"Error",0)</f>
        <v>Enviado a tiempo</v>
      </c>
      <c r="AD1190" s="22" t="str">
        <f>+IF(AND(Ventas_Oficina[[#This Row],[Total]]&gt;75000,Ventas_Oficina[[#This Row],[Envio a tiempo]]="Enviado a tiempo"),"Buena Venta","Venta Mala")</f>
        <v>Venta Mala</v>
      </c>
    </row>
    <row r="1191" spans="1:30" x14ac:dyDescent="0.25">
      <c r="A1191" s="26">
        <v>1266663</v>
      </c>
      <c r="B1191" s="10">
        <v>41571</v>
      </c>
      <c r="C1191" s="11" t="s">
        <v>539</v>
      </c>
      <c r="D1191" s="11" t="s">
        <v>281</v>
      </c>
      <c r="E1191" s="11" t="s">
        <v>4</v>
      </c>
      <c r="F1191" s="11" t="s">
        <v>5</v>
      </c>
      <c r="G1191" s="11" t="s">
        <v>1008</v>
      </c>
      <c r="H1191" s="11" t="s">
        <v>24</v>
      </c>
      <c r="I1191" s="11" t="s">
        <v>1015</v>
      </c>
      <c r="J1191" s="11" t="s">
        <v>1097</v>
      </c>
      <c r="K1191" s="11" t="s">
        <v>1261</v>
      </c>
      <c r="L1191" s="11" t="s">
        <v>1265</v>
      </c>
      <c r="M1191" s="11" t="s">
        <v>1272</v>
      </c>
      <c r="N1191" s="10">
        <v>41574</v>
      </c>
      <c r="O1191" s="12">
        <v>133</v>
      </c>
      <c r="P1191" s="12">
        <v>208</v>
      </c>
      <c r="Q1191" s="12">
        <v>75</v>
      </c>
      <c r="R1191" s="11">
        <v>38</v>
      </c>
      <c r="S1191" s="12">
        <v>7904</v>
      </c>
      <c r="T1191" s="13">
        <v>0.05</v>
      </c>
      <c r="U1191" s="12">
        <v>395.20000000000005</v>
      </c>
      <c r="V1191" s="12">
        <v>7508.8</v>
      </c>
      <c r="W1191" s="12">
        <v>149</v>
      </c>
      <c r="X1191" s="12">
        <v>534</v>
      </c>
      <c r="Y1191" s="14">
        <f>+DAY('TABLA PRINCIPAL'!$B1191)</f>
        <v>24</v>
      </c>
      <c r="Z1191" s="14">
        <f>+MONTH('TABLA PRINCIPAL'!$B1191)</f>
        <v>10</v>
      </c>
      <c r="AA1191" s="14">
        <f>+YEAR('TABLA PRINCIPAL'!$B1191)</f>
        <v>2013</v>
      </c>
      <c r="AB1191" s="22" t="str">
        <f>+IF(Ventas_Oficina[[#This Row],[Total del pedido]]&gt;=100000,"SI","NO")</f>
        <v>NO</v>
      </c>
      <c r="AC1191" s="22" t="str">
        <f>+_xlfn.XLOOKUP(Ventas_Oficina[[#This Row],[Nº de artículo]],AUXILIAR!A1190:A6077,AUXILIAR!D1190:D6077,"Error",0)</f>
        <v>Enviado a tiempo</v>
      </c>
      <c r="AD1191" s="22" t="str">
        <f>+IF(AND(Ventas_Oficina[[#This Row],[Total]]&gt;75000,Ventas_Oficina[[#This Row],[Envio a tiempo]]="Enviado a tiempo"),"Buena Venta","Venta Mala")</f>
        <v>Venta Mala</v>
      </c>
    </row>
    <row r="1192" spans="1:30" x14ac:dyDescent="0.25">
      <c r="A1192" s="25">
        <v>1266663</v>
      </c>
      <c r="B1192" s="5">
        <v>42606</v>
      </c>
      <c r="C1192" s="6" t="s">
        <v>288</v>
      </c>
      <c r="D1192" s="6" t="s">
        <v>133</v>
      </c>
      <c r="E1192" s="6" t="s">
        <v>12</v>
      </c>
      <c r="F1192" s="6" t="s">
        <v>13</v>
      </c>
      <c r="G1192" s="6" t="s">
        <v>1010</v>
      </c>
      <c r="H1192" s="6" t="s">
        <v>42</v>
      </c>
      <c r="I1192" s="6" t="s">
        <v>1012</v>
      </c>
      <c r="J1192" s="6" t="s">
        <v>1037</v>
      </c>
      <c r="K1192" s="6" t="s">
        <v>1262</v>
      </c>
      <c r="L1192" s="6" t="s">
        <v>1268</v>
      </c>
      <c r="M1192" s="6" t="s">
        <v>1272</v>
      </c>
      <c r="N1192" s="5">
        <v>42607</v>
      </c>
      <c r="O1192" s="7">
        <v>340</v>
      </c>
      <c r="P1192" s="7">
        <v>540</v>
      </c>
      <c r="Q1192" s="7">
        <v>200</v>
      </c>
      <c r="R1192" s="6">
        <v>8</v>
      </c>
      <c r="S1192" s="7">
        <v>4320</v>
      </c>
      <c r="T1192" s="8">
        <v>0.09</v>
      </c>
      <c r="U1192" s="7">
        <v>388.8</v>
      </c>
      <c r="V1192" s="7">
        <v>3931.2</v>
      </c>
      <c r="W1192" s="7">
        <v>778</v>
      </c>
      <c r="X1192" s="7">
        <v>11329</v>
      </c>
      <c r="Y1192" s="9">
        <f>+DAY('TABLA PRINCIPAL'!$B1192)</f>
        <v>24</v>
      </c>
      <c r="Z1192" s="9">
        <f>+MONTH('TABLA PRINCIPAL'!$B1192)</f>
        <v>8</v>
      </c>
      <c r="AA1192" s="9">
        <f>+YEAR('TABLA PRINCIPAL'!$B1192)</f>
        <v>2016</v>
      </c>
      <c r="AB1192" s="22" t="str">
        <f>+IF(Ventas_Oficina[[#This Row],[Total del pedido]]&gt;=100000,"SI","NO")</f>
        <v>NO</v>
      </c>
      <c r="AC1192" s="22" t="str">
        <f>+_xlfn.XLOOKUP(Ventas_Oficina[[#This Row],[Nº de artículo]],AUXILIAR!A1191:A6078,AUXILIAR!D1191:D6078,"Error",0)</f>
        <v>Enviado a tiempo</v>
      </c>
      <c r="AD1192" s="22" t="str">
        <f>+IF(AND(Ventas_Oficina[[#This Row],[Total]]&gt;75000,Ventas_Oficina[[#This Row],[Envio a tiempo]]="Enviado a tiempo"),"Buena Venta","Venta Mala")</f>
        <v>Venta Mala</v>
      </c>
    </row>
    <row r="1193" spans="1:30" x14ac:dyDescent="0.25">
      <c r="A1193" s="26">
        <v>1266663</v>
      </c>
      <c r="B1193" s="10">
        <v>41543</v>
      </c>
      <c r="C1193" s="11" t="s">
        <v>540</v>
      </c>
      <c r="D1193" s="11" t="s">
        <v>65</v>
      </c>
      <c r="E1193" s="11" t="s">
        <v>12</v>
      </c>
      <c r="F1193" s="11" t="s">
        <v>13</v>
      </c>
      <c r="G1193" s="11" t="s">
        <v>1007</v>
      </c>
      <c r="H1193" s="11" t="s">
        <v>14</v>
      </c>
      <c r="I1193" s="11" t="s">
        <v>1014</v>
      </c>
      <c r="J1193" s="11" t="s">
        <v>1102</v>
      </c>
      <c r="K1193" s="11" t="s">
        <v>1261</v>
      </c>
      <c r="L1193" s="11" t="s">
        <v>1265</v>
      </c>
      <c r="M1193" s="11" t="s">
        <v>1272</v>
      </c>
      <c r="N1193" s="10">
        <v>41545</v>
      </c>
      <c r="O1193" s="12">
        <v>290</v>
      </c>
      <c r="P1193" s="12">
        <v>476</v>
      </c>
      <c r="Q1193" s="12">
        <v>186</v>
      </c>
      <c r="R1193" s="11">
        <v>33</v>
      </c>
      <c r="S1193" s="12">
        <v>15708</v>
      </c>
      <c r="T1193" s="13">
        <v>0.08</v>
      </c>
      <c r="U1193" s="12">
        <v>1256.6400000000001</v>
      </c>
      <c r="V1193" s="12">
        <v>14451.36</v>
      </c>
      <c r="W1193" s="12">
        <v>88</v>
      </c>
      <c r="X1193" s="12">
        <v>5296</v>
      </c>
      <c r="Y1193" s="14">
        <f>+DAY('TABLA PRINCIPAL'!$B1193)</f>
        <v>26</v>
      </c>
      <c r="Z1193" s="14">
        <f>+MONTH('TABLA PRINCIPAL'!$B1193)</f>
        <v>9</v>
      </c>
      <c r="AA1193" s="14">
        <f>+YEAR('TABLA PRINCIPAL'!$B1193)</f>
        <v>2013</v>
      </c>
      <c r="AB1193" s="22" t="str">
        <f>+IF(Ventas_Oficina[[#This Row],[Total del pedido]]&gt;=100000,"SI","NO")</f>
        <v>NO</v>
      </c>
      <c r="AC1193" s="22" t="str">
        <f>+_xlfn.XLOOKUP(Ventas_Oficina[[#This Row],[Nº de artículo]],AUXILIAR!A1192:A6079,AUXILIAR!D1192:D6079,"Error",0)</f>
        <v>No enviado a tiempo</v>
      </c>
      <c r="AD1193" s="22" t="str">
        <f>+IF(AND(Ventas_Oficina[[#This Row],[Total]]&gt;75000,Ventas_Oficina[[#This Row],[Envio a tiempo]]="Enviado a tiempo"),"Buena Venta","Venta Mala")</f>
        <v>Venta Mala</v>
      </c>
    </row>
    <row r="1194" spans="1:30" x14ac:dyDescent="0.25">
      <c r="A1194" s="25">
        <v>1267029</v>
      </c>
      <c r="B1194" s="5">
        <v>41922</v>
      </c>
      <c r="C1194" s="6" t="s">
        <v>541</v>
      </c>
      <c r="D1194" s="6" t="s">
        <v>137</v>
      </c>
      <c r="E1194" s="6" t="s">
        <v>4</v>
      </c>
      <c r="F1194" s="6" t="s">
        <v>5</v>
      </c>
      <c r="G1194" s="6" t="s">
        <v>1008</v>
      </c>
      <c r="H1194" s="6" t="s">
        <v>6</v>
      </c>
      <c r="I1194" s="6" t="s">
        <v>1016</v>
      </c>
      <c r="J1194" s="6" t="s">
        <v>1029</v>
      </c>
      <c r="K1194" s="6" t="s">
        <v>1261</v>
      </c>
      <c r="L1194" s="6" t="s">
        <v>1267</v>
      </c>
      <c r="M1194" s="6" t="s">
        <v>1272</v>
      </c>
      <c r="N1194" s="5">
        <v>41923</v>
      </c>
      <c r="O1194" s="7">
        <v>7500</v>
      </c>
      <c r="P1194" s="7">
        <v>12097</v>
      </c>
      <c r="Q1194" s="7">
        <v>4597</v>
      </c>
      <c r="R1194" s="6">
        <v>47</v>
      </c>
      <c r="S1194" s="7">
        <v>568559</v>
      </c>
      <c r="T1194" s="8">
        <v>0</v>
      </c>
      <c r="U1194" s="7">
        <v>0</v>
      </c>
      <c r="V1194" s="7">
        <v>568559</v>
      </c>
      <c r="W1194" s="7">
        <v>2630</v>
      </c>
      <c r="X1194" s="7">
        <v>373684</v>
      </c>
      <c r="Y1194" s="9">
        <f>+DAY('TABLA PRINCIPAL'!$B1194)</f>
        <v>10</v>
      </c>
      <c r="Z1194" s="9">
        <f>+MONTH('TABLA PRINCIPAL'!$B1194)</f>
        <v>10</v>
      </c>
      <c r="AA1194" s="9">
        <f>+YEAR('TABLA PRINCIPAL'!$B1194)</f>
        <v>2014</v>
      </c>
      <c r="AB1194" s="22" t="str">
        <f>+IF(Ventas_Oficina[[#This Row],[Total del pedido]]&gt;=100000,"SI","NO")</f>
        <v>SI</v>
      </c>
      <c r="AC1194" s="22" t="str">
        <f>+_xlfn.XLOOKUP(Ventas_Oficina[[#This Row],[Nº de artículo]],AUXILIAR!A1193:A6080,AUXILIAR!D1193:D6080,"Error",0)</f>
        <v>No enviado a tiempo</v>
      </c>
      <c r="AD1194" s="22" t="str">
        <f>+IF(AND(Ventas_Oficina[[#This Row],[Total]]&gt;75000,Ventas_Oficina[[#This Row],[Envio a tiempo]]="Enviado a tiempo"),"Buena Venta","Venta Mala")</f>
        <v>Venta Mala</v>
      </c>
    </row>
    <row r="1195" spans="1:30" x14ac:dyDescent="0.25">
      <c r="A1195" s="26">
        <v>1267029</v>
      </c>
      <c r="B1195" s="10">
        <v>42200</v>
      </c>
      <c r="C1195" s="11" t="s">
        <v>542</v>
      </c>
      <c r="D1195" s="11" t="s">
        <v>268</v>
      </c>
      <c r="E1195" s="11" t="s">
        <v>4</v>
      </c>
      <c r="F1195" s="11" t="s">
        <v>5</v>
      </c>
      <c r="G1195" s="11" t="s">
        <v>1008</v>
      </c>
      <c r="H1195" s="11" t="s">
        <v>121</v>
      </c>
      <c r="I1195" s="11" t="s">
        <v>1013</v>
      </c>
      <c r="J1195" s="11" t="s">
        <v>1033</v>
      </c>
      <c r="K1195" s="11" t="s">
        <v>1261</v>
      </c>
      <c r="L1195" s="11" t="s">
        <v>1267</v>
      </c>
      <c r="M1195" s="11" t="s">
        <v>1272</v>
      </c>
      <c r="N1195" s="10">
        <v>42204</v>
      </c>
      <c r="O1195" s="12">
        <v>94</v>
      </c>
      <c r="P1195" s="12">
        <v>188</v>
      </c>
      <c r="Q1195" s="12">
        <v>94</v>
      </c>
      <c r="R1195" s="11">
        <v>20</v>
      </c>
      <c r="S1195" s="12">
        <v>3760</v>
      </c>
      <c r="T1195" s="13">
        <v>0.06</v>
      </c>
      <c r="U1195" s="12">
        <v>225.6</v>
      </c>
      <c r="V1195" s="12">
        <v>3534.4</v>
      </c>
      <c r="W1195" s="12">
        <v>79</v>
      </c>
      <c r="X1195" s="12">
        <v>6400</v>
      </c>
      <c r="Y1195" s="14">
        <f>+DAY('TABLA PRINCIPAL'!$B1195)</f>
        <v>15</v>
      </c>
      <c r="Z1195" s="14">
        <f>+MONTH('TABLA PRINCIPAL'!$B1195)</f>
        <v>7</v>
      </c>
      <c r="AA1195" s="14">
        <f>+YEAR('TABLA PRINCIPAL'!$B1195)</f>
        <v>2015</v>
      </c>
      <c r="AB1195" s="22" t="str">
        <f>+IF(Ventas_Oficina[[#This Row],[Total del pedido]]&gt;=100000,"SI","NO")</f>
        <v>NO</v>
      </c>
      <c r="AC1195" s="22" t="str">
        <f>+_xlfn.XLOOKUP(Ventas_Oficina[[#This Row],[Nº de artículo]],AUXILIAR!A1194:A6081,AUXILIAR!D1194:D6081,"Error",0)</f>
        <v>No enviado a tiempo</v>
      </c>
      <c r="AD1195" s="22" t="str">
        <f>+IF(AND(Ventas_Oficina[[#This Row],[Total]]&gt;75000,Ventas_Oficina[[#This Row],[Envio a tiempo]]="Enviado a tiempo"),"Buena Venta","Venta Mala")</f>
        <v>Venta Mala</v>
      </c>
    </row>
    <row r="1196" spans="1:30" x14ac:dyDescent="0.25">
      <c r="A1196" s="25">
        <v>1267029</v>
      </c>
      <c r="B1196" s="5">
        <v>42189</v>
      </c>
      <c r="C1196" s="6" t="s">
        <v>513</v>
      </c>
      <c r="D1196" s="6" t="s">
        <v>290</v>
      </c>
      <c r="E1196" s="6" t="s">
        <v>12</v>
      </c>
      <c r="F1196" s="6" t="s">
        <v>13</v>
      </c>
      <c r="G1196" s="6" t="s">
        <v>1007</v>
      </c>
      <c r="H1196" s="6" t="s">
        <v>42</v>
      </c>
      <c r="I1196" s="6" t="s">
        <v>1013</v>
      </c>
      <c r="J1196" s="6" t="s">
        <v>1126</v>
      </c>
      <c r="K1196" s="6" t="s">
        <v>1261</v>
      </c>
      <c r="L1196" s="6" t="s">
        <v>1265</v>
      </c>
      <c r="M1196" s="6" t="s">
        <v>1273</v>
      </c>
      <c r="N1196" s="5">
        <v>42190</v>
      </c>
      <c r="O1196" s="7">
        <v>3202</v>
      </c>
      <c r="P1196" s="7">
        <v>15248</v>
      </c>
      <c r="Q1196" s="7">
        <v>12046</v>
      </c>
      <c r="R1196" s="6">
        <v>30</v>
      </c>
      <c r="S1196" s="7">
        <v>457440</v>
      </c>
      <c r="T1196" s="8">
        <v>0.02</v>
      </c>
      <c r="U1196" s="7">
        <v>9148.8000000000011</v>
      </c>
      <c r="V1196" s="7">
        <v>448291.2</v>
      </c>
      <c r="W1196" s="7">
        <v>400</v>
      </c>
      <c r="X1196" s="7">
        <v>279275</v>
      </c>
      <c r="Y1196" s="9">
        <f>+DAY('TABLA PRINCIPAL'!$B1196)</f>
        <v>4</v>
      </c>
      <c r="Z1196" s="9">
        <f>+MONTH('TABLA PRINCIPAL'!$B1196)</f>
        <v>7</v>
      </c>
      <c r="AA1196" s="9">
        <f>+YEAR('TABLA PRINCIPAL'!$B1196)</f>
        <v>2015</v>
      </c>
      <c r="AB1196" s="22" t="str">
        <f>+IF(Ventas_Oficina[[#This Row],[Total del pedido]]&gt;=100000,"SI","NO")</f>
        <v>SI</v>
      </c>
      <c r="AC1196" s="22" t="str">
        <f>+_xlfn.XLOOKUP(Ventas_Oficina[[#This Row],[Nº de artículo]],AUXILIAR!A1195:A6082,AUXILIAR!D1195:D6082,"Error",0)</f>
        <v>Enviado a tiempo</v>
      </c>
      <c r="AD1196" s="22" t="str">
        <f>+IF(AND(Ventas_Oficina[[#This Row],[Total]]&gt;75000,Ventas_Oficina[[#This Row],[Envio a tiempo]]="Enviado a tiempo"),"Buena Venta","Venta Mala")</f>
        <v>Buena Venta</v>
      </c>
    </row>
    <row r="1197" spans="1:30" x14ac:dyDescent="0.25">
      <c r="A1197" s="26">
        <v>1267029</v>
      </c>
      <c r="B1197" s="10">
        <v>42053</v>
      </c>
      <c r="C1197" s="11" t="s">
        <v>67</v>
      </c>
      <c r="D1197" s="11" t="s">
        <v>68</v>
      </c>
      <c r="E1197" s="11" t="s">
        <v>12</v>
      </c>
      <c r="F1197" s="11" t="s">
        <v>13</v>
      </c>
      <c r="G1197" s="11" t="s">
        <v>1008</v>
      </c>
      <c r="H1197" s="11" t="s">
        <v>14</v>
      </c>
      <c r="I1197" s="11" t="s">
        <v>1014</v>
      </c>
      <c r="J1197" s="11" t="s">
        <v>1028</v>
      </c>
      <c r="K1197" s="11" t="s">
        <v>1261</v>
      </c>
      <c r="L1197" s="11" t="s">
        <v>1267</v>
      </c>
      <c r="M1197" s="11" t="s">
        <v>1272</v>
      </c>
      <c r="N1197" s="10">
        <v>42056</v>
      </c>
      <c r="O1197" s="12">
        <v>229</v>
      </c>
      <c r="P1197" s="12">
        <v>369</v>
      </c>
      <c r="Q1197" s="12">
        <v>140</v>
      </c>
      <c r="R1197" s="11">
        <v>27</v>
      </c>
      <c r="S1197" s="12">
        <v>9963</v>
      </c>
      <c r="T1197" s="13">
        <v>0.08</v>
      </c>
      <c r="U1197" s="12">
        <v>797.04</v>
      </c>
      <c r="V1197" s="12">
        <v>9165.9599999999991</v>
      </c>
      <c r="W1197" s="12">
        <v>50</v>
      </c>
      <c r="X1197" s="12">
        <v>4004</v>
      </c>
      <c r="Y1197" s="14">
        <f>+DAY('TABLA PRINCIPAL'!$B1197)</f>
        <v>18</v>
      </c>
      <c r="Z1197" s="14">
        <f>+MONTH('TABLA PRINCIPAL'!$B1197)</f>
        <v>2</v>
      </c>
      <c r="AA1197" s="14">
        <f>+YEAR('TABLA PRINCIPAL'!$B1197)</f>
        <v>2015</v>
      </c>
      <c r="AB1197" s="22" t="str">
        <f>+IF(Ventas_Oficina[[#This Row],[Total del pedido]]&gt;=100000,"SI","NO")</f>
        <v>NO</v>
      </c>
      <c r="AC1197" s="22" t="str">
        <f>+_xlfn.XLOOKUP(Ventas_Oficina[[#This Row],[Nº de artículo]],AUXILIAR!A1196:A6083,AUXILIAR!D1196:D6083,"Error",0)</f>
        <v>No enviado a tiempo</v>
      </c>
      <c r="AD1197" s="22" t="str">
        <f>+IF(AND(Ventas_Oficina[[#This Row],[Total]]&gt;75000,Ventas_Oficina[[#This Row],[Envio a tiempo]]="Enviado a tiempo"),"Buena Venta","Venta Mala")</f>
        <v>Venta Mala</v>
      </c>
    </row>
    <row r="1198" spans="1:30" x14ac:dyDescent="0.25">
      <c r="A1198" s="25">
        <v>1267029</v>
      </c>
      <c r="B1198" s="5">
        <v>41709</v>
      </c>
      <c r="C1198" s="6" t="s">
        <v>124</v>
      </c>
      <c r="D1198" s="6" t="s">
        <v>92</v>
      </c>
      <c r="E1198" s="6" t="s">
        <v>4</v>
      </c>
      <c r="F1198" s="6" t="s">
        <v>5</v>
      </c>
      <c r="G1198" s="6" t="s">
        <v>1007</v>
      </c>
      <c r="H1198" s="6" t="s">
        <v>27</v>
      </c>
      <c r="I1198" s="6" t="s">
        <v>1012</v>
      </c>
      <c r="J1198" s="6" t="s">
        <v>1036</v>
      </c>
      <c r="K1198" s="6" t="s">
        <v>1261</v>
      </c>
      <c r="L1198" s="6" t="s">
        <v>1265</v>
      </c>
      <c r="M1198" s="6" t="s">
        <v>1272</v>
      </c>
      <c r="N1198" s="5">
        <v>41710</v>
      </c>
      <c r="O1198" s="7">
        <v>453</v>
      </c>
      <c r="P1198" s="7">
        <v>730</v>
      </c>
      <c r="Q1198" s="7">
        <v>277</v>
      </c>
      <c r="R1198" s="6">
        <v>28</v>
      </c>
      <c r="S1198" s="7">
        <v>20440</v>
      </c>
      <c r="T1198" s="8">
        <v>0.04</v>
      </c>
      <c r="U1198" s="7">
        <v>817.6</v>
      </c>
      <c r="V1198" s="7">
        <v>19622.400000000001</v>
      </c>
      <c r="W1198" s="7">
        <v>772</v>
      </c>
      <c r="X1198" s="7">
        <v>52605</v>
      </c>
      <c r="Y1198" s="9">
        <f>+DAY('TABLA PRINCIPAL'!$B1198)</f>
        <v>11</v>
      </c>
      <c r="Z1198" s="9">
        <f>+MONTH('TABLA PRINCIPAL'!$B1198)</f>
        <v>3</v>
      </c>
      <c r="AA1198" s="9">
        <f>+YEAR('TABLA PRINCIPAL'!$B1198)</f>
        <v>2014</v>
      </c>
      <c r="AB1198" s="22" t="str">
        <f>+IF(Ventas_Oficina[[#This Row],[Total del pedido]]&gt;=100000,"SI","NO")</f>
        <v>NO</v>
      </c>
      <c r="AC1198" s="22" t="str">
        <f>+_xlfn.XLOOKUP(Ventas_Oficina[[#This Row],[Nº de artículo]],AUXILIAR!A1197:A6084,AUXILIAR!D1197:D6084,"Error",0)</f>
        <v>Enviado a tiempo</v>
      </c>
      <c r="AD1198" s="22" t="str">
        <f>+IF(AND(Ventas_Oficina[[#This Row],[Total]]&gt;75000,Ventas_Oficina[[#This Row],[Envio a tiempo]]="Enviado a tiempo"),"Buena Venta","Venta Mala")</f>
        <v>Venta Mala</v>
      </c>
    </row>
    <row r="1199" spans="1:30" x14ac:dyDescent="0.25">
      <c r="A1199" s="26">
        <v>1267029</v>
      </c>
      <c r="B1199" s="10">
        <v>41579</v>
      </c>
      <c r="C1199" s="11" t="s">
        <v>280</v>
      </c>
      <c r="D1199" s="11" t="s">
        <v>281</v>
      </c>
      <c r="E1199" s="11" t="s">
        <v>4</v>
      </c>
      <c r="F1199" s="11" t="s">
        <v>5</v>
      </c>
      <c r="G1199" s="11" t="s">
        <v>1009</v>
      </c>
      <c r="H1199" s="11" t="s">
        <v>24</v>
      </c>
      <c r="I1199" s="11" t="s">
        <v>1016</v>
      </c>
      <c r="J1199" s="11" t="s">
        <v>1040</v>
      </c>
      <c r="K1199" s="11" t="s">
        <v>1262</v>
      </c>
      <c r="L1199" s="11" t="s">
        <v>1266</v>
      </c>
      <c r="M1199" s="11" t="s">
        <v>1272</v>
      </c>
      <c r="N1199" s="10">
        <v>41580</v>
      </c>
      <c r="O1199" s="12">
        <v>2156</v>
      </c>
      <c r="P1199" s="12">
        <v>3655</v>
      </c>
      <c r="Q1199" s="12">
        <v>1499</v>
      </c>
      <c r="R1199" s="11">
        <v>10</v>
      </c>
      <c r="S1199" s="12">
        <v>36550</v>
      </c>
      <c r="T1199" s="13">
        <v>0.01</v>
      </c>
      <c r="U1199" s="12">
        <v>365.5</v>
      </c>
      <c r="V1199" s="12">
        <v>36184.5</v>
      </c>
      <c r="W1199" s="12">
        <v>1389</v>
      </c>
      <c r="X1199" s="12">
        <v>6390</v>
      </c>
      <c r="Y1199" s="14">
        <f>+DAY('TABLA PRINCIPAL'!$B1199)</f>
        <v>1</v>
      </c>
      <c r="Z1199" s="14">
        <f>+MONTH('TABLA PRINCIPAL'!$B1199)</f>
        <v>11</v>
      </c>
      <c r="AA1199" s="14">
        <f>+YEAR('TABLA PRINCIPAL'!$B1199)</f>
        <v>2013</v>
      </c>
      <c r="AB1199" s="22" t="str">
        <f>+IF(Ventas_Oficina[[#This Row],[Total del pedido]]&gt;=100000,"SI","NO")</f>
        <v>NO</v>
      </c>
      <c r="AC1199" s="22" t="str">
        <f>+_xlfn.XLOOKUP(Ventas_Oficina[[#This Row],[Nº de artículo]],AUXILIAR!A1198:A6085,AUXILIAR!D1198:D6085,"Error",0)</f>
        <v>No enviado a tiempo</v>
      </c>
      <c r="AD1199" s="22" t="str">
        <f>+IF(AND(Ventas_Oficina[[#This Row],[Total]]&gt;75000,Ventas_Oficina[[#This Row],[Envio a tiempo]]="Enviado a tiempo"),"Buena Venta","Venta Mala")</f>
        <v>Venta Mala</v>
      </c>
    </row>
    <row r="1200" spans="1:30" x14ac:dyDescent="0.25">
      <c r="A1200" s="25">
        <v>1267029</v>
      </c>
      <c r="B1200" s="5">
        <v>41503</v>
      </c>
      <c r="C1200" s="6" t="s">
        <v>74</v>
      </c>
      <c r="D1200" s="6" t="s">
        <v>3</v>
      </c>
      <c r="E1200" s="6" t="s">
        <v>4</v>
      </c>
      <c r="F1200" s="6" t="s">
        <v>5</v>
      </c>
      <c r="G1200" s="6" t="s">
        <v>1008</v>
      </c>
      <c r="H1200" s="6" t="s">
        <v>6</v>
      </c>
      <c r="I1200" s="6" t="s">
        <v>1016</v>
      </c>
      <c r="J1200" s="6" t="s">
        <v>1101</v>
      </c>
      <c r="K1200" s="6" t="s">
        <v>1263</v>
      </c>
      <c r="L1200" s="6" t="s">
        <v>1266</v>
      </c>
      <c r="M1200" s="6" t="s">
        <v>1272</v>
      </c>
      <c r="N1200" s="5">
        <v>41503</v>
      </c>
      <c r="O1200" s="7">
        <v>27899</v>
      </c>
      <c r="P1200" s="7">
        <v>44999</v>
      </c>
      <c r="Q1200" s="7">
        <v>17100</v>
      </c>
      <c r="R1200" s="6">
        <v>37</v>
      </c>
      <c r="S1200" s="7">
        <v>1664963</v>
      </c>
      <c r="T1200" s="8">
        <v>0.09</v>
      </c>
      <c r="U1200" s="7">
        <v>149846.66999999998</v>
      </c>
      <c r="V1200" s="7">
        <v>1515116.33</v>
      </c>
      <c r="W1200" s="7">
        <v>4900</v>
      </c>
      <c r="X1200" s="7">
        <v>46655</v>
      </c>
      <c r="Y1200" s="9">
        <f>+DAY('TABLA PRINCIPAL'!$B1200)</f>
        <v>17</v>
      </c>
      <c r="Z1200" s="9">
        <f>+MONTH('TABLA PRINCIPAL'!$B1200)</f>
        <v>8</v>
      </c>
      <c r="AA1200" s="9">
        <f>+YEAR('TABLA PRINCIPAL'!$B1200)</f>
        <v>2013</v>
      </c>
      <c r="AB1200" s="22" t="str">
        <f>+IF(Ventas_Oficina[[#This Row],[Total del pedido]]&gt;=100000,"SI","NO")</f>
        <v>SI</v>
      </c>
      <c r="AC1200" s="22" t="str">
        <f>+_xlfn.XLOOKUP(Ventas_Oficina[[#This Row],[Nº de artículo]],AUXILIAR!A1199:A6086,AUXILIAR!D1199:D6086,"Error",0)</f>
        <v>No enviado a tiempo</v>
      </c>
      <c r="AD1200" s="22" t="str">
        <f>+IF(AND(Ventas_Oficina[[#This Row],[Total]]&gt;75000,Ventas_Oficina[[#This Row],[Envio a tiempo]]="Enviado a tiempo"),"Buena Venta","Venta Mala")</f>
        <v>Venta Mala</v>
      </c>
    </row>
    <row r="1201" spans="1:30" x14ac:dyDescent="0.25">
      <c r="A1201" s="26">
        <v>1267029</v>
      </c>
      <c r="B1201" s="10">
        <v>41649</v>
      </c>
      <c r="C1201" s="11" t="s">
        <v>83</v>
      </c>
      <c r="D1201" s="11" t="s">
        <v>68</v>
      </c>
      <c r="E1201" s="11" t="s">
        <v>12</v>
      </c>
      <c r="F1201" s="11" t="s">
        <v>13</v>
      </c>
      <c r="G1201" s="11" t="s">
        <v>1008</v>
      </c>
      <c r="H1201" s="11" t="s">
        <v>14</v>
      </c>
      <c r="I1201" s="11" t="s">
        <v>1016</v>
      </c>
      <c r="J1201" s="11" t="s">
        <v>1103</v>
      </c>
      <c r="K1201" s="11" t="s">
        <v>1261</v>
      </c>
      <c r="L1201" s="11" t="s">
        <v>1265</v>
      </c>
      <c r="M1201" s="11" t="s">
        <v>1272</v>
      </c>
      <c r="N1201" s="10">
        <v>41650</v>
      </c>
      <c r="O1201" s="12">
        <v>5616</v>
      </c>
      <c r="P1201" s="12">
        <v>13698</v>
      </c>
      <c r="Q1201" s="12">
        <v>8082</v>
      </c>
      <c r="R1201" s="11">
        <v>41</v>
      </c>
      <c r="S1201" s="12">
        <v>561618</v>
      </c>
      <c r="T1201" s="13">
        <v>0.03</v>
      </c>
      <c r="U1201" s="12">
        <v>16848.54</v>
      </c>
      <c r="V1201" s="12">
        <v>544769.46</v>
      </c>
      <c r="W1201" s="12">
        <v>2449</v>
      </c>
      <c r="X1201" s="12">
        <v>244082</v>
      </c>
      <c r="Y1201" s="14">
        <f>+DAY('TABLA PRINCIPAL'!$B1201)</f>
        <v>10</v>
      </c>
      <c r="Z1201" s="14">
        <f>+MONTH('TABLA PRINCIPAL'!$B1201)</f>
        <v>1</v>
      </c>
      <c r="AA1201" s="14">
        <f>+YEAR('TABLA PRINCIPAL'!$B1201)</f>
        <v>2014</v>
      </c>
      <c r="AB1201" s="22" t="str">
        <f>+IF(Ventas_Oficina[[#This Row],[Total del pedido]]&gt;=100000,"SI","NO")</f>
        <v>SI</v>
      </c>
      <c r="AC1201" s="22" t="str">
        <f>+_xlfn.XLOOKUP(Ventas_Oficina[[#This Row],[Nº de artículo]],AUXILIAR!A1200:A6087,AUXILIAR!D1200:D6087,"Error",0)</f>
        <v>No enviado a tiempo</v>
      </c>
      <c r="AD1201" s="22" t="str">
        <f>+IF(AND(Ventas_Oficina[[#This Row],[Total]]&gt;75000,Ventas_Oficina[[#This Row],[Envio a tiempo]]="Enviado a tiempo"),"Buena Venta","Venta Mala")</f>
        <v>Venta Mala</v>
      </c>
    </row>
    <row r="1202" spans="1:30" x14ac:dyDescent="0.25">
      <c r="A1202" s="25">
        <v>1267029</v>
      </c>
      <c r="B1202" s="5">
        <v>41666</v>
      </c>
      <c r="C1202" s="6" t="s">
        <v>411</v>
      </c>
      <c r="D1202" s="6" t="s">
        <v>36</v>
      </c>
      <c r="E1202" s="6" t="s">
        <v>12</v>
      </c>
      <c r="F1202" s="6" t="s">
        <v>13</v>
      </c>
      <c r="G1202" s="6" t="s">
        <v>1007</v>
      </c>
      <c r="H1202" s="6" t="s">
        <v>14</v>
      </c>
      <c r="I1202" s="6" t="s">
        <v>1015</v>
      </c>
      <c r="J1202" s="6" t="s">
        <v>1073</v>
      </c>
      <c r="K1202" s="6" t="s">
        <v>1261</v>
      </c>
      <c r="L1202" s="6" t="s">
        <v>1266</v>
      </c>
      <c r="M1202" s="6" t="s">
        <v>1272</v>
      </c>
      <c r="N1202" s="5">
        <v>41666</v>
      </c>
      <c r="O1202" s="7">
        <v>550</v>
      </c>
      <c r="P1202" s="7">
        <v>1222</v>
      </c>
      <c r="Q1202" s="7">
        <v>672</v>
      </c>
      <c r="R1202" s="6">
        <v>46</v>
      </c>
      <c r="S1202" s="7">
        <v>56212</v>
      </c>
      <c r="T1202" s="8">
        <v>0.09</v>
      </c>
      <c r="U1202" s="7">
        <v>5059.08</v>
      </c>
      <c r="V1202" s="7">
        <v>51152.92</v>
      </c>
      <c r="W1202" s="7">
        <v>285</v>
      </c>
      <c r="X1202" s="7">
        <v>22819</v>
      </c>
      <c r="Y1202" s="9">
        <f>+DAY('TABLA PRINCIPAL'!$B1202)</f>
        <v>27</v>
      </c>
      <c r="Z1202" s="9">
        <f>+MONTH('TABLA PRINCIPAL'!$B1202)</f>
        <v>1</v>
      </c>
      <c r="AA1202" s="9">
        <f>+YEAR('TABLA PRINCIPAL'!$B1202)</f>
        <v>2014</v>
      </c>
      <c r="AB1202" s="22" t="str">
        <f>+IF(Ventas_Oficina[[#This Row],[Total del pedido]]&gt;=100000,"SI","NO")</f>
        <v>NO</v>
      </c>
      <c r="AC1202" s="22" t="str">
        <f>+_xlfn.XLOOKUP(Ventas_Oficina[[#This Row],[Nº de artículo]],AUXILIAR!A1201:A6088,AUXILIAR!D1201:D6088,"Error",0)</f>
        <v>No enviado a tiempo</v>
      </c>
      <c r="AD1202" s="22" t="str">
        <f>+IF(AND(Ventas_Oficina[[#This Row],[Total]]&gt;75000,Ventas_Oficina[[#This Row],[Envio a tiempo]]="Enviado a tiempo"),"Buena Venta","Venta Mala")</f>
        <v>Venta Mala</v>
      </c>
    </row>
    <row r="1203" spans="1:30" x14ac:dyDescent="0.25">
      <c r="A1203" s="26">
        <v>1267394</v>
      </c>
      <c r="B1203" s="10">
        <v>41965</v>
      </c>
      <c r="C1203" s="11" t="s">
        <v>355</v>
      </c>
      <c r="D1203" s="11" t="s">
        <v>177</v>
      </c>
      <c r="E1203" s="11" t="s">
        <v>4</v>
      </c>
      <c r="F1203" s="11" t="s">
        <v>5</v>
      </c>
      <c r="G1203" s="11" t="s">
        <v>1010</v>
      </c>
      <c r="H1203" s="11" t="s">
        <v>6</v>
      </c>
      <c r="I1203" s="11" t="s">
        <v>1013</v>
      </c>
      <c r="J1203" s="11" t="s">
        <v>1022</v>
      </c>
      <c r="K1203" s="11" t="s">
        <v>1261</v>
      </c>
      <c r="L1203" s="11" t="s">
        <v>1266</v>
      </c>
      <c r="M1203" s="11" t="s">
        <v>1272</v>
      </c>
      <c r="N1203" s="10">
        <v>41966</v>
      </c>
      <c r="O1203" s="12">
        <v>153</v>
      </c>
      <c r="P1203" s="12">
        <v>278</v>
      </c>
      <c r="Q1203" s="12">
        <v>125</v>
      </c>
      <c r="R1203" s="11">
        <v>22</v>
      </c>
      <c r="S1203" s="12">
        <v>6116</v>
      </c>
      <c r="T1203" s="13">
        <v>7.0000000000000007E-2</v>
      </c>
      <c r="U1203" s="12">
        <v>428.12000000000006</v>
      </c>
      <c r="V1203" s="12">
        <v>5687.88</v>
      </c>
      <c r="W1203" s="12">
        <v>134</v>
      </c>
      <c r="X1203" s="12">
        <v>15737</v>
      </c>
      <c r="Y1203" s="14">
        <f>+DAY('TABLA PRINCIPAL'!$B1203)</f>
        <v>22</v>
      </c>
      <c r="Z1203" s="14">
        <f>+MONTH('TABLA PRINCIPAL'!$B1203)</f>
        <v>11</v>
      </c>
      <c r="AA1203" s="14">
        <f>+YEAR('TABLA PRINCIPAL'!$B1203)</f>
        <v>2014</v>
      </c>
      <c r="AB1203" s="22" t="str">
        <f>+IF(Ventas_Oficina[[#This Row],[Total del pedido]]&gt;=100000,"SI","NO")</f>
        <v>NO</v>
      </c>
      <c r="AC1203" s="22" t="str">
        <f>+_xlfn.XLOOKUP(Ventas_Oficina[[#This Row],[Nº de artículo]],AUXILIAR!A1202:A6089,AUXILIAR!D1202:D6089,"Error",0)</f>
        <v>No enviado a tiempo</v>
      </c>
      <c r="AD1203" s="22" t="str">
        <f>+IF(AND(Ventas_Oficina[[#This Row],[Total]]&gt;75000,Ventas_Oficina[[#This Row],[Envio a tiempo]]="Enviado a tiempo"),"Buena Venta","Venta Mala")</f>
        <v>Venta Mala</v>
      </c>
    </row>
    <row r="1204" spans="1:30" x14ac:dyDescent="0.25">
      <c r="A1204" s="25">
        <v>1267394</v>
      </c>
      <c r="B1204" s="5">
        <v>41933</v>
      </c>
      <c r="C1204" s="6" t="s">
        <v>132</v>
      </c>
      <c r="D1204" s="6" t="s">
        <v>133</v>
      </c>
      <c r="E1204" s="6" t="s">
        <v>12</v>
      </c>
      <c r="F1204" s="6" t="s">
        <v>13</v>
      </c>
      <c r="G1204" s="6" t="s">
        <v>1010</v>
      </c>
      <c r="H1204" s="6" t="s">
        <v>42</v>
      </c>
      <c r="I1204" s="6" t="s">
        <v>1013</v>
      </c>
      <c r="J1204" s="6" t="s">
        <v>1104</v>
      </c>
      <c r="K1204" s="6" t="s">
        <v>1261</v>
      </c>
      <c r="L1204" s="6" t="s">
        <v>1267</v>
      </c>
      <c r="M1204" s="6" t="s">
        <v>1272</v>
      </c>
      <c r="N1204" s="5">
        <v>41933</v>
      </c>
      <c r="O1204" s="7">
        <v>131</v>
      </c>
      <c r="P1204" s="7">
        <v>284</v>
      </c>
      <c r="Q1204" s="7">
        <v>153</v>
      </c>
      <c r="R1204" s="6">
        <v>50</v>
      </c>
      <c r="S1204" s="7">
        <v>14200</v>
      </c>
      <c r="T1204" s="8">
        <v>0.08</v>
      </c>
      <c r="U1204" s="7">
        <v>1136</v>
      </c>
      <c r="V1204" s="7">
        <v>13064</v>
      </c>
      <c r="W1204" s="7">
        <v>93</v>
      </c>
      <c r="X1204" s="7">
        <v>6557</v>
      </c>
      <c r="Y1204" s="9">
        <f>+DAY('TABLA PRINCIPAL'!$B1204)</f>
        <v>21</v>
      </c>
      <c r="Z1204" s="9">
        <f>+MONTH('TABLA PRINCIPAL'!$B1204)</f>
        <v>10</v>
      </c>
      <c r="AA1204" s="9">
        <f>+YEAR('TABLA PRINCIPAL'!$B1204)</f>
        <v>2014</v>
      </c>
      <c r="AB1204" s="22" t="str">
        <f>+IF(Ventas_Oficina[[#This Row],[Total del pedido]]&gt;=100000,"SI","NO")</f>
        <v>NO</v>
      </c>
      <c r="AC1204" s="22" t="str">
        <f>+_xlfn.XLOOKUP(Ventas_Oficina[[#This Row],[Nº de artículo]],AUXILIAR!A1203:A6090,AUXILIAR!D1203:D6090,"Error",0)</f>
        <v>No enviado a tiempo</v>
      </c>
      <c r="AD1204" s="22" t="str">
        <f>+IF(AND(Ventas_Oficina[[#This Row],[Total]]&gt;75000,Ventas_Oficina[[#This Row],[Envio a tiempo]]="Enviado a tiempo"),"Buena Venta","Venta Mala")</f>
        <v>Venta Mala</v>
      </c>
    </row>
    <row r="1205" spans="1:30" x14ac:dyDescent="0.25">
      <c r="A1205" s="26">
        <v>1267394</v>
      </c>
      <c r="B1205" s="10">
        <v>41459</v>
      </c>
      <c r="C1205" s="11" t="s">
        <v>98</v>
      </c>
      <c r="D1205" s="11" t="s">
        <v>91</v>
      </c>
      <c r="E1205" s="11" t="s">
        <v>4</v>
      </c>
      <c r="F1205" s="11" t="s">
        <v>5</v>
      </c>
      <c r="G1205" s="11" t="s">
        <v>1008</v>
      </c>
      <c r="H1205" s="11" t="s">
        <v>24</v>
      </c>
      <c r="I1205" s="11" t="s">
        <v>1012</v>
      </c>
      <c r="J1205" s="11" t="s">
        <v>1177</v>
      </c>
      <c r="K1205" s="11" t="s">
        <v>1261</v>
      </c>
      <c r="L1205" s="11" t="s">
        <v>1267</v>
      </c>
      <c r="M1205" s="11" t="s">
        <v>1272</v>
      </c>
      <c r="N1205" s="10">
        <v>41460</v>
      </c>
      <c r="O1205" s="12">
        <v>2218</v>
      </c>
      <c r="P1205" s="12">
        <v>5410</v>
      </c>
      <c r="Q1205" s="12">
        <v>3192</v>
      </c>
      <c r="R1205" s="11">
        <v>2</v>
      </c>
      <c r="S1205" s="12">
        <v>10820</v>
      </c>
      <c r="T1205" s="13">
        <v>0.06</v>
      </c>
      <c r="U1205" s="12">
        <v>649.19999999999993</v>
      </c>
      <c r="V1205" s="12">
        <v>10170.799999999999</v>
      </c>
      <c r="W1205" s="12">
        <v>1999</v>
      </c>
      <c r="X1205" s="12">
        <v>27959</v>
      </c>
      <c r="Y1205" s="14">
        <f>+DAY('TABLA PRINCIPAL'!$B1205)</f>
        <v>4</v>
      </c>
      <c r="Z1205" s="14">
        <f>+MONTH('TABLA PRINCIPAL'!$B1205)</f>
        <v>7</v>
      </c>
      <c r="AA1205" s="14">
        <f>+YEAR('TABLA PRINCIPAL'!$B1205)</f>
        <v>2013</v>
      </c>
      <c r="AB1205" s="22" t="str">
        <f>+IF(Ventas_Oficina[[#This Row],[Total del pedido]]&gt;=100000,"SI","NO")</f>
        <v>NO</v>
      </c>
      <c r="AC1205" s="22" t="str">
        <f>+_xlfn.XLOOKUP(Ventas_Oficina[[#This Row],[Nº de artículo]],AUXILIAR!A1204:A6091,AUXILIAR!D1204:D6091,"Error",0)</f>
        <v>No enviado a tiempo</v>
      </c>
      <c r="AD1205" s="22" t="str">
        <f>+IF(AND(Ventas_Oficina[[#This Row],[Total]]&gt;75000,Ventas_Oficina[[#This Row],[Envio a tiempo]]="Enviado a tiempo"),"Buena Venta","Venta Mala")</f>
        <v>Venta Mala</v>
      </c>
    </row>
    <row r="1206" spans="1:30" x14ac:dyDescent="0.25">
      <c r="A1206" s="25">
        <v>1267394</v>
      </c>
      <c r="B1206" s="5">
        <v>41558</v>
      </c>
      <c r="C1206" s="6" t="s">
        <v>194</v>
      </c>
      <c r="D1206" s="6" t="s">
        <v>113</v>
      </c>
      <c r="E1206" s="6" t="s">
        <v>12</v>
      </c>
      <c r="F1206" s="6" t="s">
        <v>13</v>
      </c>
      <c r="G1206" s="6" t="s">
        <v>1009</v>
      </c>
      <c r="H1206" s="6" t="s">
        <v>42</v>
      </c>
      <c r="I1206" s="6" t="s">
        <v>1016</v>
      </c>
      <c r="J1206" s="6" t="s">
        <v>1030</v>
      </c>
      <c r="K1206" s="6" t="s">
        <v>1261</v>
      </c>
      <c r="L1206" s="6" t="s">
        <v>1267</v>
      </c>
      <c r="M1206" s="6" t="s">
        <v>1272</v>
      </c>
      <c r="N1206" s="5">
        <v>41560</v>
      </c>
      <c r="O1206" s="7">
        <v>90</v>
      </c>
      <c r="P1206" s="7">
        <v>210</v>
      </c>
      <c r="Q1206" s="7">
        <v>120</v>
      </c>
      <c r="R1206" s="6">
        <v>1</v>
      </c>
      <c r="S1206" s="7">
        <v>210</v>
      </c>
      <c r="T1206" s="8">
        <v>0.02</v>
      </c>
      <c r="U1206" s="7">
        <v>4.2</v>
      </c>
      <c r="V1206" s="7">
        <v>205.8</v>
      </c>
      <c r="W1206" s="7">
        <v>70</v>
      </c>
      <c r="X1206" s="7">
        <v>3279</v>
      </c>
      <c r="Y1206" s="9">
        <f>+DAY('TABLA PRINCIPAL'!$B1206)</f>
        <v>11</v>
      </c>
      <c r="Z1206" s="9">
        <f>+MONTH('TABLA PRINCIPAL'!$B1206)</f>
        <v>10</v>
      </c>
      <c r="AA1206" s="9">
        <f>+YEAR('TABLA PRINCIPAL'!$B1206)</f>
        <v>2013</v>
      </c>
      <c r="AB1206" s="22" t="str">
        <f>+IF(Ventas_Oficina[[#This Row],[Total del pedido]]&gt;=100000,"SI","NO")</f>
        <v>NO</v>
      </c>
      <c r="AC1206" s="22" t="str">
        <f>+_xlfn.XLOOKUP(Ventas_Oficina[[#This Row],[Nº de artículo]],AUXILIAR!A1205:A6092,AUXILIAR!D1205:D6092,"Error",0)</f>
        <v>No enviado a tiempo</v>
      </c>
      <c r="AD1206" s="22" t="str">
        <f>+IF(AND(Ventas_Oficina[[#This Row],[Total]]&gt;75000,Ventas_Oficina[[#This Row],[Envio a tiempo]]="Enviado a tiempo"),"Buena Venta","Venta Mala")</f>
        <v>Venta Mala</v>
      </c>
    </row>
    <row r="1207" spans="1:30" x14ac:dyDescent="0.25">
      <c r="A1207" s="26">
        <v>1267759</v>
      </c>
      <c r="B1207" s="10">
        <v>41978</v>
      </c>
      <c r="C1207" s="11" t="s">
        <v>176</v>
      </c>
      <c r="D1207" s="11" t="s">
        <v>177</v>
      </c>
      <c r="E1207" s="11" t="s">
        <v>4</v>
      </c>
      <c r="F1207" s="11" t="s">
        <v>5</v>
      </c>
      <c r="G1207" s="11" t="s">
        <v>1009</v>
      </c>
      <c r="H1207" s="11" t="s">
        <v>6</v>
      </c>
      <c r="I1207" s="11" t="s">
        <v>1016</v>
      </c>
      <c r="J1207" s="11" t="s">
        <v>1036</v>
      </c>
      <c r="K1207" s="11" t="s">
        <v>1261</v>
      </c>
      <c r="L1207" s="11" t="s">
        <v>1267</v>
      </c>
      <c r="M1207" s="11" t="s">
        <v>1272</v>
      </c>
      <c r="N1207" s="10">
        <v>41980</v>
      </c>
      <c r="O1207" s="12">
        <v>453</v>
      </c>
      <c r="P1207" s="12">
        <v>730</v>
      </c>
      <c r="Q1207" s="12">
        <v>277</v>
      </c>
      <c r="R1207" s="11">
        <v>27</v>
      </c>
      <c r="S1207" s="12">
        <v>19710</v>
      </c>
      <c r="T1207" s="13">
        <v>7.0000000000000007E-2</v>
      </c>
      <c r="U1207" s="12">
        <v>1379.7</v>
      </c>
      <c r="V1207" s="12">
        <v>18330.3</v>
      </c>
      <c r="W1207" s="12">
        <v>772</v>
      </c>
      <c r="X1207" s="12">
        <v>17899</v>
      </c>
      <c r="Y1207" s="14">
        <f>+DAY('TABLA PRINCIPAL'!$B1207)</f>
        <v>5</v>
      </c>
      <c r="Z1207" s="14">
        <f>+MONTH('TABLA PRINCIPAL'!$B1207)</f>
        <v>12</v>
      </c>
      <c r="AA1207" s="14">
        <f>+YEAR('TABLA PRINCIPAL'!$B1207)</f>
        <v>2014</v>
      </c>
      <c r="AB1207" s="22" t="str">
        <f>+IF(Ventas_Oficina[[#This Row],[Total del pedido]]&gt;=100000,"SI","NO")</f>
        <v>NO</v>
      </c>
      <c r="AC1207" s="22" t="str">
        <f>+_xlfn.XLOOKUP(Ventas_Oficina[[#This Row],[Nº de artículo]],AUXILIAR!A1206:A6093,AUXILIAR!D1206:D6093,"Error",0)</f>
        <v>Enviado a tiempo</v>
      </c>
      <c r="AD1207" s="22" t="str">
        <f>+IF(AND(Ventas_Oficina[[#This Row],[Total]]&gt;75000,Ventas_Oficina[[#This Row],[Envio a tiempo]]="Enviado a tiempo"),"Buena Venta","Venta Mala")</f>
        <v>Venta Mala</v>
      </c>
    </row>
    <row r="1208" spans="1:30" x14ac:dyDescent="0.25">
      <c r="A1208" s="25">
        <v>1267759</v>
      </c>
      <c r="B1208" s="5">
        <v>41360</v>
      </c>
      <c r="C1208" s="6" t="s">
        <v>151</v>
      </c>
      <c r="D1208" s="6" t="s">
        <v>19</v>
      </c>
      <c r="E1208" s="6" t="s">
        <v>4</v>
      </c>
      <c r="F1208" s="6" t="s">
        <v>5</v>
      </c>
      <c r="G1208" s="6" t="s">
        <v>1007</v>
      </c>
      <c r="H1208" s="6" t="s">
        <v>6</v>
      </c>
      <c r="I1208" s="6" t="s">
        <v>1016</v>
      </c>
      <c r="J1208" s="6" t="s">
        <v>1136</v>
      </c>
      <c r="K1208" s="6" t="s">
        <v>1261</v>
      </c>
      <c r="L1208" s="6" t="s">
        <v>1265</v>
      </c>
      <c r="M1208" s="6" t="s">
        <v>1272</v>
      </c>
      <c r="N1208" s="5">
        <v>41360</v>
      </c>
      <c r="O1208" s="7">
        <v>351</v>
      </c>
      <c r="P1208" s="7">
        <v>857</v>
      </c>
      <c r="Q1208" s="7">
        <v>506</v>
      </c>
      <c r="R1208" s="6">
        <v>2</v>
      </c>
      <c r="S1208" s="7">
        <v>1714</v>
      </c>
      <c r="T1208" s="8">
        <v>0.05</v>
      </c>
      <c r="U1208" s="7">
        <v>85.7</v>
      </c>
      <c r="V1208" s="7">
        <v>1628.3</v>
      </c>
      <c r="W1208" s="7">
        <v>614</v>
      </c>
      <c r="X1208" s="7">
        <v>19944</v>
      </c>
      <c r="Y1208" s="9">
        <f>+DAY('TABLA PRINCIPAL'!$B1208)</f>
        <v>27</v>
      </c>
      <c r="Z1208" s="9">
        <f>+MONTH('TABLA PRINCIPAL'!$B1208)</f>
        <v>3</v>
      </c>
      <c r="AA1208" s="9">
        <f>+YEAR('TABLA PRINCIPAL'!$B1208)</f>
        <v>2013</v>
      </c>
      <c r="AB1208" s="22" t="str">
        <f>+IF(Ventas_Oficina[[#This Row],[Total del pedido]]&gt;=100000,"SI","NO")</f>
        <v>NO</v>
      </c>
      <c r="AC1208" s="22" t="str">
        <f>+_xlfn.XLOOKUP(Ventas_Oficina[[#This Row],[Nº de artículo]],AUXILIAR!A1207:A6094,AUXILIAR!D1207:D6094,"Error",0)</f>
        <v>Enviado a tiempo</v>
      </c>
      <c r="AD1208" s="22" t="str">
        <f>+IF(AND(Ventas_Oficina[[#This Row],[Total]]&gt;75000,Ventas_Oficina[[#This Row],[Envio a tiempo]]="Enviado a tiempo"),"Buena Venta","Venta Mala")</f>
        <v>Venta Mala</v>
      </c>
    </row>
    <row r="1209" spans="1:30" x14ac:dyDescent="0.25">
      <c r="A1209" s="26">
        <v>1268124</v>
      </c>
      <c r="B1209" s="10">
        <v>41647</v>
      </c>
      <c r="C1209" s="11" t="s">
        <v>517</v>
      </c>
      <c r="D1209" s="11" t="s">
        <v>23</v>
      </c>
      <c r="E1209" s="11" t="s">
        <v>4</v>
      </c>
      <c r="F1209" s="11" t="s">
        <v>5</v>
      </c>
      <c r="G1209" s="11" t="s">
        <v>1007</v>
      </c>
      <c r="H1209" s="11" t="s">
        <v>24</v>
      </c>
      <c r="I1209" s="11" t="s">
        <v>1014</v>
      </c>
      <c r="J1209" s="11" t="s">
        <v>1059</v>
      </c>
      <c r="K1209" s="11" t="s">
        <v>1261</v>
      </c>
      <c r="L1209" s="11" t="s">
        <v>1265</v>
      </c>
      <c r="M1209" s="11" t="s">
        <v>1272</v>
      </c>
      <c r="N1209" s="10">
        <v>41654</v>
      </c>
      <c r="O1209" s="12">
        <v>226</v>
      </c>
      <c r="P1209" s="12">
        <v>358</v>
      </c>
      <c r="Q1209" s="12">
        <v>132</v>
      </c>
      <c r="R1209" s="11">
        <v>33</v>
      </c>
      <c r="S1209" s="12">
        <v>11814</v>
      </c>
      <c r="T1209" s="13">
        <v>0.05</v>
      </c>
      <c r="U1209" s="12">
        <v>590.70000000000005</v>
      </c>
      <c r="V1209" s="12">
        <v>11223.3</v>
      </c>
      <c r="W1209" s="12">
        <v>547</v>
      </c>
      <c r="X1209" s="12">
        <v>13333</v>
      </c>
      <c r="Y1209" s="14">
        <f>+DAY('TABLA PRINCIPAL'!$B1209)</f>
        <v>8</v>
      </c>
      <c r="Z1209" s="14">
        <f>+MONTH('TABLA PRINCIPAL'!$B1209)</f>
        <v>1</v>
      </c>
      <c r="AA1209" s="14">
        <f>+YEAR('TABLA PRINCIPAL'!$B1209)</f>
        <v>2014</v>
      </c>
      <c r="AB1209" s="22" t="str">
        <f>+IF(Ventas_Oficina[[#This Row],[Total del pedido]]&gt;=100000,"SI","NO")</f>
        <v>NO</v>
      </c>
      <c r="AC1209" s="22" t="str">
        <f>+_xlfn.XLOOKUP(Ventas_Oficina[[#This Row],[Nº de artículo]],AUXILIAR!A1208:A6095,AUXILIAR!D1208:D6095,"Error",0)</f>
        <v>Enviado a tiempo</v>
      </c>
      <c r="AD1209" s="22" t="str">
        <f>+IF(AND(Ventas_Oficina[[#This Row],[Total]]&gt;75000,Ventas_Oficina[[#This Row],[Envio a tiempo]]="Enviado a tiempo"),"Buena Venta","Venta Mala")</f>
        <v>Venta Mala</v>
      </c>
    </row>
    <row r="1210" spans="1:30" x14ac:dyDescent="0.25">
      <c r="A1210" s="25">
        <v>1268124</v>
      </c>
      <c r="B1210" s="5">
        <v>41643</v>
      </c>
      <c r="C1210" s="6" t="s">
        <v>534</v>
      </c>
      <c r="D1210" s="6" t="s">
        <v>129</v>
      </c>
      <c r="E1210" s="6" t="s">
        <v>4</v>
      </c>
      <c r="F1210" s="6" t="s">
        <v>5</v>
      </c>
      <c r="G1210" s="6" t="s">
        <v>1008</v>
      </c>
      <c r="H1210" s="6" t="s">
        <v>6</v>
      </c>
      <c r="I1210" s="6" t="s">
        <v>1014</v>
      </c>
      <c r="J1210" s="6" t="s">
        <v>1018</v>
      </c>
      <c r="K1210" s="6" t="s">
        <v>1261</v>
      </c>
      <c r="L1210" s="6" t="s">
        <v>1267</v>
      </c>
      <c r="M1210" s="6" t="s">
        <v>1272</v>
      </c>
      <c r="N1210" s="5">
        <v>41645</v>
      </c>
      <c r="O1210" s="7">
        <v>15650</v>
      </c>
      <c r="P1210" s="7">
        <v>30097</v>
      </c>
      <c r="Q1210" s="7">
        <v>14447</v>
      </c>
      <c r="R1210" s="6">
        <v>31</v>
      </c>
      <c r="S1210" s="7">
        <v>933007</v>
      </c>
      <c r="T1210" s="8">
        <v>0.08</v>
      </c>
      <c r="U1210" s="7">
        <v>74640.56</v>
      </c>
      <c r="V1210" s="7">
        <v>858366.44</v>
      </c>
      <c r="W1210" s="7">
        <v>718</v>
      </c>
      <c r="X1210" s="7">
        <v>219475</v>
      </c>
      <c r="Y1210" s="9">
        <f>+DAY('TABLA PRINCIPAL'!$B1210)</f>
        <v>4</v>
      </c>
      <c r="Z1210" s="9">
        <f>+MONTH('TABLA PRINCIPAL'!$B1210)</f>
        <v>1</v>
      </c>
      <c r="AA1210" s="9">
        <f>+YEAR('TABLA PRINCIPAL'!$B1210)</f>
        <v>2014</v>
      </c>
      <c r="AB1210" s="22" t="str">
        <f>+IF(Ventas_Oficina[[#This Row],[Total del pedido]]&gt;=100000,"SI","NO")</f>
        <v>SI</v>
      </c>
      <c r="AC1210" s="22" t="str">
        <f>+_xlfn.XLOOKUP(Ventas_Oficina[[#This Row],[Nº de artículo]],AUXILIAR!A1209:A6096,AUXILIAR!D1209:D6096,"Error",0)</f>
        <v>Enviado a tiempo</v>
      </c>
      <c r="AD1210" s="22" t="str">
        <f>+IF(AND(Ventas_Oficina[[#This Row],[Total]]&gt;75000,Ventas_Oficina[[#This Row],[Envio a tiempo]]="Enviado a tiempo"),"Buena Venta","Venta Mala")</f>
        <v>Buena Venta</v>
      </c>
    </row>
    <row r="1211" spans="1:30" x14ac:dyDescent="0.25">
      <c r="A1211" s="26">
        <v>1268490</v>
      </c>
      <c r="B1211" s="10">
        <v>41652</v>
      </c>
      <c r="C1211" s="11" t="s">
        <v>84</v>
      </c>
      <c r="D1211" s="11" t="s">
        <v>29</v>
      </c>
      <c r="E1211" s="11" t="s">
        <v>12</v>
      </c>
      <c r="F1211" s="11" t="s">
        <v>13</v>
      </c>
      <c r="G1211" s="11" t="s">
        <v>1007</v>
      </c>
      <c r="H1211" s="11" t="s">
        <v>14</v>
      </c>
      <c r="I1211" s="11" t="s">
        <v>1015</v>
      </c>
      <c r="J1211" s="11" t="s">
        <v>1027</v>
      </c>
      <c r="K1211" s="11" t="s">
        <v>1261</v>
      </c>
      <c r="L1211" s="11" t="s">
        <v>1267</v>
      </c>
      <c r="M1211" s="11" t="s">
        <v>1272</v>
      </c>
      <c r="N1211" s="10">
        <v>41657</v>
      </c>
      <c r="O1211" s="12">
        <v>5429</v>
      </c>
      <c r="P1211" s="12">
        <v>9048</v>
      </c>
      <c r="Q1211" s="12">
        <v>3619</v>
      </c>
      <c r="R1211" s="11">
        <v>1</v>
      </c>
      <c r="S1211" s="12">
        <v>9048</v>
      </c>
      <c r="T1211" s="13">
        <v>0.02</v>
      </c>
      <c r="U1211" s="12">
        <v>180.96</v>
      </c>
      <c r="V1211" s="12">
        <v>8867.0400000000009</v>
      </c>
      <c r="W1211" s="12">
        <v>1999</v>
      </c>
      <c r="X1211" s="12">
        <v>43183</v>
      </c>
      <c r="Y1211" s="14">
        <f>+DAY('TABLA PRINCIPAL'!$B1211)</f>
        <v>13</v>
      </c>
      <c r="Z1211" s="14">
        <f>+MONTH('TABLA PRINCIPAL'!$B1211)</f>
        <v>1</v>
      </c>
      <c r="AA1211" s="14">
        <f>+YEAR('TABLA PRINCIPAL'!$B1211)</f>
        <v>2014</v>
      </c>
      <c r="AB1211" s="22" t="str">
        <f>+IF(Ventas_Oficina[[#This Row],[Total del pedido]]&gt;=100000,"SI","NO")</f>
        <v>NO</v>
      </c>
      <c r="AC1211" s="22" t="str">
        <f>+_xlfn.XLOOKUP(Ventas_Oficina[[#This Row],[Nº de artículo]],AUXILIAR!A1210:A6097,AUXILIAR!D1210:D6097,"Error",0)</f>
        <v>Enviado a tiempo</v>
      </c>
      <c r="AD1211" s="22" t="str">
        <f>+IF(AND(Ventas_Oficina[[#This Row],[Total]]&gt;75000,Ventas_Oficina[[#This Row],[Envio a tiempo]]="Enviado a tiempo"),"Buena Venta","Venta Mala")</f>
        <v>Venta Mala</v>
      </c>
    </row>
    <row r="1212" spans="1:30" x14ac:dyDescent="0.25">
      <c r="A1212" s="25">
        <v>1268490</v>
      </c>
      <c r="B1212" s="5">
        <v>41941</v>
      </c>
      <c r="C1212" s="6" t="s">
        <v>531</v>
      </c>
      <c r="D1212" s="6" t="s">
        <v>152</v>
      </c>
      <c r="E1212" s="6" t="s">
        <v>4</v>
      </c>
      <c r="F1212" s="6" t="s">
        <v>5</v>
      </c>
      <c r="G1212" s="6" t="s">
        <v>1007</v>
      </c>
      <c r="H1212" s="6" t="s">
        <v>39</v>
      </c>
      <c r="I1212" s="6" t="s">
        <v>1015</v>
      </c>
      <c r="J1212" s="6" t="s">
        <v>1096</v>
      </c>
      <c r="K1212" s="6" t="s">
        <v>1262</v>
      </c>
      <c r="L1212" s="6" t="s">
        <v>1266</v>
      </c>
      <c r="M1212" s="6" t="s">
        <v>1273</v>
      </c>
      <c r="N1212" s="5">
        <v>41943</v>
      </c>
      <c r="O1212" s="7">
        <v>419</v>
      </c>
      <c r="P1212" s="7">
        <v>1023</v>
      </c>
      <c r="Q1212" s="7">
        <v>604</v>
      </c>
      <c r="R1212" s="6">
        <v>46</v>
      </c>
      <c r="S1212" s="7">
        <v>47058</v>
      </c>
      <c r="T1212" s="8">
        <v>0.09</v>
      </c>
      <c r="U1212" s="7">
        <v>4235.22</v>
      </c>
      <c r="V1212" s="7">
        <v>42822.78</v>
      </c>
      <c r="W1212" s="7">
        <v>468</v>
      </c>
      <c r="X1212" s="7">
        <v>27584</v>
      </c>
      <c r="Y1212" s="9">
        <f>+DAY('TABLA PRINCIPAL'!$B1212)</f>
        <v>29</v>
      </c>
      <c r="Z1212" s="9">
        <f>+MONTH('TABLA PRINCIPAL'!$B1212)</f>
        <v>10</v>
      </c>
      <c r="AA1212" s="9">
        <f>+YEAR('TABLA PRINCIPAL'!$B1212)</f>
        <v>2014</v>
      </c>
      <c r="AB1212" s="22" t="str">
        <f>+IF(Ventas_Oficina[[#This Row],[Total del pedido]]&gt;=100000,"SI","NO")</f>
        <v>NO</v>
      </c>
      <c r="AC1212" s="22" t="str">
        <f>+_xlfn.XLOOKUP(Ventas_Oficina[[#This Row],[Nº de artículo]],AUXILIAR!A1211:A6098,AUXILIAR!D1211:D6098,"Error",0)</f>
        <v>Enviado a tiempo</v>
      </c>
      <c r="AD1212" s="22" t="str">
        <f>+IF(AND(Ventas_Oficina[[#This Row],[Total]]&gt;75000,Ventas_Oficina[[#This Row],[Envio a tiempo]]="Enviado a tiempo"),"Buena Venta","Venta Mala")</f>
        <v>Venta Mala</v>
      </c>
    </row>
    <row r="1213" spans="1:30" x14ac:dyDescent="0.25">
      <c r="A1213" s="26">
        <v>1268490</v>
      </c>
      <c r="B1213" s="10">
        <v>41649</v>
      </c>
      <c r="C1213" s="11" t="s">
        <v>83</v>
      </c>
      <c r="D1213" s="11" t="s">
        <v>68</v>
      </c>
      <c r="E1213" s="11" t="s">
        <v>12</v>
      </c>
      <c r="F1213" s="11" t="s">
        <v>13</v>
      </c>
      <c r="G1213" s="11" t="s">
        <v>1007</v>
      </c>
      <c r="H1213" s="11" t="s">
        <v>14</v>
      </c>
      <c r="I1213" s="11" t="s">
        <v>1014</v>
      </c>
      <c r="J1213" s="11" t="s">
        <v>1052</v>
      </c>
      <c r="K1213" s="11" t="s">
        <v>1261</v>
      </c>
      <c r="L1213" s="11" t="s">
        <v>1265</v>
      </c>
      <c r="M1213" s="11" t="s">
        <v>1272</v>
      </c>
      <c r="N1213" s="10">
        <v>41650</v>
      </c>
      <c r="O1213" s="12">
        <v>332</v>
      </c>
      <c r="P1213" s="12">
        <v>518</v>
      </c>
      <c r="Q1213" s="12">
        <v>186</v>
      </c>
      <c r="R1213" s="11">
        <v>21</v>
      </c>
      <c r="S1213" s="12">
        <v>10878</v>
      </c>
      <c r="T1213" s="13">
        <v>0</v>
      </c>
      <c r="U1213" s="12">
        <v>0</v>
      </c>
      <c r="V1213" s="12">
        <v>10878</v>
      </c>
      <c r="W1213" s="12">
        <v>204</v>
      </c>
      <c r="X1213" s="12">
        <v>5283</v>
      </c>
      <c r="Y1213" s="14">
        <f>+DAY('TABLA PRINCIPAL'!$B1213)</f>
        <v>10</v>
      </c>
      <c r="Z1213" s="14">
        <f>+MONTH('TABLA PRINCIPAL'!$B1213)</f>
        <v>1</v>
      </c>
      <c r="AA1213" s="14">
        <f>+YEAR('TABLA PRINCIPAL'!$B1213)</f>
        <v>2014</v>
      </c>
      <c r="AB1213" s="22" t="str">
        <f>+IF(Ventas_Oficina[[#This Row],[Total del pedido]]&gt;=100000,"SI","NO")</f>
        <v>NO</v>
      </c>
      <c r="AC1213" s="22" t="str">
        <f>+_xlfn.XLOOKUP(Ventas_Oficina[[#This Row],[Nº de artículo]],AUXILIAR!A1212:A6099,AUXILIAR!D1212:D6099,"Error",0)</f>
        <v>Enviado a tiempo</v>
      </c>
      <c r="AD1213" s="22" t="str">
        <f>+IF(AND(Ventas_Oficina[[#This Row],[Total]]&gt;75000,Ventas_Oficina[[#This Row],[Envio a tiempo]]="Enviado a tiempo"),"Buena Venta","Venta Mala")</f>
        <v>Venta Mala</v>
      </c>
    </row>
    <row r="1214" spans="1:30" x14ac:dyDescent="0.25">
      <c r="A1214" s="25">
        <v>1268855</v>
      </c>
      <c r="B1214" s="5">
        <v>41685</v>
      </c>
      <c r="C1214" s="6" t="s">
        <v>543</v>
      </c>
      <c r="D1214" s="6" t="s">
        <v>29</v>
      </c>
      <c r="E1214" s="6" t="s">
        <v>12</v>
      </c>
      <c r="F1214" s="6" t="s">
        <v>13</v>
      </c>
      <c r="G1214" s="6" t="s">
        <v>1007</v>
      </c>
      <c r="H1214" s="6" t="s">
        <v>14</v>
      </c>
      <c r="I1214" s="6" t="s">
        <v>1016</v>
      </c>
      <c r="J1214" s="6" t="s">
        <v>1037</v>
      </c>
      <c r="K1214" s="6" t="s">
        <v>1261</v>
      </c>
      <c r="L1214" s="6" t="s">
        <v>1267</v>
      </c>
      <c r="M1214" s="6" t="s">
        <v>1272</v>
      </c>
      <c r="N1214" s="5">
        <v>41686</v>
      </c>
      <c r="O1214" s="7">
        <v>340</v>
      </c>
      <c r="P1214" s="7">
        <v>540</v>
      </c>
      <c r="Q1214" s="7">
        <v>200</v>
      </c>
      <c r="R1214" s="6">
        <v>22</v>
      </c>
      <c r="S1214" s="7">
        <v>11880</v>
      </c>
      <c r="T1214" s="8">
        <v>0.04</v>
      </c>
      <c r="U1214" s="7">
        <v>475.2</v>
      </c>
      <c r="V1214" s="7">
        <v>11404.8</v>
      </c>
      <c r="W1214" s="7">
        <v>778</v>
      </c>
      <c r="X1214" s="7">
        <v>15259</v>
      </c>
      <c r="Y1214" s="9">
        <f>+DAY('TABLA PRINCIPAL'!$B1214)</f>
        <v>15</v>
      </c>
      <c r="Z1214" s="9">
        <f>+MONTH('TABLA PRINCIPAL'!$B1214)</f>
        <v>2</v>
      </c>
      <c r="AA1214" s="9">
        <f>+YEAR('TABLA PRINCIPAL'!$B1214)</f>
        <v>2014</v>
      </c>
      <c r="AB1214" s="22" t="str">
        <f>+IF(Ventas_Oficina[[#This Row],[Total del pedido]]&gt;=100000,"SI","NO")</f>
        <v>NO</v>
      </c>
      <c r="AC1214" s="22" t="str">
        <f>+_xlfn.XLOOKUP(Ventas_Oficina[[#This Row],[Nº de artículo]],AUXILIAR!A1213:A6100,AUXILIAR!D1213:D6100,"Error",0)</f>
        <v>No enviado a tiempo</v>
      </c>
      <c r="AD1214" s="22" t="str">
        <f>+IF(AND(Ventas_Oficina[[#This Row],[Total]]&gt;75000,Ventas_Oficina[[#This Row],[Envio a tiempo]]="Enviado a tiempo"),"Buena Venta","Venta Mala")</f>
        <v>Venta Mala</v>
      </c>
    </row>
    <row r="1215" spans="1:30" x14ac:dyDescent="0.25">
      <c r="A1215" s="26">
        <v>1268855</v>
      </c>
      <c r="B1215" s="10">
        <v>42122</v>
      </c>
      <c r="C1215" s="11" t="s">
        <v>359</v>
      </c>
      <c r="D1215" s="11" t="s">
        <v>36</v>
      </c>
      <c r="E1215" s="11" t="s">
        <v>12</v>
      </c>
      <c r="F1215" s="11" t="s">
        <v>13</v>
      </c>
      <c r="G1215" s="11" t="s">
        <v>1008</v>
      </c>
      <c r="H1215" s="11" t="s">
        <v>14</v>
      </c>
      <c r="I1215" s="11" t="s">
        <v>1015</v>
      </c>
      <c r="J1215" s="11" t="s">
        <v>1021</v>
      </c>
      <c r="K1215" s="11" t="s">
        <v>1261</v>
      </c>
      <c r="L1215" s="11" t="s">
        <v>1267</v>
      </c>
      <c r="M1215" s="11" t="s">
        <v>1272</v>
      </c>
      <c r="N1215" s="10">
        <v>42124</v>
      </c>
      <c r="O1215" s="12">
        <v>533</v>
      </c>
      <c r="P1215" s="12">
        <v>860</v>
      </c>
      <c r="Q1215" s="12">
        <v>327</v>
      </c>
      <c r="R1215" s="11">
        <v>40</v>
      </c>
      <c r="S1215" s="12">
        <v>34400</v>
      </c>
      <c r="T1215" s="13">
        <v>0.01</v>
      </c>
      <c r="U1215" s="12">
        <v>344</v>
      </c>
      <c r="V1215" s="12">
        <v>34056</v>
      </c>
      <c r="W1215" s="12">
        <v>619</v>
      </c>
      <c r="X1215" s="12">
        <v>15357</v>
      </c>
      <c r="Y1215" s="14">
        <f>+DAY('TABLA PRINCIPAL'!$B1215)</f>
        <v>28</v>
      </c>
      <c r="Z1215" s="14">
        <f>+MONTH('TABLA PRINCIPAL'!$B1215)</f>
        <v>4</v>
      </c>
      <c r="AA1215" s="14">
        <f>+YEAR('TABLA PRINCIPAL'!$B1215)</f>
        <v>2015</v>
      </c>
      <c r="AB1215" s="22" t="str">
        <f>+IF(Ventas_Oficina[[#This Row],[Total del pedido]]&gt;=100000,"SI","NO")</f>
        <v>NO</v>
      </c>
      <c r="AC1215" s="22" t="str">
        <f>+_xlfn.XLOOKUP(Ventas_Oficina[[#This Row],[Nº de artículo]],AUXILIAR!A1214:A6101,AUXILIAR!D1214:D6101,"Error",0)</f>
        <v>No enviado a tiempo</v>
      </c>
      <c r="AD1215" s="22" t="str">
        <f>+IF(AND(Ventas_Oficina[[#This Row],[Total]]&gt;75000,Ventas_Oficina[[#This Row],[Envio a tiempo]]="Enviado a tiempo"),"Buena Venta","Venta Mala")</f>
        <v>Venta Mala</v>
      </c>
    </row>
    <row r="1216" spans="1:30" x14ac:dyDescent="0.25">
      <c r="A1216" s="25">
        <v>1268855</v>
      </c>
      <c r="B1216" s="5">
        <v>41516</v>
      </c>
      <c r="C1216" s="6" t="s">
        <v>79</v>
      </c>
      <c r="D1216" s="6" t="s">
        <v>36</v>
      </c>
      <c r="E1216" s="6" t="s">
        <v>12</v>
      </c>
      <c r="F1216" s="6" t="s">
        <v>13</v>
      </c>
      <c r="G1216" s="6" t="s">
        <v>1007</v>
      </c>
      <c r="H1216" s="6" t="s">
        <v>14</v>
      </c>
      <c r="I1216" s="6" t="s">
        <v>1012</v>
      </c>
      <c r="J1216" s="6" t="s">
        <v>1055</v>
      </c>
      <c r="K1216" s="6" t="s">
        <v>1262</v>
      </c>
      <c r="L1216" s="6" t="s">
        <v>1265</v>
      </c>
      <c r="M1216" s="6" t="s">
        <v>1272</v>
      </c>
      <c r="N1216" s="5">
        <v>41487</v>
      </c>
      <c r="O1216" s="7">
        <v>250</v>
      </c>
      <c r="P1216" s="7">
        <v>568</v>
      </c>
      <c r="Q1216" s="7">
        <v>318</v>
      </c>
      <c r="R1216" s="6">
        <v>46</v>
      </c>
      <c r="S1216" s="7">
        <v>26128</v>
      </c>
      <c r="T1216" s="8">
        <v>0.06</v>
      </c>
      <c r="U1216" s="7">
        <v>1567.6799999999998</v>
      </c>
      <c r="V1216" s="7">
        <v>24560.32</v>
      </c>
      <c r="W1216" s="7">
        <v>360</v>
      </c>
      <c r="X1216" s="7">
        <v>23974</v>
      </c>
      <c r="Y1216" s="9">
        <f>+DAY('TABLA PRINCIPAL'!$B1216)</f>
        <v>30</v>
      </c>
      <c r="Z1216" s="9">
        <f>+MONTH('TABLA PRINCIPAL'!$B1216)</f>
        <v>8</v>
      </c>
      <c r="AA1216" s="9">
        <f>+YEAR('TABLA PRINCIPAL'!$B1216)</f>
        <v>2013</v>
      </c>
      <c r="AB1216" s="22" t="str">
        <f>+IF(Ventas_Oficina[[#This Row],[Total del pedido]]&gt;=100000,"SI","NO")</f>
        <v>NO</v>
      </c>
      <c r="AC1216" s="22" t="str">
        <f>+_xlfn.XLOOKUP(Ventas_Oficina[[#This Row],[Nº de artículo]],AUXILIAR!A1215:A6102,AUXILIAR!D1215:D6102,"Error",0)</f>
        <v>Enviado a tiempo</v>
      </c>
      <c r="AD1216" s="22" t="str">
        <f>+IF(AND(Ventas_Oficina[[#This Row],[Total]]&gt;75000,Ventas_Oficina[[#This Row],[Envio a tiempo]]="Enviado a tiempo"),"Buena Venta","Venta Mala")</f>
        <v>Venta Mala</v>
      </c>
    </row>
    <row r="1217" spans="1:30" x14ac:dyDescent="0.25">
      <c r="A1217" s="26">
        <v>1268855</v>
      </c>
      <c r="B1217" s="10">
        <v>41328</v>
      </c>
      <c r="C1217" s="11" t="s">
        <v>93</v>
      </c>
      <c r="D1217" s="11" t="s">
        <v>94</v>
      </c>
      <c r="E1217" s="11" t="s">
        <v>4</v>
      </c>
      <c r="F1217" s="11" t="s">
        <v>5</v>
      </c>
      <c r="G1217" s="11" t="s">
        <v>1008</v>
      </c>
      <c r="H1217" s="11" t="s">
        <v>9</v>
      </c>
      <c r="I1217" s="11" t="s">
        <v>1014</v>
      </c>
      <c r="J1217" s="11" t="s">
        <v>1096</v>
      </c>
      <c r="K1217" s="11" t="s">
        <v>1262</v>
      </c>
      <c r="L1217" s="11" t="s">
        <v>1268</v>
      </c>
      <c r="M1217" s="11" t="s">
        <v>1273</v>
      </c>
      <c r="N1217" s="10">
        <v>41328</v>
      </c>
      <c r="O1217" s="12">
        <v>419</v>
      </c>
      <c r="P1217" s="12">
        <v>1023</v>
      </c>
      <c r="Q1217" s="12">
        <v>604</v>
      </c>
      <c r="R1217" s="11">
        <v>27</v>
      </c>
      <c r="S1217" s="12">
        <v>27621</v>
      </c>
      <c r="T1217" s="13">
        <v>0.09</v>
      </c>
      <c r="U1217" s="12">
        <v>2485.89</v>
      </c>
      <c r="V1217" s="12">
        <v>25135.11</v>
      </c>
      <c r="W1217" s="12">
        <v>468</v>
      </c>
      <c r="X1217" s="12">
        <v>43474</v>
      </c>
      <c r="Y1217" s="14">
        <f>+DAY('TABLA PRINCIPAL'!$B1217)</f>
        <v>23</v>
      </c>
      <c r="Z1217" s="14">
        <f>+MONTH('TABLA PRINCIPAL'!$B1217)</f>
        <v>2</v>
      </c>
      <c r="AA1217" s="14">
        <f>+YEAR('TABLA PRINCIPAL'!$B1217)</f>
        <v>2013</v>
      </c>
      <c r="AB1217" s="22" t="str">
        <f>+IF(Ventas_Oficina[[#This Row],[Total del pedido]]&gt;=100000,"SI","NO")</f>
        <v>NO</v>
      </c>
      <c r="AC1217" s="22" t="str">
        <f>+_xlfn.XLOOKUP(Ventas_Oficina[[#This Row],[Nº de artículo]],AUXILIAR!A1216:A6103,AUXILIAR!D1216:D6103,"Error",0)</f>
        <v>No enviado a tiempo</v>
      </c>
      <c r="AD1217" s="22" t="str">
        <f>+IF(AND(Ventas_Oficina[[#This Row],[Total]]&gt;75000,Ventas_Oficina[[#This Row],[Envio a tiempo]]="Enviado a tiempo"),"Buena Venta","Venta Mala")</f>
        <v>Venta Mala</v>
      </c>
    </row>
    <row r="1218" spans="1:30" x14ac:dyDescent="0.25">
      <c r="A1218" s="25">
        <v>1269220</v>
      </c>
      <c r="B1218" s="5">
        <v>41407</v>
      </c>
      <c r="C1218" s="6" t="s">
        <v>35</v>
      </c>
      <c r="D1218" s="6" t="s">
        <v>36</v>
      </c>
      <c r="E1218" s="6" t="s">
        <v>12</v>
      </c>
      <c r="F1218" s="6" t="s">
        <v>13</v>
      </c>
      <c r="G1218" s="6" t="s">
        <v>1008</v>
      </c>
      <c r="H1218" s="6" t="s">
        <v>14</v>
      </c>
      <c r="I1218" s="6" t="s">
        <v>1013</v>
      </c>
      <c r="J1218" s="6" t="s">
        <v>1037</v>
      </c>
      <c r="K1218" s="6" t="s">
        <v>1262</v>
      </c>
      <c r="L1218" s="6" t="s">
        <v>1268</v>
      </c>
      <c r="M1218" s="6" t="s">
        <v>1272</v>
      </c>
      <c r="N1218" s="5">
        <v>41409</v>
      </c>
      <c r="O1218" s="7">
        <v>340</v>
      </c>
      <c r="P1218" s="7">
        <v>540</v>
      </c>
      <c r="Q1218" s="7">
        <v>200</v>
      </c>
      <c r="R1218" s="6">
        <v>33</v>
      </c>
      <c r="S1218" s="7">
        <v>17820</v>
      </c>
      <c r="T1218" s="8">
        <v>0.01</v>
      </c>
      <c r="U1218" s="7">
        <v>178.20000000000002</v>
      </c>
      <c r="V1218" s="7">
        <v>17641.8</v>
      </c>
      <c r="W1218" s="7">
        <v>778</v>
      </c>
      <c r="X1218" s="7">
        <v>7658</v>
      </c>
      <c r="Y1218" s="9">
        <f>+DAY('TABLA PRINCIPAL'!$B1218)</f>
        <v>13</v>
      </c>
      <c r="Z1218" s="9">
        <f>+MONTH('TABLA PRINCIPAL'!$B1218)</f>
        <v>5</v>
      </c>
      <c r="AA1218" s="9">
        <f>+YEAR('TABLA PRINCIPAL'!$B1218)</f>
        <v>2013</v>
      </c>
      <c r="AB1218" s="22" t="str">
        <f>+IF(Ventas_Oficina[[#This Row],[Total del pedido]]&gt;=100000,"SI","NO")</f>
        <v>NO</v>
      </c>
      <c r="AC1218" s="22" t="str">
        <f>+_xlfn.XLOOKUP(Ventas_Oficina[[#This Row],[Nº de artículo]],AUXILIAR!A1217:A6104,AUXILIAR!D1217:D6104,"Error",0)</f>
        <v>Enviado a tiempo</v>
      </c>
      <c r="AD1218" s="22" t="str">
        <f>+IF(AND(Ventas_Oficina[[#This Row],[Total]]&gt;75000,Ventas_Oficina[[#This Row],[Envio a tiempo]]="Enviado a tiempo"),"Buena Venta","Venta Mala")</f>
        <v>Venta Mala</v>
      </c>
    </row>
    <row r="1219" spans="1:30" x14ac:dyDescent="0.25">
      <c r="A1219" s="26">
        <v>1269220</v>
      </c>
      <c r="B1219" s="10">
        <v>41423</v>
      </c>
      <c r="C1219" s="11" t="s">
        <v>164</v>
      </c>
      <c r="D1219" s="11" t="s">
        <v>11</v>
      </c>
      <c r="E1219" s="11" t="s">
        <v>12</v>
      </c>
      <c r="F1219" s="11" t="s">
        <v>13</v>
      </c>
      <c r="G1219" s="11" t="s">
        <v>1009</v>
      </c>
      <c r="H1219" s="11" t="s">
        <v>14</v>
      </c>
      <c r="I1219" s="11" t="s">
        <v>1014</v>
      </c>
      <c r="J1219" s="11" t="s">
        <v>1049</v>
      </c>
      <c r="K1219" s="11" t="s">
        <v>1261</v>
      </c>
      <c r="L1219" s="11" t="s">
        <v>1267</v>
      </c>
      <c r="M1219" s="11" t="s">
        <v>1272</v>
      </c>
      <c r="N1219" s="10">
        <v>41419</v>
      </c>
      <c r="O1219" s="12">
        <v>184</v>
      </c>
      <c r="P1219" s="12">
        <v>288</v>
      </c>
      <c r="Q1219" s="12">
        <v>104</v>
      </c>
      <c r="R1219" s="11">
        <v>27</v>
      </c>
      <c r="S1219" s="12">
        <v>7776</v>
      </c>
      <c r="T1219" s="13">
        <v>0.04</v>
      </c>
      <c r="U1219" s="12">
        <v>311.04000000000002</v>
      </c>
      <c r="V1219" s="12">
        <v>7464.96</v>
      </c>
      <c r="W1219" s="12">
        <v>99</v>
      </c>
      <c r="X1219" s="12">
        <v>8839</v>
      </c>
      <c r="Y1219" s="14">
        <f>+DAY('TABLA PRINCIPAL'!$B1219)</f>
        <v>29</v>
      </c>
      <c r="Z1219" s="14">
        <f>+MONTH('TABLA PRINCIPAL'!$B1219)</f>
        <v>5</v>
      </c>
      <c r="AA1219" s="14">
        <f>+YEAR('TABLA PRINCIPAL'!$B1219)</f>
        <v>2013</v>
      </c>
      <c r="AB1219" s="22" t="str">
        <f>+IF(Ventas_Oficina[[#This Row],[Total del pedido]]&gt;=100000,"SI","NO")</f>
        <v>NO</v>
      </c>
      <c r="AC1219" s="22" t="str">
        <f>+_xlfn.XLOOKUP(Ventas_Oficina[[#This Row],[Nº de artículo]],AUXILIAR!A1218:A6105,AUXILIAR!D1218:D6105,"Error",0)</f>
        <v>Enviado a tiempo</v>
      </c>
      <c r="AD1219" s="22" t="str">
        <f>+IF(AND(Ventas_Oficina[[#This Row],[Total]]&gt;75000,Ventas_Oficina[[#This Row],[Envio a tiempo]]="Enviado a tiempo"),"Buena Venta","Venta Mala")</f>
        <v>Venta Mala</v>
      </c>
    </row>
    <row r="1220" spans="1:30" x14ac:dyDescent="0.25">
      <c r="A1220" s="25">
        <v>1269585</v>
      </c>
      <c r="B1220" s="5">
        <v>41726</v>
      </c>
      <c r="C1220" s="6" t="s">
        <v>517</v>
      </c>
      <c r="D1220" s="6" t="s">
        <v>23</v>
      </c>
      <c r="E1220" s="6" t="s">
        <v>4</v>
      </c>
      <c r="F1220" s="6" t="s">
        <v>5</v>
      </c>
      <c r="G1220" s="6" t="s">
        <v>1007</v>
      </c>
      <c r="H1220" s="6" t="s">
        <v>24</v>
      </c>
      <c r="I1220" s="6" t="s">
        <v>1013</v>
      </c>
      <c r="J1220" s="6" t="s">
        <v>1039</v>
      </c>
      <c r="K1220" s="6" t="s">
        <v>1261</v>
      </c>
      <c r="L1220" s="6" t="s">
        <v>1265</v>
      </c>
      <c r="M1220" s="6" t="s">
        <v>1272</v>
      </c>
      <c r="N1220" s="5">
        <v>41726</v>
      </c>
      <c r="O1220" s="7">
        <v>479</v>
      </c>
      <c r="P1220" s="7">
        <v>1197</v>
      </c>
      <c r="Q1220" s="7">
        <v>718</v>
      </c>
      <c r="R1220" s="6">
        <v>45</v>
      </c>
      <c r="S1220" s="7">
        <v>53865</v>
      </c>
      <c r="T1220" s="8">
        <v>0</v>
      </c>
      <c r="U1220" s="7">
        <v>0</v>
      </c>
      <c r="V1220" s="7">
        <v>53865</v>
      </c>
      <c r="W1220" s="7">
        <v>581</v>
      </c>
      <c r="X1220" s="7">
        <v>14739</v>
      </c>
      <c r="Y1220" s="9">
        <f>+DAY('TABLA PRINCIPAL'!$B1220)</f>
        <v>28</v>
      </c>
      <c r="Z1220" s="9">
        <f>+MONTH('TABLA PRINCIPAL'!$B1220)</f>
        <v>3</v>
      </c>
      <c r="AA1220" s="9">
        <f>+YEAR('TABLA PRINCIPAL'!$B1220)</f>
        <v>2014</v>
      </c>
      <c r="AB1220" s="22" t="str">
        <f>+IF(Ventas_Oficina[[#This Row],[Total del pedido]]&gt;=100000,"SI","NO")</f>
        <v>NO</v>
      </c>
      <c r="AC1220" s="22" t="str">
        <f>+_xlfn.XLOOKUP(Ventas_Oficina[[#This Row],[Nº de artículo]],AUXILIAR!A1219:A6106,AUXILIAR!D1219:D6106,"Error",0)</f>
        <v>No enviado a tiempo</v>
      </c>
      <c r="AD1220" s="22" t="str">
        <f>+IF(AND(Ventas_Oficina[[#This Row],[Total]]&gt;75000,Ventas_Oficina[[#This Row],[Envio a tiempo]]="Enviado a tiempo"),"Buena Venta","Venta Mala")</f>
        <v>Venta Mala</v>
      </c>
    </row>
    <row r="1221" spans="1:30" x14ac:dyDescent="0.25">
      <c r="A1221" s="26">
        <v>1269951</v>
      </c>
      <c r="B1221" s="10">
        <v>41663</v>
      </c>
      <c r="C1221" s="11" t="s">
        <v>414</v>
      </c>
      <c r="D1221" s="11" t="s">
        <v>199</v>
      </c>
      <c r="E1221" s="11" t="s">
        <v>4</v>
      </c>
      <c r="F1221" s="11" t="s">
        <v>5</v>
      </c>
      <c r="G1221" s="11" t="s">
        <v>1007</v>
      </c>
      <c r="H1221" s="11" t="s">
        <v>24</v>
      </c>
      <c r="I1221" s="11" t="s">
        <v>1014</v>
      </c>
      <c r="J1221" s="11" t="s">
        <v>1114</v>
      </c>
      <c r="K1221" s="11" t="s">
        <v>1261</v>
      </c>
      <c r="L1221" s="11" t="s">
        <v>1265</v>
      </c>
      <c r="M1221" s="11" t="s">
        <v>1272</v>
      </c>
      <c r="N1221" s="10">
        <v>41664</v>
      </c>
      <c r="O1221" s="12">
        <v>195</v>
      </c>
      <c r="P1221" s="12">
        <v>398</v>
      </c>
      <c r="Q1221" s="12">
        <v>203</v>
      </c>
      <c r="R1221" s="11">
        <v>31</v>
      </c>
      <c r="S1221" s="12">
        <v>12338</v>
      </c>
      <c r="T1221" s="13">
        <v>0.08</v>
      </c>
      <c r="U1221" s="12">
        <v>987.04000000000008</v>
      </c>
      <c r="V1221" s="12">
        <v>11350.96</v>
      </c>
      <c r="W1221" s="12">
        <v>83</v>
      </c>
      <c r="X1221" s="12">
        <v>15259</v>
      </c>
      <c r="Y1221" s="14">
        <f>+DAY('TABLA PRINCIPAL'!$B1221)</f>
        <v>24</v>
      </c>
      <c r="Z1221" s="14">
        <f>+MONTH('TABLA PRINCIPAL'!$B1221)</f>
        <v>1</v>
      </c>
      <c r="AA1221" s="14">
        <f>+YEAR('TABLA PRINCIPAL'!$B1221)</f>
        <v>2014</v>
      </c>
      <c r="AB1221" s="22" t="str">
        <f>+IF(Ventas_Oficina[[#This Row],[Total del pedido]]&gt;=100000,"SI","NO")</f>
        <v>NO</v>
      </c>
      <c r="AC1221" s="22" t="str">
        <f>+_xlfn.XLOOKUP(Ventas_Oficina[[#This Row],[Nº de artículo]],AUXILIAR!A1220:A6107,AUXILIAR!D1220:D6107,"Error",0)</f>
        <v>No enviado a tiempo</v>
      </c>
      <c r="AD1221" s="22" t="str">
        <f>+IF(AND(Ventas_Oficina[[#This Row],[Total]]&gt;75000,Ventas_Oficina[[#This Row],[Envio a tiempo]]="Enviado a tiempo"),"Buena Venta","Venta Mala")</f>
        <v>Venta Mala</v>
      </c>
    </row>
    <row r="1222" spans="1:30" x14ac:dyDescent="0.25">
      <c r="A1222" s="25">
        <v>1269951</v>
      </c>
      <c r="B1222" s="5">
        <v>41977</v>
      </c>
      <c r="C1222" s="6" t="s">
        <v>278</v>
      </c>
      <c r="D1222" s="6" t="s">
        <v>133</v>
      </c>
      <c r="E1222" s="6" t="s">
        <v>12</v>
      </c>
      <c r="F1222" s="6" t="s">
        <v>13</v>
      </c>
      <c r="G1222" s="6" t="s">
        <v>1007</v>
      </c>
      <c r="H1222" s="6" t="s">
        <v>42</v>
      </c>
      <c r="I1222" s="6" t="s">
        <v>1016</v>
      </c>
      <c r="J1222" s="6" t="s">
        <v>1024</v>
      </c>
      <c r="K1222" s="6" t="s">
        <v>1261</v>
      </c>
      <c r="L1222" s="6" t="s">
        <v>1265</v>
      </c>
      <c r="M1222" s="6" t="s">
        <v>1272</v>
      </c>
      <c r="N1222" s="5">
        <v>41978</v>
      </c>
      <c r="O1222" s="7">
        <v>160</v>
      </c>
      <c r="P1222" s="7">
        <v>262</v>
      </c>
      <c r="Q1222" s="7">
        <v>102</v>
      </c>
      <c r="R1222" s="6">
        <v>30</v>
      </c>
      <c r="S1222" s="7">
        <v>7860</v>
      </c>
      <c r="T1222" s="8">
        <v>0.03</v>
      </c>
      <c r="U1222" s="7">
        <v>235.79999999999998</v>
      </c>
      <c r="V1222" s="7">
        <v>7624.2</v>
      </c>
      <c r="W1222" s="7">
        <v>80</v>
      </c>
      <c r="X1222" s="7">
        <v>15259</v>
      </c>
      <c r="Y1222" s="9">
        <f>+DAY('TABLA PRINCIPAL'!$B1222)</f>
        <v>4</v>
      </c>
      <c r="Z1222" s="9">
        <f>+MONTH('TABLA PRINCIPAL'!$B1222)</f>
        <v>12</v>
      </c>
      <c r="AA1222" s="9">
        <f>+YEAR('TABLA PRINCIPAL'!$B1222)</f>
        <v>2014</v>
      </c>
      <c r="AB1222" s="22" t="str">
        <f>+IF(Ventas_Oficina[[#This Row],[Total del pedido]]&gt;=100000,"SI","NO")</f>
        <v>NO</v>
      </c>
      <c r="AC1222" s="22" t="str">
        <f>+_xlfn.XLOOKUP(Ventas_Oficina[[#This Row],[Nº de artículo]],AUXILIAR!A1221:A6108,AUXILIAR!D1221:D6108,"Error",0)</f>
        <v>No enviado a tiempo</v>
      </c>
      <c r="AD1222" s="22" t="str">
        <f>+IF(AND(Ventas_Oficina[[#This Row],[Total]]&gt;75000,Ventas_Oficina[[#This Row],[Envio a tiempo]]="Enviado a tiempo"),"Buena Venta","Venta Mala")</f>
        <v>Venta Mala</v>
      </c>
    </row>
    <row r="1223" spans="1:30" x14ac:dyDescent="0.25">
      <c r="A1223" s="26">
        <v>1269951</v>
      </c>
      <c r="B1223" s="10">
        <v>41653</v>
      </c>
      <c r="C1223" s="11" t="s">
        <v>159</v>
      </c>
      <c r="D1223" s="11" t="s">
        <v>160</v>
      </c>
      <c r="E1223" s="11" t="s">
        <v>4</v>
      </c>
      <c r="F1223" s="11" t="s">
        <v>5</v>
      </c>
      <c r="G1223" s="11" t="s">
        <v>1009</v>
      </c>
      <c r="H1223" s="11" t="s">
        <v>53</v>
      </c>
      <c r="I1223" s="11" t="s">
        <v>1012</v>
      </c>
      <c r="J1223" s="11" t="s">
        <v>544</v>
      </c>
      <c r="K1223" s="11" t="s">
        <v>1261</v>
      </c>
      <c r="L1223" s="11" t="s">
        <v>1266</v>
      </c>
      <c r="M1223" s="11" t="s">
        <v>1272</v>
      </c>
      <c r="N1223" s="10">
        <v>41656</v>
      </c>
      <c r="O1223" s="12">
        <v>231</v>
      </c>
      <c r="P1223" s="12">
        <v>378</v>
      </c>
      <c r="Q1223" s="12">
        <v>147</v>
      </c>
      <c r="R1223" s="11">
        <v>33</v>
      </c>
      <c r="S1223" s="12">
        <v>12474</v>
      </c>
      <c r="T1223" s="13">
        <v>0.05</v>
      </c>
      <c r="U1223" s="12">
        <v>623.70000000000005</v>
      </c>
      <c r="V1223" s="12">
        <v>11850.3</v>
      </c>
      <c r="W1223" s="12">
        <v>71</v>
      </c>
      <c r="X1223" s="12">
        <v>15259</v>
      </c>
      <c r="Y1223" s="14">
        <f>+DAY('TABLA PRINCIPAL'!$B1223)</f>
        <v>14</v>
      </c>
      <c r="Z1223" s="14">
        <f>+MONTH('TABLA PRINCIPAL'!$B1223)</f>
        <v>1</v>
      </c>
      <c r="AA1223" s="14">
        <f>+YEAR('TABLA PRINCIPAL'!$B1223)</f>
        <v>2014</v>
      </c>
      <c r="AB1223" s="22" t="str">
        <f>+IF(Ventas_Oficina[[#This Row],[Total del pedido]]&gt;=100000,"SI","NO")</f>
        <v>NO</v>
      </c>
      <c r="AC1223" s="22" t="str">
        <f>+_xlfn.XLOOKUP(Ventas_Oficina[[#This Row],[Nº de artículo]],AUXILIAR!A1222:A6109,AUXILIAR!D1222:D6109,"Error",0)</f>
        <v>No enviado a tiempo</v>
      </c>
      <c r="AD1223" s="22" t="str">
        <f>+IF(AND(Ventas_Oficina[[#This Row],[Total]]&gt;75000,Ventas_Oficina[[#This Row],[Envio a tiempo]]="Enviado a tiempo"),"Buena Venta","Venta Mala")</f>
        <v>Venta Mala</v>
      </c>
    </row>
    <row r="1224" spans="1:30" x14ac:dyDescent="0.25">
      <c r="A1224" s="25">
        <v>1270316</v>
      </c>
      <c r="B1224" s="5">
        <v>42014</v>
      </c>
      <c r="C1224" s="6" t="s">
        <v>468</v>
      </c>
      <c r="D1224" s="6" t="s">
        <v>110</v>
      </c>
      <c r="E1224" s="6" t="s">
        <v>12</v>
      </c>
      <c r="F1224" s="6" t="s">
        <v>13</v>
      </c>
      <c r="G1224" s="6" t="s">
        <v>1009</v>
      </c>
      <c r="H1224" s="6" t="s">
        <v>14</v>
      </c>
      <c r="I1224" s="6" t="s">
        <v>1012</v>
      </c>
      <c r="J1224" s="6" t="s">
        <v>1085</v>
      </c>
      <c r="K1224" s="6" t="s">
        <v>1261</v>
      </c>
      <c r="L1224" s="6" t="s">
        <v>1265</v>
      </c>
      <c r="M1224" s="6" t="s">
        <v>1272</v>
      </c>
      <c r="N1224" s="5">
        <v>42016</v>
      </c>
      <c r="O1224" s="7">
        <v>384</v>
      </c>
      <c r="P1224" s="7">
        <v>630</v>
      </c>
      <c r="Q1224" s="7">
        <v>246</v>
      </c>
      <c r="R1224" s="6">
        <v>46</v>
      </c>
      <c r="S1224" s="7">
        <v>28980</v>
      </c>
      <c r="T1224" s="8">
        <v>0.04</v>
      </c>
      <c r="U1224" s="7">
        <v>1159.2</v>
      </c>
      <c r="V1224" s="7">
        <v>27820.799999999999</v>
      </c>
      <c r="W1224" s="7">
        <v>50</v>
      </c>
      <c r="X1224" s="7">
        <v>11785</v>
      </c>
      <c r="Y1224" s="9">
        <f>+DAY('TABLA PRINCIPAL'!$B1224)</f>
        <v>10</v>
      </c>
      <c r="Z1224" s="9">
        <f>+MONTH('TABLA PRINCIPAL'!$B1224)</f>
        <v>1</v>
      </c>
      <c r="AA1224" s="9">
        <f>+YEAR('TABLA PRINCIPAL'!$B1224)</f>
        <v>2015</v>
      </c>
      <c r="AB1224" s="22" t="str">
        <f>+IF(Ventas_Oficina[[#This Row],[Total del pedido]]&gt;=100000,"SI","NO")</f>
        <v>NO</v>
      </c>
      <c r="AC1224" s="22" t="str">
        <f>+_xlfn.XLOOKUP(Ventas_Oficina[[#This Row],[Nº de artículo]],AUXILIAR!A1223:A6110,AUXILIAR!D1223:D6110,"Error",0)</f>
        <v>Enviado a tiempo</v>
      </c>
      <c r="AD1224" s="22" t="str">
        <f>+IF(AND(Ventas_Oficina[[#This Row],[Total]]&gt;75000,Ventas_Oficina[[#This Row],[Envio a tiempo]]="Enviado a tiempo"),"Buena Venta","Venta Mala")</f>
        <v>Venta Mala</v>
      </c>
    </row>
    <row r="1225" spans="1:30" x14ac:dyDescent="0.25">
      <c r="A1225" s="26">
        <v>1270316</v>
      </c>
      <c r="B1225" s="10">
        <v>41653</v>
      </c>
      <c r="C1225" s="11" t="s">
        <v>159</v>
      </c>
      <c r="D1225" s="11" t="s">
        <v>160</v>
      </c>
      <c r="E1225" s="11" t="s">
        <v>4</v>
      </c>
      <c r="F1225" s="11" t="s">
        <v>5</v>
      </c>
      <c r="G1225" s="11" t="s">
        <v>1009</v>
      </c>
      <c r="H1225" s="11" t="s">
        <v>53</v>
      </c>
      <c r="I1225" s="11" t="s">
        <v>1016</v>
      </c>
      <c r="J1225" s="11" t="s">
        <v>1193</v>
      </c>
      <c r="K1225" s="11" t="s">
        <v>1262</v>
      </c>
      <c r="L1225" s="11" t="s">
        <v>1270</v>
      </c>
      <c r="M1225" s="11" t="s">
        <v>1274</v>
      </c>
      <c r="N1225" s="10">
        <v>41656</v>
      </c>
      <c r="O1225" s="12">
        <v>109</v>
      </c>
      <c r="P1225" s="12">
        <v>260</v>
      </c>
      <c r="Q1225" s="12">
        <v>151</v>
      </c>
      <c r="R1225" s="11">
        <v>25</v>
      </c>
      <c r="S1225" s="12">
        <v>6500</v>
      </c>
      <c r="T1225" s="13">
        <v>0.02</v>
      </c>
      <c r="U1225" s="12">
        <v>130</v>
      </c>
      <c r="V1225" s="12">
        <v>6370</v>
      </c>
      <c r="W1225" s="12">
        <v>240</v>
      </c>
      <c r="X1225" s="12">
        <v>12343</v>
      </c>
      <c r="Y1225" s="14">
        <f>+DAY('TABLA PRINCIPAL'!$B1225)</f>
        <v>14</v>
      </c>
      <c r="Z1225" s="14">
        <f>+MONTH('TABLA PRINCIPAL'!$B1225)</f>
        <v>1</v>
      </c>
      <c r="AA1225" s="14">
        <f>+YEAR('TABLA PRINCIPAL'!$B1225)</f>
        <v>2014</v>
      </c>
      <c r="AB1225" s="22" t="str">
        <f>+IF(Ventas_Oficina[[#This Row],[Total del pedido]]&gt;=100000,"SI","NO")</f>
        <v>NO</v>
      </c>
      <c r="AC1225" s="22" t="str">
        <f>+_xlfn.XLOOKUP(Ventas_Oficina[[#This Row],[Nº de artículo]],AUXILIAR!A1224:A6111,AUXILIAR!D1224:D6111,"Error",0)</f>
        <v>Enviado a tiempo</v>
      </c>
      <c r="AD1225" s="22" t="str">
        <f>+IF(AND(Ventas_Oficina[[#This Row],[Total]]&gt;75000,Ventas_Oficina[[#This Row],[Envio a tiempo]]="Enviado a tiempo"),"Buena Venta","Venta Mala")</f>
        <v>Venta Mala</v>
      </c>
    </row>
    <row r="1226" spans="1:30" x14ac:dyDescent="0.25">
      <c r="A1226" s="25">
        <v>1270316</v>
      </c>
      <c r="B1226" s="5">
        <v>41983</v>
      </c>
      <c r="C1226" s="6" t="s">
        <v>61</v>
      </c>
      <c r="D1226" s="6" t="s">
        <v>62</v>
      </c>
      <c r="E1226" s="6" t="s">
        <v>4</v>
      </c>
      <c r="F1226" s="6" t="s">
        <v>5</v>
      </c>
      <c r="G1226" s="6" t="s">
        <v>1007</v>
      </c>
      <c r="H1226" s="6" t="s">
        <v>27</v>
      </c>
      <c r="I1226" s="6" t="s">
        <v>1016</v>
      </c>
      <c r="J1226" s="6" t="s">
        <v>1059</v>
      </c>
      <c r="K1226" s="6" t="s">
        <v>1261</v>
      </c>
      <c r="L1226" s="6" t="s">
        <v>1266</v>
      </c>
      <c r="M1226" s="6" t="s">
        <v>1272</v>
      </c>
      <c r="N1226" s="5">
        <v>41984</v>
      </c>
      <c r="O1226" s="7">
        <v>226</v>
      </c>
      <c r="P1226" s="7">
        <v>358</v>
      </c>
      <c r="Q1226" s="7">
        <v>132</v>
      </c>
      <c r="R1226" s="6">
        <v>45</v>
      </c>
      <c r="S1226" s="7">
        <v>16110</v>
      </c>
      <c r="T1226" s="8">
        <v>0.06</v>
      </c>
      <c r="U1226" s="7">
        <v>966.59999999999991</v>
      </c>
      <c r="V1226" s="7">
        <v>15143.4</v>
      </c>
      <c r="W1226" s="7">
        <v>547</v>
      </c>
      <c r="X1226" s="7">
        <v>8763</v>
      </c>
      <c r="Y1226" s="9">
        <f>+DAY('TABLA PRINCIPAL'!$B1226)</f>
        <v>10</v>
      </c>
      <c r="Z1226" s="9">
        <f>+MONTH('TABLA PRINCIPAL'!$B1226)</f>
        <v>12</v>
      </c>
      <c r="AA1226" s="9">
        <f>+YEAR('TABLA PRINCIPAL'!$B1226)</f>
        <v>2014</v>
      </c>
      <c r="AB1226" s="22" t="str">
        <f>+IF(Ventas_Oficina[[#This Row],[Total del pedido]]&gt;=100000,"SI","NO")</f>
        <v>NO</v>
      </c>
      <c r="AC1226" s="22" t="str">
        <f>+_xlfn.XLOOKUP(Ventas_Oficina[[#This Row],[Nº de artículo]],AUXILIAR!A1225:A6112,AUXILIAR!D1225:D6112,"Error",0)</f>
        <v>Enviado a tiempo</v>
      </c>
      <c r="AD1226" s="22" t="str">
        <f>+IF(AND(Ventas_Oficina[[#This Row],[Total]]&gt;75000,Ventas_Oficina[[#This Row],[Envio a tiempo]]="Enviado a tiempo"),"Buena Venta","Venta Mala")</f>
        <v>Venta Mala</v>
      </c>
    </row>
    <row r="1227" spans="1:30" x14ac:dyDescent="0.25">
      <c r="A1227" s="26">
        <v>1270316</v>
      </c>
      <c r="B1227" s="10">
        <v>41862</v>
      </c>
      <c r="C1227" s="11" t="s">
        <v>367</v>
      </c>
      <c r="D1227" s="11" t="s">
        <v>29</v>
      </c>
      <c r="E1227" s="11" t="s">
        <v>12</v>
      </c>
      <c r="F1227" s="11" t="s">
        <v>13</v>
      </c>
      <c r="G1227" s="11" t="s">
        <v>1008</v>
      </c>
      <c r="H1227" s="11" t="s">
        <v>14</v>
      </c>
      <c r="I1227" s="11" t="s">
        <v>1015</v>
      </c>
      <c r="J1227" s="11" t="s">
        <v>1102</v>
      </c>
      <c r="K1227" s="11" t="s">
        <v>1261</v>
      </c>
      <c r="L1227" s="11" t="s">
        <v>1265</v>
      </c>
      <c r="M1227" s="11" t="s">
        <v>1272</v>
      </c>
      <c r="N1227" s="10">
        <v>41864</v>
      </c>
      <c r="O1227" s="12">
        <v>290</v>
      </c>
      <c r="P1227" s="12">
        <v>476</v>
      </c>
      <c r="Q1227" s="12">
        <v>186</v>
      </c>
      <c r="R1227" s="11">
        <v>3</v>
      </c>
      <c r="S1227" s="12">
        <v>1428</v>
      </c>
      <c r="T1227" s="13">
        <v>0.08</v>
      </c>
      <c r="U1227" s="12">
        <v>114.24000000000001</v>
      </c>
      <c r="V1227" s="12">
        <v>1313.76</v>
      </c>
      <c r="W1227" s="12">
        <v>88</v>
      </c>
      <c r="X1227" s="12">
        <v>8753</v>
      </c>
      <c r="Y1227" s="14">
        <f>+DAY('TABLA PRINCIPAL'!$B1227)</f>
        <v>11</v>
      </c>
      <c r="Z1227" s="14">
        <f>+MONTH('TABLA PRINCIPAL'!$B1227)</f>
        <v>8</v>
      </c>
      <c r="AA1227" s="14">
        <f>+YEAR('TABLA PRINCIPAL'!$B1227)</f>
        <v>2014</v>
      </c>
      <c r="AB1227" s="22" t="str">
        <f>+IF(Ventas_Oficina[[#This Row],[Total del pedido]]&gt;=100000,"SI","NO")</f>
        <v>NO</v>
      </c>
      <c r="AC1227" s="22" t="str">
        <f>+_xlfn.XLOOKUP(Ventas_Oficina[[#This Row],[Nº de artículo]],AUXILIAR!A1226:A6113,AUXILIAR!D1226:D6113,"Error",0)</f>
        <v>No enviado a tiempo</v>
      </c>
      <c r="AD1227" s="22" t="str">
        <f>+IF(AND(Ventas_Oficina[[#This Row],[Total]]&gt;75000,Ventas_Oficina[[#This Row],[Envio a tiempo]]="Enviado a tiempo"),"Buena Venta","Venta Mala")</f>
        <v>Venta Mala</v>
      </c>
    </row>
    <row r="1228" spans="1:30" x14ac:dyDescent="0.25">
      <c r="A1228" s="25">
        <v>1270681</v>
      </c>
      <c r="B1228" s="5">
        <v>41654</v>
      </c>
      <c r="C1228" s="6" t="s">
        <v>284</v>
      </c>
      <c r="D1228" s="6" t="s">
        <v>209</v>
      </c>
      <c r="E1228" s="6" t="s">
        <v>4</v>
      </c>
      <c r="F1228" s="6" t="s">
        <v>5</v>
      </c>
      <c r="G1228" s="6" t="s">
        <v>1009</v>
      </c>
      <c r="H1228" s="6" t="s">
        <v>6</v>
      </c>
      <c r="I1228" s="6" t="s">
        <v>1016</v>
      </c>
      <c r="J1228" s="6" t="s">
        <v>1046</v>
      </c>
      <c r="K1228" s="6" t="s">
        <v>1261</v>
      </c>
      <c r="L1228" s="6" t="s">
        <v>1265</v>
      </c>
      <c r="M1228" s="6" t="s">
        <v>1272</v>
      </c>
      <c r="N1228" s="5">
        <v>41656</v>
      </c>
      <c r="O1228" s="7">
        <v>519</v>
      </c>
      <c r="P1228" s="7">
        <v>1298</v>
      </c>
      <c r="Q1228" s="7">
        <v>779</v>
      </c>
      <c r="R1228" s="6">
        <v>9</v>
      </c>
      <c r="S1228" s="7">
        <v>11682</v>
      </c>
      <c r="T1228" s="8">
        <v>0.04</v>
      </c>
      <c r="U1228" s="7">
        <v>467.28000000000003</v>
      </c>
      <c r="V1228" s="7">
        <v>11214.72</v>
      </c>
      <c r="W1228" s="7">
        <v>314</v>
      </c>
      <c r="X1228" s="7">
        <v>42681</v>
      </c>
      <c r="Y1228" s="9">
        <f>+DAY('TABLA PRINCIPAL'!$B1228)</f>
        <v>15</v>
      </c>
      <c r="Z1228" s="9">
        <f>+MONTH('TABLA PRINCIPAL'!$B1228)</f>
        <v>1</v>
      </c>
      <c r="AA1228" s="9">
        <f>+YEAR('TABLA PRINCIPAL'!$B1228)</f>
        <v>2014</v>
      </c>
      <c r="AB1228" s="22" t="str">
        <f>+IF(Ventas_Oficina[[#This Row],[Total del pedido]]&gt;=100000,"SI","NO")</f>
        <v>NO</v>
      </c>
      <c r="AC1228" s="22" t="str">
        <f>+_xlfn.XLOOKUP(Ventas_Oficina[[#This Row],[Nº de artículo]],AUXILIAR!A1227:A6114,AUXILIAR!D1227:D6114,"Error",0)</f>
        <v>Enviado a tiempo</v>
      </c>
      <c r="AD1228" s="22" t="str">
        <f>+IF(AND(Ventas_Oficina[[#This Row],[Total]]&gt;75000,Ventas_Oficina[[#This Row],[Envio a tiempo]]="Enviado a tiempo"),"Buena Venta","Venta Mala")</f>
        <v>Venta Mala</v>
      </c>
    </row>
    <row r="1229" spans="1:30" x14ac:dyDescent="0.25">
      <c r="A1229" s="26">
        <v>1270681</v>
      </c>
      <c r="B1229" s="10">
        <v>41361</v>
      </c>
      <c r="C1229" s="11" t="s">
        <v>257</v>
      </c>
      <c r="D1229" s="11" t="s">
        <v>97</v>
      </c>
      <c r="E1229" s="11" t="s">
        <v>12</v>
      </c>
      <c r="F1229" s="11" t="s">
        <v>13</v>
      </c>
      <c r="G1229" s="11" t="s">
        <v>1008</v>
      </c>
      <c r="H1229" s="11" t="s">
        <v>14</v>
      </c>
      <c r="I1229" s="11" t="s">
        <v>1014</v>
      </c>
      <c r="J1229" s="11" t="s">
        <v>1059</v>
      </c>
      <c r="K1229" s="11" t="s">
        <v>1261</v>
      </c>
      <c r="L1229" s="11" t="s">
        <v>1267</v>
      </c>
      <c r="M1229" s="11" t="s">
        <v>1272</v>
      </c>
      <c r="N1229" s="10">
        <v>41363</v>
      </c>
      <c r="O1229" s="12">
        <v>226</v>
      </c>
      <c r="P1229" s="12">
        <v>358</v>
      </c>
      <c r="Q1229" s="12">
        <v>132</v>
      </c>
      <c r="R1229" s="11">
        <v>4</v>
      </c>
      <c r="S1229" s="12">
        <v>1432</v>
      </c>
      <c r="T1229" s="13">
        <v>0</v>
      </c>
      <c r="U1229" s="12">
        <v>0</v>
      </c>
      <c r="V1229" s="12">
        <v>1432</v>
      </c>
      <c r="W1229" s="12">
        <v>547</v>
      </c>
      <c r="X1229" s="12">
        <v>15257</v>
      </c>
      <c r="Y1229" s="14">
        <f>+DAY('TABLA PRINCIPAL'!$B1229)</f>
        <v>28</v>
      </c>
      <c r="Z1229" s="14">
        <f>+MONTH('TABLA PRINCIPAL'!$B1229)</f>
        <v>3</v>
      </c>
      <c r="AA1229" s="14">
        <f>+YEAR('TABLA PRINCIPAL'!$B1229)</f>
        <v>2013</v>
      </c>
      <c r="AB1229" s="22" t="str">
        <f>+IF(Ventas_Oficina[[#This Row],[Total del pedido]]&gt;=100000,"SI","NO")</f>
        <v>NO</v>
      </c>
      <c r="AC1229" s="22" t="str">
        <f>+_xlfn.XLOOKUP(Ventas_Oficina[[#This Row],[Nº de artículo]],AUXILIAR!A1228:A6115,AUXILIAR!D1228:D6115,"Error",0)</f>
        <v>Enviado a tiempo</v>
      </c>
      <c r="AD1229" s="22" t="str">
        <f>+IF(AND(Ventas_Oficina[[#This Row],[Total]]&gt;75000,Ventas_Oficina[[#This Row],[Envio a tiempo]]="Enviado a tiempo"),"Buena Venta","Venta Mala")</f>
        <v>Venta Mala</v>
      </c>
    </row>
    <row r="1230" spans="1:30" x14ac:dyDescent="0.25">
      <c r="A1230" s="25">
        <v>1271046</v>
      </c>
      <c r="B1230" s="5">
        <v>41497</v>
      </c>
      <c r="C1230" s="6" t="s">
        <v>155</v>
      </c>
      <c r="D1230" s="6" t="s">
        <v>156</v>
      </c>
      <c r="E1230" s="6" t="s">
        <v>12</v>
      </c>
      <c r="F1230" s="6" t="s">
        <v>13</v>
      </c>
      <c r="G1230" s="6" t="s">
        <v>1008</v>
      </c>
      <c r="H1230" s="6" t="s">
        <v>42</v>
      </c>
      <c r="I1230" s="6" t="s">
        <v>1012</v>
      </c>
      <c r="J1230" s="6" t="s">
        <v>1124</v>
      </c>
      <c r="K1230" s="6" t="s">
        <v>1261</v>
      </c>
      <c r="L1230" s="6" t="s">
        <v>1265</v>
      </c>
      <c r="M1230" s="6" t="s">
        <v>1272</v>
      </c>
      <c r="N1230" s="5">
        <v>41499</v>
      </c>
      <c r="O1230" s="7">
        <v>314</v>
      </c>
      <c r="P1230" s="7">
        <v>491</v>
      </c>
      <c r="Q1230" s="7">
        <v>177</v>
      </c>
      <c r="R1230" s="6">
        <v>11</v>
      </c>
      <c r="S1230" s="7">
        <v>5401</v>
      </c>
      <c r="T1230" s="8">
        <v>0.08</v>
      </c>
      <c r="U1230" s="7">
        <v>432.08</v>
      </c>
      <c r="V1230" s="7">
        <v>4968.92</v>
      </c>
      <c r="W1230" s="7">
        <v>50</v>
      </c>
      <c r="X1230" s="7">
        <v>2252</v>
      </c>
      <c r="Y1230" s="9">
        <f>+DAY('TABLA PRINCIPAL'!$B1230)</f>
        <v>11</v>
      </c>
      <c r="Z1230" s="9">
        <f>+MONTH('TABLA PRINCIPAL'!$B1230)</f>
        <v>8</v>
      </c>
      <c r="AA1230" s="9">
        <f>+YEAR('TABLA PRINCIPAL'!$B1230)</f>
        <v>2013</v>
      </c>
      <c r="AB1230" s="22" t="str">
        <f>+IF(Ventas_Oficina[[#This Row],[Total del pedido]]&gt;=100000,"SI","NO")</f>
        <v>NO</v>
      </c>
      <c r="AC1230" s="22" t="str">
        <f>+_xlfn.XLOOKUP(Ventas_Oficina[[#This Row],[Nº de artículo]],AUXILIAR!A1229:A6116,AUXILIAR!D1229:D6116,"Error",0)</f>
        <v>Enviado a tiempo</v>
      </c>
      <c r="AD1230" s="22" t="str">
        <f>+IF(AND(Ventas_Oficina[[#This Row],[Total]]&gt;75000,Ventas_Oficina[[#This Row],[Envio a tiempo]]="Enviado a tiempo"),"Buena Venta","Venta Mala")</f>
        <v>Venta Mala</v>
      </c>
    </row>
    <row r="1231" spans="1:30" x14ac:dyDescent="0.25">
      <c r="A1231" s="26">
        <v>1271046</v>
      </c>
      <c r="B1231" s="10">
        <v>41636</v>
      </c>
      <c r="C1231" s="11" t="s">
        <v>545</v>
      </c>
      <c r="D1231" s="11" t="s">
        <v>546</v>
      </c>
      <c r="E1231" s="11" t="s">
        <v>4</v>
      </c>
      <c r="F1231" s="11" t="s">
        <v>5</v>
      </c>
      <c r="G1231" s="11" t="s">
        <v>1009</v>
      </c>
      <c r="H1231" s="11" t="s">
        <v>53</v>
      </c>
      <c r="I1231" s="11" t="s">
        <v>1012</v>
      </c>
      <c r="J1231" s="11" t="s">
        <v>1133</v>
      </c>
      <c r="K1231" s="11" t="s">
        <v>1261</v>
      </c>
      <c r="L1231" s="11" t="s">
        <v>1265</v>
      </c>
      <c r="M1231" s="11" t="s">
        <v>1272</v>
      </c>
      <c r="N1231" s="10">
        <v>41638</v>
      </c>
      <c r="O1231" s="12">
        <v>176</v>
      </c>
      <c r="P1231" s="12">
        <v>294</v>
      </c>
      <c r="Q1231" s="12">
        <v>118</v>
      </c>
      <c r="R1231" s="11">
        <v>34</v>
      </c>
      <c r="S1231" s="12">
        <v>9996</v>
      </c>
      <c r="T1231" s="13">
        <v>0.03</v>
      </c>
      <c r="U1231" s="12">
        <v>299.88</v>
      </c>
      <c r="V1231" s="12">
        <v>9696.1200000000008</v>
      </c>
      <c r="W1231" s="12">
        <v>81</v>
      </c>
      <c r="X1231" s="12">
        <v>9736</v>
      </c>
      <c r="Y1231" s="14">
        <f>+DAY('TABLA PRINCIPAL'!$B1231)</f>
        <v>28</v>
      </c>
      <c r="Z1231" s="14">
        <f>+MONTH('TABLA PRINCIPAL'!$B1231)</f>
        <v>12</v>
      </c>
      <c r="AA1231" s="14">
        <f>+YEAR('TABLA PRINCIPAL'!$B1231)</f>
        <v>2013</v>
      </c>
      <c r="AB1231" s="22" t="str">
        <f>+IF(Ventas_Oficina[[#This Row],[Total del pedido]]&gt;=100000,"SI","NO")</f>
        <v>NO</v>
      </c>
      <c r="AC1231" s="22" t="str">
        <f>+_xlfn.XLOOKUP(Ventas_Oficina[[#This Row],[Nº de artículo]],AUXILIAR!A1230:A6117,AUXILIAR!D1230:D6117,"Error",0)</f>
        <v>Enviado a tiempo</v>
      </c>
      <c r="AD1231" s="22" t="str">
        <f>+IF(AND(Ventas_Oficina[[#This Row],[Total]]&gt;75000,Ventas_Oficina[[#This Row],[Envio a tiempo]]="Enviado a tiempo"),"Buena Venta","Venta Mala")</f>
        <v>Venta Mala</v>
      </c>
    </row>
    <row r="1232" spans="1:30" x14ac:dyDescent="0.25">
      <c r="A1232" s="26">
        <v>1271777</v>
      </c>
      <c r="B1232" s="10">
        <v>41853</v>
      </c>
      <c r="C1232" s="11" t="s">
        <v>30</v>
      </c>
      <c r="D1232" s="11" t="s">
        <v>31</v>
      </c>
      <c r="E1232" s="11" t="s">
        <v>4</v>
      </c>
      <c r="F1232" s="11" t="s">
        <v>5</v>
      </c>
      <c r="G1232" s="11" t="s">
        <v>1010</v>
      </c>
      <c r="H1232" s="11" t="s">
        <v>9</v>
      </c>
      <c r="I1232" s="11" t="s">
        <v>1012</v>
      </c>
      <c r="J1232" s="11" t="s">
        <v>1104</v>
      </c>
      <c r="K1232" s="11" t="s">
        <v>1261</v>
      </c>
      <c r="L1232" s="11" t="s">
        <v>1266</v>
      </c>
      <c r="M1232" s="11" t="s">
        <v>1273</v>
      </c>
      <c r="N1232" s="10">
        <v>41855</v>
      </c>
      <c r="O1232" s="12">
        <v>131</v>
      </c>
      <c r="P1232" s="12">
        <v>284</v>
      </c>
      <c r="Q1232" s="12">
        <v>153</v>
      </c>
      <c r="R1232" s="11">
        <v>49</v>
      </c>
      <c r="S1232" s="12">
        <v>13916</v>
      </c>
      <c r="T1232" s="13">
        <v>7.0000000000000007E-2</v>
      </c>
      <c r="U1232" s="12">
        <v>974.12000000000012</v>
      </c>
      <c r="V1232" s="12">
        <v>12941.88</v>
      </c>
      <c r="W1232" s="12">
        <v>93</v>
      </c>
      <c r="X1232" s="12">
        <v>2243</v>
      </c>
      <c r="Y1232" s="14">
        <f>+DAY('TABLA PRINCIPAL'!$B1232)</f>
        <v>2</v>
      </c>
      <c r="Z1232" s="14">
        <f>+MONTH('TABLA PRINCIPAL'!$B1232)</f>
        <v>8</v>
      </c>
      <c r="AA1232" s="14">
        <f>+YEAR('TABLA PRINCIPAL'!$B1232)</f>
        <v>2014</v>
      </c>
      <c r="AB1232" s="22" t="str">
        <f>+IF(Ventas_Oficina[[#This Row],[Total del pedido]]&gt;=100000,"SI","NO")</f>
        <v>NO</v>
      </c>
      <c r="AC1232" s="22" t="str">
        <f>+_xlfn.XLOOKUP(Ventas_Oficina[[#This Row],[Nº de artículo]],AUXILIAR!A1232:A6119,AUXILIAR!D1232:D6119,"Error",0)</f>
        <v>Enviado a tiempo</v>
      </c>
      <c r="AD1232" s="22" t="str">
        <f>+IF(AND(Ventas_Oficina[[#This Row],[Total]]&gt;75000,Ventas_Oficina[[#This Row],[Envio a tiempo]]="Enviado a tiempo"),"Buena Venta","Venta Mala")</f>
        <v>Venta Mala</v>
      </c>
    </row>
    <row r="1233" spans="1:30" x14ac:dyDescent="0.25">
      <c r="A1233" s="25">
        <v>1272142</v>
      </c>
      <c r="B1233" s="5">
        <v>41656</v>
      </c>
      <c r="C1233" s="6" t="s">
        <v>20</v>
      </c>
      <c r="D1233" s="6" t="s">
        <v>21</v>
      </c>
      <c r="E1233" s="6" t="s">
        <v>4</v>
      </c>
      <c r="F1233" s="6" t="s">
        <v>5</v>
      </c>
      <c r="G1233" s="6" t="s">
        <v>1007</v>
      </c>
      <c r="H1233" s="6" t="s">
        <v>6</v>
      </c>
      <c r="I1233" s="6" t="s">
        <v>1013</v>
      </c>
      <c r="J1233" s="6" t="s">
        <v>1072</v>
      </c>
      <c r="K1233" s="6" t="s">
        <v>1261</v>
      </c>
      <c r="L1233" s="6" t="s">
        <v>1265</v>
      </c>
      <c r="M1233" s="6" t="s">
        <v>1272</v>
      </c>
      <c r="N1233" s="5">
        <v>41658</v>
      </c>
      <c r="O1233" s="7">
        <v>194</v>
      </c>
      <c r="P1233" s="7">
        <v>308</v>
      </c>
      <c r="Q1233" s="7">
        <v>114</v>
      </c>
      <c r="R1233" s="6">
        <v>9</v>
      </c>
      <c r="S1233" s="7">
        <v>2772</v>
      </c>
      <c r="T1233" s="8">
        <v>0.06</v>
      </c>
      <c r="U1233" s="7">
        <v>166.32</v>
      </c>
      <c r="V1233" s="7">
        <v>2605.6799999999998</v>
      </c>
      <c r="W1233" s="7">
        <v>99</v>
      </c>
      <c r="X1233" s="7">
        <v>19404</v>
      </c>
      <c r="Y1233" s="9">
        <f>+DAY('TABLA PRINCIPAL'!$B1233)</f>
        <v>17</v>
      </c>
      <c r="Z1233" s="9">
        <f>+MONTH('TABLA PRINCIPAL'!$B1233)</f>
        <v>1</v>
      </c>
      <c r="AA1233" s="9">
        <f>+YEAR('TABLA PRINCIPAL'!$B1233)</f>
        <v>2014</v>
      </c>
      <c r="AB1233" s="22" t="str">
        <f>+IF(Ventas_Oficina[[#This Row],[Total del pedido]]&gt;=100000,"SI","NO")</f>
        <v>NO</v>
      </c>
      <c r="AC1233" s="22" t="str">
        <f>+_xlfn.XLOOKUP(Ventas_Oficina[[#This Row],[Nº de artículo]],AUXILIAR!A1232:A6120,AUXILIAR!D1232:D6120,"Error",0)</f>
        <v>Enviado a tiempo</v>
      </c>
      <c r="AD1233" s="22" t="str">
        <f>+IF(AND(Ventas_Oficina[[#This Row],[Total]]&gt;75000,Ventas_Oficina[[#This Row],[Envio a tiempo]]="Enviado a tiempo"),"Buena Venta","Venta Mala")</f>
        <v>Venta Mala</v>
      </c>
    </row>
    <row r="1234" spans="1:30" x14ac:dyDescent="0.25">
      <c r="A1234" s="26">
        <v>1272142</v>
      </c>
      <c r="B1234" s="10">
        <v>42253</v>
      </c>
      <c r="C1234" s="11" t="s">
        <v>547</v>
      </c>
      <c r="D1234" s="11" t="s">
        <v>211</v>
      </c>
      <c r="E1234" s="11" t="s">
        <v>4</v>
      </c>
      <c r="F1234" s="11" t="s">
        <v>5</v>
      </c>
      <c r="G1234" s="11" t="s">
        <v>1007</v>
      </c>
      <c r="H1234" s="11" t="s">
        <v>34</v>
      </c>
      <c r="I1234" s="11" t="s">
        <v>1014</v>
      </c>
      <c r="J1234" s="11" t="s">
        <v>1126</v>
      </c>
      <c r="K1234" s="11" t="s">
        <v>1261</v>
      </c>
      <c r="L1234" s="11" t="s">
        <v>1265</v>
      </c>
      <c r="M1234" s="11" t="s">
        <v>1272</v>
      </c>
      <c r="N1234" s="10">
        <v>42255</v>
      </c>
      <c r="O1234" s="12">
        <v>3202</v>
      </c>
      <c r="P1234" s="12">
        <v>15248</v>
      </c>
      <c r="Q1234" s="12">
        <v>12046</v>
      </c>
      <c r="R1234" s="11">
        <v>25</v>
      </c>
      <c r="S1234" s="12">
        <v>381200</v>
      </c>
      <c r="T1234" s="13">
        <v>0.03</v>
      </c>
      <c r="U1234" s="12">
        <v>11436</v>
      </c>
      <c r="V1234" s="12">
        <v>369764</v>
      </c>
      <c r="W1234" s="12">
        <v>400</v>
      </c>
      <c r="X1234" s="12">
        <v>278075</v>
      </c>
      <c r="Y1234" s="14">
        <f>+DAY('TABLA PRINCIPAL'!$B1234)</f>
        <v>6</v>
      </c>
      <c r="Z1234" s="14">
        <f>+MONTH('TABLA PRINCIPAL'!$B1234)</f>
        <v>9</v>
      </c>
      <c r="AA1234" s="14">
        <f>+YEAR('TABLA PRINCIPAL'!$B1234)</f>
        <v>2015</v>
      </c>
      <c r="AB1234" s="22" t="str">
        <f>+IF(Ventas_Oficina[[#This Row],[Total del pedido]]&gt;=100000,"SI","NO")</f>
        <v>SI</v>
      </c>
      <c r="AC1234" s="22" t="str">
        <f>+_xlfn.XLOOKUP(Ventas_Oficina[[#This Row],[Nº de artículo]],AUXILIAR!A1233:A6121,AUXILIAR!D1233:D6121,"Error",0)</f>
        <v>Enviado a tiempo</v>
      </c>
      <c r="AD1234" s="22" t="str">
        <f>+IF(AND(Ventas_Oficina[[#This Row],[Total]]&gt;75000,Ventas_Oficina[[#This Row],[Envio a tiempo]]="Enviado a tiempo"),"Buena Venta","Venta Mala")</f>
        <v>Buena Venta</v>
      </c>
    </row>
    <row r="1235" spans="1:30" x14ac:dyDescent="0.25">
      <c r="A1235" s="25">
        <v>1272142</v>
      </c>
      <c r="B1235" s="5">
        <v>42180</v>
      </c>
      <c r="C1235" s="6" t="s">
        <v>338</v>
      </c>
      <c r="D1235" s="6" t="s">
        <v>152</v>
      </c>
      <c r="E1235" s="6" t="s">
        <v>4</v>
      </c>
      <c r="F1235" s="6" t="s">
        <v>5</v>
      </c>
      <c r="G1235" s="6" t="s">
        <v>1008</v>
      </c>
      <c r="H1235" s="6" t="s">
        <v>39</v>
      </c>
      <c r="I1235" s="6" t="s">
        <v>1014</v>
      </c>
      <c r="J1235" s="6" t="s">
        <v>1102</v>
      </c>
      <c r="K1235" s="6" t="s">
        <v>1261</v>
      </c>
      <c r="L1235" s="6" t="s">
        <v>1265</v>
      </c>
      <c r="M1235" s="6" t="s">
        <v>1272</v>
      </c>
      <c r="N1235" s="5">
        <v>42182</v>
      </c>
      <c r="O1235" s="7">
        <v>290</v>
      </c>
      <c r="P1235" s="7">
        <v>476</v>
      </c>
      <c r="Q1235" s="7">
        <v>186</v>
      </c>
      <c r="R1235" s="6">
        <v>25</v>
      </c>
      <c r="S1235" s="7">
        <v>11900</v>
      </c>
      <c r="T1235" s="8">
        <v>0</v>
      </c>
      <c r="U1235" s="7">
        <v>0</v>
      </c>
      <c r="V1235" s="7">
        <v>11900</v>
      </c>
      <c r="W1235" s="7">
        <v>88</v>
      </c>
      <c r="X1235" s="7">
        <v>6458</v>
      </c>
      <c r="Y1235" s="9">
        <f>+DAY('TABLA PRINCIPAL'!$B1235)</f>
        <v>25</v>
      </c>
      <c r="Z1235" s="9">
        <f>+MONTH('TABLA PRINCIPAL'!$B1235)</f>
        <v>6</v>
      </c>
      <c r="AA1235" s="9">
        <f>+YEAR('TABLA PRINCIPAL'!$B1235)</f>
        <v>2015</v>
      </c>
      <c r="AB1235" s="22" t="str">
        <f>+IF(Ventas_Oficina[[#This Row],[Total del pedido]]&gt;=100000,"SI","NO")</f>
        <v>NO</v>
      </c>
      <c r="AC1235" s="22" t="str">
        <f>+_xlfn.XLOOKUP(Ventas_Oficina[[#This Row],[Nº de artículo]],AUXILIAR!A1234:A6122,AUXILIAR!D1234:D6122,"Error",0)</f>
        <v>Enviado a tiempo</v>
      </c>
      <c r="AD1235" s="22" t="str">
        <f>+IF(AND(Ventas_Oficina[[#This Row],[Total]]&gt;75000,Ventas_Oficina[[#This Row],[Envio a tiempo]]="Enviado a tiempo"),"Buena Venta","Venta Mala")</f>
        <v>Venta Mala</v>
      </c>
    </row>
    <row r="1236" spans="1:30" x14ac:dyDescent="0.25">
      <c r="A1236" s="26">
        <v>1272507</v>
      </c>
      <c r="B1236" s="10">
        <v>41394</v>
      </c>
      <c r="C1236" s="11" t="s">
        <v>69</v>
      </c>
      <c r="D1236" s="11" t="s">
        <v>23</v>
      </c>
      <c r="E1236" s="11" t="s">
        <v>4</v>
      </c>
      <c r="F1236" s="11" t="s">
        <v>5</v>
      </c>
      <c r="G1236" s="11" t="s">
        <v>1008</v>
      </c>
      <c r="H1236" s="11" t="s">
        <v>24</v>
      </c>
      <c r="I1236" s="11" t="s">
        <v>1015</v>
      </c>
      <c r="J1236" s="11" t="s">
        <v>1120</v>
      </c>
      <c r="K1236" s="11" t="s">
        <v>1261</v>
      </c>
      <c r="L1236" s="11" t="s">
        <v>1267</v>
      </c>
      <c r="M1236" s="11" t="s">
        <v>1272</v>
      </c>
      <c r="N1236" s="10">
        <v>41396</v>
      </c>
      <c r="O1236" s="12">
        <v>651</v>
      </c>
      <c r="P1236" s="12">
        <v>3098</v>
      </c>
      <c r="Q1236" s="12">
        <v>2447</v>
      </c>
      <c r="R1236" s="11">
        <v>40</v>
      </c>
      <c r="S1236" s="12">
        <v>123920</v>
      </c>
      <c r="T1236" s="13">
        <v>0.01</v>
      </c>
      <c r="U1236" s="12">
        <v>1239.2</v>
      </c>
      <c r="V1236" s="12">
        <v>122680.8</v>
      </c>
      <c r="W1236" s="12">
        <v>650</v>
      </c>
      <c r="X1236" s="12">
        <v>32706</v>
      </c>
      <c r="Y1236" s="14">
        <f>+DAY('TABLA PRINCIPAL'!$B1236)</f>
        <v>30</v>
      </c>
      <c r="Z1236" s="14">
        <f>+MONTH('TABLA PRINCIPAL'!$B1236)</f>
        <v>4</v>
      </c>
      <c r="AA1236" s="14">
        <f>+YEAR('TABLA PRINCIPAL'!$B1236)</f>
        <v>2013</v>
      </c>
      <c r="AB1236" s="22" t="str">
        <f>+IF(Ventas_Oficina[[#This Row],[Total del pedido]]&gt;=100000,"SI","NO")</f>
        <v>SI</v>
      </c>
      <c r="AC1236" s="22" t="str">
        <f>+_xlfn.XLOOKUP(Ventas_Oficina[[#This Row],[Nº de artículo]],AUXILIAR!A1235:A6123,AUXILIAR!D1235:D6123,"Error",0)</f>
        <v>Enviado a tiempo</v>
      </c>
      <c r="AD1236" s="22" t="str">
        <f>+IF(AND(Ventas_Oficina[[#This Row],[Total]]&gt;75000,Ventas_Oficina[[#This Row],[Envio a tiempo]]="Enviado a tiempo"),"Buena Venta","Venta Mala")</f>
        <v>Venta Mala</v>
      </c>
    </row>
    <row r="1237" spans="1:30" x14ac:dyDescent="0.25">
      <c r="A1237" s="25">
        <v>1272507</v>
      </c>
      <c r="B1237" s="5">
        <v>41454</v>
      </c>
      <c r="C1237" s="6" t="s">
        <v>130</v>
      </c>
      <c r="D1237" s="6" t="s">
        <v>131</v>
      </c>
      <c r="E1237" s="6" t="s">
        <v>4</v>
      </c>
      <c r="F1237" s="6" t="s">
        <v>5</v>
      </c>
      <c r="G1237" s="6" t="s">
        <v>1007</v>
      </c>
      <c r="H1237" s="6" t="s">
        <v>27</v>
      </c>
      <c r="I1237" s="6" t="s">
        <v>1013</v>
      </c>
      <c r="J1237" s="6" t="s">
        <v>1126</v>
      </c>
      <c r="K1237" s="6" t="s">
        <v>1261</v>
      </c>
      <c r="L1237" s="6" t="s">
        <v>1265</v>
      </c>
      <c r="M1237" s="6" t="s">
        <v>1272</v>
      </c>
      <c r="N1237" s="5">
        <v>41446</v>
      </c>
      <c r="O1237" s="7">
        <v>3964</v>
      </c>
      <c r="P1237" s="7">
        <v>15248</v>
      </c>
      <c r="Q1237" s="7">
        <v>11284</v>
      </c>
      <c r="R1237" s="6">
        <v>9</v>
      </c>
      <c r="S1237" s="7">
        <v>137232</v>
      </c>
      <c r="T1237" s="8">
        <v>0.06</v>
      </c>
      <c r="U1237" s="7">
        <v>8233.92</v>
      </c>
      <c r="V1237" s="7">
        <v>128998.08</v>
      </c>
      <c r="W1237" s="7">
        <v>650</v>
      </c>
      <c r="X1237" s="7">
        <v>29981</v>
      </c>
      <c r="Y1237" s="9">
        <f>+DAY('TABLA PRINCIPAL'!$B1237)</f>
        <v>29</v>
      </c>
      <c r="Z1237" s="9">
        <f>+MONTH('TABLA PRINCIPAL'!$B1237)</f>
        <v>6</v>
      </c>
      <c r="AA1237" s="9">
        <f>+YEAR('TABLA PRINCIPAL'!$B1237)</f>
        <v>2013</v>
      </c>
      <c r="AB1237" s="22" t="str">
        <f>+IF(Ventas_Oficina[[#This Row],[Total del pedido]]&gt;=100000,"SI","NO")</f>
        <v>SI</v>
      </c>
      <c r="AC1237" s="22" t="str">
        <f>+_xlfn.XLOOKUP(Ventas_Oficina[[#This Row],[Nº de artículo]],AUXILIAR!A1236:A6124,AUXILIAR!D1236:D6124,"Error",0)</f>
        <v>Enviado a tiempo</v>
      </c>
      <c r="AD1237" s="22" t="str">
        <f>+IF(AND(Ventas_Oficina[[#This Row],[Total]]&gt;75000,Ventas_Oficina[[#This Row],[Envio a tiempo]]="Enviado a tiempo"),"Buena Venta","Venta Mala")</f>
        <v>Venta Mala</v>
      </c>
    </row>
    <row r="1238" spans="1:30" x14ac:dyDescent="0.25">
      <c r="A1238" s="26">
        <v>1272507</v>
      </c>
      <c r="B1238" s="10">
        <v>41668</v>
      </c>
      <c r="C1238" s="11" t="s">
        <v>307</v>
      </c>
      <c r="D1238" s="11" t="s">
        <v>94</v>
      </c>
      <c r="E1238" s="11" t="s">
        <v>4</v>
      </c>
      <c r="F1238" s="11" t="s">
        <v>5</v>
      </c>
      <c r="G1238" s="11" t="s">
        <v>1008</v>
      </c>
      <c r="H1238" s="11" t="s">
        <v>9</v>
      </c>
      <c r="I1238" s="11" t="s">
        <v>1016</v>
      </c>
      <c r="J1238" s="11" t="s">
        <v>1019</v>
      </c>
      <c r="K1238" s="11" t="s">
        <v>1261</v>
      </c>
      <c r="L1238" s="11" t="s">
        <v>1265</v>
      </c>
      <c r="M1238" s="11" t="s">
        <v>1272</v>
      </c>
      <c r="N1238" s="10">
        <v>41671</v>
      </c>
      <c r="O1238" s="12">
        <v>24</v>
      </c>
      <c r="P1238" s="12">
        <v>126</v>
      </c>
      <c r="Q1238" s="12">
        <v>102</v>
      </c>
      <c r="R1238" s="11">
        <v>29</v>
      </c>
      <c r="S1238" s="12">
        <v>3654</v>
      </c>
      <c r="T1238" s="13">
        <v>0.01</v>
      </c>
      <c r="U1238" s="12">
        <v>36.54</v>
      </c>
      <c r="V1238" s="12">
        <v>3617.46</v>
      </c>
      <c r="W1238" s="12">
        <v>70</v>
      </c>
      <c r="X1238" s="12">
        <v>4066</v>
      </c>
      <c r="Y1238" s="14">
        <f>+DAY('TABLA PRINCIPAL'!$B1238)</f>
        <v>29</v>
      </c>
      <c r="Z1238" s="14">
        <f>+MONTH('TABLA PRINCIPAL'!$B1238)</f>
        <v>1</v>
      </c>
      <c r="AA1238" s="14">
        <f>+YEAR('TABLA PRINCIPAL'!$B1238)</f>
        <v>2014</v>
      </c>
      <c r="AB1238" s="22" t="str">
        <f>+IF(Ventas_Oficina[[#This Row],[Total del pedido]]&gt;=100000,"SI","NO")</f>
        <v>NO</v>
      </c>
      <c r="AC1238" s="22" t="str">
        <f>+_xlfn.XLOOKUP(Ventas_Oficina[[#This Row],[Nº de artículo]],AUXILIAR!A1237:A6125,AUXILIAR!D1237:D6125,"Error",0)</f>
        <v>No enviado a tiempo</v>
      </c>
      <c r="AD1238" s="22" t="str">
        <f>+IF(AND(Ventas_Oficina[[#This Row],[Total]]&gt;75000,Ventas_Oficina[[#This Row],[Envio a tiempo]]="Enviado a tiempo"),"Buena Venta","Venta Mala")</f>
        <v>Venta Mala</v>
      </c>
    </row>
    <row r="1239" spans="1:30" x14ac:dyDescent="0.25">
      <c r="A1239" s="25">
        <v>1272507</v>
      </c>
      <c r="B1239" s="5">
        <v>41693</v>
      </c>
      <c r="C1239" s="6" t="s">
        <v>548</v>
      </c>
      <c r="D1239" s="6" t="s">
        <v>88</v>
      </c>
      <c r="E1239" s="6" t="s">
        <v>4</v>
      </c>
      <c r="F1239" s="6" t="s">
        <v>5</v>
      </c>
      <c r="G1239" s="6" t="s">
        <v>1008</v>
      </c>
      <c r="H1239" s="6" t="s">
        <v>39</v>
      </c>
      <c r="I1239" s="6" t="s">
        <v>1012</v>
      </c>
      <c r="J1239" s="6" t="s">
        <v>1045</v>
      </c>
      <c r="K1239" s="6" t="s">
        <v>1261</v>
      </c>
      <c r="L1239" s="6" t="s">
        <v>1265</v>
      </c>
      <c r="M1239" s="6" t="s">
        <v>1272</v>
      </c>
      <c r="N1239" s="5">
        <v>41696</v>
      </c>
      <c r="O1239" s="7">
        <v>93</v>
      </c>
      <c r="P1239" s="7">
        <v>148</v>
      </c>
      <c r="Q1239" s="7">
        <v>55</v>
      </c>
      <c r="R1239" s="6">
        <v>8</v>
      </c>
      <c r="S1239" s="7">
        <v>1184</v>
      </c>
      <c r="T1239" s="8">
        <v>0.02</v>
      </c>
      <c r="U1239" s="7">
        <v>23.68</v>
      </c>
      <c r="V1239" s="7">
        <v>1160.32</v>
      </c>
      <c r="W1239" s="7">
        <v>70</v>
      </c>
      <c r="X1239" s="7">
        <v>4066</v>
      </c>
      <c r="Y1239" s="9">
        <f>+DAY('TABLA PRINCIPAL'!$B1239)</f>
        <v>23</v>
      </c>
      <c r="Z1239" s="9">
        <f>+MONTH('TABLA PRINCIPAL'!$B1239)</f>
        <v>2</v>
      </c>
      <c r="AA1239" s="9">
        <f>+YEAR('TABLA PRINCIPAL'!$B1239)</f>
        <v>2014</v>
      </c>
      <c r="AB1239" s="22" t="str">
        <f>+IF(Ventas_Oficina[[#This Row],[Total del pedido]]&gt;=100000,"SI","NO")</f>
        <v>NO</v>
      </c>
      <c r="AC1239" s="22" t="str">
        <f>+_xlfn.XLOOKUP(Ventas_Oficina[[#This Row],[Nº de artículo]],AUXILIAR!A1238:A6126,AUXILIAR!D1238:D6126,"Error",0)</f>
        <v>Enviado a tiempo</v>
      </c>
      <c r="AD1239" s="22" t="str">
        <f>+IF(AND(Ventas_Oficina[[#This Row],[Total]]&gt;75000,Ventas_Oficina[[#This Row],[Envio a tiempo]]="Enviado a tiempo"),"Buena Venta","Venta Mala")</f>
        <v>Venta Mala</v>
      </c>
    </row>
    <row r="1240" spans="1:30" x14ac:dyDescent="0.25">
      <c r="A1240" s="26">
        <v>1272507</v>
      </c>
      <c r="B1240" s="10">
        <v>41495</v>
      </c>
      <c r="C1240" s="11" t="s">
        <v>291</v>
      </c>
      <c r="D1240" s="11" t="s">
        <v>46</v>
      </c>
      <c r="E1240" s="11" t="s">
        <v>4</v>
      </c>
      <c r="F1240" s="11" t="s">
        <v>5</v>
      </c>
      <c r="G1240" s="11" t="s">
        <v>1010</v>
      </c>
      <c r="H1240" s="11" t="s">
        <v>9</v>
      </c>
      <c r="I1240" s="11" t="s">
        <v>1016</v>
      </c>
      <c r="J1240" s="11" t="s">
        <v>1121</v>
      </c>
      <c r="K1240" s="11" t="s">
        <v>1261</v>
      </c>
      <c r="L1240" s="11" t="s">
        <v>1265</v>
      </c>
      <c r="M1240" s="11" t="s">
        <v>1272</v>
      </c>
      <c r="N1240" s="10">
        <v>41502</v>
      </c>
      <c r="O1240" s="12">
        <v>892</v>
      </c>
      <c r="P1240" s="12">
        <v>2974</v>
      </c>
      <c r="Q1240" s="12">
        <v>2082</v>
      </c>
      <c r="R1240" s="11">
        <v>29</v>
      </c>
      <c r="S1240" s="12">
        <v>86246</v>
      </c>
      <c r="T1240" s="13">
        <v>0</v>
      </c>
      <c r="U1240" s="12">
        <v>0</v>
      </c>
      <c r="V1240" s="12">
        <v>86246</v>
      </c>
      <c r="W1240" s="12">
        <v>664</v>
      </c>
      <c r="X1240" s="12">
        <v>22316</v>
      </c>
      <c r="Y1240" s="14">
        <f>+DAY('TABLA PRINCIPAL'!$B1240)</f>
        <v>9</v>
      </c>
      <c r="Z1240" s="14">
        <f>+MONTH('TABLA PRINCIPAL'!$B1240)</f>
        <v>8</v>
      </c>
      <c r="AA1240" s="14">
        <f>+YEAR('TABLA PRINCIPAL'!$B1240)</f>
        <v>2013</v>
      </c>
      <c r="AB1240" s="22" t="str">
        <f>+IF(Ventas_Oficina[[#This Row],[Total del pedido]]&gt;=100000,"SI","NO")</f>
        <v>NO</v>
      </c>
      <c r="AC1240" s="22" t="str">
        <f>+_xlfn.XLOOKUP(Ventas_Oficina[[#This Row],[Nº de artículo]],AUXILIAR!A1239:A6127,AUXILIAR!D1239:D6127,"Error",0)</f>
        <v>Enviado a tiempo</v>
      </c>
      <c r="AD1240" s="22" t="str">
        <f>+IF(AND(Ventas_Oficina[[#This Row],[Total]]&gt;75000,Ventas_Oficina[[#This Row],[Envio a tiempo]]="Enviado a tiempo"),"Buena Venta","Venta Mala")</f>
        <v>Venta Mala</v>
      </c>
    </row>
    <row r="1241" spans="1:30" x14ac:dyDescent="0.25">
      <c r="A1241" s="25">
        <v>1272873</v>
      </c>
      <c r="B1241" s="5">
        <v>41858</v>
      </c>
      <c r="C1241" s="6" t="s">
        <v>126</v>
      </c>
      <c r="D1241" s="6" t="s">
        <v>19</v>
      </c>
      <c r="E1241" s="6" t="s">
        <v>4</v>
      </c>
      <c r="F1241" s="6" t="s">
        <v>5</v>
      </c>
      <c r="G1241" s="6" t="s">
        <v>1007</v>
      </c>
      <c r="H1241" s="6" t="s">
        <v>6</v>
      </c>
      <c r="I1241" s="6" t="s">
        <v>1013</v>
      </c>
      <c r="J1241" s="6" t="s">
        <v>1032</v>
      </c>
      <c r="K1241" s="6" t="s">
        <v>1262</v>
      </c>
      <c r="L1241" s="6" t="s">
        <v>1265</v>
      </c>
      <c r="M1241" s="6" t="s">
        <v>1272</v>
      </c>
      <c r="N1241" s="5">
        <v>41860</v>
      </c>
      <c r="O1241" s="7">
        <v>159</v>
      </c>
      <c r="P1241" s="7">
        <v>261</v>
      </c>
      <c r="Q1241" s="7">
        <v>102</v>
      </c>
      <c r="R1241" s="6">
        <v>16</v>
      </c>
      <c r="S1241" s="7">
        <v>4176</v>
      </c>
      <c r="T1241" s="8">
        <v>0</v>
      </c>
      <c r="U1241" s="7">
        <v>0</v>
      </c>
      <c r="V1241" s="7">
        <v>4176</v>
      </c>
      <c r="W1241" s="7">
        <v>50</v>
      </c>
      <c r="X1241" s="7">
        <v>8834</v>
      </c>
      <c r="Y1241" s="9">
        <f>+DAY('TABLA PRINCIPAL'!$B1241)</f>
        <v>7</v>
      </c>
      <c r="Z1241" s="9">
        <f>+MONTH('TABLA PRINCIPAL'!$B1241)</f>
        <v>8</v>
      </c>
      <c r="AA1241" s="9">
        <f>+YEAR('TABLA PRINCIPAL'!$B1241)</f>
        <v>2014</v>
      </c>
      <c r="AB1241" s="22" t="str">
        <f>+IF(Ventas_Oficina[[#This Row],[Total del pedido]]&gt;=100000,"SI","NO")</f>
        <v>NO</v>
      </c>
      <c r="AC1241" s="22" t="str">
        <f>+_xlfn.XLOOKUP(Ventas_Oficina[[#This Row],[Nº de artículo]],AUXILIAR!A1240:A6128,AUXILIAR!D1240:D6128,"Error",0)</f>
        <v>Enviado a tiempo</v>
      </c>
      <c r="AD1241" s="22" t="str">
        <f>+IF(AND(Ventas_Oficina[[#This Row],[Total]]&gt;75000,Ventas_Oficina[[#This Row],[Envio a tiempo]]="Enviado a tiempo"),"Buena Venta","Venta Mala")</f>
        <v>Venta Mala</v>
      </c>
    </row>
    <row r="1242" spans="1:30" x14ac:dyDescent="0.25">
      <c r="A1242" s="26">
        <v>1272873</v>
      </c>
      <c r="B1242" s="10">
        <v>41911</v>
      </c>
      <c r="C1242" s="11" t="s">
        <v>235</v>
      </c>
      <c r="D1242" s="11" t="s">
        <v>91</v>
      </c>
      <c r="E1242" s="11" t="s">
        <v>4</v>
      </c>
      <c r="F1242" s="11" t="s">
        <v>5</v>
      </c>
      <c r="G1242" s="11" t="s">
        <v>1010</v>
      </c>
      <c r="H1242" s="11" t="s">
        <v>24</v>
      </c>
      <c r="I1242" s="11" t="s">
        <v>1016</v>
      </c>
      <c r="J1242" s="11" t="s">
        <v>1057</v>
      </c>
      <c r="K1242" s="11" t="s">
        <v>1261</v>
      </c>
      <c r="L1242" s="11" t="s">
        <v>1265</v>
      </c>
      <c r="M1242" s="11" t="s">
        <v>1273</v>
      </c>
      <c r="N1242" s="10">
        <v>41546</v>
      </c>
      <c r="O1242" s="12">
        <v>130</v>
      </c>
      <c r="P1242" s="12">
        <v>288</v>
      </c>
      <c r="Q1242" s="12">
        <v>158</v>
      </c>
      <c r="R1242" s="11">
        <v>40</v>
      </c>
      <c r="S1242" s="12">
        <v>11520</v>
      </c>
      <c r="T1242" s="13">
        <v>0.03</v>
      </c>
      <c r="U1242" s="12">
        <v>345.59999999999997</v>
      </c>
      <c r="V1242" s="12">
        <v>11174.4</v>
      </c>
      <c r="W1242" s="12">
        <v>101</v>
      </c>
      <c r="X1242" s="12">
        <v>7618</v>
      </c>
      <c r="Y1242" s="14">
        <f>+DAY('TABLA PRINCIPAL'!$B1242)</f>
        <v>29</v>
      </c>
      <c r="Z1242" s="14">
        <f>+MONTH('TABLA PRINCIPAL'!$B1242)</f>
        <v>9</v>
      </c>
      <c r="AA1242" s="14">
        <f>+YEAR('TABLA PRINCIPAL'!$B1242)</f>
        <v>2014</v>
      </c>
      <c r="AB1242" s="22" t="str">
        <f>+IF(Ventas_Oficina[[#This Row],[Total del pedido]]&gt;=100000,"SI","NO")</f>
        <v>NO</v>
      </c>
      <c r="AC1242" s="22" t="str">
        <f>+_xlfn.XLOOKUP(Ventas_Oficina[[#This Row],[Nº de artículo]],AUXILIAR!A1241:A6129,AUXILIAR!D1241:D6129,"Error",0)</f>
        <v>Enviado a tiempo</v>
      </c>
      <c r="AD1242" s="22" t="str">
        <f>+IF(AND(Ventas_Oficina[[#This Row],[Total]]&gt;75000,Ventas_Oficina[[#This Row],[Envio a tiempo]]="Enviado a tiempo"),"Buena Venta","Venta Mala")</f>
        <v>Venta Mala</v>
      </c>
    </row>
    <row r="1243" spans="1:30" x14ac:dyDescent="0.25">
      <c r="A1243" s="25">
        <v>1272873</v>
      </c>
      <c r="B1243" s="5">
        <v>41616</v>
      </c>
      <c r="C1243" s="6" t="s">
        <v>176</v>
      </c>
      <c r="D1243" s="6" t="s">
        <v>177</v>
      </c>
      <c r="E1243" s="6" t="s">
        <v>4</v>
      </c>
      <c r="F1243" s="6" t="s">
        <v>5</v>
      </c>
      <c r="G1243" s="6" t="s">
        <v>1009</v>
      </c>
      <c r="H1243" s="6" t="s">
        <v>6</v>
      </c>
      <c r="I1243" s="6" t="s">
        <v>1013</v>
      </c>
      <c r="J1243" s="6" t="s">
        <v>1153</v>
      </c>
      <c r="K1243" s="6" t="s">
        <v>1261</v>
      </c>
      <c r="L1243" s="6" t="s">
        <v>1265</v>
      </c>
      <c r="M1243" s="6" t="s">
        <v>1272</v>
      </c>
      <c r="N1243" s="5">
        <v>41616</v>
      </c>
      <c r="O1243" s="7">
        <v>35569</v>
      </c>
      <c r="P1243" s="7">
        <v>40097</v>
      </c>
      <c r="Q1243" s="7">
        <v>43018</v>
      </c>
      <c r="R1243" s="6">
        <v>24</v>
      </c>
      <c r="S1243" s="7">
        <v>962328</v>
      </c>
      <c r="T1243" s="8">
        <v>0.01</v>
      </c>
      <c r="U1243" s="7">
        <v>9623.2800000000007</v>
      </c>
      <c r="V1243" s="7">
        <v>952704.72</v>
      </c>
      <c r="W1243" s="7">
        <v>619</v>
      </c>
      <c r="X1243" s="7">
        <v>429154</v>
      </c>
      <c r="Y1243" s="9">
        <f>+DAY('TABLA PRINCIPAL'!$B1243)</f>
        <v>8</v>
      </c>
      <c r="Z1243" s="9">
        <f>+MONTH('TABLA PRINCIPAL'!$B1243)</f>
        <v>12</v>
      </c>
      <c r="AA1243" s="9">
        <f>+YEAR('TABLA PRINCIPAL'!$B1243)</f>
        <v>2013</v>
      </c>
      <c r="AB1243" s="22" t="str">
        <f>+IF(Ventas_Oficina[[#This Row],[Total del pedido]]&gt;=100000,"SI","NO")</f>
        <v>SI</v>
      </c>
      <c r="AC1243" s="22" t="str">
        <f>+_xlfn.XLOOKUP(Ventas_Oficina[[#This Row],[Nº de artículo]],AUXILIAR!A1242:A6130,AUXILIAR!D1242:D6130,"Error",0)</f>
        <v>No enviado a tiempo</v>
      </c>
      <c r="AD1243" s="22" t="str">
        <f>+IF(AND(Ventas_Oficina[[#This Row],[Total]]&gt;75000,Ventas_Oficina[[#This Row],[Envio a tiempo]]="Enviado a tiempo"),"Buena Venta","Venta Mala")</f>
        <v>Venta Mala</v>
      </c>
    </row>
    <row r="1244" spans="1:30" x14ac:dyDescent="0.25">
      <c r="A1244" s="26">
        <v>1272873</v>
      </c>
      <c r="B1244" s="10">
        <v>42249</v>
      </c>
      <c r="C1244" s="11" t="s">
        <v>236</v>
      </c>
      <c r="D1244" s="11" t="s">
        <v>209</v>
      </c>
      <c r="E1244" s="11" t="s">
        <v>4</v>
      </c>
      <c r="F1244" s="11" t="s">
        <v>5</v>
      </c>
      <c r="G1244" s="11" t="s">
        <v>1008</v>
      </c>
      <c r="H1244" s="11" t="s">
        <v>6</v>
      </c>
      <c r="I1244" s="11" t="s">
        <v>1014</v>
      </c>
      <c r="J1244" s="11" t="s">
        <v>1121</v>
      </c>
      <c r="K1244" s="11" t="s">
        <v>1261</v>
      </c>
      <c r="L1244" s="11" t="s">
        <v>1266</v>
      </c>
      <c r="M1244" s="11" t="s">
        <v>1272</v>
      </c>
      <c r="N1244" s="10">
        <v>42252</v>
      </c>
      <c r="O1244" s="12">
        <v>892</v>
      </c>
      <c r="P1244" s="12">
        <v>2974</v>
      </c>
      <c r="Q1244" s="12">
        <v>2082</v>
      </c>
      <c r="R1244" s="11">
        <v>7</v>
      </c>
      <c r="S1244" s="12">
        <v>20818</v>
      </c>
      <c r="T1244" s="13">
        <v>0.05</v>
      </c>
      <c r="U1244" s="12">
        <v>1040.9000000000001</v>
      </c>
      <c r="V1244" s="12">
        <v>19777.099999999999</v>
      </c>
      <c r="W1244" s="12">
        <v>664</v>
      </c>
      <c r="X1244" s="12">
        <v>30503</v>
      </c>
      <c r="Y1244" s="14">
        <f>+DAY('TABLA PRINCIPAL'!$B1244)</f>
        <v>2</v>
      </c>
      <c r="Z1244" s="14">
        <f>+MONTH('TABLA PRINCIPAL'!$B1244)</f>
        <v>9</v>
      </c>
      <c r="AA1244" s="14">
        <f>+YEAR('TABLA PRINCIPAL'!$B1244)</f>
        <v>2015</v>
      </c>
      <c r="AB1244" s="22" t="str">
        <f>+IF(Ventas_Oficina[[#This Row],[Total del pedido]]&gt;=100000,"SI","NO")</f>
        <v>NO</v>
      </c>
      <c r="AC1244" s="22" t="str">
        <f>+_xlfn.XLOOKUP(Ventas_Oficina[[#This Row],[Nº de artículo]],AUXILIAR!A1243:A6131,AUXILIAR!D1243:D6131,"Error",0)</f>
        <v>No enviado a tiempo</v>
      </c>
      <c r="AD1244" s="22" t="str">
        <f>+IF(AND(Ventas_Oficina[[#This Row],[Total]]&gt;75000,Ventas_Oficina[[#This Row],[Envio a tiempo]]="Enviado a tiempo"),"Buena Venta","Venta Mala")</f>
        <v>Venta Mala</v>
      </c>
    </row>
    <row r="1245" spans="1:30" x14ac:dyDescent="0.25">
      <c r="A1245" s="25">
        <v>1272873</v>
      </c>
      <c r="B1245" s="5">
        <v>41495</v>
      </c>
      <c r="C1245" s="6" t="s">
        <v>291</v>
      </c>
      <c r="D1245" s="6" t="s">
        <v>46</v>
      </c>
      <c r="E1245" s="6" t="s">
        <v>4</v>
      </c>
      <c r="F1245" s="6" t="s">
        <v>5</v>
      </c>
      <c r="G1245" s="6" t="s">
        <v>1010</v>
      </c>
      <c r="H1245" s="6" t="s">
        <v>9</v>
      </c>
      <c r="I1245" s="6" t="s">
        <v>1013</v>
      </c>
      <c r="J1245" s="6" t="s">
        <v>1041</v>
      </c>
      <c r="K1245" s="6" t="s">
        <v>1261</v>
      </c>
      <c r="L1245" s="6" t="s">
        <v>1265</v>
      </c>
      <c r="M1245" s="6" t="s">
        <v>1272</v>
      </c>
      <c r="N1245" s="5">
        <v>41502</v>
      </c>
      <c r="O1245" s="7">
        <v>245</v>
      </c>
      <c r="P1245" s="7">
        <v>389</v>
      </c>
      <c r="Q1245" s="7">
        <v>144</v>
      </c>
      <c r="R1245" s="6">
        <v>22</v>
      </c>
      <c r="S1245" s="7">
        <v>8558</v>
      </c>
      <c r="T1245" s="8">
        <v>0.02</v>
      </c>
      <c r="U1245" s="7">
        <v>171.16</v>
      </c>
      <c r="V1245" s="7">
        <v>8386.84</v>
      </c>
      <c r="W1245" s="7">
        <v>701</v>
      </c>
      <c r="X1245" s="7">
        <v>8834</v>
      </c>
      <c r="Y1245" s="9">
        <f>+DAY('TABLA PRINCIPAL'!$B1245)</f>
        <v>9</v>
      </c>
      <c r="Z1245" s="9">
        <f>+MONTH('TABLA PRINCIPAL'!$B1245)</f>
        <v>8</v>
      </c>
      <c r="AA1245" s="9">
        <f>+YEAR('TABLA PRINCIPAL'!$B1245)</f>
        <v>2013</v>
      </c>
      <c r="AB1245" s="22" t="str">
        <f>+IF(Ventas_Oficina[[#This Row],[Total del pedido]]&gt;=100000,"SI","NO")</f>
        <v>NO</v>
      </c>
      <c r="AC1245" s="22" t="str">
        <f>+_xlfn.XLOOKUP(Ventas_Oficina[[#This Row],[Nº de artículo]],AUXILIAR!A1244:A6132,AUXILIAR!D1244:D6132,"Error",0)</f>
        <v>Enviado a tiempo</v>
      </c>
      <c r="AD1245" s="22" t="str">
        <f>+IF(AND(Ventas_Oficina[[#This Row],[Total]]&gt;75000,Ventas_Oficina[[#This Row],[Envio a tiempo]]="Enviado a tiempo"),"Buena Venta","Venta Mala")</f>
        <v>Venta Mala</v>
      </c>
    </row>
    <row r="1246" spans="1:30" x14ac:dyDescent="0.25">
      <c r="A1246" s="26">
        <v>1273238</v>
      </c>
      <c r="B1246" s="10">
        <v>42127</v>
      </c>
      <c r="C1246" s="11" t="s">
        <v>180</v>
      </c>
      <c r="D1246" s="11" t="s">
        <v>181</v>
      </c>
      <c r="E1246" s="11" t="s">
        <v>4</v>
      </c>
      <c r="F1246" s="11" t="s">
        <v>5</v>
      </c>
      <c r="G1246" s="11" t="s">
        <v>1007</v>
      </c>
      <c r="H1246" s="11" t="s">
        <v>121</v>
      </c>
      <c r="I1246" s="11" t="s">
        <v>1013</v>
      </c>
      <c r="J1246" s="11" t="s">
        <v>1039</v>
      </c>
      <c r="K1246" s="11" t="s">
        <v>1261</v>
      </c>
      <c r="L1246" s="11" t="s">
        <v>1267</v>
      </c>
      <c r="M1246" s="11" t="s">
        <v>1272</v>
      </c>
      <c r="N1246" s="10">
        <v>42139</v>
      </c>
      <c r="O1246" s="12">
        <v>479</v>
      </c>
      <c r="P1246" s="12">
        <v>1197</v>
      </c>
      <c r="Q1246" s="12">
        <v>718</v>
      </c>
      <c r="R1246" s="11">
        <v>31</v>
      </c>
      <c r="S1246" s="12">
        <v>37107</v>
      </c>
      <c r="T1246" s="13">
        <v>0</v>
      </c>
      <c r="U1246" s="12">
        <v>0</v>
      </c>
      <c r="V1246" s="12">
        <v>37107</v>
      </c>
      <c r="W1246" s="12">
        <v>581</v>
      </c>
      <c r="X1246" s="12">
        <v>44255</v>
      </c>
      <c r="Y1246" s="14">
        <f>+DAY('TABLA PRINCIPAL'!$B1246)</f>
        <v>3</v>
      </c>
      <c r="Z1246" s="14">
        <f>+MONTH('TABLA PRINCIPAL'!$B1246)</f>
        <v>5</v>
      </c>
      <c r="AA1246" s="14">
        <f>+YEAR('TABLA PRINCIPAL'!$B1246)</f>
        <v>2015</v>
      </c>
      <c r="AB1246" s="22" t="str">
        <f>+IF(Ventas_Oficina[[#This Row],[Total del pedido]]&gt;=100000,"SI","NO")</f>
        <v>NO</v>
      </c>
      <c r="AC1246" s="22" t="str">
        <f>+_xlfn.XLOOKUP(Ventas_Oficina[[#This Row],[Nº de artículo]],AUXILIAR!A1245:A6133,AUXILIAR!D1245:D6133,"Error",0)</f>
        <v>Enviado a tiempo</v>
      </c>
      <c r="AD1246" s="22" t="str">
        <f>+IF(AND(Ventas_Oficina[[#This Row],[Total]]&gt;75000,Ventas_Oficina[[#This Row],[Envio a tiempo]]="Enviado a tiempo"),"Buena Venta","Venta Mala")</f>
        <v>Venta Mala</v>
      </c>
    </row>
    <row r="1247" spans="1:30" x14ac:dyDescent="0.25">
      <c r="A1247" s="25">
        <v>1273238</v>
      </c>
      <c r="B1247" s="5">
        <v>42120</v>
      </c>
      <c r="C1247" s="6" t="s">
        <v>302</v>
      </c>
      <c r="D1247" s="6" t="s">
        <v>135</v>
      </c>
      <c r="E1247" s="6" t="s">
        <v>12</v>
      </c>
      <c r="F1247" s="6" t="s">
        <v>13</v>
      </c>
      <c r="G1247" s="6" t="s">
        <v>1007</v>
      </c>
      <c r="H1247" s="6" t="s">
        <v>14</v>
      </c>
      <c r="I1247" s="6" t="s">
        <v>1012</v>
      </c>
      <c r="J1247" s="6" t="s">
        <v>1049</v>
      </c>
      <c r="K1247" s="6" t="s">
        <v>1261</v>
      </c>
      <c r="L1247" s="6" t="s">
        <v>1265</v>
      </c>
      <c r="M1247" s="6" t="s">
        <v>1272</v>
      </c>
      <c r="N1247" s="5">
        <v>42122</v>
      </c>
      <c r="O1247" s="7">
        <v>184</v>
      </c>
      <c r="P1247" s="7">
        <v>288</v>
      </c>
      <c r="Q1247" s="7">
        <v>104</v>
      </c>
      <c r="R1247" s="6">
        <v>39</v>
      </c>
      <c r="S1247" s="7">
        <v>11232</v>
      </c>
      <c r="T1247" s="8">
        <v>0</v>
      </c>
      <c r="U1247" s="7">
        <v>0</v>
      </c>
      <c r="V1247" s="7">
        <v>11232</v>
      </c>
      <c r="W1247" s="7">
        <v>99</v>
      </c>
      <c r="X1247" s="7">
        <v>2094</v>
      </c>
      <c r="Y1247" s="9">
        <f>+DAY('TABLA PRINCIPAL'!$B1247)</f>
        <v>26</v>
      </c>
      <c r="Z1247" s="9">
        <f>+MONTH('TABLA PRINCIPAL'!$B1247)</f>
        <v>4</v>
      </c>
      <c r="AA1247" s="9">
        <f>+YEAR('TABLA PRINCIPAL'!$B1247)</f>
        <v>2015</v>
      </c>
      <c r="AB1247" s="22" t="str">
        <f>+IF(Ventas_Oficina[[#This Row],[Total del pedido]]&gt;=100000,"SI","NO")</f>
        <v>NO</v>
      </c>
      <c r="AC1247" s="22" t="str">
        <f>+_xlfn.XLOOKUP(Ventas_Oficina[[#This Row],[Nº de artículo]],AUXILIAR!A1246:A6134,AUXILIAR!D1246:D6134,"Error",0)</f>
        <v>Enviado a tiempo</v>
      </c>
      <c r="AD1247" s="22" t="str">
        <f>+IF(AND(Ventas_Oficina[[#This Row],[Total]]&gt;75000,Ventas_Oficina[[#This Row],[Envio a tiempo]]="Enviado a tiempo"),"Buena Venta","Venta Mala")</f>
        <v>Venta Mala</v>
      </c>
    </row>
    <row r="1248" spans="1:30" x14ac:dyDescent="0.25">
      <c r="A1248" s="26">
        <v>1273238</v>
      </c>
      <c r="B1248" s="10">
        <v>41914</v>
      </c>
      <c r="C1248" s="11" t="s">
        <v>275</v>
      </c>
      <c r="D1248" s="11" t="s">
        <v>183</v>
      </c>
      <c r="E1248" s="11" t="s">
        <v>4</v>
      </c>
      <c r="F1248" s="11" t="s">
        <v>5</v>
      </c>
      <c r="G1248" s="11" t="s">
        <v>1008</v>
      </c>
      <c r="H1248" s="11" t="s">
        <v>106</v>
      </c>
      <c r="I1248" s="11" t="s">
        <v>1015</v>
      </c>
      <c r="J1248" s="11" t="s">
        <v>1098</v>
      </c>
      <c r="K1248" s="11" t="s">
        <v>1262</v>
      </c>
      <c r="L1248" s="11" t="s">
        <v>1265</v>
      </c>
      <c r="M1248" s="11" t="s">
        <v>1272</v>
      </c>
      <c r="N1248" s="10">
        <v>41915</v>
      </c>
      <c r="O1248" s="12">
        <v>1983</v>
      </c>
      <c r="P1248" s="12">
        <v>3098</v>
      </c>
      <c r="Q1248" s="12">
        <v>1115</v>
      </c>
      <c r="R1248" s="11">
        <v>29</v>
      </c>
      <c r="S1248" s="12">
        <v>89842</v>
      </c>
      <c r="T1248" s="13">
        <v>0.03</v>
      </c>
      <c r="U1248" s="12">
        <v>2695.2599999999998</v>
      </c>
      <c r="V1248" s="12">
        <v>87146.74</v>
      </c>
      <c r="W1248" s="12">
        <v>1951</v>
      </c>
      <c r="X1248" s="12">
        <v>181574</v>
      </c>
      <c r="Y1248" s="14">
        <f>+DAY('TABLA PRINCIPAL'!$B1248)</f>
        <v>2</v>
      </c>
      <c r="Z1248" s="14">
        <f>+MONTH('TABLA PRINCIPAL'!$B1248)</f>
        <v>10</v>
      </c>
      <c r="AA1248" s="14">
        <f>+YEAR('TABLA PRINCIPAL'!$B1248)</f>
        <v>2014</v>
      </c>
      <c r="AB1248" s="22" t="str">
        <f>+IF(Ventas_Oficina[[#This Row],[Total del pedido]]&gt;=100000,"SI","NO")</f>
        <v>NO</v>
      </c>
      <c r="AC1248" s="22" t="str">
        <f>+_xlfn.XLOOKUP(Ventas_Oficina[[#This Row],[Nº de artículo]],AUXILIAR!A1247:A6135,AUXILIAR!D1247:D6135,"Error",0)</f>
        <v>Enviado a tiempo</v>
      </c>
      <c r="AD1248" s="22" t="str">
        <f>+IF(AND(Ventas_Oficina[[#This Row],[Total]]&gt;75000,Ventas_Oficina[[#This Row],[Envio a tiempo]]="Enviado a tiempo"),"Buena Venta","Venta Mala")</f>
        <v>Buena Venta</v>
      </c>
    </row>
    <row r="1249" spans="1:30" x14ac:dyDescent="0.25">
      <c r="A1249" s="25">
        <v>1273238</v>
      </c>
      <c r="B1249" s="5">
        <v>42242</v>
      </c>
      <c r="C1249" s="6" t="s">
        <v>549</v>
      </c>
      <c r="D1249" s="6" t="s">
        <v>68</v>
      </c>
      <c r="E1249" s="6" t="s">
        <v>12</v>
      </c>
      <c r="F1249" s="6" t="s">
        <v>13</v>
      </c>
      <c r="G1249" s="6" t="s">
        <v>1008</v>
      </c>
      <c r="H1249" s="6" t="s">
        <v>14</v>
      </c>
      <c r="I1249" s="6" t="s">
        <v>1012</v>
      </c>
      <c r="J1249" s="6" t="s">
        <v>1060</v>
      </c>
      <c r="K1249" s="6" t="s">
        <v>1262</v>
      </c>
      <c r="L1249" s="6" t="s">
        <v>1265</v>
      </c>
      <c r="M1249" s="6" t="s">
        <v>1272</v>
      </c>
      <c r="N1249" s="5">
        <v>42243</v>
      </c>
      <c r="O1249" s="7">
        <v>1388</v>
      </c>
      <c r="P1249" s="7">
        <v>2238</v>
      </c>
      <c r="Q1249" s="7">
        <v>850</v>
      </c>
      <c r="R1249" s="6">
        <v>40</v>
      </c>
      <c r="S1249" s="7">
        <v>89520</v>
      </c>
      <c r="T1249" s="8">
        <v>0.08</v>
      </c>
      <c r="U1249" s="7">
        <v>7161.6</v>
      </c>
      <c r="V1249" s="7">
        <v>82358.399999999994</v>
      </c>
      <c r="W1249" s="7">
        <v>1510</v>
      </c>
      <c r="X1249" s="7">
        <v>42862</v>
      </c>
      <c r="Y1249" s="9">
        <f>+DAY('TABLA PRINCIPAL'!$B1249)</f>
        <v>26</v>
      </c>
      <c r="Z1249" s="9">
        <f>+MONTH('TABLA PRINCIPAL'!$B1249)</f>
        <v>8</v>
      </c>
      <c r="AA1249" s="9">
        <f>+YEAR('TABLA PRINCIPAL'!$B1249)</f>
        <v>2015</v>
      </c>
      <c r="AB1249" s="22" t="str">
        <f>+IF(Ventas_Oficina[[#This Row],[Total del pedido]]&gt;=100000,"SI","NO")</f>
        <v>NO</v>
      </c>
      <c r="AC1249" s="22" t="str">
        <f>+_xlfn.XLOOKUP(Ventas_Oficina[[#This Row],[Nº de artículo]],AUXILIAR!A1248:A6136,AUXILIAR!D1248:D6136,"Error",0)</f>
        <v>No enviado a tiempo</v>
      </c>
      <c r="AD1249" s="22" t="str">
        <f>+IF(AND(Ventas_Oficina[[#This Row],[Total]]&gt;75000,Ventas_Oficina[[#This Row],[Envio a tiempo]]="Enviado a tiempo"),"Buena Venta","Venta Mala")</f>
        <v>Venta Mala</v>
      </c>
    </row>
    <row r="1250" spans="1:30" x14ac:dyDescent="0.25">
      <c r="A1250" s="26">
        <v>1273238</v>
      </c>
      <c r="B1250" s="10">
        <v>41663</v>
      </c>
      <c r="C1250" s="11" t="s">
        <v>534</v>
      </c>
      <c r="D1250" s="11" t="s">
        <v>129</v>
      </c>
      <c r="E1250" s="11" t="s">
        <v>4</v>
      </c>
      <c r="F1250" s="11" t="s">
        <v>5</v>
      </c>
      <c r="G1250" s="11" t="s">
        <v>1008</v>
      </c>
      <c r="H1250" s="11" t="s">
        <v>6</v>
      </c>
      <c r="I1250" s="11" t="s">
        <v>1015</v>
      </c>
      <c r="J1250" s="11" t="s">
        <v>1108</v>
      </c>
      <c r="K1250" s="11" t="s">
        <v>1261</v>
      </c>
      <c r="L1250" s="11" t="s">
        <v>1267</v>
      </c>
      <c r="M1250" s="11" t="s">
        <v>1272</v>
      </c>
      <c r="N1250" s="10">
        <v>41665</v>
      </c>
      <c r="O1250" s="12">
        <v>7679</v>
      </c>
      <c r="P1250" s="12">
        <v>11999</v>
      </c>
      <c r="Q1250" s="12">
        <v>4320</v>
      </c>
      <c r="R1250" s="11">
        <v>11</v>
      </c>
      <c r="S1250" s="12">
        <v>131989</v>
      </c>
      <c r="T1250" s="13">
        <v>0.01</v>
      </c>
      <c r="U1250" s="12">
        <v>1319.89</v>
      </c>
      <c r="V1250" s="12">
        <v>130669.11</v>
      </c>
      <c r="W1250" s="12">
        <v>1400</v>
      </c>
      <c r="X1250" s="12">
        <v>151148</v>
      </c>
      <c r="Y1250" s="14">
        <f>+DAY('TABLA PRINCIPAL'!$B1250)</f>
        <v>24</v>
      </c>
      <c r="Z1250" s="14">
        <f>+MONTH('TABLA PRINCIPAL'!$B1250)</f>
        <v>1</v>
      </c>
      <c r="AA1250" s="14">
        <f>+YEAR('TABLA PRINCIPAL'!$B1250)</f>
        <v>2014</v>
      </c>
      <c r="AB1250" s="22" t="str">
        <f>+IF(Ventas_Oficina[[#This Row],[Total del pedido]]&gt;=100000,"SI","NO")</f>
        <v>SI</v>
      </c>
      <c r="AC1250" s="22" t="str">
        <f>+_xlfn.XLOOKUP(Ventas_Oficina[[#This Row],[Nº de artículo]],AUXILIAR!A1249:A6137,AUXILIAR!D1249:D6137,"Error",0)</f>
        <v>No enviado a tiempo</v>
      </c>
      <c r="AD1250" s="22" t="str">
        <f>+IF(AND(Ventas_Oficina[[#This Row],[Total]]&gt;75000,Ventas_Oficina[[#This Row],[Envio a tiempo]]="Enviado a tiempo"),"Buena Venta","Venta Mala")</f>
        <v>Venta Mala</v>
      </c>
    </row>
    <row r="1251" spans="1:30" x14ac:dyDescent="0.25">
      <c r="A1251" s="25">
        <v>1273238</v>
      </c>
      <c r="B1251" s="5">
        <v>41876</v>
      </c>
      <c r="C1251" s="6" t="s">
        <v>28</v>
      </c>
      <c r="D1251" s="6" t="s">
        <v>29</v>
      </c>
      <c r="E1251" s="6" t="s">
        <v>12</v>
      </c>
      <c r="F1251" s="6" t="s">
        <v>13</v>
      </c>
      <c r="G1251" s="6" t="s">
        <v>1007</v>
      </c>
      <c r="H1251" s="6" t="s">
        <v>14</v>
      </c>
      <c r="I1251" s="6" t="s">
        <v>1015</v>
      </c>
      <c r="J1251" s="6" t="s">
        <v>1120</v>
      </c>
      <c r="K1251" s="6" t="s">
        <v>1261</v>
      </c>
      <c r="L1251" s="6" t="s">
        <v>1265</v>
      </c>
      <c r="M1251" s="6" t="s">
        <v>1272</v>
      </c>
      <c r="N1251" s="5">
        <v>41878</v>
      </c>
      <c r="O1251" s="7">
        <v>651</v>
      </c>
      <c r="P1251" s="7">
        <v>3098</v>
      </c>
      <c r="Q1251" s="7">
        <v>2447</v>
      </c>
      <c r="R1251" s="6">
        <v>19</v>
      </c>
      <c r="S1251" s="7">
        <v>58862</v>
      </c>
      <c r="T1251" s="8">
        <v>0.08</v>
      </c>
      <c r="U1251" s="7">
        <v>4708.96</v>
      </c>
      <c r="V1251" s="7">
        <v>54153.04</v>
      </c>
      <c r="W1251" s="7">
        <v>650</v>
      </c>
      <c r="X1251" s="7">
        <v>111427</v>
      </c>
      <c r="Y1251" s="9">
        <f>+DAY('TABLA PRINCIPAL'!$B1251)</f>
        <v>25</v>
      </c>
      <c r="Z1251" s="9">
        <f>+MONTH('TABLA PRINCIPAL'!$B1251)</f>
        <v>8</v>
      </c>
      <c r="AA1251" s="9">
        <f>+YEAR('TABLA PRINCIPAL'!$B1251)</f>
        <v>2014</v>
      </c>
      <c r="AB1251" s="22" t="str">
        <f>+IF(Ventas_Oficina[[#This Row],[Total del pedido]]&gt;=100000,"SI","NO")</f>
        <v>NO</v>
      </c>
      <c r="AC1251" s="22" t="str">
        <f>+_xlfn.XLOOKUP(Ventas_Oficina[[#This Row],[Nº de artículo]],AUXILIAR!A1250:A6138,AUXILIAR!D1250:D6138,"Error",0)</f>
        <v>Enviado a tiempo</v>
      </c>
      <c r="AD1251" s="22" t="str">
        <f>+IF(AND(Ventas_Oficina[[#This Row],[Total]]&gt;75000,Ventas_Oficina[[#This Row],[Envio a tiempo]]="Enviado a tiempo"),"Buena Venta","Venta Mala")</f>
        <v>Buena Venta</v>
      </c>
    </row>
    <row r="1252" spans="1:30" x14ac:dyDescent="0.25">
      <c r="A1252" s="26">
        <v>1273238</v>
      </c>
      <c r="B1252" s="10">
        <v>42511</v>
      </c>
      <c r="C1252" s="11" t="s">
        <v>126</v>
      </c>
      <c r="D1252" s="11" t="s">
        <v>19</v>
      </c>
      <c r="E1252" s="11" t="s">
        <v>4</v>
      </c>
      <c r="F1252" s="11" t="s">
        <v>5</v>
      </c>
      <c r="G1252" s="11" t="s">
        <v>1008</v>
      </c>
      <c r="H1252" s="11" t="s">
        <v>6</v>
      </c>
      <c r="I1252" s="11" t="s">
        <v>1016</v>
      </c>
      <c r="J1252" s="11" t="s">
        <v>1108</v>
      </c>
      <c r="K1252" s="11" t="s">
        <v>1261</v>
      </c>
      <c r="L1252" s="11" t="s">
        <v>1265</v>
      </c>
      <c r="M1252" s="11" t="s">
        <v>1272</v>
      </c>
      <c r="N1252" s="10">
        <v>42512</v>
      </c>
      <c r="O1252" s="12">
        <v>7679</v>
      </c>
      <c r="P1252" s="12">
        <v>11999</v>
      </c>
      <c r="Q1252" s="12">
        <v>4320</v>
      </c>
      <c r="R1252" s="11">
        <v>23</v>
      </c>
      <c r="S1252" s="12">
        <v>275977</v>
      </c>
      <c r="T1252" s="13">
        <v>0.02</v>
      </c>
      <c r="U1252" s="12">
        <v>5519.54</v>
      </c>
      <c r="V1252" s="12">
        <v>270457.46000000002</v>
      </c>
      <c r="W1252" s="12">
        <v>1400</v>
      </c>
      <c r="X1252" s="12">
        <v>134008</v>
      </c>
      <c r="Y1252" s="14">
        <f>+DAY('TABLA PRINCIPAL'!$B1252)</f>
        <v>21</v>
      </c>
      <c r="Z1252" s="14">
        <f>+MONTH('TABLA PRINCIPAL'!$B1252)</f>
        <v>5</v>
      </c>
      <c r="AA1252" s="14">
        <f>+YEAR('TABLA PRINCIPAL'!$B1252)</f>
        <v>2016</v>
      </c>
      <c r="AB1252" s="22" t="str">
        <f>+IF(Ventas_Oficina[[#This Row],[Total del pedido]]&gt;=100000,"SI","NO")</f>
        <v>SI</v>
      </c>
      <c r="AC1252" s="22" t="str">
        <f>+_xlfn.XLOOKUP(Ventas_Oficina[[#This Row],[Nº de artículo]],AUXILIAR!A1251:A6139,AUXILIAR!D1251:D6139,"Error",0)</f>
        <v>Enviado a tiempo</v>
      </c>
      <c r="AD1252" s="22" t="str">
        <f>+IF(AND(Ventas_Oficina[[#This Row],[Total]]&gt;75000,Ventas_Oficina[[#This Row],[Envio a tiempo]]="Enviado a tiempo"),"Buena Venta","Venta Mala")</f>
        <v>Buena Venta</v>
      </c>
    </row>
    <row r="1253" spans="1:30" x14ac:dyDescent="0.25">
      <c r="A1253" s="25">
        <v>1273238</v>
      </c>
      <c r="B1253" s="5">
        <v>41497</v>
      </c>
      <c r="C1253" s="6" t="s">
        <v>155</v>
      </c>
      <c r="D1253" s="6" t="s">
        <v>156</v>
      </c>
      <c r="E1253" s="6" t="s">
        <v>12</v>
      </c>
      <c r="F1253" s="6" t="s">
        <v>13</v>
      </c>
      <c r="G1253" s="6" t="s">
        <v>1008</v>
      </c>
      <c r="H1253" s="6" t="s">
        <v>42</v>
      </c>
      <c r="I1253" s="6" t="s">
        <v>1013</v>
      </c>
      <c r="J1253" s="6" t="s">
        <v>1093</v>
      </c>
      <c r="K1253" s="6" t="s">
        <v>1261</v>
      </c>
      <c r="L1253" s="6" t="s">
        <v>1265</v>
      </c>
      <c r="M1253" s="6" t="s">
        <v>1272</v>
      </c>
      <c r="N1253" s="5">
        <v>41499</v>
      </c>
      <c r="O1253" s="7">
        <v>216</v>
      </c>
      <c r="P1253" s="7">
        <v>385</v>
      </c>
      <c r="Q1253" s="7">
        <v>169</v>
      </c>
      <c r="R1253" s="6">
        <v>23</v>
      </c>
      <c r="S1253" s="7">
        <v>8855</v>
      </c>
      <c r="T1253" s="8">
        <v>7.0000000000000007E-2</v>
      </c>
      <c r="U1253" s="7">
        <v>619.85</v>
      </c>
      <c r="V1253" s="7">
        <v>8235.15</v>
      </c>
      <c r="W1253" s="7">
        <v>70</v>
      </c>
      <c r="X1253" s="7">
        <v>2253</v>
      </c>
      <c r="Y1253" s="9">
        <f>+DAY('TABLA PRINCIPAL'!$B1253)</f>
        <v>11</v>
      </c>
      <c r="Z1253" s="9">
        <f>+MONTH('TABLA PRINCIPAL'!$B1253)</f>
        <v>8</v>
      </c>
      <c r="AA1253" s="9">
        <f>+YEAR('TABLA PRINCIPAL'!$B1253)</f>
        <v>2013</v>
      </c>
      <c r="AB1253" s="22" t="str">
        <f>+IF(Ventas_Oficina[[#This Row],[Total del pedido]]&gt;=100000,"SI","NO")</f>
        <v>NO</v>
      </c>
      <c r="AC1253" s="22" t="str">
        <f>+_xlfn.XLOOKUP(Ventas_Oficina[[#This Row],[Nº de artículo]],AUXILIAR!A1252:A6140,AUXILIAR!D1252:D6140,"Error",0)</f>
        <v>No enviado a tiempo</v>
      </c>
      <c r="AD1253" s="22" t="str">
        <f>+IF(AND(Ventas_Oficina[[#This Row],[Total]]&gt;75000,Ventas_Oficina[[#This Row],[Envio a tiempo]]="Enviado a tiempo"),"Buena Venta","Venta Mala")</f>
        <v>Venta Mala</v>
      </c>
    </row>
    <row r="1254" spans="1:30" x14ac:dyDescent="0.25">
      <c r="A1254" s="26">
        <v>1273238</v>
      </c>
      <c r="B1254" s="10">
        <v>42036</v>
      </c>
      <c r="C1254" s="11" t="s">
        <v>484</v>
      </c>
      <c r="D1254" s="11" t="s">
        <v>23</v>
      </c>
      <c r="E1254" s="11" t="s">
        <v>4</v>
      </c>
      <c r="F1254" s="11" t="s">
        <v>5</v>
      </c>
      <c r="G1254" s="11" t="s">
        <v>1008</v>
      </c>
      <c r="H1254" s="11" t="s">
        <v>24</v>
      </c>
      <c r="I1254" s="11" t="s">
        <v>1012</v>
      </c>
      <c r="J1254" s="11" t="s">
        <v>1060</v>
      </c>
      <c r="K1254" s="11" t="s">
        <v>1261</v>
      </c>
      <c r="L1254" s="11" t="s">
        <v>1267</v>
      </c>
      <c r="M1254" s="11" t="s">
        <v>1273</v>
      </c>
      <c r="N1254" s="10">
        <v>42038</v>
      </c>
      <c r="O1254" s="12">
        <v>1388</v>
      </c>
      <c r="P1254" s="12">
        <v>2238</v>
      </c>
      <c r="Q1254" s="12">
        <v>850</v>
      </c>
      <c r="R1254" s="11">
        <v>22</v>
      </c>
      <c r="S1254" s="12">
        <v>49236</v>
      </c>
      <c r="T1254" s="13">
        <v>0.09</v>
      </c>
      <c r="U1254" s="12">
        <v>4431.24</v>
      </c>
      <c r="V1254" s="12">
        <v>44804.76</v>
      </c>
      <c r="W1254" s="12">
        <v>1510</v>
      </c>
      <c r="X1254" s="12">
        <v>119780</v>
      </c>
      <c r="Y1254" s="14">
        <f>+DAY('TABLA PRINCIPAL'!$B1254)</f>
        <v>1</v>
      </c>
      <c r="Z1254" s="14">
        <f>+MONTH('TABLA PRINCIPAL'!$B1254)</f>
        <v>2</v>
      </c>
      <c r="AA1254" s="14">
        <f>+YEAR('TABLA PRINCIPAL'!$B1254)</f>
        <v>2015</v>
      </c>
      <c r="AB1254" s="22" t="str">
        <f>+IF(Ventas_Oficina[[#This Row],[Total del pedido]]&gt;=100000,"SI","NO")</f>
        <v>NO</v>
      </c>
      <c r="AC1254" s="22" t="str">
        <f>+_xlfn.XLOOKUP(Ventas_Oficina[[#This Row],[Nº de artículo]],AUXILIAR!A1253:A6141,AUXILIAR!D1253:D6141,"Error",0)</f>
        <v>Enviado a tiempo</v>
      </c>
      <c r="AD1254" s="22" t="str">
        <f>+IF(AND(Ventas_Oficina[[#This Row],[Total]]&gt;75000,Ventas_Oficina[[#This Row],[Envio a tiempo]]="Enviado a tiempo"),"Buena Venta","Venta Mala")</f>
        <v>Buena Venta</v>
      </c>
    </row>
    <row r="1255" spans="1:30" x14ac:dyDescent="0.25">
      <c r="A1255" s="25">
        <v>1273603</v>
      </c>
      <c r="B1255" s="5">
        <v>41552</v>
      </c>
      <c r="C1255" s="6" t="s">
        <v>230</v>
      </c>
      <c r="D1255" s="6" t="s">
        <v>177</v>
      </c>
      <c r="E1255" s="6" t="s">
        <v>4</v>
      </c>
      <c r="F1255" s="6" t="s">
        <v>5</v>
      </c>
      <c r="G1255" s="6" t="s">
        <v>1010</v>
      </c>
      <c r="H1255" s="6" t="s">
        <v>6</v>
      </c>
      <c r="I1255" s="6" t="s">
        <v>1012</v>
      </c>
      <c r="J1255" s="6" t="s">
        <v>1192</v>
      </c>
      <c r="K1255" s="6" t="s">
        <v>1261</v>
      </c>
      <c r="L1255" s="6" t="s">
        <v>1266</v>
      </c>
      <c r="M1255" s="6" t="s">
        <v>1272</v>
      </c>
      <c r="N1255" s="5">
        <v>41554</v>
      </c>
      <c r="O1255" s="7">
        <v>21961</v>
      </c>
      <c r="P1255" s="7">
        <v>53564</v>
      </c>
      <c r="Q1255" s="7">
        <v>31603</v>
      </c>
      <c r="R1255" s="6">
        <v>15</v>
      </c>
      <c r="S1255" s="7">
        <v>803460</v>
      </c>
      <c r="T1255" s="8">
        <v>0</v>
      </c>
      <c r="U1255" s="7">
        <v>0</v>
      </c>
      <c r="V1255" s="7">
        <v>803460</v>
      </c>
      <c r="W1255" s="7">
        <v>1470</v>
      </c>
      <c r="X1255" s="7">
        <v>470556</v>
      </c>
      <c r="Y1255" s="9">
        <f>+DAY('TABLA PRINCIPAL'!$B1255)</f>
        <v>5</v>
      </c>
      <c r="Z1255" s="9">
        <f>+MONTH('TABLA PRINCIPAL'!$B1255)</f>
        <v>10</v>
      </c>
      <c r="AA1255" s="9">
        <f>+YEAR('TABLA PRINCIPAL'!$B1255)</f>
        <v>2013</v>
      </c>
      <c r="AB1255" s="22" t="str">
        <f>+IF(Ventas_Oficina[[#This Row],[Total del pedido]]&gt;=100000,"SI","NO")</f>
        <v>SI</v>
      </c>
      <c r="AC1255" s="22" t="str">
        <f>+_xlfn.XLOOKUP(Ventas_Oficina[[#This Row],[Nº de artículo]],AUXILIAR!A1254:A6142,AUXILIAR!D1254:D6142,"Error",0)</f>
        <v>Enviado a tiempo</v>
      </c>
      <c r="AD1255" s="22" t="str">
        <f>+IF(AND(Ventas_Oficina[[#This Row],[Total]]&gt;75000,Ventas_Oficina[[#This Row],[Envio a tiempo]]="Enviado a tiempo"),"Buena Venta","Venta Mala")</f>
        <v>Buena Venta</v>
      </c>
    </row>
    <row r="1256" spans="1:30" x14ac:dyDescent="0.25">
      <c r="A1256" s="26">
        <v>1273968</v>
      </c>
      <c r="B1256" s="10">
        <v>41875</v>
      </c>
      <c r="C1256" s="11" t="s">
        <v>119</v>
      </c>
      <c r="D1256" s="11" t="s">
        <v>29</v>
      </c>
      <c r="E1256" s="11" t="s">
        <v>12</v>
      </c>
      <c r="F1256" s="11" t="s">
        <v>13</v>
      </c>
      <c r="G1256" s="11" t="s">
        <v>1009</v>
      </c>
      <c r="H1256" s="11" t="s">
        <v>14</v>
      </c>
      <c r="I1256" s="11" t="s">
        <v>1012</v>
      </c>
      <c r="J1256" s="11" t="s">
        <v>1103</v>
      </c>
      <c r="K1256" s="11" t="s">
        <v>1261</v>
      </c>
      <c r="L1256" s="11" t="s">
        <v>1267</v>
      </c>
      <c r="M1256" s="11" t="s">
        <v>1272</v>
      </c>
      <c r="N1256" s="10">
        <v>41876</v>
      </c>
      <c r="O1256" s="12">
        <v>5616</v>
      </c>
      <c r="P1256" s="12">
        <v>13698</v>
      </c>
      <c r="Q1256" s="12">
        <v>8082</v>
      </c>
      <c r="R1256" s="11">
        <v>21</v>
      </c>
      <c r="S1256" s="12">
        <v>287658</v>
      </c>
      <c r="T1256" s="13">
        <v>0.05</v>
      </c>
      <c r="U1256" s="12">
        <v>14382.900000000001</v>
      </c>
      <c r="V1256" s="12">
        <v>273275.09999999998</v>
      </c>
      <c r="W1256" s="12">
        <v>2449</v>
      </c>
      <c r="X1256" s="12">
        <v>21926</v>
      </c>
      <c r="Y1256" s="14">
        <f>+DAY('TABLA PRINCIPAL'!$B1256)</f>
        <v>24</v>
      </c>
      <c r="Z1256" s="14">
        <f>+MONTH('TABLA PRINCIPAL'!$B1256)</f>
        <v>8</v>
      </c>
      <c r="AA1256" s="14">
        <f>+YEAR('TABLA PRINCIPAL'!$B1256)</f>
        <v>2014</v>
      </c>
      <c r="AB1256" s="22" t="str">
        <f>+IF(Ventas_Oficina[[#This Row],[Total del pedido]]&gt;=100000,"SI","NO")</f>
        <v>SI</v>
      </c>
      <c r="AC1256" s="22" t="str">
        <f>+_xlfn.XLOOKUP(Ventas_Oficina[[#This Row],[Nº de artículo]],AUXILIAR!A1255:A6143,AUXILIAR!D1255:D6143,"Error",0)</f>
        <v>No enviado a tiempo</v>
      </c>
      <c r="AD1256" s="22" t="str">
        <f>+IF(AND(Ventas_Oficina[[#This Row],[Total]]&gt;75000,Ventas_Oficina[[#This Row],[Envio a tiempo]]="Enviado a tiempo"),"Buena Venta","Venta Mala")</f>
        <v>Venta Mala</v>
      </c>
    </row>
    <row r="1257" spans="1:30" x14ac:dyDescent="0.25">
      <c r="A1257" s="25">
        <v>1274334</v>
      </c>
      <c r="B1257" s="5">
        <v>41665</v>
      </c>
      <c r="C1257" s="6" t="s">
        <v>550</v>
      </c>
      <c r="D1257" s="6" t="s">
        <v>29</v>
      </c>
      <c r="E1257" s="6" t="s">
        <v>12</v>
      </c>
      <c r="F1257" s="6" t="s">
        <v>13</v>
      </c>
      <c r="G1257" s="6" t="s">
        <v>1010</v>
      </c>
      <c r="H1257" s="6" t="s">
        <v>14</v>
      </c>
      <c r="I1257" s="6" t="s">
        <v>1016</v>
      </c>
      <c r="J1257" s="6" t="s">
        <v>1073</v>
      </c>
      <c r="K1257" s="6" t="s">
        <v>1261</v>
      </c>
      <c r="L1257" s="6" t="s">
        <v>1267</v>
      </c>
      <c r="M1257" s="6" t="s">
        <v>1272</v>
      </c>
      <c r="N1257" s="5">
        <v>41672</v>
      </c>
      <c r="O1257" s="7">
        <v>550</v>
      </c>
      <c r="P1257" s="7">
        <v>1222</v>
      </c>
      <c r="Q1257" s="7">
        <v>672</v>
      </c>
      <c r="R1257" s="6">
        <v>10</v>
      </c>
      <c r="S1257" s="7">
        <v>12220</v>
      </c>
      <c r="T1257" s="8">
        <v>0.08</v>
      </c>
      <c r="U1257" s="7">
        <v>977.6</v>
      </c>
      <c r="V1257" s="7">
        <v>11242.4</v>
      </c>
      <c r="W1257" s="7">
        <v>285</v>
      </c>
      <c r="X1257" s="7">
        <v>21413</v>
      </c>
      <c r="Y1257" s="9">
        <f>+DAY('TABLA PRINCIPAL'!$B1257)</f>
        <v>26</v>
      </c>
      <c r="Z1257" s="9">
        <f>+MONTH('TABLA PRINCIPAL'!$B1257)</f>
        <v>1</v>
      </c>
      <c r="AA1257" s="9">
        <f>+YEAR('TABLA PRINCIPAL'!$B1257)</f>
        <v>2014</v>
      </c>
      <c r="AB1257" s="22" t="str">
        <f>+IF(Ventas_Oficina[[#This Row],[Total del pedido]]&gt;=100000,"SI","NO")</f>
        <v>NO</v>
      </c>
      <c r="AC1257" s="22" t="str">
        <f>+_xlfn.XLOOKUP(Ventas_Oficina[[#This Row],[Nº de artículo]],AUXILIAR!A1256:A6144,AUXILIAR!D1256:D6144,"Error",0)</f>
        <v>Enviado a tiempo</v>
      </c>
      <c r="AD1257" s="22" t="str">
        <f>+IF(AND(Ventas_Oficina[[#This Row],[Total]]&gt;75000,Ventas_Oficina[[#This Row],[Envio a tiempo]]="Enviado a tiempo"),"Buena Venta","Venta Mala")</f>
        <v>Venta Mala</v>
      </c>
    </row>
    <row r="1258" spans="1:30" x14ac:dyDescent="0.25">
      <c r="A1258" s="26">
        <v>1274334</v>
      </c>
      <c r="B1258" s="10">
        <v>41815</v>
      </c>
      <c r="C1258" s="11" t="s">
        <v>262</v>
      </c>
      <c r="D1258" s="11" t="s">
        <v>199</v>
      </c>
      <c r="E1258" s="11" t="s">
        <v>4</v>
      </c>
      <c r="F1258" s="11" t="s">
        <v>5</v>
      </c>
      <c r="G1258" s="11" t="s">
        <v>1007</v>
      </c>
      <c r="H1258" s="11" t="s">
        <v>24</v>
      </c>
      <c r="I1258" s="11" t="s">
        <v>1015</v>
      </c>
      <c r="J1258" s="11" t="s">
        <v>1101</v>
      </c>
      <c r="K1258" s="11" t="s">
        <v>1261</v>
      </c>
      <c r="L1258" s="11" t="s">
        <v>1267</v>
      </c>
      <c r="M1258" s="11" t="s">
        <v>1272</v>
      </c>
      <c r="N1258" s="10">
        <v>41815</v>
      </c>
      <c r="O1258" s="12">
        <v>27899</v>
      </c>
      <c r="P1258" s="12">
        <v>44999</v>
      </c>
      <c r="Q1258" s="12">
        <v>17100</v>
      </c>
      <c r="R1258" s="11">
        <v>28</v>
      </c>
      <c r="S1258" s="12">
        <v>1259972</v>
      </c>
      <c r="T1258" s="13">
        <v>0.08</v>
      </c>
      <c r="U1258" s="12">
        <v>100797.76000000001</v>
      </c>
      <c r="V1258" s="12">
        <v>1159174.24</v>
      </c>
      <c r="W1258" s="12">
        <v>4900</v>
      </c>
      <c r="X1258" s="12">
        <v>190598</v>
      </c>
      <c r="Y1258" s="14">
        <f>+DAY('TABLA PRINCIPAL'!$B1258)</f>
        <v>25</v>
      </c>
      <c r="Z1258" s="14">
        <f>+MONTH('TABLA PRINCIPAL'!$B1258)</f>
        <v>6</v>
      </c>
      <c r="AA1258" s="14">
        <f>+YEAR('TABLA PRINCIPAL'!$B1258)</f>
        <v>2014</v>
      </c>
      <c r="AB1258" s="22" t="str">
        <f>+IF(Ventas_Oficina[[#This Row],[Total del pedido]]&gt;=100000,"SI","NO")</f>
        <v>SI</v>
      </c>
      <c r="AC1258" s="22" t="str">
        <f>+_xlfn.XLOOKUP(Ventas_Oficina[[#This Row],[Nº de artículo]],AUXILIAR!A1257:A6145,AUXILIAR!D1257:D6145,"Error",0)</f>
        <v>Enviado a tiempo</v>
      </c>
      <c r="AD1258" s="22" t="str">
        <f>+IF(AND(Ventas_Oficina[[#This Row],[Total]]&gt;75000,Ventas_Oficina[[#This Row],[Envio a tiempo]]="Enviado a tiempo"),"Buena Venta","Venta Mala")</f>
        <v>Buena Venta</v>
      </c>
    </row>
    <row r="1259" spans="1:30" x14ac:dyDescent="0.25">
      <c r="A1259" s="25">
        <v>1274334</v>
      </c>
      <c r="B1259" s="5">
        <v>41858</v>
      </c>
      <c r="C1259" s="6" t="s">
        <v>126</v>
      </c>
      <c r="D1259" s="6" t="s">
        <v>19</v>
      </c>
      <c r="E1259" s="6" t="s">
        <v>4</v>
      </c>
      <c r="F1259" s="6" t="s">
        <v>5</v>
      </c>
      <c r="G1259" s="6" t="s">
        <v>1008</v>
      </c>
      <c r="H1259" s="6" t="s">
        <v>6</v>
      </c>
      <c r="I1259" s="6" t="s">
        <v>1013</v>
      </c>
      <c r="J1259" s="6" t="s">
        <v>1097</v>
      </c>
      <c r="K1259" s="6" t="s">
        <v>1261</v>
      </c>
      <c r="L1259" s="6" t="s">
        <v>1265</v>
      </c>
      <c r="M1259" s="6" t="s">
        <v>1272</v>
      </c>
      <c r="N1259" s="5">
        <v>41860</v>
      </c>
      <c r="O1259" s="7">
        <v>133</v>
      </c>
      <c r="P1259" s="7">
        <v>208</v>
      </c>
      <c r="Q1259" s="7">
        <v>75</v>
      </c>
      <c r="R1259" s="6">
        <v>44</v>
      </c>
      <c r="S1259" s="7">
        <v>9152</v>
      </c>
      <c r="T1259" s="8">
        <v>0.09</v>
      </c>
      <c r="U1259" s="7">
        <v>823.68</v>
      </c>
      <c r="V1259" s="7">
        <v>8328.32</v>
      </c>
      <c r="W1259" s="7">
        <v>149</v>
      </c>
      <c r="X1259" s="7">
        <v>8444</v>
      </c>
      <c r="Y1259" s="9">
        <f>+DAY('TABLA PRINCIPAL'!$B1259)</f>
        <v>7</v>
      </c>
      <c r="Z1259" s="9">
        <f>+MONTH('TABLA PRINCIPAL'!$B1259)</f>
        <v>8</v>
      </c>
      <c r="AA1259" s="9">
        <f>+YEAR('TABLA PRINCIPAL'!$B1259)</f>
        <v>2014</v>
      </c>
      <c r="AB1259" s="22" t="str">
        <f>+IF(Ventas_Oficina[[#This Row],[Total del pedido]]&gt;=100000,"SI","NO")</f>
        <v>NO</v>
      </c>
      <c r="AC1259" s="22" t="str">
        <f>+_xlfn.XLOOKUP(Ventas_Oficina[[#This Row],[Nº de artículo]],AUXILIAR!A1258:A6146,AUXILIAR!D1258:D6146,"Error",0)</f>
        <v>No enviado a tiempo</v>
      </c>
      <c r="AD1259" s="22" t="str">
        <f>+IF(AND(Ventas_Oficina[[#This Row],[Total]]&gt;75000,Ventas_Oficina[[#This Row],[Envio a tiempo]]="Enviado a tiempo"),"Buena Venta","Venta Mala")</f>
        <v>Venta Mala</v>
      </c>
    </row>
    <row r="1260" spans="1:30" x14ac:dyDescent="0.25">
      <c r="A1260" s="26">
        <v>1274334</v>
      </c>
      <c r="B1260" s="10">
        <v>41665</v>
      </c>
      <c r="C1260" s="11" t="s">
        <v>550</v>
      </c>
      <c r="D1260" s="11" t="s">
        <v>29</v>
      </c>
      <c r="E1260" s="11" t="s">
        <v>12</v>
      </c>
      <c r="F1260" s="11" t="s">
        <v>13</v>
      </c>
      <c r="G1260" s="11" t="s">
        <v>1008</v>
      </c>
      <c r="H1260" s="11" t="s">
        <v>14</v>
      </c>
      <c r="I1260" s="11" t="s">
        <v>1012</v>
      </c>
      <c r="J1260" s="11" t="s">
        <v>1073</v>
      </c>
      <c r="K1260" s="11" t="s">
        <v>1261</v>
      </c>
      <c r="L1260" s="11" t="s">
        <v>1265</v>
      </c>
      <c r="M1260" s="11" t="s">
        <v>1272</v>
      </c>
      <c r="N1260" s="10">
        <v>41672</v>
      </c>
      <c r="O1260" s="12">
        <v>550</v>
      </c>
      <c r="P1260" s="12">
        <v>1222</v>
      </c>
      <c r="Q1260" s="12">
        <v>672</v>
      </c>
      <c r="R1260" s="11">
        <v>39</v>
      </c>
      <c r="S1260" s="12">
        <v>47658</v>
      </c>
      <c r="T1260" s="13">
        <v>7.0000000000000007E-2</v>
      </c>
      <c r="U1260" s="12">
        <v>3336.0600000000004</v>
      </c>
      <c r="V1260" s="12">
        <v>44321.94</v>
      </c>
      <c r="W1260" s="12">
        <v>285</v>
      </c>
      <c r="X1260" s="12">
        <v>21413</v>
      </c>
      <c r="Y1260" s="14">
        <f>+DAY('TABLA PRINCIPAL'!$B1260)</f>
        <v>26</v>
      </c>
      <c r="Z1260" s="14">
        <f>+MONTH('TABLA PRINCIPAL'!$B1260)</f>
        <v>1</v>
      </c>
      <c r="AA1260" s="14">
        <f>+YEAR('TABLA PRINCIPAL'!$B1260)</f>
        <v>2014</v>
      </c>
      <c r="AB1260" s="22" t="str">
        <f>+IF(Ventas_Oficina[[#This Row],[Total del pedido]]&gt;=100000,"SI","NO")</f>
        <v>NO</v>
      </c>
      <c r="AC1260" s="22" t="str">
        <f>+_xlfn.XLOOKUP(Ventas_Oficina[[#This Row],[Nº de artículo]],AUXILIAR!A1259:A6147,AUXILIAR!D1259:D6147,"Error",0)</f>
        <v>Enviado a tiempo</v>
      </c>
      <c r="AD1260" s="22" t="str">
        <f>+IF(AND(Ventas_Oficina[[#This Row],[Total]]&gt;75000,Ventas_Oficina[[#This Row],[Envio a tiempo]]="Enviado a tiempo"),"Buena Venta","Venta Mala")</f>
        <v>Venta Mala</v>
      </c>
    </row>
    <row r="1261" spans="1:30" x14ac:dyDescent="0.25">
      <c r="A1261" s="25">
        <v>1274334</v>
      </c>
      <c r="B1261" s="5">
        <v>41815</v>
      </c>
      <c r="C1261" s="6" t="s">
        <v>262</v>
      </c>
      <c r="D1261" s="6" t="s">
        <v>199</v>
      </c>
      <c r="E1261" s="6" t="s">
        <v>4</v>
      </c>
      <c r="F1261" s="6" t="s">
        <v>5</v>
      </c>
      <c r="G1261" s="6" t="s">
        <v>1009</v>
      </c>
      <c r="H1261" s="6" t="s">
        <v>24</v>
      </c>
      <c r="I1261" s="6" t="s">
        <v>1016</v>
      </c>
      <c r="J1261" s="6" t="s">
        <v>1131</v>
      </c>
      <c r="K1261" s="6" t="s">
        <v>1261</v>
      </c>
      <c r="L1261" s="6" t="s">
        <v>1265</v>
      </c>
      <c r="M1261" s="6" t="s">
        <v>1272</v>
      </c>
      <c r="N1261" s="5">
        <v>41815</v>
      </c>
      <c r="O1261" s="7">
        <v>1978</v>
      </c>
      <c r="P1261" s="7">
        <v>4599</v>
      </c>
      <c r="Q1261" s="7">
        <v>2621</v>
      </c>
      <c r="R1261" s="6">
        <v>9</v>
      </c>
      <c r="S1261" s="7">
        <v>41391</v>
      </c>
      <c r="T1261" s="8">
        <v>0.04</v>
      </c>
      <c r="U1261" s="7">
        <v>1655.64</v>
      </c>
      <c r="V1261" s="7">
        <v>39735.360000000001</v>
      </c>
      <c r="W1261" s="7">
        <v>499</v>
      </c>
      <c r="X1261" s="7">
        <v>190898</v>
      </c>
      <c r="Y1261" s="9">
        <f>+DAY('TABLA PRINCIPAL'!$B1261)</f>
        <v>25</v>
      </c>
      <c r="Z1261" s="9">
        <f>+MONTH('TABLA PRINCIPAL'!$B1261)</f>
        <v>6</v>
      </c>
      <c r="AA1261" s="9">
        <f>+YEAR('TABLA PRINCIPAL'!$B1261)</f>
        <v>2014</v>
      </c>
      <c r="AB1261" s="22" t="str">
        <f>+IF(Ventas_Oficina[[#This Row],[Total del pedido]]&gt;=100000,"SI","NO")</f>
        <v>NO</v>
      </c>
      <c r="AC1261" s="22" t="str">
        <f>+_xlfn.XLOOKUP(Ventas_Oficina[[#This Row],[Nº de artículo]],AUXILIAR!A1260:A6148,AUXILIAR!D1260:D6148,"Error",0)</f>
        <v>Enviado a tiempo</v>
      </c>
      <c r="AD1261" s="22" t="str">
        <f>+IF(AND(Ventas_Oficina[[#This Row],[Total]]&gt;75000,Ventas_Oficina[[#This Row],[Envio a tiempo]]="Enviado a tiempo"),"Buena Venta","Venta Mala")</f>
        <v>Buena Venta</v>
      </c>
    </row>
    <row r="1262" spans="1:30" x14ac:dyDescent="0.25">
      <c r="A1262" s="26">
        <v>1274699</v>
      </c>
      <c r="B1262" s="10">
        <v>42132</v>
      </c>
      <c r="C1262" s="11" t="s">
        <v>406</v>
      </c>
      <c r="D1262" s="11" t="s">
        <v>81</v>
      </c>
      <c r="E1262" s="11" t="s">
        <v>4</v>
      </c>
      <c r="F1262" s="11" t="s">
        <v>5</v>
      </c>
      <c r="G1262" s="11" t="s">
        <v>1007</v>
      </c>
      <c r="H1262" s="11" t="s">
        <v>34</v>
      </c>
      <c r="I1262" s="11" t="s">
        <v>1016</v>
      </c>
      <c r="J1262" s="11" t="s">
        <v>1107</v>
      </c>
      <c r="K1262" s="11" t="s">
        <v>1261</v>
      </c>
      <c r="L1262" s="11" t="s">
        <v>1267</v>
      </c>
      <c r="M1262" s="11" t="s">
        <v>1272</v>
      </c>
      <c r="N1262" s="10">
        <v>42136</v>
      </c>
      <c r="O1262" s="12">
        <v>276</v>
      </c>
      <c r="P1262" s="12">
        <v>438</v>
      </c>
      <c r="Q1262" s="12">
        <v>162</v>
      </c>
      <c r="R1262" s="11">
        <v>39</v>
      </c>
      <c r="S1262" s="12">
        <v>17082</v>
      </c>
      <c r="T1262" s="13">
        <v>0.04</v>
      </c>
      <c r="U1262" s="12">
        <v>683.28</v>
      </c>
      <c r="V1262" s="12">
        <v>16398.72</v>
      </c>
      <c r="W1262" s="12">
        <v>621</v>
      </c>
      <c r="X1262" s="12">
        <v>4828</v>
      </c>
      <c r="Y1262" s="14">
        <f>+DAY('TABLA PRINCIPAL'!$B1262)</f>
        <v>8</v>
      </c>
      <c r="Z1262" s="14">
        <f>+MONTH('TABLA PRINCIPAL'!$B1262)</f>
        <v>5</v>
      </c>
      <c r="AA1262" s="14">
        <f>+YEAR('TABLA PRINCIPAL'!$B1262)</f>
        <v>2015</v>
      </c>
      <c r="AB1262" s="22" t="str">
        <f>+IF(Ventas_Oficina[[#This Row],[Total del pedido]]&gt;=100000,"SI","NO")</f>
        <v>NO</v>
      </c>
      <c r="AC1262" s="22" t="str">
        <f>+_xlfn.XLOOKUP(Ventas_Oficina[[#This Row],[Nº de artículo]],AUXILIAR!A1261:A6149,AUXILIAR!D1261:D6149,"Error",0)</f>
        <v>Enviado a tiempo</v>
      </c>
      <c r="AD1262" s="22" t="str">
        <f>+IF(AND(Ventas_Oficina[[#This Row],[Total]]&gt;75000,Ventas_Oficina[[#This Row],[Envio a tiempo]]="Enviado a tiempo"),"Buena Venta","Venta Mala")</f>
        <v>Venta Mala</v>
      </c>
    </row>
    <row r="1263" spans="1:30" x14ac:dyDescent="0.25">
      <c r="A1263" s="25">
        <v>1275064</v>
      </c>
      <c r="B1263" s="5">
        <v>41503</v>
      </c>
      <c r="C1263" s="6" t="s">
        <v>74</v>
      </c>
      <c r="D1263" s="6" t="s">
        <v>3</v>
      </c>
      <c r="E1263" s="6" t="s">
        <v>4</v>
      </c>
      <c r="F1263" s="6" t="s">
        <v>5</v>
      </c>
      <c r="G1263" s="6" t="s">
        <v>1008</v>
      </c>
      <c r="H1263" s="6" t="s">
        <v>6</v>
      </c>
      <c r="I1263" s="6" t="s">
        <v>1015</v>
      </c>
      <c r="J1263" s="6" t="s">
        <v>1059</v>
      </c>
      <c r="K1263" s="6" t="s">
        <v>1261</v>
      </c>
      <c r="L1263" s="6" t="s">
        <v>1265</v>
      </c>
      <c r="M1263" s="6" t="s">
        <v>1272</v>
      </c>
      <c r="N1263" s="5">
        <v>41503</v>
      </c>
      <c r="O1263" s="7">
        <v>226</v>
      </c>
      <c r="P1263" s="7">
        <v>358</v>
      </c>
      <c r="Q1263" s="7">
        <v>132</v>
      </c>
      <c r="R1263" s="6">
        <v>42</v>
      </c>
      <c r="S1263" s="7">
        <v>15036</v>
      </c>
      <c r="T1263" s="8">
        <v>0.01</v>
      </c>
      <c r="U1263" s="7">
        <v>150.36000000000001</v>
      </c>
      <c r="V1263" s="7">
        <v>14885.64</v>
      </c>
      <c r="W1263" s="7">
        <v>547</v>
      </c>
      <c r="X1263" s="7">
        <v>4204</v>
      </c>
      <c r="Y1263" s="9">
        <f>+DAY('TABLA PRINCIPAL'!$B1263)</f>
        <v>17</v>
      </c>
      <c r="Z1263" s="9">
        <f>+MONTH('TABLA PRINCIPAL'!$B1263)</f>
        <v>8</v>
      </c>
      <c r="AA1263" s="9">
        <f>+YEAR('TABLA PRINCIPAL'!$B1263)</f>
        <v>2013</v>
      </c>
      <c r="AB1263" s="22" t="str">
        <f>+IF(Ventas_Oficina[[#This Row],[Total del pedido]]&gt;=100000,"SI","NO")</f>
        <v>NO</v>
      </c>
      <c r="AC1263" s="22" t="str">
        <f>+_xlfn.XLOOKUP(Ventas_Oficina[[#This Row],[Nº de artículo]],AUXILIAR!A1262:A6150,AUXILIAR!D1262:D6150,"Error",0)</f>
        <v>No enviado a tiempo</v>
      </c>
      <c r="AD1263" s="22" t="str">
        <f>+IF(AND(Ventas_Oficina[[#This Row],[Total]]&gt;75000,Ventas_Oficina[[#This Row],[Envio a tiempo]]="Enviado a tiempo"),"Buena Venta","Venta Mala")</f>
        <v>Venta Mala</v>
      </c>
    </row>
    <row r="1264" spans="1:30" x14ac:dyDescent="0.25">
      <c r="A1264" s="26">
        <v>1275429</v>
      </c>
      <c r="B1264" s="10">
        <v>42463</v>
      </c>
      <c r="C1264" s="11" t="s">
        <v>18</v>
      </c>
      <c r="D1264" s="11" t="s">
        <v>19</v>
      </c>
      <c r="E1264" s="11" t="s">
        <v>4</v>
      </c>
      <c r="F1264" s="11" t="s">
        <v>5</v>
      </c>
      <c r="G1264" s="11" t="s">
        <v>1007</v>
      </c>
      <c r="H1264" s="11" t="s">
        <v>6</v>
      </c>
      <c r="I1264" s="11" t="s">
        <v>1013</v>
      </c>
      <c r="J1264" s="11" t="s">
        <v>1021</v>
      </c>
      <c r="K1264" s="11" t="s">
        <v>1261</v>
      </c>
      <c r="L1264" s="11" t="s">
        <v>1267</v>
      </c>
      <c r="M1264" s="11" t="s">
        <v>1272</v>
      </c>
      <c r="N1264" s="10">
        <v>42463</v>
      </c>
      <c r="O1264" s="12">
        <v>533</v>
      </c>
      <c r="P1264" s="12">
        <v>860</v>
      </c>
      <c r="Q1264" s="12">
        <v>327</v>
      </c>
      <c r="R1264" s="11">
        <v>31</v>
      </c>
      <c r="S1264" s="12">
        <v>26660</v>
      </c>
      <c r="T1264" s="13">
        <v>0</v>
      </c>
      <c r="U1264" s="12">
        <v>0</v>
      </c>
      <c r="V1264" s="12">
        <v>26660</v>
      </c>
      <c r="W1264" s="12">
        <v>619</v>
      </c>
      <c r="X1264" s="12">
        <v>3921</v>
      </c>
      <c r="Y1264" s="14">
        <f>+DAY('TABLA PRINCIPAL'!$B1264)</f>
        <v>3</v>
      </c>
      <c r="Z1264" s="14">
        <f>+MONTH('TABLA PRINCIPAL'!$B1264)</f>
        <v>4</v>
      </c>
      <c r="AA1264" s="14">
        <f>+YEAR('TABLA PRINCIPAL'!$B1264)</f>
        <v>2016</v>
      </c>
      <c r="AB1264" s="22" t="str">
        <f>+IF(Ventas_Oficina[[#This Row],[Total del pedido]]&gt;=100000,"SI","NO")</f>
        <v>NO</v>
      </c>
      <c r="AC1264" s="22" t="str">
        <f>+_xlfn.XLOOKUP(Ventas_Oficina[[#This Row],[Nº de artículo]],AUXILIAR!A1263:A6151,AUXILIAR!D1263:D6151,"Error",0)</f>
        <v>No enviado a tiempo</v>
      </c>
      <c r="AD1264" s="22" t="str">
        <f>+IF(AND(Ventas_Oficina[[#This Row],[Total]]&gt;75000,Ventas_Oficina[[#This Row],[Envio a tiempo]]="Enviado a tiempo"),"Buena Venta","Venta Mala")</f>
        <v>Venta Mala</v>
      </c>
    </row>
    <row r="1265" spans="1:30" x14ac:dyDescent="0.25">
      <c r="A1265" s="25">
        <v>1275429</v>
      </c>
      <c r="B1265" s="5">
        <v>41503</v>
      </c>
      <c r="C1265" s="6" t="s">
        <v>74</v>
      </c>
      <c r="D1265" s="6" t="s">
        <v>3</v>
      </c>
      <c r="E1265" s="6" t="s">
        <v>4</v>
      </c>
      <c r="F1265" s="6" t="s">
        <v>5</v>
      </c>
      <c r="G1265" s="6" t="s">
        <v>1007</v>
      </c>
      <c r="H1265" s="6" t="s">
        <v>6</v>
      </c>
      <c r="I1265" s="6" t="s">
        <v>1016</v>
      </c>
      <c r="J1265" s="6" t="s">
        <v>1046</v>
      </c>
      <c r="K1265" s="6" t="s">
        <v>1261</v>
      </c>
      <c r="L1265" s="6" t="s">
        <v>1265</v>
      </c>
      <c r="M1265" s="6" t="s">
        <v>1273</v>
      </c>
      <c r="N1265" s="5">
        <v>41503</v>
      </c>
      <c r="O1265" s="7">
        <v>519</v>
      </c>
      <c r="P1265" s="7">
        <v>1298</v>
      </c>
      <c r="Q1265" s="7">
        <v>779</v>
      </c>
      <c r="R1265" s="6">
        <v>29</v>
      </c>
      <c r="S1265" s="7">
        <v>37642</v>
      </c>
      <c r="T1265" s="8">
        <v>0.03</v>
      </c>
      <c r="U1265" s="7">
        <v>1129.26</v>
      </c>
      <c r="V1265" s="7">
        <v>36512.74</v>
      </c>
      <c r="W1265" s="7">
        <v>314</v>
      </c>
      <c r="X1265" s="7">
        <v>36555</v>
      </c>
      <c r="Y1265" s="9">
        <f>+DAY('TABLA PRINCIPAL'!$B1265)</f>
        <v>17</v>
      </c>
      <c r="Z1265" s="9">
        <f>+MONTH('TABLA PRINCIPAL'!$B1265)</f>
        <v>8</v>
      </c>
      <c r="AA1265" s="9">
        <f>+YEAR('TABLA PRINCIPAL'!$B1265)</f>
        <v>2013</v>
      </c>
      <c r="AB1265" s="22" t="str">
        <f>+IF(Ventas_Oficina[[#This Row],[Total del pedido]]&gt;=100000,"SI","NO")</f>
        <v>NO</v>
      </c>
      <c r="AC1265" s="22" t="str">
        <f>+_xlfn.XLOOKUP(Ventas_Oficina[[#This Row],[Nº de artículo]],AUXILIAR!A1264:A6152,AUXILIAR!D1264:D6152,"Error",0)</f>
        <v>No enviado a tiempo</v>
      </c>
      <c r="AD1265" s="22" t="str">
        <f>+IF(AND(Ventas_Oficina[[#This Row],[Total]]&gt;75000,Ventas_Oficina[[#This Row],[Envio a tiempo]]="Enviado a tiempo"),"Buena Venta","Venta Mala")</f>
        <v>Venta Mala</v>
      </c>
    </row>
    <row r="1266" spans="1:30" x14ac:dyDescent="0.25">
      <c r="A1266" s="26">
        <v>1275429</v>
      </c>
      <c r="B1266" s="10">
        <v>41425</v>
      </c>
      <c r="C1266" s="11" t="s">
        <v>124</v>
      </c>
      <c r="D1266" s="11" t="s">
        <v>92</v>
      </c>
      <c r="E1266" s="11" t="s">
        <v>4</v>
      </c>
      <c r="F1266" s="11" t="s">
        <v>5</v>
      </c>
      <c r="G1266" s="11" t="s">
        <v>1008</v>
      </c>
      <c r="H1266" s="11" t="s">
        <v>27</v>
      </c>
      <c r="I1266" s="11" t="s">
        <v>1012</v>
      </c>
      <c r="J1266" s="11" t="s">
        <v>1046</v>
      </c>
      <c r="K1266" s="11" t="s">
        <v>1261</v>
      </c>
      <c r="L1266" s="11" t="s">
        <v>1267</v>
      </c>
      <c r="M1266" s="11" t="s">
        <v>1272</v>
      </c>
      <c r="N1266" s="10">
        <v>41425</v>
      </c>
      <c r="O1266" s="12">
        <v>519</v>
      </c>
      <c r="P1266" s="12">
        <v>1298</v>
      </c>
      <c r="Q1266" s="12">
        <v>779</v>
      </c>
      <c r="R1266" s="11">
        <v>37</v>
      </c>
      <c r="S1266" s="12">
        <v>48026</v>
      </c>
      <c r="T1266" s="13">
        <v>0.03</v>
      </c>
      <c r="U1266" s="12">
        <v>1440.78</v>
      </c>
      <c r="V1266" s="12">
        <v>46585.22</v>
      </c>
      <c r="W1266" s="12">
        <v>314</v>
      </c>
      <c r="X1266" s="12">
        <v>53855</v>
      </c>
      <c r="Y1266" s="14">
        <f>+DAY('TABLA PRINCIPAL'!$B1266)</f>
        <v>31</v>
      </c>
      <c r="Z1266" s="14">
        <f>+MONTH('TABLA PRINCIPAL'!$B1266)</f>
        <v>5</v>
      </c>
      <c r="AA1266" s="14">
        <f>+YEAR('TABLA PRINCIPAL'!$B1266)</f>
        <v>2013</v>
      </c>
      <c r="AB1266" s="22" t="str">
        <f>+IF(Ventas_Oficina[[#This Row],[Total del pedido]]&gt;=100000,"SI","NO")</f>
        <v>NO</v>
      </c>
      <c r="AC1266" s="22" t="str">
        <f>+_xlfn.XLOOKUP(Ventas_Oficina[[#This Row],[Nº de artículo]],AUXILIAR!A1265:A6153,AUXILIAR!D1265:D6153,"Error",0)</f>
        <v>No enviado a tiempo</v>
      </c>
      <c r="AD1266" s="22" t="str">
        <f>+IF(AND(Ventas_Oficina[[#This Row],[Total]]&gt;75000,Ventas_Oficina[[#This Row],[Envio a tiempo]]="Enviado a tiempo"),"Buena Venta","Venta Mala")</f>
        <v>Venta Mala</v>
      </c>
    </row>
    <row r="1267" spans="1:30" x14ac:dyDescent="0.25">
      <c r="A1267" s="25">
        <v>1275429</v>
      </c>
      <c r="B1267" s="5">
        <v>42618</v>
      </c>
      <c r="C1267" s="6" t="s">
        <v>101</v>
      </c>
      <c r="D1267" s="6" t="s">
        <v>102</v>
      </c>
      <c r="E1267" s="6" t="s">
        <v>4</v>
      </c>
      <c r="F1267" s="6" t="s">
        <v>5</v>
      </c>
      <c r="G1267" s="6" t="s">
        <v>1009</v>
      </c>
      <c r="H1267" s="6" t="s">
        <v>39</v>
      </c>
      <c r="I1267" s="6" t="s">
        <v>1015</v>
      </c>
      <c r="J1267" s="6" t="s">
        <v>1100</v>
      </c>
      <c r="K1267" s="6" t="s">
        <v>1262</v>
      </c>
      <c r="L1267" s="6" t="s">
        <v>1266</v>
      </c>
      <c r="M1267" s="6" t="s">
        <v>1272</v>
      </c>
      <c r="N1267" s="5">
        <v>42620</v>
      </c>
      <c r="O1267" s="7">
        <v>1680</v>
      </c>
      <c r="P1267" s="7">
        <v>4097</v>
      </c>
      <c r="Q1267" s="7">
        <v>2417</v>
      </c>
      <c r="R1267" s="6">
        <v>19</v>
      </c>
      <c r="S1267" s="7">
        <v>77843</v>
      </c>
      <c r="T1267" s="8">
        <v>0.09</v>
      </c>
      <c r="U1267" s="7">
        <v>7005.87</v>
      </c>
      <c r="V1267" s="7">
        <v>70837.13</v>
      </c>
      <c r="W1267" s="7">
        <v>899</v>
      </c>
      <c r="X1267" s="7">
        <v>43621</v>
      </c>
      <c r="Y1267" s="9">
        <f>+DAY('TABLA PRINCIPAL'!$B1267)</f>
        <v>5</v>
      </c>
      <c r="Z1267" s="9">
        <f>+MONTH('TABLA PRINCIPAL'!$B1267)</f>
        <v>9</v>
      </c>
      <c r="AA1267" s="9">
        <f>+YEAR('TABLA PRINCIPAL'!$B1267)</f>
        <v>2016</v>
      </c>
      <c r="AB1267" s="22" t="str">
        <f>+IF(Ventas_Oficina[[#This Row],[Total del pedido]]&gt;=100000,"SI","NO")</f>
        <v>NO</v>
      </c>
      <c r="AC1267" s="22" t="str">
        <f>+_xlfn.XLOOKUP(Ventas_Oficina[[#This Row],[Nº de artículo]],AUXILIAR!A1266:A6154,AUXILIAR!D1266:D6154,"Error",0)</f>
        <v>No enviado a tiempo</v>
      </c>
      <c r="AD1267" s="22" t="str">
        <f>+IF(AND(Ventas_Oficina[[#This Row],[Total]]&gt;75000,Ventas_Oficina[[#This Row],[Envio a tiempo]]="Enviado a tiempo"),"Buena Venta","Venta Mala")</f>
        <v>Venta Mala</v>
      </c>
    </row>
    <row r="1268" spans="1:30" x14ac:dyDescent="0.25">
      <c r="A1268" s="26">
        <v>1275429</v>
      </c>
      <c r="B1268" s="10">
        <v>41700</v>
      </c>
      <c r="C1268" s="11" t="s">
        <v>410</v>
      </c>
      <c r="D1268" s="11" t="s">
        <v>76</v>
      </c>
      <c r="E1268" s="11" t="s">
        <v>4</v>
      </c>
      <c r="F1268" s="11" t="s">
        <v>5</v>
      </c>
      <c r="G1268" s="11" t="s">
        <v>1008</v>
      </c>
      <c r="H1268" s="11" t="s">
        <v>17</v>
      </c>
      <c r="I1268" s="11" t="s">
        <v>1015</v>
      </c>
      <c r="J1268" s="11" t="s">
        <v>1194</v>
      </c>
      <c r="K1268" s="11" t="s">
        <v>1261</v>
      </c>
      <c r="L1268" s="11" t="s">
        <v>1267</v>
      </c>
      <c r="M1268" s="11" t="s">
        <v>1272</v>
      </c>
      <c r="N1268" s="10">
        <v>41701</v>
      </c>
      <c r="O1268" s="12">
        <v>184</v>
      </c>
      <c r="P1268" s="12">
        <v>288</v>
      </c>
      <c r="Q1268" s="12">
        <v>104</v>
      </c>
      <c r="R1268" s="11">
        <v>45</v>
      </c>
      <c r="S1268" s="12">
        <v>12960</v>
      </c>
      <c r="T1268" s="13">
        <v>0.05</v>
      </c>
      <c r="U1268" s="12">
        <v>648</v>
      </c>
      <c r="V1268" s="12">
        <v>12312</v>
      </c>
      <c r="W1268" s="12">
        <v>99</v>
      </c>
      <c r="X1268" s="12">
        <v>2183</v>
      </c>
      <c r="Y1268" s="14">
        <f>+DAY('TABLA PRINCIPAL'!$B1268)</f>
        <v>2</v>
      </c>
      <c r="Z1268" s="14">
        <f>+MONTH('TABLA PRINCIPAL'!$B1268)</f>
        <v>3</v>
      </c>
      <c r="AA1268" s="14">
        <f>+YEAR('TABLA PRINCIPAL'!$B1268)</f>
        <v>2014</v>
      </c>
      <c r="AB1268" s="22" t="str">
        <f>+IF(Ventas_Oficina[[#This Row],[Total del pedido]]&gt;=100000,"SI","NO")</f>
        <v>NO</v>
      </c>
      <c r="AC1268" s="22" t="str">
        <f>+_xlfn.XLOOKUP(Ventas_Oficina[[#This Row],[Nº de artículo]],AUXILIAR!A1267:A6155,AUXILIAR!D1267:D6155,"Error",0)</f>
        <v>Enviado a tiempo</v>
      </c>
      <c r="AD1268" s="22" t="str">
        <f>+IF(AND(Ventas_Oficina[[#This Row],[Total]]&gt;75000,Ventas_Oficina[[#This Row],[Envio a tiempo]]="Enviado a tiempo"),"Buena Venta","Venta Mala")</f>
        <v>Venta Mala</v>
      </c>
    </row>
    <row r="1269" spans="1:30" x14ac:dyDescent="0.25">
      <c r="A1269" s="25">
        <v>1275795</v>
      </c>
      <c r="B1269" s="5">
        <v>42039</v>
      </c>
      <c r="C1269" s="6" t="s">
        <v>221</v>
      </c>
      <c r="D1269" s="6" t="s">
        <v>199</v>
      </c>
      <c r="E1269" s="6" t="s">
        <v>4</v>
      </c>
      <c r="F1269" s="6" t="s">
        <v>5</v>
      </c>
      <c r="G1269" s="6" t="s">
        <v>1008</v>
      </c>
      <c r="H1269" s="6" t="s">
        <v>24</v>
      </c>
      <c r="I1269" s="6" t="s">
        <v>1012</v>
      </c>
      <c r="J1269" s="6" t="s">
        <v>187</v>
      </c>
      <c r="K1269" s="6" t="s">
        <v>1262</v>
      </c>
      <c r="L1269" s="6" t="s">
        <v>1268</v>
      </c>
      <c r="M1269" s="6" t="s">
        <v>1273</v>
      </c>
      <c r="N1269" s="5">
        <v>42041</v>
      </c>
      <c r="O1269" s="7">
        <v>231</v>
      </c>
      <c r="P1269" s="7">
        <v>378</v>
      </c>
      <c r="Q1269" s="7">
        <v>147</v>
      </c>
      <c r="R1269" s="6">
        <v>19</v>
      </c>
      <c r="S1269" s="7">
        <v>7182</v>
      </c>
      <c r="T1269" s="8">
        <v>0.01</v>
      </c>
      <c r="U1269" s="7">
        <v>71.820000000000007</v>
      </c>
      <c r="V1269" s="7">
        <v>7110.18</v>
      </c>
      <c r="W1269" s="7">
        <v>71</v>
      </c>
      <c r="X1269" s="7">
        <v>12536</v>
      </c>
      <c r="Y1269" s="9">
        <f>+DAY('TABLA PRINCIPAL'!$B1269)</f>
        <v>4</v>
      </c>
      <c r="Z1269" s="9">
        <f>+MONTH('TABLA PRINCIPAL'!$B1269)</f>
        <v>2</v>
      </c>
      <c r="AA1269" s="9">
        <f>+YEAR('TABLA PRINCIPAL'!$B1269)</f>
        <v>2015</v>
      </c>
      <c r="AB1269" s="22" t="str">
        <f>+IF(Ventas_Oficina[[#This Row],[Total del pedido]]&gt;=100000,"SI","NO")</f>
        <v>NO</v>
      </c>
      <c r="AC1269" s="22" t="str">
        <f>+_xlfn.XLOOKUP(Ventas_Oficina[[#This Row],[Nº de artículo]],AUXILIAR!A1268:A6156,AUXILIAR!D1268:D6156,"Error",0)</f>
        <v>Enviado a tiempo</v>
      </c>
      <c r="AD1269" s="22" t="str">
        <f>+IF(AND(Ventas_Oficina[[#This Row],[Total]]&gt;75000,Ventas_Oficina[[#This Row],[Envio a tiempo]]="Enviado a tiempo"),"Buena Venta","Venta Mala")</f>
        <v>Venta Mala</v>
      </c>
    </row>
    <row r="1270" spans="1:30" x14ac:dyDescent="0.25">
      <c r="A1270" s="26">
        <v>1275795</v>
      </c>
      <c r="B1270" s="10">
        <v>41495</v>
      </c>
      <c r="C1270" s="11" t="s">
        <v>291</v>
      </c>
      <c r="D1270" s="11" t="s">
        <v>46</v>
      </c>
      <c r="E1270" s="11" t="s">
        <v>4</v>
      </c>
      <c r="F1270" s="11" t="s">
        <v>5</v>
      </c>
      <c r="G1270" s="11" t="s">
        <v>1007</v>
      </c>
      <c r="H1270" s="11" t="s">
        <v>9</v>
      </c>
      <c r="I1270" s="11" t="s">
        <v>1015</v>
      </c>
      <c r="J1270" s="11" t="s">
        <v>1041</v>
      </c>
      <c r="K1270" s="11" t="s">
        <v>1261</v>
      </c>
      <c r="L1270" s="11" t="s">
        <v>1267</v>
      </c>
      <c r="M1270" s="11" t="s">
        <v>1272</v>
      </c>
      <c r="N1270" s="10">
        <v>41502</v>
      </c>
      <c r="O1270" s="12">
        <v>245</v>
      </c>
      <c r="P1270" s="12">
        <v>389</v>
      </c>
      <c r="Q1270" s="12">
        <v>144</v>
      </c>
      <c r="R1270" s="11">
        <v>1</v>
      </c>
      <c r="S1270" s="12">
        <v>389</v>
      </c>
      <c r="T1270" s="13">
        <v>0.02</v>
      </c>
      <c r="U1270" s="12">
        <v>7.78</v>
      </c>
      <c r="V1270" s="12">
        <v>381.22</v>
      </c>
      <c r="W1270" s="12">
        <v>701</v>
      </c>
      <c r="X1270" s="12">
        <v>12715</v>
      </c>
      <c r="Y1270" s="14">
        <f>+DAY('TABLA PRINCIPAL'!$B1270)</f>
        <v>9</v>
      </c>
      <c r="Z1270" s="14">
        <f>+MONTH('TABLA PRINCIPAL'!$B1270)</f>
        <v>8</v>
      </c>
      <c r="AA1270" s="14">
        <f>+YEAR('TABLA PRINCIPAL'!$B1270)</f>
        <v>2013</v>
      </c>
      <c r="AB1270" s="22" t="str">
        <f>+IF(Ventas_Oficina[[#This Row],[Total del pedido]]&gt;=100000,"SI","NO")</f>
        <v>NO</v>
      </c>
      <c r="AC1270" s="22" t="str">
        <f>+_xlfn.XLOOKUP(Ventas_Oficina[[#This Row],[Nº de artículo]],AUXILIAR!A1269:A6157,AUXILIAR!D1269:D6157,"Error",0)</f>
        <v>Enviado a tiempo</v>
      </c>
      <c r="AD1270" s="22" t="str">
        <f>+IF(AND(Ventas_Oficina[[#This Row],[Total]]&gt;75000,Ventas_Oficina[[#This Row],[Envio a tiempo]]="Enviado a tiempo"),"Buena Venta","Venta Mala")</f>
        <v>Venta Mala</v>
      </c>
    </row>
    <row r="1271" spans="1:30" x14ac:dyDescent="0.25">
      <c r="A1271" s="25">
        <v>1275795</v>
      </c>
      <c r="B1271" s="5">
        <v>41420</v>
      </c>
      <c r="C1271" s="6" t="s">
        <v>142</v>
      </c>
      <c r="D1271" s="6" t="s">
        <v>48</v>
      </c>
      <c r="E1271" s="6" t="s">
        <v>4</v>
      </c>
      <c r="F1271" s="6" t="s">
        <v>5</v>
      </c>
      <c r="G1271" s="6" t="s">
        <v>1008</v>
      </c>
      <c r="H1271" s="6" t="s">
        <v>34</v>
      </c>
      <c r="I1271" s="6" t="s">
        <v>1013</v>
      </c>
      <c r="J1271" s="6" t="s">
        <v>1034</v>
      </c>
      <c r="K1271" s="6" t="s">
        <v>1261</v>
      </c>
      <c r="L1271" s="6" t="s">
        <v>1265</v>
      </c>
      <c r="M1271" s="6" t="s">
        <v>1272</v>
      </c>
      <c r="N1271" s="5">
        <v>41420</v>
      </c>
      <c r="O1271" s="7">
        <v>109</v>
      </c>
      <c r="P1271" s="7">
        <v>260</v>
      </c>
      <c r="Q1271" s="7">
        <v>151</v>
      </c>
      <c r="R1271" s="6">
        <v>46</v>
      </c>
      <c r="S1271" s="7">
        <v>11960</v>
      </c>
      <c r="T1271" s="8">
        <v>0.02</v>
      </c>
      <c r="U1271" s="7">
        <v>239.20000000000002</v>
      </c>
      <c r="V1271" s="7">
        <v>11720.8</v>
      </c>
      <c r="W1271" s="7">
        <v>240</v>
      </c>
      <c r="X1271" s="7">
        <v>307</v>
      </c>
      <c r="Y1271" s="9">
        <f>+DAY('TABLA PRINCIPAL'!$B1271)</f>
        <v>26</v>
      </c>
      <c r="Z1271" s="9">
        <f>+MONTH('TABLA PRINCIPAL'!$B1271)</f>
        <v>5</v>
      </c>
      <c r="AA1271" s="9">
        <f>+YEAR('TABLA PRINCIPAL'!$B1271)</f>
        <v>2013</v>
      </c>
      <c r="AB1271" s="22" t="str">
        <f>+IF(Ventas_Oficina[[#This Row],[Total del pedido]]&gt;=100000,"SI","NO")</f>
        <v>NO</v>
      </c>
      <c r="AC1271" s="22" t="str">
        <f>+_xlfn.XLOOKUP(Ventas_Oficina[[#This Row],[Nº de artículo]],AUXILIAR!A1270:A6158,AUXILIAR!D1270:D6158,"Error",0)</f>
        <v>Enviado a tiempo</v>
      </c>
      <c r="AD1271" s="22" t="str">
        <f>+IF(AND(Ventas_Oficina[[#This Row],[Total]]&gt;75000,Ventas_Oficina[[#This Row],[Envio a tiempo]]="Enviado a tiempo"),"Buena Venta","Venta Mala")</f>
        <v>Venta Mala</v>
      </c>
    </row>
    <row r="1272" spans="1:30" x14ac:dyDescent="0.25">
      <c r="A1272" s="26">
        <v>1276160</v>
      </c>
      <c r="B1272" s="10">
        <v>41423</v>
      </c>
      <c r="C1272" s="11" t="s">
        <v>136</v>
      </c>
      <c r="D1272" s="11" t="s">
        <v>137</v>
      </c>
      <c r="E1272" s="11" t="s">
        <v>4</v>
      </c>
      <c r="F1272" s="11" t="s">
        <v>5</v>
      </c>
      <c r="G1272" s="11" t="s">
        <v>1007</v>
      </c>
      <c r="H1272" s="11" t="s">
        <v>6</v>
      </c>
      <c r="I1272" s="11" t="s">
        <v>1014</v>
      </c>
      <c r="J1272" s="11" t="s">
        <v>1052</v>
      </c>
      <c r="K1272" s="11" t="s">
        <v>1262</v>
      </c>
      <c r="L1272" s="11" t="s">
        <v>1265</v>
      </c>
      <c r="M1272" s="11" t="s">
        <v>1273</v>
      </c>
      <c r="N1272" s="10">
        <v>41423</v>
      </c>
      <c r="O1272" s="12">
        <v>332</v>
      </c>
      <c r="P1272" s="12">
        <v>518</v>
      </c>
      <c r="Q1272" s="12">
        <v>186</v>
      </c>
      <c r="R1272" s="11">
        <v>33</v>
      </c>
      <c r="S1272" s="12">
        <v>17094</v>
      </c>
      <c r="T1272" s="13">
        <v>0.08</v>
      </c>
      <c r="U1272" s="12">
        <v>1367.52</v>
      </c>
      <c r="V1272" s="12">
        <v>15726.48</v>
      </c>
      <c r="W1272" s="12">
        <v>204</v>
      </c>
      <c r="X1272" s="12">
        <v>5324</v>
      </c>
      <c r="Y1272" s="14">
        <f>+DAY('TABLA PRINCIPAL'!$B1272)</f>
        <v>29</v>
      </c>
      <c r="Z1272" s="14">
        <f>+MONTH('TABLA PRINCIPAL'!$B1272)</f>
        <v>5</v>
      </c>
      <c r="AA1272" s="14">
        <f>+YEAR('TABLA PRINCIPAL'!$B1272)</f>
        <v>2013</v>
      </c>
      <c r="AB1272" s="22" t="str">
        <f>+IF(Ventas_Oficina[[#This Row],[Total del pedido]]&gt;=100000,"SI","NO")</f>
        <v>NO</v>
      </c>
      <c r="AC1272" s="22" t="str">
        <f>+_xlfn.XLOOKUP(Ventas_Oficina[[#This Row],[Nº de artículo]],AUXILIAR!A1271:A6159,AUXILIAR!D1271:D6159,"Error",0)</f>
        <v>No enviado a tiempo</v>
      </c>
      <c r="AD1272" s="22" t="str">
        <f>+IF(AND(Ventas_Oficina[[#This Row],[Total]]&gt;75000,Ventas_Oficina[[#This Row],[Envio a tiempo]]="Enviado a tiempo"),"Buena Venta","Venta Mala")</f>
        <v>Venta Mala</v>
      </c>
    </row>
    <row r="1273" spans="1:30" x14ac:dyDescent="0.25">
      <c r="A1273" s="25">
        <v>1276160</v>
      </c>
      <c r="B1273" s="5">
        <v>42215</v>
      </c>
      <c r="C1273" s="6" t="s">
        <v>334</v>
      </c>
      <c r="D1273" s="6" t="s">
        <v>88</v>
      </c>
      <c r="E1273" s="6" t="s">
        <v>4</v>
      </c>
      <c r="F1273" s="6" t="s">
        <v>5</v>
      </c>
      <c r="G1273" s="6" t="s">
        <v>1007</v>
      </c>
      <c r="H1273" s="6" t="s">
        <v>39</v>
      </c>
      <c r="I1273" s="6" t="s">
        <v>1015</v>
      </c>
      <c r="J1273" s="6" t="s">
        <v>1021</v>
      </c>
      <c r="K1273" s="6" t="s">
        <v>1261</v>
      </c>
      <c r="L1273" s="6" t="s">
        <v>1265</v>
      </c>
      <c r="M1273" s="6" t="s">
        <v>1273</v>
      </c>
      <c r="N1273" s="5">
        <v>42216</v>
      </c>
      <c r="O1273" s="7">
        <v>533</v>
      </c>
      <c r="P1273" s="7">
        <v>860</v>
      </c>
      <c r="Q1273" s="7">
        <v>327</v>
      </c>
      <c r="R1273" s="6">
        <v>23</v>
      </c>
      <c r="S1273" s="7">
        <v>19780</v>
      </c>
      <c r="T1273" s="8">
        <v>0.03</v>
      </c>
      <c r="U1273" s="7">
        <v>593.4</v>
      </c>
      <c r="V1273" s="7">
        <v>19186.599999999999</v>
      </c>
      <c r="W1273" s="7">
        <v>619</v>
      </c>
      <c r="X1273" s="7">
        <v>39833</v>
      </c>
      <c r="Y1273" s="9">
        <f>+DAY('TABLA PRINCIPAL'!$B1273)</f>
        <v>30</v>
      </c>
      <c r="Z1273" s="9">
        <f>+MONTH('TABLA PRINCIPAL'!$B1273)</f>
        <v>7</v>
      </c>
      <c r="AA1273" s="9">
        <f>+YEAR('TABLA PRINCIPAL'!$B1273)</f>
        <v>2015</v>
      </c>
      <c r="AB1273" s="22" t="str">
        <f>+IF(Ventas_Oficina[[#This Row],[Total del pedido]]&gt;=100000,"SI","NO")</f>
        <v>NO</v>
      </c>
      <c r="AC1273" s="22" t="str">
        <f>+_xlfn.XLOOKUP(Ventas_Oficina[[#This Row],[Nº de artículo]],AUXILIAR!A1272:A6160,AUXILIAR!D1272:D6160,"Error",0)</f>
        <v>No enviado a tiempo</v>
      </c>
      <c r="AD1273" s="22" t="str">
        <f>+IF(AND(Ventas_Oficina[[#This Row],[Total]]&gt;75000,Ventas_Oficina[[#This Row],[Envio a tiempo]]="Enviado a tiempo"),"Buena Venta","Venta Mala")</f>
        <v>Venta Mala</v>
      </c>
    </row>
    <row r="1274" spans="1:30" x14ac:dyDescent="0.25">
      <c r="A1274" s="26">
        <v>1276160</v>
      </c>
      <c r="B1274" s="10">
        <v>41423</v>
      </c>
      <c r="C1274" s="11" t="s">
        <v>22</v>
      </c>
      <c r="D1274" s="11" t="s">
        <v>23</v>
      </c>
      <c r="E1274" s="11" t="s">
        <v>4</v>
      </c>
      <c r="F1274" s="11" t="s">
        <v>5</v>
      </c>
      <c r="G1274" s="11" t="s">
        <v>1007</v>
      </c>
      <c r="H1274" s="11" t="s">
        <v>24</v>
      </c>
      <c r="I1274" s="11" t="s">
        <v>1012</v>
      </c>
      <c r="J1274" s="11" t="s">
        <v>1066</v>
      </c>
      <c r="K1274" s="11" t="s">
        <v>1261</v>
      </c>
      <c r="L1274" s="11" t="s">
        <v>1266</v>
      </c>
      <c r="M1274" s="11" t="s">
        <v>1272</v>
      </c>
      <c r="N1274" s="10">
        <v>41423</v>
      </c>
      <c r="O1274" s="12">
        <v>1364</v>
      </c>
      <c r="P1274" s="12">
        <v>2098</v>
      </c>
      <c r="Q1274" s="12">
        <v>734</v>
      </c>
      <c r="R1274" s="11">
        <v>32</v>
      </c>
      <c r="S1274" s="12">
        <v>67136</v>
      </c>
      <c r="T1274" s="13">
        <v>0.01</v>
      </c>
      <c r="U1274" s="12">
        <v>671.36</v>
      </c>
      <c r="V1274" s="12">
        <v>66464.639999999999</v>
      </c>
      <c r="W1274" s="12">
        <v>149</v>
      </c>
      <c r="X1274" s="12">
        <v>59334</v>
      </c>
      <c r="Y1274" s="14">
        <f>+DAY('TABLA PRINCIPAL'!$B1274)</f>
        <v>29</v>
      </c>
      <c r="Z1274" s="14">
        <f>+MONTH('TABLA PRINCIPAL'!$B1274)</f>
        <v>5</v>
      </c>
      <c r="AA1274" s="14">
        <f>+YEAR('TABLA PRINCIPAL'!$B1274)</f>
        <v>2013</v>
      </c>
      <c r="AB1274" s="22" t="str">
        <f>+IF(Ventas_Oficina[[#This Row],[Total del pedido]]&gt;=100000,"SI","NO")</f>
        <v>NO</v>
      </c>
      <c r="AC1274" s="22" t="str">
        <f>+_xlfn.XLOOKUP(Ventas_Oficina[[#This Row],[Nº de artículo]],AUXILIAR!A1273:A6161,AUXILIAR!D1273:D6161,"Error",0)</f>
        <v>No enviado a tiempo</v>
      </c>
      <c r="AD1274" s="22" t="str">
        <f>+IF(AND(Ventas_Oficina[[#This Row],[Total]]&gt;75000,Ventas_Oficina[[#This Row],[Envio a tiempo]]="Enviado a tiempo"),"Buena Venta","Venta Mala")</f>
        <v>Venta Mala</v>
      </c>
    </row>
    <row r="1275" spans="1:30" x14ac:dyDescent="0.25">
      <c r="A1275" s="25">
        <v>1276160</v>
      </c>
      <c r="B1275" s="5">
        <v>41346</v>
      </c>
      <c r="C1275" s="6" t="s">
        <v>551</v>
      </c>
      <c r="D1275" s="6" t="s">
        <v>150</v>
      </c>
      <c r="E1275" s="6" t="s">
        <v>12</v>
      </c>
      <c r="F1275" s="6" t="s">
        <v>13</v>
      </c>
      <c r="G1275" s="6" t="s">
        <v>1007</v>
      </c>
      <c r="H1275" s="6" t="s">
        <v>42</v>
      </c>
      <c r="I1275" s="6" t="s">
        <v>1015</v>
      </c>
      <c r="J1275" s="6" t="s">
        <v>1083</v>
      </c>
      <c r="K1275" s="6" t="s">
        <v>1261</v>
      </c>
      <c r="L1275" s="6" t="s">
        <v>1267</v>
      </c>
      <c r="M1275" s="6" t="s">
        <v>1272</v>
      </c>
      <c r="N1275" s="5">
        <v>41346</v>
      </c>
      <c r="O1275" s="7">
        <v>375</v>
      </c>
      <c r="P1275" s="7">
        <v>708</v>
      </c>
      <c r="Q1275" s="7">
        <v>333</v>
      </c>
      <c r="R1275" s="6">
        <v>28</v>
      </c>
      <c r="S1275" s="7">
        <v>19824</v>
      </c>
      <c r="T1275" s="8">
        <v>0.09</v>
      </c>
      <c r="U1275" s="7">
        <v>1784.1599999999999</v>
      </c>
      <c r="V1275" s="7">
        <v>18039.84</v>
      </c>
      <c r="W1275" s="7">
        <v>235</v>
      </c>
      <c r="X1275" s="7">
        <v>22763</v>
      </c>
      <c r="Y1275" s="9">
        <f>+DAY('TABLA PRINCIPAL'!$B1275)</f>
        <v>13</v>
      </c>
      <c r="Z1275" s="9">
        <f>+MONTH('TABLA PRINCIPAL'!$B1275)</f>
        <v>3</v>
      </c>
      <c r="AA1275" s="9">
        <f>+YEAR('TABLA PRINCIPAL'!$B1275)</f>
        <v>2013</v>
      </c>
      <c r="AB1275" s="22" t="str">
        <f>+IF(Ventas_Oficina[[#This Row],[Total del pedido]]&gt;=100000,"SI","NO")</f>
        <v>NO</v>
      </c>
      <c r="AC1275" s="22" t="str">
        <f>+_xlfn.XLOOKUP(Ventas_Oficina[[#This Row],[Nº de artículo]],AUXILIAR!A1274:A6162,AUXILIAR!D1274:D6162,"Error",0)</f>
        <v>No enviado a tiempo</v>
      </c>
      <c r="AD1275" s="22" t="str">
        <f>+IF(AND(Ventas_Oficina[[#This Row],[Total]]&gt;75000,Ventas_Oficina[[#This Row],[Envio a tiempo]]="Enviado a tiempo"),"Buena Venta","Venta Mala")</f>
        <v>Venta Mala</v>
      </c>
    </row>
    <row r="1276" spans="1:30" x14ac:dyDescent="0.25">
      <c r="A1276" s="26">
        <v>1276160</v>
      </c>
      <c r="B1276" s="10">
        <v>41669</v>
      </c>
      <c r="C1276" s="11" t="s">
        <v>552</v>
      </c>
      <c r="D1276" s="11" t="s">
        <v>537</v>
      </c>
      <c r="E1276" s="11" t="s">
        <v>4</v>
      </c>
      <c r="F1276" s="11" t="s">
        <v>5</v>
      </c>
      <c r="G1276" s="11" t="s">
        <v>1007</v>
      </c>
      <c r="H1276" s="11" t="s">
        <v>53</v>
      </c>
      <c r="I1276" s="11" t="s">
        <v>1015</v>
      </c>
      <c r="J1276" s="11" t="s">
        <v>1066</v>
      </c>
      <c r="K1276" s="11" t="s">
        <v>1261</v>
      </c>
      <c r="L1276" s="11" t="s">
        <v>1267</v>
      </c>
      <c r="M1276" s="11" t="s">
        <v>1272</v>
      </c>
      <c r="N1276" s="10">
        <v>41671</v>
      </c>
      <c r="O1276" s="12">
        <v>1364</v>
      </c>
      <c r="P1276" s="12">
        <v>2098</v>
      </c>
      <c r="Q1276" s="12">
        <v>734</v>
      </c>
      <c r="R1276" s="11">
        <v>47</v>
      </c>
      <c r="S1276" s="12">
        <v>98606</v>
      </c>
      <c r="T1276" s="13">
        <v>7.0000000000000007E-2</v>
      </c>
      <c r="U1276" s="12">
        <v>6902.420000000001</v>
      </c>
      <c r="V1276" s="12">
        <v>91703.58</v>
      </c>
      <c r="W1276" s="12">
        <v>149</v>
      </c>
      <c r="X1276" s="12">
        <v>59333</v>
      </c>
      <c r="Y1276" s="14">
        <f>+DAY('TABLA PRINCIPAL'!$B1276)</f>
        <v>30</v>
      </c>
      <c r="Z1276" s="14">
        <f>+MONTH('TABLA PRINCIPAL'!$B1276)</f>
        <v>1</v>
      </c>
      <c r="AA1276" s="14">
        <f>+YEAR('TABLA PRINCIPAL'!$B1276)</f>
        <v>2014</v>
      </c>
      <c r="AB1276" s="22" t="str">
        <f>+IF(Ventas_Oficina[[#This Row],[Total del pedido]]&gt;=100000,"SI","NO")</f>
        <v>NO</v>
      </c>
      <c r="AC1276" s="22" t="str">
        <f>+_xlfn.XLOOKUP(Ventas_Oficina[[#This Row],[Nº de artículo]],AUXILIAR!A1275:A6163,AUXILIAR!D1275:D6163,"Error",0)</f>
        <v>No enviado a tiempo</v>
      </c>
      <c r="AD1276" s="22" t="str">
        <f>+IF(AND(Ventas_Oficina[[#This Row],[Total]]&gt;75000,Ventas_Oficina[[#This Row],[Envio a tiempo]]="Enviado a tiempo"),"Buena Venta","Venta Mala")</f>
        <v>Venta Mala</v>
      </c>
    </row>
    <row r="1277" spans="1:30" x14ac:dyDescent="0.25">
      <c r="A1277" s="25">
        <v>1276160</v>
      </c>
      <c r="B1277" s="5">
        <v>41495</v>
      </c>
      <c r="C1277" s="6" t="s">
        <v>291</v>
      </c>
      <c r="D1277" s="6" t="s">
        <v>46</v>
      </c>
      <c r="E1277" s="6" t="s">
        <v>4</v>
      </c>
      <c r="F1277" s="6" t="s">
        <v>5</v>
      </c>
      <c r="G1277" s="6" t="s">
        <v>1010</v>
      </c>
      <c r="H1277" s="6" t="s">
        <v>9</v>
      </c>
      <c r="I1277" s="6" t="s">
        <v>1016</v>
      </c>
      <c r="J1277" s="6" t="s">
        <v>1073</v>
      </c>
      <c r="K1277" s="6" t="s">
        <v>1261</v>
      </c>
      <c r="L1277" s="6" t="s">
        <v>1267</v>
      </c>
      <c r="M1277" s="6" t="s">
        <v>1273</v>
      </c>
      <c r="N1277" s="5">
        <v>41502</v>
      </c>
      <c r="O1277" s="7">
        <v>550</v>
      </c>
      <c r="P1277" s="7">
        <v>1222</v>
      </c>
      <c r="Q1277" s="7">
        <v>672</v>
      </c>
      <c r="R1277" s="6">
        <v>23</v>
      </c>
      <c r="S1277" s="7">
        <v>28106</v>
      </c>
      <c r="T1277" s="8">
        <v>0.03</v>
      </c>
      <c r="U1277" s="7">
        <v>843.18</v>
      </c>
      <c r="V1277" s="7">
        <v>27262.82</v>
      </c>
      <c r="W1277" s="7">
        <v>285</v>
      </c>
      <c r="X1277" s="7">
        <v>22816</v>
      </c>
      <c r="Y1277" s="9">
        <f>+DAY('TABLA PRINCIPAL'!$B1277)</f>
        <v>9</v>
      </c>
      <c r="Z1277" s="9">
        <f>+MONTH('TABLA PRINCIPAL'!$B1277)</f>
        <v>8</v>
      </c>
      <c r="AA1277" s="9">
        <f>+YEAR('TABLA PRINCIPAL'!$B1277)</f>
        <v>2013</v>
      </c>
      <c r="AB1277" s="22" t="str">
        <f>+IF(Ventas_Oficina[[#This Row],[Total del pedido]]&gt;=100000,"SI","NO")</f>
        <v>NO</v>
      </c>
      <c r="AC1277" s="22" t="str">
        <f>+_xlfn.XLOOKUP(Ventas_Oficina[[#This Row],[Nº de artículo]],AUXILIAR!A1276:A6164,AUXILIAR!D1276:D6164,"Error",0)</f>
        <v>Enviado a tiempo</v>
      </c>
      <c r="AD1277" s="22" t="str">
        <f>+IF(AND(Ventas_Oficina[[#This Row],[Total]]&gt;75000,Ventas_Oficina[[#This Row],[Envio a tiempo]]="Enviado a tiempo"),"Buena Venta","Venta Mala")</f>
        <v>Venta Mala</v>
      </c>
    </row>
    <row r="1278" spans="1:30" x14ac:dyDescent="0.25">
      <c r="A1278" s="26">
        <v>1276525</v>
      </c>
      <c r="B1278" s="10">
        <v>41631</v>
      </c>
      <c r="C1278" s="11" t="s">
        <v>356</v>
      </c>
      <c r="D1278" s="11" t="s">
        <v>150</v>
      </c>
      <c r="E1278" s="11" t="s">
        <v>12</v>
      </c>
      <c r="F1278" s="11" t="s">
        <v>13</v>
      </c>
      <c r="G1278" s="11" t="s">
        <v>1009</v>
      </c>
      <c r="H1278" s="11" t="s">
        <v>42</v>
      </c>
      <c r="I1278" s="11" t="s">
        <v>1016</v>
      </c>
      <c r="J1278" s="11" t="s">
        <v>1052</v>
      </c>
      <c r="K1278" s="11" t="s">
        <v>1261</v>
      </c>
      <c r="L1278" s="11" t="s">
        <v>1267</v>
      </c>
      <c r="M1278" s="11" t="s">
        <v>1272</v>
      </c>
      <c r="N1278" s="10">
        <v>41631</v>
      </c>
      <c r="O1278" s="12">
        <v>332</v>
      </c>
      <c r="P1278" s="12">
        <v>518</v>
      </c>
      <c r="Q1278" s="12">
        <v>186</v>
      </c>
      <c r="R1278" s="11">
        <v>33</v>
      </c>
      <c r="S1278" s="12">
        <v>17094</v>
      </c>
      <c r="T1278" s="13">
        <v>0.06</v>
      </c>
      <c r="U1278" s="12">
        <v>1025.6399999999999</v>
      </c>
      <c r="V1278" s="12">
        <v>16068.36</v>
      </c>
      <c r="W1278" s="12">
        <v>204</v>
      </c>
      <c r="X1278" s="12">
        <v>5322</v>
      </c>
      <c r="Y1278" s="14">
        <f>+DAY('TABLA PRINCIPAL'!$B1278)</f>
        <v>23</v>
      </c>
      <c r="Z1278" s="14">
        <f>+MONTH('TABLA PRINCIPAL'!$B1278)</f>
        <v>12</v>
      </c>
      <c r="AA1278" s="14">
        <f>+YEAR('TABLA PRINCIPAL'!$B1278)</f>
        <v>2013</v>
      </c>
      <c r="AB1278" s="22" t="str">
        <f>+IF(Ventas_Oficina[[#This Row],[Total del pedido]]&gt;=100000,"SI","NO")</f>
        <v>NO</v>
      </c>
      <c r="AC1278" s="22" t="str">
        <f>+_xlfn.XLOOKUP(Ventas_Oficina[[#This Row],[Nº de artículo]],AUXILIAR!A1277:A6165,AUXILIAR!D1277:D6165,"Error",0)</f>
        <v>No enviado a tiempo</v>
      </c>
      <c r="AD1278" s="22" t="str">
        <f>+IF(AND(Ventas_Oficina[[#This Row],[Total]]&gt;75000,Ventas_Oficina[[#This Row],[Envio a tiempo]]="Enviado a tiempo"),"Buena Venta","Venta Mala")</f>
        <v>Venta Mala</v>
      </c>
    </row>
    <row r="1279" spans="1:30" x14ac:dyDescent="0.25">
      <c r="A1279" s="25">
        <v>1276525</v>
      </c>
      <c r="B1279" s="5">
        <v>41543</v>
      </c>
      <c r="C1279" s="6" t="s">
        <v>284</v>
      </c>
      <c r="D1279" s="6" t="s">
        <v>209</v>
      </c>
      <c r="E1279" s="6" t="s">
        <v>4</v>
      </c>
      <c r="F1279" s="6" t="s">
        <v>5</v>
      </c>
      <c r="G1279" s="6" t="s">
        <v>1010</v>
      </c>
      <c r="H1279" s="6" t="s">
        <v>6</v>
      </c>
      <c r="I1279" s="6" t="s">
        <v>1014</v>
      </c>
      <c r="J1279" s="6" t="s">
        <v>1126</v>
      </c>
      <c r="K1279" s="6" t="s">
        <v>1261</v>
      </c>
      <c r="L1279" s="6" t="s">
        <v>1267</v>
      </c>
      <c r="M1279" s="6" t="s">
        <v>1272</v>
      </c>
      <c r="N1279" s="5">
        <v>41545</v>
      </c>
      <c r="O1279" s="7">
        <v>3202</v>
      </c>
      <c r="P1279" s="7">
        <v>15248</v>
      </c>
      <c r="Q1279" s="7">
        <v>12046</v>
      </c>
      <c r="R1279" s="6">
        <v>17</v>
      </c>
      <c r="S1279" s="7">
        <v>259216</v>
      </c>
      <c r="T1279" s="8">
        <v>0.09</v>
      </c>
      <c r="U1279" s="7">
        <v>23329.439999999999</v>
      </c>
      <c r="V1279" s="7">
        <v>235886.56</v>
      </c>
      <c r="W1279" s="7">
        <v>400</v>
      </c>
      <c r="X1279" s="7">
        <v>451225</v>
      </c>
      <c r="Y1279" s="9">
        <f>+DAY('TABLA PRINCIPAL'!$B1279)</f>
        <v>26</v>
      </c>
      <c r="Z1279" s="9">
        <f>+MONTH('TABLA PRINCIPAL'!$B1279)</f>
        <v>9</v>
      </c>
      <c r="AA1279" s="9">
        <f>+YEAR('TABLA PRINCIPAL'!$B1279)</f>
        <v>2013</v>
      </c>
      <c r="AB1279" s="22" t="str">
        <f>+IF(Ventas_Oficina[[#This Row],[Total del pedido]]&gt;=100000,"SI","NO")</f>
        <v>SI</v>
      </c>
      <c r="AC1279" s="22" t="str">
        <f>+_xlfn.XLOOKUP(Ventas_Oficina[[#This Row],[Nº de artículo]],AUXILIAR!A1278:A6166,AUXILIAR!D1278:D6166,"Error",0)</f>
        <v>No enviado a tiempo</v>
      </c>
      <c r="AD1279" s="22" t="str">
        <f>+IF(AND(Ventas_Oficina[[#This Row],[Total]]&gt;75000,Ventas_Oficina[[#This Row],[Envio a tiempo]]="Enviado a tiempo"),"Buena Venta","Venta Mala")</f>
        <v>Venta Mala</v>
      </c>
    </row>
    <row r="1280" spans="1:30" x14ac:dyDescent="0.25">
      <c r="A1280" s="26">
        <v>1276525</v>
      </c>
      <c r="B1280" s="10">
        <v>41403</v>
      </c>
      <c r="C1280" s="11" t="s">
        <v>109</v>
      </c>
      <c r="D1280" s="11" t="s">
        <v>110</v>
      </c>
      <c r="E1280" s="11" t="s">
        <v>12</v>
      </c>
      <c r="F1280" s="11" t="s">
        <v>13</v>
      </c>
      <c r="G1280" s="11" t="s">
        <v>1008</v>
      </c>
      <c r="H1280" s="11" t="s">
        <v>14</v>
      </c>
      <c r="I1280" s="11" t="s">
        <v>1015</v>
      </c>
      <c r="J1280" s="11" t="s">
        <v>1032</v>
      </c>
      <c r="K1280" s="11" t="s">
        <v>1261</v>
      </c>
      <c r="L1280" s="11" t="s">
        <v>1265</v>
      </c>
      <c r="M1280" s="11" t="s">
        <v>1272</v>
      </c>
      <c r="N1280" s="10">
        <v>41405</v>
      </c>
      <c r="O1280" s="12">
        <v>159</v>
      </c>
      <c r="P1280" s="12">
        <v>261</v>
      </c>
      <c r="Q1280" s="12">
        <v>102</v>
      </c>
      <c r="R1280" s="11">
        <v>44</v>
      </c>
      <c r="S1280" s="12">
        <v>11484</v>
      </c>
      <c r="T1280" s="13">
        <v>0.01</v>
      </c>
      <c r="U1280" s="12">
        <v>114.84</v>
      </c>
      <c r="V1280" s="12">
        <v>11369.16</v>
      </c>
      <c r="W1280" s="12">
        <v>50</v>
      </c>
      <c r="X1280" s="12">
        <v>2220</v>
      </c>
      <c r="Y1280" s="14">
        <f>+DAY('TABLA PRINCIPAL'!$B1280)</f>
        <v>9</v>
      </c>
      <c r="Z1280" s="14">
        <f>+MONTH('TABLA PRINCIPAL'!$B1280)</f>
        <v>5</v>
      </c>
      <c r="AA1280" s="14">
        <f>+YEAR('TABLA PRINCIPAL'!$B1280)</f>
        <v>2013</v>
      </c>
      <c r="AB1280" s="22" t="str">
        <f>+IF(Ventas_Oficina[[#This Row],[Total del pedido]]&gt;=100000,"SI","NO")</f>
        <v>NO</v>
      </c>
      <c r="AC1280" s="22" t="str">
        <f>+_xlfn.XLOOKUP(Ventas_Oficina[[#This Row],[Nº de artículo]],AUXILIAR!A1279:A6167,AUXILIAR!D1279:D6167,"Error",0)</f>
        <v>Enviado a tiempo</v>
      </c>
      <c r="AD1280" s="22" t="str">
        <f>+IF(AND(Ventas_Oficina[[#This Row],[Total]]&gt;75000,Ventas_Oficina[[#This Row],[Envio a tiempo]]="Enviado a tiempo"),"Buena Venta","Venta Mala")</f>
        <v>Venta Mala</v>
      </c>
    </row>
    <row r="1281" spans="1:30" x14ac:dyDescent="0.25">
      <c r="A1281" s="25">
        <v>1276525</v>
      </c>
      <c r="B1281" s="5">
        <v>42088</v>
      </c>
      <c r="C1281" s="6" t="s">
        <v>357</v>
      </c>
      <c r="D1281" s="6" t="s">
        <v>48</v>
      </c>
      <c r="E1281" s="6" t="s">
        <v>4</v>
      </c>
      <c r="F1281" s="6" t="s">
        <v>5</v>
      </c>
      <c r="G1281" s="6" t="s">
        <v>1008</v>
      </c>
      <c r="H1281" s="6" t="s">
        <v>34</v>
      </c>
      <c r="I1281" s="6" t="s">
        <v>1013</v>
      </c>
      <c r="J1281" s="6" t="s">
        <v>1123</v>
      </c>
      <c r="K1281" s="6" t="s">
        <v>1261</v>
      </c>
      <c r="L1281" s="6" t="s">
        <v>1265</v>
      </c>
      <c r="M1281" s="6" t="s">
        <v>1272</v>
      </c>
      <c r="N1281" s="5">
        <v>42090</v>
      </c>
      <c r="O1281" s="7">
        <v>892</v>
      </c>
      <c r="P1281" s="7">
        <v>2974</v>
      </c>
      <c r="Q1281" s="7">
        <v>2082</v>
      </c>
      <c r="R1281" s="6">
        <v>50</v>
      </c>
      <c r="S1281" s="7">
        <v>148700</v>
      </c>
      <c r="T1281" s="8">
        <v>0.02</v>
      </c>
      <c r="U1281" s="7">
        <v>2974</v>
      </c>
      <c r="V1281" s="7">
        <v>145726</v>
      </c>
      <c r="W1281" s="7">
        <v>664</v>
      </c>
      <c r="X1281" s="7">
        <v>92483</v>
      </c>
      <c r="Y1281" s="9">
        <f>+DAY('TABLA PRINCIPAL'!$B1281)</f>
        <v>25</v>
      </c>
      <c r="Z1281" s="9">
        <f>+MONTH('TABLA PRINCIPAL'!$B1281)</f>
        <v>3</v>
      </c>
      <c r="AA1281" s="9">
        <f>+YEAR('TABLA PRINCIPAL'!$B1281)</f>
        <v>2015</v>
      </c>
      <c r="AB1281" s="22" t="str">
        <f>+IF(Ventas_Oficina[[#This Row],[Total del pedido]]&gt;=100000,"SI","NO")</f>
        <v>SI</v>
      </c>
      <c r="AC1281" s="22" t="str">
        <f>+_xlfn.XLOOKUP(Ventas_Oficina[[#This Row],[Nº de artículo]],AUXILIAR!A1280:A6168,AUXILIAR!D1280:D6168,"Error",0)</f>
        <v>Enviado a tiempo</v>
      </c>
      <c r="AD1281" s="22" t="str">
        <f>+IF(AND(Ventas_Oficina[[#This Row],[Total]]&gt;75000,Ventas_Oficina[[#This Row],[Envio a tiempo]]="Enviado a tiempo"),"Buena Venta","Venta Mala")</f>
        <v>Buena Venta</v>
      </c>
    </row>
    <row r="1282" spans="1:30" x14ac:dyDescent="0.25">
      <c r="A1282" s="26">
        <v>1276525</v>
      </c>
      <c r="B1282" s="10">
        <v>41921</v>
      </c>
      <c r="C1282" s="11" t="s">
        <v>292</v>
      </c>
      <c r="D1282" s="11" t="s">
        <v>26</v>
      </c>
      <c r="E1282" s="11" t="s">
        <v>4</v>
      </c>
      <c r="F1282" s="11" t="s">
        <v>5</v>
      </c>
      <c r="G1282" s="11" t="s">
        <v>1009</v>
      </c>
      <c r="H1282" s="11" t="s">
        <v>27</v>
      </c>
      <c r="I1282" s="11" t="s">
        <v>1013</v>
      </c>
      <c r="J1282" s="11" t="s">
        <v>1046</v>
      </c>
      <c r="K1282" s="11" t="s">
        <v>1261</v>
      </c>
      <c r="L1282" s="11" t="s">
        <v>1267</v>
      </c>
      <c r="M1282" s="11" t="s">
        <v>1272</v>
      </c>
      <c r="N1282" s="10">
        <v>41921</v>
      </c>
      <c r="O1282" s="12">
        <v>519</v>
      </c>
      <c r="P1282" s="12">
        <v>1298</v>
      </c>
      <c r="Q1282" s="12">
        <v>779</v>
      </c>
      <c r="R1282" s="11">
        <v>30</v>
      </c>
      <c r="S1282" s="12">
        <v>38940</v>
      </c>
      <c r="T1282" s="13">
        <v>0.09</v>
      </c>
      <c r="U1282" s="12">
        <v>3504.6</v>
      </c>
      <c r="V1282" s="12">
        <v>35435.4</v>
      </c>
      <c r="W1282" s="12">
        <v>314</v>
      </c>
      <c r="X1282" s="12">
        <v>36724</v>
      </c>
      <c r="Y1282" s="14">
        <f>+DAY('TABLA PRINCIPAL'!$B1282)</f>
        <v>9</v>
      </c>
      <c r="Z1282" s="14">
        <f>+MONTH('TABLA PRINCIPAL'!$B1282)</f>
        <v>10</v>
      </c>
      <c r="AA1282" s="14">
        <f>+YEAR('TABLA PRINCIPAL'!$B1282)</f>
        <v>2014</v>
      </c>
      <c r="AB1282" s="22" t="str">
        <f>+IF(Ventas_Oficina[[#This Row],[Total del pedido]]&gt;=100000,"SI","NO")</f>
        <v>NO</v>
      </c>
      <c r="AC1282" s="22" t="str">
        <f>+_xlfn.XLOOKUP(Ventas_Oficina[[#This Row],[Nº de artículo]],AUXILIAR!A1281:A6169,AUXILIAR!D1281:D6169,"Error",0)</f>
        <v>Enviado a tiempo</v>
      </c>
      <c r="AD1282" s="22" t="str">
        <f>+IF(AND(Ventas_Oficina[[#This Row],[Total]]&gt;75000,Ventas_Oficina[[#This Row],[Envio a tiempo]]="Enviado a tiempo"),"Buena Venta","Venta Mala")</f>
        <v>Venta Mala</v>
      </c>
    </row>
    <row r="1283" spans="1:30" x14ac:dyDescent="0.25">
      <c r="A1283" s="25">
        <v>1276525</v>
      </c>
      <c r="B1283" s="5">
        <v>41344</v>
      </c>
      <c r="C1283" s="6" t="s">
        <v>114</v>
      </c>
      <c r="D1283" s="6" t="s">
        <v>115</v>
      </c>
      <c r="E1283" s="6" t="s">
        <v>4</v>
      </c>
      <c r="F1283" s="6" t="s">
        <v>5</v>
      </c>
      <c r="G1283" s="6" t="s">
        <v>1008</v>
      </c>
      <c r="H1283" s="6" t="s">
        <v>116</v>
      </c>
      <c r="I1283" s="6" t="s">
        <v>1016</v>
      </c>
      <c r="J1283" s="6" t="s">
        <v>1121</v>
      </c>
      <c r="K1283" s="6" t="s">
        <v>1261</v>
      </c>
      <c r="L1283" s="6" t="s">
        <v>1265</v>
      </c>
      <c r="M1283" s="6" t="s">
        <v>1273</v>
      </c>
      <c r="N1283" s="5">
        <v>41346</v>
      </c>
      <c r="O1283" s="7">
        <v>892</v>
      </c>
      <c r="P1283" s="7">
        <v>2974</v>
      </c>
      <c r="Q1283" s="7">
        <v>2082</v>
      </c>
      <c r="R1283" s="6">
        <v>7</v>
      </c>
      <c r="S1283" s="7">
        <v>20818</v>
      </c>
      <c r="T1283" s="8">
        <v>0.01</v>
      </c>
      <c r="U1283" s="7">
        <v>208.18</v>
      </c>
      <c r="V1283" s="7">
        <v>20609.82</v>
      </c>
      <c r="W1283" s="7">
        <v>664</v>
      </c>
      <c r="X1283" s="7">
        <v>34612</v>
      </c>
      <c r="Y1283" s="9">
        <f>+DAY('TABLA PRINCIPAL'!$B1283)</f>
        <v>11</v>
      </c>
      <c r="Z1283" s="9">
        <f>+MONTH('TABLA PRINCIPAL'!$B1283)</f>
        <v>3</v>
      </c>
      <c r="AA1283" s="9">
        <f>+YEAR('TABLA PRINCIPAL'!$B1283)</f>
        <v>2013</v>
      </c>
      <c r="AB1283" s="22" t="str">
        <f>+IF(Ventas_Oficina[[#This Row],[Total del pedido]]&gt;=100000,"SI","NO")</f>
        <v>NO</v>
      </c>
      <c r="AC1283" s="22" t="str">
        <f>+_xlfn.XLOOKUP(Ventas_Oficina[[#This Row],[Nº de artículo]],AUXILIAR!A1282:A6170,AUXILIAR!D1282:D6170,"Error",0)</f>
        <v>No enviado a tiempo</v>
      </c>
      <c r="AD1283" s="22" t="str">
        <f>+IF(AND(Ventas_Oficina[[#This Row],[Total]]&gt;75000,Ventas_Oficina[[#This Row],[Envio a tiempo]]="Enviado a tiempo"),"Buena Venta","Venta Mala")</f>
        <v>Venta Mala</v>
      </c>
    </row>
    <row r="1284" spans="1:30" x14ac:dyDescent="0.25">
      <c r="A1284" s="26">
        <v>1276556</v>
      </c>
      <c r="B1284" s="10">
        <v>41479</v>
      </c>
      <c r="C1284" s="11" t="s">
        <v>128</v>
      </c>
      <c r="D1284" s="11" t="s">
        <v>129</v>
      </c>
      <c r="E1284" s="11" t="s">
        <v>4</v>
      </c>
      <c r="F1284" s="11" t="s">
        <v>5</v>
      </c>
      <c r="G1284" s="11" t="s">
        <v>1007</v>
      </c>
      <c r="H1284" s="11" t="s">
        <v>6</v>
      </c>
      <c r="I1284" s="11" t="s">
        <v>1015</v>
      </c>
      <c r="J1284" s="11" t="s">
        <v>1062</v>
      </c>
      <c r="K1284" s="11" t="s">
        <v>1263</v>
      </c>
      <c r="L1284" s="11" t="s">
        <v>1266</v>
      </c>
      <c r="M1284" s="11" t="s">
        <v>1273</v>
      </c>
      <c r="N1284" s="10">
        <v>41481</v>
      </c>
      <c r="O1284" s="12">
        <v>639</v>
      </c>
      <c r="P1284" s="12">
        <v>1998</v>
      </c>
      <c r="Q1284" s="12">
        <v>1359</v>
      </c>
      <c r="R1284" s="11">
        <v>38</v>
      </c>
      <c r="S1284" s="12">
        <v>75924</v>
      </c>
      <c r="T1284" s="13">
        <v>0.02</v>
      </c>
      <c r="U1284" s="12">
        <v>1518.48</v>
      </c>
      <c r="V1284" s="12">
        <v>74405.52</v>
      </c>
      <c r="W1284" s="12">
        <v>400</v>
      </c>
      <c r="X1284" s="12">
        <v>77721</v>
      </c>
      <c r="Y1284" s="14">
        <f>+DAY('TABLA PRINCIPAL'!$B1284)</f>
        <v>24</v>
      </c>
      <c r="Z1284" s="14">
        <f>+MONTH('TABLA PRINCIPAL'!$B1284)</f>
        <v>7</v>
      </c>
      <c r="AA1284" s="14">
        <f>+YEAR('TABLA PRINCIPAL'!$B1284)</f>
        <v>2013</v>
      </c>
      <c r="AB1284" s="22" t="str">
        <f>+IF(Ventas_Oficina[[#This Row],[Total del pedido]]&gt;=100000,"SI","NO")</f>
        <v>NO</v>
      </c>
      <c r="AC1284" s="22" t="str">
        <f>+_xlfn.XLOOKUP(Ventas_Oficina[[#This Row],[Nº de artículo]],AUXILIAR!A1283:A6171,AUXILIAR!D1283:D6171,"Error",0)</f>
        <v>Enviado a tiempo</v>
      </c>
      <c r="AD1284" s="22" t="str">
        <f>+IF(AND(Ventas_Oficina[[#This Row],[Total]]&gt;75000,Ventas_Oficina[[#This Row],[Envio a tiempo]]="Enviado a tiempo"),"Buena Venta","Venta Mala")</f>
        <v>Buena Venta</v>
      </c>
    </row>
    <row r="1285" spans="1:30" x14ac:dyDescent="0.25">
      <c r="A1285" s="25">
        <v>1276890</v>
      </c>
      <c r="B1285" s="5">
        <v>42240</v>
      </c>
      <c r="C1285" s="6" t="s">
        <v>553</v>
      </c>
      <c r="D1285" s="6" t="s">
        <v>211</v>
      </c>
      <c r="E1285" s="6" t="s">
        <v>4</v>
      </c>
      <c r="F1285" s="6" t="s">
        <v>5</v>
      </c>
      <c r="G1285" s="6" t="s">
        <v>1009</v>
      </c>
      <c r="H1285" s="6" t="s">
        <v>34</v>
      </c>
      <c r="I1285" s="6" t="s">
        <v>1012</v>
      </c>
      <c r="J1285" s="6" t="s">
        <v>1075</v>
      </c>
      <c r="K1285" s="6" t="s">
        <v>1261</v>
      </c>
      <c r="L1285" s="6" t="s">
        <v>1267</v>
      </c>
      <c r="M1285" s="6" t="s">
        <v>1272</v>
      </c>
      <c r="N1285" s="5">
        <v>42244</v>
      </c>
      <c r="O1285" s="7">
        <v>225</v>
      </c>
      <c r="P1285" s="7">
        <v>369</v>
      </c>
      <c r="Q1285" s="7">
        <v>144</v>
      </c>
      <c r="R1285" s="6">
        <v>22</v>
      </c>
      <c r="S1285" s="7">
        <v>8118</v>
      </c>
      <c r="T1285" s="8">
        <v>0.04</v>
      </c>
      <c r="U1285" s="7">
        <v>324.72000000000003</v>
      </c>
      <c r="V1285" s="7">
        <v>7793.28</v>
      </c>
      <c r="W1285" s="7">
        <v>250</v>
      </c>
      <c r="X1285" s="7">
        <v>6062</v>
      </c>
      <c r="Y1285" s="9">
        <f>+DAY('TABLA PRINCIPAL'!$B1285)</f>
        <v>24</v>
      </c>
      <c r="Z1285" s="9">
        <f>+MONTH('TABLA PRINCIPAL'!$B1285)</f>
        <v>8</v>
      </c>
      <c r="AA1285" s="9">
        <f>+YEAR('TABLA PRINCIPAL'!$B1285)</f>
        <v>2015</v>
      </c>
      <c r="AB1285" s="22" t="str">
        <f>+IF(Ventas_Oficina[[#This Row],[Total del pedido]]&gt;=100000,"SI","NO")</f>
        <v>NO</v>
      </c>
      <c r="AC1285" s="22" t="str">
        <f>+_xlfn.XLOOKUP(Ventas_Oficina[[#This Row],[Nº de artículo]],AUXILIAR!A1284:A6172,AUXILIAR!D1284:D6172,"Error",0)</f>
        <v>Enviado a tiempo</v>
      </c>
      <c r="AD1285" s="22" t="str">
        <f>+IF(AND(Ventas_Oficina[[#This Row],[Total]]&gt;75000,Ventas_Oficina[[#This Row],[Envio a tiempo]]="Enviado a tiempo"),"Buena Venta","Venta Mala")</f>
        <v>Venta Mala</v>
      </c>
    </row>
    <row r="1286" spans="1:30" x14ac:dyDescent="0.25">
      <c r="A1286" s="26">
        <v>1276890</v>
      </c>
      <c r="B1286" s="10">
        <v>41398</v>
      </c>
      <c r="C1286" s="11" t="s">
        <v>151</v>
      </c>
      <c r="D1286" s="11" t="s">
        <v>385</v>
      </c>
      <c r="E1286" s="11" t="s">
        <v>4</v>
      </c>
      <c r="F1286" s="11" t="s">
        <v>5</v>
      </c>
      <c r="G1286" s="11" t="s">
        <v>1008</v>
      </c>
      <c r="H1286" s="11" t="s">
        <v>9</v>
      </c>
      <c r="I1286" s="11" t="s">
        <v>1016</v>
      </c>
      <c r="J1286" s="11" t="s">
        <v>1064</v>
      </c>
      <c r="K1286" s="11" t="s">
        <v>1261</v>
      </c>
      <c r="L1286" s="11" t="s">
        <v>1267</v>
      </c>
      <c r="M1286" s="11" t="s">
        <v>1272</v>
      </c>
      <c r="N1286" s="10">
        <v>41339</v>
      </c>
      <c r="O1286" s="12">
        <v>365</v>
      </c>
      <c r="P1286" s="12">
        <v>598</v>
      </c>
      <c r="Q1286" s="12">
        <v>233</v>
      </c>
      <c r="R1286" s="11">
        <v>33</v>
      </c>
      <c r="S1286" s="12">
        <v>19734</v>
      </c>
      <c r="T1286" s="13">
        <v>0.05</v>
      </c>
      <c r="U1286" s="12">
        <v>986.7</v>
      </c>
      <c r="V1286" s="12">
        <v>18747.3</v>
      </c>
      <c r="W1286" s="12">
        <v>149</v>
      </c>
      <c r="X1286" s="12">
        <v>17120</v>
      </c>
      <c r="Y1286" s="14">
        <f>+DAY('TABLA PRINCIPAL'!$B1286)</f>
        <v>4</v>
      </c>
      <c r="Z1286" s="14">
        <f>+MONTH('TABLA PRINCIPAL'!$B1286)</f>
        <v>5</v>
      </c>
      <c r="AA1286" s="14">
        <f>+YEAR('TABLA PRINCIPAL'!$B1286)</f>
        <v>2013</v>
      </c>
      <c r="AB1286" s="22" t="str">
        <f>+IF(Ventas_Oficina[[#This Row],[Total del pedido]]&gt;=100000,"SI","NO")</f>
        <v>NO</v>
      </c>
      <c r="AC1286" s="22" t="str">
        <f>+_xlfn.XLOOKUP(Ventas_Oficina[[#This Row],[Nº de artículo]],AUXILIAR!A1285:A6173,AUXILIAR!D1285:D6173,"Error",0)</f>
        <v>Enviado a tiempo</v>
      </c>
      <c r="AD1286" s="22" t="str">
        <f>+IF(AND(Ventas_Oficina[[#This Row],[Total]]&gt;75000,Ventas_Oficina[[#This Row],[Envio a tiempo]]="Enviado a tiempo"),"Buena Venta","Venta Mala")</f>
        <v>Venta Mala</v>
      </c>
    </row>
    <row r="1287" spans="1:30" x14ac:dyDescent="0.25">
      <c r="A1287" s="25">
        <v>1276890</v>
      </c>
      <c r="B1287" s="5">
        <v>41477</v>
      </c>
      <c r="C1287" s="6" t="s">
        <v>87</v>
      </c>
      <c r="D1287" s="6" t="s">
        <v>38</v>
      </c>
      <c r="E1287" s="6" t="s">
        <v>4</v>
      </c>
      <c r="F1287" s="6" t="s">
        <v>5</v>
      </c>
      <c r="G1287" s="6" t="s">
        <v>1007</v>
      </c>
      <c r="H1287" s="6" t="s">
        <v>39</v>
      </c>
      <c r="I1287" s="6" t="s">
        <v>1012</v>
      </c>
      <c r="J1287" s="6" t="s">
        <v>1121</v>
      </c>
      <c r="K1287" s="6" t="s">
        <v>1262</v>
      </c>
      <c r="L1287" s="6" t="s">
        <v>1265</v>
      </c>
      <c r="M1287" s="6" t="s">
        <v>1272</v>
      </c>
      <c r="N1287" s="5">
        <v>41481</v>
      </c>
      <c r="O1287" s="7">
        <v>892</v>
      </c>
      <c r="P1287" s="7">
        <v>2974</v>
      </c>
      <c r="Q1287" s="7">
        <v>2082</v>
      </c>
      <c r="R1287" s="6">
        <v>19</v>
      </c>
      <c r="S1287" s="7">
        <v>56506</v>
      </c>
      <c r="T1287" s="8">
        <v>0.01</v>
      </c>
      <c r="U1287" s="7">
        <v>565.06000000000006</v>
      </c>
      <c r="V1287" s="7">
        <v>55940.94</v>
      </c>
      <c r="W1287" s="7">
        <v>664</v>
      </c>
      <c r="X1287" s="7">
        <v>52267</v>
      </c>
      <c r="Y1287" s="9">
        <f>+DAY('TABLA PRINCIPAL'!$B1287)</f>
        <v>22</v>
      </c>
      <c r="Z1287" s="9">
        <f>+MONTH('TABLA PRINCIPAL'!$B1287)</f>
        <v>7</v>
      </c>
      <c r="AA1287" s="9">
        <f>+YEAR('TABLA PRINCIPAL'!$B1287)</f>
        <v>2013</v>
      </c>
      <c r="AB1287" s="22" t="str">
        <f>+IF(Ventas_Oficina[[#This Row],[Total del pedido]]&gt;=100000,"SI","NO")</f>
        <v>NO</v>
      </c>
      <c r="AC1287" s="22" t="str">
        <f>+_xlfn.XLOOKUP(Ventas_Oficina[[#This Row],[Nº de artículo]],AUXILIAR!A1286:A6174,AUXILIAR!D1286:D6174,"Error",0)</f>
        <v>No enviado a tiempo</v>
      </c>
      <c r="AD1287" s="22" t="str">
        <f>+IF(AND(Ventas_Oficina[[#This Row],[Total]]&gt;75000,Ventas_Oficina[[#This Row],[Envio a tiempo]]="Enviado a tiempo"),"Buena Venta","Venta Mala")</f>
        <v>Venta Mala</v>
      </c>
    </row>
    <row r="1288" spans="1:30" x14ac:dyDescent="0.25">
      <c r="A1288" s="26">
        <v>1276890</v>
      </c>
      <c r="B1288" s="10">
        <v>42067</v>
      </c>
      <c r="C1288" s="11" t="s">
        <v>188</v>
      </c>
      <c r="D1288" s="11" t="s">
        <v>189</v>
      </c>
      <c r="E1288" s="11" t="s">
        <v>4</v>
      </c>
      <c r="F1288" s="11" t="s">
        <v>5</v>
      </c>
      <c r="G1288" s="11" t="s">
        <v>1010</v>
      </c>
      <c r="H1288" s="11" t="s">
        <v>121</v>
      </c>
      <c r="I1288" s="11" t="s">
        <v>1016</v>
      </c>
      <c r="J1288" s="11" t="s">
        <v>1075</v>
      </c>
      <c r="K1288" s="11" t="s">
        <v>1262</v>
      </c>
      <c r="L1288" s="11" t="s">
        <v>1270</v>
      </c>
      <c r="M1288" s="11" t="s">
        <v>1274</v>
      </c>
      <c r="N1288" s="10">
        <v>42069</v>
      </c>
      <c r="O1288" s="12">
        <v>225</v>
      </c>
      <c r="P1288" s="12">
        <v>369</v>
      </c>
      <c r="Q1288" s="12">
        <v>144</v>
      </c>
      <c r="R1288" s="11">
        <v>6</v>
      </c>
      <c r="S1288" s="12">
        <v>2214</v>
      </c>
      <c r="T1288" s="13">
        <v>0.08</v>
      </c>
      <c r="U1288" s="12">
        <v>177.12</v>
      </c>
      <c r="V1288" s="12">
        <v>2036.88</v>
      </c>
      <c r="W1288" s="12">
        <v>250</v>
      </c>
      <c r="X1288" s="12">
        <v>7040</v>
      </c>
      <c r="Y1288" s="14">
        <f>+DAY('TABLA PRINCIPAL'!$B1288)</f>
        <v>4</v>
      </c>
      <c r="Z1288" s="14">
        <f>+MONTH('TABLA PRINCIPAL'!$B1288)</f>
        <v>3</v>
      </c>
      <c r="AA1288" s="14">
        <f>+YEAR('TABLA PRINCIPAL'!$B1288)</f>
        <v>2015</v>
      </c>
      <c r="AB1288" s="22" t="str">
        <f>+IF(Ventas_Oficina[[#This Row],[Total del pedido]]&gt;=100000,"SI","NO")</f>
        <v>NO</v>
      </c>
      <c r="AC1288" s="22" t="str">
        <f>+_xlfn.XLOOKUP(Ventas_Oficina[[#This Row],[Nº de artículo]],AUXILIAR!A1287:A6175,AUXILIAR!D1287:D6175,"Error",0)</f>
        <v>Enviado a tiempo</v>
      </c>
      <c r="AD1288" s="22" t="str">
        <f>+IF(AND(Ventas_Oficina[[#This Row],[Total]]&gt;75000,Ventas_Oficina[[#This Row],[Envio a tiempo]]="Enviado a tiempo"),"Buena Venta","Venta Mala")</f>
        <v>Venta Mala</v>
      </c>
    </row>
    <row r="1289" spans="1:30" x14ac:dyDescent="0.25">
      <c r="A1289" s="25">
        <v>1276890</v>
      </c>
      <c r="B1289" s="5">
        <v>41682</v>
      </c>
      <c r="C1289" s="6" t="s">
        <v>474</v>
      </c>
      <c r="D1289" s="6" t="s">
        <v>8</v>
      </c>
      <c r="E1289" s="6" t="s">
        <v>4</v>
      </c>
      <c r="F1289" s="6" t="s">
        <v>5</v>
      </c>
      <c r="G1289" s="6" t="s">
        <v>1007</v>
      </c>
      <c r="H1289" s="6" t="s">
        <v>9</v>
      </c>
      <c r="I1289" s="6" t="s">
        <v>1014</v>
      </c>
      <c r="J1289" s="6" t="s">
        <v>1075</v>
      </c>
      <c r="K1289" s="6" t="s">
        <v>1262</v>
      </c>
      <c r="L1289" s="6" t="s">
        <v>1268</v>
      </c>
      <c r="M1289" s="6" t="s">
        <v>1272</v>
      </c>
      <c r="N1289" s="5">
        <v>41681</v>
      </c>
      <c r="O1289" s="7">
        <v>225</v>
      </c>
      <c r="P1289" s="7">
        <v>369</v>
      </c>
      <c r="Q1289" s="7">
        <v>144</v>
      </c>
      <c r="R1289" s="6">
        <v>49</v>
      </c>
      <c r="S1289" s="7">
        <v>18081</v>
      </c>
      <c r="T1289" s="8">
        <v>7.0000000000000007E-2</v>
      </c>
      <c r="U1289" s="7">
        <v>1265.67</v>
      </c>
      <c r="V1289" s="7">
        <v>16815.330000000002</v>
      </c>
      <c r="W1289" s="7">
        <v>250</v>
      </c>
      <c r="X1289" s="7">
        <v>7040</v>
      </c>
      <c r="Y1289" s="9">
        <f>+DAY('TABLA PRINCIPAL'!$B1289)</f>
        <v>12</v>
      </c>
      <c r="Z1289" s="9">
        <f>+MONTH('TABLA PRINCIPAL'!$B1289)</f>
        <v>2</v>
      </c>
      <c r="AA1289" s="9">
        <f>+YEAR('TABLA PRINCIPAL'!$B1289)</f>
        <v>2014</v>
      </c>
      <c r="AB1289" s="22" t="str">
        <f>+IF(Ventas_Oficina[[#This Row],[Total del pedido]]&gt;=100000,"SI","NO")</f>
        <v>NO</v>
      </c>
      <c r="AC1289" s="22" t="str">
        <f>+_xlfn.XLOOKUP(Ventas_Oficina[[#This Row],[Nº de artículo]],AUXILIAR!A1288:A6176,AUXILIAR!D1288:D6176,"Error",0)</f>
        <v>Enviado a tiempo</v>
      </c>
      <c r="AD1289" s="22" t="str">
        <f>+IF(AND(Ventas_Oficina[[#This Row],[Total]]&gt;75000,Ventas_Oficina[[#This Row],[Envio a tiempo]]="Enviado a tiempo"),"Buena Venta","Venta Mala")</f>
        <v>Venta Mala</v>
      </c>
    </row>
    <row r="1290" spans="1:30" x14ac:dyDescent="0.25">
      <c r="A1290" s="26">
        <v>1276890</v>
      </c>
      <c r="B1290" s="10">
        <v>41596</v>
      </c>
      <c r="C1290" s="11" t="s">
        <v>25</v>
      </c>
      <c r="D1290" s="11" t="s">
        <v>26</v>
      </c>
      <c r="E1290" s="11" t="s">
        <v>4</v>
      </c>
      <c r="F1290" s="11" t="s">
        <v>5</v>
      </c>
      <c r="G1290" s="11" t="s">
        <v>1010</v>
      </c>
      <c r="H1290" s="11" t="s">
        <v>27</v>
      </c>
      <c r="I1290" s="11" t="s">
        <v>1013</v>
      </c>
      <c r="J1290" s="11" t="s">
        <v>1121</v>
      </c>
      <c r="K1290" s="11" t="s">
        <v>1261</v>
      </c>
      <c r="L1290" s="11" t="s">
        <v>1265</v>
      </c>
      <c r="M1290" s="11" t="s">
        <v>1272</v>
      </c>
      <c r="N1290" s="10">
        <v>41598</v>
      </c>
      <c r="O1290" s="12">
        <v>892</v>
      </c>
      <c r="P1290" s="12">
        <v>2974</v>
      </c>
      <c r="Q1290" s="12">
        <v>2082</v>
      </c>
      <c r="R1290" s="11">
        <v>2</v>
      </c>
      <c r="S1290" s="12">
        <v>5948</v>
      </c>
      <c r="T1290" s="13">
        <v>0.01</v>
      </c>
      <c r="U1290" s="12">
        <v>59.480000000000004</v>
      </c>
      <c r="V1290" s="12">
        <v>5888.52</v>
      </c>
      <c r="W1290" s="12">
        <v>664</v>
      </c>
      <c r="X1290" s="12">
        <v>59225</v>
      </c>
      <c r="Y1290" s="14">
        <f>+DAY('TABLA PRINCIPAL'!$B1290)</f>
        <v>18</v>
      </c>
      <c r="Z1290" s="14">
        <f>+MONTH('TABLA PRINCIPAL'!$B1290)</f>
        <v>11</v>
      </c>
      <c r="AA1290" s="14">
        <f>+YEAR('TABLA PRINCIPAL'!$B1290)</f>
        <v>2013</v>
      </c>
      <c r="AB1290" s="22" t="str">
        <f>+IF(Ventas_Oficina[[#This Row],[Total del pedido]]&gt;=100000,"SI","NO")</f>
        <v>NO</v>
      </c>
      <c r="AC1290" s="22" t="str">
        <f>+_xlfn.XLOOKUP(Ventas_Oficina[[#This Row],[Nº de artículo]],AUXILIAR!A1289:A6177,AUXILIAR!D1289:D6177,"Error",0)</f>
        <v>No enviado a tiempo</v>
      </c>
      <c r="AD1290" s="22" t="str">
        <f>+IF(AND(Ventas_Oficina[[#This Row],[Total]]&gt;75000,Ventas_Oficina[[#This Row],[Envio a tiempo]]="Enviado a tiempo"),"Buena Venta","Venta Mala")</f>
        <v>Venta Mala</v>
      </c>
    </row>
    <row r="1291" spans="1:30" x14ac:dyDescent="0.25">
      <c r="A1291" s="25">
        <v>1277256</v>
      </c>
      <c r="B1291" s="5">
        <v>41788</v>
      </c>
      <c r="C1291" s="6" t="s">
        <v>554</v>
      </c>
      <c r="D1291" s="6" t="s">
        <v>100</v>
      </c>
      <c r="E1291" s="6" t="s">
        <v>12</v>
      </c>
      <c r="F1291" s="6" t="s">
        <v>13</v>
      </c>
      <c r="G1291" s="6" t="s">
        <v>1009</v>
      </c>
      <c r="H1291" s="6" t="s">
        <v>42</v>
      </c>
      <c r="I1291" s="6" t="s">
        <v>1014</v>
      </c>
      <c r="J1291" s="6" t="s">
        <v>1055</v>
      </c>
      <c r="K1291" s="6" t="s">
        <v>1261</v>
      </c>
      <c r="L1291" s="6" t="s">
        <v>1265</v>
      </c>
      <c r="M1291" s="6" t="s">
        <v>1272</v>
      </c>
      <c r="N1291" s="5">
        <v>41788</v>
      </c>
      <c r="O1291" s="7">
        <v>250</v>
      </c>
      <c r="P1291" s="7">
        <v>568</v>
      </c>
      <c r="Q1291" s="7">
        <v>318</v>
      </c>
      <c r="R1291" s="6">
        <v>45</v>
      </c>
      <c r="S1291" s="7">
        <v>25560</v>
      </c>
      <c r="T1291" s="8">
        <v>0.02</v>
      </c>
      <c r="U1291" s="7">
        <v>511.2</v>
      </c>
      <c r="V1291" s="7">
        <v>25048.799999999999</v>
      </c>
      <c r="W1291" s="7">
        <v>360</v>
      </c>
      <c r="X1291" s="7">
        <v>44505</v>
      </c>
      <c r="Y1291" s="9">
        <f>+DAY('TABLA PRINCIPAL'!$B1291)</f>
        <v>29</v>
      </c>
      <c r="Z1291" s="9">
        <f>+MONTH('TABLA PRINCIPAL'!$B1291)</f>
        <v>5</v>
      </c>
      <c r="AA1291" s="9">
        <f>+YEAR('TABLA PRINCIPAL'!$B1291)</f>
        <v>2014</v>
      </c>
      <c r="AB1291" s="22" t="str">
        <f>+IF(Ventas_Oficina[[#This Row],[Total del pedido]]&gt;=100000,"SI","NO")</f>
        <v>NO</v>
      </c>
      <c r="AC1291" s="22" t="str">
        <f>+_xlfn.XLOOKUP(Ventas_Oficina[[#This Row],[Nº de artículo]],AUXILIAR!A1290:A6178,AUXILIAR!D1290:D6178,"Error",0)</f>
        <v>No enviado a tiempo</v>
      </c>
      <c r="AD1291" s="22" t="str">
        <f>+IF(AND(Ventas_Oficina[[#This Row],[Total]]&gt;75000,Ventas_Oficina[[#This Row],[Envio a tiempo]]="Enviado a tiempo"),"Buena Venta","Venta Mala")</f>
        <v>Venta Mala</v>
      </c>
    </row>
    <row r="1292" spans="1:30" x14ac:dyDescent="0.25">
      <c r="A1292" s="26">
        <v>1277256</v>
      </c>
      <c r="B1292" s="10">
        <v>41521</v>
      </c>
      <c r="C1292" s="11" t="s">
        <v>366</v>
      </c>
      <c r="D1292" s="11" t="s">
        <v>41</v>
      </c>
      <c r="E1292" s="11" t="s">
        <v>12</v>
      </c>
      <c r="F1292" s="11" t="s">
        <v>13</v>
      </c>
      <c r="G1292" s="11" t="s">
        <v>1008</v>
      </c>
      <c r="H1292" s="11" t="s">
        <v>42</v>
      </c>
      <c r="I1292" s="11" t="s">
        <v>1014</v>
      </c>
      <c r="J1292" s="11" t="s">
        <v>1195</v>
      </c>
      <c r="K1292" s="11" t="s">
        <v>1261</v>
      </c>
      <c r="L1292" s="11" t="s">
        <v>1265</v>
      </c>
      <c r="M1292" s="11" t="s">
        <v>1272</v>
      </c>
      <c r="N1292" s="10">
        <v>41523</v>
      </c>
      <c r="O1292" s="12">
        <v>131</v>
      </c>
      <c r="P1292" s="12">
        <v>284</v>
      </c>
      <c r="Q1292" s="12">
        <v>153</v>
      </c>
      <c r="R1292" s="11">
        <v>35</v>
      </c>
      <c r="S1292" s="12">
        <v>9940</v>
      </c>
      <c r="T1292" s="13">
        <v>0.03</v>
      </c>
      <c r="U1292" s="12">
        <v>298.2</v>
      </c>
      <c r="V1292" s="12">
        <v>9641.7999999999993</v>
      </c>
      <c r="W1292" s="12">
        <v>93</v>
      </c>
      <c r="X1292" s="12">
        <v>18022</v>
      </c>
      <c r="Y1292" s="14">
        <f>+DAY('TABLA PRINCIPAL'!$B1292)</f>
        <v>4</v>
      </c>
      <c r="Z1292" s="14">
        <f>+MONTH('TABLA PRINCIPAL'!$B1292)</f>
        <v>9</v>
      </c>
      <c r="AA1292" s="14">
        <f>+YEAR('TABLA PRINCIPAL'!$B1292)</f>
        <v>2013</v>
      </c>
      <c r="AB1292" s="22" t="str">
        <f>+IF(Ventas_Oficina[[#This Row],[Total del pedido]]&gt;=100000,"SI","NO")</f>
        <v>NO</v>
      </c>
      <c r="AC1292" s="22" t="str">
        <f>+_xlfn.XLOOKUP(Ventas_Oficina[[#This Row],[Nº de artículo]],AUXILIAR!A1291:A6179,AUXILIAR!D1291:D6179,"Error",0)</f>
        <v>No enviado a tiempo</v>
      </c>
      <c r="AD1292" s="22" t="str">
        <f>+IF(AND(Ventas_Oficina[[#This Row],[Total]]&gt;75000,Ventas_Oficina[[#This Row],[Envio a tiempo]]="Enviado a tiempo"),"Buena Venta","Venta Mala")</f>
        <v>Venta Mala</v>
      </c>
    </row>
    <row r="1293" spans="1:30" x14ac:dyDescent="0.25">
      <c r="A1293" s="25">
        <v>1277256</v>
      </c>
      <c r="B1293" s="5">
        <v>41552</v>
      </c>
      <c r="C1293" s="6" t="s">
        <v>230</v>
      </c>
      <c r="D1293" s="6" t="s">
        <v>177</v>
      </c>
      <c r="E1293" s="6" t="s">
        <v>4</v>
      </c>
      <c r="F1293" s="6" t="s">
        <v>5</v>
      </c>
      <c r="G1293" s="6" t="s">
        <v>1008</v>
      </c>
      <c r="H1293" s="6" t="s">
        <v>6</v>
      </c>
      <c r="I1293" s="6" t="s">
        <v>1012</v>
      </c>
      <c r="J1293" s="6" t="s">
        <v>1101</v>
      </c>
      <c r="K1293" s="6" t="s">
        <v>1261</v>
      </c>
      <c r="L1293" s="6" t="s">
        <v>1265</v>
      </c>
      <c r="M1293" s="6" t="s">
        <v>1272</v>
      </c>
      <c r="N1293" s="5">
        <v>41554</v>
      </c>
      <c r="O1293" s="7">
        <v>21600</v>
      </c>
      <c r="P1293" s="7">
        <v>44999</v>
      </c>
      <c r="Q1293" s="7">
        <v>23399</v>
      </c>
      <c r="R1293" s="6">
        <v>39</v>
      </c>
      <c r="S1293" s="7">
        <v>1754961</v>
      </c>
      <c r="T1293" s="8">
        <v>7.0000000000000007E-2</v>
      </c>
      <c r="U1293" s="7">
        <v>122847.27000000002</v>
      </c>
      <c r="V1293" s="7">
        <v>1632113.73</v>
      </c>
      <c r="W1293" s="7">
        <v>2449</v>
      </c>
      <c r="X1293" s="7">
        <v>282616</v>
      </c>
      <c r="Y1293" s="9">
        <f>+DAY('TABLA PRINCIPAL'!$B1293)</f>
        <v>5</v>
      </c>
      <c r="Z1293" s="9">
        <f>+MONTH('TABLA PRINCIPAL'!$B1293)</f>
        <v>10</v>
      </c>
      <c r="AA1293" s="9">
        <f>+YEAR('TABLA PRINCIPAL'!$B1293)</f>
        <v>2013</v>
      </c>
      <c r="AB1293" s="22" t="str">
        <f>+IF(Ventas_Oficina[[#This Row],[Total del pedido]]&gt;=100000,"SI","NO")</f>
        <v>SI</v>
      </c>
      <c r="AC1293" s="22" t="str">
        <f>+_xlfn.XLOOKUP(Ventas_Oficina[[#This Row],[Nº de artículo]],AUXILIAR!A1292:A6180,AUXILIAR!D1292:D6180,"Error",0)</f>
        <v>Enviado a tiempo</v>
      </c>
      <c r="AD1293" s="22" t="str">
        <f>+IF(AND(Ventas_Oficina[[#This Row],[Total]]&gt;75000,Ventas_Oficina[[#This Row],[Envio a tiempo]]="Enviado a tiempo"),"Buena Venta","Venta Mala")</f>
        <v>Buena Venta</v>
      </c>
    </row>
    <row r="1294" spans="1:30" x14ac:dyDescent="0.25">
      <c r="A1294" s="26">
        <v>1277256</v>
      </c>
      <c r="B1294" s="10">
        <v>42616</v>
      </c>
      <c r="C1294" s="11" t="s">
        <v>555</v>
      </c>
      <c r="D1294" s="11" t="s">
        <v>183</v>
      </c>
      <c r="E1294" s="11" t="s">
        <v>4</v>
      </c>
      <c r="F1294" s="11" t="s">
        <v>5</v>
      </c>
      <c r="G1294" s="11" t="s">
        <v>1007</v>
      </c>
      <c r="H1294" s="11" t="s">
        <v>106</v>
      </c>
      <c r="I1294" s="11" t="s">
        <v>1013</v>
      </c>
      <c r="J1294" s="11" t="s">
        <v>1074</v>
      </c>
      <c r="K1294" s="11" t="s">
        <v>1261</v>
      </c>
      <c r="L1294" s="11" t="s">
        <v>1265</v>
      </c>
      <c r="M1294" s="11" t="s">
        <v>1272</v>
      </c>
      <c r="N1294" s="10">
        <v>42618</v>
      </c>
      <c r="O1294" s="12">
        <v>287</v>
      </c>
      <c r="P1294" s="12">
        <v>684</v>
      </c>
      <c r="Q1294" s="12">
        <v>397</v>
      </c>
      <c r="R1294" s="11">
        <v>48</v>
      </c>
      <c r="S1294" s="12">
        <v>32832</v>
      </c>
      <c r="T1294" s="13">
        <v>0.08</v>
      </c>
      <c r="U1294" s="12">
        <v>2626.56</v>
      </c>
      <c r="V1294" s="12">
        <v>30205.439999999999</v>
      </c>
      <c r="W1294" s="12">
        <v>442</v>
      </c>
      <c r="X1294" s="12">
        <v>44811</v>
      </c>
      <c r="Y1294" s="14">
        <f>+DAY('TABLA PRINCIPAL'!$B1294)</f>
        <v>3</v>
      </c>
      <c r="Z1294" s="14">
        <f>+MONTH('TABLA PRINCIPAL'!$B1294)</f>
        <v>9</v>
      </c>
      <c r="AA1294" s="14">
        <f>+YEAR('TABLA PRINCIPAL'!$B1294)</f>
        <v>2016</v>
      </c>
      <c r="AB1294" s="22" t="str">
        <f>+IF(Ventas_Oficina[[#This Row],[Total del pedido]]&gt;=100000,"SI","NO")</f>
        <v>NO</v>
      </c>
      <c r="AC1294" s="22" t="str">
        <f>+_xlfn.XLOOKUP(Ventas_Oficina[[#This Row],[Nº de artículo]],AUXILIAR!A1293:A6181,AUXILIAR!D1293:D6181,"Error",0)</f>
        <v>Enviado a tiempo</v>
      </c>
      <c r="AD1294" s="22" t="str">
        <f>+IF(AND(Ventas_Oficina[[#This Row],[Total]]&gt;75000,Ventas_Oficina[[#This Row],[Envio a tiempo]]="Enviado a tiempo"),"Buena Venta","Venta Mala")</f>
        <v>Venta Mala</v>
      </c>
    </row>
    <row r="1295" spans="1:30" x14ac:dyDescent="0.25">
      <c r="A1295" s="25">
        <v>1277621</v>
      </c>
      <c r="B1295" s="5">
        <v>41974</v>
      </c>
      <c r="C1295" s="6" t="s">
        <v>30</v>
      </c>
      <c r="D1295" s="6" t="s">
        <v>31</v>
      </c>
      <c r="E1295" s="6" t="s">
        <v>4</v>
      </c>
      <c r="F1295" s="6" t="s">
        <v>5</v>
      </c>
      <c r="G1295" s="6" t="s">
        <v>1008</v>
      </c>
      <c r="H1295" s="6" t="s">
        <v>9</v>
      </c>
      <c r="I1295" s="6" t="s">
        <v>1013</v>
      </c>
      <c r="J1295" s="6" t="s">
        <v>1079</v>
      </c>
      <c r="K1295" s="6" t="s">
        <v>1261</v>
      </c>
      <c r="L1295" s="6" t="s">
        <v>1266</v>
      </c>
      <c r="M1295" s="6" t="s">
        <v>1272</v>
      </c>
      <c r="N1295" s="5">
        <v>41978</v>
      </c>
      <c r="O1295" s="7">
        <v>5452</v>
      </c>
      <c r="P1295" s="7">
        <v>10097</v>
      </c>
      <c r="Q1295" s="7">
        <v>4645</v>
      </c>
      <c r="R1295" s="6">
        <v>8</v>
      </c>
      <c r="S1295" s="7">
        <v>80776</v>
      </c>
      <c r="T1295" s="8">
        <v>0.03</v>
      </c>
      <c r="U1295" s="7">
        <v>2423.2799999999997</v>
      </c>
      <c r="V1295" s="7">
        <v>78352.72</v>
      </c>
      <c r="W1295" s="7">
        <v>718</v>
      </c>
      <c r="X1295" s="7">
        <v>140057</v>
      </c>
      <c r="Y1295" s="9">
        <f>+DAY('TABLA PRINCIPAL'!$B1295)</f>
        <v>1</v>
      </c>
      <c r="Z1295" s="9">
        <f>+MONTH('TABLA PRINCIPAL'!$B1295)</f>
        <v>12</v>
      </c>
      <c r="AA1295" s="9">
        <f>+YEAR('TABLA PRINCIPAL'!$B1295)</f>
        <v>2014</v>
      </c>
      <c r="AB1295" s="22" t="str">
        <f>+IF(Ventas_Oficina[[#This Row],[Total del pedido]]&gt;=100000,"SI","NO")</f>
        <v>NO</v>
      </c>
      <c r="AC1295" s="22" t="str">
        <f>+_xlfn.XLOOKUP(Ventas_Oficina[[#This Row],[Nº de artículo]],AUXILIAR!A1294:A6182,AUXILIAR!D1294:D6182,"Error",0)</f>
        <v>Enviado a tiempo</v>
      </c>
      <c r="AD1295" s="22" t="str">
        <f>+IF(AND(Ventas_Oficina[[#This Row],[Total]]&gt;75000,Ventas_Oficina[[#This Row],[Envio a tiempo]]="Enviado a tiempo"),"Buena Venta","Venta Mala")</f>
        <v>Buena Venta</v>
      </c>
    </row>
    <row r="1296" spans="1:30" x14ac:dyDescent="0.25">
      <c r="A1296" s="26">
        <v>1277621</v>
      </c>
      <c r="B1296" s="10">
        <v>41683</v>
      </c>
      <c r="C1296" s="11" t="s">
        <v>390</v>
      </c>
      <c r="D1296" s="11" t="s">
        <v>160</v>
      </c>
      <c r="E1296" s="11" t="s">
        <v>4</v>
      </c>
      <c r="F1296" s="11" t="s">
        <v>5</v>
      </c>
      <c r="G1296" s="11" t="s">
        <v>1007</v>
      </c>
      <c r="H1296" s="11" t="s">
        <v>53</v>
      </c>
      <c r="I1296" s="11" t="s">
        <v>1014</v>
      </c>
      <c r="J1296" s="11" t="s">
        <v>1079</v>
      </c>
      <c r="K1296" s="11" t="s">
        <v>1261</v>
      </c>
      <c r="L1296" s="11" t="s">
        <v>1265</v>
      </c>
      <c r="M1296" s="11" t="s">
        <v>1272</v>
      </c>
      <c r="N1296" s="10">
        <v>41683</v>
      </c>
      <c r="O1296" s="12">
        <v>5452</v>
      </c>
      <c r="P1296" s="12">
        <v>10097</v>
      </c>
      <c r="Q1296" s="12">
        <v>4645</v>
      </c>
      <c r="R1296" s="11">
        <v>21</v>
      </c>
      <c r="S1296" s="12">
        <v>212037</v>
      </c>
      <c r="T1296" s="13">
        <v>0</v>
      </c>
      <c r="U1296" s="12">
        <v>0</v>
      </c>
      <c r="V1296" s="12">
        <v>212037</v>
      </c>
      <c r="W1296" s="12">
        <v>718</v>
      </c>
      <c r="X1296" s="12">
        <v>140057</v>
      </c>
      <c r="Y1296" s="14">
        <f>+DAY('TABLA PRINCIPAL'!$B1296)</f>
        <v>13</v>
      </c>
      <c r="Z1296" s="14">
        <f>+MONTH('TABLA PRINCIPAL'!$B1296)</f>
        <v>2</v>
      </c>
      <c r="AA1296" s="14">
        <f>+YEAR('TABLA PRINCIPAL'!$B1296)</f>
        <v>2014</v>
      </c>
      <c r="AB1296" s="22" t="str">
        <f>+IF(Ventas_Oficina[[#This Row],[Total del pedido]]&gt;=100000,"SI","NO")</f>
        <v>SI</v>
      </c>
      <c r="AC1296" s="22" t="str">
        <f>+_xlfn.XLOOKUP(Ventas_Oficina[[#This Row],[Nº de artículo]],AUXILIAR!A1295:A6183,AUXILIAR!D1295:D6183,"Error",0)</f>
        <v>Enviado a tiempo</v>
      </c>
      <c r="AD1296" s="22" t="str">
        <f>+IF(AND(Ventas_Oficina[[#This Row],[Total]]&gt;75000,Ventas_Oficina[[#This Row],[Envio a tiempo]]="Enviado a tiempo"),"Buena Venta","Venta Mala")</f>
        <v>Buena Venta</v>
      </c>
    </row>
    <row r="1297" spans="1:30" x14ac:dyDescent="0.25">
      <c r="A1297" s="25">
        <v>1277986</v>
      </c>
      <c r="B1297" s="5">
        <v>41879</v>
      </c>
      <c r="C1297" s="6" t="s">
        <v>251</v>
      </c>
      <c r="D1297" s="6" t="s">
        <v>199</v>
      </c>
      <c r="E1297" s="6" t="s">
        <v>4</v>
      </c>
      <c r="F1297" s="6" t="s">
        <v>5</v>
      </c>
      <c r="G1297" s="6" t="s">
        <v>1010</v>
      </c>
      <c r="H1297" s="6" t="s">
        <v>24</v>
      </c>
      <c r="I1297" s="6" t="s">
        <v>1016</v>
      </c>
      <c r="J1297" s="6" t="s">
        <v>1052</v>
      </c>
      <c r="K1297" s="6" t="s">
        <v>1261</v>
      </c>
      <c r="L1297" s="6" t="s">
        <v>1265</v>
      </c>
      <c r="M1297" s="6" t="s">
        <v>1272</v>
      </c>
      <c r="N1297" s="5">
        <v>41883</v>
      </c>
      <c r="O1297" s="7">
        <v>332</v>
      </c>
      <c r="P1297" s="7">
        <v>518</v>
      </c>
      <c r="Q1297" s="7">
        <v>186</v>
      </c>
      <c r="R1297" s="6">
        <v>21</v>
      </c>
      <c r="S1297" s="7">
        <v>10878</v>
      </c>
      <c r="T1297" s="8">
        <v>0.01</v>
      </c>
      <c r="U1297" s="7">
        <v>108.78</v>
      </c>
      <c r="V1297" s="7">
        <v>10769.22</v>
      </c>
      <c r="W1297" s="7">
        <v>204</v>
      </c>
      <c r="X1297" s="7">
        <v>11656</v>
      </c>
      <c r="Y1297" s="9">
        <f>+DAY('TABLA PRINCIPAL'!$B1297)</f>
        <v>28</v>
      </c>
      <c r="Z1297" s="9">
        <f>+MONTH('TABLA PRINCIPAL'!$B1297)</f>
        <v>8</v>
      </c>
      <c r="AA1297" s="9">
        <f>+YEAR('TABLA PRINCIPAL'!$B1297)</f>
        <v>2014</v>
      </c>
      <c r="AB1297" s="22" t="str">
        <f>+IF(Ventas_Oficina[[#This Row],[Total del pedido]]&gt;=100000,"SI","NO")</f>
        <v>NO</v>
      </c>
      <c r="AC1297" s="22" t="str">
        <f>+_xlfn.XLOOKUP(Ventas_Oficina[[#This Row],[Nº de artículo]],AUXILIAR!A1296:A6184,AUXILIAR!D1296:D6184,"Error",0)</f>
        <v>Enviado a tiempo</v>
      </c>
      <c r="AD1297" s="22" t="str">
        <f>+IF(AND(Ventas_Oficina[[#This Row],[Total]]&gt;75000,Ventas_Oficina[[#This Row],[Envio a tiempo]]="Enviado a tiempo"),"Buena Venta","Venta Mala")</f>
        <v>Venta Mala</v>
      </c>
    </row>
    <row r="1298" spans="1:30" x14ac:dyDescent="0.25">
      <c r="A1298" s="26">
        <v>1277986</v>
      </c>
      <c r="B1298" s="10">
        <v>41479</v>
      </c>
      <c r="C1298" s="11" t="s">
        <v>128</v>
      </c>
      <c r="D1298" s="11" t="s">
        <v>129</v>
      </c>
      <c r="E1298" s="11" t="s">
        <v>4</v>
      </c>
      <c r="F1298" s="11" t="s">
        <v>5</v>
      </c>
      <c r="G1298" s="11" t="s">
        <v>1008</v>
      </c>
      <c r="H1298" s="11" t="s">
        <v>6</v>
      </c>
      <c r="I1298" s="11" t="s">
        <v>1014</v>
      </c>
      <c r="J1298" s="11" t="s">
        <v>1059</v>
      </c>
      <c r="K1298" s="11" t="s">
        <v>1261</v>
      </c>
      <c r="L1298" s="11" t="s">
        <v>1267</v>
      </c>
      <c r="M1298" s="11" t="s">
        <v>1272</v>
      </c>
      <c r="N1298" s="10">
        <v>41481</v>
      </c>
      <c r="O1298" s="12">
        <v>226</v>
      </c>
      <c r="P1298" s="12">
        <v>358</v>
      </c>
      <c r="Q1298" s="12">
        <v>132</v>
      </c>
      <c r="R1298" s="11">
        <v>15</v>
      </c>
      <c r="S1298" s="12">
        <v>5370</v>
      </c>
      <c r="T1298" s="13">
        <v>0</v>
      </c>
      <c r="U1298" s="12">
        <v>0</v>
      </c>
      <c r="V1298" s="12">
        <v>5370</v>
      </c>
      <c r="W1298" s="12">
        <v>547</v>
      </c>
      <c r="X1298" s="12">
        <v>12775</v>
      </c>
      <c r="Y1298" s="14">
        <f>+DAY('TABLA PRINCIPAL'!$B1298)</f>
        <v>24</v>
      </c>
      <c r="Z1298" s="14">
        <f>+MONTH('TABLA PRINCIPAL'!$B1298)</f>
        <v>7</v>
      </c>
      <c r="AA1298" s="14">
        <f>+YEAR('TABLA PRINCIPAL'!$B1298)</f>
        <v>2013</v>
      </c>
      <c r="AB1298" s="22" t="str">
        <f>+IF(Ventas_Oficina[[#This Row],[Total del pedido]]&gt;=100000,"SI","NO")</f>
        <v>NO</v>
      </c>
      <c r="AC1298" s="22" t="str">
        <f>+_xlfn.XLOOKUP(Ventas_Oficina[[#This Row],[Nº de artículo]],AUXILIAR!A1297:A6185,AUXILIAR!D1297:D6185,"Error",0)</f>
        <v>Enviado a tiempo</v>
      </c>
      <c r="AD1298" s="22" t="str">
        <f>+IF(AND(Ventas_Oficina[[#This Row],[Total]]&gt;75000,Ventas_Oficina[[#This Row],[Envio a tiempo]]="Enviado a tiempo"),"Buena Venta","Venta Mala")</f>
        <v>Venta Mala</v>
      </c>
    </row>
    <row r="1299" spans="1:30" x14ac:dyDescent="0.25">
      <c r="A1299" s="25">
        <v>1278351</v>
      </c>
      <c r="B1299" s="5">
        <v>41713</v>
      </c>
      <c r="C1299" s="6" t="s">
        <v>475</v>
      </c>
      <c r="D1299" s="6" t="s">
        <v>78</v>
      </c>
      <c r="E1299" s="6" t="s">
        <v>4</v>
      </c>
      <c r="F1299" s="6" t="s">
        <v>5</v>
      </c>
      <c r="G1299" s="6" t="s">
        <v>1008</v>
      </c>
      <c r="H1299" s="6" t="s">
        <v>53</v>
      </c>
      <c r="I1299" s="6" t="s">
        <v>1012</v>
      </c>
      <c r="J1299" s="6" t="s">
        <v>1041</v>
      </c>
      <c r="K1299" s="6" t="s">
        <v>1261</v>
      </c>
      <c r="L1299" s="6" t="s">
        <v>1265</v>
      </c>
      <c r="M1299" s="6" t="s">
        <v>1272</v>
      </c>
      <c r="N1299" s="5">
        <v>41713</v>
      </c>
      <c r="O1299" s="7">
        <v>245</v>
      </c>
      <c r="P1299" s="7">
        <v>389</v>
      </c>
      <c r="Q1299" s="7">
        <v>144</v>
      </c>
      <c r="R1299" s="6">
        <v>19</v>
      </c>
      <c r="S1299" s="7">
        <v>7391</v>
      </c>
      <c r="T1299" s="8">
        <v>7.0000000000000007E-2</v>
      </c>
      <c r="U1299" s="7">
        <v>517.37</v>
      </c>
      <c r="V1299" s="7">
        <v>6873.63</v>
      </c>
      <c r="W1299" s="7">
        <v>701</v>
      </c>
      <c r="X1299" s="7">
        <v>26331</v>
      </c>
      <c r="Y1299" s="9">
        <f>+DAY('TABLA PRINCIPAL'!$B1299)</f>
        <v>15</v>
      </c>
      <c r="Z1299" s="9">
        <f>+MONTH('TABLA PRINCIPAL'!$B1299)</f>
        <v>3</v>
      </c>
      <c r="AA1299" s="9">
        <f>+YEAR('TABLA PRINCIPAL'!$B1299)</f>
        <v>2014</v>
      </c>
      <c r="AB1299" s="22" t="str">
        <f>+IF(Ventas_Oficina[[#This Row],[Total del pedido]]&gt;=100000,"SI","NO")</f>
        <v>NO</v>
      </c>
      <c r="AC1299" s="22" t="str">
        <f>+_xlfn.XLOOKUP(Ventas_Oficina[[#This Row],[Nº de artículo]],AUXILIAR!A1298:A6186,AUXILIAR!D1298:D6186,"Error",0)</f>
        <v>No enviado a tiempo</v>
      </c>
      <c r="AD1299" s="22" t="str">
        <f>+IF(AND(Ventas_Oficina[[#This Row],[Total]]&gt;75000,Ventas_Oficina[[#This Row],[Envio a tiempo]]="Enviado a tiempo"),"Buena Venta","Venta Mala")</f>
        <v>Venta Mala</v>
      </c>
    </row>
    <row r="1300" spans="1:30" x14ac:dyDescent="0.25">
      <c r="A1300" s="26">
        <v>1278351</v>
      </c>
      <c r="B1300" s="10">
        <v>41460</v>
      </c>
      <c r="C1300" s="11" t="s">
        <v>306</v>
      </c>
      <c r="D1300" s="11" t="s">
        <v>29</v>
      </c>
      <c r="E1300" s="11" t="s">
        <v>12</v>
      </c>
      <c r="F1300" s="11" t="s">
        <v>13</v>
      </c>
      <c r="G1300" s="11" t="s">
        <v>1008</v>
      </c>
      <c r="H1300" s="11" t="s">
        <v>14</v>
      </c>
      <c r="I1300" s="11" t="s">
        <v>1014</v>
      </c>
      <c r="J1300" s="11" t="s">
        <v>1101</v>
      </c>
      <c r="K1300" s="11" t="s">
        <v>1261</v>
      </c>
      <c r="L1300" s="11" t="s">
        <v>1265</v>
      </c>
      <c r="M1300" s="11" t="s">
        <v>1272</v>
      </c>
      <c r="N1300" s="10">
        <v>41462</v>
      </c>
      <c r="O1300" s="12">
        <v>21600</v>
      </c>
      <c r="P1300" s="12">
        <v>44999</v>
      </c>
      <c r="Q1300" s="12">
        <v>23399</v>
      </c>
      <c r="R1300" s="11">
        <v>47</v>
      </c>
      <c r="S1300" s="12">
        <v>2114953</v>
      </c>
      <c r="T1300" s="13">
        <v>0.05</v>
      </c>
      <c r="U1300" s="12">
        <v>105747.65000000001</v>
      </c>
      <c r="V1300" s="12">
        <v>2009205.35</v>
      </c>
      <c r="W1300" s="12">
        <v>2449</v>
      </c>
      <c r="X1300" s="12">
        <v>1619464</v>
      </c>
      <c r="Y1300" s="14">
        <f>+DAY('TABLA PRINCIPAL'!$B1300)</f>
        <v>5</v>
      </c>
      <c r="Z1300" s="14">
        <f>+MONTH('TABLA PRINCIPAL'!$B1300)</f>
        <v>7</v>
      </c>
      <c r="AA1300" s="14">
        <f>+YEAR('TABLA PRINCIPAL'!$B1300)</f>
        <v>2013</v>
      </c>
      <c r="AB1300" s="22" t="str">
        <f>+IF(Ventas_Oficina[[#This Row],[Total del pedido]]&gt;=100000,"SI","NO")</f>
        <v>SI</v>
      </c>
      <c r="AC1300" s="22" t="str">
        <f>+_xlfn.XLOOKUP(Ventas_Oficina[[#This Row],[Nº de artículo]],AUXILIAR!A1299:A6187,AUXILIAR!D1299:D6187,"Error",0)</f>
        <v>No enviado a tiempo</v>
      </c>
      <c r="AD1300" s="22" t="str">
        <f>+IF(AND(Ventas_Oficina[[#This Row],[Total]]&gt;75000,Ventas_Oficina[[#This Row],[Envio a tiempo]]="Enviado a tiempo"),"Buena Venta","Venta Mala")</f>
        <v>Venta Mala</v>
      </c>
    </row>
    <row r="1301" spans="1:30" x14ac:dyDescent="0.25">
      <c r="A1301" s="25">
        <v>1278351</v>
      </c>
      <c r="B1301" s="5">
        <v>42386</v>
      </c>
      <c r="C1301" s="6" t="s">
        <v>447</v>
      </c>
      <c r="D1301" s="6" t="s">
        <v>62</v>
      </c>
      <c r="E1301" s="6" t="s">
        <v>4</v>
      </c>
      <c r="F1301" s="6" t="s">
        <v>5</v>
      </c>
      <c r="G1301" s="6" t="s">
        <v>1008</v>
      </c>
      <c r="H1301" s="6" t="s">
        <v>27</v>
      </c>
      <c r="I1301" s="6" t="s">
        <v>1012</v>
      </c>
      <c r="J1301" s="6" t="s">
        <v>1101</v>
      </c>
      <c r="K1301" s="6" t="s">
        <v>1262</v>
      </c>
      <c r="L1301" s="6" t="s">
        <v>1268</v>
      </c>
      <c r="M1301" s="6" t="s">
        <v>1272</v>
      </c>
      <c r="N1301" s="5">
        <v>42386</v>
      </c>
      <c r="O1301" s="7">
        <v>27899</v>
      </c>
      <c r="P1301" s="7">
        <v>44999</v>
      </c>
      <c r="Q1301" s="7">
        <v>17100</v>
      </c>
      <c r="R1301" s="6">
        <v>3</v>
      </c>
      <c r="S1301" s="7">
        <v>134997</v>
      </c>
      <c r="T1301" s="8">
        <v>0.01</v>
      </c>
      <c r="U1301" s="7">
        <v>1349.97</v>
      </c>
      <c r="V1301" s="7">
        <v>133647.03</v>
      </c>
      <c r="W1301" s="7">
        <v>4900</v>
      </c>
      <c r="X1301" s="7">
        <v>1719464</v>
      </c>
      <c r="Y1301" s="9">
        <f>+DAY('TABLA PRINCIPAL'!$B1301)</f>
        <v>17</v>
      </c>
      <c r="Z1301" s="9">
        <f>+MONTH('TABLA PRINCIPAL'!$B1301)</f>
        <v>1</v>
      </c>
      <c r="AA1301" s="9">
        <f>+YEAR('TABLA PRINCIPAL'!$B1301)</f>
        <v>2016</v>
      </c>
      <c r="AB1301" s="22" t="str">
        <f>+IF(Ventas_Oficina[[#This Row],[Total del pedido]]&gt;=100000,"SI","NO")</f>
        <v>SI</v>
      </c>
      <c r="AC1301" s="22" t="str">
        <f>+_xlfn.XLOOKUP(Ventas_Oficina[[#This Row],[Nº de artículo]],AUXILIAR!A1300:A6188,AUXILIAR!D1300:D6188,"Error",0)</f>
        <v>Enviado a tiempo</v>
      </c>
      <c r="AD1301" s="22" t="str">
        <f>+IF(AND(Ventas_Oficina[[#This Row],[Total]]&gt;75000,Ventas_Oficina[[#This Row],[Envio a tiempo]]="Enviado a tiempo"),"Buena Venta","Venta Mala")</f>
        <v>Buena Venta</v>
      </c>
    </row>
    <row r="1302" spans="1:30" x14ac:dyDescent="0.25">
      <c r="A1302" s="26">
        <v>1278351</v>
      </c>
      <c r="B1302" s="10">
        <v>41675</v>
      </c>
      <c r="C1302" s="11" t="s">
        <v>278</v>
      </c>
      <c r="D1302" s="11" t="s">
        <v>133</v>
      </c>
      <c r="E1302" s="11" t="s">
        <v>12</v>
      </c>
      <c r="F1302" s="11" t="s">
        <v>13</v>
      </c>
      <c r="G1302" s="11" t="s">
        <v>1007</v>
      </c>
      <c r="H1302" s="11" t="s">
        <v>42</v>
      </c>
      <c r="I1302" s="11" t="s">
        <v>1013</v>
      </c>
      <c r="J1302" s="11" t="s">
        <v>1101</v>
      </c>
      <c r="K1302" s="11" t="s">
        <v>1261</v>
      </c>
      <c r="L1302" s="11" t="s">
        <v>1265</v>
      </c>
      <c r="M1302" s="11" t="s">
        <v>1272</v>
      </c>
      <c r="N1302" s="10">
        <v>41677</v>
      </c>
      <c r="O1302" s="12">
        <v>27899</v>
      </c>
      <c r="P1302" s="12">
        <v>44999</v>
      </c>
      <c r="Q1302" s="12">
        <v>17100</v>
      </c>
      <c r="R1302" s="11">
        <v>45</v>
      </c>
      <c r="S1302" s="12">
        <v>2024955</v>
      </c>
      <c r="T1302" s="13">
        <v>0</v>
      </c>
      <c r="U1302" s="12">
        <v>0</v>
      </c>
      <c r="V1302" s="12">
        <v>2024955</v>
      </c>
      <c r="W1302" s="12">
        <v>4900</v>
      </c>
      <c r="X1302" s="12">
        <v>1619464</v>
      </c>
      <c r="Y1302" s="14">
        <f>+DAY('TABLA PRINCIPAL'!$B1302)</f>
        <v>5</v>
      </c>
      <c r="Z1302" s="14">
        <f>+MONTH('TABLA PRINCIPAL'!$B1302)</f>
        <v>2</v>
      </c>
      <c r="AA1302" s="14">
        <f>+YEAR('TABLA PRINCIPAL'!$B1302)</f>
        <v>2014</v>
      </c>
      <c r="AB1302" s="22" t="str">
        <f>+IF(Ventas_Oficina[[#This Row],[Total del pedido]]&gt;=100000,"SI","NO")</f>
        <v>SI</v>
      </c>
      <c r="AC1302" s="22" t="str">
        <f>+_xlfn.XLOOKUP(Ventas_Oficina[[#This Row],[Nº de artículo]],AUXILIAR!A1301:A6189,AUXILIAR!D1301:D6189,"Error",0)</f>
        <v>No enviado a tiempo</v>
      </c>
      <c r="AD1302" s="22" t="str">
        <f>+IF(AND(Ventas_Oficina[[#This Row],[Total]]&gt;75000,Ventas_Oficina[[#This Row],[Envio a tiempo]]="Enviado a tiempo"),"Buena Venta","Venta Mala")</f>
        <v>Venta Mala</v>
      </c>
    </row>
    <row r="1303" spans="1:30" x14ac:dyDescent="0.25">
      <c r="A1303" s="25">
        <v>1278351</v>
      </c>
      <c r="B1303" s="5">
        <v>41677</v>
      </c>
      <c r="C1303" s="6" t="s">
        <v>278</v>
      </c>
      <c r="D1303" s="6" t="s">
        <v>133</v>
      </c>
      <c r="E1303" s="6" t="s">
        <v>12</v>
      </c>
      <c r="F1303" s="6" t="s">
        <v>13</v>
      </c>
      <c r="G1303" s="6" t="s">
        <v>1007</v>
      </c>
      <c r="H1303" s="6" t="s">
        <v>42</v>
      </c>
      <c r="I1303" s="6" t="s">
        <v>1015</v>
      </c>
      <c r="J1303" s="6" t="s">
        <v>1101</v>
      </c>
      <c r="K1303" s="6" t="s">
        <v>1261</v>
      </c>
      <c r="L1303" s="6" t="s">
        <v>1265</v>
      </c>
      <c r="M1303" s="6" t="s">
        <v>1272</v>
      </c>
      <c r="N1303" s="5">
        <v>41678</v>
      </c>
      <c r="O1303" s="7">
        <v>21600</v>
      </c>
      <c r="P1303" s="7">
        <v>44999</v>
      </c>
      <c r="Q1303" s="7">
        <v>23399</v>
      </c>
      <c r="R1303" s="6">
        <v>20</v>
      </c>
      <c r="S1303" s="7">
        <v>899980</v>
      </c>
      <c r="T1303" s="8">
        <v>0.08</v>
      </c>
      <c r="U1303" s="7">
        <v>71998.400000000009</v>
      </c>
      <c r="V1303" s="7">
        <v>827981.6</v>
      </c>
      <c r="W1303" s="7">
        <v>2449</v>
      </c>
      <c r="X1303" s="7">
        <v>1619464</v>
      </c>
      <c r="Y1303" s="9">
        <f>+DAY('TABLA PRINCIPAL'!$B1303)</f>
        <v>7</v>
      </c>
      <c r="Z1303" s="9">
        <f>+MONTH('TABLA PRINCIPAL'!$B1303)</f>
        <v>2</v>
      </c>
      <c r="AA1303" s="9">
        <f>+YEAR('TABLA PRINCIPAL'!$B1303)</f>
        <v>2014</v>
      </c>
      <c r="AB1303" s="22" t="str">
        <f>+IF(Ventas_Oficina[[#This Row],[Total del pedido]]&gt;=100000,"SI","NO")</f>
        <v>SI</v>
      </c>
      <c r="AC1303" s="22" t="str">
        <f>+_xlfn.XLOOKUP(Ventas_Oficina[[#This Row],[Nº de artículo]],AUXILIAR!A1302:A6190,AUXILIAR!D1302:D6190,"Error",0)</f>
        <v>Enviado a tiempo</v>
      </c>
      <c r="AD1303" s="22" t="str">
        <f>+IF(AND(Ventas_Oficina[[#This Row],[Total]]&gt;75000,Ventas_Oficina[[#This Row],[Envio a tiempo]]="Enviado a tiempo"),"Buena Venta","Venta Mala")</f>
        <v>Buena Venta</v>
      </c>
    </row>
    <row r="1304" spans="1:30" x14ac:dyDescent="0.25">
      <c r="A1304" s="26">
        <v>1278351</v>
      </c>
      <c r="B1304" s="10">
        <v>41621</v>
      </c>
      <c r="C1304" s="11" t="s">
        <v>392</v>
      </c>
      <c r="D1304" s="11" t="s">
        <v>46</v>
      </c>
      <c r="E1304" s="11" t="s">
        <v>4</v>
      </c>
      <c r="F1304" s="11" t="s">
        <v>5</v>
      </c>
      <c r="G1304" s="11" t="s">
        <v>1008</v>
      </c>
      <c r="H1304" s="11" t="s">
        <v>9</v>
      </c>
      <c r="I1304" s="11" t="s">
        <v>1012</v>
      </c>
      <c r="J1304" s="11" t="s">
        <v>1064</v>
      </c>
      <c r="K1304" s="11" t="s">
        <v>1261</v>
      </c>
      <c r="L1304" s="11" t="s">
        <v>1265</v>
      </c>
      <c r="M1304" s="11" t="s">
        <v>1272</v>
      </c>
      <c r="N1304" s="10">
        <v>41622</v>
      </c>
      <c r="O1304" s="12">
        <v>365</v>
      </c>
      <c r="P1304" s="12">
        <v>598</v>
      </c>
      <c r="Q1304" s="12">
        <v>233</v>
      </c>
      <c r="R1304" s="11">
        <v>11</v>
      </c>
      <c r="S1304" s="12">
        <v>6578</v>
      </c>
      <c r="T1304" s="13">
        <v>0.08</v>
      </c>
      <c r="U1304" s="12">
        <v>526.24</v>
      </c>
      <c r="V1304" s="12">
        <v>6051.76</v>
      </c>
      <c r="W1304" s="12">
        <v>149</v>
      </c>
      <c r="X1304" s="12">
        <v>21309</v>
      </c>
      <c r="Y1304" s="14">
        <f>+DAY('TABLA PRINCIPAL'!$B1304)</f>
        <v>13</v>
      </c>
      <c r="Z1304" s="14">
        <f>+MONTH('TABLA PRINCIPAL'!$B1304)</f>
        <v>12</v>
      </c>
      <c r="AA1304" s="14">
        <f>+YEAR('TABLA PRINCIPAL'!$B1304)</f>
        <v>2013</v>
      </c>
      <c r="AB1304" s="22" t="str">
        <f>+IF(Ventas_Oficina[[#This Row],[Total del pedido]]&gt;=100000,"SI","NO")</f>
        <v>NO</v>
      </c>
      <c r="AC1304" s="22" t="str">
        <f>+_xlfn.XLOOKUP(Ventas_Oficina[[#This Row],[Nº de artículo]],AUXILIAR!A1303:A6191,AUXILIAR!D1303:D6191,"Error",0)</f>
        <v>No enviado a tiempo</v>
      </c>
      <c r="AD1304" s="22" t="str">
        <f>+IF(AND(Ventas_Oficina[[#This Row],[Total]]&gt;75000,Ventas_Oficina[[#This Row],[Envio a tiempo]]="Enviado a tiempo"),"Buena Venta","Venta Mala")</f>
        <v>Venta Mala</v>
      </c>
    </row>
    <row r="1305" spans="1:30" x14ac:dyDescent="0.25">
      <c r="A1305" s="25">
        <v>1278351</v>
      </c>
      <c r="B1305" s="5">
        <v>41695</v>
      </c>
      <c r="C1305" s="6" t="s">
        <v>556</v>
      </c>
      <c r="D1305" s="6" t="s">
        <v>281</v>
      </c>
      <c r="E1305" s="6" t="s">
        <v>4</v>
      </c>
      <c r="F1305" s="6" t="s">
        <v>5</v>
      </c>
      <c r="G1305" s="6" t="s">
        <v>1007</v>
      </c>
      <c r="H1305" s="6" t="s">
        <v>24</v>
      </c>
      <c r="I1305" s="6" t="s">
        <v>1013</v>
      </c>
      <c r="J1305" s="6" t="s">
        <v>1101</v>
      </c>
      <c r="K1305" s="6" t="s">
        <v>1261</v>
      </c>
      <c r="L1305" s="6" t="s">
        <v>1265</v>
      </c>
      <c r="M1305" s="6" t="s">
        <v>1272</v>
      </c>
      <c r="N1305" s="5">
        <v>41697</v>
      </c>
      <c r="O1305" s="7">
        <v>27899</v>
      </c>
      <c r="P1305" s="7">
        <v>44999</v>
      </c>
      <c r="Q1305" s="7">
        <v>17100</v>
      </c>
      <c r="R1305" s="6">
        <v>13</v>
      </c>
      <c r="S1305" s="7">
        <v>584987</v>
      </c>
      <c r="T1305" s="8">
        <v>0.01</v>
      </c>
      <c r="U1305" s="7">
        <v>5849.87</v>
      </c>
      <c r="V1305" s="7">
        <v>579137.13</v>
      </c>
      <c r="W1305" s="7">
        <v>4900</v>
      </c>
      <c r="X1305" s="7">
        <v>1619464</v>
      </c>
      <c r="Y1305" s="9">
        <f>+DAY('TABLA PRINCIPAL'!$B1305)</f>
        <v>25</v>
      </c>
      <c r="Z1305" s="9">
        <f>+MONTH('TABLA PRINCIPAL'!$B1305)</f>
        <v>2</v>
      </c>
      <c r="AA1305" s="9">
        <f>+YEAR('TABLA PRINCIPAL'!$B1305)</f>
        <v>2014</v>
      </c>
      <c r="AB1305" s="22" t="str">
        <f>+IF(Ventas_Oficina[[#This Row],[Total del pedido]]&gt;=100000,"SI","NO")</f>
        <v>SI</v>
      </c>
      <c r="AC1305" s="22" t="str">
        <f>+_xlfn.XLOOKUP(Ventas_Oficina[[#This Row],[Nº de artículo]],AUXILIAR!A1304:A6192,AUXILIAR!D1304:D6192,"Error",0)</f>
        <v>No enviado a tiempo</v>
      </c>
      <c r="AD1305" s="22" t="str">
        <f>+IF(AND(Ventas_Oficina[[#This Row],[Total]]&gt;75000,Ventas_Oficina[[#This Row],[Envio a tiempo]]="Enviado a tiempo"),"Buena Venta","Venta Mala")</f>
        <v>Venta Mala</v>
      </c>
    </row>
    <row r="1306" spans="1:30" x14ac:dyDescent="0.25">
      <c r="A1306" s="26">
        <v>1278351</v>
      </c>
      <c r="B1306" s="10">
        <v>41495</v>
      </c>
      <c r="C1306" s="11" t="s">
        <v>282</v>
      </c>
      <c r="D1306" s="11" t="s">
        <v>133</v>
      </c>
      <c r="E1306" s="11" t="s">
        <v>12</v>
      </c>
      <c r="F1306" s="11" t="s">
        <v>13</v>
      </c>
      <c r="G1306" s="11" t="s">
        <v>1010</v>
      </c>
      <c r="H1306" s="11" t="s">
        <v>42</v>
      </c>
      <c r="I1306" s="11" t="s">
        <v>1015</v>
      </c>
      <c r="J1306" s="11" t="s">
        <v>1069</v>
      </c>
      <c r="K1306" s="11" t="s">
        <v>1261</v>
      </c>
      <c r="L1306" s="11" t="s">
        <v>1265</v>
      </c>
      <c r="M1306" s="11" t="s">
        <v>1272</v>
      </c>
      <c r="N1306" s="10">
        <v>41499</v>
      </c>
      <c r="O1306" s="12">
        <v>192</v>
      </c>
      <c r="P1306" s="12">
        <v>326</v>
      </c>
      <c r="Q1306" s="12">
        <v>134</v>
      </c>
      <c r="R1306" s="11">
        <v>30</v>
      </c>
      <c r="S1306" s="12">
        <v>9780</v>
      </c>
      <c r="T1306" s="13">
        <v>0.08</v>
      </c>
      <c r="U1306" s="12">
        <v>782.4</v>
      </c>
      <c r="V1306" s="12">
        <v>8997.6</v>
      </c>
      <c r="W1306" s="12">
        <v>186</v>
      </c>
      <c r="X1306" s="12">
        <v>8549</v>
      </c>
      <c r="Y1306" s="14">
        <f>+DAY('TABLA PRINCIPAL'!$B1306)</f>
        <v>9</v>
      </c>
      <c r="Z1306" s="14">
        <f>+MONTH('TABLA PRINCIPAL'!$B1306)</f>
        <v>8</v>
      </c>
      <c r="AA1306" s="14">
        <f>+YEAR('TABLA PRINCIPAL'!$B1306)</f>
        <v>2013</v>
      </c>
      <c r="AB1306" s="22" t="str">
        <f>+IF(Ventas_Oficina[[#This Row],[Total del pedido]]&gt;=100000,"SI","NO")</f>
        <v>NO</v>
      </c>
      <c r="AC1306" s="22" t="str">
        <f>+_xlfn.XLOOKUP(Ventas_Oficina[[#This Row],[Nº de artículo]],AUXILIAR!A1305:A6193,AUXILIAR!D1305:D6193,"Error",0)</f>
        <v>Enviado a tiempo</v>
      </c>
      <c r="AD1306" s="22" t="str">
        <f>+IF(AND(Ventas_Oficina[[#This Row],[Total]]&gt;75000,Ventas_Oficina[[#This Row],[Envio a tiempo]]="Enviado a tiempo"),"Buena Venta","Venta Mala")</f>
        <v>Venta Mala</v>
      </c>
    </row>
    <row r="1307" spans="1:30" x14ac:dyDescent="0.25">
      <c r="A1307" s="25">
        <v>1278351</v>
      </c>
      <c r="B1307" s="5">
        <v>41675</v>
      </c>
      <c r="C1307" s="6" t="s">
        <v>557</v>
      </c>
      <c r="D1307" s="6" t="s">
        <v>558</v>
      </c>
      <c r="E1307" s="6" t="s">
        <v>4</v>
      </c>
      <c r="F1307" s="6" t="s">
        <v>5</v>
      </c>
      <c r="G1307" s="6" t="s">
        <v>1008</v>
      </c>
      <c r="H1307" s="6" t="s">
        <v>34</v>
      </c>
      <c r="I1307" s="6" t="s">
        <v>1014</v>
      </c>
      <c r="J1307" s="6" t="s">
        <v>1101</v>
      </c>
      <c r="K1307" s="6" t="s">
        <v>1261</v>
      </c>
      <c r="L1307" s="6" t="s">
        <v>1265</v>
      </c>
      <c r="M1307" s="6" t="s">
        <v>1272</v>
      </c>
      <c r="N1307" s="5">
        <v>41677</v>
      </c>
      <c r="O1307" s="7">
        <v>21600</v>
      </c>
      <c r="P1307" s="7">
        <v>44999</v>
      </c>
      <c r="Q1307" s="7">
        <v>23399</v>
      </c>
      <c r="R1307" s="6">
        <v>1</v>
      </c>
      <c r="S1307" s="7">
        <v>44999</v>
      </c>
      <c r="T1307" s="8">
        <v>0</v>
      </c>
      <c r="U1307" s="7">
        <v>0</v>
      </c>
      <c r="V1307" s="7">
        <v>44999</v>
      </c>
      <c r="W1307" s="7">
        <v>2449</v>
      </c>
      <c r="X1307" s="7">
        <v>1619464</v>
      </c>
      <c r="Y1307" s="9">
        <f>+DAY('TABLA PRINCIPAL'!$B1307)</f>
        <v>5</v>
      </c>
      <c r="Z1307" s="9">
        <f>+MONTH('TABLA PRINCIPAL'!$B1307)</f>
        <v>2</v>
      </c>
      <c r="AA1307" s="9">
        <f>+YEAR('TABLA PRINCIPAL'!$B1307)</f>
        <v>2014</v>
      </c>
      <c r="AB1307" s="22" t="str">
        <f>+IF(Ventas_Oficina[[#This Row],[Total del pedido]]&gt;=100000,"SI","NO")</f>
        <v>NO</v>
      </c>
      <c r="AC1307" s="22" t="str">
        <f>+_xlfn.XLOOKUP(Ventas_Oficina[[#This Row],[Nº de artículo]],AUXILIAR!A1306:A6194,AUXILIAR!D1306:D6194,"Error",0)</f>
        <v>Enviado a tiempo</v>
      </c>
      <c r="AD1307" s="22" t="str">
        <f>+IF(AND(Ventas_Oficina[[#This Row],[Total]]&gt;75000,Ventas_Oficina[[#This Row],[Envio a tiempo]]="Enviado a tiempo"),"Buena Venta","Venta Mala")</f>
        <v>Buena Venta</v>
      </c>
    </row>
    <row r="1308" spans="1:30" x14ac:dyDescent="0.25">
      <c r="A1308" s="26">
        <v>1279081</v>
      </c>
      <c r="B1308" s="10">
        <v>41911</v>
      </c>
      <c r="C1308" s="11" t="s">
        <v>453</v>
      </c>
      <c r="D1308" s="11" t="s">
        <v>19</v>
      </c>
      <c r="E1308" s="11" t="s">
        <v>4</v>
      </c>
      <c r="F1308" s="11" t="s">
        <v>5</v>
      </c>
      <c r="G1308" s="11" t="s">
        <v>1010</v>
      </c>
      <c r="H1308" s="11" t="s">
        <v>6</v>
      </c>
      <c r="I1308" s="11" t="s">
        <v>1014</v>
      </c>
      <c r="J1308" s="11" t="s">
        <v>1116</v>
      </c>
      <c r="K1308" s="11" t="s">
        <v>1262</v>
      </c>
      <c r="L1308" s="11" t="s">
        <v>1270</v>
      </c>
      <c r="M1308" s="11" t="s">
        <v>1274</v>
      </c>
      <c r="N1308" s="10">
        <v>41911</v>
      </c>
      <c r="O1308" s="12">
        <v>182</v>
      </c>
      <c r="P1308" s="12">
        <v>284</v>
      </c>
      <c r="Q1308" s="12">
        <v>102</v>
      </c>
      <c r="R1308" s="11">
        <v>31</v>
      </c>
      <c r="S1308" s="12">
        <v>8804</v>
      </c>
      <c r="T1308" s="13">
        <v>0.06</v>
      </c>
      <c r="U1308" s="12">
        <v>528.24</v>
      </c>
      <c r="V1308" s="12">
        <v>8275.76</v>
      </c>
      <c r="W1308" s="12">
        <v>544</v>
      </c>
      <c r="X1308" s="12">
        <v>6088</v>
      </c>
      <c r="Y1308" s="14">
        <f>+DAY('TABLA PRINCIPAL'!$B1308)</f>
        <v>29</v>
      </c>
      <c r="Z1308" s="14">
        <f>+MONTH('TABLA PRINCIPAL'!$B1308)</f>
        <v>9</v>
      </c>
      <c r="AA1308" s="14">
        <f>+YEAR('TABLA PRINCIPAL'!$B1308)</f>
        <v>2014</v>
      </c>
      <c r="AB1308" s="22" t="str">
        <f>+IF(Ventas_Oficina[[#This Row],[Total del pedido]]&gt;=100000,"SI","NO")</f>
        <v>NO</v>
      </c>
      <c r="AC1308" s="22" t="str">
        <f>+_xlfn.XLOOKUP(Ventas_Oficina[[#This Row],[Nº de artículo]],AUXILIAR!A1307:A6195,AUXILIAR!D1307:D6195,"Error",0)</f>
        <v>No enviado a tiempo</v>
      </c>
      <c r="AD1308" s="22" t="str">
        <f>+IF(AND(Ventas_Oficina[[#This Row],[Total]]&gt;75000,Ventas_Oficina[[#This Row],[Envio a tiempo]]="Enviado a tiempo"),"Buena Venta","Venta Mala")</f>
        <v>Venta Mala</v>
      </c>
    </row>
    <row r="1309" spans="1:30" x14ac:dyDescent="0.25">
      <c r="A1309" s="25">
        <v>1279081</v>
      </c>
      <c r="B1309" s="5">
        <v>41529</v>
      </c>
      <c r="C1309" s="6" t="s">
        <v>63</v>
      </c>
      <c r="D1309" s="6" t="s">
        <v>52</v>
      </c>
      <c r="E1309" s="6" t="s">
        <v>4</v>
      </c>
      <c r="F1309" s="6" t="s">
        <v>5</v>
      </c>
      <c r="G1309" s="6" t="s">
        <v>1009</v>
      </c>
      <c r="H1309" s="6" t="s">
        <v>53</v>
      </c>
      <c r="I1309" s="6" t="s">
        <v>1016</v>
      </c>
      <c r="J1309" s="6" t="s">
        <v>1071</v>
      </c>
      <c r="K1309" s="6" t="s">
        <v>1261</v>
      </c>
      <c r="L1309" s="6" t="s">
        <v>1266</v>
      </c>
      <c r="M1309" s="6" t="s">
        <v>1272</v>
      </c>
      <c r="N1309" s="5">
        <v>41566</v>
      </c>
      <c r="O1309" s="7">
        <v>274</v>
      </c>
      <c r="P1309" s="7">
        <v>449</v>
      </c>
      <c r="Q1309" s="7">
        <v>175</v>
      </c>
      <c r="R1309" s="6">
        <v>37</v>
      </c>
      <c r="S1309" s="7">
        <v>16613</v>
      </c>
      <c r="T1309" s="8">
        <v>0.08</v>
      </c>
      <c r="U1309" s="7">
        <v>1329.04</v>
      </c>
      <c r="V1309" s="7">
        <v>15283.96</v>
      </c>
      <c r="W1309" s="7">
        <v>149</v>
      </c>
      <c r="X1309" s="7">
        <v>6933</v>
      </c>
      <c r="Y1309" s="9">
        <f>+DAY('TABLA PRINCIPAL'!$B1309)</f>
        <v>12</v>
      </c>
      <c r="Z1309" s="9">
        <f>+MONTH('TABLA PRINCIPAL'!$B1309)</f>
        <v>9</v>
      </c>
      <c r="AA1309" s="9">
        <f>+YEAR('TABLA PRINCIPAL'!$B1309)</f>
        <v>2013</v>
      </c>
      <c r="AB1309" s="22" t="str">
        <f>+IF(Ventas_Oficina[[#This Row],[Total del pedido]]&gt;=100000,"SI","NO")</f>
        <v>NO</v>
      </c>
      <c r="AC1309" s="22" t="str">
        <f>+_xlfn.XLOOKUP(Ventas_Oficina[[#This Row],[Nº de artículo]],AUXILIAR!A1308:A6196,AUXILIAR!D1308:D6196,"Error",0)</f>
        <v>No enviado a tiempo</v>
      </c>
      <c r="AD1309" s="22" t="str">
        <f>+IF(AND(Ventas_Oficina[[#This Row],[Total]]&gt;75000,Ventas_Oficina[[#This Row],[Envio a tiempo]]="Enviado a tiempo"),"Buena Venta","Venta Mala")</f>
        <v>Venta Mala</v>
      </c>
    </row>
    <row r="1310" spans="1:30" x14ac:dyDescent="0.25">
      <c r="A1310" s="26">
        <v>1279081</v>
      </c>
      <c r="B1310" s="10">
        <v>41552</v>
      </c>
      <c r="C1310" s="11" t="s">
        <v>230</v>
      </c>
      <c r="D1310" s="11" t="s">
        <v>177</v>
      </c>
      <c r="E1310" s="11" t="s">
        <v>4</v>
      </c>
      <c r="F1310" s="11" t="s">
        <v>5</v>
      </c>
      <c r="G1310" s="11" t="s">
        <v>1007</v>
      </c>
      <c r="H1310" s="11" t="s">
        <v>6</v>
      </c>
      <c r="I1310" s="11" t="s">
        <v>1013</v>
      </c>
      <c r="J1310" s="11" t="s">
        <v>1073</v>
      </c>
      <c r="K1310" s="11" t="s">
        <v>1261</v>
      </c>
      <c r="L1310" s="11" t="s">
        <v>1267</v>
      </c>
      <c r="M1310" s="11" t="s">
        <v>1273</v>
      </c>
      <c r="N1310" s="10">
        <v>41554</v>
      </c>
      <c r="O1310" s="12">
        <v>550</v>
      </c>
      <c r="P1310" s="12">
        <v>1222</v>
      </c>
      <c r="Q1310" s="12">
        <v>672</v>
      </c>
      <c r="R1310" s="11">
        <v>23</v>
      </c>
      <c r="S1310" s="12">
        <v>28106</v>
      </c>
      <c r="T1310" s="13">
        <v>0.01</v>
      </c>
      <c r="U1310" s="12">
        <v>281.06</v>
      </c>
      <c r="V1310" s="12">
        <v>27824.94</v>
      </c>
      <c r="W1310" s="12">
        <v>285</v>
      </c>
      <c r="X1310" s="12">
        <v>53199</v>
      </c>
      <c r="Y1310" s="14">
        <f>+DAY('TABLA PRINCIPAL'!$B1310)</f>
        <v>5</v>
      </c>
      <c r="Z1310" s="14">
        <f>+MONTH('TABLA PRINCIPAL'!$B1310)</f>
        <v>10</v>
      </c>
      <c r="AA1310" s="14">
        <f>+YEAR('TABLA PRINCIPAL'!$B1310)</f>
        <v>2013</v>
      </c>
      <c r="AB1310" s="22" t="str">
        <f>+IF(Ventas_Oficina[[#This Row],[Total del pedido]]&gt;=100000,"SI","NO")</f>
        <v>NO</v>
      </c>
      <c r="AC1310" s="22" t="str">
        <f>+_xlfn.XLOOKUP(Ventas_Oficina[[#This Row],[Nº de artículo]],AUXILIAR!A1309:A6197,AUXILIAR!D1309:D6197,"Error",0)</f>
        <v>Enviado a tiempo</v>
      </c>
      <c r="AD1310" s="22" t="str">
        <f>+IF(AND(Ventas_Oficina[[#This Row],[Total]]&gt;75000,Ventas_Oficina[[#This Row],[Envio a tiempo]]="Enviado a tiempo"),"Buena Venta","Venta Mala")</f>
        <v>Venta Mala</v>
      </c>
    </row>
    <row r="1311" spans="1:30" x14ac:dyDescent="0.25">
      <c r="A1311" s="25">
        <v>1279081</v>
      </c>
      <c r="B1311" s="5">
        <v>42122</v>
      </c>
      <c r="C1311" s="6" t="s">
        <v>359</v>
      </c>
      <c r="D1311" s="6" t="s">
        <v>36</v>
      </c>
      <c r="E1311" s="6" t="s">
        <v>12</v>
      </c>
      <c r="F1311" s="6" t="s">
        <v>13</v>
      </c>
      <c r="G1311" s="6" t="s">
        <v>1010</v>
      </c>
      <c r="H1311" s="6" t="s">
        <v>14</v>
      </c>
      <c r="I1311" s="6" t="s">
        <v>1012</v>
      </c>
      <c r="J1311" s="6" t="s">
        <v>1049</v>
      </c>
      <c r="K1311" s="6" t="s">
        <v>1261</v>
      </c>
      <c r="L1311" s="6" t="s">
        <v>1266</v>
      </c>
      <c r="M1311" s="6" t="s">
        <v>1272</v>
      </c>
      <c r="N1311" s="5">
        <v>42124</v>
      </c>
      <c r="O1311" s="7">
        <v>184</v>
      </c>
      <c r="P1311" s="7">
        <v>288</v>
      </c>
      <c r="Q1311" s="7">
        <v>104</v>
      </c>
      <c r="R1311" s="6">
        <v>49</v>
      </c>
      <c r="S1311" s="7">
        <v>14112</v>
      </c>
      <c r="T1311" s="8">
        <v>7.0000000000000007E-2</v>
      </c>
      <c r="U1311" s="7">
        <v>987.84000000000015</v>
      </c>
      <c r="V1311" s="7">
        <v>13124.16</v>
      </c>
      <c r="W1311" s="7">
        <v>99</v>
      </c>
      <c r="X1311" s="7">
        <v>7448</v>
      </c>
      <c r="Y1311" s="9">
        <f>+DAY('TABLA PRINCIPAL'!$B1311)</f>
        <v>28</v>
      </c>
      <c r="Z1311" s="9">
        <f>+MONTH('TABLA PRINCIPAL'!$B1311)</f>
        <v>4</v>
      </c>
      <c r="AA1311" s="9">
        <f>+YEAR('TABLA PRINCIPAL'!$B1311)</f>
        <v>2015</v>
      </c>
      <c r="AB1311" s="22" t="str">
        <f>+IF(Ventas_Oficina[[#This Row],[Total del pedido]]&gt;=100000,"SI","NO")</f>
        <v>NO</v>
      </c>
      <c r="AC1311" s="22" t="str">
        <f>+_xlfn.XLOOKUP(Ventas_Oficina[[#This Row],[Nº de artículo]],AUXILIAR!A1310:A6198,AUXILIAR!D1310:D6198,"Error",0)</f>
        <v>Enviado a tiempo</v>
      </c>
      <c r="AD1311" s="22" t="str">
        <f>+IF(AND(Ventas_Oficina[[#This Row],[Total]]&gt;75000,Ventas_Oficina[[#This Row],[Envio a tiempo]]="Enviado a tiempo"),"Buena Venta","Venta Mala")</f>
        <v>Venta Mala</v>
      </c>
    </row>
    <row r="1312" spans="1:30" x14ac:dyDescent="0.25">
      <c r="A1312" s="26">
        <v>1279081</v>
      </c>
      <c r="B1312" s="10">
        <v>41580</v>
      </c>
      <c r="C1312" s="11" t="s">
        <v>239</v>
      </c>
      <c r="D1312" s="11" t="s">
        <v>150</v>
      </c>
      <c r="E1312" s="11" t="s">
        <v>12</v>
      </c>
      <c r="F1312" s="11" t="s">
        <v>13</v>
      </c>
      <c r="G1312" s="11" t="s">
        <v>1007</v>
      </c>
      <c r="H1312" s="11" t="s">
        <v>14</v>
      </c>
      <c r="I1312" s="11" t="s">
        <v>1015</v>
      </c>
      <c r="J1312" s="11" t="s">
        <v>1083</v>
      </c>
      <c r="K1312" s="11" t="s">
        <v>1262</v>
      </c>
      <c r="L1312" s="11" t="s">
        <v>1265</v>
      </c>
      <c r="M1312" s="11" t="s">
        <v>1272</v>
      </c>
      <c r="N1312" s="10">
        <v>41581</v>
      </c>
      <c r="O1312" s="12">
        <v>375</v>
      </c>
      <c r="P1312" s="12">
        <v>708</v>
      </c>
      <c r="Q1312" s="12">
        <v>333</v>
      </c>
      <c r="R1312" s="11">
        <v>41</v>
      </c>
      <c r="S1312" s="12">
        <v>29028</v>
      </c>
      <c r="T1312" s="13">
        <v>0.04</v>
      </c>
      <c r="U1312" s="12">
        <v>1161.1200000000001</v>
      </c>
      <c r="V1312" s="12">
        <v>27866.880000000001</v>
      </c>
      <c r="W1312" s="12">
        <v>235</v>
      </c>
      <c r="X1312" s="12">
        <v>19330</v>
      </c>
      <c r="Y1312" s="14">
        <f>+DAY('TABLA PRINCIPAL'!$B1312)</f>
        <v>2</v>
      </c>
      <c r="Z1312" s="14">
        <f>+MONTH('TABLA PRINCIPAL'!$B1312)</f>
        <v>11</v>
      </c>
      <c r="AA1312" s="14">
        <f>+YEAR('TABLA PRINCIPAL'!$B1312)</f>
        <v>2013</v>
      </c>
      <c r="AB1312" s="22" t="str">
        <f>+IF(Ventas_Oficina[[#This Row],[Total del pedido]]&gt;=100000,"SI","NO")</f>
        <v>NO</v>
      </c>
      <c r="AC1312" s="22" t="str">
        <f>+_xlfn.XLOOKUP(Ventas_Oficina[[#This Row],[Nº de artículo]],AUXILIAR!A1311:A6199,AUXILIAR!D1311:D6199,"Error",0)</f>
        <v>Enviado a tiempo</v>
      </c>
      <c r="AD1312" s="22" t="str">
        <f>+IF(AND(Ventas_Oficina[[#This Row],[Total]]&gt;75000,Ventas_Oficina[[#This Row],[Envio a tiempo]]="Enviado a tiempo"),"Buena Venta","Venta Mala")</f>
        <v>Venta Mala</v>
      </c>
    </row>
    <row r="1313" spans="1:30" x14ac:dyDescent="0.25">
      <c r="A1313" s="25">
        <v>1279081</v>
      </c>
      <c r="B1313" s="5">
        <v>41320</v>
      </c>
      <c r="C1313" s="6" t="s">
        <v>234</v>
      </c>
      <c r="D1313" s="6" t="s">
        <v>559</v>
      </c>
      <c r="E1313" s="6" t="s">
        <v>4</v>
      </c>
      <c r="F1313" s="6" t="s">
        <v>5</v>
      </c>
      <c r="G1313" s="6" t="s">
        <v>1008</v>
      </c>
      <c r="H1313" s="6" t="s">
        <v>58</v>
      </c>
      <c r="I1313" s="6" t="s">
        <v>1016</v>
      </c>
      <c r="J1313" s="6" t="s">
        <v>1055</v>
      </c>
      <c r="K1313" s="6" t="s">
        <v>1262</v>
      </c>
      <c r="L1313" s="6" t="s">
        <v>1265</v>
      </c>
      <c r="M1313" s="6" t="s">
        <v>1272</v>
      </c>
      <c r="N1313" s="5">
        <v>41321</v>
      </c>
      <c r="O1313" s="7">
        <v>250</v>
      </c>
      <c r="P1313" s="7">
        <v>568</v>
      </c>
      <c r="Q1313" s="7">
        <v>318</v>
      </c>
      <c r="R1313" s="6">
        <v>36</v>
      </c>
      <c r="S1313" s="7">
        <v>20448</v>
      </c>
      <c r="T1313" s="8">
        <v>0</v>
      </c>
      <c r="U1313" s="7">
        <v>0</v>
      </c>
      <c r="V1313" s="7">
        <v>20448</v>
      </c>
      <c r="W1313" s="7">
        <v>360</v>
      </c>
      <c r="X1313" s="7">
        <v>3383</v>
      </c>
      <c r="Y1313" s="9">
        <f>+DAY('TABLA PRINCIPAL'!$B1313)</f>
        <v>15</v>
      </c>
      <c r="Z1313" s="9">
        <f>+MONTH('TABLA PRINCIPAL'!$B1313)</f>
        <v>2</v>
      </c>
      <c r="AA1313" s="9">
        <f>+YEAR('TABLA PRINCIPAL'!$B1313)</f>
        <v>2013</v>
      </c>
      <c r="AB1313" s="22" t="str">
        <f>+IF(Ventas_Oficina[[#This Row],[Total del pedido]]&gt;=100000,"SI","NO")</f>
        <v>NO</v>
      </c>
      <c r="AC1313" s="22" t="str">
        <f>+_xlfn.XLOOKUP(Ventas_Oficina[[#This Row],[Nº de artículo]],AUXILIAR!A1312:A6200,AUXILIAR!D1312:D6200,"Error",0)</f>
        <v>No enviado a tiempo</v>
      </c>
      <c r="AD1313" s="22" t="str">
        <f>+IF(AND(Ventas_Oficina[[#This Row],[Total]]&gt;75000,Ventas_Oficina[[#This Row],[Envio a tiempo]]="Enviado a tiempo"),"Buena Venta","Venta Mala")</f>
        <v>Venta Mala</v>
      </c>
    </row>
    <row r="1314" spans="1:30" x14ac:dyDescent="0.25">
      <c r="A1314" s="26">
        <v>1279081</v>
      </c>
      <c r="B1314" s="10">
        <v>41945</v>
      </c>
      <c r="C1314" s="11" t="s">
        <v>473</v>
      </c>
      <c r="D1314" s="11" t="s">
        <v>456</v>
      </c>
      <c r="E1314" s="11" t="s">
        <v>4</v>
      </c>
      <c r="F1314" s="11" t="s">
        <v>5</v>
      </c>
      <c r="G1314" s="11" t="s">
        <v>1009</v>
      </c>
      <c r="H1314" s="11" t="s">
        <v>27</v>
      </c>
      <c r="I1314" s="11" t="s">
        <v>1016</v>
      </c>
      <c r="J1314" s="11" t="s">
        <v>1085</v>
      </c>
      <c r="K1314" s="11" t="s">
        <v>1261</v>
      </c>
      <c r="L1314" s="11" t="s">
        <v>1266</v>
      </c>
      <c r="M1314" s="11" t="s">
        <v>1272</v>
      </c>
      <c r="N1314" s="10">
        <v>41947</v>
      </c>
      <c r="O1314" s="12">
        <v>384</v>
      </c>
      <c r="P1314" s="12">
        <v>630</v>
      </c>
      <c r="Q1314" s="12">
        <v>246</v>
      </c>
      <c r="R1314" s="11">
        <v>26</v>
      </c>
      <c r="S1314" s="12">
        <v>16380</v>
      </c>
      <c r="T1314" s="13">
        <v>0.08</v>
      </c>
      <c r="U1314" s="12">
        <v>1310.4000000000001</v>
      </c>
      <c r="V1314" s="12">
        <v>15069.6</v>
      </c>
      <c r="W1314" s="12">
        <v>50</v>
      </c>
      <c r="X1314" s="12">
        <v>4817</v>
      </c>
      <c r="Y1314" s="14">
        <f>+DAY('TABLA PRINCIPAL'!$B1314)</f>
        <v>2</v>
      </c>
      <c r="Z1314" s="14">
        <f>+MONTH('TABLA PRINCIPAL'!$B1314)</f>
        <v>11</v>
      </c>
      <c r="AA1314" s="14">
        <f>+YEAR('TABLA PRINCIPAL'!$B1314)</f>
        <v>2014</v>
      </c>
      <c r="AB1314" s="22" t="str">
        <f>+IF(Ventas_Oficina[[#This Row],[Total del pedido]]&gt;=100000,"SI","NO")</f>
        <v>NO</v>
      </c>
      <c r="AC1314" s="22" t="str">
        <f>+_xlfn.XLOOKUP(Ventas_Oficina[[#This Row],[Nº de artículo]],AUXILIAR!A1313:A6201,AUXILIAR!D1313:D6201,"Error",0)</f>
        <v>No enviado a tiempo</v>
      </c>
      <c r="AD1314" s="22" t="str">
        <f>+IF(AND(Ventas_Oficina[[#This Row],[Total]]&gt;75000,Ventas_Oficina[[#This Row],[Envio a tiempo]]="Enviado a tiempo"),"Buena Venta","Venta Mala")</f>
        <v>Venta Mala</v>
      </c>
    </row>
    <row r="1315" spans="1:30" x14ac:dyDescent="0.25">
      <c r="A1315" s="25">
        <v>1279081</v>
      </c>
      <c r="B1315" s="5">
        <v>41401</v>
      </c>
      <c r="C1315" s="6" t="s">
        <v>560</v>
      </c>
      <c r="D1315" s="6" t="s">
        <v>133</v>
      </c>
      <c r="E1315" s="6" t="s">
        <v>12</v>
      </c>
      <c r="F1315" s="6" t="s">
        <v>13</v>
      </c>
      <c r="G1315" s="6" t="s">
        <v>1010</v>
      </c>
      <c r="H1315" s="6" t="s">
        <v>42</v>
      </c>
      <c r="I1315" s="6" t="s">
        <v>1013</v>
      </c>
      <c r="J1315" s="6" t="s">
        <v>1070</v>
      </c>
      <c r="K1315" s="6" t="s">
        <v>1261</v>
      </c>
      <c r="L1315" s="6" t="s">
        <v>1267</v>
      </c>
      <c r="M1315" s="6" t="s">
        <v>1272</v>
      </c>
      <c r="N1315" s="5">
        <v>41403</v>
      </c>
      <c r="O1315" s="7">
        <v>3602</v>
      </c>
      <c r="P1315" s="7">
        <v>5810</v>
      </c>
      <c r="Q1315" s="7">
        <v>2208</v>
      </c>
      <c r="R1315" s="6">
        <v>13</v>
      </c>
      <c r="S1315" s="7">
        <v>75530</v>
      </c>
      <c r="T1315" s="8">
        <v>0.08</v>
      </c>
      <c r="U1315" s="7">
        <v>6042.4000000000005</v>
      </c>
      <c r="V1315" s="7">
        <v>69487.600000000006</v>
      </c>
      <c r="W1315" s="7">
        <v>149</v>
      </c>
      <c r="X1315" s="7">
        <v>4328</v>
      </c>
      <c r="Y1315" s="9">
        <f>+DAY('TABLA PRINCIPAL'!$B1315)</f>
        <v>7</v>
      </c>
      <c r="Z1315" s="9">
        <f>+MONTH('TABLA PRINCIPAL'!$B1315)</f>
        <v>5</v>
      </c>
      <c r="AA1315" s="9">
        <f>+YEAR('TABLA PRINCIPAL'!$B1315)</f>
        <v>2013</v>
      </c>
      <c r="AB1315" s="22" t="str">
        <f>+IF(Ventas_Oficina[[#This Row],[Total del pedido]]&gt;=100000,"SI","NO")</f>
        <v>NO</v>
      </c>
      <c r="AC1315" s="22" t="str">
        <f>+_xlfn.XLOOKUP(Ventas_Oficina[[#This Row],[Nº de artículo]],AUXILIAR!A1314:A6202,AUXILIAR!D1314:D6202,"Error",0)</f>
        <v>Enviado a tiempo</v>
      </c>
      <c r="AD1315" s="22" t="str">
        <f>+IF(AND(Ventas_Oficina[[#This Row],[Total]]&gt;75000,Ventas_Oficina[[#This Row],[Envio a tiempo]]="Enviado a tiempo"),"Buena Venta","Venta Mala")</f>
        <v>Venta Mala</v>
      </c>
    </row>
    <row r="1316" spans="1:30" x14ac:dyDescent="0.25">
      <c r="A1316" s="26">
        <v>1279081</v>
      </c>
      <c r="B1316" s="10">
        <v>41595</v>
      </c>
      <c r="C1316" s="11" t="s">
        <v>240</v>
      </c>
      <c r="D1316" s="11" t="s">
        <v>68</v>
      </c>
      <c r="E1316" s="11" t="s">
        <v>12</v>
      </c>
      <c r="F1316" s="11" t="s">
        <v>13</v>
      </c>
      <c r="G1316" s="11" t="s">
        <v>1008</v>
      </c>
      <c r="H1316" s="11" t="s">
        <v>14</v>
      </c>
      <c r="I1316" s="11" t="s">
        <v>1012</v>
      </c>
      <c r="J1316" s="11" t="s">
        <v>1154</v>
      </c>
      <c r="K1316" s="11" t="s">
        <v>1261</v>
      </c>
      <c r="L1316" s="11" t="s">
        <v>1267</v>
      </c>
      <c r="M1316" s="11" t="s">
        <v>1272</v>
      </c>
      <c r="N1316" s="10">
        <v>41596</v>
      </c>
      <c r="O1316" s="12">
        <v>342</v>
      </c>
      <c r="P1316" s="12">
        <v>834</v>
      </c>
      <c r="Q1316" s="12">
        <v>492</v>
      </c>
      <c r="R1316" s="11">
        <v>29</v>
      </c>
      <c r="S1316" s="12">
        <v>24186</v>
      </c>
      <c r="T1316" s="13">
        <v>7.0000000000000007E-2</v>
      </c>
      <c r="U1316" s="12">
        <v>1693.0200000000002</v>
      </c>
      <c r="V1316" s="12">
        <v>22492.98</v>
      </c>
      <c r="W1316" s="12">
        <v>264</v>
      </c>
      <c r="X1316" s="12">
        <v>19332</v>
      </c>
      <c r="Y1316" s="14">
        <f>+DAY('TABLA PRINCIPAL'!$B1316)</f>
        <v>17</v>
      </c>
      <c r="Z1316" s="14">
        <f>+MONTH('TABLA PRINCIPAL'!$B1316)</f>
        <v>11</v>
      </c>
      <c r="AA1316" s="14">
        <f>+YEAR('TABLA PRINCIPAL'!$B1316)</f>
        <v>2013</v>
      </c>
      <c r="AB1316" s="22" t="str">
        <f>+IF(Ventas_Oficina[[#This Row],[Total del pedido]]&gt;=100000,"SI","NO")</f>
        <v>NO</v>
      </c>
      <c r="AC1316" s="22" t="str">
        <f>+_xlfn.XLOOKUP(Ventas_Oficina[[#This Row],[Nº de artículo]],AUXILIAR!A1315:A6203,AUXILIAR!D1315:D6203,"Error",0)</f>
        <v>Enviado a tiempo</v>
      </c>
      <c r="AD1316" s="22" t="str">
        <f>+IF(AND(Ventas_Oficina[[#This Row],[Total]]&gt;75000,Ventas_Oficina[[#This Row],[Envio a tiempo]]="Enviado a tiempo"),"Buena Venta","Venta Mala")</f>
        <v>Venta Mala</v>
      </c>
    </row>
    <row r="1317" spans="1:30" x14ac:dyDescent="0.25">
      <c r="A1317" s="25">
        <v>1279112</v>
      </c>
      <c r="B1317" s="5">
        <v>41672</v>
      </c>
      <c r="C1317" s="6" t="s">
        <v>410</v>
      </c>
      <c r="D1317" s="6" t="s">
        <v>308</v>
      </c>
      <c r="E1317" s="6" t="s">
        <v>4</v>
      </c>
      <c r="F1317" s="6" t="s">
        <v>5</v>
      </c>
      <c r="G1317" s="6" t="s">
        <v>1010</v>
      </c>
      <c r="H1317" s="6" t="s">
        <v>17</v>
      </c>
      <c r="I1317" s="6" t="s">
        <v>1012</v>
      </c>
      <c r="J1317" s="6" t="s">
        <v>1084</v>
      </c>
      <c r="K1317" s="6" t="s">
        <v>1262</v>
      </c>
      <c r="L1317" s="6" t="s">
        <v>1268</v>
      </c>
      <c r="M1317" s="6" t="s">
        <v>1272</v>
      </c>
      <c r="N1317" s="5">
        <v>41673</v>
      </c>
      <c r="O1317" s="7">
        <v>259</v>
      </c>
      <c r="P1317" s="7">
        <v>398</v>
      </c>
      <c r="Q1317" s="7">
        <v>139</v>
      </c>
      <c r="R1317" s="6">
        <v>8</v>
      </c>
      <c r="S1317" s="7">
        <v>3184</v>
      </c>
      <c r="T1317" s="8">
        <v>0.09</v>
      </c>
      <c r="U1317" s="7">
        <v>286.56</v>
      </c>
      <c r="V1317" s="7">
        <v>2897.44</v>
      </c>
      <c r="W1317" s="7">
        <v>297</v>
      </c>
      <c r="X1317" s="7">
        <v>4237</v>
      </c>
      <c r="Y1317" s="9">
        <f>+DAY('TABLA PRINCIPAL'!$B1317)</f>
        <v>2</v>
      </c>
      <c r="Z1317" s="9">
        <f>+MONTH('TABLA PRINCIPAL'!$B1317)</f>
        <v>2</v>
      </c>
      <c r="AA1317" s="9">
        <f>+YEAR('TABLA PRINCIPAL'!$B1317)</f>
        <v>2014</v>
      </c>
      <c r="AB1317" s="22" t="str">
        <f>+IF(Ventas_Oficina[[#This Row],[Total del pedido]]&gt;=100000,"SI","NO")</f>
        <v>NO</v>
      </c>
      <c r="AC1317" s="22" t="str">
        <f>+_xlfn.XLOOKUP(Ventas_Oficina[[#This Row],[Nº de artículo]],AUXILIAR!A1316:A6204,AUXILIAR!D1316:D6204,"Error",0)</f>
        <v>No enviado a tiempo</v>
      </c>
      <c r="AD1317" s="22" t="str">
        <f>+IF(AND(Ventas_Oficina[[#This Row],[Total]]&gt;75000,Ventas_Oficina[[#This Row],[Envio a tiempo]]="Enviado a tiempo"),"Buena Venta","Venta Mala")</f>
        <v>Venta Mala</v>
      </c>
    </row>
    <row r="1318" spans="1:30" x14ac:dyDescent="0.25">
      <c r="A1318" s="26">
        <v>1279446</v>
      </c>
      <c r="B1318" s="10">
        <v>42005</v>
      </c>
      <c r="C1318" s="11" t="s">
        <v>96</v>
      </c>
      <c r="D1318" s="11" t="s">
        <v>97</v>
      </c>
      <c r="E1318" s="11" t="s">
        <v>12</v>
      </c>
      <c r="F1318" s="11" t="s">
        <v>13</v>
      </c>
      <c r="G1318" s="11" t="s">
        <v>1007</v>
      </c>
      <c r="H1318" s="11" t="s">
        <v>14</v>
      </c>
      <c r="I1318" s="11" t="s">
        <v>1014</v>
      </c>
      <c r="J1318" s="11" t="s">
        <v>1196</v>
      </c>
      <c r="K1318" s="11" t="s">
        <v>1261</v>
      </c>
      <c r="L1318" s="11" t="s">
        <v>1265</v>
      </c>
      <c r="M1318" s="11" t="s">
        <v>1272</v>
      </c>
      <c r="N1318" s="10">
        <v>42007</v>
      </c>
      <c r="O1318" s="12">
        <v>184</v>
      </c>
      <c r="P1318" s="12">
        <v>288</v>
      </c>
      <c r="Q1318" s="12">
        <v>104</v>
      </c>
      <c r="R1318" s="11">
        <v>38</v>
      </c>
      <c r="S1318" s="12">
        <v>10944</v>
      </c>
      <c r="T1318" s="13">
        <v>0</v>
      </c>
      <c r="U1318" s="12">
        <v>0</v>
      </c>
      <c r="V1318" s="12">
        <v>10944</v>
      </c>
      <c r="W1318" s="12">
        <v>533</v>
      </c>
      <c r="X1318" s="12">
        <v>3573</v>
      </c>
      <c r="Y1318" s="14">
        <f>+DAY('TABLA PRINCIPAL'!$B1318)</f>
        <v>1</v>
      </c>
      <c r="Z1318" s="14">
        <f>+MONTH('TABLA PRINCIPAL'!$B1318)</f>
        <v>1</v>
      </c>
      <c r="AA1318" s="14">
        <f>+YEAR('TABLA PRINCIPAL'!$B1318)</f>
        <v>2015</v>
      </c>
      <c r="AB1318" s="22" t="str">
        <f>+IF(Ventas_Oficina[[#This Row],[Total del pedido]]&gt;=100000,"SI","NO")</f>
        <v>NO</v>
      </c>
      <c r="AC1318" s="22" t="str">
        <f>+_xlfn.XLOOKUP(Ventas_Oficina[[#This Row],[Nº de artículo]],AUXILIAR!A1317:A6205,AUXILIAR!D1317:D6205,"Error",0)</f>
        <v>Enviado a tiempo</v>
      </c>
      <c r="AD1318" s="22" t="str">
        <f>+IF(AND(Ventas_Oficina[[#This Row],[Total]]&gt;75000,Ventas_Oficina[[#This Row],[Envio a tiempo]]="Enviado a tiempo"),"Buena Venta","Venta Mala")</f>
        <v>Venta Mala</v>
      </c>
    </row>
    <row r="1319" spans="1:30" x14ac:dyDescent="0.25">
      <c r="A1319" s="25">
        <v>1279446</v>
      </c>
      <c r="B1319" s="5">
        <v>41495</v>
      </c>
      <c r="C1319" s="6" t="s">
        <v>226</v>
      </c>
      <c r="D1319" s="6" t="s">
        <v>48</v>
      </c>
      <c r="E1319" s="6" t="s">
        <v>4</v>
      </c>
      <c r="F1319" s="6" t="s">
        <v>5</v>
      </c>
      <c r="G1319" s="6" t="s">
        <v>1010</v>
      </c>
      <c r="H1319" s="6" t="s">
        <v>34</v>
      </c>
      <c r="I1319" s="6" t="s">
        <v>1016</v>
      </c>
      <c r="J1319" s="6" t="s">
        <v>1100</v>
      </c>
      <c r="K1319" s="6" t="s">
        <v>1261</v>
      </c>
      <c r="L1319" s="6" t="s">
        <v>1265</v>
      </c>
      <c r="M1319" s="6" t="s">
        <v>1272</v>
      </c>
      <c r="N1319" s="5">
        <v>41520</v>
      </c>
      <c r="O1319" s="7">
        <v>1680</v>
      </c>
      <c r="P1319" s="7">
        <v>4097</v>
      </c>
      <c r="Q1319" s="7">
        <v>2417</v>
      </c>
      <c r="R1319" s="6">
        <v>23</v>
      </c>
      <c r="S1319" s="7">
        <v>94231</v>
      </c>
      <c r="T1319" s="8">
        <v>0.01</v>
      </c>
      <c r="U1319" s="7">
        <v>942.31000000000006</v>
      </c>
      <c r="V1319" s="7">
        <v>93288.69</v>
      </c>
      <c r="W1319" s="7">
        <v>899</v>
      </c>
      <c r="X1319" s="7">
        <v>52399</v>
      </c>
      <c r="Y1319" s="9">
        <f>+DAY('TABLA PRINCIPAL'!$B1319)</f>
        <v>9</v>
      </c>
      <c r="Z1319" s="9">
        <f>+MONTH('TABLA PRINCIPAL'!$B1319)</f>
        <v>8</v>
      </c>
      <c r="AA1319" s="9">
        <f>+YEAR('TABLA PRINCIPAL'!$B1319)</f>
        <v>2013</v>
      </c>
      <c r="AB1319" s="22" t="str">
        <f>+IF(Ventas_Oficina[[#This Row],[Total del pedido]]&gt;=100000,"SI","NO")</f>
        <v>NO</v>
      </c>
      <c r="AC1319" s="22" t="str">
        <f>+_xlfn.XLOOKUP(Ventas_Oficina[[#This Row],[Nº de artículo]],AUXILIAR!A1318:A6206,AUXILIAR!D1318:D6206,"Error",0)</f>
        <v>Enviado a tiempo</v>
      </c>
      <c r="AD1319" s="22" t="str">
        <f>+IF(AND(Ventas_Oficina[[#This Row],[Total]]&gt;75000,Ventas_Oficina[[#This Row],[Envio a tiempo]]="Enviado a tiempo"),"Buena Venta","Venta Mala")</f>
        <v>Venta Mala</v>
      </c>
    </row>
    <row r="1320" spans="1:30" x14ac:dyDescent="0.25">
      <c r="A1320" s="26">
        <v>1279446</v>
      </c>
      <c r="B1320" s="10">
        <v>41619</v>
      </c>
      <c r="C1320" s="11" t="s">
        <v>275</v>
      </c>
      <c r="D1320" s="11" t="s">
        <v>41</v>
      </c>
      <c r="E1320" s="11" t="s">
        <v>12</v>
      </c>
      <c r="F1320" s="11" t="s">
        <v>13</v>
      </c>
      <c r="G1320" s="11" t="s">
        <v>1007</v>
      </c>
      <c r="H1320" s="11" t="s">
        <v>42</v>
      </c>
      <c r="I1320" s="11" t="s">
        <v>1013</v>
      </c>
      <c r="J1320" s="11" t="s">
        <v>1102</v>
      </c>
      <c r="K1320" s="11" t="s">
        <v>1261</v>
      </c>
      <c r="L1320" s="11" t="s">
        <v>1265</v>
      </c>
      <c r="M1320" s="11" t="s">
        <v>1272</v>
      </c>
      <c r="N1320" s="10">
        <v>41621</v>
      </c>
      <c r="O1320" s="12">
        <v>290</v>
      </c>
      <c r="P1320" s="12">
        <v>476</v>
      </c>
      <c r="Q1320" s="12">
        <v>186</v>
      </c>
      <c r="R1320" s="11">
        <v>22</v>
      </c>
      <c r="S1320" s="12">
        <v>10472</v>
      </c>
      <c r="T1320" s="13">
        <v>7.0000000000000007E-2</v>
      </c>
      <c r="U1320" s="12">
        <v>733.04000000000008</v>
      </c>
      <c r="V1320" s="12">
        <v>9738.9599999999991</v>
      </c>
      <c r="W1320" s="12">
        <v>88</v>
      </c>
      <c r="X1320" s="12">
        <v>718</v>
      </c>
      <c r="Y1320" s="14">
        <f>+DAY('TABLA PRINCIPAL'!$B1320)</f>
        <v>11</v>
      </c>
      <c r="Z1320" s="14">
        <f>+MONTH('TABLA PRINCIPAL'!$B1320)</f>
        <v>12</v>
      </c>
      <c r="AA1320" s="14">
        <f>+YEAR('TABLA PRINCIPAL'!$B1320)</f>
        <v>2013</v>
      </c>
      <c r="AB1320" s="22" t="str">
        <f>+IF(Ventas_Oficina[[#This Row],[Total del pedido]]&gt;=100000,"SI","NO")</f>
        <v>NO</v>
      </c>
      <c r="AC1320" s="22" t="str">
        <f>+_xlfn.XLOOKUP(Ventas_Oficina[[#This Row],[Nº de artículo]],AUXILIAR!A1319:A6207,AUXILIAR!D1319:D6207,"Error",0)</f>
        <v>Enviado a tiempo</v>
      </c>
      <c r="AD1320" s="22" t="str">
        <f>+IF(AND(Ventas_Oficina[[#This Row],[Total]]&gt;75000,Ventas_Oficina[[#This Row],[Envio a tiempo]]="Enviado a tiempo"),"Buena Venta","Venta Mala")</f>
        <v>Venta Mala</v>
      </c>
    </row>
    <row r="1321" spans="1:30" x14ac:dyDescent="0.25">
      <c r="A1321" s="25">
        <v>1279446</v>
      </c>
      <c r="B1321" s="5">
        <v>41862</v>
      </c>
      <c r="C1321" s="6" t="s">
        <v>119</v>
      </c>
      <c r="D1321" s="6" t="s">
        <v>29</v>
      </c>
      <c r="E1321" s="6" t="s">
        <v>12</v>
      </c>
      <c r="F1321" s="6" t="s">
        <v>13</v>
      </c>
      <c r="G1321" s="6" t="s">
        <v>1010</v>
      </c>
      <c r="H1321" s="6" t="s">
        <v>14</v>
      </c>
      <c r="I1321" s="6" t="s">
        <v>1015</v>
      </c>
      <c r="J1321" s="6" t="s">
        <v>1127</v>
      </c>
      <c r="K1321" s="6" t="s">
        <v>1261</v>
      </c>
      <c r="L1321" s="6" t="s">
        <v>1267</v>
      </c>
      <c r="M1321" s="6" t="s">
        <v>1272</v>
      </c>
      <c r="N1321" s="5">
        <v>41865</v>
      </c>
      <c r="O1321" s="7">
        <v>1470</v>
      </c>
      <c r="P1321" s="7">
        <v>2999</v>
      </c>
      <c r="Q1321" s="7">
        <v>1529</v>
      </c>
      <c r="R1321" s="6">
        <v>41</v>
      </c>
      <c r="S1321" s="7">
        <v>122959</v>
      </c>
      <c r="T1321" s="8">
        <v>0.01</v>
      </c>
      <c r="U1321" s="7">
        <v>1229.5899999999999</v>
      </c>
      <c r="V1321" s="7">
        <v>121729.41</v>
      </c>
      <c r="W1321" s="7">
        <v>550</v>
      </c>
      <c r="X1321" s="7">
        <v>232815</v>
      </c>
      <c r="Y1321" s="9">
        <f>+DAY('TABLA PRINCIPAL'!$B1321)</f>
        <v>11</v>
      </c>
      <c r="Z1321" s="9">
        <f>+MONTH('TABLA PRINCIPAL'!$B1321)</f>
        <v>8</v>
      </c>
      <c r="AA1321" s="9">
        <f>+YEAR('TABLA PRINCIPAL'!$B1321)</f>
        <v>2014</v>
      </c>
      <c r="AB1321" s="22" t="str">
        <f>+IF(Ventas_Oficina[[#This Row],[Total del pedido]]&gt;=100000,"SI","NO")</f>
        <v>SI</v>
      </c>
      <c r="AC1321" s="22" t="str">
        <f>+_xlfn.XLOOKUP(Ventas_Oficina[[#This Row],[Nº de artículo]],AUXILIAR!A1320:A6208,AUXILIAR!D1320:D6208,"Error",0)</f>
        <v>Enviado a tiempo</v>
      </c>
      <c r="AD1321" s="22" t="str">
        <f>+IF(AND(Ventas_Oficina[[#This Row],[Total]]&gt;75000,Ventas_Oficina[[#This Row],[Envio a tiempo]]="Enviado a tiempo"),"Buena Venta","Venta Mala")</f>
        <v>Buena Venta</v>
      </c>
    </row>
    <row r="1322" spans="1:30" x14ac:dyDescent="0.25">
      <c r="A1322" s="26">
        <v>1279446</v>
      </c>
      <c r="B1322" s="10">
        <v>41529</v>
      </c>
      <c r="C1322" s="11" t="s">
        <v>561</v>
      </c>
      <c r="D1322" s="11" t="s">
        <v>62</v>
      </c>
      <c r="E1322" s="11" t="s">
        <v>4</v>
      </c>
      <c r="F1322" s="11" t="s">
        <v>5</v>
      </c>
      <c r="G1322" s="11" t="s">
        <v>1007</v>
      </c>
      <c r="H1322" s="11" t="s">
        <v>27</v>
      </c>
      <c r="I1322" s="11" t="s">
        <v>1012</v>
      </c>
      <c r="J1322" s="11" t="s">
        <v>1027</v>
      </c>
      <c r="K1322" s="11" t="s">
        <v>1261</v>
      </c>
      <c r="L1322" s="11" t="s">
        <v>1267</v>
      </c>
      <c r="M1322" s="11" t="s">
        <v>1272</v>
      </c>
      <c r="N1322" s="10">
        <v>41531</v>
      </c>
      <c r="O1322" s="12">
        <v>5429</v>
      </c>
      <c r="P1322" s="12">
        <v>9048</v>
      </c>
      <c r="Q1322" s="12">
        <v>3619</v>
      </c>
      <c r="R1322" s="11">
        <v>16</v>
      </c>
      <c r="S1322" s="12">
        <v>144768</v>
      </c>
      <c r="T1322" s="13">
        <v>0.01</v>
      </c>
      <c r="U1322" s="12">
        <v>1447.68</v>
      </c>
      <c r="V1322" s="12">
        <v>143320.32000000001</v>
      </c>
      <c r="W1322" s="12">
        <v>1999</v>
      </c>
      <c r="X1322" s="12">
        <v>335364</v>
      </c>
      <c r="Y1322" s="14">
        <f>+DAY('TABLA PRINCIPAL'!$B1322)</f>
        <v>12</v>
      </c>
      <c r="Z1322" s="14">
        <f>+MONTH('TABLA PRINCIPAL'!$B1322)</f>
        <v>9</v>
      </c>
      <c r="AA1322" s="14">
        <f>+YEAR('TABLA PRINCIPAL'!$B1322)</f>
        <v>2013</v>
      </c>
      <c r="AB1322" s="22" t="str">
        <f>+IF(Ventas_Oficina[[#This Row],[Total del pedido]]&gt;=100000,"SI","NO")</f>
        <v>SI</v>
      </c>
      <c r="AC1322" s="22" t="str">
        <f>+_xlfn.XLOOKUP(Ventas_Oficina[[#This Row],[Nº de artículo]],AUXILIAR!A1321:A6209,AUXILIAR!D1321:D6209,"Error",0)</f>
        <v>Enviado a tiempo</v>
      </c>
      <c r="AD1322" s="22" t="str">
        <f>+IF(AND(Ventas_Oficina[[#This Row],[Total]]&gt;75000,Ventas_Oficina[[#This Row],[Envio a tiempo]]="Enviado a tiempo"),"Buena Venta","Venta Mala")</f>
        <v>Buena Venta</v>
      </c>
    </row>
    <row r="1323" spans="1:30" x14ac:dyDescent="0.25">
      <c r="A1323" s="25">
        <v>1279446</v>
      </c>
      <c r="B1323" s="5">
        <v>41479</v>
      </c>
      <c r="C1323" s="6" t="s">
        <v>128</v>
      </c>
      <c r="D1323" s="6" t="s">
        <v>129</v>
      </c>
      <c r="E1323" s="6" t="s">
        <v>4</v>
      </c>
      <c r="F1323" s="6" t="s">
        <v>5</v>
      </c>
      <c r="G1323" s="6" t="s">
        <v>1009</v>
      </c>
      <c r="H1323" s="6" t="s">
        <v>6</v>
      </c>
      <c r="I1323" s="6" t="s">
        <v>1016</v>
      </c>
      <c r="J1323" s="6" t="s">
        <v>1032</v>
      </c>
      <c r="K1323" s="6" t="s">
        <v>1261</v>
      </c>
      <c r="L1323" s="6" t="s">
        <v>1265</v>
      </c>
      <c r="M1323" s="6" t="s">
        <v>1272</v>
      </c>
      <c r="N1323" s="5">
        <v>41481</v>
      </c>
      <c r="O1323" s="7">
        <v>159</v>
      </c>
      <c r="P1323" s="7">
        <v>261</v>
      </c>
      <c r="Q1323" s="7">
        <v>102</v>
      </c>
      <c r="R1323" s="6">
        <v>13</v>
      </c>
      <c r="S1323" s="7">
        <v>3393</v>
      </c>
      <c r="T1323" s="8">
        <v>0.04</v>
      </c>
      <c r="U1323" s="7">
        <v>135.72</v>
      </c>
      <c r="V1323" s="7">
        <v>3257.28</v>
      </c>
      <c r="W1323" s="7">
        <v>50</v>
      </c>
      <c r="X1323" s="7">
        <v>7768</v>
      </c>
      <c r="Y1323" s="9">
        <f>+DAY('TABLA PRINCIPAL'!$B1323)</f>
        <v>24</v>
      </c>
      <c r="Z1323" s="9">
        <f>+MONTH('TABLA PRINCIPAL'!$B1323)</f>
        <v>7</v>
      </c>
      <c r="AA1323" s="9">
        <f>+YEAR('TABLA PRINCIPAL'!$B1323)</f>
        <v>2013</v>
      </c>
      <c r="AB1323" s="22" t="str">
        <f>+IF(Ventas_Oficina[[#This Row],[Total del pedido]]&gt;=100000,"SI","NO")</f>
        <v>NO</v>
      </c>
      <c r="AC1323" s="22" t="str">
        <f>+_xlfn.XLOOKUP(Ventas_Oficina[[#This Row],[Nº de artículo]],AUXILIAR!A1322:A6210,AUXILIAR!D1322:D6210,"Error",0)</f>
        <v>Enviado a tiempo</v>
      </c>
      <c r="AD1323" s="22" t="str">
        <f>+IF(AND(Ventas_Oficina[[#This Row],[Total]]&gt;75000,Ventas_Oficina[[#This Row],[Envio a tiempo]]="Enviado a tiempo"),"Buena Venta","Venta Mala")</f>
        <v>Venta Mala</v>
      </c>
    </row>
    <row r="1324" spans="1:30" x14ac:dyDescent="0.25">
      <c r="A1324" s="26">
        <v>1279446</v>
      </c>
      <c r="B1324" s="10">
        <v>41477</v>
      </c>
      <c r="C1324" s="11" t="s">
        <v>332</v>
      </c>
      <c r="D1324" s="11" t="s">
        <v>26</v>
      </c>
      <c r="E1324" s="11" t="s">
        <v>4</v>
      </c>
      <c r="F1324" s="11" t="s">
        <v>5</v>
      </c>
      <c r="G1324" s="11" t="s">
        <v>1008</v>
      </c>
      <c r="H1324" s="11" t="s">
        <v>27</v>
      </c>
      <c r="I1324" s="11" t="s">
        <v>1012</v>
      </c>
      <c r="J1324" s="11" t="s">
        <v>1070</v>
      </c>
      <c r="K1324" s="11" t="s">
        <v>1261</v>
      </c>
      <c r="L1324" s="11" t="s">
        <v>1265</v>
      </c>
      <c r="M1324" s="11" t="s">
        <v>1272</v>
      </c>
      <c r="N1324" s="10">
        <v>41478</v>
      </c>
      <c r="O1324" s="12">
        <v>3602</v>
      </c>
      <c r="P1324" s="12">
        <v>5810</v>
      </c>
      <c r="Q1324" s="12">
        <v>2208</v>
      </c>
      <c r="R1324" s="11">
        <v>24</v>
      </c>
      <c r="S1324" s="12">
        <v>139440</v>
      </c>
      <c r="T1324" s="13">
        <v>0.02</v>
      </c>
      <c r="U1324" s="12">
        <v>2788.8</v>
      </c>
      <c r="V1324" s="12">
        <v>136651.20000000001</v>
      </c>
      <c r="W1324" s="12">
        <v>149</v>
      </c>
      <c r="X1324" s="12">
        <v>6238</v>
      </c>
      <c r="Y1324" s="14">
        <f>+DAY('TABLA PRINCIPAL'!$B1324)</f>
        <v>22</v>
      </c>
      <c r="Z1324" s="14">
        <f>+MONTH('TABLA PRINCIPAL'!$B1324)</f>
        <v>7</v>
      </c>
      <c r="AA1324" s="14">
        <f>+YEAR('TABLA PRINCIPAL'!$B1324)</f>
        <v>2013</v>
      </c>
      <c r="AB1324" s="22" t="str">
        <f>+IF(Ventas_Oficina[[#This Row],[Total del pedido]]&gt;=100000,"SI","NO")</f>
        <v>SI</v>
      </c>
      <c r="AC1324" s="22" t="str">
        <f>+_xlfn.XLOOKUP(Ventas_Oficina[[#This Row],[Nº de artículo]],AUXILIAR!A1323:A6211,AUXILIAR!D1323:D6211,"Error",0)</f>
        <v>Enviado a tiempo</v>
      </c>
      <c r="AD1324" s="22" t="str">
        <f>+IF(AND(Ventas_Oficina[[#This Row],[Total]]&gt;75000,Ventas_Oficina[[#This Row],[Envio a tiempo]]="Enviado a tiempo"),"Buena Venta","Venta Mala")</f>
        <v>Venta Mala</v>
      </c>
    </row>
    <row r="1325" spans="1:30" x14ac:dyDescent="0.25">
      <c r="A1325" s="25">
        <v>1279446</v>
      </c>
      <c r="B1325" s="5">
        <v>42133</v>
      </c>
      <c r="C1325" s="6" t="s">
        <v>562</v>
      </c>
      <c r="D1325" s="6" t="s">
        <v>76</v>
      </c>
      <c r="E1325" s="6" t="s">
        <v>4</v>
      </c>
      <c r="F1325" s="6" t="s">
        <v>5</v>
      </c>
      <c r="G1325" s="6" t="s">
        <v>1007</v>
      </c>
      <c r="H1325" s="6" t="s">
        <v>17</v>
      </c>
      <c r="I1325" s="6" t="s">
        <v>1014</v>
      </c>
      <c r="J1325" s="6" t="s">
        <v>1052</v>
      </c>
      <c r="K1325" s="6" t="s">
        <v>1261</v>
      </c>
      <c r="L1325" s="6" t="s">
        <v>1265</v>
      </c>
      <c r="M1325" s="6" t="s">
        <v>1272</v>
      </c>
      <c r="N1325" s="5">
        <v>42133</v>
      </c>
      <c r="O1325" s="7">
        <v>332</v>
      </c>
      <c r="P1325" s="7">
        <v>518</v>
      </c>
      <c r="Q1325" s="7">
        <v>186</v>
      </c>
      <c r="R1325" s="6">
        <v>33</v>
      </c>
      <c r="S1325" s="7">
        <v>17094</v>
      </c>
      <c r="T1325" s="8">
        <v>7.0000000000000007E-2</v>
      </c>
      <c r="U1325" s="7">
        <v>1196.5800000000002</v>
      </c>
      <c r="V1325" s="7">
        <v>15897.42</v>
      </c>
      <c r="W1325" s="7">
        <v>204</v>
      </c>
      <c r="X1325" s="7">
        <v>11569</v>
      </c>
      <c r="Y1325" s="9">
        <f>+DAY('TABLA PRINCIPAL'!$B1325)</f>
        <v>9</v>
      </c>
      <c r="Z1325" s="9">
        <f>+MONTH('TABLA PRINCIPAL'!$B1325)</f>
        <v>5</v>
      </c>
      <c r="AA1325" s="9">
        <f>+YEAR('TABLA PRINCIPAL'!$B1325)</f>
        <v>2015</v>
      </c>
      <c r="AB1325" s="22" t="str">
        <f>+IF(Ventas_Oficina[[#This Row],[Total del pedido]]&gt;=100000,"SI","NO")</f>
        <v>NO</v>
      </c>
      <c r="AC1325" s="22" t="str">
        <f>+_xlfn.XLOOKUP(Ventas_Oficina[[#This Row],[Nº de artículo]],AUXILIAR!A1324:A6212,AUXILIAR!D1324:D6212,"Error",0)</f>
        <v>No enviado a tiempo</v>
      </c>
      <c r="AD1325" s="22" t="str">
        <f>+IF(AND(Ventas_Oficina[[#This Row],[Total]]&gt;75000,Ventas_Oficina[[#This Row],[Envio a tiempo]]="Enviado a tiempo"),"Buena Venta","Venta Mala")</f>
        <v>Venta Mala</v>
      </c>
    </row>
    <row r="1326" spans="1:30" x14ac:dyDescent="0.25">
      <c r="A1326" s="26">
        <v>1279811</v>
      </c>
      <c r="B1326" s="10">
        <v>41486</v>
      </c>
      <c r="C1326" s="11" t="s">
        <v>345</v>
      </c>
      <c r="D1326" s="11" t="s">
        <v>244</v>
      </c>
      <c r="E1326" s="11" t="s">
        <v>4</v>
      </c>
      <c r="F1326" s="11" t="s">
        <v>5</v>
      </c>
      <c r="G1326" s="11" t="s">
        <v>1009</v>
      </c>
      <c r="H1326" s="11" t="s">
        <v>58</v>
      </c>
      <c r="I1326" s="11" t="s">
        <v>1013</v>
      </c>
      <c r="J1326" s="11" t="s">
        <v>1059</v>
      </c>
      <c r="K1326" s="11" t="s">
        <v>1262</v>
      </c>
      <c r="L1326" s="11" t="s">
        <v>1270</v>
      </c>
      <c r="M1326" s="11" t="s">
        <v>1274</v>
      </c>
      <c r="N1326" s="10">
        <v>41519</v>
      </c>
      <c r="O1326" s="12">
        <v>226</v>
      </c>
      <c r="P1326" s="12">
        <v>358</v>
      </c>
      <c r="Q1326" s="12">
        <v>132</v>
      </c>
      <c r="R1326" s="11">
        <v>46</v>
      </c>
      <c r="S1326" s="12">
        <v>16468</v>
      </c>
      <c r="T1326" s="13">
        <v>7.0000000000000007E-2</v>
      </c>
      <c r="U1326" s="12">
        <v>1152.7600000000002</v>
      </c>
      <c r="V1326" s="12">
        <v>15315.24</v>
      </c>
      <c r="W1326" s="12">
        <v>547</v>
      </c>
      <c r="X1326" s="12">
        <v>15933</v>
      </c>
      <c r="Y1326" s="14">
        <f>+DAY('TABLA PRINCIPAL'!$B1326)</f>
        <v>31</v>
      </c>
      <c r="Z1326" s="14">
        <f>+MONTH('TABLA PRINCIPAL'!$B1326)</f>
        <v>7</v>
      </c>
      <c r="AA1326" s="14">
        <f>+YEAR('TABLA PRINCIPAL'!$B1326)</f>
        <v>2013</v>
      </c>
      <c r="AB1326" s="22" t="str">
        <f>+IF(Ventas_Oficina[[#This Row],[Total del pedido]]&gt;=100000,"SI","NO")</f>
        <v>NO</v>
      </c>
      <c r="AC1326" s="22" t="str">
        <f>+_xlfn.XLOOKUP(Ventas_Oficina[[#This Row],[Nº de artículo]],AUXILIAR!A1325:A6213,AUXILIAR!D1325:D6213,"Error",0)</f>
        <v>Enviado a tiempo</v>
      </c>
      <c r="AD1326" s="22" t="str">
        <f>+IF(AND(Ventas_Oficina[[#This Row],[Total]]&gt;75000,Ventas_Oficina[[#This Row],[Envio a tiempo]]="Enviado a tiempo"),"Buena Venta","Venta Mala")</f>
        <v>Venta Mala</v>
      </c>
    </row>
    <row r="1327" spans="1:30" x14ac:dyDescent="0.25">
      <c r="A1327" s="25">
        <v>1279811</v>
      </c>
      <c r="B1327" s="5">
        <v>41560</v>
      </c>
      <c r="C1327" s="6" t="s">
        <v>85</v>
      </c>
      <c r="D1327" s="6" t="s">
        <v>3</v>
      </c>
      <c r="E1327" s="6" t="s">
        <v>4</v>
      </c>
      <c r="F1327" s="6" t="s">
        <v>5</v>
      </c>
      <c r="G1327" s="6" t="s">
        <v>1009</v>
      </c>
      <c r="H1327" s="6" t="s">
        <v>6</v>
      </c>
      <c r="I1327" s="6" t="s">
        <v>1013</v>
      </c>
      <c r="J1327" s="6" t="s">
        <v>1060</v>
      </c>
      <c r="K1327" s="6" t="s">
        <v>1261</v>
      </c>
      <c r="L1327" s="6" t="s">
        <v>1265</v>
      </c>
      <c r="M1327" s="6" t="s">
        <v>1272</v>
      </c>
      <c r="N1327" s="5">
        <v>41560</v>
      </c>
      <c r="O1327" s="7">
        <v>1388</v>
      </c>
      <c r="P1327" s="7">
        <v>2238</v>
      </c>
      <c r="Q1327" s="7">
        <v>850</v>
      </c>
      <c r="R1327" s="6">
        <v>10</v>
      </c>
      <c r="S1327" s="7">
        <v>22380</v>
      </c>
      <c r="T1327" s="8">
        <v>0.05</v>
      </c>
      <c r="U1327" s="7">
        <v>1119</v>
      </c>
      <c r="V1327" s="7">
        <v>21261</v>
      </c>
      <c r="W1327" s="7">
        <v>1510</v>
      </c>
      <c r="X1327" s="7">
        <v>76404</v>
      </c>
      <c r="Y1327" s="9">
        <f>+DAY('TABLA PRINCIPAL'!$B1327)</f>
        <v>13</v>
      </c>
      <c r="Z1327" s="9">
        <f>+MONTH('TABLA PRINCIPAL'!$B1327)</f>
        <v>10</v>
      </c>
      <c r="AA1327" s="9">
        <f>+YEAR('TABLA PRINCIPAL'!$B1327)</f>
        <v>2013</v>
      </c>
      <c r="AB1327" s="22" t="str">
        <f>+IF(Ventas_Oficina[[#This Row],[Total del pedido]]&gt;=100000,"SI","NO")</f>
        <v>NO</v>
      </c>
      <c r="AC1327" s="22" t="str">
        <f>+_xlfn.XLOOKUP(Ventas_Oficina[[#This Row],[Nº de artículo]],AUXILIAR!A1326:A6214,AUXILIAR!D1326:D6214,"Error",0)</f>
        <v>Enviado a tiempo</v>
      </c>
      <c r="AD1327" s="22" t="str">
        <f>+IF(AND(Ventas_Oficina[[#This Row],[Total]]&gt;75000,Ventas_Oficina[[#This Row],[Envio a tiempo]]="Enviado a tiempo"),"Buena Venta","Venta Mala")</f>
        <v>Buena Venta</v>
      </c>
    </row>
    <row r="1328" spans="1:30" x14ac:dyDescent="0.25">
      <c r="A1328" s="26">
        <v>1280177</v>
      </c>
      <c r="B1328" s="10">
        <v>41680</v>
      </c>
      <c r="C1328" s="11" t="s">
        <v>10</v>
      </c>
      <c r="D1328" s="11" t="s">
        <v>11</v>
      </c>
      <c r="E1328" s="11" t="s">
        <v>12</v>
      </c>
      <c r="F1328" s="11" t="s">
        <v>13</v>
      </c>
      <c r="G1328" s="11" t="s">
        <v>1008</v>
      </c>
      <c r="H1328" s="11" t="s">
        <v>14</v>
      </c>
      <c r="I1328" s="11" t="s">
        <v>1013</v>
      </c>
      <c r="J1328" s="11" t="s">
        <v>1035</v>
      </c>
      <c r="K1328" s="11" t="s">
        <v>1261</v>
      </c>
      <c r="L1328" s="11" t="s">
        <v>1265</v>
      </c>
      <c r="M1328" s="11" t="s">
        <v>1272</v>
      </c>
      <c r="N1328" s="10">
        <v>41681</v>
      </c>
      <c r="O1328" s="12">
        <v>882</v>
      </c>
      <c r="P1328" s="12">
        <v>2099</v>
      </c>
      <c r="Q1328" s="12">
        <v>1217</v>
      </c>
      <c r="R1328" s="11">
        <v>3</v>
      </c>
      <c r="S1328" s="12">
        <v>6297</v>
      </c>
      <c r="T1328" s="13">
        <v>0</v>
      </c>
      <c r="U1328" s="12">
        <v>0</v>
      </c>
      <c r="V1328" s="12">
        <v>6297</v>
      </c>
      <c r="W1328" s="12">
        <v>481</v>
      </c>
      <c r="X1328" s="12">
        <v>82468</v>
      </c>
      <c r="Y1328" s="14">
        <f>+DAY('TABLA PRINCIPAL'!$B1328)</f>
        <v>10</v>
      </c>
      <c r="Z1328" s="14">
        <f>+MONTH('TABLA PRINCIPAL'!$B1328)</f>
        <v>2</v>
      </c>
      <c r="AA1328" s="14">
        <f>+YEAR('TABLA PRINCIPAL'!$B1328)</f>
        <v>2014</v>
      </c>
      <c r="AB1328" s="22" t="str">
        <f>+IF(Ventas_Oficina[[#This Row],[Total del pedido]]&gt;=100000,"SI","NO")</f>
        <v>NO</v>
      </c>
      <c r="AC1328" s="22" t="str">
        <f>+_xlfn.XLOOKUP(Ventas_Oficina[[#This Row],[Nº de artículo]],AUXILIAR!A1327:A6215,AUXILIAR!D1327:D6215,"Error",0)</f>
        <v>No enviado a tiempo</v>
      </c>
      <c r="AD1328" s="22" t="str">
        <f>+IF(AND(Ventas_Oficina[[#This Row],[Total]]&gt;75000,Ventas_Oficina[[#This Row],[Envio a tiempo]]="Enviado a tiempo"),"Buena Venta","Venta Mala")</f>
        <v>Venta Mala</v>
      </c>
    </row>
    <row r="1329" spans="1:30" x14ac:dyDescent="0.25">
      <c r="A1329" s="25">
        <v>1280177</v>
      </c>
      <c r="B1329" s="5">
        <v>42249</v>
      </c>
      <c r="C1329" s="6" t="s">
        <v>236</v>
      </c>
      <c r="D1329" s="6" t="s">
        <v>209</v>
      </c>
      <c r="E1329" s="6" t="s">
        <v>4</v>
      </c>
      <c r="F1329" s="6" t="s">
        <v>5</v>
      </c>
      <c r="G1329" s="6" t="s">
        <v>1010</v>
      </c>
      <c r="H1329" s="6" t="s">
        <v>6</v>
      </c>
      <c r="I1329" s="6" t="s">
        <v>1013</v>
      </c>
      <c r="J1329" s="6" t="s">
        <v>1035</v>
      </c>
      <c r="K1329" s="6" t="s">
        <v>1261</v>
      </c>
      <c r="L1329" s="6" t="s">
        <v>1267</v>
      </c>
      <c r="M1329" s="6" t="s">
        <v>1272</v>
      </c>
      <c r="N1329" s="5">
        <v>42252</v>
      </c>
      <c r="O1329" s="7">
        <v>882</v>
      </c>
      <c r="P1329" s="7">
        <v>2099</v>
      </c>
      <c r="Q1329" s="7">
        <v>1217</v>
      </c>
      <c r="R1329" s="6">
        <v>50</v>
      </c>
      <c r="S1329" s="7">
        <v>104950</v>
      </c>
      <c r="T1329" s="8">
        <v>0.08</v>
      </c>
      <c r="U1329" s="7">
        <v>8396</v>
      </c>
      <c r="V1329" s="7">
        <v>96554</v>
      </c>
      <c r="W1329" s="7">
        <v>481</v>
      </c>
      <c r="X1329" s="7">
        <v>82468</v>
      </c>
      <c r="Y1329" s="9">
        <f>+DAY('TABLA PRINCIPAL'!$B1329)</f>
        <v>2</v>
      </c>
      <c r="Z1329" s="9">
        <f>+MONTH('TABLA PRINCIPAL'!$B1329)</f>
        <v>9</v>
      </c>
      <c r="AA1329" s="9">
        <f>+YEAR('TABLA PRINCIPAL'!$B1329)</f>
        <v>2015</v>
      </c>
      <c r="AB1329" s="22" t="str">
        <f>+IF(Ventas_Oficina[[#This Row],[Total del pedido]]&gt;=100000,"SI","NO")</f>
        <v>NO</v>
      </c>
      <c r="AC1329" s="22" t="str">
        <f>+_xlfn.XLOOKUP(Ventas_Oficina[[#This Row],[Nº de artículo]],AUXILIAR!A1328:A6216,AUXILIAR!D1328:D6216,"Error",0)</f>
        <v>No enviado a tiempo</v>
      </c>
      <c r="AD1329" s="22" t="str">
        <f>+IF(AND(Ventas_Oficina[[#This Row],[Total]]&gt;75000,Ventas_Oficina[[#This Row],[Envio a tiempo]]="Enviado a tiempo"),"Buena Venta","Venta Mala")</f>
        <v>Venta Mala</v>
      </c>
    </row>
    <row r="1330" spans="1:30" x14ac:dyDescent="0.25">
      <c r="A1330" s="26">
        <v>1280177</v>
      </c>
      <c r="B1330" s="10">
        <v>41680</v>
      </c>
      <c r="C1330" s="11" t="s">
        <v>10</v>
      </c>
      <c r="D1330" s="11" t="s">
        <v>11</v>
      </c>
      <c r="E1330" s="11" t="s">
        <v>12</v>
      </c>
      <c r="F1330" s="11" t="s">
        <v>13</v>
      </c>
      <c r="G1330" s="11" t="s">
        <v>1007</v>
      </c>
      <c r="H1330" s="11" t="s">
        <v>14</v>
      </c>
      <c r="I1330" s="11" t="s">
        <v>1014</v>
      </c>
      <c r="J1330" s="11" t="s">
        <v>1035</v>
      </c>
      <c r="K1330" s="11" t="s">
        <v>1261</v>
      </c>
      <c r="L1330" s="11" t="s">
        <v>1265</v>
      </c>
      <c r="M1330" s="11" t="s">
        <v>1272</v>
      </c>
      <c r="N1330" s="10">
        <v>41681</v>
      </c>
      <c r="O1330" s="12">
        <v>882</v>
      </c>
      <c r="P1330" s="12">
        <v>2099</v>
      </c>
      <c r="Q1330" s="12">
        <v>1217</v>
      </c>
      <c r="R1330" s="11">
        <v>20</v>
      </c>
      <c r="S1330" s="12">
        <v>41980</v>
      </c>
      <c r="T1330" s="13">
        <v>0.05</v>
      </c>
      <c r="U1330" s="12">
        <v>2099</v>
      </c>
      <c r="V1330" s="12">
        <v>39881</v>
      </c>
      <c r="W1330" s="12">
        <v>481</v>
      </c>
      <c r="X1330" s="12">
        <v>82468</v>
      </c>
      <c r="Y1330" s="14">
        <f>+DAY('TABLA PRINCIPAL'!$B1330)</f>
        <v>10</v>
      </c>
      <c r="Z1330" s="14">
        <f>+MONTH('TABLA PRINCIPAL'!$B1330)</f>
        <v>2</v>
      </c>
      <c r="AA1330" s="14">
        <f>+YEAR('TABLA PRINCIPAL'!$B1330)</f>
        <v>2014</v>
      </c>
      <c r="AB1330" s="22" t="str">
        <f>+IF(Ventas_Oficina[[#This Row],[Total del pedido]]&gt;=100000,"SI","NO")</f>
        <v>NO</v>
      </c>
      <c r="AC1330" s="22" t="str">
        <f>+_xlfn.XLOOKUP(Ventas_Oficina[[#This Row],[Nº de artículo]],AUXILIAR!A1329:A6217,AUXILIAR!D1329:D6217,"Error",0)</f>
        <v>Enviado a tiempo</v>
      </c>
      <c r="AD1330" s="22" t="str">
        <f>+IF(AND(Ventas_Oficina[[#This Row],[Total]]&gt;75000,Ventas_Oficina[[#This Row],[Envio a tiempo]]="Enviado a tiempo"),"Buena Venta","Venta Mala")</f>
        <v>Buena Venta</v>
      </c>
    </row>
    <row r="1331" spans="1:30" x14ac:dyDescent="0.25">
      <c r="A1331" s="25">
        <v>1280542</v>
      </c>
      <c r="B1331" s="5">
        <v>41328</v>
      </c>
      <c r="C1331" s="6" t="s">
        <v>85</v>
      </c>
      <c r="D1331" s="6" t="s">
        <v>3</v>
      </c>
      <c r="E1331" s="6" t="s">
        <v>4</v>
      </c>
      <c r="F1331" s="6" t="s">
        <v>5</v>
      </c>
      <c r="G1331" s="6" t="s">
        <v>1008</v>
      </c>
      <c r="H1331" s="6" t="s">
        <v>6</v>
      </c>
      <c r="I1331" s="6" t="s">
        <v>1016</v>
      </c>
      <c r="J1331" s="6" t="s">
        <v>1039</v>
      </c>
      <c r="K1331" s="6" t="s">
        <v>1261</v>
      </c>
      <c r="L1331" s="6" t="s">
        <v>1265</v>
      </c>
      <c r="M1331" s="6" t="s">
        <v>1272</v>
      </c>
      <c r="N1331" s="5">
        <v>41328</v>
      </c>
      <c r="O1331" s="7">
        <v>479</v>
      </c>
      <c r="P1331" s="7">
        <v>1197</v>
      </c>
      <c r="Q1331" s="7">
        <v>718</v>
      </c>
      <c r="R1331" s="6">
        <v>19</v>
      </c>
      <c r="S1331" s="7">
        <v>22743</v>
      </c>
      <c r="T1331" s="8">
        <v>0.09</v>
      </c>
      <c r="U1331" s="7">
        <v>2046.87</v>
      </c>
      <c r="V1331" s="7">
        <v>20696.13</v>
      </c>
      <c r="W1331" s="7">
        <v>581</v>
      </c>
      <c r="X1331" s="7">
        <v>22329</v>
      </c>
      <c r="Y1331" s="9">
        <f>+DAY('TABLA PRINCIPAL'!$B1331)</f>
        <v>23</v>
      </c>
      <c r="Z1331" s="9">
        <f>+MONTH('TABLA PRINCIPAL'!$B1331)</f>
        <v>2</v>
      </c>
      <c r="AA1331" s="9">
        <f>+YEAR('TABLA PRINCIPAL'!$B1331)</f>
        <v>2013</v>
      </c>
      <c r="AB1331" s="22" t="str">
        <f>+IF(Ventas_Oficina[[#This Row],[Total del pedido]]&gt;=100000,"SI","NO")</f>
        <v>NO</v>
      </c>
      <c r="AC1331" s="22" t="str">
        <f>+_xlfn.XLOOKUP(Ventas_Oficina[[#This Row],[Nº de artículo]],AUXILIAR!A1330:A6218,AUXILIAR!D1330:D6218,"Error",0)</f>
        <v>No enviado a tiempo</v>
      </c>
      <c r="AD1331" s="22" t="str">
        <f>+IF(AND(Ventas_Oficina[[#This Row],[Total]]&gt;75000,Ventas_Oficina[[#This Row],[Envio a tiempo]]="Enviado a tiempo"),"Buena Venta","Venta Mala")</f>
        <v>Venta Mala</v>
      </c>
    </row>
    <row r="1332" spans="1:30" x14ac:dyDescent="0.25">
      <c r="A1332" s="26">
        <v>1280907</v>
      </c>
      <c r="B1332" s="10">
        <v>41510</v>
      </c>
      <c r="C1332" s="11" t="s">
        <v>315</v>
      </c>
      <c r="D1332" s="11" t="s">
        <v>3</v>
      </c>
      <c r="E1332" s="11" t="s">
        <v>4</v>
      </c>
      <c r="F1332" s="11" t="s">
        <v>5</v>
      </c>
      <c r="G1332" s="11" t="s">
        <v>1008</v>
      </c>
      <c r="H1332" s="11" t="s">
        <v>6</v>
      </c>
      <c r="I1332" s="11" t="s">
        <v>1013</v>
      </c>
      <c r="J1332" s="11" t="s">
        <v>1119</v>
      </c>
      <c r="K1332" s="11" t="s">
        <v>1261</v>
      </c>
      <c r="L1332" s="11" t="s">
        <v>1265</v>
      </c>
      <c r="M1332" s="11" t="s">
        <v>1272</v>
      </c>
      <c r="N1332" s="10">
        <v>41515</v>
      </c>
      <c r="O1332" s="12">
        <v>337</v>
      </c>
      <c r="P1332" s="12">
        <v>553</v>
      </c>
      <c r="Q1332" s="12">
        <v>216</v>
      </c>
      <c r="R1332" s="11">
        <v>7</v>
      </c>
      <c r="S1332" s="12">
        <v>3871</v>
      </c>
      <c r="T1332" s="13">
        <v>0.06</v>
      </c>
      <c r="U1332" s="12">
        <v>232.26</v>
      </c>
      <c r="V1332" s="12">
        <v>3638.74</v>
      </c>
      <c r="W1332" s="12">
        <v>698</v>
      </c>
      <c r="X1332" s="12">
        <v>11058</v>
      </c>
      <c r="Y1332" s="14">
        <f>+DAY('TABLA PRINCIPAL'!$B1332)</f>
        <v>24</v>
      </c>
      <c r="Z1332" s="14">
        <f>+MONTH('TABLA PRINCIPAL'!$B1332)</f>
        <v>8</v>
      </c>
      <c r="AA1332" s="14">
        <f>+YEAR('TABLA PRINCIPAL'!$B1332)</f>
        <v>2013</v>
      </c>
      <c r="AB1332" s="22" t="str">
        <f>+IF(Ventas_Oficina[[#This Row],[Total del pedido]]&gt;=100000,"SI","NO")</f>
        <v>NO</v>
      </c>
      <c r="AC1332" s="22" t="str">
        <f>+_xlfn.XLOOKUP(Ventas_Oficina[[#This Row],[Nº de artículo]],AUXILIAR!A1331:A6219,AUXILIAR!D1331:D6219,"Error",0)</f>
        <v>Enviado a tiempo</v>
      </c>
      <c r="AD1332" s="22" t="str">
        <f>+IF(AND(Ventas_Oficina[[#This Row],[Total]]&gt;75000,Ventas_Oficina[[#This Row],[Envio a tiempo]]="Enviado a tiempo"),"Buena Venta","Venta Mala")</f>
        <v>Venta Mala</v>
      </c>
    </row>
    <row r="1333" spans="1:30" x14ac:dyDescent="0.25">
      <c r="A1333" s="25">
        <v>1280907</v>
      </c>
      <c r="B1333" s="5">
        <v>41680</v>
      </c>
      <c r="C1333" s="6" t="s">
        <v>10</v>
      </c>
      <c r="D1333" s="6" t="s">
        <v>11</v>
      </c>
      <c r="E1333" s="6" t="s">
        <v>12</v>
      </c>
      <c r="F1333" s="6" t="s">
        <v>13</v>
      </c>
      <c r="G1333" s="6" t="s">
        <v>1008</v>
      </c>
      <c r="H1333" s="6" t="s">
        <v>14</v>
      </c>
      <c r="I1333" s="6" t="s">
        <v>1012</v>
      </c>
      <c r="J1333" s="6" t="s">
        <v>1029</v>
      </c>
      <c r="K1333" s="6" t="s">
        <v>1261</v>
      </c>
      <c r="L1333" s="6" t="s">
        <v>1267</v>
      </c>
      <c r="M1333" s="6" t="s">
        <v>1272</v>
      </c>
      <c r="N1333" s="5">
        <v>41681</v>
      </c>
      <c r="O1333" s="7">
        <v>7500</v>
      </c>
      <c r="P1333" s="7">
        <v>12097</v>
      </c>
      <c r="Q1333" s="7">
        <v>4597</v>
      </c>
      <c r="R1333" s="6">
        <v>3</v>
      </c>
      <c r="S1333" s="7">
        <v>36291</v>
      </c>
      <c r="T1333" s="8">
        <v>0.09</v>
      </c>
      <c r="U1333" s="7">
        <v>3266.19</v>
      </c>
      <c r="V1333" s="7">
        <v>33024.81</v>
      </c>
      <c r="W1333" s="7">
        <v>2630</v>
      </c>
      <c r="X1333" s="7">
        <v>48354</v>
      </c>
      <c r="Y1333" s="9">
        <f>+DAY('TABLA PRINCIPAL'!$B1333)</f>
        <v>10</v>
      </c>
      <c r="Z1333" s="9">
        <f>+MONTH('TABLA PRINCIPAL'!$B1333)</f>
        <v>2</v>
      </c>
      <c r="AA1333" s="9">
        <f>+YEAR('TABLA PRINCIPAL'!$B1333)</f>
        <v>2014</v>
      </c>
      <c r="AB1333" s="22" t="str">
        <f>+IF(Ventas_Oficina[[#This Row],[Total del pedido]]&gt;=100000,"SI","NO")</f>
        <v>NO</v>
      </c>
      <c r="AC1333" s="22" t="str">
        <f>+_xlfn.XLOOKUP(Ventas_Oficina[[#This Row],[Nº de artículo]],AUXILIAR!A1332:A6220,AUXILIAR!D1332:D6220,"Error",0)</f>
        <v>Enviado a tiempo</v>
      </c>
      <c r="AD1333" s="22" t="str">
        <f>+IF(AND(Ventas_Oficina[[#This Row],[Total]]&gt;75000,Ventas_Oficina[[#This Row],[Envio a tiempo]]="Enviado a tiempo"),"Buena Venta","Venta Mala")</f>
        <v>Venta Mala</v>
      </c>
    </row>
    <row r="1334" spans="1:30" x14ac:dyDescent="0.25">
      <c r="A1334" s="26">
        <v>1280907</v>
      </c>
      <c r="B1334" s="10">
        <v>41693</v>
      </c>
      <c r="C1334" s="11" t="s">
        <v>563</v>
      </c>
      <c r="D1334" s="11" t="s">
        <v>41</v>
      </c>
      <c r="E1334" s="11" t="s">
        <v>12</v>
      </c>
      <c r="F1334" s="11" t="s">
        <v>13</v>
      </c>
      <c r="G1334" s="11" t="s">
        <v>1008</v>
      </c>
      <c r="H1334" s="11" t="s">
        <v>42</v>
      </c>
      <c r="I1334" s="11" t="s">
        <v>1013</v>
      </c>
      <c r="J1334" s="11" t="s">
        <v>1035</v>
      </c>
      <c r="K1334" s="11" t="s">
        <v>1261</v>
      </c>
      <c r="L1334" s="11" t="s">
        <v>1265</v>
      </c>
      <c r="M1334" s="11" t="s">
        <v>1272</v>
      </c>
      <c r="N1334" s="10">
        <v>41696</v>
      </c>
      <c r="O1334" s="12">
        <v>882</v>
      </c>
      <c r="P1334" s="12">
        <v>2099</v>
      </c>
      <c r="Q1334" s="12">
        <v>1217</v>
      </c>
      <c r="R1334" s="11">
        <v>34</v>
      </c>
      <c r="S1334" s="12">
        <v>71366</v>
      </c>
      <c r="T1334" s="13">
        <v>0.05</v>
      </c>
      <c r="U1334" s="12">
        <v>3568.3</v>
      </c>
      <c r="V1334" s="12">
        <v>67797.7</v>
      </c>
      <c r="W1334" s="12">
        <v>481</v>
      </c>
      <c r="X1334" s="12">
        <v>38133</v>
      </c>
      <c r="Y1334" s="14">
        <f>+DAY('TABLA PRINCIPAL'!$B1334)</f>
        <v>23</v>
      </c>
      <c r="Z1334" s="14">
        <f>+MONTH('TABLA PRINCIPAL'!$B1334)</f>
        <v>2</v>
      </c>
      <c r="AA1334" s="14">
        <f>+YEAR('TABLA PRINCIPAL'!$B1334)</f>
        <v>2014</v>
      </c>
      <c r="AB1334" s="22" t="str">
        <f>+IF(Ventas_Oficina[[#This Row],[Total del pedido]]&gt;=100000,"SI","NO")</f>
        <v>NO</v>
      </c>
      <c r="AC1334" s="22" t="str">
        <f>+_xlfn.XLOOKUP(Ventas_Oficina[[#This Row],[Nº de artículo]],AUXILIAR!A1333:A6221,AUXILIAR!D1333:D6221,"Error",0)</f>
        <v>No enviado a tiempo</v>
      </c>
      <c r="AD1334" s="22" t="str">
        <f>+IF(AND(Ventas_Oficina[[#This Row],[Total]]&gt;75000,Ventas_Oficina[[#This Row],[Envio a tiempo]]="Enviado a tiempo"),"Buena Venta","Venta Mala")</f>
        <v>Venta Mala</v>
      </c>
    </row>
    <row r="1335" spans="1:30" x14ac:dyDescent="0.25">
      <c r="A1335" s="25">
        <v>1280907</v>
      </c>
      <c r="B1335" s="5">
        <v>41356</v>
      </c>
      <c r="C1335" s="6" t="s">
        <v>332</v>
      </c>
      <c r="D1335" s="6" t="s">
        <v>26</v>
      </c>
      <c r="E1335" s="6" t="s">
        <v>4</v>
      </c>
      <c r="F1335" s="6" t="s">
        <v>5</v>
      </c>
      <c r="G1335" s="6" t="s">
        <v>1007</v>
      </c>
      <c r="H1335" s="6" t="s">
        <v>27</v>
      </c>
      <c r="I1335" s="6" t="s">
        <v>1012</v>
      </c>
      <c r="J1335" s="6" t="s">
        <v>1094</v>
      </c>
      <c r="K1335" s="6" t="s">
        <v>1261</v>
      </c>
      <c r="L1335" s="6" t="s">
        <v>1265</v>
      </c>
      <c r="M1335" s="6" t="s">
        <v>1272</v>
      </c>
      <c r="N1335" s="5">
        <v>41328</v>
      </c>
      <c r="O1335" s="7">
        <v>1239</v>
      </c>
      <c r="P1335" s="7">
        <v>1998</v>
      </c>
      <c r="Q1335" s="7">
        <v>759</v>
      </c>
      <c r="R1335" s="6">
        <v>23</v>
      </c>
      <c r="S1335" s="7">
        <v>45954</v>
      </c>
      <c r="T1335" s="8">
        <v>0.02</v>
      </c>
      <c r="U1335" s="7">
        <v>919.08</v>
      </c>
      <c r="V1335" s="7">
        <v>45034.92</v>
      </c>
      <c r="W1335" s="7">
        <v>577</v>
      </c>
      <c r="X1335" s="7">
        <v>40483</v>
      </c>
      <c r="Y1335" s="9">
        <f>+DAY('TABLA PRINCIPAL'!$B1335)</f>
        <v>23</v>
      </c>
      <c r="Z1335" s="9">
        <f>+MONTH('TABLA PRINCIPAL'!$B1335)</f>
        <v>3</v>
      </c>
      <c r="AA1335" s="9">
        <f>+YEAR('TABLA PRINCIPAL'!$B1335)</f>
        <v>2013</v>
      </c>
      <c r="AB1335" s="22" t="str">
        <f>+IF(Ventas_Oficina[[#This Row],[Total del pedido]]&gt;=100000,"SI","NO")</f>
        <v>NO</v>
      </c>
      <c r="AC1335" s="22" t="str">
        <f>+_xlfn.XLOOKUP(Ventas_Oficina[[#This Row],[Nº de artículo]],AUXILIAR!A1334:A6222,AUXILIAR!D1334:D6222,"Error",0)</f>
        <v>Enviado a tiempo</v>
      </c>
      <c r="AD1335" s="22" t="str">
        <f>+IF(AND(Ventas_Oficina[[#This Row],[Total]]&gt;75000,Ventas_Oficina[[#This Row],[Envio a tiempo]]="Enviado a tiempo"),"Buena Venta","Venta Mala")</f>
        <v>Venta Mala</v>
      </c>
    </row>
    <row r="1336" spans="1:30" x14ac:dyDescent="0.25">
      <c r="A1336" s="26">
        <v>1280907</v>
      </c>
      <c r="B1336" s="10">
        <v>41931</v>
      </c>
      <c r="C1336" s="11" t="s">
        <v>56</v>
      </c>
      <c r="D1336" s="11" t="s">
        <v>57</v>
      </c>
      <c r="E1336" s="11" t="s">
        <v>4</v>
      </c>
      <c r="F1336" s="11" t="s">
        <v>5</v>
      </c>
      <c r="G1336" s="11" t="s">
        <v>1007</v>
      </c>
      <c r="H1336" s="11" t="s">
        <v>58</v>
      </c>
      <c r="I1336" s="11" t="s">
        <v>1016</v>
      </c>
      <c r="J1336" s="11" t="s">
        <v>1055</v>
      </c>
      <c r="K1336" s="11" t="s">
        <v>1261</v>
      </c>
      <c r="L1336" s="11" t="s">
        <v>1265</v>
      </c>
      <c r="M1336" s="11" t="s">
        <v>1272</v>
      </c>
      <c r="N1336" s="10">
        <v>41933</v>
      </c>
      <c r="O1336" s="12">
        <v>250</v>
      </c>
      <c r="P1336" s="12">
        <v>568</v>
      </c>
      <c r="Q1336" s="12">
        <v>318</v>
      </c>
      <c r="R1336" s="11">
        <v>47</v>
      </c>
      <c r="S1336" s="12">
        <v>26696</v>
      </c>
      <c r="T1336" s="13">
        <v>0</v>
      </c>
      <c r="U1336" s="12">
        <v>0</v>
      </c>
      <c r="V1336" s="12">
        <v>26696</v>
      </c>
      <c r="W1336" s="12">
        <v>360</v>
      </c>
      <c r="X1336" s="12">
        <v>23196</v>
      </c>
      <c r="Y1336" s="14">
        <f>+DAY('TABLA PRINCIPAL'!$B1336)</f>
        <v>19</v>
      </c>
      <c r="Z1336" s="14">
        <f>+MONTH('TABLA PRINCIPAL'!$B1336)</f>
        <v>10</v>
      </c>
      <c r="AA1336" s="14">
        <f>+YEAR('TABLA PRINCIPAL'!$B1336)</f>
        <v>2014</v>
      </c>
      <c r="AB1336" s="22" t="str">
        <f>+IF(Ventas_Oficina[[#This Row],[Total del pedido]]&gt;=100000,"SI","NO")</f>
        <v>NO</v>
      </c>
      <c r="AC1336" s="22" t="str">
        <f>+_xlfn.XLOOKUP(Ventas_Oficina[[#This Row],[Nº de artículo]],AUXILIAR!A1335:A6223,AUXILIAR!D1335:D6223,"Error",0)</f>
        <v>No enviado a tiempo</v>
      </c>
      <c r="AD1336" s="22" t="str">
        <f>+IF(AND(Ventas_Oficina[[#This Row],[Total]]&gt;75000,Ventas_Oficina[[#This Row],[Envio a tiempo]]="Enviado a tiempo"),"Buena Venta","Venta Mala")</f>
        <v>Venta Mala</v>
      </c>
    </row>
    <row r="1337" spans="1:30" x14ac:dyDescent="0.25">
      <c r="A1337" s="25">
        <v>1281272</v>
      </c>
      <c r="B1337" s="5">
        <v>42143</v>
      </c>
      <c r="C1337" s="6" t="s">
        <v>304</v>
      </c>
      <c r="D1337" s="6" t="s">
        <v>3</v>
      </c>
      <c r="E1337" s="6" t="s">
        <v>4</v>
      </c>
      <c r="F1337" s="6" t="s">
        <v>5</v>
      </c>
      <c r="G1337" s="6" t="s">
        <v>1008</v>
      </c>
      <c r="H1337" s="6" t="s">
        <v>6</v>
      </c>
      <c r="I1337" s="6" t="s">
        <v>1013</v>
      </c>
      <c r="J1337" s="6" t="s">
        <v>1072</v>
      </c>
      <c r="K1337" s="6" t="s">
        <v>1261</v>
      </c>
      <c r="L1337" s="6" t="s">
        <v>1267</v>
      </c>
      <c r="M1337" s="6" t="s">
        <v>1272</v>
      </c>
      <c r="N1337" s="5">
        <v>42144</v>
      </c>
      <c r="O1337" s="7">
        <v>194</v>
      </c>
      <c r="P1337" s="7">
        <v>308</v>
      </c>
      <c r="Q1337" s="7">
        <v>114</v>
      </c>
      <c r="R1337" s="6">
        <v>6</v>
      </c>
      <c r="S1337" s="7">
        <v>1848</v>
      </c>
      <c r="T1337" s="8">
        <v>0.01</v>
      </c>
      <c r="U1337" s="7">
        <v>18.48</v>
      </c>
      <c r="V1337" s="7">
        <v>1829.52</v>
      </c>
      <c r="W1337" s="7">
        <v>99</v>
      </c>
      <c r="X1337" s="7">
        <v>2543</v>
      </c>
      <c r="Y1337" s="9">
        <f>+DAY('TABLA PRINCIPAL'!$B1337)</f>
        <v>19</v>
      </c>
      <c r="Z1337" s="9">
        <f>+MONTH('TABLA PRINCIPAL'!$B1337)</f>
        <v>5</v>
      </c>
      <c r="AA1337" s="9">
        <f>+YEAR('TABLA PRINCIPAL'!$B1337)</f>
        <v>2015</v>
      </c>
      <c r="AB1337" s="22" t="str">
        <f>+IF(Ventas_Oficina[[#This Row],[Total del pedido]]&gt;=100000,"SI","NO")</f>
        <v>NO</v>
      </c>
      <c r="AC1337" s="22" t="str">
        <f>+_xlfn.XLOOKUP(Ventas_Oficina[[#This Row],[Nº de artículo]],AUXILIAR!A1336:A6224,AUXILIAR!D1336:D6224,"Error",0)</f>
        <v>No enviado a tiempo</v>
      </c>
      <c r="AD1337" s="22" t="str">
        <f>+IF(AND(Ventas_Oficina[[#This Row],[Total]]&gt;75000,Ventas_Oficina[[#This Row],[Envio a tiempo]]="Enviado a tiempo"),"Buena Venta","Venta Mala")</f>
        <v>Venta Mala</v>
      </c>
    </row>
    <row r="1338" spans="1:30" x14ac:dyDescent="0.25">
      <c r="A1338" s="26">
        <v>1281272</v>
      </c>
      <c r="B1338" s="10">
        <v>41713</v>
      </c>
      <c r="C1338" s="11" t="s">
        <v>475</v>
      </c>
      <c r="D1338" s="11" t="s">
        <v>78</v>
      </c>
      <c r="E1338" s="11" t="s">
        <v>4</v>
      </c>
      <c r="F1338" s="11" t="s">
        <v>5</v>
      </c>
      <c r="G1338" s="11" t="s">
        <v>1007</v>
      </c>
      <c r="H1338" s="11" t="s">
        <v>53</v>
      </c>
      <c r="I1338" s="11" t="s">
        <v>1015</v>
      </c>
      <c r="J1338" s="11" t="s">
        <v>1080</v>
      </c>
      <c r="K1338" s="11" t="s">
        <v>1261</v>
      </c>
      <c r="L1338" s="11" t="s">
        <v>1267</v>
      </c>
      <c r="M1338" s="11" t="s">
        <v>1273</v>
      </c>
      <c r="N1338" s="10">
        <v>41713</v>
      </c>
      <c r="O1338" s="12">
        <v>350</v>
      </c>
      <c r="P1338" s="12">
        <v>574</v>
      </c>
      <c r="Q1338" s="12">
        <v>224</v>
      </c>
      <c r="R1338" s="11">
        <v>47</v>
      </c>
      <c r="S1338" s="12">
        <v>26978</v>
      </c>
      <c r="T1338" s="13">
        <v>7.0000000000000007E-2</v>
      </c>
      <c r="U1338" s="12">
        <v>1888.4600000000003</v>
      </c>
      <c r="V1338" s="12">
        <v>25089.54</v>
      </c>
      <c r="W1338" s="12">
        <v>501</v>
      </c>
      <c r="X1338" s="12">
        <v>26331</v>
      </c>
      <c r="Y1338" s="14">
        <f>+DAY('TABLA PRINCIPAL'!$B1338)</f>
        <v>15</v>
      </c>
      <c r="Z1338" s="14">
        <f>+MONTH('TABLA PRINCIPAL'!$B1338)</f>
        <v>3</v>
      </c>
      <c r="AA1338" s="14">
        <f>+YEAR('TABLA PRINCIPAL'!$B1338)</f>
        <v>2014</v>
      </c>
      <c r="AB1338" s="22" t="str">
        <f>+IF(Ventas_Oficina[[#This Row],[Total del pedido]]&gt;=100000,"SI","NO")</f>
        <v>NO</v>
      </c>
      <c r="AC1338" s="22" t="str">
        <f>+_xlfn.XLOOKUP(Ventas_Oficina[[#This Row],[Nº de artículo]],AUXILIAR!A1337:A6225,AUXILIAR!D1337:D6225,"Error",0)</f>
        <v>No enviado a tiempo</v>
      </c>
      <c r="AD1338" s="22" t="str">
        <f>+IF(AND(Ventas_Oficina[[#This Row],[Total]]&gt;75000,Ventas_Oficina[[#This Row],[Envio a tiempo]]="Enviado a tiempo"),"Buena Venta","Venta Mala")</f>
        <v>Venta Mala</v>
      </c>
    </row>
    <row r="1339" spans="1:30" x14ac:dyDescent="0.25">
      <c r="A1339" s="25">
        <v>1281638</v>
      </c>
      <c r="B1339" s="5">
        <v>41682</v>
      </c>
      <c r="C1339" s="6" t="s">
        <v>474</v>
      </c>
      <c r="D1339" s="6" t="s">
        <v>8</v>
      </c>
      <c r="E1339" s="6" t="s">
        <v>4</v>
      </c>
      <c r="F1339" s="6" t="s">
        <v>5</v>
      </c>
      <c r="G1339" s="6" t="s">
        <v>1007</v>
      </c>
      <c r="H1339" s="6" t="s">
        <v>9</v>
      </c>
      <c r="I1339" s="6" t="s">
        <v>1012</v>
      </c>
      <c r="J1339" s="6" t="s">
        <v>1101</v>
      </c>
      <c r="K1339" s="6" t="s">
        <v>1261</v>
      </c>
      <c r="L1339" s="6" t="s">
        <v>1265</v>
      </c>
      <c r="M1339" s="6" t="s">
        <v>1272</v>
      </c>
      <c r="N1339" s="5">
        <v>41683</v>
      </c>
      <c r="O1339" s="7">
        <v>21600</v>
      </c>
      <c r="P1339" s="7">
        <v>44999</v>
      </c>
      <c r="Q1339" s="7">
        <v>23399</v>
      </c>
      <c r="R1339" s="6">
        <v>6</v>
      </c>
      <c r="S1339" s="7">
        <v>269994</v>
      </c>
      <c r="T1339" s="8">
        <v>0.02</v>
      </c>
      <c r="U1339" s="7">
        <v>5399.88</v>
      </c>
      <c r="V1339" s="7">
        <v>264594.12</v>
      </c>
      <c r="W1339" s="7">
        <v>2449</v>
      </c>
      <c r="X1339" s="7">
        <v>222944</v>
      </c>
      <c r="Y1339" s="9">
        <f>+DAY('TABLA PRINCIPAL'!$B1339)</f>
        <v>12</v>
      </c>
      <c r="Z1339" s="9">
        <f>+MONTH('TABLA PRINCIPAL'!$B1339)</f>
        <v>2</v>
      </c>
      <c r="AA1339" s="9">
        <f>+YEAR('TABLA PRINCIPAL'!$B1339)</f>
        <v>2014</v>
      </c>
      <c r="AB1339" s="22" t="str">
        <f>+IF(Ventas_Oficina[[#This Row],[Total del pedido]]&gt;=100000,"SI","NO")</f>
        <v>SI</v>
      </c>
      <c r="AC1339" s="22" t="str">
        <f>+_xlfn.XLOOKUP(Ventas_Oficina[[#This Row],[Nº de artículo]],AUXILIAR!A1338:A6226,AUXILIAR!D1338:D6226,"Error",0)</f>
        <v>No enviado a tiempo</v>
      </c>
      <c r="AD1339" s="22" t="str">
        <f>+IF(AND(Ventas_Oficina[[#This Row],[Total]]&gt;75000,Ventas_Oficina[[#This Row],[Envio a tiempo]]="Enviado a tiempo"),"Buena Venta","Venta Mala")</f>
        <v>Venta Mala</v>
      </c>
    </row>
    <row r="1340" spans="1:30" x14ac:dyDescent="0.25">
      <c r="A1340" s="26">
        <v>1281638</v>
      </c>
      <c r="B1340" s="10">
        <v>41460</v>
      </c>
      <c r="C1340" s="11" t="s">
        <v>306</v>
      </c>
      <c r="D1340" s="11" t="s">
        <v>29</v>
      </c>
      <c r="E1340" s="11" t="s">
        <v>12</v>
      </c>
      <c r="F1340" s="11" t="s">
        <v>13</v>
      </c>
      <c r="G1340" s="11" t="s">
        <v>1008</v>
      </c>
      <c r="H1340" s="11" t="s">
        <v>14</v>
      </c>
      <c r="I1340" s="11" t="s">
        <v>1012</v>
      </c>
      <c r="J1340" s="11" t="s">
        <v>1070</v>
      </c>
      <c r="K1340" s="11" t="s">
        <v>1261</v>
      </c>
      <c r="L1340" s="11" t="s">
        <v>1265</v>
      </c>
      <c r="M1340" s="11" t="s">
        <v>1272</v>
      </c>
      <c r="N1340" s="10">
        <v>41462</v>
      </c>
      <c r="O1340" s="12">
        <v>3602</v>
      </c>
      <c r="P1340" s="12">
        <v>5810</v>
      </c>
      <c r="Q1340" s="12">
        <v>2208</v>
      </c>
      <c r="R1340" s="11">
        <v>11</v>
      </c>
      <c r="S1340" s="12">
        <v>63910</v>
      </c>
      <c r="T1340" s="13">
        <v>0.08</v>
      </c>
      <c r="U1340" s="12">
        <v>5112.8</v>
      </c>
      <c r="V1340" s="12">
        <v>58797.2</v>
      </c>
      <c r="W1340" s="12">
        <v>149</v>
      </c>
      <c r="X1340" s="12">
        <v>7348</v>
      </c>
      <c r="Y1340" s="14">
        <f>+DAY('TABLA PRINCIPAL'!$B1340)</f>
        <v>5</v>
      </c>
      <c r="Z1340" s="14">
        <f>+MONTH('TABLA PRINCIPAL'!$B1340)</f>
        <v>7</v>
      </c>
      <c r="AA1340" s="14">
        <f>+YEAR('TABLA PRINCIPAL'!$B1340)</f>
        <v>2013</v>
      </c>
      <c r="AB1340" s="22" t="str">
        <f>+IF(Ventas_Oficina[[#This Row],[Total del pedido]]&gt;=100000,"SI","NO")</f>
        <v>NO</v>
      </c>
      <c r="AC1340" s="22" t="str">
        <f>+_xlfn.XLOOKUP(Ventas_Oficina[[#This Row],[Nº de artículo]],AUXILIAR!A1339:A6227,AUXILIAR!D1339:D6227,"Error",0)</f>
        <v>No enviado a tiempo</v>
      </c>
      <c r="AD1340" s="22" t="str">
        <f>+IF(AND(Ventas_Oficina[[#This Row],[Total]]&gt;75000,Ventas_Oficina[[#This Row],[Envio a tiempo]]="Enviado a tiempo"),"Buena Venta","Venta Mala")</f>
        <v>Venta Mala</v>
      </c>
    </row>
    <row r="1341" spans="1:30" x14ac:dyDescent="0.25">
      <c r="A1341" s="25">
        <v>1281638</v>
      </c>
      <c r="B1341" s="5">
        <v>41837</v>
      </c>
      <c r="C1341" s="6" t="s">
        <v>75</v>
      </c>
      <c r="D1341" s="6" t="s">
        <v>76</v>
      </c>
      <c r="E1341" s="6" t="s">
        <v>4</v>
      </c>
      <c r="F1341" s="6" t="s">
        <v>5</v>
      </c>
      <c r="G1341" s="6" t="s">
        <v>1008</v>
      </c>
      <c r="H1341" s="6" t="s">
        <v>17</v>
      </c>
      <c r="I1341" s="6" t="s">
        <v>1014</v>
      </c>
      <c r="J1341" s="6" t="s">
        <v>1128</v>
      </c>
      <c r="K1341" s="6" t="s">
        <v>1262</v>
      </c>
      <c r="L1341" s="6" t="s">
        <v>1265</v>
      </c>
      <c r="M1341" s="6" t="s">
        <v>1272</v>
      </c>
      <c r="N1341" s="5">
        <v>41838</v>
      </c>
      <c r="O1341" s="7">
        <v>105</v>
      </c>
      <c r="P1341" s="7">
        <v>195</v>
      </c>
      <c r="Q1341" s="7">
        <v>90</v>
      </c>
      <c r="R1341" s="6">
        <v>29</v>
      </c>
      <c r="S1341" s="7">
        <v>5655</v>
      </c>
      <c r="T1341" s="8">
        <v>0.03</v>
      </c>
      <c r="U1341" s="7">
        <v>169.65</v>
      </c>
      <c r="V1341" s="7">
        <v>5485.35</v>
      </c>
      <c r="W1341" s="7">
        <v>163</v>
      </c>
      <c r="X1341" s="7">
        <v>2647</v>
      </c>
      <c r="Y1341" s="9">
        <f>+DAY('TABLA PRINCIPAL'!$B1341)</f>
        <v>17</v>
      </c>
      <c r="Z1341" s="9">
        <f>+MONTH('TABLA PRINCIPAL'!$B1341)</f>
        <v>7</v>
      </c>
      <c r="AA1341" s="9">
        <f>+YEAR('TABLA PRINCIPAL'!$B1341)</f>
        <v>2014</v>
      </c>
      <c r="AB1341" s="22" t="str">
        <f>+IF(Ventas_Oficina[[#This Row],[Total del pedido]]&gt;=100000,"SI","NO")</f>
        <v>NO</v>
      </c>
      <c r="AC1341" s="22" t="str">
        <f>+_xlfn.XLOOKUP(Ventas_Oficina[[#This Row],[Nº de artículo]],AUXILIAR!A1340:A6228,AUXILIAR!D1340:D6228,"Error",0)</f>
        <v>Enviado a tiempo</v>
      </c>
      <c r="AD1341" s="22" t="str">
        <f>+IF(AND(Ventas_Oficina[[#This Row],[Total]]&gt;75000,Ventas_Oficina[[#This Row],[Envio a tiempo]]="Enviado a tiempo"),"Buena Venta","Venta Mala")</f>
        <v>Venta Mala</v>
      </c>
    </row>
    <row r="1342" spans="1:30" x14ac:dyDescent="0.25">
      <c r="A1342" s="26">
        <v>1281638</v>
      </c>
      <c r="B1342" s="10">
        <v>42728</v>
      </c>
      <c r="C1342" s="11" t="s">
        <v>564</v>
      </c>
      <c r="D1342" s="11" t="s">
        <v>71</v>
      </c>
      <c r="E1342" s="11" t="s">
        <v>4</v>
      </c>
      <c r="F1342" s="11" t="s">
        <v>5</v>
      </c>
      <c r="G1342" s="11" t="s">
        <v>1008</v>
      </c>
      <c r="H1342" s="11" t="s">
        <v>17</v>
      </c>
      <c r="I1342" s="11" t="s">
        <v>1014</v>
      </c>
      <c r="J1342" s="11" t="s">
        <v>1126</v>
      </c>
      <c r="K1342" s="11" t="s">
        <v>1261</v>
      </c>
      <c r="L1342" s="11" t="s">
        <v>1265</v>
      </c>
      <c r="M1342" s="11" t="s">
        <v>1272</v>
      </c>
      <c r="N1342" s="10">
        <v>42730</v>
      </c>
      <c r="O1342" s="12">
        <v>3202</v>
      </c>
      <c r="P1342" s="12">
        <v>15248</v>
      </c>
      <c r="Q1342" s="12">
        <v>12046</v>
      </c>
      <c r="R1342" s="11">
        <v>7</v>
      </c>
      <c r="S1342" s="12">
        <v>106736</v>
      </c>
      <c r="T1342" s="13">
        <v>0.08</v>
      </c>
      <c r="U1342" s="12">
        <v>8538.880000000001</v>
      </c>
      <c r="V1342" s="12">
        <v>98197.119999999995</v>
      </c>
      <c r="W1342" s="12">
        <v>400</v>
      </c>
      <c r="X1342" s="12">
        <v>224944</v>
      </c>
      <c r="Y1342" s="14">
        <f>+DAY('TABLA PRINCIPAL'!$B1342)</f>
        <v>24</v>
      </c>
      <c r="Z1342" s="14">
        <f>+MONTH('TABLA PRINCIPAL'!$B1342)</f>
        <v>12</v>
      </c>
      <c r="AA1342" s="14">
        <f>+YEAR('TABLA PRINCIPAL'!$B1342)</f>
        <v>2016</v>
      </c>
      <c r="AB1342" s="22" t="str">
        <f>+IF(Ventas_Oficina[[#This Row],[Total del pedido]]&gt;=100000,"SI","NO")</f>
        <v>NO</v>
      </c>
      <c r="AC1342" s="22" t="str">
        <f>+_xlfn.XLOOKUP(Ventas_Oficina[[#This Row],[Nº de artículo]],AUXILIAR!A1341:A6229,AUXILIAR!D1341:D6229,"Error",0)</f>
        <v>No enviado a tiempo</v>
      </c>
      <c r="AD1342" s="22" t="str">
        <f>+IF(AND(Ventas_Oficina[[#This Row],[Total]]&gt;75000,Ventas_Oficina[[#This Row],[Envio a tiempo]]="Enviado a tiempo"),"Buena Venta","Venta Mala")</f>
        <v>Venta Mala</v>
      </c>
    </row>
    <row r="1343" spans="1:30" x14ac:dyDescent="0.25">
      <c r="A1343" s="25">
        <v>1281638</v>
      </c>
      <c r="B1343" s="5">
        <v>41643</v>
      </c>
      <c r="C1343" s="6" t="s">
        <v>182</v>
      </c>
      <c r="D1343" s="6" t="s">
        <v>183</v>
      </c>
      <c r="E1343" s="6" t="s">
        <v>4</v>
      </c>
      <c r="F1343" s="6" t="s">
        <v>5</v>
      </c>
      <c r="G1343" s="6" t="s">
        <v>1010</v>
      </c>
      <c r="H1343" s="6" t="s">
        <v>106</v>
      </c>
      <c r="I1343" s="6" t="s">
        <v>1016</v>
      </c>
      <c r="J1343" s="6" t="s">
        <v>1101</v>
      </c>
      <c r="K1343" s="6" t="s">
        <v>1262</v>
      </c>
      <c r="L1343" s="6" t="s">
        <v>1265</v>
      </c>
      <c r="M1343" s="6" t="s">
        <v>1272</v>
      </c>
      <c r="N1343" s="5">
        <v>41644</v>
      </c>
      <c r="O1343" s="7">
        <v>27899</v>
      </c>
      <c r="P1343" s="7">
        <v>44999</v>
      </c>
      <c r="Q1343" s="7">
        <v>17100</v>
      </c>
      <c r="R1343" s="6">
        <v>48</v>
      </c>
      <c r="S1343" s="7">
        <v>2159952</v>
      </c>
      <c r="T1343" s="8">
        <v>0.04</v>
      </c>
      <c r="U1343" s="7">
        <v>86398.080000000002</v>
      </c>
      <c r="V1343" s="7">
        <v>2073553.9199999999</v>
      </c>
      <c r="W1343" s="7">
        <v>4900</v>
      </c>
      <c r="X1343" s="7">
        <v>222944</v>
      </c>
      <c r="Y1343" s="9">
        <f>+DAY('TABLA PRINCIPAL'!$B1343)</f>
        <v>4</v>
      </c>
      <c r="Z1343" s="9">
        <f>+MONTH('TABLA PRINCIPAL'!$B1343)</f>
        <v>1</v>
      </c>
      <c r="AA1343" s="9">
        <f>+YEAR('TABLA PRINCIPAL'!$B1343)</f>
        <v>2014</v>
      </c>
      <c r="AB1343" s="22" t="str">
        <f>+IF(Ventas_Oficina[[#This Row],[Total del pedido]]&gt;=100000,"SI","NO")</f>
        <v>SI</v>
      </c>
      <c r="AC1343" s="22" t="str">
        <f>+_xlfn.XLOOKUP(Ventas_Oficina[[#This Row],[Nº de artículo]],AUXILIAR!A1342:A6230,AUXILIAR!D1342:D6230,"Error",0)</f>
        <v>Enviado a tiempo</v>
      </c>
      <c r="AD1343" s="22" t="str">
        <f>+IF(AND(Ventas_Oficina[[#This Row],[Total]]&gt;75000,Ventas_Oficina[[#This Row],[Envio a tiempo]]="Enviado a tiempo"),"Buena Venta","Venta Mala")</f>
        <v>Buena Venta</v>
      </c>
    </row>
    <row r="1344" spans="1:30" x14ac:dyDescent="0.25">
      <c r="A1344" s="26">
        <v>1281638</v>
      </c>
      <c r="B1344" s="10">
        <v>41407</v>
      </c>
      <c r="C1344" s="11" t="s">
        <v>35</v>
      </c>
      <c r="D1344" s="11" t="s">
        <v>36</v>
      </c>
      <c r="E1344" s="11" t="s">
        <v>12</v>
      </c>
      <c r="F1344" s="11" t="s">
        <v>13</v>
      </c>
      <c r="G1344" s="11" t="s">
        <v>1010</v>
      </c>
      <c r="H1344" s="11" t="s">
        <v>14</v>
      </c>
      <c r="I1344" s="11" t="s">
        <v>1014</v>
      </c>
      <c r="J1344" s="11" t="s">
        <v>1032</v>
      </c>
      <c r="K1344" s="11" t="s">
        <v>1263</v>
      </c>
      <c r="L1344" s="11" t="s">
        <v>1269</v>
      </c>
      <c r="M1344" s="11" t="s">
        <v>1272</v>
      </c>
      <c r="N1344" s="10">
        <v>41409</v>
      </c>
      <c r="O1344" s="12">
        <v>159</v>
      </c>
      <c r="P1344" s="12">
        <v>261</v>
      </c>
      <c r="Q1344" s="12">
        <v>102</v>
      </c>
      <c r="R1344" s="11">
        <v>7</v>
      </c>
      <c r="S1344" s="12">
        <v>1827</v>
      </c>
      <c r="T1344" s="13">
        <v>0.02</v>
      </c>
      <c r="U1344" s="12">
        <v>36.54</v>
      </c>
      <c r="V1344" s="12">
        <v>1790.46</v>
      </c>
      <c r="W1344" s="12">
        <v>50</v>
      </c>
      <c r="X1344" s="12">
        <v>6062</v>
      </c>
      <c r="Y1344" s="14">
        <f>+DAY('TABLA PRINCIPAL'!$B1344)</f>
        <v>13</v>
      </c>
      <c r="Z1344" s="14">
        <f>+MONTH('TABLA PRINCIPAL'!$B1344)</f>
        <v>5</v>
      </c>
      <c r="AA1344" s="14">
        <f>+YEAR('TABLA PRINCIPAL'!$B1344)</f>
        <v>2013</v>
      </c>
      <c r="AB1344" s="22" t="str">
        <f>+IF(Ventas_Oficina[[#This Row],[Total del pedido]]&gt;=100000,"SI","NO")</f>
        <v>NO</v>
      </c>
      <c r="AC1344" s="22" t="str">
        <f>+_xlfn.XLOOKUP(Ventas_Oficina[[#This Row],[Nº de artículo]],AUXILIAR!A1343:A6231,AUXILIAR!D1343:D6231,"Error",0)</f>
        <v>No enviado a tiempo</v>
      </c>
      <c r="AD1344" s="22" t="str">
        <f>+IF(AND(Ventas_Oficina[[#This Row],[Total]]&gt;75000,Ventas_Oficina[[#This Row],[Envio a tiempo]]="Enviado a tiempo"),"Buena Venta","Venta Mala")</f>
        <v>Venta Mala</v>
      </c>
    </row>
    <row r="1345" spans="1:30" x14ac:dyDescent="0.25">
      <c r="A1345" s="25">
        <v>1281638</v>
      </c>
      <c r="B1345" s="5">
        <v>42036</v>
      </c>
      <c r="C1345" s="6" t="s">
        <v>305</v>
      </c>
      <c r="D1345" s="6" t="s">
        <v>52</v>
      </c>
      <c r="E1345" s="6" t="s">
        <v>4</v>
      </c>
      <c r="F1345" s="6" t="s">
        <v>5</v>
      </c>
      <c r="G1345" s="6" t="s">
        <v>1007</v>
      </c>
      <c r="H1345" s="6" t="s">
        <v>53</v>
      </c>
      <c r="I1345" s="6" t="s">
        <v>1015</v>
      </c>
      <c r="J1345" s="6" t="s">
        <v>1101</v>
      </c>
      <c r="K1345" s="6" t="s">
        <v>1261</v>
      </c>
      <c r="L1345" s="6" t="s">
        <v>1265</v>
      </c>
      <c r="M1345" s="6" t="s">
        <v>1272</v>
      </c>
      <c r="N1345" s="5">
        <v>42038</v>
      </c>
      <c r="O1345" s="7">
        <v>27899</v>
      </c>
      <c r="P1345" s="7">
        <v>44999</v>
      </c>
      <c r="Q1345" s="7">
        <v>17100</v>
      </c>
      <c r="R1345" s="6">
        <v>41</v>
      </c>
      <c r="S1345" s="7">
        <v>1844959</v>
      </c>
      <c r="T1345" s="8">
        <v>0.04</v>
      </c>
      <c r="U1345" s="7">
        <v>73798.36</v>
      </c>
      <c r="V1345" s="7">
        <v>1771160.64</v>
      </c>
      <c r="W1345" s="7">
        <v>4900</v>
      </c>
      <c r="X1345" s="7">
        <v>222944</v>
      </c>
      <c r="Y1345" s="9">
        <f>+DAY('TABLA PRINCIPAL'!$B1345)</f>
        <v>1</v>
      </c>
      <c r="Z1345" s="9">
        <f>+MONTH('TABLA PRINCIPAL'!$B1345)</f>
        <v>2</v>
      </c>
      <c r="AA1345" s="9">
        <f>+YEAR('TABLA PRINCIPAL'!$B1345)</f>
        <v>2015</v>
      </c>
      <c r="AB1345" s="22" t="str">
        <f>+IF(Ventas_Oficina[[#This Row],[Total del pedido]]&gt;=100000,"SI","NO")</f>
        <v>SI</v>
      </c>
      <c r="AC1345" s="22" t="str">
        <f>+_xlfn.XLOOKUP(Ventas_Oficina[[#This Row],[Nº de artículo]],AUXILIAR!A1344:A6232,AUXILIAR!D1344:D6232,"Error",0)</f>
        <v>Enviado a tiempo</v>
      </c>
      <c r="AD1345" s="22" t="str">
        <f>+IF(AND(Ventas_Oficina[[#This Row],[Total]]&gt;75000,Ventas_Oficina[[#This Row],[Envio a tiempo]]="Enviado a tiempo"),"Buena Venta","Venta Mala")</f>
        <v>Buena Venta</v>
      </c>
    </row>
    <row r="1346" spans="1:30" x14ac:dyDescent="0.25">
      <c r="A1346" s="26">
        <v>1281638</v>
      </c>
      <c r="B1346" s="10">
        <v>41715</v>
      </c>
      <c r="C1346" s="11" t="s">
        <v>565</v>
      </c>
      <c r="D1346" s="11" t="s">
        <v>133</v>
      </c>
      <c r="E1346" s="11" t="s">
        <v>12</v>
      </c>
      <c r="F1346" s="11" t="s">
        <v>13</v>
      </c>
      <c r="G1346" s="11" t="s">
        <v>1008</v>
      </c>
      <c r="H1346" s="11" t="s">
        <v>42</v>
      </c>
      <c r="I1346" s="11" t="s">
        <v>1012</v>
      </c>
      <c r="J1346" s="11" t="s">
        <v>1021</v>
      </c>
      <c r="K1346" s="11" t="s">
        <v>1261</v>
      </c>
      <c r="L1346" s="11" t="s">
        <v>1265</v>
      </c>
      <c r="M1346" s="11" t="s">
        <v>1273</v>
      </c>
      <c r="N1346" s="10">
        <v>41716</v>
      </c>
      <c r="O1346" s="12">
        <v>533</v>
      </c>
      <c r="P1346" s="12">
        <v>860</v>
      </c>
      <c r="Q1346" s="12">
        <v>327</v>
      </c>
      <c r="R1346" s="11">
        <v>25</v>
      </c>
      <c r="S1346" s="12">
        <v>21500</v>
      </c>
      <c r="T1346" s="13">
        <v>7.0000000000000007E-2</v>
      </c>
      <c r="U1346" s="12">
        <v>1505.0000000000002</v>
      </c>
      <c r="V1346" s="12">
        <v>19995</v>
      </c>
      <c r="W1346" s="12">
        <v>619</v>
      </c>
      <c r="X1346" s="12">
        <v>24930</v>
      </c>
      <c r="Y1346" s="14">
        <f>+DAY('TABLA PRINCIPAL'!$B1346)</f>
        <v>17</v>
      </c>
      <c r="Z1346" s="14">
        <f>+MONTH('TABLA PRINCIPAL'!$B1346)</f>
        <v>3</v>
      </c>
      <c r="AA1346" s="14">
        <f>+YEAR('TABLA PRINCIPAL'!$B1346)</f>
        <v>2014</v>
      </c>
      <c r="AB1346" s="22" t="str">
        <f>+IF(Ventas_Oficina[[#This Row],[Total del pedido]]&gt;=100000,"SI","NO")</f>
        <v>NO</v>
      </c>
      <c r="AC1346" s="22" t="str">
        <f>+_xlfn.XLOOKUP(Ventas_Oficina[[#This Row],[Nº de artículo]],AUXILIAR!A1345:A6233,AUXILIAR!D1345:D6233,"Error",0)</f>
        <v>Enviado a tiempo</v>
      </c>
      <c r="AD1346" s="22" t="str">
        <f>+IF(AND(Ventas_Oficina[[#This Row],[Total]]&gt;75000,Ventas_Oficina[[#This Row],[Envio a tiempo]]="Enviado a tiempo"),"Buena Venta","Venta Mala")</f>
        <v>Venta Mala</v>
      </c>
    </row>
    <row r="1347" spans="1:30" x14ac:dyDescent="0.25">
      <c r="A1347" s="25">
        <v>1281638</v>
      </c>
      <c r="B1347" s="5">
        <v>41601</v>
      </c>
      <c r="C1347" s="6" t="s">
        <v>409</v>
      </c>
      <c r="D1347" s="6" t="s">
        <v>71</v>
      </c>
      <c r="E1347" s="6" t="s">
        <v>4</v>
      </c>
      <c r="F1347" s="6" t="s">
        <v>5</v>
      </c>
      <c r="G1347" s="6" t="s">
        <v>1010</v>
      </c>
      <c r="H1347" s="6" t="s">
        <v>17</v>
      </c>
      <c r="I1347" s="6" t="s">
        <v>1013</v>
      </c>
      <c r="J1347" s="6" t="s">
        <v>1029</v>
      </c>
      <c r="K1347" s="6" t="s">
        <v>1261</v>
      </c>
      <c r="L1347" s="6" t="s">
        <v>1267</v>
      </c>
      <c r="M1347" s="6" t="s">
        <v>1273</v>
      </c>
      <c r="N1347" s="5">
        <v>41603</v>
      </c>
      <c r="O1347" s="7">
        <v>7500</v>
      </c>
      <c r="P1347" s="7">
        <v>12097</v>
      </c>
      <c r="Q1347" s="7">
        <v>4597</v>
      </c>
      <c r="R1347" s="6">
        <v>19</v>
      </c>
      <c r="S1347" s="7">
        <v>229843</v>
      </c>
      <c r="T1347" s="8">
        <v>0.09</v>
      </c>
      <c r="U1347" s="7">
        <v>20685.87</v>
      </c>
      <c r="V1347" s="7">
        <v>209157.13</v>
      </c>
      <c r="W1347" s="7">
        <v>2630</v>
      </c>
      <c r="X1347" s="7">
        <v>265636</v>
      </c>
      <c r="Y1347" s="9">
        <f>+DAY('TABLA PRINCIPAL'!$B1347)</f>
        <v>23</v>
      </c>
      <c r="Z1347" s="9">
        <f>+MONTH('TABLA PRINCIPAL'!$B1347)</f>
        <v>11</v>
      </c>
      <c r="AA1347" s="9">
        <f>+YEAR('TABLA PRINCIPAL'!$B1347)</f>
        <v>2013</v>
      </c>
      <c r="AB1347" s="22" t="str">
        <f>+IF(Ventas_Oficina[[#This Row],[Total del pedido]]&gt;=100000,"SI","NO")</f>
        <v>SI</v>
      </c>
      <c r="AC1347" s="22" t="str">
        <f>+_xlfn.XLOOKUP(Ventas_Oficina[[#This Row],[Nº de artículo]],AUXILIAR!A1346:A6234,AUXILIAR!D1346:D6234,"Error",0)</f>
        <v>No enviado a tiempo</v>
      </c>
      <c r="AD1347" s="22" t="str">
        <f>+IF(AND(Ventas_Oficina[[#This Row],[Total]]&gt;75000,Ventas_Oficina[[#This Row],[Envio a tiempo]]="Enviado a tiempo"),"Buena Venta","Venta Mala")</f>
        <v>Venta Mala</v>
      </c>
    </row>
    <row r="1348" spans="1:30" x14ac:dyDescent="0.25">
      <c r="A1348" s="26">
        <v>1281638</v>
      </c>
      <c r="B1348" s="10">
        <v>42052</v>
      </c>
      <c r="C1348" s="11" t="s">
        <v>566</v>
      </c>
      <c r="D1348" s="11" t="s">
        <v>108</v>
      </c>
      <c r="E1348" s="11" t="s">
        <v>4</v>
      </c>
      <c r="F1348" s="11" t="s">
        <v>5</v>
      </c>
      <c r="G1348" s="11" t="s">
        <v>1010</v>
      </c>
      <c r="H1348" s="11" t="s">
        <v>9</v>
      </c>
      <c r="I1348" s="11" t="s">
        <v>1014</v>
      </c>
      <c r="J1348" s="11" t="s">
        <v>1032</v>
      </c>
      <c r="K1348" s="11" t="s">
        <v>1261</v>
      </c>
      <c r="L1348" s="11" t="s">
        <v>1267</v>
      </c>
      <c r="M1348" s="11" t="s">
        <v>1272</v>
      </c>
      <c r="N1348" s="10">
        <v>42054</v>
      </c>
      <c r="O1348" s="12">
        <v>159</v>
      </c>
      <c r="P1348" s="12">
        <v>261</v>
      </c>
      <c r="Q1348" s="12">
        <v>102</v>
      </c>
      <c r="R1348" s="11">
        <v>39</v>
      </c>
      <c r="S1348" s="12">
        <v>10179</v>
      </c>
      <c r="T1348" s="13">
        <v>0.08</v>
      </c>
      <c r="U1348" s="12">
        <v>814.32</v>
      </c>
      <c r="V1348" s="12">
        <v>9364.68</v>
      </c>
      <c r="W1348" s="12">
        <v>50</v>
      </c>
      <c r="X1348" s="12">
        <v>2863</v>
      </c>
      <c r="Y1348" s="14">
        <f>+DAY('TABLA PRINCIPAL'!$B1348)</f>
        <v>17</v>
      </c>
      <c r="Z1348" s="14">
        <f>+MONTH('TABLA PRINCIPAL'!$B1348)</f>
        <v>2</v>
      </c>
      <c r="AA1348" s="14">
        <f>+YEAR('TABLA PRINCIPAL'!$B1348)</f>
        <v>2015</v>
      </c>
      <c r="AB1348" s="22" t="str">
        <f>+IF(Ventas_Oficina[[#This Row],[Total del pedido]]&gt;=100000,"SI","NO")</f>
        <v>NO</v>
      </c>
      <c r="AC1348" s="22" t="str">
        <f>+_xlfn.XLOOKUP(Ventas_Oficina[[#This Row],[Nº de artículo]],AUXILIAR!A1347:A6235,AUXILIAR!D1347:D6235,"Error",0)</f>
        <v>Enviado a tiempo</v>
      </c>
      <c r="AD1348" s="22" t="str">
        <f>+IF(AND(Ventas_Oficina[[#This Row],[Total]]&gt;75000,Ventas_Oficina[[#This Row],[Envio a tiempo]]="Enviado a tiempo"),"Buena Venta","Venta Mala")</f>
        <v>Venta Mala</v>
      </c>
    </row>
    <row r="1349" spans="1:30" x14ac:dyDescent="0.25">
      <c r="A1349" s="25">
        <v>1281638</v>
      </c>
      <c r="B1349" s="5">
        <v>42039</v>
      </c>
      <c r="C1349" s="6" t="s">
        <v>567</v>
      </c>
      <c r="D1349" s="6" t="s">
        <v>21</v>
      </c>
      <c r="E1349" s="6" t="s">
        <v>4</v>
      </c>
      <c r="F1349" s="6" t="s">
        <v>5</v>
      </c>
      <c r="G1349" s="6" t="s">
        <v>1010</v>
      </c>
      <c r="H1349" s="6" t="s">
        <v>6</v>
      </c>
      <c r="I1349" s="6" t="s">
        <v>1014</v>
      </c>
      <c r="J1349" s="6" t="s">
        <v>1124</v>
      </c>
      <c r="K1349" s="6" t="s">
        <v>1261</v>
      </c>
      <c r="L1349" s="6" t="s">
        <v>1265</v>
      </c>
      <c r="M1349" s="6" t="s">
        <v>1272</v>
      </c>
      <c r="N1349" s="5">
        <v>42041</v>
      </c>
      <c r="O1349" s="7">
        <v>314</v>
      </c>
      <c r="P1349" s="7">
        <v>491</v>
      </c>
      <c r="Q1349" s="7">
        <v>177</v>
      </c>
      <c r="R1349" s="6">
        <v>48</v>
      </c>
      <c r="S1349" s="7">
        <v>23568</v>
      </c>
      <c r="T1349" s="8">
        <v>0.05</v>
      </c>
      <c r="U1349" s="7">
        <v>1178.4000000000001</v>
      </c>
      <c r="V1349" s="7">
        <v>22389.599999999999</v>
      </c>
      <c r="W1349" s="7">
        <v>50</v>
      </c>
      <c r="X1349" s="7">
        <v>6369</v>
      </c>
      <c r="Y1349" s="9">
        <f>+DAY('TABLA PRINCIPAL'!$B1349)</f>
        <v>4</v>
      </c>
      <c r="Z1349" s="9">
        <f>+MONTH('TABLA PRINCIPAL'!$B1349)</f>
        <v>2</v>
      </c>
      <c r="AA1349" s="9">
        <f>+YEAR('TABLA PRINCIPAL'!$B1349)</f>
        <v>2015</v>
      </c>
      <c r="AB1349" s="22" t="str">
        <f>+IF(Ventas_Oficina[[#This Row],[Total del pedido]]&gt;=100000,"SI","NO")</f>
        <v>NO</v>
      </c>
      <c r="AC1349" s="22" t="str">
        <f>+_xlfn.XLOOKUP(Ventas_Oficina[[#This Row],[Nº de artículo]],AUXILIAR!A1348:A6236,AUXILIAR!D1348:D6236,"Error",0)</f>
        <v>Enviado a tiempo</v>
      </c>
      <c r="AD1349" s="22" t="str">
        <f>+IF(AND(Ventas_Oficina[[#This Row],[Total]]&gt;75000,Ventas_Oficina[[#This Row],[Envio a tiempo]]="Enviado a tiempo"),"Buena Venta","Venta Mala")</f>
        <v>Venta Mala</v>
      </c>
    </row>
    <row r="1350" spans="1:30" x14ac:dyDescent="0.25">
      <c r="A1350" s="26">
        <v>1281638</v>
      </c>
      <c r="B1350" s="10">
        <v>41793</v>
      </c>
      <c r="C1350" s="11" t="s">
        <v>453</v>
      </c>
      <c r="D1350" s="11" t="s">
        <v>19</v>
      </c>
      <c r="E1350" s="11" t="s">
        <v>4</v>
      </c>
      <c r="F1350" s="11" t="s">
        <v>5</v>
      </c>
      <c r="G1350" s="11" t="s">
        <v>1008</v>
      </c>
      <c r="H1350" s="11" t="s">
        <v>6</v>
      </c>
      <c r="I1350" s="11" t="s">
        <v>1014</v>
      </c>
      <c r="J1350" s="11" t="s">
        <v>1101</v>
      </c>
      <c r="K1350" s="11" t="s">
        <v>1263</v>
      </c>
      <c r="L1350" s="11" t="s">
        <v>1266</v>
      </c>
      <c r="M1350" s="11" t="s">
        <v>1272</v>
      </c>
      <c r="N1350" s="10">
        <v>41795</v>
      </c>
      <c r="O1350" s="12">
        <v>27899</v>
      </c>
      <c r="P1350" s="12">
        <v>44999</v>
      </c>
      <c r="Q1350" s="12">
        <v>17100</v>
      </c>
      <c r="R1350" s="11">
        <v>7</v>
      </c>
      <c r="S1350" s="12">
        <v>314993</v>
      </c>
      <c r="T1350" s="13">
        <v>0.01</v>
      </c>
      <c r="U1350" s="12">
        <v>3149.9300000000003</v>
      </c>
      <c r="V1350" s="12">
        <v>311843.07</v>
      </c>
      <c r="W1350" s="12">
        <v>4900</v>
      </c>
      <c r="X1350" s="12">
        <v>652986</v>
      </c>
      <c r="Y1350" s="14">
        <f>+DAY('TABLA PRINCIPAL'!$B1350)</f>
        <v>3</v>
      </c>
      <c r="Z1350" s="14">
        <f>+MONTH('TABLA PRINCIPAL'!$B1350)</f>
        <v>6</v>
      </c>
      <c r="AA1350" s="14">
        <f>+YEAR('TABLA PRINCIPAL'!$B1350)</f>
        <v>2014</v>
      </c>
      <c r="AB1350" s="22" t="str">
        <f>+IF(Ventas_Oficina[[#This Row],[Total del pedido]]&gt;=100000,"SI","NO")</f>
        <v>SI</v>
      </c>
      <c r="AC1350" s="22" t="str">
        <f>+_xlfn.XLOOKUP(Ventas_Oficina[[#This Row],[Nº de artículo]],AUXILIAR!A1349:A6237,AUXILIAR!D1349:D6237,"Error",0)</f>
        <v>Enviado a tiempo</v>
      </c>
      <c r="AD1350" s="22" t="str">
        <f>+IF(AND(Ventas_Oficina[[#This Row],[Total]]&gt;75000,Ventas_Oficina[[#This Row],[Envio a tiempo]]="Enviado a tiempo"),"Buena Venta","Venta Mala")</f>
        <v>Buena Venta</v>
      </c>
    </row>
    <row r="1351" spans="1:30" x14ac:dyDescent="0.25">
      <c r="A1351" s="25">
        <v>1282368</v>
      </c>
      <c r="B1351" s="5">
        <v>42190</v>
      </c>
      <c r="C1351" s="6" t="s">
        <v>176</v>
      </c>
      <c r="D1351" s="6" t="s">
        <v>177</v>
      </c>
      <c r="E1351" s="6" t="s">
        <v>4</v>
      </c>
      <c r="F1351" s="6" t="s">
        <v>5</v>
      </c>
      <c r="G1351" s="6" t="s">
        <v>1009</v>
      </c>
      <c r="H1351" s="6" t="s">
        <v>6</v>
      </c>
      <c r="I1351" s="6" t="s">
        <v>1013</v>
      </c>
      <c r="J1351" s="6" t="s">
        <v>1112</v>
      </c>
      <c r="K1351" s="6" t="s">
        <v>1262</v>
      </c>
      <c r="L1351" s="6" t="s">
        <v>1266</v>
      </c>
      <c r="M1351" s="6" t="s">
        <v>1272</v>
      </c>
      <c r="N1351" s="5">
        <v>42192</v>
      </c>
      <c r="O1351" s="7">
        <v>8422</v>
      </c>
      <c r="P1351" s="7">
        <v>21055</v>
      </c>
      <c r="Q1351" s="7">
        <v>12633</v>
      </c>
      <c r="R1351" s="6">
        <v>41</v>
      </c>
      <c r="S1351" s="7">
        <v>863255</v>
      </c>
      <c r="T1351" s="8">
        <v>0.01</v>
      </c>
      <c r="U1351" s="7">
        <v>8632.5499999999993</v>
      </c>
      <c r="V1351" s="7">
        <v>854622.45</v>
      </c>
      <c r="W1351" s="7">
        <v>999</v>
      </c>
      <c r="X1351" s="7">
        <v>98099</v>
      </c>
      <c r="Y1351" s="9">
        <f>+DAY('TABLA PRINCIPAL'!$B1351)</f>
        <v>5</v>
      </c>
      <c r="Z1351" s="9">
        <f>+MONTH('TABLA PRINCIPAL'!$B1351)</f>
        <v>7</v>
      </c>
      <c r="AA1351" s="9">
        <f>+YEAR('TABLA PRINCIPAL'!$B1351)</f>
        <v>2015</v>
      </c>
      <c r="AB1351" s="22" t="str">
        <f>+IF(Ventas_Oficina[[#This Row],[Total del pedido]]&gt;=100000,"SI","NO")</f>
        <v>SI</v>
      </c>
      <c r="AC1351" s="22" t="str">
        <f>+_xlfn.XLOOKUP(Ventas_Oficina[[#This Row],[Nº de artículo]],AUXILIAR!A1350:A6238,AUXILIAR!D1350:D6238,"Error",0)</f>
        <v>Enviado a tiempo</v>
      </c>
      <c r="AD1351" s="22" t="str">
        <f>+IF(AND(Ventas_Oficina[[#This Row],[Total]]&gt;75000,Ventas_Oficina[[#This Row],[Envio a tiempo]]="Enviado a tiempo"),"Buena Venta","Venta Mala")</f>
        <v>Buena Venta</v>
      </c>
    </row>
    <row r="1352" spans="1:30" x14ac:dyDescent="0.25">
      <c r="A1352" s="26">
        <v>1282368</v>
      </c>
      <c r="B1352" s="10">
        <v>41683</v>
      </c>
      <c r="C1352" s="11" t="s">
        <v>390</v>
      </c>
      <c r="D1352" s="11" t="s">
        <v>160</v>
      </c>
      <c r="E1352" s="11" t="s">
        <v>4</v>
      </c>
      <c r="F1352" s="11" t="s">
        <v>5</v>
      </c>
      <c r="G1352" s="11" t="s">
        <v>1007</v>
      </c>
      <c r="H1352" s="11" t="s">
        <v>53</v>
      </c>
      <c r="I1352" s="11" t="s">
        <v>1014</v>
      </c>
      <c r="J1352" s="11" t="s">
        <v>1118</v>
      </c>
      <c r="K1352" s="11" t="s">
        <v>1262</v>
      </c>
      <c r="L1352" s="11" t="s">
        <v>1265</v>
      </c>
      <c r="M1352" s="11" t="s">
        <v>1272</v>
      </c>
      <c r="N1352" s="10">
        <v>41683</v>
      </c>
      <c r="O1352" s="12">
        <v>448</v>
      </c>
      <c r="P1352" s="12">
        <v>814</v>
      </c>
      <c r="Q1352" s="12">
        <v>366</v>
      </c>
      <c r="R1352" s="11">
        <v>30</v>
      </c>
      <c r="S1352" s="12">
        <v>24420</v>
      </c>
      <c r="T1352" s="13">
        <v>0.03</v>
      </c>
      <c r="U1352" s="12">
        <v>732.6</v>
      </c>
      <c r="V1352" s="12">
        <v>23687.4</v>
      </c>
      <c r="W1352" s="12">
        <v>312</v>
      </c>
      <c r="X1352" s="12">
        <v>10931</v>
      </c>
      <c r="Y1352" s="14">
        <f>+DAY('TABLA PRINCIPAL'!$B1352)</f>
        <v>13</v>
      </c>
      <c r="Z1352" s="14">
        <f>+MONTH('TABLA PRINCIPAL'!$B1352)</f>
        <v>2</v>
      </c>
      <c r="AA1352" s="14">
        <f>+YEAR('TABLA PRINCIPAL'!$B1352)</f>
        <v>2014</v>
      </c>
      <c r="AB1352" s="22" t="str">
        <f>+IF(Ventas_Oficina[[#This Row],[Total del pedido]]&gt;=100000,"SI","NO")</f>
        <v>NO</v>
      </c>
      <c r="AC1352" s="22" t="str">
        <f>+_xlfn.XLOOKUP(Ventas_Oficina[[#This Row],[Nº de artículo]],AUXILIAR!A1351:A6239,AUXILIAR!D1351:D6239,"Error",0)</f>
        <v>Enviado a tiempo</v>
      </c>
      <c r="AD1352" s="22" t="str">
        <f>+IF(AND(Ventas_Oficina[[#This Row],[Total]]&gt;75000,Ventas_Oficina[[#This Row],[Envio a tiempo]]="Enviado a tiempo"),"Buena Venta","Venta Mala")</f>
        <v>Venta Mala</v>
      </c>
    </row>
    <row r="1353" spans="1:30" x14ac:dyDescent="0.25">
      <c r="A1353" s="25">
        <v>1283099</v>
      </c>
      <c r="B1353" s="5">
        <v>41672</v>
      </c>
      <c r="C1353" s="6" t="s">
        <v>426</v>
      </c>
      <c r="D1353" s="6" t="s">
        <v>100</v>
      </c>
      <c r="E1353" s="6" t="s">
        <v>12</v>
      </c>
      <c r="F1353" s="6" t="s">
        <v>13</v>
      </c>
      <c r="G1353" s="6" t="s">
        <v>1009</v>
      </c>
      <c r="H1353" s="6" t="s">
        <v>42</v>
      </c>
      <c r="I1353" s="6" t="s">
        <v>1012</v>
      </c>
      <c r="J1353" s="6" t="s">
        <v>1197</v>
      </c>
      <c r="K1353" s="6" t="s">
        <v>1261</v>
      </c>
      <c r="L1353" s="6" t="s">
        <v>1267</v>
      </c>
      <c r="M1353" s="6" t="s">
        <v>1272</v>
      </c>
      <c r="N1353" s="5">
        <v>41673</v>
      </c>
      <c r="O1353" s="7">
        <v>115</v>
      </c>
      <c r="P1353" s="7">
        <v>267</v>
      </c>
      <c r="Q1353" s="7">
        <v>152</v>
      </c>
      <c r="R1353" s="6">
        <v>33</v>
      </c>
      <c r="S1353" s="7">
        <v>8811</v>
      </c>
      <c r="T1353" s="8">
        <v>0.04</v>
      </c>
      <c r="U1353" s="7">
        <v>352.44</v>
      </c>
      <c r="V1353" s="7">
        <v>8458.56</v>
      </c>
      <c r="W1353" s="7">
        <v>86</v>
      </c>
      <c r="X1353" s="7">
        <v>5007</v>
      </c>
      <c r="Y1353" s="9">
        <f>+DAY('TABLA PRINCIPAL'!$B1353)</f>
        <v>2</v>
      </c>
      <c r="Z1353" s="9">
        <f>+MONTH('TABLA PRINCIPAL'!$B1353)</f>
        <v>2</v>
      </c>
      <c r="AA1353" s="9">
        <f>+YEAR('TABLA PRINCIPAL'!$B1353)</f>
        <v>2014</v>
      </c>
      <c r="AB1353" s="22" t="str">
        <f>+IF(Ventas_Oficina[[#This Row],[Total del pedido]]&gt;=100000,"SI","NO")</f>
        <v>NO</v>
      </c>
      <c r="AC1353" s="22" t="str">
        <f>+_xlfn.XLOOKUP(Ventas_Oficina[[#This Row],[Nº de artículo]],AUXILIAR!A1352:A6240,AUXILIAR!D1352:D6240,"Error",0)</f>
        <v>No enviado a tiempo</v>
      </c>
      <c r="AD1353" s="22" t="str">
        <f>+IF(AND(Ventas_Oficina[[#This Row],[Total]]&gt;75000,Ventas_Oficina[[#This Row],[Envio a tiempo]]="Enviado a tiempo"),"Buena Venta","Venta Mala")</f>
        <v>Venta Mala</v>
      </c>
    </row>
    <row r="1354" spans="1:30" x14ac:dyDescent="0.25">
      <c r="A1354" s="26">
        <v>1283099</v>
      </c>
      <c r="B1354" s="10">
        <v>42037</v>
      </c>
      <c r="C1354" s="11" t="s">
        <v>305</v>
      </c>
      <c r="D1354" s="11" t="s">
        <v>52</v>
      </c>
      <c r="E1354" s="11" t="s">
        <v>4</v>
      </c>
      <c r="F1354" s="11" t="s">
        <v>5</v>
      </c>
      <c r="G1354" s="11" t="s">
        <v>1008</v>
      </c>
      <c r="H1354" s="11" t="s">
        <v>53</v>
      </c>
      <c r="I1354" s="11" t="s">
        <v>1015</v>
      </c>
      <c r="J1354" s="11" t="s">
        <v>1047</v>
      </c>
      <c r="K1354" s="11" t="s">
        <v>1261</v>
      </c>
      <c r="L1354" s="11" t="s">
        <v>1267</v>
      </c>
      <c r="M1354" s="11" t="s">
        <v>1273</v>
      </c>
      <c r="N1354" s="10">
        <v>42038</v>
      </c>
      <c r="O1354" s="12">
        <v>2156</v>
      </c>
      <c r="P1354" s="12">
        <v>3594</v>
      </c>
      <c r="Q1354" s="12">
        <v>1438</v>
      </c>
      <c r="R1354" s="11">
        <v>26</v>
      </c>
      <c r="S1354" s="12">
        <v>93444</v>
      </c>
      <c r="T1354" s="13">
        <v>0.08</v>
      </c>
      <c r="U1354" s="12">
        <v>7475.52</v>
      </c>
      <c r="V1354" s="12">
        <v>85968.48</v>
      </c>
      <c r="W1354" s="12">
        <v>666</v>
      </c>
      <c r="X1354" s="12">
        <v>651785</v>
      </c>
      <c r="Y1354" s="14">
        <f>+DAY('TABLA PRINCIPAL'!$B1354)</f>
        <v>2</v>
      </c>
      <c r="Z1354" s="14">
        <f>+MONTH('TABLA PRINCIPAL'!$B1354)</f>
        <v>2</v>
      </c>
      <c r="AA1354" s="14">
        <f>+YEAR('TABLA PRINCIPAL'!$B1354)</f>
        <v>2015</v>
      </c>
      <c r="AB1354" s="22" t="str">
        <f>+IF(Ventas_Oficina[[#This Row],[Total del pedido]]&gt;=100000,"SI","NO")</f>
        <v>NO</v>
      </c>
      <c r="AC1354" s="22" t="str">
        <f>+_xlfn.XLOOKUP(Ventas_Oficina[[#This Row],[Nº de artículo]],AUXILIAR!A1353:A6241,AUXILIAR!D1353:D6241,"Error",0)</f>
        <v>No enviado a tiempo</v>
      </c>
      <c r="AD1354" s="22" t="str">
        <f>+IF(AND(Ventas_Oficina[[#This Row],[Total]]&gt;75000,Ventas_Oficina[[#This Row],[Envio a tiempo]]="Enviado a tiempo"),"Buena Venta","Venta Mala")</f>
        <v>Venta Mala</v>
      </c>
    </row>
    <row r="1355" spans="1:30" x14ac:dyDescent="0.25">
      <c r="A1355" s="25">
        <v>1283099</v>
      </c>
      <c r="B1355" s="5">
        <v>41413</v>
      </c>
      <c r="C1355" s="6" t="s">
        <v>315</v>
      </c>
      <c r="D1355" s="6" t="s">
        <v>3</v>
      </c>
      <c r="E1355" s="6" t="s">
        <v>4</v>
      </c>
      <c r="F1355" s="6" t="s">
        <v>5</v>
      </c>
      <c r="G1355" s="6" t="s">
        <v>1007</v>
      </c>
      <c r="H1355" s="6" t="s">
        <v>6</v>
      </c>
      <c r="I1355" s="6" t="s">
        <v>1014</v>
      </c>
      <c r="J1355" s="6" t="s">
        <v>1049</v>
      </c>
      <c r="K1355" s="6" t="s">
        <v>1261</v>
      </c>
      <c r="L1355" s="6" t="s">
        <v>1265</v>
      </c>
      <c r="M1355" s="6" t="s">
        <v>1272</v>
      </c>
      <c r="N1355" s="5">
        <v>41414</v>
      </c>
      <c r="O1355" s="7">
        <v>184</v>
      </c>
      <c r="P1355" s="7">
        <v>288</v>
      </c>
      <c r="Q1355" s="7">
        <v>104</v>
      </c>
      <c r="R1355" s="6">
        <v>38</v>
      </c>
      <c r="S1355" s="7">
        <v>10944</v>
      </c>
      <c r="T1355" s="8">
        <v>0</v>
      </c>
      <c r="U1355" s="7">
        <v>0</v>
      </c>
      <c r="V1355" s="7">
        <v>10944</v>
      </c>
      <c r="W1355" s="7">
        <v>99</v>
      </c>
      <c r="X1355" s="7">
        <v>10704</v>
      </c>
      <c r="Y1355" s="9">
        <f>+DAY('TABLA PRINCIPAL'!$B1355)</f>
        <v>19</v>
      </c>
      <c r="Z1355" s="9">
        <f>+MONTH('TABLA PRINCIPAL'!$B1355)</f>
        <v>5</v>
      </c>
      <c r="AA1355" s="9">
        <f>+YEAR('TABLA PRINCIPAL'!$B1355)</f>
        <v>2013</v>
      </c>
      <c r="AB1355" s="22" t="str">
        <f>+IF(Ventas_Oficina[[#This Row],[Total del pedido]]&gt;=100000,"SI","NO")</f>
        <v>NO</v>
      </c>
      <c r="AC1355" s="22" t="str">
        <f>+_xlfn.XLOOKUP(Ventas_Oficina[[#This Row],[Nº de artículo]],AUXILIAR!A1354:A6242,AUXILIAR!D1354:D6242,"Error",0)</f>
        <v>No enviado a tiempo</v>
      </c>
      <c r="AD1355" s="22" t="str">
        <f>+IF(AND(Ventas_Oficina[[#This Row],[Total]]&gt;75000,Ventas_Oficina[[#This Row],[Envio a tiempo]]="Enviado a tiempo"),"Buena Venta","Venta Mala")</f>
        <v>Venta Mala</v>
      </c>
    </row>
    <row r="1356" spans="1:30" x14ac:dyDescent="0.25">
      <c r="A1356" s="26">
        <v>1283464</v>
      </c>
      <c r="B1356" s="10">
        <v>41977</v>
      </c>
      <c r="C1356" s="11" t="s">
        <v>278</v>
      </c>
      <c r="D1356" s="11" t="s">
        <v>133</v>
      </c>
      <c r="E1356" s="11" t="s">
        <v>12</v>
      </c>
      <c r="F1356" s="11" t="s">
        <v>13</v>
      </c>
      <c r="G1356" s="11" t="s">
        <v>1010</v>
      </c>
      <c r="H1356" s="11" t="s">
        <v>42</v>
      </c>
      <c r="I1356" s="11" t="s">
        <v>1013</v>
      </c>
      <c r="J1356" s="11" t="s">
        <v>1036</v>
      </c>
      <c r="K1356" s="11" t="s">
        <v>1261</v>
      </c>
      <c r="L1356" s="11" t="s">
        <v>1266</v>
      </c>
      <c r="M1356" s="11" t="s">
        <v>1272</v>
      </c>
      <c r="N1356" s="10">
        <v>41978</v>
      </c>
      <c r="O1356" s="12">
        <v>453</v>
      </c>
      <c r="P1356" s="12">
        <v>730</v>
      </c>
      <c r="Q1356" s="12">
        <v>277</v>
      </c>
      <c r="R1356" s="11">
        <v>22</v>
      </c>
      <c r="S1356" s="12">
        <v>16060</v>
      </c>
      <c r="T1356" s="13">
        <v>7.0000000000000007E-2</v>
      </c>
      <c r="U1356" s="12">
        <v>1124.2</v>
      </c>
      <c r="V1356" s="12">
        <v>14935.8</v>
      </c>
      <c r="W1356" s="12">
        <v>772</v>
      </c>
      <c r="X1356" s="12">
        <v>23951</v>
      </c>
      <c r="Y1356" s="14">
        <f>+DAY('TABLA PRINCIPAL'!$B1356)</f>
        <v>4</v>
      </c>
      <c r="Z1356" s="14">
        <f>+MONTH('TABLA PRINCIPAL'!$B1356)</f>
        <v>12</v>
      </c>
      <c r="AA1356" s="14">
        <f>+YEAR('TABLA PRINCIPAL'!$B1356)</f>
        <v>2014</v>
      </c>
      <c r="AB1356" s="22" t="str">
        <f>+IF(Ventas_Oficina[[#This Row],[Total del pedido]]&gt;=100000,"SI","NO")</f>
        <v>NO</v>
      </c>
      <c r="AC1356" s="22" t="str">
        <f>+_xlfn.XLOOKUP(Ventas_Oficina[[#This Row],[Nº de artículo]],AUXILIAR!A1355:A6243,AUXILIAR!D1355:D6243,"Error",0)</f>
        <v>No enviado a tiempo</v>
      </c>
      <c r="AD1356" s="22" t="str">
        <f>+IF(AND(Ventas_Oficina[[#This Row],[Total]]&gt;75000,Ventas_Oficina[[#This Row],[Envio a tiempo]]="Enviado a tiempo"),"Buena Venta","Venta Mala")</f>
        <v>Venta Mala</v>
      </c>
    </row>
    <row r="1357" spans="1:30" x14ac:dyDescent="0.25">
      <c r="A1357" s="25">
        <v>1283464</v>
      </c>
      <c r="B1357" s="5">
        <v>41793</v>
      </c>
      <c r="C1357" s="6" t="s">
        <v>327</v>
      </c>
      <c r="D1357" s="6" t="s">
        <v>11</v>
      </c>
      <c r="E1357" s="6" t="s">
        <v>12</v>
      </c>
      <c r="F1357" s="6" t="s">
        <v>13</v>
      </c>
      <c r="G1357" s="6" t="s">
        <v>1008</v>
      </c>
      <c r="H1357" s="6" t="s">
        <v>14</v>
      </c>
      <c r="I1357" s="6" t="s">
        <v>1014</v>
      </c>
      <c r="J1357" s="6" t="s">
        <v>1038</v>
      </c>
      <c r="K1357" s="6" t="s">
        <v>1261</v>
      </c>
      <c r="L1357" s="6" t="s">
        <v>1265</v>
      </c>
      <c r="M1357" s="6" t="s">
        <v>1272</v>
      </c>
      <c r="N1357" s="5">
        <v>41795</v>
      </c>
      <c r="O1357" s="7">
        <v>9939</v>
      </c>
      <c r="P1357" s="7">
        <v>16293</v>
      </c>
      <c r="Q1357" s="7">
        <v>6354</v>
      </c>
      <c r="R1357" s="6">
        <v>1</v>
      </c>
      <c r="S1357" s="7">
        <v>16293</v>
      </c>
      <c r="T1357" s="8">
        <v>0</v>
      </c>
      <c r="U1357" s="7">
        <v>0</v>
      </c>
      <c r="V1357" s="7">
        <v>16293</v>
      </c>
      <c r="W1357" s="7">
        <v>1999</v>
      </c>
      <c r="X1357" s="7">
        <v>332353</v>
      </c>
      <c r="Y1357" s="9">
        <f>+DAY('TABLA PRINCIPAL'!$B1357)</f>
        <v>3</v>
      </c>
      <c r="Z1357" s="9">
        <f>+MONTH('TABLA PRINCIPAL'!$B1357)</f>
        <v>6</v>
      </c>
      <c r="AA1357" s="9">
        <f>+YEAR('TABLA PRINCIPAL'!$B1357)</f>
        <v>2014</v>
      </c>
      <c r="AB1357" s="22" t="str">
        <f>+IF(Ventas_Oficina[[#This Row],[Total del pedido]]&gt;=100000,"SI","NO")</f>
        <v>NO</v>
      </c>
      <c r="AC1357" s="22" t="str">
        <f>+_xlfn.XLOOKUP(Ventas_Oficina[[#This Row],[Nº de artículo]],AUXILIAR!A1356:A6244,AUXILIAR!D1356:D6244,"Error",0)</f>
        <v>No enviado a tiempo</v>
      </c>
      <c r="AD1357" s="22" t="str">
        <f>+IF(AND(Ventas_Oficina[[#This Row],[Total]]&gt;75000,Ventas_Oficina[[#This Row],[Envio a tiempo]]="Enviado a tiempo"),"Buena Venta","Venta Mala")</f>
        <v>Venta Mala</v>
      </c>
    </row>
    <row r="1358" spans="1:30" x14ac:dyDescent="0.25">
      <c r="A1358" s="26">
        <v>1283464</v>
      </c>
      <c r="B1358" s="10">
        <v>41685</v>
      </c>
      <c r="C1358" s="11" t="s">
        <v>190</v>
      </c>
      <c r="D1358" s="11" t="s">
        <v>137</v>
      </c>
      <c r="E1358" s="11" t="s">
        <v>4</v>
      </c>
      <c r="F1358" s="11" t="s">
        <v>5</v>
      </c>
      <c r="G1358" s="11" t="s">
        <v>1010</v>
      </c>
      <c r="H1358" s="11" t="s">
        <v>6</v>
      </c>
      <c r="I1358" s="11" t="s">
        <v>1012</v>
      </c>
      <c r="J1358" s="11" t="s">
        <v>1028</v>
      </c>
      <c r="K1358" s="11" t="s">
        <v>1261</v>
      </c>
      <c r="L1358" s="11" t="s">
        <v>1265</v>
      </c>
      <c r="M1358" s="11" t="s">
        <v>1272</v>
      </c>
      <c r="N1358" s="10">
        <v>41690</v>
      </c>
      <c r="O1358" s="12">
        <v>229</v>
      </c>
      <c r="P1358" s="12">
        <v>369</v>
      </c>
      <c r="Q1358" s="12">
        <v>140</v>
      </c>
      <c r="R1358" s="11">
        <v>41</v>
      </c>
      <c r="S1358" s="12">
        <v>15129</v>
      </c>
      <c r="T1358" s="13">
        <v>0.04</v>
      </c>
      <c r="U1358" s="12">
        <v>605.16</v>
      </c>
      <c r="V1358" s="12">
        <v>14523.84</v>
      </c>
      <c r="W1358" s="12">
        <v>50</v>
      </c>
      <c r="X1358" s="12">
        <v>25332</v>
      </c>
      <c r="Y1358" s="14">
        <f>+DAY('TABLA PRINCIPAL'!$B1358)</f>
        <v>15</v>
      </c>
      <c r="Z1358" s="14">
        <f>+MONTH('TABLA PRINCIPAL'!$B1358)</f>
        <v>2</v>
      </c>
      <c r="AA1358" s="14">
        <f>+YEAR('TABLA PRINCIPAL'!$B1358)</f>
        <v>2014</v>
      </c>
      <c r="AB1358" s="22" t="str">
        <f>+IF(Ventas_Oficina[[#This Row],[Total del pedido]]&gt;=100000,"SI","NO")</f>
        <v>NO</v>
      </c>
      <c r="AC1358" s="22" t="str">
        <f>+_xlfn.XLOOKUP(Ventas_Oficina[[#This Row],[Nº de artículo]],AUXILIAR!A1357:A6245,AUXILIAR!D1357:D6245,"Error",0)</f>
        <v>Enviado a tiempo</v>
      </c>
      <c r="AD1358" s="22" t="str">
        <f>+IF(AND(Ventas_Oficina[[#This Row],[Total]]&gt;75000,Ventas_Oficina[[#This Row],[Envio a tiempo]]="Enviado a tiempo"),"Buena Venta","Venta Mala")</f>
        <v>Venta Mala</v>
      </c>
    </row>
    <row r="1359" spans="1:30" x14ac:dyDescent="0.25">
      <c r="A1359" s="25">
        <v>1283464</v>
      </c>
      <c r="B1359" s="5">
        <v>41746</v>
      </c>
      <c r="C1359" s="6" t="s">
        <v>568</v>
      </c>
      <c r="D1359" s="6" t="s">
        <v>569</v>
      </c>
      <c r="E1359" s="6" t="s">
        <v>4</v>
      </c>
      <c r="F1359" s="6" t="s">
        <v>5</v>
      </c>
      <c r="G1359" s="6" t="s">
        <v>1008</v>
      </c>
      <c r="H1359" s="6" t="s">
        <v>27</v>
      </c>
      <c r="I1359" s="6" t="s">
        <v>1015</v>
      </c>
      <c r="J1359" s="6" t="s">
        <v>1102</v>
      </c>
      <c r="K1359" s="6" t="s">
        <v>1261</v>
      </c>
      <c r="L1359" s="6" t="s">
        <v>1267</v>
      </c>
      <c r="M1359" s="6" t="s">
        <v>1272</v>
      </c>
      <c r="N1359" s="5">
        <v>41747</v>
      </c>
      <c r="O1359" s="7">
        <v>290</v>
      </c>
      <c r="P1359" s="7">
        <v>476</v>
      </c>
      <c r="Q1359" s="7">
        <v>186</v>
      </c>
      <c r="R1359" s="6">
        <v>45</v>
      </c>
      <c r="S1359" s="7">
        <v>21420</v>
      </c>
      <c r="T1359" s="8">
        <v>0.05</v>
      </c>
      <c r="U1359" s="7">
        <v>1071</v>
      </c>
      <c r="V1359" s="7">
        <v>20349</v>
      </c>
      <c r="W1359" s="7">
        <v>88</v>
      </c>
      <c r="X1359" s="7">
        <v>14859</v>
      </c>
      <c r="Y1359" s="9">
        <f>+DAY('TABLA PRINCIPAL'!$B1359)</f>
        <v>17</v>
      </c>
      <c r="Z1359" s="9">
        <f>+MONTH('TABLA PRINCIPAL'!$B1359)</f>
        <v>4</v>
      </c>
      <c r="AA1359" s="9">
        <f>+YEAR('TABLA PRINCIPAL'!$B1359)</f>
        <v>2014</v>
      </c>
      <c r="AB1359" s="22" t="str">
        <f>+IF(Ventas_Oficina[[#This Row],[Total del pedido]]&gt;=100000,"SI","NO")</f>
        <v>NO</v>
      </c>
      <c r="AC1359" s="22" t="str">
        <f>+_xlfn.XLOOKUP(Ventas_Oficina[[#This Row],[Nº de artículo]],AUXILIAR!A1358:A6246,AUXILIAR!D1358:D6246,"Error",0)</f>
        <v>Enviado a tiempo</v>
      </c>
      <c r="AD1359" s="22" t="str">
        <f>+IF(AND(Ventas_Oficina[[#This Row],[Total]]&gt;75000,Ventas_Oficina[[#This Row],[Envio a tiempo]]="Enviado a tiempo"),"Buena Venta","Venta Mala")</f>
        <v>Venta Mala</v>
      </c>
    </row>
    <row r="1360" spans="1:30" x14ac:dyDescent="0.25">
      <c r="A1360" s="26">
        <v>1283464</v>
      </c>
      <c r="B1360" s="10">
        <v>41567</v>
      </c>
      <c r="C1360" s="11" t="s">
        <v>448</v>
      </c>
      <c r="D1360" s="11" t="s">
        <v>156</v>
      </c>
      <c r="E1360" s="11" t="s">
        <v>12</v>
      </c>
      <c r="F1360" s="11" t="s">
        <v>13</v>
      </c>
      <c r="G1360" s="11" t="s">
        <v>1008</v>
      </c>
      <c r="H1360" s="11" t="s">
        <v>42</v>
      </c>
      <c r="I1360" s="11" t="s">
        <v>1015</v>
      </c>
      <c r="J1360" s="11" t="s">
        <v>1126</v>
      </c>
      <c r="K1360" s="11" t="s">
        <v>1261</v>
      </c>
      <c r="L1360" s="11" t="s">
        <v>1265</v>
      </c>
      <c r="M1360" s="11" t="s">
        <v>1272</v>
      </c>
      <c r="N1360" s="10">
        <v>41569</v>
      </c>
      <c r="O1360" s="12">
        <v>3202</v>
      </c>
      <c r="P1360" s="12">
        <v>15248</v>
      </c>
      <c r="Q1360" s="12">
        <v>12046</v>
      </c>
      <c r="R1360" s="11">
        <v>29</v>
      </c>
      <c r="S1360" s="12">
        <v>442192</v>
      </c>
      <c r="T1360" s="13">
        <v>0.03</v>
      </c>
      <c r="U1360" s="12">
        <v>13265.76</v>
      </c>
      <c r="V1360" s="12">
        <v>428926.24</v>
      </c>
      <c r="W1360" s="12">
        <v>400</v>
      </c>
      <c r="X1360" s="12">
        <v>95936</v>
      </c>
      <c r="Y1360" s="14">
        <f>+DAY('TABLA PRINCIPAL'!$B1360)</f>
        <v>20</v>
      </c>
      <c r="Z1360" s="14">
        <f>+MONTH('TABLA PRINCIPAL'!$B1360)</f>
        <v>10</v>
      </c>
      <c r="AA1360" s="14">
        <f>+YEAR('TABLA PRINCIPAL'!$B1360)</f>
        <v>2013</v>
      </c>
      <c r="AB1360" s="22" t="str">
        <f>+IF(Ventas_Oficina[[#This Row],[Total del pedido]]&gt;=100000,"SI","NO")</f>
        <v>SI</v>
      </c>
      <c r="AC1360" s="22" t="str">
        <f>+_xlfn.XLOOKUP(Ventas_Oficina[[#This Row],[Nº de artículo]],AUXILIAR!A1359:A6247,AUXILIAR!D1359:D6247,"Error",0)</f>
        <v>No enviado a tiempo</v>
      </c>
      <c r="AD1360" s="22" t="str">
        <f>+IF(AND(Ventas_Oficina[[#This Row],[Total]]&gt;75000,Ventas_Oficina[[#This Row],[Envio a tiempo]]="Enviado a tiempo"),"Buena Venta","Venta Mala")</f>
        <v>Venta Mala</v>
      </c>
    </row>
    <row r="1361" spans="1:30" x14ac:dyDescent="0.25">
      <c r="A1361" s="25">
        <v>1283829</v>
      </c>
      <c r="B1361" s="5">
        <v>42728</v>
      </c>
      <c r="C1361" s="6" t="s">
        <v>503</v>
      </c>
      <c r="D1361" s="6" t="s">
        <v>290</v>
      </c>
      <c r="E1361" s="6" t="s">
        <v>12</v>
      </c>
      <c r="F1361" s="6" t="s">
        <v>13</v>
      </c>
      <c r="G1361" s="6" t="s">
        <v>1009</v>
      </c>
      <c r="H1361" s="6" t="s">
        <v>42</v>
      </c>
      <c r="I1361" s="6" t="s">
        <v>1013</v>
      </c>
      <c r="J1361" s="6" t="s">
        <v>1095</v>
      </c>
      <c r="K1361" s="6" t="s">
        <v>1261</v>
      </c>
      <c r="L1361" s="6" t="s">
        <v>1265</v>
      </c>
      <c r="M1361" s="6" t="s">
        <v>1272</v>
      </c>
      <c r="N1361" s="5">
        <v>42729</v>
      </c>
      <c r="O1361" s="7">
        <v>6773</v>
      </c>
      <c r="P1361" s="7">
        <v>16520</v>
      </c>
      <c r="Q1361" s="7">
        <v>9747</v>
      </c>
      <c r="R1361" s="6">
        <v>48</v>
      </c>
      <c r="S1361" s="7">
        <v>792960</v>
      </c>
      <c r="T1361" s="8">
        <v>0.01</v>
      </c>
      <c r="U1361" s="7">
        <v>7929.6</v>
      </c>
      <c r="V1361" s="7">
        <v>785030.4</v>
      </c>
      <c r="W1361" s="7">
        <v>1999</v>
      </c>
      <c r="X1361" s="7">
        <v>1664754</v>
      </c>
      <c r="Y1361" s="9">
        <f>+DAY('TABLA PRINCIPAL'!$B1361)</f>
        <v>24</v>
      </c>
      <c r="Z1361" s="9">
        <f>+MONTH('TABLA PRINCIPAL'!$B1361)</f>
        <v>12</v>
      </c>
      <c r="AA1361" s="9">
        <f>+YEAR('TABLA PRINCIPAL'!$B1361)</f>
        <v>2016</v>
      </c>
      <c r="AB1361" s="22" t="str">
        <f>+IF(Ventas_Oficina[[#This Row],[Total del pedido]]&gt;=100000,"SI","NO")</f>
        <v>SI</v>
      </c>
      <c r="AC1361" s="22" t="str">
        <f>+_xlfn.XLOOKUP(Ventas_Oficina[[#This Row],[Nº de artículo]],AUXILIAR!A1360:A6248,AUXILIAR!D1360:D6248,"Error",0)</f>
        <v>No enviado a tiempo</v>
      </c>
      <c r="AD1361" s="22" t="str">
        <f>+IF(AND(Ventas_Oficina[[#This Row],[Total]]&gt;75000,Ventas_Oficina[[#This Row],[Envio a tiempo]]="Enviado a tiempo"),"Buena Venta","Venta Mala")</f>
        <v>Venta Mala</v>
      </c>
    </row>
    <row r="1362" spans="1:30" x14ac:dyDescent="0.25">
      <c r="A1362" s="26">
        <v>1283829</v>
      </c>
      <c r="B1362" s="10">
        <v>42144</v>
      </c>
      <c r="C1362" s="11" t="s">
        <v>240</v>
      </c>
      <c r="D1362" s="11" t="s">
        <v>68</v>
      </c>
      <c r="E1362" s="11" t="s">
        <v>12</v>
      </c>
      <c r="F1362" s="11" t="s">
        <v>13</v>
      </c>
      <c r="G1362" s="11" t="s">
        <v>1010</v>
      </c>
      <c r="H1362" s="11" t="s">
        <v>14</v>
      </c>
      <c r="I1362" s="11" t="s">
        <v>1012</v>
      </c>
      <c r="J1362" s="11" t="s">
        <v>1054</v>
      </c>
      <c r="K1362" s="11" t="s">
        <v>1261</v>
      </c>
      <c r="L1362" s="11" t="s">
        <v>1266</v>
      </c>
      <c r="M1362" s="11" t="s">
        <v>1272</v>
      </c>
      <c r="N1362" s="10">
        <v>42146</v>
      </c>
      <c r="O1362" s="12">
        <v>71</v>
      </c>
      <c r="P1362" s="12">
        <v>114</v>
      </c>
      <c r="Q1362" s="12">
        <v>43</v>
      </c>
      <c r="R1362" s="11">
        <v>9</v>
      </c>
      <c r="S1362" s="12">
        <v>1026</v>
      </c>
      <c r="T1362" s="13">
        <v>0.09</v>
      </c>
      <c r="U1362" s="12">
        <v>92.34</v>
      </c>
      <c r="V1362" s="12">
        <v>933.66</v>
      </c>
      <c r="W1362" s="12">
        <v>70</v>
      </c>
      <c r="X1362" s="12">
        <v>5007</v>
      </c>
      <c r="Y1362" s="14">
        <f>+DAY('TABLA PRINCIPAL'!$B1362)</f>
        <v>20</v>
      </c>
      <c r="Z1362" s="14">
        <f>+MONTH('TABLA PRINCIPAL'!$B1362)</f>
        <v>5</v>
      </c>
      <c r="AA1362" s="14">
        <f>+YEAR('TABLA PRINCIPAL'!$B1362)</f>
        <v>2015</v>
      </c>
      <c r="AB1362" s="22" t="str">
        <f>+IF(Ventas_Oficina[[#This Row],[Total del pedido]]&gt;=100000,"SI","NO")</f>
        <v>NO</v>
      </c>
      <c r="AC1362" s="22" t="str">
        <f>+_xlfn.XLOOKUP(Ventas_Oficina[[#This Row],[Nº de artículo]],AUXILIAR!A1361:A6249,AUXILIAR!D1361:D6249,"Error",0)</f>
        <v>No enviado a tiempo</v>
      </c>
      <c r="AD1362" s="22" t="str">
        <f>+IF(AND(Ventas_Oficina[[#This Row],[Total]]&gt;75000,Ventas_Oficina[[#This Row],[Envio a tiempo]]="Enviado a tiempo"),"Buena Venta","Venta Mala")</f>
        <v>Venta Mala</v>
      </c>
    </row>
    <row r="1363" spans="1:30" x14ac:dyDescent="0.25">
      <c r="A1363" s="25">
        <v>1283829</v>
      </c>
      <c r="B1363" s="5">
        <v>42148</v>
      </c>
      <c r="C1363" s="6" t="s">
        <v>201</v>
      </c>
      <c r="D1363" s="6" t="s">
        <v>29</v>
      </c>
      <c r="E1363" s="6" t="s">
        <v>12</v>
      </c>
      <c r="F1363" s="6" t="s">
        <v>13</v>
      </c>
      <c r="G1363" s="6" t="s">
        <v>1009</v>
      </c>
      <c r="H1363" s="6" t="s">
        <v>14</v>
      </c>
      <c r="I1363" s="6" t="s">
        <v>1015</v>
      </c>
      <c r="J1363" s="6" t="s">
        <v>1024</v>
      </c>
      <c r="K1363" s="6" t="s">
        <v>1261</v>
      </c>
      <c r="L1363" s="6" t="s">
        <v>1267</v>
      </c>
      <c r="M1363" s="6" t="s">
        <v>1272</v>
      </c>
      <c r="N1363" s="5">
        <v>42152</v>
      </c>
      <c r="O1363" s="7">
        <v>160</v>
      </c>
      <c r="P1363" s="7">
        <v>262</v>
      </c>
      <c r="Q1363" s="7">
        <v>102</v>
      </c>
      <c r="R1363" s="6">
        <v>35</v>
      </c>
      <c r="S1363" s="7">
        <v>9170</v>
      </c>
      <c r="T1363" s="8">
        <v>7.0000000000000007E-2</v>
      </c>
      <c r="U1363" s="7">
        <v>641.90000000000009</v>
      </c>
      <c r="V1363" s="7">
        <v>8528.1</v>
      </c>
      <c r="W1363" s="7">
        <v>80</v>
      </c>
      <c r="X1363" s="7">
        <v>36927</v>
      </c>
      <c r="Y1363" s="9">
        <f>+DAY('TABLA PRINCIPAL'!$B1363)</f>
        <v>24</v>
      </c>
      <c r="Z1363" s="9">
        <f>+MONTH('TABLA PRINCIPAL'!$B1363)</f>
        <v>5</v>
      </c>
      <c r="AA1363" s="9">
        <f>+YEAR('TABLA PRINCIPAL'!$B1363)</f>
        <v>2015</v>
      </c>
      <c r="AB1363" s="22" t="str">
        <f>+IF(Ventas_Oficina[[#This Row],[Total del pedido]]&gt;=100000,"SI","NO")</f>
        <v>NO</v>
      </c>
      <c r="AC1363" s="22" t="str">
        <f>+_xlfn.XLOOKUP(Ventas_Oficina[[#This Row],[Nº de artículo]],AUXILIAR!A1362:A6250,AUXILIAR!D1362:D6250,"Error",0)</f>
        <v>Enviado a tiempo</v>
      </c>
      <c r="AD1363" s="22" t="str">
        <f>+IF(AND(Ventas_Oficina[[#This Row],[Total]]&gt;75000,Ventas_Oficina[[#This Row],[Envio a tiempo]]="Enviado a tiempo"),"Buena Venta","Venta Mala")</f>
        <v>Venta Mala</v>
      </c>
    </row>
    <row r="1364" spans="1:30" x14ac:dyDescent="0.25">
      <c r="A1364" s="26">
        <v>1283829</v>
      </c>
      <c r="B1364" s="10">
        <v>41909</v>
      </c>
      <c r="C1364" s="11" t="s">
        <v>167</v>
      </c>
      <c r="D1364" s="11" t="s">
        <v>137</v>
      </c>
      <c r="E1364" s="11" t="s">
        <v>4</v>
      </c>
      <c r="F1364" s="11" t="s">
        <v>5</v>
      </c>
      <c r="G1364" s="11" t="s">
        <v>1008</v>
      </c>
      <c r="H1364" s="11" t="s">
        <v>6</v>
      </c>
      <c r="I1364" s="11" t="s">
        <v>1015</v>
      </c>
      <c r="J1364" s="11" t="s">
        <v>1085</v>
      </c>
      <c r="K1364" s="11" t="s">
        <v>1261</v>
      </c>
      <c r="L1364" s="11" t="s">
        <v>1267</v>
      </c>
      <c r="M1364" s="11" t="s">
        <v>1272</v>
      </c>
      <c r="N1364" s="10">
        <v>41914</v>
      </c>
      <c r="O1364" s="12">
        <v>384</v>
      </c>
      <c r="P1364" s="12">
        <v>630</v>
      </c>
      <c r="Q1364" s="12">
        <v>246</v>
      </c>
      <c r="R1364" s="11">
        <v>11</v>
      </c>
      <c r="S1364" s="12">
        <v>6930</v>
      </c>
      <c r="T1364" s="13">
        <v>0.01</v>
      </c>
      <c r="U1364" s="12">
        <v>69.3</v>
      </c>
      <c r="V1364" s="12">
        <v>6860.7</v>
      </c>
      <c r="W1364" s="12">
        <v>50</v>
      </c>
      <c r="X1364" s="12">
        <v>13005</v>
      </c>
      <c r="Y1364" s="14">
        <f>+DAY('TABLA PRINCIPAL'!$B1364)</f>
        <v>27</v>
      </c>
      <c r="Z1364" s="14">
        <f>+MONTH('TABLA PRINCIPAL'!$B1364)</f>
        <v>9</v>
      </c>
      <c r="AA1364" s="14">
        <f>+YEAR('TABLA PRINCIPAL'!$B1364)</f>
        <v>2014</v>
      </c>
      <c r="AB1364" s="22" t="str">
        <f>+IF(Ventas_Oficina[[#This Row],[Total del pedido]]&gt;=100000,"SI","NO")</f>
        <v>NO</v>
      </c>
      <c r="AC1364" s="22" t="str">
        <f>+_xlfn.XLOOKUP(Ventas_Oficina[[#This Row],[Nº de artículo]],AUXILIAR!A1363:A6251,AUXILIAR!D1363:D6251,"Error",0)</f>
        <v>Enviado a tiempo</v>
      </c>
      <c r="AD1364" s="22" t="str">
        <f>+IF(AND(Ventas_Oficina[[#This Row],[Total]]&gt;75000,Ventas_Oficina[[#This Row],[Envio a tiempo]]="Enviado a tiempo"),"Buena Venta","Venta Mala")</f>
        <v>Venta Mala</v>
      </c>
    </row>
    <row r="1365" spans="1:30" x14ac:dyDescent="0.25">
      <c r="A1365" s="25">
        <v>1284194</v>
      </c>
      <c r="B1365" s="5">
        <v>42209</v>
      </c>
      <c r="C1365" s="6" t="s">
        <v>498</v>
      </c>
      <c r="D1365" s="6" t="s">
        <v>277</v>
      </c>
      <c r="E1365" s="6" t="s">
        <v>4</v>
      </c>
      <c r="F1365" s="6" t="s">
        <v>5</v>
      </c>
      <c r="G1365" s="6" t="s">
        <v>1008</v>
      </c>
      <c r="H1365" s="6" t="s">
        <v>9</v>
      </c>
      <c r="I1365" s="6" t="s">
        <v>1012</v>
      </c>
      <c r="J1365" s="6" t="s">
        <v>1113</v>
      </c>
      <c r="K1365" s="6" t="s">
        <v>1261</v>
      </c>
      <c r="L1365" s="6" t="s">
        <v>1265</v>
      </c>
      <c r="M1365" s="6" t="s">
        <v>1272</v>
      </c>
      <c r="N1365" s="5">
        <v>42211</v>
      </c>
      <c r="O1365" s="7">
        <v>1495</v>
      </c>
      <c r="P1365" s="7">
        <v>3476</v>
      </c>
      <c r="Q1365" s="7">
        <v>1981</v>
      </c>
      <c r="R1365" s="6">
        <v>13</v>
      </c>
      <c r="S1365" s="7">
        <v>45188</v>
      </c>
      <c r="T1365" s="8">
        <v>0.08</v>
      </c>
      <c r="U1365" s="7">
        <v>3615.04</v>
      </c>
      <c r="V1365" s="7">
        <v>41572.959999999999</v>
      </c>
      <c r="W1365" s="7">
        <v>822</v>
      </c>
      <c r="X1365" s="7">
        <v>174077</v>
      </c>
      <c r="Y1365" s="9">
        <f>+DAY('TABLA PRINCIPAL'!$B1365)</f>
        <v>24</v>
      </c>
      <c r="Z1365" s="9">
        <f>+MONTH('TABLA PRINCIPAL'!$B1365)</f>
        <v>7</v>
      </c>
      <c r="AA1365" s="9">
        <f>+YEAR('TABLA PRINCIPAL'!$B1365)</f>
        <v>2015</v>
      </c>
      <c r="AB1365" s="22" t="str">
        <f>+IF(Ventas_Oficina[[#This Row],[Total del pedido]]&gt;=100000,"SI","NO")</f>
        <v>NO</v>
      </c>
      <c r="AC1365" s="22" t="str">
        <f>+_xlfn.XLOOKUP(Ventas_Oficina[[#This Row],[Nº de artículo]],AUXILIAR!A1364:A6252,AUXILIAR!D1364:D6252,"Error",0)</f>
        <v>Enviado a tiempo</v>
      </c>
      <c r="AD1365" s="22" t="str">
        <f>+IF(AND(Ventas_Oficina[[#This Row],[Total]]&gt;75000,Ventas_Oficina[[#This Row],[Envio a tiempo]]="Enviado a tiempo"),"Buena Venta","Venta Mala")</f>
        <v>Buena Venta</v>
      </c>
    </row>
    <row r="1366" spans="1:30" x14ac:dyDescent="0.25">
      <c r="A1366" s="26">
        <v>1284194</v>
      </c>
      <c r="B1366" s="10">
        <v>41686</v>
      </c>
      <c r="C1366" s="11" t="s">
        <v>570</v>
      </c>
      <c r="D1366" s="11" t="s">
        <v>150</v>
      </c>
      <c r="E1366" s="11" t="s">
        <v>12</v>
      </c>
      <c r="F1366" s="11" t="s">
        <v>13</v>
      </c>
      <c r="G1366" s="11" t="s">
        <v>1008</v>
      </c>
      <c r="H1366" s="11" t="s">
        <v>14</v>
      </c>
      <c r="I1366" s="11" t="s">
        <v>1014</v>
      </c>
      <c r="J1366" s="11" t="s">
        <v>1035</v>
      </c>
      <c r="K1366" s="11" t="s">
        <v>1262</v>
      </c>
      <c r="L1366" s="11" t="s">
        <v>1265</v>
      </c>
      <c r="M1366" s="11" t="s">
        <v>1273</v>
      </c>
      <c r="N1366" s="10">
        <v>41688</v>
      </c>
      <c r="O1366" s="12">
        <v>882</v>
      </c>
      <c r="P1366" s="12">
        <v>2099</v>
      </c>
      <c r="Q1366" s="12">
        <v>1217</v>
      </c>
      <c r="R1366" s="11">
        <v>34</v>
      </c>
      <c r="S1366" s="12">
        <v>71366</v>
      </c>
      <c r="T1366" s="13">
        <v>0.06</v>
      </c>
      <c r="U1366" s="12">
        <v>4281.96</v>
      </c>
      <c r="V1366" s="12">
        <v>67084.039999999994</v>
      </c>
      <c r="W1366" s="12">
        <v>481</v>
      </c>
      <c r="X1366" s="12">
        <v>50353</v>
      </c>
      <c r="Y1366" s="14">
        <f>+DAY('TABLA PRINCIPAL'!$B1366)</f>
        <v>16</v>
      </c>
      <c r="Z1366" s="14">
        <f>+MONTH('TABLA PRINCIPAL'!$B1366)</f>
        <v>2</v>
      </c>
      <c r="AA1366" s="14">
        <f>+YEAR('TABLA PRINCIPAL'!$B1366)</f>
        <v>2014</v>
      </c>
      <c r="AB1366" s="22" t="str">
        <f>+IF(Ventas_Oficina[[#This Row],[Total del pedido]]&gt;=100000,"SI","NO")</f>
        <v>NO</v>
      </c>
      <c r="AC1366" s="22" t="str">
        <f>+_xlfn.XLOOKUP(Ventas_Oficina[[#This Row],[Nº de artículo]],AUXILIAR!A1365:A6253,AUXILIAR!D1365:D6253,"Error",0)</f>
        <v>Enviado a tiempo</v>
      </c>
      <c r="AD1366" s="22" t="str">
        <f>+IF(AND(Ventas_Oficina[[#This Row],[Total]]&gt;75000,Ventas_Oficina[[#This Row],[Envio a tiempo]]="Enviado a tiempo"),"Buena Venta","Venta Mala")</f>
        <v>Venta Mala</v>
      </c>
    </row>
    <row r="1367" spans="1:30" x14ac:dyDescent="0.25">
      <c r="A1367" s="25">
        <v>1284225</v>
      </c>
      <c r="B1367" s="5">
        <v>41401</v>
      </c>
      <c r="C1367" s="6" t="s">
        <v>165</v>
      </c>
      <c r="D1367" s="6" t="s">
        <v>166</v>
      </c>
      <c r="E1367" s="6" t="s">
        <v>4</v>
      </c>
      <c r="F1367" s="6" t="s">
        <v>5</v>
      </c>
      <c r="G1367" s="6" t="s">
        <v>1010</v>
      </c>
      <c r="H1367" s="6" t="s">
        <v>34</v>
      </c>
      <c r="I1367" s="6" t="s">
        <v>1013</v>
      </c>
      <c r="J1367" s="6" t="s">
        <v>1082</v>
      </c>
      <c r="K1367" s="6" t="s">
        <v>1261</v>
      </c>
      <c r="L1367" s="6" t="s">
        <v>1267</v>
      </c>
      <c r="M1367" s="6" t="s">
        <v>1272</v>
      </c>
      <c r="N1367" s="5">
        <v>41403</v>
      </c>
      <c r="O1367" s="7">
        <v>2197</v>
      </c>
      <c r="P1367" s="7">
        <v>3544</v>
      </c>
      <c r="Q1367" s="7">
        <v>1347</v>
      </c>
      <c r="R1367" s="6">
        <v>26</v>
      </c>
      <c r="S1367" s="7">
        <v>92144</v>
      </c>
      <c r="T1367" s="8">
        <v>0.08</v>
      </c>
      <c r="U1367" s="7">
        <v>7371.52</v>
      </c>
      <c r="V1367" s="7">
        <v>84772.479999999996</v>
      </c>
      <c r="W1367" s="7">
        <v>492</v>
      </c>
      <c r="X1367" s="7">
        <v>174582</v>
      </c>
      <c r="Y1367" s="9">
        <f>+DAY('TABLA PRINCIPAL'!$B1367)</f>
        <v>7</v>
      </c>
      <c r="Z1367" s="9">
        <f>+MONTH('TABLA PRINCIPAL'!$B1367)</f>
        <v>5</v>
      </c>
      <c r="AA1367" s="9">
        <f>+YEAR('TABLA PRINCIPAL'!$B1367)</f>
        <v>2013</v>
      </c>
      <c r="AB1367" s="22" t="str">
        <f>+IF(Ventas_Oficina[[#This Row],[Total del pedido]]&gt;=100000,"SI","NO")</f>
        <v>NO</v>
      </c>
      <c r="AC1367" s="22" t="str">
        <f>+_xlfn.XLOOKUP(Ventas_Oficina[[#This Row],[Nº de artículo]],AUXILIAR!A1366:A6254,AUXILIAR!D1366:D6254,"Error",0)</f>
        <v>Enviado a tiempo</v>
      </c>
      <c r="AD1367" s="22" t="str">
        <f>+IF(AND(Ventas_Oficina[[#This Row],[Total]]&gt;75000,Ventas_Oficina[[#This Row],[Envio a tiempo]]="Enviado a tiempo"),"Buena Venta","Venta Mala")</f>
        <v>Buena Venta</v>
      </c>
    </row>
    <row r="1368" spans="1:30" x14ac:dyDescent="0.25">
      <c r="A1368" s="26">
        <v>1284925</v>
      </c>
      <c r="B1368" s="10">
        <v>41618</v>
      </c>
      <c r="C1368" s="11" t="s">
        <v>75</v>
      </c>
      <c r="D1368" s="11" t="s">
        <v>76</v>
      </c>
      <c r="E1368" s="11" t="s">
        <v>4</v>
      </c>
      <c r="F1368" s="11" t="s">
        <v>5</v>
      </c>
      <c r="G1368" s="11" t="s">
        <v>1008</v>
      </c>
      <c r="H1368" s="11" t="s">
        <v>17</v>
      </c>
      <c r="I1368" s="11" t="s">
        <v>1012</v>
      </c>
      <c r="J1368" s="11" t="s">
        <v>1090</v>
      </c>
      <c r="K1368" s="11" t="s">
        <v>1262</v>
      </c>
      <c r="L1368" s="11" t="s">
        <v>1268</v>
      </c>
      <c r="M1368" s="11" t="s">
        <v>1272</v>
      </c>
      <c r="N1368" s="10">
        <v>41620</v>
      </c>
      <c r="O1368" s="12">
        <v>347</v>
      </c>
      <c r="P1368" s="12">
        <v>668</v>
      </c>
      <c r="Q1368" s="12">
        <v>321</v>
      </c>
      <c r="R1368" s="11">
        <v>10</v>
      </c>
      <c r="S1368" s="12">
        <v>6680</v>
      </c>
      <c r="T1368" s="13">
        <v>0</v>
      </c>
      <c r="U1368" s="12">
        <v>0</v>
      </c>
      <c r="V1368" s="12">
        <v>6680</v>
      </c>
      <c r="W1368" s="12">
        <v>150</v>
      </c>
      <c r="X1368" s="12">
        <v>4049</v>
      </c>
      <c r="Y1368" s="14">
        <f>+DAY('TABLA PRINCIPAL'!$B1368)</f>
        <v>10</v>
      </c>
      <c r="Z1368" s="14">
        <f>+MONTH('TABLA PRINCIPAL'!$B1368)</f>
        <v>12</v>
      </c>
      <c r="AA1368" s="14">
        <f>+YEAR('TABLA PRINCIPAL'!$B1368)</f>
        <v>2013</v>
      </c>
      <c r="AB1368" s="22" t="str">
        <f>+IF(Ventas_Oficina[[#This Row],[Total del pedido]]&gt;=100000,"SI","NO")</f>
        <v>NO</v>
      </c>
      <c r="AC1368" s="22" t="str">
        <f>+_xlfn.XLOOKUP(Ventas_Oficina[[#This Row],[Nº de artículo]],AUXILIAR!A1367:A6255,AUXILIAR!D1367:D6255,"Error",0)</f>
        <v>Enviado a tiempo</v>
      </c>
      <c r="AD1368" s="22" t="str">
        <f>+IF(AND(Ventas_Oficina[[#This Row],[Total]]&gt;75000,Ventas_Oficina[[#This Row],[Envio a tiempo]]="Enviado a tiempo"),"Buena Venta","Venta Mala")</f>
        <v>Venta Mala</v>
      </c>
    </row>
    <row r="1369" spans="1:30" x14ac:dyDescent="0.25">
      <c r="A1369" s="25">
        <v>1285290</v>
      </c>
      <c r="B1369" s="5">
        <v>42000</v>
      </c>
      <c r="C1369" s="6" t="s">
        <v>213</v>
      </c>
      <c r="D1369" s="6" t="s">
        <v>183</v>
      </c>
      <c r="E1369" s="6" t="s">
        <v>4</v>
      </c>
      <c r="F1369" s="6" t="s">
        <v>5</v>
      </c>
      <c r="G1369" s="6" t="s">
        <v>1008</v>
      </c>
      <c r="H1369" s="6" t="s">
        <v>106</v>
      </c>
      <c r="I1369" s="6" t="s">
        <v>1012</v>
      </c>
      <c r="J1369" s="6" t="s">
        <v>1028</v>
      </c>
      <c r="K1369" s="6" t="s">
        <v>1261</v>
      </c>
      <c r="L1369" s="6" t="s">
        <v>1267</v>
      </c>
      <c r="M1369" s="6" t="s">
        <v>1272</v>
      </c>
      <c r="N1369" s="5">
        <v>42000</v>
      </c>
      <c r="O1369" s="7">
        <v>229</v>
      </c>
      <c r="P1369" s="7">
        <v>369</v>
      </c>
      <c r="Q1369" s="7">
        <v>140</v>
      </c>
      <c r="R1369" s="6">
        <v>29</v>
      </c>
      <c r="S1369" s="7">
        <v>10701</v>
      </c>
      <c r="T1369" s="8">
        <v>7.0000000000000007E-2</v>
      </c>
      <c r="U1369" s="7">
        <v>749.07</v>
      </c>
      <c r="V1369" s="7">
        <v>9951.93</v>
      </c>
      <c r="W1369" s="7">
        <v>50</v>
      </c>
      <c r="X1369" s="7">
        <v>23884</v>
      </c>
      <c r="Y1369" s="9">
        <f>+DAY('TABLA PRINCIPAL'!$B1369)</f>
        <v>27</v>
      </c>
      <c r="Z1369" s="9">
        <f>+MONTH('TABLA PRINCIPAL'!$B1369)</f>
        <v>12</v>
      </c>
      <c r="AA1369" s="9">
        <f>+YEAR('TABLA PRINCIPAL'!$B1369)</f>
        <v>2014</v>
      </c>
      <c r="AB1369" s="22" t="str">
        <f>+IF(Ventas_Oficina[[#This Row],[Total del pedido]]&gt;=100000,"SI","NO")</f>
        <v>NO</v>
      </c>
      <c r="AC1369" s="22" t="str">
        <f>+_xlfn.XLOOKUP(Ventas_Oficina[[#This Row],[Nº de artículo]],AUXILIAR!A1368:A6256,AUXILIAR!D1368:D6256,"Error",0)</f>
        <v>No enviado a tiempo</v>
      </c>
      <c r="AD1369" s="22" t="str">
        <f>+IF(AND(Ventas_Oficina[[#This Row],[Total]]&gt;75000,Ventas_Oficina[[#This Row],[Envio a tiempo]]="Enviado a tiempo"),"Buena Venta","Venta Mala")</f>
        <v>Venta Mala</v>
      </c>
    </row>
    <row r="1370" spans="1:30" x14ac:dyDescent="0.25">
      <c r="A1370" s="26">
        <v>1285290</v>
      </c>
      <c r="B1370" s="10">
        <v>41889</v>
      </c>
      <c r="C1370" s="11" t="s">
        <v>22</v>
      </c>
      <c r="D1370" s="11" t="s">
        <v>23</v>
      </c>
      <c r="E1370" s="11" t="s">
        <v>4</v>
      </c>
      <c r="F1370" s="11" t="s">
        <v>5</v>
      </c>
      <c r="G1370" s="11" t="s">
        <v>1008</v>
      </c>
      <c r="H1370" s="11" t="s">
        <v>24</v>
      </c>
      <c r="I1370" s="11" t="s">
        <v>1013</v>
      </c>
      <c r="J1370" s="11" t="s">
        <v>1111</v>
      </c>
      <c r="K1370" s="11" t="s">
        <v>1262</v>
      </c>
      <c r="L1370" s="11" t="s">
        <v>1265</v>
      </c>
      <c r="M1370" s="11" t="s">
        <v>1272</v>
      </c>
      <c r="N1370" s="10">
        <v>41889</v>
      </c>
      <c r="O1370" s="12">
        <v>198</v>
      </c>
      <c r="P1370" s="12">
        <v>315</v>
      </c>
      <c r="Q1370" s="12">
        <v>117</v>
      </c>
      <c r="R1370" s="11">
        <v>46</v>
      </c>
      <c r="S1370" s="12">
        <v>14490</v>
      </c>
      <c r="T1370" s="13">
        <v>0.02</v>
      </c>
      <c r="U1370" s="12">
        <v>289.8</v>
      </c>
      <c r="V1370" s="12">
        <v>14200.2</v>
      </c>
      <c r="W1370" s="12">
        <v>49</v>
      </c>
      <c r="X1370" s="12">
        <v>12067</v>
      </c>
      <c r="Y1370" s="14">
        <f>+DAY('TABLA PRINCIPAL'!$B1370)</f>
        <v>7</v>
      </c>
      <c r="Z1370" s="14">
        <f>+MONTH('TABLA PRINCIPAL'!$B1370)</f>
        <v>9</v>
      </c>
      <c r="AA1370" s="14">
        <f>+YEAR('TABLA PRINCIPAL'!$B1370)</f>
        <v>2014</v>
      </c>
      <c r="AB1370" s="22" t="str">
        <f>+IF(Ventas_Oficina[[#This Row],[Total del pedido]]&gt;=100000,"SI","NO")</f>
        <v>NO</v>
      </c>
      <c r="AC1370" s="22" t="str">
        <f>+_xlfn.XLOOKUP(Ventas_Oficina[[#This Row],[Nº de artículo]],AUXILIAR!A1369:A6257,AUXILIAR!D1369:D6257,"Error",0)</f>
        <v>No enviado a tiempo</v>
      </c>
      <c r="AD1370" s="22" t="str">
        <f>+IF(AND(Ventas_Oficina[[#This Row],[Total]]&gt;75000,Ventas_Oficina[[#This Row],[Envio a tiempo]]="Enviado a tiempo"),"Buena Venta","Venta Mala")</f>
        <v>Venta Mala</v>
      </c>
    </row>
    <row r="1371" spans="1:30" x14ac:dyDescent="0.25">
      <c r="A1371" s="25">
        <v>1285290</v>
      </c>
      <c r="B1371" s="5">
        <v>42203</v>
      </c>
      <c r="C1371" s="6" t="s">
        <v>40</v>
      </c>
      <c r="D1371" s="6" t="s">
        <v>44</v>
      </c>
      <c r="E1371" s="6" t="s">
        <v>12</v>
      </c>
      <c r="F1371" s="6" t="s">
        <v>13</v>
      </c>
      <c r="G1371" s="6" t="s">
        <v>1010</v>
      </c>
      <c r="H1371" s="6" t="s">
        <v>42</v>
      </c>
      <c r="I1371" s="6" t="s">
        <v>1013</v>
      </c>
      <c r="J1371" s="6" t="s">
        <v>1060</v>
      </c>
      <c r="K1371" s="6" t="s">
        <v>1261</v>
      </c>
      <c r="L1371" s="6" t="s">
        <v>1267</v>
      </c>
      <c r="M1371" s="6" t="s">
        <v>1272</v>
      </c>
      <c r="N1371" s="5">
        <v>42205</v>
      </c>
      <c r="O1371" s="7">
        <v>1388</v>
      </c>
      <c r="P1371" s="7">
        <v>2238</v>
      </c>
      <c r="Q1371" s="7">
        <v>850</v>
      </c>
      <c r="R1371" s="6">
        <v>19</v>
      </c>
      <c r="S1371" s="7">
        <v>42522</v>
      </c>
      <c r="T1371" s="8">
        <v>0.09</v>
      </c>
      <c r="U1371" s="7">
        <v>3826.98</v>
      </c>
      <c r="V1371" s="7">
        <v>38695.019999999997</v>
      </c>
      <c r="W1371" s="7">
        <v>1510</v>
      </c>
      <c r="X1371" s="7">
        <v>39363</v>
      </c>
      <c r="Y1371" s="9">
        <f>+DAY('TABLA PRINCIPAL'!$B1371)</f>
        <v>18</v>
      </c>
      <c r="Z1371" s="9">
        <f>+MONTH('TABLA PRINCIPAL'!$B1371)</f>
        <v>7</v>
      </c>
      <c r="AA1371" s="9">
        <f>+YEAR('TABLA PRINCIPAL'!$B1371)</f>
        <v>2015</v>
      </c>
      <c r="AB1371" s="22" t="str">
        <f>+IF(Ventas_Oficina[[#This Row],[Total del pedido]]&gt;=100000,"SI","NO")</f>
        <v>NO</v>
      </c>
      <c r="AC1371" s="22" t="str">
        <f>+_xlfn.XLOOKUP(Ventas_Oficina[[#This Row],[Nº de artículo]],AUXILIAR!A1370:A6258,AUXILIAR!D1370:D6258,"Error",0)</f>
        <v>No enviado a tiempo</v>
      </c>
      <c r="AD1371" s="22" t="str">
        <f>+IF(AND(Ventas_Oficina[[#This Row],[Total]]&gt;75000,Ventas_Oficina[[#This Row],[Envio a tiempo]]="Enviado a tiempo"),"Buena Venta","Venta Mala")</f>
        <v>Venta Mala</v>
      </c>
    </row>
    <row r="1372" spans="1:30" x14ac:dyDescent="0.25">
      <c r="A1372" s="26">
        <v>1285290</v>
      </c>
      <c r="B1372" s="10">
        <v>41482</v>
      </c>
      <c r="C1372" s="11" t="s">
        <v>571</v>
      </c>
      <c r="D1372" s="11" t="s">
        <v>223</v>
      </c>
      <c r="E1372" s="11" t="s">
        <v>4</v>
      </c>
      <c r="F1372" s="11" t="s">
        <v>5</v>
      </c>
      <c r="G1372" s="11" t="s">
        <v>1007</v>
      </c>
      <c r="H1372" s="11" t="s">
        <v>17</v>
      </c>
      <c r="I1372" s="11" t="s">
        <v>1012</v>
      </c>
      <c r="J1372" s="11" t="s">
        <v>1068</v>
      </c>
      <c r="K1372" s="11" t="s">
        <v>1261</v>
      </c>
      <c r="L1372" s="11" t="s">
        <v>1267</v>
      </c>
      <c r="M1372" s="11" t="s">
        <v>1272</v>
      </c>
      <c r="N1372" s="10">
        <v>41484</v>
      </c>
      <c r="O1372" s="12">
        <v>446</v>
      </c>
      <c r="P1372" s="12">
        <v>1089</v>
      </c>
      <c r="Q1372" s="12">
        <v>643</v>
      </c>
      <c r="R1372" s="11">
        <v>24</v>
      </c>
      <c r="S1372" s="12">
        <v>26136</v>
      </c>
      <c r="T1372" s="13">
        <v>7.0000000000000007E-2</v>
      </c>
      <c r="U1372" s="12">
        <v>1829.5200000000002</v>
      </c>
      <c r="V1372" s="12">
        <v>24306.48</v>
      </c>
      <c r="W1372" s="12">
        <v>450</v>
      </c>
      <c r="X1372" s="12">
        <v>30566</v>
      </c>
      <c r="Y1372" s="14">
        <f>+DAY('TABLA PRINCIPAL'!$B1372)</f>
        <v>27</v>
      </c>
      <c r="Z1372" s="14">
        <f>+MONTH('TABLA PRINCIPAL'!$B1372)</f>
        <v>7</v>
      </c>
      <c r="AA1372" s="14">
        <f>+YEAR('TABLA PRINCIPAL'!$B1372)</f>
        <v>2013</v>
      </c>
      <c r="AB1372" s="22" t="str">
        <f>+IF(Ventas_Oficina[[#This Row],[Total del pedido]]&gt;=100000,"SI","NO")</f>
        <v>NO</v>
      </c>
      <c r="AC1372" s="22" t="str">
        <f>+_xlfn.XLOOKUP(Ventas_Oficina[[#This Row],[Nº de artículo]],AUXILIAR!A1371:A6259,AUXILIAR!D1371:D6259,"Error",0)</f>
        <v>Enviado a tiempo</v>
      </c>
      <c r="AD1372" s="22" t="str">
        <f>+IF(AND(Ventas_Oficina[[#This Row],[Total]]&gt;75000,Ventas_Oficina[[#This Row],[Envio a tiempo]]="Enviado a tiempo"),"Buena Venta","Venta Mala")</f>
        <v>Venta Mala</v>
      </c>
    </row>
    <row r="1373" spans="1:30" x14ac:dyDescent="0.25">
      <c r="A1373" s="25">
        <v>1285655</v>
      </c>
      <c r="B1373" s="5">
        <v>41476</v>
      </c>
      <c r="C1373" s="6" t="s">
        <v>378</v>
      </c>
      <c r="D1373" s="6" t="s">
        <v>115</v>
      </c>
      <c r="E1373" s="6" t="s">
        <v>4</v>
      </c>
      <c r="F1373" s="6" t="s">
        <v>5</v>
      </c>
      <c r="G1373" s="6" t="s">
        <v>1008</v>
      </c>
      <c r="H1373" s="6" t="s">
        <v>116</v>
      </c>
      <c r="I1373" s="6" t="s">
        <v>1012</v>
      </c>
      <c r="J1373" s="6" t="s">
        <v>1126</v>
      </c>
      <c r="K1373" s="6" t="s">
        <v>1261</v>
      </c>
      <c r="L1373" s="6" t="s">
        <v>1265</v>
      </c>
      <c r="M1373" s="6" t="s">
        <v>1272</v>
      </c>
      <c r="N1373" s="5">
        <v>41478</v>
      </c>
      <c r="O1373" s="7">
        <v>3964</v>
      </c>
      <c r="P1373" s="7">
        <v>15248</v>
      </c>
      <c r="Q1373" s="7">
        <v>11284</v>
      </c>
      <c r="R1373" s="6">
        <v>31</v>
      </c>
      <c r="S1373" s="7">
        <v>472688</v>
      </c>
      <c r="T1373" s="8">
        <v>0.09</v>
      </c>
      <c r="U1373" s="7">
        <v>42541.919999999998</v>
      </c>
      <c r="V1373" s="7">
        <v>430146.08</v>
      </c>
      <c r="W1373" s="7">
        <v>650</v>
      </c>
      <c r="X1373" s="7">
        <v>470251</v>
      </c>
      <c r="Y1373" s="9">
        <f>+DAY('TABLA PRINCIPAL'!$B1373)</f>
        <v>21</v>
      </c>
      <c r="Z1373" s="9">
        <f>+MONTH('TABLA PRINCIPAL'!$B1373)</f>
        <v>7</v>
      </c>
      <c r="AA1373" s="9">
        <f>+YEAR('TABLA PRINCIPAL'!$B1373)</f>
        <v>2013</v>
      </c>
      <c r="AB1373" s="22" t="str">
        <f>+IF(Ventas_Oficina[[#This Row],[Total del pedido]]&gt;=100000,"SI","NO")</f>
        <v>SI</v>
      </c>
      <c r="AC1373" s="22" t="str">
        <f>+_xlfn.XLOOKUP(Ventas_Oficina[[#This Row],[Nº de artículo]],AUXILIAR!A1372:A6260,AUXILIAR!D1372:D6260,"Error",0)</f>
        <v>Enviado a tiempo</v>
      </c>
      <c r="AD1373" s="22" t="str">
        <f>+IF(AND(Ventas_Oficina[[#This Row],[Total]]&gt;75000,Ventas_Oficina[[#This Row],[Envio a tiempo]]="Enviado a tiempo"),"Buena Venta","Venta Mala")</f>
        <v>Buena Venta</v>
      </c>
    </row>
    <row r="1374" spans="1:30" x14ac:dyDescent="0.25">
      <c r="A1374" s="26">
        <v>1285655</v>
      </c>
      <c r="B1374" s="10">
        <v>42075</v>
      </c>
      <c r="C1374" s="11" t="s">
        <v>572</v>
      </c>
      <c r="D1374" s="11" t="s">
        <v>308</v>
      </c>
      <c r="E1374" s="11" t="s">
        <v>4</v>
      </c>
      <c r="F1374" s="11" t="s">
        <v>5</v>
      </c>
      <c r="G1374" s="11" t="s">
        <v>1010</v>
      </c>
      <c r="H1374" s="11" t="s">
        <v>17</v>
      </c>
      <c r="I1374" s="11" t="s">
        <v>1012</v>
      </c>
      <c r="J1374" s="11" t="s">
        <v>1045</v>
      </c>
      <c r="K1374" s="11" t="s">
        <v>1261</v>
      </c>
      <c r="L1374" s="11" t="s">
        <v>1265</v>
      </c>
      <c r="M1374" s="11" t="s">
        <v>1272</v>
      </c>
      <c r="N1374" s="10">
        <v>42076</v>
      </c>
      <c r="O1374" s="12">
        <v>93</v>
      </c>
      <c r="P1374" s="12">
        <v>148</v>
      </c>
      <c r="Q1374" s="12">
        <v>55</v>
      </c>
      <c r="R1374" s="11">
        <v>50</v>
      </c>
      <c r="S1374" s="12">
        <v>7400</v>
      </c>
      <c r="T1374" s="13">
        <v>0.09</v>
      </c>
      <c r="U1374" s="12">
        <v>666</v>
      </c>
      <c r="V1374" s="12">
        <v>6734</v>
      </c>
      <c r="W1374" s="12">
        <v>70</v>
      </c>
      <c r="X1374" s="12">
        <v>6878</v>
      </c>
      <c r="Y1374" s="14">
        <f>+DAY('TABLA PRINCIPAL'!$B1374)</f>
        <v>12</v>
      </c>
      <c r="Z1374" s="14">
        <f>+MONTH('TABLA PRINCIPAL'!$B1374)</f>
        <v>3</v>
      </c>
      <c r="AA1374" s="14">
        <f>+YEAR('TABLA PRINCIPAL'!$B1374)</f>
        <v>2015</v>
      </c>
      <c r="AB1374" s="22" t="str">
        <f>+IF(Ventas_Oficina[[#This Row],[Total del pedido]]&gt;=100000,"SI","NO")</f>
        <v>NO</v>
      </c>
      <c r="AC1374" s="22" t="str">
        <f>+_xlfn.XLOOKUP(Ventas_Oficina[[#This Row],[Nº de artículo]],AUXILIAR!A1373:A6261,AUXILIAR!D1373:D6261,"Error",0)</f>
        <v>Enviado a tiempo</v>
      </c>
      <c r="AD1374" s="22" t="str">
        <f>+IF(AND(Ventas_Oficina[[#This Row],[Total]]&gt;75000,Ventas_Oficina[[#This Row],[Envio a tiempo]]="Enviado a tiempo"),"Buena Venta","Venta Mala")</f>
        <v>Venta Mala</v>
      </c>
    </row>
    <row r="1375" spans="1:30" x14ac:dyDescent="0.25">
      <c r="A1375" s="25">
        <v>1285655</v>
      </c>
      <c r="B1375" s="5">
        <v>41322</v>
      </c>
      <c r="C1375" s="6" t="s">
        <v>55</v>
      </c>
      <c r="D1375" s="6" t="s">
        <v>44</v>
      </c>
      <c r="E1375" s="6" t="s">
        <v>12</v>
      </c>
      <c r="F1375" s="6" t="s">
        <v>13</v>
      </c>
      <c r="G1375" s="6" t="s">
        <v>1008</v>
      </c>
      <c r="H1375" s="6" t="s">
        <v>42</v>
      </c>
      <c r="I1375" s="6" t="s">
        <v>1012</v>
      </c>
      <c r="J1375" s="6" t="s">
        <v>1030</v>
      </c>
      <c r="K1375" s="6" t="s">
        <v>1261</v>
      </c>
      <c r="L1375" s="6" t="s">
        <v>1267</v>
      </c>
      <c r="M1375" s="6" t="s">
        <v>1272</v>
      </c>
      <c r="N1375" s="5">
        <v>41327</v>
      </c>
      <c r="O1375" s="7">
        <v>90</v>
      </c>
      <c r="P1375" s="7">
        <v>210</v>
      </c>
      <c r="Q1375" s="7">
        <v>120</v>
      </c>
      <c r="R1375" s="6">
        <v>8</v>
      </c>
      <c r="S1375" s="7">
        <v>1680</v>
      </c>
      <c r="T1375" s="8">
        <v>0.04</v>
      </c>
      <c r="U1375" s="7">
        <v>67.2</v>
      </c>
      <c r="V1375" s="7">
        <v>1612.8</v>
      </c>
      <c r="W1375" s="7">
        <v>70</v>
      </c>
      <c r="X1375" s="7">
        <v>3533</v>
      </c>
      <c r="Y1375" s="9">
        <f>+DAY('TABLA PRINCIPAL'!$B1375)</f>
        <v>17</v>
      </c>
      <c r="Z1375" s="9">
        <f>+MONTH('TABLA PRINCIPAL'!$B1375)</f>
        <v>2</v>
      </c>
      <c r="AA1375" s="9">
        <f>+YEAR('TABLA PRINCIPAL'!$B1375)</f>
        <v>2013</v>
      </c>
      <c r="AB1375" s="22" t="str">
        <f>+IF(Ventas_Oficina[[#This Row],[Total del pedido]]&gt;=100000,"SI","NO")</f>
        <v>NO</v>
      </c>
      <c r="AC1375" s="22" t="str">
        <f>+_xlfn.XLOOKUP(Ventas_Oficina[[#This Row],[Nº de artículo]],AUXILIAR!A1374:A6262,AUXILIAR!D1374:D6262,"Error",0)</f>
        <v>No enviado a tiempo</v>
      </c>
      <c r="AD1375" s="22" t="str">
        <f>+IF(AND(Ventas_Oficina[[#This Row],[Total]]&gt;75000,Ventas_Oficina[[#This Row],[Envio a tiempo]]="Enviado a tiempo"),"Buena Venta","Venta Mala")</f>
        <v>Venta Mala</v>
      </c>
    </row>
    <row r="1376" spans="1:30" x14ac:dyDescent="0.25">
      <c r="A1376" s="26">
        <v>1285655</v>
      </c>
      <c r="B1376" s="10">
        <v>41692</v>
      </c>
      <c r="C1376" s="11" t="s">
        <v>426</v>
      </c>
      <c r="D1376" s="11" t="s">
        <v>100</v>
      </c>
      <c r="E1376" s="11" t="s">
        <v>12</v>
      </c>
      <c r="F1376" s="11" t="s">
        <v>13</v>
      </c>
      <c r="G1376" s="11" t="s">
        <v>1007</v>
      </c>
      <c r="H1376" s="11" t="s">
        <v>42</v>
      </c>
      <c r="I1376" s="11" t="s">
        <v>1013</v>
      </c>
      <c r="J1376" s="11" t="s">
        <v>1104</v>
      </c>
      <c r="K1376" s="11" t="s">
        <v>1261</v>
      </c>
      <c r="L1376" s="11" t="s">
        <v>1265</v>
      </c>
      <c r="M1376" s="11" t="s">
        <v>1272</v>
      </c>
      <c r="N1376" s="10">
        <v>41693</v>
      </c>
      <c r="O1376" s="12">
        <v>131</v>
      </c>
      <c r="P1376" s="12">
        <v>284</v>
      </c>
      <c r="Q1376" s="12">
        <v>153</v>
      </c>
      <c r="R1376" s="11">
        <v>22</v>
      </c>
      <c r="S1376" s="12">
        <v>6248</v>
      </c>
      <c r="T1376" s="13">
        <v>7.0000000000000007E-2</v>
      </c>
      <c r="U1376" s="12">
        <v>437.36</v>
      </c>
      <c r="V1376" s="12">
        <v>5810.64</v>
      </c>
      <c r="W1376" s="12">
        <v>93</v>
      </c>
      <c r="X1376" s="12">
        <v>6858</v>
      </c>
      <c r="Y1376" s="14">
        <f>+DAY('TABLA PRINCIPAL'!$B1376)</f>
        <v>22</v>
      </c>
      <c r="Z1376" s="14">
        <f>+MONTH('TABLA PRINCIPAL'!$B1376)</f>
        <v>2</v>
      </c>
      <c r="AA1376" s="14">
        <f>+YEAR('TABLA PRINCIPAL'!$B1376)</f>
        <v>2014</v>
      </c>
      <c r="AB1376" s="22" t="str">
        <f>+IF(Ventas_Oficina[[#This Row],[Total del pedido]]&gt;=100000,"SI","NO")</f>
        <v>NO</v>
      </c>
      <c r="AC1376" s="22" t="str">
        <f>+_xlfn.XLOOKUP(Ventas_Oficina[[#This Row],[Nº de artículo]],AUXILIAR!A1375:A6263,AUXILIAR!D1375:D6263,"Error",0)</f>
        <v>Enviado a tiempo</v>
      </c>
      <c r="AD1376" s="22" t="str">
        <f>+IF(AND(Ventas_Oficina[[#This Row],[Total]]&gt;75000,Ventas_Oficina[[#This Row],[Envio a tiempo]]="Enviado a tiempo"),"Buena Venta","Venta Mala")</f>
        <v>Venta Mala</v>
      </c>
    </row>
    <row r="1377" spans="1:30" x14ac:dyDescent="0.25">
      <c r="A1377" s="26">
        <v>1285655</v>
      </c>
      <c r="B1377" s="10">
        <v>41692</v>
      </c>
      <c r="C1377" s="11" t="s">
        <v>426</v>
      </c>
      <c r="D1377" s="11" t="s">
        <v>100</v>
      </c>
      <c r="E1377" s="11" t="s">
        <v>12</v>
      </c>
      <c r="F1377" s="11" t="s">
        <v>13</v>
      </c>
      <c r="G1377" s="11" t="s">
        <v>1007</v>
      </c>
      <c r="H1377" s="11" t="s">
        <v>42</v>
      </c>
      <c r="I1377" s="11" t="s">
        <v>1014</v>
      </c>
      <c r="J1377" s="11" t="s">
        <v>1032</v>
      </c>
      <c r="K1377" s="11" t="s">
        <v>1261</v>
      </c>
      <c r="L1377" s="11" t="s">
        <v>1265</v>
      </c>
      <c r="M1377" s="11" t="s">
        <v>1272</v>
      </c>
      <c r="N1377" s="10">
        <v>41693</v>
      </c>
      <c r="O1377" s="12">
        <v>159</v>
      </c>
      <c r="P1377" s="12">
        <v>261</v>
      </c>
      <c r="Q1377" s="12">
        <v>102</v>
      </c>
      <c r="R1377" s="11">
        <v>34</v>
      </c>
      <c r="S1377" s="12">
        <v>8874</v>
      </c>
      <c r="T1377" s="13">
        <v>0</v>
      </c>
      <c r="U1377" s="12">
        <v>0</v>
      </c>
      <c r="V1377" s="12">
        <v>8874</v>
      </c>
      <c r="W1377" s="12">
        <v>50</v>
      </c>
      <c r="X1377" s="12">
        <v>6878</v>
      </c>
      <c r="Y1377" s="14">
        <f>+DAY('TABLA PRINCIPAL'!$B1377)</f>
        <v>22</v>
      </c>
      <c r="Z1377" s="14">
        <f>+MONTH('TABLA PRINCIPAL'!$B1377)</f>
        <v>2</v>
      </c>
      <c r="AA1377" s="14">
        <f>+YEAR('TABLA PRINCIPAL'!$B1377)</f>
        <v>2014</v>
      </c>
      <c r="AB1377" s="22" t="str">
        <f>+IF(Ventas_Oficina[[#This Row],[Total del pedido]]&gt;=100000,"SI","NO")</f>
        <v>NO</v>
      </c>
      <c r="AC1377" s="22" t="str">
        <f>+_xlfn.XLOOKUP(Ventas_Oficina[[#This Row],[Nº de artículo]],AUXILIAR!A1377:A6265,AUXILIAR!D1377:D6265,"Error",0)</f>
        <v>No enviado a tiempo</v>
      </c>
      <c r="AD1377" s="22" t="str">
        <f>+IF(AND(Ventas_Oficina[[#This Row],[Total]]&gt;75000,Ventas_Oficina[[#This Row],[Envio a tiempo]]="Enviado a tiempo"),"Buena Venta","Venta Mala")</f>
        <v>Venta Mala</v>
      </c>
    </row>
    <row r="1378" spans="1:30" x14ac:dyDescent="0.25">
      <c r="A1378" s="25">
        <v>1286021</v>
      </c>
      <c r="B1378" s="5">
        <v>41692</v>
      </c>
      <c r="C1378" s="6" t="s">
        <v>107</v>
      </c>
      <c r="D1378" s="6" t="s">
        <v>268</v>
      </c>
      <c r="E1378" s="6" t="s">
        <v>4</v>
      </c>
      <c r="F1378" s="6" t="s">
        <v>5</v>
      </c>
      <c r="G1378" s="6" t="s">
        <v>1008</v>
      </c>
      <c r="H1378" s="6" t="s">
        <v>121</v>
      </c>
      <c r="I1378" s="6" t="s">
        <v>1014</v>
      </c>
      <c r="J1378" s="6" t="s">
        <v>1050</v>
      </c>
      <c r="K1378" s="6" t="s">
        <v>1261</v>
      </c>
      <c r="L1378" s="6" t="s">
        <v>1265</v>
      </c>
      <c r="M1378" s="6" t="s">
        <v>1272</v>
      </c>
      <c r="N1378" s="5">
        <v>41693</v>
      </c>
      <c r="O1378" s="7">
        <v>1685</v>
      </c>
      <c r="P1378" s="7">
        <v>2718</v>
      </c>
      <c r="Q1378" s="7">
        <v>1033</v>
      </c>
      <c r="R1378" s="6">
        <v>8</v>
      </c>
      <c r="S1378" s="7">
        <v>21744</v>
      </c>
      <c r="T1378" s="8">
        <v>0.06</v>
      </c>
      <c r="U1378" s="7">
        <v>1304.6399999999999</v>
      </c>
      <c r="V1378" s="7">
        <v>20439.36</v>
      </c>
      <c r="W1378" s="7">
        <v>823</v>
      </c>
      <c r="X1378" s="7">
        <v>45986</v>
      </c>
      <c r="Y1378" s="9">
        <f>+DAY('TABLA PRINCIPAL'!$B1378)</f>
        <v>22</v>
      </c>
      <c r="Z1378" s="9">
        <f>+MONTH('TABLA PRINCIPAL'!$B1378)</f>
        <v>2</v>
      </c>
      <c r="AA1378" s="9">
        <f>+YEAR('TABLA PRINCIPAL'!$B1378)</f>
        <v>2014</v>
      </c>
      <c r="AB1378" s="22" t="str">
        <f>+IF(Ventas_Oficina[[#This Row],[Total del pedido]]&gt;=100000,"SI","NO")</f>
        <v>NO</v>
      </c>
      <c r="AC1378" s="22" t="str">
        <f>+_xlfn.XLOOKUP(Ventas_Oficina[[#This Row],[Nº de artículo]],AUXILIAR!A1377:A6266,AUXILIAR!D1377:D6266,"Error",0)</f>
        <v>No enviado a tiempo</v>
      </c>
      <c r="AD1378" s="22" t="str">
        <f>+IF(AND(Ventas_Oficina[[#This Row],[Total]]&gt;75000,Ventas_Oficina[[#This Row],[Envio a tiempo]]="Enviado a tiempo"),"Buena Venta","Venta Mala")</f>
        <v>Venta Mala</v>
      </c>
    </row>
    <row r="1379" spans="1:30" x14ac:dyDescent="0.25">
      <c r="A1379" s="26">
        <v>1286021</v>
      </c>
      <c r="B1379" s="10">
        <v>41471</v>
      </c>
      <c r="C1379" s="11" t="s">
        <v>276</v>
      </c>
      <c r="D1379" s="11" t="s">
        <v>139</v>
      </c>
      <c r="E1379" s="11" t="s">
        <v>4</v>
      </c>
      <c r="F1379" s="11" t="s">
        <v>5</v>
      </c>
      <c r="G1379" s="11" t="s">
        <v>1008</v>
      </c>
      <c r="H1379" s="11" t="s">
        <v>39</v>
      </c>
      <c r="I1379" s="11" t="s">
        <v>1013</v>
      </c>
      <c r="J1379" s="11" t="s">
        <v>1048</v>
      </c>
      <c r="K1379" s="11" t="s">
        <v>1261</v>
      </c>
      <c r="L1379" s="11" t="s">
        <v>1265</v>
      </c>
      <c r="M1379" s="11" t="s">
        <v>1272</v>
      </c>
      <c r="N1379" s="10">
        <v>41472</v>
      </c>
      <c r="O1379" s="12">
        <v>298</v>
      </c>
      <c r="P1379" s="12">
        <v>584</v>
      </c>
      <c r="Q1379" s="12">
        <v>286</v>
      </c>
      <c r="R1379" s="11">
        <v>42</v>
      </c>
      <c r="S1379" s="12">
        <v>24528</v>
      </c>
      <c r="T1379" s="13">
        <v>0.06</v>
      </c>
      <c r="U1379" s="12">
        <v>1471.6799999999998</v>
      </c>
      <c r="V1379" s="12">
        <v>23056.32</v>
      </c>
      <c r="W1379" s="12">
        <v>83</v>
      </c>
      <c r="X1379" s="12">
        <v>2462</v>
      </c>
      <c r="Y1379" s="14">
        <f>+DAY('TABLA PRINCIPAL'!$B1379)</f>
        <v>16</v>
      </c>
      <c r="Z1379" s="14">
        <f>+MONTH('TABLA PRINCIPAL'!$B1379)</f>
        <v>7</v>
      </c>
      <c r="AA1379" s="14">
        <f>+YEAR('TABLA PRINCIPAL'!$B1379)</f>
        <v>2013</v>
      </c>
      <c r="AB1379" s="22" t="str">
        <f>+IF(Ventas_Oficina[[#This Row],[Total del pedido]]&gt;=100000,"SI","NO")</f>
        <v>NO</v>
      </c>
      <c r="AC1379" s="22" t="str">
        <f>+_xlfn.XLOOKUP(Ventas_Oficina[[#This Row],[Nº de artículo]],AUXILIAR!A1378:A6267,AUXILIAR!D1378:D6267,"Error",0)</f>
        <v>No enviado a tiempo</v>
      </c>
      <c r="AD1379" s="22" t="str">
        <f>+IF(AND(Ventas_Oficina[[#This Row],[Total]]&gt;75000,Ventas_Oficina[[#This Row],[Envio a tiempo]]="Enviado a tiempo"),"Buena Venta","Venta Mala")</f>
        <v>Venta Mala</v>
      </c>
    </row>
    <row r="1380" spans="1:30" x14ac:dyDescent="0.25">
      <c r="A1380" s="25">
        <v>1286021</v>
      </c>
      <c r="B1380" s="5">
        <v>41692</v>
      </c>
      <c r="C1380" s="6" t="s">
        <v>405</v>
      </c>
      <c r="D1380" s="6" t="s">
        <v>48</v>
      </c>
      <c r="E1380" s="6" t="s">
        <v>4</v>
      </c>
      <c r="F1380" s="6" t="s">
        <v>5</v>
      </c>
      <c r="G1380" s="6" t="s">
        <v>1010</v>
      </c>
      <c r="H1380" s="6" t="s">
        <v>34</v>
      </c>
      <c r="I1380" s="6" t="s">
        <v>1012</v>
      </c>
      <c r="J1380" s="6" t="s">
        <v>1047</v>
      </c>
      <c r="K1380" s="6" t="s">
        <v>1261</v>
      </c>
      <c r="L1380" s="6" t="s">
        <v>1267</v>
      </c>
      <c r="M1380" s="6" t="s">
        <v>1272</v>
      </c>
      <c r="N1380" s="5">
        <v>41693</v>
      </c>
      <c r="O1380" s="7">
        <v>2156</v>
      </c>
      <c r="P1380" s="7">
        <v>3594</v>
      </c>
      <c r="Q1380" s="7">
        <v>1438</v>
      </c>
      <c r="R1380" s="6">
        <v>1</v>
      </c>
      <c r="S1380" s="7">
        <v>3594</v>
      </c>
      <c r="T1380" s="8">
        <v>0.05</v>
      </c>
      <c r="U1380" s="7">
        <v>179.70000000000002</v>
      </c>
      <c r="V1380" s="7">
        <v>3414.3</v>
      </c>
      <c r="W1380" s="7">
        <v>666</v>
      </c>
      <c r="X1380" s="7">
        <v>45986</v>
      </c>
      <c r="Y1380" s="9">
        <f>+DAY('TABLA PRINCIPAL'!$B1380)</f>
        <v>22</v>
      </c>
      <c r="Z1380" s="9">
        <f>+MONTH('TABLA PRINCIPAL'!$B1380)</f>
        <v>2</v>
      </c>
      <c r="AA1380" s="9">
        <f>+YEAR('TABLA PRINCIPAL'!$B1380)</f>
        <v>2014</v>
      </c>
      <c r="AB1380" s="22" t="str">
        <f>+IF(Ventas_Oficina[[#This Row],[Total del pedido]]&gt;=100000,"SI","NO")</f>
        <v>NO</v>
      </c>
      <c r="AC1380" s="22" t="str">
        <f>+_xlfn.XLOOKUP(Ventas_Oficina[[#This Row],[Nº de artículo]],AUXILIAR!A1379:A6268,AUXILIAR!D1379:D6268,"Error",0)</f>
        <v>No enviado a tiempo</v>
      </c>
      <c r="AD1380" s="22" t="str">
        <f>+IF(AND(Ventas_Oficina[[#This Row],[Total]]&gt;75000,Ventas_Oficina[[#This Row],[Envio a tiempo]]="Enviado a tiempo"),"Buena Venta","Venta Mala")</f>
        <v>Venta Mala</v>
      </c>
    </row>
    <row r="1381" spans="1:30" x14ac:dyDescent="0.25">
      <c r="A1381" s="26">
        <v>1286021</v>
      </c>
      <c r="B1381" s="10">
        <v>41692</v>
      </c>
      <c r="C1381" s="11" t="s">
        <v>107</v>
      </c>
      <c r="D1381" s="11" t="s">
        <v>108</v>
      </c>
      <c r="E1381" s="11" t="s">
        <v>4</v>
      </c>
      <c r="F1381" s="11" t="s">
        <v>5</v>
      </c>
      <c r="G1381" s="11" t="s">
        <v>1008</v>
      </c>
      <c r="H1381" s="11" t="s">
        <v>9</v>
      </c>
      <c r="I1381" s="11" t="s">
        <v>1016</v>
      </c>
      <c r="J1381" s="11" t="s">
        <v>1047</v>
      </c>
      <c r="K1381" s="11" t="s">
        <v>1261</v>
      </c>
      <c r="L1381" s="11" t="s">
        <v>1266</v>
      </c>
      <c r="M1381" s="11" t="s">
        <v>1272</v>
      </c>
      <c r="N1381" s="10">
        <v>41693</v>
      </c>
      <c r="O1381" s="12">
        <v>2156</v>
      </c>
      <c r="P1381" s="12">
        <v>3594</v>
      </c>
      <c r="Q1381" s="12">
        <v>1438</v>
      </c>
      <c r="R1381" s="11">
        <v>39</v>
      </c>
      <c r="S1381" s="12">
        <v>140166</v>
      </c>
      <c r="T1381" s="13">
        <v>0.04</v>
      </c>
      <c r="U1381" s="12">
        <v>5606.64</v>
      </c>
      <c r="V1381" s="12">
        <v>134559.35999999999</v>
      </c>
      <c r="W1381" s="12">
        <v>666</v>
      </c>
      <c r="X1381" s="12">
        <v>45986</v>
      </c>
      <c r="Y1381" s="14">
        <f>+DAY('TABLA PRINCIPAL'!$B1381)</f>
        <v>22</v>
      </c>
      <c r="Z1381" s="14">
        <f>+MONTH('TABLA PRINCIPAL'!$B1381)</f>
        <v>2</v>
      </c>
      <c r="AA1381" s="14">
        <f>+YEAR('TABLA PRINCIPAL'!$B1381)</f>
        <v>2014</v>
      </c>
      <c r="AB1381" s="22" t="str">
        <f>+IF(Ventas_Oficina[[#This Row],[Total del pedido]]&gt;=100000,"SI","NO")</f>
        <v>SI</v>
      </c>
      <c r="AC1381" s="22" t="str">
        <f>+_xlfn.XLOOKUP(Ventas_Oficina[[#This Row],[Nº de artículo]],AUXILIAR!A1380:A6269,AUXILIAR!D1380:D6269,"Error",0)</f>
        <v>No enviado a tiempo</v>
      </c>
      <c r="AD1381" s="22" t="str">
        <f>+IF(AND(Ventas_Oficina[[#This Row],[Total]]&gt;75000,Ventas_Oficina[[#This Row],[Envio a tiempo]]="Enviado a tiempo"),"Buena Venta","Venta Mala")</f>
        <v>Venta Mala</v>
      </c>
    </row>
    <row r="1382" spans="1:30" x14ac:dyDescent="0.25">
      <c r="A1382" s="25">
        <v>1286751</v>
      </c>
      <c r="B1382" s="5">
        <v>42230</v>
      </c>
      <c r="C1382" s="6" t="s">
        <v>238</v>
      </c>
      <c r="D1382" s="6" t="s">
        <v>150</v>
      </c>
      <c r="E1382" s="6" t="s">
        <v>12</v>
      </c>
      <c r="F1382" s="6" t="s">
        <v>13</v>
      </c>
      <c r="G1382" s="6" t="s">
        <v>1007</v>
      </c>
      <c r="H1382" s="6" t="s">
        <v>42</v>
      </c>
      <c r="I1382" s="6" t="s">
        <v>1013</v>
      </c>
      <c r="J1382" s="6" t="s">
        <v>1198</v>
      </c>
      <c r="K1382" s="6" t="s">
        <v>1261</v>
      </c>
      <c r="L1382" s="6" t="s">
        <v>1267</v>
      </c>
      <c r="M1382" s="6" t="s">
        <v>1272</v>
      </c>
      <c r="N1382" s="5">
        <v>42232</v>
      </c>
      <c r="O1382" s="7">
        <v>241</v>
      </c>
      <c r="P1382" s="7">
        <v>371</v>
      </c>
      <c r="Q1382" s="7">
        <v>130</v>
      </c>
      <c r="R1382" s="6">
        <v>22</v>
      </c>
      <c r="S1382" s="7">
        <v>8162</v>
      </c>
      <c r="T1382" s="8">
        <v>7.0000000000000007E-2</v>
      </c>
      <c r="U1382" s="7">
        <v>571.34</v>
      </c>
      <c r="V1382" s="7">
        <v>7590.66</v>
      </c>
      <c r="W1382" s="7">
        <v>193</v>
      </c>
      <c r="X1382" s="7">
        <v>13784</v>
      </c>
      <c r="Y1382" s="9">
        <f>+DAY('TABLA PRINCIPAL'!$B1382)</f>
        <v>14</v>
      </c>
      <c r="Z1382" s="9">
        <f>+MONTH('TABLA PRINCIPAL'!$B1382)</f>
        <v>8</v>
      </c>
      <c r="AA1382" s="9">
        <f>+YEAR('TABLA PRINCIPAL'!$B1382)</f>
        <v>2015</v>
      </c>
      <c r="AB1382" s="22" t="str">
        <f>+IF(Ventas_Oficina[[#This Row],[Total del pedido]]&gt;=100000,"SI","NO")</f>
        <v>NO</v>
      </c>
      <c r="AC1382" s="22" t="str">
        <f>+_xlfn.XLOOKUP(Ventas_Oficina[[#This Row],[Nº de artículo]],AUXILIAR!A1381:A6270,AUXILIAR!D1381:D6270,"Error",0)</f>
        <v>Enviado a tiempo</v>
      </c>
      <c r="AD1382" s="22" t="str">
        <f>+IF(AND(Ventas_Oficina[[#This Row],[Total]]&gt;75000,Ventas_Oficina[[#This Row],[Envio a tiempo]]="Enviado a tiempo"),"Buena Venta","Venta Mala")</f>
        <v>Venta Mala</v>
      </c>
    </row>
    <row r="1383" spans="1:30" x14ac:dyDescent="0.25">
      <c r="A1383" s="26">
        <v>1286751</v>
      </c>
      <c r="B1383" s="10">
        <v>41693</v>
      </c>
      <c r="C1383" s="11" t="s">
        <v>573</v>
      </c>
      <c r="D1383" s="11" t="s">
        <v>68</v>
      </c>
      <c r="E1383" s="11" t="s">
        <v>12</v>
      </c>
      <c r="F1383" s="11" t="s">
        <v>13</v>
      </c>
      <c r="G1383" s="11" t="s">
        <v>1009</v>
      </c>
      <c r="H1383" s="11" t="s">
        <v>14</v>
      </c>
      <c r="I1383" s="11" t="s">
        <v>1015</v>
      </c>
      <c r="J1383" s="11" t="s">
        <v>1127</v>
      </c>
      <c r="K1383" s="11" t="s">
        <v>1261</v>
      </c>
      <c r="L1383" s="11" t="s">
        <v>1265</v>
      </c>
      <c r="M1383" s="11" t="s">
        <v>1272</v>
      </c>
      <c r="N1383" s="10">
        <v>41696</v>
      </c>
      <c r="O1383" s="12">
        <v>1470</v>
      </c>
      <c r="P1383" s="12">
        <v>2999</v>
      </c>
      <c r="Q1383" s="12">
        <v>1529</v>
      </c>
      <c r="R1383" s="11">
        <v>13</v>
      </c>
      <c r="S1383" s="12">
        <v>38987</v>
      </c>
      <c r="T1383" s="13">
        <v>0.01</v>
      </c>
      <c r="U1383" s="12">
        <v>389.87</v>
      </c>
      <c r="V1383" s="12">
        <v>38597.129999999997</v>
      </c>
      <c r="W1383" s="12">
        <v>550</v>
      </c>
      <c r="X1383" s="12">
        <v>365128</v>
      </c>
      <c r="Y1383" s="14">
        <f>+DAY('TABLA PRINCIPAL'!$B1383)</f>
        <v>23</v>
      </c>
      <c r="Z1383" s="14">
        <f>+MONTH('TABLA PRINCIPAL'!$B1383)</f>
        <v>2</v>
      </c>
      <c r="AA1383" s="14">
        <f>+YEAR('TABLA PRINCIPAL'!$B1383)</f>
        <v>2014</v>
      </c>
      <c r="AB1383" s="22" t="str">
        <f>+IF(Ventas_Oficina[[#This Row],[Total del pedido]]&gt;=100000,"SI","NO")</f>
        <v>NO</v>
      </c>
      <c r="AC1383" s="22" t="str">
        <f>+_xlfn.XLOOKUP(Ventas_Oficina[[#This Row],[Nº de artículo]],AUXILIAR!A1382:A6271,AUXILIAR!D1382:D6271,"Error",0)</f>
        <v>Enviado a tiempo</v>
      </c>
      <c r="AD1383" s="22" t="str">
        <f>+IF(AND(Ventas_Oficina[[#This Row],[Total]]&gt;75000,Ventas_Oficina[[#This Row],[Envio a tiempo]]="Enviado a tiempo"),"Buena Venta","Venta Mala")</f>
        <v>Buena Venta</v>
      </c>
    </row>
    <row r="1384" spans="1:30" x14ac:dyDescent="0.25">
      <c r="A1384" s="25">
        <v>1286751</v>
      </c>
      <c r="B1384" s="5">
        <v>41946</v>
      </c>
      <c r="C1384" s="6" t="s">
        <v>457</v>
      </c>
      <c r="D1384" s="6" t="s">
        <v>65</v>
      </c>
      <c r="E1384" s="6" t="s">
        <v>12</v>
      </c>
      <c r="F1384" s="6" t="s">
        <v>13</v>
      </c>
      <c r="G1384" s="6" t="s">
        <v>1009</v>
      </c>
      <c r="H1384" s="6" t="s">
        <v>14</v>
      </c>
      <c r="I1384" s="6" t="s">
        <v>1016</v>
      </c>
      <c r="J1384" s="6" t="s">
        <v>1020</v>
      </c>
      <c r="K1384" s="6" t="s">
        <v>1261</v>
      </c>
      <c r="L1384" s="6" t="s">
        <v>1265</v>
      </c>
      <c r="M1384" s="6" t="s">
        <v>1272</v>
      </c>
      <c r="N1384" s="5">
        <v>41950</v>
      </c>
      <c r="O1384" s="7">
        <v>4211</v>
      </c>
      <c r="P1384" s="7">
        <v>8098</v>
      </c>
      <c r="Q1384" s="7">
        <v>3887</v>
      </c>
      <c r="R1384" s="6">
        <v>43</v>
      </c>
      <c r="S1384" s="7">
        <v>348214</v>
      </c>
      <c r="T1384" s="8">
        <v>7.0000000000000007E-2</v>
      </c>
      <c r="U1384" s="7">
        <v>24374.980000000003</v>
      </c>
      <c r="V1384" s="7">
        <v>323839.02</v>
      </c>
      <c r="W1384" s="7">
        <v>718</v>
      </c>
      <c r="X1384" s="7">
        <v>365128</v>
      </c>
      <c r="Y1384" s="9">
        <f>+DAY('TABLA PRINCIPAL'!$B1384)</f>
        <v>3</v>
      </c>
      <c r="Z1384" s="9">
        <f>+MONTH('TABLA PRINCIPAL'!$B1384)</f>
        <v>11</v>
      </c>
      <c r="AA1384" s="9">
        <f>+YEAR('TABLA PRINCIPAL'!$B1384)</f>
        <v>2014</v>
      </c>
      <c r="AB1384" s="22" t="str">
        <f>+IF(Ventas_Oficina[[#This Row],[Total del pedido]]&gt;=100000,"SI","NO")</f>
        <v>SI</v>
      </c>
      <c r="AC1384" s="22" t="str">
        <f>+_xlfn.XLOOKUP(Ventas_Oficina[[#This Row],[Nº de artículo]],AUXILIAR!A1383:A6272,AUXILIAR!D1383:D6272,"Error",0)</f>
        <v>Enviado a tiempo</v>
      </c>
      <c r="AD1384" s="22" t="str">
        <f>+IF(AND(Ventas_Oficina[[#This Row],[Total]]&gt;75000,Ventas_Oficina[[#This Row],[Envio a tiempo]]="Enviado a tiempo"),"Buena Venta","Venta Mala")</f>
        <v>Buena Venta</v>
      </c>
    </row>
    <row r="1385" spans="1:30" x14ac:dyDescent="0.25">
      <c r="A1385" s="26">
        <v>1286751</v>
      </c>
      <c r="B1385" s="10">
        <v>41595</v>
      </c>
      <c r="C1385" s="11" t="s">
        <v>337</v>
      </c>
      <c r="D1385" s="11" t="s">
        <v>135</v>
      </c>
      <c r="E1385" s="11" t="s">
        <v>12</v>
      </c>
      <c r="F1385" s="11" t="s">
        <v>13</v>
      </c>
      <c r="G1385" s="11" t="s">
        <v>1010</v>
      </c>
      <c r="H1385" s="11" t="s">
        <v>42</v>
      </c>
      <c r="I1385" s="11" t="s">
        <v>1014</v>
      </c>
      <c r="J1385" s="11" t="s">
        <v>1161</v>
      </c>
      <c r="K1385" s="11" t="s">
        <v>1261</v>
      </c>
      <c r="L1385" s="11" t="s">
        <v>1265</v>
      </c>
      <c r="M1385" s="11" t="s">
        <v>1272</v>
      </c>
      <c r="N1385" s="10">
        <v>41595</v>
      </c>
      <c r="O1385" s="12">
        <v>157</v>
      </c>
      <c r="P1385" s="12">
        <v>328</v>
      </c>
      <c r="Q1385" s="12">
        <v>171</v>
      </c>
      <c r="R1385" s="11">
        <v>4</v>
      </c>
      <c r="S1385" s="12">
        <v>1312</v>
      </c>
      <c r="T1385" s="13">
        <v>0.09</v>
      </c>
      <c r="U1385" s="12">
        <v>118.08</v>
      </c>
      <c r="V1385" s="12">
        <v>1193.92</v>
      </c>
      <c r="W1385" s="12">
        <v>98</v>
      </c>
      <c r="X1385" s="12">
        <v>7944</v>
      </c>
      <c r="Y1385" s="14">
        <f>+DAY('TABLA PRINCIPAL'!$B1385)</f>
        <v>17</v>
      </c>
      <c r="Z1385" s="14">
        <f>+MONTH('TABLA PRINCIPAL'!$B1385)</f>
        <v>11</v>
      </c>
      <c r="AA1385" s="14">
        <f>+YEAR('TABLA PRINCIPAL'!$B1385)</f>
        <v>2013</v>
      </c>
      <c r="AB1385" s="22" t="str">
        <f>+IF(Ventas_Oficina[[#This Row],[Total del pedido]]&gt;=100000,"SI","NO")</f>
        <v>NO</v>
      </c>
      <c r="AC1385" s="22" t="str">
        <f>+_xlfn.XLOOKUP(Ventas_Oficina[[#This Row],[Nº de artículo]],AUXILIAR!A1384:A6273,AUXILIAR!D1384:D6273,"Error",0)</f>
        <v>Enviado a tiempo</v>
      </c>
      <c r="AD1385" s="22" t="str">
        <f>+IF(AND(Ventas_Oficina[[#This Row],[Total]]&gt;75000,Ventas_Oficina[[#This Row],[Envio a tiempo]]="Enviado a tiempo"),"Buena Venta","Venta Mala")</f>
        <v>Venta Mala</v>
      </c>
    </row>
    <row r="1386" spans="1:30" x14ac:dyDescent="0.25">
      <c r="A1386" s="25">
        <v>1287116</v>
      </c>
      <c r="B1386" s="5">
        <v>41625</v>
      </c>
      <c r="C1386" s="6" t="s">
        <v>484</v>
      </c>
      <c r="D1386" s="6" t="s">
        <v>23</v>
      </c>
      <c r="E1386" s="6" t="s">
        <v>4</v>
      </c>
      <c r="F1386" s="6" t="s">
        <v>5</v>
      </c>
      <c r="G1386" s="6" t="s">
        <v>1010</v>
      </c>
      <c r="H1386" s="6" t="s">
        <v>24</v>
      </c>
      <c r="I1386" s="6" t="s">
        <v>1016</v>
      </c>
      <c r="J1386" s="6" t="s">
        <v>1049</v>
      </c>
      <c r="K1386" s="6" t="s">
        <v>1261</v>
      </c>
      <c r="L1386" s="6" t="s">
        <v>1265</v>
      </c>
      <c r="M1386" s="6" t="s">
        <v>1272</v>
      </c>
      <c r="N1386" s="5">
        <v>41627</v>
      </c>
      <c r="O1386" s="7">
        <v>184</v>
      </c>
      <c r="P1386" s="7">
        <v>288</v>
      </c>
      <c r="Q1386" s="7">
        <v>104</v>
      </c>
      <c r="R1386" s="6">
        <v>22</v>
      </c>
      <c r="S1386" s="7">
        <v>6336</v>
      </c>
      <c r="T1386" s="8">
        <v>7.0000000000000007E-2</v>
      </c>
      <c r="U1386" s="7">
        <v>443.52000000000004</v>
      </c>
      <c r="V1386" s="7">
        <v>5892.48</v>
      </c>
      <c r="W1386" s="7">
        <v>99</v>
      </c>
      <c r="X1386" s="7">
        <v>12274</v>
      </c>
      <c r="Y1386" s="9">
        <f>+DAY('TABLA PRINCIPAL'!$B1386)</f>
        <v>17</v>
      </c>
      <c r="Z1386" s="9">
        <f>+MONTH('TABLA PRINCIPAL'!$B1386)</f>
        <v>12</v>
      </c>
      <c r="AA1386" s="9">
        <f>+YEAR('TABLA PRINCIPAL'!$B1386)</f>
        <v>2013</v>
      </c>
      <c r="AB1386" s="22" t="str">
        <f>+IF(Ventas_Oficina[[#This Row],[Total del pedido]]&gt;=100000,"SI","NO")</f>
        <v>NO</v>
      </c>
      <c r="AC1386" s="22" t="str">
        <f>+_xlfn.XLOOKUP(Ventas_Oficina[[#This Row],[Nº de artículo]],AUXILIAR!A1385:A6274,AUXILIAR!D1385:D6274,"Error",0)</f>
        <v>Enviado a tiempo</v>
      </c>
      <c r="AD1386" s="22" t="str">
        <f>+IF(AND(Ventas_Oficina[[#This Row],[Total]]&gt;75000,Ventas_Oficina[[#This Row],[Envio a tiempo]]="Enviado a tiempo"),"Buena Venta","Venta Mala")</f>
        <v>Venta Mala</v>
      </c>
    </row>
    <row r="1387" spans="1:30" x14ac:dyDescent="0.25">
      <c r="A1387" s="26">
        <v>1287116</v>
      </c>
      <c r="B1387" s="10">
        <v>41481</v>
      </c>
      <c r="C1387" s="11" t="s">
        <v>75</v>
      </c>
      <c r="D1387" s="11" t="s">
        <v>76</v>
      </c>
      <c r="E1387" s="11" t="s">
        <v>4</v>
      </c>
      <c r="F1387" s="11" t="s">
        <v>5</v>
      </c>
      <c r="G1387" s="11" t="s">
        <v>1007</v>
      </c>
      <c r="H1387" s="11" t="s">
        <v>17</v>
      </c>
      <c r="I1387" s="11" t="s">
        <v>1012</v>
      </c>
      <c r="J1387" s="11" t="s">
        <v>1085</v>
      </c>
      <c r="K1387" s="11" t="s">
        <v>1261</v>
      </c>
      <c r="L1387" s="11" t="s">
        <v>1267</v>
      </c>
      <c r="M1387" s="11" t="s">
        <v>1272</v>
      </c>
      <c r="N1387" s="10">
        <v>41486</v>
      </c>
      <c r="O1387" s="12">
        <v>384</v>
      </c>
      <c r="P1387" s="12">
        <v>630</v>
      </c>
      <c r="Q1387" s="12">
        <v>246</v>
      </c>
      <c r="R1387" s="11">
        <v>18</v>
      </c>
      <c r="S1387" s="12">
        <v>11340</v>
      </c>
      <c r="T1387" s="13">
        <v>0.01</v>
      </c>
      <c r="U1387" s="12">
        <v>113.4</v>
      </c>
      <c r="V1387" s="12">
        <v>11226.6</v>
      </c>
      <c r="W1387" s="12">
        <v>50</v>
      </c>
      <c r="X1387" s="12">
        <v>13236</v>
      </c>
      <c r="Y1387" s="14">
        <f>+DAY('TABLA PRINCIPAL'!$B1387)</f>
        <v>26</v>
      </c>
      <c r="Z1387" s="14">
        <f>+MONTH('TABLA PRINCIPAL'!$B1387)</f>
        <v>7</v>
      </c>
      <c r="AA1387" s="14">
        <f>+YEAR('TABLA PRINCIPAL'!$B1387)</f>
        <v>2013</v>
      </c>
      <c r="AB1387" s="22" t="str">
        <f>+IF(Ventas_Oficina[[#This Row],[Total del pedido]]&gt;=100000,"SI","NO")</f>
        <v>NO</v>
      </c>
      <c r="AC1387" s="22" t="str">
        <f>+_xlfn.XLOOKUP(Ventas_Oficina[[#This Row],[Nº de artículo]],AUXILIAR!A1386:A6275,AUXILIAR!D1386:D6275,"Error",0)</f>
        <v>Enviado a tiempo</v>
      </c>
      <c r="AD1387" s="22" t="str">
        <f>+IF(AND(Ventas_Oficina[[#This Row],[Total]]&gt;75000,Ventas_Oficina[[#This Row],[Envio a tiempo]]="Enviado a tiempo"),"Buena Venta","Venta Mala")</f>
        <v>Venta Mala</v>
      </c>
    </row>
    <row r="1388" spans="1:30" x14ac:dyDescent="0.25">
      <c r="A1388" s="25">
        <v>1287116</v>
      </c>
      <c r="B1388" s="5">
        <v>42246</v>
      </c>
      <c r="C1388" s="6" t="s">
        <v>574</v>
      </c>
      <c r="D1388" s="6" t="s">
        <v>139</v>
      </c>
      <c r="E1388" s="6" t="s">
        <v>4</v>
      </c>
      <c r="F1388" s="6" t="s">
        <v>5</v>
      </c>
      <c r="G1388" s="6" t="s">
        <v>1007</v>
      </c>
      <c r="H1388" s="6" t="s">
        <v>39</v>
      </c>
      <c r="I1388" s="6" t="s">
        <v>1014</v>
      </c>
      <c r="J1388" s="6" t="s">
        <v>1102</v>
      </c>
      <c r="K1388" s="6" t="s">
        <v>1261</v>
      </c>
      <c r="L1388" s="6" t="s">
        <v>1265</v>
      </c>
      <c r="M1388" s="6" t="s">
        <v>1272</v>
      </c>
      <c r="N1388" s="5">
        <v>42248</v>
      </c>
      <c r="O1388" s="7">
        <v>290</v>
      </c>
      <c r="P1388" s="7">
        <v>476</v>
      </c>
      <c r="Q1388" s="7">
        <v>186</v>
      </c>
      <c r="R1388" s="6">
        <v>34</v>
      </c>
      <c r="S1388" s="7">
        <v>16184</v>
      </c>
      <c r="T1388" s="8">
        <v>7.0000000000000007E-2</v>
      </c>
      <c r="U1388" s="7">
        <v>1132.8800000000001</v>
      </c>
      <c r="V1388" s="7">
        <v>15051.119999999999</v>
      </c>
      <c r="W1388" s="7">
        <v>88</v>
      </c>
      <c r="X1388" s="7">
        <v>15964</v>
      </c>
      <c r="Y1388" s="9">
        <f>+DAY('TABLA PRINCIPAL'!$B1388)</f>
        <v>30</v>
      </c>
      <c r="Z1388" s="9">
        <f>+MONTH('TABLA PRINCIPAL'!$B1388)</f>
        <v>8</v>
      </c>
      <c r="AA1388" s="9">
        <f>+YEAR('TABLA PRINCIPAL'!$B1388)</f>
        <v>2015</v>
      </c>
      <c r="AB1388" s="22" t="str">
        <f>+IF(Ventas_Oficina[[#This Row],[Total del pedido]]&gt;=100000,"SI","NO")</f>
        <v>NO</v>
      </c>
      <c r="AC1388" s="22" t="str">
        <f>+_xlfn.XLOOKUP(Ventas_Oficina[[#This Row],[Nº de artículo]],AUXILIAR!A1387:A6276,AUXILIAR!D1387:D6276,"Error",0)</f>
        <v>Enviado a tiempo</v>
      </c>
      <c r="AD1388" s="22" t="str">
        <f>+IF(AND(Ventas_Oficina[[#This Row],[Total]]&gt;75000,Ventas_Oficina[[#This Row],[Envio a tiempo]]="Enviado a tiempo"),"Buena Venta","Venta Mala")</f>
        <v>Venta Mala</v>
      </c>
    </row>
    <row r="1389" spans="1:30" x14ac:dyDescent="0.25">
      <c r="A1389" s="26">
        <v>1287116</v>
      </c>
      <c r="B1389" s="10">
        <v>41693</v>
      </c>
      <c r="C1389" s="11" t="s">
        <v>138</v>
      </c>
      <c r="D1389" s="11" t="s">
        <v>139</v>
      </c>
      <c r="E1389" s="11" t="s">
        <v>4</v>
      </c>
      <c r="F1389" s="11" t="s">
        <v>5</v>
      </c>
      <c r="G1389" s="11" t="s">
        <v>1010</v>
      </c>
      <c r="H1389" s="11" t="s">
        <v>39</v>
      </c>
      <c r="I1389" s="11" t="s">
        <v>1016</v>
      </c>
      <c r="J1389" s="11" t="s">
        <v>1071</v>
      </c>
      <c r="K1389" s="11" t="s">
        <v>1263</v>
      </c>
      <c r="L1389" s="11" t="s">
        <v>1269</v>
      </c>
      <c r="M1389" s="11" t="s">
        <v>1272</v>
      </c>
      <c r="N1389" s="10">
        <v>41695</v>
      </c>
      <c r="O1389" s="12">
        <v>274</v>
      </c>
      <c r="P1389" s="12">
        <v>449</v>
      </c>
      <c r="Q1389" s="12">
        <v>175</v>
      </c>
      <c r="R1389" s="11">
        <v>41</v>
      </c>
      <c r="S1389" s="12">
        <v>18409</v>
      </c>
      <c r="T1389" s="13">
        <v>0.04</v>
      </c>
      <c r="U1389" s="12">
        <v>736.36</v>
      </c>
      <c r="V1389" s="12">
        <v>17672.64</v>
      </c>
      <c r="W1389" s="12">
        <v>149</v>
      </c>
      <c r="X1389" s="12">
        <v>2762</v>
      </c>
      <c r="Y1389" s="14">
        <f>+DAY('TABLA PRINCIPAL'!$B1389)</f>
        <v>23</v>
      </c>
      <c r="Z1389" s="14">
        <f>+MONTH('TABLA PRINCIPAL'!$B1389)</f>
        <v>2</v>
      </c>
      <c r="AA1389" s="14">
        <f>+YEAR('TABLA PRINCIPAL'!$B1389)</f>
        <v>2014</v>
      </c>
      <c r="AB1389" s="22" t="str">
        <f>+IF(Ventas_Oficina[[#This Row],[Total del pedido]]&gt;=100000,"SI","NO")</f>
        <v>NO</v>
      </c>
      <c r="AC1389" s="22" t="str">
        <f>+_xlfn.XLOOKUP(Ventas_Oficina[[#This Row],[Nº de artículo]],AUXILIAR!A1388:A6277,AUXILIAR!D1388:D6277,"Error",0)</f>
        <v>Enviado a tiempo</v>
      </c>
      <c r="AD1389" s="22" t="str">
        <f>+IF(AND(Ventas_Oficina[[#This Row],[Total]]&gt;75000,Ventas_Oficina[[#This Row],[Envio a tiempo]]="Enviado a tiempo"),"Buena Venta","Venta Mala")</f>
        <v>Venta Mala</v>
      </c>
    </row>
    <row r="1390" spans="1:30" x14ac:dyDescent="0.25">
      <c r="A1390" s="25">
        <v>1287847</v>
      </c>
      <c r="B1390" s="5">
        <v>41515</v>
      </c>
      <c r="C1390" s="6" t="s">
        <v>486</v>
      </c>
      <c r="D1390" s="6" t="s">
        <v>575</v>
      </c>
      <c r="E1390" s="6" t="s">
        <v>4</v>
      </c>
      <c r="F1390" s="6" t="s">
        <v>5</v>
      </c>
      <c r="G1390" s="6" t="s">
        <v>1008</v>
      </c>
      <c r="H1390" s="6" t="s">
        <v>39</v>
      </c>
      <c r="I1390" s="6" t="s">
        <v>1016</v>
      </c>
      <c r="J1390" s="6" t="s">
        <v>1041</v>
      </c>
      <c r="K1390" s="6" t="s">
        <v>1262</v>
      </c>
      <c r="L1390" s="6" t="s">
        <v>1265</v>
      </c>
      <c r="M1390" s="6" t="s">
        <v>1272</v>
      </c>
      <c r="N1390" s="5">
        <v>41516</v>
      </c>
      <c r="O1390" s="7">
        <v>245</v>
      </c>
      <c r="P1390" s="7">
        <v>389</v>
      </c>
      <c r="Q1390" s="7">
        <v>144</v>
      </c>
      <c r="R1390" s="6">
        <v>5</v>
      </c>
      <c r="S1390" s="7">
        <v>1945</v>
      </c>
      <c r="T1390" s="8">
        <v>0.08</v>
      </c>
      <c r="U1390" s="7">
        <v>155.6</v>
      </c>
      <c r="V1390" s="7">
        <v>1789.4</v>
      </c>
      <c r="W1390" s="7">
        <v>701</v>
      </c>
      <c r="X1390" s="7">
        <v>2259</v>
      </c>
      <c r="Y1390" s="9">
        <f>+DAY('TABLA PRINCIPAL'!$B1390)</f>
        <v>29</v>
      </c>
      <c r="Z1390" s="9">
        <f>+MONTH('TABLA PRINCIPAL'!$B1390)</f>
        <v>8</v>
      </c>
      <c r="AA1390" s="9">
        <f>+YEAR('TABLA PRINCIPAL'!$B1390)</f>
        <v>2013</v>
      </c>
      <c r="AB1390" s="22" t="str">
        <f>+IF(Ventas_Oficina[[#This Row],[Total del pedido]]&gt;=100000,"SI","NO")</f>
        <v>NO</v>
      </c>
      <c r="AC1390" s="22" t="str">
        <f>+_xlfn.XLOOKUP(Ventas_Oficina[[#This Row],[Nº de artículo]],AUXILIAR!A1389:A6278,AUXILIAR!D1389:D6278,"Error",0)</f>
        <v>No enviado a tiempo</v>
      </c>
      <c r="AD1390" s="22" t="str">
        <f>+IF(AND(Ventas_Oficina[[#This Row],[Total]]&gt;75000,Ventas_Oficina[[#This Row],[Envio a tiempo]]="Enviado a tiempo"),"Buena Venta","Venta Mala")</f>
        <v>Venta Mala</v>
      </c>
    </row>
    <row r="1391" spans="1:30" x14ac:dyDescent="0.25">
      <c r="A1391" s="26">
        <v>1287847</v>
      </c>
      <c r="B1391" s="10">
        <v>41946</v>
      </c>
      <c r="C1391" s="11" t="s">
        <v>457</v>
      </c>
      <c r="D1391" s="11" t="s">
        <v>65</v>
      </c>
      <c r="E1391" s="11" t="s">
        <v>12</v>
      </c>
      <c r="F1391" s="11" t="s">
        <v>13</v>
      </c>
      <c r="G1391" s="11" t="s">
        <v>1008</v>
      </c>
      <c r="H1391" s="11" t="s">
        <v>14</v>
      </c>
      <c r="I1391" s="11" t="s">
        <v>1013</v>
      </c>
      <c r="J1391" s="11" t="s">
        <v>1081</v>
      </c>
      <c r="K1391" s="11" t="s">
        <v>1262</v>
      </c>
      <c r="L1391" s="11" t="s">
        <v>1265</v>
      </c>
      <c r="M1391" s="11" t="s">
        <v>1272</v>
      </c>
      <c r="N1391" s="10">
        <v>41950</v>
      </c>
      <c r="O1391" s="12">
        <v>252</v>
      </c>
      <c r="P1391" s="12">
        <v>400</v>
      </c>
      <c r="Q1391" s="12">
        <v>148</v>
      </c>
      <c r="R1391" s="11">
        <v>26</v>
      </c>
      <c r="S1391" s="12">
        <v>10400</v>
      </c>
      <c r="T1391" s="13">
        <v>0.02</v>
      </c>
      <c r="U1391" s="12">
        <v>208</v>
      </c>
      <c r="V1391" s="12">
        <v>10192</v>
      </c>
      <c r="W1391" s="12">
        <v>130</v>
      </c>
      <c r="X1391" s="12">
        <v>12274</v>
      </c>
      <c r="Y1391" s="14">
        <f>+DAY('TABLA PRINCIPAL'!$B1391)</f>
        <v>3</v>
      </c>
      <c r="Z1391" s="14">
        <f>+MONTH('TABLA PRINCIPAL'!$B1391)</f>
        <v>11</v>
      </c>
      <c r="AA1391" s="14">
        <f>+YEAR('TABLA PRINCIPAL'!$B1391)</f>
        <v>2014</v>
      </c>
      <c r="AB1391" s="22" t="str">
        <f>+IF(Ventas_Oficina[[#This Row],[Total del pedido]]&gt;=100000,"SI","NO")</f>
        <v>NO</v>
      </c>
      <c r="AC1391" s="22" t="str">
        <f>+_xlfn.XLOOKUP(Ventas_Oficina[[#This Row],[Nº de artículo]],AUXILIAR!A1390:A6279,AUXILIAR!D1390:D6279,"Error",0)</f>
        <v>No enviado a tiempo</v>
      </c>
      <c r="AD1391" s="22" t="str">
        <f>+IF(AND(Ventas_Oficina[[#This Row],[Total]]&gt;75000,Ventas_Oficina[[#This Row],[Envio a tiempo]]="Enviado a tiempo"),"Buena Venta","Venta Mala")</f>
        <v>Venta Mala</v>
      </c>
    </row>
    <row r="1392" spans="1:30" x14ac:dyDescent="0.25">
      <c r="A1392" s="25">
        <v>1287847</v>
      </c>
      <c r="B1392" s="5">
        <v>41694</v>
      </c>
      <c r="C1392" s="6" t="s">
        <v>138</v>
      </c>
      <c r="D1392" s="6" t="s">
        <v>139</v>
      </c>
      <c r="E1392" s="6" t="s">
        <v>4</v>
      </c>
      <c r="F1392" s="6" t="s">
        <v>5</v>
      </c>
      <c r="G1392" s="6" t="s">
        <v>1008</v>
      </c>
      <c r="H1392" s="6" t="s">
        <v>39</v>
      </c>
      <c r="I1392" s="6" t="s">
        <v>1012</v>
      </c>
      <c r="J1392" s="6" t="s">
        <v>1081</v>
      </c>
      <c r="K1392" s="6" t="s">
        <v>1262</v>
      </c>
      <c r="L1392" s="6" t="s">
        <v>1265</v>
      </c>
      <c r="M1392" s="6" t="s">
        <v>1272</v>
      </c>
      <c r="N1392" s="5">
        <v>41695</v>
      </c>
      <c r="O1392" s="7">
        <v>252</v>
      </c>
      <c r="P1392" s="7">
        <v>400</v>
      </c>
      <c r="Q1392" s="7">
        <v>148</v>
      </c>
      <c r="R1392" s="6">
        <v>43</v>
      </c>
      <c r="S1392" s="7">
        <v>17200</v>
      </c>
      <c r="T1392" s="8">
        <v>0.08</v>
      </c>
      <c r="U1392" s="7">
        <v>1376</v>
      </c>
      <c r="V1392" s="7">
        <v>15824</v>
      </c>
      <c r="W1392" s="7">
        <v>130</v>
      </c>
      <c r="X1392" s="7">
        <v>12274</v>
      </c>
      <c r="Y1392" s="9">
        <f>+DAY('TABLA PRINCIPAL'!$B1392)</f>
        <v>24</v>
      </c>
      <c r="Z1392" s="9">
        <f>+MONTH('TABLA PRINCIPAL'!$B1392)</f>
        <v>2</v>
      </c>
      <c r="AA1392" s="9">
        <f>+YEAR('TABLA PRINCIPAL'!$B1392)</f>
        <v>2014</v>
      </c>
      <c r="AB1392" s="22" t="str">
        <f>+IF(Ventas_Oficina[[#This Row],[Total del pedido]]&gt;=100000,"SI","NO")</f>
        <v>NO</v>
      </c>
      <c r="AC1392" s="22" t="str">
        <f>+_xlfn.XLOOKUP(Ventas_Oficina[[#This Row],[Nº de artículo]],AUXILIAR!A1391:A6280,AUXILIAR!D1391:D6280,"Error",0)</f>
        <v>Enviado a tiempo</v>
      </c>
      <c r="AD1392" s="22" t="str">
        <f>+IF(AND(Ventas_Oficina[[#This Row],[Total]]&gt;75000,Ventas_Oficina[[#This Row],[Envio a tiempo]]="Enviado a tiempo"),"Buena Venta","Venta Mala")</f>
        <v>Venta Mala</v>
      </c>
    </row>
    <row r="1393" spans="1:30" x14ac:dyDescent="0.25">
      <c r="A1393" s="25">
        <v>1287847</v>
      </c>
      <c r="B1393" s="5">
        <v>41769</v>
      </c>
      <c r="C1393" s="6" t="s">
        <v>298</v>
      </c>
      <c r="D1393" s="6" t="s">
        <v>48</v>
      </c>
      <c r="E1393" s="6" t="s">
        <v>4</v>
      </c>
      <c r="F1393" s="6" t="s">
        <v>5</v>
      </c>
      <c r="G1393" s="6" t="s">
        <v>1009</v>
      </c>
      <c r="H1393" s="6" t="s">
        <v>34</v>
      </c>
      <c r="I1393" s="6" t="s">
        <v>1013</v>
      </c>
      <c r="J1393" s="6" t="s">
        <v>1040</v>
      </c>
      <c r="K1393" s="6" t="s">
        <v>1261</v>
      </c>
      <c r="L1393" s="6" t="s">
        <v>1267</v>
      </c>
      <c r="M1393" s="6" t="s">
        <v>1273</v>
      </c>
      <c r="N1393" s="5">
        <v>41771</v>
      </c>
      <c r="O1393" s="7">
        <v>2156</v>
      </c>
      <c r="P1393" s="7">
        <v>3655</v>
      </c>
      <c r="Q1393" s="7">
        <v>1499</v>
      </c>
      <c r="R1393" s="6">
        <v>38</v>
      </c>
      <c r="S1393" s="7">
        <v>138890</v>
      </c>
      <c r="T1393" s="8">
        <v>0.03</v>
      </c>
      <c r="U1393" s="7">
        <v>4166.7</v>
      </c>
      <c r="V1393" s="7">
        <v>134723.29999999999</v>
      </c>
      <c r="W1393" s="7">
        <v>1389</v>
      </c>
      <c r="X1393" s="7">
        <v>48587</v>
      </c>
      <c r="Y1393" s="9">
        <f>+DAY('TABLA PRINCIPAL'!$B1393)</f>
        <v>10</v>
      </c>
      <c r="Z1393" s="9">
        <f>+MONTH('TABLA PRINCIPAL'!$B1393)</f>
        <v>5</v>
      </c>
      <c r="AA1393" s="9">
        <f>+YEAR('TABLA PRINCIPAL'!$B1393)</f>
        <v>2014</v>
      </c>
      <c r="AB1393" s="22" t="str">
        <f>+IF(Ventas_Oficina[[#This Row],[Total del pedido]]&gt;=100000,"SI","NO")</f>
        <v>SI</v>
      </c>
      <c r="AC1393" s="22" t="str">
        <f>+_xlfn.XLOOKUP(Ventas_Oficina[[#This Row],[Nº de artículo]],AUXILIAR!A1393:A6282,AUXILIAR!D1393:D6282,"Error",0)</f>
        <v>Enviado a tiempo</v>
      </c>
      <c r="AD1393" s="22" t="str">
        <f>+IF(AND(Ventas_Oficina[[#This Row],[Total]]&gt;75000,Ventas_Oficina[[#This Row],[Envio a tiempo]]="Enviado a tiempo"),"Buena Venta","Venta Mala")</f>
        <v>Venta Mala</v>
      </c>
    </row>
    <row r="1394" spans="1:30" x14ac:dyDescent="0.25">
      <c r="A1394" s="26">
        <v>1287847</v>
      </c>
      <c r="B1394" s="10">
        <v>41613</v>
      </c>
      <c r="C1394" s="11" t="s">
        <v>431</v>
      </c>
      <c r="D1394" s="11" t="s">
        <v>29</v>
      </c>
      <c r="E1394" s="11" t="s">
        <v>12</v>
      </c>
      <c r="F1394" s="11" t="s">
        <v>13</v>
      </c>
      <c r="G1394" s="11" t="s">
        <v>1009</v>
      </c>
      <c r="H1394" s="11" t="s">
        <v>14</v>
      </c>
      <c r="I1394" s="11" t="s">
        <v>1014</v>
      </c>
      <c r="J1394" s="11" t="s">
        <v>1088</v>
      </c>
      <c r="K1394" s="11" t="s">
        <v>1263</v>
      </c>
      <c r="L1394" s="11" t="s">
        <v>1266</v>
      </c>
      <c r="M1394" s="11" t="s">
        <v>1273</v>
      </c>
      <c r="N1394" s="10">
        <v>41615</v>
      </c>
      <c r="O1394" s="12">
        <v>17883</v>
      </c>
      <c r="P1394" s="12">
        <v>41588</v>
      </c>
      <c r="Q1394" s="12">
        <v>23705</v>
      </c>
      <c r="R1394" s="11">
        <v>25</v>
      </c>
      <c r="S1394" s="12">
        <v>1039700</v>
      </c>
      <c r="T1394" s="13">
        <v>0.01</v>
      </c>
      <c r="U1394" s="12">
        <v>10397</v>
      </c>
      <c r="V1394" s="12">
        <v>1029303</v>
      </c>
      <c r="W1394" s="12">
        <v>1137</v>
      </c>
      <c r="X1394" s="12">
        <v>183584</v>
      </c>
      <c r="Y1394" s="14">
        <f>+DAY('TABLA PRINCIPAL'!$B1394)</f>
        <v>5</v>
      </c>
      <c r="Z1394" s="14">
        <f>+MONTH('TABLA PRINCIPAL'!$B1394)</f>
        <v>12</v>
      </c>
      <c r="AA1394" s="14">
        <f>+YEAR('TABLA PRINCIPAL'!$B1394)</f>
        <v>2013</v>
      </c>
      <c r="AB1394" s="22" t="str">
        <f>+IF(Ventas_Oficina[[#This Row],[Total del pedido]]&gt;=100000,"SI","NO")</f>
        <v>SI</v>
      </c>
      <c r="AC1394" s="22" t="str">
        <f>+_xlfn.XLOOKUP(Ventas_Oficina[[#This Row],[Nº de artículo]],AUXILIAR!A1393:A6283,AUXILIAR!D1393:D6283,"Error",0)</f>
        <v>Enviado a tiempo</v>
      </c>
      <c r="AD1394" s="22" t="str">
        <f>+IF(AND(Ventas_Oficina[[#This Row],[Total]]&gt;75000,Ventas_Oficina[[#This Row],[Envio a tiempo]]="Enviado a tiempo"),"Buena Venta","Venta Mala")</f>
        <v>Buena Venta</v>
      </c>
    </row>
    <row r="1395" spans="1:30" x14ac:dyDescent="0.25">
      <c r="A1395" s="25">
        <v>1287847</v>
      </c>
      <c r="B1395" s="5">
        <v>41903</v>
      </c>
      <c r="C1395" s="6" t="s">
        <v>310</v>
      </c>
      <c r="D1395" s="6" t="s">
        <v>65</v>
      </c>
      <c r="E1395" s="6" t="s">
        <v>12</v>
      </c>
      <c r="F1395" s="6" t="s">
        <v>13</v>
      </c>
      <c r="G1395" s="6" t="s">
        <v>1008</v>
      </c>
      <c r="H1395" s="6" t="s">
        <v>14</v>
      </c>
      <c r="I1395" s="6" t="s">
        <v>1014</v>
      </c>
      <c r="J1395" s="6" t="s">
        <v>1081</v>
      </c>
      <c r="K1395" s="6" t="s">
        <v>1261</v>
      </c>
      <c r="L1395" s="6" t="s">
        <v>1265</v>
      </c>
      <c r="M1395" s="6" t="s">
        <v>1272</v>
      </c>
      <c r="N1395" s="5">
        <v>41905</v>
      </c>
      <c r="O1395" s="7">
        <v>252</v>
      </c>
      <c r="P1395" s="7">
        <v>400</v>
      </c>
      <c r="Q1395" s="7">
        <v>148</v>
      </c>
      <c r="R1395" s="6">
        <v>1</v>
      </c>
      <c r="S1395" s="7">
        <v>400</v>
      </c>
      <c r="T1395" s="8">
        <v>0.06</v>
      </c>
      <c r="U1395" s="7">
        <v>24</v>
      </c>
      <c r="V1395" s="7">
        <v>376</v>
      </c>
      <c r="W1395" s="7">
        <v>130</v>
      </c>
      <c r="X1395" s="7">
        <v>12274</v>
      </c>
      <c r="Y1395" s="9">
        <f>+DAY('TABLA PRINCIPAL'!$B1395)</f>
        <v>21</v>
      </c>
      <c r="Z1395" s="9">
        <f>+MONTH('TABLA PRINCIPAL'!$B1395)</f>
        <v>9</v>
      </c>
      <c r="AA1395" s="9">
        <f>+YEAR('TABLA PRINCIPAL'!$B1395)</f>
        <v>2014</v>
      </c>
      <c r="AB1395" s="22" t="str">
        <f>+IF(Ventas_Oficina[[#This Row],[Total del pedido]]&gt;=100000,"SI","NO")</f>
        <v>NO</v>
      </c>
      <c r="AC1395" s="22" t="str">
        <f>+_xlfn.XLOOKUP(Ventas_Oficina[[#This Row],[Nº de artículo]],AUXILIAR!A1394:A6284,AUXILIAR!D1394:D6284,"Error",0)</f>
        <v>Enviado a tiempo</v>
      </c>
      <c r="AD1395" s="22" t="str">
        <f>+IF(AND(Ventas_Oficina[[#This Row],[Total]]&gt;75000,Ventas_Oficina[[#This Row],[Envio a tiempo]]="Enviado a tiempo"),"Buena Venta","Venta Mala")</f>
        <v>Venta Mala</v>
      </c>
    </row>
    <row r="1396" spans="1:30" x14ac:dyDescent="0.25">
      <c r="A1396" s="26">
        <v>1287847</v>
      </c>
      <c r="B1396" s="10">
        <v>42166</v>
      </c>
      <c r="C1396" s="11" t="s">
        <v>429</v>
      </c>
      <c r="D1396" s="11" t="s">
        <v>19</v>
      </c>
      <c r="E1396" s="11" t="s">
        <v>4</v>
      </c>
      <c r="F1396" s="11" t="s">
        <v>5</v>
      </c>
      <c r="G1396" s="11" t="s">
        <v>1009</v>
      </c>
      <c r="H1396" s="11" t="s">
        <v>6</v>
      </c>
      <c r="I1396" s="11" t="s">
        <v>1012</v>
      </c>
      <c r="J1396" s="11" t="s">
        <v>1075</v>
      </c>
      <c r="K1396" s="11" t="s">
        <v>1261</v>
      </c>
      <c r="L1396" s="11" t="s">
        <v>1267</v>
      </c>
      <c r="M1396" s="11" t="s">
        <v>1272</v>
      </c>
      <c r="N1396" s="10">
        <v>42166</v>
      </c>
      <c r="O1396" s="12">
        <v>225</v>
      </c>
      <c r="P1396" s="12">
        <v>369</v>
      </c>
      <c r="Q1396" s="12">
        <v>144</v>
      </c>
      <c r="R1396" s="11">
        <v>33</v>
      </c>
      <c r="S1396" s="12">
        <v>12177</v>
      </c>
      <c r="T1396" s="13">
        <v>0.04</v>
      </c>
      <c r="U1396" s="12">
        <v>487.08</v>
      </c>
      <c r="V1396" s="12">
        <v>11689.92</v>
      </c>
      <c r="W1396" s="12">
        <v>250</v>
      </c>
      <c r="X1396" s="12">
        <v>14769</v>
      </c>
      <c r="Y1396" s="14">
        <f>+DAY('TABLA PRINCIPAL'!$B1396)</f>
        <v>11</v>
      </c>
      <c r="Z1396" s="14">
        <f>+MONTH('TABLA PRINCIPAL'!$B1396)</f>
        <v>6</v>
      </c>
      <c r="AA1396" s="14">
        <f>+YEAR('TABLA PRINCIPAL'!$B1396)</f>
        <v>2015</v>
      </c>
      <c r="AB1396" s="22" t="str">
        <f>+IF(Ventas_Oficina[[#This Row],[Total del pedido]]&gt;=100000,"SI","NO")</f>
        <v>NO</v>
      </c>
      <c r="AC1396" s="22" t="str">
        <f>+_xlfn.XLOOKUP(Ventas_Oficina[[#This Row],[Nº de artículo]],AUXILIAR!A1395:A6285,AUXILIAR!D1395:D6285,"Error",0)</f>
        <v>Enviado a tiempo</v>
      </c>
      <c r="AD1396" s="22" t="str">
        <f>+IF(AND(Ventas_Oficina[[#This Row],[Total]]&gt;75000,Ventas_Oficina[[#This Row],[Envio a tiempo]]="Enviado a tiempo"),"Buena Venta","Venta Mala")</f>
        <v>Venta Mala</v>
      </c>
    </row>
    <row r="1397" spans="1:30" x14ac:dyDescent="0.25">
      <c r="A1397" s="25">
        <v>1287847</v>
      </c>
      <c r="B1397" s="5">
        <v>41694</v>
      </c>
      <c r="C1397" s="6" t="s">
        <v>397</v>
      </c>
      <c r="D1397" s="6" t="s">
        <v>88</v>
      </c>
      <c r="E1397" s="6" t="s">
        <v>4</v>
      </c>
      <c r="F1397" s="6" t="s">
        <v>5</v>
      </c>
      <c r="G1397" s="6" t="s">
        <v>1008</v>
      </c>
      <c r="H1397" s="6" t="s">
        <v>39</v>
      </c>
      <c r="I1397" s="6" t="s">
        <v>1012</v>
      </c>
      <c r="J1397" s="6" t="s">
        <v>1081</v>
      </c>
      <c r="K1397" s="6" t="s">
        <v>1261</v>
      </c>
      <c r="L1397" s="6" t="s">
        <v>1265</v>
      </c>
      <c r="M1397" s="6" t="s">
        <v>1272</v>
      </c>
      <c r="N1397" s="5">
        <v>41696</v>
      </c>
      <c r="O1397" s="7">
        <v>252</v>
      </c>
      <c r="P1397" s="7">
        <v>400</v>
      </c>
      <c r="Q1397" s="7">
        <v>148</v>
      </c>
      <c r="R1397" s="6">
        <v>40</v>
      </c>
      <c r="S1397" s="7">
        <v>16000</v>
      </c>
      <c r="T1397" s="8">
        <v>0.05</v>
      </c>
      <c r="U1397" s="7">
        <v>800</v>
      </c>
      <c r="V1397" s="7">
        <v>15200</v>
      </c>
      <c r="W1397" s="7">
        <v>130</v>
      </c>
      <c r="X1397" s="7">
        <v>12274</v>
      </c>
      <c r="Y1397" s="9">
        <f>+DAY('TABLA PRINCIPAL'!$B1397)</f>
        <v>24</v>
      </c>
      <c r="Z1397" s="9">
        <f>+MONTH('TABLA PRINCIPAL'!$B1397)</f>
        <v>2</v>
      </c>
      <c r="AA1397" s="9">
        <f>+YEAR('TABLA PRINCIPAL'!$B1397)</f>
        <v>2014</v>
      </c>
      <c r="AB1397" s="22" t="str">
        <f>+IF(Ventas_Oficina[[#This Row],[Total del pedido]]&gt;=100000,"SI","NO")</f>
        <v>NO</v>
      </c>
      <c r="AC1397" s="22" t="str">
        <f>+_xlfn.XLOOKUP(Ventas_Oficina[[#This Row],[Nº de artículo]],AUXILIAR!A1396:A6286,AUXILIAR!D1396:D6286,"Error",0)</f>
        <v>No enviado a tiempo</v>
      </c>
      <c r="AD1397" s="22" t="str">
        <f>+IF(AND(Ventas_Oficina[[#This Row],[Total]]&gt;75000,Ventas_Oficina[[#This Row],[Envio a tiempo]]="Enviado a tiempo"),"Buena Venta","Venta Mala")</f>
        <v>Venta Mala</v>
      </c>
    </row>
    <row r="1398" spans="1:30" x14ac:dyDescent="0.25">
      <c r="A1398" s="26">
        <v>1287847</v>
      </c>
      <c r="B1398" s="10">
        <v>41396</v>
      </c>
      <c r="C1398" s="11" t="s">
        <v>69</v>
      </c>
      <c r="D1398" s="11" t="s">
        <v>23</v>
      </c>
      <c r="E1398" s="11" t="s">
        <v>4</v>
      </c>
      <c r="F1398" s="11" t="s">
        <v>5</v>
      </c>
      <c r="G1398" s="11" t="s">
        <v>1009</v>
      </c>
      <c r="H1398" s="11" t="s">
        <v>24</v>
      </c>
      <c r="I1398" s="11" t="s">
        <v>1014</v>
      </c>
      <c r="J1398" s="11" t="s">
        <v>1199</v>
      </c>
      <c r="K1398" s="11" t="s">
        <v>1261</v>
      </c>
      <c r="L1398" s="11" t="s">
        <v>1267</v>
      </c>
      <c r="M1398" s="11" t="s">
        <v>1272</v>
      </c>
      <c r="N1398" s="10">
        <v>41396</v>
      </c>
      <c r="O1398" s="12">
        <v>991</v>
      </c>
      <c r="P1398" s="12">
        <v>1599</v>
      </c>
      <c r="Q1398" s="12">
        <v>608</v>
      </c>
      <c r="R1398" s="11">
        <v>27</v>
      </c>
      <c r="S1398" s="12">
        <v>43173</v>
      </c>
      <c r="T1398" s="13">
        <v>0.04</v>
      </c>
      <c r="U1398" s="12">
        <v>1726.92</v>
      </c>
      <c r="V1398" s="12">
        <v>41446.080000000002</v>
      </c>
      <c r="W1398" s="12">
        <v>1128</v>
      </c>
      <c r="X1398" s="12">
        <v>53969</v>
      </c>
      <c r="Y1398" s="14">
        <f>+DAY('TABLA PRINCIPAL'!$B1398)</f>
        <v>2</v>
      </c>
      <c r="Z1398" s="14">
        <f>+MONTH('TABLA PRINCIPAL'!$B1398)</f>
        <v>5</v>
      </c>
      <c r="AA1398" s="14">
        <f>+YEAR('TABLA PRINCIPAL'!$B1398)</f>
        <v>2013</v>
      </c>
      <c r="AB1398" s="22" t="str">
        <f>+IF(Ventas_Oficina[[#This Row],[Total del pedido]]&gt;=100000,"SI","NO")</f>
        <v>NO</v>
      </c>
      <c r="AC1398" s="22" t="str">
        <f>+_xlfn.XLOOKUP(Ventas_Oficina[[#This Row],[Nº de artículo]],AUXILIAR!A1397:A6287,AUXILIAR!D1397:D6287,"Error",0)</f>
        <v>Enviado a tiempo</v>
      </c>
      <c r="AD1398" s="22" t="str">
        <f>+IF(AND(Ventas_Oficina[[#This Row],[Total]]&gt;75000,Ventas_Oficina[[#This Row],[Envio a tiempo]]="Enviado a tiempo"),"Buena Venta","Venta Mala")</f>
        <v>Venta Mala</v>
      </c>
    </row>
    <row r="1399" spans="1:30" x14ac:dyDescent="0.25">
      <c r="A1399" s="25">
        <v>1288577</v>
      </c>
      <c r="B1399" s="5">
        <v>41695</v>
      </c>
      <c r="C1399" s="6" t="s">
        <v>576</v>
      </c>
      <c r="D1399" s="6" t="s">
        <v>65</v>
      </c>
      <c r="E1399" s="6" t="s">
        <v>12</v>
      </c>
      <c r="F1399" s="6" t="s">
        <v>13</v>
      </c>
      <c r="G1399" s="6" t="s">
        <v>1010</v>
      </c>
      <c r="H1399" s="6" t="s">
        <v>14</v>
      </c>
      <c r="I1399" s="6" t="s">
        <v>1012</v>
      </c>
      <c r="J1399" s="6" t="s">
        <v>1161</v>
      </c>
      <c r="K1399" s="6" t="s">
        <v>1261</v>
      </c>
      <c r="L1399" s="6" t="s">
        <v>1266</v>
      </c>
      <c r="M1399" s="6" t="s">
        <v>1272</v>
      </c>
      <c r="N1399" s="5">
        <v>41696</v>
      </c>
      <c r="O1399" s="7">
        <v>157</v>
      </c>
      <c r="P1399" s="7">
        <v>328</v>
      </c>
      <c r="Q1399" s="7">
        <v>171</v>
      </c>
      <c r="R1399" s="6">
        <v>21</v>
      </c>
      <c r="S1399" s="7">
        <v>6888</v>
      </c>
      <c r="T1399" s="8">
        <v>0.03</v>
      </c>
      <c r="U1399" s="7">
        <v>206.64</v>
      </c>
      <c r="V1399" s="7">
        <v>6681.36</v>
      </c>
      <c r="W1399" s="7">
        <v>98</v>
      </c>
      <c r="X1399" s="7">
        <v>7944</v>
      </c>
      <c r="Y1399" s="9">
        <f>+DAY('TABLA PRINCIPAL'!$B1399)</f>
        <v>25</v>
      </c>
      <c r="Z1399" s="9">
        <f>+MONTH('TABLA PRINCIPAL'!$B1399)</f>
        <v>2</v>
      </c>
      <c r="AA1399" s="9">
        <f>+YEAR('TABLA PRINCIPAL'!$B1399)</f>
        <v>2014</v>
      </c>
      <c r="AB1399" s="22" t="str">
        <f>+IF(Ventas_Oficina[[#This Row],[Total del pedido]]&gt;=100000,"SI","NO")</f>
        <v>NO</v>
      </c>
      <c r="AC1399" s="22" t="str">
        <f>+_xlfn.XLOOKUP(Ventas_Oficina[[#This Row],[Nº de artículo]],AUXILIAR!A1398:A6288,AUXILIAR!D1398:D6288,"Error",0)</f>
        <v>No enviado a tiempo</v>
      </c>
      <c r="AD1399" s="22" t="str">
        <f>+IF(AND(Ventas_Oficina[[#This Row],[Total]]&gt;75000,Ventas_Oficina[[#This Row],[Envio a tiempo]]="Enviado a tiempo"),"Buena Venta","Venta Mala")</f>
        <v>Venta Mala</v>
      </c>
    </row>
    <row r="1400" spans="1:30" x14ac:dyDescent="0.25">
      <c r="A1400" s="26">
        <v>1288577</v>
      </c>
      <c r="B1400" s="10">
        <v>41695</v>
      </c>
      <c r="C1400" s="11" t="s">
        <v>577</v>
      </c>
      <c r="D1400" s="11" t="s">
        <v>88</v>
      </c>
      <c r="E1400" s="11" t="s">
        <v>4</v>
      </c>
      <c r="F1400" s="11" t="s">
        <v>5</v>
      </c>
      <c r="G1400" s="11" t="s">
        <v>1007</v>
      </c>
      <c r="H1400" s="11" t="s">
        <v>39</v>
      </c>
      <c r="I1400" s="11" t="s">
        <v>1012</v>
      </c>
      <c r="J1400" s="11" t="s">
        <v>1065</v>
      </c>
      <c r="K1400" s="11" t="s">
        <v>1262</v>
      </c>
      <c r="L1400" s="11" t="s">
        <v>1265</v>
      </c>
      <c r="M1400" s="11" t="s">
        <v>1272</v>
      </c>
      <c r="N1400" s="10">
        <v>41697</v>
      </c>
      <c r="O1400" s="12">
        <v>109</v>
      </c>
      <c r="P1400" s="12">
        <v>182</v>
      </c>
      <c r="Q1400" s="12">
        <v>73</v>
      </c>
      <c r="R1400" s="11">
        <v>42</v>
      </c>
      <c r="S1400" s="12">
        <v>7644</v>
      </c>
      <c r="T1400" s="13">
        <v>7.0000000000000007E-2</v>
      </c>
      <c r="U1400" s="12">
        <v>535.08000000000004</v>
      </c>
      <c r="V1400" s="12">
        <v>7108.92</v>
      </c>
      <c r="W1400" s="12">
        <v>100</v>
      </c>
      <c r="X1400" s="12">
        <v>7944</v>
      </c>
      <c r="Y1400" s="14">
        <f>+DAY('TABLA PRINCIPAL'!$B1400)</f>
        <v>25</v>
      </c>
      <c r="Z1400" s="14">
        <f>+MONTH('TABLA PRINCIPAL'!$B1400)</f>
        <v>2</v>
      </c>
      <c r="AA1400" s="14">
        <f>+YEAR('TABLA PRINCIPAL'!$B1400)</f>
        <v>2014</v>
      </c>
      <c r="AB1400" s="22" t="str">
        <f>+IF(Ventas_Oficina[[#This Row],[Total del pedido]]&gt;=100000,"SI","NO")</f>
        <v>NO</v>
      </c>
      <c r="AC1400" s="22" t="str">
        <f>+_xlfn.XLOOKUP(Ventas_Oficina[[#This Row],[Nº de artículo]],AUXILIAR!A1399:A6289,AUXILIAR!D1399:D6289,"Error",0)</f>
        <v>No enviado a tiempo</v>
      </c>
      <c r="AD1400" s="22" t="str">
        <f>+IF(AND(Ventas_Oficina[[#This Row],[Total]]&gt;75000,Ventas_Oficina[[#This Row],[Envio a tiempo]]="Enviado a tiempo"),"Buena Venta","Venta Mala")</f>
        <v>Venta Mala</v>
      </c>
    </row>
    <row r="1401" spans="1:30" x14ac:dyDescent="0.25">
      <c r="A1401" s="25">
        <v>1288577</v>
      </c>
      <c r="B1401" s="5">
        <v>41695</v>
      </c>
      <c r="C1401" s="6" t="s">
        <v>114</v>
      </c>
      <c r="D1401" s="6" t="s">
        <v>115</v>
      </c>
      <c r="E1401" s="6" t="s">
        <v>4</v>
      </c>
      <c r="F1401" s="6" t="s">
        <v>5</v>
      </c>
      <c r="G1401" s="6" t="s">
        <v>1010</v>
      </c>
      <c r="H1401" s="6" t="s">
        <v>116</v>
      </c>
      <c r="I1401" s="6" t="s">
        <v>1012</v>
      </c>
      <c r="J1401" s="6" t="s">
        <v>1200</v>
      </c>
      <c r="K1401" s="6" t="s">
        <v>1261</v>
      </c>
      <c r="L1401" s="6" t="s">
        <v>1265</v>
      </c>
      <c r="M1401" s="6" t="s">
        <v>1272</v>
      </c>
      <c r="N1401" s="5">
        <v>41697</v>
      </c>
      <c r="O1401" s="7">
        <v>130</v>
      </c>
      <c r="P1401" s="7">
        <v>288</v>
      </c>
      <c r="Q1401" s="7">
        <v>158</v>
      </c>
      <c r="R1401" s="6">
        <v>50</v>
      </c>
      <c r="S1401" s="7">
        <v>14400</v>
      </c>
      <c r="T1401" s="8">
        <v>0.09</v>
      </c>
      <c r="U1401" s="7">
        <v>1296</v>
      </c>
      <c r="V1401" s="7">
        <v>13104</v>
      </c>
      <c r="W1401" s="7">
        <v>101</v>
      </c>
      <c r="X1401" s="7">
        <v>7944</v>
      </c>
      <c r="Y1401" s="9">
        <f>+DAY('TABLA PRINCIPAL'!$B1401)</f>
        <v>25</v>
      </c>
      <c r="Z1401" s="9">
        <f>+MONTH('TABLA PRINCIPAL'!$B1401)</f>
        <v>2</v>
      </c>
      <c r="AA1401" s="9">
        <f>+YEAR('TABLA PRINCIPAL'!$B1401)</f>
        <v>2014</v>
      </c>
      <c r="AB1401" s="22" t="str">
        <f>+IF(Ventas_Oficina[[#This Row],[Total del pedido]]&gt;=100000,"SI","NO")</f>
        <v>NO</v>
      </c>
      <c r="AC1401" s="22" t="str">
        <f>+_xlfn.XLOOKUP(Ventas_Oficina[[#This Row],[Nº de artículo]],AUXILIAR!A1400:A6290,AUXILIAR!D1400:D6290,"Error",0)</f>
        <v>Enviado a tiempo</v>
      </c>
      <c r="AD1401" s="22" t="str">
        <f>+IF(AND(Ventas_Oficina[[#This Row],[Total]]&gt;75000,Ventas_Oficina[[#This Row],[Envio a tiempo]]="Enviado a tiempo"),"Buena Venta","Venta Mala")</f>
        <v>Venta Mala</v>
      </c>
    </row>
    <row r="1402" spans="1:30" x14ac:dyDescent="0.25">
      <c r="A1402" s="26">
        <v>1288577</v>
      </c>
      <c r="B1402" s="10">
        <v>41998</v>
      </c>
      <c r="C1402" s="11" t="s">
        <v>578</v>
      </c>
      <c r="D1402" s="11" t="s">
        <v>372</v>
      </c>
      <c r="E1402" s="11" t="s">
        <v>4</v>
      </c>
      <c r="F1402" s="11" t="s">
        <v>5</v>
      </c>
      <c r="G1402" s="11" t="s">
        <v>1008</v>
      </c>
      <c r="H1402" s="11" t="s">
        <v>121</v>
      </c>
      <c r="I1402" s="11" t="s">
        <v>1015</v>
      </c>
      <c r="J1402" s="11" t="s">
        <v>1040</v>
      </c>
      <c r="K1402" s="11" t="s">
        <v>1261</v>
      </c>
      <c r="L1402" s="11" t="s">
        <v>1267</v>
      </c>
      <c r="M1402" s="11" t="s">
        <v>1272</v>
      </c>
      <c r="N1402" s="10">
        <v>42000</v>
      </c>
      <c r="O1402" s="12">
        <v>2156</v>
      </c>
      <c r="P1402" s="12">
        <v>3655</v>
      </c>
      <c r="Q1402" s="12">
        <v>1499</v>
      </c>
      <c r="R1402" s="11">
        <v>22</v>
      </c>
      <c r="S1402" s="12">
        <v>80410</v>
      </c>
      <c r="T1402" s="13">
        <v>0.01</v>
      </c>
      <c r="U1402" s="12">
        <v>804.1</v>
      </c>
      <c r="V1402" s="12">
        <v>79605.899999999994</v>
      </c>
      <c r="W1402" s="12">
        <v>1389</v>
      </c>
      <c r="X1402" s="12">
        <v>154359</v>
      </c>
      <c r="Y1402" s="14">
        <f>+DAY('TABLA PRINCIPAL'!$B1402)</f>
        <v>25</v>
      </c>
      <c r="Z1402" s="14">
        <f>+MONTH('TABLA PRINCIPAL'!$B1402)</f>
        <v>12</v>
      </c>
      <c r="AA1402" s="14">
        <f>+YEAR('TABLA PRINCIPAL'!$B1402)</f>
        <v>2014</v>
      </c>
      <c r="AB1402" s="22" t="str">
        <f>+IF(Ventas_Oficina[[#This Row],[Total del pedido]]&gt;=100000,"SI","NO")</f>
        <v>NO</v>
      </c>
      <c r="AC1402" s="22" t="str">
        <f>+_xlfn.XLOOKUP(Ventas_Oficina[[#This Row],[Nº de artículo]],AUXILIAR!A1401:A6291,AUXILIAR!D1401:D6291,"Error",0)</f>
        <v>Enviado a tiempo</v>
      </c>
      <c r="AD1402" s="22" t="str">
        <f>+IF(AND(Ventas_Oficina[[#This Row],[Total]]&gt;75000,Ventas_Oficina[[#This Row],[Envio a tiempo]]="Enviado a tiempo"),"Buena Venta","Venta Mala")</f>
        <v>Buena Venta</v>
      </c>
    </row>
    <row r="1403" spans="1:30" x14ac:dyDescent="0.25">
      <c r="A1403" s="25">
        <v>1288577</v>
      </c>
      <c r="B1403" s="5">
        <v>41695</v>
      </c>
      <c r="C1403" s="6" t="s">
        <v>576</v>
      </c>
      <c r="D1403" s="6" t="s">
        <v>65</v>
      </c>
      <c r="E1403" s="6" t="s">
        <v>12</v>
      </c>
      <c r="F1403" s="6" t="s">
        <v>13</v>
      </c>
      <c r="G1403" s="6" t="s">
        <v>1008</v>
      </c>
      <c r="H1403" s="6" t="s">
        <v>14</v>
      </c>
      <c r="I1403" s="6" t="s">
        <v>1016</v>
      </c>
      <c r="J1403" s="6" t="s">
        <v>1161</v>
      </c>
      <c r="K1403" s="6" t="s">
        <v>1261</v>
      </c>
      <c r="L1403" s="6" t="s">
        <v>1265</v>
      </c>
      <c r="M1403" s="6" t="s">
        <v>1272</v>
      </c>
      <c r="N1403" s="5">
        <v>41696</v>
      </c>
      <c r="O1403" s="7">
        <v>157</v>
      </c>
      <c r="P1403" s="7">
        <v>328</v>
      </c>
      <c r="Q1403" s="7">
        <v>171</v>
      </c>
      <c r="R1403" s="6">
        <v>11</v>
      </c>
      <c r="S1403" s="7">
        <v>3608</v>
      </c>
      <c r="T1403" s="8">
        <v>0.01</v>
      </c>
      <c r="U1403" s="7">
        <v>36.08</v>
      </c>
      <c r="V1403" s="7">
        <v>3571.92</v>
      </c>
      <c r="W1403" s="7">
        <v>98</v>
      </c>
      <c r="X1403" s="7">
        <v>7944</v>
      </c>
      <c r="Y1403" s="9">
        <f>+DAY('TABLA PRINCIPAL'!$B1403)</f>
        <v>25</v>
      </c>
      <c r="Z1403" s="9">
        <f>+MONTH('TABLA PRINCIPAL'!$B1403)</f>
        <v>2</v>
      </c>
      <c r="AA1403" s="9">
        <f>+YEAR('TABLA PRINCIPAL'!$B1403)</f>
        <v>2014</v>
      </c>
      <c r="AB1403" s="22" t="str">
        <f>+IF(Ventas_Oficina[[#This Row],[Total del pedido]]&gt;=100000,"SI","NO")</f>
        <v>NO</v>
      </c>
      <c r="AC1403" s="22" t="str">
        <f>+_xlfn.XLOOKUP(Ventas_Oficina[[#This Row],[Nº de artículo]],AUXILIAR!A1402:A6292,AUXILIAR!D1402:D6292,"Error",0)</f>
        <v>Enviado a tiempo</v>
      </c>
      <c r="AD1403" s="22" t="str">
        <f>+IF(AND(Ventas_Oficina[[#This Row],[Total]]&gt;75000,Ventas_Oficina[[#This Row],[Envio a tiempo]]="Enviado a tiempo"),"Buena Venta","Venta Mala")</f>
        <v>Venta Mala</v>
      </c>
    </row>
    <row r="1404" spans="1:30" x14ac:dyDescent="0.25">
      <c r="A1404" s="26">
        <v>1288577</v>
      </c>
      <c r="B1404" s="10">
        <v>41695</v>
      </c>
      <c r="C1404" s="11" t="s">
        <v>576</v>
      </c>
      <c r="D1404" s="11" t="s">
        <v>65</v>
      </c>
      <c r="E1404" s="11" t="s">
        <v>12</v>
      </c>
      <c r="F1404" s="11" t="s">
        <v>13</v>
      </c>
      <c r="G1404" s="11" t="s">
        <v>1008</v>
      </c>
      <c r="H1404" s="11" t="s">
        <v>14</v>
      </c>
      <c r="I1404" s="11" t="s">
        <v>1013</v>
      </c>
      <c r="J1404" s="11" t="s">
        <v>1161</v>
      </c>
      <c r="K1404" s="11" t="s">
        <v>1261</v>
      </c>
      <c r="L1404" s="11" t="s">
        <v>1266</v>
      </c>
      <c r="M1404" s="11" t="s">
        <v>1272</v>
      </c>
      <c r="N1404" s="10">
        <v>41696</v>
      </c>
      <c r="O1404" s="12">
        <v>157</v>
      </c>
      <c r="P1404" s="12">
        <v>328</v>
      </c>
      <c r="Q1404" s="12">
        <v>171</v>
      </c>
      <c r="R1404" s="11">
        <v>34</v>
      </c>
      <c r="S1404" s="12">
        <v>11152</v>
      </c>
      <c r="T1404" s="13">
        <v>0.04</v>
      </c>
      <c r="U1404" s="12">
        <v>446.08</v>
      </c>
      <c r="V1404" s="12">
        <v>10705.92</v>
      </c>
      <c r="W1404" s="12">
        <v>98</v>
      </c>
      <c r="X1404" s="12">
        <v>7944</v>
      </c>
      <c r="Y1404" s="14">
        <f>+DAY('TABLA PRINCIPAL'!$B1404)</f>
        <v>25</v>
      </c>
      <c r="Z1404" s="14">
        <f>+MONTH('TABLA PRINCIPAL'!$B1404)</f>
        <v>2</v>
      </c>
      <c r="AA1404" s="14">
        <f>+YEAR('TABLA PRINCIPAL'!$B1404)</f>
        <v>2014</v>
      </c>
      <c r="AB1404" s="22" t="str">
        <f>+IF(Ventas_Oficina[[#This Row],[Total del pedido]]&gt;=100000,"SI","NO")</f>
        <v>NO</v>
      </c>
      <c r="AC1404" s="22" t="str">
        <f>+_xlfn.XLOOKUP(Ventas_Oficina[[#This Row],[Nº de artículo]],AUXILIAR!A1403:A6293,AUXILIAR!D1403:D6293,"Error",0)</f>
        <v>No enviado a tiempo</v>
      </c>
      <c r="AD1404" s="22" t="str">
        <f>+IF(AND(Ventas_Oficina[[#This Row],[Total]]&gt;75000,Ventas_Oficina[[#This Row],[Envio a tiempo]]="Enviado a tiempo"),"Buena Venta","Venta Mala")</f>
        <v>Venta Mala</v>
      </c>
    </row>
    <row r="1405" spans="1:30" x14ac:dyDescent="0.25">
      <c r="A1405" s="25">
        <v>1288577</v>
      </c>
      <c r="B1405" s="5">
        <v>41695</v>
      </c>
      <c r="C1405" s="6" t="s">
        <v>332</v>
      </c>
      <c r="D1405" s="6" t="s">
        <v>26</v>
      </c>
      <c r="E1405" s="6" t="s">
        <v>4</v>
      </c>
      <c r="F1405" s="6" t="s">
        <v>5</v>
      </c>
      <c r="G1405" s="6" t="s">
        <v>1009</v>
      </c>
      <c r="H1405" s="6" t="s">
        <v>27</v>
      </c>
      <c r="I1405" s="6" t="s">
        <v>1016</v>
      </c>
      <c r="J1405" s="6" t="s">
        <v>1161</v>
      </c>
      <c r="K1405" s="6" t="s">
        <v>1261</v>
      </c>
      <c r="L1405" s="6" t="s">
        <v>1267</v>
      </c>
      <c r="M1405" s="6" t="s">
        <v>1272</v>
      </c>
      <c r="N1405" s="5">
        <v>41696</v>
      </c>
      <c r="O1405" s="7">
        <v>157</v>
      </c>
      <c r="P1405" s="7">
        <v>328</v>
      </c>
      <c r="Q1405" s="7">
        <v>171</v>
      </c>
      <c r="R1405" s="6">
        <v>29</v>
      </c>
      <c r="S1405" s="7">
        <v>9512</v>
      </c>
      <c r="T1405" s="8">
        <v>0.03</v>
      </c>
      <c r="U1405" s="7">
        <v>285.36</v>
      </c>
      <c r="V1405" s="7">
        <v>9226.64</v>
      </c>
      <c r="W1405" s="7">
        <v>98</v>
      </c>
      <c r="X1405" s="7">
        <v>7944</v>
      </c>
      <c r="Y1405" s="9">
        <f>+DAY('TABLA PRINCIPAL'!$B1405)</f>
        <v>25</v>
      </c>
      <c r="Z1405" s="9">
        <f>+MONTH('TABLA PRINCIPAL'!$B1405)</f>
        <v>2</v>
      </c>
      <c r="AA1405" s="9">
        <f>+YEAR('TABLA PRINCIPAL'!$B1405)</f>
        <v>2014</v>
      </c>
      <c r="AB1405" s="22" t="str">
        <f>+IF(Ventas_Oficina[[#This Row],[Total del pedido]]&gt;=100000,"SI","NO")</f>
        <v>NO</v>
      </c>
      <c r="AC1405" s="22" t="str">
        <f>+_xlfn.XLOOKUP(Ventas_Oficina[[#This Row],[Nº de artículo]],AUXILIAR!A1404:A6294,AUXILIAR!D1404:D6294,"Error",0)</f>
        <v>No enviado a tiempo</v>
      </c>
      <c r="AD1405" s="22" t="str">
        <f>+IF(AND(Ventas_Oficina[[#This Row],[Total]]&gt;75000,Ventas_Oficina[[#This Row],[Envio a tiempo]]="Enviado a tiempo"),"Buena Venta","Venta Mala")</f>
        <v>Venta Mala</v>
      </c>
    </row>
    <row r="1406" spans="1:30" x14ac:dyDescent="0.25">
      <c r="A1406" s="26">
        <v>1288577</v>
      </c>
      <c r="B1406" s="10">
        <v>41695</v>
      </c>
      <c r="C1406" s="11" t="s">
        <v>579</v>
      </c>
      <c r="D1406" s="11" t="s">
        <v>177</v>
      </c>
      <c r="E1406" s="11" t="s">
        <v>4</v>
      </c>
      <c r="F1406" s="11" t="s">
        <v>5</v>
      </c>
      <c r="G1406" s="11" t="s">
        <v>1010</v>
      </c>
      <c r="H1406" s="11" t="s">
        <v>6</v>
      </c>
      <c r="I1406" s="11" t="s">
        <v>1016</v>
      </c>
      <c r="J1406" s="11" t="s">
        <v>1161</v>
      </c>
      <c r="K1406" s="11" t="s">
        <v>1263</v>
      </c>
      <c r="L1406" s="11" t="s">
        <v>1269</v>
      </c>
      <c r="M1406" s="11" t="s">
        <v>1272</v>
      </c>
      <c r="N1406" s="10">
        <v>41696</v>
      </c>
      <c r="O1406" s="12">
        <v>157</v>
      </c>
      <c r="P1406" s="12">
        <v>328</v>
      </c>
      <c r="Q1406" s="12">
        <v>171</v>
      </c>
      <c r="R1406" s="26">
        <v>14</v>
      </c>
      <c r="S1406" s="12">
        <v>4592</v>
      </c>
      <c r="T1406" s="13">
        <v>0.04</v>
      </c>
      <c r="U1406" s="12">
        <v>183.68</v>
      </c>
      <c r="V1406" s="12">
        <v>4408.32</v>
      </c>
      <c r="W1406" s="12">
        <v>98</v>
      </c>
      <c r="X1406" s="12">
        <v>4506.32</v>
      </c>
      <c r="Y1406" s="14">
        <f>+DAY('TABLA PRINCIPAL'!$B1406)</f>
        <v>25</v>
      </c>
      <c r="Z1406" s="14">
        <f>+MONTH('TABLA PRINCIPAL'!$B1406)</f>
        <v>2</v>
      </c>
      <c r="AA1406" s="14">
        <f>+YEAR('TABLA PRINCIPAL'!$B1406)</f>
        <v>2014</v>
      </c>
      <c r="AB1406" s="22" t="str">
        <f>+IF(Ventas_Oficina[[#This Row],[Total del pedido]]&gt;=100000,"SI","NO")</f>
        <v>NO</v>
      </c>
      <c r="AC1406" s="22" t="str">
        <f>+_xlfn.XLOOKUP(Ventas_Oficina[[#This Row],[Nº de artículo]],AUXILIAR!A1405:A6295,AUXILIAR!D1405:D6295,"Error",0)</f>
        <v>No enviado a tiempo</v>
      </c>
      <c r="AD1406" s="22" t="str">
        <f>+IF(AND(Ventas_Oficina[[#This Row],[Total]]&gt;75000,Ventas_Oficina[[#This Row],[Envio a tiempo]]="Enviado a tiempo"),"Buena Venta","Venta Mala")</f>
        <v>Venta Mala</v>
      </c>
    </row>
    <row r="1407" spans="1:30" x14ac:dyDescent="0.25">
      <c r="A1407" s="25">
        <v>1288943</v>
      </c>
      <c r="B1407" s="5">
        <v>41363</v>
      </c>
      <c r="C1407" s="6" t="s">
        <v>227</v>
      </c>
      <c r="D1407" s="6" t="s">
        <v>26</v>
      </c>
      <c r="E1407" s="6" t="s">
        <v>4</v>
      </c>
      <c r="F1407" s="6" t="s">
        <v>5</v>
      </c>
      <c r="G1407" s="6" t="s">
        <v>1007</v>
      </c>
      <c r="H1407" s="6" t="s">
        <v>27</v>
      </c>
      <c r="I1407" s="6" t="s">
        <v>1014</v>
      </c>
      <c r="J1407" s="6" t="s">
        <v>1041</v>
      </c>
      <c r="K1407" s="6" t="s">
        <v>1261</v>
      </c>
      <c r="L1407" s="6" t="s">
        <v>1265</v>
      </c>
      <c r="M1407" s="6" t="s">
        <v>1272</v>
      </c>
      <c r="N1407" s="5">
        <v>41364</v>
      </c>
      <c r="O1407" s="7">
        <v>245</v>
      </c>
      <c r="P1407" s="7">
        <v>389</v>
      </c>
      <c r="Q1407" s="7">
        <v>144</v>
      </c>
      <c r="R1407" s="6">
        <v>8</v>
      </c>
      <c r="S1407" s="7">
        <v>3112</v>
      </c>
      <c r="T1407" s="8">
        <v>7.0000000000000007E-2</v>
      </c>
      <c r="U1407" s="7">
        <v>217.84000000000003</v>
      </c>
      <c r="V1407" s="7">
        <v>2894.16</v>
      </c>
      <c r="W1407" s="7">
        <v>701</v>
      </c>
      <c r="X1407" s="7">
        <v>6068</v>
      </c>
      <c r="Y1407" s="9">
        <f>+DAY('TABLA PRINCIPAL'!$B1407)</f>
        <v>30</v>
      </c>
      <c r="Z1407" s="9">
        <f>+MONTH('TABLA PRINCIPAL'!$B1407)</f>
        <v>3</v>
      </c>
      <c r="AA1407" s="9">
        <f>+YEAR('TABLA PRINCIPAL'!$B1407)</f>
        <v>2013</v>
      </c>
      <c r="AB1407" s="22" t="str">
        <f>+IF(Ventas_Oficina[[#This Row],[Total del pedido]]&gt;=100000,"SI","NO")</f>
        <v>NO</v>
      </c>
      <c r="AC1407" s="22" t="str">
        <f>+_xlfn.XLOOKUP(Ventas_Oficina[[#This Row],[Nº de artículo]],AUXILIAR!A1406:A6296,AUXILIAR!D1406:D6296,"Error",0)</f>
        <v>No enviado a tiempo</v>
      </c>
      <c r="AD1407" s="22" t="str">
        <f>+IF(AND(Ventas_Oficina[[#This Row],[Total]]&gt;75000,Ventas_Oficina[[#This Row],[Envio a tiempo]]="Enviado a tiempo"),"Buena Venta","Venta Mala")</f>
        <v>Venta Mala</v>
      </c>
    </row>
    <row r="1408" spans="1:30" x14ac:dyDescent="0.25">
      <c r="A1408" s="26">
        <v>1288943</v>
      </c>
      <c r="B1408" s="10">
        <v>41798</v>
      </c>
      <c r="C1408" s="11" t="s">
        <v>28</v>
      </c>
      <c r="D1408" s="11" t="s">
        <v>29</v>
      </c>
      <c r="E1408" s="11" t="s">
        <v>12</v>
      </c>
      <c r="F1408" s="11" t="s">
        <v>13</v>
      </c>
      <c r="G1408" s="11" t="s">
        <v>1007</v>
      </c>
      <c r="H1408" s="11" t="s">
        <v>14</v>
      </c>
      <c r="I1408" s="11" t="s">
        <v>1016</v>
      </c>
      <c r="J1408" s="11" t="s">
        <v>1019</v>
      </c>
      <c r="K1408" s="11" t="s">
        <v>1261</v>
      </c>
      <c r="L1408" s="11" t="s">
        <v>1265</v>
      </c>
      <c r="M1408" s="11" t="s">
        <v>1273</v>
      </c>
      <c r="N1408" s="10">
        <v>41800</v>
      </c>
      <c r="O1408" s="12">
        <v>24</v>
      </c>
      <c r="P1408" s="12">
        <v>126</v>
      </c>
      <c r="Q1408" s="12">
        <v>102</v>
      </c>
      <c r="R1408" s="11">
        <v>27</v>
      </c>
      <c r="S1408" s="12">
        <v>3402</v>
      </c>
      <c r="T1408" s="13">
        <v>0</v>
      </c>
      <c r="U1408" s="12">
        <v>0</v>
      </c>
      <c r="V1408" s="12">
        <v>3402</v>
      </c>
      <c r="W1408" s="12">
        <v>70</v>
      </c>
      <c r="X1408" s="12">
        <v>8357</v>
      </c>
      <c r="Y1408" s="14">
        <f>+DAY('TABLA PRINCIPAL'!$B1408)</f>
        <v>8</v>
      </c>
      <c r="Z1408" s="14">
        <f>+MONTH('TABLA PRINCIPAL'!$B1408)</f>
        <v>6</v>
      </c>
      <c r="AA1408" s="14">
        <f>+YEAR('TABLA PRINCIPAL'!$B1408)</f>
        <v>2014</v>
      </c>
      <c r="AB1408" s="22" t="str">
        <f>+IF(Ventas_Oficina[[#This Row],[Total del pedido]]&gt;=100000,"SI","NO")</f>
        <v>NO</v>
      </c>
      <c r="AC1408" s="22" t="str">
        <f>+_xlfn.XLOOKUP(Ventas_Oficina[[#This Row],[Nº de artículo]],AUXILIAR!A1407:A6297,AUXILIAR!D1407:D6297,"Error",0)</f>
        <v>No enviado a tiempo</v>
      </c>
      <c r="AD1408" s="22" t="str">
        <f>+IF(AND(Ventas_Oficina[[#This Row],[Total]]&gt;75000,Ventas_Oficina[[#This Row],[Envio a tiempo]]="Enviado a tiempo"),"Buena Venta","Venta Mala")</f>
        <v>Venta Mala</v>
      </c>
    </row>
    <row r="1409" spans="1:30" x14ac:dyDescent="0.25">
      <c r="A1409" s="25">
        <v>1288943</v>
      </c>
      <c r="B1409" s="5">
        <v>41579</v>
      </c>
      <c r="C1409" s="6" t="s">
        <v>280</v>
      </c>
      <c r="D1409" s="6" t="s">
        <v>281</v>
      </c>
      <c r="E1409" s="6" t="s">
        <v>4</v>
      </c>
      <c r="F1409" s="6" t="s">
        <v>5</v>
      </c>
      <c r="G1409" s="6" t="s">
        <v>1007</v>
      </c>
      <c r="H1409" s="6" t="s">
        <v>24</v>
      </c>
      <c r="I1409" s="6" t="s">
        <v>1015</v>
      </c>
      <c r="J1409" s="6" t="s">
        <v>1085</v>
      </c>
      <c r="K1409" s="6" t="s">
        <v>1262</v>
      </c>
      <c r="L1409" s="6" t="s">
        <v>1270</v>
      </c>
      <c r="M1409" s="6" t="s">
        <v>1274</v>
      </c>
      <c r="N1409" s="5">
        <v>41580</v>
      </c>
      <c r="O1409" s="7">
        <v>384</v>
      </c>
      <c r="P1409" s="7">
        <v>630</v>
      </c>
      <c r="Q1409" s="7">
        <v>246</v>
      </c>
      <c r="R1409" s="6">
        <v>47</v>
      </c>
      <c r="S1409" s="7">
        <v>29610</v>
      </c>
      <c r="T1409" s="8">
        <v>0.02</v>
      </c>
      <c r="U1409" s="7">
        <v>592.20000000000005</v>
      </c>
      <c r="V1409" s="7">
        <v>29017.8</v>
      </c>
      <c r="W1409" s="7">
        <v>50</v>
      </c>
      <c r="X1409" s="7">
        <v>13295</v>
      </c>
      <c r="Y1409" s="9">
        <f>+DAY('TABLA PRINCIPAL'!$B1409)</f>
        <v>1</v>
      </c>
      <c r="Z1409" s="9">
        <f>+MONTH('TABLA PRINCIPAL'!$B1409)</f>
        <v>11</v>
      </c>
      <c r="AA1409" s="9">
        <f>+YEAR('TABLA PRINCIPAL'!$B1409)</f>
        <v>2013</v>
      </c>
      <c r="AB1409" s="22" t="str">
        <f>+IF(Ventas_Oficina[[#This Row],[Total del pedido]]&gt;=100000,"SI","NO")</f>
        <v>NO</v>
      </c>
      <c r="AC1409" s="22" t="str">
        <f>+_xlfn.XLOOKUP(Ventas_Oficina[[#This Row],[Nº de artículo]],AUXILIAR!A1408:A6298,AUXILIAR!D1408:D6298,"Error",0)</f>
        <v>Enviado a tiempo</v>
      </c>
      <c r="AD1409" s="22" t="str">
        <f>+IF(AND(Ventas_Oficina[[#This Row],[Total]]&gt;75000,Ventas_Oficina[[#This Row],[Envio a tiempo]]="Enviado a tiempo"),"Buena Venta","Venta Mala")</f>
        <v>Venta Mala</v>
      </c>
    </row>
    <row r="1410" spans="1:30" x14ac:dyDescent="0.25">
      <c r="A1410" s="26">
        <v>1288943</v>
      </c>
      <c r="B1410" s="10">
        <v>41425</v>
      </c>
      <c r="C1410" s="11" t="s">
        <v>82</v>
      </c>
      <c r="D1410" s="11" t="s">
        <v>19</v>
      </c>
      <c r="E1410" s="11" t="s">
        <v>4</v>
      </c>
      <c r="F1410" s="11" t="s">
        <v>5</v>
      </c>
      <c r="G1410" s="11" t="s">
        <v>1007</v>
      </c>
      <c r="H1410" s="11" t="s">
        <v>6</v>
      </c>
      <c r="I1410" s="11" t="s">
        <v>1012</v>
      </c>
      <c r="J1410" s="11" t="s">
        <v>1096</v>
      </c>
      <c r="K1410" s="11" t="s">
        <v>1261</v>
      </c>
      <c r="L1410" s="11" t="s">
        <v>1265</v>
      </c>
      <c r="M1410" s="11" t="s">
        <v>1273</v>
      </c>
      <c r="N1410" s="10">
        <v>41427</v>
      </c>
      <c r="O1410" s="12">
        <v>419</v>
      </c>
      <c r="P1410" s="12">
        <v>1023</v>
      </c>
      <c r="Q1410" s="12">
        <v>604</v>
      </c>
      <c r="R1410" s="11">
        <v>42</v>
      </c>
      <c r="S1410" s="12">
        <v>42966</v>
      </c>
      <c r="T1410" s="13">
        <v>7.0000000000000007E-2</v>
      </c>
      <c r="U1410" s="12">
        <v>3007.6200000000003</v>
      </c>
      <c r="V1410" s="12">
        <v>39958.379999999997</v>
      </c>
      <c r="W1410" s="12">
        <v>468</v>
      </c>
      <c r="X1410" s="12">
        <v>42329</v>
      </c>
      <c r="Y1410" s="14">
        <f>+DAY('TABLA PRINCIPAL'!$B1410)</f>
        <v>31</v>
      </c>
      <c r="Z1410" s="14">
        <f>+MONTH('TABLA PRINCIPAL'!$B1410)</f>
        <v>5</v>
      </c>
      <c r="AA1410" s="14">
        <f>+YEAR('TABLA PRINCIPAL'!$B1410)</f>
        <v>2013</v>
      </c>
      <c r="AB1410" s="22" t="str">
        <f>+IF(Ventas_Oficina[[#This Row],[Total del pedido]]&gt;=100000,"SI","NO")</f>
        <v>NO</v>
      </c>
      <c r="AC1410" s="22" t="str">
        <f>+_xlfn.XLOOKUP(Ventas_Oficina[[#This Row],[Nº de artículo]],AUXILIAR!A1409:A6299,AUXILIAR!D1409:D6299,"Error",0)</f>
        <v>No enviado a tiempo</v>
      </c>
      <c r="AD1410" s="22" t="str">
        <f>+IF(AND(Ventas_Oficina[[#This Row],[Total]]&gt;75000,Ventas_Oficina[[#This Row],[Envio a tiempo]]="Enviado a tiempo"),"Buena Venta","Venta Mala")</f>
        <v>Venta Mala</v>
      </c>
    </row>
    <row r="1411" spans="1:30" x14ac:dyDescent="0.25">
      <c r="A1411" s="25">
        <v>1288943</v>
      </c>
      <c r="B1411" s="5">
        <v>41774</v>
      </c>
      <c r="C1411" s="6" t="s">
        <v>75</v>
      </c>
      <c r="D1411" s="6" t="s">
        <v>76</v>
      </c>
      <c r="E1411" s="6" t="s">
        <v>4</v>
      </c>
      <c r="F1411" s="6" t="s">
        <v>5</v>
      </c>
      <c r="G1411" s="6" t="s">
        <v>1008</v>
      </c>
      <c r="H1411" s="6" t="s">
        <v>17</v>
      </c>
      <c r="I1411" s="6" t="s">
        <v>1016</v>
      </c>
      <c r="J1411" s="6" t="s">
        <v>1115</v>
      </c>
      <c r="K1411" s="6" t="s">
        <v>1263</v>
      </c>
      <c r="L1411" s="6" t="s">
        <v>1266</v>
      </c>
      <c r="M1411" s="6" t="s">
        <v>1272</v>
      </c>
      <c r="N1411" s="5">
        <v>41775</v>
      </c>
      <c r="O1411" s="7">
        <v>522</v>
      </c>
      <c r="P1411" s="7">
        <v>985</v>
      </c>
      <c r="Q1411" s="7">
        <v>463</v>
      </c>
      <c r="R1411" s="6">
        <v>1</v>
      </c>
      <c r="S1411" s="7">
        <v>985</v>
      </c>
      <c r="T1411" s="8">
        <v>0.01</v>
      </c>
      <c r="U1411" s="7">
        <v>9.85</v>
      </c>
      <c r="V1411" s="7">
        <v>975.15</v>
      </c>
      <c r="W1411" s="7">
        <v>482</v>
      </c>
      <c r="X1411" s="7">
        <v>9497</v>
      </c>
      <c r="Y1411" s="9">
        <f>+DAY('TABLA PRINCIPAL'!$B1411)</f>
        <v>15</v>
      </c>
      <c r="Z1411" s="9">
        <f>+MONTH('TABLA PRINCIPAL'!$B1411)</f>
        <v>5</v>
      </c>
      <c r="AA1411" s="9">
        <f>+YEAR('TABLA PRINCIPAL'!$B1411)</f>
        <v>2014</v>
      </c>
      <c r="AB1411" s="22" t="str">
        <f>+IF(Ventas_Oficina[[#This Row],[Total del pedido]]&gt;=100000,"SI","NO")</f>
        <v>NO</v>
      </c>
      <c r="AC1411" s="22" t="str">
        <f>+_xlfn.XLOOKUP(Ventas_Oficina[[#This Row],[Nº de artículo]],AUXILIAR!A1410:A6300,AUXILIAR!D1410:D6300,"Error",0)</f>
        <v>Enviado a tiempo</v>
      </c>
      <c r="AD1411" s="22" t="str">
        <f>+IF(AND(Ventas_Oficina[[#This Row],[Total]]&gt;75000,Ventas_Oficina[[#This Row],[Envio a tiempo]]="Enviado a tiempo"),"Buena Venta","Venta Mala")</f>
        <v>Venta Mala</v>
      </c>
    </row>
    <row r="1412" spans="1:30" x14ac:dyDescent="0.25">
      <c r="A1412" s="26">
        <v>1288943</v>
      </c>
      <c r="B1412" s="10">
        <v>41425</v>
      </c>
      <c r="C1412" s="11" t="s">
        <v>82</v>
      </c>
      <c r="D1412" s="11" t="s">
        <v>19</v>
      </c>
      <c r="E1412" s="11" t="s">
        <v>4</v>
      </c>
      <c r="F1412" s="11" t="s">
        <v>5</v>
      </c>
      <c r="G1412" s="11" t="s">
        <v>1010</v>
      </c>
      <c r="H1412" s="11" t="s">
        <v>6</v>
      </c>
      <c r="I1412" s="11" t="s">
        <v>1014</v>
      </c>
      <c r="J1412" s="11" t="s">
        <v>1081</v>
      </c>
      <c r="K1412" s="11" t="s">
        <v>1261</v>
      </c>
      <c r="L1412" s="11" t="s">
        <v>1267</v>
      </c>
      <c r="M1412" s="11" t="s">
        <v>1272</v>
      </c>
      <c r="N1412" s="10">
        <v>41427</v>
      </c>
      <c r="O1412" s="12">
        <v>252</v>
      </c>
      <c r="P1412" s="12">
        <v>400</v>
      </c>
      <c r="Q1412" s="12">
        <v>148</v>
      </c>
      <c r="R1412" s="11">
        <v>41</v>
      </c>
      <c r="S1412" s="12">
        <v>16400</v>
      </c>
      <c r="T1412" s="13">
        <v>7.0000000000000007E-2</v>
      </c>
      <c r="U1412" s="12">
        <v>1148</v>
      </c>
      <c r="V1412" s="12">
        <v>15252</v>
      </c>
      <c r="W1412" s="12">
        <v>130</v>
      </c>
      <c r="X1412" s="12">
        <v>12274</v>
      </c>
      <c r="Y1412" s="14">
        <f>+DAY('TABLA PRINCIPAL'!$B1412)</f>
        <v>31</v>
      </c>
      <c r="Z1412" s="14">
        <f>+MONTH('TABLA PRINCIPAL'!$B1412)</f>
        <v>5</v>
      </c>
      <c r="AA1412" s="14">
        <f>+YEAR('TABLA PRINCIPAL'!$B1412)</f>
        <v>2013</v>
      </c>
      <c r="AB1412" s="22" t="str">
        <f>+IF(Ventas_Oficina[[#This Row],[Total del pedido]]&gt;=100000,"SI","NO")</f>
        <v>NO</v>
      </c>
      <c r="AC1412" s="22" t="str">
        <f>+_xlfn.XLOOKUP(Ventas_Oficina[[#This Row],[Nº de artículo]],AUXILIAR!A1411:A6301,AUXILIAR!D1411:D6301,"Error",0)</f>
        <v>No enviado a tiempo</v>
      </c>
      <c r="AD1412" s="22" t="str">
        <f>+IF(AND(Ventas_Oficina[[#This Row],[Total]]&gt;75000,Ventas_Oficina[[#This Row],[Envio a tiempo]]="Enviado a tiempo"),"Buena Venta","Venta Mala")</f>
        <v>Venta Mala</v>
      </c>
    </row>
    <row r="1413" spans="1:30" x14ac:dyDescent="0.25">
      <c r="A1413" s="25">
        <v>1288943</v>
      </c>
      <c r="B1413" s="5">
        <v>42024</v>
      </c>
      <c r="C1413" s="6" t="s">
        <v>182</v>
      </c>
      <c r="D1413" s="6" t="s">
        <v>183</v>
      </c>
      <c r="E1413" s="6" t="s">
        <v>4</v>
      </c>
      <c r="F1413" s="6" t="s">
        <v>5</v>
      </c>
      <c r="G1413" s="6" t="s">
        <v>1008</v>
      </c>
      <c r="H1413" s="6" t="s">
        <v>106</v>
      </c>
      <c r="I1413" s="6" t="s">
        <v>1012</v>
      </c>
      <c r="J1413" s="6" t="s">
        <v>1032</v>
      </c>
      <c r="K1413" s="6" t="s">
        <v>1261</v>
      </c>
      <c r="L1413" s="6" t="s">
        <v>1265</v>
      </c>
      <c r="M1413" s="6" t="s">
        <v>1272</v>
      </c>
      <c r="N1413" s="5">
        <v>42025</v>
      </c>
      <c r="O1413" s="7">
        <v>159</v>
      </c>
      <c r="P1413" s="7">
        <v>261</v>
      </c>
      <c r="Q1413" s="7">
        <v>102</v>
      </c>
      <c r="R1413" s="6">
        <v>8</v>
      </c>
      <c r="S1413" s="7">
        <v>2088</v>
      </c>
      <c r="T1413" s="8">
        <v>0.04</v>
      </c>
      <c r="U1413" s="7">
        <v>83.52</v>
      </c>
      <c r="V1413" s="7">
        <v>2004.48</v>
      </c>
      <c r="W1413" s="7">
        <v>50</v>
      </c>
      <c r="X1413" s="7">
        <v>12216</v>
      </c>
      <c r="Y1413" s="9">
        <f>+DAY('TABLA PRINCIPAL'!$B1413)</f>
        <v>20</v>
      </c>
      <c r="Z1413" s="9">
        <f>+MONTH('TABLA PRINCIPAL'!$B1413)</f>
        <v>1</v>
      </c>
      <c r="AA1413" s="9">
        <f>+YEAR('TABLA PRINCIPAL'!$B1413)</f>
        <v>2015</v>
      </c>
      <c r="AB1413" s="22" t="str">
        <f>+IF(Ventas_Oficina[[#This Row],[Total del pedido]]&gt;=100000,"SI","NO")</f>
        <v>NO</v>
      </c>
      <c r="AC1413" s="22" t="str">
        <f>+_xlfn.XLOOKUP(Ventas_Oficina[[#This Row],[Nº de artículo]],AUXILIAR!A1412:A6302,AUXILIAR!D1412:D6302,"Error",0)</f>
        <v>Enviado a tiempo</v>
      </c>
      <c r="AD1413" s="22" t="str">
        <f>+IF(AND(Ventas_Oficina[[#This Row],[Total]]&gt;75000,Ventas_Oficina[[#This Row],[Envio a tiempo]]="Enviado a tiempo"),"Buena Venta","Venta Mala")</f>
        <v>Venta Mala</v>
      </c>
    </row>
    <row r="1414" spans="1:30" x14ac:dyDescent="0.25">
      <c r="A1414" s="26">
        <v>1288943</v>
      </c>
      <c r="B1414" s="10">
        <v>41572</v>
      </c>
      <c r="C1414" s="11" t="s">
        <v>63</v>
      </c>
      <c r="D1414" s="11" t="s">
        <v>52</v>
      </c>
      <c r="E1414" s="11" t="s">
        <v>4</v>
      </c>
      <c r="F1414" s="11" t="s">
        <v>5</v>
      </c>
      <c r="G1414" s="11" t="s">
        <v>1008</v>
      </c>
      <c r="H1414" s="11" t="s">
        <v>53</v>
      </c>
      <c r="I1414" s="11" t="s">
        <v>1013</v>
      </c>
      <c r="J1414" s="11" t="s">
        <v>1072</v>
      </c>
      <c r="K1414" s="11" t="s">
        <v>1261</v>
      </c>
      <c r="L1414" s="11" t="s">
        <v>1267</v>
      </c>
      <c r="M1414" s="11" t="s">
        <v>1272</v>
      </c>
      <c r="N1414" s="10">
        <v>41574</v>
      </c>
      <c r="O1414" s="12">
        <v>194</v>
      </c>
      <c r="P1414" s="12">
        <v>308</v>
      </c>
      <c r="Q1414" s="12">
        <v>114</v>
      </c>
      <c r="R1414" s="11">
        <v>20</v>
      </c>
      <c r="S1414" s="12">
        <v>6160</v>
      </c>
      <c r="T1414" s="13">
        <v>0.06</v>
      </c>
      <c r="U1414" s="12">
        <v>369.59999999999997</v>
      </c>
      <c r="V1414" s="12">
        <v>5790.4</v>
      </c>
      <c r="W1414" s="12">
        <v>99</v>
      </c>
      <c r="X1414" s="12">
        <v>41399</v>
      </c>
      <c r="Y1414" s="14">
        <f>+DAY('TABLA PRINCIPAL'!$B1414)</f>
        <v>25</v>
      </c>
      <c r="Z1414" s="14">
        <f>+MONTH('TABLA PRINCIPAL'!$B1414)</f>
        <v>10</v>
      </c>
      <c r="AA1414" s="14">
        <f>+YEAR('TABLA PRINCIPAL'!$B1414)</f>
        <v>2013</v>
      </c>
      <c r="AB1414" s="22" t="str">
        <f>+IF(Ventas_Oficina[[#This Row],[Total del pedido]]&gt;=100000,"SI","NO")</f>
        <v>NO</v>
      </c>
      <c r="AC1414" s="22" t="str">
        <f>+_xlfn.XLOOKUP(Ventas_Oficina[[#This Row],[Nº de artículo]],AUXILIAR!A1413:A6303,AUXILIAR!D1413:D6303,"Error",0)</f>
        <v>No enviado a tiempo</v>
      </c>
      <c r="AD1414" s="22" t="str">
        <f>+IF(AND(Ventas_Oficina[[#This Row],[Total]]&gt;75000,Ventas_Oficina[[#This Row],[Envio a tiempo]]="Enviado a tiempo"),"Buena Venta","Venta Mala")</f>
        <v>Venta Mala</v>
      </c>
    </row>
    <row r="1415" spans="1:30" x14ac:dyDescent="0.25">
      <c r="A1415" s="25">
        <v>1289308</v>
      </c>
      <c r="B1415" s="5">
        <v>41695</v>
      </c>
      <c r="C1415" s="6" t="s">
        <v>407</v>
      </c>
      <c r="D1415" s="6" t="s">
        <v>504</v>
      </c>
      <c r="E1415" s="6" t="s">
        <v>4</v>
      </c>
      <c r="F1415" s="6" t="s">
        <v>5</v>
      </c>
      <c r="G1415" s="6" t="s">
        <v>1008</v>
      </c>
      <c r="H1415" s="6" t="s">
        <v>121</v>
      </c>
      <c r="I1415" s="6" t="s">
        <v>1013</v>
      </c>
      <c r="J1415" s="6" t="s">
        <v>1083</v>
      </c>
      <c r="K1415" s="6" t="s">
        <v>1261</v>
      </c>
      <c r="L1415" s="6" t="s">
        <v>1265</v>
      </c>
      <c r="M1415" s="6" t="s">
        <v>1272</v>
      </c>
      <c r="N1415" s="5">
        <v>41697</v>
      </c>
      <c r="O1415" s="7">
        <v>375</v>
      </c>
      <c r="P1415" s="7">
        <v>708</v>
      </c>
      <c r="Q1415" s="7">
        <v>333</v>
      </c>
      <c r="R1415" s="6">
        <v>27</v>
      </c>
      <c r="S1415" s="7">
        <v>19116</v>
      </c>
      <c r="T1415" s="8">
        <v>0.04</v>
      </c>
      <c r="U1415" s="7">
        <v>764.64</v>
      </c>
      <c r="V1415" s="7">
        <v>18351.36</v>
      </c>
      <c r="W1415" s="7">
        <v>235</v>
      </c>
      <c r="X1415" s="7">
        <v>21533</v>
      </c>
      <c r="Y1415" s="9">
        <f>+DAY('TABLA PRINCIPAL'!$B1415)</f>
        <v>25</v>
      </c>
      <c r="Z1415" s="9">
        <f>+MONTH('TABLA PRINCIPAL'!$B1415)</f>
        <v>2</v>
      </c>
      <c r="AA1415" s="9">
        <f>+YEAR('TABLA PRINCIPAL'!$B1415)</f>
        <v>2014</v>
      </c>
      <c r="AB1415" s="22" t="str">
        <f>+IF(Ventas_Oficina[[#This Row],[Total del pedido]]&gt;=100000,"SI","NO")</f>
        <v>NO</v>
      </c>
      <c r="AC1415" s="22" t="str">
        <f>+_xlfn.XLOOKUP(Ventas_Oficina[[#This Row],[Nº de artículo]],AUXILIAR!A1414:A6304,AUXILIAR!D1414:D6304,"Error",0)</f>
        <v>Enviado a tiempo</v>
      </c>
      <c r="AD1415" s="22" t="str">
        <f>+IF(AND(Ventas_Oficina[[#This Row],[Total]]&gt;75000,Ventas_Oficina[[#This Row],[Envio a tiempo]]="Enviado a tiempo"),"Buena Venta","Venta Mala")</f>
        <v>Venta Mala</v>
      </c>
    </row>
    <row r="1416" spans="1:30" x14ac:dyDescent="0.25">
      <c r="A1416" s="26">
        <v>1289308</v>
      </c>
      <c r="B1416" s="10">
        <v>42342</v>
      </c>
      <c r="C1416" s="11" t="s">
        <v>580</v>
      </c>
      <c r="D1416" s="11" t="s">
        <v>78</v>
      </c>
      <c r="E1416" s="11" t="s">
        <v>4</v>
      </c>
      <c r="F1416" s="11" t="s">
        <v>5</v>
      </c>
      <c r="G1416" s="11" t="s">
        <v>1010</v>
      </c>
      <c r="H1416" s="11" t="s">
        <v>53</v>
      </c>
      <c r="I1416" s="11" t="s">
        <v>1012</v>
      </c>
      <c r="J1416" s="11" t="s">
        <v>1058</v>
      </c>
      <c r="K1416" s="11" t="s">
        <v>1261</v>
      </c>
      <c r="L1416" s="11" t="s">
        <v>1267</v>
      </c>
      <c r="M1416" s="11" t="s">
        <v>1272</v>
      </c>
      <c r="N1416" s="10">
        <v>42341</v>
      </c>
      <c r="O1416" s="12">
        <v>87</v>
      </c>
      <c r="P1416" s="12">
        <v>181</v>
      </c>
      <c r="Q1416" s="12">
        <v>94</v>
      </c>
      <c r="R1416" s="11">
        <v>36</v>
      </c>
      <c r="S1416" s="12">
        <v>6516</v>
      </c>
      <c r="T1416" s="13">
        <v>0.01</v>
      </c>
      <c r="U1416" s="12">
        <v>65.16</v>
      </c>
      <c r="V1416" s="12">
        <v>6450.84</v>
      </c>
      <c r="W1416" s="12">
        <v>75</v>
      </c>
      <c r="X1416" s="12">
        <v>7358</v>
      </c>
      <c r="Y1416" s="14">
        <f>+DAY('TABLA PRINCIPAL'!$B1416)</f>
        <v>4</v>
      </c>
      <c r="Z1416" s="14">
        <f>+MONTH('TABLA PRINCIPAL'!$B1416)</f>
        <v>12</v>
      </c>
      <c r="AA1416" s="14">
        <f>+YEAR('TABLA PRINCIPAL'!$B1416)</f>
        <v>2015</v>
      </c>
      <c r="AB1416" s="22" t="str">
        <f>+IF(Ventas_Oficina[[#This Row],[Total del pedido]]&gt;=100000,"SI","NO")</f>
        <v>NO</v>
      </c>
      <c r="AC1416" s="22" t="str">
        <f>+_xlfn.XLOOKUP(Ventas_Oficina[[#This Row],[Nº de artículo]],AUXILIAR!A1415:A6305,AUXILIAR!D1415:D6305,"Error",0)</f>
        <v>Enviado a tiempo</v>
      </c>
      <c r="AD1416" s="22" t="str">
        <f>+IF(AND(Ventas_Oficina[[#This Row],[Total]]&gt;75000,Ventas_Oficina[[#This Row],[Envio a tiempo]]="Enviado a tiempo"),"Buena Venta","Venta Mala")</f>
        <v>Venta Mala</v>
      </c>
    </row>
    <row r="1417" spans="1:30" x14ac:dyDescent="0.25">
      <c r="A1417" s="25">
        <v>1289308</v>
      </c>
      <c r="B1417" s="5">
        <v>41695</v>
      </c>
      <c r="C1417" s="6" t="s">
        <v>581</v>
      </c>
      <c r="D1417" s="6" t="s">
        <v>582</v>
      </c>
      <c r="E1417" s="6" t="s">
        <v>4</v>
      </c>
      <c r="F1417" s="6" t="s">
        <v>5</v>
      </c>
      <c r="G1417" s="6" t="s">
        <v>1010</v>
      </c>
      <c r="H1417" s="6" t="s">
        <v>6</v>
      </c>
      <c r="I1417" s="6" t="s">
        <v>1014</v>
      </c>
      <c r="J1417" s="6" t="s">
        <v>1083</v>
      </c>
      <c r="K1417" s="6" t="s">
        <v>1261</v>
      </c>
      <c r="L1417" s="6" t="s">
        <v>1265</v>
      </c>
      <c r="M1417" s="6" t="s">
        <v>1272</v>
      </c>
      <c r="N1417" s="5">
        <v>41697</v>
      </c>
      <c r="O1417" s="7">
        <v>375</v>
      </c>
      <c r="P1417" s="7">
        <v>708</v>
      </c>
      <c r="Q1417" s="7">
        <v>333</v>
      </c>
      <c r="R1417" s="6">
        <v>44</v>
      </c>
      <c r="S1417" s="7">
        <v>31152</v>
      </c>
      <c r="T1417" s="8">
        <v>0.02</v>
      </c>
      <c r="U1417" s="7">
        <v>623.04</v>
      </c>
      <c r="V1417" s="7">
        <v>30528.959999999999</v>
      </c>
      <c r="W1417" s="7">
        <v>235</v>
      </c>
      <c r="X1417" s="7">
        <v>21533</v>
      </c>
      <c r="Y1417" s="9">
        <f>+DAY('TABLA PRINCIPAL'!$B1417)</f>
        <v>25</v>
      </c>
      <c r="Z1417" s="9">
        <f>+MONTH('TABLA PRINCIPAL'!$B1417)</f>
        <v>2</v>
      </c>
      <c r="AA1417" s="9">
        <f>+YEAR('TABLA PRINCIPAL'!$B1417)</f>
        <v>2014</v>
      </c>
      <c r="AB1417" s="22" t="str">
        <f>+IF(Ventas_Oficina[[#This Row],[Total del pedido]]&gt;=100000,"SI","NO")</f>
        <v>NO</v>
      </c>
      <c r="AC1417" s="22" t="str">
        <f>+_xlfn.XLOOKUP(Ventas_Oficina[[#This Row],[Nº de artículo]],AUXILIAR!A1416:A6306,AUXILIAR!D1416:D6306,"Error",0)</f>
        <v>No enviado a tiempo</v>
      </c>
      <c r="AD1417" s="22" t="str">
        <f>+IF(AND(Ventas_Oficina[[#This Row],[Total]]&gt;75000,Ventas_Oficina[[#This Row],[Envio a tiempo]]="Enviado a tiempo"),"Buena Venta","Venta Mala")</f>
        <v>Venta Mala</v>
      </c>
    </row>
    <row r="1418" spans="1:30" x14ac:dyDescent="0.25">
      <c r="A1418" s="26">
        <v>1289308</v>
      </c>
      <c r="B1418" s="10">
        <v>41695</v>
      </c>
      <c r="C1418" s="11" t="s">
        <v>407</v>
      </c>
      <c r="D1418" s="11" t="s">
        <v>504</v>
      </c>
      <c r="E1418" s="11" t="s">
        <v>4</v>
      </c>
      <c r="F1418" s="11" t="s">
        <v>5</v>
      </c>
      <c r="G1418" s="11" t="s">
        <v>1009</v>
      </c>
      <c r="H1418" s="11" t="s">
        <v>121</v>
      </c>
      <c r="I1418" s="11" t="s">
        <v>1012</v>
      </c>
      <c r="J1418" s="11" t="s">
        <v>1173</v>
      </c>
      <c r="K1418" s="11" t="s">
        <v>1261</v>
      </c>
      <c r="L1418" s="11" t="s">
        <v>1265</v>
      </c>
      <c r="M1418" s="11" t="s">
        <v>1272</v>
      </c>
      <c r="N1418" s="10">
        <v>41697</v>
      </c>
      <c r="O1418" s="12">
        <v>489</v>
      </c>
      <c r="P1418" s="12">
        <v>764</v>
      </c>
      <c r="Q1418" s="12">
        <v>275</v>
      </c>
      <c r="R1418" s="11">
        <v>34</v>
      </c>
      <c r="S1418" s="12">
        <v>25976</v>
      </c>
      <c r="T1418" s="13">
        <v>0.03</v>
      </c>
      <c r="U1418" s="12">
        <v>779.28</v>
      </c>
      <c r="V1418" s="12">
        <v>25196.720000000001</v>
      </c>
      <c r="W1418" s="12">
        <v>139</v>
      </c>
      <c r="X1418" s="12">
        <v>21533</v>
      </c>
      <c r="Y1418" s="14">
        <f>+DAY('TABLA PRINCIPAL'!$B1418)</f>
        <v>25</v>
      </c>
      <c r="Z1418" s="14">
        <f>+MONTH('TABLA PRINCIPAL'!$B1418)</f>
        <v>2</v>
      </c>
      <c r="AA1418" s="14">
        <f>+YEAR('TABLA PRINCIPAL'!$B1418)</f>
        <v>2014</v>
      </c>
      <c r="AB1418" s="22" t="str">
        <f>+IF(Ventas_Oficina[[#This Row],[Total del pedido]]&gt;=100000,"SI","NO")</f>
        <v>NO</v>
      </c>
      <c r="AC1418" s="22" t="str">
        <f>+_xlfn.XLOOKUP(Ventas_Oficina[[#This Row],[Nº de artículo]],AUXILIAR!A1417:A6307,AUXILIAR!D1417:D6307,"Error",0)</f>
        <v>Enviado a tiempo</v>
      </c>
      <c r="AD1418" s="22" t="str">
        <f>+IF(AND(Ventas_Oficina[[#This Row],[Total]]&gt;75000,Ventas_Oficina[[#This Row],[Envio a tiempo]]="Enviado a tiempo"),"Buena Venta","Venta Mala")</f>
        <v>Venta Mala</v>
      </c>
    </row>
    <row r="1419" spans="1:30" x14ac:dyDescent="0.25">
      <c r="A1419" s="25">
        <v>1289308</v>
      </c>
      <c r="B1419" s="5">
        <v>41824</v>
      </c>
      <c r="C1419" s="6" t="s">
        <v>201</v>
      </c>
      <c r="D1419" s="6" t="s">
        <v>29</v>
      </c>
      <c r="E1419" s="6" t="s">
        <v>12</v>
      </c>
      <c r="F1419" s="6" t="s">
        <v>13</v>
      </c>
      <c r="G1419" s="6" t="s">
        <v>1010</v>
      </c>
      <c r="H1419" s="6" t="s">
        <v>14</v>
      </c>
      <c r="I1419" s="6" t="s">
        <v>1013</v>
      </c>
      <c r="J1419" s="6" t="s">
        <v>1083</v>
      </c>
      <c r="K1419" s="6" t="s">
        <v>1261</v>
      </c>
      <c r="L1419" s="6" t="s">
        <v>1266</v>
      </c>
      <c r="M1419" s="6" t="s">
        <v>1273</v>
      </c>
      <c r="N1419" s="5">
        <v>41826</v>
      </c>
      <c r="O1419" s="7">
        <v>375</v>
      </c>
      <c r="P1419" s="7">
        <v>708</v>
      </c>
      <c r="Q1419" s="7">
        <v>333</v>
      </c>
      <c r="R1419" s="6">
        <v>22</v>
      </c>
      <c r="S1419" s="7">
        <v>15576</v>
      </c>
      <c r="T1419" s="8">
        <v>7.0000000000000007E-2</v>
      </c>
      <c r="U1419" s="7">
        <v>1090.3200000000002</v>
      </c>
      <c r="V1419" s="7">
        <v>14485.68</v>
      </c>
      <c r="W1419" s="7">
        <v>235</v>
      </c>
      <c r="X1419" s="7">
        <v>21533</v>
      </c>
      <c r="Y1419" s="9">
        <f>+DAY('TABLA PRINCIPAL'!$B1419)</f>
        <v>4</v>
      </c>
      <c r="Z1419" s="9">
        <f>+MONTH('TABLA PRINCIPAL'!$B1419)</f>
        <v>7</v>
      </c>
      <c r="AA1419" s="9">
        <f>+YEAR('TABLA PRINCIPAL'!$B1419)</f>
        <v>2014</v>
      </c>
      <c r="AB1419" s="22" t="str">
        <f>+IF(Ventas_Oficina[[#This Row],[Total del pedido]]&gt;=100000,"SI","NO")</f>
        <v>NO</v>
      </c>
      <c r="AC1419" s="22" t="str">
        <f>+_xlfn.XLOOKUP(Ventas_Oficina[[#This Row],[Nº de artículo]],AUXILIAR!A1418:A6308,AUXILIAR!D1418:D6308,"Error",0)</f>
        <v>Enviado a tiempo</v>
      </c>
      <c r="AD1419" s="22" t="str">
        <f>+IF(AND(Ventas_Oficina[[#This Row],[Total]]&gt;75000,Ventas_Oficina[[#This Row],[Envio a tiempo]]="Enviado a tiempo"),"Buena Venta","Venta Mala")</f>
        <v>Venta Mala</v>
      </c>
    </row>
    <row r="1420" spans="1:30" x14ac:dyDescent="0.25">
      <c r="A1420" s="26">
        <v>1289673</v>
      </c>
      <c r="B1420" s="10">
        <v>41858</v>
      </c>
      <c r="C1420" s="11" t="s">
        <v>126</v>
      </c>
      <c r="D1420" s="11" t="s">
        <v>19</v>
      </c>
      <c r="E1420" s="11" t="s">
        <v>4</v>
      </c>
      <c r="F1420" s="11" t="s">
        <v>5</v>
      </c>
      <c r="G1420" s="11" t="s">
        <v>1008</v>
      </c>
      <c r="H1420" s="11" t="s">
        <v>6</v>
      </c>
      <c r="I1420" s="11" t="s">
        <v>1014</v>
      </c>
      <c r="J1420" s="11" t="s">
        <v>1049</v>
      </c>
      <c r="K1420" s="11" t="s">
        <v>1261</v>
      </c>
      <c r="L1420" s="11" t="s">
        <v>1265</v>
      </c>
      <c r="M1420" s="11" t="s">
        <v>1272</v>
      </c>
      <c r="N1420" s="10">
        <v>41860</v>
      </c>
      <c r="O1420" s="12">
        <v>184</v>
      </c>
      <c r="P1420" s="12">
        <v>288</v>
      </c>
      <c r="Q1420" s="12">
        <v>104</v>
      </c>
      <c r="R1420" s="11">
        <v>20</v>
      </c>
      <c r="S1420" s="12">
        <v>5760</v>
      </c>
      <c r="T1420" s="13">
        <v>7.0000000000000007E-2</v>
      </c>
      <c r="U1420" s="12">
        <v>403.20000000000005</v>
      </c>
      <c r="V1420" s="12">
        <v>5356.8</v>
      </c>
      <c r="W1420" s="12">
        <v>99</v>
      </c>
      <c r="X1420" s="12">
        <v>8834</v>
      </c>
      <c r="Y1420" s="14">
        <f>+DAY('TABLA PRINCIPAL'!$B1420)</f>
        <v>7</v>
      </c>
      <c r="Z1420" s="14">
        <f>+MONTH('TABLA PRINCIPAL'!$B1420)</f>
        <v>8</v>
      </c>
      <c r="AA1420" s="14">
        <f>+YEAR('TABLA PRINCIPAL'!$B1420)</f>
        <v>2014</v>
      </c>
      <c r="AB1420" s="22" t="str">
        <f>+IF(Ventas_Oficina[[#This Row],[Total del pedido]]&gt;=100000,"SI","NO")</f>
        <v>NO</v>
      </c>
      <c r="AC1420" s="22" t="str">
        <f>+_xlfn.XLOOKUP(Ventas_Oficina[[#This Row],[Nº de artículo]],AUXILIAR!A1419:A6309,AUXILIAR!D1419:D6309,"Error",0)</f>
        <v>Enviado a tiempo</v>
      </c>
      <c r="AD1420" s="22" t="str">
        <f>+IF(AND(Ventas_Oficina[[#This Row],[Total]]&gt;75000,Ventas_Oficina[[#This Row],[Envio a tiempo]]="Enviado a tiempo"),"Buena Venta","Venta Mala")</f>
        <v>Venta Mala</v>
      </c>
    </row>
    <row r="1421" spans="1:30" x14ac:dyDescent="0.25">
      <c r="A1421" s="25">
        <v>1289673</v>
      </c>
      <c r="B1421" s="5">
        <v>41700</v>
      </c>
      <c r="C1421" s="6" t="s">
        <v>410</v>
      </c>
      <c r="D1421" s="6" t="s">
        <v>308</v>
      </c>
      <c r="E1421" s="6" t="s">
        <v>4</v>
      </c>
      <c r="F1421" s="6" t="s">
        <v>5</v>
      </c>
      <c r="G1421" s="6" t="s">
        <v>1010</v>
      </c>
      <c r="H1421" s="6" t="s">
        <v>17</v>
      </c>
      <c r="I1421" s="6" t="s">
        <v>1014</v>
      </c>
      <c r="J1421" s="6" t="s">
        <v>1080</v>
      </c>
      <c r="K1421" s="6" t="s">
        <v>1261</v>
      </c>
      <c r="L1421" s="6" t="s">
        <v>1265</v>
      </c>
      <c r="M1421" s="6" t="s">
        <v>1272</v>
      </c>
      <c r="N1421" s="5">
        <v>41701</v>
      </c>
      <c r="O1421" s="7">
        <v>350</v>
      </c>
      <c r="P1421" s="7">
        <v>574</v>
      </c>
      <c r="Q1421" s="7">
        <v>224</v>
      </c>
      <c r="R1421" s="6">
        <v>10</v>
      </c>
      <c r="S1421" s="7">
        <v>5740</v>
      </c>
      <c r="T1421" s="8">
        <v>0.06</v>
      </c>
      <c r="U1421" s="7">
        <v>344.4</v>
      </c>
      <c r="V1421" s="7">
        <v>5395.6</v>
      </c>
      <c r="W1421" s="7">
        <v>501</v>
      </c>
      <c r="X1421" s="7">
        <v>3485</v>
      </c>
      <c r="Y1421" s="9">
        <f>+DAY('TABLA PRINCIPAL'!$B1421)</f>
        <v>2</v>
      </c>
      <c r="Z1421" s="9">
        <f>+MONTH('TABLA PRINCIPAL'!$B1421)</f>
        <v>3</v>
      </c>
      <c r="AA1421" s="9">
        <f>+YEAR('TABLA PRINCIPAL'!$B1421)</f>
        <v>2014</v>
      </c>
      <c r="AB1421" s="22" t="str">
        <f>+IF(Ventas_Oficina[[#This Row],[Total del pedido]]&gt;=100000,"SI","NO")</f>
        <v>NO</v>
      </c>
      <c r="AC1421" s="22" t="str">
        <f>+_xlfn.XLOOKUP(Ventas_Oficina[[#This Row],[Nº de artículo]],AUXILIAR!A1420:A6310,AUXILIAR!D1420:D6310,"Error",0)</f>
        <v>Enviado a tiempo</v>
      </c>
      <c r="AD1421" s="22" t="str">
        <f>+IF(AND(Ventas_Oficina[[#This Row],[Total]]&gt;75000,Ventas_Oficina[[#This Row],[Envio a tiempo]]="Enviado a tiempo"),"Buena Venta","Venta Mala")</f>
        <v>Venta Mala</v>
      </c>
    </row>
    <row r="1422" spans="1:30" x14ac:dyDescent="0.25">
      <c r="A1422" s="26">
        <v>1289673</v>
      </c>
      <c r="B1422" s="10">
        <v>41616</v>
      </c>
      <c r="C1422" s="11" t="s">
        <v>176</v>
      </c>
      <c r="D1422" s="11" t="s">
        <v>177</v>
      </c>
      <c r="E1422" s="11" t="s">
        <v>4</v>
      </c>
      <c r="F1422" s="11" t="s">
        <v>5</v>
      </c>
      <c r="G1422" s="11" t="s">
        <v>1008</v>
      </c>
      <c r="H1422" s="11" t="s">
        <v>6</v>
      </c>
      <c r="I1422" s="11" t="s">
        <v>1016</v>
      </c>
      <c r="J1422" s="11" t="s">
        <v>1055</v>
      </c>
      <c r="K1422" s="11" t="s">
        <v>1261</v>
      </c>
      <c r="L1422" s="11" t="s">
        <v>1265</v>
      </c>
      <c r="M1422" s="11" t="s">
        <v>1273</v>
      </c>
      <c r="N1422" s="10">
        <v>41616</v>
      </c>
      <c r="O1422" s="12">
        <v>250</v>
      </c>
      <c r="P1422" s="12">
        <v>568</v>
      </c>
      <c r="Q1422" s="12">
        <v>318</v>
      </c>
      <c r="R1422" s="11">
        <v>29</v>
      </c>
      <c r="S1422" s="12">
        <v>16472</v>
      </c>
      <c r="T1422" s="13">
        <v>0.01</v>
      </c>
      <c r="U1422" s="12">
        <v>164.72</v>
      </c>
      <c r="V1422" s="12">
        <v>16307.28</v>
      </c>
      <c r="W1422" s="12">
        <v>360</v>
      </c>
      <c r="X1422" s="12">
        <v>12307</v>
      </c>
      <c r="Y1422" s="14">
        <f>+DAY('TABLA PRINCIPAL'!$B1422)</f>
        <v>8</v>
      </c>
      <c r="Z1422" s="14">
        <f>+MONTH('TABLA PRINCIPAL'!$B1422)</f>
        <v>12</v>
      </c>
      <c r="AA1422" s="14">
        <f>+YEAR('TABLA PRINCIPAL'!$B1422)</f>
        <v>2013</v>
      </c>
      <c r="AB1422" s="22" t="str">
        <f>+IF(Ventas_Oficina[[#This Row],[Total del pedido]]&gt;=100000,"SI","NO")</f>
        <v>NO</v>
      </c>
      <c r="AC1422" s="22" t="str">
        <f>+_xlfn.XLOOKUP(Ventas_Oficina[[#This Row],[Nº de artículo]],AUXILIAR!A1421:A6311,AUXILIAR!D1421:D6311,"Error",0)</f>
        <v>No enviado a tiempo</v>
      </c>
      <c r="AD1422" s="22" t="str">
        <f>+IF(AND(Ventas_Oficina[[#This Row],[Total]]&gt;75000,Ventas_Oficina[[#This Row],[Envio a tiempo]]="Enviado a tiempo"),"Buena Venta","Venta Mala")</f>
        <v>Venta Mala</v>
      </c>
    </row>
    <row r="1423" spans="1:30" x14ac:dyDescent="0.25">
      <c r="A1423" s="25">
        <v>1290038</v>
      </c>
      <c r="B1423" s="5">
        <v>41698</v>
      </c>
      <c r="C1423" s="6" t="s">
        <v>583</v>
      </c>
      <c r="D1423" s="6" t="s">
        <v>177</v>
      </c>
      <c r="E1423" s="6" t="s">
        <v>4</v>
      </c>
      <c r="F1423" s="6" t="s">
        <v>5</v>
      </c>
      <c r="G1423" s="6" t="s">
        <v>1008</v>
      </c>
      <c r="H1423" s="6" t="s">
        <v>6</v>
      </c>
      <c r="I1423" s="6" t="s">
        <v>1014</v>
      </c>
      <c r="J1423" s="6" t="s">
        <v>1034</v>
      </c>
      <c r="K1423" s="6" t="s">
        <v>1262</v>
      </c>
      <c r="L1423" s="6" t="s">
        <v>1268</v>
      </c>
      <c r="M1423" s="6" t="s">
        <v>1272</v>
      </c>
      <c r="N1423" s="5">
        <v>41699</v>
      </c>
      <c r="O1423" s="7">
        <v>109</v>
      </c>
      <c r="P1423" s="7">
        <v>260</v>
      </c>
      <c r="Q1423" s="7">
        <v>151</v>
      </c>
      <c r="R1423" s="6">
        <v>18</v>
      </c>
      <c r="S1423" s="7">
        <v>4680</v>
      </c>
      <c r="T1423" s="8">
        <v>0</v>
      </c>
      <c r="U1423" s="7">
        <v>0</v>
      </c>
      <c r="V1423" s="7">
        <v>4680</v>
      </c>
      <c r="W1423" s="7">
        <v>240</v>
      </c>
      <c r="X1423" s="7">
        <v>4304</v>
      </c>
      <c r="Y1423" s="9">
        <f>+DAY('TABLA PRINCIPAL'!$B1423)</f>
        <v>28</v>
      </c>
      <c r="Z1423" s="9">
        <f>+MONTH('TABLA PRINCIPAL'!$B1423)</f>
        <v>2</v>
      </c>
      <c r="AA1423" s="9">
        <f>+YEAR('TABLA PRINCIPAL'!$B1423)</f>
        <v>2014</v>
      </c>
      <c r="AB1423" s="22" t="str">
        <f>+IF(Ventas_Oficina[[#This Row],[Total del pedido]]&gt;=100000,"SI","NO")</f>
        <v>NO</v>
      </c>
      <c r="AC1423" s="22" t="str">
        <f>+_xlfn.XLOOKUP(Ventas_Oficina[[#This Row],[Nº de artículo]],AUXILIAR!A1422:A6312,AUXILIAR!D1422:D6312,"Error",0)</f>
        <v>No enviado a tiempo</v>
      </c>
      <c r="AD1423" s="22" t="str">
        <f>+IF(AND(Ventas_Oficina[[#This Row],[Total]]&gt;75000,Ventas_Oficina[[#This Row],[Envio a tiempo]]="Enviado a tiempo"),"Buena Venta","Venta Mala")</f>
        <v>Venta Mala</v>
      </c>
    </row>
    <row r="1424" spans="1:30" x14ac:dyDescent="0.25">
      <c r="A1424" s="26">
        <v>1290038</v>
      </c>
      <c r="B1424" s="10">
        <v>41698</v>
      </c>
      <c r="C1424" s="11" t="s">
        <v>583</v>
      </c>
      <c r="D1424" s="11" t="s">
        <v>177</v>
      </c>
      <c r="E1424" s="11" t="s">
        <v>4</v>
      </c>
      <c r="F1424" s="11" t="s">
        <v>5</v>
      </c>
      <c r="G1424" s="11" t="s">
        <v>1009</v>
      </c>
      <c r="H1424" s="11" t="s">
        <v>6</v>
      </c>
      <c r="I1424" s="11" t="s">
        <v>1014</v>
      </c>
      <c r="J1424" s="11" t="s">
        <v>1030</v>
      </c>
      <c r="K1424" s="11" t="s">
        <v>1261</v>
      </c>
      <c r="L1424" s="11" t="s">
        <v>1265</v>
      </c>
      <c r="M1424" s="11" t="s">
        <v>1272</v>
      </c>
      <c r="N1424" s="10">
        <v>41699</v>
      </c>
      <c r="O1424" s="12">
        <v>90</v>
      </c>
      <c r="P1424" s="12">
        <v>210</v>
      </c>
      <c r="Q1424" s="12">
        <v>120</v>
      </c>
      <c r="R1424" s="11">
        <v>30</v>
      </c>
      <c r="S1424" s="12">
        <v>6300</v>
      </c>
      <c r="T1424" s="13">
        <v>0.03</v>
      </c>
      <c r="U1424" s="12">
        <v>189</v>
      </c>
      <c r="V1424" s="12">
        <v>6111</v>
      </c>
      <c r="W1424" s="12">
        <v>70</v>
      </c>
      <c r="X1424" s="12">
        <v>4304</v>
      </c>
      <c r="Y1424" s="14">
        <f>+DAY('TABLA PRINCIPAL'!$B1424)</f>
        <v>28</v>
      </c>
      <c r="Z1424" s="14">
        <f>+MONTH('TABLA PRINCIPAL'!$B1424)</f>
        <v>2</v>
      </c>
      <c r="AA1424" s="14">
        <f>+YEAR('TABLA PRINCIPAL'!$B1424)</f>
        <v>2014</v>
      </c>
      <c r="AB1424" s="22" t="str">
        <f>+IF(Ventas_Oficina[[#This Row],[Total del pedido]]&gt;=100000,"SI","NO")</f>
        <v>NO</v>
      </c>
      <c r="AC1424" s="22" t="str">
        <f>+_xlfn.XLOOKUP(Ventas_Oficina[[#This Row],[Nº de artículo]],AUXILIAR!A1423:A6313,AUXILIAR!D1423:D6313,"Error",0)</f>
        <v>No enviado a tiempo</v>
      </c>
      <c r="AD1424" s="22" t="str">
        <f>+IF(AND(Ventas_Oficina[[#This Row],[Total]]&gt;75000,Ventas_Oficina[[#This Row],[Envio a tiempo]]="Enviado a tiempo"),"Buena Venta","Venta Mala")</f>
        <v>Venta Mala</v>
      </c>
    </row>
    <row r="1425" spans="1:30" x14ac:dyDescent="0.25">
      <c r="A1425" s="25">
        <v>1290038</v>
      </c>
      <c r="B1425" s="5">
        <v>41962</v>
      </c>
      <c r="C1425" s="6" t="s">
        <v>531</v>
      </c>
      <c r="D1425" s="6" t="s">
        <v>584</v>
      </c>
      <c r="E1425" s="6" t="s">
        <v>4</v>
      </c>
      <c r="F1425" s="6" t="s">
        <v>5</v>
      </c>
      <c r="G1425" s="6" t="s">
        <v>1009</v>
      </c>
      <c r="H1425" s="6" t="s">
        <v>17</v>
      </c>
      <c r="I1425" s="6" t="s">
        <v>1014</v>
      </c>
      <c r="J1425" s="6" t="s">
        <v>1027</v>
      </c>
      <c r="K1425" s="6" t="s">
        <v>1263</v>
      </c>
      <c r="L1425" s="6" t="s">
        <v>1266</v>
      </c>
      <c r="M1425" s="6" t="s">
        <v>1272</v>
      </c>
      <c r="N1425" s="5">
        <v>41964</v>
      </c>
      <c r="O1425" s="7">
        <v>5429</v>
      </c>
      <c r="P1425" s="7">
        <v>9048</v>
      </c>
      <c r="Q1425" s="7">
        <v>3619</v>
      </c>
      <c r="R1425" s="6">
        <v>27</v>
      </c>
      <c r="S1425" s="7">
        <v>244296</v>
      </c>
      <c r="T1425" s="8">
        <v>7.0000000000000007E-2</v>
      </c>
      <c r="U1425" s="7">
        <v>17100.72</v>
      </c>
      <c r="V1425" s="7">
        <v>227195.28</v>
      </c>
      <c r="W1425" s="7">
        <v>1999</v>
      </c>
      <c r="X1425" s="7">
        <v>229675</v>
      </c>
      <c r="Y1425" s="9">
        <f>+DAY('TABLA PRINCIPAL'!$B1425)</f>
        <v>19</v>
      </c>
      <c r="Z1425" s="9">
        <f>+MONTH('TABLA PRINCIPAL'!$B1425)</f>
        <v>11</v>
      </c>
      <c r="AA1425" s="9">
        <f>+YEAR('TABLA PRINCIPAL'!$B1425)</f>
        <v>2014</v>
      </c>
      <c r="AB1425" s="22" t="str">
        <f>+IF(Ventas_Oficina[[#This Row],[Total del pedido]]&gt;=100000,"SI","NO")</f>
        <v>SI</v>
      </c>
      <c r="AC1425" s="22" t="str">
        <f>+_xlfn.XLOOKUP(Ventas_Oficina[[#This Row],[Nº de artículo]],AUXILIAR!A1424:A6314,AUXILIAR!D1424:D6314,"Error",0)</f>
        <v>No enviado a tiempo</v>
      </c>
      <c r="AD1425" s="22" t="str">
        <f>+IF(AND(Ventas_Oficina[[#This Row],[Total]]&gt;75000,Ventas_Oficina[[#This Row],[Envio a tiempo]]="Enviado a tiempo"),"Buena Venta","Venta Mala")</f>
        <v>Venta Mala</v>
      </c>
    </row>
    <row r="1426" spans="1:30" x14ac:dyDescent="0.25">
      <c r="A1426" s="26">
        <v>1290038</v>
      </c>
      <c r="B1426" s="10">
        <v>41698</v>
      </c>
      <c r="C1426" s="11" t="s">
        <v>583</v>
      </c>
      <c r="D1426" s="11" t="s">
        <v>177</v>
      </c>
      <c r="E1426" s="11" t="s">
        <v>4</v>
      </c>
      <c r="F1426" s="11" t="s">
        <v>5</v>
      </c>
      <c r="G1426" s="11" t="s">
        <v>1008</v>
      </c>
      <c r="H1426" s="11" t="s">
        <v>6</v>
      </c>
      <c r="I1426" s="11" t="s">
        <v>1015</v>
      </c>
      <c r="J1426" s="11" t="s">
        <v>1030</v>
      </c>
      <c r="K1426" s="11" t="s">
        <v>1261</v>
      </c>
      <c r="L1426" s="11" t="s">
        <v>1267</v>
      </c>
      <c r="M1426" s="11" t="s">
        <v>1272</v>
      </c>
      <c r="N1426" s="10">
        <v>41699</v>
      </c>
      <c r="O1426" s="12">
        <v>90</v>
      </c>
      <c r="P1426" s="12">
        <v>210</v>
      </c>
      <c r="Q1426" s="12">
        <v>120</v>
      </c>
      <c r="R1426" s="11">
        <v>33</v>
      </c>
      <c r="S1426" s="12">
        <v>6930</v>
      </c>
      <c r="T1426" s="13">
        <v>7.0000000000000007E-2</v>
      </c>
      <c r="U1426" s="12">
        <v>485.1</v>
      </c>
      <c r="V1426" s="12">
        <v>6444.9</v>
      </c>
      <c r="W1426" s="12">
        <v>70</v>
      </c>
      <c r="X1426" s="12">
        <v>4304</v>
      </c>
      <c r="Y1426" s="14">
        <f>+DAY('TABLA PRINCIPAL'!$B1426)</f>
        <v>28</v>
      </c>
      <c r="Z1426" s="14">
        <f>+MONTH('TABLA PRINCIPAL'!$B1426)</f>
        <v>2</v>
      </c>
      <c r="AA1426" s="14">
        <f>+YEAR('TABLA PRINCIPAL'!$B1426)</f>
        <v>2014</v>
      </c>
      <c r="AB1426" s="22" t="str">
        <f>+IF(Ventas_Oficina[[#This Row],[Total del pedido]]&gt;=100000,"SI","NO")</f>
        <v>NO</v>
      </c>
      <c r="AC1426" s="22" t="str">
        <f>+_xlfn.XLOOKUP(Ventas_Oficina[[#This Row],[Nº de artículo]],AUXILIAR!A1425:A6315,AUXILIAR!D1425:D6315,"Error",0)</f>
        <v>Enviado a tiempo</v>
      </c>
      <c r="AD1426" s="22" t="str">
        <f>+IF(AND(Ventas_Oficina[[#This Row],[Total]]&gt;75000,Ventas_Oficina[[#This Row],[Envio a tiempo]]="Enviado a tiempo"),"Buena Venta","Venta Mala")</f>
        <v>Venta Mala</v>
      </c>
    </row>
    <row r="1427" spans="1:30" x14ac:dyDescent="0.25">
      <c r="A1427" s="25">
        <v>1290404</v>
      </c>
      <c r="B1427" s="5">
        <v>41695</v>
      </c>
      <c r="C1427" s="6" t="s">
        <v>585</v>
      </c>
      <c r="D1427" s="6" t="s">
        <v>29</v>
      </c>
      <c r="E1427" s="6" t="s">
        <v>12</v>
      </c>
      <c r="F1427" s="6" t="s">
        <v>13</v>
      </c>
      <c r="G1427" s="6" t="s">
        <v>1007</v>
      </c>
      <c r="H1427" s="6" t="s">
        <v>14</v>
      </c>
      <c r="I1427" s="6" t="s">
        <v>1016</v>
      </c>
      <c r="J1427" s="6" t="s">
        <v>1083</v>
      </c>
      <c r="K1427" s="6" t="s">
        <v>1261</v>
      </c>
      <c r="L1427" s="6" t="s">
        <v>1265</v>
      </c>
      <c r="M1427" s="6" t="s">
        <v>1272</v>
      </c>
      <c r="N1427" s="5">
        <v>41697</v>
      </c>
      <c r="O1427" s="7">
        <v>375</v>
      </c>
      <c r="P1427" s="7">
        <v>708</v>
      </c>
      <c r="Q1427" s="7">
        <v>333</v>
      </c>
      <c r="R1427" s="6">
        <v>44</v>
      </c>
      <c r="S1427" s="7">
        <v>31152</v>
      </c>
      <c r="T1427" s="8">
        <v>0.03</v>
      </c>
      <c r="U1427" s="7">
        <v>934.56</v>
      </c>
      <c r="V1427" s="7">
        <v>30217.439999999999</v>
      </c>
      <c r="W1427" s="7">
        <v>235</v>
      </c>
      <c r="X1427" s="7">
        <v>21533</v>
      </c>
      <c r="Y1427" s="9">
        <f>+DAY('TABLA PRINCIPAL'!$B1427)</f>
        <v>25</v>
      </c>
      <c r="Z1427" s="9">
        <f>+MONTH('TABLA PRINCIPAL'!$B1427)</f>
        <v>2</v>
      </c>
      <c r="AA1427" s="9">
        <f>+YEAR('TABLA PRINCIPAL'!$B1427)</f>
        <v>2014</v>
      </c>
      <c r="AB1427" s="22" t="str">
        <f>+IF(Ventas_Oficina[[#This Row],[Total del pedido]]&gt;=100000,"SI","NO")</f>
        <v>NO</v>
      </c>
      <c r="AC1427" s="22" t="str">
        <f>+_xlfn.XLOOKUP(Ventas_Oficina[[#This Row],[Nº de artículo]],AUXILIAR!A1426:A6316,AUXILIAR!D1426:D6316,"Error",0)</f>
        <v>Enviado a tiempo</v>
      </c>
      <c r="AD1427" s="22" t="str">
        <f>+IF(AND(Ventas_Oficina[[#This Row],[Total]]&gt;75000,Ventas_Oficina[[#This Row],[Envio a tiempo]]="Enviado a tiempo"),"Buena Venta","Venta Mala")</f>
        <v>Venta Mala</v>
      </c>
    </row>
    <row r="1428" spans="1:30" x14ac:dyDescent="0.25">
      <c r="A1428" s="26">
        <v>1290404</v>
      </c>
      <c r="B1428" s="10">
        <v>41695</v>
      </c>
      <c r="C1428" s="11" t="s">
        <v>407</v>
      </c>
      <c r="D1428" s="11" t="s">
        <v>504</v>
      </c>
      <c r="E1428" s="11" t="s">
        <v>4</v>
      </c>
      <c r="F1428" s="11" t="s">
        <v>5</v>
      </c>
      <c r="G1428" s="11" t="s">
        <v>1008</v>
      </c>
      <c r="H1428" s="11" t="s">
        <v>121</v>
      </c>
      <c r="I1428" s="11" t="s">
        <v>1015</v>
      </c>
      <c r="J1428" s="11" t="s">
        <v>1068</v>
      </c>
      <c r="K1428" s="11" t="s">
        <v>1262</v>
      </c>
      <c r="L1428" s="11" t="s">
        <v>1265</v>
      </c>
      <c r="M1428" s="11" t="s">
        <v>1272</v>
      </c>
      <c r="N1428" s="10">
        <v>41697</v>
      </c>
      <c r="O1428" s="12">
        <v>446</v>
      </c>
      <c r="P1428" s="12">
        <v>1089</v>
      </c>
      <c r="Q1428" s="12">
        <v>643</v>
      </c>
      <c r="R1428" s="11">
        <v>8</v>
      </c>
      <c r="S1428" s="12">
        <v>8712</v>
      </c>
      <c r="T1428" s="13">
        <v>0.01</v>
      </c>
      <c r="U1428" s="12">
        <v>87.12</v>
      </c>
      <c r="V1428" s="12">
        <v>8624.8799999999992</v>
      </c>
      <c r="W1428" s="12">
        <v>450</v>
      </c>
      <c r="X1428" s="12">
        <v>21533</v>
      </c>
      <c r="Y1428" s="14">
        <f>+DAY('TABLA PRINCIPAL'!$B1428)</f>
        <v>25</v>
      </c>
      <c r="Z1428" s="14">
        <f>+MONTH('TABLA PRINCIPAL'!$B1428)</f>
        <v>2</v>
      </c>
      <c r="AA1428" s="14">
        <f>+YEAR('TABLA PRINCIPAL'!$B1428)</f>
        <v>2014</v>
      </c>
      <c r="AB1428" s="22" t="str">
        <f>+IF(Ventas_Oficina[[#This Row],[Total del pedido]]&gt;=100000,"SI","NO")</f>
        <v>NO</v>
      </c>
      <c r="AC1428" s="22" t="str">
        <f>+_xlfn.XLOOKUP(Ventas_Oficina[[#This Row],[Nº de artículo]],AUXILIAR!A1427:A6317,AUXILIAR!D1427:D6317,"Error",0)</f>
        <v>Enviado a tiempo</v>
      </c>
      <c r="AD1428" s="22" t="str">
        <f>+IF(AND(Ventas_Oficina[[#This Row],[Total]]&gt;75000,Ventas_Oficina[[#This Row],[Envio a tiempo]]="Enviado a tiempo"),"Buena Venta","Venta Mala")</f>
        <v>Venta Mala</v>
      </c>
    </row>
    <row r="1429" spans="1:30" x14ac:dyDescent="0.25">
      <c r="A1429" s="25">
        <v>1290404</v>
      </c>
      <c r="B1429" s="5">
        <v>41413</v>
      </c>
      <c r="C1429" s="6" t="s">
        <v>315</v>
      </c>
      <c r="D1429" s="6" t="s">
        <v>3</v>
      </c>
      <c r="E1429" s="6" t="s">
        <v>4</v>
      </c>
      <c r="F1429" s="6" t="s">
        <v>5</v>
      </c>
      <c r="G1429" s="6" t="s">
        <v>1007</v>
      </c>
      <c r="H1429" s="6" t="s">
        <v>6</v>
      </c>
      <c r="I1429" s="6" t="s">
        <v>1014</v>
      </c>
      <c r="J1429" s="6" t="s">
        <v>1072</v>
      </c>
      <c r="K1429" s="6" t="s">
        <v>1261</v>
      </c>
      <c r="L1429" s="6" t="s">
        <v>1265</v>
      </c>
      <c r="M1429" s="6" t="s">
        <v>1273</v>
      </c>
      <c r="N1429" s="5">
        <v>41414</v>
      </c>
      <c r="O1429" s="7">
        <v>194</v>
      </c>
      <c r="P1429" s="7">
        <v>308</v>
      </c>
      <c r="Q1429" s="7">
        <v>114</v>
      </c>
      <c r="R1429" s="6">
        <v>36</v>
      </c>
      <c r="S1429" s="7">
        <v>11088</v>
      </c>
      <c r="T1429" s="8">
        <v>0.01</v>
      </c>
      <c r="U1429" s="7">
        <v>110.88</v>
      </c>
      <c r="V1429" s="7">
        <v>10977.12</v>
      </c>
      <c r="W1429" s="7">
        <v>99</v>
      </c>
      <c r="X1429" s="7">
        <v>12304</v>
      </c>
      <c r="Y1429" s="9">
        <f>+DAY('TABLA PRINCIPAL'!$B1429)</f>
        <v>19</v>
      </c>
      <c r="Z1429" s="9">
        <f>+MONTH('TABLA PRINCIPAL'!$B1429)</f>
        <v>5</v>
      </c>
      <c r="AA1429" s="9">
        <f>+YEAR('TABLA PRINCIPAL'!$B1429)</f>
        <v>2013</v>
      </c>
      <c r="AB1429" s="22" t="str">
        <f>+IF(Ventas_Oficina[[#This Row],[Total del pedido]]&gt;=100000,"SI","NO")</f>
        <v>NO</v>
      </c>
      <c r="AC1429" s="22" t="str">
        <f>+_xlfn.XLOOKUP(Ventas_Oficina[[#This Row],[Nº de artículo]],AUXILIAR!A1428:A6318,AUXILIAR!D1428:D6318,"Error",0)</f>
        <v>Enviado a tiempo</v>
      </c>
      <c r="AD1429" s="22" t="str">
        <f>+IF(AND(Ventas_Oficina[[#This Row],[Total]]&gt;75000,Ventas_Oficina[[#This Row],[Envio a tiempo]]="Enviado a tiempo"),"Buena Venta","Venta Mala")</f>
        <v>Venta Mala</v>
      </c>
    </row>
    <row r="1430" spans="1:30" x14ac:dyDescent="0.25">
      <c r="A1430" s="26">
        <v>1290404</v>
      </c>
      <c r="B1430" s="10">
        <v>41695</v>
      </c>
      <c r="C1430" s="11" t="s">
        <v>407</v>
      </c>
      <c r="D1430" s="11" t="s">
        <v>504</v>
      </c>
      <c r="E1430" s="11" t="s">
        <v>4</v>
      </c>
      <c r="F1430" s="11" t="s">
        <v>5</v>
      </c>
      <c r="G1430" s="11" t="s">
        <v>1010</v>
      </c>
      <c r="H1430" s="11" t="s">
        <v>121</v>
      </c>
      <c r="I1430" s="11" t="s">
        <v>1016</v>
      </c>
      <c r="J1430" s="11" t="s">
        <v>1083</v>
      </c>
      <c r="K1430" s="11" t="s">
        <v>1261</v>
      </c>
      <c r="L1430" s="11" t="s">
        <v>1267</v>
      </c>
      <c r="M1430" s="11" t="s">
        <v>1272</v>
      </c>
      <c r="N1430" s="10">
        <v>41697</v>
      </c>
      <c r="O1430" s="12">
        <v>375</v>
      </c>
      <c r="P1430" s="12">
        <v>708</v>
      </c>
      <c r="Q1430" s="12">
        <v>333</v>
      </c>
      <c r="R1430" s="11">
        <v>23</v>
      </c>
      <c r="S1430" s="12">
        <v>16284</v>
      </c>
      <c r="T1430" s="13">
        <v>0.08</v>
      </c>
      <c r="U1430" s="12">
        <v>1302.72</v>
      </c>
      <c r="V1430" s="12">
        <v>14981.28</v>
      </c>
      <c r="W1430" s="12">
        <v>235</v>
      </c>
      <c r="X1430" s="12">
        <v>21533</v>
      </c>
      <c r="Y1430" s="14">
        <f>+DAY('TABLA PRINCIPAL'!$B1430)</f>
        <v>25</v>
      </c>
      <c r="Z1430" s="14">
        <f>+MONTH('TABLA PRINCIPAL'!$B1430)</f>
        <v>2</v>
      </c>
      <c r="AA1430" s="14">
        <f>+YEAR('TABLA PRINCIPAL'!$B1430)</f>
        <v>2014</v>
      </c>
      <c r="AB1430" s="22" t="str">
        <f>+IF(Ventas_Oficina[[#This Row],[Total del pedido]]&gt;=100000,"SI","NO")</f>
        <v>NO</v>
      </c>
      <c r="AC1430" s="22" t="str">
        <f>+_xlfn.XLOOKUP(Ventas_Oficina[[#This Row],[Nº de artículo]],AUXILIAR!A1429:A6319,AUXILIAR!D1429:D6319,"Error",0)</f>
        <v>No enviado a tiempo</v>
      </c>
      <c r="AD1430" s="22" t="str">
        <f>+IF(AND(Ventas_Oficina[[#This Row],[Total]]&gt;75000,Ventas_Oficina[[#This Row],[Envio a tiempo]]="Enviado a tiempo"),"Buena Venta","Venta Mala")</f>
        <v>Venta Mala</v>
      </c>
    </row>
    <row r="1431" spans="1:30" x14ac:dyDescent="0.25">
      <c r="A1431" s="25">
        <v>1290404</v>
      </c>
      <c r="B1431" s="5">
        <v>41662</v>
      </c>
      <c r="C1431" s="6" t="s">
        <v>501</v>
      </c>
      <c r="D1431" s="6" t="s">
        <v>268</v>
      </c>
      <c r="E1431" s="6" t="s">
        <v>4</v>
      </c>
      <c r="F1431" s="6" t="s">
        <v>5</v>
      </c>
      <c r="G1431" s="6" t="s">
        <v>1010</v>
      </c>
      <c r="H1431" s="6" t="s">
        <v>121</v>
      </c>
      <c r="I1431" s="6" t="s">
        <v>1016</v>
      </c>
      <c r="J1431" s="6" t="s">
        <v>1049</v>
      </c>
      <c r="K1431" s="6" t="s">
        <v>1262</v>
      </c>
      <c r="L1431" s="6" t="s">
        <v>1269</v>
      </c>
      <c r="M1431" s="6" t="s">
        <v>1272</v>
      </c>
      <c r="N1431" s="5">
        <v>41664</v>
      </c>
      <c r="O1431" s="7">
        <v>184</v>
      </c>
      <c r="P1431" s="7">
        <v>288</v>
      </c>
      <c r="Q1431" s="7">
        <v>104</v>
      </c>
      <c r="R1431" s="6">
        <v>5</v>
      </c>
      <c r="S1431" s="7">
        <v>1440</v>
      </c>
      <c r="T1431" s="8">
        <v>0.02</v>
      </c>
      <c r="U1431" s="7">
        <v>28.8</v>
      </c>
      <c r="V1431" s="7">
        <v>1411.2</v>
      </c>
      <c r="W1431" s="7">
        <v>99</v>
      </c>
      <c r="X1431" s="7">
        <v>4612</v>
      </c>
      <c r="Y1431" s="9">
        <f>+DAY('TABLA PRINCIPAL'!$B1431)</f>
        <v>23</v>
      </c>
      <c r="Z1431" s="9">
        <f>+MONTH('TABLA PRINCIPAL'!$B1431)</f>
        <v>1</v>
      </c>
      <c r="AA1431" s="9">
        <f>+YEAR('TABLA PRINCIPAL'!$B1431)</f>
        <v>2014</v>
      </c>
      <c r="AB1431" s="22" t="str">
        <f>+IF(Ventas_Oficina[[#This Row],[Total del pedido]]&gt;=100000,"SI","NO")</f>
        <v>NO</v>
      </c>
      <c r="AC1431" s="22" t="str">
        <f>+_xlfn.XLOOKUP(Ventas_Oficina[[#This Row],[Nº de artículo]],AUXILIAR!A1430:A6320,AUXILIAR!D1430:D6320,"Error",0)</f>
        <v>Enviado a tiempo</v>
      </c>
      <c r="AD1431" s="22" t="str">
        <f>+IF(AND(Ventas_Oficina[[#This Row],[Total]]&gt;75000,Ventas_Oficina[[#This Row],[Envio a tiempo]]="Enviado a tiempo"),"Buena Venta","Venta Mala")</f>
        <v>Venta Mala</v>
      </c>
    </row>
    <row r="1432" spans="1:30" x14ac:dyDescent="0.25">
      <c r="A1432" s="26">
        <v>1290404</v>
      </c>
      <c r="B1432" s="10">
        <v>41695</v>
      </c>
      <c r="C1432" s="11" t="s">
        <v>586</v>
      </c>
      <c r="D1432" s="11" t="s">
        <v>36</v>
      </c>
      <c r="E1432" s="11" t="s">
        <v>12</v>
      </c>
      <c r="F1432" s="11" t="s">
        <v>13</v>
      </c>
      <c r="G1432" s="11" t="s">
        <v>1009</v>
      </c>
      <c r="H1432" s="11" t="s">
        <v>14</v>
      </c>
      <c r="I1432" s="11" t="s">
        <v>1013</v>
      </c>
      <c r="J1432" s="11" t="s">
        <v>1083</v>
      </c>
      <c r="K1432" s="11" t="s">
        <v>1261</v>
      </c>
      <c r="L1432" s="11" t="s">
        <v>1267</v>
      </c>
      <c r="M1432" s="11" t="s">
        <v>1272</v>
      </c>
      <c r="N1432" s="10">
        <v>41697</v>
      </c>
      <c r="O1432" s="12">
        <v>375</v>
      </c>
      <c r="P1432" s="12">
        <v>708</v>
      </c>
      <c r="Q1432" s="12">
        <v>333</v>
      </c>
      <c r="R1432" s="11">
        <v>38</v>
      </c>
      <c r="S1432" s="12">
        <v>26904</v>
      </c>
      <c r="T1432" s="13">
        <v>0.03</v>
      </c>
      <c r="U1432" s="12">
        <v>807.12</v>
      </c>
      <c r="V1432" s="12">
        <v>26096.880000000001</v>
      </c>
      <c r="W1432" s="12">
        <v>235</v>
      </c>
      <c r="X1432" s="12">
        <v>21533</v>
      </c>
      <c r="Y1432" s="14">
        <f>+DAY('TABLA PRINCIPAL'!$B1432)</f>
        <v>25</v>
      </c>
      <c r="Z1432" s="14">
        <f>+MONTH('TABLA PRINCIPAL'!$B1432)</f>
        <v>2</v>
      </c>
      <c r="AA1432" s="14">
        <f>+YEAR('TABLA PRINCIPAL'!$B1432)</f>
        <v>2014</v>
      </c>
      <c r="AB1432" s="22" t="str">
        <f>+IF(Ventas_Oficina[[#This Row],[Total del pedido]]&gt;=100000,"SI","NO")</f>
        <v>NO</v>
      </c>
      <c r="AC1432" s="22" t="str">
        <f>+_xlfn.XLOOKUP(Ventas_Oficina[[#This Row],[Nº de artículo]],AUXILIAR!A1431:A6321,AUXILIAR!D1431:D6321,"Error",0)</f>
        <v>Enviado a tiempo</v>
      </c>
      <c r="AD1432" s="22" t="str">
        <f>+IF(AND(Ventas_Oficina[[#This Row],[Total]]&gt;75000,Ventas_Oficina[[#This Row],[Envio a tiempo]]="Enviado a tiempo"),"Buena Venta","Venta Mala")</f>
        <v>Venta Mala</v>
      </c>
    </row>
    <row r="1433" spans="1:30" x14ac:dyDescent="0.25">
      <c r="A1433" s="25">
        <v>1290769</v>
      </c>
      <c r="B1433" s="5">
        <v>41328</v>
      </c>
      <c r="C1433" s="6" t="s">
        <v>93</v>
      </c>
      <c r="D1433" s="6" t="s">
        <v>94</v>
      </c>
      <c r="E1433" s="6" t="s">
        <v>4</v>
      </c>
      <c r="F1433" s="6" t="s">
        <v>5</v>
      </c>
      <c r="G1433" s="6" t="s">
        <v>1008</v>
      </c>
      <c r="H1433" s="6" t="s">
        <v>9</v>
      </c>
      <c r="I1433" s="6" t="s">
        <v>1016</v>
      </c>
      <c r="J1433" s="6" t="s">
        <v>1121</v>
      </c>
      <c r="K1433" s="6" t="s">
        <v>1261</v>
      </c>
      <c r="L1433" s="6" t="s">
        <v>1267</v>
      </c>
      <c r="M1433" s="6" t="s">
        <v>1272</v>
      </c>
      <c r="N1433" s="5">
        <v>41328</v>
      </c>
      <c r="O1433" s="7">
        <v>892</v>
      </c>
      <c r="P1433" s="7">
        <v>2974</v>
      </c>
      <c r="Q1433" s="7">
        <v>2082</v>
      </c>
      <c r="R1433" s="6">
        <v>50</v>
      </c>
      <c r="S1433" s="7">
        <v>148700</v>
      </c>
      <c r="T1433" s="8">
        <v>0</v>
      </c>
      <c r="U1433" s="7">
        <v>0</v>
      </c>
      <c r="V1433" s="7">
        <v>148700</v>
      </c>
      <c r="W1433" s="7">
        <v>664</v>
      </c>
      <c r="X1433" s="7">
        <v>30000</v>
      </c>
      <c r="Y1433" s="9">
        <f>+DAY('TABLA PRINCIPAL'!$B1433)</f>
        <v>23</v>
      </c>
      <c r="Z1433" s="9">
        <f>+MONTH('TABLA PRINCIPAL'!$B1433)</f>
        <v>2</v>
      </c>
      <c r="AA1433" s="9">
        <f>+YEAR('TABLA PRINCIPAL'!$B1433)</f>
        <v>2013</v>
      </c>
      <c r="AB1433" s="22" t="str">
        <f>+IF(Ventas_Oficina[[#This Row],[Total del pedido]]&gt;=100000,"SI","NO")</f>
        <v>SI</v>
      </c>
      <c r="AC1433" s="22" t="str">
        <f>+_xlfn.XLOOKUP(Ventas_Oficina[[#This Row],[Nº de artículo]],AUXILIAR!A1432:A6322,AUXILIAR!D1432:D6322,"Error",0)</f>
        <v>No enviado a tiempo</v>
      </c>
      <c r="AD1433" s="22" t="str">
        <f>+IF(AND(Ventas_Oficina[[#This Row],[Total]]&gt;75000,Ventas_Oficina[[#This Row],[Envio a tiempo]]="Enviado a tiempo"),"Buena Venta","Venta Mala")</f>
        <v>Venta Mala</v>
      </c>
    </row>
    <row r="1434" spans="1:30" x14ac:dyDescent="0.25">
      <c r="A1434" s="26">
        <v>1290769</v>
      </c>
      <c r="B1434" s="10">
        <v>41434</v>
      </c>
      <c r="C1434" s="11" t="s">
        <v>216</v>
      </c>
      <c r="D1434" s="11" t="s">
        <v>199</v>
      </c>
      <c r="E1434" s="11" t="s">
        <v>4</v>
      </c>
      <c r="F1434" s="11" t="s">
        <v>5</v>
      </c>
      <c r="G1434" s="11" t="s">
        <v>1007</v>
      </c>
      <c r="H1434" s="11" t="s">
        <v>24</v>
      </c>
      <c r="I1434" s="11" t="s">
        <v>1016</v>
      </c>
      <c r="J1434" s="11" t="s">
        <v>1082</v>
      </c>
      <c r="K1434" s="11" t="s">
        <v>1261</v>
      </c>
      <c r="L1434" s="11" t="s">
        <v>1265</v>
      </c>
      <c r="M1434" s="11" t="s">
        <v>1272</v>
      </c>
      <c r="N1434" s="10">
        <v>41434</v>
      </c>
      <c r="O1434" s="12">
        <v>2197</v>
      </c>
      <c r="P1434" s="12">
        <v>3544</v>
      </c>
      <c r="Q1434" s="12">
        <v>1347</v>
      </c>
      <c r="R1434" s="11">
        <v>28</v>
      </c>
      <c r="S1434" s="12">
        <v>99232</v>
      </c>
      <c r="T1434" s="13">
        <v>0.01</v>
      </c>
      <c r="U1434" s="12">
        <v>992.32</v>
      </c>
      <c r="V1434" s="12">
        <v>98239.679999999993</v>
      </c>
      <c r="W1434" s="12">
        <v>492</v>
      </c>
      <c r="X1434" s="12">
        <v>50000</v>
      </c>
      <c r="Y1434" s="14">
        <f>+DAY('TABLA PRINCIPAL'!$B1434)</f>
        <v>9</v>
      </c>
      <c r="Z1434" s="14">
        <f>+MONTH('TABLA PRINCIPAL'!$B1434)</f>
        <v>6</v>
      </c>
      <c r="AA1434" s="14">
        <f>+YEAR('TABLA PRINCIPAL'!$B1434)</f>
        <v>2013</v>
      </c>
      <c r="AB1434" s="22" t="str">
        <f>+IF(Ventas_Oficina[[#This Row],[Total del pedido]]&gt;=100000,"SI","NO")</f>
        <v>NO</v>
      </c>
      <c r="AC1434" s="22" t="str">
        <f>+_xlfn.XLOOKUP(Ventas_Oficina[[#This Row],[Nº de artículo]],AUXILIAR!A1433:A6323,AUXILIAR!D1433:D6323,"Error",0)</f>
        <v>No enviado a tiempo</v>
      </c>
      <c r="AD1434" s="22" t="str">
        <f>+IF(AND(Ventas_Oficina[[#This Row],[Total]]&gt;75000,Ventas_Oficina[[#This Row],[Envio a tiempo]]="Enviado a tiempo"),"Buena Venta","Venta Mala")</f>
        <v>Venta Mala</v>
      </c>
    </row>
    <row r="1435" spans="1:30" x14ac:dyDescent="0.25">
      <c r="A1435" s="25">
        <v>1290769</v>
      </c>
      <c r="B1435" s="5">
        <v>41704</v>
      </c>
      <c r="C1435" s="6" t="s">
        <v>153</v>
      </c>
      <c r="D1435" s="6" t="s">
        <v>97</v>
      </c>
      <c r="E1435" s="6" t="s">
        <v>12</v>
      </c>
      <c r="F1435" s="6" t="s">
        <v>13</v>
      </c>
      <c r="G1435" s="6" t="s">
        <v>1010</v>
      </c>
      <c r="H1435" s="6" t="s">
        <v>14</v>
      </c>
      <c r="I1435" s="6" t="s">
        <v>1014</v>
      </c>
      <c r="J1435" s="6" t="s">
        <v>1068</v>
      </c>
      <c r="K1435" s="6" t="s">
        <v>1262</v>
      </c>
      <c r="L1435" s="6" t="s">
        <v>1265</v>
      </c>
      <c r="M1435" s="6" t="s">
        <v>1272</v>
      </c>
      <c r="N1435" s="5">
        <v>41705</v>
      </c>
      <c r="O1435" s="7">
        <v>446</v>
      </c>
      <c r="P1435" s="7">
        <v>1089</v>
      </c>
      <c r="Q1435" s="7">
        <v>643</v>
      </c>
      <c r="R1435" s="6">
        <v>38</v>
      </c>
      <c r="S1435" s="7">
        <v>41382</v>
      </c>
      <c r="T1435" s="8">
        <v>0.09</v>
      </c>
      <c r="U1435" s="7">
        <v>3724.3799999999997</v>
      </c>
      <c r="V1435" s="7">
        <v>37657.620000000003</v>
      </c>
      <c r="W1435" s="7">
        <v>450</v>
      </c>
      <c r="X1435" s="7">
        <v>31813</v>
      </c>
      <c r="Y1435" s="9">
        <f>+DAY('TABLA PRINCIPAL'!$B1435)</f>
        <v>6</v>
      </c>
      <c r="Z1435" s="9">
        <f>+MONTH('TABLA PRINCIPAL'!$B1435)</f>
        <v>3</v>
      </c>
      <c r="AA1435" s="9">
        <f>+YEAR('TABLA PRINCIPAL'!$B1435)</f>
        <v>2014</v>
      </c>
      <c r="AB1435" s="22" t="str">
        <f>+IF(Ventas_Oficina[[#This Row],[Total del pedido]]&gt;=100000,"SI","NO")</f>
        <v>NO</v>
      </c>
      <c r="AC1435" s="22" t="str">
        <f>+_xlfn.XLOOKUP(Ventas_Oficina[[#This Row],[Nº de artículo]],AUXILIAR!A1434:A6324,AUXILIAR!D1434:D6324,"Error",0)</f>
        <v>No enviado a tiempo</v>
      </c>
      <c r="AD1435" s="22" t="str">
        <f>+IF(AND(Ventas_Oficina[[#This Row],[Total]]&gt;75000,Ventas_Oficina[[#This Row],[Envio a tiempo]]="Enviado a tiempo"),"Buena Venta","Venta Mala")</f>
        <v>Venta Mala</v>
      </c>
    </row>
    <row r="1436" spans="1:30" x14ac:dyDescent="0.25">
      <c r="A1436" s="26">
        <v>1290769</v>
      </c>
      <c r="B1436" s="10">
        <v>41395</v>
      </c>
      <c r="C1436" s="11" t="s">
        <v>69</v>
      </c>
      <c r="D1436" s="11" t="s">
        <v>23</v>
      </c>
      <c r="E1436" s="11" t="s">
        <v>4</v>
      </c>
      <c r="F1436" s="11" t="s">
        <v>5</v>
      </c>
      <c r="G1436" s="11" t="s">
        <v>1007</v>
      </c>
      <c r="H1436" s="11" t="s">
        <v>24</v>
      </c>
      <c r="I1436" s="11" t="s">
        <v>1015</v>
      </c>
      <c r="J1436" s="11" t="s">
        <v>1028</v>
      </c>
      <c r="K1436" s="11" t="s">
        <v>1261</v>
      </c>
      <c r="L1436" s="11" t="s">
        <v>1267</v>
      </c>
      <c r="M1436" s="11" t="s">
        <v>1272</v>
      </c>
      <c r="N1436" s="10">
        <v>41396</v>
      </c>
      <c r="O1436" s="12">
        <v>229</v>
      </c>
      <c r="P1436" s="12">
        <v>369</v>
      </c>
      <c r="Q1436" s="12">
        <v>140</v>
      </c>
      <c r="R1436" s="11">
        <v>40</v>
      </c>
      <c r="S1436" s="12">
        <v>14760</v>
      </c>
      <c r="T1436" s="13">
        <v>0.04</v>
      </c>
      <c r="U1436" s="12">
        <v>590.4</v>
      </c>
      <c r="V1436" s="12">
        <v>14169.6</v>
      </c>
      <c r="W1436" s="12">
        <v>50</v>
      </c>
      <c r="X1436" s="12">
        <v>14652</v>
      </c>
      <c r="Y1436" s="14">
        <f>+DAY('TABLA PRINCIPAL'!$B1436)</f>
        <v>1</v>
      </c>
      <c r="Z1436" s="14">
        <f>+MONTH('TABLA PRINCIPAL'!$B1436)</f>
        <v>5</v>
      </c>
      <c r="AA1436" s="14">
        <f>+YEAR('TABLA PRINCIPAL'!$B1436)</f>
        <v>2013</v>
      </c>
      <c r="AB1436" s="22" t="str">
        <f>+IF(Ventas_Oficina[[#This Row],[Total del pedido]]&gt;=100000,"SI","NO")</f>
        <v>NO</v>
      </c>
      <c r="AC1436" s="22" t="str">
        <f>+_xlfn.XLOOKUP(Ventas_Oficina[[#This Row],[Nº de artículo]],AUXILIAR!A1435:A6325,AUXILIAR!D1435:D6325,"Error",0)</f>
        <v>No enviado a tiempo</v>
      </c>
      <c r="AD1436" s="22" t="str">
        <f>+IF(AND(Ventas_Oficina[[#This Row],[Total]]&gt;75000,Ventas_Oficina[[#This Row],[Envio a tiempo]]="Enviado a tiempo"),"Buena Venta","Venta Mala")</f>
        <v>Venta Mala</v>
      </c>
    </row>
    <row r="1437" spans="1:30" x14ac:dyDescent="0.25">
      <c r="A1437" s="25">
        <v>1291134</v>
      </c>
      <c r="B1437" s="5">
        <v>41928</v>
      </c>
      <c r="C1437" s="6" t="s">
        <v>587</v>
      </c>
      <c r="D1437" s="6" t="s">
        <v>48</v>
      </c>
      <c r="E1437" s="6" t="s">
        <v>4</v>
      </c>
      <c r="F1437" s="6" t="s">
        <v>5</v>
      </c>
      <c r="G1437" s="6" t="s">
        <v>1009</v>
      </c>
      <c r="H1437" s="6" t="s">
        <v>34</v>
      </c>
      <c r="I1437" s="6" t="s">
        <v>1016</v>
      </c>
      <c r="J1437" s="6" t="s">
        <v>1032</v>
      </c>
      <c r="K1437" s="6" t="s">
        <v>1262</v>
      </c>
      <c r="L1437" s="6" t="s">
        <v>1266</v>
      </c>
      <c r="M1437" s="6" t="s">
        <v>1272</v>
      </c>
      <c r="N1437" s="5">
        <v>41930</v>
      </c>
      <c r="O1437" s="7">
        <v>159</v>
      </c>
      <c r="P1437" s="7">
        <v>261</v>
      </c>
      <c r="Q1437" s="7">
        <v>102</v>
      </c>
      <c r="R1437" s="6">
        <v>32</v>
      </c>
      <c r="S1437" s="7">
        <v>8352</v>
      </c>
      <c r="T1437" s="8">
        <v>0.08</v>
      </c>
      <c r="U1437" s="7">
        <v>668.16</v>
      </c>
      <c r="V1437" s="7">
        <v>7683.84</v>
      </c>
      <c r="W1437" s="7">
        <v>50</v>
      </c>
      <c r="X1437" s="7">
        <v>14386</v>
      </c>
      <c r="Y1437" s="9">
        <f>+DAY('TABLA PRINCIPAL'!$B1437)</f>
        <v>16</v>
      </c>
      <c r="Z1437" s="9">
        <f>+MONTH('TABLA PRINCIPAL'!$B1437)</f>
        <v>10</v>
      </c>
      <c r="AA1437" s="9">
        <f>+YEAR('TABLA PRINCIPAL'!$B1437)</f>
        <v>2014</v>
      </c>
      <c r="AB1437" s="22" t="str">
        <f>+IF(Ventas_Oficina[[#This Row],[Total del pedido]]&gt;=100000,"SI","NO")</f>
        <v>NO</v>
      </c>
      <c r="AC1437" s="22" t="str">
        <f>+_xlfn.XLOOKUP(Ventas_Oficina[[#This Row],[Nº de artículo]],AUXILIAR!A1436:A6326,AUXILIAR!D1436:D6326,"Error",0)</f>
        <v>Enviado a tiempo</v>
      </c>
      <c r="AD1437" s="22" t="str">
        <f>+IF(AND(Ventas_Oficina[[#This Row],[Total]]&gt;75000,Ventas_Oficina[[#This Row],[Envio a tiempo]]="Enviado a tiempo"),"Buena Venta","Venta Mala")</f>
        <v>Venta Mala</v>
      </c>
    </row>
    <row r="1438" spans="1:30" x14ac:dyDescent="0.25">
      <c r="A1438" s="26">
        <v>1291134</v>
      </c>
      <c r="B1438" s="10">
        <v>42210</v>
      </c>
      <c r="C1438" s="11" t="s">
        <v>588</v>
      </c>
      <c r="D1438" s="11" t="s">
        <v>46</v>
      </c>
      <c r="E1438" s="11" t="s">
        <v>4</v>
      </c>
      <c r="F1438" s="11" t="s">
        <v>5</v>
      </c>
      <c r="G1438" s="11" t="s">
        <v>1007</v>
      </c>
      <c r="H1438" s="11" t="s">
        <v>9</v>
      </c>
      <c r="I1438" s="11" t="s">
        <v>1013</v>
      </c>
      <c r="J1438" s="11" t="s">
        <v>1071</v>
      </c>
      <c r="K1438" s="11" t="s">
        <v>1262</v>
      </c>
      <c r="L1438" s="11" t="s">
        <v>1265</v>
      </c>
      <c r="M1438" s="11" t="s">
        <v>1272</v>
      </c>
      <c r="N1438" s="10">
        <v>42212</v>
      </c>
      <c r="O1438" s="12">
        <v>274</v>
      </c>
      <c r="P1438" s="12">
        <v>449</v>
      </c>
      <c r="Q1438" s="12">
        <v>175</v>
      </c>
      <c r="R1438" s="11">
        <v>13</v>
      </c>
      <c r="S1438" s="12">
        <v>5837</v>
      </c>
      <c r="T1438" s="13">
        <v>0.04</v>
      </c>
      <c r="U1438" s="12">
        <v>233.48000000000002</v>
      </c>
      <c r="V1438" s="12">
        <v>5603.52</v>
      </c>
      <c r="W1438" s="12">
        <v>149</v>
      </c>
      <c r="X1438" s="12">
        <v>7368</v>
      </c>
      <c r="Y1438" s="14">
        <f>+DAY('TABLA PRINCIPAL'!$B1438)</f>
        <v>25</v>
      </c>
      <c r="Z1438" s="14">
        <f>+MONTH('TABLA PRINCIPAL'!$B1438)</f>
        <v>7</v>
      </c>
      <c r="AA1438" s="14">
        <f>+YEAR('TABLA PRINCIPAL'!$B1438)</f>
        <v>2015</v>
      </c>
      <c r="AB1438" s="22" t="str">
        <f>+IF(Ventas_Oficina[[#This Row],[Total del pedido]]&gt;=100000,"SI","NO")</f>
        <v>NO</v>
      </c>
      <c r="AC1438" s="22" t="str">
        <f>+_xlfn.XLOOKUP(Ventas_Oficina[[#This Row],[Nº de artículo]],AUXILIAR!A1437:A6327,AUXILIAR!D1437:D6327,"Error",0)</f>
        <v>Enviado a tiempo</v>
      </c>
      <c r="AD1438" s="22" t="str">
        <f>+IF(AND(Ventas_Oficina[[#This Row],[Total]]&gt;75000,Ventas_Oficina[[#This Row],[Envio a tiempo]]="Enviado a tiempo"),"Buena Venta","Venta Mala")</f>
        <v>Venta Mala</v>
      </c>
    </row>
    <row r="1439" spans="1:30" x14ac:dyDescent="0.25">
      <c r="A1439" s="25">
        <v>1291134</v>
      </c>
      <c r="B1439" s="5">
        <v>41695</v>
      </c>
      <c r="C1439" s="6" t="s">
        <v>407</v>
      </c>
      <c r="D1439" s="6" t="s">
        <v>160</v>
      </c>
      <c r="E1439" s="6" t="s">
        <v>4</v>
      </c>
      <c r="F1439" s="6" t="s">
        <v>5</v>
      </c>
      <c r="G1439" s="6" t="s">
        <v>1008</v>
      </c>
      <c r="H1439" s="6" t="s">
        <v>53</v>
      </c>
      <c r="I1439" s="6" t="s">
        <v>1015</v>
      </c>
      <c r="J1439" s="6" t="s">
        <v>1099</v>
      </c>
      <c r="K1439" s="6" t="s">
        <v>1261</v>
      </c>
      <c r="L1439" s="6" t="s">
        <v>1265</v>
      </c>
      <c r="M1439" s="6" t="s">
        <v>1272</v>
      </c>
      <c r="N1439" s="5">
        <v>41697</v>
      </c>
      <c r="O1439" s="7">
        <v>93</v>
      </c>
      <c r="P1439" s="7">
        <v>160</v>
      </c>
      <c r="Q1439" s="7">
        <v>67</v>
      </c>
      <c r="R1439" s="6">
        <v>32</v>
      </c>
      <c r="S1439" s="7">
        <v>5120</v>
      </c>
      <c r="T1439" s="8">
        <v>0.01</v>
      </c>
      <c r="U1439" s="7">
        <v>51.2</v>
      </c>
      <c r="V1439" s="7">
        <v>5068.8</v>
      </c>
      <c r="W1439" s="7">
        <v>129</v>
      </c>
      <c r="X1439" s="7">
        <v>21533</v>
      </c>
      <c r="Y1439" s="9">
        <f>+DAY('TABLA PRINCIPAL'!$B1439)</f>
        <v>25</v>
      </c>
      <c r="Z1439" s="9">
        <f>+MONTH('TABLA PRINCIPAL'!$B1439)</f>
        <v>2</v>
      </c>
      <c r="AA1439" s="9">
        <f>+YEAR('TABLA PRINCIPAL'!$B1439)</f>
        <v>2014</v>
      </c>
      <c r="AB1439" s="22" t="str">
        <f>+IF(Ventas_Oficina[[#This Row],[Total del pedido]]&gt;=100000,"SI","NO")</f>
        <v>NO</v>
      </c>
      <c r="AC1439" s="22" t="str">
        <f>+_xlfn.XLOOKUP(Ventas_Oficina[[#This Row],[Nº de artículo]],AUXILIAR!A1438:A6328,AUXILIAR!D1438:D6328,"Error",0)</f>
        <v>Enviado a tiempo</v>
      </c>
      <c r="AD1439" s="22" t="str">
        <f>+IF(AND(Ventas_Oficina[[#This Row],[Total]]&gt;75000,Ventas_Oficina[[#This Row],[Envio a tiempo]]="Enviado a tiempo"),"Buena Venta","Venta Mala")</f>
        <v>Venta Mala</v>
      </c>
    </row>
    <row r="1440" spans="1:30" x14ac:dyDescent="0.25">
      <c r="A1440" s="26">
        <v>1291499</v>
      </c>
      <c r="B1440" s="10">
        <v>41824</v>
      </c>
      <c r="C1440" s="11" t="s">
        <v>201</v>
      </c>
      <c r="D1440" s="11" t="s">
        <v>29</v>
      </c>
      <c r="E1440" s="11" t="s">
        <v>12</v>
      </c>
      <c r="F1440" s="11" t="s">
        <v>13</v>
      </c>
      <c r="G1440" s="11" t="s">
        <v>1009</v>
      </c>
      <c r="H1440" s="11" t="s">
        <v>14</v>
      </c>
      <c r="I1440" s="11" t="s">
        <v>1013</v>
      </c>
      <c r="J1440" s="11" t="s">
        <v>1056</v>
      </c>
      <c r="K1440" s="11" t="s">
        <v>1262</v>
      </c>
      <c r="L1440" s="11" t="s">
        <v>1270</v>
      </c>
      <c r="M1440" s="11" t="s">
        <v>1274</v>
      </c>
      <c r="N1440" s="10">
        <v>41826</v>
      </c>
      <c r="O1440" s="12">
        <v>352</v>
      </c>
      <c r="P1440" s="12">
        <v>568</v>
      </c>
      <c r="Q1440" s="12">
        <v>216</v>
      </c>
      <c r="R1440" s="11">
        <v>5</v>
      </c>
      <c r="S1440" s="12">
        <v>2840</v>
      </c>
      <c r="T1440" s="13">
        <v>0.01</v>
      </c>
      <c r="U1440" s="12">
        <v>28.400000000000002</v>
      </c>
      <c r="V1440" s="12">
        <v>2811.6</v>
      </c>
      <c r="W1440" s="12">
        <v>139</v>
      </c>
      <c r="X1440" s="12">
        <v>21333</v>
      </c>
      <c r="Y1440" s="14">
        <f>+DAY('TABLA PRINCIPAL'!$B1440)</f>
        <v>4</v>
      </c>
      <c r="Z1440" s="14">
        <f>+MONTH('TABLA PRINCIPAL'!$B1440)</f>
        <v>7</v>
      </c>
      <c r="AA1440" s="14">
        <f>+YEAR('TABLA PRINCIPAL'!$B1440)</f>
        <v>2014</v>
      </c>
      <c r="AB1440" s="22" t="str">
        <f>+IF(Ventas_Oficina[[#This Row],[Total del pedido]]&gt;=100000,"SI","NO")</f>
        <v>NO</v>
      </c>
      <c r="AC1440" s="22" t="str">
        <f>+_xlfn.XLOOKUP(Ventas_Oficina[[#This Row],[Nº de artículo]],AUXILIAR!A1439:A6329,AUXILIAR!D1439:D6329,"Error",0)</f>
        <v>Enviado a tiempo</v>
      </c>
      <c r="AD1440" s="22" t="str">
        <f>+IF(AND(Ventas_Oficina[[#This Row],[Total]]&gt;75000,Ventas_Oficina[[#This Row],[Envio a tiempo]]="Enviado a tiempo"),"Buena Venta","Venta Mala")</f>
        <v>Venta Mala</v>
      </c>
    </row>
    <row r="1441" spans="1:30" x14ac:dyDescent="0.25">
      <c r="A1441" s="25">
        <v>1291499</v>
      </c>
      <c r="B1441" s="5">
        <v>41709</v>
      </c>
      <c r="C1441" s="6" t="s">
        <v>124</v>
      </c>
      <c r="D1441" s="6" t="s">
        <v>92</v>
      </c>
      <c r="E1441" s="6" t="s">
        <v>4</v>
      </c>
      <c r="F1441" s="6" t="s">
        <v>5</v>
      </c>
      <c r="G1441" s="6" t="s">
        <v>1008</v>
      </c>
      <c r="H1441" s="6" t="s">
        <v>27</v>
      </c>
      <c r="I1441" s="6" t="s">
        <v>1012</v>
      </c>
      <c r="J1441" s="6" t="s">
        <v>1140</v>
      </c>
      <c r="K1441" s="6" t="s">
        <v>1261</v>
      </c>
      <c r="L1441" s="6" t="s">
        <v>1267</v>
      </c>
      <c r="M1441" s="6" t="s">
        <v>1272</v>
      </c>
      <c r="N1441" s="5">
        <v>41710</v>
      </c>
      <c r="O1441" s="7">
        <v>5204</v>
      </c>
      <c r="P1441" s="7">
        <v>8393</v>
      </c>
      <c r="Q1441" s="7">
        <v>3189</v>
      </c>
      <c r="R1441" s="6">
        <v>22</v>
      </c>
      <c r="S1441" s="7">
        <v>184646</v>
      </c>
      <c r="T1441" s="8">
        <v>0.09</v>
      </c>
      <c r="U1441" s="7">
        <v>16618.14</v>
      </c>
      <c r="V1441" s="7">
        <v>168027.86</v>
      </c>
      <c r="W1441" s="7">
        <v>1999</v>
      </c>
      <c r="X1441" s="7">
        <v>379684</v>
      </c>
      <c r="Y1441" s="9">
        <f>+DAY('TABLA PRINCIPAL'!$B1441)</f>
        <v>11</v>
      </c>
      <c r="Z1441" s="9">
        <f>+MONTH('TABLA PRINCIPAL'!$B1441)</f>
        <v>3</v>
      </c>
      <c r="AA1441" s="9">
        <f>+YEAR('TABLA PRINCIPAL'!$B1441)</f>
        <v>2014</v>
      </c>
      <c r="AB1441" s="22" t="str">
        <f>+IF(Ventas_Oficina[[#This Row],[Total del pedido]]&gt;=100000,"SI","NO")</f>
        <v>SI</v>
      </c>
      <c r="AC1441" s="22" t="str">
        <f>+_xlfn.XLOOKUP(Ventas_Oficina[[#This Row],[Nº de artículo]],AUXILIAR!A1440:A6330,AUXILIAR!D1440:D6330,"Error",0)</f>
        <v>Enviado a tiempo</v>
      </c>
      <c r="AD1441" s="22" t="str">
        <f>+IF(AND(Ventas_Oficina[[#This Row],[Total]]&gt;75000,Ventas_Oficina[[#This Row],[Envio a tiempo]]="Enviado a tiempo"),"Buena Venta","Venta Mala")</f>
        <v>Buena Venta</v>
      </c>
    </row>
    <row r="1442" spans="1:30" x14ac:dyDescent="0.25">
      <c r="A1442" s="26">
        <v>1291499</v>
      </c>
      <c r="B1442" s="10">
        <v>41652</v>
      </c>
      <c r="C1442" s="11" t="s">
        <v>84</v>
      </c>
      <c r="D1442" s="11" t="s">
        <v>29</v>
      </c>
      <c r="E1442" s="11" t="s">
        <v>12</v>
      </c>
      <c r="F1442" s="11" t="s">
        <v>13</v>
      </c>
      <c r="G1442" s="11" t="s">
        <v>1010</v>
      </c>
      <c r="H1442" s="11" t="s">
        <v>14</v>
      </c>
      <c r="I1442" s="11" t="s">
        <v>1016</v>
      </c>
      <c r="J1442" s="11" t="s">
        <v>1140</v>
      </c>
      <c r="K1442" s="11" t="s">
        <v>1261</v>
      </c>
      <c r="L1442" s="11" t="s">
        <v>1265</v>
      </c>
      <c r="M1442" s="11" t="s">
        <v>1272</v>
      </c>
      <c r="N1442" s="10">
        <v>41657</v>
      </c>
      <c r="O1442" s="12">
        <v>5204</v>
      </c>
      <c r="P1442" s="12">
        <v>8393</v>
      </c>
      <c r="Q1442" s="12">
        <v>3189</v>
      </c>
      <c r="R1442" s="11">
        <v>40</v>
      </c>
      <c r="S1442" s="12">
        <v>335720</v>
      </c>
      <c r="T1442" s="13">
        <v>0.03</v>
      </c>
      <c r="U1442" s="12">
        <v>10071.6</v>
      </c>
      <c r="V1442" s="12">
        <v>325648.40000000002</v>
      </c>
      <c r="W1442" s="12">
        <v>1999</v>
      </c>
      <c r="X1442" s="12">
        <v>379684</v>
      </c>
      <c r="Y1442" s="14">
        <f>+DAY('TABLA PRINCIPAL'!$B1442)</f>
        <v>13</v>
      </c>
      <c r="Z1442" s="14">
        <f>+MONTH('TABLA PRINCIPAL'!$B1442)</f>
        <v>1</v>
      </c>
      <c r="AA1442" s="14">
        <f>+YEAR('TABLA PRINCIPAL'!$B1442)</f>
        <v>2014</v>
      </c>
      <c r="AB1442" s="22" t="str">
        <f>+IF(Ventas_Oficina[[#This Row],[Total del pedido]]&gt;=100000,"SI","NO")</f>
        <v>SI</v>
      </c>
      <c r="AC1442" s="22" t="str">
        <f>+_xlfn.XLOOKUP(Ventas_Oficina[[#This Row],[Nº de artículo]],AUXILIAR!A1441:A6331,AUXILIAR!D1441:D6331,"Error",0)</f>
        <v>No enviado a tiempo</v>
      </c>
      <c r="AD1442" s="22" t="str">
        <f>+IF(AND(Ventas_Oficina[[#This Row],[Total]]&gt;75000,Ventas_Oficina[[#This Row],[Envio a tiempo]]="Enviado a tiempo"),"Buena Venta","Venta Mala")</f>
        <v>Venta Mala</v>
      </c>
    </row>
    <row r="1443" spans="1:30" x14ac:dyDescent="0.25">
      <c r="A1443" s="25">
        <v>1292230</v>
      </c>
      <c r="B1443" s="5">
        <v>41858</v>
      </c>
      <c r="C1443" s="6" t="s">
        <v>126</v>
      </c>
      <c r="D1443" s="6" t="s">
        <v>589</v>
      </c>
      <c r="E1443" s="6" t="s">
        <v>4</v>
      </c>
      <c r="F1443" s="6" t="s">
        <v>5</v>
      </c>
      <c r="G1443" s="6" t="s">
        <v>1010</v>
      </c>
      <c r="H1443" s="6" t="s">
        <v>6</v>
      </c>
      <c r="I1443" s="6" t="s">
        <v>1012</v>
      </c>
      <c r="J1443" s="6" t="s">
        <v>1045</v>
      </c>
      <c r="K1443" s="6" t="s">
        <v>1261</v>
      </c>
      <c r="L1443" s="6" t="s">
        <v>1265</v>
      </c>
      <c r="M1443" s="6" t="s">
        <v>1272</v>
      </c>
      <c r="N1443" s="5">
        <v>41860</v>
      </c>
      <c r="O1443" s="7">
        <v>93</v>
      </c>
      <c r="P1443" s="7">
        <v>148</v>
      </c>
      <c r="Q1443" s="7">
        <v>55</v>
      </c>
      <c r="R1443" s="6">
        <v>32</v>
      </c>
      <c r="S1443" s="7">
        <v>4736</v>
      </c>
      <c r="T1443" s="8">
        <v>0.06</v>
      </c>
      <c r="U1443" s="7">
        <v>284.15999999999997</v>
      </c>
      <c r="V1443" s="7">
        <v>4451.84</v>
      </c>
      <c r="W1443" s="7">
        <v>70</v>
      </c>
      <c r="X1443" s="7">
        <v>8215</v>
      </c>
      <c r="Y1443" s="9">
        <f>+DAY('TABLA PRINCIPAL'!$B1443)</f>
        <v>7</v>
      </c>
      <c r="Z1443" s="9">
        <f>+MONTH('TABLA PRINCIPAL'!$B1443)</f>
        <v>8</v>
      </c>
      <c r="AA1443" s="9">
        <f>+YEAR('TABLA PRINCIPAL'!$B1443)</f>
        <v>2014</v>
      </c>
      <c r="AB1443" s="22" t="str">
        <f>+IF(Ventas_Oficina[[#This Row],[Total del pedido]]&gt;=100000,"SI","NO")</f>
        <v>NO</v>
      </c>
      <c r="AC1443" s="22" t="str">
        <f>+_xlfn.XLOOKUP(Ventas_Oficina[[#This Row],[Nº de artículo]],AUXILIAR!A1442:A6332,AUXILIAR!D1442:D6332,"Error",0)</f>
        <v>Enviado a tiempo</v>
      </c>
      <c r="AD1443" s="22" t="str">
        <f>+IF(AND(Ventas_Oficina[[#This Row],[Total]]&gt;75000,Ventas_Oficina[[#This Row],[Envio a tiempo]]="Enviado a tiempo"),"Buena Venta","Venta Mala")</f>
        <v>Venta Mala</v>
      </c>
    </row>
    <row r="1444" spans="1:30" x14ac:dyDescent="0.25">
      <c r="A1444" s="26">
        <v>1292230</v>
      </c>
      <c r="B1444" s="10">
        <v>42088</v>
      </c>
      <c r="C1444" s="11" t="s">
        <v>278</v>
      </c>
      <c r="D1444" s="11" t="s">
        <v>133</v>
      </c>
      <c r="E1444" s="11" t="s">
        <v>12</v>
      </c>
      <c r="F1444" s="11" t="s">
        <v>13</v>
      </c>
      <c r="G1444" s="11" t="s">
        <v>1008</v>
      </c>
      <c r="H1444" s="11" t="s">
        <v>42</v>
      </c>
      <c r="I1444" s="11" t="s">
        <v>1015</v>
      </c>
      <c r="J1444" s="11" t="s">
        <v>1055</v>
      </c>
      <c r="K1444" s="11" t="s">
        <v>1261</v>
      </c>
      <c r="L1444" s="11" t="s">
        <v>1265</v>
      </c>
      <c r="M1444" s="11" t="s">
        <v>1272</v>
      </c>
      <c r="N1444" s="10">
        <v>42090</v>
      </c>
      <c r="O1444" s="12">
        <v>250</v>
      </c>
      <c r="P1444" s="12">
        <v>568</v>
      </c>
      <c r="Q1444" s="12">
        <v>318</v>
      </c>
      <c r="R1444" s="11">
        <v>1</v>
      </c>
      <c r="S1444" s="12">
        <v>568</v>
      </c>
      <c r="T1444" s="13">
        <v>0.06</v>
      </c>
      <c r="U1444" s="12">
        <v>34.08</v>
      </c>
      <c r="V1444" s="12">
        <v>533.91999999999996</v>
      </c>
      <c r="W1444" s="12">
        <v>360</v>
      </c>
      <c r="X1444" s="12">
        <v>9264</v>
      </c>
      <c r="Y1444" s="14">
        <f>+DAY('TABLA PRINCIPAL'!$B1444)</f>
        <v>25</v>
      </c>
      <c r="Z1444" s="14">
        <f>+MONTH('TABLA PRINCIPAL'!$B1444)</f>
        <v>3</v>
      </c>
      <c r="AA1444" s="14">
        <f>+YEAR('TABLA PRINCIPAL'!$B1444)</f>
        <v>2015</v>
      </c>
      <c r="AB1444" s="22" t="str">
        <f>+IF(Ventas_Oficina[[#This Row],[Total del pedido]]&gt;=100000,"SI","NO")</f>
        <v>NO</v>
      </c>
      <c r="AC1444" s="22" t="str">
        <f>+_xlfn.XLOOKUP(Ventas_Oficina[[#This Row],[Nº de artículo]],AUXILIAR!A1443:A6333,AUXILIAR!D1443:D6333,"Error",0)</f>
        <v>Enviado a tiempo</v>
      </c>
      <c r="AD1444" s="22" t="str">
        <f>+IF(AND(Ventas_Oficina[[#This Row],[Total]]&gt;75000,Ventas_Oficina[[#This Row],[Envio a tiempo]]="Enviado a tiempo"),"Buena Venta","Venta Mala")</f>
        <v>Venta Mala</v>
      </c>
    </row>
    <row r="1445" spans="1:30" x14ac:dyDescent="0.25">
      <c r="A1445" s="25">
        <v>1292230</v>
      </c>
      <c r="B1445" s="5">
        <v>41710</v>
      </c>
      <c r="C1445" s="6" t="s">
        <v>368</v>
      </c>
      <c r="D1445" s="6" t="s">
        <v>590</v>
      </c>
      <c r="E1445" s="6" t="s">
        <v>4</v>
      </c>
      <c r="F1445" s="6" t="s">
        <v>5</v>
      </c>
      <c r="G1445" s="6" t="s">
        <v>1007</v>
      </c>
      <c r="H1445" s="6" t="s">
        <v>27</v>
      </c>
      <c r="I1445" s="6" t="s">
        <v>1016</v>
      </c>
      <c r="J1445" s="6" t="s">
        <v>1047</v>
      </c>
      <c r="K1445" s="6" t="s">
        <v>1261</v>
      </c>
      <c r="L1445" s="6" t="s">
        <v>1267</v>
      </c>
      <c r="M1445" s="6" t="s">
        <v>1272</v>
      </c>
      <c r="N1445" s="5">
        <v>41711</v>
      </c>
      <c r="O1445" s="7">
        <v>2156</v>
      </c>
      <c r="P1445" s="7">
        <v>3594</v>
      </c>
      <c r="Q1445" s="7">
        <v>1438</v>
      </c>
      <c r="R1445" s="6">
        <v>2</v>
      </c>
      <c r="S1445" s="7">
        <v>7188</v>
      </c>
      <c r="T1445" s="8">
        <v>0.04</v>
      </c>
      <c r="U1445" s="7">
        <v>287.52</v>
      </c>
      <c r="V1445" s="7">
        <v>6900.48</v>
      </c>
      <c r="W1445" s="7">
        <v>666</v>
      </c>
      <c r="X1445" s="7">
        <v>50198</v>
      </c>
      <c r="Y1445" s="9">
        <f>+DAY('TABLA PRINCIPAL'!$B1445)</f>
        <v>12</v>
      </c>
      <c r="Z1445" s="9">
        <f>+MONTH('TABLA PRINCIPAL'!$B1445)</f>
        <v>3</v>
      </c>
      <c r="AA1445" s="9">
        <f>+YEAR('TABLA PRINCIPAL'!$B1445)</f>
        <v>2014</v>
      </c>
      <c r="AB1445" s="22" t="str">
        <f>+IF(Ventas_Oficina[[#This Row],[Total del pedido]]&gt;=100000,"SI","NO")</f>
        <v>NO</v>
      </c>
      <c r="AC1445" s="22" t="str">
        <f>+_xlfn.XLOOKUP(Ventas_Oficina[[#This Row],[Nº de artículo]],AUXILIAR!A1444:A6334,AUXILIAR!D1444:D6334,"Error",0)</f>
        <v>Enviado a tiempo</v>
      </c>
      <c r="AD1445" s="22" t="str">
        <f>+IF(AND(Ventas_Oficina[[#This Row],[Total]]&gt;75000,Ventas_Oficina[[#This Row],[Envio a tiempo]]="Enviado a tiempo"),"Buena Venta","Venta Mala")</f>
        <v>Venta Mala</v>
      </c>
    </row>
    <row r="1446" spans="1:30" x14ac:dyDescent="0.25">
      <c r="A1446" s="26">
        <v>1292230</v>
      </c>
      <c r="B1446" s="10">
        <v>41624</v>
      </c>
      <c r="C1446" s="11" t="s">
        <v>99</v>
      </c>
      <c r="D1446" s="11" t="s">
        <v>100</v>
      </c>
      <c r="E1446" s="11" t="s">
        <v>12</v>
      </c>
      <c r="F1446" s="11" t="s">
        <v>13</v>
      </c>
      <c r="G1446" s="11" t="s">
        <v>1008</v>
      </c>
      <c r="H1446" s="11" t="s">
        <v>42</v>
      </c>
      <c r="I1446" s="11" t="s">
        <v>1013</v>
      </c>
      <c r="J1446" s="11" t="s">
        <v>1049</v>
      </c>
      <c r="K1446" s="11" t="s">
        <v>1261</v>
      </c>
      <c r="L1446" s="11" t="s">
        <v>1265</v>
      </c>
      <c r="M1446" s="11" t="s">
        <v>1272</v>
      </c>
      <c r="N1446" s="10">
        <v>41627</v>
      </c>
      <c r="O1446" s="12">
        <v>184</v>
      </c>
      <c r="P1446" s="12">
        <v>288</v>
      </c>
      <c r="Q1446" s="12">
        <v>104</v>
      </c>
      <c r="R1446" s="11">
        <v>34</v>
      </c>
      <c r="S1446" s="12">
        <v>9792</v>
      </c>
      <c r="T1446" s="13">
        <v>0.05</v>
      </c>
      <c r="U1446" s="12">
        <v>489.6</v>
      </c>
      <c r="V1446" s="12">
        <v>9302.4</v>
      </c>
      <c r="W1446" s="12">
        <v>99</v>
      </c>
      <c r="X1446" s="12">
        <v>3902</v>
      </c>
      <c r="Y1446" s="14">
        <f>+DAY('TABLA PRINCIPAL'!$B1446)</f>
        <v>16</v>
      </c>
      <c r="Z1446" s="14">
        <f>+MONTH('TABLA PRINCIPAL'!$B1446)</f>
        <v>12</v>
      </c>
      <c r="AA1446" s="14">
        <f>+YEAR('TABLA PRINCIPAL'!$B1446)</f>
        <v>2013</v>
      </c>
      <c r="AB1446" s="22" t="str">
        <f>+IF(Ventas_Oficina[[#This Row],[Total del pedido]]&gt;=100000,"SI","NO")</f>
        <v>NO</v>
      </c>
      <c r="AC1446" s="22" t="str">
        <f>+_xlfn.XLOOKUP(Ventas_Oficina[[#This Row],[Nº de artículo]],AUXILIAR!A1445:A6335,AUXILIAR!D1445:D6335,"Error",0)</f>
        <v>No enviado a tiempo</v>
      </c>
      <c r="AD1446" s="22" t="str">
        <f>+IF(AND(Ventas_Oficina[[#This Row],[Total]]&gt;75000,Ventas_Oficina[[#This Row],[Envio a tiempo]]="Enviado a tiempo"),"Buena Venta","Venta Mala")</f>
        <v>Venta Mala</v>
      </c>
    </row>
    <row r="1447" spans="1:30" x14ac:dyDescent="0.25">
      <c r="A1447" s="25">
        <v>1292230</v>
      </c>
      <c r="B1447" s="5">
        <v>41733</v>
      </c>
      <c r="C1447" s="6" t="s">
        <v>171</v>
      </c>
      <c r="D1447" s="6" t="s">
        <v>156</v>
      </c>
      <c r="E1447" s="6" t="s">
        <v>12</v>
      </c>
      <c r="F1447" s="6" t="s">
        <v>13</v>
      </c>
      <c r="G1447" s="6" t="s">
        <v>1010</v>
      </c>
      <c r="H1447" s="6" t="s">
        <v>42</v>
      </c>
      <c r="I1447" s="6" t="s">
        <v>1014</v>
      </c>
      <c r="J1447" s="6" t="s">
        <v>1085</v>
      </c>
      <c r="K1447" s="6" t="s">
        <v>1261</v>
      </c>
      <c r="L1447" s="6" t="s">
        <v>1265</v>
      </c>
      <c r="M1447" s="6" t="s">
        <v>1272</v>
      </c>
      <c r="N1447" s="5">
        <v>41734</v>
      </c>
      <c r="O1447" s="7">
        <v>384</v>
      </c>
      <c r="P1447" s="7">
        <v>630</v>
      </c>
      <c r="Q1447" s="7">
        <v>246</v>
      </c>
      <c r="R1447" s="6">
        <v>8</v>
      </c>
      <c r="S1447" s="7">
        <v>5040</v>
      </c>
      <c r="T1447" s="8">
        <v>0.01</v>
      </c>
      <c r="U1447" s="7">
        <v>50.4</v>
      </c>
      <c r="V1447" s="7">
        <v>4989.6000000000004</v>
      </c>
      <c r="W1447" s="7">
        <v>50</v>
      </c>
      <c r="X1447" s="7">
        <v>10256</v>
      </c>
      <c r="Y1447" s="9">
        <f>+DAY('TABLA PRINCIPAL'!$B1447)</f>
        <v>4</v>
      </c>
      <c r="Z1447" s="9">
        <f>+MONTH('TABLA PRINCIPAL'!$B1447)</f>
        <v>4</v>
      </c>
      <c r="AA1447" s="9">
        <f>+YEAR('TABLA PRINCIPAL'!$B1447)</f>
        <v>2014</v>
      </c>
      <c r="AB1447" s="22" t="str">
        <f>+IF(Ventas_Oficina[[#This Row],[Total del pedido]]&gt;=100000,"SI","NO")</f>
        <v>NO</v>
      </c>
      <c r="AC1447" s="22" t="str">
        <f>+_xlfn.XLOOKUP(Ventas_Oficina[[#This Row],[Nº de artículo]],AUXILIAR!A1446:A6336,AUXILIAR!D1446:D6336,"Error",0)</f>
        <v>Enviado a tiempo</v>
      </c>
      <c r="AD1447" s="22" t="str">
        <f>+IF(AND(Ventas_Oficina[[#This Row],[Total]]&gt;75000,Ventas_Oficina[[#This Row],[Envio a tiempo]]="Enviado a tiempo"),"Buena Venta","Venta Mala")</f>
        <v>Venta Mala</v>
      </c>
    </row>
    <row r="1448" spans="1:30" x14ac:dyDescent="0.25">
      <c r="A1448" s="26">
        <v>1292595</v>
      </c>
      <c r="B1448" s="10">
        <v>41460</v>
      </c>
      <c r="C1448" s="11" t="s">
        <v>413</v>
      </c>
      <c r="D1448" s="11" t="s">
        <v>394</v>
      </c>
      <c r="E1448" s="11" t="s">
        <v>4</v>
      </c>
      <c r="F1448" s="11" t="s">
        <v>5</v>
      </c>
      <c r="G1448" s="11" t="s">
        <v>1009</v>
      </c>
      <c r="H1448" s="11" t="s">
        <v>121</v>
      </c>
      <c r="I1448" s="11" t="s">
        <v>1015</v>
      </c>
      <c r="J1448" s="11" t="s">
        <v>1083</v>
      </c>
      <c r="K1448" s="11" t="s">
        <v>1262</v>
      </c>
      <c r="L1448" s="11" t="s">
        <v>1270</v>
      </c>
      <c r="M1448" s="11" t="s">
        <v>1274</v>
      </c>
      <c r="N1448" s="10">
        <v>41462</v>
      </c>
      <c r="O1448" s="12">
        <v>375</v>
      </c>
      <c r="P1448" s="12">
        <v>708</v>
      </c>
      <c r="Q1448" s="12">
        <v>333</v>
      </c>
      <c r="R1448" s="11">
        <v>34</v>
      </c>
      <c r="S1448" s="12">
        <v>24072</v>
      </c>
      <c r="T1448" s="13">
        <v>0.02</v>
      </c>
      <c r="U1448" s="12">
        <v>481.44</v>
      </c>
      <c r="V1448" s="12">
        <v>23590.560000000001</v>
      </c>
      <c r="W1448" s="12">
        <v>235</v>
      </c>
      <c r="X1448" s="12">
        <v>23585</v>
      </c>
      <c r="Y1448" s="14">
        <f>+DAY('TABLA PRINCIPAL'!$B1448)</f>
        <v>5</v>
      </c>
      <c r="Z1448" s="14">
        <f>+MONTH('TABLA PRINCIPAL'!$B1448)</f>
        <v>7</v>
      </c>
      <c r="AA1448" s="14">
        <f>+YEAR('TABLA PRINCIPAL'!$B1448)</f>
        <v>2013</v>
      </c>
      <c r="AB1448" s="22" t="str">
        <f>+IF(Ventas_Oficina[[#This Row],[Total del pedido]]&gt;=100000,"SI","NO")</f>
        <v>NO</v>
      </c>
      <c r="AC1448" s="22" t="str">
        <f>+_xlfn.XLOOKUP(Ventas_Oficina[[#This Row],[Nº de artículo]],AUXILIAR!A1447:A6337,AUXILIAR!D1447:D6337,"Error",0)</f>
        <v>Enviado a tiempo</v>
      </c>
      <c r="AD1448" s="22" t="str">
        <f>+IF(AND(Ventas_Oficina[[#This Row],[Total]]&gt;75000,Ventas_Oficina[[#This Row],[Envio a tiempo]]="Enviado a tiempo"),"Buena Venta","Venta Mala")</f>
        <v>Venta Mala</v>
      </c>
    </row>
    <row r="1449" spans="1:30" x14ac:dyDescent="0.25">
      <c r="A1449" s="25">
        <v>1292595</v>
      </c>
      <c r="B1449" s="5">
        <v>41460</v>
      </c>
      <c r="C1449" s="6" t="s">
        <v>306</v>
      </c>
      <c r="D1449" s="6" t="s">
        <v>29</v>
      </c>
      <c r="E1449" s="6" t="s">
        <v>12</v>
      </c>
      <c r="F1449" s="6" t="s">
        <v>13</v>
      </c>
      <c r="G1449" s="6" t="s">
        <v>1008</v>
      </c>
      <c r="H1449" s="6" t="s">
        <v>14</v>
      </c>
      <c r="I1449" s="6" t="s">
        <v>1014</v>
      </c>
      <c r="J1449" s="6" t="s">
        <v>1083</v>
      </c>
      <c r="K1449" s="6" t="s">
        <v>1261</v>
      </c>
      <c r="L1449" s="6" t="s">
        <v>1267</v>
      </c>
      <c r="M1449" s="6" t="s">
        <v>1272</v>
      </c>
      <c r="N1449" s="5">
        <v>41462</v>
      </c>
      <c r="O1449" s="7">
        <v>375</v>
      </c>
      <c r="P1449" s="7">
        <v>708</v>
      </c>
      <c r="Q1449" s="7">
        <v>333</v>
      </c>
      <c r="R1449" s="6">
        <v>11</v>
      </c>
      <c r="S1449" s="7">
        <v>7788</v>
      </c>
      <c r="T1449" s="8">
        <v>0.01</v>
      </c>
      <c r="U1449" s="7">
        <v>77.88</v>
      </c>
      <c r="V1449" s="7">
        <v>7710.12</v>
      </c>
      <c r="W1449" s="7">
        <v>235</v>
      </c>
      <c r="X1449" s="7">
        <v>23585</v>
      </c>
      <c r="Y1449" s="9">
        <f>+DAY('TABLA PRINCIPAL'!$B1449)</f>
        <v>5</v>
      </c>
      <c r="Z1449" s="9">
        <f>+MONTH('TABLA PRINCIPAL'!$B1449)</f>
        <v>7</v>
      </c>
      <c r="AA1449" s="9">
        <f>+YEAR('TABLA PRINCIPAL'!$B1449)</f>
        <v>2013</v>
      </c>
      <c r="AB1449" s="22" t="str">
        <f>+IF(Ventas_Oficina[[#This Row],[Total del pedido]]&gt;=100000,"SI","NO")</f>
        <v>NO</v>
      </c>
      <c r="AC1449" s="22" t="str">
        <f>+_xlfn.XLOOKUP(Ventas_Oficina[[#This Row],[Nº de artículo]],AUXILIAR!A1448:A6338,AUXILIAR!D1448:D6338,"Error",0)</f>
        <v>Enviado a tiempo</v>
      </c>
      <c r="AD1449" s="22" t="str">
        <f>+IF(AND(Ventas_Oficina[[#This Row],[Total]]&gt;75000,Ventas_Oficina[[#This Row],[Envio a tiempo]]="Enviado a tiempo"),"Buena Venta","Venta Mala")</f>
        <v>Venta Mala</v>
      </c>
    </row>
    <row r="1450" spans="1:30" x14ac:dyDescent="0.25">
      <c r="A1450" s="26">
        <v>1292595</v>
      </c>
      <c r="B1450" s="10">
        <v>41711</v>
      </c>
      <c r="C1450" s="11" t="s">
        <v>10</v>
      </c>
      <c r="D1450" s="11" t="s">
        <v>11</v>
      </c>
      <c r="E1450" s="11" t="s">
        <v>12</v>
      </c>
      <c r="F1450" s="11" t="s">
        <v>13</v>
      </c>
      <c r="G1450" s="11" t="s">
        <v>1007</v>
      </c>
      <c r="H1450" s="11" t="s">
        <v>14</v>
      </c>
      <c r="I1450" s="11" t="s">
        <v>1014</v>
      </c>
      <c r="J1450" s="11" t="s">
        <v>1083</v>
      </c>
      <c r="K1450" s="11" t="s">
        <v>1261</v>
      </c>
      <c r="L1450" s="11" t="s">
        <v>1265</v>
      </c>
      <c r="M1450" s="11" t="s">
        <v>1272</v>
      </c>
      <c r="N1450" s="10">
        <v>41711</v>
      </c>
      <c r="O1450" s="12">
        <v>375</v>
      </c>
      <c r="P1450" s="12">
        <v>708</v>
      </c>
      <c r="Q1450" s="12">
        <v>333</v>
      </c>
      <c r="R1450" s="11">
        <v>38</v>
      </c>
      <c r="S1450" s="12">
        <v>26904</v>
      </c>
      <c r="T1450" s="13">
        <v>0.04</v>
      </c>
      <c r="U1450" s="12">
        <v>1076.1600000000001</v>
      </c>
      <c r="V1450" s="12">
        <v>25827.84</v>
      </c>
      <c r="W1450" s="12">
        <v>235</v>
      </c>
      <c r="X1450" s="12">
        <v>23585</v>
      </c>
      <c r="Y1450" s="14">
        <f>+DAY('TABLA PRINCIPAL'!$B1450)</f>
        <v>13</v>
      </c>
      <c r="Z1450" s="14">
        <f>+MONTH('TABLA PRINCIPAL'!$B1450)</f>
        <v>3</v>
      </c>
      <c r="AA1450" s="14">
        <f>+YEAR('TABLA PRINCIPAL'!$B1450)</f>
        <v>2014</v>
      </c>
      <c r="AB1450" s="22" t="str">
        <f>+IF(Ventas_Oficina[[#This Row],[Total del pedido]]&gt;=100000,"SI","NO")</f>
        <v>NO</v>
      </c>
      <c r="AC1450" s="22" t="str">
        <f>+_xlfn.XLOOKUP(Ventas_Oficina[[#This Row],[Nº de artículo]],AUXILIAR!A1449:A6339,AUXILIAR!D1449:D6339,"Error",0)</f>
        <v>Enviado a tiempo</v>
      </c>
      <c r="AD1450" s="22" t="str">
        <f>+IF(AND(Ventas_Oficina[[#This Row],[Total]]&gt;75000,Ventas_Oficina[[#This Row],[Envio a tiempo]]="Enviado a tiempo"),"Buena Venta","Venta Mala")</f>
        <v>Venta Mala</v>
      </c>
    </row>
    <row r="1451" spans="1:30" x14ac:dyDescent="0.25">
      <c r="A1451" s="25">
        <v>1292595</v>
      </c>
      <c r="B1451" s="5">
        <v>41711</v>
      </c>
      <c r="C1451" s="6" t="s">
        <v>10</v>
      </c>
      <c r="D1451" s="6" t="s">
        <v>11</v>
      </c>
      <c r="E1451" s="6" t="s">
        <v>12</v>
      </c>
      <c r="F1451" s="6" t="s">
        <v>13</v>
      </c>
      <c r="G1451" s="6" t="s">
        <v>1007</v>
      </c>
      <c r="H1451" s="6" t="s">
        <v>14</v>
      </c>
      <c r="I1451" s="6" t="s">
        <v>1014</v>
      </c>
      <c r="J1451" s="6" t="s">
        <v>1083</v>
      </c>
      <c r="K1451" s="6" t="s">
        <v>1261</v>
      </c>
      <c r="L1451" s="6" t="s">
        <v>1265</v>
      </c>
      <c r="M1451" s="6" t="s">
        <v>1272</v>
      </c>
      <c r="N1451" s="5">
        <v>41711</v>
      </c>
      <c r="O1451" s="7">
        <v>375</v>
      </c>
      <c r="P1451" s="7">
        <v>708</v>
      </c>
      <c r="Q1451" s="7">
        <v>333</v>
      </c>
      <c r="R1451" s="6">
        <v>27</v>
      </c>
      <c r="S1451" s="7">
        <v>19116</v>
      </c>
      <c r="T1451" s="8">
        <v>0.03</v>
      </c>
      <c r="U1451" s="7">
        <v>573.48</v>
      </c>
      <c r="V1451" s="7">
        <v>18542.52</v>
      </c>
      <c r="W1451" s="7">
        <v>235</v>
      </c>
      <c r="X1451" s="7">
        <v>23585</v>
      </c>
      <c r="Y1451" s="9">
        <f>+DAY('TABLA PRINCIPAL'!$B1451)</f>
        <v>13</v>
      </c>
      <c r="Z1451" s="9">
        <f>+MONTH('TABLA PRINCIPAL'!$B1451)</f>
        <v>3</v>
      </c>
      <c r="AA1451" s="9">
        <f>+YEAR('TABLA PRINCIPAL'!$B1451)</f>
        <v>2014</v>
      </c>
      <c r="AB1451" s="22" t="str">
        <f>+IF(Ventas_Oficina[[#This Row],[Total del pedido]]&gt;=100000,"SI","NO")</f>
        <v>NO</v>
      </c>
      <c r="AC1451" s="22" t="str">
        <f>+_xlfn.XLOOKUP(Ventas_Oficina[[#This Row],[Nº de artículo]],AUXILIAR!A1450:A6340,AUXILIAR!D1450:D6340,"Error",0)</f>
        <v>No enviado a tiempo</v>
      </c>
      <c r="AD1451" s="22" t="str">
        <f>+IF(AND(Ventas_Oficina[[#This Row],[Total]]&gt;75000,Ventas_Oficina[[#This Row],[Envio a tiempo]]="Enviado a tiempo"),"Buena Venta","Venta Mala")</f>
        <v>Venta Mala</v>
      </c>
    </row>
    <row r="1452" spans="1:30" x14ac:dyDescent="0.25">
      <c r="A1452" s="26">
        <v>1292595</v>
      </c>
      <c r="B1452" s="10">
        <v>41711</v>
      </c>
      <c r="C1452" s="11" t="s">
        <v>10</v>
      </c>
      <c r="D1452" s="11" t="s">
        <v>11</v>
      </c>
      <c r="E1452" s="11" t="s">
        <v>12</v>
      </c>
      <c r="F1452" s="11" t="s">
        <v>13</v>
      </c>
      <c r="G1452" s="11" t="s">
        <v>1010</v>
      </c>
      <c r="H1452" s="11" t="s">
        <v>14</v>
      </c>
      <c r="I1452" s="11" t="s">
        <v>1013</v>
      </c>
      <c r="J1452" s="11" t="s">
        <v>1083</v>
      </c>
      <c r="K1452" s="11" t="s">
        <v>1261</v>
      </c>
      <c r="L1452" s="11" t="s">
        <v>1267</v>
      </c>
      <c r="M1452" s="11" t="s">
        <v>1272</v>
      </c>
      <c r="N1452" s="10">
        <v>41711</v>
      </c>
      <c r="O1452" s="12">
        <v>375</v>
      </c>
      <c r="P1452" s="12">
        <v>708</v>
      </c>
      <c r="Q1452" s="12">
        <v>333</v>
      </c>
      <c r="R1452" s="11">
        <v>31</v>
      </c>
      <c r="S1452" s="12">
        <v>21948</v>
      </c>
      <c r="T1452" s="13">
        <v>0.04</v>
      </c>
      <c r="U1452" s="12">
        <v>877.92000000000007</v>
      </c>
      <c r="V1452" s="12">
        <v>21070.080000000002</v>
      </c>
      <c r="W1452" s="12">
        <v>235</v>
      </c>
      <c r="X1452" s="12">
        <v>23585</v>
      </c>
      <c r="Y1452" s="14">
        <f>+DAY('TABLA PRINCIPAL'!$B1452)</f>
        <v>13</v>
      </c>
      <c r="Z1452" s="14">
        <f>+MONTH('TABLA PRINCIPAL'!$B1452)</f>
        <v>3</v>
      </c>
      <c r="AA1452" s="14">
        <f>+YEAR('TABLA PRINCIPAL'!$B1452)</f>
        <v>2014</v>
      </c>
      <c r="AB1452" s="22" t="str">
        <f>+IF(Ventas_Oficina[[#This Row],[Total del pedido]]&gt;=100000,"SI","NO")</f>
        <v>NO</v>
      </c>
      <c r="AC1452" s="22" t="str">
        <f>+_xlfn.XLOOKUP(Ventas_Oficina[[#This Row],[Nº de artículo]],AUXILIAR!A1451:A6341,AUXILIAR!D1451:D6341,"Error",0)</f>
        <v>No enviado a tiempo</v>
      </c>
      <c r="AD1452" s="22" t="str">
        <f>+IF(AND(Ventas_Oficina[[#This Row],[Total]]&gt;75000,Ventas_Oficina[[#This Row],[Envio a tiempo]]="Enviado a tiempo"),"Buena Venta","Venta Mala")</f>
        <v>Venta Mala</v>
      </c>
    </row>
    <row r="1453" spans="1:30" x14ac:dyDescent="0.25">
      <c r="A1453" s="25">
        <v>1292595</v>
      </c>
      <c r="B1453" s="5">
        <v>41643</v>
      </c>
      <c r="C1453" s="6" t="s">
        <v>182</v>
      </c>
      <c r="D1453" s="6" t="s">
        <v>183</v>
      </c>
      <c r="E1453" s="6" t="s">
        <v>4</v>
      </c>
      <c r="F1453" s="6" t="s">
        <v>5</v>
      </c>
      <c r="G1453" s="6" t="s">
        <v>1007</v>
      </c>
      <c r="H1453" s="6" t="s">
        <v>106</v>
      </c>
      <c r="I1453" s="6" t="s">
        <v>1012</v>
      </c>
      <c r="J1453" s="6" t="s">
        <v>1029</v>
      </c>
      <c r="K1453" s="6" t="s">
        <v>1262</v>
      </c>
      <c r="L1453" s="6" t="s">
        <v>1265</v>
      </c>
      <c r="M1453" s="6" t="s">
        <v>1272</v>
      </c>
      <c r="N1453" s="5">
        <v>41645</v>
      </c>
      <c r="O1453" s="7">
        <v>7500</v>
      </c>
      <c r="P1453" s="7">
        <v>12097</v>
      </c>
      <c r="Q1453" s="7">
        <v>4597</v>
      </c>
      <c r="R1453" s="6">
        <v>39</v>
      </c>
      <c r="S1453" s="7">
        <v>471783</v>
      </c>
      <c r="T1453" s="8">
        <v>0</v>
      </c>
      <c r="U1453" s="7">
        <v>0</v>
      </c>
      <c r="V1453" s="7">
        <v>471783</v>
      </c>
      <c r="W1453" s="7">
        <v>2630</v>
      </c>
      <c r="X1453" s="7">
        <v>222674</v>
      </c>
      <c r="Y1453" s="9">
        <f>+DAY('TABLA PRINCIPAL'!$B1453)</f>
        <v>4</v>
      </c>
      <c r="Z1453" s="9">
        <f>+MONTH('TABLA PRINCIPAL'!$B1453)</f>
        <v>1</v>
      </c>
      <c r="AA1453" s="9">
        <f>+YEAR('TABLA PRINCIPAL'!$B1453)</f>
        <v>2014</v>
      </c>
      <c r="AB1453" s="22" t="str">
        <f>+IF(Ventas_Oficina[[#This Row],[Total del pedido]]&gt;=100000,"SI","NO")</f>
        <v>SI</v>
      </c>
      <c r="AC1453" s="22" t="str">
        <f>+_xlfn.XLOOKUP(Ventas_Oficina[[#This Row],[Nº de artículo]],AUXILIAR!A1452:A6342,AUXILIAR!D1452:D6342,"Error",0)</f>
        <v>No enviado a tiempo</v>
      </c>
      <c r="AD1453" s="22" t="str">
        <f>+IF(AND(Ventas_Oficina[[#This Row],[Total]]&gt;75000,Ventas_Oficina[[#This Row],[Envio a tiempo]]="Enviado a tiempo"),"Buena Venta","Venta Mala")</f>
        <v>Venta Mala</v>
      </c>
    </row>
    <row r="1454" spans="1:30" x14ac:dyDescent="0.25">
      <c r="A1454" s="26">
        <v>1292595</v>
      </c>
      <c r="B1454" s="10">
        <v>41711</v>
      </c>
      <c r="C1454" s="11" t="s">
        <v>10</v>
      </c>
      <c r="D1454" s="11" t="s">
        <v>11</v>
      </c>
      <c r="E1454" s="11" t="s">
        <v>12</v>
      </c>
      <c r="F1454" s="11" t="s">
        <v>13</v>
      </c>
      <c r="G1454" s="11" t="s">
        <v>1007</v>
      </c>
      <c r="H1454" s="11" t="s">
        <v>14</v>
      </c>
      <c r="I1454" s="11" t="s">
        <v>1016</v>
      </c>
      <c r="J1454" s="11" t="s">
        <v>1083</v>
      </c>
      <c r="K1454" s="11" t="s">
        <v>1262</v>
      </c>
      <c r="L1454" s="11" t="s">
        <v>1265</v>
      </c>
      <c r="M1454" s="11" t="s">
        <v>1272</v>
      </c>
      <c r="N1454" s="10">
        <v>41711</v>
      </c>
      <c r="O1454" s="12">
        <v>375</v>
      </c>
      <c r="P1454" s="12">
        <v>708</v>
      </c>
      <c r="Q1454" s="12">
        <v>333</v>
      </c>
      <c r="R1454" s="11">
        <v>5</v>
      </c>
      <c r="S1454" s="12">
        <v>3540</v>
      </c>
      <c r="T1454" s="13">
        <v>0.03</v>
      </c>
      <c r="U1454" s="12">
        <v>106.2</v>
      </c>
      <c r="V1454" s="12">
        <v>3433.8</v>
      </c>
      <c r="W1454" s="12">
        <v>235</v>
      </c>
      <c r="X1454" s="12">
        <v>23585</v>
      </c>
      <c r="Y1454" s="14">
        <f>+DAY('TABLA PRINCIPAL'!$B1454)</f>
        <v>13</v>
      </c>
      <c r="Z1454" s="14">
        <f>+MONTH('TABLA PRINCIPAL'!$B1454)</f>
        <v>3</v>
      </c>
      <c r="AA1454" s="14">
        <f>+YEAR('TABLA PRINCIPAL'!$B1454)</f>
        <v>2014</v>
      </c>
      <c r="AB1454" s="22" t="str">
        <f>+IF(Ventas_Oficina[[#This Row],[Total del pedido]]&gt;=100000,"SI","NO")</f>
        <v>NO</v>
      </c>
      <c r="AC1454" s="22" t="str">
        <f>+_xlfn.XLOOKUP(Ventas_Oficina[[#This Row],[Nº de artículo]],AUXILIAR!A1453:A6343,AUXILIAR!D1453:D6343,"Error",0)</f>
        <v>Enviado a tiempo</v>
      </c>
      <c r="AD1454" s="22" t="str">
        <f>+IF(AND(Ventas_Oficina[[#This Row],[Total]]&gt;75000,Ventas_Oficina[[#This Row],[Envio a tiempo]]="Enviado a tiempo"),"Buena Venta","Venta Mala")</f>
        <v>Venta Mala</v>
      </c>
    </row>
    <row r="1455" spans="1:30" x14ac:dyDescent="0.25">
      <c r="A1455" s="25">
        <v>1292960</v>
      </c>
      <c r="B1455" s="5">
        <v>41900</v>
      </c>
      <c r="C1455" s="6" t="s">
        <v>168</v>
      </c>
      <c r="D1455" s="6" t="s">
        <v>110</v>
      </c>
      <c r="E1455" s="6" t="s">
        <v>12</v>
      </c>
      <c r="F1455" s="6" t="s">
        <v>13</v>
      </c>
      <c r="G1455" s="6" t="s">
        <v>1007</v>
      </c>
      <c r="H1455" s="6" t="s">
        <v>14</v>
      </c>
      <c r="I1455" s="6" t="s">
        <v>1015</v>
      </c>
      <c r="J1455" s="6" t="s">
        <v>1068</v>
      </c>
      <c r="K1455" s="6" t="s">
        <v>1261</v>
      </c>
      <c r="L1455" s="6" t="s">
        <v>1267</v>
      </c>
      <c r="M1455" s="6" t="s">
        <v>1272</v>
      </c>
      <c r="N1455" s="5">
        <v>41902</v>
      </c>
      <c r="O1455" s="7">
        <v>446</v>
      </c>
      <c r="P1455" s="7">
        <v>1089</v>
      </c>
      <c r="Q1455" s="7">
        <v>643</v>
      </c>
      <c r="R1455" s="6">
        <v>48</v>
      </c>
      <c r="S1455" s="7">
        <v>52272</v>
      </c>
      <c r="T1455" s="8">
        <v>7.0000000000000007E-2</v>
      </c>
      <c r="U1455" s="7">
        <v>3659.0400000000004</v>
      </c>
      <c r="V1455" s="7">
        <v>48612.959999999999</v>
      </c>
      <c r="W1455" s="7">
        <v>450</v>
      </c>
      <c r="X1455" s="7">
        <v>26331</v>
      </c>
      <c r="Y1455" s="9">
        <f>+DAY('TABLA PRINCIPAL'!$B1455)</f>
        <v>18</v>
      </c>
      <c r="Z1455" s="9">
        <f>+MONTH('TABLA PRINCIPAL'!$B1455)</f>
        <v>9</v>
      </c>
      <c r="AA1455" s="9">
        <f>+YEAR('TABLA PRINCIPAL'!$B1455)</f>
        <v>2014</v>
      </c>
      <c r="AB1455" s="22" t="str">
        <f>+IF(Ventas_Oficina[[#This Row],[Total del pedido]]&gt;=100000,"SI","NO")</f>
        <v>NO</v>
      </c>
      <c r="AC1455" s="22" t="str">
        <f>+_xlfn.XLOOKUP(Ventas_Oficina[[#This Row],[Nº de artículo]],AUXILIAR!A1454:A6344,AUXILIAR!D1454:D6344,"Error",0)</f>
        <v>Enviado a tiempo</v>
      </c>
      <c r="AD1455" s="22" t="str">
        <f>+IF(AND(Ventas_Oficina[[#This Row],[Total]]&gt;75000,Ventas_Oficina[[#This Row],[Envio a tiempo]]="Enviado a tiempo"),"Buena Venta","Venta Mala")</f>
        <v>Venta Mala</v>
      </c>
    </row>
    <row r="1456" spans="1:30" x14ac:dyDescent="0.25">
      <c r="A1456" s="26">
        <v>1292960</v>
      </c>
      <c r="B1456" s="10">
        <v>41495</v>
      </c>
      <c r="C1456" s="11" t="s">
        <v>291</v>
      </c>
      <c r="D1456" s="11" t="s">
        <v>46</v>
      </c>
      <c r="E1456" s="11" t="s">
        <v>4</v>
      </c>
      <c r="F1456" s="11" t="s">
        <v>5</v>
      </c>
      <c r="G1456" s="11" t="s">
        <v>1008</v>
      </c>
      <c r="H1456" s="11" t="s">
        <v>9</v>
      </c>
      <c r="I1456" s="11" t="s">
        <v>1014</v>
      </c>
      <c r="J1456" s="11" t="s">
        <v>1060</v>
      </c>
      <c r="K1456" s="11" t="s">
        <v>1261</v>
      </c>
      <c r="L1456" s="11" t="s">
        <v>1266</v>
      </c>
      <c r="M1456" s="11" t="s">
        <v>1273</v>
      </c>
      <c r="N1456" s="10">
        <v>41502</v>
      </c>
      <c r="O1456" s="12">
        <v>1388</v>
      </c>
      <c r="P1456" s="12">
        <v>2238</v>
      </c>
      <c r="Q1456" s="12">
        <v>850</v>
      </c>
      <c r="R1456" s="11">
        <v>7</v>
      </c>
      <c r="S1456" s="12">
        <v>15666</v>
      </c>
      <c r="T1456" s="13">
        <v>0.05</v>
      </c>
      <c r="U1456" s="12">
        <v>783.30000000000007</v>
      </c>
      <c r="V1456" s="12">
        <v>14882.7</v>
      </c>
      <c r="W1456" s="12">
        <v>1510</v>
      </c>
      <c r="X1456" s="12">
        <v>73526</v>
      </c>
      <c r="Y1456" s="14">
        <f>+DAY('TABLA PRINCIPAL'!$B1456)</f>
        <v>9</v>
      </c>
      <c r="Z1456" s="14">
        <f>+MONTH('TABLA PRINCIPAL'!$B1456)</f>
        <v>8</v>
      </c>
      <c r="AA1456" s="14">
        <f>+YEAR('TABLA PRINCIPAL'!$B1456)</f>
        <v>2013</v>
      </c>
      <c r="AB1456" s="22" t="str">
        <f>+IF(Ventas_Oficina[[#This Row],[Total del pedido]]&gt;=100000,"SI","NO")</f>
        <v>NO</v>
      </c>
      <c r="AC1456" s="22" t="str">
        <f>+_xlfn.XLOOKUP(Ventas_Oficina[[#This Row],[Nº de artículo]],AUXILIAR!A1455:A6345,AUXILIAR!D1455:D6345,"Error",0)</f>
        <v>Enviado a tiempo</v>
      </c>
      <c r="AD1456" s="22" t="str">
        <f>+IF(AND(Ventas_Oficina[[#This Row],[Total]]&gt;75000,Ventas_Oficina[[#This Row],[Envio a tiempo]]="Enviado a tiempo"),"Buena Venta","Venta Mala")</f>
        <v>Venta Mala</v>
      </c>
    </row>
    <row r="1457" spans="1:30" x14ac:dyDescent="0.25">
      <c r="A1457" s="25">
        <v>1292960</v>
      </c>
      <c r="B1457" s="5">
        <v>41476</v>
      </c>
      <c r="C1457" s="6" t="s">
        <v>378</v>
      </c>
      <c r="D1457" s="6" t="s">
        <v>115</v>
      </c>
      <c r="E1457" s="6" t="s">
        <v>4</v>
      </c>
      <c r="F1457" s="6" t="s">
        <v>5</v>
      </c>
      <c r="G1457" s="6" t="s">
        <v>1008</v>
      </c>
      <c r="H1457" s="6" t="s">
        <v>116</v>
      </c>
      <c r="I1457" s="6" t="s">
        <v>1014</v>
      </c>
      <c r="J1457" s="6" t="s">
        <v>1082</v>
      </c>
      <c r="K1457" s="6" t="s">
        <v>1261</v>
      </c>
      <c r="L1457" s="6" t="s">
        <v>1267</v>
      </c>
      <c r="M1457" s="6" t="s">
        <v>1272</v>
      </c>
      <c r="N1457" s="5">
        <v>41478</v>
      </c>
      <c r="O1457" s="7">
        <v>2197</v>
      </c>
      <c r="P1457" s="7">
        <v>3544</v>
      </c>
      <c r="Q1457" s="7">
        <v>1347</v>
      </c>
      <c r="R1457" s="6">
        <v>42</v>
      </c>
      <c r="S1457" s="7">
        <v>148848</v>
      </c>
      <c r="T1457" s="8">
        <v>0.05</v>
      </c>
      <c r="U1457" s="7">
        <v>7442.4000000000005</v>
      </c>
      <c r="V1457" s="7">
        <v>141405.6</v>
      </c>
      <c r="W1457" s="7">
        <v>492</v>
      </c>
      <c r="X1457" s="7">
        <v>45057</v>
      </c>
      <c r="Y1457" s="9">
        <f>+DAY('TABLA PRINCIPAL'!$B1457)</f>
        <v>21</v>
      </c>
      <c r="Z1457" s="9">
        <f>+MONTH('TABLA PRINCIPAL'!$B1457)</f>
        <v>7</v>
      </c>
      <c r="AA1457" s="9">
        <f>+YEAR('TABLA PRINCIPAL'!$B1457)</f>
        <v>2013</v>
      </c>
      <c r="AB1457" s="22" t="str">
        <f>+IF(Ventas_Oficina[[#This Row],[Total del pedido]]&gt;=100000,"SI","NO")</f>
        <v>SI</v>
      </c>
      <c r="AC1457" s="22" t="str">
        <f>+_xlfn.XLOOKUP(Ventas_Oficina[[#This Row],[Nº de artículo]],AUXILIAR!A1456:A6346,AUXILIAR!D1456:D6346,"Error",0)</f>
        <v>Enviado a tiempo</v>
      </c>
      <c r="AD1457" s="22" t="str">
        <f>+IF(AND(Ventas_Oficina[[#This Row],[Total]]&gt;75000,Ventas_Oficina[[#This Row],[Envio a tiempo]]="Enviado a tiempo"),"Buena Venta","Venta Mala")</f>
        <v>Venta Mala</v>
      </c>
    </row>
    <row r="1458" spans="1:30" x14ac:dyDescent="0.25">
      <c r="A1458" s="26">
        <v>1292960</v>
      </c>
      <c r="B1458" s="10">
        <v>41496</v>
      </c>
      <c r="C1458" s="11" t="s">
        <v>535</v>
      </c>
      <c r="D1458" s="11" t="s">
        <v>68</v>
      </c>
      <c r="E1458" s="11" t="s">
        <v>12</v>
      </c>
      <c r="F1458" s="11" t="s">
        <v>13</v>
      </c>
      <c r="G1458" s="11" t="s">
        <v>1008</v>
      </c>
      <c r="H1458" s="11" t="s">
        <v>14</v>
      </c>
      <c r="I1458" s="11" t="s">
        <v>1012</v>
      </c>
      <c r="J1458" s="11" t="s">
        <v>1201</v>
      </c>
      <c r="K1458" s="11" t="s">
        <v>1261</v>
      </c>
      <c r="L1458" s="11" t="s">
        <v>1265</v>
      </c>
      <c r="M1458" s="11" t="s">
        <v>1272</v>
      </c>
      <c r="N1458" s="10">
        <v>41498</v>
      </c>
      <c r="O1458" s="12">
        <v>533</v>
      </c>
      <c r="P1458" s="12">
        <v>860</v>
      </c>
      <c r="Q1458" s="12">
        <v>327</v>
      </c>
      <c r="R1458" s="11">
        <v>19</v>
      </c>
      <c r="S1458" s="12">
        <v>16340</v>
      </c>
      <c r="T1458" s="13">
        <v>0</v>
      </c>
      <c r="U1458" s="12">
        <v>0</v>
      </c>
      <c r="V1458" s="12">
        <v>16340</v>
      </c>
      <c r="W1458" s="12">
        <v>619</v>
      </c>
      <c r="X1458" s="12">
        <v>26331</v>
      </c>
      <c r="Y1458" s="14">
        <f>+DAY('TABLA PRINCIPAL'!$B1458)</f>
        <v>10</v>
      </c>
      <c r="Z1458" s="14">
        <f>+MONTH('TABLA PRINCIPAL'!$B1458)</f>
        <v>8</v>
      </c>
      <c r="AA1458" s="14">
        <f>+YEAR('TABLA PRINCIPAL'!$B1458)</f>
        <v>2013</v>
      </c>
      <c r="AB1458" s="22" t="str">
        <f>+IF(Ventas_Oficina[[#This Row],[Total del pedido]]&gt;=100000,"SI","NO")</f>
        <v>NO</v>
      </c>
      <c r="AC1458" s="22" t="str">
        <f>+_xlfn.XLOOKUP(Ventas_Oficina[[#This Row],[Nº de artículo]],AUXILIAR!A1457:A6347,AUXILIAR!D1457:D6347,"Error",0)</f>
        <v>Enviado a tiempo</v>
      </c>
      <c r="AD1458" s="22" t="str">
        <f>+IF(AND(Ventas_Oficina[[#This Row],[Total]]&gt;75000,Ventas_Oficina[[#This Row],[Envio a tiempo]]="Enviado a tiempo"),"Buena Venta","Venta Mala")</f>
        <v>Venta Mala</v>
      </c>
    </row>
    <row r="1459" spans="1:30" x14ac:dyDescent="0.25">
      <c r="A1459" s="25">
        <v>1293691</v>
      </c>
      <c r="B1459" s="5">
        <v>41824</v>
      </c>
      <c r="C1459" s="6" t="s">
        <v>360</v>
      </c>
      <c r="D1459" s="6" t="s">
        <v>591</v>
      </c>
      <c r="E1459" s="6" t="s">
        <v>4</v>
      </c>
      <c r="F1459" s="6" t="s">
        <v>5</v>
      </c>
      <c r="G1459" s="6" t="s">
        <v>1008</v>
      </c>
      <c r="H1459" s="6" t="s">
        <v>34</v>
      </c>
      <c r="I1459" s="6" t="s">
        <v>1015</v>
      </c>
      <c r="J1459" s="6" t="s">
        <v>1170</v>
      </c>
      <c r="K1459" s="6" t="s">
        <v>1261</v>
      </c>
      <c r="L1459" s="6" t="s">
        <v>1267</v>
      </c>
      <c r="M1459" s="6" t="s">
        <v>1273</v>
      </c>
      <c r="N1459" s="5">
        <v>41825</v>
      </c>
      <c r="O1459" s="7">
        <v>146</v>
      </c>
      <c r="P1459" s="7">
        <v>357</v>
      </c>
      <c r="Q1459" s="7">
        <v>211</v>
      </c>
      <c r="R1459" s="6">
        <v>33</v>
      </c>
      <c r="S1459" s="7">
        <v>11781</v>
      </c>
      <c r="T1459" s="8">
        <v>7.0000000000000007E-2</v>
      </c>
      <c r="U1459" s="7">
        <v>824.67000000000007</v>
      </c>
      <c r="V1459" s="7">
        <v>10956.33</v>
      </c>
      <c r="W1459" s="7">
        <v>417</v>
      </c>
      <c r="X1459" s="7">
        <v>13106</v>
      </c>
      <c r="Y1459" s="9">
        <f>+DAY('TABLA PRINCIPAL'!$B1459)</f>
        <v>4</v>
      </c>
      <c r="Z1459" s="9">
        <f>+MONTH('TABLA PRINCIPAL'!$B1459)</f>
        <v>7</v>
      </c>
      <c r="AA1459" s="9">
        <f>+YEAR('TABLA PRINCIPAL'!$B1459)</f>
        <v>2014</v>
      </c>
      <c r="AB1459" s="22" t="str">
        <f>+IF(Ventas_Oficina[[#This Row],[Total del pedido]]&gt;=100000,"SI","NO")</f>
        <v>NO</v>
      </c>
      <c r="AC1459" s="22" t="str">
        <f>+_xlfn.XLOOKUP(Ventas_Oficina[[#This Row],[Nº de artículo]],AUXILIAR!A1458:A6348,AUXILIAR!D1458:D6348,"Error",0)</f>
        <v>No enviado a tiempo</v>
      </c>
      <c r="AD1459" s="22" t="str">
        <f>+IF(AND(Ventas_Oficina[[#This Row],[Total]]&gt;75000,Ventas_Oficina[[#This Row],[Envio a tiempo]]="Enviado a tiempo"),"Buena Venta","Venta Mala")</f>
        <v>Venta Mala</v>
      </c>
    </row>
    <row r="1460" spans="1:30" x14ac:dyDescent="0.25">
      <c r="A1460" s="26">
        <v>1294056</v>
      </c>
      <c r="B1460" s="10">
        <v>41596</v>
      </c>
      <c r="C1460" s="11" t="s">
        <v>59</v>
      </c>
      <c r="D1460" s="11" t="s">
        <v>60</v>
      </c>
      <c r="E1460" s="11" t="s">
        <v>4</v>
      </c>
      <c r="F1460" s="11" t="s">
        <v>5</v>
      </c>
      <c r="G1460" s="11" t="s">
        <v>1009</v>
      </c>
      <c r="H1460" s="11" t="s">
        <v>24</v>
      </c>
      <c r="I1460" s="11" t="s">
        <v>1013</v>
      </c>
      <c r="J1460" s="11" t="s">
        <v>1080</v>
      </c>
      <c r="K1460" s="11" t="s">
        <v>1261</v>
      </c>
      <c r="L1460" s="11" t="s">
        <v>1265</v>
      </c>
      <c r="M1460" s="11" t="s">
        <v>1272</v>
      </c>
      <c r="N1460" s="10">
        <v>41598</v>
      </c>
      <c r="O1460" s="12">
        <v>350</v>
      </c>
      <c r="P1460" s="12">
        <v>574</v>
      </c>
      <c r="Q1460" s="12">
        <v>224</v>
      </c>
      <c r="R1460" s="11">
        <v>10</v>
      </c>
      <c r="S1460" s="12">
        <v>5740</v>
      </c>
      <c r="T1460" s="13">
        <v>0.09</v>
      </c>
      <c r="U1460" s="12">
        <v>516.6</v>
      </c>
      <c r="V1460" s="12">
        <v>5223.3999999999996</v>
      </c>
      <c r="W1460" s="12">
        <v>501</v>
      </c>
      <c r="X1460" s="12">
        <v>6347</v>
      </c>
      <c r="Y1460" s="14">
        <f>+DAY('TABLA PRINCIPAL'!$B1460)</f>
        <v>18</v>
      </c>
      <c r="Z1460" s="14">
        <f>+MONTH('TABLA PRINCIPAL'!$B1460)</f>
        <v>11</v>
      </c>
      <c r="AA1460" s="14">
        <f>+YEAR('TABLA PRINCIPAL'!$B1460)</f>
        <v>2013</v>
      </c>
      <c r="AB1460" s="22" t="str">
        <f>+IF(Ventas_Oficina[[#This Row],[Total del pedido]]&gt;=100000,"SI","NO")</f>
        <v>NO</v>
      </c>
      <c r="AC1460" s="22" t="str">
        <f>+_xlfn.XLOOKUP(Ventas_Oficina[[#This Row],[Nº de artículo]],AUXILIAR!A1459:A6349,AUXILIAR!D1459:D6349,"Error",0)</f>
        <v>Enviado a tiempo</v>
      </c>
      <c r="AD1460" s="22" t="str">
        <f>+IF(AND(Ventas_Oficina[[#This Row],[Total]]&gt;75000,Ventas_Oficina[[#This Row],[Envio a tiempo]]="Enviado a tiempo"),"Buena Venta","Venta Mala")</f>
        <v>Venta Mala</v>
      </c>
    </row>
    <row r="1461" spans="1:30" x14ac:dyDescent="0.25">
      <c r="A1461" s="25">
        <v>1294056</v>
      </c>
      <c r="B1461" s="5">
        <v>41879</v>
      </c>
      <c r="C1461" s="6" t="s">
        <v>592</v>
      </c>
      <c r="D1461" s="6" t="s">
        <v>135</v>
      </c>
      <c r="E1461" s="6" t="s">
        <v>12</v>
      </c>
      <c r="F1461" s="6" t="s">
        <v>13</v>
      </c>
      <c r="G1461" s="6" t="s">
        <v>1010</v>
      </c>
      <c r="H1461" s="6" t="s">
        <v>42</v>
      </c>
      <c r="I1461" s="6" t="s">
        <v>1014</v>
      </c>
      <c r="J1461" s="6" t="s">
        <v>1049</v>
      </c>
      <c r="K1461" s="6" t="s">
        <v>1261</v>
      </c>
      <c r="L1461" s="6" t="s">
        <v>1267</v>
      </c>
      <c r="M1461" s="6" t="s">
        <v>1272</v>
      </c>
      <c r="N1461" s="5">
        <v>41880</v>
      </c>
      <c r="O1461" s="7">
        <v>184</v>
      </c>
      <c r="P1461" s="7">
        <v>288</v>
      </c>
      <c r="Q1461" s="7">
        <v>104</v>
      </c>
      <c r="R1461" s="6">
        <v>1</v>
      </c>
      <c r="S1461" s="7">
        <v>288</v>
      </c>
      <c r="T1461" s="8">
        <v>0.01</v>
      </c>
      <c r="U1461" s="7">
        <v>2.88</v>
      </c>
      <c r="V1461" s="7">
        <v>285.12</v>
      </c>
      <c r="W1461" s="7">
        <v>99</v>
      </c>
      <c r="X1461" s="7">
        <v>4604</v>
      </c>
      <c r="Y1461" s="9">
        <f>+DAY('TABLA PRINCIPAL'!$B1461)</f>
        <v>28</v>
      </c>
      <c r="Z1461" s="9">
        <f>+MONTH('TABLA PRINCIPAL'!$B1461)</f>
        <v>8</v>
      </c>
      <c r="AA1461" s="9">
        <f>+YEAR('TABLA PRINCIPAL'!$B1461)</f>
        <v>2014</v>
      </c>
      <c r="AB1461" s="22" t="str">
        <f>+IF(Ventas_Oficina[[#This Row],[Total del pedido]]&gt;=100000,"SI","NO")</f>
        <v>NO</v>
      </c>
      <c r="AC1461" s="22" t="str">
        <f>+_xlfn.XLOOKUP(Ventas_Oficina[[#This Row],[Nº de artículo]],AUXILIAR!A1460:A6350,AUXILIAR!D1460:D6350,"Error",0)</f>
        <v>Enviado a tiempo</v>
      </c>
      <c r="AD1461" s="22" t="str">
        <f>+IF(AND(Ventas_Oficina[[#This Row],[Total]]&gt;75000,Ventas_Oficina[[#This Row],[Envio a tiempo]]="Enviado a tiempo"),"Buena Venta","Venta Mala")</f>
        <v>Venta Mala</v>
      </c>
    </row>
    <row r="1462" spans="1:30" x14ac:dyDescent="0.25">
      <c r="A1462" s="26">
        <v>1294056</v>
      </c>
      <c r="B1462" s="10">
        <v>41895</v>
      </c>
      <c r="C1462" s="11" t="s">
        <v>347</v>
      </c>
      <c r="D1462" s="11" t="s">
        <v>209</v>
      </c>
      <c r="E1462" s="11" t="s">
        <v>4</v>
      </c>
      <c r="F1462" s="11" t="s">
        <v>5</v>
      </c>
      <c r="G1462" s="11" t="s">
        <v>1010</v>
      </c>
      <c r="H1462" s="11" t="s">
        <v>6</v>
      </c>
      <c r="I1462" s="11" t="s">
        <v>1013</v>
      </c>
      <c r="J1462" s="11" t="s">
        <v>1061</v>
      </c>
      <c r="K1462" s="11" t="s">
        <v>1261</v>
      </c>
      <c r="L1462" s="11" t="s">
        <v>1267</v>
      </c>
      <c r="M1462" s="11" t="s">
        <v>1272</v>
      </c>
      <c r="N1462" s="10">
        <v>41903</v>
      </c>
      <c r="O1462" s="12">
        <v>94</v>
      </c>
      <c r="P1462" s="12">
        <v>208</v>
      </c>
      <c r="Q1462" s="12">
        <v>114</v>
      </c>
      <c r="R1462" s="11">
        <v>46</v>
      </c>
      <c r="S1462" s="12">
        <v>9568</v>
      </c>
      <c r="T1462" s="13">
        <v>0.05</v>
      </c>
      <c r="U1462" s="12">
        <v>478.40000000000003</v>
      </c>
      <c r="V1462" s="12">
        <v>9089.6</v>
      </c>
      <c r="W1462" s="12">
        <v>256</v>
      </c>
      <c r="X1462" s="12">
        <v>11063</v>
      </c>
      <c r="Y1462" s="14">
        <f>+DAY('TABLA PRINCIPAL'!$B1462)</f>
        <v>13</v>
      </c>
      <c r="Z1462" s="14">
        <f>+MONTH('TABLA PRINCIPAL'!$B1462)</f>
        <v>9</v>
      </c>
      <c r="AA1462" s="14">
        <f>+YEAR('TABLA PRINCIPAL'!$B1462)</f>
        <v>2014</v>
      </c>
      <c r="AB1462" s="22" t="str">
        <f>+IF(Ventas_Oficina[[#This Row],[Total del pedido]]&gt;=100000,"SI","NO")</f>
        <v>NO</v>
      </c>
      <c r="AC1462" s="22" t="str">
        <f>+_xlfn.XLOOKUP(Ventas_Oficina[[#This Row],[Nº de artículo]],AUXILIAR!A1461:A6351,AUXILIAR!D1461:D6351,"Error",0)</f>
        <v>No enviado a tiempo</v>
      </c>
      <c r="AD1462" s="22" t="str">
        <f>+IF(AND(Ventas_Oficina[[#This Row],[Total]]&gt;75000,Ventas_Oficina[[#This Row],[Envio a tiempo]]="Enviado a tiempo"),"Buena Venta","Venta Mala")</f>
        <v>Venta Mala</v>
      </c>
    </row>
    <row r="1463" spans="1:30" x14ac:dyDescent="0.25">
      <c r="A1463" s="25">
        <v>1294056</v>
      </c>
      <c r="B1463" s="5">
        <v>41489</v>
      </c>
      <c r="C1463" s="6" t="s">
        <v>18</v>
      </c>
      <c r="D1463" s="6" t="s">
        <v>19</v>
      </c>
      <c r="E1463" s="6" t="s">
        <v>4</v>
      </c>
      <c r="F1463" s="6" t="s">
        <v>5</v>
      </c>
      <c r="G1463" s="6" t="s">
        <v>1008</v>
      </c>
      <c r="H1463" s="6" t="s">
        <v>6</v>
      </c>
      <c r="I1463" s="6" t="s">
        <v>1016</v>
      </c>
      <c r="J1463" s="6" t="s">
        <v>1062</v>
      </c>
      <c r="K1463" s="6" t="s">
        <v>1261</v>
      </c>
      <c r="L1463" s="6" t="s">
        <v>1265</v>
      </c>
      <c r="M1463" s="6" t="s">
        <v>1272</v>
      </c>
      <c r="N1463" s="5">
        <v>41489</v>
      </c>
      <c r="O1463" s="7">
        <v>639</v>
      </c>
      <c r="P1463" s="7">
        <v>1998</v>
      </c>
      <c r="Q1463" s="7">
        <v>1359</v>
      </c>
      <c r="R1463" s="6">
        <v>15</v>
      </c>
      <c r="S1463" s="7">
        <v>29970</v>
      </c>
      <c r="T1463" s="8">
        <v>0.04</v>
      </c>
      <c r="U1463" s="7">
        <v>1198.8</v>
      </c>
      <c r="V1463" s="7">
        <v>28771.200000000001</v>
      </c>
      <c r="W1463" s="7">
        <v>400</v>
      </c>
      <c r="X1463" s="7">
        <v>22654</v>
      </c>
      <c r="Y1463" s="9">
        <f>+DAY('TABLA PRINCIPAL'!$B1463)</f>
        <v>3</v>
      </c>
      <c r="Z1463" s="9">
        <f>+MONTH('TABLA PRINCIPAL'!$B1463)</f>
        <v>8</v>
      </c>
      <c r="AA1463" s="9">
        <f>+YEAR('TABLA PRINCIPAL'!$B1463)</f>
        <v>2013</v>
      </c>
      <c r="AB1463" s="22" t="str">
        <f>+IF(Ventas_Oficina[[#This Row],[Total del pedido]]&gt;=100000,"SI","NO")</f>
        <v>NO</v>
      </c>
      <c r="AC1463" s="22" t="str">
        <f>+_xlfn.XLOOKUP(Ventas_Oficina[[#This Row],[Nº de artículo]],AUXILIAR!A1462:A6352,AUXILIAR!D1462:D6352,"Error",0)</f>
        <v>Enviado a tiempo</v>
      </c>
      <c r="AD1463" s="22" t="str">
        <f>+IF(AND(Ventas_Oficina[[#This Row],[Total]]&gt;75000,Ventas_Oficina[[#This Row],[Envio a tiempo]]="Enviado a tiempo"),"Buena Venta","Venta Mala")</f>
        <v>Venta Mala</v>
      </c>
    </row>
    <row r="1464" spans="1:30" x14ac:dyDescent="0.25">
      <c r="A1464" s="26">
        <v>1294056</v>
      </c>
      <c r="B1464" s="10">
        <v>41727</v>
      </c>
      <c r="C1464" s="11" t="s">
        <v>593</v>
      </c>
      <c r="D1464" s="11" t="s">
        <v>205</v>
      </c>
      <c r="E1464" s="11" t="s">
        <v>4</v>
      </c>
      <c r="F1464" s="11" t="s">
        <v>5</v>
      </c>
      <c r="G1464" s="11" t="s">
        <v>1007</v>
      </c>
      <c r="H1464" s="11" t="s">
        <v>121</v>
      </c>
      <c r="I1464" s="11" t="s">
        <v>1014</v>
      </c>
      <c r="J1464" s="11" t="s">
        <v>1138</v>
      </c>
      <c r="K1464" s="11" t="s">
        <v>1261</v>
      </c>
      <c r="L1464" s="11" t="s">
        <v>1265</v>
      </c>
      <c r="M1464" s="11" t="s">
        <v>1272</v>
      </c>
      <c r="N1464" s="10">
        <v>41728</v>
      </c>
      <c r="O1464" s="12">
        <v>410</v>
      </c>
      <c r="P1464" s="12">
        <v>931</v>
      </c>
      <c r="Q1464" s="12">
        <v>521</v>
      </c>
      <c r="R1464" s="11">
        <v>27</v>
      </c>
      <c r="S1464" s="12">
        <v>25137</v>
      </c>
      <c r="T1464" s="13">
        <v>0.03</v>
      </c>
      <c r="U1464" s="12">
        <v>754.11</v>
      </c>
      <c r="V1464" s="12">
        <v>24382.89</v>
      </c>
      <c r="W1464" s="12">
        <v>398</v>
      </c>
      <c r="X1464" s="12">
        <v>13163</v>
      </c>
      <c r="Y1464" s="14">
        <f>+DAY('TABLA PRINCIPAL'!$B1464)</f>
        <v>29</v>
      </c>
      <c r="Z1464" s="14">
        <f>+MONTH('TABLA PRINCIPAL'!$B1464)</f>
        <v>3</v>
      </c>
      <c r="AA1464" s="14">
        <f>+YEAR('TABLA PRINCIPAL'!$B1464)</f>
        <v>2014</v>
      </c>
      <c r="AB1464" s="22" t="str">
        <f>+IF(Ventas_Oficina[[#This Row],[Total del pedido]]&gt;=100000,"SI","NO")</f>
        <v>NO</v>
      </c>
      <c r="AC1464" s="22" t="str">
        <f>+_xlfn.XLOOKUP(Ventas_Oficina[[#This Row],[Nº de artículo]],AUXILIAR!A1463:A6353,AUXILIAR!D1463:D6353,"Error",0)</f>
        <v>No enviado a tiempo</v>
      </c>
      <c r="AD1464" s="22" t="str">
        <f>+IF(AND(Ventas_Oficina[[#This Row],[Total]]&gt;75000,Ventas_Oficina[[#This Row],[Envio a tiempo]]="Enviado a tiempo"),"Buena Venta","Venta Mala")</f>
        <v>Venta Mala</v>
      </c>
    </row>
    <row r="1465" spans="1:30" x14ac:dyDescent="0.25">
      <c r="A1465" s="25">
        <v>1294421</v>
      </c>
      <c r="B1465" s="5">
        <v>42180</v>
      </c>
      <c r="C1465" s="6" t="s">
        <v>178</v>
      </c>
      <c r="D1465" s="6" t="s">
        <v>179</v>
      </c>
      <c r="E1465" s="6" t="s">
        <v>4</v>
      </c>
      <c r="F1465" s="6" t="s">
        <v>5</v>
      </c>
      <c r="G1465" s="6" t="s">
        <v>1009</v>
      </c>
      <c r="H1465" s="6" t="s">
        <v>6</v>
      </c>
      <c r="I1465" s="6" t="s">
        <v>1016</v>
      </c>
      <c r="J1465" s="6" t="s">
        <v>1044</v>
      </c>
      <c r="K1465" s="6" t="s">
        <v>1261</v>
      </c>
      <c r="L1465" s="6" t="s">
        <v>1267</v>
      </c>
      <c r="M1465" s="6" t="s">
        <v>1272</v>
      </c>
      <c r="N1465" s="5">
        <v>42181</v>
      </c>
      <c r="O1465" s="7">
        <v>118</v>
      </c>
      <c r="P1465" s="7">
        <v>188</v>
      </c>
      <c r="Q1465" s="7">
        <v>70</v>
      </c>
      <c r="R1465" s="6">
        <v>1</v>
      </c>
      <c r="S1465" s="7">
        <v>188</v>
      </c>
      <c r="T1465" s="8">
        <v>0.02</v>
      </c>
      <c r="U1465" s="7">
        <v>3.7600000000000002</v>
      </c>
      <c r="V1465" s="7">
        <v>184.24</v>
      </c>
      <c r="W1465" s="7">
        <v>149</v>
      </c>
      <c r="X1465" s="7">
        <v>1014</v>
      </c>
      <c r="Y1465" s="9">
        <f>+DAY('TABLA PRINCIPAL'!$B1465)</f>
        <v>25</v>
      </c>
      <c r="Z1465" s="9">
        <f>+MONTH('TABLA PRINCIPAL'!$B1465)</f>
        <v>6</v>
      </c>
      <c r="AA1465" s="9">
        <f>+YEAR('TABLA PRINCIPAL'!$B1465)</f>
        <v>2015</v>
      </c>
      <c r="AB1465" s="22" t="str">
        <f>+IF(Ventas_Oficina[[#This Row],[Total del pedido]]&gt;=100000,"SI","NO")</f>
        <v>NO</v>
      </c>
      <c r="AC1465" s="22" t="str">
        <f>+_xlfn.XLOOKUP(Ventas_Oficina[[#This Row],[Nº de artículo]],AUXILIAR!A1464:A6354,AUXILIAR!D1464:D6354,"Error",0)</f>
        <v>No enviado a tiempo</v>
      </c>
      <c r="AD1465" s="22" t="str">
        <f>+IF(AND(Ventas_Oficina[[#This Row],[Total]]&gt;75000,Ventas_Oficina[[#This Row],[Envio a tiempo]]="Enviado a tiempo"),"Buena Venta","Venta Mala")</f>
        <v>Venta Mala</v>
      </c>
    </row>
    <row r="1466" spans="1:30" x14ac:dyDescent="0.25">
      <c r="A1466" s="26">
        <v>1294421</v>
      </c>
      <c r="B1466" s="10">
        <v>41715</v>
      </c>
      <c r="C1466" s="11" t="s">
        <v>594</v>
      </c>
      <c r="D1466" s="11" t="s">
        <v>52</v>
      </c>
      <c r="E1466" s="11" t="s">
        <v>4</v>
      </c>
      <c r="F1466" s="11" t="s">
        <v>5</v>
      </c>
      <c r="G1466" s="11" t="s">
        <v>1008</v>
      </c>
      <c r="H1466" s="11" t="s">
        <v>53</v>
      </c>
      <c r="I1466" s="11" t="s">
        <v>1016</v>
      </c>
      <c r="J1466" s="11" t="s">
        <v>1121</v>
      </c>
      <c r="K1466" s="11" t="s">
        <v>1261</v>
      </c>
      <c r="L1466" s="11" t="s">
        <v>1267</v>
      </c>
      <c r="M1466" s="11" t="s">
        <v>1272</v>
      </c>
      <c r="N1466" s="10">
        <v>41716</v>
      </c>
      <c r="O1466" s="12">
        <v>713</v>
      </c>
      <c r="P1466" s="12">
        <v>2098</v>
      </c>
      <c r="Q1466" s="12">
        <v>1385</v>
      </c>
      <c r="R1466" s="11">
        <v>12</v>
      </c>
      <c r="S1466" s="12">
        <v>25176</v>
      </c>
      <c r="T1466" s="13">
        <v>0.02</v>
      </c>
      <c r="U1466" s="12">
        <v>503.52000000000004</v>
      </c>
      <c r="V1466" s="12">
        <v>24672.48</v>
      </c>
      <c r="W1466" s="12">
        <v>542</v>
      </c>
      <c r="X1466" s="12">
        <v>75014</v>
      </c>
      <c r="Y1466" s="14">
        <f>+DAY('TABLA PRINCIPAL'!$B1466)</f>
        <v>17</v>
      </c>
      <c r="Z1466" s="14">
        <f>+MONTH('TABLA PRINCIPAL'!$B1466)</f>
        <v>3</v>
      </c>
      <c r="AA1466" s="14">
        <f>+YEAR('TABLA PRINCIPAL'!$B1466)</f>
        <v>2014</v>
      </c>
      <c r="AB1466" s="22" t="str">
        <f>+IF(Ventas_Oficina[[#This Row],[Total del pedido]]&gt;=100000,"SI","NO")</f>
        <v>NO</v>
      </c>
      <c r="AC1466" s="22" t="str">
        <f>+_xlfn.XLOOKUP(Ventas_Oficina[[#This Row],[Nº de artículo]],AUXILIAR!A1465:A6355,AUXILIAR!D1465:D6355,"Error",0)</f>
        <v>No enviado a tiempo</v>
      </c>
      <c r="AD1466" s="22" t="str">
        <f>+IF(AND(Ventas_Oficina[[#This Row],[Total]]&gt;75000,Ventas_Oficina[[#This Row],[Envio a tiempo]]="Enviado a tiempo"),"Buena Venta","Venta Mala")</f>
        <v>Venta Mala</v>
      </c>
    </row>
    <row r="1467" spans="1:30" x14ac:dyDescent="0.25">
      <c r="A1467" s="25">
        <v>1294421</v>
      </c>
      <c r="B1467" s="5">
        <v>41711</v>
      </c>
      <c r="C1467" s="6" t="s">
        <v>398</v>
      </c>
      <c r="D1467" s="6" t="s">
        <v>46</v>
      </c>
      <c r="E1467" s="6" t="s">
        <v>4</v>
      </c>
      <c r="F1467" s="6" t="s">
        <v>5</v>
      </c>
      <c r="G1467" s="6" t="s">
        <v>1009</v>
      </c>
      <c r="H1467" s="6" t="s">
        <v>9</v>
      </c>
      <c r="I1467" s="6" t="s">
        <v>1016</v>
      </c>
      <c r="J1467" s="6" t="s">
        <v>1121</v>
      </c>
      <c r="K1467" s="6" t="s">
        <v>1261</v>
      </c>
      <c r="L1467" s="6" t="s">
        <v>1267</v>
      </c>
      <c r="M1467" s="6" t="s">
        <v>1272</v>
      </c>
      <c r="N1467" s="5">
        <v>41710</v>
      </c>
      <c r="O1467" s="7">
        <v>892</v>
      </c>
      <c r="P1467" s="7">
        <v>2974</v>
      </c>
      <c r="Q1467" s="7">
        <v>2082</v>
      </c>
      <c r="R1467" s="6">
        <v>46</v>
      </c>
      <c r="S1467" s="7">
        <v>136804</v>
      </c>
      <c r="T1467" s="8">
        <v>0.05</v>
      </c>
      <c r="U1467" s="7">
        <v>6840.2000000000007</v>
      </c>
      <c r="V1467" s="7">
        <v>129963.8</v>
      </c>
      <c r="W1467" s="7">
        <v>664</v>
      </c>
      <c r="X1467" s="7">
        <v>75014</v>
      </c>
      <c r="Y1467" s="9">
        <f>+DAY('TABLA PRINCIPAL'!$B1467)</f>
        <v>13</v>
      </c>
      <c r="Z1467" s="9">
        <f>+MONTH('TABLA PRINCIPAL'!$B1467)</f>
        <v>3</v>
      </c>
      <c r="AA1467" s="9">
        <f>+YEAR('TABLA PRINCIPAL'!$B1467)</f>
        <v>2014</v>
      </c>
      <c r="AB1467" s="22" t="str">
        <f>+IF(Ventas_Oficina[[#This Row],[Total del pedido]]&gt;=100000,"SI","NO")</f>
        <v>SI</v>
      </c>
      <c r="AC1467" s="22" t="str">
        <f>+_xlfn.XLOOKUP(Ventas_Oficina[[#This Row],[Nº de artículo]],AUXILIAR!A1466:A6356,AUXILIAR!D1466:D6356,"Error",0)</f>
        <v>No enviado a tiempo</v>
      </c>
      <c r="AD1467" s="22" t="str">
        <f>+IF(AND(Ventas_Oficina[[#This Row],[Total]]&gt;75000,Ventas_Oficina[[#This Row],[Envio a tiempo]]="Enviado a tiempo"),"Buena Venta","Venta Mala")</f>
        <v>Venta Mala</v>
      </c>
    </row>
    <row r="1468" spans="1:30" x14ac:dyDescent="0.25">
      <c r="A1468" s="26">
        <v>1294421</v>
      </c>
      <c r="B1468" s="10">
        <v>41451</v>
      </c>
      <c r="C1468" s="11" t="s">
        <v>219</v>
      </c>
      <c r="D1468" s="11" t="s">
        <v>46</v>
      </c>
      <c r="E1468" s="11" t="s">
        <v>4</v>
      </c>
      <c r="F1468" s="11" t="s">
        <v>5</v>
      </c>
      <c r="G1468" s="11" t="s">
        <v>1007</v>
      </c>
      <c r="H1468" s="11" t="s">
        <v>9</v>
      </c>
      <c r="I1468" s="11" t="s">
        <v>1015</v>
      </c>
      <c r="J1468" s="11" t="s">
        <v>1109</v>
      </c>
      <c r="K1468" s="11" t="s">
        <v>1261</v>
      </c>
      <c r="L1468" s="11" t="s">
        <v>1265</v>
      </c>
      <c r="M1468" s="11" t="s">
        <v>1273</v>
      </c>
      <c r="N1468" s="10">
        <v>41452</v>
      </c>
      <c r="O1468" s="12">
        <v>182</v>
      </c>
      <c r="P1468" s="12">
        <v>298</v>
      </c>
      <c r="Q1468" s="12">
        <v>116</v>
      </c>
      <c r="R1468" s="11">
        <v>26</v>
      </c>
      <c r="S1468" s="12">
        <v>7748</v>
      </c>
      <c r="T1468" s="13">
        <v>0.03</v>
      </c>
      <c r="U1468" s="12">
        <v>232.44</v>
      </c>
      <c r="V1468" s="12">
        <v>7515.56</v>
      </c>
      <c r="W1468" s="12">
        <v>158</v>
      </c>
      <c r="X1468" s="12">
        <v>962</v>
      </c>
      <c r="Y1468" s="14">
        <f>+DAY('TABLA PRINCIPAL'!$B1468)</f>
        <v>26</v>
      </c>
      <c r="Z1468" s="14">
        <f>+MONTH('TABLA PRINCIPAL'!$B1468)</f>
        <v>6</v>
      </c>
      <c r="AA1468" s="14">
        <f>+YEAR('TABLA PRINCIPAL'!$B1468)</f>
        <v>2013</v>
      </c>
      <c r="AB1468" s="22" t="str">
        <f>+IF(Ventas_Oficina[[#This Row],[Total del pedido]]&gt;=100000,"SI","NO")</f>
        <v>NO</v>
      </c>
      <c r="AC1468" s="22" t="str">
        <f>+_xlfn.XLOOKUP(Ventas_Oficina[[#This Row],[Nº de artículo]],AUXILIAR!A1467:A6357,AUXILIAR!D1467:D6357,"Error",0)</f>
        <v>No enviado a tiempo</v>
      </c>
      <c r="AD1468" s="22" t="str">
        <f>+IF(AND(Ventas_Oficina[[#This Row],[Total]]&gt;75000,Ventas_Oficina[[#This Row],[Envio a tiempo]]="Enviado a tiempo"),"Buena Venta","Venta Mala")</f>
        <v>Venta Mala</v>
      </c>
    </row>
    <row r="1469" spans="1:30" x14ac:dyDescent="0.25">
      <c r="A1469" s="25">
        <v>1294787</v>
      </c>
      <c r="B1469" s="5">
        <v>41715</v>
      </c>
      <c r="C1469" s="6" t="s">
        <v>565</v>
      </c>
      <c r="D1469" s="6" t="s">
        <v>133</v>
      </c>
      <c r="E1469" s="6" t="s">
        <v>12</v>
      </c>
      <c r="F1469" s="6" t="s">
        <v>13</v>
      </c>
      <c r="G1469" s="6" t="s">
        <v>1008</v>
      </c>
      <c r="H1469" s="6" t="s">
        <v>42</v>
      </c>
      <c r="I1469" s="6" t="s">
        <v>1014</v>
      </c>
      <c r="J1469" s="6" t="s">
        <v>1043</v>
      </c>
      <c r="K1469" s="6" t="s">
        <v>1261</v>
      </c>
      <c r="L1469" s="6" t="s">
        <v>1265</v>
      </c>
      <c r="M1469" s="6" t="s">
        <v>1272</v>
      </c>
      <c r="N1469" s="5">
        <v>41716</v>
      </c>
      <c r="O1469" s="7">
        <v>6059</v>
      </c>
      <c r="P1469" s="7">
        <v>10098</v>
      </c>
      <c r="Q1469" s="7">
        <v>4039</v>
      </c>
      <c r="R1469" s="6">
        <v>1</v>
      </c>
      <c r="S1469" s="7">
        <v>10098</v>
      </c>
      <c r="T1469" s="8">
        <v>0.08</v>
      </c>
      <c r="U1469" s="7">
        <v>807.84</v>
      </c>
      <c r="V1469" s="7">
        <v>9290.16</v>
      </c>
      <c r="W1469" s="7">
        <v>718</v>
      </c>
      <c r="X1469" s="7">
        <v>74916</v>
      </c>
      <c r="Y1469" s="9">
        <f>+DAY('TABLA PRINCIPAL'!$B1469)</f>
        <v>17</v>
      </c>
      <c r="Z1469" s="9">
        <f>+MONTH('TABLA PRINCIPAL'!$B1469)</f>
        <v>3</v>
      </c>
      <c r="AA1469" s="9">
        <f>+YEAR('TABLA PRINCIPAL'!$B1469)</f>
        <v>2014</v>
      </c>
      <c r="AB1469" s="22" t="str">
        <f>+IF(Ventas_Oficina[[#This Row],[Total del pedido]]&gt;=100000,"SI","NO")</f>
        <v>NO</v>
      </c>
      <c r="AC1469" s="22" t="str">
        <f>+_xlfn.XLOOKUP(Ventas_Oficina[[#This Row],[Nº de artículo]],AUXILIAR!A1468:A6358,AUXILIAR!D1468:D6358,"Error",0)</f>
        <v>No enviado a tiempo</v>
      </c>
      <c r="AD1469" s="22" t="str">
        <f>+IF(AND(Ventas_Oficina[[#This Row],[Total]]&gt;75000,Ventas_Oficina[[#This Row],[Envio a tiempo]]="Enviado a tiempo"),"Buena Venta","Venta Mala")</f>
        <v>Venta Mala</v>
      </c>
    </row>
    <row r="1470" spans="1:30" x14ac:dyDescent="0.25">
      <c r="A1470" s="26">
        <v>1294787</v>
      </c>
      <c r="B1470" s="10">
        <v>41684</v>
      </c>
      <c r="C1470" s="11" t="s">
        <v>67</v>
      </c>
      <c r="D1470" s="11" t="s">
        <v>68</v>
      </c>
      <c r="E1470" s="11" t="s">
        <v>12</v>
      </c>
      <c r="F1470" s="11" t="s">
        <v>13</v>
      </c>
      <c r="G1470" s="11" t="s">
        <v>1010</v>
      </c>
      <c r="H1470" s="11" t="s">
        <v>14</v>
      </c>
      <c r="I1470" s="11" t="s">
        <v>1012</v>
      </c>
      <c r="J1470" s="11" t="s">
        <v>1085</v>
      </c>
      <c r="K1470" s="11" t="s">
        <v>1261</v>
      </c>
      <c r="L1470" s="11" t="s">
        <v>1265</v>
      </c>
      <c r="M1470" s="11" t="s">
        <v>1272</v>
      </c>
      <c r="N1470" s="10">
        <v>41686</v>
      </c>
      <c r="O1470" s="12">
        <v>384</v>
      </c>
      <c r="P1470" s="12">
        <v>630</v>
      </c>
      <c r="Q1470" s="12">
        <v>246</v>
      </c>
      <c r="R1470" s="11">
        <v>43</v>
      </c>
      <c r="S1470" s="12">
        <v>27090</v>
      </c>
      <c r="T1470" s="13">
        <v>0.03</v>
      </c>
      <c r="U1470" s="12">
        <v>812.69999999999993</v>
      </c>
      <c r="V1470" s="12">
        <v>26277.3</v>
      </c>
      <c r="W1470" s="12">
        <v>50</v>
      </c>
      <c r="X1470" s="12">
        <v>11309</v>
      </c>
      <c r="Y1470" s="14">
        <f>+DAY('TABLA PRINCIPAL'!$B1470)</f>
        <v>14</v>
      </c>
      <c r="Z1470" s="14">
        <f>+MONTH('TABLA PRINCIPAL'!$B1470)</f>
        <v>2</v>
      </c>
      <c r="AA1470" s="14">
        <f>+YEAR('TABLA PRINCIPAL'!$B1470)</f>
        <v>2014</v>
      </c>
      <c r="AB1470" s="22" t="str">
        <f>+IF(Ventas_Oficina[[#This Row],[Total del pedido]]&gt;=100000,"SI","NO")</f>
        <v>NO</v>
      </c>
      <c r="AC1470" s="22" t="str">
        <f>+_xlfn.XLOOKUP(Ventas_Oficina[[#This Row],[Nº de artículo]],AUXILIAR!A1469:A6359,AUXILIAR!D1469:D6359,"Error",0)</f>
        <v>No enviado a tiempo</v>
      </c>
      <c r="AD1470" s="22" t="str">
        <f>+IF(AND(Ventas_Oficina[[#This Row],[Total]]&gt;75000,Ventas_Oficina[[#This Row],[Envio a tiempo]]="Enviado a tiempo"),"Buena Venta","Venta Mala")</f>
        <v>Venta Mala</v>
      </c>
    </row>
    <row r="1471" spans="1:30" x14ac:dyDescent="0.25">
      <c r="A1471" s="25">
        <v>1294787</v>
      </c>
      <c r="B1471" s="5">
        <v>41798</v>
      </c>
      <c r="C1471" s="6" t="s">
        <v>28</v>
      </c>
      <c r="D1471" s="6" t="s">
        <v>29</v>
      </c>
      <c r="E1471" s="6" t="s">
        <v>12</v>
      </c>
      <c r="F1471" s="6" t="s">
        <v>13</v>
      </c>
      <c r="G1471" s="6" t="s">
        <v>1010</v>
      </c>
      <c r="H1471" s="6" t="s">
        <v>14</v>
      </c>
      <c r="I1471" s="6" t="s">
        <v>1012</v>
      </c>
      <c r="J1471" s="6" t="s">
        <v>1035</v>
      </c>
      <c r="K1471" s="6" t="s">
        <v>1261</v>
      </c>
      <c r="L1471" s="6" t="s">
        <v>1265</v>
      </c>
      <c r="M1471" s="6" t="s">
        <v>1272</v>
      </c>
      <c r="N1471" s="5">
        <v>41800</v>
      </c>
      <c r="O1471" s="7">
        <v>882</v>
      </c>
      <c r="P1471" s="7">
        <v>2099</v>
      </c>
      <c r="Q1471" s="7">
        <v>1217</v>
      </c>
      <c r="R1471" s="6">
        <v>17</v>
      </c>
      <c r="S1471" s="7">
        <v>35683</v>
      </c>
      <c r="T1471" s="8">
        <v>0.05</v>
      </c>
      <c r="U1471" s="7">
        <v>1784.15</v>
      </c>
      <c r="V1471" s="7">
        <v>33898.85</v>
      </c>
      <c r="W1471" s="7">
        <v>481</v>
      </c>
      <c r="X1471" s="7">
        <v>75675</v>
      </c>
      <c r="Y1471" s="9">
        <f>+DAY('TABLA PRINCIPAL'!$B1471)</f>
        <v>8</v>
      </c>
      <c r="Z1471" s="9">
        <f>+MONTH('TABLA PRINCIPAL'!$B1471)</f>
        <v>6</v>
      </c>
      <c r="AA1471" s="9">
        <f>+YEAR('TABLA PRINCIPAL'!$B1471)</f>
        <v>2014</v>
      </c>
      <c r="AB1471" s="22" t="str">
        <f>+IF(Ventas_Oficina[[#This Row],[Total del pedido]]&gt;=100000,"SI","NO")</f>
        <v>NO</v>
      </c>
      <c r="AC1471" s="22" t="str">
        <f>+_xlfn.XLOOKUP(Ventas_Oficina[[#This Row],[Nº de artículo]],AUXILIAR!A1470:A6360,AUXILIAR!D1470:D6360,"Error",0)</f>
        <v>Enviado a tiempo</v>
      </c>
      <c r="AD1471" s="22" t="str">
        <f>+IF(AND(Ventas_Oficina[[#This Row],[Total]]&gt;75000,Ventas_Oficina[[#This Row],[Envio a tiempo]]="Enviado a tiempo"),"Buena Venta","Venta Mala")</f>
        <v>Buena Venta</v>
      </c>
    </row>
    <row r="1472" spans="1:30" x14ac:dyDescent="0.25">
      <c r="A1472" s="26">
        <v>1294787</v>
      </c>
      <c r="B1472" s="10">
        <v>41685</v>
      </c>
      <c r="C1472" s="11" t="s">
        <v>190</v>
      </c>
      <c r="D1472" s="11" t="s">
        <v>137</v>
      </c>
      <c r="E1472" s="11" t="s">
        <v>4</v>
      </c>
      <c r="F1472" s="11" t="s">
        <v>5</v>
      </c>
      <c r="G1472" s="11" t="s">
        <v>1010</v>
      </c>
      <c r="H1472" s="11" t="s">
        <v>6</v>
      </c>
      <c r="I1472" s="11" t="s">
        <v>1014</v>
      </c>
      <c r="J1472" s="11" t="s">
        <v>1067</v>
      </c>
      <c r="K1472" s="11" t="s">
        <v>1261</v>
      </c>
      <c r="L1472" s="11" t="s">
        <v>1265</v>
      </c>
      <c r="M1472" s="11" t="s">
        <v>1272</v>
      </c>
      <c r="N1472" s="10">
        <v>41690</v>
      </c>
      <c r="O1472" s="12">
        <v>229</v>
      </c>
      <c r="P1472" s="12">
        <v>358</v>
      </c>
      <c r="Q1472" s="12">
        <v>129</v>
      </c>
      <c r="R1472" s="11">
        <v>10</v>
      </c>
      <c r="S1472" s="12">
        <v>3580</v>
      </c>
      <c r="T1472" s="13">
        <v>0.06</v>
      </c>
      <c r="U1472" s="12">
        <v>214.79999999999998</v>
      </c>
      <c r="V1472" s="12">
        <v>3365.2</v>
      </c>
      <c r="W1472" s="12">
        <v>163</v>
      </c>
      <c r="X1472" s="12">
        <v>10400</v>
      </c>
      <c r="Y1472" s="14">
        <f>+DAY('TABLA PRINCIPAL'!$B1472)</f>
        <v>15</v>
      </c>
      <c r="Z1472" s="14">
        <f>+MONTH('TABLA PRINCIPAL'!$B1472)</f>
        <v>2</v>
      </c>
      <c r="AA1472" s="14">
        <f>+YEAR('TABLA PRINCIPAL'!$B1472)</f>
        <v>2014</v>
      </c>
      <c r="AB1472" s="22" t="str">
        <f>+IF(Ventas_Oficina[[#This Row],[Total del pedido]]&gt;=100000,"SI","NO")</f>
        <v>NO</v>
      </c>
      <c r="AC1472" s="22" t="str">
        <f>+_xlfn.XLOOKUP(Ventas_Oficina[[#This Row],[Nº de artículo]],AUXILIAR!A1471:A6361,AUXILIAR!D1471:D6361,"Error",0)</f>
        <v>Enviado a tiempo</v>
      </c>
      <c r="AD1472" s="22" t="str">
        <f>+IF(AND(Ventas_Oficina[[#This Row],[Total]]&gt;75000,Ventas_Oficina[[#This Row],[Envio a tiempo]]="Enviado a tiempo"),"Buena Venta","Venta Mala")</f>
        <v>Venta Mala</v>
      </c>
    </row>
    <row r="1473" spans="1:30" x14ac:dyDescent="0.25">
      <c r="A1473" s="25">
        <v>1294787</v>
      </c>
      <c r="B1473" s="5">
        <v>41430</v>
      </c>
      <c r="C1473" s="6" t="s">
        <v>103</v>
      </c>
      <c r="D1473" s="6" t="s">
        <v>88</v>
      </c>
      <c r="E1473" s="6" t="s">
        <v>4</v>
      </c>
      <c r="F1473" s="6" t="s">
        <v>5</v>
      </c>
      <c r="G1473" s="6" t="s">
        <v>1010</v>
      </c>
      <c r="H1473" s="6" t="s">
        <v>39</v>
      </c>
      <c r="I1473" s="6" t="s">
        <v>1013</v>
      </c>
      <c r="J1473" s="6" t="s">
        <v>1034</v>
      </c>
      <c r="K1473" s="6" t="s">
        <v>1262</v>
      </c>
      <c r="L1473" s="6" t="s">
        <v>1265</v>
      </c>
      <c r="M1473" s="6" t="s">
        <v>1272</v>
      </c>
      <c r="N1473" s="5">
        <v>41430</v>
      </c>
      <c r="O1473" s="7">
        <v>109</v>
      </c>
      <c r="P1473" s="7">
        <v>260</v>
      </c>
      <c r="Q1473" s="7">
        <v>151</v>
      </c>
      <c r="R1473" s="6">
        <v>9</v>
      </c>
      <c r="S1473" s="7">
        <v>2340</v>
      </c>
      <c r="T1473" s="8">
        <v>0.01</v>
      </c>
      <c r="U1473" s="7">
        <v>23.400000000000002</v>
      </c>
      <c r="V1473" s="7">
        <v>2316.6</v>
      </c>
      <c r="W1473" s="7">
        <v>240</v>
      </c>
      <c r="X1473" s="7">
        <v>10705</v>
      </c>
      <c r="Y1473" s="9">
        <f>+DAY('TABLA PRINCIPAL'!$B1473)</f>
        <v>5</v>
      </c>
      <c r="Z1473" s="9">
        <f>+MONTH('TABLA PRINCIPAL'!$B1473)</f>
        <v>6</v>
      </c>
      <c r="AA1473" s="9">
        <f>+YEAR('TABLA PRINCIPAL'!$B1473)</f>
        <v>2013</v>
      </c>
      <c r="AB1473" s="22" t="str">
        <f>+IF(Ventas_Oficina[[#This Row],[Total del pedido]]&gt;=100000,"SI","NO")</f>
        <v>NO</v>
      </c>
      <c r="AC1473" s="22" t="str">
        <f>+_xlfn.XLOOKUP(Ventas_Oficina[[#This Row],[Nº de artículo]],AUXILIAR!A1472:A6362,AUXILIAR!D1472:D6362,"Error",0)</f>
        <v>Enviado a tiempo</v>
      </c>
      <c r="AD1473" s="22" t="str">
        <f>+IF(AND(Ventas_Oficina[[#This Row],[Total]]&gt;75000,Ventas_Oficina[[#This Row],[Envio a tiempo]]="Enviado a tiempo"),"Buena Venta","Venta Mala")</f>
        <v>Venta Mala</v>
      </c>
    </row>
    <row r="1474" spans="1:30" x14ac:dyDescent="0.25">
      <c r="A1474" s="26">
        <v>1294787</v>
      </c>
      <c r="B1474" s="10">
        <v>41983</v>
      </c>
      <c r="C1474" s="11" t="s">
        <v>61</v>
      </c>
      <c r="D1474" s="11" t="s">
        <v>62</v>
      </c>
      <c r="E1474" s="11" t="s">
        <v>4</v>
      </c>
      <c r="F1474" s="11" t="s">
        <v>5</v>
      </c>
      <c r="G1474" s="11" t="s">
        <v>1007</v>
      </c>
      <c r="H1474" s="11" t="s">
        <v>27</v>
      </c>
      <c r="I1474" s="11" t="s">
        <v>1015</v>
      </c>
      <c r="J1474" s="11" t="s">
        <v>1044</v>
      </c>
      <c r="K1474" s="11" t="s">
        <v>1261</v>
      </c>
      <c r="L1474" s="11" t="s">
        <v>1267</v>
      </c>
      <c r="M1474" s="11" t="s">
        <v>1272</v>
      </c>
      <c r="N1474" s="10">
        <v>41984</v>
      </c>
      <c r="O1474" s="12">
        <v>118</v>
      </c>
      <c r="P1474" s="12">
        <v>188</v>
      </c>
      <c r="Q1474" s="12">
        <v>70</v>
      </c>
      <c r="R1474" s="11">
        <v>47</v>
      </c>
      <c r="S1474" s="12">
        <v>8836</v>
      </c>
      <c r="T1474" s="13">
        <v>7.0000000000000007E-2</v>
      </c>
      <c r="U1474" s="12">
        <v>618.5200000000001</v>
      </c>
      <c r="V1474" s="12">
        <v>8217.48</v>
      </c>
      <c r="W1474" s="12">
        <v>149</v>
      </c>
      <c r="X1474" s="12">
        <v>4500</v>
      </c>
      <c r="Y1474" s="14">
        <f>+DAY('TABLA PRINCIPAL'!$B1474)</f>
        <v>10</v>
      </c>
      <c r="Z1474" s="14">
        <f>+MONTH('TABLA PRINCIPAL'!$B1474)</f>
        <v>12</v>
      </c>
      <c r="AA1474" s="14">
        <f>+YEAR('TABLA PRINCIPAL'!$B1474)</f>
        <v>2014</v>
      </c>
      <c r="AB1474" s="22" t="str">
        <f>+IF(Ventas_Oficina[[#This Row],[Total del pedido]]&gt;=100000,"SI","NO")</f>
        <v>NO</v>
      </c>
      <c r="AC1474" s="22" t="str">
        <f>+_xlfn.XLOOKUP(Ventas_Oficina[[#This Row],[Nº de artículo]],AUXILIAR!A1473:A6363,AUXILIAR!D1473:D6363,"Error",0)</f>
        <v>No enviado a tiempo</v>
      </c>
      <c r="AD1474" s="22" t="str">
        <f>+IF(AND(Ventas_Oficina[[#This Row],[Total]]&gt;75000,Ventas_Oficina[[#This Row],[Envio a tiempo]]="Enviado a tiempo"),"Buena Venta","Venta Mala")</f>
        <v>Venta Mala</v>
      </c>
    </row>
    <row r="1475" spans="1:30" x14ac:dyDescent="0.25">
      <c r="A1475" s="25">
        <v>1295152</v>
      </c>
      <c r="B1475" s="5">
        <v>41700</v>
      </c>
      <c r="C1475" s="6" t="s">
        <v>595</v>
      </c>
      <c r="D1475" s="6" t="s">
        <v>50</v>
      </c>
      <c r="E1475" s="6" t="s">
        <v>4</v>
      </c>
      <c r="F1475" s="6" t="s">
        <v>5</v>
      </c>
      <c r="G1475" s="6" t="s">
        <v>1008</v>
      </c>
      <c r="H1475" s="6" t="s">
        <v>17</v>
      </c>
      <c r="I1475" s="6" t="s">
        <v>1015</v>
      </c>
      <c r="J1475" s="6" t="s">
        <v>1059</v>
      </c>
      <c r="K1475" s="6" t="s">
        <v>1261</v>
      </c>
      <c r="L1475" s="6" t="s">
        <v>1267</v>
      </c>
      <c r="M1475" s="6" t="s">
        <v>1272</v>
      </c>
      <c r="N1475" s="5">
        <v>41701</v>
      </c>
      <c r="O1475" s="7">
        <v>226</v>
      </c>
      <c r="P1475" s="7">
        <v>358</v>
      </c>
      <c r="Q1475" s="7">
        <v>132</v>
      </c>
      <c r="R1475" s="6">
        <v>38</v>
      </c>
      <c r="S1475" s="7">
        <v>13604</v>
      </c>
      <c r="T1475" s="8">
        <v>0.06</v>
      </c>
      <c r="U1475" s="7">
        <v>816.24</v>
      </c>
      <c r="V1475" s="7">
        <v>12787.76</v>
      </c>
      <c r="W1475" s="7">
        <v>547</v>
      </c>
      <c r="X1475" s="7">
        <v>14509</v>
      </c>
      <c r="Y1475" s="9">
        <f>+DAY('TABLA PRINCIPAL'!$B1475)</f>
        <v>2</v>
      </c>
      <c r="Z1475" s="9">
        <f>+MONTH('TABLA PRINCIPAL'!$B1475)</f>
        <v>3</v>
      </c>
      <c r="AA1475" s="9">
        <f>+YEAR('TABLA PRINCIPAL'!$B1475)</f>
        <v>2014</v>
      </c>
      <c r="AB1475" s="22" t="str">
        <f>+IF(Ventas_Oficina[[#This Row],[Total del pedido]]&gt;=100000,"SI","NO")</f>
        <v>NO</v>
      </c>
      <c r="AC1475" s="22" t="str">
        <f>+_xlfn.XLOOKUP(Ventas_Oficina[[#This Row],[Nº de artículo]],AUXILIAR!A1474:A6364,AUXILIAR!D1474:D6364,"Error",0)</f>
        <v>No enviado a tiempo</v>
      </c>
      <c r="AD1475" s="22" t="str">
        <f>+IF(AND(Ventas_Oficina[[#This Row],[Total]]&gt;75000,Ventas_Oficina[[#This Row],[Envio a tiempo]]="Enviado a tiempo"),"Buena Venta","Venta Mala")</f>
        <v>Venta Mala</v>
      </c>
    </row>
    <row r="1476" spans="1:30" x14ac:dyDescent="0.25">
      <c r="A1476" s="26">
        <v>1295152</v>
      </c>
      <c r="B1476" s="10">
        <v>42272</v>
      </c>
      <c r="C1476" s="11" t="s">
        <v>493</v>
      </c>
      <c r="D1476" s="11" t="s">
        <v>65</v>
      </c>
      <c r="E1476" s="11" t="s">
        <v>12</v>
      </c>
      <c r="F1476" s="11" t="s">
        <v>13</v>
      </c>
      <c r="G1476" s="11" t="s">
        <v>1010</v>
      </c>
      <c r="H1476" s="11" t="s">
        <v>14</v>
      </c>
      <c r="I1476" s="11" t="s">
        <v>1014</v>
      </c>
      <c r="J1476" s="11" t="s">
        <v>1123</v>
      </c>
      <c r="K1476" s="11" t="s">
        <v>1261</v>
      </c>
      <c r="L1476" s="11" t="s">
        <v>1267</v>
      </c>
      <c r="M1476" s="11" t="s">
        <v>1272</v>
      </c>
      <c r="N1476" s="10">
        <v>42274</v>
      </c>
      <c r="O1476" s="12">
        <v>892</v>
      </c>
      <c r="P1476" s="12">
        <v>2974</v>
      </c>
      <c r="Q1476" s="12">
        <v>2082</v>
      </c>
      <c r="R1476" s="11">
        <v>27</v>
      </c>
      <c r="S1476" s="12">
        <v>80298</v>
      </c>
      <c r="T1476" s="13">
        <v>0</v>
      </c>
      <c r="U1476" s="12">
        <v>0</v>
      </c>
      <c r="V1476" s="12">
        <v>80298</v>
      </c>
      <c r="W1476" s="12">
        <v>664</v>
      </c>
      <c r="X1476" s="12">
        <v>53169</v>
      </c>
      <c r="Y1476" s="14">
        <f>+DAY('TABLA PRINCIPAL'!$B1476)</f>
        <v>25</v>
      </c>
      <c r="Z1476" s="14">
        <f>+MONTH('TABLA PRINCIPAL'!$B1476)</f>
        <v>9</v>
      </c>
      <c r="AA1476" s="14">
        <f>+YEAR('TABLA PRINCIPAL'!$B1476)</f>
        <v>2015</v>
      </c>
      <c r="AB1476" s="22" t="str">
        <f>+IF(Ventas_Oficina[[#This Row],[Total del pedido]]&gt;=100000,"SI","NO")</f>
        <v>NO</v>
      </c>
      <c r="AC1476" s="22" t="str">
        <f>+_xlfn.XLOOKUP(Ventas_Oficina[[#This Row],[Nº de artículo]],AUXILIAR!A1475:A6365,AUXILIAR!D1475:D6365,"Error",0)</f>
        <v>No enviado a tiempo</v>
      </c>
      <c r="AD1476" s="22" t="str">
        <f>+IF(AND(Ventas_Oficina[[#This Row],[Total]]&gt;75000,Ventas_Oficina[[#This Row],[Envio a tiempo]]="Enviado a tiempo"),"Buena Venta","Venta Mala")</f>
        <v>Venta Mala</v>
      </c>
    </row>
    <row r="1477" spans="1:30" x14ac:dyDescent="0.25">
      <c r="A1477" s="25">
        <v>1295152</v>
      </c>
      <c r="B1477" s="5">
        <v>41767</v>
      </c>
      <c r="C1477" s="6" t="s">
        <v>406</v>
      </c>
      <c r="D1477" s="6" t="s">
        <v>81</v>
      </c>
      <c r="E1477" s="6" t="s">
        <v>4</v>
      </c>
      <c r="F1477" s="6" t="s">
        <v>5</v>
      </c>
      <c r="G1477" s="6" t="s">
        <v>1010</v>
      </c>
      <c r="H1477" s="6" t="s">
        <v>34</v>
      </c>
      <c r="I1477" s="6" t="s">
        <v>1016</v>
      </c>
      <c r="J1477" s="6" t="s">
        <v>1059</v>
      </c>
      <c r="K1477" s="6" t="s">
        <v>1261</v>
      </c>
      <c r="L1477" s="6" t="s">
        <v>1265</v>
      </c>
      <c r="M1477" s="6" t="s">
        <v>1272</v>
      </c>
      <c r="N1477" s="5">
        <v>41771</v>
      </c>
      <c r="O1477" s="7">
        <v>226</v>
      </c>
      <c r="P1477" s="7">
        <v>358</v>
      </c>
      <c r="Q1477" s="7">
        <v>132</v>
      </c>
      <c r="R1477" s="6">
        <v>3</v>
      </c>
      <c r="S1477" s="7">
        <v>1074</v>
      </c>
      <c r="T1477" s="8">
        <v>0</v>
      </c>
      <c r="U1477" s="7">
        <v>0</v>
      </c>
      <c r="V1477" s="7">
        <v>1074</v>
      </c>
      <c r="W1477" s="7">
        <v>547</v>
      </c>
      <c r="X1477" s="7">
        <v>14509</v>
      </c>
      <c r="Y1477" s="9">
        <f>+DAY('TABLA PRINCIPAL'!$B1477)</f>
        <v>8</v>
      </c>
      <c r="Z1477" s="9">
        <f>+MONTH('TABLA PRINCIPAL'!$B1477)</f>
        <v>5</v>
      </c>
      <c r="AA1477" s="9">
        <f>+YEAR('TABLA PRINCIPAL'!$B1477)</f>
        <v>2014</v>
      </c>
      <c r="AB1477" s="22" t="str">
        <f>+IF(Ventas_Oficina[[#This Row],[Total del pedido]]&gt;=100000,"SI","NO")</f>
        <v>NO</v>
      </c>
      <c r="AC1477" s="22" t="str">
        <f>+_xlfn.XLOOKUP(Ventas_Oficina[[#This Row],[Nº de artículo]],AUXILIAR!A1476:A6366,AUXILIAR!D1476:D6366,"Error",0)</f>
        <v>Enviado a tiempo</v>
      </c>
      <c r="AD1477" s="22" t="str">
        <f>+IF(AND(Ventas_Oficina[[#This Row],[Total]]&gt;75000,Ventas_Oficina[[#This Row],[Envio a tiempo]]="Enviado a tiempo"),"Buena Venta","Venta Mala")</f>
        <v>Venta Mala</v>
      </c>
    </row>
    <row r="1478" spans="1:30" x14ac:dyDescent="0.25">
      <c r="A1478" s="26">
        <v>1295517</v>
      </c>
      <c r="B1478" s="10">
        <v>42000</v>
      </c>
      <c r="C1478" s="11" t="s">
        <v>213</v>
      </c>
      <c r="D1478" s="11" t="s">
        <v>183</v>
      </c>
      <c r="E1478" s="11" t="s">
        <v>4</v>
      </c>
      <c r="F1478" s="11" t="s">
        <v>5</v>
      </c>
      <c r="G1478" s="11" t="s">
        <v>1010</v>
      </c>
      <c r="H1478" s="11" t="s">
        <v>106</v>
      </c>
      <c r="I1478" s="11" t="s">
        <v>1014</v>
      </c>
      <c r="J1478" s="11" t="s">
        <v>1046</v>
      </c>
      <c r="K1478" s="11" t="s">
        <v>1261</v>
      </c>
      <c r="L1478" s="11" t="s">
        <v>1265</v>
      </c>
      <c r="M1478" s="11" t="s">
        <v>1272</v>
      </c>
      <c r="N1478" s="10">
        <v>42002</v>
      </c>
      <c r="O1478" s="12">
        <v>519</v>
      </c>
      <c r="P1478" s="12">
        <v>1298</v>
      </c>
      <c r="Q1478" s="12">
        <v>779</v>
      </c>
      <c r="R1478" s="11">
        <v>41</v>
      </c>
      <c r="S1478" s="12">
        <v>53218</v>
      </c>
      <c r="T1478" s="13">
        <v>0.01</v>
      </c>
      <c r="U1478" s="12">
        <v>532.18000000000006</v>
      </c>
      <c r="V1478" s="12">
        <v>52685.82</v>
      </c>
      <c r="W1478" s="12">
        <v>314</v>
      </c>
      <c r="X1478" s="12">
        <v>53184</v>
      </c>
      <c r="Y1478" s="14">
        <f>+DAY('TABLA PRINCIPAL'!$B1478)</f>
        <v>27</v>
      </c>
      <c r="Z1478" s="14">
        <f>+MONTH('TABLA PRINCIPAL'!$B1478)</f>
        <v>12</v>
      </c>
      <c r="AA1478" s="14">
        <f>+YEAR('TABLA PRINCIPAL'!$B1478)</f>
        <v>2014</v>
      </c>
      <c r="AB1478" s="22" t="str">
        <f>+IF(Ventas_Oficina[[#This Row],[Total del pedido]]&gt;=100000,"SI","NO")</f>
        <v>NO</v>
      </c>
      <c r="AC1478" s="22" t="str">
        <f>+_xlfn.XLOOKUP(Ventas_Oficina[[#This Row],[Nº de artículo]],AUXILIAR!A1477:A6367,AUXILIAR!D1477:D6367,"Error",0)</f>
        <v>Enviado a tiempo</v>
      </c>
      <c r="AD1478" s="22" t="str">
        <f>+IF(AND(Ventas_Oficina[[#This Row],[Total]]&gt;75000,Ventas_Oficina[[#This Row],[Envio a tiempo]]="Enviado a tiempo"),"Buena Venta","Venta Mala")</f>
        <v>Venta Mala</v>
      </c>
    </row>
    <row r="1479" spans="1:30" x14ac:dyDescent="0.25">
      <c r="A1479" s="25">
        <v>1295882</v>
      </c>
      <c r="B1479" s="5">
        <v>41733</v>
      </c>
      <c r="C1479" s="6" t="s">
        <v>171</v>
      </c>
      <c r="D1479" s="6" t="s">
        <v>156</v>
      </c>
      <c r="E1479" s="6" t="s">
        <v>12</v>
      </c>
      <c r="F1479" s="6" t="s">
        <v>13</v>
      </c>
      <c r="G1479" s="6" t="s">
        <v>1010</v>
      </c>
      <c r="H1479" s="6" t="s">
        <v>42</v>
      </c>
      <c r="I1479" s="6" t="s">
        <v>1014</v>
      </c>
      <c r="J1479" s="6" t="s">
        <v>1085</v>
      </c>
      <c r="K1479" s="6" t="s">
        <v>1261</v>
      </c>
      <c r="L1479" s="6" t="s">
        <v>1267</v>
      </c>
      <c r="M1479" s="6" t="s">
        <v>1272</v>
      </c>
      <c r="N1479" s="5">
        <v>41734</v>
      </c>
      <c r="O1479" s="7">
        <v>384</v>
      </c>
      <c r="P1479" s="7">
        <v>630</v>
      </c>
      <c r="Q1479" s="7">
        <v>246</v>
      </c>
      <c r="R1479" s="6">
        <v>17</v>
      </c>
      <c r="S1479" s="7">
        <v>10710</v>
      </c>
      <c r="T1479" s="8">
        <v>0.09</v>
      </c>
      <c r="U1479" s="7">
        <v>963.9</v>
      </c>
      <c r="V1479" s="7">
        <v>9746.1</v>
      </c>
      <c r="W1479" s="7">
        <v>50</v>
      </c>
      <c r="X1479" s="7">
        <v>10256</v>
      </c>
      <c r="Y1479" s="9">
        <f>+DAY('TABLA PRINCIPAL'!$B1479)</f>
        <v>4</v>
      </c>
      <c r="Z1479" s="9">
        <f>+MONTH('TABLA PRINCIPAL'!$B1479)</f>
        <v>4</v>
      </c>
      <c r="AA1479" s="9">
        <f>+YEAR('TABLA PRINCIPAL'!$B1479)</f>
        <v>2014</v>
      </c>
      <c r="AB1479" s="22" t="str">
        <f>+IF(Ventas_Oficina[[#This Row],[Total del pedido]]&gt;=100000,"SI","NO")</f>
        <v>NO</v>
      </c>
      <c r="AC1479" s="22" t="str">
        <f>+_xlfn.XLOOKUP(Ventas_Oficina[[#This Row],[Nº de artículo]],AUXILIAR!A1478:A6368,AUXILIAR!D1478:D6368,"Error",0)</f>
        <v>No enviado a tiempo</v>
      </c>
      <c r="AD1479" s="22" t="str">
        <f>+IF(AND(Ventas_Oficina[[#This Row],[Total]]&gt;75000,Ventas_Oficina[[#This Row],[Envio a tiempo]]="Enviado a tiempo"),"Buena Venta","Venta Mala")</f>
        <v>Venta Mala</v>
      </c>
    </row>
    <row r="1480" spans="1:30" x14ac:dyDescent="0.25">
      <c r="A1480" s="26">
        <v>1296248</v>
      </c>
      <c r="B1480" s="10">
        <v>41726</v>
      </c>
      <c r="C1480" s="11" t="s">
        <v>517</v>
      </c>
      <c r="D1480" s="11" t="s">
        <v>23</v>
      </c>
      <c r="E1480" s="11" t="s">
        <v>4</v>
      </c>
      <c r="F1480" s="11" t="s">
        <v>5</v>
      </c>
      <c r="G1480" s="11" t="s">
        <v>1009</v>
      </c>
      <c r="H1480" s="11" t="s">
        <v>24</v>
      </c>
      <c r="I1480" s="11" t="s">
        <v>1014</v>
      </c>
      <c r="J1480" s="11" t="s">
        <v>1062</v>
      </c>
      <c r="K1480" s="11" t="s">
        <v>1261</v>
      </c>
      <c r="L1480" s="11" t="s">
        <v>1265</v>
      </c>
      <c r="M1480" s="11" t="s">
        <v>1272</v>
      </c>
      <c r="N1480" s="10">
        <v>41726</v>
      </c>
      <c r="O1480" s="12">
        <v>639</v>
      </c>
      <c r="P1480" s="12">
        <v>1998</v>
      </c>
      <c r="Q1480" s="12">
        <v>1359</v>
      </c>
      <c r="R1480" s="11">
        <v>37</v>
      </c>
      <c r="S1480" s="12">
        <v>73926</v>
      </c>
      <c r="T1480" s="13">
        <v>0.03</v>
      </c>
      <c r="U1480" s="12">
        <v>2217.7799999999997</v>
      </c>
      <c r="V1480" s="12">
        <v>71708.22</v>
      </c>
      <c r="W1480" s="12">
        <v>400</v>
      </c>
      <c r="X1480" s="12">
        <v>52298</v>
      </c>
      <c r="Y1480" s="14">
        <f>+DAY('TABLA PRINCIPAL'!$B1480)</f>
        <v>28</v>
      </c>
      <c r="Z1480" s="14">
        <f>+MONTH('TABLA PRINCIPAL'!$B1480)</f>
        <v>3</v>
      </c>
      <c r="AA1480" s="14">
        <f>+YEAR('TABLA PRINCIPAL'!$B1480)</f>
        <v>2014</v>
      </c>
      <c r="AB1480" s="22" t="str">
        <f>+IF(Ventas_Oficina[[#This Row],[Total del pedido]]&gt;=100000,"SI","NO")</f>
        <v>NO</v>
      </c>
      <c r="AC1480" s="22" t="str">
        <f>+_xlfn.XLOOKUP(Ventas_Oficina[[#This Row],[Nº de artículo]],AUXILIAR!A1479:A6369,AUXILIAR!D1479:D6369,"Error",0)</f>
        <v>No enviado a tiempo</v>
      </c>
      <c r="AD1480" s="22" t="str">
        <f>+IF(AND(Ventas_Oficina[[#This Row],[Total]]&gt;75000,Ventas_Oficina[[#This Row],[Envio a tiempo]]="Enviado a tiempo"),"Buena Venta","Venta Mala")</f>
        <v>Venta Mala</v>
      </c>
    </row>
    <row r="1481" spans="1:30" x14ac:dyDescent="0.25">
      <c r="A1481" s="25">
        <v>1296248</v>
      </c>
      <c r="B1481" s="5">
        <v>41356</v>
      </c>
      <c r="C1481" s="6" t="s">
        <v>130</v>
      </c>
      <c r="D1481" s="6" t="s">
        <v>131</v>
      </c>
      <c r="E1481" s="6" t="s">
        <v>4</v>
      </c>
      <c r="F1481" s="6" t="s">
        <v>5</v>
      </c>
      <c r="G1481" s="6" t="s">
        <v>1008</v>
      </c>
      <c r="H1481" s="6" t="s">
        <v>27</v>
      </c>
      <c r="I1481" s="6" t="s">
        <v>1014</v>
      </c>
      <c r="J1481" s="6" t="s">
        <v>1059</v>
      </c>
      <c r="K1481" s="6" t="s">
        <v>1261</v>
      </c>
      <c r="L1481" s="6" t="s">
        <v>1265</v>
      </c>
      <c r="M1481" s="6" t="s">
        <v>1272</v>
      </c>
      <c r="N1481" s="5">
        <v>41359</v>
      </c>
      <c r="O1481" s="7">
        <v>226</v>
      </c>
      <c r="P1481" s="7">
        <v>358</v>
      </c>
      <c r="Q1481" s="7">
        <v>132</v>
      </c>
      <c r="R1481" s="6">
        <v>24</v>
      </c>
      <c r="S1481" s="7">
        <v>8592</v>
      </c>
      <c r="T1481" s="8">
        <v>0.01</v>
      </c>
      <c r="U1481" s="7">
        <v>85.92</v>
      </c>
      <c r="V1481" s="7">
        <v>8506.08</v>
      </c>
      <c r="W1481" s="7">
        <v>547</v>
      </c>
      <c r="X1481" s="7">
        <v>2266</v>
      </c>
      <c r="Y1481" s="9">
        <f>+DAY('TABLA PRINCIPAL'!$B1481)</f>
        <v>23</v>
      </c>
      <c r="Z1481" s="9">
        <f>+MONTH('TABLA PRINCIPAL'!$B1481)</f>
        <v>3</v>
      </c>
      <c r="AA1481" s="9">
        <f>+YEAR('TABLA PRINCIPAL'!$B1481)</f>
        <v>2013</v>
      </c>
      <c r="AB1481" s="22" t="str">
        <f>+IF(Ventas_Oficina[[#This Row],[Total del pedido]]&gt;=100000,"SI","NO")</f>
        <v>NO</v>
      </c>
      <c r="AC1481" s="22" t="str">
        <f>+_xlfn.XLOOKUP(Ventas_Oficina[[#This Row],[Nº de artículo]],AUXILIAR!A1480:A6370,AUXILIAR!D1480:D6370,"Error",0)</f>
        <v>No enviado a tiempo</v>
      </c>
      <c r="AD1481" s="22" t="str">
        <f>+IF(AND(Ventas_Oficina[[#This Row],[Total]]&gt;75000,Ventas_Oficina[[#This Row],[Envio a tiempo]]="Enviado a tiempo"),"Buena Venta","Venta Mala")</f>
        <v>Venta Mala</v>
      </c>
    </row>
    <row r="1482" spans="1:30" x14ac:dyDescent="0.25">
      <c r="A1482" s="26">
        <v>1296248</v>
      </c>
      <c r="B1482" s="10">
        <v>41694</v>
      </c>
      <c r="C1482" s="11" t="s">
        <v>397</v>
      </c>
      <c r="D1482" s="11" t="s">
        <v>160</v>
      </c>
      <c r="E1482" s="11" t="s">
        <v>4</v>
      </c>
      <c r="F1482" s="11" t="s">
        <v>5</v>
      </c>
      <c r="G1482" s="11" t="s">
        <v>1007</v>
      </c>
      <c r="H1482" s="11" t="s">
        <v>53</v>
      </c>
      <c r="I1482" s="11" t="s">
        <v>1015</v>
      </c>
      <c r="J1482" s="11" t="s">
        <v>1033</v>
      </c>
      <c r="K1482" s="11" t="s">
        <v>1261</v>
      </c>
      <c r="L1482" s="11" t="s">
        <v>1267</v>
      </c>
      <c r="M1482" s="11" t="s">
        <v>1272</v>
      </c>
      <c r="N1482" s="10">
        <v>41696</v>
      </c>
      <c r="O1482" s="12">
        <v>94</v>
      </c>
      <c r="P1482" s="12">
        <v>188</v>
      </c>
      <c r="Q1482" s="12">
        <v>94</v>
      </c>
      <c r="R1482" s="11">
        <v>37</v>
      </c>
      <c r="S1482" s="12">
        <v>6956</v>
      </c>
      <c r="T1482" s="13">
        <v>0.04</v>
      </c>
      <c r="U1482" s="12">
        <v>278.24</v>
      </c>
      <c r="V1482" s="12">
        <v>6677.76</v>
      </c>
      <c r="W1482" s="12">
        <v>79</v>
      </c>
      <c r="X1482" s="12">
        <v>51699</v>
      </c>
      <c r="Y1482" s="14">
        <f>+DAY('TABLA PRINCIPAL'!$B1482)</f>
        <v>24</v>
      </c>
      <c r="Z1482" s="14">
        <f>+MONTH('TABLA PRINCIPAL'!$B1482)</f>
        <v>2</v>
      </c>
      <c r="AA1482" s="14">
        <f>+YEAR('TABLA PRINCIPAL'!$B1482)</f>
        <v>2014</v>
      </c>
      <c r="AB1482" s="22" t="str">
        <f>+IF(Ventas_Oficina[[#This Row],[Total del pedido]]&gt;=100000,"SI","NO")</f>
        <v>NO</v>
      </c>
      <c r="AC1482" s="22" t="str">
        <f>+_xlfn.XLOOKUP(Ventas_Oficina[[#This Row],[Nº de artículo]],AUXILIAR!A1481:A6371,AUXILIAR!D1481:D6371,"Error",0)</f>
        <v>Enviado a tiempo</v>
      </c>
      <c r="AD1482" s="22" t="str">
        <f>+IF(AND(Ventas_Oficina[[#This Row],[Total]]&gt;75000,Ventas_Oficina[[#This Row],[Envio a tiempo]]="Enviado a tiempo"),"Buena Venta","Venta Mala")</f>
        <v>Venta Mala</v>
      </c>
    </row>
    <row r="1483" spans="1:30" x14ac:dyDescent="0.25">
      <c r="A1483" s="25">
        <v>1296248</v>
      </c>
      <c r="B1483" s="5">
        <v>41726</v>
      </c>
      <c r="C1483" s="6" t="s">
        <v>517</v>
      </c>
      <c r="D1483" s="6" t="s">
        <v>23</v>
      </c>
      <c r="E1483" s="6" t="s">
        <v>4</v>
      </c>
      <c r="F1483" s="6" t="s">
        <v>5</v>
      </c>
      <c r="G1483" s="6" t="s">
        <v>1007</v>
      </c>
      <c r="H1483" s="6" t="s">
        <v>24</v>
      </c>
      <c r="I1483" s="6" t="s">
        <v>1016</v>
      </c>
      <c r="J1483" s="6" t="s">
        <v>1110</v>
      </c>
      <c r="K1483" s="6" t="s">
        <v>1261</v>
      </c>
      <c r="L1483" s="6" t="s">
        <v>1265</v>
      </c>
      <c r="M1483" s="6" t="s">
        <v>1272</v>
      </c>
      <c r="N1483" s="5">
        <v>41726</v>
      </c>
      <c r="O1483" s="7">
        <v>1104</v>
      </c>
      <c r="P1483" s="7">
        <v>1698</v>
      </c>
      <c r="Q1483" s="7">
        <v>594</v>
      </c>
      <c r="R1483" s="6">
        <v>18</v>
      </c>
      <c r="S1483" s="7">
        <v>30564</v>
      </c>
      <c r="T1483" s="8">
        <v>0.01</v>
      </c>
      <c r="U1483" s="7">
        <v>305.64</v>
      </c>
      <c r="V1483" s="7">
        <v>30258.36</v>
      </c>
      <c r="W1483" s="7">
        <v>1239</v>
      </c>
      <c r="X1483" s="7">
        <v>52298</v>
      </c>
      <c r="Y1483" s="9">
        <f>+DAY('TABLA PRINCIPAL'!$B1483)</f>
        <v>28</v>
      </c>
      <c r="Z1483" s="9">
        <f>+MONTH('TABLA PRINCIPAL'!$B1483)</f>
        <v>3</v>
      </c>
      <c r="AA1483" s="9">
        <f>+YEAR('TABLA PRINCIPAL'!$B1483)</f>
        <v>2014</v>
      </c>
      <c r="AB1483" s="22" t="str">
        <f>+IF(Ventas_Oficina[[#This Row],[Total del pedido]]&gt;=100000,"SI","NO")</f>
        <v>NO</v>
      </c>
      <c r="AC1483" s="22" t="str">
        <f>+_xlfn.XLOOKUP(Ventas_Oficina[[#This Row],[Nº de artículo]],AUXILIAR!A1482:A6372,AUXILIAR!D1482:D6372,"Error",0)</f>
        <v>Enviado a tiempo</v>
      </c>
      <c r="AD1483" s="22" t="str">
        <f>+IF(AND(Ventas_Oficina[[#This Row],[Total]]&gt;75000,Ventas_Oficina[[#This Row],[Envio a tiempo]]="Enviado a tiempo"),"Buena Venta","Venta Mala")</f>
        <v>Venta Mala</v>
      </c>
    </row>
    <row r="1484" spans="1:30" x14ac:dyDescent="0.25">
      <c r="A1484" s="26">
        <v>1296613</v>
      </c>
      <c r="B1484" s="10">
        <v>41520</v>
      </c>
      <c r="C1484" s="11" t="s">
        <v>366</v>
      </c>
      <c r="D1484" s="11" t="s">
        <v>41</v>
      </c>
      <c r="E1484" s="11" t="s">
        <v>12</v>
      </c>
      <c r="F1484" s="11" t="s">
        <v>13</v>
      </c>
      <c r="G1484" s="11" t="s">
        <v>1007</v>
      </c>
      <c r="H1484" s="11" t="s">
        <v>42</v>
      </c>
      <c r="I1484" s="11" t="s">
        <v>1015</v>
      </c>
      <c r="J1484" s="11" t="s">
        <v>1052</v>
      </c>
      <c r="K1484" s="11" t="s">
        <v>1261</v>
      </c>
      <c r="L1484" s="11" t="s">
        <v>1265</v>
      </c>
      <c r="M1484" s="11" t="s">
        <v>1272</v>
      </c>
      <c r="N1484" s="10">
        <v>41522</v>
      </c>
      <c r="O1484" s="12">
        <v>332</v>
      </c>
      <c r="P1484" s="12">
        <v>518</v>
      </c>
      <c r="Q1484" s="12">
        <v>186</v>
      </c>
      <c r="R1484" s="11">
        <v>10</v>
      </c>
      <c r="S1484" s="12">
        <v>5180</v>
      </c>
      <c r="T1484" s="13">
        <v>0.01</v>
      </c>
      <c r="U1484" s="12">
        <v>51.800000000000004</v>
      </c>
      <c r="V1484" s="12">
        <v>5128.2</v>
      </c>
      <c r="W1484" s="12">
        <v>204</v>
      </c>
      <c r="X1484" s="12">
        <v>9233</v>
      </c>
      <c r="Y1484" s="14">
        <f>+DAY('TABLA PRINCIPAL'!$B1484)</f>
        <v>3</v>
      </c>
      <c r="Z1484" s="14">
        <f>+MONTH('TABLA PRINCIPAL'!$B1484)</f>
        <v>9</v>
      </c>
      <c r="AA1484" s="14">
        <f>+YEAR('TABLA PRINCIPAL'!$B1484)</f>
        <v>2013</v>
      </c>
      <c r="AB1484" s="22" t="str">
        <f>+IF(Ventas_Oficina[[#This Row],[Total del pedido]]&gt;=100000,"SI","NO")</f>
        <v>NO</v>
      </c>
      <c r="AC1484" s="22" t="str">
        <f>+_xlfn.XLOOKUP(Ventas_Oficina[[#This Row],[Nº de artículo]],AUXILIAR!A1483:A6373,AUXILIAR!D1483:D6373,"Error",0)</f>
        <v>Enviado a tiempo</v>
      </c>
      <c r="AD1484" s="22" t="str">
        <f>+IF(AND(Ventas_Oficina[[#This Row],[Total]]&gt;75000,Ventas_Oficina[[#This Row],[Envio a tiempo]]="Enviado a tiempo"),"Buena Venta","Venta Mala")</f>
        <v>Venta Mala</v>
      </c>
    </row>
    <row r="1485" spans="1:30" x14ac:dyDescent="0.25">
      <c r="A1485" s="25">
        <v>1296613</v>
      </c>
      <c r="B1485" s="5">
        <v>41727</v>
      </c>
      <c r="C1485" s="6" t="s">
        <v>593</v>
      </c>
      <c r="D1485" s="6" t="s">
        <v>205</v>
      </c>
      <c r="E1485" s="6" t="s">
        <v>4</v>
      </c>
      <c r="F1485" s="6" t="s">
        <v>5</v>
      </c>
      <c r="G1485" s="6" t="s">
        <v>1007</v>
      </c>
      <c r="H1485" s="6" t="s">
        <v>121</v>
      </c>
      <c r="I1485" s="6" t="s">
        <v>1012</v>
      </c>
      <c r="J1485" s="6" t="s">
        <v>1036</v>
      </c>
      <c r="K1485" s="6" t="s">
        <v>1261</v>
      </c>
      <c r="L1485" s="6" t="s">
        <v>1267</v>
      </c>
      <c r="M1485" s="6" t="s">
        <v>1272</v>
      </c>
      <c r="N1485" s="5">
        <v>41728</v>
      </c>
      <c r="O1485" s="7">
        <v>453</v>
      </c>
      <c r="P1485" s="7">
        <v>730</v>
      </c>
      <c r="Q1485" s="7">
        <v>277</v>
      </c>
      <c r="R1485" s="6">
        <v>8</v>
      </c>
      <c r="S1485" s="7">
        <v>5840</v>
      </c>
      <c r="T1485" s="8">
        <v>0.01</v>
      </c>
      <c r="U1485" s="7">
        <v>58.4</v>
      </c>
      <c r="V1485" s="7">
        <v>5781.6</v>
      </c>
      <c r="W1485" s="7">
        <v>772</v>
      </c>
      <c r="X1485" s="7">
        <v>13255</v>
      </c>
      <c r="Y1485" s="9">
        <f>+DAY('TABLA PRINCIPAL'!$B1485)</f>
        <v>29</v>
      </c>
      <c r="Z1485" s="9">
        <f>+MONTH('TABLA PRINCIPAL'!$B1485)</f>
        <v>3</v>
      </c>
      <c r="AA1485" s="9">
        <f>+YEAR('TABLA PRINCIPAL'!$B1485)</f>
        <v>2014</v>
      </c>
      <c r="AB1485" s="22" t="str">
        <f>+IF(Ventas_Oficina[[#This Row],[Total del pedido]]&gt;=100000,"SI","NO")</f>
        <v>NO</v>
      </c>
      <c r="AC1485" s="22" t="str">
        <f>+_xlfn.XLOOKUP(Ventas_Oficina[[#This Row],[Nº de artículo]],AUXILIAR!A1484:A6374,AUXILIAR!D1484:D6374,"Error",0)</f>
        <v>Enviado a tiempo</v>
      </c>
      <c r="AD1485" s="22" t="str">
        <f>+IF(AND(Ventas_Oficina[[#This Row],[Total]]&gt;75000,Ventas_Oficina[[#This Row],[Envio a tiempo]]="Enviado a tiempo"),"Buena Venta","Venta Mala")</f>
        <v>Venta Mala</v>
      </c>
    </row>
    <row r="1486" spans="1:30" x14ac:dyDescent="0.25">
      <c r="A1486" s="26">
        <v>1296613</v>
      </c>
      <c r="B1486" s="10">
        <v>41733</v>
      </c>
      <c r="C1486" s="11" t="s">
        <v>171</v>
      </c>
      <c r="D1486" s="11" t="s">
        <v>156</v>
      </c>
      <c r="E1486" s="11" t="s">
        <v>12</v>
      </c>
      <c r="F1486" s="11" t="s">
        <v>13</v>
      </c>
      <c r="G1486" s="11" t="s">
        <v>1007</v>
      </c>
      <c r="H1486" s="11" t="s">
        <v>42</v>
      </c>
      <c r="I1486" s="11" t="s">
        <v>1012</v>
      </c>
      <c r="J1486" s="11" t="s">
        <v>1023</v>
      </c>
      <c r="K1486" s="11" t="s">
        <v>1262</v>
      </c>
      <c r="L1486" s="11" t="s">
        <v>1265</v>
      </c>
      <c r="M1486" s="11" t="s">
        <v>1272</v>
      </c>
      <c r="N1486" s="10">
        <v>41734</v>
      </c>
      <c r="O1486" s="12">
        <v>459</v>
      </c>
      <c r="P1486" s="12">
        <v>728</v>
      </c>
      <c r="Q1486" s="12">
        <v>269</v>
      </c>
      <c r="R1486" s="11">
        <v>8</v>
      </c>
      <c r="S1486" s="12">
        <v>5824</v>
      </c>
      <c r="T1486" s="13">
        <v>0</v>
      </c>
      <c r="U1486" s="12">
        <v>0</v>
      </c>
      <c r="V1486" s="12">
        <v>5824</v>
      </c>
      <c r="W1486" s="12">
        <v>1115</v>
      </c>
      <c r="X1486" s="12">
        <v>14138</v>
      </c>
      <c r="Y1486" s="14">
        <f>+DAY('TABLA PRINCIPAL'!$B1486)</f>
        <v>4</v>
      </c>
      <c r="Z1486" s="14">
        <f>+MONTH('TABLA PRINCIPAL'!$B1486)</f>
        <v>4</v>
      </c>
      <c r="AA1486" s="14">
        <f>+YEAR('TABLA PRINCIPAL'!$B1486)</f>
        <v>2014</v>
      </c>
      <c r="AB1486" s="22" t="str">
        <f>+IF(Ventas_Oficina[[#This Row],[Total del pedido]]&gt;=100000,"SI","NO")</f>
        <v>NO</v>
      </c>
      <c r="AC1486" s="22" t="str">
        <f>+_xlfn.XLOOKUP(Ventas_Oficina[[#This Row],[Nº de artículo]],AUXILIAR!A1485:A6375,AUXILIAR!D1485:D6375,"Error",0)</f>
        <v>No enviado a tiempo</v>
      </c>
      <c r="AD1486" s="22" t="str">
        <f>+IF(AND(Ventas_Oficina[[#This Row],[Total]]&gt;75000,Ventas_Oficina[[#This Row],[Envio a tiempo]]="Enviado a tiempo"),"Buena Venta","Venta Mala")</f>
        <v>Venta Mala</v>
      </c>
    </row>
    <row r="1487" spans="1:30" x14ac:dyDescent="0.25">
      <c r="A1487" s="25">
        <v>1296613</v>
      </c>
      <c r="B1487" s="5">
        <v>41903</v>
      </c>
      <c r="C1487" s="6" t="s">
        <v>310</v>
      </c>
      <c r="D1487" s="6" t="s">
        <v>65</v>
      </c>
      <c r="E1487" s="6" t="s">
        <v>12</v>
      </c>
      <c r="F1487" s="6" t="s">
        <v>13</v>
      </c>
      <c r="G1487" s="6" t="s">
        <v>1008</v>
      </c>
      <c r="H1487" s="6" t="s">
        <v>14</v>
      </c>
      <c r="I1487" s="6" t="s">
        <v>1013</v>
      </c>
      <c r="J1487" s="6" t="s">
        <v>1032</v>
      </c>
      <c r="K1487" s="6" t="s">
        <v>1261</v>
      </c>
      <c r="L1487" s="6" t="s">
        <v>1265</v>
      </c>
      <c r="M1487" s="6" t="s">
        <v>1272</v>
      </c>
      <c r="N1487" s="5">
        <v>41904</v>
      </c>
      <c r="O1487" s="7">
        <v>159</v>
      </c>
      <c r="P1487" s="7">
        <v>261</v>
      </c>
      <c r="Q1487" s="7">
        <v>102</v>
      </c>
      <c r="R1487" s="6">
        <v>3</v>
      </c>
      <c r="S1487" s="7">
        <v>783</v>
      </c>
      <c r="T1487" s="8">
        <v>0</v>
      </c>
      <c r="U1487" s="7">
        <v>0</v>
      </c>
      <c r="V1487" s="7">
        <v>783</v>
      </c>
      <c r="W1487" s="7">
        <v>50</v>
      </c>
      <c r="X1487" s="7">
        <v>3132</v>
      </c>
      <c r="Y1487" s="9">
        <f>+DAY('TABLA PRINCIPAL'!$B1487)</f>
        <v>21</v>
      </c>
      <c r="Z1487" s="9">
        <f>+MONTH('TABLA PRINCIPAL'!$B1487)</f>
        <v>9</v>
      </c>
      <c r="AA1487" s="9">
        <f>+YEAR('TABLA PRINCIPAL'!$B1487)</f>
        <v>2014</v>
      </c>
      <c r="AB1487" s="22" t="str">
        <f>+IF(Ventas_Oficina[[#This Row],[Total del pedido]]&gt;=100000,"SI","NO")</f>
        <v>NO</v>
      </c>
      <c r="AC1487" s="22" t="str">
        <f>+_xlfn.XLOOKUP(Ventas_Oficina[[#This Row],[Nº de artículo]],AUXILIAR!A1486:A6376,AUXILIAR!D1486:D6376,"Error",0)</f>
        <v>No enviado a tiempo</v>
      </c>
      <c r="AD1487" s="22" t="str">
        <f>+IF(AND(Ventas_Oficina[[#This Row],[Total]]&gt;75000,Ventas_Oficina[[#This Row],[Envio a tiempo]]="Enviado a tiempo"),"Buena Venta","Venta Mala")</f>
        <v>Venta Mala</v>
      </c>
    </row>
    <row r="1488" spans="1:30" x14ac:dyDescent="0.25">
      <c r="A1488" s="26">
        <v>1296613</v>
      </c>
      <c r="B1488" s="10">
        <v>41717</v>
      </c>
      <c r="C1488" s="11" t="s">
        <v>596</v>
      </c>
      <c r="D1488" s="11" t="s">
        <v>65</v>
      </c>
      <c r="E1488" s="11" t="s">
        <v>12</v>
      </c>
      <c r="F1488" s="11" t="s">
        <v>13</v>
      </c>
      <c r="G1488" s="11" t="s">
        <v>1008</v>
      </c>
      <c r="H1488" s="11" t="s">
        <v>14</v>
      </c>
      <c r="I1488" s="11" t="s">
        <v>1012</v>
      </c>
      <c r="J1488" s="11" t="s">
        <v>1059</v>
      </c>
      <c r="K1488" s="11" t="s">
        <v>1261</v>
      </c>
      <c r="L1488" s="11" t="s">
        <v>1267</v>
      </c>
      <c r="M1488" s="11" t="s">
        <v>1272</v>
      </c>
      <c r="N1488" s="10">
        <v>41719</v>
      </c>
      <c r="O1488" s="12">
        <v>226</v>
      </c>
      <c r="P1488" s="12">
        <v>358</v>
      </c>
      <c r="Q1488" s="12">
        <v>132</v>
      </c>
      <c r="R1488" s="11">
        <v>8</v>
      </c>
      <c r="S1488" s="12">
        <v>2864</v>
      </c>
      <c r="T1488" s="13">
        <v>0.04</v>
      </c>
      <c r="U1488" s="12">
        <v>114.56</v>
      </c>
      <c r="V1488" s="12">
        <v>2749.44</v>
      </c>
      <c r="W1488" s="12">
        <v>547</v>
      </c>
      <c r="X1488" s="12">
        <v>12445</v>
      </c>
      <c r="Y1488" s="14">
        <f>+DAY('TABLA PRINCIPAL'!$B1488)</f>
        <v>19</v>
      </c>
      <c r="Z1488" s="14">
        <f>+MONTH('TABLA PRINCIPAL'!$B1488)</f>
        <v>3</v>
      </c>
      <c r="AA1488" s="14">
        <f>+YEAR('TABLA PRINCIPAL'!$B1488)</f>
        <v>2014</v>
      </c>
      <c r="AB1488" s="22" t="str">
        <f>+IF(Ventas_Oficina[[#This Row],[Total del pedido]]&gt;=100000,"SI","NO")</f>
        <v>NO</v>
      </c>
      <c r="AC1488" s="22" t="str">
        <f>+_xlfn.XLOOKUP(Ventas_Oficina[[#This Row],[Nº de artículo]],AUXILIAR!A1487:A6377,AUXILIAR!D1487:D6377,"Error",0)</f>
        <v>No enviado a tiempo</v>
      </c>
      <c r="AD1488" s="22" t="str">
        <f>+IF(AND(Ventas_Oficina[[#This Row],[Total]]&gt;75000,Ventas_Oficina[[#This Row],[Envio a tiempo]]="Enviado a tiempo"),"Buena Venta","Venta Mala")</f>
        <v>Venta Mala</v>
      </c>
    </row>
    <row r="1489" spans="1:30" x14ac:dyDescent="0.25">
      <c r="A1489" s="25">
        <v>1296644</v>
      </c>
      <c r="B1489" s="5">
        <v>41460</v>
      </c>
      <c r="C1489" s="6" t="s">
        <v>306</v>
      </c>
      <c r="D1489" s="6" t="s">
        <v>29</v>
      </c>
      <c r="E1489" s="6" t="s">
        <v>12</v>
      </c>
      <c r="F1489" s="6" t="s">
        <v>13</v>
      </c>
      <c r="G1489" s="6" t="s">
        <v>1010</v>
      </c>
      <c r="H1489" s="6" t="s">
        <v>14</v>
      </c>
      <c r="I1489" s="6" t="s">
        <v>1012</v>
      </c>
      <c r="J1489" s="6" t="s">
        <v>1026</v>
      </c>
      <c r="K1489" s="6" t="s">
        <v>1261</v>
      </c>
      <c r="L1489" s="6" t="s">
        <v>1265</v>
      </c>
      <c r="M1489" s="6" t="s">
        <v>1272</v>
      </c>
      <c r="N1489" s="5">
        <v>41462</v>
      </c>
      <c r="O1489" s="7">
        <v>239</v>
      </c>
      <c r="P1489" s="7">
        <v>426</v>
      </c>
      <c r="Q1489" s="7">
        <v>187</v>
      </c>
      <c r="R1489" s="6">
        <v>46</v>
      </c>
      <c r="S1489" s="7">
        <v>19596</v>
      </c>
      <c r="T1489" s="8">
        <v>0.09</v>
      </c>
      <c r="U1489" s="7">
        <v>1763.6399999999999</v>
      </c>
      <c r="V1489" s="7">
        <v>17832.36</v>
      </c>
      <c r="W1489" s="7">
        <v>120</v>
      </c>
      <c r="X1489" s="7">
        <v>14116</v>
      </c>
      <c r="Y1489" s="9">
        <f>+DAY('TABLA PRINCIPAL'!$B1489)</f>
        <v>5</v>
      </c>
      <c r="Z1489" s="9">
        <f>+MONTH('TABLA PRINCIPAL'!$B1489)</f>
        <v>7</v>
      </c>
      <c r="AA1489" s="9">
        <f>+YEAR('TABLA PRINCIPAL'!$B1489)</f>
        <v>2013</v>
      </c>
      <c r="AB1489" s="22" t="str">
        <f>+IF(Ventas_Oficina[[#This Row],[Total del pedido]]&gt;=100000,"SI","NO")</f>
        <v>NO</v>
      </c>
      <c r="AC1489" s="22" t="str">
        <f>+_xlfn.XLOOKUP(Ventas_Oficina[[#This Row],[Nº de artículo]],AUXILIAR!A1488:A6378,AUXILIAR!D1488:D6378,"Error",0)</f>
        <v>Enviado a tiempo</v>
      </c>
      <c r="AD1489" s="22" t="str">
        <f>+IF(AND(Ventas_Oficina[[#This Row],[Total]]&gt;75000,Ventas_Oficina[[#This Row],[Envio a tiempo]]="Enviado a tiempo"),"Buena Venta","Venta Mala")</f>
        <v>Venta Mala</v>
      </c>
    </row>
    <row r="1490" spans="1:30" x14ac:dyDescent="0.25">
      <c r="A1490" s="26">
        <v>1296978</v>
      </c>
      <c r="B1490" s="10">
        <v>41729</v>
      </c>
      <c r="C1490" s="11" t="s">
        <v>454</v>
      </c>
      <c r="D1490" s="11" t="s">
        <v>62</v>
      </c>
      <c r="E1490" s="11" t="s">
        <v>4</v>
      </c>
      <c r="F1490" s="11" t="s">
        <v>5</v>
      </c>
      <c r="G1490" s="11" t="s">
        <v>1009</v>
      </c>
      <c r="H1490" s="11" t="s">
        <v>27</v>
      </c>
      <c r="I1490" s="11" t="s">
        <v>1012</v>
      </c>
      <c r="J1490" s="11" t="s">
        <v>1040</v>
      </c>
      <c r="K1490" s="11" t="s">
        <v>1262</v>
      </c>
      <c r="L1490" s="11" t="s">
        <v>1265</v>
      </c>
      <c r="M1490" s="11" t="s">
        <v>1272</v>
      </c>
      <c r="N1490" s="10">
        <v>41729</v>
      </c>
      <c r="O1490" s="12">
        <v>2156</v>
      </c>
      <c r="P1490" s="12">
        <v>3655</v>
      </c>
      <c r="Q1490" s="12">
        <v>1499</v>
      </c>
      <c r="R1490" s="11">
        <v>33</v>
      </c>
      <c r="S1490" s="12">
        <v>120615</v>
      </c>
      <c r="T1490" s="13">
        <v>0.05</v>
      </c>
      <c r="U1490" s="12">
        <v>6030.75</v>
      </c>
      <c r="V1490" s="12">
        <v>114584.25</v>
      </c>
      <c r="W1490" s="12">
        <v>1389</v>
      </c>
      <c r="X1490" s="12">
        <v>1045</v>
      </c>
      <c r="Y1490" s="14">
        <f>+DAY('TABLA PRINCIPAL'!$B1490)</f>
        <v>31</v>
      </c>
      <c r="Z1490" s="14">
        <f>+MONTH('TABLA PRINCIPAL'!$B1490)</f>
        <v>3</v>
      </c>
      <c r="AA1490" s="14">
        <f>+YEAR('TABLA PRINCIPAL'!$B1490)</f>
        <v>2014</v>
      </c>
      <c r="AB1490" s="22" t="str">
        <f>+IF(Ventas_Oficina[[#This Row],[Total del pedido]]&gt;=100000,"SI","NO")</f>
        <v>SI</v>
      </c>
      <c r="AC1490" s="22" t="str">
        <f>+_xlfn.XLOOKUP(Ventas_Oficina[[#This Row],[Nº de artículo]],AUXILIAR!A1489:A6379,AUXILIAR!D1489:D6379,"Error",0)</f>
        <v>No enviado a tiempo</v>
      </c>
      <c r="AD1490" s="22" t="str">
        <f>+IF(AND(Ventas_Oficina[[#This Row],[Total]]&gt;75000,Ventas_Oficina[[#This Row],[Envio a tiempo]]="Enviado a tiempo"),"Buena Venta","Venta Mala")</f>
        <v>Venta Mala</v>
      </c>
    </row>
    <row r="1491" spans="1:30" x14ac:dyDescent="0.25">
      <c r="A1491" s="25">
        <v>1296978</v>
      </c>
      <c r="B1491" s="5">
        <v>41729</v>
      </c>
      <c r="C1491" s="6" t="s">
        <v>454</v>
      </c>
      <c r="D1491" s="6" t="s">
        <v>62</v>
      </c>
      <c r="E1491" s="6" t="s">
        <v>4</v>
      </c>
      <c r="F1491" s="6" t="s">
        <v>5</v>
      </c>
      <c r="G1491" s="6" t="s">
        <v>1007</v>
      </c>
      <c r="H1491" s="6" t="s">
        <v>27</v>
      </c>
      <c r="I1491" s="6" t="s">
        <v>1014</v>
      </c>
      <c r="J1491" s="6" t="s">
        <v>1122</v>
      </c>
      <c r="K1491" s="6" t="s">
        <v>1261</v>
      </c>
      <c r="L1491" s="6" t="s">
        <v>1265</v>
      </c>
      <c r="M1491" s="6" t="s">
        <v>1273</v>
      </c>
      <c r="N1491" s="5">
        <v>41729</v>
      </c>
      <c r="O1491" s="7">
        <v>437</v>
      </c>
      <c r="P1491" s="7">
        <v>911</v>
      </c>
      <c r="Q1491" s="7">
        <v>474</v>
      </c>
      <c r="R1491" s="6">
        <v>21</v>
      </c>
      <c r="S1491" s="7">
        <v>19131</v>
      </c>
      <c r="T1491" s="8">
        <v>0</v>
      </c>
      <c r="U1491" s="7">
        <v>0</v>
      </c>
      <c r="V1491" s="7">
        <v>19131</v>
      </c>
      <c r="W1491" s="7">
        <v>225</v>
      </c>
      <c r="X1491" s="7">
        <v>1045</v>
      </c>
      <c r="Y1491" s="9">
        <f>+DAY('TABLA PRINCIPAL'!$B1491)</f>
        <v>31</v>
      </c>
      <c r="Z1491" s="9">
        <f>+MONTH('TABLA PRINCIPAL'!$B1491)</f>
        <v>3</v>
      </c>
      <c r="AA1491" s="9">
        <f>+YEAR('TABLA PRINCIPAL'!$B1491)</f>
        <v>2014</v>
      </c>
      <c r="AB1491" s="22" t="str">
        <f>+IF(Ventas_Oficina[[#This Row],[Total del pedido]]&gt;=100000,"SI","NO")</f>
        <v>NO</v>
      </c>
      <c r="AC1491" s="22" t="str">
        <f>+_xlfn.XLOOKUP(Ventas_Oficina[[#This Row],[Nº de artículo]],AUXILIAR!A1490:A6380,AUXILIAR!D1490:D6380,"Error",0)</f>
        <v>No enviado a tiempo</v>
      </c>
      <c r="AD1491" s="22" t="str">
        <f>+IF(AND(Ventas_Oficina[[#This Row],[Total]]&gt;75000,Ventas_Oficina[[#This Row],[Envio a tiempo]]="Enviado a tiempo"),"Buena Venta","Venta Mala")</f>
        <v>Venta Mala</v>
      </c>
    </row>
    <row r="1492" spans="1:30" x14ac:dyDescent="0.25">
      <c r="A1492" s="26">
        <v>1296978</v>
      </c>
      <c r="B1492" s="10">
        <v>41729</v>
      </c>
      <c r="C1492" s="11" t="s">
        <v>454</v>
      </c>
      <c r="D1492" s="11" t="s">
        <v>62</v>
      </c>
      <c r="E1492" s="11" t="s">
        <v>4</v>
      </c>
      <c r="F1492" s="11" t="s">
        <v>5</v>
      </c>
      <c r="G1492" s="11" t="s">
        <v>1008</v>
      </c>
      <c r="H1492" s="11" t="s">
        <v>27</v>
      </c>
      <c r="I1492" s="11" t="s">
        <v>1014</v>
      </c>
      <c r="J1492" s="11" t="s">
        <v>1040</v>
      </c>
      <c r="K1492" s="11" t="s">
        <v>1261</v>
      </c>
      <c r="L1492" s="11" t="s">
        <v>1267</v>
      </c>
      <c r="M1492" s="11" t="s">
        <v>1272</v>
      </c>
      <c r="N1492" s="10">
        <v>41729</v>
      </c>
      <c r="O1492" s="12">
        <v>2156</v>
      </c>
      <c r="P1492" s="12">
        <v>3655</v>
      </c>
      <c r="Q1492" s="12">
        <v>1499</v>
      </c>
      <c r="R1492" s="11">
        <v>15</v>
      </c>
      <c r="S1492" s="12">
        <v>54825</v>
      </c>
      <c r="T1492" s="13">
        <v>0</v>
      </c>
      <c r="U1492" s="12">
        <v>0</v>
      </c>
      <c r="V1492" s="12">
        <v>54825</v>
      </c>
      <c r="W1492" s="12">
        <v>1389</v>
      </c>
      <c r="X1492" s="12">
        <v>1045</v>
      </c>
      <c r="Y1492" s="14">
        <f>+DAY('TABLA PRINCIPAL'!$B1492)</f>
        <v>31</v>
      </c>
      <c r="Z1492" s="14">
        <f>+MONTH('TABLA PRINCIPAL'!$B1492)</f>
        <v>3</v>
      </c>
      <c r="AA1492" s="14">
        <f>+YEAR('TABLA PRINCIPAL'!$B1492)</f>
        <v>2014</v>
      </c>
      <c r="AB1492" s="22" t="str">
        <f>+IF(Ventas_Oficina[[#This Row],[Total del pedido]]&gt;=100000,"SI","NO")</f>
        <v>NO</v>
      </c>
      <c r="AC1492" s="22" t="str">
        <f>+_xlfn.XLOOKUP(Ventas_Oficina[[#This Row],[Nº de artículo]],AUXILIAR!A1491:A6381,AUXILIAR!D1491:D6381,"Error",0)</f>
        <v>No enviado a tiempo</v>
      </c>
      <c r="AD1492" s="22" t="str">
        <f>+IF(AND(Ventas_Oficina[[#This Row],[Total]]&gt;75000,Ventas_Oficina[[#This Row],[Envio a tiempo]]="Enviado a tiempo"),"Buena Venta","Venta Mala")</f>
        <v>Venta Mala</v>
      </c>
    </row>
    <row r="1493" spans="1:30" x14ac:dyDescent="0.25">
      <c r="A1493" s="25">
        <v>1297343</v>
      </c>
      <c r="B1493" s="5">
        <v>41430</v>
      </c>
      <c r="C1493" s="6" t="s">
        <v>103</v>
      </c>
      <c r="D1493" s="6" t="s">
        <v>88</v>
      </c>
      <c r="E1493" s="6" t="s">
        <v>4</v>
      </c>
      <c r="F1493" s="6" t="s">
        <v>5</v>
      </c>
      <c r="G1493" s="6" t="s">
        <v>1009</v>
      </c>
      <c r="H1493" s="6" t="s">
        <v>39</v>
      </c>
      <c r="I1493" s="6" t="s">
        <v>1015</v>
      </c>
      <c r="J1493" s="6" t="s">
        <v>1046</v>
      </c>
      <c r="K1493" s="6" t="s">
        <v>1261</v>
      </c>
      <c r="L1493" s="6" t="s">
        <v>1265</v>
      </c>
      <c r="M1493" s="6" t="s">
        <v>1272</v>
      </c>
      <c r="N1493" s="5">
        <v>41430</v>
      </c>
      <c r="O1493" s="7">
        <v>519</v>
      </c>
      <c r="P1493" s="7">
        <v>1298</v>
      </c>
      <c r="Q1493" s="7">
        <v>779</v>
      </c>
      <c r="R1493" s="6">
        <v>34</v>
      </c>
      <c r="S1493" s="7">
        <v>44132</v>
      </c>
      <c r="T1493" s="8">
        <v>0.03</v>
      </c>
      <c r="U1493" s="7">
        <v>1323.96</v>
      </c>
      <c r="V1493" s="7">
        <v>42808.04</v>
      </c>
      <c r="W1493" s="7">
        <v>314</v>
      </c>
      <c r="X1493" s="7">
        <v>13236</v>
      </c>
      <c r="Y1493" s="9">
        <f>+DAY('TABLA PRINCIPAL'!$B1493)</f>
        <v>5</v>
      </c>
      <c r="Z1493" s="9">
        <f>+MONTH('TABLA PRINCIPAL'!$B1493)</f>
        <v>6</v>
      </c>
      <c r="AA1493" s="9">
        <f>+YEAR('TABLA PRINCIPAL'!$B1493)</f>
        <v>2013</v>
      </c>
      <c r="AB1493" s="22" t="str">
        <f>+IF(Ventas_Oficina[[#This Row],[Total del pedido]]&gt;=100000,"SI","NO")</f>
        <v>NO</v>
      </c>
      <c r="AC1493" s="22" t="str">
        <f>+_xlfn.XLOOKUP(Ventas_Oficina[[#This Row],[Nº de artículo]],AUXILIAR!A1492:A6382,AUXILIAR!D1492:D6382,"Error",0)</f>
        <v>No enviado a tiempo</v>
      </c>
      <c r="AD1493" s="22" t="str">
        <f>+IF(AND(Ventas_Oficina[[#This Row],[Total]]&gt;75000,Ventas_Oficina[[#This Row],[Envio a tiempo]]="Enviado a tiempo"),"Buena Venta","Venta Mala")</f>
        <v>Venta Mala</v>
      </c>
    </row>
    <row r="1494" spans="1:30" x14ac:dyDescent="0.25">
      <c r="A1494" s="26">
        <v>1297709</v>
      </c>
      <c r="B1494" s="10">
        <v>41730</v>
      </c>
      <c r="C1494" s="11" t="s">
        <v>32</v>
      </c>
      <c r="D1494" s="11" t="s">
        <v>33</v>
      </c>
      <c r="E1494" s="11" t="s">
        <v>4</v>
      </c>
      <c r="F1494" s="11" t="s">
        <v>5</v>
      </c>
      <c r="G1494" s="11" t="s">
        <v>1010</v>
      </c>
      <c r="H1494" s="11" t="s">
        <v>34</v>
      </c>
      <c r="I1494" s="11" t="s">
        <v>1013</v>
      </c>
      <c r="J1494" s="11" t="s">
        <v>1100</v>
      </c>
      <c r="K1494" s="11" t="s">
        <v>1261</v>
      </c>
      <c r="L1494" s="11" t="s">
        <v>1265</v>
      </c>
      <c r="M1494" s="11" t="s">
        <v>1272</v>
      </c>
      <c r="N1494" s="10">
        <v>41731</v>
      </c>
      <c r="O1494" s="12">
        <v>1680</v>
      </c>
      <c r="P1494" s="12">
        <v>4097</v>
      </c>
      <c r="Q1494" s="12">
        <v>2417</v>
      </c>
      <c r="R1494" s="11">
        <v>22</v>
      </c>
      <c r="S1494" s="12">
        <v>90134</v>
      </c>
      <c r="T1494" s="13">
        <v>0.02</v>
      </c>
      <c r="U1494" s="12">
        <v>1802.68</v>
      </c>
      <c r="V1494" s="12">
        <v>88331.32</v>
      </c>
      <c r="W1494" s="12">
        <v>899</v>
      </c>
      <c r="X1494" s="12">
        <v>166746</v>
      </c>
      <c r="Y1494" s="14">
        <f>+DAY('TABLA PRINCIPAL'!$B1494)</f>
        <v>1</v>
      </c>
      <c r="Z1494" s="14">
        <f>+MONTH('TABLA PRINCIPAL'!$B1494)</f>
        <v>4</v>
      </c>
      <c r="AA1494" s="14">
        <f>+YEAR('TABLA PRINCIPAL'!$B1494)</f>
        <v>2014</v>
      </c>
      <c r="AB1494" s="22" t="str">
        <f>+IF(Ventas_Oficina[[#This Row],[Total del pedido]]&gt;=100000,"SI","NO")</f>
        <v>NO</v>
      </c>
      <c r="AC1494" s="22" t="str">
        <f>+_xlfn.XLOOKUP(Ventas_Oficina[[#This Row],[Nº de artículo]],AUXILIAR!A1493:A6383,AUXILIAR!D1493:D6383,"Error",0)</f>
        <v>No enviado a tiempo</v>
      </c>
      <c r="AD1494" s="22" t="str">
        <f>+IF(AND(Ventas_Oficina[[#This Row],[Total]]&gt;75000,Ventas_Oficina[[#This Row],[Envio a tiempo]]="Enviado a tiempo"),"Buena Venta","Venta Mala")</f>
        <v>Venta Mala</v>
      </c>
    </row>
    <row r="1495" spans="1:30" x14ac:dyDescent="0.25">
      <c r="A1495" s="25">
        <v>1297709</v>
      </c>
      <c r="B1495" s="5">
        <v>41929</v>
      </c>
      <c r="C1495" s="6" t="s">
        <v>233</v>
      </c>
      <c r="D1495" s="6" t="s">
        <v>97</v>
      </c>
      <c r="E1495" s="6" t="s">
        <v>12</v>
      </c>
      <c r="F1495" s="6" t="s">
        <v>13</v>
      </c>
      <c r="G1495" s="6" t="s">
        <v>1007</v>
      </c>
      <c r="H1495" s="6" t="s">
        <v>14</v>
      </c>
      <c r="I1495" s="6" t="s">
        <v>1014</v>
      </c>
      <c r="J1495" s="6" t="s">
        <v>1099</v>
      </c>
      <c r="K1495" s="6" t="s">
        <v>1261</v>
      </c>
      <c r="L1495" s="6" t="s">
        <v>1266</v>
      </c>
      <c r="M1495" s="6" t="s">
        <v>1273</v>
      </c>
      <c r="N1495" s="5">
        <v>41931</v>
      </c>
      <c r="O1495" s="7">
        <v>93</v>
      </c>
      <c r="P1495" s="7">
        <v>160</v>
      </c>
      <c r="Q1495" s="7">
        <v>67</v>
      </c>
      <c r="R1495" s="6">
        <v>33</v>
      </c>
      <c r="S1495" s="7">
        <v>5280</v>
      </c>
      <c r="T1495" s="8">
        <v>7.0000000000000007E-2</v>
      </c>
      <c r="U1495" s="7">
        <v>369.6</v>
      </c>
      <c r="V1495" s="7">
        <v>4910.3999999999996</v>
      </c>
      <c r="W1495" s="7">
        <v>129</v>
      </c>
      <c r="X1495" s="7">
        <v>7592</v>
      </c>
      <c r="Y1495" s="9">
        <f>+DAY('TABLA PRINCIPAL'!$B1495)</f>
        <v>17</v>
      </c>
      <c r="Z1495" s="9">
        <f>+MONTH('TABLA PRINCIPAL'!$B1495)</f>
        <v>10</v>
      </c>
      <c r="AA1495" s="9">
        <f>+YEAR('TABLA PRINCIPAL'!$B1495)</f>
        <v>2014</v>
      </c>
      <c r="AB1495" s="22" t="str">
        <f>+IF(Ventas_Oficina[[#This Row],[Total del pedido]]&gt;=100000,"SI","NO")</f>
        <v>NO</v>
      </c>
      <c r="AC1495" s="22" t="str">
        <f>+_xlfn.XLOOKUP(Ventas_Oficina[[#This Row],[Nº de artículo]],AUXILIAR!A1494:A6384,AUXILIAR!D1494:D6384,"Error",0)</f>
        <v>No enviado a tiempo</v>
      </c>
      <c r="AD1495" s="22" t="str">
        <f>+IF(AND(Ventas_Oficina[[#This Row],[Total]]&gt;75000,Ventas_Oficina[[#This Row],[Envio a tiempo]]="Enviado a tiempo"),"Buena Venta","Venta Mala")</f>
        <v>Venta Mala</v>
      </c>
    </row>
    <row r="1496" spans="1:30" x14ac:dyDescent="0.25">
      <c r="A1496" s="26">
        <v>1297709</v>
      </c>
      <c r="B1496" s="10">
        <v>41835</v>
      </c>
      <c r="C1496" s="11" t="s">
        <v>597</v>
      </c>
      <c r="D1496" s="11" t="s">
        <v>141</v>
      </c>
      <c r="E1496" s="11" t="s">
        <v>4</v>
      </c>
      <c r="F1496" s="11" t="s">
        <v>5</v>
      </c>
      <c r="G1496" s="11" t="s">
        <v>1009</v>
      </c>
      <c r="H1496" s="11" t="s">
        <v>39</v>
      </c>
      <c r="I1496" s="11" t="s">
        <v>1015</v>
      </c>
      <c r="J1496" s="11" t="s">
        <v>1055</v>
      </c>
      <c r="K1496" s="11" t="s">
        <v>1261</v>
      </c>
      <c r="L1496" s="11" t="s">
        <v>1267</v>
      </c>
      <c r="M1496" s="11" t="s">
        <v>1272</v>
      </c>
      <c r="N1496" s="10">
        <v>41835</v>
      </c>
      <c r="O1496" s="12">
        <v>250</v>
      </c>
      <c r="P1496" s="12">
        <v>568</v>
      </c>
      <c r="Q1496" s="12">
        <v>318</v>
      </c>
      <c r="R1496" s="11">
        <v>21</v>
      </c>
      <c r="S1496" s="12">
        <v>11928</v>
      </c>
      <c r="T1496" s="13">
        <v>0</v>
      </c>
      <c r="U1496" s="12">
        <v>0</v>
      </c>
      <c r="V1496" s="12">
        <v>11928</v>
      </c>
      <c r="W1496" s="12">
        <v>360</v>
      </c>
      <c r="X1496" s="12">
        <v>13614</v>
      </c>
      <c r="Y1496" s="14">
        <f>+DAY('TABLA PRINCIPAL'!$B1496)</f>
        <v>15</v>
      </c>
      <c r="Z1496" s="14">
        <f>+MONTH('TABLA PRINCIPAL'!$B1496)</f>
        <v>7</v>
      </c>
      <c r="AA1496" s="14">
        <f>+YEAR('TABLA PRINCIPAL'!$B1496)</f>
        <v>2014</v>
      </c>
      <c r="AB1496" s="22" t="str">
        <f>+IF(Ventas_Oficina[[#This Row],[Total del pedido]]&gt;=100000,"SI","NO")</f>
        <v>NO</v>
      </c>
      <c r="AC1496" s="22" t="str">
        <f>+_xlfn.XLOOKUP(Ventas_Oficina[[#This Row],[Nº de artículo]],AUXILIAR!A1495:A6385,AUXILIAR!D1495:D6385,"Error",0)</f>
        <v>Enviado a tiempo</v>
      </c>
      <c r="AD1496" s="22" t="str">
        <f>+IF(AND(Ventas_Oficina[[#This Row],[Total]]&gt;75000,Ventas_Oficina[[#This Row],[Envio a tiempo]]="Enviado a tiempo"),"Buena Venta","Venta Mala")</f>
        <v>Venta Mala</v>
      </c>
    </row>
    <row r="1497" spans="1:30" x14ac:dyDescent="0.25">
      <c r="A1497" s="25">
        <v>1298074</v>
      </c>
      <c r="B1497" s="5">
        <v>41363</v>
      </c>
      <c r="C1497" s="6" t="s">
        <v>227</v>
      </c>
      <c r="D1497" s="6" t="s">
        <v>26</v>
      </c>
      <c r="E1497" s="6" t="s">
        <v>4</v>
      </c>
      <c r="F1497" s="6" t="s">
        <v>5</v>
      </c>
      <c r="G1497" s="6" t="s">
        <v>1010</v>
      </c>
      <c r="H1497" s="6" t="s">
        <v>27</v>
      </c>
      <c r="I1497" s="6" t="s">
        <v>1014</v>
      </c>
      <c r="J1497" s="6" t="s">
        <v>1046</v>
      </c>
      <c r="K1497" s="6" t="s">
        <v>1262</v>
      </c>
      <c r="L1497" s="6" t="s">
        <v>1265</v>
      </c>
      <c r="M1497" s="6" t="s">
        <v>1272</v>
      </c>
      <c r="N1497" s="5">
        <v>41364</v>
      </c>
      <c r="O1497" s="7">
        <v>519</v>
      </c>
      <c r="P1497" s="7">
        <v>1298</v>
      </c>
      <c r="Q1497" s="7">
        <v>779</v>
      </c>
      <c r="R1497" s="6">
        <v>22</v>
      </c>
      <c r="S1497" s="7">
        <v>28556</v>
      </c>
      <c r="T1497" s="8">
        <v>0.09</v>
      </c>
      <c r="U1497" s="7">
        <v>2570.04</v>
      </c>
      <c r="V1497" s="7">
        <v>25985.96</v>
      </c>
      <c r="W1497" s="7">
        <v>314</v>
      </c>
      <c r="X1497" s="7">
        <v>34234</v>
      </c>
      <c r="Y1497" s="9">
        <f>+DAY('TABLA PRINCIPAL'!$B1497)</f>
        <v>30</v>
      </c>
      <c r="Z1497" s="9">
        <f>+MONTH('TABLA PRINCIPAL'!$B1497)</f>
        <v>3</v>
      </c>
      <c r="AA1497" s="9">
        <f>+YEAR('TABLA PRINCIPAL'!$B1497)</f>
        <v>2013</v>
      </c>
      <c r="AB1497" s="22" t="str">
        <f>+IF(Ventas_Oficina[[#This Row],[Total del pedido]]&gt;=100000,"SI","NO")</f>
        <v>NO</v>
      </c>
      <c r="AC1497" s="22" t="str">
        <f>+_xlfn.XLOOKUP(Ventas_Oficina[[#This Row],[Nº de artículo]],AUXILIAR!A1496:A6386,AUXILIAR!D1496:D6386,"Error",0)</f>
        <v>No enviado a tiempo</v>
      </c>
      <c r="AD1497" s="22" t="str">
        <f>+IF(AND(Ventas_Oficina[[#This Row],[Total]]&gt;75000,Ventas_Oficina[[#This Row],[Envio a tiempo]]="Enviado a tiempo"),"Buena Venta","Venta Mala")</f>
        <v>Venta Mala</v>
      </c>
    </row>
    <row r="1498" spans="1:30" x14ac:dyDescent="0.25">
      <c r="A1498" s="26">
        <v>1298439</v>
      </c>
      <c r="B1498" s="10">
        <v>42018</v>
      </c>
      <c r="C1498" s="11" t="s">
        <v>506</v>
      </c>
      <c r="D1498" s="11" t="s">
        <v>78</v>
      </c>
      <c r="E1498" s="11" t="s">
        <v>4</v>
      </c>
      <c r="F1498" s="11" t="s">
        <v>5</v>
      </c>
      <c r="G1498" s="11" t="s">
        <v>1008</v>
      </c>
      <c r="H1498" s="11" t="s">
        <v>53</v>
      </c>
      <c r="I1498" s="11" t="s">
        <v>1015</v>
      </c>
      <c r="J1498" s="11" t="s">
        <v>1035</v>
      </c>
      <c r="K1498" s="11" t="s">
        <v>1262</v>
      </c>
      <c r="L1498" s="11" t="s">
        <v>1270</v>
      </c>
      <c r="M1498" s="11" t="s">
        <v>1274</v>
      </c>
      <c r="N1498" s="10">
        <v>42019</v>
      </c>
      <c r="O1498" s="12">
        <v>882</v>
      </c>
      <c r="P1498" s="12">
        <v>2099</v>
      </c>
      <c r="Q1498" s="12">
        <v>1217</v>
      </c>
      <c r="R1498" s="11">
        <v>50</v>
      </c>
      <c r="S1498" s="12">
        <v>104950</v>
      </c>
      <c r="T1498" s="13">
        <v>0.08</v>
      </c>
      <c r="U1498" s="12">
        <v>8396</v>
      </c>
      <c r="V1498" s="12">
        <v>96554</v>
      </c>
      <c r="W1498" s="12">
        <v>481</v>
      </c>
      <c r="X1498" s="12">
        <v>82863</v>
      </c>
      <c r="Y1498" s="14">
        <f>+DAY('TABLA PRINCIPAL'!$B1498)</f>
        <v>14</v>
      </c>
      <c r="Z1498" s="14">
        <f>+MONTH('TABLA PRINCIPAL'!$B1498)</f>
        <v>1</v>
      </c>
      <c r="AA1498" s="14">
        <f>+YEAR('TABLA PRINCIPAL'!$B1498)</f>
        <v>2015</v>
      </c>
      <c r="AB1498" s="22" t="str">
        <f>+IF(Ventas_Oficina[[#This Row],[Total del pedido]]&gt;=100000,"SI","NO")</f>
        <v>NO</v>
      </c>
      <c r="AC1498" s="22" t="str">
        <f>+_xlfn.XLOOKUP(Ventas_Oficina[[#This Row],[Nº de artículo]],AUXILIAR!A1497:A6387,AUXILIAR!D1497:D6387,"Error",0)</f>
        <v>No enviado a tiempo</v>
      </c>
      <c r="AD1498" s="22" t="str">
        <f>+IF(AND(Ventas_Oficina[[#This Row],[Total]]&gt;75000,Ventas_Oficina[[#This Row],[Envio a tiempo]]="Enviado a tiempo"),"Buena Venta","Venta Mala")</f>
        <v>Venta Mala</v>
      </c>
    </row>
    <row r="1499" spans="1:30" x14ac:dyDescent="0.25">
      <c r="A1499" s="25">
        <v>1298439</v>
      </c>
      <c r="B1499" s="5">
        <v>42065</v>
      </c>
      <c r="C1499" s="6" t="s">
        <v>598</v>
      </c>
      <c r="D1499" s="6" t="s">
        <v>277</v>
      </c>
      <c r="E1499" s="6" t="s">
        <v>4</v>
      </c>
      <c r="F1499" s="6" t="s">
        <v>5</v>
      </c>
      <c r="G1499" s="6" t="s">
        <v>1008</v>
      </c>
      <c r="H1499" s="6" t="s">
        <v>9</v>
      </c>
      <c r="I1499" s="6" t="s">
        <v>1016</v>
      </c>
      <c r="J1499" s="6" t="s">
        <v>1049</v>
      </c>
      <c r="K1499" s="6" t="s">
        <v>1263</v>
      </c>
      <c r="L1499" s="6" t="s">
        <v>1266</v>
      </c>
      <c r="M1499" s="6" t="s">
        <v>1272</v>
      </c>
      <c r="N1499" s="5">
        <v>42067</v>
      </c>
      <c r="O1499" s="7">
        <v>184</v>
      </c>
      <c r="P1499" s="7">
        <v>288</v>
      </c>
      <c r="Q1499" s="7">
        <v>104</v>
      </c>
      <c r="R1499" s="6">
        <v>37</v>
      </c>
      <c r="S1499" s="7">
        <v>10656</v>
      </c>
      <c r="T1499" s="8">
        <v>0.09</v>
      </c>
      <c r="U1499" s="7">
        <v>959.04</v>
      </c>
      <c r="V1499" s="7">
        <v>9696.9599999999991</v>
      </c>
      <c r="W1499" s="7">
        <v>99</v>
      </c>
      <c r="X1499" s="7">
        <v>2642</v>
      </c>
      <c r="Y1499" s="9">
        <f>+DAY('TABLA PRINCIPAL'!$B1499)</f>
        <v>2</v>
      </c>
      <c r="Z1499" s="9">
        <f>+MONTH('TABLA PRINCIPAL'!$B1499)</f>
        <v>3</v>
      </c>
      <c r="AA1499" s="9">
        <f>+YEAR('TABLA PRINCIPAL'!$B1499)</f>
        <v>2015</v>
      </c>
      <c r="AB1499" s="22" t="str">
        <f>+IF(Ventas_Oficina[[#This Row],[Total del pedido]]&gt;=100000,"SI","NO")</f>
        <v>NO</v>
      </c>
      <c r="AC1499" s="22" t="str">
        <f>+_xlfn.XLOOKUP(Ventas_Oficina[[#This Row],[Nº de artículo]],AUXILIAR!A1498:A6388,AUXILIAR!D1498:D6388,"Error",0)</f>
        <v>No enviado a tiempo</v>
      </c>
      <c r="AD1499" s="22" t="str">
        <f>+IF(AND(Ventas_Oficina[[#This Row],[Total]]&gt;75000,Ventas_Oficina[[#This Row],[Envio a tiempo]]="Enviado a tiempo"),"Buena Venta","Venta Mala")</f>
        <v>Venta Mala</v>
      </c>
    </row>
    <row r="1500" spans="1:30" x14ac:dyDescent="0.25">
      <c r="A1500" s="26">
        <v>1298804</v>
      </c>
      <c r="B1500" s="10">
        <v>41321</v>
      </c>
      <c r="C1500" s="11" t="s">
        <v>70</v>
      </c>
      <c r="D1500" s="11" t="s">
        <v>71</v>
      </c>
      <c r="E1500" s="11" t="s">
        <v>4</v>
      </c>
      <c r="F1500" s="11" t="s">
        <v>5</v>
      </c>
      <c r="G1500" s="11" t="s">
        <v>1008</v>
      </c>
      <c r="H1500" s="11" t="s">
        <v>17</v>
      </c>
      <c r="I1500" s="11" t="s">
        <v>1015</v>
      </c>
      <c r="J1500" s="11" t="s">
        <v>1103</v>
      </c>
      <c r="K1500" s="11" t="s">
        <v>1261</v>
      </c>
      <c r="L1500" s="11" t="s">
        <v>1267</v>
      </c>
      <c r="M1500" s="11" t="s">
        <v>1272</v>
      </c>
      <c r="N1500" s="10">
        <v>41327</v>
      </c>
      <c r="O1500" s="12">
        <v>5616</v>
      </c>
      <c r="P1500" s="12">
        <v>13698</v>
      </c>
      <c r="Q1500" s="12">
        <v>8082</v>
      </c>
      <c r="R1500" s="11">
        <v>40</v>
      </c>
      <c r="S1500" s="12">
        <v>547920</v>
      </c>
      <c r="T1500" s="13">
        <v>0.01</v>
      </c>
      <c r="U1500" s="12">
        <v>5479.2</v>
      </c>
      <c r="V1500" s="12">
        <v>542440.80000000005</v>
      </c>
      <c r="W1500" s="12">
        <v>2449</v>
      </c>
      <c r="X1500" s="12">
        <v>48520</v>
      </c>
      <c r="Y1500" s="14">
        <f>+DAY('TABLA PRINCIPAL'!$B1500)</f>
        <v>16</v>
      </c>
      <c r="Z1500" s="14">
        <f>+MONTH('TABLA PRINCIPAL'!$B1500)</f>
        <v>2</v>
      </c>
      <c r="AA1500" s="14">
        <f>+YEAR('TABLA PRINCIPAL'!$B1500)</f>
        <v>2013</v>
      </c>
      <c r="AB1500" s="22" t="str">
        <f>+IF(Ventas_Oficina[[#This Row],[Total del pedido]]&gt;=100000,"SI","NO")</f>
        <v>SI</v>
      </c>
      <c r="AC1500" s="22" t="str">
        <f>+_xlfn.XLOOKUP(Ventas_Oficina[[#This Row],[Nº de artículo]],AUXILIAR!A1499:A6389,AUXILIAR!D1499:D6389,"Error",0)</f>
        <v>Enviado a tiempo</v>
      </c>
      <c r="AD1500" s="22" t="str">
        <f>+IF(AND(Ventas_Oficina[[#This Row],[Total]]&gt;75000,Ventas_Oficina[[#This Row],[Envio a tiempo]]="Enviado a tiempo"),"Buena Venta","Venta Mala")</f>
        <v>Venta Mala</v>
      </c>
    </row>
    <row r="1501" spans="1:30" x14ac:dyDescent="0.25">
      <c r="A1501" s="25">
        <v>1298804</v>
      </c>
      <c r="B1501" s="5">
        <v>41733</v>
      </c>
      <c r="C1501" s="6" t="s">
        <v>204</v>
      </c>
      <c r="D1501" s="6" t="s">
        <v>599</v>
      </c>
      <c r="E1501" s="6" t="s">
        <v>4</v>
      </c>
      <c r="F1501" s="6" t="s">
        <v>5</v>
      </c>
      <c r="G1501" s="6" t="s">
        <v>1007</v>
      </c>
      <c r="H1501" s="6" t="s">
        <v>27</v>
      </c>
      <c r="I1501" s="6" t="s">
        <v>1015</v>
      </c>
      <c r="J1501" s="6" t="s">
        <v>1170</v>
      </c>
      <c r="K1501" s="6" t="s">
        <v>1261</v>
      </c>
      <c r="L1501" s="6" t="s">
        <v>1267</v>
      </c>
      <c r="M1501" s="6" t="s">
        <v>1272</v>
      </c>
      <c r="N1501" s="5">
        <v>41734</v>
      </c>
      <c r="O1501" s="7">
        <v>146</v>
      </c>
      <c r="P1501" s="7">
        <v>357</v>
      </c>
      <c r="Q1501" s="7">
        <v>211</v>
      </c>
      <c r="R1501" s="6">
        <v>4</v>
      </c>
      <c r="S1501" s="7">
        <v>1428</v>
      </c>
      <c r="T1501" s="8">
        <v>0.09</v>
      </c>
      <c r="U1501" s="7">
        <v>128.51999999999998</v>
      </c>
      <c r="V1501" s="7">
        <v>1299.48</v>
      </c>
      <c r="W1501" s="7">
        <v>417</v>
      </c>
      <c r="X1501" s="7">
        <v>14615</v>
      </c>
      <c r="Y1501" s="9">
        <f>+DAY('TABLA PRINCIPAL'!$B1501)</f>
        <v>4</v>
      </c>
      <c r="Z1501" s="9">
        <f>+MONTH('TABLA PRINCIPAL'!$B1501)</f>
        <v>4</v>
      </c>
      <c r="AA1501" s="9">
        <f>+YEAR('TABLA PRINCIPAL'!$B1501)</f>
        <v>2014</v>
      </c>
      <c r="AB1501" s="22" t="str">
        <f>+IF(Ventas_Oficina[[#This Row],[Total del pedido]]&gt;=100000,"SI","NO")</f>
        <v>NO</v>
      </c>
      <c r="AC1501" s="22" t="str">
        <f>+_xlfn.XLOOKUP(Ventas_Oficina[[#This Row],[Nº de artículo]],AUXILIAR!A1500:A6390,AUXILIAR!D1500:D6390,"Error",0)</f>
        <v>Enviado a tiempo</v>
      </c>
      <c r="AD1501" s="22" t="str">
        <f>+IF(AND(Ventas_Oficina[[#This Row],[Total]]&gt;75000,Ventas_Oficina[[#This Row],[Envio a tiempo]]="Enviado a tiempo"),"Buena Venta","Venta Mala")</f>
        <v>Venta Mala</v>
      </c>
    </row>
    <row r="1502" spans="1:30" x14ac:dyDescent="0.25">
      <c r="A1502" s="26">
        <v>1298804</v>
      </c>
      <c r="B1502" s="10">
        <v>42366</v>
      </c>
      <c r="C1502" s="11" t="s">
        <v>600</v>
      </c>
      <c r="D1502" s="11" t="s">
        <v>139</v>
      </c>
      <c r="E1502" s="11" t="s">
        <v>4</v>
      </c>
      <c r="F1502" s="11" t="s">
        <v>5</v>
      </c>
      <c r="G1502" s="11" t="s">
        <v>1008</v>
      </c>
      <c r="H1502" s="11" t="s">
        <v>39</v>
      </c>
      <c r="I1502" s="11" t="s">
        <v>1016</v>
      </c>
      <c r="J1502" s="11" t="s">
        <v>1041</v>
      </c>
      <c r="K1502" s="11" t="s">
        <v>1261</v>
      </c>
      <c r="L1502" s="11" t="s">
        <v>1265</v>
      </c>
      <c r="M1502" s="11" t="s">
        <v>1272</v>
      </c>
      <c r="N1502" s="10">
        <v>42373</v>
      </c>
      <c r="O1502" s="12">
        <v>245</v>
      </c>
      <c r="P1502" s="12">
        <v>389</v>
      </c>
      <c r="Q1502" s="12">
        <v>144</v>
      </c>
      <c r="R1502" s="11">
        <v>23</v>
      </c>
      <c r="S1502" s="12">
        <v>8947</v>
      </c>
      <c r="T1502" s="13">
        <v>0.02</v>
      </c>
      <c r="U1502" s="12">
        <v>178.94</v>
      </c>
      <c r="V1502" s="12">
        <v>8768.06</v>
      </c>
      <c r="W1502" s="12">
        <v>701</v>
      </c>
      <c r="X1502" s="12">
        <v>16169</v>
      </c>
      <c r="Y1502" s="14">
        <f>+DAY('TABLA PRINCIPAL'!$B1502)</f>
        <v>28</v>
      </c>
      <c r="Z1502" s="14">
        <f>+MONTH('TABLA PRINCIPAL'!$B1502)</f>
        <v>12</v>
      </c>
      <c r="AA1502" s="14">
        <f>+YEAR('TABLA PRINCIPAL'!$B1502)</f>
        <v>2015</v>
      </c>
      <c r="AB1502" s="22" t="str">
        <f>+IF(Ventas_Oficina[[#This Row],[Total del pedido]]&gt;=100000,"SI","NO")</f>
        <v>NO</v>
      </c>
      <c r="AC1502" s="22" t="str">
        <f>+_xlfn.XLOOKUP(Ventas_Oficina[[#This Row],[Nº de artículo]],AUXILIAR!A1501:A6391,AUXILIAR!D1501:D6391,"Error",0)</f>
        <v>No enviado a tiempo</v>
      </c>
      <c r="AD1502" s="22" t="str">
        <f>+IF(AND(Ventas_Oficina[[#This Row],[Total]]&gt;75000,Ventas_Oficina[[#This Row],[Envio a tiempo]]="Enviado a tiempo"),"Buena Venta","Venta Mala")</f>
        <v>Venta Mala</v>
      </c>
    </row>
    <row r="1503" spans="1:30" x14ac:dyDescent="0.25">
      <c r="A1503" s="25">
        <v>1298804</v>
      </c>
      <c r="B1503" s="5">
        <v>41503</v>
      </c>
      <c r="C1503" s="6" t="s">
        <v>74</v>
      </c>
      <c r="D1503" s="6" t="s">
        <v>3</v>
      </c>
      <c r="E1503" s="6" t="s">
        <v>4</v>
      </c>
      <c r="F1503" s="6" t="s">
        <v>5</v>
      </c>
      <c r="G1503" s="6" t="s">
        <v>1010</v>
      </c>
      <c r="H1503" s="6" t="s">
        <v>6</v>
      </c>
      <c r="I1503" s="6" t="s">
        <v>1014</v>
      </c>
      <c r="J1503" s="6" t="s">
        <v>1036</v>
      </c>
      <c r="K1503" s="6" t="s">
        <v>1263</v>
      </c>
      <c r="L1503" s="6" t="s">
        <v>1269</v>
      </c>
      <c r="M1503" s="6" t="s">
        <v>1272</v>
      </c>
      <c r="N1503" s="5">
        <v>41503</v>
      </c>
      <c r="O1503" s="7">
        <v>453</v>
      </c>
      <c r="P1503" s="7">
        <v>730</v>
      </c>
      <c r="Q1503" s="7">
        <v>277</v>
      </c>
      <c r="R1503" s="6">
        <v>44</v>
      </c>
      <c r="S1503" s="7">
        <v>32120</v>
      </c>
      <c r="T1503" s="8">
        <v>0.09</v>
      </c>
      <c r="U1503" s="7">
        <v>2890.7999999999997</v>
      </c>
      <c r="V1503" s="7">
        <v>29229.200000000001</v>
      </c>
      <c r="W1503" s="7">
        <v>772</v>
      </c>
      <c r="X1503" s="7">
        <v>33964</v>
      </c>
      <c r="Y1503" s="9">
        <f>+DAY('TABLA PRINCIPAL'!$B1503)</f>
        <v>17</v>
      </c>
      <c r="Z1503" s="9">
        <f>+MONTH('TABLA PRINCIPAL'!$B1503)</f>
        <v>8</v>
      </c>
      <c r="AA1503" s="9">
        <f>+YEAR('TABLA PRINCIPAL'!$B1503)</f>
        <v>2013</v>
      </c>
      <c r="AB1503" s="22" t="str">
        <f>+IF(Ventas_Oficina[[#This Row],[Total del pedido]]&gt;=100000,"SI","NO")</f>
        <v>NO</v>
      </c>
      <c r="AC1503" s="22" t="str">
        <f>+_xlfn.XLOOKUP(Ventas_Oficina[[#This Row],[Nº de artículo]],AUXILIAR!A1502:A6392,AUXILIAR!D1502:D6392,"Error",0)</f>
        <v>Enviado a tiempo</v>
      </c>
      <c r="AD1503" s="22" t="str">
        <f>+IF(AND(Ventas_Oficina[[#This Row],[Total]]&gt;75000,Ventas_Oficina[[#This Row],[Envio a tiempo]]="Enviado a tiempo"),"Buena Venta","Venta Mala")</f>
        <v>Venta Mala</v>
      </c>
    </row>
    <row r="1504" spans="1:30" x14ac:dyDescent="0.25">
      <c r="A1504" s="26">
        <v>1298804</v>
      </c>
      <c r="B1504" s="10">
        <v>41340</v>
      </c>
      <c r="C1504" s="11" t="s">
        <v>112</v>
      </c>
      <c r="D1504" s="11" t="s">
        <v>113</v>
      </c>
      <c r="E1504" s="11" t="s">
        <v>12</v>
      </c>
      <c r="F1504" s="11" t="s">
        <v>13</v>
      </c>
      <c r="G1504" s="11" t="s">
        <v>1007</v>
      </c>
      <c r="H1504" s="11" t="s">
        <v>42</v>
      </c>
      <c r="I1504" s="11" t="s">
        <v>1015</v>
      </c>
      <c r="J1504" s="11" t="s">
        <v>1032</v>
      </c>
      <c r="K1504" s="11" t="s">
        <v>1261</v>
      </c>
      <c r="L1504" s="11" t="s">
        <v>1265</v>
      </c>
      <c r="M1504" s="11" t="s">
        <v>1273</v>
      </c>
      <c r="N1504" s="10">
        <v>41343</v>
      </c>
      <c r="O1504" s="12">
        <v>159</v>
      </c>
      <c r="P1504" s="12">
        <v>261</v>
      </c>
      <c r="Q1504" s="12">
        <v>102</v>
      </c>
      <c r="R1504" s="11">
        <v>17</v>
      </c>
      <c r="S1504" s="12">
        <v>4437</v>
      </c>
      <c r="T1504" s="13">
        <v>0.04</v>
      </c>
      <c r="U1504" s="12">
        <v>177.48</v>
      </c>
      <c r="V1504" s="12">
        <v>4259.5200000000004</v>
      </c>
      <c r="W1504" s="12">
        <v>50</v>
      </c>
      <c r="X1504" s="12">
        <v>604</v>
      </c>
      <c r="Y1504" s="14">
        <f>+DAY('TABLA PRINCIPAL'!$B1504)</f>
        <v>7</v>
      </c>
      <c r="Z1504" s="14">
        <f>+MONTH('TABLA PRINCIPAL'!$B1504)</f>
        <v>3</v>
      </c>
      <c r="AA1504" s="14">
        <f>+YEAR('TABLA PRINCIPAL'!$B1504)</f>
        <v>2013</v>
      </c>
      <c r="AB1504" s="22" t="str">
        <f>+IF(Ventas_Oficina[[#This Row],[Total del pedido]]&gt;=100000,"SI","NO")</f>
        <v>NO</v>
      </c>
      <c r="AC1504" s="22" t="str">
        <f>+_xlfn.XLOOKUP(Ventas_Oficina[[#This Row],[Nº de artículo]],AUXILIAR!A1503:A6393,AUXILIAR!D1503:D6393,"Error",0)</f>
        <v>No enviado a tiempo</v>
      </c>
      <c r="AD1504" s="22" t="str">
        <f>+IF(AND(Ventas_Oficina[[#This Row],[Total]]&gt;75000,Ventas_Oficina[[#This Row],[Envio a tiempo]]="Enviado a tiempo"),"Buena Venta","Venta Mala")</f>
        <v>Venta Mala</v>
      </c>
    </row>
    <row r="1505" spans="1:30" x14ac:dyDescent="0.25">
      <c r="A1505" s="25">
        <v>1299170</v>
      </c>
      <c r="B1505" s="5">
        <v>41601</v>
      </c>
      <c r="C1505" s="6" t="s">
        <v>375</v>
      </c>
      <c r="D1505" s="6" t="s">
        <v>274</v>
      </c>
      <c r="E1505" s="6" t="s">
        <v>4</v>
      </c>
      <c r="F1505" s="6" t="s">
        <v>5</v>
      </c>
      <c r="G1505" s="6" t="s">
        <v>1007</v>
      </c>
      <c r="H1505" s="6" t="s">
        <v>17</v>
      </c>
      <c r="I1505" s="6" t="s">
        <v>1016</v>
      </c>
      <c r="J1505" s="6" t="s">
        <v>1092</v>
      </c>
      <c r="K1505" s="6" t="s">
        <v>1261</v>
      </c>
      <c r="L1505" s="6" t="s">
        <v>1267</v>
      </c>
      <c r="M1505" s="6" t="s">
        <v>1272</v>
      </c>
      <c r="N1505" s="5">
        <v>41602</v>
      </c>
      <c r="O1505" s="7">
        <v>187</v>
      </c>
      <c r="P1505" s="7">
        <v>812</v>
      </c>
      <c r="Q1505" s="7">
        <v>625</v>
      </c>
      <c r="R1505" s="6">
        <v>12</v>
      </c>
      <c r="S1505" s="7">
        <v>9744</v>
      </c>
      <c r="T1505" s="8">
        <v>0.01</v>
      </c>
      <c r="U1505" s="7">
        <v>97.44</v>
      </c>
      <c r="V1505" s="7">
        <v>9646.56</v>
      </c>
      <c r="W1505" s="7">
        <v>283</v>
      </c>
      <c r="X1505" s="7">
        <v>35936</v>
      </c>
      <c r="Y1505" s="9">
        <f>+DAY('TABLA PRINCIPAL'!$B1505)</f>
        <v>23</v>
      </c>
      <c r="Z1505" s="9">
        <f>+MONTH('TABLA PRINCIPAL'!$B1505)</f>
        <v>11</v>
      </c>
      <c r="AA1505" s="9">
        <f>+YEAR('TABLA PRINCIPAL'!$B1505)</f>
        <v>2013</v>
      </c>
      <c r="AB1505" s="22" t="str">
        <f>+IF(Ventas_Oficina[[#This Row],[Total del pedido]]&gt;=100000,"SI","NO")</f>
        <v>NO</v>
      </c>
      <c r="AC1505" s="22" t="str">
        <f>+_xlfn.XLOOKUP(Ventas_Oficina[[#This Row],[Nº de artículo]],AUXILIAR!A1504:A6394,AUXILIAR!D1504:D6394,"Error",0)</f>
        <v>No enviado a tiempo</v>
      </c>
      <c r="AD1505" s="22" t="str">
        <f>+IF(AND(Ventas_Oficina[[#This Row],[Total]]&gt;75000,Ventas_Oficina[[#This Row],[Envio a tiempo]]="Enviado a tiempo"),"Buena Venta","Venta Mala")</f>
        <v>Venta Mala</v>
      </c>
    </row>
    <row r="1506" spans="1:30" x14ac:dyDescent="0.25">
      <c r="A1506" s="26">
        <v>1299170</v>
      </c>
      <c r="B1506" s="10">
        <v>41732</v>
      </c>
      <c r="C1506" s="11" t="s">
        <v>345</v>
      </c>
      <c r="D1506" s="11" t="s">
        <v>244</v>
      </c>
      <c r="E1506" s="11" t="s">
        <v>4</v>
      </c>
      <c r="F1506" s="11" t="s">
        <v>5</v>
      </c>
      <c r="G1506" s="11" t="s">
        <v>1008</v>
      </c>
      <c r="H1506" s="11" t="s">
        <v>58</v>
      </c>
      <c r="I1506" s="11" t="s">
        <v>1012</v>
      </c>
      <c r="J1506" s="11" t="s">
        <v>187</v>
      </c>
      <c r="K1506" s="11" t="s">
        <v>1261</v>
      </c>
      <c r="L1506" s="11" t="s">
        <v>1267</v>
      </c>
      <c r="M1506" s="11" t="s">
        <v>1272</v>
      </c>
      <c r="N1506" s="10">
        <v>41734</v>
      </c>
      <c r="O1506" s="12">
        <v>231</v>
      </c>
      <c r="P1506" s="12">
        <v>378</v>
      </c>
      <c r="Q1506" s="12">
        <v>147</v>
      </c>
      <c r="R1506" s="11">
        <v>9</v>
      </c>
      <c r="S1506" s="12">
        <v>3402</v>
      </c>
      <c r="T1506" s="13">
        <v>0.08</v>
      </c>
      <c r="U1506" s="12">
        <v>272.16000000000003</v>
      </c>
      <c r="V1506" s="12">
        <v>3129.84</v>
      </c>
      <c r="W1506" s="12">
        <v>71</v>
      </c>
      <c r="X1506" s="12">
        <v>15969</v>
      </c>
      <c r="Y1506" s="14">
        <f>+DAY('TABLA PRINCIPAL'!$B1506)</f>
        <v>3</v>
      </c>
      <c r="Z1506" s="14">
        <f>+MONTH('TABLA PRINCIPAL'!$B1506)</f>
        <v>4</v>
      </c>
      <c r="AA1506" s="14">
        <f>+YEAR('TABLA PRINCIPAL'!$B1506)</f>
        <v>2014</v>
      </c>
      <c r="AB1506" s="22" t="str">
        <f>+IF(Ventas_Oficina[[#This Row],[Total del pedido]]&gt;=100000,"SI","NO")</f>
        <v>NO</v>
      </c>
      <c r="AC1506" s="22" t="str">
        <f>+_xlfn.XLOOKUP(Ventas_Oficina[[#This Row],[Nº de artículo]],AUXILIAR!A1505:A6395,AUXILIAR!D1505:D6395,"Error",0)</f>
        <v>No enviado a tiempo</v>
      </c>
      <c r="AD1506" s="22" t="str">
        <f>+IF(AND(Ventas_Oficina[[#This Row],[Total]]&gt;75000,Ventas_Oficina[[#This Row],[Envio a tiempo]]="Enviado a tiempo"),"Buena Venta","Venta Mala")</f>
        <v>Venta Mala</v>
      </c>
    </row>
    <row r="1507" spans="1:30" x14ac:dyDescent="0.25">
      <c r="A1507" s="25">
        <v>1299170</v>
      </c>
      <c r="B1507" s="5">
        <v>42184</v>
      </c>
      <c r="C1507" s="6" t="s">
        <v>601</v>
      </c>
      <c r="D1507" s="6" t="s">
        <v>481</v>
      </c>
      <c r="E1507" s="6" t="s">
        <v>4</v>
      </c>
      <c r="F1507" s="6" t="s">
        <v>5</v>
      </c>
      <c r="G1507" s="6" t="s">
        <v>1008</v>
      </c>
      <c r="H1507" s="6" t="s">
        <v>39</v>
      </c>
      <c r="I1507" s="6" t="s">
        <v>1014</v>
      </c>
      <c r="J1507" s="6" t="s">
        <v>1059</v>
      </c>
      <c r="K1507" s="6" t="s">
        <v>1261</v>
      </c>
      <c r="L1507" s="6" t="s">
        <v>1267</v>
      </c>
      <c r="M1507" s="6" t="s">
        <v>1272</v>
      </c>
      <c r="N1507" s="5">
        <v>42188</v>
      </c>
      <c r="O1507" s="7">
        <v>226</v>
      </c>
      <c r="P1507" s="7">
        <v>358</v>
      </c>
      <c r="Q1507" s="7">
        <v>132</v>
      </c>
      <c r="R1507" s="6">
        <v>18</v>
      </c>
      <c r="S1507" s="7">
        <v>6444</v>
      </c>
      <c r="T1507" s="8">
        <v>0.04</v>
      </c>
      <c r="U1507" s="7">
        <v>257.76</v>
      </c>
      <c r="V1507" s="7">
        <v>6186.24</v>
      </c>
      <c r="W1507" s="7">
        <v>547</v>
      </c>
      <c r="X1507" s="7">
        <v>14358</v>
      </c>
      <c r="Y1507" s="9">
        <f>+DAY('TABLA PRINCIPAL'!$B1507)</f>
        <v>29</v>
      </c>
      <c r="Z1507" s="9">
        <f>+MONTH('TABLA PRINCIPAL'!$B1507)</f>
        <v>6</v>
      </c>
      <c r="AA1507" s="9">
        <f>+YEAR('TABLA PRINCIPAL'!$B1507)</f>
        <v>2015</v>
      </c>
      <c r="AB1507" s="22" t="str">
        <f>+IF(Ventas_Oficina[[#This Row],[Total del pedido]]&gt;=100000,"SI","NO")</f>
        <v>NO</v>
      </c>
      <c r="AC1507" s="22" t="str">
        <f>+_xlfn.XLOOKUP(Ventas_Oficina[[#This Row],[Nº de artículo]],AUXILIAR!A1506:A6396,AUXILIAR!D1506:D6396,"Error",0)</f>
        <v>Enviado a tiempo</v>
      </c>
      <c r="AD1507" s="22" t="str">
        <f>+IF(AND(Ventas_Oficina[[#This Row],[Total]]&gt;75000,Ventas_Oficina[[#This Row],[Envio a tiempo]]="Enviado a tiempo"),"Buena Venta","Venta Mala")</f>
        <v>Venta Mala</v>
      </c>
    </row>
    <row r="1508" spans="1:30" x14ac:dyDescent="0.25">
      <c r="A1508" s="26">
        <v>1299170</v>
      </c>
      <c r="B1508" s="10">
        <v>41732</v>
      </c>
      <c r="C1508" s="11" t="s">
        <v>322</v>
      </c>
      <c r="D1508" s="11" t="s">
        <v>323</v>
      </c>
      <c r="E1508" s="11" t="s">
        <v>4</v>
      </c>
      <c r="F1508" s="11" t="s">
        <v>5</v>
      </c>
      <c r="G1508" s="11" t="s">
        <v>1010</v>
      </c>
      <c r="H1508" s="11" t="s">
        <v>34</v>
      </c>
      <c r="I1508" s="11" t="s">
        <v>1016</v>
      </c>
      <c r="J1508" s="11" t="s">
        <v>1091</v>
      </c>
      <c r="K1508" s="11" t="s">
        <v>1261</v>
      </c>
      <c r="L1508" s="11" t="s">
        <v>1267</v>
      </c>
      <c r="M1508" s="11" t="s">
        <v>1273</v>
      </c>
      <c r="N1508" s="10">
        <v>41731</v>
      </c>
      <c r="O1508" s="12">
        <v>213</v>
      </c>
      <c r="P1508" s="12">
        <v>349</v>
      </c>
      <c r="Q1508" s="12">
        <v>136</v>
      </c>
      <c r="R1508" s="11">
        <v>16</v>
      </c>
      <c r="S1508" s="12">
        <v>5584</v>
      </c>
      <c r="T1508" s="13">
        <v>0.01</v>
      </c>
      <c r="U1508" s="12">
        <v>55.84</v>
      </c>
      <c r="V1508" s="12">
        <v>5528.16</v>
      </c>
      <c r="W1508" s="12">
        <v>76</v>
      </c>
      <c r="X1508" s="12">
        <v>15969</v>
      </c>
      <c r="Y1508" s="14">
        <f>+DAY('TABLA PRINCIPAL'!$B1508)</f>
        <v>3</v>
      </c>
      <c r="Z1508" s="14">
        <f>+MONTH('TABLA PRINCIPAL'!$B1508)</f>
        <v>4</v>
      </c>
      <c r="AA1508" s="14">
        <f>+YEAR('TABLA PRINCIPAL'!$B1508)</f>
        <v>2014</v>
      </c>
      <c r="AB1508" s="22" t="str">
        <f>+IF(Ventas_Oficina[[#This Row],[Total del pedido]]&gt;=100000,"SI","NO")</f>
        <v>NO</v>
      </c>
      <c r="AC1508" s="22" t="str">
        <f>+_xlfn.XLOOKUP(Ventas_Oficina[[#This Row],[Nº de artículo]],AUXILIAR!A1507:A6397,AUXILIAR!D1507:D6397,"Error",0)</f>
        <v>Enviado a tiempo</v>
      </c>
      <c r="AD1508" s="22" t="str">
        <f>+IF(AND(Ventas_Oficina[[#This Row],[Total]]&gt;75000,Ventas_Oficina[[#This Row],[Envio a tiempo]]="Enviado a tiempo"),"Buena Venta","Venta Mala")</f>
        <v>Venta Mala</v>
      </c>
    </row>
    <row r="1509" spans="1:30" x14ac:dyDescent="0.25">
      <c r="A1509" s="25">
        <v>1299170</v>
      </c>
      <c r="B1509" s="5">
        <v>41732</v>
      </c>
      <c r="C1509" s="6" t="s">
        <v>322</v>
      </c>
      <c r="D1509" s="6" t="s">
        <v>323</v>
      </c>
      <c r="E1509" s="6" t="s">
        <v>4</v>
      </c>
      <c r="F1509" s="6" t="s">
        <v>5</v>
      </c>
      <c r="G1509" s="6" t="s">
        <v>1007</v>
      </c>
      <c r="H1509" s="6" t="s">
        <v>34</v>
      </c>
      <c r="I1509" s="6" t="s">
        <v>1014</v>
      </c>
      <c r="J1509" s="6" t="s">
        <v>1091</v>
      </c>
      <c r="K1509" s="6" t="s">
        <v>1261</v>
      </c>
      <c r="L1509" s="6" t="s">
        <v>1265</v>
      </c>
      <c r="M1509" s="6" t="s">
        <v>1272</v>
      </c>
      <c r="N1509" s="5">
        <v>41731</v>
      </c>
      <c r="O1509" s="7">
        <v>395</v>
      </c>
      <c r="P1509" s="7">
        <v>608</v>
      </c>
      <c r="Q1509" s="7">
        <v>213</v>
      </c>
      <c r="R1509" s="6">
        <v>27</v>
      </c>
      <c r="S1509" s="7">
        <v>16416</v>
      </c>
      <c r="T1509" s="8">
        <v>0.03</v>
      </c>
      <c r="U1509" s="7">
        <v>492.47999999999996</v>
      </c>
      <c r="V1509" s="7">
        <v>15923.52</v>
      </c>
      <c r="W1509" s="7">
        <v>182</v>
      </c>
      <c r="X1509" s="7">
        <v>15969</v>
      </c>
      <c r="Y1509" s="9">
        <f>+DAY('TABLA PRINCIPAL'!$B1509)</f>
        <v>3</v>
      </c>
      <c r="Z1509" s="9">
        <f>+MONTH('TABLA PRINCIPAL'!$B1509)</f>
        <v>4</v>
      </c>
      <c r="AA1509" s="9">
        <f>+YEAR('TABLA PRINCIPAL'!$B1509)</f>
        <v>2014</v>
      </c>
      <c r="AB1509" s="22" t="str">
        <f>+IF(Ventas_Oficina[[#This Row],[Total del pedido]]&gt;=100000,"SI","NO")</f>
        <v>NO</v>
      </c>
      <c r="AC1509" s="22" t="str">
        <f>+_xlfn.XLOOKUP(Ventas_Oficina[[#This Row],[Nº de artículo]],AUXILIAR!A1508:A6398,AUXILIAR!D1508:D6398,"Error",0)</f>
        <v>No enviado a tiempo</v>
      </c>
      <c r="AD1509" s="22" t="str">
        <f>+IF(AND(Ventas_Oficina[[#This Row],[Total]]&gt;75000,Ventas_Oficina[[#This Row],[Envio a tiempo]]="Enviado a tiempo"),"Buena Venta","Venta Mala")</f>
        <v>Venta Mala</v>
      </c>
    </row>
    <row r="1510" spans="1:30" x14ac:dyDescent="0.25">
      <c r="A1510" s="26">
        <v>1299170</v>
      </c>
      <c r="B1510" s="10">
        <v>41733</v>
      </c>
      <c r="C1510" s="11" t="s">
        <v>171</v>
      </c>
      <c r="D1510" s="11" t="s">
        <v>156</v>
      </c>
      <c r="E1510" s="11" t="s">
        <v>12</v>
      </c>
      <c r="F1510" s="11" t="s">
        <v>13</v>
      </c>
      <c r="G1510" s="11" t="s">
        <v>1009</v>
      </c>
      <c r="H1510" s="11" t="s">
        <v>42</v>
      </c>
      <c r="I1510" s="11" t="s">
        <v>1016</v>
      </c>
      <c r="J1510" s="11" t="s">
        <v>1091</v>
      </c>
      <c r="K1510" s="11" t="s">
        <v>1261</v>
      </c>
      <c r="L1510" s="11" t="s">
        <v>1265</v>
      </c>
      <c r="M1510" s="11" t="s">
        <v>1272</v>
      </c>
      <c r="N1510" s="10">
        <v>41734</v>
      </c>
      <c r="O1510" s="12">
        <v>395</v>
      </c>
      <c r="P1510" s="12">
        <v>608</v>
      </c>
      <c r="Q1510" s="12">
        <v>213</v>
      </c>
      <c r="R1510" s="11">
        <v>50</v>
      </c>
      <c r="S1510" s="12">
        <v>30400</v>
      </c>
      <c r="T1510" s="13">
        <v>0.01</v>
      </c>
      <c r="U1510" s="12">
        <v>304</v>
      </c>
      <c r="V1510" s="12">
        <v>30096</v>
      </c>
      <c r="W1510" s="12">
        <v>182</v>
      </c>
      <c r="X1510" s="12">
        <v>15969</v>
      </c>
      <c r="Y1510" s="14">
        <f>+DAY('TABLA PRINCIPAL'!$B1510)</f>
        <v>4</v>
      </c>
      <c r="Z1510" s="14">
        <f>+MONTH('TABLA PRINCIPAL'!$B1510)</f>
        <v>4</v>
      </c>
      <c r="AA1510" s="14">
        <f>+YEAR('TABLA PRINCIPAL'!$B1510)</f>
        <v>2014</v>
      </c>
      <c r="AB1510" s="22" t="str">
        <f>+IF(Ventas_Oficina[[#This Row],[Total del pedido]]&gt;=100000,"SI","NO")</f>
        <v>NO</v>
      </c>
      <c r="AC1510" s="22" t="str">
        <f>+_xlfn.XLOOKUP(Ventas_Oficina[[#This Row],[Nº de artículo]],AUXILIAR!A1509:A6399,AUXILIAR!D1509:D6399,"Error",0)</f>
        <v>No enviado a tiempo</v>
      </c>
      <c r="AD1510" s="22" t="str">
        <f>+IF(AND(Ventas_Oficina[[#This Row],[Total]]&gt;75000,Ventas_Oficina[[#This Row],[Envio a tiempo]]="Enviado a tiempo"),"Buena Venta","Venta Mala")</f>
        <v>Venta Mala</v>
      </c>
    </row>
    <row r="1511" spans="1:30" x14ac:dyDescent="0.25">
      <c r="A1511" s="25">
        <v>1299170</v>
      </c>
      <c r="B1511" s="5">
        <v>41862</v>
      </c>
      <c r="C1511" s="6" t="s">
        <v>146</v>
      </c>
      <c r="D1511" s="6" t="s">
        <v>147</v>
      </c>
      <c r="E1511" s="6" t="s">
        <v>4</v>
      </c>
      <c r="F1511" s="6" t="s">
        <v>5</v>
      </c>
      <c r="G1511" s="6" t="s">
        <v>1007</v>
      </c>
      <c r="H1511" s="6" t="s">
        <v>9</v>
      </c>
      <c r="I1511" s="6" t="s">
        <v>1013</v>
      </c>
      <c r="J1511" s="6" t="s">
        <v>1034</v>
      </c>
      <c r="K1511" s="6" t="s">
        <v>1261</v>
      </c>
      <c r="L1511" s="6" t="s">
        <v>1265</v>
      </c>
      <c r="M1511" s="6" t="s">
        <v>1273</v>
      </c>
      <c r="N1511" s="5">
        <v>41863</v>
      </c>
      <c r="O1511" s="7">
        <v>109</v>
      </c>
      <c r="P1511" s="7">
        <v>260</v>
      </c>
      <c r="Q1511" s="7">
        <v>151</v>
      </c>
      <c r="R1511" s="6">
        <v>26</v>
      </c>
      <c r="S1511" s="7">
        <v>6760</v>
      </c>
      <c r="T1511" s="8">
        <v>0.03</v>
      </c>
      <c r="U1511" s="7">
        <v>202.79999999999998</v>
      </c>
      <c r="V1511" s="7">
        <v>6557.2</v>
      </c>
      <c r="W1511" s="7">
        <v>240</v>
      </c>
      <c r="X1511" s="7">
        <v>4007</v>
      </c>
      <c r="Y1511" s="9">
        <f>+DAY('TABLA PRINCIPAL'!$B1511)</f>
        <v>11</v>
      </c>
      <c r="Z1511" s="9">
        <f>+MONTH('TABLA PRINCIPAL'!$B1511)</f>
        <v>8</v>
      </c>
      <c r="AA1511" s="9">
        <f>+YEAR('TABLA PRINCIPAL'!$B1511)</f>
        <v>2014</v>
      </c>
      <c r="AB1511" s="22" t="str">
        <f>+IF(Ventas_Oficina[[#This Row],[Total del pedido]]&gt;=100000,"SI","NO")</f>
        <v>NO</v>
      </c>
      <c r="AC1511" s="22" t="str">
        <f>+_xlfn.XLOOKUP(Ventas_Oficina[[#This Row],[Nº de artículo]],AUXILIAR!A1510:A6400,AUXILIAR!D1510:D6400,"Error",0)</f>
        <v>No enviado a tiempo</v>
      </c>
      <c r="AD1511" s="22" t="str">
        <f>+IF(AND(Ventas_Oficina[[#This Row],[Total]]&gt;75000,Ventas_Oficina[[#This Row],[Envio a tiempo]]="Enviado a tiempo"),"Buena Venta","Venta Mala")</f>
        <v>Venta Mala</v>
      </c>
    </row>
    <row r="1512" spans="1:30" x14ac:dyDescent="0.25">
      <c r="A1512" s="26">
        <v>1299170</v>
      </c>
      <c r="B1512" s="10">
        <v>42253</v>
      </c>
      <c r="C1512" s="11" t="s">
        <v>219</v>
      </c>
      <c r="D1512" s="11" t="s">
        <v>46</v>
      </c>
      <c r="E1512" s="11" t="s">
        <v>4</v>
      </c>
      <c r="F1512" s="11" t="s">
        <v>5</v>
      </c>
      <c r="G1512" s="11" t="s">
        <v>1009</v>
      </c>
      <c r="H1512" s="11" t="s">
        <v>9</v>
      </c>
      <c r="I1512" s="11" t="s">
        <v>1016</v>
      </c>
      <c r="J1512" s="11" t="s">
        <v>1060</v>
      </c>
      <c r="K1512" s="11" t="s">
        <v>1262</v>
      </c>
      <c r="L1512" s="11" t="s">
        <v>1270</v>
      </c>
      <c r="M1512" s="11" t="s">
        <v>1274</v>
      </c>
      <c r="N1512" s="10">
        <v>42254</v>
      </c>
      <c r="O1512" s="12">
        <v>1388</v>
      </c>
      <c r="P1512" s="12">
        <v>2238</v>
      </c>
      <c r="Q1512" s="12">
        <v>850</v>
      </c>
      <c r="R1512" s="11">
        <v>25</v>
      </c>
      <c r="S1512" s="12">
        <v>55950</v>
      </c>
      <c r="T1512" s="13">
        <v>0.02</v>
      </c>
      <c r="U1512" s="12">
        <v>1119</v>
      </c>
      <c r="V1512" s="12">
        <v>54831</v>
      </c>
      <c r="W1512" s="12">
        <v>1510</v>
      </c>
      <c r="X1512" s="12">
        <v>38833</v>
      </c>
      <c r="Y1512" s="14">
        <f>+DAY('TABLA PRINCIPAL'!$B1512)</f>
        <v>6</v>
      </c>
      <c r="Z1512" s="14">
        <f>+MONTH('TABLA PRINCIPAL'!$B1512)</f>
        <v>9</v>
      </c>
      <c r="AA1512" s="14">
        <f>+YEAR('TABLA PRINCIPAL'!$B1512)</f>
        <v>2015</v>
      </c>
      <c r="AB1512" s="22" t="str">
        <f>+IF(Ventas_Oficina[[#This Row],[Total del pedido]]&gt;=100000,"SI","NO")</f>
        <v>NO</v>
      </c>
      <c r="AC1512" s="22" t="str">
        <f>+_xlfn.XLOOKUP(Ventas_Oficina[[#This Row],[Nº de artículo]],AUXILIAR!A1511:A6401,AUXILIAR!D1511:D6401,"Error",0)</f>
        <v>No enviado a tiempo</v>
      </c>
      <c r="AD1512" s="22" t="str">
        <f>+IF(AND(Ventas_Oficina[[#This Row],[Total]]&gt;75000,Ventas_Oficina[[#This Row],[Envio a tiempo]]="Enviado a tiempo"),"Buena Venta","Venta Mala")</f>
        <v>Venta Mala</v>
      </c>
    </row>
    <row r="1513" spans="1:30" x14ac:dyDescent="0.25">
      <c r="A1513" s="25">
        <v>1299170</v>
      </c>
      <c r="B1513" s="5">
        <v>42344</v>
      </c>
      <c r="C1513" s="6" t="s">
        <v>602</v>
      </c>
      <c r="D1513" s="6" t="s">
        <v>26</v>
      </c>
      <c r="E1513" s="6" t="s">
        <v>4</v>
      </c>
      <c r="F1513" s="6" t="s">
        <v>5</v>
      </c>
      <c r="G1513" s="6" t="s">
        <v>1010</v>
      </c>
      <c r="H1513" s="6" t="s">
        <v>27</v>
      </c>
      <c r="I1513" s="6" t="s">
        <v>1016</v>
      </c>
      <c r="J1513" s="6" t="s">
        <v>1067</v>
      </c>
      <c r="K1513" s="6" t="s">
        <v>1261</v>
      </c>
      <c r="L1513" s="6" t="s">
        <v>1265</v>
      </c>
      <c r="M1513" s="6" t="s">
        <v>1273</v>
      </c>
      <c r="N1513" s="5">
        <v>42345</v>
      </c>
      <c r="O1513" s="7">
        <v>229</v>
      </c>
      <c r="P1513" s="7">
        <v>358</v>
      </c>
      <c r="Q1513" s="7">
        <v>129</v>
      </c>
      <c r="R1513" s="6">
        <v>16</v>
      </c>
      <c r="S1513" s="7">
        <v>5728</v>
      </c>
      <c r="T1513" s="8">
        <v>0.01</v>
      </c>
      <c r="U1513" s="7">
        <v>57.28</v>
      </c>
      <c r="V1513" s="7">
        <v>5670.72</v>
      </c>
      <c r="W1513" s="7">
        <v>163</v>
      </c>
      <c r="X1513" s="7">
        <v>15969</v>
      </c>
      <c r="Y1513" s="9">
        <f>+DAY('TABLA PRINCIPAL'!$B1513)</f>
        <v>6</v>
      </c>
      <c r="Z1513" s="9">
        <f>+MONTH('TABLA PRINCIPAL'!$B1513)</f>
        <v>12</v>
      </c>
      <c r="AA1513" s="9">
        <f>+YEAR('TABLA PRINCIPAL'!$B1513)</f>
        <v>2015</v>
      </c>
      <c r="AB1513" s="22" t="str">
        <f>+IF(Ventas_Oficina[[#This Row],[Total del pedido]]&gt;=100000,"SI","NO")</f>
        <v>NO</v>
      </c>
      <c r="AC1513" s="22" t="str">
        <f>+_xlfn.XLOOKUP(Ventas_Oficina[[#This Row],[Nº de artículo]],AUXILIAR!A1512:A6402,AUXILIAR!D1512:D6402,"Error",0)</f>
        <v>No enviado a tiempo</v>
      </c>
      <c r="AD1513" s="22" t="str">
        <f>+IF(AND(Ventas_Oficina[[#This Row],[Total]]&gt;75000,Ventas_Oficina[[#This Row],[Envio a tiempo]]="Enviado a tiempo"),"Buena Venta","Venta Mala")</f>
        <v>Venta Mala</v>
      </c>
    </row>
    <row r="1514" spans="1:30" x14ac:dyDescent="0.25">
      <c r="A1514" s="26">
        <v>1299535</v>
      </c>
      <c r="B1514" s="10">
        <v>41913</v>
      </c>
      <c r="C1514" s="11" t="s">
        <v>417</v>
      </c>
      <c r="D1514" s="11" t="s">
        <v>71</v>
      </c>
      <c r="E1514" s="11" t="s">
        <v>4</v>
      </c>
      <c r="F1514" s="11" t="s">
        <v>5</v>
      </c>
      <c r="G1514" s="11" t="s">
        <v>1008</v>
      </c>
      <c r="H1514" s="11" t="s">
        <v>17</v>
      </c>
      <c r="I1514" s="11" t="s">
        <v>1014</v>
      </c>
      <c r="J1514" s="11" t="s">
        <v>1039</v>
      </c>
      <c r="K1514" s="11" t="s">
        <v>1261</v>
      </c>
      <c r="L1514" s="11" t="s">
        <v>1267</v>
      </c>
      <c r="M1514" s="11" t="s">
        <v>1272</v>
      </c>
      <c r="N1514" s="10">
        <v>41914</v>
      </c>
      <c r="O1514" s="12">
        <v>479</v>
      </c>
      <c r="P1514" s="12">
        <v>1197</v>
      </c>
      <c r="Q1514" s="12">
        <v>718</v>
      </c>
      <c r="R1514" s="11">
        <v>39</v>
      </c>
      <c r="S1514" s="12">
        <v>46683</v>
      </c>
      <c r="T1514" s="13">
        <v>0.01</v>
      </c>
      <c r="U1514" s="12">
        <v>466.83</v>
      </c>
      <c r="V1514" s="12">
        <v>46216.17</v>
      </c>
      <c r="W1514" s="12">
        <v>581</v>
      </c>
      <c r="X1514" s="12">
        <v>4590</v>
      </c>
      <c r="Y1514" s="14">
        <f>+DAY('TABLA PRINCIPAL'!$B1514)</f>
        <v>1</v>
      </c>
      <c r="Z1514" s="14">
        <f>+MONTH('TABLA PRINCIPAL'!$B1514)</f>
        <v>10</v>
      </c>
      <c r="AA1514" s="14">
        <f>+YEAR('TABLA PRINCIPAL'!$B1514)</f>
        <v>2014</v>
      </c>
      <c r="AB1514" s="22" t="str">
        <f>+IF(Ventas_Oficina[[#This Row],[Total del pedido]]&gt;=100000,"SI","NO")</f>
        <v>NO</v>
      </c>
      <c r="AC1514" s="22" t="str">
        <f>+_xlfn.XLOOKUP(Ventas_Oficina[[#This Row],[Nº de artículo]],AUXILIAR!A1513:A6403,AUXILIAR!D1513:D6403,"Error",0)</f>
        <v>No enviado a tiempo</v>
      </c>
      <c r="AD1514" s="22" t="str">
        <f>+IF(AND(Ventas_Oficina[[#This Row],[Total]]&gt;75000,Ventas_Oficina[[#This Row],[Envio a tiempo]]="Enviado a tiempo"),"Buena Venta","Venta Mala")</f>
        <v>Venta Mala</v>
      </c>
    </row>
    <row r="1515" spans="1:30" x14ac:dyDescent="0.25">
      <c r="A1515" s="25">
        <v>1299535</v>
      </c>
      <c r="B1515" s="5">
        <v>42180</v>
      </c>
      <c r="C1515" s="6" t="s">
        <v>338</v>
      </c>
      <c r="D1515" s="6" t="s">
        <v>603</v>
      </c>
      <c r="E1515" s="6" t="s">
        <v>4</v>
      </c>
      <c r="F1515" s="6" t="s">
        <v>5</v>
      </c>
      <c r="G1515" s="6" t="s">
        <v>1008</v>
      </c>
      <c r="H1515" s="6" t="s">
        <v>39</v>
      </c>
      <c r="I1515" s="6" t="s">
        <v>1013</v>
      </c>
      <c r="J1515" s="6" t="s">
        <v>1153</v>
      </c>
      <c r="K1515" s="6" t="s">
        <v>1261</v>
      </c>
      <c r="L1515" s="6" t="s">
        <v>1265</v>
      </c>
      <c r="M1515" s="6" t="s">
        <v>1272</v>
      </c>
      <c r="N1515" s="5">
        <v>42182</v>
      </c>
      <c r="O1515" s="7">
        <v>31561</v>
      </c>
      <c r="P1515" s="7">
        <v>50097</v>
      </c>
      <c r="Q1515" s="7">
        <v>18536</v>
      </c>
      <c r="R1515" s="6">
        <v>27</v>
      </c>
      <c r="S1515" s="7">
        <v>1352619</v>
      </c>
      <c r="T1515" s="8">
        <v>0.06</v>
      </c>
      <c r="U1515" s="7">
        <v>81157.14</v>
      </c>
      <c r="V1515" s="7">
        <v>1271461.8600000001</v>
      </c>
      <c r="W1515" s="7">
        <v>6930</v>
      </c>
      <c r="X1515" s="7">
        <v>256869</v>
      </c>
      <c r="Y1515" s="9">
        <f>+DAY('TABLA PRINCIPAL'!$B1515)</f>
        <v>25</v>
      </c>
      <c r="Z1515" s="9">
        <f>+MONTH('TABLA PRINCIPAL'!$B1515)</f>
        <v>6</v>
      </c>
      <c r="AA1515" s="9">
        <f>+YEAR('TABLA PRINCIPAL'!$B1515)</f>
        <v>2015</v>
      </c>
      <c r="AB1515" s="22" t="str">
        <f>+IF(Ventas_Oficina[[#This Row],[Total del pedido]]&gt;=100000,"SI","NO")</f>
        <v>SI</v>
      </c>
      <c r="AC1515" s="22" t="str">
        <f>+_xlfn.XLOOKUP(Ventas_Oficina[[#This Row],[Nº de artículo]],AUXILIAR!A1514:A6404,AUXILIAR!D1514:D6404,"Error",0)</f>
        <v>No enviado a tiempo</v>
      </c>
      <c r="AD1515" s="22" t="str">
        <f>+IF(AND(Ventas_Oficina[[#This Row],[Total]]&gt;75000,Ventas_Oficina[[#This Row],[Envio a tiempo]]="Enviado a tiempo"),"Buena Venta","Venta Mala")</f>
        <v>Venta Mala</v>
      </c>
    </row>
    <row r="1516" spans="1:30" x14ac:dyDescent="0.25">
      <c r="A1516" s="26">
        <v>1299535</v>
      </c>
      <c r="B1516" s="10">
        <v>41694</v>
      </c>
      <c r="C1516" s="11" t="s">
        <v>397</v>
      </c>
      <c r="D1516" s="11" t="s">
        <v>88</v>
      </c>
      <c r="E1516" s="11" t="s">
        <v>4</v>
      </c>
      <c r="F1516" s="11" t="s">
        <v>5</v>
      </c>
      <c r="G1516" s="11" t="s">
        <v>1007</v>
      </c>
      <c r="H1516" s="11" t="s">
        <v>39</v>
      </c>
      <c r="I1516" s="11" t="s">
        <v>1013</v>
      </c>
      <c r="J1516" s="11" t="s">
        <v>1049</v>
      </c>
      <c r="K1516" s="11" t="s">
        <v>1261</v>
      </c>
      <c r="L1516" s="11" t="s">
        <v>1265</v>
      </c>
      <c r="M1516" s="11" t="s">
        <v>1272</v>
      </c>
      <c r="N1516" s="10">
        <v>41696</v>
      </c>
      <c r="O1516" s="12">
        <v>184</v>
      </c>
      <c r="P1516" s="12">
        <v>288</v>
      </c>
      <c r="Q1516" s="12">
        <v>104</v>
      </c>
      <c r="R1516" s="11">
        <v>13</v>
      </c>
      <c r="S1516" s="12">
        <v>3744</v>
      </c>
      <c r="T1516" s="13">
        <v>0.01</v>
      </c>
      <c r="U1516" s="12">
        <v>37.44</v>
      </c>
      <c r="V1516" s="12">
        <v>3706.56</v>
      </c>
      <c r="W1516" s="12">
        <v>99</v>
      </c>
      <c r="X1516" s="12">
        <v>6040</v>
      </c>
      <c r="Y1516" s="14">
        <f>+DAY('TABLA PRINCIPAL'!$B1516)</f>
        <v>24</v>
      </c>
      <c r="Z1516" s="14">
        <f>+MONTH('TABLA PRINCIPAL'!$B1516)</f>
        <v>2</v>
      </c>
      <c r="AA1516" s="14">
        <f>+YEAR('TABLA PRINCIPAL'!$B1516)</f>
        <v>2014</v>
      </c>
      <c r="AB1516" s="22" t="str">
        <f>+IF(Ventas_Oficina[[#This Row],[Total del pedido]]&gt;=100000,"SI","NO")</f>
        <v>NO</v>
      </c>
      <c r="AC1516" s="22" t="str">
        <f>+_xlfn.XLOOKUP(Ventas_Oficina[[#This Row],[Nº de artículo]],AUXILIAR!A1515:A6405,AUXILIAR!D1515:D6405,"Error",0)</f>
        <v>Enviado a tiempo</v>
      </c>
      <c r="AD1516" s="22" t="str">
        <f>+IF(AND(Ventas_Oficina[[#This Row],[Total]]&gt;75000,Ventas_Oficina[[#This Row],[Envio a tiempo]]="Enviado a tiempo"),"Buena Venta","Venta Mala")</f>
        <v>Venta Mala</v>
      </c>
    </row>
    <row r="1517" spans="1:30" x14ac:dyDescent="0.25">
      <c r="A1517" s="25">
        <v>1299535</v>
      </c>
      <c r="B1517" s="5">
        <v>41482</v>
      </c>
      <c r="C1517" s="6" t="s">
        <v>171</v>
      </c>
      <c r="D1517" s="6" t="s">
        <v>156</v>
      </c>
      <c r="E1517" s="6" t="s">
        <v>12</v>
      </c>
      <c r="F1517" s="6" t="s">
        <v>13</v>
      </c>
      <c r="G1517" s="6" t="s">
        <v>1010</v>
      </c>
      <c r="H1517" s="6" t="s">
        <v>42</v>
      </c>
      <c r="I1517" s="6" t="s">
        <v>1012</v>
      </c>
      <c r="J1517" s="6" t="s">
        <v>1099</v>
      </c>
      <c r="K1517" s="6" t="s">
        <v>1262</v>
      </c>
      <c r="L1517" s="6" t="s">
        <v>1266</v>
      </c>
      <c r="M1517" s="6" t="s">
        <v>1272</v>
      </c>
      <c r="N1517" s="5">
        <v>41484</v>
      </c>
      <c r="O1517" s="7">
        <v>93</v>
      </c>
      <c r="P1517" s="7">
        <v>160</v>
      </c>
      <c r="Q1517" s="7">
        <v>67</v>
      </c>
      <c r="R1517" s="6">
        <v>49</v>
      </c>
      <c r="S1517" s="7">
        <v>7840</v>
      </c>
      <c r="T1517" s="8">
        <v>0.02</v>
      </c>
      <c r="U1517" s="7">
        <v>156.80000000000001</v>
      </c>
      <c r="V1517" s="7">
        <v>7683.2</v>
      </c>
      <c r="W1517" s="7">
        <v>129</v>
      </c>
      <c r="X1517" s="7">
        <v>5514</v>
      </c>
      <c r="Y1517" s="9">
        <f>+DAY('TABLA PRINCIPAL'!$B1517)</f>
        <v>27</v>
      </c>
      <c r="Z1517" s="9">
        <f>+MONTH('TABLA PRINCIPAL'!$B1517)</f>
        <v>7</v>
      </c>
      <c r="AA1517" s="9">
        <f>+YEAR('TABLA PRINCIPAL'!$B1517)</f>
        <v>2013</v>
      </c>
      <c r="AB1517" s="22" t="str">
        <f>+IF(Ventas_Oficina[[#This Row],[Total del pedido]]&gt;=100000,"SI","NO")</f>
        <v>NO</v>
      </c>
      <c r="AC1517" s="22" t="str">
        <f>+_xlfn.XLOOKUP(Ventas_Oficina[[#This Row],[Nº de artículo]],AUXILIAR!A1516:A6406,AUXILIAR!D1516:D6406,"Error",0)</f>
        <v>Enviado a tiempo</v>
      </c>
      <c r="AD1517" s="22" t="str">
        <f>+IF(AND(Ventas_Oficina[[#This Row],[Total]]&gt;75000,Ventas_Oficina[[#This Row],[Envio a tiempo]]="Enviado a tiempo"),"Buena Venta","Venta Mala")</f>
        <v>Venta Mala</v>
      </c>
    </row>
    <row r="1518" spans="1:30" x14ac:dyDescent="0.25">
      <c r="A1518" s="26">
        <v>1299900</v>
      </c>
      <c r="B1518" s="10">
        <v>41683</v>
      </c>
      <c r="C1518" s="11" t="s">
        <v>388</v>
      </c>
      <c r="D1518" s="11" t="s">
        <v>36</v>
      </c>
      <c r="E1518" s="11" t="s">
        <v>12</v>
      </c>
      <c r="F1518" s="11" t="s">
        <v>13</v>
      </c>
      <c r="G1518" s="11" t="s">
        <v>1010</v>
      </c>
      <c r="H1518" s="11" t="s">
        <v>14</v>
      </c>
      <c r="I1518" s="11" t="s">
        <v>1013</v>
      </c>
      <c r="J1518" s="11" t="s">
        <v>1059</v>
      </c>
      <c r="K1518" s="11" t="s">
        <v>1261</v>
      </c>
      <c r="L1518" s="11" t="s">
        <v>1265</v>
      </c>
      <c r="M1518" s="11" t="s">
        <v>1272</v>
      </c>
      <c r="N1518" s="10">
        <v>41988</v>
      </c>
      <c r="O1518" s="12">
        <v>226</v>
      </c>
      <c r="P1518" s="12">
        <v>358</v>
      </c>
      <c r="Q1518" s="12">
        <v>132</v>
      </c>
      <c r="R1518" s="11">
        <v>1</v>
      </c>
      <c r="S1518" s="12">
        <v>358</v>
      </c>
      <c r="T1518" s="13">
        <v>0.02</v>
      </c>
      <c r="U1518" s="12">
        <v>7.16</v>
      </c>
      <c r="V1518" s="12">
        <v>350.84</v>
      </c>
      <c r="W1518" s="12">
        <v>547</v>
      </c>
      <c r="X1518" s="12">
        <v>12566</v>
      </c>
      <c r="Y1518" s="14">
        <f>+DAY('TABLA PRINCIPAL'!$B1518)</f>
        <v>13</v>
      </c>
      <c r="Z1518" s="14">
        <f>+MONTH('TABLA PRINCIPAL'!$B1518)</f>
        <v>2</v>
      </c>
      <c r="AA1518" s="14">
        <f>+YEAR('TABLA PRINCIPAL'!$B1518)</f>
        <v>2014</v>
      </c>
      <c r="AB1518" s="22" t="str">
        <f>+IF(Ventas_Oficina[[#This Row],[Total del pedido]]&gt;=100000,"SI","NO")</f>
        <v>NO</v>
      </c>
      <c r="AC1518" s="22" t="str">
        <f>+_xlfn.XLOOKUP(Ventas_Oficina[[#This Row],[Nº de artículo]],AUXILIAR!A1517:A6407,AUXILIAR!D1517:D6407,"Error",0)</f>
        <v>Enviado a tiempo</v>
      </c>
      <c r="AD1518" s="22" t="str">
        <f>+IF(AND(Ventas_Oficina[[#This Row],[Total]]&gt;75000,Ventas_Oficina[[#This Row],[Envio a tiempo]]="Enviado a tiempo"),"Buena Venta","Venta Mala")</f>
        <v>Venta Mala</v>
      </c>
    </row>
    <row r="1519" spans="1:30" x14ac:dyDescent="0.25">
      <c r="A1519" s="25">
        <v>1299900</v>
      </c>
      <c r="B1519" s="5">
        <v>42053</v>
      </c>
      <c r="C1519" s="6" t="s">
        <v>67</v>
      </c>
      <c r="D1519" s="6" t="s">
        <v>68</v>
      </c>
      <c r="E1519" s="6" t="s">
        <v>12</v>
      </c>
      <c r="F1519" s="6" t="s">
        <v>13</v>
      </c>
      <c r="G1519" s="6" t="s">
        <v>1008</v>
      </c>
      <c r="H1519" s="6" t="s">
        <v>14</v>
      </c>
      <c r="I1519" s="6" t="s">
        <v>1014</v>
      </c>
      <c r="J1519" s="6" t="s">
        <v>1103</v>
      </c>
      <c r="K1519" s="6" t="s">
        <v>1261</v>
      </c>
      <c r="L1519" s="6" t="s">
        <v>1267</v>
      </c>
      <c r="M1519" s="6" t="s">
        <v>1272</v>
      </c>
      <c r="N1519" s="5">
        <v>42054</v>
      </c>
      <c r="O1519" s="7">
        <v>5616</v>
      </c>
      <c r="P1519" s="7">
        <v>13698</v>
      </c>
      <c r="Q1519" s="7">
        <v>8082</v>
      </c>
      <c r="R1519" s="6">
        <v>34</v>
      </c>
      <c r="S1519" s="7">
        <v>465732</v>
      </c>
      <c r="T1519" s="8">
        <v>0</v>
      </c>
      <c r="U1519" s="7">
        <v>0</v>
      </c>
      <c r="V1519" s="7">
        <v>465732</v>
      </c>
      <c r="W1519" s="7">
        <v>2449</v>
      </c>
      <c r="X1519" s="7">
        <v>268840</v>
      </c>
      <c r="Y1519" s="9">
        <f>+DAY('TABLA PRINCIPAL'!$B1519)</f>
        <v>18</v>
      </c>
      <c r="Z1519" s="9">
        <f>+MONTH('TABLA PRINCIPAL'!$B1519)</f>
        <v>2</v>
      </c>
      <c r="AA1519" s="9">
        <f>+YEAR('TABLA PRINCIPAL'!$B1519)</f>
        <v>2015</v>
      </c>
      <c r="AB1519" s="22" t="str">
        <f>+IF(Ventas_Oficina[[#This Row],[Total del pedido]]&gt;=100000,"SI","NO")</f>
        <v>SI</v>
      </c>
      <c r="AC1519" s="22" t="str">
        <f>+_xlfn.XLOOKUP(Ventas_Oficina[[#This Row],[Nº de artículo]],AUXILIAR!A1518:A6408,AUXILIAR!D1518:D6408,"Error",0)</f>
        <v>Enviado a tiempo</v>
      </c>
      <c r="AD1519" s="22" t="str">
        <f>+IF(AND(Ventas_Oficina[[#This Row],[Total]]&gt;75000,Ventas_Oficina[[#This Row],[Envio a tiempo]]="Enviado a tiempo"),"Buena Venta","Venta Mala")</f>
        <v>Buena Venta</v>
      </c>
    </row>
    <row r="1520" spans="1:30" x14ac:dyDescent="0.25">
      <c r="A1520" s="26">
        <v>1299900</v>
      </c>
      <c r="B1520" s="10">
        <v>41827</v>
      </c>
      <c r="C1520" s="11" t="s">
        <v>604</v>
      </c>
      <c r="D1520" s="11" t="s">
        <v>11</v>
      </c>
      <c r="E1520" s="11" t="s">
        <v>12</v>
      </c>
      <c r="F1520" s="11" t="s">
        <v>13</v>
      </c>
      <c r="G1520" s="11" t="s">
        <v>1009</v>
      </c>
      <c r="H1520" s="11" t="s">
        <v>14</v>
      </c>
      <c r="I1520" s="11" t="s">
        <v>1015</v>
      </c>
      <c r="J1520" s="11" t="s">
        <v>1158</v>
      </c>
      <c r="K1520" s="11" t="s">
        <v>1261</v>
      </c>
      <c r="L1520" s="11" t="s">
        <v>1267</v>
      </c>
      <c r="M1520" s="11" t="s">
        <v>1273</v>
      </c>
      <c r="N1520" s="10">
        <v>41828</v>
      </c>
      <c r="O1520" s="12">
        <v>229</v>
      </c>
      <c r="P1520" s="12">
        <v>369</v>
      </c>
      <c r="Q1520" s="12">
        <v>140</v>
      </c>
      <c r="R1520" s="11">
        <v>21</v>
      </c>
      <c r="S1520" s="12">
        <v>7749</v>
      </c>
      <c r="T1520" s="13">
        <v>0</v>
      </c>
      <c r="U1520" s="12">
        <v>0</v>
      </c>
      <c r="V1520" s="12">
        <v>7749</v>
      </c>
      <c r="W1520" s="12">
        <v>50</v>
      </c>
      <c r="X1520" s="12">
        <v>4138</v>
      </c>
      <c r="Y1520" s="14">
        <f>+DAY('TABLA PRINCIPAL'!$B1520)</f>
        <v>7</v>
      </c>
      <c r="Z1520" s="14">
        <f>+MONTH('TABLA PRINCIPAL'!$B1520)</f>
        <v>7</v>
      </c>
      <c r="AA1520" s="14">
        <f>+YEAR('TABLA PRINCIPAL'!$B1520)</f>
        <v>2014</v>
      </c>
      <c r="AB1520" s="22" t="str">
        <f>+IF(Ventas_Oficina[[#This Row],[Total del pedido]]&gt;=100000,"SI","NO")</f>
        <v>NO</v>
      </c>
      <c r="AC1520" s="22" t="str">
        <f>+_xlfn.XLOOKUP(Ventas_Oficina[[#This Row],[Nº de artículo]],AUXILIAR!A1519:A6409,AUXILIAR!D1519:D6409,"Error",0)</f>
        <v>No enviado a tiempo</v>
      </c>
      <c r="AD1520" s="22" t="str">
        <f>+IF(AND(Ventas_Oficina[[#This Row],[Total]]&gt;75000,Ventas_Oficina[[#This Row],[Envio a tiempo]]="Enviado a tiempo"),"Buena Venta","Venta Mala")</f>
        <v>Venta Mala</v>
      </c>
    </row>
    <row r="1521" spans="1:30" x14ac:dyDescent="0.25">
      <c r="A1521" s="25">
        <v>1299900</v>
      </c>
      <c r="B1521" s="5">
        <v>41858</v>
      </c>
      <c r="C1521" s="6" t="s">
        <v>126</v>
      </c>
      <c r="D1521" s="6" t="s">
        <v>19</v>
      </c>
      <c r="E1521" s="6" t="s">
        <v>4</v>
      </c>
      <c r="F1521" s="6" t="s">
        <v>5</v>
      </c>
      <c r="G1521" s="6" t="s">
        <v>1010</v>
      </c>
      <c r="H1521" s="6" t="s">
        <v>6</v>
      </c>
      <c r="I1521" s="6" t="s">
        <v>1015</v>
      </c>
      <c r="J1521" s="6" t="s">
        <v>1124</v>
      </c>
      <c r="K1521" s="6" t="s">
        <v>1261</v>
      </c>
      <c r="L1521" s="6" t="s">
        <v>1265</v>
      </c>
      <c r="M1521" s="6" t="s">
        <v>1272</v>
      </c>
      <c r="N1521" s="5">
        <v>41860</v>
      </c>
      <c r="O1521" s="7">
        <v>314</v>
      </c>
      <c r="P1521" s="7">
        <v>491</v>
      </c>
      <c r="Q1521" s="7">
        <v>177</v>
      </c>
      <c r="R1521" s="6">
        <v>13</v>
      </c>
      <c r="S1521" s="7">
        <v>6383</v>
      </c>
      <c r="T1521" s="8">
        <v>0.09</v>
      </c>
      <c r="U1521" s="7">
        <v>574.47</v>
      </c>
      <c r="V1521" s="7">
        <v>5808.53</v>
      </c>
      <c r="W1521" s="7">
        <v>50</v>
      </c>
      <c r="X1521" s="7">
        <v>5304</v>
      </c>
      <c r="Y1521" s="9">
        <f>+DAY('TABLA PRINCIPAL'!$B1521)</f>
        <v>7</v>
      </c>
      <c r="Z1521" s="9">
        <f>+MONTH('TABLA PRINCIPAL'!$B1521)</f>
        <v>8</v>
      </c>
      <c r="AA1521" s="9">
        <f>+YEAR('TABLA PRINCIPAL'!$B1521)</f>
        <v>2014</v>
      </c>
      <c r="AB1521" s="22" t="str">
        <f>+IF(Ventas_Oficina[[#This Row],[Total del pedido]]&gt;=100000,"SI","NO")</f>
        <v>NO</v>
      </c>
      <c r="AC1521" s="22" t="str">
        <f>+_xlfn.XLOOKUP(Ventas_Oficina[[#This Row],[Nº de artículo]],AUXILIAR!A1520:A6410,AUXILIAR!D1520:D6410,"Error",0)</f>
        <v>No enviado a tiempo</v>
      </c>
      <c r="AD1521" s="22" t="str">
        <f>+IF(AND(Ventas_Oficina[[#This Row],[Total]]&gt;75000,Ventas_Oficina[[#This Row],[Envio a tiempo]]="Enviado a tiempo"),"Buena Venta","Venta Mala")</f>
        <v>Venta Mala</v>
      </c>
    </row>
    <row r="1522" spans="1:30" x14ac:dyDescent="0.25">
      <c r="A1522" s="26">
        <v>1299900</v>
      </c>
      <c r="B1522" s="10">
        <v>41413</v>
      </c>
      <c r="C1522" s="11" t="s">
        <v>315</v>
      </c>
      <c r="D1522" s="11" t="s">
        <v>3</v>
      </c>
      <c r="E1522" s="11" t="s">
        <v>4</v>
      </c>
      <c r="F1522" s="11" t="s">
        <v>5</v>
      </c>
      <c r="G1522" s="11" t="s">
        <v>1008</v>
      </c>
      <c r="H1522" s="11" t="s">
        <v>6</v>
      </c>
      <c r="I1522" s="11" t="s">
        <v>1014</v>
      </c>
      <c r="J1522" s="11" t="s">
        <v>1064</v>
      </c>
      <c r="K1522" s="11" t="s">
        <v>1261</v>
      </c>
      <c r="L1522" s="11" t="s">
        <v>1265</v>
      </c>
      <c r="M1522" s="11" t="s">
        <v>1272</v>
      </c>
      <c r="N1522" s="10">
        <v>41414</v>
      </c>
      <c r="O1522" s="12">
        <v>365</v>
      </c>
      <c r="P1522" s="12">
        <v>598</v>
      </c>
      <c r="Q1522" s="12">
        <v>233</v>
      </c>
      <c r="R1522" s="11">
        <v>33</v>
      </c>
      <c r="S1522" s="12">
        <v>19734</v>
      </c>
      <c r="T1522" s="13">
        <v>0.08</v>
      </c>
      <c r="U1522" s="12">
        <v>1578.72</v>
      </c>
      <c r="V1522" s="12">
        <v>18155.28</v>
      </c>
      <c r="W1522" s="12">
        <v>149</v>
      </c>
      <c r="X1522" s="12">
        <v>12248</v>
      </c>
      <c r="Y1522" s="14">
        <f>+DAY('TABLA PRINCIPAL'!$B1522)</f>
        <v>19</v>
      </c>
      <c r="Z1522" s="14">
        <f>+MONTH('TABLA PRINCIPAL'!$B1522)</f>
        <v>5</v>
      </c>
      <c r="AA1522" s="14">
        <f>+YEAR('TABLA PRINCIPAL'!$B1522)</f>
        <v>2013</v>
      </c>
      <c r="AB1522" s="22" t="str">
        <f>+IF(Ventas_Oficina[[#This Row],[Total del pedido]]&gt;=100000,"SI","NO")</f>
        <v>NO</v>
      </c>
      <c r="AC1522" s="22" t="str">
        <f>+_xlfn.XLOOKUP(Ventas_Oficina[[#This Row],[Nº de artículo]],AUXILIAR!A1521:A6411,AUXILIAR!D1521:D6411,"Error",0)</f>
        <v>Enviado a tiempo</v>
      </c>
      <c r="AD1522" s="22" t="str">
        <f>+IF(AND(Ventas_Oficina[[#This Row],[Total]]&gt;75000,Ventas_Oficina[[#This Row],[Envio a tiempo]]="Enviado a tiempo"),"Buena Venta","Venta Mala")</f>
        <v>Venta Mala</v>
      </c>
    </row>
    <row r="1523" spans="1:30" x14ac:dyDescent="0.25">
      <c r="A1523" s="25">
        <v>1299900</v>
      </c>
      <c r="B1523" s="5">
        <v>41506</v>
      </c>
      <c r="C1523" s="6" t="s">
        <v>298</v>
      </c>
      <c r="D1523" s="6" t="s">
        <v>48</v>
      </c>
      <c r="E1523" s="6" t="s">
        <v>4</v>
      </c>
      <c r="F1523" s="6" t="s">
        <v>5</v>
      </c>
      <c r="G1523" s="6" t="s">
        <v>1008</v>
      </c>
      <c r="H1523" s="6" t="s">
        <v>34</v>
      </c>
      <c r="I1523" s="6" t="s">
        <v>1012</v>
      </c>
      <c r="J1523" s="6" t="s">
        <v>1072</v>
      </c>
      <c r="K1523" s="6" t="s">
        <v>1261</v>
      </c>
      <c r="L1523" s="6" t="s">
        <v>1267</v>
      </c>
      <c r="M1523" s="6" t="s">
        <v>1272</v>
      </c>
      <c r="N1523" s="5">
        <v>41508</v>
      </c>
      <c r="O1523" s="7">
        <v>194</v>
      </c>
      <c r="P1523" s="7">
        <v>308</v>
      </c>
      <c r="Q1523" s="7">
        <v>114</v>
      </c>
      <c r="R1523" s="6">
        <v>3</v>
      </c>
      <c r="S1523" s="7">
        <v>924</v>
      </c>
      <c r="T1523" s="8">
        <v>0.09</v>
      </c>
      <c r="U1523" s="7">
        <v>83.16</v>
      </c>
      <c r="V1523" s="7">
        <v>840.84</v>
      </c>
      <c r="W1523" s="7">
        <v>99</v>
      </c>
      <c r="X1523" s="7">
        <v>8040</v>
      </c>
      <c r="Y1523" s="9">
        <f>+DAY('TABLA PRINCIPAL'!$B1523)</f>
        <v>20</v>
      </c>
      <c r="Z1523" s="9">
        <f>+MONTH('TABLA PRINCIPAL'!$B1523)</f>
        <v>8</v>
      </c>
      <c r="AA1523" s="9">
        <f>+YEAR('TABLA PRINCIPAL'!$B1523)</f>
        <v>2013</v>
      </c>
      <c r="AB1523" s="22" t="str">
        <f>+IF(Ventas_Oficina[[#This Row],[Total del pedido]]&gt;=100000,"SI","NO")</f>
        <v>NO</v>
      </c>
      <c r="AC1523" s="22" t="str">
        <f>+_xlfn.XLOOKUP(Ventas_Oficina[[#This Row],[Nº de artículo]],AUXILIAR!A1522:A6412,AUXILIAR!D1522:D6412,"Error",0)</f>
        <v>No enviado a tiempo</v>
      </c>
      <c r="AD1523" s="22" t="str">
        <f>+IF(AND(Ventas_Oficina[[#This Row],[Total]]&gt;75000,Ventas_Oficina[[#This Row],[Envio a tiempo]]="Enviado a tiempo"),"Buena Venta","Venta Mala")</f>
        <v>Venta Mala</v>
      </c>
    </row>
    <row r="1524" spans="1:30" x14ac:dyDescent="0.25">
      <c r="A1524" s="26">
        <v>1299900</v>
      </c>
      <c r="B1524" s="10">
        <v>42142</v>
      </c>
      <c r="C1524" s="11" t="s">
        <v>605</v>
      </c>
      <c r="D1524" s="11" t="s">
        <v>143</v>
      </c>
      <c r="E1524" s="11" t="s">
        <v>4</v>
      </c>
      <c r="F1524" s="11" t="s">
        <v>5</v>
      </c>
      <c r="G1524" s="11" t="s">
        <v>1009</v>
      </c>
      <c r="H1524" s="11" t="s">
        <v>24</v>
      </c>
      <c r="I1524" s="11" t="s">
        <v>1013</v>
      </c>
      <c r="J1524" s="11" t="s">
        <v>1075</v>
      </c>
      <c r="K1524" s="11" t="s">
        <v>1262</v>
      </c>
      <c r="L1524" s="11" t="s">
        <v>1270</v>
      </c>
      <c r="M1524" s="11" t="s">
        <v>1274</v>
      </c>
      <c r="N1524" s="10">
        <v>42149</v>
      </c>
      <c r="O1524" s="12">
        <v>225</v>
      </c>
      <c r="P1524" s="12">
        <v>369</v>
      </c>
      <c r="Q1524" s="12">
        <v>144</v>
      </c>
      <c r="R1524" s="11">
        <v>5</v>
      </c>
      <c r="S1524" s="12">
        <v>1845</v>
      </c>
      <c r="T1524" s="13">
        <v>0.01</v>
      </c>
      <c r="U1524" s="12">
        <v>18.45</v>
      </c>
      <c r="V1524" s="12">
        <v>1826.55</v>
      </c>
      <c r="W1524" s="12">
        <v>250</v>
      </c>
      <c r="X1524" s="12">
        <v>5560</v>
      </c>
      <c r="Y1524" s="14">
        <f>+DAY('TABLA PRINCIPAL'!$B1524)</f>
        <v>18</v>
      </c>
      <c r="Z1524" s="14">
        <f>+MONTH('TABLA PRINCIPAL'!$B1524)</f>
        <v>5</v>
      </c>
      <c r="AA1524" s="14">
        <f>+YEAR('TABLA PRINCIPAL'!$B1524)</f>
        <v>2015</v>
      </c>
      <c r="AB1524" s="22" t="str">
        <f>+IF(Ventas_Oficina[[#This Row],[Total del pedido]]&gt;=100000,"SI","NO")</f>
        <v>NO</v>
      </c>
      <c r="AC1524" s="22" t="str">
        <f>+_xlfn.XLOOKUP(Ventas_Oficina[[#This Row],[Nº de artículo]],AUXILIAR!A1523:A6413,AUXILIAR!D1523:D6413,"Error",0)</f>
        <v>Enviado a tiempo</v>
      </c>
      <c r="AD1524" s="22" t="str">
        <f>+IF(AND(Ventas_Oficina[[#This Row],[Total]]&gt;75000,Ventas_Oficina[[#This Row],[Envio a tiempo]]="Enviado a tiempo"),"Buena Venta","Venta Mala")</f>
        <v>Venta Mala</v>
      </c>
    </row>
    <row r="1525" spans="1:30" x14ac:dyDescent="0.25">
      <c r="A1525" s="25">
        <v>1299900</v>
      </c>
      <c r="B1525" s="5">
        <v>41323</v>
      </c>
      <c r="C1525" s="6" t="s">
        <v>15</v>
      </c>
      <c r="D1525" s="6" t="s">
        <v>16</v>
      </c>
      <c r="E1525" s="6" t="s">
        <v>4</v>
      </c>
      <c r="F1525" s="6" t="s">
        <v>5</v>
      </c>
      <c r="G1525" s="6" t="s">
        <v>1010</v>
      </c>
      <c r="H1525" s="6" t="s">
        <v>17</v>
      </c>
      <c r="I1525" s="6" t="s">
        <v>1013</v>
      </c>
      <c r="J1525" s="6" t="s">
        <v>1124</v>
      </c>
      <c r="K1525" s="6" t="s">
        <v>1262</v>
      </c>
      <c r="L1525" s="6" t="s">
        <v>1265</v>
      </c>
      <c r="M1525" s="6" t="s">
        <v>1272</v>
      </c>
      <c r="N1525" s="5">
        <v>41325</v>
      </c>
      <c r="O1525" s="7">
        <v>314</v>
      </c>
      <c r="P1525" s="7">
        <v>491</v>
      </c>
      <c r="Q1525" s="7">
        <v>177</v>
      </c>
      <c r="R1525" s="6">
        <v>24</v>
      </c>
      <c r="S1525" s="7">
        <v>11784</v>
      </c>
      <c r="T1525" s="8">
        <v>0.08</v>
      </c>
      <c r="U1525" s="7">
        <v>942.72</v>
      </c>
      <c r="V1525" s="7">
        <v>10841.28</v>
      </c>
      <c r="W1525" s="7">
        <v>50</v>
      </c>
      <c r="X1525" s="7">
        <v>7563</v>
      </c>
      <c r="Y1525" s="9">
        <f>+DAY('TABLA PRINCIPAL'!$B1525)</f>
        <v>18</v>
      </c>
      <c r="Z1525" s="9">
        <f>+MONTH('TABLA PRINCIPAL'!$B1525)</f>
        <v>2</v>
      </c>
      <c r="AA1525" s="9">
        <f>+YEAR('TABLA PRINCIPAL'!$B1525)</f>
        <v>2013</v>
      </c>
      <c r="AB1525" s="22" t="str">
        <f>+IF(Ventas_Oficina[[#This Row],[Total del pedido]]&gt;=100000,"SI","NO")</f>
        <v>NO</v>
      </c>
      <c r="AC1525" s="22" t="str">
        <f>+_xlfn.XLOOKUP(Ventas_Oficina[[#This Row],[Nº de artículo]],AUXILIAR!A1524:A6414,AUXILIAR!D1524:D6414,"Error",0)</f>
        <v>Enviado a tiempo</v>
      </c>
      <c r="AD1525" s="22" t="str">
        <f>+IF(AND(Ventas_Oficina[[#This Row],[Total]]&gt;75000,Ventas_Oficina[[#This Row],[Envio a tiempo]]="Enviado a tiempo"),"Buena Venta","Venta Mala")</f>
        <v>Venta Mala</v>
      </c>
    </row>
    <row r="1526" spans="1:30" x14ac:dyDescent="0.25">
      <c r="A1526" s="26">
        <v>1300265</v>
      </c>
      <c r="B1526" s="10">
        <v>41635</v>
      </c>
      <c r="C1526" s="11" t="s">
        <v>484</v>
      </c>
      <c r="D1526" s="11" t="s">
        <v>23</v>
      </c>
      <c r="E1526" s="11" t="s">
        <v>4</v>
      </c>
      <c r="F1526" s="11" t="s">
        <v>5</v>
      </c>
      <c r="G1526" s="11" t="s">
        <v>1010</v>
      </c>
      <c r="H1526" s="11" t="s">
        <v>24</v>
      </c>
      <c r="I1526" s="11" t="s">
        <v>1012</v>
      </c>
      <c r="J1526" s="11" t="s">
        <v>1062</v>
      </c>
      <c r="K1526" s="11" t="s">
        <v>1261</v>
      </c>
      <c r="L1526" s="11" t="s">
        <v>1265</v>
      </c>
      <c r="M1526" s="11" t="s">
        <v>1273</v>
      </c>
      <c r="N1526" s="10">
        <v>41637</v>
      </c>
      <c r="O1526" s="12">
        <v>639</v>
      </c>
      <c r="P1526" s="12">
        <v>1998</v>
      </c>
      <c r="Q1526" s="12">
        <v>1359</v>
      </c>
      <c r="R1526" s="11">
        <v>43</v>
      </c>
      <c r="S1526" s="12">
        <v>85914</v>
      </c>
      <c r="T1526" s="13">
        <v>0.03</v>
      </c>
      <c r="U1526" s="12">
        <v>2577.42</v>
      </c>
      <c r="V1526" s="12">
        <v>83336.58</v>
      </c>
      <c r="W1526" s="12">
        <v>400</v>
      </c>
      <c r="X1526" s="12">
        <v>75427</v>
      </c>
      <c r="Y1526" s="14">
        <f>+DAY('TABLA PRINCIPAL'!$B1526)</f>
        <v>27</v>
      </c>
      <c r="Z1526" s="14">
        <f>+MONTH('TABLA PRINCIPAL'!$B1526)</f>
        <v>12</v>
      </c>
      <c r="AA1526" s="14">
        <f>+YEAR('TABLA PRINCIPAL'!$B1526)</f>
        <v>2013</v>
      </c>
      <c r="AB1526" s="22" t="str">
        <f>+IF(Ventas_Oficina[[#This Row],[Total del pedido]]&gt;=100000,"SI","NO")</f>
        <v>NO</v>
      </c>
      <c r="AC1526" s="22" t="str">
        <f>+_xlfn.XLOOKUP(Ventas_Oficina[[#This Row],[Nº de artículo]],AUXILIAR!A1525:A6415,AUXILIAR!D1525:D6415,"Error",0)</f>
        <v>Enviado a tiempo</v>
      </c>
      <c r="AD1526" s="22" t="str">
        <f>+IF(AND(Ventas_Oficina[[#This Row],[Total]]&gt;75000,Ventas_Oficina[[#This Row],[Envio a tiempo]]="Enviado a tiempo"),"Buena Venta","Venta Mala")</f>
        <v>Buena Venta</v>
      </c>
    </row>
    <row r="1527" spans="1:30" x14ac:dyDescent="0.25">
      <c r="A1527" s="25">
        <v>1300265</v>
      </c>
      <c r="B1527" s="5">
        <v>41735</v>
      </c>
      <c r="C1527" s="6" t="s">
        <v>424</v>
      </c>
      <c r="D1527" s="6" t="s">
        <v>425</v>
      </c>
      <c r="E1527" s="6" t="s">
        <v>4</v>
      </c>
      <c r="F1527" s="6" t="s">
        <v>5</v>
      </c>
      <c r="G1527" s="6" t="s">
        <v>1009</v>
      </c>
      <c r="H1527" s="6" t="s">
        <v>106</v>
      </c>
      <c r="I1527" s="6" t="s">
        <v>1013</v>
      </c>
      <c r="J1527" s="6" t="s">
        <v>1089</v>
      </c>
      <c r="K1527" s="6" t="s">
        <v>1261</v>
      </c>
      <c r="L1527" s="6" t="s">
        <v>1265</v>
      </c>
      <c r="M1527" s="6" t="s">
        <v>1272</v>
      </c>
      <c r="N1527" s="5">
        <v>41740</v>
      </c>
      <c r="O1527" s="7">
        <v>176</v>
      </c>
      <c r="P1527" s="7">
        <v>338</v>
      </c>
      <c r="Q1527" s="7">
        <v>162</v>
      </c>
      <c r="R1527" s="6">
        <v>10</v>
      </c>
      <c r="S1527" s="7">
        <v>3380</v>
      </c>
      <c r="T1527" s="8">
        <v>0.05</v>
      </c>
      <c r="U1527" s="7">
        <v>169</v>
      </c>
      <c r="V1527" s="7">
        <v>3211</v>
      </c>
      <c r="W1527" s="7">
        <v>85</v>
      </c>
      <c r="X1527" s="7">
        <v>6087</v>
      </c>
      <c r="Y1527" s="9">
        <f>+DAY('TABLA PRINCIPAL'!$B1527)</f>
        <v>6</v>
      </c>
      <c r="Z1527" s="9">
        <f>+MONTH('TABLA PRINCIPAL'!$B1527)</f>
        <v>4</v>
      </c>
      <c r="AA1527" s="9">
        <f>+YEAR('TABLA PRINCIPAL'!$B1527)</f>
        <v>2014</v>
      </c>
      <c r="AB1527" s="22" t="str">
        <f>+IF(Ventas_Oficina[[#This Row],[Total del pedido]]&gt;=100000,"SI","NO")</f>
        <v>NO</v>
      </c>
      <c r="AC1527" s="22" t="str">
        <f>+_xlfn.XLOOKUP(Ventas_Oficina[[#This Row],[Nº de artículo]],AUXILIAR!A1526:A6416,AUXILIAR!D1526:D6416,"Error",0)</f>
        <v>Enviado a tiempo</v>
      </c>
      <c r="AD1527" s="22" t="str">
        <f>+IF(AND(Ventas_Oficina[[#This Row],[Total]]&gt;75000,Ventas_Oficina[[#This Row],[Envio a tiempo]]="Enviado a tiempo"),"Buena Venta","Venta Mala")</f>
        <v>Venta Mala</v>
      </c>
    </row>
    <row r="1528" spans="1:30" x14ac:dyDescent="0.25">
      <c r="A1528" s="26">
        <v>1300265</v>
      </c>
      <c r="B1528" s="10">
        <v>41736</v>
      </c>
      <c r="C1528" s="11" t="s">
        <v>379</v>
      </c>
      <c r="D1528" s="11" t="s">
        <v>137</v>
      </c>
      <c r="E1528" s="11" t="s">
        <v>4</v>
      </c>
      <c r="F1528" s="11" t="s">
        <v>5</v>
      </c>
      <c r="G1528" s="11" t="s">
        <v>1008</v>
      </c>
      <c r="H1528" s="11" t="s">
        <v>6</v>
      </c>
      <c r="I1528" s="11" t="s">
        <v>1015</v>
      </c>
      <c r="J1528" s="11" t="s">
        <v>1053</v>
      </c>
      <c r="K1528" s="11" t="s">
        <v>1261</v>
      </c>
      <c r="L1528" s="11" t="s">
        <v>1265</v>
      </c>
      <c r="M1528" s="11" t="s">
        <v>1272</v>
      </c>
      <c r="N1528" s="10">
        <v>41738</v>
      </c>
      <c r="O1528" s="12">
        <v>37799</v>
      </c>
      <c r="P1528" s="12">
        <v>59999</v>
      </c>
      <c r="Q1528" s="12">
        <v>22200</v>
      </c>
      <c r="R1528" s="11">
        <v>38</v>
      </c>
      <c r="S1528" s="12">
        <v>2279962</v>
      </c>
      <c r="T1528" s="13">
        <v>0.01</v>
      </c>
      <c r="U1528" s="12">
        <v>22799.62</v>
      </c>
      <c r="V1528" s="12">
        <v>2257162.38</v>
      </c>
      <c r="W1528" s="12">
        <v>2449</v>
      </c>
      <c r="X1528" s="12">
        <v>1630424</v>
      </c>
      <c r="Y1528" s="14">
        <f>+DAY('TABLA PRINCIPAL'!$B1528)</f>
        <v>7</v>
      </c>
      <c r="Z1528" s="14">
        <f>+MONTH('TABLA PRINCIPAL'!$B1528)</f>
        <v>4</v>
      </c>
      <c r="AA1528" s="14">
        <f>+YEAR('TABLA PRINCIPAL'!$B1528)</f>
        <v>2014</v>
      </c>
      <c r="AB1528" s="22" t="str">
        <f>+IF(Ventas_Oficina[[#This Row],[Total del pedido]]&gt;=100000,"SI","NO")</f>
        <v>SI</v>
      </c>
      <c r="AC1528" s="22" t="str">
        <f>+_xlfn.XLOOKUP(Ventas_Oficina[[#This Row],[Nº de artículo]],AUXILIAR!A1527:A6417,AUXILIAR!D1527:D6417,"Error",0)</f>
        <v>Enviado a tiempo</v>
      </c>
      <c r="AD1528" s="22" t="str">
        <f>+IF(AND(Ventas_Oficina[[#This Row],[Total]]&gt;75000,Ventas_Oficina[[#This Row],[Envio a tiempo]]="Enviado a tiempo"),"Buena Venta","Venta Mala")</f>
        <v>Buena Venta</v>
      </c>
    </row>
    <row r="1529" spans="1:30" x14ac:dyDescent="0.25">
      <c r="A1529" s="25">
        <v>1300265</v>
      </c>
      <c r="B1529" s="5">
        <v>41551</v>
      </c>
      <c r="C1529" s="6" t="s">
        <v>204</v>
      </c>
      <c r="D1529" s="6" t="s">
        <v>599</v>
      </c>
      <c r="E1529" s="6" t="s">
        <v>4</v>
      </c>
      <c r="F1529" s="6" t="s">
        <v>5</v>
      </c>
      <c r="G1529" s="6" t="s">
        <v>1008</v>
      </c>
      <c r="H1529" s="6" t="s">
        <v>27</v>
      </c>
      <c r="I1529" s="6" t="s">
        <v>1015</v>
      </c>
      <c r="J1529" s="6" t="s">
        <v>1062</v>
      </c>
      <c r="K1529" s="6" t="s">
        <v>1261</v>
      </c>
      <c r="L1529" s="6" t="s">
        <v>1265</v>
      </c>
      <c r="M1529" s="6" t="s">
        <v>1272</v>
      </c>
      <c r="N1529" s="5">
        <v>41552</v>
      </c>
      <c r="O1529" s="7">
        <v>639</v>
      </c>
      <c r="P1529" s="7">
        <v>1998</v>
      </c>
      <c r="Q1529" s="7">
        <v>1359</v>
      </c>
      <c r="R1529" s="6">
        <v>44</v>
      </c>
      <c r="S1529" s="7">
        <v>87912</v>
      </c>
      <c r="T1529" s="8">
        <v>0.01</v>
      </c>
      <c r="U1529" s="7">
        <v>879.12</v>
      </c>
      <c r="V1529" s="7">
        <v>87032.88</v>
      </c>
      <c r="W1529" s="7">
        <v>400</v>
      </c>
      <c r="X1529" s="7">
        <v>66194</v>
      </c>
      <c r="Y1529" s="9">
        <f>+DAY('TABLA PRINCIPAL'!$B1529)</f>
        <v>4</v>
      </c>
      <c r="Z1529" s="9">
        <f>+MONTH('TABLA PRINCIPAL'!$B1529)</f>
        <v>10</v>
      </c>
      <c r="AA1529" s="9">
        <f>+YEAR('TABLA PRINCIPAL'!$B1529)</f>
        <v>2013</v>
      </c>
      <c r="AB1529" s="22" t="str">
        <f>+IF(Ventas_Oficina[[#This Row],[Total del pedido]]&gt;=100000,"SI","NO")</f>
        <v>NO</v>
      </c>
      <c r="AC1529" s="22" t="str">
        <f>+_xlfn.XLOOKUP(Ventas_Oficina[[#This Row],[Nº de artículo]],AUXILIAR!A1528:A6418,AUXILIAR!D1528:D6418,"Error",0)</f>
        <v>Enviado a tiempo</v>
      </c>
      <c r="AD1529" s="22" t="str">
        <f>+IF(AND(Ventas_Oficina[[#This Row],[Total]]&gt;75000,Ventas_Oficina[[#This Row],[Envio a tiempo]]="Enviado a tiempo"),"Buena Venta","Venta Mala")</f>
        <v>Venta Mala</v>
      </c>
    </row>
    <row r="1530" spans="1:30" x14ac:dyDescent="0.25">
      <c r="A1530" s="26">
        <v>1300265</v>
      </c>
      <c r="B1530" s="10">
        <v>42309</v>
      </c>
      <c r="C1530" s="11" t="s">
        <v>521</v>
      </c>
      <c r="D1530" s="11" t="s">
        <v>23</v>
      </c>
      <c r="E1530" s="11" t="s">
        <v>4</v>
      </c>
      <c r="F1530" s="11" t="s">
        <v>5</v>
      </c>
      <c r="G1530" s="11" t="s">
        <v>1007</v>
      </c>
      <c r="H1530" s="11" t="s">
        <v>24</v>
      </c>
      <c r="I1530" s="11" t="s">
        <v>1012</v>
      </c>
      <c r="J1530" s="11" t="s">
        <v>1045</v>
      </c>
      <c r="K1530" s="11" t="s">
        <v>1261</v>
      </c>
      <c r="L1530" s="11" t="s">
        <v>1266</v>
      </c>
      <c r="M1530" s="11" t="s">
        <v>1272</v>
      </c>
      <c r="N1530" s="10">
        <v>42311</v>
      </c>
      <c r="O1530" s="12">
        <v>93</v>
      </c>
      <c r="P1530" s="12">
        <v>148</v>
      </c>
      <c r="Q1530" s="12">
        <v>55</v>
      </c>
      <c r="R1530" s="11">
        <v>6</v>
      </c>
      <c r="S1530" s="12">
        <v>888</v>
      </c>
      <c r="T1530" s="13">
        <v>0.02</v>
      </c>
      <c r="U1530" s="12">
        <v>17.760000000000002</v>
      </c>
      <c r="V1530" s="12">
        <v>870.24</v>
      </c>
      <c r="W1530" s="12">
        <v>70</v>
      </c>
      <c r="X1530" s="12">
        <v>4553</v>
      </c>
      <c r="Y1530" s="14">
        <f>+DAY('TABLA PRINCIPAL'!$B1530)</f>
        <v>1</v>
      </c>
      <c r="Z1530" s="14">
        <f>+MONTH('TABLA PRINCIPAL'!$B1530)</f>
        <v>11</v>
      </c>
      <c r="AA1530" s="14">
        <f>+YEAR('TABLA PRINCIPAL'!$B1530)</f>
        <v>2015</v>
      </c>
      <c r="AB1530" s="22" t="str">
        <f>+IF(Ventas_Oficina[[#This Row],[Total del pedido]]&gt;=100000,"SI","NO")</f>
        <v>NO</v>
      </c>
      <c r="AC1530" s="22" t="str">
        <f>+_xlfn.XLOOKUP(Ventas_Oficina[[#This Row],[Nº de artículo]],AUXILIAR!A1529:A6419,AUXILIAR!D1529:D6419,"Error",0)</f>
        <v>No enviado a tiempo</v>
      </c>
      <c r="AD1530" s="22" t="str">
        <f>+IF(AND(Ventas_Oficina[[#This Row],[Total]]&gt;75000,Ventas_Oficina[[#This Row],[Envio a tiempo]]="Enviado a tiempo"),"Buena Venta","Venta Mala")</f>
        <v>Venta Mala</v>
      </c>
    </row>
    <row r="1531" spans="1:30" x14ac:dyDescent="0.25">
      <c r="A1531" s="25">
        <v>1300265</v>
      </c>
      <c r="B1531" s="5">
        <v>41838</v>
      </c>
      <c r="C1531" s="6" t="s">
        <v>273</v>
      </c>
      <c r="D1531" s="6" t="s">
        <v>274</v>
      </c>
      <c r="E1531" s="6" t="s">
        <v>4</v>
      </c>
      <c r="F1531" s="6" t="s">
        <v>5</v>
      </c>
      <c r="G1531" s="6" t="s">
        <v>1007</v>
      </c>
      <c r="H1531" s="6" t="s">
        <v>17</v>
      </c>
      <c r="I1531" s="6" t="s">
        <v>1016</v>
      </c>
      <c r="J1531" s="6" t="s">
        <v>1039</v>
      </c>
      <c r="K1531" s="6" t="s">
        <v>1262</v>
      </c>
      <c r="L1531" s="6" t="s">
        <v>1265</v>
      </c>
      <c r="M1531" s="6" t="s">
        <v>1272</v>
      </c>
      <c r="N1531" s="5">
        <v>41845</v>
      </c>
      <c r="O1531" s="7">
        <v>479</v>
      </c>
      <c r="P1531" s="7">
        <v>1197</v>
      </c>
      <c r="Q1531" s="7">
        <v>718</v>
      </c>
      <c r="R1531" s="6">
        <v>47</v>
      </c>
      <c r="S1531" s="7">
        <v>56259</v>
      </c>
      <c r="T1531" s="8">
        <v>0</v>
      </c>
      <c r="U1531" s="7">
        <v>0</v>
      </c>
      <c r="V1531" s="7">
        <v>56259</v>
      </c>
      <c r="W1531" s="7">
        <v>581</v>
      </c>
      <c r="X1531" s="7">
        <v>12993</v>
      </c>
      <c r="Y1531" s="9">
        <f>+DAY('TABLA PRINCIPAL'!$B1531)</f>
        <v>18</v>
      </c>
      <c r="Z1531" s="9">
        <f>+MONTH('TABLA PRINCIPAL'!$B1531)</f>
        <v>7</v>
      </c>
      <c r="AA1531" s="9">
        <f>+YEAR('TABLA PRINCIPAL'!$B1531)</f>
        <v>2014</v>
      </c>
      <c r="AB1531" s="22" t="str">
        <f>+IF(Ventas_Oficina[[#This Row],[Total del pedido]]&gt;=100000,"SI","NO")</f>
        <v>NO</v>
      </c>
      <c r="AC1531" s="22" t="str">
        <f>+_xlfn.XLOOKUP(Ventas_Oficina[[#This Row],[Nº de artículo]],AUXILIAR!A1530:A6420,AUXILIAR!D1530:D6420,"Error",0)</f>
        <v>Enviado a tiempo</v>
      </c>
      <c r="AD1531" s="22" t="str">
        <f>+IF(AND(Ventas_Oficina[[#This Row],[Total]]&gt;75000,Ventas_Oficina[[#This Row],[Envio a tiempo]]="Enviado a tiempo"),"Buena Venta","Venta Mala")</f>
        <v>Venta Mala</v>
      </c>
    </row>
    <row r="1532" spans="1:30" x14ac:dyDescent="0.25">
      <c r="A1532" s="26">
        <v>1300631</v>
      </c>
      <c r="B1532" s="10">
        <v>41423</v>
      </c>
      <c r="C1532" s="11" t="s">
        <v>22</v>
      </c>
      <c r="D1532" s="11" t="s">
        <v>23</v>
      </c>
      <c r="E1532" s="11" t="s">
        <v>4</v>
      </c>
      <c r="F1532" s="11" t="s">
        <v>5</v>
      </c>
      <c r="G1532" s="11" t="s">
        <v>1010</v>
      </c>
      <c r="H1532" s="11" t="s">
        <v>24</v>
      </c>
      <c r="I1532" s="11" t="s">
        <v>1016</v>
      </c>
      <c r="J1532" s="11" t="s">
        <v>1093</v>
      </c>
      <c r="K1532" s="11" t="s">
        <v>1261</v>
      </c>
      <c r="L1532" s="11" t="s">
        <v>1265</v>
      </c>
      <c r="M1532" s="11" t="s">
        <v>1272</v>
      </c>
      <c r="N1532" s="10">
        <v>41423</v>
      </c>
      <c r="O1532" s="12">
        <v>216</v>
      </c>
      <c r="P1532" s="12">
        <v>385</v>
      </c>
      <c r="Q1532" s="12">
        <v>169</v>
      </c>
      <c r="R1532" s="11">
        <v>23</v>
      </c>
      <c r="S1532" s="12">
        <v>8855</v>
      </c>
      <c r="T1532" s="13">
        <v>0.01</v>
      </c>
      <c r="U1532" s="12">
        <v>88.55</v>
      </c>
      <c r="V1532" s="12">
        <v>8766.4500000000007</v>
      </c>
      <c r="W1532" s="12">
        <v>70</v>
      </c>
      <c r="X1532" s="12">
        <v>12307</v>
      </c>
      <c r="Y1532" s="14">
        <f>+DAY('TABLA PRINCIPAL'!$B1532)</f>
        <v>29</v>
      </c>
      <c r="Z1532" s="14">
        <f>+MONTH('TABLA PRINCIPAL'!$B1532)</f>
        <v>5</v>
      </c>
      <c r="AA1532" s="14">
        <f>+YEAR('TABLA PRINCIPAL'!$B1532)</f>
        <v>2013</v>
      </c>
      <c r="AB1532" s="22" t="str">
        <f>+IF(Ventas_Oficina[[#This Row],[Total del pedido]]&gt;=100000,"SI","NO")</f>
        <v>NO</v>
      </c>
      <c r="AC1532" s="22" t="str">
        <f>+_xlfn.XLOOKUP(Ventas_Oficina[[#This Row],[Nº de artículo]],AUXILIAR!A1531:A6421,AUXILIAR!D1531:D6421,"Error",0)</f>
        <v>No enviado a tiempo</v>
      </c>
      <c r="AD1532" s="22" t="str">
        <f>+IF(AND(Ventas_Oficina[[#This Row],[Total]]&gt;75000,Ventas_Oficina[[#This Row],[Envio a tiempo]]="Enviado a tiempo"),"Buena Venta","Venta Mala")</f>
        <v>Venta Mala</v>
      </c>
    </row>
    <row r="1533" spans="1:30" x14ac:dyDescent="0.25">
      <c r="A1533" s="25">
        <v>1300996</v>
      </c>
      <c r="B1533" s="5">
        <v>41663</v>
      </c>
      <c r="C1533" s="6" t="s">
        <v>534</v>
      </c>
      <c r="D1533" s="6" t="s">
        <v>129</v>
      </c>
      <c r="E1533" s="6" t="s">
        <v>4</v>
      </c>
      <c r="F1533" s="6" t="s">
        <v>5</v>
      </c>
      <c r="G1533" s="6" t="s">
        <v>1008</v>
      </c>
      <c r="H1533" s="6" t="s">
        <v>6</v>
      </c>
      <c r="I1533" s="6" t="s">
        <v>1014</v>
      </c>
      <c r="J1533" s="6" t="s">
        <v>1062</v>
      </c>
      <c r="K1533" s="6" t="s">
        <v>1261</v>
      </c>
      <c r="L1533" s="6" t="s">
        <v>1265</v>
      </c>
      <c r="M1533" s="6" t="s">
        <v>1272</v>
      </c>
      <c r="N1533" s="5">
        <v>41665</v>
      </c>
      <c r="O1533" s="7">
        <v>639</v>
      </c>
      <c r="P1533" s="7">
        <v>1998</v>
      </c>
      <c r="Q1533" s="7">
        <v>1359</v>
      </c>
      <c r="R1533" s="6">
        <v>8</v>
      </c>
      <c r="S1533" s="7">
        <v>15984</v>
      </c>
      <c r="T1533" s="8">
        <v>0</v>
      </c>
      <c r="U1533" s="7">
        <v>0</v>
      </c>
      <c r="V1533" s="7">
        <v>15984</v>
      </c>
      <c r="W1533" s="7">
        <v>400</v>
      </c>
      <c r="X1533" s="7">
        <v>127975</v>
      </c>
      <c r="Y1533" s="9">
        <f>+DAY('TABLA PRINCIPAL'!$B1533)</f>
        <v>24</v>
      </c>
      <c r="Z1533" s="9">
        <f>+MONTH('TABLA PRINCIPAL'!$B1533)</f>
        <v>1</v>
      </c>
      <c r="AA1533" s="9">
        <f>+YEAR('TABLA PRINCIPAL'!$B1533)</f>
        <v>2014</v>
      </c>
      <c r="AB1533" s="22" t="str">
        <f>+IF(Ventas_Oficina[[#This Row],[Total del pedido]]&gt;=100000,"SI","NO")</f>
        <v>NO</v>
      </c>
      <c r="AC1533" s="22" t="str">
        <f>+_xlfn.XLOOKUP(Ventas_Oficina[[#This Row],[Nº de artículo]],AUXILIAR!A1532:A6422,AUXILIAR!D1532:D6422,"Error",0)</f>
        <v>Enviado a tiempo</v>
      </c>
      <c r="AD1533" s="22" t="str">
        <f>+IF(AND(Ventas_Oficina[[#This Row],[Total]]&gt;75000,Ventas_Oficina[[#This Row],[Envio a tiempo]]="Enviado a tiempo"),"Buena Venta","Venta Mala")</f>
        <v>Buena Venta</v>
      </c>
    </row>
    <row r="1534" spans="1:30" x14ac:dyDescent="0.25">
      <c r="A1534" s="26">
        <v>1301361</v>
      </c>
      <c r="B1534" s="10">
        <v>41613</v>
      </c>
      <c r="C1534" s="11" t="s">
        <v>606</v>
      </c>
      <c r="D1534" s="11" t="s">
        <v>607</v>
      </c>
      <c r="E1534" s="11" t="s">
        <v>4</v>
      </c>
      <c r="F1534" s="11" t="s">
        <v>5</v>
      </c>
      <c r="G1534" s="11" t="s">
        <v>1010</v>
      </c>
      <c r="H1534" s="11" t="s">
        <v>53</v>
      </c>
      <c r="I1534" s="11" t="s">
        <v>1016</v>
      </c>
      <c r="J1534" s="11" t="s">
        <v>1062</v>
      </c>
      <c r="K1534" s="11" t="s">
        <v>1261</v>
      </c>
      <c r="L1534" s="11" t="s">
        <v>1265</v>
      </c>
      <c r="M1534" s="11" t="s">
        <v>1272</v>
      </c>
      <c r="N1534" s="10">
        <v>41615</v>
      </c>
      <c r="O1534" s="12">
        <v>639</v>
      </c>
      <c r="P1534" s="12">
        <v>1998</v>
      </c>
      <c r="Q1534" s="12">
        <v>1359</v>
      </c>
      <c r="R1534" s="11">
        <v>21</v>
      </c>
      <c r="S1534" s="12">
        <v>41958</v>
      </c>
      <c r="T1534" s="13">
        <v>0.09</v>
      </c>
      <c r="U1534" s="12">
        <v>3776.22</v>
      </c>
      <c r="V1534" s="12">
        <v>38181.78</v>
      </c>
      <c r="W1534" s="12">
        <v>400</v>
      </c>
      <c r="X1534" s="12">
        <v>6388</v>
      </c>
      <c r="Y1534" s="14">
        <f>+DAY('TABLA PRINCIPAL'!$B1534)</f>
        <v>5</v>
      </c>
      <c r="Z1534" s="14">
        <f>+MONTH('TABLA PRINCIPAL'!$B1534)</f>
        <v>12</v>
      </c>
      <c r="AA1534" s="14">
        <f>+YEAR('TABLA PRINCIPAL'!$B1534)</f>
        <v>2013</v>
      </c>
      <c r="AB1534" s="22" t="str">
        <f>+IF(Ventas_Oficina[[#This Row],[Total del pedido]]&gt;=100000,"SI","NO")</f>
        <v>NO</v>
      </c>
      <c r="AC1534" s="22" t="str">
        <f>+_xlfn.XLOOKUP(Ventas_Oficina[[#This Row],[Nº de artículo]],AUXILIAR!A1533:A6423,AUXILIAR!D1533:D6423,"Error",0)</f>
        <v>Enviado a tiempo</v>
      </c>
      <c r="AD1534" s="22" t="str">
        <f>+IF(AND(Ventas_Oficina[[#This Row],[Total]]&gt;75000,Ventas_Oficina[[#This Row],[Envio a tiempo]]="Enviado a tiempo"),"Buena Venta","Venta Mala")</f>
        <v>Venta Mala</v>
      </c>
    </row>
    <row r="1535" spans="1:30" x14ac:dyDescent="0.25">
      <c r="A1535" s="25">
        <v>1302092</v>
      </c>
      <c r="B1535" s="5">
        <v>41643</v>
      </c>
      <c r="C1535" s="6" t="s">
        <v>182</v>
      </c>
      <c r="D1535" s="6" t="s">
        <v>183</v>
      </c>
      <c r="E1535" s="6" t="s">
        <v>4</v>
      </c>
      <c r="F1535" s="6" t="s">
        <v>5</v>
      </c>
      <c r="G1535" s="6" t="s">
        <v>1008</v>
      </c>
      <c r="H1535" s="6" t="s">
        <v>106</v>
      </c>
      <c r="I1535" s="6" t="s">
        <v>1015</v>
      </c>
      <c r="J1535" s="6" t="s">
        <v>1086</v>
      </c>
      <c r="K1535" s="6" t="s">
        <v>1261</v>
      </c>
      <c r="L1535" s="6" t="s">
        <v>1265</v>
      </c>
      <c r="M1535" s="6" t="s">
        <v>1273</v>
      </c>
      <c r="N1535" s="5">
        <v>41644</v>
      </c>
      <c r="O1535" s="7">
        <v>1111</v>
      </c>
      <c r="P1535" s="7">
        <v>1984</v>
      </c>
      <c r="Q1535" s="7">
        <v>873</v>
      </c>
      <c r="R1535" s="6">
        <v>42</v>
      </c>
      <c r="S1535" s="7">
        <v>83328</v>
      </c>
      <c r="T1535" s="8">
        <v>0.01</v>
      </c>
      <c r="U1535" s="7">
        <v>833.28</v>
      </c>
      <c r="V1535" s="7">
        <v>82494.720000000001</v>
      </c>
      <c r="W1535" s="7">
        <v>410</v>
      </c>
      <c r="X1535" s="7">
        <v>4663</v>
      </c>
      <c r="Y1535" s="9">
        <f>+DAY('TABLA PRINCIPAL'!$B1535)</f>
        <v>4</v>
      </c>
      <c r="Z1535" s="9">
        <f>+MONTH('TABLA PRINCIPAL'!$B1535)</f>
        <v>1</v>
      </c>
      <c r="AA1535" s="9">
        <f>+YEAR('TABLA PRINCIPAL'!$B1535)</f>
        <v>2014</v>
      </c>
      <c r="AB1535" s="22" t="str">
        <f>+IF(Ventas_Oficina[[#This Row],[Total del pedido]]&gt;=100000,"SI","NO")</f>
        <v>NO</v>
      </c>
      <c r="AC1535" s="22" t="str">
        <f>+_xlfn.XLOOKUP(Ventas_Oficina[[#This Row],[Nº de artículo]],AUXILIAR!A1534:A6424,AUXILIAR!D1534:D6424,"Error",0)</f>
        <v>No enviado a tiempo</v>
      </c>
      <c r="AD1535" s="22" t="str">
        <f>+IF(AND(Ventas_Oficina[[#This Row],[Total]]&gt;75000,Ventas_Oficina[[#This Row],[Envio a tiempo]]="Enviado a tiempo"),"Buena Venta","Venta Mala")</f>
        <v>Venta Mala</v>
      </c>
    </row>
    <row r="1536" spans="1:30" x14ac:dyDescent="0.25">
      <c r="A1536" s="26">
        <v>1302092</v>
      </c>
      <c r="B1536" s="10">
        <v>41693</v>
      </c>
      <c r="C1536" s="11" t="s">
        <v>138</v>
      </c>
      <c r="D1536" s="11" t="s">
        <v>139</v>
      </c>
      <c r="E1536" s="11" t="s">
        <v>4</v>
      </c>
      <c r="F1536" s="11" t="s">
        <v>5</v>
      </c>
      <c r="G1536" s="11" t="s">
        <v>1009</v>
      </c>
      <c r="H1536" s="11" t="s">
        <v>39</v>
      </c>
      <c r="I1536" s="11" t="s">
        <v>1016</v>
      </c>
      <c r="J1536" s="11" t="s">
        <v>1089</v>
      </c>
      <c r="K1536" s="11" t="s">
        <v>1262</v>
      </c>
      <c r="L1536" s="11" t="s">
        <v>1265</v>
      </c>
      <c r="M1536" s="11" t="s">
        <v>1272</v>
      </c>
      <c r="N1536" s="10">
        <v>41695</v>
      </c>
      <c r="O1536" s="12">
        <v>176</v>
      </c>
      <c r="P1536" s="12">
        <v>338</v>
      </c>
      <c r="Q1536" s="12">
        <v>162</v>
      </c>
      <c r="R1536" s="11">
        <v>13</v>
      </c>
      <c r="S1536" s="12">
        <v>4394</v>
      </c>
      <c r="T1536" s="13">
        <v>0.03</v>
      </c>
      <c r="U1536" s="12">
        <v>131.82</v>
      </c>
      <c r="V1536" s="12">
        <v>4262.18</v>
      </c>
      <c r="W1536" s="12">
        <v>85</v>
      </c>
      <c r="X1536" s="12">
        <v>6422</v>
      </c>
      <c r="Y1536" s="14">
        <f>+DAY('TABLA PRINCIPAL'!$B1536)</f>
        <v>23</v>
      </c>
      <c r="Z1536" s="14">
        <f>+MONTH('TABLA PRINCIPAL'!$B1536)</f>
        <v>2</v>
      </c>
      <c r="AA1536" s="14">
        <f>+YEAR('TABLA PRINCIPAL'!$B1536)</f>
        <v>2014</v>
      </c>
      <c r="AB1536" s="22" t="str">
        <f>+IF(Ventas_Oficina[[#This Row],[Total del pedido]]&gt;=100000,"SI","NO")</f>
        <v>NO</v>
      </c>
      <c r="AC1536" s="22" t="str">
        <f>+_xlfn.XLOOKUP(Ventas_Oficina[[#This Row],[Nº de artículo]],AUXILIAR!A1535:A6425,AUXILIAR!D1535:D6425,"Error",0)</f>
        <v>No enviado a tiempo</v>
      </c>
      <c r="AD1536" s="22" t="str">
        <f>+IF(AND(Ventas_Oficina[[#This Row],[Total]]&gt;75000,Ventas_Oficina[[#This Row],[Envio a tiempo]]="Enviado a tiempo"),"Buena Venta","Venta Mala")</f>
        <v>Venta Mala</v>
      </c>
    </row>
    <row r="1537" spans="1:30" x14ac:dyDescent="0.25">
      <c r="A1537" s="25">
        <v>1302092</v>
      </c>
      <c r="B1537" s="5">
        <v>42117</v>
      </c>
      <c r="C1537" s="6" t="s">
        <v>388</v>
      </c>
      <c r="D1537" s="6" t="s">
        <v>36</v>
      </c>
      <c r="E1537" s="6" t="s">
        <v>12</v>
      </c>
      <c r="F1537" s="6" t="s">
        <v>13</v>
      </c>
      <c r="G1537" s="6" t="s">
        <v>1008</v>
      </c>
      <c r="H1537" s="6" t="s">
        <v>14</v>
      </c>
      <c r="I1537" s="6" t="s">
        <v>1016</v>
      </c>
      <c r="J1537" s="6" t="s">
        <v>1035</v>
      </c>
      <c r="K1537" s="6" t="s">
        <v>1261</v>
      </c>
      <c r="L1537" s="6" t="s">
        <v>1265</v>
      </c>
      <c r="M1537" s="6" t="s">
        <v>1272</v>
      </c>
      <c r="N1537" s="5">
        <v>42117</v>
      </c>
      <c r="O1537" s="7">
        <v>882</v>
      </c>
      <c r="P1537" s="7">
        <v>2099</v>
      </c>
      <c r="Q1537" s="7">
        <v>1217</v>
      </c>
      <c r="R1537" s="6">
        <v>41</v>
      </c>
      <c r="S1537" s="7">
        <v>86059</v>
      </c>
      <c r="T1537" s="8">
        <v>7.0000000000000007E-2</v>
      </c>
      <c r="U1537" s="7">
        <v>6024.130000000001</v>
      </c>
      <c r="V1537" s="7">
        <v>80034.87</v>
      </c>
      <c r="W1537" s="7">
        <v>481</v>
      </c>
      <c r="X1537" s="7">
        <v>3764</v>
      </c>
      <c r="Y1537" s="9">
        <f>+DAY('TABLA PRINCIPAL'!$B1537)</f>
        <v>23</v>
      </c>
      <c r="Z1537" s="9">
        <f>+MONTH('TABLA PRINCIPAL'!$B1537)</f>
        <v>4</v>
      </c>
      <c r="AA1537" s="9">
        <f>+YEAR('TABLA PRINCIPAL'!$B1537)</f>
        <v>2015</v>
      </c>
      <c r="AB1537" s="22" t="str">
        <f>+IF(Ventas_Oficina[[#This Row],[Total del pedido]]&gt;=100000,"SI","NO")</f>
        <v>NO</v>
      </c>
      <c r="AC1537" s="22" t="str">
        <f>+_xlfn.XLOOKUP(Ventas_Oficina[[#This Row],[Nº de artículo]],AUXILIAR!A1536:A6426,AUXILIAR!D1536:D6426,"Error",0)</f>
        <v>Enviado a tiempo</v>
      </c>
      <c r="AD1537" s="22" t="str">
        <f>+IF(AND(Ventas_Oficina[[#This Row],[Total]]&gt;75000,Ventas_Oficina[[#This Row],[Envio a tiempo]]="Enviado a tiempo"),"Buena Venta","Venta Mala")</f>
        <v>Venta Mala</v>
      </c>
    </row>
    <row r="1538" spans="1:30" x14ac:dyDescent="0.25">
      <c r="A1538" s="26">
        <v>1302457</v>
      </c>
      <c r="B1538" s="10">
        <v>41935</v>
      </c>
      <c r="C1538" s="11" t="s">
        <v>63</v>
      </c>
      <c r="D1538" s="11" t="s">
        <v>52</v>
      </c>
      <c r="E1538" s="11" t="s">
        <v>4</v>
      </c>
      <c r="F1538" s="11" t="s">
        <v>5</v>
      </c>
      <c r="G1538" s="11" t="s">
        <v>1008</v>
      </c>
      <c r="H1538" s="11" t="s">
        <v>53</v>
      </c>
      <c r="I1538" s="11" t="s">
        <v>1014</v>
      </c>
      <c r="J1538" s="11" t="s">
        <v>1068</v>
      </c>
      <c r="K1538" s="11" t="s">
        <v>1261</v>
      </c>
      <c r="L1538" s="11" t="s">
        <v>1265</v>
      </c>
      <c r="M1538" s="11" t="s">
        <v>1272</v>
      </c>
      <c r="N1538" s="10">
        <v>41938</v>
      </c>
      <c r="O1538" s="12">
        <v>446</v>
      </c>
      <c r="P1538" s="12">
        <v>1089</v>
      </c>
      <c r="Q1538" s="12">
        <v>643</v>
      </c>
      <c r="R1538" s="11">
        <v>24</v>
      </c>
      <c r="S1538" s="12">
        <v>26136</v>
      </c>
      <c r="T1538" s="13">
        <v>0.04</v>
      </c>
      <c r="U1538" s="12">
        <v>1045.44</v>
      </c>
      <c r="V1538" s="12">
        <v>25090.560000000001</v>
      </c>
      <c r="W1538" s="12">
        <v>450</v>
      </c>
      <c r="X1538" s="12">
        <v>249411</v>
      </c>
      <c r="Y1538" s="14">
        <f>+DAY('TABLA PRINCIPAL'!$B1538)</f>
        <v>23</v>
      </c>
      <c r="Z1538" s="14">
        <f>+MONTH('TABLA PRINCIPAL'!$B1538)</f>
        <v>10</v>
      </c>
      <c r="AA1538" s="14">
        <f>+YEAR('TABLA PRINCIPAL'!$B1538)</f>
        <v>2014</v>
      </c>
      <c r="AB1538" s="22" t="str">
        <f>+IF(Ventas_Oficina[[#This Row],[Total del pedido]]&gt;=100000,"SI","NO")</f>
        <v>NO</v>
      </c>
      <c r="AC1538" s="22" t="str">
        <f>+_xlfn.XLOOKUP(Ventas_Oficina[[#This Row],[Nº de artículo]],AUXILIAR!A1537:A6427,AUXILIAR!D1537:D6427,"Error",0)</f>
        <v>Enviado a tiempo</v>
      </c>
      <c r="AD1538" s="22" t="str">
        <f>+IF(AND(Ventas_Oficina[[#This Row],[Total]]&gt;75000,Ventas_Oficina[[#This Row],[Envio a tiempo]]="Enviado a tiempo"),"Buena Venta","Venta Mala")</f>
        <v>Buena Venta</v>
      </c>
    </row>
    <row r="1539" spans="1:30" x14ac:dyDescent="0.25">
      <c r="A1539" s="25">
        <v>1302822</v>
      </c>
      <c r="B1539" s="5">
        <v>42435</v>
      </c>
      <c r="C1539" s="6" t="s">
        <v>608</v>
      </c>
      <c r="D1539" s="6" t="s">
        <v>520</v>
      </c>
      <c r="E1539" s="6" t="s">
        <v>4</v>
      </c>
      <c r="F1539" s="6" t="s">
        <v>5</v>
      </c>
      <c r="G1539" s="6" t="s">
        <v>1009</v>
      </c>
      <c r="H1539" s="6" t="s">
        <v>106</v>
      </c>
      <c r="I1539" s="6" t="s">
        <v>1013</v>
      </c>
      <c r="J1539" s="6" t="s">
        <v>1080</v>
      </c>
      <c r="K1539" s="6" t="s">
        <v>1261</v>
      </c>
      <c r="L1539" s="6" t="s">
        <v>1265</v>
      </c>
      <c r="M1539" s="6" t="s">
        <v>1272</v>
      </c>
      <c r="N1539" s="5">
        <v>42436</v>
      </c>
      <c r="O1539" s="7">
        <v>350</v>
      </c>
      <c r="P1539" s="7">
        <v>574</v>
      </c>
      <c r="Q1539" s="7">
        <v>224</v>
      </c>
      <c r="R1539" s="6">
        <v>19</v>
      </c>
      <c r="S1539" s="7">
        <v>10906</v>
      </c>
      <c r="T1539" s="8">
        <v>0</v>
      </c>
      <c r="U1539" s="7">
        <v>0</v>
      </c>
      <c r="V1539" s="7">
        <v>10906</v>
      </c>
      <c r="W1539" s="7">
        <v>501</v>
      </c>
      <c r="X1539" s="7">
        <v>4685</v>
      </c>
      <c r="Y1539" s="9">
        <f>+DAY('TABLA PRINCIPAL'!$B1539)</f>
        <v>6</v>
      </c>
      <c r="Z1539" s="9">
        <f>+MONTH('TABLA PRINCIPAL'!$B1539)</f>
        <v>3</v>
      </c>
      <c r="AA1539" s="9">
        <f>+YEAR('TABLA PRINCIPAL'!$B1539)</f>
        <v>2016</v>
      </c>
      <c r="AB1539" s="22" t="str">
        <f>+IF(Ventas_Oficina[[#This Row],[Total del pedido]]&gt;=100000,"SI","NO")</f>
        <v>NO</v>
      </c>
      <c r="AC1539" s="22" t="str">
        <f>+_xlfn.XLOOKUP(Ventas_Oficina[[#This Row],[Nº de artículo]],AUXILIAR!A1538:A6428,AUXILIAR!D1538:D6428,"Error",0)</f>
        <v>No enviado a tiempo</v>
      </c>
      <c r="AD1539" s="22" t="str">
        <f>+IF(AND(Ventas_Oficina[[#This Row],[Total]]&gt;75000,Ventas_Oficina[[#This Row],[Envio a tiempo]]="Enviado a tiempo"),"Buena Venta","Venta Mala")</f>
        <v>Venta Mala</v>
      </c>
    </row>
    <row r="1540" spans="1:30" x14ac:dyDescent="0.25">
      <c r="A1540" s="26">
        <v>1302822</v>
      </c>
      <c r="B1540" s="10">
        <v>42308</v>
      </c>
      <c r="C1540" s="11" t="s">
        <v>609</v>
      </c>
      <c r="D1540" s="11" t="s">
        <v>91</v>
      </c>
      <c r="E1540" s="11" t="s">
        <v>4</v>
      </c>
      <c r="F1540" s="11" t="s">
        <v>5</v>
      </c>
      <c r="G1540" s="11" t="s">
        <v>1007</v>
      </c>
      <c r="H1540" s="11" t="s">
        <v>24</v>
      </c>
      <c r="I1540" s="11" t="s">
        <v>1015</v>
      </c>
      <c r="J1540" s="11" t="s">
        <v>1032</v>
      </c>
      <c r="K1540" s="11" t="s">
        <v>1261</v>
      </c>
      <c r="L1540" s="11" t="s">
        <v>1267</v>
      </c>
      <c r="M1540" s="11" t="s">
        <v>1272</v>
      </c>
      <c r="N1540" s="10">
        <v>42308</v>
      </c>
      <c r="O1540" s="12">
        <v>159</v>
      </c>
      <c r="P1540" s="12">
        <v>261</v>
      </c>
      <c r="Q1540" s="12">
        <v>102</v>
      </c>
      <c r="R1540" s="11">
        <v>48</v>
      </c>
      <c r="S1540" s="12">
        <v>12528</v>
      </c>
      <c r="T1540" s="13">
        <v>7.0000000000000007E-2</v>
      </c>
      <c r="U1540" s="12">
        <v>876.96</v>
      </c>
      <c r="V1540" s="12">
        <v>11651.04</v>
      </c>
      <c r="W1540" s="12">
        <v>50</v>
      </c>
      <c r="X1540" s="12">
        <v>5362</v>
      </c>
      <c r="Y1540" s="14">
        <f>+DAY('TABLA PRINCIPAL'!$B1540)</f>
        <v>31</v>
      </c>
      <c r="Z1540" s="14">
        <f>+MONTH('TABLA PRINCIPAL'!$B1540)</f>
        <v>10</v>
      </c>
      <c r="AA1540" s="14">
        <f>+YEAR('TABLA PRINCIPAL'!$B1540)</f>
        <v>2015</v>
      </c>
      <c r="AB1540" s="22" t="str">
        <f>+IF(Ventas_Oficina[[#This Row],[Total del pedido]]&gt;=100000,"SI","NO")</f>
        <v>NO</v>
      </c>
      <c r="AC1540" s="22" t="str">
        <f>+_xlfn.XLOOKUP(Ventas_Oficina[[#This Row],[Nº de artículo]],AUXILIAR!A1539:A6429,AUXILIAR!D1539:D6429,"Error",0)</f>
        <v>No enviado a tiempo</v>
      </c>
      <c r="AD1540" s="22" t="str">
        <f>+IF(AND(Ventas_Oficina[[#This Row],[Total]]&gt;75000,Ventas_Oficina[[#This Row],[Envio a tiempo]]="Enviado a tiempo"),"Buena Venta","Venta Mala")</f>
        <v>Venta Mala</v>
      </c>
    </row>
    <row r="1541" spans="1:30" x14ac:dyDescent="0.25">
      <c r="A1541" s="25">
        <v>1302822</v>
      </c>
      <c r="B1541" s="5">
        <v>41740</v>
      </c>
      <c r="C1541" s="6" t="s">
        <v>610</v>
      </c>
      <c r="D1541" s="6" t="s">
        <v>160</v>
      </c>
      <c r="E1541" s="6" t="s">
        <v>4</v>
      </c>
      <c r="F1541" s="6" t="s">
        <v>5</v>
      </c>
      <c r="G1541" s="6" t="s">
        <v>1008</v>
      </c>
      <c r="H1541" s="6" t="s">
        <v>53</v>
      </c>
      <c r="I1541" s="6" t="s">
        <v>1014</v>
      </c>
      <c r="J1541" s="6" t="s">
        <v>1034</v>
      </c>
      <c r="K1541" s="6" t="s">
        <v>1261</v>
      </c>
      <c r="L1541" s="6" t="s">
        <v>1265</v>
      </c>
      <c r="M1541" s="6" t="s">
        <v>1273</v>
      </c>
      <c r="N1541" s="5">
        <v>41741</v>
      </c>
      <c r="O1541" s="7">
        <v>109</v>
      </c>
      <c r="P1541" s="7">
        <v>260</v>
      </c>
      <c r="Q1541" s="7">
        <v>151</v>
      </c>
      <c r="R1541" s="6">
        <v>46</v>
      </c>
      <c r="S1541" s="7">
        <v>11960</v>
      </c>
      <c r="T1541" s="8">
        <v>0.01</v>
      </c>
      <c r="U1541" s="7">
        <v>119.60000000000001</v>
      </c>
      <c r="V1541" s="7">
        <v>11840.4</v>
      </c>
      <c r="W1541" s="7">
        <v>240</v>
      </c>
      <c r="X1541" s="7">
        <v>744</v>
      </c>
      <c r="Y1541" s="9">
        <f>+DAY('TABLA PRINCIPAL'!$B1541)</f>
        <v>11</v>
      </c>
      <c r="Z1541" s="9">
        <f>+MONTH('TABLA PRINCIPAL'!$B1541)</f>
        <v>4</v>
      </c>
      <c r="AA1541" s="9">
        <f>+YEAR('TABLA PRINCIPAL'!$B1541)</f>
        <v>2014</v>
      </c>
      <c r="AB1541" s="22" t="str">
        <f>+IF(Ventas_Oficina[[#This Row],[Total del pedido]]&gt;=100000,"SI","NO")</f>
        <v>NO</v>
      </c>
      <c r="AC1541" s="22" t="str">
        <f>+_xlfn.XLOOKUP(Ventas_Oficina[[#This Row],[Nº de artículo]],AUXILIAR!A1540:A6430,AUXILIAR!D1540:D6430,"Error",0)</f>
        <v>No enviado a tiempo</v>
      </c>
      <c r="AD1541" s="22" t="str">
        <f>+IF(AND(Ventas_Oficina[[#This Row],[Total]]&gt;75000,Ventas_Oficina[[#This Row],[Envio a tiempo]]="Enviado a tiempo"),"Buena Venta","Venta Mala")</f>
        <v>Venta Mala</v>
      </c>
    </row>
    <row r="1542" spans="1:30" x14ac:dyDescent="0.25">
      <c r="A1542" s="26">
        <v>1302853</v>
      </c>
      <c r="B1542" s="10">
        <v>41482</v>
      </c>
      <c r="C1542" s="11" t="s">
        <v>171</v>
      </c>
      <c r="D1542" s="11" t="s">
        <v>156</v>
      </c>
      <c r="E1542" s="11" t="s">
        <v>12</v>
      </c>
      <c r="F1542" s="11" t="s">
        <v>13</v>
      </c>
      <c r="G1542" s="11" t="s">
        <v>1008</v>
      </c>
      <c r="H1542" s="11" t="s">
        <v>42</v>
      </c>
      <c r="I1542" s="11" t="s">
        <v>1013</v>
      </c>
      <c r="J1542" s="11" t="s">
        <v>1081</v>
      </c>
      <c r="K1542" s="11" t="s">
        <v>1261</v>
      </c>
      <c r="L1542" s="11" t="s">
        <v>1266</v>
      </c>
      <c r="M1542" s="11" t="s">
        <v>1272</v>
      </c>
      <c r="N1542" s="10">
        <v>41484</v>
      </c>
      <c r="O1542" s="12">
        <v>252</v>
      </c>
      <c r="P1542" s="12">
        <v>400</v>
      </c>
      <c r="Q1542" s="12">
        <v>148</v>
      </c>
      <c r="R1542" s="11">
        <v>8</v>
      </c>
      <c r="S1542" s="12">
        <v>3200</v>
      </c>
      <c r="T1542" s="13">
        <v>0.03</v>
      </c>
      <c r="U1542" s="12">
        <v>96</v>
      </c>
      <c r="V1542" s="12">
        <v>3104</v>
      </c>
      <c r="W1542" s="12">
        <v>130</v>
      </c>
      <c r="X1542" s="12">
        <v>41043</v>
      </c>
      <c r="Y1542" s="14">
        <f>+DAY('TABLA PRINCIPAL'!$B1542)</f>
        <v>27</v>
      </c>
      <c r="Z1542" s="14">
        <f>+MONTH('TABLA PRINCIPAL'!$B1542)</f>
        <v>7</v>
      </c>
      <c r="AA1542" s="14">
        <f>+YEAR('TABLA PRINCIPAL'!$B1542)</f>
        <v>2013</v>
      </c>
      <c r="AB1542" s="22" t="str">
        <f>+IF(Ventas_Oficina[[#This Row],[Total del pedido]]&gt;=100000,"SI","NO")</f>
        <v>NO</v>
      </c>
      <c r="AC1542" s="22" t="str">
        <f>+_xlfn.XLOOKUP(Ventas_Oficina[[#This Row],[Nº de artículo]],AUXILIAR!A1541:A6431,AUXILIAR!D1541:D6431,"Error",0)</f>
        <v>Enviado a tiempo</v>
      </c>
      <c r="AD1542" s="22" t="str">
        <f>+IF(AND(Ventas_Oficina[[#This Row],[Total]]&gt;75000,Ventas_Oficina[[#This Row],[Envio a tiempo]]="Enviado a tiempo"),"Buena Venta","Venta Mala")</f>
        <v>Venta Mala</v>
      </c>
    </row>
    <row r="1543" spans="1:30" x14ac:dyDescent="0.25">
      <c r="A1543" s="25">
        <v>1303187</v>
      </c>
      <c r="B1543" s="5">
        <v>41540</v>
      </c>
      <c r="C1543" s="6" t="s">
        <v>72</v>
      </c>
      <c r="D1543" s="6" t="s">
        <v>21</v>
      </c>
      <c r="E1543" s="6" t="s">
        <v>4</v>
      </c>
      <c r="F1543" s="6" t="s">
        <v>5</v>
      </c>
      <c r="G1543" s="6" t="s">
        <v>1010</v>
      </c>
      <c r="H1543" s="6" t="s">
        <v>6</v>
      </c>
      <c r="I1543" s="6" t="s">
        <v>1015</v>
      </c>
      <c r="J1543" s="6" t="s">
        <v>1033</v>
      </c>
      <c r="K1543" s="6" t="s">
        <v>1263</v>
      </c>
      <c r="L1543" s="6" t="s">
        <v>1269</v>
      </c>
      <c r="M1543" s="6" t="s">
        <v>1272</v>
      </c>
      <c r="N1543" s="5">
        <v>41539</v>
      </c>
      <c r="O1543" s="7">
        <v>94</v>
      </c>
      <c r="P1543" s="7">
        <v>188</v>
      </c>
      <c r="Q1543" s="7">
        <v>94</v>
      </c>
      <c r="R1543" s="6">
        <v>25</v>
      </c>
      <c r="S1543" s="7">
        <v>4700</v>
      </c>
      <c r="T1543" s="8">
        <v>7.0000000000000007E-2</v>
      </c>
      <c r="U1543" s="7">
        <v>329.00000000000006</v>
      </c>
      <c r="V1543" s="7">
        <v>4371</v>
      </c>
      <c r="W1543" s="7">
        <v>79</v>
      </c>
      <c r="X1543" s="7">
        <v>6043</v>
      </c>
      <c r="Y1543" s="9">
        <f>+DAY('TABLA PRINCIPAL'!$B1543)</f>
        <v>23</v>
      </c>
      <c r="Z1543" s="9">
        <f>+MONTH('TABLA PRINCIPAL'!$B1543)</f>
        <v>9</v>
      </c>
      <c r="AA1543" s="9">
        <f>+YEAR('TABLA PRINCIPAL'!$B1543)</f>
        <v>2013</v>
      </c>
      <c r="AB1543" s="22" t="str">
        <f>+IF(Ventas_Oficina[[#This Row],[Total del pedido]]&gt;=100000,"SI","NO")</f>
        <v>NO</v>
      </c>
      <c r="AC1543" s="22" t="str">
        <f>+_xlfn.XLOOKUP(Ventas_Oficina[[#This Row],[Nº de artículo]],AUXILIAR!A1542:A6432,AUXILIAR!D1542:D6432,"Error",0)</f>
        <v>No enviado a tiempo</v>
      </c>
      <c r="AD1543" s="22" t="str">
        <f>+IF(AND(Ventas_Oficina[[#This Row],[Total]]&gt;75000,Ventas_Oficina[[#This Row],[Envio a tiempo]]="Enviado a tiempo"),"Buena Venta","Venta Mala")</f>
        <v>Venta Mala</v>
      </c>
    </row>
    <row r="1544" spans="1:30" x14ac:dyDescent="0.25">
      <c r="A1544" s="26">
        <v>1303553</v>
      </c>
      <c r="B1544" s="10">
        <v>41717</v>
      </c>
      <c r="C1544" s="11" t="s">
        <v>596</v>
      </c>
      <c r="D1544" s="11" t="s">
        <v>65</v>
      </c>
      <c r="E1544" s="11" t="s">
        <v>12</v>
      </c>
      <c r="F1544" s="11" t="s">
        <v>13</v>
      </c>
      <c r="G1544" s="11" t="s">
        <v>1009</v>
      </c>
      <c r="H1544" s="11" t="s">
        <v>14</v>
      </c>
      <c r="I1544" s="11" t="s">
        <v>1016</v>
      </c>
      <c r="J1544" s="11" t="s">
        <v>1120</v>
      </c>
      <c r="K1544" s="11" t="s">
        <v>1262</v>
      </c>
      <c r="L1544" s="11" t="s">
        <v>1265</v>
      </c>
      <c r="M1544" s="11" t="s">
        <v>1272</v>
      </c>
      <c r="N1544" s="10">
        <v>41719</v>
      </c>
      <c r="O1544" s="12">
        <v>651</v>
      </c>
      <c r="P1544" s="12">
        <v>3098</v>
      </c>
      <c r="Q1544" s="12">
        <v>2447</v>
      </c>
      <c r="R1544" s="11">
        <v>42</v>
      </c>
      <c r="S1544" s="12">
        <v>130116</v>
      </c>
      <c r="T1544" s="13">
        <v>0.01</v>
      </c>
      <c r="U1544" s="12">
        <v>1301.1600000000001</v>
      </c>
      <c r="V1544" s="12">
        <v>128814.84</v>
      </c>
      <c r="W1544" s="12">
        <v>650</v>
      </c>
      <c r="X1544" s="12">
        <v>112178</v>
      </c>
      <c r="Y1544" s="14">
        <f>+DAY('TABLA PRINCIPAL'!$B1544)</f>
        <v>19</v>
      </c>
      <c r="Z1544" s="14">
        <f>+MONTH('TABLA PRINCIPAL'!$B1544)</f>
        <v>3</v>
      </c>
      <c r="AA1544" s="14">
        <f>+YEAR('TABLA PRINCIPAL'!$B1544)</f>
        <v>2014</v>
      </c>
      <c r="AB1544" s="22" t="str">
        <f>+IF(Ventas_Oficina[[#This Row],[Total del pedido]]&gt;=100000,"SI","NO")</f>
        <v>SI</v>
      </c>
      <c r="AC1544" s="22" t="str">
        <f>+_xlfn.XLOOKUP(Ventas_Oficina[[#This Row],[Nº de artículo]],AUXILIAR!A1543:A6433,AUXILIAR!D1543:D6433,"Error",0)</f>
        <v>Enviado a tiempo</v>
      </c>
      <c r="AD1544" s="22" t="str">
        <f>+IF(AND(Ventas_Oficina[[#This Row],[Total]]&gt;75000,Ventas_Oficina[[#This Row],[Envio a tiempo]]="Enviado a tiempo"),"Buena Venta","Venta Mala")</f>
        <v>Buena Venta</v>
      </c>
    </row>
    <row r="1545" spans="1:30" x14ac:dyDescent="0.25">
      <c r="A1545" s="25">
        <v>1303553</v>
      </c>
      <c r="B1545" s="5">
        <v>41844</v>
      </c>
      <c r="C1545" s="6" t="s">
        <v>611</v>
      </c>
      <c r="D1545" s="6" t="s">
        <v>425</v>
      </c>
      <c r="E1545" s="6" t="s">
        <v>4</v>
      </c>
      <c r="F1545" s="6" t="s">
        <v>5</v>
      </c>
      <c r="G1545" s="6" t="s">
        <v>1008</v>
      </c>
      <c r="H1545" s="6" t="s">
        <v>106</v>
      </c>
      <c r="I1545" s="6" t="s">
        <v>1012</v>
      </c>
      <c r="J1545" s="6" t="s">
        <v>1059</v>
      </c>
      <c r="K1545" s="6" t="s">
        <v>1261</v>
      </c>
      <c r="L1545" s="6" t="s">
        <v>1265</v>
      </c>
      <c r="M1545" s="6" t="s">
        <v>1272</v>
      </c>
      <c r="N1545" s="5">
        <v>41846</v>
      </c>
      <c r="O1545" s="7">
        <v>226</v>
      </c>
      <c r="P1545" s="7">
        <v>358</v>
      </c>
      <c r="Q1545" s="7">
        <v>132</v>
      </c>
      <c r="R1545" s="6">
        <v>19</v>
      </c>
      <c r="S1545" s="7">
        <v>6802</v>
      </c>
      <c r="T1545" s="8">
        <v>0</v>
      </c>
      <c r="U1545" s="7">
        <v>0</v>
      </c>
      <c r="V1545" s="7">
        <v>6802</v>
      </c>
      <c r="W1545" s="7">
        <v>547</v>
      </c>
      <c r="X1545" s="7">
        <v>13800</v>
      </c>
      <c r="Y1545" s="9">
        <f>+DAY('TABLA PRINCIPAL'!$B1545)</f>
        <v>24</v>
      </c>
      <c r="Z1545" s="9">
        <f>+MONTH('TABLA PRINCIPAL'!$B1545)</f>
        <v>7</v>
      </c>
      <c r="AA1545" s="9">
        <f>+YEAR('TABLA PRINCIPAL'!$B1545)</f>
        <v>2014</v>
      </c>
      <c r="AB1545" s="22" t="str">
        <f>+IF(Ventas_Oficina[[#This Row],[Total del pedido]]&gt;=100000,"SI","NO")</f>
        <v>NO</v>
      </c>
      <c r="AC1545" s="22" t="str">
        <f>+_xlfn.XLOOKUP(Ventas_Oficina[[#This Row],[Nº de artículo]],AUXILIAR!A1544:A6434,AUXILIAR!D1544:D6434,"Error",0)</f>
        <v>Enviado a tiempo</v>
      </c>
      <c r="AD1545" s="22" t="str">
        <f>+IF(AND(Ventas_Oficina[[#This Row],[Total]]&gt;75000,Ventas_Oficina[[#This Row],[Envio a tiempo]]="Enviado a tiempo"),"Buena Venta","Venta Mala")</f>
        <v>Venta Mala</v>
      </c>
    </row>
    <row r="1546" spans="1:30" x14ac:dyDescent="0.25">
      <c r="A1546" s="26">
        <v>1303553</v>
      </c>
      <c r="B1546" s="10">
        <v>41695</v>
      </c>
      <c r="C1546" s="11" t="s">
        <v>612</v>
      </c>
      <c r="D1546" s="11" t="s">
        <v>11</v>
      </c>
      <c r="E1546" s="11" t="s">
        <v>12</v>
      </c>
      <c r="F1546" s="11" t="s">
        <v>13</v>
      </c>
      <c r="G1546" s="11" t="s">
        <v>1007</v>
      </c>
      <c r="H1546" s="11" t="s">
        <v>14</v>
      </c>
      <c r="I1546" s="11" t="s">
        <v>1013</v>
      </c>
      <c r="J1546" s="11" t="s">
        <v>1085</v>
      </c>
      <c r="K1546" s="11" t="s">
        <v>1261</v>
      </c>
      <c r="L1546" s="11" t="s">
        <v>1265</v>
      </c>
      <c r="M1546" s="11" t="s">
        <v>1272</v>
      </c>
      <c r="N1546" s="10">
        <v>41696</v>
      </c>
      <c r="O1546" s="12">
        <v>384</v>
      </c>
      <c r="P1546" s="12">
        <v>630</v>
      </c>
      <c r="Q1546" s="12">
        <v>246</v>
      </c>
      <c r="R1546" s="11">
        <v>34</v>
      </c>
      <c r="S1546" s="12">
        <v>21420</v>
      </c>
      <c r="T1546" s="13">
        <v>7.0000000000000007E-2</v>
      </c>
      <c r="U1546" s="12">
        <v>1499.4</v>
      </c>
      <c r="V1546" s="12">
        <v>19920.599999999999</v>
      </c>
      <c r="W1546" s="12">
        <v>50</v>
      </c>
      <c r="X1546" s="12">
        <v>21369</v>
      </c>
      <c r="Y1546" s="14">
        <f>+DAY('TABLA PRINCIPAL'!$B1546)</f>
        <v>25</v>
      </c>
      <c r="Z1546" s="14">
        <f>+MONTH('TABLA PRINCIPAL'!$B1546)</f>
        <v>2</v>
      </c>
      <c r="AA1546" s="14">
        <f>+YEAR('TABLA PRINCIPAL'!$B1546)</f>
        <v>2014</v>
      </c>
      <c r="AB1546" s="22" t="str">
        <f>+IF(Ventas_Oficina[[#This Row],[Total del pedido]]&gt;=100000,"SI","NO")</f>
        <v>NO</v>
      </c>
      <c r="AC1546" s="22" t="str">
        <f>+_xlfn.XLOOKUP(Ventas_Oficina[[#This Row],[Nº de artículo]],AUXILIAR!A1545:A6435,AUXILIAR!D1545:D6435,"Error",0)</f>
        <v>Enviado a tiempo</v>
      </c>
      <c r="AD1546" s="22" t="str">
        <f>+IF(AND(Ventas_Oficina[[#This Row],[Total]]&gt;75000,Ventas_Oficina[[#This Row],[Envio a tiempo]]="Enviado a tiempo"),"Buena Venta","Venta Mala")</f>
        <v>Venta Mala</v>
      </c>
    </row>
    <row r="1547" spans="1:30" x14ac:dyDescent="0.25">
      <c r="A1547" s="25">
        <v>1303553</v>
      </c>
      <c r="B1547" s="5">
        <v>41440</v>
      </c>
      <c r="C1547" s="6" t="s">
        <v>390</v>
      </c>
      <c r="D1547" s="6" t="s">
        <v>160</v>
      </c>
      <c r="E1547" s="6" t="s">
        <v>4</v>
      </c>
      <c r="F1547" s="6" t="s">
        <v>5</v>
      </c>
      <c r="G1547" s="6" t="s">
        <v>1007</v>
      </c>
      <c r="H1547" s="6" t="s">
        <v>53</v>
      </c>
      <c r="I1547" s="6" t="s">
        <v>1013</v>
      </c>
      <c r="J1547" s="6" t="s">
        <v>1019</v>
      </c>
      <c r="K1547" s="6" t="s">
        <v>1261</v>
      </c>
      <c r="L1547" s="6" t="s">
        <v>1265</v>
      </c>
      <c r="M1547" s="6" t="s">
        <v>1273</v>
      </c>
      <c r="N1547" s="5">
        <v>41441</v>
      </c>
      <c r="O1547" s="7">
        <v>24</v>
      </c>
      <c r="P1547" s="7">
        <v>126</v>
      </c>
      <c r="Q1547" s="7">
        <v>102</v>
      </c>
      <c r="R1547" s="6">
        <v>27</v>
      </c>
      <c r="S1547" s="7">
        <v>3402</v>
      </c>
      <c r="T1547" s="8">
        <v>0.01</v>
      </c>
      <c r="U1547" s="7">
        <v>34.020000000000003</v>
      </c>
      <c r="V1547" s="7">
        <v>3367.98</v>
      </c>
      <c r="W1547" s="7">
        <v>70</v>
      </c>
      <c r="X1547" s="7">
        <v>12555</v>
      </c>
      <c r="Y1547" s="9">
        <f>+DAY('TABLA PRINCIPAL'!$B1547)</f>
        <v>15</v>
      </c>
      <c r="Z1547" s="9">
        <f>+MONTH('TABLA PRINCIPAL'!$B1547)</f>
        <v>6</v>
      </c>
      <c r="AA1547" s="9">
        <f>+YEAR('TABLA PRINCIPAL'!$B1547)</f>
        <v>2013</v>
      </c>
      <c r="AB1547" s="22" t="str">
        <f>+IF(Ventas_Oficina[[#This Row],[Total del pedido]]&gt;=100000,"SI","NO")</f>
        <v>NO</v>
      </c>
      <c r="AC1547" s="22" t="str">
        <f>+_xlfn.XLOOKUP(Ventas_Oficina[[#This Row],[Nº de artículo]],AUXILIAR!A1546:A6436,AUXILIAR!D1546:D6436,"Error",0)</f>
        <v>No enviado a tiempo</v>
      </c>
      <c r="AD1547" s="22" t="str">
        <f>+IF(AND(Ventas_Oficina[[#This Row],[Total]]&gt;75000,Ventas_Oficina[[#This Row],[Envio a tiempo]]="Enviado a tiempo"),"Buena Venta","Venta Mala")</f>
        <v>Venta Mala</v>
      </c>
    </row>
    <row r="1548" spans="1:30" x14ac:dyDescent="0.25">
      <c r="A1548" s="26">
        <v>1303553</v>
      </c>
      <c r="B1548" s="10">
        <v>41973</v>
      </c>
      <c r="C1548" s="11" t="s">
        <v>37</v>
      </c>
      <c r="D1548" s="11" t="s">
        <v>38</v>
      </c>
      <c r="E1548" s="11" t="s">
        <v>4</v>
      </c>
      <c r="F1548" s="11" t="s">
        <v>5</v>
      </c>
      <c r="G1548" s="11" t="s">
        <v>1007</v>
      </c>
      <c r="H1548" s="11" t="s">
        <v>39</v>
      </c>
      <c r="I1548" s="11" t="s">
        <v>1016</v>
      </c>
      <c r="J1548" s="11" t="s">
        <v>1019</v>
      </c>
      <c r="K1548" s="11" t="s">
        <v>1261</v>
      </c>
      <c r="L1548" s="11" t="s">
        <v>1267</v>
      </c>
      <c r="M1548" s="11" t="s">
        <v>1272</v>
      </c>
      <c r="N1548" s="10">
        <v>41975</v>
      </c>
      <c r="O1548" s="12">
        <v>24</v>
      </c>
      <c r="P1548" s="12">
        <v>126</v>
      </c>
      <c r="Q1548" s="12">
        <v>102</v>
      </c>
      <c r="R1548" s="11">
        <v>41</v>
      </c>
      <c r="S1548" s="12">
        <v>5166</v>
      </c>
      <c r="T1548" s="13">
        <v>0.02</v>
      </c>
      <c r="U1548" s="12">
        <v>103.32000000000001</v>
      </c>
      <c r="V1548" s="12">
        <v>5062.68</v>
      </c>
      <c r="W1548" s="12">
        <v>70</v>
      </c>
      <c r="X1548" s="12">
        <v>4063</v>
      </c>
      <c r="Y1548" s="14">
        <f>+DAY('TABLA PRINCIPAL'!$B1548)</f>
        <v>30</v>
      </c>
      <c r="Z1548" s="14">
        <f>+MONTH('TABLA PRINCIPAL'!$B1548)</f>
        <v>11</v>
      </c>
      <c r="AA1548" s="14">
        <f>+YEAR('TABLA PRINCIPAL'!$B1548)</f>
        <v>2014</v>
      </c>
      <c r="AB1548" s="22" t="str">
        <f>+IF(Ventas_Oficina[[#This Row],[Total del pedido]]&gt;=100000,"SI","NO")</f>
        <v>NO</v>
      </c>
      <c r="AC1548" s="22" t="str">
        <f>+_xlfn.XLOOKUP(Ventas_Oficina[[#This Row],[Nº de artículo]],AUXILIAR!A1547:A6437,AUXILIAR!D1547:D6437,"Error",0)</f>
        <v>No enviado a tiempo</v>
      </c>
      <c r="AD1548" s="22" t="str">
        <f>+IF(AND(Ventas_Oficina[[#This Row],[Total]]&gt;75000,Ventas_Oficina[[#This Row],[Envio a tiempo]]="Enviado a tiempo"),"Buena Venta","Venta Mala")</f>
        <v>Venta Mala</v>
      </c>
    </row>
    <row r="1549" spans="1:30" x14ac:dyDescent="0.25">
      <c r="A1549" s="25">
        <v>1303918</v>
      </c>
      <c r="B1549" s="5">
        <v>41899</v>
      </c>
      <c r="C1549" s="6" t="s">
        <v>61</v>
      </c>
      <c r="D1549" s="6" t="s">
        <v>62</v>
      </c>
      <c r="E1549" s="6" t="s">
        <v>4</v>
      </c>
      <c r="F1549" s="6" t="s">
        <v>5</v>
      </c>
      <c r="G1549" s="6" t="s">
        <v>1008</v>
      </c>
      <c r="H1549" s="6" t="s">
        <v>27</v>
      </c>
      <c r="I1549" s="6" t="s">
        <v>1012</v>
      </c>
      <c r="J1549" s="6" t="s">
        <v>1023</v>
      </c>
      <c r="K1549" s="6" t="s">
        <v>1261</v>
      </c>
      <c r="L1549" s="6" t="s">
        <v>1267</v>
      </c>
      <c r="M1549" s="6" t="s">
        <v>1273</v>
      </c>
      <c r="N1549" s="5">
        <v>41900</v>
      </c>
      <c r="O1549" s="7">
        <v>459</v>
      </c>
      <c r="P1549" s="7">
        <v>728</v>
      </c>
      <c r="Q1549" s="7">
        <v>269</v>
      </c>
      <c r="R1549" s="6">
        <v>35</v>
      </c>
      <c r="S1549" s="7">
        <v>25480</v>
      </c>
      <c r="T1549" s="8">
        <v>0.09</v>
      </c>
      <c r="U1549" s="7">
        <v>2293.1999999999998</v>
      </c>
      <c r="V1549" s="7">
        <v>23186.799999999999</v>
      </c>
      <c r="W1549" s="7">
        <v>1115</v>
      </c>
      <c r="X1549" s="7">
        <v>8368</v>
      </c>
      <c r="Y1549" s="9">
        <f>+DAY('TABLA PRINCIPAL'!$B1549)</f>
        <v>17</v>
      </c>
      <c r="Z1549" s="9">
        <f>+MONTH('TABLA PRINCIPAL'!$B1549)</f>
        <v>9</v>
      </c>
      <c r="AA1549" s="9">
        <f>+YEAR('TABLA PRINCIPAL'!$B1549)</f>
        <v>2014</v>
      </c>
      <c r="AB1549" s="22" t="str">
        <f>+IF(Ventas_Oficina[[#This Row],[Total del pedido]]&gt;=100000,"SI","NO")</f>
        <v>NO</v>
      </c>
      <c r="AC1549" s="22" t="str">
        <f>+_xlfn.XLOOKUP(Ventas_Oficina[[#This Row],[Nº de artículo]],AUXILIAR!A1548:A6438,AUXILIAR!D1548:D6438,"Error",0)</f>
        <v>No enviado a tiempo</v>
      </c>
      <c r="AD1549" s="22" t="str">
        <f>+IF(AND(Ventas_Oficina[[#This Row],[Total]]&gt;75000,Ventas_Oficina[[#This Row],[Envio a tiempo]]="Enviado a tiempo"),"Buena Venta","Venta Mala")</f>
        <v>Venta Mala</v>
      </c>
    </row>
    <row r="1550" spans="1:30" x14ac:dyDescent="0.25">
      <c r="A1550" s="26">
        <v>1303918</v>
      </c>
      <c r="B1550" s="10">
        <v>41746</v>
      </c>
      <c r="C1550" s="11" t="s">
        <v>613</v>
      </c>
      <c r="D1550" s="11" t="s">
        <v>614</v>
      </c>
      <c r="E1550" s="11" t="s">
        <v>4</v>
      </c>
      <c r="F1550" s="11" t="s">
        <v>5</v>
      </c>
      <c r="G1550" s="11" t="s">
        <v>1010</v>
      </c>
      <c r="H1550" s="11" t="s">
        <v>9</v>
      </c>
      <c r="I1550" s="11" t="s">
        <v>1012</v>
      </c>
      <c r="J1550" s="11" t="s">
        <v>1023</v>
      </c>
      <c r="K1550" s="11" t="s">
        <v>1261</v>
      </c>
      <c r="L1550" s="11" t="s">
        <v>1265</v>
      </c>
      <c r="M1550" s="11" t="s">
        <v>1272</v>
      </c>
      <c r="N1550" s="10">
        <v>41747</v>
      </c>
      <c r="O1550" s="12">
        <v>459</v>
      </c>
      <c r="P1550" s="12">
        <v>728</v>
      </c>
      <c r="Q1550" s="12">
        <v>269</v>
      </c>
      <c r="R1550" s="11">
        <v>9</v>
      </c>
      <c r="S1550" s="12">
        <v>6552</v>
      </c>
      <c r="T1550" s="13">
        <v>0.09</v>
      </c>
      <c r="U1550" s="12">
        <v>589.67999999999995</v>
      </c>
      <c r="V1550" s="12">
        <v>5962.32</v>
      </c>
      <c r="W1550" s="12">
        <v>1115</v>
      </c>
      <c r="X1550" s="12">
        <v>8562</v>
      </c>
      <c r="Y1550" s="14">
        <f>+DAY('TABLA PRINCIPAL'!$B1550)</f>
        <v>17</v>
      </c>
      <c r="Z1550" s="14">
        <f>+MONTH('TABLA PRINCIPAL'!$B1550)</f>
        <v>4</v>
      </c>
      <c r="AA1550" s="14">
        <f>+YEAR('TABLA PRINCIPAL'!$B1550)</f>
        <v>2014</v>
      </c>
      <c r="AB1550" s="22" t="str">
        <f>+IF(Ventas_Oficina[[#This Row],[Total del pedido]]&gt;=100000,"SI","NO")</f>
        <v>NO</v>
      </c>
      <c r="AC1550" s="22" t="str">
        <f>+_xlfn.XLOOKUP(Ventas_Oficina[[#This Row],[Nº de artículo]],AUXILIAR!A1549:A6439,AUXILIAR!D1549:D6439,"Error",0)</f>
        <v>No enviado a tiempo</v>
      </c>
      <c r="AD1550" s="22" t="str">
        <f>+IF(AND(Ventas_Oficina[[#This Row],[Total]]&gt;75000,Ventas_Oficina[[#This Row],[Envio a tiempo]]="Enviado a tiempo"),"Buena Venta","Venta Mala")</f>
        <v>Venta Mala</v>
      </c>
    </row>
    <row r="1551" spans="1:30" x14ac:dyDescent="0.25">
      <c r="A1551" s="25">
        <v>1303918</v>
      </c>
      <c r="B1551" s="5">
        <v>42230</v>
      </c>
      <c r="C1551" s="6" t="s">
        <v>227</v>
      </c>
      <c r="D1551" s="6" t="s">
        <v>26</v>
      </c>
      <c r="E1551" s="6" t="s">
        <v>4</v>
      </c>
      <c r="F1551" s="6" t="s">
        <v>5</v>
      </c>
      <c r="G1551" s="6" t="s">
        <v>1008</v>
      </c>
      <c r="H1551" s="6" t="s">
        <v>27</v>
      </c>
      <c r="I1551" s="6" t="s">
        <v>1016</v>
      </c>
      <c r="J1551" s="6" t="s">
        <v>1059</v>
      </c>
      <c r="K1551" s="6" t="s">
        <v>1261</v>
      </c>
      <c r="L1551" s="6" t="s">
        <v>1266</v>
      </c>
      <c r="M1551" s="6" t="s">
        <v>1272</v>
      </c>
      <c r="N1551" s="5">
        <v>42239</v>
      </c>
      <c r="O1551" s="7">
        <v>226</v>
      </c>
      <c r="P1551" s="7">
        <v>358</v>
      </c>
      <c r="Q1551" s="7">
        <v>132</v>
      </c>
      <c r="R1551" s="6">
        <v>11</v>
      </c>
      <c r="S1551" s="7">
        <v>3938</v>
      </c>
      <c r="T1551" s="8">
        <v>0.03</v>
      </c>
      <c r="U1551" s="7">
        <v>118.14</v>
      </c>
      <c r="V1551" s="7">
        <v>3819.86</v>
      </c>
      <c r="W1551" s="7">
        <v>547</v>
      </c>
      <c r="X1551" s="7">
        <v>29359</v>
      </c>
      <c r="Y1551" s="9">
        <f>+DAY('TABLA PRINCIPAL'!$B1551)</f>
        <v>14</v>
      </c>
      <c r="Z1551" s="9">
        <f>+MONTH('TABLA PRINCIPAL'!$B1551)</f>
        <v>8</v>
      </c>
      <c r="AA1551" s="9">
        <f>+YEAR('TABLA PRINCIPAL'!$B1551)</f>
        <v>2015</v>
      </c>
      <c r="AB1551" s="22" t="str">
        <f>+IF(Ventas_Oficina[[#This Row],[Total del pedido]]&gt;=100000,"SI","NO")</f>
        <v>NO</v>
      </c>
      <c r="AC1551" s="22" t="str">
        <f>+_xlfn.XLOOKUP(Ventas_Oficina[[#This Row],[Nº de artículo]],AUXILIAR!A1550:A6440,AUXILIAR!D1550:D6440,"Error",0)</f>
        <v>No enviado a tiempo</v>
      </c>
      <c r="AD1551" s="22" t="str">
        <f>+IF(AND(Ventas_Oficina[[#This Row],[Total]]&gt;75000,Ventas_Oficina[[#This Row],[Envio a tiempo]]="Enviado a tiempo"),"Buena Venta","Venta Mala")</f>
        <v>Venta Mala</v>
      </c>
    </row>
    <row r="1552" spans="1:30" x14ac:dyDescent="0.25">
      <c r="A1552" s="26">
        <v>1303918</v>
      </c>
      <c r="B1552" s="10">
        <v>41495</v>
      </c>
      <c r="C1552" s="11" t="s">
        <v>291</v>
      </c>
      <c r="D1552" s="11" t="s">
        <v>46</v>
      </c>
      <c r="E1552" s="11" t="s">
        <v>4</v>
      </c>
      <c r="F1552" s="11" t="s">
        <v>5</v>
      </c>
      <c r="G1552" s="11" t="s">
        <v>1008</v>
      </c>
      <c r="H1552" s="11" t="s">
        <v>9</v>
      </c>
      <c r="I1552" s="11" t="s">
        <v>1013</v>
      </c>
      <c r="J1552" s="11" t="s">
        <v>1095</v>
      </c>
      <c r="K1552" s="11" t="s">
        <v>1261</v>
      </c>
      <c r="L1552" s="11" t="s">
        <v>1265</v>
      </c>
      <c r="M1552" s="11" t="s">
        <v>1272</v>
      </c>
      <c r="N1552" s="10">
        <v>41502</v>
      </c>
      <c r="O1552" s="12">
        <v>6773</v>
      </c>
      <c r="P1552" s="12">
        <v>16520</v>
      </c>
      <c r="Q1552" s="12">
        <v>9747</v>
      </c>
      <c r="R1552" s="11">
        <v>21</v>
      </c>
      <c r="S1552" s="12">
        <v>346920</v>
      </c>
      <c r="T1552" s="13">
        <v>0.02</v>
      </c>
      <c r="U1552" s="12">
        <v>6938.4000000000005</v>
      </c>
      <c r="V1552" s="12">
        <v>339981.6</v>
      </c>
      <c r="W1552" s="12">
        <v>1999</v>
      </c>
      <c r="X1552" s="12">
        <v>726937</v>
      </c>
      <c r="Y1552" s="14">
        <f>+DAY('TABLA PRINCIPAL'!$B1552)</f>
        <v>9</v>
      </c>
      <c r="Z1552" s="14">
        <f>+MONTH('TABLA PRINCIPAL'!$B1552)</f>
        <v>8</v>
      </c>
      <c r="AA1552" s="14">
        <f>+YEAR('TABLA PRINCIPAL'!$B1552)</f>
        <v>2013</v>
      </c>
      <c r="AB1552" s="22" t="str">
        <f>+IF(Ventas_Oficina[[#This Row],[Total del pedido]]&gt;=100000,"SI","NO")</f>
        <v>SI</v>
      </c>
      <c r="AC1552" s="22" t="str">
        <f>+_xlfn.XLOOKUP(Ventas_Oficina[[#This Row],[Nº de artículo]],AUXILIAR!A1551:A6441,AUXILIAR!D1551:D6441,"Error",0)</f>
        <v>Enviado a tiempo</v>
      </c>
      <c r="AD1552" s="22" t="str">
        <f>+IF(AND(Ventas_Oficina[[#This Row],[Total]]&gt;75000,Ventas_Oficina[[#This Row],[Envio a tiempo]]="Enviado a tiempo"),"Buena Venta","Venta Mala")</f>
        <v>Buena Venta</v>
      </c>
    </row>
    <row r="1553" spans="1:30" x14ac:dyDescent="0.25">
      <c r="A1553" s="25">
        <v>1303918</v>
      </c>
      <c r="B1553" s="5">
        <v>41685</v>
      </c>
      <c r="C1553" s="6" t="s">
        <v>315</v>
      </c>
      <c r="D1553" s="6" t="s">
        <v>3</v>
      </c>
      <c r="E1553" s="6" t="s">
        <v>4</v>
      </c>
      <c r="F1553" s="6" t="s">
        <v>5</v>
      </c>
      <c r="G1553" s="6" t="s">
        <v>1008</v>
      </c>
      <c r="H1553" s="6" t="s">
        <v>6</v>
      </c>
      <c r="I1553" s="6" t="s">
        <v>1016</v>
      </c>
      <c r="J1553" s="6" t="s">
        <v>1059</v>
      </c>
      <c r="K1553" s="6" t="s">
        <v>1261</v>
      </c>
      <c r="L1553" s="6" t="s">
        <v>1267</v>
      </c>
      <c r="M1553" s="6" t="s">
        <v>1273</v>
      </c>
      <c r="N1553" s="5">
        <v>41686</v>
      </c>
      <c r="O1553" s="7">
        <v>226</v>
      </c>
      <c r="P1553" s="7">
        <v>358</v>
      </c>
      <c r="Q1553" s="7">
        <v>132</v>
      </c>
      <c r="R1553" s="6">
        <v>28</v>
      </c>
      <c r="S1553" s="7">
        <v>10024</v>
      </c>
      <c r="T1553" s="8">
        <v>0.04</v>
      </c>
      <c r="U1553" s="7">
        <v>400.96000000000004</v>
      </c>
      <c r="V1553" s="7">
        <v>9623.0400000000009</v>
      </c>
      <c r="W1553" s="7">
        <v>547</v>
      </c>
      <c r="X1553" s="7">
        <v>1375</v>
      </c>
      <c r="Y1553" s="9">
        <f>+DAY('TABLA PRINCIPAL'!$B1553)</f>
        <v>15</v>
      </c>
      <c r="Z1553" s="9">
        <f>+MONTH('TABLA PRINCIPAL'!$B1553)</f>
        <v>2</v>
      </c>
      <c r="AA1553" s="9">
        <f>+YEAR('TABLA PRINCIPAL'!$B1553)</f>
        <v>2014</v>
      </c>
      <c r="AB1553" s="22" t="str">
        <f>+IF(Ventas_Oficina[[#This Row],[Total del pedido]]&gt;=100000,"SI","NO")</f>
        <v>NO</v>
      </c>
      <c r="AC1553" s="22" t="str">
        <f>+_xlfn.XLOOKUP(Ventas_Oficina[[#This Row],[Nº de artículo]],AUXILIAR!A1552:A6442,AUXILIAR!D1552:D6442,"Error",0)</f>
        <v>Enviado a tiempo</v>
      </c>
      <c r="AD1553" s="22" t="str">
        <f>+IF(AND(Ventas_Oficina[[#This Row],[Total]]&gt;75000,Ventas_Oficina[[#This Row],[Envio a tiempo]]="Enviado a tiempo"),"Buena Venta","Venta Mala")</f>
        <v>Venta Mala</v>
      </c>
    </row>
    <row r="1554" spans="1:30" x14ac:dyDescent="0.25">
      <c r="A1554" s="26">
        <v>1303918</v>
      </c>
      <c r="B1554" s="10">
        <v>41904</v>
      </c>
      <c r="C1554" s="11" t="s">
        <v>77</v>
      </c>
      <c r="D1554" s="11" t="s">
        <v>78</v>
      </c>
      <c r="E1554" s="11" t="s">
        <v>4</v>
      </c>
      <c r="F1554" s="11" t="s">
        <v>5</v>
      </c>
      <c r="G1554" s="11" t="s">
        <v>1010</v>
      </c>
      <c r="H1554" s="11" t="s">
        <v>53</v>
      </c>
      <c r="I1554" s="11" t="s">
        <v>1013</v>
      </c>
      <c r="J1554" s="11" t="s">
        <v>1023</v>
      </c>
      <c r="K1554" s="11" t="s">
        <v>1261</v>
      </c>
      <c r="L1554" s="11" t="s">
        <v>1267</v>
      </c>
      <c r="M1554" s="11" t="s">
        <v>1273</v>
      </c>
      <c r="N1554" s="10">
        <v>41911</v>
      </c>
      <c r="O1554" s="12">
        <v>459</v>
      </c>
      <c r="P1554" s="12">
        <v>728</v>
      </c>
      <c r="Q1554" s="12">
        <v>269</v>
      </c>
      <c r="R1554" s="11">
        <v>6</v>
      </c>
      <c r="S1554" s="12">
        <v>4368</v>
      </c>
      <c r="T1554" s="13">
        <v>0.01</v>
      </c>
      <c r="U1554" s="12">
        <v>43.68</v>
      </c>
      <c r="V1554" s="12">
        <v>4324.32</v>
      </c>
      <c r="W1554" s="12">
        <v>1115</v>
      </c>
      <c r="X1554" s="12">
        <v>8562</v>
      </c>
      <c r="Y1554" s="14">
        <f>+DAY('TABLA PRINCIPAL'!$B1554)</f>
        <v>22</v>
      </c>
      <c r="Z1554" s="14">
        <f>+MONTH('TABLA PRINCIPAL'!$B1554)</f>
        <v>9</v>
      </c>
      <c r="AA1554" s="14">
        <f>+YEAR('TABLA PRINCIPAL'!$B1554)</f>
        <v>2014</v>
      </c>
      <c r="AB1554" s="22" t="str">
        <f>+IF(Ventas_Oficina[[#This Row],[Total del pedido]]&gt;=100000,"SI","NO")</f>
        <v>NO</v>
      </c>
      <c r="AC1554" s="22" t="str">
        <f>+_xlfn.XLOOKUP(Ventas_Oficina[[#This Row],[Nº de artículo]],AUXILIAR!A1553:A6443,AUXILIAR!D1553:D6443,"Error",0)</f>
        <v>No enviado a tiempo</v>
      </c>
      <c r="AD1554" s="22" t="str">
        <f>+IF(AND(Ventas_Oficina[[#This Row],[Total]]&gt;75000,Ventas_Oficina[[#This Row],[Envio a tiempo]]="Enviado a tiempo"),"Buena Venta","Venta Mala")</f>
        <v>Venta Mala</v>
      </c>
    </row>
    <row r="1555" spans="1:30" x14ac:dyDescent="0.25">
      <c r="A1555" s="25">
        <v>1303918</v>
      </c>
      <c r="B1555" s="5">
        <v>41356</v>
      </c>
      <c r="C1555" s="6" t="s">
        <v>136</v>
      </c>
      <c r="D1555" s="6" t="s">
        <v>137</v>
      </c>
      <c r="E1555" s="6" t="s">
        <v>4</v>
      </c>
      <c r="F1555" s="6" t="s">
        <v>5</v>
      </c>
      <c r="G1555" s="6" t="s">
        <v>1009</v>
      </c>
      <c r="H1555" s="6" t="s">
        <v>6</v>
      </c>
      <c r="I1555" s="6" t="s">
        <v>1016</v>
      </c>
      <c r="J1555" s="6" t="s">
        <v>1090</v>
      </c>
      <c r="K1555" s="6" t="s">
        <v>1261</v>
      </c>
      <c r="L1555" s="6" t="s">
        <v>1265</v>
      </c>
      <c r="M1555" s="6" t="s">
        <v>1272</v>
      </c>
      <c r="N1555" s="5">
        <v>41359</v>
      </c>
      <c r="O1555" s="7">
        <v>347</v>
      </c>
      <c r="P1555" s="7">
        <v>668</v>
      </c>
      <c r="Q1555" s="7">
        <v>321</v>
      </c>
      <c r="R1555" s="6">
        <v>7</v>
      </c>
      <c r="S1555" s="7">
        <v>4676</v>
      </c>
      <c r="T1555" s="8">
        <v>0.09</v>
      </c>
      <c r="U1555" s="7">
        <v>420.84</v>
      </c>
      <c r="V1555" s="7">
        <v>4255.16</v>
      </c>
      <c r="W1555" s="7">
        <v>150</v>
      </c>
      <c r="X1555" s="7">
        <v>5468</v>
      </c>
      <c r="Y1555" s="9">
        <f>+DAY('TABLA PRINCIPAL'!$B1555)</f>
        <v>23</v>
      </c>
      <c r="Z1555" s="9">
        <f>+MONTH('TABLA PRINCIPAL'!$B1555)</f>
        <v>3</v>
      </c>
      <c r="AA1555" s="9">
        <f>+YEAR('TABLA PRINCIPAL'!$B1555)</f>
        <v>2013</v>
      </c>
      <c r="AB1555" s="22" t="str">
        <f>+IF(Ventas_Oficina[[#This Row],[Total del pedido]]&gt;=100000,"SI","NO")</f>
        <v>NO</v>
      </c>
      <c r="AC1555" s="22" t="str">
        <f>+_xlfn.XLOOKUP(Ventas_Oficina[[#This Row],[Nº de artículo]],AUXILIAR!A1554:A6444,AUXILIAR!D1554:D6444,"Error",0)</f>
        <v>Enviado a tiempo</v>
      </c>
      <c r="AD1555" s="22" t="str">
        <f>+IF(AND(Ventas_Oficina[[#This Row],[Total]]&gt;75000,Ventas_Oficina[[#This Row],[Envio a tiempo]]="Enviado a tiempo"),"Buena Venta","Venta Mala")</f>
        <v>Venta Mala</v>
      </c>
    </row>
    <row r="1556" spans="1:30" x14ac:dyDescent="0.25">
      <c r="A1556" s="26">
        <v>1303918</v>
      </c>
      <c r="B1556" s="10">
        <v>42239</v>
      </c>
      <c r="C1556" s="11" t="s">
        <v>615</v>
      </c>
      <c r="D1556" s="11" t="s">
        <v>152</v>
      </c>
      <c r="E1556" s="11" t="s">
        <v>4</v>
      </c>
      <c r="F1556" s="11" t="s">
        <v>5</v>
      </c>
      <c r="G1556" s="11" t="s">
        <v>1008</v>
      </c>
      <c r="H1556" s="11" t="s">
        <v>39</v>
      </c>
      <c r="I1556" s="11" t="s">
        <v>1015</v>
      </c>
      <c r="J1556" s="11" t="s">
        <v>1023</v>
      </c>
      <c r="K1556" s="11" t="s">
        <v>1261</v>
      </c>
      <c r="L1556" s="11" t="s">
        <v>1267</v>
      </c>
      <c r="M1556" s="11" t="s">
        <v>1272</v>
      </c>
      <c r="N1556" s="10">
        <v>42246</v>
      </c>
      <c r="O1556" s="12">
        <v>459</v>
      </c>
      <c r="P1556" s="12">
        <v>728</v>
      </c>
      <c r="Q1556" s="12">
        <v>269</v>
      </c>
      <c r="R1556" s="11">
        <v>42</v>
      </c>
      <c r="S1556" s="12">
        <v>30576</v>
      </c>
      <c r="T1556" s="13">
        <v>0.08</v>
      </c>
      <c r="U1556" s="12">
        <v>2446.08</v>
      </c>
      <c r="V1556" s="12">
        <v>28129.919999999998</v>
      </c>
      <c r="W1556" s="12">
        <v>1115</v>
      </c>
      <c r="X1556" s="12">
        <v>4576</v>
      </c>
      <c r="Y1556" s="14">
        <f>+DAY('TABLA PRINCIPAL'!$B1556)</f>
        <v>23</v>
      </c>
      <c r="Z1556" s="14">
        <f>+MONTH('TABLA PRINCIPAL'!$B1556)</f>
        <v>8</v>
      </c>
      <c r="AA1556" s="14">
        <f>+YEAR('TABLA PRINCIPAL'!$B1556)</f>
        <v>2015</v>
      </c>
      <c r="AB1556" s="22" t="str">
        <f>+IF(Ventas_Oficina[[#This Row],[Total del pedido]]&gt;=100000,"SI","NO")</f>
        <v>NO</v>
      </c>
      <c r="AC1556" s="22" t="str">
        <f>+_xlfn.XLOOKUP(Ventas_Oficina[[#This Row],[Nº de artículo]],AUXILIAR!A1555:A6445,AUXILIAR!D1555:D6445,"Error",0)</f>
        <v>Enviado a tiempo</v>
      </c>
      <c r="AD1556" s="22" t="str">
        <f>+IF(AND(Ventas_Oficina[[#This Row],[Total]]&gt;75000,Ventas_Oficina[[#This Row],[Envio a tiempo]]="Enviado a tiempo"),"Buena Venta","Venta Mala")</f>
        <v>Venta Mala</v>
      </c>
    </row>
    <row r="1557" spans="1:30" x14ac:dyDescent="0.25">
      <c r="A1557" s="25">
        <v>1303918</v>
      </c>
      <c r="B1557" s="5">
        <v>41695</v>
      </c>
      <c r="C1557" s="6" t="s">
        <v>616</v>
      </c>
      <c r="D1557" s="6" t="s">
        <v>156</v>
      </c>
      <c r="E1557" s="6" t="s">
        <v>12</v>
      </c>
      <c r="F1557" s="6" t="s">
        <v>13</v>
      </c>
      <c r="G1557" s="6" t="s">
        <v>1008</v>
      </c>
      <c r="H1557" s="6" t="s">
        <v>42</v>
      </c>
      <c r="I1557" s="6" t="s">
        <v>1013</v>
      </c>
      <c r="J1557" s="6" t="s">
        <v>1064</v>
      </c>
      <c r="K1557" s="6" t="s">
        <v>1261</v>
      </c>
      <c r="L1557" s="6" t="s">
        <v>1265</v>
      </c>
      <c r="M1557" s="6" t="s">
        <v>1273</v>
      </c>
      <c r="N1557" s="5">
        <v>41696</v>
      </c>
      <c r="O1557" s="7">
        <v>365</v>
      </c>
      <c r="P1557" s="7">
        <v>598</v>
      </c>
      <c r="Q1557" s="7">
        <v>233</v>
      </c>
      <c r="R1557" s="6">
        <v>22</v>
      </c>
      <c r="S1557" s="7">
        <v>13156</v>
      </c>
      <c r="T1557" s="8">
        <v>0.01</v>
      </c>
      <c r="U1557" s="7">
        <v>131.56</v>
      </c>
      <c r="V1557" s="7">
        <v>13024.44</v>
      </c>
      <c r="W1557" s="7">
        <v>149</v>
      </c>
      <c r="X1557" s="7">
        <v>21319</v>
      </c>
      <c r="Y1557" s="9">
        <f>+DAY('TABLA PRINCIPAL'!$B1557)</f>
        <v>25</v>
      </c>
      <c r="Z1557" s="9">
        <f>+MONTH('TABLA PRINCIPAL'!$B1557)</f>
        <v>2</v>
      </c>
      <c r="AA1557" s="9">
        <f>+YEAR('TABLA PRINCIPAL'!$B1557)</f>
        <v>2014</v>
      </c>
      <c r="AB1557" s="22" t="str">
        <f>+IF(Ventas_Oficina[[#This Row],[Total del pedido]]&gt;=100000,"SI","NO")</f>
        <v>NO</v>
      </c>
      <c r="AC1557" s="22" t="str">
        <f>+_xlfn.XLOOKUP(Ventas_Oficina[[#This Row],[Nº de artículo]],AUXILIAR!A1556:A6446,AUXILIAR!D1556:D6446,"Error",0)</f>
        <v>Enviado a tiempo</v>
      </c>
      <c r="AD1557" s="22" t="str">
        <f>+IF(AND(Ventas_Oficina[[#This Row],[Total]]&gt;75000,Ventas_Oficina[[#This Row],[Envio a tiempo]]="Enviado a tiempo"),"Buena Venta","Venta Mala")</f>
        <v>Venta Mala</v>
      </c>
    </row>
    <row r="1558" spans="1:30" x14ac:dyDescent="0.25">
      <c r="A1558" s="26">
        <v>1303918</v>
      </c>
      <c r="B1558" s="10">
        <v>41746</v>
      </c>
      <c r="C1558" s="11" t="s">
        <v>324</v>
      </c>
      <c r="D1558" s="11" t="s">
        <v>48</v>
      </c>
      <c r="E1558" s="11" t="s">
        <v>4</v>
      </c>
      <c r="F1558" s="11" t="s">
        <v>5</v>
      </c>
      <c r="G1558" s="11" t="s">
        <v>1010</v>
      </c>
      <c r="H1558" s="11" t="s">
        <v>34</v>
      </c>
      <c r="I1558" s="11" t="s">
        <v>1015</v>
      </c>
      <c r="J1558" s="11" t="s">
        <v>1023</v>
      </c>
      <c r="K1558" s="11" t="s">
        <v>1261</v>
      </c>
      <c r="L1558" s="11" t="s">
        <v>1265</v>
      </c>
      <c r="M1558" s="11" t="s">
        <v>1272</v>
      </c>
      <c r="N1558" s="10">
        <v>41748</v>
      </c>
      <c r="O1558" s="12">
        <v>459</v>
      </c>
      <c r="P1558" s="12">
        <v>728</v>
      </c>
      <c r="Q1558" s="12">
        <v>269</v>
      </c>
      <c r="R1558" s="11">
        <v>6</v>
      </c>
      <c r="S1558" s="12">
        <v>4368</v>
      </c>
      <c r="T1558" s="13">
        <v>0.01</v>
      </c>
      <c r="U1558" s="12">
        <v>43.68</v>
      </c>
      <c r="V1558" s="12">
        <v>4324.32</v>
      </c>
      <c r="W1558" s="12">
        <v>1115</v>
      </c>
      <c r="X1558" s="12">
        <v>8562</v>
      </c>
      <c r="Y1558" s="14">
        <f>+DAY('TABLA PRINCIPAL'!$B1558)</f>
        <v>17</v>
      </c>
      <c r="Z1558" s="14">
        <f>+MONTH('TABLA PRINCIPAL'!$B1558)</f>
        <v>4</v>
      </c>
      <c r="AA1558" s="14">
        <f>+YEAR('TABLA PRINCIPAL'!$B1558)</f>
        <v>2014</v>
      </c>
      <c r="AB1558" s="22" t="str">
        <f>+IF(Ventas_Oficina[[#This Row],[Total del pedido]]&gt;=100000,"SI","NO")</f>
        <v>NO</v>
      </c>
      <c r="AC1558" s="22" t="str">
        <f>+_xlfn.XLOOKUP(Ventas_Oficina[[#This Row],[Nº de artículo]],AUXILIAR!A1557:A6447,AUXILIAR!D1557:D6447,"Error",0)</f>
        <v>No enviado a tiempo</v>
      </c>
      <c r="AD1558" s="22" t="str">
        <f>+IF(AND(Ventas_Oficina[[#This Row],[Total]]&gt;75000,Ventas_Oficina[[#This Row],[Envio a tiempo]]="Enviado a tiempo"),"Buena Venta","Venta Mala")</f>
        <v>Venta Mala</v>
      </c>
    </row>
    <row r="1559" spans="1:30" x14ac:dyDescent="0.25">
      <c r="A1559" s="25">
        <v>1304283</v>
      </c>
      <c r="B1559" s="5">
        <v>41695</v>
      </c>
      <c r="C1559" s="6" t="s">
        <v>617</v>
      </c>
      <c r="D1559" s="6" t="s">
        <v>36</v>
      </c>
      <c r="E1559" s="6" t="s">
        <v>12</v>
      </c>
      <c r="F1559" s="6" t="s">
        <v>13</v>
      </c>
      <c r="G1559" s="6" t="s">
        <v>1008</v>
      </c>
      <c r="H1559" s="6" t="s">
        <v>14</v>
      </c>
      <c r="I1559" s="6" t="s">
        <v>1015</v>
      </c>
      <c r="J1559" s="6" t="s">
        <v>1064</v>
      </c>
      <c r="K1559" s="6" t="s">
        <v>1262</v>
      </c>
      <c r="L1559" s="6" t="s">
        <v>1265</v>
      </c>
      <c r="M1559" s="6" t="s">
        <v>1272</v>
      </c>
      <c r="N1559" s="5">
        <v>41696</v>
      </c>
      <c r="O1559" s="7">
        <v>365</v>
      </c>
      <c r="P1559" s="7">
        <v>598</v>
      </c>
      <c r="Q1559" s="7">
        <v>233</v>
      </c>
      <c r="R1559" s="6">
        <v>49</v>
      </c>
      <c r="S1559" s="7">
        <v>29302</v>
      </c>
      <c r="T1559" s="8">
        <v>0.03</v>
      </c>
      <c r="U1559" s="7">
        <v>879.06</v>
      </c>
      <c r="V1559" s="7">
        <v>28422.94</v>
      </c>
      <c r="W1559" s="7">
        <v>149</v>
      </c>
      <c r="X1559" s="7">
        <v>12959</v>
      </c>
      <c r="Y1559" s="9">
        <f>+DAY('TABLA PRINCIPAL'!$B1559)</f>
        <v>25</v>
      </c>
      <c r="Z1559" s="9">
        <f>+MONTH('TABLA PRINCIPAL'!$B1559)</f>
        <v>2</v>
      </c>
      <c r="AA1559" s="9">
        <f>+YEAR('TABLA PRINCIPAL'!$B1559)</f>
        <v>2014</v>
      </c>
      <c r="AB1559" s="22" t="str">
        <f>+IF(Ventas_Oficina[[#This Row],[Total del pedido]]&gt;=100000,"SI","NO")</f>
        <v>NO</v>
      </c>
      <c r="AC1559" s="22" t="str">
        <f>+_xlfn.XLOOKUP(Ventas_Oficina[[#This Row],[Nº de artículo]],AUXILIAR!A1558:A6448,AUXILIAR!D1558:D6448,"Error",0)</f>
        <v>No enviado a tiempo</v>
      </c>
      <c r="AD1559" s="22" t="str">
        <f>+IF(AND(Ventas_Oficina[[#This Row],[Total]]&gt;75000,Ventas_Oficina[[#This Row],[Envio a tiempo]]="Enviado a tiempo"),"Buena Venta","Venta Mala")</f>
        <v>Venta Mala</v>
      </c>
    </row>
    <row r="1560" spans="1:30" x14ac:dyDescent="0.25">
      <c r="A1560" s="26">
        <v>1304283</v>
      </c>
      <c r="B1560" s="10">
        <v>41726</v>
      </c>
      <c r="C1560" s="11" t="s">
        <v>517</v>
      </c>
      <c r="D1560" s="11" t="s">
        <v>618</v>
      </c>
      <c r="E1560" s="11" t="s">
        <v>4</v>
      </c>
      <c r="F1560" s="11" t="s">
        <v>5</v>
      </c>
      <c r="G1560" s="11" t="s">
        <v>1007</v>
      </c>
      <c r="H1560" s="11" t="s">
        <v>9</v>
      </c>
      <c r="I1560" s="11" t="s">
        <v>1014</v>
      </c>
      <c r="J1560" s="11" t="s">
        <v>1096</v>
      </c>
      <c r="K1560" s="11" t="s">
        <v>1261</v>
      </c>
      <c r="L1560" s="11" t="s">
        <v>1267</v>
      </c>
      <c r="M1560" s="11" t="s">
        <v>1272</v>
      </c>
      <c r="N1560" s="10">
        <v>41726</v>
      </c>
      <c r="O1560" s="12">
        <v>419</v>
      </c>
      <c r="P1560" s="12">
        <v>1023</v>
      </c>
      <c r="Q1560" s="12">
        <v>604</v>
      </c>
      <c r="R1560" s="11">
        <v>49</v>
      </c>
      <c r="S1560" s="12">
        <v>50127</v>
      </c>
      <c r="T1560" s="13">
        <v>7.0000000000000007E-2</v>
      </c>
      <c r="U1560" s="12">
        <v>3508.8900000000003</v>
      </c>
      <c r="V1560" s="12">
        <v>46618.11</v>
      </c>
      <c r="W1560" s="12">
        <v>468</v>
      </c>
      <c r="X1560" s="12">
        <v>21399</v>
      </c>
      <c r="Y1560" s="14">
        <f>+DAY('TABLA PRINCIPAL'!$B1560)</f>
        <v>28</v>
      </c>
      <c r="Z1560" s="14">
        <f>+MONTH('TABLA PRINCIPAL'!$B1560)</f>
        <v>3</v>
      </c>
      <c r="AA1560" s="14">
        <f>+YEAR('TABLA PRINCIPAL'!$B1560)</f>
        <v>2014</v>
      </c>
      <c r="AB1560" s="22" t="str">
        <f>+IF(Ventas_Oficina[[#This Row],[Total del pedido]]&gt;=100000,"SI","NO")</f>
        <v>NO</v>
      </c>
      <c r="AC1560" s="22" t="str">
        <f>+_xlfn.XLOOKUP(Ventas_Oficina[[#This Row],[Nº de artículo]],AUXILIAR!A1559:A6449,AUXILIAR!D1559:D6449,"Error",0)</f>
        <v>No enviado a tiempo</v>
      </c>
      <c r="AD1560" s="22" t="str">
        <f>+IF(AND(Ventas_Oficina[[#This Row],[Total]]&gt;75000,Ventas_Oficina[[#This Row],[Envio a tiempo]]="Enviado a tiempo"),"Buena Venta","Venta Mala")</f>
        <v>Venta Mala</v>
      </c>
    </row>
    <row r="1561" spans="1:30" x14ac:dyDescent="0.25">
      <c r="A1561" s="25">
        <v>1304283</v>
      </c>
      <c r="B1561" s="5">
        <v>41654</v>
      </c>
      <c r="C1561" s="6" t="s">
        <v>284</v>
      </c>
      <c r="D1561" s="6" t="s">
        <v>209</v>
      </c>
      <c r="E1561" s="6" t="s">
        <v>4</v>
      </c>
      <c r="F1561" s="6" t="s">
        <v>5</v>
      </c>
      <c r="G1561" s="6" t="s">
        <v>1010</v>
      </c>
      <c r="H1561" s="6" t="s">
        <v>6</v>
      </c>
      <c r="I1561" s="6" t="s">
        <v>1013</v>
      </c>
      <c r="J1561" s="6" t="s">
        <v>1055</v>
      </c>
      <c r="K1561" s="6" t="s">
        <v>1261</v>
      </c>
      <c r="L1561" s="6" t="s">
        <v>1266</v>
      </c>
      <c r="M1561" s="6" t="s">
        <v>1272</v>
      </c>
      <c r="N1561" s="5">
        <v>41656</v>
      </c>
      <c r="O1561" s="7">
        <v>250</v>
      </c>
      <c r="P1561" s="7">
        <v>568</v>
      </c>
      <c r="Q1561" s="7">
        <v>318</v>
      </c>
      <c r="R1561" s="6">
        <v>22</v>
      </c>
      <c r="S1561" s="7">
        <v>12496</v>
      </c>
      <c r="T1561" s="8">
        <v>0.02</v>
      </c>
      <c r="U1561" s="7">
        <v>249.92000000000002</v>
      </c>
      <c r="V1561" s="7">
        <v>12246.08</v>
      </c>
      <c r="W1561" s="7">
        <v>360</v>
      </c>
      <c r="X1561" s="7">
        <v>22397</v>
      </c>
      <c r="Y1561" s="9">
        <f>+DAY('TABLA PRINCIPAL'!$B1561)</f>
        <v>15</v>
      </c>
      <c r="Z1561" s="9">
        <f>+MONTH('TABLA PRINCIPAL'!$B1561)</f>
        <v>1</v>
      </c>
      <c r="AA1561" s="9">
        <f>+YEAR('TABLA PRINCIPAL'!$B1561)</f>
        <v>2014</v>
      </c>
      <c r="AB1561" s="22" t="str">
        <f>+IF(Ventas_Oficina[[#This Row],[Total del pedido]]&gt;=100000,"SI","NO")</f>
        <v>NO</v>
      </c>
      <c r="AC1561" s="22" t="str">
        <f>+_xlfn.XLOOKUP(Ventas_Oficina[[#This Row],[Nº de artículo]],AUXILIAR!A1560:A6450,AUXILIAR!D1560:D6450,"Error",0)</f>
        <v>No enviado a tiempo</v>
      </c>
      <c r="AD1561" s="22" t="str">
        <f>+IF(AND(Ventas_Oficina[[#This Row],[Total]]&gt;75000,Ventas_Oficina[[#This Row],[Envio a tiempo]]="Enviado a tiempo"),"Buena Venta","Venta Mala")</f>
        <v>Venta Mala</v>
      </c>
    </row>
    <row r="1562" spans="1:30" x14ac:dyDescent="0.25">
      <c r="A1562" s="26">
        <v>1304283</v>
      </c>
      <c r="B1562" s="10">
        <v>41732</v>
      </c>
      <c r="C1562" s="11" t="s">
        <v>345</v>
      </c>
      <c r="D1562" s="11" t="s">
        <v>88</v>
      </c>
      <c r="E1562" s="11" t="s">
        <v>4</v>
      </c>
      <c r="F1562" s="11" t="s">
        <v>5</v>
      </c>
      <c r="G1562" s="11" t="s">
        <v>1009</v>
      </c>
      <c r="H1562" s="11" t="s">
        <v>39</v>
      </c>
      <c r="I1562" s="11" t="s">
        <v>1016</v>
      </c>
      <c r="J1562" s="11" t="s">
        <v>1096</v>
      </c>
      <c r="K1562" s="11" t="s">
        <v>1261</v>
      </c>
      <c r="L1562" s="11" t="s">
        <v>1267</v>
      </c>
      <c r="M1562" s="11" t="s">
        <v>1273</v>
      </c>
      <c r="N1562" s="10">
        <v>41734</v>
      </c>
      <c r="O1562" s="12">
        <v>419</v>
      </c>
      <c r="P1562" s="12">
        <v>1023</v>
      </c>
      <c r="Q1562" s="12">
        <v>604</v>
      </c>
      <c r="R1562" s="11">
        <v>43</v>
      </c>
      <c r="S1562" s="12">
        <v>43989</v>
      </c>
      <c r="T1562" s="13">
        <v>0.03</v>
      </c>
      <c r="U1562" s="12">
        <v>1319.6699999999998</v>
      </c>
      <c r="V1562" s="12">
        <v>42669.33</v>
      </c>
      <c r="W1562" s="12">
        <v>468</v>
      </c>
      <c r="X1562" s="12">
        <v>21399</v>
      </c>
      <c r="Y1562" s="14">
        <f>+DAY('TABLA PRINCIPAL'!$B1562)</f>
        <v>3</v>
      </c>
      <c r="Z1562" s="14">
        <f>+MONTH('TABLA PRINCIPAL'!$B1562)</f>
        <v>4</v>
      </c>
      <c r="AA1562" s="14">
        <f>+YEAR('TABLA PRINCIPAL'!$B1562)</f>
        <v>2014</v>
      </c>
      <c r="AB1562" s="22" t="str">
        <f>+IF(Ventas_Oficina[[#This Row],[Total del pedido]]&gt;=100000,"SI","NO")</f>
        <v>NO</v>
      </c>
      <c r="AC1562" s="22" t="str">
        <f>+_xlfn.XLOOKUP(Ventas_Oficina[[#This Row],[Nº de artículo]],AUXILIAR!A1561:A6451,AUXILIAR!D1561:D6451,"Error",0)</f>
        <v>Enviado a tiempo</v>
      </c>
      <c r="AD1562" s="22" t="str">
        <f>+IF(AND(Ventas_Oficina[[#This Row],[Total]]&gt;75000,Ventas_Oficina[[#This Row],[Envio a tiempo]]="Enviado a tiempo"),"Buena Venta","Venta Mala")</f>
        <v>Venta Mala</v>
      </c>
    </row>
    <row r="1563" spans="1:30" x14ac:dyDescent="0.25">
      <c r="A1563" s="25">
        <v>1304648</v>
      </c>
      <c r="B1563" s="5">
        <v>41824</v>
      </c>
      <c r="C1563" s="6" t="s">
        <v>201</v>
      </c>
      <c r="D1563" s="6" t="s">
        <v>29</v>
      </c>
      <c r="E1563" s="6" t="s">
        <v>12</v>
      </c>
      <c r="F1563" s="6" t="s">
        <v>13</v>
      </c>
      <c r="G1563" s="6" t="s">
        <v>1009</v>
      </c>
      <c r="H1563" s="6" t="s">
        <v>14</v>
      </c>
      <c r="I1563" s="6" t="s">
        <v>1016</v>
      </c>
      <c r="J1563" s="6" t="s">
        <v>1064</v>
      </c>
      <c r="K1563" s="6" t="s">
        <v>1262</v>
      </c>
      <c r="L1563" s="6" t="s">
        <v>1266</v>
      </c>
      <c r="M1563" s="6" t="s">
        <v>1272</v>
      </c>
      <c r="N1563" s="5">
        <v>41826</v>
      </c>
      <c r="O1563" s="7">
        <v>365</v>
      </c>
      <c r="P1563" s="7">
        <v>598</v>
      </c>
      <c r="Q1563" s="7">
        <v>233</v>
      </c>
      <c r="R1563" s="6">
        <v>10</v>
      </c>
      <c r="S1563" s="7">
        <v>5980</v>
      </c>
      <c r="T1563" s="8">
        <v>0.01</v>
      </c>
      <c r="U1563" s="7">
        <v>59.800000000000004</v>
      </c>
      <c r="V1563" s="7">
        <v>5920.2</v>
      </c>
      <c r="W1563" s="7">
        <v>149</v>
      </c>
      <c r="X1563" s="7">
        <v>21819</v>
      </c>
      <c r="Y1563" s="9">
        <f>+DAY('TABLA PRINCIPAL'!$B1563)</f>
        <v>4</v>
      </c>
      <c r="Z1563" s="9">
        <f>+MONTH('TABLA PRINCIPAL'!$B1563)</f>
        <v>7</v>
      </c>
      <c r="AA1563" s="9">
        <f>+YEAR('TABLA PRINCIPAL'!$B1563)</f>
        <v>2014</v>
      </c>
      <c r="AB1563" s="22" t="str">
        <f>+IF(Ventas_Oficina[[#This Row],[Total del pedido]]&gt;=100000,"SI","NO")</f>
        <v>NO</v>
      </c>
      <c r="AC1563" s="22" t="str">
        <f>+_xlfn.XLOOKUP(Ventas_Oficina[[#This Row],[Nº de artículo]],AUXILIAR!A1562:A6452,AUXILIAR!D1562:D6452,"Error",0)</f>
        <v>Enviado a tiempo</v>
      </c>
      <c r="AD1563" s="22" t="str">
        <f>+IF(AND(Ventas_Oficina[[#This Row],[Total]]&gt;75000,Ventas_Oficina[[#This Row],[Envio a tiempo]]="Enviado a tiempo"),"Buena Venta","Venta Mala")</f>
        <v>Venta Mala</v>
      </c>
    </row>
    <row r="1564" spans="1:30" x14ac:dyDescent="0.25">
      <c r="A1564" s="26">
        <v>1304648</v>
      </c>
      <c r="B1564" s="10">
        <v>41521</v>
      </c>
      <c r="C1564" s="11" t="s">
        <v>366</v>
      </c>
      <c r="D1564" s="11" t="s">
        <v>41</v>
      </c>
      <c r="E1564" s="11" t="s">
        <v>12</v>
      </c>
      <c r="F1564" s="11" t="s">
        <v>13</v>
      </c>
      <c r="G1564" s="11" t="s">
        <v>1010</v>
      </c>
      <c r="H1564" s="11" t="s">
        <v>42</v>
      </c>
      <c r="I1564" s="11" t="s">
        <v>1012</v>
      </c>
      <c r="J1564" s="11" t="s">
        <v>1069</v>
      </c>
      <c r="K1564" s="11" t="s">
        <v>1261</v>
      </c>
      <c r="L1564" s="11" t="s">
        <v>1265</v>
      </c>
      <c r="M1564" s="11" t="s">
        <v>1272</v>
      </c>
      <c r="N1564" s="10">
        <v>41523</v>
      </c>
      <c r="O1564" s="12">
        <v>192</v>
      </c>
      <c r="P1564" s="12">
        <v>326</v>
      </c>
      <c r="Q1564" s="12">
        <v>134</v>
      </c>
      <c r="R1564" s="11">
        <v>41</v>
      </c>
      <c r="S1564" s="12">
        <v>13366</v>
      </c>
      <c r="T1564" s="13">
        <v>0.04</v>
      </c>
      <c r="U1564" s="12">
        <v>534.64</v>
      </c>
      <c r="V1564" s="12">
        <v>12831.36</v>
      </c>
      <c r="W1564" s="12">
        <v>126</v>
      </c>
      <c r="X1564" s="12">
        <v>1421</v>
      </c>
      <c r="Y1564" s="14">
        <f>+DAY('TABLA PRINCIPAL'!$B1564)</f>
        <v>4</v>
      </c>
      <c r="Z1564" s="14">
        <f>+MONTH('TABLA PRINCIPAL'!$B1564)</f>
        <v>9</v>
      </c>
      <c r="AA1564" s="14">
        <f>+YEAR('TABLA PRINCIPAL'!$B1564)</f>
        <v>2013</v>
      </c>
      <c r="AB1564" s="22" t="str">
        <f>+IF(Ventas_Oficina[[#This Row],[Total del pedido]]&gt;=100000,"SI","NO")</f>
        <v>NO</v>
      </c>
      <c r="AC1564" s="22" t="str">
        <f>+_xlfn.XLOOKUP(Ventas_Oficina[[#This Row],[Nº de artículo]],AUXILIAR!A1563:A6453,AUXILIAR!D1563:D6453,"Error",0)</f>
        <v>Enviado a tiempo</v>
      </c>
      <c r="AD1564" s="22" t="str">
        <f>+IF(AND(Ventas_Oficina[[#This Row],[Total]]&gt;75000,Ventas_Oficina[[#This Row],[Envio a tiempo]]="Enviado a tiempo"),"Buena Venta","Venta Mala")</f>
        <v>Venta Mala</v>
      </c>
    </row>
    <row r="1565" spans="1:30" x14ac:dyDescent="0.25">
      <c r="A1565" s="25">
        <v>1304648</v>
      </c>
      <c r="B1565" s="5">
        <v>41519</v>
      </c>
      <c r="C1565" s="6" t="s">
        <v>511</v>
      </c>
      <c r="D1565" s="6" t="s">
        <v>152</v>
      </c>
      <c r="E1565" s="6" t="s">
        <v>4</v>
      </c>
      <c r="F1565" s="6" t="s">
        <v>5</v>
      </c>
      <c r="G1565" s="6" t="s">
        <v>1009</v>
      </c>
      <c r="H1565" s="6" t="s">
        <v>39</v>
      </c>
      <c r="I1565" s="6" t="s">
        <v>1016</v>
      </c>
      <c r="J1565" s="6" t="s">
        <v>1128</v>
      </c>
      <c r="K1565" s="6" t="s">
        <v>1261</v>
      </c>
      <c r="L1565" s="6" t="s">
        <v>1265</v>
      </c>
      <c r="M1565" s="6" t="s">
        <v>1272</v>
      </c>
      <c r="N1565" s="5">
        <v>41520</v>
      </c>
      <c r="O1565" s="7">
        <v>192</v>
      </c>
      <c r="P1565" s="7">
        <v>326</v>
      </c>
      <c r="Q1565" s="7">
        <v>134</v>
      </c>
      <c r="R1565" s="6">
        <v>9</v>
      </c>
      <c r="S1565" s="7">
        <v>2934</v>
      </c>
      <c r="T1565" s="8">
        <v>0</v>
      </c>
      <c r="U1565" s="7">
        <v>0</v>
      </c>
      <c r="V1565" s="7">
        <v>2934</v>
      </c>
      <c r="W1565" s="7">
        <v>186</v>
      </c>
      <c r="X1565" s="7">
        <v>4304</v>
      </c>
      <c r="Y1565" s="9">
        <f>+DAY('TABLA PRINCIPAL'!$B1565)</f>
        <v>2</v>
      </c>
      <c r="Z1565" s="9">
        <f>+MONTH('TABLA PRINCIPAL'!$B1565)</f>
        <v>9</v>
      </c>
      <c r="AA1565" s="9">
        <f>+YEAR('TABLA PRINCIPAL'!$B1565)</f>
        <v>2013</v>
      </c>
      <c r="AB1565" s="22" t="str">
        <f>+IF(Ventas_Oficina[[#This Row],[Total del pedido]]&gt;=100000,"SI","NO")</f>
        <v>NO</v>
      </c>
      <c r="AC1565" s="22" t="str">
        <f>+_xlfn.XLOOKUP(Ventas_Oficina[[#This Row],[Nº de artículo]],AUXILIAR!A1564:A6454,AUXILIAR!D1564:D6454,"Error",0)</f>
        <v>Enviado a tiempo</v>
      </c>
      <c r="AD1565" s="22" t="str">
        <f>+IF(AND(Ventas_Oficina[[#This Row],[Total]]&gt;75000,Ventas_Oficina[[#This Row],[Envio a tiempo]]="Enviado a tiempo"),"Buena Venta","Venta Mala")</f>
        <v>Venta Mala</v>
      </c>
    </row>
    <row r="1566" spans="1:30" x14ac:dyDescent="0.25">
      <c r="A1566" s="26">
        <v>1304648</v>
      </c>
      <c r="B1566" s="10">
        <v>41637</v>
      </c>
      <c r="C1566" s="11" t="s">
        <v>619</v>
      </c>
      <c r="D1566" s="11" t="s">
        <v>19</v>
      </c>
      <c r="E1566" s="11" t="s">
        <v>4</v>
      </c>
      <c r="F1566" s="11" t="s">
        <v>5</v>
      </c>
      <c r="G1566" s="11" t="s">
        <v>1008</v>
      </c>
      <c r="H1566" s="11" t="s">
        <v>6</v>
      </c>
      <c r="I1566" s="11" t="s">
        <v>1015</v>
      </c>
      <c r="J1566" s="11" t="s">
        <v>1064</v>
      </c>
      <c r="K1566" s="11" t="s">
        <v>1261</v>
      </c>
      <c r="L1566" s="11" t="s">
        <v>1265</v>
      </c>
      <c r="M1566" s="11" t="s">
        <v>1272</v>
      </c>
      <c r="N1566" s="10">
        <v>41638</v>
      </c>
      <c r="O1566" s="12">
        <v>365</v>
      </c>
      <c r="P1566" s="12">
        <v>598</v>
      </c>
      <c r="Q1566" s="12">
        <v>233</v>
      </c>
      <c r="R1566" s="11">
        <v>30</v>
      </c>
      <c r="S1566" s="12">
        <v>17940</v>
      </c>
      <c r="T1566" s="13">
        <v>0.09</v>
      </c>
      <c r="U1566" s="12">
        <v>1614.6</v>
      </c>
      <c r="V1566" s="12">
        <v>16325.4</v>
      </c>
      <c r="W1566" s="12">
        <v>149</v>
      </c>
      <c r="X1566" s="12">
        <v>15725</v>
      </c>
      <c r="Y1566" s="14">
        <f>+DAY('TABLA PRINCIPAL'!$B1566)</f>
        <v>29</v>
      </c>
      <c r="Z1566" s="14">
        <f>+MONTH('TABLA PRINCIPAL'!$B1566)</f>
        <v>12</v>
      </c>
      <c r="AA1566" s="14">
        <f>+YEAR('TABLA PRINCIPAL'!$B1566)</f>
        <v>2013</v>
      </c>
      <c r="AB1566" s="22" t="str">
        <f>+IF(Ventas_Oficina[[#This Row],[Total del pedido]]&gt;=100000,"SI","NO")</f>
        <v>NO</v>
      </c>
      <c r="AC1566" s="22" t="str">
        <f>+_xlfn.XLOOKUP(Ventas_Oficina[[#This Row],[Nº de artículo]],AUXILIAR!A1565:A6455,AUXILIAR!D1565:D6455,"Error",0)</f>
        <v>No enviado a tiempo</v>
      </c>
      <c r="AD1566" s="22" t="str">
        <f>+IF(AND(Ventas_Oficina[[#This Row],[Total]]&gt;75000,Ventas_Oficina[[#This Row],[Envio a tiempo]]="Enviado a tiempo"),"Buena Venta","Venta Mala")</f>
        <v>Venta Mala</v>
      </c>
    </row>
    <row r="1567" spans="1:30" x14ac:dyDescent="0.25">
      <c r="A1567" s="25">
        <v>1305014</v>
      </c>
      <c r="B1567" s="5">
        <v>41895</v>
      </c>
      <c r="C1567" s="6" t="s">
        <v>18</v>
      </c>
      <c r="D1567" s="6" t="s">
        <v>19</v>
      </c>
      <c r="E1567" s="6" t="s">
        <v>4</v>
      </c>
      <c r="F1567" s="6" t="s">
        <v>5</v>
      </c>
      <c r="G1567" s="6" t="s">
        <v>1008</v>
      </c>
      <c r="H1567" s="6" t="s">
        <v>6</v>
      </c>
      <c r="I1567" s="6" t="s">
        <v>1014</v>
      </c>
      <c r="J1567" s="6" t="s">
        <v>1055</v>
      </c>
      <c r="K1567" s="6" t="s">
        <v>1261</v>
      </c>
      <c r="L1567" s="6" t="s">
        <v>1265</v>
      </c>
      <c r="M1567" s="6" t="s">
        <v>1272</v>
      </c>
      <c r="N1567" s="5">
        <v>41899</v>
      </c>
      <c r="O1567" s="7">
        <v>250</v>
      </c>
      <c r="P1567" s="7">
        <v>568</v>
      </c>
      <c r="Q1567" s="7">
        <v>318</v>
      </c>
      <c r="R1567" s="6">
        <v>8</v>
      </c>
      <c r="S1567" s="7">
        <v>4544</v>
      </c>
      <c r="T1567" s="8">
        <v>0</v>
      </c>
      <c r="U1567" s="7">
        <v>0</v>
      </c>
      <c r="V1567" s="7">
        <v>4544</v>
      </c>
      <c r="W1567" s="7">
        <v>360</v>
      </c>
      <c r="X1567" s="7">
        <v>13074</v>
      </c>
      <c r="Y1567" s="9">
        <f>+DAY('TABLA PRINCIPAL'!$B1567)</f>
        <v>13</v>
      </c>
      <c r="Z1567" s="9">
        <f>+MONTH('TABLA PRINCIPAL'!$B1567)</f>
        <v>9</v>
      </c>
      <c r="AA1567" s="9">
        <f>+YEAR('TABLA PRINCIPAL'!$B1567)</f>
        <v>2014</v>
      </c>
      <c r="AB1567" s="22" t="str">
        <f>+IF(Ventas_Oficina[[#This Row],[Total del pedido]]&gt;=100000,"SI","NO")</f>
        <v>NO</v>
      </c>
      <c r="AC1567" s="22" t="str">
        <f>+_xlfn.XLOOKUP(Ventas_Oficina[[#This Row],[Nº de artículo]],AUXILIAR!A1566:A6456,AUXILIAR!D1566:D6456,"Error",0)</f>
        <v>Enviado a tiempo</v>
      </c>
      <c r="AD1567" s="22" t="str">
        <f>+IF(AND(Ventas_Oficina[[#This Row],[Total]]&gt;75000,Ventas_Oficina[[#This Row],[Envio a tiempo]]="Enviado a tiempo"),"Buena Venta","Venta Mala")</f>
        <v>Venta Mala</v>
      </c>
    </row>
    <row r="1568" spans="1:30" x14ac:dyDescent="0.25">
      <c r="A1568" s="26">
        <v>1305014</v>
      </c>
      <c r="B1568" s="10">
        <v>41736</v>
      </c>
      <c r="C1568" s="11" t="s">
        <v>204</v>
      </c>
      <c r="D1568" s="11" t="s">
        <v>205</v>
      </c>
      <c r="E1568" s="11" t="s">
        <v>4</v>
      </c>
      <c r="F1568" s="11" t="s">
        <v>5</v>
      </c>
      <c r="G1568" s="11" t="s">
        <v>1007</v>
      </c>
      <c r="H1568" s="11" t="s">
        <v>121</v>
      </c>
      <c r="I1568" s="11" t="s">
        <v>1014</v>
      </c>
      <c r="J1568" s="11" t="s">
        <v>1101</v>
      </c>
      <c r="K1568" s="11" t="s">
        <v>1261</v>
      </c>
      <c r="L1568" s="11" t="s">
        <v>1265</v>
      </c>
      <c r="M1568" s="11" t="s">
        <v>1272</v>
      </c>
      <c r="N1568" s="10">
        <v>41736</v>
      </c>
      <c r="O1568" s="12">
        <v>27899</v>
      </c>
      <c r="P1568" s="12">
        <v>44999</v>
      </c>
      <c r="Q1568" s="12">
        <v>17100</v>
      </c>
      <c r="R1568" s="11">
        <v>15</v>
      </c>
      <c r="S1568" s="12">
        <v>674985</v>
      </c>
      <c r="T1568" s="13">
        <v>0</v>
      </c>
      <c r="U1568" s="12">
        <v>0</v>
      </c>
      <c r="V1568" s="12">
        <v>674985</v>
      </c>
      <c r="W1568" s="12">
        <v>4900</v>
      </c>
      <c r="X1568" s="12">
        <v>1116627</v>
      </c>
      <c r="Y1568" s="14">
        <f>+DAY('TABLA PRINCIPAL'!$B1568)</f>
        <v>7</v>
      </c>
      <c r="Z1568" s="14">
        <f>+MONTH('TABLA PRINCIPAL'!$B1568)</f>
        <v>4</v>
      </c>
      <c r="AA1568" s="14">
        <f>+YEAR('TABLA PRINCIPAL'!$B1568)</f>
        <v>2014</v>
      </c>
      <c r="AB1568" s="22" t="str">
        <f>+IF(Ventas_Oficina[[#This Row],[Total del pedido]]&gt;=100000,"SI","NO")</f>
        <v>SI</v>
      </c>
      <c r="AC1568" s="22" t="str">
        <f>+_xlfn.XLOOKUP(Ventas_Oficina[[#This Row],[Nº de artículo]],AUXILIAR!A1567:A6457,AUXILIAR!D1567:D6457,"Error",0)</f>
        <v>Enviado a tiempo</v>
      </c>
      <c r="AD1568" s="22" t="str">
        <f>+IF(AND(Ventas_Oficina[[#This Row],[Total]]&gt;75000,Ventas_Oficina[[#This Row],[Envio a tiempo]]="Enviado a tiempo"),"Buena Venta","Venta Mala")</f>
        <v>Buena Venta</v>
      </c>
    </row>
    <row r="1569" spans="1:30" x14ac:dyDescent="0.25">
      <c r="A1569" s="26">
        <v>1305744</v>
      </c>
      <c r="B1569" s="10">
        <v>42484</v>
      </c>
      <c r="C1569" s="11" t="s">
        <v>620</v>
      </c>
      <c r="D1569" s="11" t="s">
        <v>71</v>
      </c>
      <c r="E1569" s="11" t="s">
        <v>4</v>
      </c>
      <c r="F1569" s="11" t="s">
        <v>5</v>
      </c>
      <c r="G1569" s="11" t="s">
        <v>1009</v>
      </c>
      <c r="H1569" s="11" t="s">
        <v>17</v>
      </c>
      <c r="I1569" s="11" t="s">
        <v>1012</v>
      </c>
      <c r="J1569" s="11" t="s">
        <v>1064</v>
      </c>
      <c r="K1569" s="11" t="s">
        <v>1261</v>
      </c>
      <c r="L1569" s="11" t="s">
        <v>1267</v>
      </c>
      <c r="M1569" s="11" t="s">
        <v>1272</v>
      </c>
      <c r="N1569" s="10">
        <v>42486</v>
      </c>
      <c r="O1569" s="12">
        <v>365</v>
      </c>
      <c r="P1569" s="12">
        <v>598</v>
      </c>
      <c r="Q1569" s="12">
        <v>233</v>
      </c>
      <c r="R1569" s="11">
        <v>18</v>
      </c>
      <c r="S1569" s="12">
        <v>10764</v>
      </c>
      <c r="T1569" s="13">
        <v>0.06</v>
      </c>
      <c r="U1569" s="12">
        <v>645.84</v>
      </c>
      <c r="V1569" s="12">
        <v>10118.16</v>
      </c>
      <c r="W1569" s="12">
        <v>149</v>
      </c>
      <c r="X1569" s="12">
        <v>35644</v>
      </c>
      <c r="Y1569" s="14">
        <f>+DAY('TABLA PRINCIPAL'!$B1569)</f>
        <v>24</v>
      </c>
      <c r="Z1569" s="14">
        <f>+MONTH('TABLA PRINCIPAL'!$B1569)</f>
        <v>4</v>
      </c>
      <c r="AA1569" s="14">
        <f>+YEAR('TABLA PRINCIPAL'!$B1569)</f>
        <v>2016</v>
      </c>
      <c r="AB1569" s="22" t="str">
        <f>+IF(Ventas_Oficina[[#This Row],[Total del pedido]]&gt;=100000,"SI","NO")</f>
        <v>NO</v>
      </c>
      <c r="AC1569" s="22" t="str">
        <f>+_xlfn.XLOOKUP(Ventas_Oficina[[#This Row],[Nº de artículo]],AUXILIAR!A1569:A6459,AUXILIAR!D1569:D6459,"Error",0)</f>
        <v>Enviado a tiempo</v>
      </c>
      <c r="AD1569" s="22" t="str">
        <f>+IF(AND(Ventas_Oficina[[#This Row],[Total]]&gt;75000,Ventas_Oficina[[#This Row],[Envio a tiempo]]="Enviado a tiempo"),"Buena Venta","Venta Mala")</f>
        <v>Venta Mala</v>
      </c>
    </row>
    <row r="1570" spans="1:30" x14ac:dyDescent="0.25">
      <c r="A1570" s="25">
        <v>1305744</v>
      </c>
      <c r="B1570" s="5">
        <v>41761</v>
      </c>
      <c r="C1570" s="6" t="s">
        <v>2</v>
      </c>
      <c r="D1570" s="6" t="s">
        <v>3</v>
      </c>
      <c r="E1570" s="6" t="s">
        <v>4</v>
      </c>
      <c r="F1570" s="6" t="s">
        <v>5</v>
      </c>
      <c r="G1570" s="6" t="s">
        <v>1007</v>
      </c>
      <c r="H1570" s="6" t="s">
        <v>6</v>
      </c>
      <c r="I1570" s="6" t="s">
        <v>1013</v>
      </c>
      <c r="J1570" s="6" t="s">
        <v>1112</v>
      </c>
      <c r="K1570" s="6" t="s">
        <v>1262</v>
      </c>
      <c r="L1570" s="6" t="s">
        <v>1265</v>
      </c>
      <c r="M1570" s="6" t="s">
        <v>1272</v>
      </c>
      <c r="N1570" s="5">
        <v>41762</v>
      </c>
      <c r="O1570" s="7">
        <v>8422</v>
      </c>
      <c r="P1570" s="7">
        <v>21055</v>
      </c>
      <c r="Q1570" s="7">
        <v>12633</v>
      </c>
      <c r="R1570" s="6">
        <v>34</v>
      </c>
      <c r="S1570" s="7">
        <v>715870</v>
      </c>
      <c r="T1570" s="8">
        <v>7.0000000000000007E-2</v>
      </c>
      <c r="U1570" s="7">
        <v>50110.9</v>
      </c>
      <c r="V1570" s="7">
        <v>665759.1</v>
      </c>
      <c r="W1570" s="7">
        <v>999</v>
      </c>
      <c r="X1570" s="7">
        <v>607383</v>
      </c>
      <c r="Y1570" s="9">
        <f>+DAY('TABLA PRINCIPAL'!$B1570)</f>
        <v>2</v>
      </c>
      <c r="Z1570" s="9">
        <f>+MONTH('TABLA PRINCIPAL'!$B1570)</f>
        <v>5</v>
      </c>
      <c r="AA1570" s="9">
        <f>+YEAR('TABLA PRINCIPAL'!$B1570)</f>
        <v>2014</v>
      </c>
      <c r="AB1570" s="22" t="str">
        <f>+IF(Ventas_Oficina[[#This Row],[Total del pedido]]&gt;=100000,"SI","NO")</f>
        <v>SI</v>
      </c>
      <c r="AC1570" s="22" t="str">
        <f>+_xlfn.XLOOKUP(Ventas_Oficina[[#This Row],[Nº de artículo]],AUXILIAR!A1569:A6460,AUXILIAR!D1569:D6460,"Error",0)</f>
        <v>Enviado a tiempo</v>
      </c>
      <c r="AD1570" s="22" t="str">
        <f>+IF(AND(Ventas_Oficina[[#This Row],[Total]]&gt;75000,Ventas_Oficina[[#This Row],[Envio a tiempo]]="Enviado a tiempo"),"Buena Venta","Venta Mala")</f>
        <v>Buena Venta</v>
      </c>
    </row>
    <row r="1571" spans="1:30" x14ac:dyDescent="0.25">
      <c r="A1571" s="26">
        <v>1306109</v>
      </c>
      <c r="B1571" s="10">
        <v>41983</v>
      </c>
      <c r="C1571" s="11" t="s">
        <v>61</v>
      </c>
      <c r="D1571" s="11" t="s">
        <v>62</v>
      </c>
      <c r="E1571" s="11" t="s">
        <v>4</v>
      </c>
      <c r="F1571" s="11" t="s">
        <v>5</v>
      </c>
      <c r="G1571" s="11" t="s">
        <v>1010</v>
      </c>
      <c r="H1571" s="11" t="s">
        <v>27</v>
      </c>
      <c r="I1571" s="11" t="s">
        <v>1013</v>
      </c>
      <c r="J1571" s="11" t="s">
        <v>1104</v>
      </c>
      <c r="K1571" s="11" t="s">
        <v>1261</v>
      </c>
      <c r="L1571" s="11" t="s">
        <v>1265</v>
      </c>
      <c r="M1571" s="11" t="s">
        <v>1273</v>
      </c>
      <c r="N1571" s="10">
        <v>41984</v>
      </c>
      <c r="O1571" s="12">
        <v>131</v>
      </c>
      <c r="P1571" s="12">
        <v>284</v>
      </c>
      <c r="Q1571" s="12">
        <v>153</v>
      </c>
      <c r="R1571" s="11">
        <v>12</v>
      </c>
      <c r="S1571" s="12">
        <v>3408</v>
      </c>
      <c r="T1571" s="13">
        <v>0.04</v>
      </c>
      <c r="U1571" s="12">
        <v>136.32</v>
      </c>
      <c r="V1571" s="12">
        <v>3271.68</v>
      </c>
      <c r="W1571" s="12">
        <v>93</v>
      </c>
      <c r="X1571" s="12">
        <v>4697</v>
      </c>
      <c r="Y1571" s="14">
        <f>+DAY('TABLA PRINCIPAL'!$B1571)</f>
        <v>10</v>
      </c>
      <c r="Z1571" s="14">
        <f>+MONTH('TABLA PRINCIPAL'!$B1571)</f>
        <v>12</v>
      </c>
      <c r="AA1571" s="14">
        <f>+YEAR('TABLA PRINCIPAL'!$B1571)</f>
        <v>2014</v>
      </c>
      <c r="AB1571" s="22" t="str">
        <f>+IF(Ventas_Oficina[[#This Row],[Total del pedido]]&gt;=100000,"SI","NO")</f>
        <v>NO</v>
      </c>
      <c r="AC1571" s="22" t="str">
        <f>+_xlfn.XLOOKUP(Ventas_Oficina[[#This Row],[Nº de artículo]],AUXILIAR!A1570:A6461,AUXILIAR!D1570:D6461,"Error",0)</f>
        <v>No enviado a tiempo</v>
      </c>
      <c r="AD1571" s="22" t="str">
        <f>+IF(AND(Ventas_Oficina[[#This Row],[Total]]&gt;75000,Ventas_Oficina[[#This Row],[Envio a tiempo]]="Enviado a tiempo"),"Buena Venta","Venta Mala")</f>
        <v>Venta Mala</v>
      </c>
    </row>
    <row r="1572" spans="1:30" x14ac:dyDescent="0.25">
      <c r="A1572" s="25">
        <v>1306109</v>
      </c>
      <c r="B1572" s="5">
        <v>41760</v>
      </c>
      <c r="C1572" s="6" t="s">
        <v>621</v>
      </c>
      <c r="D1572" s="6" t="s">
        <v>97</v>
      </c>
      <c r="E1572" s="6" t="s">
        <v>12</v>
      </c>
      <c r="F1572" s="6" t="s">
        <v>13</v>
      </c>
      <c r="G1572" s="6" t="s">
        <v>1007</v>
      </c>
      <c r="H1572" s="6" t="s">
        <v>14</v>
      </c>
      <c r="I1572" s="6" t="s">
        <v>1016</v>
      </c>
      <c r="J1572" s="6" t="s">
        <v>1028</v>
      </c>
      <c r="K1572" s="6" t="s">
        <v>1261</v>
      </c>
      <c r="L1572" s="6" t="s">
        <v>1266</v>
      </c>
      <c r="M1572" s="6" t="s">
        <v>1272</v>
      </c>
      <c r="N1572" s="5">
        <v>41761</v>
      </c>
      <c r="O1572" s="7">
        <v>229</v>
      </c>
      <c r="P1572" s="7">
        <v>369</v>
      </c>
      <c r="Q1572" s="7">
        <v>140</v>
      </c>
      <c r="R1572" s="6">
        <v>48</v>
      </c>
      <c r="S1572" s="7">
        <v>17712</v>
      </c>
      <c r="T1572" s="8">
        <v>0.02</v>
      </c>
      <c r="U1572" s="7">
        <v>354.24</v>
      </c>
      <c r="V1572" s="7">
        <v>17357.759999999998</v>
      </c>
      <c r="W1572" s="7">
        <v>50</v>
      </c>
      <c r="X1572" s="7">
        <v>15057</v>
      </c>
      <c r="Y1572" s="9">
        <f>+DAY('TABLA PRINCIPAL'!$B1572)</f>
        <v>1</v>
      </c>
      <c r="Z1572" s="9">
        <f>+MONTH('TABLA PRINCIPAL'!$B1572)</f>
        <v>5</v>
      </c>
      <c r="AA1572" s="9">
        <f>+YEAR('TABLA PRINCIPAL'!$B1572)</f>
        <v>2014</v>
      </c>
      <c r="AB1572" s="22" t="str">
        <f>+IF(Ventas_Oficina[[#This Row],[Total del pedido]]&gt;=100000,"SI","NO")</f>
        <v>NO</v>
      </c>
      <c r="AC1572" s="22" t="str">
        <f>+_xlfn.XLOOKUP(Ventas_Oficina[[#This Row],[Nº de artículo]],AUXILIAR!A1571:A6462,AUXILIAR!D1571:D6462,"Error",0)</f>
        <v>No enviado a tiempo</v>
      </c>
      <c r="AD1572" s="22" t="str">
        <f>+IF(AND(Ventas_Oficina[[#This Row],[Total]]&gt;75000,Ventas_Oficina[[#This Row],[Envio a tiempo]]="Enviado a tiempo"),"Buena Venta","Venta Mala")</f>
        <v>Venta Mala</v>
      </c>
    </row>
    <row r="1573" spans="1:30" x14ac:dyDescent="0.25">
      <c r="A1573" s="26">
        <v>1306109</v>
      </c>
      <c r="B1573" s="10">
        <v>41631</v>
      </c>
      <c r="C1573" s="11" t="s">
        <v>496</v>
      </c>
      <c r="D1573" s="11" t="s">
        <v>33</v>
      </c>
      <c r="E1573" s="11" t="s">
        <v>4</v>
      </c>
      <c r="F1573" s="11" t="s">
        <v>5</v>
      </c>
      <c r="G1573" s="11" t="s">
        <v>1009</v>
      </c>
      <c r="H1573" s="11" t="s">
        <v>34</v>
      </c>
      <c r="I1573" s="11" t="s">
        <v>1014</v>
      </c>
      <c r="J1573" s="11" t="s">
        <v>1062</v>
      </c>
      <c r="K1573" s="11" t="s">
        <v>1261</v>
      </c>
      <c r="L1573" s="11" t="s">
        <v>1265</v>
      </c>
      <c r="M1573" s="11" t="s">
        <v>1272</v>
      </c>
      <c r="N1573" s="10">
        <v>41633</v>
      </c>
      <c r="O1573" s="12">
        <v>639</v>
      </c>
      <c r="P1573" s="12">
        <v>1998</v>
      </c>
      <c r="Q1573" s="12">
        <v>1359</v>
      </c>
      <c r="R1573" s="11">
        <v>37</v>
      </c>
      <c r="S1573" s="12">
        <v>73926</v>
      </c>
      <c r="T1573" s="13">
        <v>0.03</v>
      </c>
      <c r="U1573" s="12">
        <v>2217.7799999999997</v>
      </c>
      <c r="V1573" s="12">
        <v>71708.22</v>
      </c>
      <c r="W1573" s="12">
        <v>400</v>
      </c>
      <c r="X1573" s="12">
        <v>45317</v>
      </c>
      <c r="Y1573" s="14">
        <f>+DAY('TABLA PRINCIPAL'!$B1573)</f>
        <v>23</v>
      </c>
      <c r="Z1573" s="14">
        <f>+MONTH('TABLA PRINCIPAL'!$B1573)</f>
        <v>12</v>
      </c>
      <c r="AA1573" s="14">
        <f>+YEAR('TABLA PRINCIPAL'!$B1573)</f>
        <v>2013</v>
      </c>
      <c r="AB1573" s="22" t="str">
        <f>+IF(Ventas_Oficina[[#This Row],[Total del pedido]]&gt;=100000,"SI","NO")</f>
        <v>NO</v>
      </c>
      <c r="AC1573" s="22" t="str">
        <f>+_xlfn.XLOOKUP(Ventas_Oficina[[#This Row],[Nº de artículo]],AUXILIAR!A1572:A6463,AUXILIAR!D1572:D6463,"Error",0)</f>
        <v>No enviado a tiempo</v>
      </c>
      <c r="AD1573" s="22" t="str">
        <f>+IF(AND(Ventas_Oficina[[#This Row],[Total]]&gt;75000,Ventas_Oficina[[#This Row],[Envio a tiempo]]="Enviado a tiempo"),"Buena Venta","Venta Mala")</f>
        <v>Venta Mala</v>
      </c>
    </row>
    <row r="1574" spans="1:30" x14ac:dyDescent="0.25">
      <c r="A1574" s="25">
        <v>1306109</v>
      </c>
      <c r="B1574" s="5">
        <v>41349</v>
      </c>
      <c r="C1574" s="6" t="s">
        <v>18</v>
      </c>
      <c r="D1574" s="6" t="s">
        <v>19</v>
      </c>
      <c r="E1574" s="6" t="s">
        <v>4</v>
      </c>
      <c r="F1574" s="6" t="s">
        <v>5</v>
      </c>
      <c r="G1574" s="6" t="s">
        <v>1010</v>
      </c>
      <c r="H1574" s="6" t="s">
        <v>6</v>
      </c>
      <c r="I1574" s="6" t="s">
        <v>1014</v>
      </c>
      <c r="J1574" s="6" t="s">
        <v>1121</v>
      </c>
      <c r="K1574" s="6" t="s">
        <v>1261</v>
      </c>
      <c r="L1574" s="6" t="s">
        <v>1265</v>
      </c>
      <c r="M1574" s="6" t="s">
        <v>1272</v>
      </c>
      <c r="N1574" s="5">
        <v>41353</v>
      </c>
      <c r="O1574" s="7">
        <v>892</v>
      </c>
      <c r="P1574" s="7">
        <v>2974</v>
      </c>
      <c r="Q1574" s="7">
        <v>2082</v>
      </c>
      <c r="R1574" s="6">
        <v>42</v>
      </c>
      <c r="S1574" s="7">
        <v>124908</v>
      </c>
      <c r="T1574" s="8">
        <v>0</v>
      </c>
      <c r="U1574" s="7">
        <v>0</v>
      </c>
      <c r="V1574" s="7">
        <v>124908</v>
      </c>
      <c r="W1574" s="7">
        <v>664</v>
      </c>
      <c r="X1574" s="7">
        <v>25197</v>
      </c>
      <c r="Y1574" s="9">
        <f>+DAY('TABLA PRINCIPAL'!$B1574)</f>
        <v>16</v>
      </c>
      <c r="Z1574" s="9">
        <f>+MONTH('TABLA PRINCIPAL'!$B1574)</f>
        <v>3</v>
      </c>
      <c r="AA1574" s="9">
        <f>+YEAR('TABLA PRINCIPAL'!$B1574)</f>
        <v>2013</v>
      </c>
      <c r="AB1574" s="22" t="str">
        <f>+IF(Ventas_Oficina[[#This Row],[Total del pedido]]&gt;=100000,"SI","NO")</f>
        <v>SI</v>
      </c>
      <c r="AC1574" s="22" t="str">
        <f>+_xlfn.XLOOKUP(Ventas_Oficina[[#This Row],[Nº de artículo]],AUXILIAR!A1573:A6464,AUXILIAR!D1573:D6464,"Error",0)</f>
        <v>Enviado a tiempo</v>
      </c>
      <c r="AD1574" s="22" t="str">
        <f>+IF(AND(Ventas_Oficina[[#This Row],[Total]]&gt;75000,Ventas_Oficina[[#This Row],[Envio a tiempo]]="Enviado a tiempo"),"Buena Venta","Venta Mala")</f>
        <v>Venta Mala</v>
      </c>
    </row>
    <row r="1575" spans="1:30" x14ac:dyDescent="0.25">
      <c r="A1575" s="26">
        <v>1306109</v>
      </c>
      <c r="B1575" s="10">
        <v>41977</v>
      </c>
      <c r="C1575" s="11" t="s">
        <v>278</v>
      </c>
      <c r="D1575" s="11" t="s">
        <v>133</v>
      </c>
      <c r="E1575" s="11" t="s">
        <v>12</v>
      </c>
      <c r="F1575" s="11" t="s">
        <v>13</v>
      </c>
      <c r="G1575" s="11" t="s">
        <v>1010</v>
      </c>
      <c r="H1575" s="11" t="s">
        <v>42</v>
      </c>
      <c r="I1575" s="11" t="s">
        <v>1014</v>
      </c>
      <c r="J1575" s="11" t="s">
        <v>1121</v>
      </c>
      <c r="K1575" s="11" t="s">
        <v>1261</v>
      </c>
      <c r="L1575" s="11" t="s">
        <v>1267</v>
      </c>
      <c r="M1575" s="11" t="s">
        <v>1272</v>
      </c>
      <c r="N1575" s="10">
        <v>41978</v>
      </c>
      <c r="O1575" s="12">
        <v>892</v>
      </c>
      <c r="P1575" s="12">
        <v>2974</v>
      </c>
      <c r="Q1575" s="12">
        <v>2082</v>
      </c>
      <c r="R1575" s="11">
        <v>33</v>
      </c>
      <c r="S1575" s="12">
        <v>98142</v>
      </c>
      <c r="T1575" s="13">
        <v>0.06</v>
      </c>
      <c r="U1575" s="12">
        <v>5888.5199999999995</v>
      </c>
      <c r="V1575" s="12">
        <v>92253.48</v>
      </c>
      <c r="W1575" s="12">
        <v>664</v>
      </c>
      <c r="X1575" s="12">
        <v>26987</v>
      </c>
      <c r="Y1575" s="14">
        <f>+DAY('TABLA PRINCIPAL'!$B1575)</f>
        <v>4</v>
      </c>
      <c r="Z1575" s="14">
        <f>+MONTH('TABLA PRINCIPAL'!$B1575)</f>
        <v>12</v>
      </c>
      <c r="AA1575" s="14">
        <f>+YEAR('TABLA PRINCIPAL'!$B1575)</f>
        <v>2014</v>
      </c>
      <c r="AB1575" s="22" t="str">
        <f>+IF(Ventas_Oficina[[#This Row],[Total del pedido]]&gt;=100000,"SI","NO")</f>
        <v>NO</v>
      </c>
      <c r="AC1575" s="22" t="str">
        <f>+_xlfn.XLOOKUP(Ventas_Oficina[[#This Row],[Nº de artículo]],AUXILIAR!A1574:A6465,AUXILIAR!D1574:D6465,"Error",0)</f>
        <v>Enviado a tiempo</v>
      </c>
      <c r="AD1575" s="22" t="str">
        <f>+IF(AND(Ventas_Oficina[[#This Row],[Total]]&gt;75000,Ventas_Oficina[[#This Row],[Envio a tiempo]]="Enviado a tiempo"),"Buena Venta","Venta Mala")</f>
        <v>Venta Mala</v>
      </c>
    </row>
    <row r="1576" spans="1:30" x14ac:dyDescent="0.25">
      <c r="A1576" s="25">
        <v>1306109</v>
      </c>
      <c r="B1576" s="5">
        <v>41497</v>
      </c>
      <c r="C1576" s="6" t="s">
        <v>155</v>
      </c>
      <c r="D1576" s="6" t="s">
        <v>156</v>
      </c>
      <c r="E1576" s="6" t="s">
        <v>12</v>
      </c>
      <c r="F1576" s="6" t="s">
        <v>13</v>
      </c>
      <c r="G1576" s="6" t="s">
        <v>1009</v>
      </c>
      <c r="H1576" s="6" t="s">
        <v>42</v>
      </c>
      <c r="I1576" s="6" t="s">
        <v>1013</v>
      </c>
      <c r="J1576" s="6" t="s">
        <v>1133</v>
      </c>
      <c r="K1576" s="6" t="s">
        <v>1261</v>
      </c>
      <c r="L1576" s="6" t="s">
        <v>1265</v>
      </c>
      <c r="M1576" s="6" t="s">
        <v>1272</v>
      </c>
      <c r="N1576" s="5">
        <v>41499</v>
      </c>
      <c r="O1576" s="7">
        <v>176</v>
      </c>
      <c r="P1576" s="7">
        <v>294</v>
      </c>
      <c r="Q1576" s="7">
        <v>118</v>
      </c>
      <c r="R1576" s="6">
        <v>32</v>
      </c>
      <c r="S1576" s="7">
        <v>9408</v>
      </c>
      <c r="T1576" s="8">
        <v>0.02</v>
      </c>
      <c r="U1576" s="7">
        <v>188.16</v>
      </c>
      <c r="V1576" s="7">
        <v>9219.84</v>
      </c>
      <c r="W1576" s="7">
        <v>81</v>
      </c>
      <c r="X1576" s="7">
        <v>14338</v>
      </c>
      <c r="Y1576" s="9">
        <f>+DAY('TABLA PRINCIPAL'!$B1576)</f>
        <v>11</v>
      </c>
      <c r="Z1576" s="9">
        <f>+MONTH('TABLA PRINCIPAL'!$B1576)</f>
        <v>8</v>
      </c>
      <c r="AA1576" s="9">
        <f>+YEAR('TABLA PRINCIPAL'!$B1576)</f>
        <v>2013</v>
      </c>
      <c r="AB1576" s="22" t="str">
        <f>+IF(Ventas_Oficina[[#This Row],[Total del pedido]]&gt;=100000,"SI","NO")</f>
        <v>NO</v>
      </c>
      <c r="AC1576" s="22" t="str">
        <f>+_xlfn.XLOOKUP(Ventas_Oficina[[#This Row],[Nº de artículo]],AUXILIAR!A1575:A6466,AUXILIAR!D1575:D6466,"Error",0)</f>
        <v>No enviado a tiempo</v>
      </c>
      <c r="AD1576" s="22" t="str">
        <f>+IF(AND(Ventas_Oficina[[#This Row],[Total]]&gt;75000,Ventas_Oficina[[#This Row],[Envio a tiempo]]="Enviado a tiempo"),"Buena Venta","Venta Mala")</f>
        <v>Venta Mala</v>
      </c>
    </row>
    <row r="1577" spans="1:30" x14ac:dyDescent="0.25">
      <c r="A1577" s="26">
        <v>1306109</v>
      </c>
      <c r="B1577" s="10">
        <v>41983</v>
      </c>
      <c r="C1577" s="11" t="s">
        <v>61</v>
      </c>
      <c r="D1577" s="11" t="s">
        <v>62</v>
      </c>
      <c r="E1577" s="11" t="s">
        <v>4</v>
      </c>
      <c r="F1577" s="11" t="s">
        <v>5</v>
      </c>
      <c r="G1577" s="11" t="s">
        <v>1010</v>
      </c>
      <c r="H1577" s="11" t="s">
        <v>27</v>
      </c>
      <c r="I1577" s="11" t="s">
        <v>1016</v>
      </c>
      <c r="J1577" s="11" t="s">
        <v>1023</v>
      </c>
      <c r="K1577" s="11" t="s">
        <v>1261</v>
      </c>
      <c r="L1577" s="11" t="s">
        <v>1265</v>
      </c>
      <c r="M1577" s="11" t="s">
        <v>1272</v>
      </c>
      <c r="N1577" s="10">
        <v>41984</v>
      </c>
      <c r="O1577" s="12">
        <v>459</v>
      </c>
      <c r="P1577" s="12">
        <v>728</v>
      </c>
      <c r="Q1577" s="12">
        <v>269</v>
      </c>
      <c r="R1577" s="11">
        <v>49</v>
      </c>
      <c r="S1577" s="12">
        <v>35672</v>
      </c>
      <c r="T1577" s="13">
        <v>0</v>
      </c>
      <c r="U1577" s="12">
        <v>0</v>
      </c>
      <c r="V1577" s="12">
        <v>35672</v>
      </c>
      <c r="W1577" s="12">
        <v>1115</v>
      </c>
      <c r="X1577" s="12">
        <v>26977</v>
      </c>
      <c r="Y1577" s="14">
        <f>+DAY('TABLA PRINCIPAL'!$B1577)</f>
        <v>10</v>
      </c>
      <c r="Z1577" s="14">
        <f>+MONTH('TABLA PRINCIPAL'!$B1577)</f>
        <v>12</v>
      </c>
      <c r="AA1577" s="14">
        <f>+YEAR('TABLA PRINCIPAL'!$B1577)</f>
        <v>2014</v>
      </c>
      <c r="AB1577" s="22" t="str">
        <f>+IF(Ventas_Oficina[[#This Row],[Total del pedido]]&gt;=100000,"SI","NO")</f>
        <v>NO</v>
      </c>
      <c r="AC1577" s="22" t="str">
        <f>+_xlfn.XLOOKUP(Ventas_Oficina[[#This Row],[Nº de artículo]],AUXILIAR!A1576:A6467,AUXILIAR!D1576:D6467,"Error",0)</f>
        <v>Enviado a tiempo</v>
      </c>
      <c r="AD1577" s="22" t="str">
        <f>+IF(AND(Ventas_Oficina[[#This Row],[Total]]&gt;75000,Ventas_Oficina[[#This Row],[Envio a tiempo]]="Enviado a tiempo"),"Buena Venta","Venta Mala")</f>
        <v>Venta Mala</v>
      </c>
    </row>
    <row r="1578" spans="1:30" x14ac:dyDescent="0.25">
      <c r="A1578" s="25">
        <v>1306475</v>
      </c>
      <c r="B1578" s="5">
        <v>41761</v>
      </c>
      <c r="C1578" s="6" t="s">
        <v>2</v>
      </c>
      <c r="D1578" s="6" t="s">
        <v>3</v>
      </c>
      <c r="E1578" s="6" t="s">
        <v>4</v>
      </c>
      <c r="F1578" s="6" t="s">
        <v>5</v>
      </c>
      <c r="G1578" s="6" t="s">
        <v>1007</v>
      </c>
      <c r="H1578" s="6" t="s">
        <v>6</v>
      </c>
      <c r="I1578" s="6" t="s">
        <v>1013</v>
      </c>
      <c r="J1578" s="6" t="s">
        <v>1061</v>
      </c>
      <c r="K1578" s="6" t="s">
        <v>1261</v>
      </c>
      <c r="L1578" s="6" t="s">
        <v>1265</v>
      </c>
      <c r="M1578" s="6" t="s">
        <v>1272</v>
      </c>
      <c r="N1578" s="5">
        <v>41762</v>
      </c>
      <c r="O1578" s="7">
        <v>94</v>
      </c>
      <c r="P1578" s="7">
        <v>208</v>
      </c>
      <c r="Q1578" s="7">
        <v>114</v>
      </c>
      <c r="R1578" s="6">
        <v>22</v>
      </c>
      <c r="S1578" s="7">
        <v>4576</v>
      </c>
      <c r="T1578" s="8">
        <v>7.0000000000000007E-2</v>
      </c>
      <c r="U1578" s="7">
        <v>320.32000000000005</v>
      </c>
      <c r="V1578" s="7">
        <v>4255.68</v>
      </c>
      <c r="W1578" s="7">
        <v>256</v>
      </c>
      <c r="X1578" s="7">
        <v>5265</v>
      </c>
      <c r="Y1578" s="9">
        <f>+DAY('TABLA PRINCIPAL'!$B1578)</f>
        <v>2</v>
      </c>
      <c r="Z1578" s="9">
        <f>+MONTH('TABLA PRINCIPAL'!$B1578)</f>
        <v>5</v>
      </c>
      <c r="AA1578" s="9">
        <f>+YEAR('TABLA PRINCIPAL'!$B1578)</f>
        <v>2014</v>
      </c>
      <c r="AB1578" s="22" t="str">
        <f>+IF(Ventas_Oficina[[#This Row],[Total del pedido]]&gt;=100000,"SI","NO")</f>
        <v>NO</v>
      </c>
      <c r="AC1578" s="22" t="str">
        <f>+_xlfn.XLOOKUP(Ventas_Oficina[[#This Row],[Nº de artículo]],AUXILIAR!A1577:A6468,AUXILIAR!D1577:D6468,"Error",0)</f>
        <v>No enviado a tiempo</v>
      </c>
      <c r="AD1578" s="22" t="str">
        <f>+IF(AND(Ventas_Oficina[[#This Row],[Total]]&gt;75000,Ventas_Oficina[[#This Row],[Envio a tiempo]]="Enviado a tiempo"),"Buena Venta","Venta Mala")</f>
        <v>Venta Mala</v>
      </c>
    </row>
    <row r="1579" spans="1:30" x14ac:dyDescent="0.25">
      <c r="A1579" s="26">
        <v>1306475</v>
      </c>
      <c r="B1579" s="10">
        <v>41692</v>
      </c>
      <c r="C1579" s="11" t="s">
        <v>107</v>
      </c>
      <c r="D1579" s="11" t="s">
        <v>108</v>
      </c>
      <c r="E1579" s="11" t="s">
        <v>4</v>
      </c>
      <c r="F1579" s="11" t="s">
        <v>5</v>
      </c>
      <c r="G1579" s="11" t="s">
        <v>1010</v>
      </c>
      <c r="H1579" s="11" t="s">
        <v>9</v>
      </c>
      <c r="I1579" s="11" t="s">
        <v>1016</v>
      </c>
      <c r="J1579" s="11" t="s">
        <v>1019</v>
      </c>
      <c r="K1579" s="11" t="s">
        <v>1261</v>
      </c>
      <c r="L1579" s="11" t="s">
        <v>1265</v>
      </c>
      <c r="M1579" s="11" t="s">
        <v>1272</v>
      </c>
      <c r="N1579" s="10">
        <v>41693</v>
      </c>
      <c r="O1579" s="12">
        <v>24</v>
      </c>
      <c r="P1579" s="12">
        <v>126</v>
      </c>
      <c r="Q1579" s="12">
        <v>102</v>
      </c>
      <c r="R1579" s="11">
        <v>32</v>
      </c>
      <c r="S1579" s="12">
        <v>4032</v>
      </c>
      <c r="T1579" s="13">
        <v>7.0000000000000007E-2</v>
      </c>
      <c r="U1579" s="12">
        <v>282.24</v>
      </c>
      <c r="V1579" s="12">
        <v>3749.76</v>
      </c>
      <c r="W1579" s="12">
        <v>70</v>
      </c>
      <c r="X1579" s="12">
        <v>46520</v>
      </c>
      <c r="Y1579" s="14">
        <f>+DAY('TABLA PRINCIPAL'!$B1579)</f>
        <v>22</v>
      </c>
      <c r="Z1579" s="14">
        <f>+MONTH('TABLA PRINCIPAL'!$B1579)</f>
        <v>2</v>
      </c>
      <c r="AA1579" s="14">
        <f>+YEAR('TABLA PRINCIPAL'!$B1579)</f>
        <v>2014</v>
      </c>
      <c r="AB1579" s="22" t="str">
        <f>+IF(Ventas_Oficina[[#This Row],[Total del pedido]]&gt;=100000,"SI","NO")</f>
        <v>NO</v>
      </c>
      <c r="AC1579" s="22" t="str">
        <f>+_xlfn.XLOOKUP(Ventas_Oficina[[#This Row],[Nº de artículo]],AUXILIAR!A1578:A6469,AUXILIAR!D1578:D6469,"Error",0)</f>
        <v>No enviado a tiempo</v>
      </c>
      <c r="AD1579" s="22" t="str">
        <f>+IF(AND(Ventas_Oficina[[#This Row],[Total]]&gt;75000,Ventas_Oficina[[#This Row],[Envio a tiempo]]="Enviado a tiempo"),"Buena Venta","Venta Mala")</f>
        <v>Venta Mala</v>
      </c>
    </row>
    <row r="1580" spans="1:30" x14ac:dyDescent="0.25">
      <c r="A1580" s="25">
        <v>1306475</v>
      </c>
      <c r="B1580" s="5">
        <v>41761</v>
      </c>
      <c r="C1580" s="6" t="s">
        <v>2</v>
      </c>
      <c r="D1580" s="6" t="s">
        <v>3</v>
      </c>
      <c r="E1580" s="6" t="s">
        <v>4</v>
      </c>
      <c r="F1580" s="6" t="s">
        <v>5</v>
      </c>
      <c r="G1580" s="6" t="s">
        <v>1010</v>
      </c>
      <c r="H1580" s="6" t="s">
        <v>6</v>
      </c>
      <c r="I1580" s="6" t="s">
        <v>1012</v>
      </c>
      <c r="J1580" s="6" t="s">
        <v>1067</v>
      </c>
      <c r="K1580" s="6" t="s">
        <v>1261</v>
      </c>
      <c r="L1580" s="6" t="s">
        <v>1267</v>
      </c>
      <c r="M1580" s="6" t="s">
        <v>1272</v>
      </c>
      <c r="N1580" s="5">
        <v>41762</v>
      </c>
      <c r="O1580" s="7">
        <v>229</v>
      </c>
      <c r="P1580" s="7">
        <v>358</v>
      </c>
      <c r="Q1580" s="7">
        <v>129</v>
      </c>
      <c r="R1580" s="6">
        <v>20</v>
      </c>
      <c r="S1580" s="7">
        <v>7160</v>
      </c>
      <c r="T1580" s="8">
        <v>0.06</v>
      </c>
      <c r="U1580" s="7">
        <v>429.59999999999997</v>
      </c>
      <c r="V1580" s="7">
        <v>6730.4</v>
      </c>
      <c r="W1580" s="7">
        <v>163</v>
      </c>
      <c r="X1580" s="7">
        <v>5265</v>
      </c>
      <c r="Y1580" s="9">
        <f>+DAY('TABLA PRINCIPAL'!$B1580)</f>
        <v>2</v>
      </c>
      <c r="Z1580" s="9">
        <f>+MONTH('TABLA PRINCIPAL'!$B1580)</f>
        <v>5</v>
      </c>
      <c r="AA1580" s="9">
        <f>+YEAR('TABLA PRINCIPAL'!$B1580)</f>
        <v>2014</v>
      </c>
      <c r="AB1580" s="22" t="str">
        <f>+IF(Ventas_Oficina[[#This Row],[Total del pedido]]&gt;=100000,"SI","NO")</f>
        <v>NO</v>
      </c>
      <c r="AC1580" s="22" t="str">
        <f>+_xlfn.XLOOKUP(Ventas_Oficina[[#This Row],[Nº de artículo]],AUXILIAR!A1579:A6470,AUXILIAR!D1579:D6470,"Error",0)</f>
        <v>No enviado a tiempo</v>
      </c>
      <c r="AD1580" s="22" t="str">
        <f>+IF(AND(Ventas_Oficina[[#This Row],[Total]]&gt;75000,Ventas_Oficina[[#This Row],[Envio a tiempo]]="Enviado a tiempo"),"Buena Venta","Venta Mala")</f>
        <v>Venta Mala</v>
      </c>
    </row>
    <row r="1581" spans="1:30" x14ac:dyDescent="0.25">
      <c r="A1581" s="26">
        <v>1306475</v>
      </c>
      <c r="B1581" s="10">
        <v>41761</v>
      </c>
      <c r="C1581" s="11" t="s">
        <v>304</v>
      </c>
      <c r="D1581" s="11" t="s">
        <v>3</v>
      </c>
      <c r="E1581" s="11" t="s">
        <v>4</v>
      </c>
      <c r="F1581" s="11" t="s">
        <v>5</v>
      </c>
      <c r="G1581" s="11" t="s">
        <v>1008</v>
      </c>
      <c r="H1581" s="11" t="s">
        <v>6</v>
      </c>
      <c r="I1581" s="11" t="s">
        <v>1012</v>
      </c>
      <c r="J1581" s="11" t="s">
        <v>1067</v>
      </c>
      <c r="K1581" s="11" t="s">
        <v>1261</v>
      </c>
      <c r="L1581" s="11" t="s">
        <v>1265</v>
      </c>
      <c r="M1581" s="11" t="s">
        <v>1273</v>
      </c>
      <c r="N1581" s="10">
        <v>41761</v>
      </c>
      <c r="O1581" s="12">
        <v>229</v>
      </c>
      <c r="P1581" s="12">
        <v>358</v>
      </c>
      <c r="Q1581" s="12">
        <v>129</v>
      </c>
      <c r="R1581" s="11">
        <v>23</v>
      </c>
      <c r="S1581" s="12">
        <v>8234</v>
      </c>
      <c r="T1581" s="13">
        <v>0.02</v>
      </c>
      <c r="U1581" s="12">
        <v>164.68</v>
      </c>
      <c r="V1581" s="12">
        <v>8069.32</v>
      </c>
      <c r="W1581" s="12">
        <v>163</v>
      </c>
      <c r="X1581" s="12">
        <v>5265</v>
      </c>
      <c r="Y1581" s="14">
        <f>+DAY('TABLA PRINCIPAL'!$B1581)</f>
        <v>2</v>
      </c>
      <c r="Z1581" s="14">
        <f>+MONTH('TABLA PRINCIPAL'!$B1581)</f>
        <v>5</v>
      </c>
      <c r="AA1581" s="14">
        <f>+YEAR('TABLA PRINCIPAL'!$B1581)</f>
        <v>2014</v>
      </c>
      <c r="AB1581" s="22" t="str">
        <f>+IF(Ventas_Oficina[[#This Row],[Total del pedido]]&gt;=100000,"SI","NO")</f>
        <v>NO</v>
      </c>
      <c r="AC1581" s="22" t="str">
        <f>+_xlfn.XLOOKUP(Ventas_Oficina[[#This Row],[Nº de artículo]],AUXILIAR!A1580:A6471,AUXILIAR!D1580:D6471,"Error",0)</f>
        <v>No enviado a tiempo</v>
      </c>
      <c r="AD1581" s="22" t="str">
        <f>+IF(AND(Ventas_Oficina[[#This Row],[Total]]&gt;75000,Ventas_Oficina[[#This Row],[Envio a tiempo]]="Enviado a tiempo"),"Buena Venta","Venta Mala")</f>
        <v>Venta Mala</v>
      </c>
    </row>
    <row r="1582" spans="1:30" x14ac:dyDescent="0.25">
      <c r="A1582" s="25">
        <v>1306840</v>
      </c>
      <c r="B1582" s="5">
        <v>41452</v>
      </c>
      <c r="C1582" s="6" t="s">
        <v>126</v>
      </c>
      <c r="D1582" s="6" t="s">
        <v>19</v>
      </c>
      <c r="E1582" s="6" t="s">
        <v>4</v>
      </c>
      <c r="F1582" s="6" t="s">
        <v>5</v>
      </c>
      <c r="G1582" s="6" t="s">
        <v>1007</v>
      </c>
      <c r="H1582" s="6" t="s">
        <v>6</v>
      </c>
      <c r="I1582" s="6" t="s">
        <v>1013</v>
      </c>
      <c r="J1582" s="6" t="s">
        <v>1104</v>
      </c>
      <c r="K1582" s="6" t="s">
        <v>1261</v>
      </c>
      <c r="L1582" s="6" t="s">
        <v>1265</v>
      </c>
      <c r="M1582" s="6" t="s">
        <v>1272</v>
      </c>
      <c r="N1582" s="5">
        <v>41454</v>
      </c>
      <c r="O1582" s="7">
        <v>131</v>
      </c>
      <c r="P1582" s="7">
        <v>284</v>
      </c>
      <c r="Q1582" s="7">
        <v>153</v>
      </c>
      <c r="R1582" s="6">
        <v>48</v>
      </c>
      <c r="S1582" s="7">
        <v>13632</v>
      </c>
      <c r="T1582" s="8">
        <v>0.05</v>
      </c>
      <c r="U1582" s="7">
        <v>681.6</v>
      </c>
      <c r="V1582" s="7">
        <v>12950.4</v>
      </c>
      <c r="W1582" s="7">
        <v>93</v>
      </c>
      <c r="X1582" s="7">
        <v>12845</v>
      </c>
      <c r="Y1582" s="9">
        <f>+DAY('TABLA PRINCIPAL'!$B1582)</f>
        <v>27</v>
      </c>
      <c r="Z1582" s="9">
        <f>+MONTH('TABLA PRINCIPAL'!$B1582)</f>
        <v>6</v>
      </c>
      <c r="AA1582" s="9">
        <f>+YEAR('TABLA PRINCIPAL'!$B1582)</f>
        <v>2013</v>
      </c>
      <c r="AB1582" s="22" t="str">
        <f>+IF(Ventas_Oficina[[#This Row],[Total del pedido]]&gt;=100000,"SI","NO")</f>
        <v>NO</v>
      </c>
      <c r="AC1582" s="22" t="str">
        <f>+_xlfn.XLOOKUP(Ventas_Oficina[[#This Row],[Nº de artículo]],AUXILIAR!A1581:A6472,AUXILIAR!D1581:D6472,"Error",0)</f>
        <v>Enviado a tiempo</v>
      </c>
      <c r="AD1582" s="22" t="str">
        <f>+IF(AND(Ventas_Oficina[[#This Row],[Total]]&gt;75000,Ventas_Oficina[[#This Row],[Envio a tiempo]]="Enviado a tiempo"),"Buena Venta","Venta Mala")</f>
        <v>Venta Mala</v>
      </c>
    </row>
    <row r="1583" spans="1:30" x14ac:dyDescent="0.25">
      <c r="A1583" s="26">
        <v>1306840</v>
      </c>
      <c r="B1583" s="10">
        <v>42210</v>
      </c>
      <c r="C1583" s="11" t="s">
        <v>523</v>
      </c>
      <c r="D1583" s="11" t="s">
        <v>133</v>
      </c>
      <c r="E1583" s="11" t="s">
        <v>12</v>
      </c>
      <c r="F1583" s="11" t="s">
        <v>13</v>
      </c>
      <c r="G1583" s="11" t="s">
        <v>1008</v>
      </c>
      <c r="H1583" s="11" t="s">
        <v>42</v>
      </c>
      <c r="I1583" s="11" t="s">
        <v>1014</v>
      </c>
      <c r="J1583" s="11" t="s">
        <v>1104</v>
      </c>
      <c r="K1583" s="11" t="s">
        <v>1261</v>
      </c>
      <c r="L1583" s="11" t="s">
        <v>1267</v>
      </c>
      <c r="M1583" s="11" t="s">
        <v>1273</v>
      </c>
      <c r="N1583" s="10">
        <v>42211</v>
      </c>
      <c r="O1583" s="12">
        <v>131</v>
      </c>
      <c r="P1583" s="12">
        <v>284</v>
      </c>
      <c r="Q1583" s="12">
        <v>153</v>
      </c>
      <c r="R1583" s="11">
        <v>45</v>
      </c>
      <c r="S1583" s="12">
        <v>12780</v>
      </c>
      <c r="T1583" s="13">
        <v>0.01</v>
      </c>
      <c r="U1583" s="12">
        <v>127.8</v>
      </c>
      <c r="V1583" s="12">
        <v>12652.2</v>
      </c>
      <c r="W1583" s="12">
        <v>93</v>
      </c>
      <c r="X1583" s="12">
        <v>12362</v>
      </c>
      <c r="Y1583" s="14">
        <f>+DAY('TABLA PRINCIPAL'!$B1583)</f>
        <v>25</v>
      </c>
      <c r="Z1583" s="14">
        <f>+MONTH('TABLA PRINCIPAL'!$B1583)</f>
        <v>7</v>
      </c>
      <c r="AA1583" s="14">
        <f>+YEAR('TABLA PRINCIPAL'!$B1583)</f>
        <v>2015</v>
      </c>
      <c r="AB1583" s="22" t="str">
        <f>+IF(Ventas_Oficina[[#This Row],[Total del pedido]]&gt;=100000,"SI","NO")</f>
        <v>NO</v>
      </c>
      <c r="AC1583" s="22" t="str">
        <f>+_xlfn.XLOOKUP(Ventas_Oficina[[#This Row],[Nº de artículo]],AUXILIAR!A1582:A6473,AUXILIAR!D1582:D6473,"Error",0)</f>
        <v>Enviado a tiempo</v>
      </c>
      <c r="AD1583" s="22" t="str">
        <f>+IF(AND(Ventas_Oficina[[#This Row],[Total]]&gt;75000,Ventas_Oficina[[#This Row],[Envio a tiempo]]="Enviado a tiempo"),"Buena Venta","Venta Mala")</f>
        <v>Venta Mala</v>
      </c>
    </row>
    <row r="1584" spans="1:30" x14ac:dyDescent="0.25">
      <c r="A1584" s="25">
        <v>1306840</v>
      </c>
      <c r="B1584" s="5">
        <v>41418</v>
      </c>
      <c r="C1584" s="6" t="s">
        <v>519</v>
      </c>
      <c r="D1584" s="6" t="s">
        <v>520</v>
      </c>
      <c r="E1584" s="6" t="s">
        <v>4</v>
      </c>
      <c r="F1584" s="6" t="s">
        <v>5</v>
      </c>
      <c r="G1584" s="6" t="s">
        <v>1009</v>
      </c>
      <c r="H1584" s="6" t="s">
        <v>106</v>
      </c>
      <c r="I1584" s="6" t="s">
        <v>1016</v>
      </c>
      <c r="J1584" s="6" t="s">
        <v>1064</v>
      </c>
      <c r="K1584" s="6" t="s">
        <v>1262</v>
      </c>
      <c r="L1584" s="6" t="s">
        <v>1266</v>
      </c>
      <c r="M1584" s="6" t="s">
        <v>1272</v>
      </c>
      <c r="N1584" s="5">
        <v>41419</v>
      </c>
      <c r="O1584" s="7">
        <v>365</v>
      </c>
      <c r="P1584" s="7">
        <v>598</v>
      </c>
      <c r="Q1584" s="7">
        <v>233</v>
      </c>
      <c r="R1584" s="6">
        <v>32</v>
      </c>
      <c r="S1584" s="7">
        <v>19136</v>
      </c>
      <c r="T1584" s="8">
        <v>0.08</v>
      </c>
      <c r="U1584" s="7">
        <v>1530.88</v>
      </c>
      <c r="V1584" s="7">
        <v>17605.12</v>
      </c>
      <c r="W1584" s="7">
        <v>149</v>
      </c>
      <c r="X1584" s="7">
        <v>13104</v>
      </c>
      <c r="Y1584" s="9">
        <f>+DAY('TABLA PRINCIPAL'!$B1584)</f>
        <v>24</v>
      </c>
      <c r="Z1584" s="9">
        <f>+MONTH('TABLA PRINCIPAL'!$B1584)</f>
        <v>5</v>
      </c>
      <c r="AA1584" s="9">
        <f>+YEAR('TABLA PRINCIPAL'!$B1584)</f>
        <v>2013</v>
      </c>
      <c r="AB1584" s="22" t="str">
        <f>+IF(Ventas_Oficina[[#This Row],[Total del pedido]]&gt;=100000,"SI","NO")</f>
        <v>NO</v>
      </c>
      <c r="AC1584" s="22" t="str">
        <f>+_xlfn.XLOOKUP(Ventas_Oficina[[#This Row],[Nº de artículo]],AUXILIAR!A1583:A6474,AUXILIAR!D1583:D6474,"Error",0)</f>
        <v>No enviado a tiempo</v>
      </c>
      <c r="AD1584" s="22" t="str">
        <f>+IF(AND(Ventas_Oficina[[#This Row],[Total]]&gt;75000,Ventas_Oficina[[#This Row],[Envio a tiempo]]="Enviado a tiempo"),"Buena Venta","Venta Mala")</f>
        <v>Venta Mala</v>
      </c>
    </row>
    <row r="1585" spans="1:30" x14ac:dyDescent="0.25">
      <c r="A1585" s="26">
        <v>1307205</v>
      </c>
      <c r="B1585" s="10">
        <v>41733</v>
      </c>
      <c r="C1585" s="11" t="s">
        <v>171</v>
      </c>
      <c r="D1585" s="11" t="s">
        <v>156</v>
      </c>
      <c r="E1585" s="11" t="s">
        <v>12</v>
      </c>
      <c r="F1585" s="11" t="s">
        <v>13</v>
      </c>
      <c r="G1585" s="11" t="s">
        <v>1008</v>
      </c>
      <c r="H1585" s="11" t="s">
        <v>42</v>
      </c>
      <c r="I1585" s="11" t="s">
        <v>1015</v>
      </c>
      <c r="J1585" s="11" t="s">
        <v>1059</v>
      </c>
      <c r="K1585" s="11" t="s">
        <v>1261</v>
      </c>
      <c r="L1585" s="11" t="s">
        <v>1265</v>
      </c>
      <c r="M1585" s="11" t="s">
        <v>1273</v>
      </c>
      <c r="N1585" s="10">
        <v>41734</v>
      </c>
      <c r="O1585" s="12">
        <v>226</v>
      </c>
      <c r="P1585" s="12">
        <v>358</v>
      </c>
      <c r="Q1585" s="12">
        <v>132</v>
      </c>
      <c r="R1585" s="11">
        <v>18</v>
      </c>
      <c r="S1585" s="12">
        <v>6444</v>
      </c>
      <c r="T1585" s="13">
        <v>0.02</v>
      </c>
      <c r="U1585" s="12">
        <v>128.88</v>
      </c>
      <c r="V1585" s="12">
        <v>6315.12</v>
      </c>
      <c r="W1585" s="12">
        <v>547</v>
      </c>
      <c r="X1585" s="12">
        <v>11959</v>
      </c>
      <c r="Y1585" s="14">
        <f>+DAY('TABLA PRINCIPAL'!$B1585)</f>
        <v>4</v>
      </c>
      <c r="Z1585" s="14">
        <f>+MONTH('TABLA PRINCIPAL'!$B1585)</f>
        <v>4</v>
      </c>
      <c r="AA1585" s="14">
        <f>+YEAR('TABLA PRINCIPAL'!$B1585)</f>
        <v>2014</v>
      </c>
      <c r="AB1585" s="22" t="str">
        <f>+IF(Ventas_Oficina[[#This Row],[Total del pedido]]&gt;=100000,"SI","NO")</f>
        <v>NO</v>
      </c>
      <c r="AC1585" s="22" t="str">
        <f>+_xlfn.XLOOKUP(Ventas_Oficina[[#This Row],[Nº de artículo]],AUXILIAR!A1584:A6475,AUXILIAR!D1584:D6475,"Error",0)</f>
        <v>No enviado a tiempo</v>
      </c>
      <c r="AD1585" s="22" t="str">
        <f>+IF(AND(Ventas_Oficina[[#This Row],[Total]]&gt;75000,Ventas_Oficina[[#This Row],[Envio a tiempo]]="Enviado a tiempo"),"Buena Venta","Venta Mala")</f>
        <v>Venta Mala</v>
      </c>
    </row>
    <row r="1586" spans="1:30" x14ac:dyDescent="0.25">
      <c r="A1586" s="25">
        <v>1307205</v>
      </c>
      <c r="B1586" s="5">
        <v>41619</v>
      </c>
      <c r="C1586" s="6" t="s">
        <v>45</v>
      </c>
      <c r="D1586" s="6" t="s">
        <v>19</v>
      </c>
      <c r="E1586" s="6" t="s">
        <v>4</v>
      </c>
      <c r="F1586" s="6" t="s">
        <v>5</v>
      </c>
      <c r="G1586" s="6" t="s">
        <v>1008</v>
      </c>
      <c r="H1586" s="6" t="s">
        <v>6</v>
      </c>
      <c r="I1586" s="6" t="s">
        <v>1014</v>
      </c>
      <c r="J1586" s="6" t="s">
        <v>1055</v>
      </c>
      <c r="K1586" s="6" t="s">
        <v>1261</v>
      </c>
      <c r="L1586" s="6" t="s">
        <v>1267</v>
      </c>
      <c r="M1586" s="6" t="s">
        <v>1272</v>
      </c>
      <c r="N1586" s="5">
        <v>41623</v>
      </c>
      <c r="O1586" s="7">
        <v>250</v>
      </c>
      <c r="P1586" s="7">
        <v>568</v>
      </c>
      <c r="Q1586" s="7">
        <v>318</v>
      </c>
      <c r="R1586" s="6">
        <v>15</v>
      </c>
      <c r="S1586" s="7">
        <v>8520</v>
      </c>
      <c r="T1586" s="8">
        <v>0.03</v>
      </c>
      <c r="U1586" s="7">
        <v>255.6</v>
      </c>
      <c r="V1586" s="7">
        <v>8264.4</v>
      </c>
      <c r="W1586" s="7">
        <v>360</v>
      </c>
      <c r="X1586" s="7">
        <v>25097</v>
      </c>
      <c r="Y1586" s="9">
        <f>+DAY('TABLA PRINCIPAL'!$B1586)</f>
        <v>11</v>
      </c>
      <c r="Z1586" s="9">
        <f>+MONTH('TABLA PRINCIPAL'!$B1586)</f>
        <v>12</v>
      </c>
      <c r="AA1586" s="9">
        <f>+YEAR('TABLA PRINCIPAL'!$B1586)</f>
        <v>2013</v>
      </c>
      <c r="AB1586" s="22" t="str">
        <f>+IF(Ventas_Oficina[[#This Row],[Total del pedido]]&gt;=100000,"SI","NO")</f>
        <v>NO</v>
      </c>
      <c r="AC1586" s="22" t="str">
        <f>+_xlfn.XLOOKUP(Ventas_Oficina[[#This Row],[Nº de artículo]],AUXILIAR!A1585:A6476,AUXILIAR!D1585:D6476,"Error",0)</f>
        <v>No enviado a tiempo</v>
      </c>
      <c r="AD1586" s="22" t="str">
        <f>+IF(AND(Ventas_Oficina[[#This Row],[Total]]&gt;75000,Ventas_Oficina[[#This Row],[Envio a tiempo]]="Enviado a tiempo"),"Buena Venta","Venta Mala")</f>
        <v>Venta Mala</v>
      </c>
    </row>
    <row r="1587" spans="1:30" x14ac:dyDescent="0.25">
      <c r="A1587" s="26">
        <v>1307205</v>
      </c>
      <c r="B1587" s="10">
        <v>41767</v>
      </c>
      <c r="C1587" s="11" t="s">
        <v>406</v>
      </c>
      <c r="D1587" s="11" t="s">
        <v>81</v>
      </c>
      <c r="E1587" s="11" t="s">
        <v>4</v>
      </c>
      <c r="F1587" s="11" t="s">
        <v>5</v>
      </c>
      <c r="G1587" s="11" t="s">
        <v>1007</v>
      </c>
      <c r="H1587" s="11" t="s">
        <v>34</v>
      </c>
      <c r="I1587" s="11" t="s">
        <v>1014</v>
      </c>
      <c r="J1587" s="11" t="s">
        <v>1059</v>
      </c>
      <c r="K1587" s="11" t="s">
        <v>1261</v>
      </c>
      <c r="L1587" s="11" t="s">
        <v>1266</v>
      </c>
      <c r="M1587" s="11" t="s">
        <v>1272</v>
      </c>
      <c r="N1587" s="10">
        <v>41771</v>
      </c>
      <c r="O1587" s="12">
        <v>226</v>
      </c>
      <c r="P1587" s="12">
        <v>358</v>
      </c>
      <c r="Q1587" s="12">
        <v>132</v>
      </c>
      <c r="R1587" s="11">
        <v>7</v>
      </c>
      <c r="S1587" s="12">
        <v>2506</v>
      </c>
      <c r="T1587" s="13">
        <v>0.09</v>
      </c>
      <c r="U1587" s="12">
        <v>225.54</v>
      </c>
      <c r="V1587" s="12">
        <v>2280.46</v>
      </c>
      <c r="W1587" s="12">
        <v>547</v>
      </c>
      <c r="X1587" s="12">
        <v>9497</v>
      </c>
      <c r="Y1587" s="14">
        <f>+DAY('TABLA PRINCIPAL'!$B1587)</f>
        <v>8</v>
      </c>
      <c r="Z1587" s="14">
        <f>+MONTH('TABLA PRINCIPAL'!$B1587)</f>
        <v>5</v>
      </c>
      <c r="AA1587" s="14">
        <f>+YEAR('TABLA PRINCIPAL'!$B1587)</f>
        <v>2014</v>
      </c>
      <c r="AB1587" s="22" t="str">
        <f>+IF(Ventas_Oficina[[#This Row],[Total del pedido]]&gt;=100000,"SI","NO")</f>
        <v>NO</v>
      </c>
      <c r="AC1587" s="22" t="str">
        <f>+_xlfn.XLOOKUP(Ventas_Oficina[[#This Row],[Nº de artículo]],AUXILIAR!A1586:A6477,AUXILIAR!D1586:D6477,"Error",0)</f>
        <v>Enviado a tiempo</v>
      </c>
      <c r="AD1587" s="22" t="str">
        <f>+IF(AND(Ventas_Oficina[[#This Row],[Total]]&gt;75000,Ventas_Oficina[[#This Row],[Envio a tiempo]]="Enviado a tiempo"),"Buena Venta","Venta Mala")</f>
        <v>Venta Mala</v>
      </c>
    </row>
    <row r="1588" spans="1:30" x14ac:dyDescent="0.25">
      <c r="A1588" s="25">
        <v>1307205</v>
      </c>
      <c r="B1588" s="5">
        <v>42066</v>
      </c>
      <c r="C1588" s="6" t="s">
        <v>622</v>
      </c>
      <c r="D1588" s="6" t="s">
        <v>189</v>
      </c>
      <c r="E1588" s="6" t="s">
        <v>4</v>
      </c>
      <c r="F1588" s="6" t="s">
        <v>5</v>
      </c>
      <c r="G1588" s="6" t="s">
        <v>1007</v>
      </c>
      <c r="H1588" s="6" t="s">
        <v>121</v>
      </c>
      <c r="I1588" s="6" t="s">
        <v>1014</v>
      </c>
      <c r="J1588" s="6" t="s">
        <v>1059</v>
      </c>
      <c r="K1588" s="6" t="s">
        <v>1261</v>
      </c>
      <c r="L1588" s="6" t="s">
        <v>1267</v>
      </c>
      <c r="M1588" s="6" t="s">
        <v>1273</v>
      </c>
      <c r="N1588" s="5">
        <v>42064</v>
      </c>
      <c r="O1588" s="7">
        <v>226</v>
      </c>
      <c r="P1588" s="7">
        <v>358</v>
      </c>
      <c r="Q1588" s="7">
        <v>132</v>
      </c>
      <c r="R1588" s="6">
        <v>49</v>
      </c>
      <c r="S1588" s="7">
        <v>17542</v>
      </c>
      <c r="T1588" s="8">
        <v>0.08</v>
      </c>
      <c r="U1588" s="7">
        <v>1403.3600000000001</v>
      </c>
      <c r="V1588" s="7">
        <v>16138.64</v>
      </c>
      <c r="W1588" s="7">
        <v>547</v>
      </c>
      <c r="X1588" s="7">
        <v>23709</v>
      </c>
      <c r="Y1588" s="9">
        <f>+DAY('TABLA PRINCIPAL'!$B1588)</f>
        <v>3</v>
      </c>
      <c r="Z1588" s="9">
        <f>+MONTH('TABLA PRINCIPAL'!$B1588)</f>
        <v>3</v>
      </c>
      <c r="AA1588" s="9">
        <f>+YEAR('TABLA PRINCIPAL'!$B1588)</f>
        <v>2015</v>
      </c>
      <c r="AB1588" s="22" t="str">
        <f>+IF(Ventas_Oficina[[#This Row],[Total del pedido]]&gt;=100000,"SI","NO")</f>
        <v>NO</v>
      </c>
      <c r="AC1588" s="22" t="str">
        <f>+_xlfn.XLOOKUP(Ventas_Oficina[[#This Row],[Nº de artículo]],AUXILIAR!A1587:A6478,AUXILIAR!D1587:D6478,"Error",0)</f>
        <v>Enviado a tiempo</v>
      </c>
      <c r="AD1588" s="22" t="str">
        <f>+IF(AND(Ventas_Oficina[[#This Row],[Total]]&gt;75000,Ventas_Oficina[[#This Row],[Envio a tiempo]]="Enviado a tiempo"),"Buena Venta","Venta Mala")</f>
        <v>Venta Mala</v>
      </c>
    </row>
    <row r="1589" spans="1:30" x14ac:dyDescent="0.25">
      <c r="A1589" s="26">
        <v>1307205</v>
      </c>
      <c r="B1589" s="10">
        <v>41932</v>
      </c>
      <c r="C1589" s="11" t="s">
        <v>86</v>
      </c>
      <c r="D1589" s="11" t="s">
        <v>71</v>
      </c>
      <c r="E1589" s="11" t="s">
        <v>4</v>
      </c>
      <c r="F1589" s="11" t="s">
        <v>5</v>
      </c>
      <c r="G1589" s="11" t="s">
        <v>1010</v>
      </c>
      <c r="H1589" s="11" t="s">
        <v>17</v>
      </c>
      <c r="I1589" s="11" t="s">
        <v>1014</v>
      </c>
      <c r="J1589" s="11" t="s">
        <v>1059</v>
      </c>
      <c r="K1589" s="11" t="s">
        <v>1261</v>
      </c>
      <c r="L1589" s="11" t="s">
        <v>1265</v>
      </c>
      <c r="M1589" s="11" t="s">
        <v>1272</v>
      </c>
      <c r="N1589" s="10">
        <v>41568</v>
      </c>
      <c r="O1589" s="12">
        <v>226</v>
      </c>
      <c r="P1589" s="12">
        <v>358</v>
      </c>
      <c r="Q1589" s="12">
        <v>132</v>
      </c>
      <c r="R1589" s="11">
        <v>31</v>
      </c>
      <c r="S1589" s="12">
        <v>11098</v>
      </c>
      <c r="T1589" s="13">
        <v>0.05</v>
      </c>
      <c r="U1589" s="12">
        <v>554.9</v>
      </c>
      <c r="V1589" s="12">
        <v>10543.1</v>
      </c>
      <c r="W1589" s="12">
        <v>547</v>
      </c>
      <c r="X1589" s="12">
        <v>2762</v>
      </c>
      <c r="Y1589" s="14">
        <f>+DAY('TABLA PRINCIPAL'!$B1589)</f>
        <v>20</v>
      </c>
      <c r="Z1589" s="14">
        <f>+MONTH('TABLA PRINCIPAL'!$B1589)</f>
        <v>10</v>
      </c>
      <c r="AA1589" s="14">
        <f>+YEAR('TABLA PRINCIPAL'!$B1589)</f>
        <v>2014</v>
      </c>
      <c r="AB1589" s="22" t="str">
        <f>+IF(Ventas_Oficina[[#This Row],[Total del pedido]]&gt;=100000,"SI","NO")</f>
        <v>NO</v>
      </c>
      <c r="AC1589" s="22" t="str">
        <f>+_xlfn.XLOOKUP(Ventas_Oficina[[#This Row],[Nº de artículo]],AUXILIAR!A1588:A6479,AUXILIAR!D1588:D6479,"Error",0)</f>
        <v>No enviado a tiempo</v>
      </c>
      <c r="AD1589" s="22" t="str">
        <f>+IF(AND(Ventas_Oficina[[#This Row],[Total]]&gt;75000,Ventas_Oficina[[#This Row],[Envio a tiempo]]="Enviado a tiempo"),"Buena Venta","Venta Mala")</f>
        <v>Venta Mala</v>
      </c>
    </row>
    <row r="1590" spans="1:30" x14ac:dyDescent="0.25">
      <c r="A1590" s="25">
        <v>1307205</v>
      </c>
      <c r="B1590" s="5">
        <v>41725</v>
      </c>
      <c r="C1590" s="6" t="s">
        <v>623</v>
      </c>
      <c r="D1590" s="6" t="s">
        <v>26</v>
      </c>
      <c r="E1590" s="6" t="s">
        <v>4</v>
      </c>
      <c r="F1590" s="6" t="s">
        <v>5</v>
      </c>
      <c r="G1590" s="6" t="s">
        <v>1009</v>
      </c>
      <c r="H1590" s="6" t="s">
        <v>27</v>
      </c>
      <c r="I1590" s="6" t="s">
        <v>1013</v>
      </c>
      <c r="J1590" s="6" t="s">
        <v>1059</v>
      </c>
      <c r="K1590" s="6" t="s">
        <v>1261</v>
      </c>
      <c r="L1590" s="6" t="s">
        <v>1265</v>
      </c>
      <c r="M1590" s="6" t="s">
        <v>1272</v>
      </c>
      <c r="N1590" s="5">
        <v>41726</v>
      </c>
      <c r="O1590" s="7">
        <v>226</v>
      </c>
      <c r="P1590" s="7">
        <v>358</v>
      </c>
      <c r="Q1590" s="7">
        <v>132</v>
      </c>
      <c r="R1590" s="6">
        <v>41</v>
      </c>
      <c r="S1590" s="7">
        <v>14678</v>
      </c>
      <c r="T1590" s="8">
        <v>0.01</v>
      </c>
      <c r="U1590" s="7">
        <v>146.78</v>
      </c>
      <c r="V1590" s="7">
        <v>14531.22</v>
      </c>
      <c r="W1590" s="7">
        <v>547</v>
      </c>
      <c r="X1590" s="7">
        <v>9497</v>
      </c>
      <c r="Y1590" s="9">
        <f>+DAY('TABLA PRINCIPAL'!$B1590)</f>
        <v>27</v>
      </c>
      <c r="Z1590" s="9">
        <f>+MONTH('TABLA PRINCIPAL'!$B1590)</f>
        <v>3</v>
      </c>
      <c r="AA1590" s="9">
        <f>+YEAR('TABLA PRINCIPAL'!$B1590)</f>
        <v>2014</v>
      </c>
      <c r="AB1590" s="22" t="str">
        <f>+IF(Ventas_Oficina[[#This Row],[Total del pedido]]&gt;=100000,"SI","NO")</f>
        <v>NO</v>
      </c>
      <c r="AC1590" s="22" t="str">
        <f>+_xlfn.XLOOKUP(Ventas_Oficina[[#This Row],[Nº de artículo]],AUXILIAR!A1589:A6480,AUXILIAR!D1589:D6480,"Error",0)</f>
        <v>No enviado a tiempo</v>
      </c>
      <c r="AD1590" s="22" t="str">
        <f>+IF(AND(Ventas_Oficina[[#This Row],[Total]]&gt;75000,Ventas_Oficina[[#This Row],[Envio a tiempo]]="Enviado a tiempo"),"Buena Venta","Venta Mala")</f>
        <v>Venta Mala</v>
      </c>
    </row>
    <row r="1591" spans="1:30" x14ac:dyDescent="0.25">
      <c r="A1591" s="26">
        <v>1307205</v>
      </c>
      <c r="B1591" s="10">
        <v>41616</v>
      </c>
      <c r="C1591" s="11" t="s">
        <v>407</v>
      </c>
      <c r="D1591" s="11" t="s">
        <v>504</v>
      </c>
      <c r="E1591" s="11" t="s">
        <v>4</v>
      </c>
      <c r="F1591" s="11" t="s">
        <v>5</v>
      </c>
      <c r="G1591" s="11" t="s">
        <v>1007</v>
      </c>
      <c r="H1591" s="11" t="s">
        <v>121</v>
      </c>
      <c r="I1591" s="11" t="s">
        <v>1016</v>
      </c>
      <c r="J1591" s="11" t="s">
        <v>1154</v>
      </c>
      <c r="K1591" s="11" t="s">
        <v>1261</v>
      </c>
      <c r="L1591" s="11" t="s">
        <v>1265</v>
      </c>
      <c r="M1591" s="11" t="s">
        <v>1272</v>
      </c>
      <c r="N1591" s="10">
        <v>41623</v>
      </c>
      <c r="O1591" s="12">
        <v>342</v>
      </c>
      <c r="P1591" s="12">
        <v>834</v>
      </c>
      <c r="Q1591" s="12">
        <v>492</v>
      </c>
      <c r="R1591" s="11">
        <v>23</v>
      </c>
      <c r="S1591" s="12">
        <v>19182</v>
      </c>
      <c r="T1591" s="13">
        <v>0.01</v>
      </c>
      <c r="U1591" s="12">
        <v>191.82</v>
      </c>
      <c r="V1591" s="12">
        <v>18990.18</v>
      </c>
      <c r="W1591" s="12">
        <v>264</v>
      </c>
      <c r="X1591" s="12">
        <v>21439</v>
      </c>
      <c r="Y1591" s="14">
        <f>+DAY('TABLA PRINCIPAL'!$B1591)</f>
        <v>8</v>
      </c>
      <c r="Z1591" s="14">
        <f>+MONTH('TABLA PRINCIPAL'!$B1591)</f>
        <v>12</v>
      </c>
      <c r="AA1591" s="14">
        <f>+YEAR('TABLA PRINCIPAL'!$B1591)</f>
        <v>2013</v>
      </c>
      <c r="AB1591" s="22" t="str">
        <f>+IF(Ventas_Oficina[[#This Row],[Total del pedido]]&gt;=100000,"SI","NO")</f>
        <v>NO</v>
      </c>
      <c r="AC1591" s="22" t="str">
        <f>+_xlfn.XLOOKUP(Ventas_Oficina[[#This Row],[Nº de artículo]],AUXILIAR!A1590:A6481,AUXILIAR!D1590:D6481,"Error",0)</f>
        <v>No enviado a tiempo</v>
      </c>
      <c r="AD1591" s="22" t="str">
        <f>+IF(AND(Ventas_Oficina[[#This Row],[Total]]&gt;75000,Ventas_Oficina[[#This Row],[Envio a tiempo]]="Enviado a tiempo"),"Buena Venta","Venta Mala")</f>
        <v>Venta Mala</v>
      </c>
    </row>
    <row r="1592" spans="1:30" x14ac:dyDescent="0.25">
      <c r="A1592" s="25">
        <v>1307205</v>
      </c>
      <c r="B1592" s="5">
        <v>41330</v>
      </c>
      <c r="C1592" s="6" t="s">
        <v>624</v>
      </c>
      <c r="D1592" s="6" t="s">
        <v>19</v>
      </c>
      <c r="E1592" s="6" t="s">
        <v>4</v>
      </c>
      <c r="F1592" s="6" t="s">
        <v>5</v>
      </c>
      <c r="G1592" s="6" t="s">
        <v>1007</v>
      </c>
      <c r="H1592" s="6" t="s">
        <v>6</v>
      </c>
      <c r="I1592" s="6" t="s">
        <v>1016</v>
      </c>
      <c r="J1592" s="6" t="s">
        <v>1059</v>
      </c>
      <c r="K1592" s="6" t="s">
        <v>1262</v>
      </c>
      <c r="L1592" s="6" t="s">
        <v>1265</v>
      </c>
      <c r="M1592" s="6" t="s">
        <v>1272</v>
      </c>
      <c r="N1592" s="5">
        <v>41331</v>
      </c>
      <c r="O1592" s="7">
        <v>226</v>
      </c>
      <c r="P1592" s="7">
        <v>358</v>
      </c>
      <c r="Q1592" s="7">
        <v>132</v>
      </c>
      <c r="R1592" s="6">
        <v>27</v>
      </c>
      <c r="S1592" s="7">
        <v>9666</v>
      </c>
      <c r="T1592" s="8">
        <v>0</v>
      </c>
      <c r="U1592" s="7">
        <v>0</v>
      </c>
      <c r="V1592" s="7">
        <v>9666</v>
      </c>
      <c r="W1592" s="7">
        <v>547</v>
      </c>
      <c r="X1592" s="7">
        <v>12675</v>
      </c>
      <c r="Y1592" s="9">
        <f>+DAY('TABLA PRINCIPAL'!$B1592)</f>
        <v>25</v>
      </c>
      <c r="Z1592" s="9">
        <f>+MONTH('TABLA PRINCIPAL'!$B1592)</f>
        <v>2</v>
      </c>
      <c r="AA1592" s="9">
        <f>+YEAR('TABLA PRINCIPAL'!$B1592)</f>
        <v>2013</v>
      </c>
      <c r="AB1592" s="22" t="str">
        <f>+IF(Ventas_Oficina[[#This Row],[Total del pedido]]&gt;=100000,"SI","NO")</f>
        <v>NO</v>
      </c>
      <c r="AC1592" s="22" t="str">
        <f>+_xlfn.XLOOKUP(Ventas_Oficina[[#This Row],[Nº de artículo]],AUXILIAR!A1591:A6482,AUXILIAR!D1591:D6482,"Error",0)</f>
        <v>Enviado a tiempo</v>
      </c>
      <c r="AD1592" s="22" t="str">
        <f>+IF(AND(Ventas_Oficina[[#This Row],[Total]]&gt;75000,Ventas_Oficina[[#This Row],[Envio a tiempo]]="Enviado a tiempo"),"Buena Venta","Venta Mala")</f>
        <v>Venta Mala</v>
      </c>
    </row>
    <row r="1593" spans="1:30" x14ac:dyDescent="0.25">
      <c r="A1593" s="26">
        <v>1307205</v>
      </c>
      <c r="B1593" s="10">
        <v>41398</v>
      </c>
      <c r="C1593" s="11" t="s">
        <v>220</v>
      </c>
      <c r="D1593" s="11" t="s">
        <v>29</v>
      </c>
      <c r="E1593" s="11" t="s">
        <v>12</v>
      </c>
      <c r="F1593" s="11" t="s">
        <v>13</v>
      </c>
      <c r="G1593" s="11" t="s">
        <v>1007</v>
      </c>
      <c r="H1593" s="11" t="s">
        <v>14</v>
      </c>
      <c r="I1593" s="11" t="s">
        <v>1012</v>
      </c>
      <c r="J1593" s="11" t="s">
        <v>1055</v>
      </c>
      <c r="K1593" s="11" t="s">
        <v>1261</v>
      </c>
      <c r="L1593" s="11" t="s">
        <v>1267</v>
      </c>
      <c r="M1593" s="11" t="s">
        <v>1272</v>
      </c>
      <c r="N1593" s="10">
        <v>41400</v>
      </c>
      <c r="O1593" s="12">
        <v>250</v>
      </c>
      <c r="P1593" s="12">
        <v>568</v>
      </c>
      <c r="Q1593" s="12">
        <v>318</v>
      </c>
      <c r="R1593" s="11">
        <v>16</v>
      </c>
      <c r="S1593" s="12">
        <v>9088</v>
      </c>
      <c r="T1593" s="13">
        <v>0.01</v>
      </c>
      <c r="U1593" s="12">
        <v>90.88</v>
      </c>
      <c r="V1593" s="12">
        <v>8997.1200000000008</v>
      </c>
      <c r="W1593" s="12">
        <v>360</v>
      </c>
      <c r="X1593" s="12">
        <v>25894</v>
      </c>
      <c r="Y1593" s="14">
        <f>+DAY('TABLA PRINCIPAL'!$B1593)</f>
        <v>4</v>
      </c>
      <c r="Z1593" s="14">
        <f>+MONTH('TABLA PRINCIPAL'!$B1593)</f>
        <v>5</v>
      </c>
      <c r="AA1593" s="14">
        <f>+YEAR('TABLA PRINCIPAL'!$B1593)</f>
        <v>2013</v>
      </c>
      <c r="AB1593" s="22" t="str">
        <f>+IF(Ventas_Oficina[[#This Row],[Total del pedido]]&gt;=100000,"SI","NO")</f>
        <v>NO</v>
      </c>
      <c r="AC1593" s="22" t="str">
        <f>+_xlfn.XLOOKUP(Ventas_Oficina[[#This Row],[Nº de artículo]],AUXILIAR!A1592:A6483,AUXILIAR!D1592:D6483,"Error",0)</f>
        <v>No enviado a tiempo</v>
      </c>
      <c r="AD1593" s="22" t="str">
        <f>+IF(AND(Ventas_Oficina[[#This Row],[Total]]&gt;75000,Ventas_Oficina[[#This Row],[Envio a tiempo]]="Enviado a tiempo"),"Buena Venta","Venta Mala")</f>
        <v>Venta Mala</v>
      </c>
    </row>
    <row r="1594" spans="1:30" x14ac:dyDescent="0.25">
      <c r="A1594" s="25">
        <v>1307205</v>
      </c>
      <c r="B1594" s="5">
        <v>41765</v>
      </c>
      <c r="C1594" s="6" t="s">
        <v>328</v>
      </c>
      <c r="D1594" s="6" t="s">
        <v>209</v>
      </c>
      <c r="E1594" s="6" t="s">
        <v>4</v>
      </c>
      <c r="F1594" s="6" t="s">
        <v>5</v>
      </c>
      <c r="G1594" s="6" t="s">
        <v>1010</v>
      </c>
      <c r="H1594" s="6" t="s">
        <v>6</v>
      </c>
      <c r="I1594" s="6" t="s">
        <v>1014</v>
      </c>
      <c r="J1594" s="6" t="s">
        <v>1119</v>
      </c>
      <c r="K1594" s="6" t="s">
        <v>1261</v>
      </c>
      <c r="L1594" s="6" t="s">
        <v>1267</v>
      </c>
      <c r="M1594" s="6" t="s">
        <v>1272</v>
      </c>
      <c r="N1594" s="5">
        <v>41767</v>
      </c>
      <c r="O1594" s="7">
        <v>337</v>
      </c>
      <c r="P1594" s="7">
        <v>553</v>
      </c>
      <c r="Q1594" s="7">
        <v>216</v>
      </c>
      <c r="R1594" s="6">
        <v>17</v>
      </c>
      <c r="S1594" s="7">
        <v>9401</v>
      </c>
      <c r="T1594" s="8">
        <v>0.09</v>
      </c>
      <c r="U1594" s="7">
        <v>846.08999999999992</v>
      </c>
      <c r="V1594" s="7">
        <v>8554.91</v>
      </c>
      <c r="W1594" s="7">
        <v>698</v>
      </c>
      <c r="X1594" s="7">
        <v>7568</v>
      </c>
      <c r="Y1594" s="9">
        <f>+DAY('TABLA PRINCIPAL'!$B1594)</f>
        <v>6</v>
      </c>
      <c r="Z1594" s="9">
        <f>+MONTH('TABLA PRINCIPAL'!$B1594)</f>
        <v>5</v>
      </c>
      <c r="AA1594" s="9">
        <f>+YEAR('TABLA PRINCIPAL'!$B1594)</f>
        <v>2014</v>
      </c>
      <c r="AB1594" s="22" t="str">
        <f>+IF(Ventas_Oficina[[#This Row],[Total del pedido]]&gt;=100000,"SI","NO")</f>
        <v>NO</v>
      </c>
      <c r="AC1594" s="22" t="str">
        <f>+_xlfn.XLOOKUP(Ventas_Oficina[[#This Row],[Nº de artículo]],AUXILIAR!A1593:A6484,AUXILIAR!D1593:D6484,"Error",0)</f>
        <v>Enviado a tiempo</v>
      </c>
      <c r="AD1594" s="22" t="str">
        <f>+IF(AND(Ventas_Oficina[[#This Row],[Total]]&gt;75000,Ventas_Oficina[[#This Row],[Envio a tiempo]]="Enviado a tiempo"),"Buena Venta","Venta Mala")</f>
        <v>Venta Mala</v>
      </c>
    </row>
    <row r="1595" spans="1:30" x14ac:dyDescent="0.25">
      <c r="A1595" s="26">
        <v>1307205</v>
      </c>
      <c r="B1595" s="10">
        <v>41895</v>
      </c>
      <c r="C1595" s="11" t="s">
        <v>18</v>
      </c>
      <c r="D1595" s="11" t="s">
        <v>19</v>
      </c>
      <c r="E1595" s="11" t="s">
        <v>4</v>
      </c>
      <c r="F1595" s="11" t="s">
        <v>5</v>
      </c>
      <c r="G1595" s="11" t="s">
        <v>1010</v>
      </c>
      <c r="H1595" s="11" t="s">
        <v>6</v>
      </c>
      <c r="I1595" s="11" t="s">
        <v>1013</v>
      </c>
      <c r="J1595" s="11" t="s">
        <v>1046</v>
      </c>
      <c r="K1595" s="11" t="s">
        <v>1261</v>
      </c>
      <c r="L1595" s="11" t="s">
        <v>1265</v>
      </c>
      <c r="M1595" s="11" t="s">
        <v>1272</v>
      </c>
      <c r="N1595" s="10">
        <v>41899</v>
      </c>
      <c r="O1595" s="12">
        <v>519</v>
      </c>
      <c r="P1595" s="12">
        <v>1298</v>
      </c>
      <c r="Q1595" s="12">
        <v>779</v>
      </c>
      <c r="R1595" s="11">
        <v>2</v>
      </c>
      <c r="S1595" s="12">
        <v>2596</v>
      </c>
      <c r="T1595" s="13">
        <v>0.01</v>
      </c>
      <c r="U1595" s="12">
        <v>25.96</v>
      </c>
      <c r="V1595" s="12">
        <v>2570.04</v>
      </c>
      <c r="W1595" s="12">
        <v>314</v>
      </c>
      <c r="X1595" s="12">
        <v>41454</v>
      </c>
      <c r="Y1595" s="14">
        <f>+DAY('TABLA PRINCIPAL'!$B1595)</f>
        <v>13</v>
      </c>
      <c r="Z1595" s="14">
        <f>+MONTH('TABLA PRINCIPAL'!$B1595)</f>
        <v>9</v>
      </c>
      <c r="AA1595" s="14">
        <f>+YEAR('TABLA PRINCIPAL'!$B1595)</f>
        <v>2014</v>
      </c>
      <c r="AB1595" s="22" t="str">
        <f>+IF(Ventas_Oficina[[#This Row],[Total del pedido]]&gt;=100000,"SI","NO")</f>
        <v>NO</v>
      </c>
      <c r="AC1595" s="22" t="str">
        <f>+_xlfn.XLOOKUP(Ventas_Oficina[[#This Row],[Nº de artículo]],AUXILIAR!A1594:A6485,AUXILIAR!D1594:D6485,"Error",0)</f>
        <v>Enviado a tiempo</v>
      </c>
      <c r="AD1595" s="22" t="str">
        <f>+IF(AND(Ventas_Oficina[[#This Row],[Total]]&gt;75000,Ventas_Oficina[[#This Row],[Envio a tiempo]]="Enviado a tiempo"),"Buena Venta","Venta Mala")</f>
        <v>Venta Mala</v>
      </c>
    </row>
    <row r="1596" spans="1:30" x14ac:dyDescent="0.25">
      <c r="A1596" s="25">
        <v>1307205</v>
      </c>
      <c r="B1596" s="5">
        <v>41765</v>
      </c>
      <c r="C1596" s="6" t="s">
        <v>328</v>
      </c>
      <c r="D1596" s="6" t="s">
        <v>209</v>
      </c>
      <c r="E1596" s="6" t="s">
        <v>4</v>
      </c>
      <c r="F1596" s="6" t="s">
        <v>5</v>
      </c>
      <c r="G1596" s="6" t="s">
        <v>1008</v>
      </c>
      <c r="H1596" s="6" t="s">
        <v>6</v>
      </c>
      <c r="I1596" s="6" t="s">
        <v>1015</v>
      </c>
      <c r="J1596" s="6" t="s">
        <v>1064</v>
      </c>
      <c r="K1596" s="6" t="s">
        <v>1261</v>
      </c>
      <c r="L1596" s="6" t="s">
        <v>1267</v>
      </c>
      <c r="M1596" s="6" t="s">
        <v>1272</v>
      </c>
      <c r="N1596" s="5">
        <v>41767</v>
      </c>
      <c r="O1596" s="7">
        <v>365</v>
      </c>
      <c r="P1596" s="7">
        <v>598</v>
      </c>
      <c r="Q1596" s="7">
        <v>233</v>
      </c>
      <c r="R1596" s="6">
        <v>44</v>
      </c>
      <c r="S1596" s="7">
        <v>26312</v>
      </c>
      <c r="T1596" s="8">
        <v>0</v>
      </c>
      <c r="U1596" s="7">
        <v>0</v>
      </c>
      <c r="V1596" s="7">
        <v>26312</v>
      </c>
      <c r="W1596" s="7">
        <v>149</v>
      </c>
      <c r="X1596" s="7">
        <v>9497</v>
      </c>
      <c r="Y1596" s="9">
        <f>+DAY('TABLA PRINCIPAL'!$B1596)</f>
        <v>6</v>
      </c>
      <c r="Z1596" s="9">
        <f>+MONTH('TABLA PRINCIPAL'!$B1596)</f>
        <v>5</v>
      </c>
      <c r="AA1596" s="9">
        <f>+YEAR('TABLA PRINCIPAL'!$B1596)</f>
        <v>2014</v>
      </c>
      <c r="AB1596" s="22" t="str">
        <f>+IF(Ventas_Oficina[[#This Row],[Total del pedido]]&gt;=100000,"SI","NO")</f>
        <v>NO</v>
      </c>
      <c r="AC1596" s="22" t="str">
        <f>+_xlfn.XLOOKUP(Ventas_Oficina[[#This Row],[Nº de artículo]],AUXILIAR!A1595:A6486,AUXILIAR!D1595:D6486,"Error",0)</f>
        <v>Enviado a tiempo</v>
      </c>
      <c r="AD1596" s="22" t="str">
        <f>+IF(AND(Ventas_Oficina[[#This Row],[Total]]&gt;75000,Ventas_Oficina[[#This Row],[Envio a tiempo]]="Enviado a tiempo"),"Buena Venta","Venta Mala")</f>
        <v>Venta Mala</v>
      </c>
    </row>
    <row r="1597" spans="1:30" x14ac:dyDescent="0.25">
      <c r="A1597" s="26">
        <v>1307205</v>
      </c>
      <c r="B1597" s="10">
        <v>41774</v>
      </c>
      <c r="C1597" s="11" t="s">
        <v>75</v>
      </c>
      <c r="D1597" s="11" t="s">
        <v>76</v>
      </c>
      <c r="E1597" s="11" t="s">
        <v>4</v>
      </c>
      <c r="F1597" s="11" t="s">
        <v>5</v>
      </c>
      <c r="G1597" s="11" t="s">
        <v>1008</v>
      </c>
      <c r="H1597" s="11" t="s">
        <v>17</v>
      </c>
      <c r="I1597" s="11" t="s">
        <v>1013</v>
      </c>
      <c r="J1597" s="11" t="s">
        <v>1059</v>
      </c>
      <c r="K1597" s="11" t="s">
        <v>1261</v>
      </c>
      <c r="L1597" s="11" t="s">
        <v>1266</v>
      </c>
      <c r="M1597" s="11" t="s">
        <v>1272</v>
      </c>
      <c r="N1597" s="10">
        <v>41775</v>
      </c>
      <c r="O1597" s="12">
        <v>226</v>
      </c>
      <c r="P1597" s="12">
        <v>358</v>
      </c>
      <c r="Q1597" s="12">
        <v>132</v>
      </c>
      <c r="R1597" s="11">
        <v>8</v>
      </c>
      <c r="S1597" s="12">
        <v>2864</v>
      </c>
      <c r="T1597" s="13">
        <v>0.03</v>
      </c>
      <c r="U1597" s="12">
        <v>85.92</v>
      </c>
      <c r="V1597" s="12">
        <v>2778.08</v>
      </c>
      <c r="W1597" s="12">
        <v>547</v>
      </c>
      <c r="X1597" s="12">
        <v>9497</v>
      </c>
      <c r="Y1597" s="14">
        <f>+DAY('TABLA PRINCIPAL'!$B1597)</f>
        <v>15</v>
      </c>
      <c r="Z1597" s="14">
        <f>+MONTH('TABLA PRINCIPAL'!$B1597)</f>
        <v>5</v>
      </c>
      <c r="AA1597" s="14">
        <f>+YEAR('TABLA PRINCIPAL'!$B1597)</f>
        <v>2014</v>
      </c>
      <c r="AB1597" s="22" t="str">
        <f>+IF(Ventas_Oficina[[#This Row],[Total del pedido]]&gt;=100000,"SI","NO")</f>
        <v>NO</v>
      </c>
      <c r="AC1597" s="22" t="str">
        <f>+_xlfn.XLOOKUP(Ventas_Oficina[[#This Row],[Nº de artículo]],AUXILIAR!A1596:A6487,AUXILIAR!D1596:D6487,"Error",0)</f>
        <v>Enviado a tiempo</v>
      </c>
      <c r="AD1597" s="22" t="str">
        <f>+IF(AND(Ventas_Oficina[[#This Row],[Total]]&gt;75000,Ventas_Oficina[[#This Row],[Envio a tiempo]]="Enviado a tiempo"),"Buena Venta","Venta Mala")</f>
        <v>Venta Mala</v>
      </c>
    </row>
    <row r="1598" spans="1:30" x14ac:dyDescent="0.25">
      <c r="A1598" s="25">
        <v>1307236</v>
      </c>
      <c r="B1598" s="5">
        <v>41765</v>
      </c>
      <c r="C1598" s="6" t="s">
        <v>328</v>
      </c>
      <c r="D1598" s="6" t="s">
        <v>209</v>
      </c>
      <c r="E1598" s="6" t="s">
        <v>4</v>
      </c>
      <c r="F1598" s="6" t="s">
        <v>5</v>
      </c>
      <c r="G1598" s="6" t="s">
        <v>1008</v>
      </c>
      <c r="H1598" s="6" t="s">
        <v>6</v>
      </c>
      <c r="I1598" s="6" t="s">
        <v>1015</v>
      </c>
      <c r="J1598" s="6" t="s">
        <v>1128</v>
      </c>
      <c r="K1598" s="6" t="s">
        <v>1261</v>
      </c>
      <c r="L1598" s="6" t="s">
        <v>1267</v>
      </c>
      <c r="M1598" s="6" t="s">
        <v>1272</v>
      </c>
      <c r="N1598" s="5">
        <v>41767</v>
      </c>
      <c r="O1598" s="7">
        <v>192</v>
      </c>
      <c r="P1598" s="7">
        <v>326</v>
      </c>
      <c r="Q1598" s="7">
        <v>134</v>
      </c>
      <c r="R1598" s="6">
        <v>19</v>
      </c>
      <c r="S1598" s="7">
        <v>6194</v>
      </c>
      <c r="T1598" s="8">
        <v>0</v>
      </c>
      <c r="U1598" s="7">
        <v>0</v>
      </c>
      <c r="V1598" s="7">
        <v>6194</v>
      </c>
      <c r="W1598" s="7">
        <v>186</v>
      </c>
      <c r="X1598" s="7">
        <v>7568</v>
      </c>
      <c r="Y1598" s="9">
        <f>+DAY('TABLA PRINCIPAL'!$B1598)</f>
        <v>6</v>
      </c>
      <c r="Z1598" s="9">
        <f>+MONTH('TABLA PRINCIPAL'!$B1598)</f>
        <v>5</v>
      </c>
      <c r="AA1598" s="9">
        <f>+YEAR('TABLA PRINCIPAL'!$B1598)</f>
        <v>2014</v>
      </c>
      <c r="AB1598" s="22" t="str">
        <f>+IF(Ventas_Oficina[[#This Row],[Total del pedido]]&gt;=100000,"SI","NO")</f>
        <v>NO</v>
      </c>
      <c r="AC1598" s="22" t="str">
        <f>+_xlfn.XLOOKUP(Ventas_Oficina[[#This Row],[Nº de artículo]],AUXILIAR!A1597:A6488,AUXILIAR!D1597:D6488,"Error",0)</f>
        <v>Enviado a tiempo</v>
      </c>
      <c r="AD1598" s="22" t="str">
        <f>+IF(AND(Ventas_Oficina[[#This Row],[Total]]&gt;75000,Ventas_Oficina[[#This Row],[Envio a tiempo]]="Enviado a tiempo"),"Buena Venta","Venta Mala")</f>
        <v>Venta Mala</v>
      </c>
    </row>
    <row r="1599" spans="1:30" x14ac:dyDescent="0.25">
      <c r="A1599" s="26">
        <v>1307236</v>
      </c>
      <c r="B1599" s="10">
        <v>41765</v>
      </c>
      <c r="C1599" s="11" t="s">
        <v>328</v>
      </c>
      <c r="D1599" s="11" t="s">
        <v>209</v>
      </c>
      <c r="E1599" s="11" t="s">
        <v>4</v>
      </c>
      <c r="F1599" s="11" t="s">
        <v>5</v>
      </c>
      <c r="G1599" s="11" t="s">
        <v>1007</v>
      </c>
      <c r="H1599" s="11" t="s">
        <v>6</v>
      </c>
      <c r="I1599" s="11" t="s">
        <v>1015</v>
      </c>
      <c r="J1599" s="11" t="s">
        <v>1058</v>
      </c>
      <c r="K1599" s="11" t="s">
        <v>1262</v>
      </c>
      <c r="L1599" s="11" t="s">
        <v>1265</v>
      </c>
      <c r="M1599" s="11" t="s">
        <v>1272</v>
      </c>
      <c r="N1599" s="10">
        <v>41767</v>
      </c>
      <c r="O1599" s="12">
        <v>87</v>
      </c>
      <c r="P1599" s="12">
        <v>181</v>
      </c>
      <c r="Q1599" s="12">
        <v>94</v>
      </c>
      <c r="R1599" s="11">
        <v>20</v>
      </c>
      <c r="S1599" s="12">
        <v>3620</v>
      </c>
      <c r="T1599" s="13">
        <v>0.08</v>
      </c>
      <c r="U1599" s="12">
        <v>289.60000000000002</v>
      </c>
      <c r="V1599" s="12">
        <v>3330.4</v>
      </c>
      <c r="W1599" s="12">
        <v>75</v>
      </c>
      <c r="X1599" s="12">
        <v>7568</v>
      </c>
      <c r="Y1599" s="14">
        <f>+DAY('TABLA PRINCIPAL'!$B1599)</f>
        <v>6</v>
      </c>
      <c r="Z1599" s="14">
        <f>+MONTH('TABLA PRINCIPAL'!$B1599)</f>
        <v>5</v>
      </c>
      <c r="AA1599" s="14">
        <f>+YEAR('TABLA PRINCIPAL'!$B1599)</f>
        <v>2014</v>
      </c>
      <c r="AB1599" s="22" t="str">
        <f>+IF(Ventas_Oficina[[#This Row],[Total del pedido]]&gt;=100000,"SI","NO")</f>
        <v>NO</v>
      </c>
      <c r="AC1599" s="22" t="str">
        <f>+_xlfn.XLOOKUP(Ventas_Oficina[[#This Row],[Nº de artículo]],AUXILIAR!A1598:A6489,AUXILIAR!D1598:D6489,"Error",0)</f>
        <v>Enviado a tiempo</v>
      </c>
      <c r="AD1599" s="22" t="str">
        <f>+IF(AND(Ventas_Oficina[[#This Row],[Total]]&gt;75000,Ventas_Oficina[[#This Row],[Envio a tiempo]]="Enviado a tiempo"),"Buena Venta","Venta Mala")</f>
        <v>Venta Mala</v>
      </c>
    </row>
    <row r="1600" spans="1:30" x14ac:dyDescent="0.25">
      <c r="A1600" s="25">
        <v>1307236</v>
      </c>
      <c r="B1600" s="5">
        <v>41765</v>
      </c>
      <c r="C1600" s="6" t="s">
        <v>328</v>
      </c>
      <c r="D1600" s="6" t="s">
        <v>209</v>
      </c>
      <c r="E1600" s="6" t="s">
        <v>4</v>
      </c>
      <c r="F1600" s="6" t="s">
        <v>5</v>
      </c>
      <c r="G1600" s="6" t="s">
        <v>1010</v>
      </c>
      <c r="H1600" s="6" t="s">
        <v>6</v>
      </c>
      <c r="I1600" s="6" t="s">
        <v>1015</v>
      </c>
      <c r="J1600" s="6" t="s">
        <v>1058</v>
      </c>
      <c r="K1600" s="6" t="s">
        <v>1261</v>
      </c>
      <c r="L1600" s="6" t="s">
        <v>1265</v>
      </c>
      <c r="M1600" s="6" t="s">
        <v>1272</v>
      </c>
      <c r="N1600" s="5">
        <v>41767</v>
      </c>
      <c r="O1600" s="7">
        <v>87</v>
      </c>
      <c r="P1600" s="7">
        <v>181</v>
      </c>
      <c r="Q1600" s="7">
        <v>94</v>
      </c>
      <c r="R1600" s="6">
        <v>32</v>
      </c>
      <c r="S1600" s="7">
        <v>5792</v>
      </c>
      <c r="T1600" s="8">
        <v>0.01</v>
      </c>
      <c r="U1600" s="7">
        <v>57.92</v>
      </c>
      <c r="V1600" s="7">
        <v>5734.08</v>
      </c>
      <c r="W1600" s="7">
        <v>75</v>
      </c>
      <c r="X1600" s="7">
        <v>7568</v>
      </c>
      <c r="Y1600" s="9">
        <f>+DAY('TABLA PRINCIPAL'!$B1600)</f>
        <v>6</v>
      </c>
      <c r="Z1600" s="9">
        <f>+MONTH('TABLA PRINCIPAL'!$B1600)</f>
        <v>5</v>
      </c>
      <c r="AA1600" s="9">
        <f>+YEAR('TABLA PRINCIPAL'!$B1600)</f>
        <v>2014</v>
      </c>
      <c r="AB1600" s="22" t="str">
        <f>+IF(Ventas_Oficina[[#This Row],[Total del pedido]]&gt;=100000,"SI","NO")</f>
        <v>NO</v>
      </c>
      <c r="AC1600" s="22" t="str">
        <f>+_xlfn.XLOOKUP(Ventas_Oficina[[#This Row],[Nº de artículo]],AUXILIAR!A1599:A6490,AUXILIAR!D1599:D6490,"Error",0)</f>
        <v>Enviado a tiempo</v>
      </c>
      <c r="AD1600" s="22" t="str">
        <f>+IF(AND(Ventas_Oficina[[#This Row],[Total]]&gt;75000,Ventas_Oficina[[#This Row],[Envio a tiempo]]="Enviado a tiempo"),"Buena Venta","Venta Mala")</f>
        <v>Venta Mala</v>
      </c>
    </row>
    <row r="1601" spans="1:30" x14ac:dyDescent="0.25">
      <c r="A1601" s="26">
        <v>1307236</v>
      </c>
      <c r="B1601" s="10">
        <v>41765</v>
      </c>
      <c r="C1601" s="11" t="s">
        <v>328</v>
      </c>
      <c r="D1601" s="11" t="s">
        <v>209</v>
      </c>
      <c r="E1601" s="11" t="s">
        <v>4</v>
      </c>
      <c r="F1601" s="11" t="s">
        <v>5</v>
      </c>
      <c r="G1601" s="11" t="s">
        <v>1008</v>
      </c>
      <c r="H1601" s="11" t="s">
        <v>6</v>
      </c>
      <c r="I1601" s="11" t="s">
        <v>1012</v>
      </c>
      <c r="J1601" s="11" t="s">
        <v>1058</v>
      </c>
      <c r="K1601" s="11" t="s">
        <v>1262</v>
      </c>
      <c r="L1601" s="11" t="s">
        <v>1265</v>
      </c>
      <c r="M1601" s="11" t="s">
        <v>1272</v>
      </c>
      <c r="N1601" s="10">
        <v>41767</v>
      </c>
      <c r="O1601" s="12">
        <v>87</v>
      </c>
      <c r="P1601" s="12">
        <v>181</v>
      </c>
      <c r="Q1601" s="12">
        <v>94</v>
      </c>
      <c r="R1601" s="11">
        <v>8</v>
      </c>
      <c r="S1601" s="12">
        <v>1448</v>
      </c>
      <c r="T1601" s="13">
        <v>0.05</v>
      </c>
      <c r="U1601" s="12">
        <v>72.400000000000006</v>
      </c>
      <c r="V1601" s="12">
        <v>1375.6</v>
      </c>
      <c r="W1601" s="12">
        <v>75</v>
      </c>
      <c r="X1601" s="12">
        <v>7568</v>
      </c>
      <c r="Y1601" s="14">
        <f>+DAY('TABLA PRINCIPAL'!$B1601)</f>
        <v>6</v>
      </c>
      <c r="Z1601" s="14">
        <f>+MONTH('TABLA PRINCIPAL'!$B1601)</f>
        <v>5</v>
      </c>
      <c r="AA1601" s="14">
        <f>+YEAR('TABLA PRINCIPAL'!$B1601)</f>
        <v>2014</v>
      </c>
      <c r="AB1601" s="22" t="str">
        <f>+IF(Ventas_Oficina[[#This Row],[Total del pedido]]&gt;=100000,"SI","NO")</f>
        <v>NO</v>
      </c>
      <c r="AC1601" s="22" t="str">
        <f>+_xlfn.XLOOKUP(Ventas_Oficina[[#This Row],[Nº de artículo]],AUXILIAR!A1600:A6491,AUXILIAR!D1600:D6491,"Error",0)</f>
        <v>Enviado a tiempo</v>
      </c>
      <c r="AD1601" s="22" t="str">
        <f>+IF(AND(Ventas_Oficina[[#This Row],[Total]]&gt;75000,Ventas_Oficina[[#This Row],[Envio a tiempo]]="Enviado a tiempo"),"Buena Venta","Venta Mala")</f>
        <v>Venta Mala</v>
      </c>
    </row>
    <row r="1602" spans="1:30" x14ac:dyDescent="0.25">
      <c r="A1602" s="25">
        <v>1307236</v>
      </c>
      <c r="B1602" s="5">
        <v>41765</v>
      </c>
      <c r="C1602" s="6" t="s">
        <v>328</v>
      </c>
      <c r="D1602" s="6" t="s">
        <v>209</v>
      </c>
      <c r="E1602" s="6" t="s">
        <v>4</v>
      </c>
      <c r="F1602" s="6" t="s">
        <v>5</v>
      </c>
      <c r="G1602" s="6" t="s">
        <v>1008</v>
      </c>
      <c r="H1602" s="6" t="s">
        <v>6</v>
      </c>
      <c r="I1602" s="6" t="s">
        <v>1013</v>
      </c>
      <c r="J1602" s="6" t="s">
        <v>1202</v>
      </c>
      <c r="K1602" s="6" t="s">
        <v>1262</v>
      </c>
      <c r="L1602" s="6" t="s">
        <v>1269</v>
      </c>
      <c r="M1602" s="6" t="s">
        <v>1272</v>
      </c>
      <c r="N1602" s="5">
        <v>41767</v>
      </c>
      <c r="O1602" s="7">
        <v>245</v>
      </c>
      <c r="P1602" s="7">
        <v>389</v>
      </c>
      <c r="Q1602" s="7">
        <v>144</v>
      </c>
      <c r="R1602" s="6">
        <v>30</v>
      </c>
      <c r="S1602" s="7">
        <v>11670</v>
      </c>
      <c r="T1602" s="8">
        <v>0.09</v>
      </c>
      <c r="U1602" s="7">
        <v>1050.3</v>
      </c>
      <c r="V1602" s="7">
        <v>10619.7</v>
      </c>
      <c r="W1602" s="7">
        <v>701</v>
      </c>
      <c r="X1602" s="7">
        <v>7568</v>
      </c>
      <c r="Y1602" s="9">
        <f>+DAY('TABLA PRINCIPAL'!$B1602)</f>
        <v>6</v>
      </c>
      <c r="Z1602" s="9">
        <f>+MONTH('TABLA PRINCIPAL'!$B1602)</f>
        <v>5</v>
      </c>
      <c r="AA1602" s="9">
        <f>+YEAR('TABLA PRINCIPAL'!$B1602)</f>
        <v>2014</v>
      </c>
      <c r="AB1602" s="22" t="str">
        <f>+IF(Ventas_Oficina[[#This Row],[Total del pedido]]&gt;=100000,"SI","NO")</f>
        <v>NO</v>
      </c>
      <c r="AC1602" s="22" t="str">
        <f>+_xlfn.XLOOKUP(Ventas_Oficina[[#This Row],[Nº de artículo]],AUXILIAR!A1601:A6492,AUXILIAR!D1601:D6492,"Error",0)</f>
        <v>Enviado a tiempo</v>
      </c>
      <c r="AD1602" s="22" t="str">
        <f>+IF(AND(Ventas_Oficina[[#This Row],[Total]]&gt;75000,Ventas_Oficina[[#This Row],[Envio a tiempo]]="Enviado a tiempo"),"Buena Venta","Venta Mala")</f>
        <v>Venta Mala</v>
      </c>
    </row>
    <row r="1603" spans="1:30" x14ac:dyDescent="0.25">
      <c r="A1603" s="26">
        <v>1307236</v>
      </c>
      <c r="B1603" s="10">
        <v>41765</v>
      </c>
      <c r="C1603" s="11" t="s">
        <v>328</v>
      </c>
      <c r="D1603" s="11" t="s">
        <v>209</v>
      </c>
      <c r="E1603" s="11" t="s">
        <v>4</v>
      </c>
      <c r="F1603" s="11" t="s">
        <v>5</v>
      </c>
      <c r="G1603" s="11" t="s">
        <v>1007</v>
      </c>
      <c r="H1603" s="11" t="s">
        <v>6</v>
      </c>
      <c r="I1603" s="11" t="s">
        <v>1016</v>
      </c>
      <c r="J1603" s="11" t="s">
        <v>1058</v>
      </c>
      <c r="K1603" s="11" t="s">
        <v>1261</v>
      </c>
      <c r="L1603" s="11" t="s">
        <v>1265</v>
      </c>
      <c r="M1603" s="11" t="s">
        <v>1272</v>
      </c>
      <c r="N1603" s="10">
        <v>41767</v>
      </c>
      <c r="O1603" s="12">
        <v>87</v>
      </c>
      <c r="P1603" s="12">
        <v>181</v>
      </c>
      <c r="Q1603" s="12">
        <v>94</v>
      </c>
      <c r="R1603" s="11">
        <v>10</v>
      </c>
      <c r="S1603" s="12">
        <v>1810</v>
      </c>
      <c r="T1603" s="13">
        <v>0.06</v>
      </c>
      <c r="U1603" s="12">
        <v>108.6</v>
      </c>
      <c r="V1603" s="12">
        <v>1701.4</v>
      </c>
      <c r="W1603" s="12">
        <v>75</v>
      </c>
      <c r="X1603" s="12">
        <v>7568</v>
      </c>
      <c r="Y1603" s="14">
        <f>+DAY('TABLA PRINCIPAL'!$B1603)</f>
        <v>6</v>
      </c>
      <c r="Z1603" s="14">
        <f>+MONTH('TABLA PRINCIPAL'!$B1603)</f>
        <v>5</v>
      </c>
      <c r="AA1603" s="14">
        <f>+YEAR('TABLA PRINCIPAL'!$B1603)</f>
        <v>2014</v>
      </c>
      <c r="AB1603" s="22" t="str">
        <f>+IF(Ventas_Oficina[[#This Row],[Total del pedido]]&gt;=100000,"SI","NO")</f>
        <v>NO</v>
      </c>
      <c r="AC1603" s="22" t="str">
        <f>+_xlfn.XLOOKUP(Ventas_Oficina[[#This Row],[Nº de artículo]],AUXILIAR!A1602:A6493,AUXILIAR!D1602:D6493,"Error",0)</f>
        <v>Enviado a tiempo</v>
      </c>
      <c r="AD1603" s="22" t="str">
        <f>+IF(AND(Ventas_Oficina[[#This Row],[Total]]&gt;75000,Ventas_Oficina[[#This Row],[Envio a tiempo]]="Enviado a tiempo"),"Buena Venta","Venta Mala")</f>
        <v>Venta Mala</v>
      </c>
    </row>
    <row r="1604" spans="1:30" x14ac:dyDescent="0.25">
      <c r="A1604" s="25">
        <v>1307570</v>
      </c>
      <c r="B1604" s="5">
        <v>41581</v>
      </c>
      <c r="C1604" s="6" t="s">
        <v>393</v>
      </c>
      <c r="D1604" s="6" t="s">
        <v>394</v>
      </c>
      <c r="E1604" s="6" t="s">
        <v>4</v>
      </c>
      <c r="F1604" s="6" t="s">
        <v>5</v>
      </c>
      <c r="G1604" s="6" t="s">
        <v>1008</v>
      </c>
      <c r="H1604" s="6" t="s">
        <v>121</v>
      </c>
      <c r="I1604" s="6" t="s">
        <v>1016</v>
      </c>
      <c r="J1604" s="6" t="s">
        <v>1064</v>
      </c>
      <c r="K1604" s="6" t="s">
        <v>1261</v>
      </c>
      <c r="L1604" s="6" t="s">
        <v>1266</v>
      </c>
      <c r="M1604" s="6" t="s">
        <v>1273</v>
      </c>
      <c r="N1604" s="5">
        <v>41581</v>
      </c>
      <c r="O1604" s="7">
        <v>365</v>
      </c>
      <c r="P1604" s="7">
        <v>598</v>
      </c>
      <c r="Q1604" s="7">
        <v>233</v>
      </c>
      <c r="R1604" s="6">
        <v>11</v>
      </c>
      <c r="S1604" s="7">
        <v>6578</v>
      </c>
      <c r="T1604" s="8">
        <v>0.03</v>
      </c>
      <c r="U1604" s="7">
        <v>197.34</v>
      </c>
      <c r="V1604" s="7">
        <v>6380.66</v>
      </c>
      <c r="W1604" s="7">
        <v>149</v>
      </c>
      <c r="X1604" s="7">
        <v>6148</v>
      </c>
      <c r="Y1604" s="9">
        <f>+DAY('TABLA PRINCIPAL'!$B1604)</f>
        <v>3</v>
      </c>
      <c r="Z1604" s="9">
        <f>+MONTH('TABLA PRINCIPAL'!$B1604)</f>
        <v>11</v>
      </c>
      <c r="AA1604" s="9">
        <f>+YEAR('TABLA PRINCIPAL'!$B1604)</f>
        <v>2013</v>
      </c>
      <c r="AB1604" s="22" t="str">
        <f>+IF(Ventas_Oficina[[#This Row],[Total del pedido]]&gt;=100000,"SI","NO")</f>
        <v>NO</v>
      </c>
      <c r="AC1604" s="22" t="str">
        <f>+_xlfn.XLOOKUP(Ventas_Oficina[[#This Row],[Nº de artículo]],AUXILIAR!A1603:A6494,AUXILIAR!D1603:D6494,"Error",0)</f>
        <v>No enviado a tiempo</v>
      </c>
      <c r="AD1604" s="22" t="str">
        <f>+IF(AND(Ventas_Oficina[[#This Row],[Total]]&gt;75000,Ventas_Oficina[[#This Row],[Envio a tiempo]]="Enviado a tiempo"),"Buena Venta","Venta Mala")</f>
        <v>Venta Mala</v>
      </c>
    </row>
    <row r="1605" spans="1:30" x14ac:dyDescent="0.25">
      <c r="A1605" s="26">
        <v>1307570</v>
      </c>
      <c r="B1605" s="10">
        <v>42657</v>
      </c>
      <c r="C1605" s="11" t="s">
        <v>605</v>
      </c>
      <c r="D1605" s="11" t="s">
        <v>48</v>
      </c>
      <c r="E1605" s="11" t="s">
        <v>4</v>
      </c>
      <c r="F1605" s="11" t="s">
        <v>5</v>
      </c>
      <c r="G1605" s="11" t="s">
        <v>1009</v>
      </c>
      <c r="H1605" s="11" t="s">
        <v>34</v>
      </c>
      <c r="I1605" s="11" t="s">
        <v>1014</v>
      </c>
      <c r="J1605" s="11" t="s">
        <v>1053</v>
      </c>
      <c r="K1605" s="11" t="s">
        <v>1261</v>
      </c>
      <c r="L1605" s="11" t="s">
        <v>1267</v>
      </c>
      <c r="M1605" s="11" t="s">
        <v>1272</v>
      </c>
      <c r="N1605" s="10">
        <v>42668</v>
      </c>
      <c r="O1605" s="12">
        <v>37799</v>
      </c>
      <c r="P1605" s="12">
        <v>59999</v>
      </c>
      <c r="Q1605" s="12">
        <v>22200</v>
      </c>
      <c r="R1605" s="11">
        <v>32</v>
      </c>
      <c r="S1605" s="12">
        <v>1919968</v>
      </c>
      <c r="T1605" s="13">
        <v>0.01</v>
      </c>
      <c r="U1605" s="12">
        <v>19199.68</v>
      </c>
      <c r="V1605" s="12">
        <v>1900768.32</v>
      </c>
      <c r="W1605" s="12">
        <v>2449</v>
      </c>
      <c r="X1605" s="12">
        <v>275622</v>
      </c>
      <c r="Y1605" s="14">
        <f>+DAY('TABLA PRINCIPAL'!$B1605)</f>
        <v>14</v>
      </c>
      <c r="Z1605" s="14">
        <f>+MONTH('TABLA PRINCIPAL'!$B1605)</f>
        <v>10</v>
      </c>
      <c r="AA1605" s="14">
        <f>+YEAR('TABLA PRINCIPAL'!$B1605)</f>
        <v>2016</v>
      </c>
      <c r="AB1605" s="22" t="str">
        <f>+IF(Ventas_Oficina[[#This Row],[Total del pedido]]&gt;=100000,"SI","NO")</f>
        <v>SI</v>
      </c>
      <c r="AC1605" s="22" t="str">
        <f>+_xlfn.XLOOKUP(Ventas_Oficina[[#This Row],[Nº de artículo]],AUXILIAR!A1604:A6495,AUXILIAR!D1604:D6495,"Error",0)</f>
        <v>No enviado a tiempo</v>
      </c>
      <c r="AD1605" s="22" t="str">
        <f>+IF(AND(Ventas_Oficina[[#This Row],[Total]]&gt;75000,Ventas_Oficina[[#This Row],[Envio a tiempo]]="Enviado a tiempo"),"Buena Venta","Venta Mala")</f>
        <v>Venta Mala</v>
      </c>
    </row>
    <row r="1606" spans="1:30" x14ac:dyDescent="0.25">
      <c r="A1606" s="25">
        <v>1307570</v>
      </c>
      <c r="B1606" s="5">
        <v>41832</v>
      </c>
      <c r="C1606" s="6" t="s">
        <v>625</v>
      </c>
      <c r="D1606" s="6" t="s">
        <v>91</v>
      </c>
      <c r="E1606" s="6" t="s">
        <v>4</v>
      </c>
      <c r="F1606" s="6" t="s">
        <v>5</v>
      </c>
      <c r="G1606" s="6" t="s">
        <v>1010</v>
      </c>
      <c r="H1606" s="6" t="s">
        <v>24</v>
      </c>
      <c r="I1606" s="6" t="s">
        <v>1013</v>
      </c>
      <c r="J1606" s="6" t="s">
        <v>1080</v>
      </c>
      <c r="K1606" s="6" t="s">
        <v>1262</v>
      </c>
      <c r="L1606" s="6" t="s">
        <v>1265</v>
      </c>
      <c r="M1606" s="6" t="s">
        <v>1272</v>
      </c>
      <c r="N1606" s="5">
        <v>41834</v>
      </c>
      <c r="O1606" s="7">
        <v>350</v>
      </c>
      <c r="P1606" s="7">
        <v>574</v>
      </c>
      <c r="Q1606" s="7">
        <v>224</v>
      </c>
      <c r="R1606" s="6">
        <v>27</v>
      </c>
      <c r="S1606" s="7">
        <v>15498</v>
      </c>
      <c r="T1606" s="8">
        <v>0.05</v>
      </c>
      <c r="U1606" s="7">
        <v>774.90000000000009</v>
      </c>
      <c r="V1606" s="7">
        <v>14723.1</v>
      </c>
      <c r="W1606" s="7">
        <v>501</v>
      </c>
      <c r="X1606" s="7">
        <v>26331</v>
      </c>
      <c r="Y1606" s="9">
        <f>+DAY('TABLA PRINCIPAL'!$B1606)</f>
        <v>12</v>
      </c>
      <c r="Z1606" s="9">
        <f>+MONTH('TABLA PRINCIPAL'!$B1606)</f>
        <v>7</v>
      </c>
      <c r="AA1606" s="9">
        <f>+YEAR('TABLA PRINCIPAL'!$B1606)</f>
        <v>2014</v>
      </c>
      <c r="AB1606" s="22" t="str">
        <f>+IF(Ventas_Oficina[[#This Row],[Total del pedido]]&gt;=100000,"SI","NO")</f>
        <v>NO</v>
      </c>
      <c r="AC1606" s="22" t="str">
        <f>+_xlfn.XLOOKUP(Ventas_Oficina[[#This Row],[Nº de artículo]],AUXILIAR!A1605:A6496,AUXILIAR!D1605:D6496,"Error",0)</f>
        <v>Enviado a tiempo</v>
      </c>
      <c r="AD1606" s="22" t="str">
        <f>+IF(AND(Ventas_Oficina[[#This Row],[Total]]&gt;75000,Ventas_Oficina[[#This Row],[Envio a tiempo]]="Enviado a tiempo"),"Buena Venta","Venta Mala")</f>
        <v>Venta Mala</v>
      </c>
    </row>
    <row r="1607" spans="1:30" x14ac:dyDescent="0.25">
      <c r="A1607" s="26">
        <v>1307570</v>
      </c>
      <c r="B1607" s="10">
        <v>42397</v>
      </c>
      <c r="C1607" s="11" t="s">
        <v>360</v>
      </c>
      <c r="D1607" s="11" t="s">
        <v>323</v>
      </c>
      <c r="E1607" s="11" t="s">
        <v>4</v>
      </c>
      <c r="F1607" s="11" t="s">
        <v>5</v>
      </c>
      <c r="G1607" s="11" t="s">
        <v>1007</v>
      </c>
      <c r="H1607" s="11" t="s">
        <v>34</v>
      </c>
      <c r="I1607" s="11" t="s">
        <v>1013</v>
      </c>
      <c r="J1607" s="11" t="s">
        <v>1126</v>
      </c>
      <c r="K1607" s="11" t="s">
        <v>1261</v>
      </c>
      <c r="L1607" s="11" t="s">
        <v>1265</v>
      </c>
      <c r="M1607" s="11" t="s">
        <v>1272</v>
      </c>
      <c r="N1607" s="10">
        <v>42398</v>
      </c>
      <c r="O1607" s="12">
        <v>3202</v>
      </c>
      <c r="P1607" s="12">
        <v>15248</v>
      </c>
      <c r="Q1607" s="12">
        <v>12046</v>
      </c>
      <c r="R1607" s="11">
        <v>16</v>
      </c>
      <c r="S1607" s="12">
        <v>243968</v>
      </c>
      <c r="T1607" s="13">
        <v>0</v>
      </c>
      <c r="U1607" s="12">
        <v>0</v>
      </c>
      <c r="V1607" s="12">
        <v>243968</v>
      </c>
      <c r="W1607" s="12">
        <v>400</v>
      </c>
      <c r="X1607" s="12">
        <v>221931</v>
      </c>
      <c r="Y1607" s="14">
        <f>+DAY('TABLA PRINCIPAL'!$B1607)</f>
        <v>28</v>
      </c>
      <c r="Z1607" s="14">
        <f>+MONTH('TABLA PRINCIPAL'!$B1607)</f>
        <v>1</v>
      </c>
      <c r="AA1607" s="14">
        <f>+YEAR('TABLA PRINCIPAL'!$B1607)</f>
        <v>2016</v>
      </c>
      <c r="AB1607" s="22" t="str">
        <f>+IF(Ventas_Oficina[[#This Row],[Total del pedido]]&gt;=100000,"SI","NO")</f>
        <v>SI</v>
      </c>
      <c r="AC1607" s="22" t="str">
        <f>+_xlfn.XLOOKUP(Ventas_Oficina[[#This Row],[Nº de artículo]],AUXILIAR!A1606:A6497,AUXILIAR!D1606:D6497,"Error",0)</f>
        <v>Enviado a tiempo</v>
      </c>
      <c r="AD1607" s="22" t="str">
        <f>+IF(AND(Ventas_Oficina[[#This Row],[Total]]&gt;75000,Ventas_Oficina[[#This Row],[Envio a tiempo]]="Enviado a tiempo"),"Buena Venta","Venta Mala")</f>
        <v>Buena Venta</v>
      </c>
    </row>
    <row r="1608" spans="1:30" x14ac:dyDescent="0.25">
      <c r="A1608" s="25">
        <v>1307570</v>
      </c>
      <c r="B1608" s="5">
        <v>41723</v>
      </c>
      <c r="C1608" s="6" t="s">
        <v>626</v>
      </c>
      <c r="D1608" s="6" t="s">
        <v>143</v>
      </c>
      <c r="E1608" s="6" t="s">
        <v>4</v>
      </c>
      <c r="F1608" s="6" t="s">
        <v>5</v>
      </c>
      <c r="G1608" s="6" t="s">
        <v>1008</v>
      </c>
      <c r="H1608" s="6" t="s">
        <v>24</v>
      </c>
      <c r="I1608" s="6" t="s">
        <v>1014</v>
      </c>
      <c r="J1608" s="6" t="s">
        <v>1080</v>
      </c>
      <c r="K1608" s="6" t="s">
        <v>1263</v>
      </c>
      <c r="L1608" s="6" t="s">
        <v>1266</v>
      </c>
      <c r="M1608" s="6" t="s">
        <v>1272</v>
      </c>
      <c r="N1608" s="5">
        <v>41724</v>
      </c>
      <c r="O1608" s="7">
        <v>350</v>
      </c>
      <c r="P1608" s="7">
        <v>574</v>
      </c>
      <c r="Q1608" s="7">
        <v>224</v>
      </c>
      <c r="R1608" s="6">
        <v>7</v>
      </c>
      <c r="S1608" s="7">
        <v>4018</v>
      </c>
      <c r="T1608" s="8">
        <v>0.01</v>
      </c>
      <c r="U1608" s="7">
        <v>40.18</v>
      </c>
      <c r="V1608" s="7">
        <v>3977.82</v>
      </c>
      <c r="W1608" s="7">
        <v>501</v>
      </c>
      <c r="X1608" s="7">
        <v>26331</v>
      </c>
      <c r="Y1608" s="9">
        <f>+DAY('TABLA PRINCIPAL'!$B1608)</f>
        <v>25</v>
      </c>
      <c r="Z1608" s="9">
        <f>+MONTH('TABLA PRINCIPAL'!$B1608)</f>
        <v>3</v>
      </c>
      <c r="AA1608" s="9">
        <f>+YEAR('TABLA PRINCIPAL'!$B1608)</f>
        <v>2014</v>
      </c>
      <c r="AB1608" s="22" t="str">
        <f>+IF(Ventas_Oficina[[#This Row],[Total del pedido]]&gt;=100000,"SI","NO")</f>
        <v>NO</v>
      </c>
      <c r="AC1608" s="22" t="str">
        <f>+_xlfn.XLOOKUP(Ventas_Oficina[[#This Row],[Nº de artículo]],AUXILIAR!A1607:A6498,AUXILIAR!D1607:D6498,"Error",0)</f>
        <v>No enviado a tiempo</v>
      </c>
      <c r="AD1608" s="22" t="str">
        <f>+IF(AND(Ventas_Oficina[[#This Row],[Total]]&gt;75000,Ventas_Oficina[[#This Row],[Envio a tiempo]]="Enviado a tiempo"),"Buena Venta","Venta Mala")</f>
        <v>Venta Mala</v>
      </c>
    </row>
    <row r="1609" spans="1:30" x14ac:dyDescent="0.25">
      <c r="A1609" s="26">
        <v>1307936</v>
      </c>
      <c r="B1609" s="10">
        <v>41798</v>
      </c>
      <c r="C1609" s="11" t="s">
        <v>28</v>
      </c>
      <c r="D1609" s="11" t="s">
        <v>29</v>
      </c>
      <c r="E1609" s="11" t="s">
        <v>12</v>
      </c>
      <c r="F1609" s="11" t="s">
        <v>13</v>
      </c>
      <c r="G1609" s="11" t="s">
        <v>1007</v>
      </c>
      <c r="H1609" s="11" t="s">
        <v>14</v>
      </c>
      <c r="I1609" s="11" t="s">
        <v>1014</v>
      </c>
      <c r="J1609" s="11" t="s">
        <v>1120</v>
      </c>
      <c r="K1609" s="11" t="s">
        <v>1261</v>
      </c>
      <c r="L1609" s="11" t="s">
        <v>1267</v>
      </c>
      <c r="M1609" s="11" t="s">
        <v>1273</v>
      </c>
      <c r="N1609" s="10">
        <v>41800</v>
      </c>
      <c r="O1609" s="12">
        <v>651</v>
      </c>
      <c r="P1609" s="12">
        <v>3098</v>
      </c>
      <c r="Q1609" s="12">
        <v>2447</v>
      </c>
      <c r="R1609" s="11">
        <v>31</v>
      </c>
      <c r="S1609" s="12">
        <v>96038</v>
      </c>
      <c r="T1609" s="13">
        <v>0.01</v>
      </c>
      <c r="U1609" s="12">
        <v>960.38</v>
      </c>
      <c r="V1609" s="12">
        <v>95077.62</v>
      </c>
      <c r="W1609" s="12">
        <v>650</v>
      </c>
      <c r="X1609" s="12">
        <v>83787</v>
      </c>
      <c r="Y1609" s="14">
        <f>+DAY('TABLA PRINCIPAL'!$B1609)</f>
        <v>8</v>
      </c>
      <c r="Z1609" s="14">
        <f>+MONTH('TABLA PRINCIPAL'!$B1609)</f>
        <v>6</v>
      </c>
      <c r="AA1609" s="14">
        <f>+YEAR('TABLA PRINCIPAL'!$B1609)</f>
        <v>2014</v>
      </c>
      <c r="AB1609" s="22" t="str">
        <f>+IF(Ventas_Oficina[[#This Row],[Total del pedido]]&gt;=100000,"SI","NO")</f>
        <v>NO</v>
      </c>
      <c r="AC1609" s="22" t="str">
        <f>+_xlfn.XLOOKUP(Ventas_Oficina[[#This Row],[Nº de artículo]],AUXILIAR!A1608:A6499,AUXILIAR!D1608:D6499,"Error",0)</f>
        <v>Enviado a tiempo</v>
      </c>
      <c r="AD1609" s="22" t="str">
        <f>+IF(AND(Ventas_Oficina[[#This Row],[Total]]&gt;75000,Ventas_Oficina[[#This Row],[Envio a tiempo]]="Enviado a tiempo"),"Buena Venta","Venta Mala")</f>
        <v>Buena Venta</v>
      </c>
    </row>
    <row r="1610" spans="1:30" x14ac:dyDescent="0.25">
      <c r="A1610" s="25">
        <v>1307936</v>
      </c>
      <c r="B1610" s="5">
        <v>41961</v>
      </c>
      <c r="C1610" s="6" t="s">
        <v>417</v>
      </c>
      <c r="D1610" s="6" t="s">
        <v>71</v>
      </c>
      <c r="E1610" s="6" t="s">
        <v>4</v>
      </c>
      <c r="F1610" s="6" t="s">
        <v>5</v>
      </c>
      <c r="G1610" s="6" t="s">
        <v>1008</v>
      </c>
      <c r="H1610" s="6" t="s">
        <v>17</v>
      </c>
      <c r="I1610" s="6" t="s">
        <v>1014</v>
      </c>
      <c r="J1610" s="6" t="s">
        <v>1098</v>
      </c>
      <c r="K1610" s="6" t="s">
        <v>1261</v>
      </c>
      <c r="L1610" s="6" t="s">
        <v>1267</v>
      </c>
      <c r="M1610" s="6" t="s">
        <v>1272</v>
      </c>
      <c r="N1610" s="5">
        <v>41963</v>
      </c>
      <c r="O1610" s="7">
        <v>1983</v>
      </c>
      <c r="P1610" s="7">
        <v>3098</v>
      </c>
      <c r="Q1610" s="7">
        <v>1115</v>
      </c>
      <c r="R1610" s="6">
        <v>18</v>
      </c>
      <c r="S1610" s="7">
        <v>55764</v>
      </c>
      <c r="T1610" s="8">
        <v>0.04</v>
      </c>
      <c r="U1610" s="7">
        <v>2230.56</v>
      </c>
      <c r="V1610" s="7">
        <v>53533.440000000002</v>
      </c>
      <c r="W1610" s="7">
        <v>1951</v>
      </c>
      <c r="X1610" s="7">
        <v>48576</v>
      </c>
      <c r="Y1610" s="9">
        <f>+DAY('TABLA PRINCIPAL'!$B1610)</f>
        <v>18</v>
      </c>
      <c r="Z1610" s="9">
        <f>+MONTH('TABLA PRINCIPAL'!$B1610)</f>
        <v>11</v>
      </c>
      <c r="AA1610" s="9">
        <f>+YEAR('TABLA PRINCIPAL'!$B1610)</f>
        <v>2014</v>
      </c>
      <c r="AB1610" s="22" t="str">
        <f>+IF(Ventas_Oficina[[#This Row],[Total del pedido]]&gt;=100000,"SI","NO")</f>
        <v>NO</v>
      </c>
      <c r="AC1610" s="22" t="str">
        <f>+_xlfn.XLOOKUP(Ventas_Oficina[[#This Row],[Nº de artículo]],AUXILIAR!A1609:A6500,AUXILIAR!D1609:D6500,"Error",0)</f>
        <v>Enviado a tiempo</v>
      </c>
      <c r="AD1610" s="22" t="str">
        <f>+IF(AND(Ventas_Oficina[[#This Row],[Total]]&gt;75000,Ventas_Oficina[[#This Row],[Envio a tiempo]]="Enviado a tiempo"),"Buena Venta","Venta Mala")</f>
        <v>Venta Mala</v>
      </c>
    </row>
    <row r="1611" spans="1:30" x14ac:dyDescent="0.25">
      <c r="A1611" s="26">
        <v>1307936</v>
      </c>
      <c r="B1611" s="10">
        <v>41858</v>
      </c>
      <c r="C1611" s="11" t="s">
        <v>126</v>
      </c>
      <c r="D1611" s="11" t="s">
        <v>19</v>
      </c>
      <c r="E1611" s="11" t="s">
        <v>4</v>
      </c>
      <c r="F1611" s="11" t="s">
        <v>5</v>
      </c>
      <c r="G1611" s="11" t="s">
        <v>1007</v>
      </c>
      <c r="H1611" s="11" t="s">
        <v>6</v>
      </c>
      <c r="I1611" s="11" t="s">
        <v>1015</v>
      </c>
      <c r="J1611" s="11" t="s">
        <v>1049</v>
      </c>
      <c r="K1611" s="11" t="s">
        <v>1261</v>
      </c>
      <c r="L1611" s="11" t="s">
        <v>1267</v>
      </c>
      <c r="M1611" s="11" t="s">
        <v>1272</v>
      </c>
      <c r="N1611" s="10">
        <v>41860</v>
      </c>
      <c r="O1611" s="12">
        <v>184</v>
      </c>
      <c r="P1611" s="12">
        <v>288</v>
      </c>
      <c r="Q1611" s="12">
        <v>104</v>
      </c>
      <c r="R1611" s="11">
        <v>47</v>
      </c>
      <c r="S1611" s="12">
        <v>13536</v>
      </c>
      <c r="T1611" s="13">
        <v>7.0000000000000007E-2</v>
      </c>
      <c r="U1611" s="12">
        <v>947.5200000000001</v>
      </c>
      <c r="V1611" s="12">
        <v>12588.48</v>
      </c>
      <c r="W1611" s="12">
        <v>99</v>
      </c>
      <c r="X1611" s="12">
        <v>8834</v>
      </c>
      <c r="Y1611" s="14">
        <f>+DAY('TABLA PRINCIPAL'!$B1611)</f>
        <v>7</v>
      </c>
      <c r="Z1611" s="14">
        <f>+MONTH('TABLA PRINCIPAL'!$B1611)</f>
        <v>8</v>
      </c>
      <c r="AA1611" s="14">
        <f>+YEAR('TABLA PRINCIPAL'!$B1611)</f>
        <v>2014</v>
      </c>
      <c r="AB1611" s="22" t="str">
        <f>+IF(Ventas_Oficina[[#This Row],[Total del pedido]]&gt;=100000,"SI","NO")</f>
        <v>NO</v>
      </c>
      <c r="AC1611" s="22" t="str">
        <f>+_xlfn.XLOOKUP(Ventas_Oficina[[#This Row],[Nº de artículo]],AUXILIAR!A1610:A6501,AUXILIAR!D1610:D6501,"Error",0)</f>
        <v>Enviado a tiempo</v>
      </c>
      <c r="AD1611" s="22" t="str">
        <f>+IF(AND(Ventas_Oficina[[#This Row],[Total]]&gt;75000,Ventas_Oficina[[#This Row],[Envio a tiempo]]="Enviado a tiempo"),"Buena Venta","Venta Mala")</f>
        <v>Venta Mala</v>
      </c>
    </row>
    <row r="1612" spans="1:30" x14ac:dyDescent="0.25">
      <c r="A1612" s="25">
        <v>1307936</v>
      </c>
      <c r="B1612" s="5">
        <v>41695</v>
      </c>
      <c r="C1612" s="6" t="s">
        <v>407</v>
      </c>
      <c r="D1612" s="6" t="s">
        <v>504</v>
      </c>
      <c r="E1612" s="6" t="s">
        <v>4</v>
      </c>
      <c r="F1612" s="6" t="s">
        <v>5</v>
      </c>
      <c r="G1612" s="6" t="s">
        <v>1010</v>
      </c>
      <c r="H1612" s="6" t="s">
        <v>121</v>
      </c>
      <c r="I1612" s="6" t="s">
        <v>1013</v>
      </c>
      <c r="J1612" s="6" t="s">
        <v>1080</v>
      </c>
      <c r="K1612" s="6" t="s">
        <v>1262</v>
      </c>
      <c r="L1612" s="6" t="s">
        <v>1265</v>
      </c>
      <c r="M1612" s="6" t="s">
        <v>1272</v>
      </c>
      <c r="N1612" s="5">
        <v>41697</v>
      </c>
      <c r="O1612" s="7">
        <v>350</v>
      </c>
      <c r="P1612" s="7">
        <v>574</v>
      </c>
      <c r="Q1612" s="7">
        <v>224</v>
      </c>
      <c r="R1612" s="6">
        <v>33</v>
      </c>
      <c r="S1612" s="7">
        <v>18942</v>
      </c>
      <c r="T1612" s="8">
        <v>0.01</v>
      </c>
      <c r="U1612" s="7">
        <v>189.42000000000002</v>
      </c>
      <c r="V1612" s="7">
        <v>18752.580000000002</v>
      </c>
      <c r="W1612" s="7">
        <v>501</v>
      </c>
      <c r="X1612" s="7">
        <v>21433</v>
      </c>
      <c r="Y1612" s="9">
        <f>+DAY('TABLA PRINCIPAL'!$B1612)</f>
        <v>25</v>
      </c>
      <c r="Z1612" s="9">
        <f>+MONTH('TABLA PRINCIPAL'!$B1612)</f>
        <v>2</v>
      </c>
      <c r="AA1612" s="9">
        <f>+YEAR('TABLA PRINCIPAL'!$B1612)</f>
        <v>2014</v>
      </c>
      <c r="AB1612" s="22" t="str">
        <f>+IF(Ventas_Oficina[[#This Row],[Total del pedido]]&gt;=100000,"SI","NO")</f>
        <v>NO</v>
      </c>
      <c r="AC1612" s="22" t="str">
        <f>+_xlfn.XLOOKUP(Ventas_Oficina[[#This Row],[Nº de artículo]],AUXILIAR!A1611:A6502,AUXILIAR!D1611:D6502,"Error",0)</f>
        <v>Enviado a tiempo</v>
      </c>
      <c r="AD1612" s="22" t="str">
        <f>+IF(AND(Ventas_Oficina[[#This Row],[Total]]&gt;75000,Ventas_Oficina[[#This Row],[Envio a tiempo]]="Enviado a tiempo"),"Buena Venta","Venta Mala")</f>
        <v>Venta Mala</v>
      </c>
    </row>
    <row r="1613" spans="1:30" x14ac:dyDescent="0.25">
      <c r="A1613" s="26">
        <v>1307936</v>
      </c>
      <c r="B1613" s="10">
        <v>42085</v>
      </c>
      <c r="C1613" s="11" t="s">
        <v>389</v>
      </c>
      <c r="D1613" s="11" t="s">
        <v>46</v>
      </c>
      <c r="E1613" s="11" t="s">
        <v>4</v>
      </c>
      <c r="F1613" s="11" t="s">
        <v>5</v>
      </c>
      <c r="G1613" s="11" t="s">
        <v>1007</v>
      </c>
      <c r="H1613" s="11" t="s">
        <v>9</v>
      </c>
      <c r="I1613" s="11" t="s">
        <v>1016</v>
      </c>
      <c r="J1613" s="11" t="s">
        <v>1121</v>
      </c>
      <c r="K1613" s="11" t="s">
        <v>1262</v>
      </c>
      <c r="L1613" s="11" t="s">
        <v>1265</v>
      </c>
      <c r="M1613" s="11" t="s">
        <v>1273</v>
      </c>
      <c r="N1613" s="10">
        <v>42086</v>
      </c>
      <c r="O1613" s="12">
        <v>892</v>
      </c>
      <c r="P1613" s="12">
        <v>2974</v>
      </c>
      <c r="Q1613" s="12">
        <v>2082</v>
      </c>
      <c r="R1613" s="11">
        <v>29</v>
      </c>
      <c r="S1613" s="12">
        <v>86246</v>
      </c>
      <c r="T1613" s="13">
        <v>0.03</v>
      </c>
      <c r="U1613" s="12">
        <v>2587.38</v>
      </c>
      <c r="V1613" s="12">
        <v>83658.62</v>
      </c>
      <c r="W1613" s="12">
        <v>664</v>
      </c>
      <c r="X1613" s="12">
        <v>23169</v>
      </c>
      <c r="Y1613" s="14">
        <f>+DAY('TABLA PRINCIPAL'!$B1613)</f>
        <v>22</v>
      </c>
      <c r="Z1613" s="14">
        <f>+MONTH('TABLA PRINCIPAL'!$B1613)</f>
        <v>3</v>
      </c>
      <c r="AA1613" s="14">
        <f>+YEAR('TABLA PRINCIPAL'!$B1613)</f>
        <v>2015</v>
      </c>
      <c r="AB1613" s="22" t="str">
        <f>+IF(Ventas_Oficina[[#This Row],[Total del pedido]]&gt;=100000,"SI","NO")</f>
        <v>NO</v>
      </c>
      <c r="AC1613" s="22" t="str">
        <f>+_xlfn.XLOOKUP(Ventas_Oficina[[#This Row],[Nº de artículo]],AUXILIAR!A1612:A6503,AUXILIAR!D1612:D6503,"Error",0)</f>
        <v>Enviado a tiempo</v>
      </c>
      <c r="AD1613" s="22" t="str">
        <f>+IF(AND(Ventas_Oficina[[#This Row],[Total]]&gt;75000,Ventas_Oficina[[#This Row],[Envio a tiempo]]="Enviado a tiempo"),"Buena Venta","Venta Mala")</f>
        <v>Venta Mala</v>
      </c>
    </row>
    <row r="1614" spans="1:30" x14ac:dyDescent="0.25">
      <c r="A1614" s="25">
        <v>1309031</v>
      </c>
      <c r="B1614" s="5">
        <v>41698</v>
      </c>
      <c r="C1614" s="6" t="s">
        <v>583</v>
      </c>
      <c r="D1614" s="6" t="s">
        <v>177</v>
      </c>
      <c r="E1614" s="6" t="s">
        <v>4</v>
      </c>
      <c r="F1614" s="6" t="s">
        <v>5</v>
      </c>
      <c r="G1614" s="6" t="s">
        <v>1010</v>
      </c>
      <c r="H1614" s="6" t="s">
        <v>6</v>
      </c>
      <c r="I1614" s="6" t="s">
        <v>1015</v>
      </c>
      <c r="J1614" s="6" t="s">
        <v>1121</v>
      </c>
      <c r="K1614" s="6" t="s">
        <v>1261</v>
      </c>
      <c r="L1614" s="6" t="s">
        <v>1265</v>
      </c>
      <c r="M1614" s="6" t="s">
        <v>1272</v>
      </c>
      <c r="N1614" s="5">
        <v>41699</v>
      </c>
      <c r="O1614" s="7">
        <v>892</v>
      </c>
      <c r="P1614" s="7">
        <v>2974</v>
      </c>
      <c r="Q1614" s="7">
        <v>2082</v>
      </c>
      <c r="R1614" s="6">
        <v>50</v>
      </c>
      <c r="S1614" s="7">
        <v>148700</v>
      </c>
      <c r="T1614" s="8">
        <v>0.09</v>
      </c>
      <c r="U1614" s="7">
        <v>13383</v>
      </c>
      <c r="V1614" s="7">
        <v>135317</v>
      </c>
      <c r="W1614" s="7">
        <v>664</v>
      </c>
      <c r="X1614" s="7">
        <v>50000</v>
      </c>
      <c r="Y1614" s="9">
        <f>+DAY('TABLA PRINCIPAL'!$B1614)</f>
        <v>28</v>
      </c>
      <c r="Z1614" s="9">
        <f>+MONTH('TABLA PRINCIPAL'!$B1614)</f>
        <v>2</v>
      </c>
      <c r="AA1614" s="9">
        <f>+YEAR('TABLA PRINCIPAL'!$B1614)</f>
        <v>2014</v>
      </c>
      <c r="AB1614" s="22" t="str">
        <f>+IF(Ventas_Oficina[[#This Row],[Total del pedido]]&gt;=100000,"SI","NO")</f>
        <v>SI</v>
      </c>
      <c r="AC1614" s="22" t="str">
        <f>+_xlfn.XLOOKUP(Ventas_Oficina[[#This Row],[Nº de artículo]],AUXILIAR!A1613:A6504,AUXILIAR!D1613:D6504,"Error",0)</f>
        <v>No enviado a tiempo</v>
      </c>
      <c r="AD1614" s="22" t="str">
        <f>+IF(AND(Ventas_Oficina[[#This Row],[Total]]&gt;75000,Ventas_Oficina[[#This Row],[Envio a tiempo]]="Enviado a tiempo"),"Buena Venta","Venta Mala")</f>
        <v>Venta Mala</v>
      </c>
    </row>
    <row r="1615" spans="1:30" x14ac:dyDescent="0.25">
      <c r="A1615" s="26">
        <v>1309397</v>
      </c>
      <c r="B1615" s="10">
        <v>41710</v>
      </c>
      <c r="C1615" s="11" t="s">
        <v>443</v>
      </c>
      <c r="D1615" s="11" t="s">
        <v>394</v>
      </c>
      <c r="E1615" s="11" t="s">
        <v>4</v>
      </c>
      <c r="F1615" s="11" t="s">
        <v>5</v>
      </c>
      <c r="G1615" s="11" t="s">
        <v>1010</v>
      </c>
      <c r="H1615" s="11" t="s">
        <v>121</v>
      </c>
      <c r="I1615" s="11" t="s">
        <v>1015</v>
      </c>
      <c r="J1615" s="11" t="s">
        <v>1097</v>
      </c>
      <c r="K1615" s="11" t="s">
        <v>1261</v>
      </c>
      <c r="L1615" s="11" t="s">
        <v>1265</v>
      </c>
      <c r="M1615" s="11" t="s">
        <v>1272</v>
      </c>
      <c r="N1615" s="10">
        <v>41724</v>
      </c>
      <c r="O1615" s="12">
        <v>133</v>
      </c>
      <c r="P1615" s="12">
        <v>208</v>
      </c>
      <c r="Q1615" s="12">
        <v>75</v>
      </c>
      <c r="R1615" s="11">
        <v>12</v>
      </c>
      <c r="S1615" s="12">
        <v>2496</v>
      </c>
      <c r="T1615" s="13">
        <v>0.04</v>
      </c>
      <c r="U1615" s="12">
        <v>99.84</v>
      </c>
      <c r="V1615" s="12">
        <v>2396.16</v>
      </c>
      <c r="W1615" s="12">
        <v>149</v>
      </c>
      <c r="X1615" s="12">
        <v>8469</v>
      </c>
      <c r="Y1615" s="14">
        <f>+DAY('TABLA PRINCIPAL'!$B1615)</f>
        <v>12</v>
      </c>
      <c r="Z1615" s="14">
        <f>+MONTH('TABLA PRINCIPAL'!$B1615)</f>
        <v>3</v>
      </c>
      <c r="AA1615" s="14">
        <f>+YEAR('TABLA PRINCIPAL'!$B1615)</f>
        <v>2014</v>
      </c>
      <c r="AB1615" s="22" t="str">
        <f>+IF(Ventas_Oficina[[#This Row],[Total del pedido]]&gt;=100000,"SI","NO")</f>
        <v>NO</v>
      </c>
      <c r="AC1615" s="22" t="str">
        <f>+_xlfn.XLOOKUP(Ventas_Oficina[[#This Row],[Nº de artículo]],AUXILIAR!A1614:A6505,AUXILIAR!D1614:D6505,"Error",0)</f>
        <v>Enviado a tiempo</v>
      </c>
      <c r="AD1615" s="22" t="str">
        <f>+IF(AND(Ventas_Oficina[[#This Row],[Total]]&gt;75000,Ventas_Oficina[[#This Row],[Envio a tiempo]]="Enviado a tiempo"),"Buena Venta","Venta Mala")</f>
        <v>Venta Mala</v>
      </c>
    </row>
    <row r="1616" spans="1:30" x14ac:dyDescent="0.25">
      <c r="A1616" s="25">
        <v>1309397</v>
      </c>
      <c r="B1616" s="5">
        <v>41551</v>
      </c>
      <c r="C1616" s="6" t="s">
        <v>75</v>
      </c>
      <c r="D1616" s="6" t="s">
        <v>76</v>
      </c>
      <c r="E1616" s="6" t="s">
        <v>4</v>
      </c>
      <c r="F1616" s="6" t="s">
        <v>5</v>
      </c>
      <c r="G1616" s="6" t="s">
        <v>1007</v>
      </c>
      <c r="H1616" s="6" t="s">
        <v>17</v>
      </c>
      <c r="I1616" s="6" t="s">
        <v>1012</v>
      </c>
      <c r="J1616" s="6" t="s">
        <v>1123</v>
      </c>
      <c r="K1616" s="6" t="s">
        <v>1261</v>
      </c>
      <c r="L1616" s="6" t="s">
        <v>1267</v>
      </c>
      <c r="M1616" s="6" t="s">
        <v>1272</v>
      </c>
      <c r="N1616" s="5">
        <v>41551</v>
      </c>
      <c r="O1616" s="7">
        <v>892</v>
      </c>
      <c r="P1616" s="7">
        <v>2974</v>
      </c>
      <c r="Q1616" s="7">
        <v>2082</v>
      </c>
      <c r="R1616" s="6">
        <v>17</v>
      </c>
      <c r="S1616" s="7">
        <v>50558</v>
      </c>
      <c r="T1616" s="8">
        <v>0.02</v>
      </c>
      <c r="U1616" s="7">
        <v>1011.16</v>
      </c>
      <c r="V1616" s="7">
        <v>49546.84</v>
      </c>
      <c r="W1616" s="7">
        <v>664</v>
      </c>
      <c r="X1616" s="7">
        <v>82168</v>
      </c>
      <c r="Y1616" s="9">
        <f>+DAY('TABLA PRINCIPAL'!$B1616)</f>
        <v>4</v>
      </c>
      <c r="Z1616" s="9">
        <f>+MONTH('TABLA PRINCIPAL'!$B1616)</f>
        <v>10</v>
      </c>
      <c r="AA1616" s="9">
        <f>+YEAR('TABLA PRINCIPAL'!$B1616)</f>
        <v>2013</v>
      </c>
      <c r="AB1616" s="22" t="str">
        <f>+IF(Ventas_Oficina[[#This Row],[Total del pedido]]&gt;=100000,"SI","NO")</f>
        <v>NO</v>
      </c>
      <c r="AC1616" s="22" t="str">
        <f>+_xlfn.XLOOKUP(Ventas_Oficina[[#This Row],[Nº de artículo]],AUXILIAR!A1615:A6506,AUXILIAR!D1615:D6506,"Error",0)</f>
        <v>Enviado a tiempo</v>
      </c>
      <c r="AD1616" s="22" t="str">
        <f>+IF(AND(Ventas_Oficina[[#This Row],[Total]]&gt;75000,Ventas_Oficina[[#This Row],[Envio a tiempo]]="Enviado a tiempo"),"Buena Venta","Venta Mala")</f>
        <v>Buena Venta</v>
      </c>
    </row>
    <row r="1617" spans="1:30" x14ac:dyDescent="0.25">
      <c r="A1617" s="26">
        <v>1309397</v>
      </c>
      <c r="B1617" s="10">
        <v>41575</v>
      </c>
      <c r="C1617" s="11" t="s">
        <v>349</v>
      </c>
      <c r="D1617" s="11" t="s">
        <v>150</v>
      </c>
      <c r="E1617" s="11" t="s">
        <v>12</v>
      </c>
      <c r="F1617" s="11" t="s">
        <v>13</v>
      </c>
      <c r="G1617" s="11" t="s">
        <v>1008</v>
      </c>
      <c r="H1617" s="11" t="s">
        <v>42</v>
      </c>
      <c r="I1617" s="11" t="s">
        <v>1012</v>
      </c>
      <c r="J1617" s="11" t="s">
        <v>1102</v>
      </c>
      <c r="K1617" s="11" t="s">
        <v>1261</v>
      </c>
      <c r="L1617" s="11" t="s">
        <v>1267</v>
      </c>
      <c r="M1617" s="11" t="s">
        <v>1272</v>
      </c>
      <c r="N1617" s="10">
        <v>41576</v>
      </c>
      <c r="O1617" s="12">
        <v>290</v>
      </c>
      <c r="P1617" s="12">
        <v>476</v>
      </c>
      <c r="Q1617" s="12">
        <v>186</v>
      </c>
      <c r="R1617" s="11">
        <v>36</v>
      </c>
      <c r="S1617" s="12">
        <v>17136</v>
      </c>
      <c r="T1617" s="13">
        <v>0</v>
      </c>
      <c r="U1617" s="12">
        <v>0</v>
      </c>
      <c r="V1617" s="12">
        <v>17136</v>
      </c>
      <c r="W1617" s="12">
        <v>88</v>
      </c>
      <c r="X1617" s="12">
        <v>7362</v>
      </c>
      <c r="Y1617" s="14">
        <f>+DAY('TABLA PRINCIPAL'!$B1617)</f>
        <v>28</v>
      </c>
      <c r="Z1617" s="14">
        <f>+MONTH('TABLA PRINCIPAL'!$B1617)</f>
        <v>10</v>
      </c>
      <c r="AA1617" s="14">
        <f>+YEAR('TABLA PRINCIPAL'!$B1617)</f>
        <v>2013</v>
      </c>
      <c r="AB1617" s="22" t="str">
        <f>+IF(Ventas_Oficina[[#This Row],[Total del pedido]]&gt;=100000,"SI","NO")</f>
        <v>NO</v>
      </c>
      <c r="AC1617" s="22" t="str">
        <f>+_xlfn.XLOOKUP(Ventas_Oficina[[#This Row],[Nº de artículo]],AUXILIAR!A1616:A6507,AUXILIAR!D1616:D6507,"Error",0)</f>
        <v>No enviado a tiempo</v>
      </c>
      <c r="AD1617" s="22" t="str">
        <f>+IF(AND(Ventas_Oficina[[#This Row],[Total]]&gt;75000,Ventas_Oficina[[#This Row],[Envio a tiempo]]="Enviado a tiempo"),"Buena Venta","Venta Mala")</f>
        <v>Venta Mala</v>
      </c>
    </row>
    <row r="1618" spans="1:30" x14ac:dyDescent="0.25">
      <c r="A1618" s="25">
        <v>1309397</v>
      </c>
      <c r="B1618" s="5">
        <v>41685</v>
      </c>
      <c r="C1618" s="6" t="s">
        <v>190</v>
      </c>
      <c r="D1618" s="6" t="s">
        <v>137</v>
      </c>
      <c r="E1618" s="6" t="s">
        <v>4</v>
      </c>
      <c r="F1618" s="6" t="s">
        <v>5</v>
      </c>
      <c r="G1618" s="6" t="s">
        <v>1008</v>
      </c>
      <c r="H1618" s="6" t="s">
        <v>6</v>
      </c>
      <c r="I1618" s="6" t="s">
        <v>1015</v>
      </c>
      <c r="J1618" s="6" t="s">
        <v>1097</v>
      </c>
      <c r="K1618" s="6" t="s">
        <v>1261</v>
      </c>
      <c r="L1618" s="6" t="s">
        <v>1267</v>
      </c>
      <c r="M1618" s="6" t="s">
        <v>1272</v>
      </c>
      <c r="N1618" s="5">
        <v>41690</v>
      </c>
      <c r="O1618" s="7">
        <v>133</v>
      </c>
      <c r="P1618" s="7">
        <v>208</v>
      </c>
      <c r="Q1618" s="7">
        <v>75</v>
      </c>
      <c r="R1618" s="6">
        <v>4</v>
      </c>
      <c r="S1618" s="7">
        <v>832</v>
      </c>
      <c r="T1618" s="8">
        <v>0.09</v>
      </c>
      <c r="U1618" s="7">
        <v>74.88</v>
      </c>
      <c r="V1618" s="7">
        <v>757.12</v>
      </c>
      <c r="W1618" s="7">
        <v>149</v>
      </c>
      <c r="X1618" s="7">
        <v>8469</v>
      </c>
      <c r="Y1618" s="9">
        <f>+DAY('TABLA PRINCIPAL'!$B1618)</f>
        <v>15</v>
      </c>
      <c r="Z1618" s="9">
        <f>+MONTH('TABLA PRINCIPAL'!$B1618)</f>
        <v>2</v>
      </c>
      <c r="AA1618" s="9">
        <f>+YEAR('TABLA PRINCIPAL'!$B1618)</f>
        <v>2014</v>
      </c>
      <c r="AB1618" s="22" t="str">
        <f>+IF(Ventas_Oficina[[#This Row],[Total del pedido]]&gt;=100000,"SI","NO")</f>
        <v>NO</v>
      </c>
      <c r="AC1618" s="22" t="str">
        <f>+_xlfn.XLOOKUP(Ventas_Oficina[[#This Row],[Nº de artículo]],AUXILIAR!A1617:A6508,AUXILIAR!D1617:D6508,"Error",0)</f>
        <v>No enviado a tiempo</v>
      </c>
      <c r="AD1618" s="22" t="str">
        <f>+IF(AND(Ventas_Oficina[[#This Row],[Total]]&gt;75000,Ventas_Oficina[[#This Row],[Envio a tiempo]]="Enviado a tiempo"),"Buena Venta","Venta Mala")</f>
        <v>Venta Mala</v>
      </c>
    </row>
    <row r="1619" spans="1:30" x14ac:dyDescent="0.25">
      <c r="A1619" s="26">
        <v>1309397</v>
      </c>
      <c r="B1619" s="10">
        <v>41795</v>
      </c>
      <c r="C1619" s="11" t="s">
        <v>627</v>
      </c>
      <c r="D1619" s="11" t="s">
        <v>156</v>
      </c>
      <c r="E1619" s="11" t="s">
        <v>12</v>
      </c>
      <c r="F1619" s="11" t="s">
        <v>13</v>
      </c>
      <c r="G1619" s="11" t="s">
        <v>1008</v>
      </c>
      <c r="H1619" s="11" t="s">
        <v>42</v>
      </c>
      <c r="I1619" s="11" t="s">
        <v>1014</v>
      </c>
      <c r="J1619" s="11" t="s">
        <v>1023</v>
      </c>
      <c r="K1619" s="11" t="s">
        <v>1261</v>
      </c>
      <c r="L1619" s="11" t="s">
        <v>1267</v>
      </c>
      <c r="M1619" s="11" t="s">
        <v>1273</v>
      </c>
      <c r="N1619" s="10">
        <v>41797</v>
      </c>
      <c r="O1619" s="12">
        <v>459</v>
      </c>
      <c r="P1619" s="12">
        <v>728</v>
      </c>
      <c r="Q1619" s="12">
        <v>269</v>
      </c>
      <c r="R1619" s="11">
        <v>11</v>
      </c>
      <c r="S1619" s="12">
        <v>8008</v>
      </c>
      <c r="T1619" s="13">
        <v>0</v>
      </c>
      <c r="U1619" s="12">
        <v>0</v>
      </c>
      <c r="V1619" s="12">
        <v>8008</v>
      </c>
      <c r="W1619" s="12">
        <v>1115</v>
      </c>
      <c r="X1619" s="12">
        <v>52969</v>
      </c>
      <c r="Y1619" s="14">
        <f>+DAY('TABLA PRINCIPAL'!$B1619)</f>
        <v>5</v>
      </c>
      <c r="Z1619" s="14">
        <f>+MONTH('TABLA PRINCIPAL'!$B1619)</f>
        <v>6</v>
      </c>
      <c r="AA1619" s="14">
        <f>+YEAR('TABLA PRINCIPAL'!$B1619)</f>
        <v>2014</v>
      </c>
      <c r="AB1619" s="22" t="str">
        <f>+IF(Ventas_Oficina[[#This Row],[Total del pedido]]&gt;=100000,"SI","NO")</f>
        <v>NO</v>
      </c>
      <c r="AC1619" s="22" t="str">
        <f>+_xlfn.XLOOKUP(Ventas_Oficina[[#This Row],[Nº de artículo]],AUXILIAR!A1618:A6509,AUXILIAR!D1618:D6509,"Error",0)</f>
        <v>Enviado a tiempo</v>
      </c>
      <c r="AD1619" s="22" t="str">
        <f>+IF(AND(Ventas_Oficina[[#This Row],[Total]]&gt;75000,Ventas_Oficina[[#This Row],[Envio a tiempo]]="Enviado a tiempo"),"Buena Venta","Venta Mala")</f>
        <v>Venta Mala</v>
      </c>
    </row>
    <row r="1620" spans="1:30" x14ac:dyDescent="0.25">
      <c r="A1620" s="25">
        <v>1309762</v>
      </c>
      <c r="B1620" s="5">
        <v>41327</v>
      </c>
      <c r="C1620" s="6" t="s">
        <v>475</v>
      </c>
      <c r="D1620" s="6" t="s">
        <v>160</v>
      </c>
      <c r="E1620" s="6" t="s">
        <v>4</v>
      </c>
      <c r="F1620" s="6" t="s">
        <v>5</v>
      </c>
      <c r="G1620" s="6" t="s">
        <v>1010</v>
      </c>
      <c r="H1620" s="6" t="s">
        <v>53</v>
      </c>
      <c r="I1620" s="6" t="s">
        <v>1016</v>
      </c>
      <c r="J1620" s="6" t="s">
        <v>1066</v>
      </c>
      <c r="K1620" s="6" t="s">
        <v>1262</v>
      </c>
      <c r="L1620" s="6" t="s">
        <v>1270</v>
      </c>
      <c r="M1620" s="6" t="s">
        <v>1274</v>
      </c>
      <c r="N1620" s="5">
        <v>41328</v>
      </c>
      <c r="O1620" s="7">
        <v>1364</v>
      </c>
      <c r="P1620" s="7">
        <v>2098</v>
      </c>
      <c r="Q1620" s="7">
        <v>734</v>
      </c>
      <c r="R1620" s="6">
        <v>6</v>
      </c>
      <c r="S1620" s="7">
        <v>12588</v>
      </c>
      <c r="T1620" s="8">
        <v>0.08</v>
      </c>
      <c r="U1620" s="7">
        <v>1007.0400000000001</v>
      </c>
      <c r="V1620" s="7">
        <v>11580.96</v>
      </c>
      <c r="W1620" s="7">
        <v>149</v>
      </c>
      <c r="X1620" s="7">
        <v>66337</v>
      </c>
      <c r="Y1620" s="9">
        <f>+DAY('TABLA PRINCIPAL'!$B1620)</f>
        <v>22</v>
      </c>
      <c r="Z1620" s="9">
        <f>+MONTH('TABLA PRINCIPAL'!$B1620)</f>
        <v>2</v>
      </c>
      <c r="AA1620" s="9">
        <f>+YEAR('TABLA PRINCIPAL'!$B1620)</f>
        <v>2013</v>
      </c>
      <c r="AB1620" s="22" t="str">
        <f>+IF(Ventas_Oficina[[#This Row],[Total del pedido]]&gt;=100000,"SI","NO")</f>
        <v>NO</v>
      </c>
      <c r="AC1620" s="22" t="str">
        <f>+_xlfn.XLOOKUP(Ventas_Oficina[[#This Row],[Nº de artículo]],AUXILIAR!A1619:A6510,AUXILIAR!D1619:D6510,"Error",0)</f>
        <v>No enviado a tiempo</v>
      </c>
      <c r="AD1620" s="22" t="str">
        <f>+IF(AND(Ventas_Oficina[[#This Row],[Total]]&gt;75000,Ventas_Oficina[[#This Row],[Envio a tiempo]]="Enviado a tiempo"),"Buena Venta","Venta Mala")</f>
        <v>Venta Mala</v>
      </c>
    </row>
    <row r="1621" spans="1:30" x14ac:dyDescent="0.25">
      <c r="A1621" s="26">
        <v>1310127</v>
      </c>
      <c r="B1621" s="10">
        <v>41694</v>
      </c>
      <c r="C1621" s="11" t="s">
        <v>138</v>
      </c>
      <c r="D1621" s="11" t="s">
        <v>139</v>
      </c>
      <c r="E1621" s="11" t="s">
        <v>4</v>
      </c>
      <c r="F1621" s="11" t="s">
        <v>5</v>
      </c>
      <c r="G1621" s="11" t="s">
        <v>1007</v>
      </c>
      <c r="H1621" s="11" t="s">
        <v>39</v>
      </c>
      <c r="I1621" s="11" t="s">
        <v>1014</v>
      </c>
      <c r="J1621" s="11" t="s">
        <v>1021</v>
      </c>
      <c r="K1621" s="11" t="s">
        <v>1261</v>
      </c>
      <c r="L1621" s="11" t="s">
        <v>1265</v>
      </c>
      <c r="M1621" s="11" t="s">
        <v>1272</v>
      </c>
      <c r="N1621" s="10">
        <v>41695</v>
      </c>
      <c r="O1621" s="12">
        <v>533</v>
      </c>
      <c r="P1621" s="12">
        <v>860</v>
      </c>
      <c r="Q1621" s="12">
        <v>327</v>
      </c>
      <c r="R1621" s="11">
        <v>36</v>
      </c>
      <c r="S1621" s="12">
        <v>30960</v>
      </c>
      <c r="T1621" s="13">
        <v>0.01</v>
      </c>
      <c r="U1621" s="12">
        <v>309.60000000000002</v>
      </c>
      <c r="V1621" s="12">
        <v>30650.400000000001</v>
      </c>
      <c r="W1621" s="12">
        <v>619</v>
      </c>
      <c r="X1621" s="12">
        <v>4334</v>
      </c>
      <c r="Y1621" s="14">
        <f>+DAY('TABLA PRINCIPAL'!$B1621)</f>
        <v>24</v>
      </c>
      <c r="Z1621" s="14">
        <f>+MONTH('TABLA PRINCIPAL'!$B1621)</f>
        <v>2</v>
      </c>
      <c r="AA1621" s="14">
        <f>+YEAR('TABLA PRINCIPAL'!$B1621)</f>
        <v>2014</v>
      </c>
      <c r="AB1621" s="22" t="str">
        <f>+IF(Ventas_Oficina[[#This Row],[Total del pedido]]&gt;=100000,"SI","NO")</f>
        <v>NO</v>
      </c>
      <c r="AC1621" s="22" t="str">
        <f>+_xlfn.XLOOKUP(Ventas_Oficina[[#This Row],[Nº de artículo]],AUXILIAR!A1620:A6511,AUXILIAR!D1620:D6511,"Error",0)</f>
        <v>No enviado a tiempo</v>
      </c>
      <c r="AD1621" s="22" t="str">
        <f>+IF(AND(Ventas_Oficina[[#This Row],[Total]]&gt;75000,Ventas_Oficina[[#This Row],[Envio a tiempo]]="Enviado a tiempo"),"Buena Venta","Venta Mala")</f>
        <v>Venta Mala</v>
      </c>
    </row>
    <row r="1622" spans="1:30" x14ac:dyDescent="0.25">
      <c r="A1622" s="25">
        <v>1310127</v>
      </c>
      <c r="B1622" s="5">
        <v>41847</v>
      </c>
      <c r="C1622" s="6" t="s">
        <v>132</v>
      </c>
      <c r="D1622" s="6" t="s">
        <v>133</v>
      </c>
      <c r="E1622" s="6" t="s">
        <v>12</v>
      </c>
      <c r="F1622" s="6" t="s">
        <v>13</v>
      </c>
      <c r="G1622" s="6" t="s">
        <v>1008</v>
      </c>
      <c r="H1622" s="6" t="s">
        <v>42</v>
      </c>
      <c r="I1622" s="6" t="s">
        <v>1012</v>
      </c>
      <c r="J1622" s="6" t="s">
        <v>1045</v>
      </c>
      <c r="K1622" s="6" t="s">
        <v>1261</v>
      </c>
      <c r="L1622" s="6" t="s">
        <v>1265</v>
      </c>
      <c r="M1622" s="6" t="s">
        <v>1272</v>
      </c>
      <c r="N1622" s="5">
        <v>41849</v>
      </c>
      <c r="O1622" s="7">
        <v>93</v>
      </c>
      <c r="P1622" s="7">
        <v>148</v>
      </c>
      <c r="Q1622" s="7">
        <v>55</v>
      </c>
      <c r="R1622" s="6">
        <v>36</v>
      </c>
      <c r="S1622" s="7">
        <v>5328</v>
      </c>
      <c r="T1622" s="8">
        <v>0.05</v>
      </c>
      <c r="U1622" s="7">
        <v>266.40000000000003</v>
      </c>
      <c r="V1622" s="7">
        <v>5061.6000000000004</v>
      </c>
      <c r="W1622" s="7">
        <v>70</v>
      </c>
      <c r="X1622" s="7">
        <v>4048</v>
      </c>
      <c r="Y1622" s="9">
        <f>+DAY('TABLA PRINCIPAL'!$B1622)</f>
        <v>27</v>
      </c>
      <c r="Z1622" s="9">
        <f>+MONTH('TABLA PRINCIPAL'!$B1622)</f>
        <v>7</v>
      </c>
      <c r="AA1622" s="9">
        <f>+YEAR('TABLA PRINCIPAL'!$B1622)</f>
        <v>2014</v>
      </c>
      <c r="AB1622" s="22" t="str">
        <f>+IF(Ventas_Oficina[[#This Row],[Total del pedido]]&gt;=100000,"SI","NO")</f>
        <v>NO</v>
      </c>
      <c r="AC1622" s="22" t="str">
        <f>+_xlfn.XLOOKUP(Ventas_Oficina[[#This Row],[Nº de artículo]],AUXILIAR!A1621:A6512,AUXILIAR!D1621:D6512,"Error",0)</f>
        <v>No enviado a tiempo</v>
      </c>
      <c r="AD1622" s="22" t="str">
        <f>+IF(AND(Ventas_Oficina[[#This Row],[Total]]&gt;75000,Ventas_Oficina[[#This Row],[Envio a tiempo]]="Enviado a tiempo"),"Buena Venta","Venta Mala")</f>
        <v>Venta Mala</v>
      </c>
    </row>
    <row r="1623" spans="1:30" x14ac:dyDescent="0.25">
      <c r="A1623" s="26">
        <v>1311223</v>
      </c>
      <c r="B1623" s="10">
        <v>41449</v>
      </c>
      <c r="C1623" s="11" t="s">
        <v>264</v>
      </c>
      <c r="D1623" s="11" t="s">
        <v>265</v>
      </c>
      <c r="E1623" s="11" t="s">
        <v>4</v>
      </c>
      <c r="F1623" s="11" t="s">
        <v>5</v>
      </c>
      <c r="G1623" s="11" t="s">
        <v>1008</v>
      </c>
      <c r="H1623" s="11" t="s">
        <v>53</v>
      </c>
      <c r="I1623" s="11" t="s">
        <v>1012</v>
      </c>
      <c r="J1623" s="11" t="s">
        <v>1056</v>
      </c>
      <c r="K1623" s="11" t="s">
        <v>1261</v>
      </c>
      <c r="L1623" s="11" t="s">
        <v>1266</v>
      </c>
      <c r="M1623" s="11" t="s">
        <v>1272</v>
      </c>
      <c r="N1623" s="10">
        <v>41450</v>
      </c>
      <c r="O1623" s="12">
        <v>352</v>
      </c>
      <c r="P1623" s="12">
        <v>568</v>
      </c>
      <c r="Q1623" s="12">
        <v>216</v>
      </c>
      <c r="R1623" s="11">
        <v>35</v>
      </c>
      <c r="S1623" s="12">
        <v>19880</v>
      </c>
      <c r="T1623" s="13">
        <v>0.02</v>
      </c>
      <c r="U1623" s="12">
        <v>397.6</v>
      </c>
      <c r="V1623" s="12">
        <v>19482.400000000001</v>
      </c>
      <c r="W1623" s="12">
        <v>139</v>
      </c>
      <c r="X1623" s="12">
        <v>13063</v>
      </c>
      <c r="Y1623" s="14">
        <f>+DAY('TABLA PRINCIPAL'!$B1623)</f>
        <v>24</v>
      </c>
      <c r="Z1623" s="14">
        <f>+MONTH('TABLA PRINCIPAL'!$B1623)</f>
        <v>6</v>
      </c>
      <c r="AA1623" s="14">
        <f>+YEAR('TABLA PRINCIPAL'!$B1623)</f>
        <v>2013</v>
      </c>
      <c r="AB1623" s="22" t="str">
        <f>+IF(Ventas_Oficina[[#This Row],[Total del pedido]]&gt;=100000,"SI","NO")</f>
        <v>NO</v>
      </c>
      <c r="AC1623" s="22" t="str">
        <f>+_xlfn.XLOOKUP(Ventas_Oficina[[#This Row],[Nº de artículo]],AUXILIAR!A1622:A6513,AUXILIAR!D1622:D6513,"Error",0)</f>
        <v>No enviado a tiempo</v>
      </c>
      <c r="AD1623" s="22" t="str">
        <f>+IF(AND(Ventas_Oficina[[#This Row],[Total]]&gt;75000,Ventas_Oficina[[#This Row],[Envio a tiempo]]="Enviado a tiempo"),"Buena Venta","Venta Mala")</f>
        <v>Venta Mala</v>
      </c>
    </row>
    <row r="1624" spans="1:30" x14ac:dyDescent="0.25">
      <c r="A1624" s="25">
        <v>1311223</v>
      </c>
      <c r="B1624" s="5">
        <v>41423</v>
      </c>
      <c r="C1624" s="6" t="s">
        <v>22</v>
      </c>
      <c r="D1624" s="6" t="s">
        <v>23</v>
      </c>
      <c r="E1624" s="6" t="s">
        <v>4</v>
      </c>
      <c r="F1624" s="6" t="s">
        <v>5</v>
      </c>
      <c r="G1624" s="6" t="s">
        <v>1010</v>
      </c>
      <c r="H1624" s="6" t="s">
        <v>24</v>
      </c>
      <c r="I1624" s="6" t="s">
        <v>1012</v>
      </c>
      <c r="J1624" s="6" t="s">
        <v>1053</v>
      </c>
      <c r="K1624" s="6" t="s">
        <v>1261</v>
      </c>
      <c r="L1624" s="6" t="s">
        <v>1265</v>
      </c>
      <c r="M1624" s="6" t="s">
        <v>1273</v>
      </c>
      <c r="N1624" s="5">
        <v>41423</v>
      </c>
      <c r="O1624" s="7">
        <v>37799</v>
      </c>
      <c r="P1624" s="7">
        <v>59999</v>
      </c>
      <c r="Q1624" s="7">
        <v>22200</v>
      </c>
      <c r="R1624" s="6">
        <v>43</v>
      </c>
      <c r="S1624" s="7">
        <v>2579957</v>
      </c>
      <c r="T1624" s="8">
        <v>0.03</v>
      </c>
      <c r="U1624" s="7">
        <v>77398.709999999992</v>
      </c>
      <c r="V1624" s="7">
        <v>2502558.29</v>
      </c>
      <c r="W1624" s="7">
        <v>2449</v>
      </c>
      <c r="X1624" s="7">
        <v>285375</v>
      </c>
      <c r="Y1624" s="9">
        <f>+DAY('TABLA PRINCIPAL'!$B1624)</f>
        <v>29</v>
      </c>
      <c r="Z1624" s="9">
        <f>+MONTH('TABLA PRINCIPAL'!$B1624)</f>
        <v>5</v>
      </c>
      <c r="AA1624" s="9">
        <f>+YEAR('TABLA PRINCIPAL'!$B1624)</f>
        <v>2013</v>
      </c>
      <c r="AB1624" s="22" t="str">
        <f>+IF(Ventas_Oficina[[#This Row],[Total del pedido]]&gt;=100000,"SI","NO")</f>
        <v>SI</v>
      </c>
      <c r="AC1624" s="22" t="str">
        <f>+_xlfn.XLOOKUP(Ventas_Oficina[[#This Row],[Nº de artículo]],AUXILIAR!A1623:A6514,AUXILIAR!D1623:D6514,"Error",0)</f>
        <v>No enviado a tiempo</v>
      </c>
      <c r="AD1624" s="22" t="str">
        <f>+IF(AND(Ventas_Oficina[[#This Row],[Total]]&gt;75000,Ventas_Oficina[[#This Row],[Envio a tiempo]]="Enviado a tiempo"),"Buena Venta","Venta Mala")</f>
        <v>Venta Mala</v>
      </c>
    </row>
    <row r="1625" spans="1:30" x14ac:dyDescent="0.25">
      <c r="A1625" s="26">
        <v>1311588</v>
      </c>
      <c r="B1625" s="10">
        <v>41613</v>
      </c>
      <c r="C1625" s="11" t="s">
        <v>431</v>
      </c>
      <c r="D1625" s="11" t="s">
        <v>29</v>
      </c>
      <c r="E1625" s="11" t="s">
        <v>12</v>
      </c>
      <c r="F1625" s="11" t="s">
        <v>13</v>
      </c>
      <c r="G1625" s="11" t="s">
        <v>1008</v>
      </c>
      <c r="H1625" s="11" t="s">
        <v>14</v>
      </c>
      <c r="I1625" s="11" t="s">
        <v>1016</v>
      </c>
      <c r="J1625" s="11" t="s">
        <v>1046</v>
      </c>
      <c r="K1625" s="11" t="s">
        <v>1261</v>
      </c>
      <c r="L1625" s="11" t="s">
        <v>1265</v>
      </c>
      <c r="M1625" s="11" t="s">
        <v>1272</v>
      </c>
      <c r="N1625" s="10">
        <v>41615</v>
      </c>
      <c r="O1625" s="12">
        <v>519</v>
      </c>
      <c r="P1625" s="12">
        <v>1298</v>
      </c>
      <c r="Q1625" s="12">
        <v>779</v>
      </c>
      <c r="R1625" s="11">
        <v>24</v>
      </c>
      <c r="S1625" s="12">
        <v>31152</v>
      </c>
      <c r="T1625" s="13">
        <v>7.0000000000000007E-2</v>
      </c>
      <c r="U1625" s="12">
        <v>2180.6400000000003</v>
      </c>
      <c r="V1625" s="12">
        <v>28971.360000000001</v>
      </c>
      <c r="W1625" s="12">
        <v>314</v>
      </c>
      <c r="X1625" s="12">
        <v>29424</v>
      </c>
      <c r="Y1625" s="14">
        <f>+DAY('TABLA PRINCIPAL'!$B1625)</f>
        <v>5</v>
      </c>
      <c r="Z1625" s="14">
        <f>+MONTH('TABLA PRINCIPAL'!$B1625)</f>
        <v>12</v>
      </c>
      <c r="AA1625" s="14">
        <f>+YEAR('TABLA PRINCIPAL'!$B1625)</f>
        <v>2013</v>
      </c>
      <c r="AB1625" s="22" t="str">
        <f>+IF(Ventas_Oficina[[#This Row],[Total del pedido]]&gt;=100000,"SI","NO")</f>
        <v>NO</v>
      </c>
      <c r="AC1625" s="22" t="str">
        <f>+_xlfn.XLOOKUP(Ventas_Oficina[[#This Row],[Nº de artículo]],AUXILIAR!A1624:A6515,AUXILIAR!D1624:D6515,"Error",0)</f>
        <v>Enviado a tiempo</v>
      </c>
      <c r="AD1625" s="22" t="str">
        <f>+IF(AND(Ventas_Oficina[[#This Row],[Total]]&gt;75000,Ventas_Oficina[[#This Row],[Envio a tiempo]]="Enviado a tiempo"),"Buena Venta","Venta Mala")</f>
        <v>Venta Mala</v>
      </c>
    </row>
    <row r="1626" spans="1:30" x14ac:dyDescent="0.25">
      <c r="A1626" s="25">
        <v>1311588</v>
      </c>
      <c r="B1626" s="5">
        <v>41531</v>
      </c>
      <c r="C1626" s="6" t="s">
        <v>234</v>
      </c>
      <c r="D1626" s="6" t="s">
        <v>92</v>
      </c>
      <c r="E1626" s="6" t="s">
        <v>4</v>
      </c>
      <c r="F1626" s="6" t="s">
        <v>5</v>
      </c>
      <c r="G1626" s="6" t="s">
        <v>1008</v>
      </c>
      <c r="H1626" s="6" t="s">
        <v>27</v>
      </c>
      <c r="I1626" s="6" t="s">
        <v>1012</v>
      </c>
      <c r="J1626" s="6" t="s">
        <v>1046</v>
      </c>
      <c r="K1626" s="6" t="s">
        <v>1261</v>
      </c>
      <c r="L1626" s="6" t="s">
        <v>1265</v>
      </c>
      <c r="M1626" s="6" t="s">
        <v>1272</v>
      </c>
      <c r="N1626" s="5">
        <v>41534</v>
      </c>
      <c r="O1626" s="7">
        <v>519</v>
      </c>
      <c r="P1626" s="7">
        <v>1298</v>
      </c>
      <c r="Q1626" s="7">
        <v>779</v>
      </c>
      <c r="R1626" s="6">
        <v>30</v>
      </c>
      <c r="S1626" s="7">
        <v>38940</v>
      </c>
      <c r="T1626" s="8">
        <v>0.08</v>
      </c>
      <c r="U1626" s="7">
        <v>3115.2000000000003</v>
      </c>
      <c r="V1626" s="7">
        <v>35824.800000000003</v>
      </c>
      <c r="W1626" s="7">
        <v>314</v>
      </c>
      <c r="X1626" s="7">
        <v>32619</v>
      </c>
      <c r="Y1626" s="9">
        <f>+DAY('TABLA PRINCIPAL'!$B1626)</f>
        <v>14</v>
      </c>
      <c r="Z1626" s="9">
        <f>+MONTH('TABLA PRINCIPAL'!$B1626)</f>
        <v>9</v>
      </c>
      <c r="AA1626" s="9">
        <f>+YEAR('TABLA PRINCIPAL'!$B1626)</f>
        <v>2013</v>
      </c>
      <c r="AB1626" s="22" t="str">
        <f>+IF(Ventas_Oficina[[#This Row],[Total del pedido]]&gt;=100000,"SI","NO")</f>
        <v>NO</v>
      </c>
      <c r="AC1626" s="22" t="str">
        <f>+_xlfn.XLOOKUP(Ventas_Oficina[[#This Row],[Nº de artículo]],AUXILIAR!A1625:A6516,AUXILIAR!D1625:D6516,"Error",0)</f>
        <v>Enviado a tiempo</v>
      </c>
      <c r="AD1626" s="22" t="str">
        <f>+IF(AND(Ventas_Oficina[[#This Row],[Total]]&gt;75000,Ventas_Oficina[[#This Row],[Envio a tiempo]]="Enviado a tiempo"),"Buena Venta","Venta Mala")</f>
        <v>Venta Mala</v>
      </c>
    </row>
    <row r="1627" spans="1:30" x14ac:dyDescent="0.25">
      <c r="A1627" s="26">
        <v>1311588</v>
      </c>
      <c r="B1627" s="10">
        <v>41914</v>
      </c>
      <c r="C1627" s="11" t="s">
        <v>30</v>
      </c>
      <c r="D1627" s="11" t="s">
        <v>31</v>
      </c>
      <c r="E1627" s="11" t="s">
        <v>4</v>
      </c>
      <c r="F1627" s="11" t="s">
        <v>5</v>
      </c>
      <c r="G1627" s="11" t="s">
        <v>1009</v>
      </c>
      <c r="H1627" s="11" t="s">
        <v>9</v>
      </c>
      <c r="I1627" s="11" t="s">
        <v>1013</v>
      </c>
      <c r="J1627" s="11" t="s">
        <v>1031</v>
      </c>
      <c r="K1627" s="11" t="s">
        <v>1261</v>
      </c>
      <c r="L1627" s="11" t="s">
        <v>1265</v>
      </c>
      <c r="M1627" s="11" t="s">
        <v>1273</v>
      </c>
      <c r="N1627" s="10">
        <v>41916</v>
      </c>
      <c r="O1627" s="12">
        <v>1007</v>
      </c>
      <c r="P1627" s="12">
        <v>1598</v>
      </c>
      <c r="Q1627" s="12">
        <v>591</v>
      </c>
      <c r="R1627" s="11">
        <v>43</v>
      </c>
      <c r="S1627" s="12">
        <v>68714</v>
      </c>
      <c r="T1627" s="13">
        <v>0.01</v>
      </c>
      <c r="U1627" s="12">
        <v>687.14</v>
      </c>
      <c r="V1627" s="12">
        <v>68026.86</v>
      </c>
      <c r="W1627" s="12">
        <v>400</v>
      </c>
      <c r="X1627" s="12">
        <v>59334</v>
      </c>
      <c r="Y1627" s="14">
        <f>+DAY('TABLA PRINCIPAL'!$B1627)</f>
        <v>2</v>
      </c>
      <c r="Z1627" s="14">
        <f>+MONTH('TABLA PRINCIPAL'!$B1627)</f>
        <v>10</v>
      </c>
      <c r="AA1627" s="14">
        <f>+YEAR('TABLA PRINCIPAL'!$B1627)</f>
        <v>2014</v>
      </c>
      <c r="AB1627" s="22" t="str">
        <f>+IF(Ventas_Oficina[[#This Row],[Total del pedido]]&gt;=100000,"SI","NO")</f>
        <v>NO</v>
      </c>
      <c r="AC1627" s="22" t="str">
        <f>+_xlfn.XLOOKUP(Ventas_Oficina[[#This Row],[Nº de artículo]],AUXILIAR!A1626:A6517,AUXILIAR!D1626:D6517,"Error",0)</f>
        <v>Enviado a tiempo</v>
      </c>
      <c r="AD1627" s="22" t="str">
        <f>+IF(AND(Ventas_Oficina[[#This Row],[Total]]&gt;75000,Ventas_Oficina[[#This Row],[Envio a tiempo]]="Enviado a tiempo"),"Buena Venta","Venta Mala")</f>
        <v>Venta Mala</v>
      </c>
    </row>
    <row r="1628" spans="1:30" x14ac:dyDescent="0.25">
      <c r="A1628" s="25">
        <v>1311588</v>
      </c>
      <c r="B1628" s="5">
        <v>41683</v>
      </c>
      <c r="C1628" s="6" t="s">
        <v>390</v>
      </c>
      <c r="D1628" s="6" t="s">
        <v>160</v>
      </c>
      <c r="E1628" s="6" t="s">
        <v>4</v>
      </c>
      <c r="F1628" s="6" t="s">
        <v>5</v>
      </c>
      <c r="G1628" s="6" t="s">
        <v>1007</v>
      </c>
      <c r="H1628" s="6" t="s">
        <v>53</v>
      </c>
      <c r="I1628" s="6" t="s">
        <v>1014</v>
      </c>
      <c r="J1628" s="6" t="s">
        <v>1028</v>
      </c>
      <c r="K1628" s="6" t="s">
        <v>1262</v>
      </c>
      <c r="L1628" s="6" t="s">
        <v>1265</v>
      </c>
      <c r="M1628" s="6" t="s">
        <v>1273</v>
      </c>
      <c r="N1628" s="5">
        <v>41683</v>
      </c>
      <c r="O1628" s="7">
        <v>229</v>
      </c>
      <c r="P1628" s="7">
        <v>369</v>
      </c>
      <c r="Q1628" s="7">
        <v>140</v>
      </c>
      <c r="R1628" s="6">
        <v>38</v>
      </c>
      <c r="S1628" s="7">
        <v>14022</v>
      </c>
      <c r="T1628" s="8">
        <v>0</v>
      </c>
      <c r="U1628" s="7">
        <v>0</v>
      </c>
      <c r="V1628" s="7">
        <v>14022</v>
      </c>
      <c r="W1628" s="7">
        <v>50</v>
      </c>
      <c r="X1628" s="7">
        <v>11609</v>
      </c>
      <c r="Y1628" s="9">
        <f>+DAY('TABLA PRINCIPAL'!$B1628)</f>
        <v>13</v>
      </c>
      <c r="Z1628" s="9">
        <f>+MONTH('TABLA PRINCIPAL'!$B1628)</f>
        <v>2</v>
      </c>
      <c r="AA1628" s="9">
        <f>+YEAR('TABLA PRINCIPAL'!$B1628)</f>
        <v>2014</v>
      </c>
      <c r="AB1628" s="22" t="str">
        <f>+IF(Ventas_Oficina[[#This Row],[Total del pedido]]&gt;=100000,"SI","NO")</f>
        <v>NO</v>
      </c>
      <c r="AC1628" s="22" t="str">
        <f>+_xlfn.XLOOKUP(Ventas_Oficina[[#This Row],[Nº de artículo]],AUXILIAR!A1627:A6518,AUXILIAR!D1627:D6518,"Error",0)</f>
        <v>Enviado a tiempo</v>
      </c>
      <c r="AD1628" s="22" t="str">
        <f>+IF(AND(Ventas_Oficina[[#This Row],[Total]]&gt;75000,Ventas_Oficina[[#This Row],[Envio a tiempo]]="Enviado a tiempo"),"Buena Venta","Venta Mala")</f>
        <v>Venta Mala</v>
      </c>
    </row>
    <row r="1629" spans="1:30" x14ac:dyDescent="0.25">
      <c r="A1629" s="26">
        <v>1311588</v>
      </c>
      <c r="B1629" s="10">
        <v>41772</v>
      </c>
      <c r="C1629" s="11" t="s">
        <v>298</v>
      </c>
      <c r="D1629" s="11" t="s">
        <v>48</v>
      </c>
      <c r="E1629" s="11" t="s">
        <v>4</v>
      </c>
      <c r="F1629" s="11" t="s">
        <v>5</v>
      </c>
      <c r="G1629" s="11" t="s">
        <v>1009</v>
      </c>
      <c r="H1629" s="11" t="s">
        <v>34</v>
      </c>
      <c r="I1629" s="11" t="s">
        <v>1016</v>
      </c>
      <c r="J1629" s="11" t="s">
        <v>1107</v>
      </c>
      <c r="K1629" s="11" t="s">
        <v>1261</v>
      </c>
      <c r="L1629" s="11" t="s">
        <v>1267</v>
      </c>
      <c r="M1629" s="11" t="s">
        <v>1272</v>
      </c>
      <c r="N1629" s="10">
        <v>41773</v>
      </c>
      <c r="O1629" s="12">
        <v>276</v>
      </c>
      <c r="P1629" s="12">
        <v>438</v>
      </c>
      <c r="Q1629" s="12">
        <v>162</v>
      </c>
      <c r="R1629" s="11">
        <v>43</v>
      </c>
      <c r="S1629" s="12">
        <v>18834</v>
      </c>
      <c r="T1629" s="13">
        <v>0.03</v>
      </c>
      <c r="U1629" s="12">
        <v>565.02</v>
      </c>
      <c r="V1629" s="12">
        <v>18268.98</v>
      </c>
      <c r="W1629" s="12">
        <v>621</v>
      </c>
      <c r="X1629" s="12">
        <v>12307</v>
      </c>
      <c r="Y1629" s="14">
        <f>+DAY('TABLA PRINCIPAL'!$B1629)</f>
        <v>13</v>
      </c>
      <c r="Z1629" s="14">
        <f>+MONTH('TABLA PRINCIPAL'!$B1629)</f>
        <v>5</v>
      </c>
      <c r="AA1629" s="14">
        <f>+YEAR('TABLA PRINCIPAL'!$B1629)</f>
        <v>2014</v>
      </c>
      <c r="AB1629" s="22" t="str">
        <f>+IF(Ventas_Oficina[[#This Row],[Total del pedido]]&gt;=100000,"SI","NO")</f>
        <v>NO</v>
      </c>
      <c r="AC1629" s="22" t="str">
        <f>+_xlfn.XLOOKUP(Ventas_Oficina[[#This Row],[Nº de artículo]],AUXILIAR!A1628:A6519,AUXILIAR!D1628:D6519,"Error",0)</f>
        <v>No enviado a tiempo</v>
      </c>
      <c r="AD1629" s="22" t="str">
        <f>+IF(AND(Ventas_Oficina[[#This Row],[Total]]&gt;75000,Ventas_Oficina[[#This Row],[Envio a tiempo]]="Enviado a tiempo"),"Buena Venta","Venta Mala")</f>
        <v>Venta Mala</v>
      </c>
    </row>
    <row r="1630" spans="1:30" x14ac:dyDescent="0.25">
      <c r="A1630" s="25">
        <v>1311588</v>
      </c>
      <c r="B1630" s="5">
        <v>42092</v>
      </c>
      <c r="C1630" s="6" t="s">
        <v>388</v>
      </c>
      <c r="D1630" s="6" t="s">
        <v>36</v>
      </c>
      <c r="E1630" s="6" t="s">
        <v>12</v>
      </c>
      <c r="F1630" s="6" t="s">
        <v>13</v>
      </c>
      <c r="G1630" s="6" t="s">
        <v>1010</v>
      </c>
      <c r="H1630" s="6" t="s">
        <v>14</v>
      </c>
      <c r="I1630" s="6" t="s">
        <v>1015</v>
      </c>
      <c r="J1630" s="6" t="s">
        <v>1064</v>
      </c>
      <c r="K1630" s="6" t="s">
        <v>1262</v>
      </c>
      <c r="L1630" s="6" t="s">
        <v>1265</v>
      </c>
      <c r="M1630" s="6" t="s">
        <v>1272</v>
      </c>
      <c r="N1630" s="5">
        <v>42095</v>
      </c>
      <c r="O1630" s="7">
        <v>365</v>
      </c>
      <c r="P1630" s="7">
        <v>598</v>
      </c>
      <c r="Q1630" s="7">
        <v>233</v>
      </c>
      <c r="R1630" s="6">
        <v>31</v>
      </c>
      <c r="S1630" s="7">
        <v>18538</v>
      </c>
      <c r="T1630" s="8">
        <v>0</v>
      </c>
      <c r="U1630" s="7">
        <v>0</v>
      </c>
      <c r="V1630" s="7">
        <v>18538</v>
      </c>
      <c r="W1630" s="7">
        <v>149</v>
      </c>
      <c r="X1630" s="7">
        <v>12207</v>
      </c>
      <c r="Y1630" s="9">
        <f>+DAY('TABLA PRINCIPAL'!$B1630)</f>
        <v>29</v>
      </c>
      <c r="Z1630" s="9">
        <f>+MONTH('TABLA PRINCIPAL'!$B1630)</f>
        <v>3</v>
      </c>
      <c r="AA1630" s="9">
        <f>+YEAR('TABLA PRINCIPAL'!$B1630)</f>
        <v>2015</v>
      </c>
      <c r="AB1630" s="22" t="str">
        <f>+IF(Ventas_Oficina[[#This Row],[Total del pedido]]&gt;=100000,"SI","NO")</f>
        <v>NO</v>
      </c>
      <c r="AC1630" s="22" t="str">
        <f>+_xlfn.XLOOKUP(Ventas_Oficina[[#This Row],[Nº de artículo]],AUXILIAR!A1629:A6520,AUXILIAR!D1629:D6520,"Error",0)</f>
        <v>No enviado a tiempo</v>
      </c>
      <c r="AD1630" s="22" t="str">
        <f>+IF(AND(Ventas_Oficina[[#This Row],[Total]]&gt;75000,Ventas_Oficina[[#This Row],[Envio a tiempo]]="Enviado a tiempo"),"Buena Venta","Venta Mala")</f>
        <v>Venta Mala</v>
      </c>
    </row>
    <row r="1631" spans="1:30" x14ac:dyDescent="0.25">
      <c r="A1631" s="26">
        <v>1311588</v>
      </c>
      <c r="B1631" s="10">
        <v>41624</v>
      </c>
      <c r="C1631" s="11" t="s">
        <v>99</v>
      </c>
      <c r="D1631" s="11" t="s">
        <v>100</v>
      </c>
      <c r="E1631" s="11" t="s">
        <v>12</v>
      </c>
      <c r="F1631" s="11" t="s">
        <v>13</v>
      </c>
      <c r="G1631" s="11" t="s">
        <v>1010</v>
      </c>
      <c r="H1631" s="11" t="s">
        <v>42</v>
      </c>
      <c r="I1631" s="11" t="s">
        <v>1016</v>
      </c>
      <c r="J1631" s="11" t="s">
        <v>1055</v>
      </c>
      <c r="K1631" s="11" t="s">
        <v>1261</v>
      </c>
      <c r="L1631" s="11" t="s">
        <v>1267</v>
      </c>
      <c r="M1631" s="11" t="s">
        <v>1272</v>
      </c>
      <c r="N1631" s="10">
        <v>41627</v>
      </c>
      <c r="O1631" s="12">
        <v>250</v>
      </c>
      <c r="P1631" s="12">
        <v>568</v>
      </c>
      <c r="Q1631" s="12">
        <v>318</v>
      </c>
      <c r="R1631" s="11">
        <v>16</v>
      </c>
      <c r="S1631" s="12">
        <v>9088</v>
      </c>
      <c r="T1631" s="13">
        <v>0.01</v>
      </c>
      <c r="U1631" s="12">
        <v>90.88</v>
      </c>
      <c r="V1631" s="12">
        <v>8997.1200000000008</v>
      </c>
      <c r="W1631" s="12">
        <v>360</v>
      </c>
      <c r="X1631" s="12">
        <v>12673</v>
      </c>
      <c r="Y1631" s="14">
        <f>+DAY('TABLA PRINCIPAL'!$B1631)</f>
        <v>16</v>
      </c>
      <c r="Z1631" s="14">
        <f>+MONTH('TABLA PRINCIPAL'!$B1631)</f>
        <v>12</v>
      </c>
      <c r="AA1631" s="14">
        <f>+YEAR('TABLA PRINCIPAL'!$B1631)</f>
        <v>2013</v>
      </c>
      <c r="AB1631" s="22" t="str">
        <f>+IF(Ventas_Oficina[[#This Row],[Total del pedido]]&gt;=100000,"SI","NO")</f>
        <v>NO</v>
      </c>
      <c r="AC1631" s="22" t="str">
        <f>+_xlfn.XLOOKUP(Ventas_Oficina[[#This Row],[Nº de artículo]],AUXILIAR!A1630:A6521,AUXILIAR!D1630:D6521,"Error",0)</f>
        <v>Enviado a tiempo</v>
      </c>
      <c r="AD1631" s="22" t="str">
        <f>+IF(AND(Ventas_Oficina[[#This Row],[Total]]&gt;75000,Ventas_Oficina[[#This Row],[Envio a tiempo]]="Enviado a tiempo"),"Buena Venta","Venta Mala")</f>
        <v>Venta Mala</v>
      </c>
    </row>
    <row r="1632" spans="1:30" x14ac:dyDescent="0.25">
      <c r="A1632" s="25">
        <v>1311588</v>
      </c>
      <c r="B1632" s="5">
        <v>41710</v>
      </c>
      <c r="C1632" s="6" t="s">
        <v>368</v>
      </c>
      <c r="D1632" s="6" t="s">
        <v>369</v>
      </c>
      <c r="E1632" s="6" t="s">
        <v>4</v>
      </c>
      <c r="F1632" s="6" t="s">
        <v>5</v>
      </c>
      <c r="G1632" s="6" t="s">
        <v>1010</v>
      </c>
      <c r="H1632" s="6" t="s">
        <v>9</v>
      </c>
      <c r="I1632" s="6" t="s">
        <v>1012</v>
      </c>
      <c r="J1632" s="6" t="s">
        <v>1064</v>
      </c>
      <c r="K1632" s="6" t="s">
        <v>1261</v>
      </c>
      <c r="L1632" s="6" t="s">
        <v>1267</v>
      </c>
      <c r="M1632" s="6" t="s">
        <v>1272</v>
      </c>
      <c r="N1632" s="5">
        <v>41711</v>
      </c>
      <c r="O1632" s="7">
        <v>365</v>
      </c>
      <c r="P1632" s="7">
        <v>598</v>
      </c>
      <c r="Q1632" s="7">
        <v>233</v>
      </c>
      <c r="R1632" s="6">
        <v>33</v>
      </c>
      <c r="S1632" s="7">
        <v>19734</v>
      </c>
      <c r="T1632" s="8">
        <v>0.03</v>
      </c>
      <c r="U1632" s="7">
        <v>592.02</v>
      </c>
      <c r="V1632" s="7">
        <v>19141.98</v>
      </c>
      <c r="W1632" s="7">
        <v>149</v>
      </c>
      <c r="X1632" s="7">
        <v>12307</v>
      </c>
      <c r="Y1632" s="9">
        <f>+DAY('TABLA PRINCIPAL'!$B1632)</f>
        <v>12</v>
      </c>
      <c r="Z1632" s="9">
        <f>+MONTH('TABLA PRINCIPAL'!$B1632)</f>
        <v>3</v>
      </c>
      <c r="AA1632" s="9">
        <f>+YEAR('TABLA PRINCIPAL'!$B1632)</f>
        <v>2014</v>
      </c>
      <c r="AB1632" s="22" t="str">
        <f>+IF(Ventas_Oficina[[#This Row],[Total del pedido]]&gt;=100000,"SI","NO")</f>
        <v>NO</v>
      </c>
      <c r="AC1632" s="22" t="str">
        <f>+_xlfn.XLOOKUP(Ventas_Oficina[[#This Row],[Nº de artículo]],AUXILIAR!A1631:A6522,AUXILIAR!D1631:D6522,"Error",0)</f>
        <v>Enviado a tiempo</v>
      </c>
      <c r="AD1632" s="22" t="str">
        <f>+IF(AND(Ventas_Oficina[[#This Row],[Total]]&gt;75000,Ventas_Oficina[[#This Row],[Envio a tiempo]]="Enviado a tiempo"),"Buena Venta","Venta Mala")</f>
        <v>Venta Mala</v>
      </c>
    </row>
    <row r="1633" spans="1:30" x14ac:dyDescent="0.25">
      <c r="A1633" s="26">
        <v>1311953</v>
      </c>
      <c r="B1633" s="10">
        <v>41735</v>
      </c>
      <c r="C1633" s="11" t="s">
        <v>424</v>
      </c>
      <c r="D1633" s="11" t="s">
        <v>425</v>
      </c>
      <c r="E1633" s="11" t="s">
        <v>4</v>
      </c>
      <c r="F1633" s="11" t="s">
        <v>5</v>
      </c>
      <c r="G1633" s="11" t="s">
        <v>1009</v>
      </c>
      <c r="H1633" s="11" t="s">
        <v>106</v>
      </c>
      <c r="I1633" s="11" t="s">
        <v>1015</v>
      </c>
      <c r="J1633" s="11" t="s">
        <v>1028</v>
      </c>
      <c r="K1633" s="11" t="s">
        <v>1262</v>
      </c>
      <c r="L1633" s="11" t="s">
        <v>1270</v>
      </c>
      <c r="M1633" s="11" t="s">
        <v>1274</v>
      </c>
      <c r="N1633" s="10">
        <v>41740</v>
      </c>
      <c r="O1633" s="12">
        <v>229</v>
      </c>
      <c r="P1633" s="12">
        <v>369</v>
      </c>
      <c r="Q1633" s="12">
        <v>140</v>
      </c>
      <c r="R1633" s="11">
        <v>34</v>
      </c>
      <c r="S1633" s="12">
        <v>12546</v>
      </c>
      <c r="T1633" s="13">
        <v>0.02</v>
      </c>
      <c r="U1633" s="12">
        <v>250.92000000000002</v>
      </c>
      <c r="V1633" s="12">
        <v>12295.08</v>
      </c>
      <c r="W1633" s="12">
        <v>50</v>
      </c>
      <c r="X1633" s="12">
        <v>4324</v>
      </c>
      <c r="Y1633" s="14">
        <f>+DAY('TABLA PRINCIPAL'!$B1633)</f>
        <v>6</v>
      </c>
      <c r="Z1633" s="14">
        <f>+MONTH('TABLA PRINCIPAL'!$B1633)</f>
        <v>4</v>
      </c>
      <c r="AA1633" s="14">
        <f>+YEAR('TABLA PRINCIPAL'!$B1633)</f>
        <v>2014</v>
      </c>
      <c r="AB1633" s="22" t="str">
        <f>+IF(Ventas_Oficina[[#This Row],[Total del pedido]]&gt;=100000,"SI","NO")</f>
        <v>NO</v>
      </c>
      <c r="AC1633" s="22" t="str">
        <f>+_xlfn.XLOOKUP(Ventas_Oficina[[#This Row],[Nº de artículo]],AUXILIAR!A1632:A6523,AUXILIAR!D1632:D6523,"Error",0)</f>
        <v>Enviado a tiempo</v>
      </c>
      <c r="AD1633" s="22" t="str">
        <f>+IF(AND(Ventas_Oficina[[#This Row],[Total]]&gt;75000,Ventas_Oficina[[#This Row],[Envio a tiempo]]="Enviado a tiempo"),"Buena Venta","Venta Mala")</f>
        <v>Venta Mala</v>
      </c>
    </row>
    <row r="1634" spans="1:30" x14ac:dyDescent="0.25">
      <c r="A1634" s="25">
        <v>1312319</v>
      </c>
      <c r="B1634" s="5">
        <v>41824</v>
      </c>
      <c r="C1634" s="6" t="s">
        <v>201</v>
      </c>
      <c r="D1634" s="6" t="s">
        <v>29</v>
      </c>
      <c r="E1634" s="6" t="s">
        <v>12</v>
      </c>
      <c r="F1634" s="6" t="s">
        <v>13</v>
      </c>
      <c r="G1634" s="6" t="s">
        <v>1010</v>
      </c>
      <c r="H1634" s="6" t="s">
        <v>14</v>
      </c>
      <c r="I1634" s="6" t="s">
        <v>1015</v>
      </c>
      <c r="J1634" s="6" t="s">
        <v>1031</v>
      </c>
      <c r="K1634" s="6" t="s">
        <v>1262</v>
      </c>
      <c r="L1634" s="6" t="s">
        <v>1265</v>
      </c>
      <c r="M1634" s="6" t="s">
        <v>1273</v>
      </c>
      <c r="N1634" s="5">
        <v>41826</v>
      </c>
      <c r="O1634" s="7">
        <v>1007</v>
      </c>
      <c r="P1634" s="7">
        <v>1598</v>
      </c>
      <c r="Q1634" s="7">
        <v>591</v>
      </c>
      <c r="R1634" s="6">
        <v>46</v>
      </c>
      <c r="S1634" s="7">
        <v>73508</v>
      </c>
      <c r="T1634" s="8">
        <v>0.01</v>
      </c>
      <c r="U1634" s="7">
        <v>735.08</v>
      </c>
      <c r="V1634" s="7">
        <v>72772.92</v>
      </c>
      <c r="W1634" s="7">
        <v>400</v>
      </c>
      <c r="X1634" s="7">
        <v>21533</v>
      </c>
      <c r="Y1634" s="9">
        <f>+DAY('TABLA PRINCIPAL'!$B1634)</f>
        <v>4</v>
      </c>
      <c r="Z1634" s="9">
        <f>+MONTH('TABLA PRINCIPAL'!$B1634)</f>
        <v>7</v>
      </c>
      <c r="AA1634" s="9">
        <f>+YEAR('TABLA PRINCIPAL'!$B1634)</f>
        <v>2014</v>
      </c>
      <c r="AB1634" s="22" t="str">
        <f>+IF(Ventas_Oficina[[#This Row],[Total del pedido]]&gt;=100000,"SI","NO")</f>
        <v>NO</v>
      </c>
      <c r="AC1634" s="22" t="str">
        <f>+_xlfn.XLOOKUP(Ventas_Oficina[[#This Row],[Nº de artículo]],AUXILIAR!A1633:A6524,AUXILIAR!D1633:D6524,"Error",0)</f>
        <v>Enviado a tiempo</v>
      </c>
      <c r="AD1634" s="22" t="str">
        <f>+IF(AND(Ventas_Oficina[[#This Row],[Total]]&gt;75000,Ventas_Oficina[[#This Row],[Envio a tiempo]]="Enviado a tiempo"),"Buena Venta","Venta Mala")</f>
        <v>Venta Mala</v>
      </c>
    </row>
    <row r="1635" spans="1:30" x14ac:dyDescent="0.25">
      <c r="A1635" s="26">
        <v>1312319</v>
      </c>
      <c r="B1635" s="10">
        <v>41695</v>
      </c>
      <c r="C1635" s="11" t="s">
        <v>407</v>
      </c>
      <c r="D1635" s="11" t="s">
        <v>504</v>
      </c>
      <c r="E1635" s="11" t="s">
        <v>4</v>
      </c>
      <c r="F1635" s="11" t="s">
        <v>5</v>
      </c>
      <c r="G1635" s="11" t="s">
        <v>1008</v>
      </c>
      <c r="H1635" s="11" t="s">
        <v>121</v>
      </c>
      <c r="I1635" s="11" t="s">
        <v>1012</v>
      </c>
      <c r="J1635" s="11" t="s">
        <v>1083</v>
      </c>
      <c r="K1635" s="11" t="s">
        <v>1261</v>
      </c>
      <c r="L1635" s="11" t="s">
        <v>1265</v>
      </c>
      <c r="M1635" s="11" t="s">
        <v>1272</v>
      </c>
      <c r="N1635" s="10">
        <v>41697</v>
      </c>
      <c r="O1635" s="12">
        <v>375</v>
      </c>
      <c r="P1635" s="12">
        <v>708</v>
      </c>
      <c r="Q1635" s="12">
        <v>333</v>
      </c>
      <c r="R1635" s="11">
        <v>31</v>
      </c>
      <c r="S1635" s="12">
        <v>21948</v>
      </c>
      <c r="T1635" s="13">
        <v>0.09</v>
      </c>
      <c r="U1635" s="12">
        <v>1975.32</v>
      </c>
      <c r="V1635" s="12">
        <v>19972.68</v>
      </c>
      <c r="W1635" s="12">
        <v>235</v>
      </c>
      <c r="X1635" s="12">
        <v>21533</v>
      </c>
      <c r="Y1635" s="14">
        <f>+DAY('TABLA PRINCIPAL'!$B1635)</f>
        <v>25</v>
      </c>
      <c r="Z1635" s="14">
        <f>+MONTH('TABLA PRINCIPAL'!$B1635)</f>
        <v>2</v>
      </c>
      <c r="AA1635" s="14">
        <f>+YEAR('TABLA PRINCIPAL'!$B1635)</f>
        <v>2014</v>
      </c>
      <c r="AB1635" s="22" t="str">
        <f>+IF(Ventas_Oficina[[#This Row],[Total del pedido]]&gt;=100000,"SI","NO")</f>
        <v>NO</v>
      </c>
      <c r="AC1635" s="22" t="str">
        <f>+_xlfn.XLOOKUP(Ventas_Oficina[[#This Row],[Nº de artículo]],AUXILIAR!A1634:A6525,AUXILIAR!D1634:D6525,"Error",0)</f>
        <v>Enviado a tiempo</v>
      </c>
      <c r="AD1635" s="22" t="str">
        <f>+IF(AND(Ventas_Oficina[[#This Row],[Total]]&gt;75000,Ventas_Oficina[[#This Row],[Envio a tiempo]]="Enviado a tiempo"),"Buena Venta","Venta Mala")</f>
        <v>Venta Mala</v>
      </c>
    </row>
    <row r="1636" spans="1:30" x14ac:dyDescent="0.25">
      <c r="A1636" s="25">
        <v>1312319</v>
      </c>
      <c r="B1636" s="5">
        <v>41414</v>
      </c>
      <c r="C1636" s="6" t="s">
        <v>224</v>
      </c>
      <c r="D1636" s="6" t="s">
        <v>152</v>
      </c>
      <c r="E1636" s="6" t="s">
        <v>4</v>
      </c>
      <c r="F1636" s="6" t="s">
        <v>5</v>
      </c>
      <c r="G1636" s="6" t="s">
        <v>1007</v>
      </c>
      <c r="H1636" s="6" t="s">
        <v>39</v>
      </c>
      <c r="I1636" s="6" t="s">
        <v>1016</v>
      </c>
      <c r="J1636" s="6" t="s">
        <v>1073</v>
      </c>
      <c r="K1636" s="6" t="s">
        <v>1261</v>
      </c>
      <c r="L1636" s="6" t="s">
        <v>1267</v>
      </c>
      <c r="M1636" s="6" t="s">
        <v>1272</v>
      </c>
      <c r="N1636" s="5">
        <v>41415</v>
      </c>
      <c r="O1636" s="7">
        <v>550</v>
      </c>
      <c r="P1636" s="7">
        <v>1222</v>
      </c>
      <c r="Q1636" s="7">
        <v>672</v>
      </c>
      <c r="R1636" s="6">
        <v>34</v>
      </c>
      <c r="S1636" s="7">
        <v>41548</v>
      </c>
      <c r="T1636" s="8">
        <v>0.08</v>
      </c>
      <c r="U1636" s="7">
        <v>3323.84</v>
      </c>
      <c r="V1636" s="7">
        <v>38224.160000000003</v>
      </c>
      <c r="W1636" s="7">
        <v>285</v>
      </c>
      <c r="X1636" s="7">
        <v>43058</v>
      </c>
      <c r="Y1636" s="9">
        <f>+DAY('TABLA PRINCIPAL'!$B1636)</f>
        <v>20</v>
      </c>
      <c r="Z1636" s="9">
        <f>+MONTH('TABLA PRINCIPAL'!$B1636)</f>
        <v>5</v>
      </c>
      <c r="AA1636" s="9">
        <f>+YEAR('TABLA PRINCIPAL'!$B1636)</f>
        <v>2013</v>
      </c>
      <c r="AB1636" s="22" t="str">
        <f>+IF(Ventas_Oficina[[#This Row],[Total del pedido]]&gt;=100000,"SI","NO")</f>
        <v>NO</v>
      </c>
      <c r="AC1636" s="22" t="str">
        <f>+_xlfn.XLOOKUP(Ventas_Oficina[[#This Row],[Nº de artículo]],AUXILIAR!A1635:A6526,AUXILIAR!D1635:D6526,"Error",0)</f>
        <v>Enviado a tiempo</v>
      </c>
      <c r="AD1636" s="22" t="str">
        <f>+IF(AND(Ventas_Oficina[[#This Row],[Total]]&gt;75000,Ventas_Oficina[[#This Row],[Envio a tiempo]]="Enviado a tiempo"),"Buena Venta","Venta Mala")</f>
        <v>Venta Mala</v>
      </c>
    </row>
    <row r="1637" spans="1:30" x14ac:dyDescent="0.25">
      <c r="A1637" s="26">
        <v>1312684</v>
      </c>
      <c r="B1637" s="10">
        <v>41425</v>
      </c>
      <c r="C1637" s="11" t="s">
        <v>124</v>
      </c>
      <c r="D1637" s="11" t="s">
        <v>92</v>
      </c>
      <c r="E1637" s="11" t="s">
        <v>4</v>
      </c>
      <c r="F1637" s="11" t="s">
        <v>5</v>
      </c>
      <c r="G1637" s="11" t="s">
        <v>1008</v>
      </c>
      <c r="H1637" s="11" t="s">
        <v>27</v>
      </c>
      <c r="I1637" s="11" t="s">
        <v>1014</v>
      </c>
      <c r="J1637" s="11" t="s">
        <v>1062</v>
      </c>
      <c r="K1637" s="11" t="s">
        <v>1261</v>
      </c>
      <c r="L1637" s="11" t="s">
        <v>1267</v>
      </c>
      <c r="M1637" s="11" t="s">
        <v>1272</v>
      </c>
      <c r="N1637" s="10">
        <v>41425</v>
      </c>
      <c r="O1637" s="12">
        <v>639</v>
      </c>
      <c r="P1637" s="12">
        <v>1998</v>
      </c>
      <c r="Q1637" s="12">
        <v>1359</v>
      </c>
      <c r="R1637" s="11">
        <v>8</v>
      </c>
      <c r="S1637" s="12">
        <v>15984</v>
      </c>
      <c r="T1637" s="13">
        <v>0.01</v>
      </c>
      <c r="U1637" s="12">
        <v>159.84</v>
      </c>
      <c r="V1637" s="12">
        <v>15824.16</v>
      </c>
      <c r="W1637" s="12">
        <v>400</v>
      </c>
      <c r="X1637" s="12">
        <v>26857</v>
      </c>
      <c r="Y1637" s="14">
        <f>+DAY('TABLA PRINCIPAL'!$B1637)</f>
        <v>31</v>
      </c>
      <c r="Z1637" s="14">
        <f>+MONTH('TABLA PRINCIPAL'!$B1637)</f>
        <v>5</v>
      </c>
      <c r="AA1637" s="14">
        <f>+YEAR('TABLA PRINCIPAL'!$B1637)</f>
        <v>2013</v>
      </c>
      <c r="AB1637" s="22" t="str">
        <f>+IF(Ventas_Oficina[[#This Row],[Total del pedido]]&gt;=100000,"SI","NO")</f>
        <v>NO</v>
      </c>
      <c r="AC1637" s="22" t="str">
        <f>+_xlfn.XLOOKUP(Ventas_Oficina[[#This Row],[Nº de artículo]],AUXILIAR!A1636:A6527,AUXILIAR!D1636:D6527,"Error",0)</f>
        <v>No enviado a tiempo</v>
      </c>
      <c r="AD1637" s="22" t="str">
        <f>+IF(AND(Ventas_Oficina[[#This Row],[Total]]&gt;75000,Ventas_Oficina[[#This Row],[Envio a tiempo]]="Enviado a tiempo"),"Buena Venta","Venta Mala")</f>
        <v>Venta Mala</v>
      </c>
    </row>
    <row r="1638" spans="1:30" x14ac:dyDescent="0.25">
      <c r="A1638" s="25">
        <v>1312684</v>
      </c>
      <c r="B1638" s="5">
        <v>42203</v>
      </c>
      <c r="C1638" s="6" t="s">
        <v>628</v>
      </c>
      <c r="D1638" s="6" t="s">
        <v>520</v>
      </c>
      <c r="E1638" s="6" t="s">
        <v>4</v>
      </c>
      <c r="F1638" s="6" t="s">
        <v>5</v>
      </c>
      <c r="G1638" s="6" t="s">
        <v>1007</v>
      </c>
      <c r="H1638" s="6" t="s">
        <v>106</v>
      </c>
      <c r="I1638" s="6" t="s">
        <v>1013</v>
      </c>
      <c r="J1638" s="6" t="s">
        <v>1121</v>
      </c>
      <c r="K1638" s="6" t="s">
        <v>1261</v>
      </c>
      <c r="L1638" s="6" t="s">
        <v>1267</v>
      </c>
      <c r="M1638" s="6" t="s">
        <v>1272</v>
      </c>
      <c r="N1638" s="5">
        <v>42205</v>
      </c>
      <c r="O1638" s="7">
        <v>892</v>
      </c>
      <c r="P1638" s="7">
        <v>2974</v>
      </c>
      <c r="Q1638" s="7">
        <v>2082</v>
      </c>
      <c r="R1638" s="6">
        <v>22</v>
      </c>
      <c r="S1638" s="7">
        <v>65428</v>
      </c>
      <c r="T1638" s="8">
        <v>0.09</v>
      </c>
      <c r="U1638" s="7">
        <v>5888.5199999999995</v>
      </c>
      <c r="V1638" s="7">
        <v>59539.48</v>
      </c>
      <c r="W1638" s="7">
        <v>664</v>
      </c>
      <c r="X1638" s="7">
        <v>23168</v>
      </c>
      <c r="Y1638" s="9">
        <f>+DAY('TABLA PRINCIPAL'!$B1638)</f>
        <v>18</v>
      </c>
      <c r="Z1638" s="9">
        <f>+MONTH('TABLA PRINCIPAL'!$B1638)</f>
        <v>7</v>
      </c>
      <c r="AA1638" s="9">
        <f>+YEAR('TABLA PRINCIPAL'!$B1638)</f>
        <v>2015</v>
      </c>
      <c r="AB1638" s="22" t="str">
        <f>+IF(Ventas_Oficina[[#This Row],[Total del pedido]]&gt;=100000,"SI","NO")</f>
        <v>NO</v>
      </c>
      <c r="AC1638" s="22" t="str">
        <f>+_xlfn.XLOOKUP(Ventas_Oficina[[#This Row],[Nº de artículo]],AUXILIAR!A1637:A6528,AUXILIAR!D1637:D6528,"Error",0)</f>
        <v>No enviado a tiempo</v>
      </c>
      <c r="AD1638" s="22" t="str">
        <f>+IF(AND(Ventas_Oficina[[#This Row],[Total]]&gt;75000,Ventas_Oficina[[#This Row],[Envio a tiempo]]="Enviado a tiempo"),"Buena Venta","Venta Mala")</f>
        <v>Venta Mala</v>
      </c>
    </row>
    <row r="1639" spans="1:30" x14ac:dyDescent="0.25">
      <c r="A1639" s="26">
        <v>1313049</v>
      </c>
      <c r="B1639" s="10">
        <v>41418</v>
      </c>
      <c r="C1639" s="11" t="s">
        <v>207</v>
      </c>
      <c r="D1639" s="11" t="s">
        <v>177</v>
      </c>
      <c r="E1639" s="11" t="s">
        <v>4</v>
      </c>
      <c r="F1639" s="11" t="s">
        <v>5</v>
      </c>
      <c r="G1639" s="11" t="s">
        <v>1007</v>
      </c>
      <c r="H1639" s="11" t="s">
        <v>6</v>
      </c>
      <c r="I1639" s="11" t="s">
        <v>1016</v>
      </c>
      <c r="J1639" s="11" t="s">
        <v>1077</v>
      </c>
      <c r="K1639" s="11" t="s">
        <v>1261</v>
      </c>
      <c r="L1639" s="11" t="s">
        <v>1265</v>
      </c>
      <c r="M1639" s="11" t="s">
        <v>1272</v>
      </c>
      <c r="N1639" s="10">
        <v>41420</v>
      </c>
      <c r="O1639" s="12">
        <v>403</v>
      </c>
      <c r="P1639" s="12">
        <v>938</v>
      </c>
      <c r="Q1639" s="12">
        <v>535</v>
      </c>
      <c r="R1639" s="11">
        <v>28</v>
      </c>
      <c r="S1639" s="12">
        <v>26264</v>
      </c>
      <c r="T1639" s="13">
        <v>0.01</v>
      </c>
      <c r="U1639" s="12">
        <v>262.64</v>
      </c>
      <c r="V1639" s="12">
        <v>26001.360000000001</v>
      </c>
      <c r="W1639" s="12">
        <v>728</v>
      </c>
      <c r="X1639" s="12">
        <v>23496</v>
      </c>
      <c r="Y1639" s="14">
        <f>+DAY('TABLA PRINCIPAL'!$B1639)</f>
        <v>24</v>
      </c>
      <c r="Z1639" s="14">
        <f>+MONTH('TABLA PRINCIPAL'!$B1639)</f>
        <v>5</v>
      </c>
      <c r="AA1639" s="14">
        <f>+YEAR('TABLA PRINCIPAL'!$B1639)</f>
        <v>2013</v>
      </c>
      <c r="AB1639" s="22" t="str">
        <f>+IF(Ventas_Oficina[[#This Row],[Total del pedido]]&gt;=100000,"SI","NO")</f>
        <v>NO</v>
      </c>
      <c r="AC1639" s="22" t="str">
        <f>+_xlfn.XLOOKUP(Ventas_Oficina[[#This Row],[Nº de artículo]],AUXILIAR!A1638:A6529,AUXILIAR!D1638:D6529,"Error",0)</f>
        <v>Enviado a tiempo</v>
      </c>
      <c r="AD1639" s="22" t="str">
        <f>+IF(AND(Ventas_Oficina[[#This Row],[Total]]&gt;75000,Ventas_Oficina[[#This Row],[Envio a tiempo]]="Enviado a tiempo"),"Buena Venta","Venta Mala")</f>
        <v>Venta Mala</v>
      </c>
    </row>
    <row r="1640" spans="1:30" x14ac:dyDescent="0.25">
      <c r="A1640" s="25">
        <v>1313049</v>
      </c>
      <c r="B1640" s="5">
        <v>41514</v>
      </c>
      <c r="C1640" s="6" t="s">
        <v>401</v>
      </c>
      <c r="D1640" s="6" t="s">
        <v>48</v>
      </c>
      <c r="E1640" s="6" t="s">
        <v>4</v>
      </c>
      <c r="F1640" s="6" t="s">
        <v>5</v>
      </c>
      <c r="G1640" s="6" t="s">
        <v>1007</v>
      </c>
      <c r="H1640" s="6" t="s">
        <v>34</v>
      </c>
      <c r="I1640" s="6" t="s">
        <v>1015</v>
      </c>
      <c r="J1640" s="6" t="s">
        <v>1121</v>
      </c>
      <c r="K1640" s="6" t="s">
        <v>1262</v>
      </c>
      <c r="L1640" s="6" t="s">
        <v>1265</v>
      </c>
      <c r="M1640" s="6" t="s">
        <v>1272</v>
      </c>
      <c r="N1640" s="5">
        <v>41546</v>
      </c>
      <c r="O1640" s="7">
        <v>892</v>
      </c>
      <c r="P1640" s="7">
        <v>2974</v>
      </c>
      <c r="Q1640" s="7">
        <v>2082</v>
      </c>
      <c r="R1640" s="6">
        <v>47</v>
      </c>
      <c r="S1640" s="7">
        <v>139778</v>
      </c>
      <c r="T1640" s="8">
        <v>0.04</v>
      </c>
      <c r="U1640" s="7">
        <v>5591.12</v>
      </c>
      <c r="V1640" s="7">
        <v>134186.88</v>
      </c>
      <c r="W1640" s="7">
        <v>664</v>
      </c>
      <c r="X1640" s="7">
        <v>81564</v>
      </c>
      <c r="Y1640" s="9">
        <f>+DAY('TABLA PRINCIPAL'!$B1640)</f>
        <v>28</v>
      </c>
      <c r="Z1640" s="9">
        <f>+MONTH('TABLA PRINCIPAL'!$B1640)</f>
        <v>8</v>
      </c>
      <c r="AA1640" s="9">
        <f>+YEAR('TABLA PRINCIPAL'!$B1640)</f>
        <v>2013</v>
      </c>
      <c r="AB1640" s="22" t="str">
        <f>+IF(Ventas_Oficina[[#This Row],[Total del pedido]]&gt;=100000,"SI","NO")</f>
        <v>SI</v>
      </c>
      <c r="AC1640" s="22" t="str">
        <f>+_xlfn.XLOOKUP(Ventas_Oficina[[#This Row],[Nº de artículo]],AUXILIAR!A1639:A6530,AUXILIAR!D1639:D6530,"Error",0)</f>
        <v>Enviado a tiempo</v>
      </c>
      <c r="AD1640" s="22" t="str">
        <f>+IF(AND(Ventas_Oficina[[#This Row],[Total]]&gt;75000,Ventas_Oficina[[#This Row],[Envio a tiempo]]="Enviado a tiempo"),"Buena Venta","Venta Mala")</f>
        <v>Buena Venta</v>
      </c>
    </row>
    <row r="1641" spans="1:30" x14ac:dyDescent="0.25">
      <c r="A1641" s="26">
        <v>1313414</v>
      </c>
      <c r="B1641" s="10">
        <v>41486</v>
      </c>
      <c r="C1641" s="11" t="s">
        <v>345</v>
      </c>
      <c r="D1641" s="11" t="s">
        <v>244</v>
      </c>
      <c r="E1641" s="11" t="s">
        <v>4</v>
      </c>
      <c r="F1641" s="11" t="s">
        <v>5</v>
      </c>
      <c r="G1641" s="11" t="s">
        <v>1007</v>
      </c>
      <c r="H1641" s="11" t="s">
        <v>58</v>
      </c>
      <c r="I1641" s="11" t="s">
        <v>1013</v>
      </c>
      <c r="J1641" s="11" t="s">
        <v>1023</v>
      </c>
      <c r="K1641" s="11" t="s">
        <v>1261</v>
      </c>
      <c r="L1641" s="11" t="s">
        <v>1265</v>
      </c>
      <c r="M1641" s="11" t="s">
        <v>1272</v>
      </c>
      <c r="N1641" s="10">
        <v>41488</v>
      </c>
      <c r="O1641" s="12">
        <v>459</v>
      </c>
      <c r="P1641" s="12">
        <v>728</v>
      </c>
      <c r="Q1641" s="12">
        <v>269</v>
      </c>
      <c r="R1641" s="11">
        <v>27</v>
      </c>
      <c r="S1641" s="12">
        <v>19656</v>
      </c>
      <c r="T1641" s="13">
        <v>0.01</v>
      </c>
      <c r="U1641" s="12">
        <v>196.56</v>
      </c>
      <c r="V1641" s="12">
        <v>19459.439999999999</v>
      </c>
      <c r="W1641" s="12">
        <v>1115</v>
      </c>
      <c r="X1641" s="12">
        <v>8032</v>
      </c>
      <c r="Y1641" s="14">
        <f>+DAY('TABLA PRINCIPAL'!$B1641)</f>
        <v>31</v>
      </c>
      <c r="Z1641" s="14">
        <f>+MONTH('TABLA PRINCIPAL'!$B1641)</f>
        <v>7</v>
      </c>
      <c r="AA1641" s="14">
        <f>+YEAR('TABLA PRINCIPAL'!$B1641)</f>
        <v>2013</v>
      </c>
      <c r="AB1641" s="22" t="str">
        <f>+IF(Ventas_Oficina[[#This Row],[Total del pedido]]&gt;=100000,"SI","NO")</f>
        <v>NO</v>
      </c>
      <c r="AC1641" s="22" t="str">
        <f>+_xlfn.XLOOKUP(Ventas_Oficina[[#This Row],[Nº de artículo]],AUXILIAR!A1640:A6531,AUXILIAR!D1640:D6531,"Error",0)</f>
        <v>Enviado a tiempo</v>
      </c>
      <c r="AD1641" s="22" t="str">
        <f>+IF(AND(Ventas_Oficina[[#This Row],[Total]]&gt;75000,Ventas_Oficina[[#This Row],[Envio a tiempo]]="Enviado a tiempo"),"Buena Venta","Venta Mala")</f>
        <v>Venta Mala</v>
      </c>
    </row>
    <row r="1642" spans="1:30" x14ac:dyDescent="0.25">
      <c r="A1642" s="25">
        <v>1313414</v>
      </c>
      <c r="B1642" s="5">
        <v>41455</v>
      </c>
      <c r="C1642" s="6" t="s">
        <v>297</v>
      </c>
      <c r="D1642" s="6" t="s">
        <v>23</v>
      </c>
      <c r="E1642" s="6" t="s">
        <v>4</v>
      </c>
      <c r="F1642" s="6" t="s">
        <v>5</v>
      </c>
      <c r="G1642" s="6" t="s">
        <v>1008</v>
      </c>
      <c r="H1642" s="6" t="s">
        <v>24</v>
      </c>
      <c r="I1642" s="6" t="s">
        <v>1013</v>
      </c>
      <c r="J1642" s="6" t="s">
        <v>1073</v>
      </c>
      <c r="K1642" s="6" t="s">
        <v>1261</v>
      </c>
      <c r="L1642" s="6" t="s">
        <v>1265</v>
      </c>
      <c r="M1642" s="6" t="s">
        <v>1272</v>
      </c>
      <c r="N1642" s="5">
        <v>41459</v>
      </c>
      <c r="O1642" s="7">
        <v>550</v>
      </c>
      <c r="P1642" s="7">
        <v>1222</v>
      </c>
      <c r="Q1642" s="7">
        <v>672</v>
      </c>
      <c r="R1642" s="6">
        <v>21</v>
      </c>
      <c r="S1642" s="7">
        <v>25662</v>
      </c>
      <c r="T1642" s="8">
        <v>0.02</v>
      </c>
      <c r="U1642" s="7">
        <v>513.24</v>
      </c>
      <c r="V1642" s="7">
        <v>25148.76</v>
      </c>
      <c r="W1642" s="7">
        <v>285</v>
      </c>
      <c r="X1642" s="7">
        <v>32391</v>
      </c>
      <c r="Y1642" s="9">
        <f>+DAY('TABLA PRINCIPAL'!$B1642)</f>
        <v>30</v>
      </c>
      <c r="Z1642" s="9">
        <f>+MONTH('TABLA PRINCIPAL'!$B1642)</f>
        <v>6</v>
      </c>
      <c r="AA1642" s="9">
        <f>+YEAR('TABLA PRINCIPAL'!$B1642)</f>
        <v>2013</v>
      </c>
      <c r="AB1642" s="22" t="str">
        <f>+IF(Ventas_Oficina[[#This Row],[Total del pedido]]&gt;=100000,"SI","NO")</f>
        <v>NO</v>
      </c>
      <c r="AC1642" s="22" t="str">
        <f>+_xlfn.XLOOKUP(Ventas_Oficina[[#This Row],[Nº de artículo]],AUXILIAR!A1641:A6532,AUXILIAR!D1641:D6532,"Error",0)</f>
        <v>Enviado a tiempo</v>
      </c>
      <c r="AD1642" s="22" t="str">
        <f>+IF(AND(Ventas_Oficina[[#This Row],[Total]]&gt;75000,Ventas_Oficina[[#This Row],[Envio a tiempo]]="Enviado a tiempo"),"Buena Venta","Venta Mala")</f>
        <v>Venta Mala</v>
      </c>
    </row>
    <row r="1643" spans="1:30" x14ac:dyDescent="0.25">
      <c r="A1643" s="26">
        <v>1313414</v>
      </c>
      <c r="B1643" s="10">
        <v>41746</v>
      </c>
      <c r="C1643" s="11" t="s">
        <v>388</v>
      </c>
      <c r="D1643" s="11" t="s">
        <v>36</v>
      </c>
      <c r="E1643" s="11" t="s">
        <v>12</v>
      </c>
      <c r="F1643" s="11" t="s">
        <v>13</v>
      </c>
      <c r="G1643" s="11" t="s">
        <v>1007</v>
      </c>
      <c r="H1643" s="11" t="s">
        <v>14</v>
      </c>
      <c r="I1643" s="11" t="s">
        <v>1015</v>
      </c>
      <c r="J1643" s="11" t="s">
        <v>1110</v>
      </c>
      <c r="K1643" s="11" t="s">
        <v>1261</v>
      </c>
      <c r="L1643" s="11" t="s">
        <v>1267</v>
      </c>
      <c r="M1643" s="11" t="s">
        <v>1272</v>
      </c>
      <c r="N1643" s="10">
        <v>41738</v>
      </c>
      <c r="O1643" s="12">
        <v>1104</v>
      </c>
      <c r="P1643" s="12">
        <v>1698</v>
      </c>
      <c r="Q1643" s="12">
        <v>594</v>
      </c>
      <c r="R1643" s="11">
        <v>26</v>
      </c>
      <c r="S1643" s="12">
        <v>44148</v>
      </c>
      <c r="T1643" s="13">
        <v>0.09</v>
      </c>
      <c r="U1643" s="12">
        <v>3973.3199999999997</v>
      </c>
      <c r="V1643" s="12">
        <v>40174.68</v>
      </c>
      <c r="W1643" s="12">
        <v>1239</v>
      </c>
      <c r="X1643" s="12">
        <v>72437</v>
      </c>
      <c r="Y1643" s="14">
        <f>+DAY('TABLA PRINCIPAL'!$B1643)</f>
        <v>17</v>
      </c>
      <c r="Z1643" s="14">
        <f>+MONTH('TABLA PRINCIPAL'!$B1643)</f>
        <v>4</v>
      </c>
      <c r="AA1643" s="14">
        <f>+YEAR('TABLA PRINCIPAL'!$B1643)</f>
        <v>2014</v>
      </c>
      <c r="AB1643" s="22" t="str">
        <f>+IF(Ventas_Oficina[[#This Row],[Total del pedido]]&gt;=100000,"SI","NO")</f>
        <v>NO</v>
      </c>
      <c r="AC1643" s="22" t="str">
        <f>+_xlfn.XLOOKUP(Ventas_Oficina[[#This Row],[Nº de artículo]],AUXILIAR!A1642:A6533,AUXILIAR!D1642:D6533,"Error",0)</f>
        <v>Enviado a tiempo</v>
      </c>
      <c r="AD1643" s="22" t="str">
        <f>+IF(AND(Ventas_Oficina[[#This Row],[Total]]&gt;75000,Ventas_Oficina[[#This Row],[Envio a tiempo]]="Enviado a tiempo"),"Buena Venta","Venta Mala")</f>
        <v>Venta Mala</v>
      </c>
    </row>
    <row r="1644" spans="1:30" x14ac:dyDescent="0.25">
      <c r="A1644" s="25">
        <v>1313780</v>
      </c>
      <c r="B1644" s="5">
        <v>41581</v>
      </c>
      <c r="C1644" s="6" t="s">
        <v>629</v>
      </c>
      <c r="D1644" s="6" t="s">
        <v>97</v>
      </c>
      <c r="E1644" s="6" t="s">
        <v>12</v>
      </c>
      <c r="F1644" s="6" t="s">
        <v>13</v>
      </c>
      <c r="G1644" s="6" t="s">
        <v>1008</v>
      </c>
      <c r="H1644" s="6" t="s">
        <v>14</v>
      </c>
      <c r="I1644" s="6" t="s">
        <v>1013</v>
      </c>
      <c r="J1644" s="6" t="s">
        <v>1133</v>
      </c>
      <c r="K1644" s="6" t="s">
        <v>1262</v>
      </c>
      <c r="L1644" s="6" t="s">
        <v>1269</v>
      </c>
      <c r="M1644" s="6" t="s">
        <v>1272</v>
      </c>
      <c r="N1644" s="5">
        <v>41582</v>
      </c>
      <c r="O1644" s="7">
        <v>176</v>
      </c>
      <c r="P1644" s="7">
        <v>294</v>
      </c>
      <c r="Q1644" s="7">
        <v>118</v>
      </c>
      <c r="R1644" s="6">
        <v>41</v>
      </c>
      <c r="S1644" s="7">
        <v>12054</v>
      </c>
      <c r="T1644" s="8">
        <v>7.0000000000000007E-2</v>
      </c>
      <c r="U1644" s="7">
        <v>843.78000000000009</v>
      </c>
      <c r="V1644" s="7">
        <v>11210.22</v>
      </c>
      <c r="W1644" s="7">
        <v>81</v>
      </c>
      <c r="X1644" s="7">
        <v>4304</v>
      </c>
      <c r="Y1644" s="9">
        <f>+DAY('TABLA PRINCIPAL'!$B1644)</f>
        <v>3</v>
      </c>
      <c r="Z1644" s="9">
        <f>+MONTH('TABLA PRINCIPAL'!$B1644)</f>
        <v>11</v>
      </c>
      <c r="AA1644" s="9">
        <f>+YEAR('TABLA PRINCIPAL'!$B1644)</f>
        <v>2013</v>
      </c>
      <c r="AB1644" s="22" t="str">
        <f>+IF(Ventas_Oficina[[#This Row],[Total del pedido]]&gt;=100000,"SI","NO")</f>
        <v>NO</v>
      </c>
      <c r="AC1644" s="22" t="str">
        <f>+_xlfn.XLOOKUP(Ventas_Oficina[[#This Row],[Nº de artículo]],AUXILIAR!A1643:A6534,AUXILIAR!D1643:D6534,"Error",0)</f>
        <v>No enviado a tiempo</v>
      </c>
      <c r="AD1644" s="22" t="str">
        <f>+IF(AND(Ventas_Oficina[[#This Row],[Total]]&gt;75000,Ventas_Oficina[[#This Row],[Envio a tiempo]]="Enviado a tiempo"),"Buena Venta","Venta Mala")</f>
        <v>Venta Mala</v>
      </c>
    </row>
    <row r="1645" spans="1:30" x14ac:dyDescent="0.25">
      <c r="A1645" s="26">
        <v>1313780</v>
      </c>
      <c r="B1645" s="10">
        <v>42208</v>
      </c>
      <c r="C1645" s="11" t="s">
        <v>72</v>
      </c>
      <c r="D1645" s="11" t="s">
        <v>21</v>
      </c>
      <c r="E1645" s="11" t="s">
        <v>4</v>
      </c>
      <c r="F1645" s="11" t="s">
        <v>5</v>
      </c>
      <c r="G1645" s="11" t="s">
        <v>1010</v>
      </c>
      <c r="H1645" s="11" t="s">
        <v>6</v>
      </c>
      <c r="I1645" s="11" t="s">
        <v>1013</v>
      </c>
      <c r="J1645" s="11" t="s">
        <v>1046</v>
      </c>
      <c r="K1645" s="11" t="s">
        <v>1261</v>
      </c>
      <c r="L1645" s="11" t="s">
        <v>1267</v>
      </c>
      <c r="M1645" s="11" t="s">
        <v>1272</v>
      </c>
      <c r="N1645" s="10">
        <v>42215</v>
      </c>
      <c r="O1645" s="12">
        <v>519</v>
      </c>
      <c r="P1645" s="12">
        <v>1298</v>
      </c>
      <c r="Q1645" s="12">
        <v>779</v>
      </c>
      <c r="R1645" s="11">
        <v>6</v>
      </c>
      <c r="S1645" s="12">
        <v>7788</v>
      </c>
      <c r="T1645" s="13">
        <v>0.05</v>
      </c>
      <c r="U1645" s="12">
        <v>389.40000000000003</v>
      </c>
      <c r="V1645" s="12">
        <v>7398.6</v>
      </c>
      <c r="W1645" s="12">
        <v>314</v>
      </c>
      <c r="X1645" s="12">
        <v>50354</v>
      </c>
      <c r="Y1645" s="14">
        <f>+DAY('TABLA PRINCIPAL'!$B1645)</f>
        <v>23</v>
      </c>
      <c r="Z1645" s="14">
        <f>+MONTH('TABLA PRINCIPAL'!$B1645)</f>
        <v>7</v>
      </c>
      <c r="AA1645" s="14">
        <f>+YEAR('TABLA PRINCIPAL'!$B1645)</f>
        <v>2015</v>
      </c>
      <c r="AB1645" s="22" t="str">
        <f>+IF(Ventas_Oficina[[#This Row],[Total del pedido]]&gt;=100000,"SI","NO")</f>
        <v>NO</v>
      </c>
      <c r="AC1645" s="22" t="str">
        <f>+_xlfn.XLOOKUP(Ventas_Oficina[[#This Row],[Nº de artículo]],AUXILIAR!A1644:A6535,AUXILIAR!D1644:D6535,"Error",0)</f>
        <v>No enviado a tiempo</v>
      </c>
      <c r="AD1645" s="22" t="str">
        <f>+IF(AND(Ventas_Oficina[[#This Row],[Total]]&gt;75000,Ventas_Oficina[[#This Row],[Envio a tiempo]]="Enviado a tiempo"),"Buena Venta","Venta Mala")</f>
        <v>Venta Mala</v>
      </c>
    </row>
    <row r="1646" spans="1:30" x14ac:dyDescent="0.25">
      <c r="A1646" s="25">
        <v>1313780</v>
      </c>
      <c r="B1646" s="5">
        <v>41479</v>
      </c>
      <c r="C1646" s="6" t="s">
        <v>128</v>
      </c>
      <c r="D1646" s="6" t="s">
        <v>129</v>
      </c>
      <c r="E1646" s="6" t="s">
        <v>4</v>
      </c>
      <c r="F1646" s="6" t="s">
        <v>5</v>
      </c>
      <c r="G1646" s="6" t="s">
        <v>1010</v>
      </c>
      <c r="H1646" s="6" t="s">
        <v>6</v>
      </c>
      <c r="I1646" s="6" t="s">
        <v>1016</v>
      </c>
      <c r="J1646" s="6" t="s">
        <v>1124</v>
      </c>
      <c r="K1646" s="6" t="s">
        <v>1261</v>
      </c>
      <c r="L1646" s="6" t="s">
        <v>1265</v>
      </c>
      <c r="M1646" s="6" t="s">
        <v>1272</v>
      </c>
      <c r="N1646" s="5">
        <v>41481</v>
      </c>
      <c r="O1646" s="7">
        <v>314</v>
      </c>
      <c r="P1646" s="7">
        <v>491</v>
      </c>
      <c r="Q1646" s="7">
        <v>177</v>
      </c>
      <c r="R1646" s="6">
        <v>26</v>
      </c>
      <c r="S1646" s="7">
        <v>12766</v>
      </c>
      <c r="T1646" s="8">
        <v>0.01</v>
      </c>
      <c r="U1646" s="7">
        <v>127.66</v>
      </c>
      <c r="V1646" s="7">
        <v>12638.34</v>
      </c>
      <c r="W1646" s="7">
        <v>50</v>
      </c>
      <c r="X1646" s="7">
        <v>5396</v>
      </c>
      <c r="Y1646" s="9">
        <f>+DAY('TABLA PRINCIPAL'!$B1646)</f>
        <v>24</v>
      </c>
      <c r="Z1646" s="9">
        <f>+MONTH('TABLA PRINCIPAL'!$B1646)</f>
        <v>7</v>
      </c>
      <c r="AA1646" s="9">
        <f>+YEAR('TABLA PRINCIPAL'!$B1646)</f>
        <v>2013</v>
      </c>
      <c r="AB1646" s="22" t="str">
        <f>+IF(Ventas_Oficina[[#This Row],[Total del pedido]]&gt;=100000,"SI","NO")</f>
        <v>NO</v>
      </c>
      <c r="AC1646" s="22" t="str">
        <f>+_xlfn.XLOOKUP(Ventas_Oficina[[#This Row],[Nº de artículo]],AUXILIAR!A1645:A6536,AUXILIAR!D1645:D6536,"Error",0)</f>
        <v>Enviado a tiempo</v>
      </c>
      <c r="AD1646" s="22" t="str">
        <f>+IF(AND(Ventas_Oficina[[#This Row],[Total]]&gt;75000,Ventas_Oficina[[#This Row],[Envio a tiempo]]="Enviado a tiempo"),"Buena Venta","Venta Mala")</f>
        <v>Venta Mala</v>
      </c>
    </row>
    <row r="1647" spans="1:30" x14ac:dyDescent="0.25">
      <c r="A1647" s="26">
        <v>1313780</v>
      </c>
      <c r="B1647" s="10">
        <v>41470</v>
      </c>
      <c r="C1647" s="11" t="s">
        <v>98</v>
      </c>
      <c r="D1647" s="11" t="s">
        <v>91</v>
      </c>
      <c r="E1647" s="11" t="s">
        <v>4</v>
      </c>
      <c r="F1647" s="11" t="s">
        <v>5</v>
      </c>
      <c r="G1647" s="11" t="s">
        <v>1010</v>
      </c>
      <c r="H1647" s="11" t="s">
        <v>24</v>
      </c>
      <c r="I1647" s="11" t="s">
        <v>1012</v>
      </c>
      <c r="J1647" s="11" t="s">
        <v>1069</v>
      </c>
      <c r="K1647" s="11" t="s">
        <v>1261</v>
      </c>
      <c r="L1647" s="11" t="s">
        <v>1265</v>
      </c>
      <c r="M1647" s="11" t="s">
        <v>1272</v>
      </c>
      <c r="N1647" s="10">
        <v>41471</v>
      </c>
      <c r="O1647" s="12">
        <v>105</v>
      </c>
      <c r="P1647" s="12">
        <v>195</v>
      </c>
      <c r="Q1647" s="12">
        <v>90</v>
      </c>
      <c r="R1647" s="11">
        <v>32</v>
      </c>
      <c r="S1647" s="12">
        <v>6240</v>
      </c>
      <c r="T1647" s="13">
        <v>0.04</v>
      </c>
      <c r="U1647" s="12">
        <v>249.6</v>
      </c>
      <c r="V1647" s="12">
        <v>5990.4</v>
      </c>
      <c r="W1647" s="12">
        <v>163</v>
      </c>
      <c r="X1647" s="12">
        <v>5269</v>
      </c>
      <c r="Y1647" s="14">
        <f>+DAY('TABLA PRINCIPAL'!$B1647)</f>
        <v>15</v>
      </c>
      <c r="Z1647" s="14">
        <f>+MONTH('TABLA PRINCIPAL'!$B1647)</f>
        <v>7</v>
      </c>
      <c r="AA1647" s="14">
        <f>+YEAR('TABLA PRINCIPAL'!$B1647)</f>
        <v>2013</v>
      </c>
      <c r="AB1647" s="22" t="str">
        <f>+IF(Ventas_Oficina[[#This Row],[Total del pedido]]&gt;=100000,"SI","NO")</f>
        <v>NO</v>
      </c>
      <c r="AC1647" s="22" t="str">
        <f>+_xlfn.XLOOKUP(Ventas_Oficina[[#This Row],[Nº de artículo]],AUXILIAR!A1646:A6537,AUXILIAR!D1646:D6537,"Error",0)</f>
        <v>Enviado a tiempo</v>
      </c>
      <c r="AD1647" s="22" t="str">
        <f>+IF(AND(Ventas_Oficina[[#This Row],[Total]]&gt;75000,Ventas_Oficina[[#This Row],[Envio a tiempo]]="Enviado a tiempo"),"Buena Venta","Venta Mala")</f>
        <v>Venta Mala</v>
      </c>
    </row>
    <row r="1648" spans="1:30" x14ac:dyDescent="0.25">
      <c r="A1648" s="25">
        <v>1313780</v>
      </c>
      <c r="B1648" s="5">
        <v>41328</v>
      </c>
      <c r="C1648" s="6" t="s">
        <v>93</v>
      </c>
      <c r="D1648" s="6" t="s">
        <v>537</v>
      </c>
      <c r="E1648" s="6" t="s">
        <v>4</v>
      </c>
      <c r="F1648" s="6" t="s">
        <v>5</v>
      </c>
      <c r="G1648" s="6" t="s">
        <v>1010</v>
      </c>
      <c r="H1648" s="6" t="s">
        <v>53</v>
      </c>
      <c r="I1648" s="6" t="s">
        <v>1014</v>
      </c>
      <c r="J1648" s="6" t="s">
        <v>1028</v>
      </c>
      <c r="K1648" s="6" t="s">
        <v>1263</v>
      </c>
      <c r="L1648" s="6" t="s">
        <v>1269</v>
      </c>
      <c r="M1648" s="6" t="s">
        <v>1272</v>
      </c>
      <c r="N1648" s="5">
        <v>41328</v>
      </c>
      <c r="O1648" s="7">
        <v>229</v>
      </c>
      <c r="P1648" s="7">
        <v>369</v>
      </c>
      <c r="Q1648" s="7">
        <v>140</v>
      </c>
      <c r="R1648" s="6">
        <v>7</v>
      </c>
      <c r="S1648" s="7">
        <v>2583</v>
      </c>
      <c r="T1648" s="8">
        <v>0.02</v>
      </c>
      <c r="U1648" s="7">
        <v>51.660000000000004</v>
      </c>
      <c r="V1648" s="7">
        <v>2531.34</v>
      </c>
      <c r="W1648" s="7">
        <v>50</v>
      </c>
      <c r="X1648" s="7">
        <v>4380</v>
      </c>
      <c r="Y1648" s="9">
        <f>+DAY('TABLA PRINCIPAL'!$B1648)</f>
        <v>23</v>
      </c>
      <c r="Z1648" s="9">
        <f>+MONTH('TABLA PRINCIPAL'!$B1648)</f>
        <v>2</v>
      </c>
      <c r="AA1648" s="9">
        <f>+YEAR('TABLA PRINCIPAL'!$B1648)</f>
        <v>2013</v>
      </c>
      <c r="AB1648" s="22" t="str">
        <f>+IF(Ventas_Oficina[[#This Row],[Total del pedido]]&gt;=100000,"SI","NO")</f>
        <v>NO</v>
      </c>
      <c r="AC1648" s="22" t="str">
        <f>+_xlfn.XLOOKUP(Ventas_Oficina[[#This Row],[Nº de artículo]],AUXILIAR!A1647:A6538,AUXILIAR!D1647:D6538,"Error",0)</f>
        <v>No enviado a tiempo</v>
      </c>
      <c r="AD1648" s="22" t="str">
        <f>+IF(AND(Ventas_Oficina[[#This Row],[Total]]&gt;75000,Ventas_Oficina[[#This Row],[Envio a tiempo]]="Enviado a tiempo"),"Buena Venta","Venta Mala")</f>
        <v>Venta Mala</v>
      </c>
    </row>
    <row r="1649" spans="1:30" x14ac:dyDescent="0.25">
      <c r="A1649" s="26">
        <v>1314145</v>
      </c>
      <c r="B1649" s="10">
        <v>41713</v>
      </c>
      <c r="C1649" s="11" t="s">
        <v>475</v>
      </c>
      <c r="D1649" s="11" t="s">
        <v>78</v>
      </c>
      <c r="E1649" s="11" t="s">
        <v>4</v>
      </c>
      <c r="F1649" s="11" t="s">
        <v>5</v>
      </c>
      <c r="G1649" s="11" t="s">
        <v>1010</v>
      </c>
      <c r="H1649" s="11" t="s">
        <v>53</v>
      </c>
      <c r="I1649" s="11" t="s">
        <v>1013</v>
      </c>
      <c r="J1649" s="11" t="s">
        <v>1073</v>
      </c>
      <c r="K1649" s="11" t="s">
        <v>1261</v>
      </c>
      <c r="L1649" s="11" t="s">
        <v>1266</v>
      </c>
      <c r="M1649" s="11" t="s">
        <v>1272</v>
      </c>
      <c r="N1649" s="10">
        <v>41713</v>
      </c>
      <c r="O1649" s="12">
        <v>550</v>
      </c>
      <c r="P1649" s="12">
        <v>1222</v>
      </c>
      <c r="Q1649" s="12">
        <v>672</v>
      </c>
      <c r="R1649" s="11">
        <v>10</v>
      </c>
      <c r="S1649" s="12">
        <v>12220</v>
      </c>
      <c r="T1649" s="13">
        <v>0.05</v>
      </c>
      <c r="U1649" s="12">
        <v>611</v>
      </c>
      <c r="V1649" s="12">
        <v>11609</v>
      </c>
      <c r="W1649" s="12">
        <v>285</v>
      </c>
      <c r="X1649" s="12">
        <v>50028</v>
      </c>
      <c r="Y1649" s="14">
        <f>+DAY('TABLA PRINCIPAL'!$B1649)</f>
        <v>15</v>
      </c>
      <c r="Z1649" s="14">
        <f>+MONTH('TABLA PRINCIPAL'!$B1649)</f>
        <v>3</v>
      </c>
      <c r="AA1649" s="14">
        <f>+YEAR('TABLA PRINCIPAL'!$B1649)</f>
        <v>2014</v>
      </c>
      <c r="AB1649" s="22" t="str">
        <f>+IF(Ventas_Oficina[[#This Row],[Total del pedido]]&gt;=100000,"SI","NO")</f>
        <v>NO</v>
      </c>
      <c r="AC1649" s="22" t="str">
        <f>+_xlfn.XLOOKUP(Ventas_Oficina[[#This Row],[Nº de artículo]],AUXILIAR!A1648:A6539,AUXILIAR!D1648:D6539,"Error",0)</f>
        <v>No enviado a tiempo</v>
      </c>
      <c r="AD1649" s="22" t="str">
        <f>+IF(AND(Ventas_Oficina[[#This Row],[Total]]&gt;75000,Ventas_Oficina[[#This Row],[Envio a tiempo]]="Enviado a tiempo"),"Buena Venta","Venta Mala")</f>
        <v>Venta Mala</v>
      </c>
    </row>
    <row r="1650" spans="1:30" x14ac:dyDescent="0.25">
      <c r="A1650" s="25">
        <v>1314145</v>
      </c>
      <c r="B1650" s="5">
        <v>41784</v>
      </c>
      <c r="C1650" s="6" t="s">
        <v>570</v>
      </c>
      <c r="D1650" s="6" t="s">
        <v>150</v>
      </c>
      <c r="E1650" s="6" t="s">
        <v>12</v>
      </c>
      <c r="F1650" s="6" t="s">
        <v>13</v>
      </c>
      <c r="G1650" s="6" t="s">
        <v>1007</v>
      </c>
      <c r="H1650" s="6" t="s">
        <v>42</v>
      </c>
      <c r="I1650" s="6" t="s">
        <v>1012</v>
      </c>
      <c r="J1650" s="6" t="s">
        <v>1101</v>
      </c>
      <c r="K1650" s="6" t="s">
        <v>1261</v>
      </c>
      <c r="L1650" s="6" t="s">
        <v>1265</v>
      </c>
      <c r="M1650" s="6" t="s">
        <v>1272</v>
      </c>
      <c r="N1650" s="5">
        <v>41787</v>
      </c>
      <c r="O1650" s="7">
        <v>21600</v>
      </c>
      <c r="P1650" s="7">
        <v>44999</v>
      </c>
      <c r="Q1650" s="7">
        <v>23399</v>
      </c>
      <c r="R1650" s="6">
        <v>8</v>
      </c>
      <c r="S1650" s="7">
        <v>359992</v>
      </c>
      <c r="T1650" s="8">
        <v>0.02</v>
      </c>
      <c r="U1650" s="7">
        <v>7199.84</v>
      </c>
      <c r="V1650" s="7">
        <v>352792.16</v>
      </c>
      <c r="W1650" s="7">
        <v>2449</v>
      </c>
      <c r="X1650" s="7">
        <v>1908358</v>
      </c>
      <c r="Y1650" s="9">
        <f>+DAY('TABLA PRINCIPAL'!$B1650)</f>
        <v>25</v>
      </c>
      <c r="Z1650" s="9">
        <f>+MONTH('TABLA PRINCIPAL'!$B1650)</f>
        <v>5</v>
      </c>
      <c r="AA1650" s="9">
        <f>+YEAR('TABLA PRINCIPAL'!$B1650)</f>
        <v>2014</v>
      </c>
      <c r="AB1650" s="22" t="str">
        <f>+IF(Ventas_Oficina[[#This Row],[Total del pedido]]&gt;=100000,"SI","NO")</f>
        <v>SI</v>
      </c>
      <c r="AC1650" s="22" t="str">
        <f>+_xlfn.XLOOKUP(Ventas_Oficina[[#This Row],[Nº de artículo]],AUXILIAR!A1649:A6540,AUXILIAR!D1649:D6540,"Error",0)</f>
        <v>No enviado a tiempo</v>
      </c>
      <c r="AD1650" s="22" t="str">
        <f>+IF(AND(Ventas_Oficina[[#This Row],[Total]]&gt;75000,Ventas_Oficina[[#This Row],[Envio a tiempo]]="Enviado a tiempo"),"Buena Venta","Venta Mala")</f>
        <v>Venta Mala</v>
      </c>
    </row>
    <row r="1651" spans="1:30" x14ac:dyDescent="0.25">
      <c r="A1651" s="26">
        <v>1314145</v>
      </c>
      <c r="B1651" s="10">
        <v>41784</v>
      </c>
      <c r="C1651" s="11" t="s">
        <v>381</v>
      </c>
      <c r="D1651" s="11" t="s">
        <v>105</v>
      </c>
      <c r="E1651" s="11" t="s">
        <v>4</v>
      </c>
      <c r="F1651" s="11" t="s">
        <v>5</v>
      </c>
      <c r="G1651" s="11" t="s">
        <v>1010</v>
      </c>
      <c r="H1651" s="11" t="s">
        <v>106</v>
      </c>
      <c r="I1651" s="11" t="s">
        <v>1015</v>
      </c>
      <c r="J1651" s="11" t="s">
        <v>1101</v>
      </c>
      <c r="K1651" s="11" t="s">
        <v>1261</v>
      </c>
      <c r="L1651" s="11" t="s">
        <v>1265</v>
      </c>
      <c r="M1651" s="11" t="s">
        <v>1272</v>
      </c>
      <c r="N1651" s="10">
        <v>41788</v>
      </c>
      <c r="O1651" s="12">
        <v>21600</v>
      </c>
      <c r="P1651" s="12">
        <v>44999</v>
      </c>
      <c r="Q1651" s="12">
        <v>23399</v>
      </c>
      <c r="R1651" s="11">
        <v>40</v>
      </c>
      <c r="S1651" s="12">
        <v>1799960</v>
      </c>
      <c r="T1651" s="13">
        <v>0.08</v>
      </c>
      <c r="U1651" s="12">
        <v>143996.80000000002</v>
      </c>
      <c r="V1651" s="12">
        <v>1655963.2</v>
      </c>
      <c r="W1651" s="12">
        <v>2449</v>
      </c>
      <c r="X1651" s="12">
        <v>1908358</v>
      </c>
      <c r="Y1651" s="14">
        <f>+DAY('TABLA PRINCIPAL'!$B1651)</f>
        <v>25</v>
      </c>
      <c r="Z1651" s="14">
        <f>+MONTH('TABLA PRINCIPAL'!$B1651)</f>
        <v>5</v>
      </c>
      <c r="AA1651" s="14">
        <f>+YEAR('TABLA PRINCIPAL'!$B1651)</f>
        <v>2014</v>
      </c>
      <c r="AB1651" s="22" t="str">
        <f>+IF(Ventas_Oficina[[#This Row],[Total del pedido]]&gt;=100000,"SI","NO")</f>
        <v>SI</v>
      </c>
      <c r="AC1651" s="22" t="str">
        <f>+_xlfn.XLOOKUP(Ventas_Oficina[[#This Row],[Nº de artículo]],AUXILIAR!A1650:A6541,AUXILIAR!D1650:D6541,"Error",0)</f>
        <v>Enviado a tiempo</v>
      </c>
      <c r="AD1651" s="22" t="str">
        <f>+IF(AND(Ventas_Oficina[[#This Row],[Total]]&gt;75000,Ventas_Oficina[[#This Row],[Envio a tiempo]]="Enviado a tiempo"),"Buena Venta","Venta Mala")</f>
        <v>Buena Venta</v>
      </c>
    </row>
    <row r="1652" spans="1:30" x14ac:dyDescent="0.25">
      <c r="A1652" s="25">
        <v>1314145</v>
      </c>
      <c r="B1652" s="5">
        <v>41784</v>
      </c>
      <c r="C1652" s="6" t="s">
        <v>381</v>
      </c>
      <c r="D1652" s="6" t="s">
        <v>105</v>
      </c>
      <c r="E1652" s="6" t="s">
        <v>4</v>
      </c>
      <c r="F1652" s="6" t="s">
        <v>5</v>
      </c>
      <c r="G1652" s="6" t="s">
        <v>1008</v>
      </c>
      <c r="H1652" s="6" t="s">
        <v>106</v>
      </c>
      <c r="I1652" s="6" t="s">
        <v>1014</v>
      </c>
      <c r="J1652" s="6" t="s">
        <v>1101</v>
      </c>
      <c r="K1652" s="6" t="s">
        <v>1261</v>
      </c>
      <c r="L1652" s="6" t="s">
        <v>1265</v>
      </c>
      <c r="M1652" s="6" t="s">
        <v>1272</v>
      </c>
      <c r="N1652" s="5">
        <v>41788</v>
      </c>
      <c r="O1652" s="7">
        <v>21600</v>
      </c>
      <c r="P1652" s="7">
        <v>44999</v>
      </c>
      <c r="Q1652" s="7">
        <v>23399</v>
      </c>
      <c r="R1652" s="6">
        <v>8</v>
      </c>
      <c r="S1652" s="7">
        <v>359992</v>
      </c>
      <c r="T1652" s="8">
        <v>0.06</v>
      </c>
      <c r="U1652" s="7">
        <v>21599.52</v>
      </c>
      <c r="V1652" s="7">
        <v>338392.48</v>
      </c>
      <c r="W1652" s="7">
        <v>2449</v>
      </c>
      <c r="X1652" s="7">
        <v>1908358</v>
      </c>
      <c r="Y1652" s="9">
        <f>+DAY('TABLA PRINCIPAL'!$B1652)</f>
        <v>25</v>
      </c>
      <c r="Z1652" s="9">
        <f>+MONTH('TABLA PRINCIPAL'!$B1652)</f>
        <v>5</v>
      </c>
      <c r="AA1652" s="9">
        <f>+YEAR('TABLA PRINCIPAL'!$B1652)</f>
        <v>2014</v>
      </c>
      <c r="AB1652" s="22" t="str">
        <f>+IF(Ventas_Oficina[[#This Row],[Total del pedido]]&gt;=100000,"SI","NO")</f>
        <v>SI</v>
      </c>
      <c r="AC1652" s="22" t="str">
        <f>+_xlfn.XLOOKUP(Ventas_Oficina[[#This Row],[Nº de artículo]],AUXILIAR!A1651:A6542,AUXILIAR!D1651:D6542,"Error",0)</f>
        <v>Enviado a tiempo</v>
      </c>
      <c r="AD1652" s="22" t="str">
        <f>+IF(AND(Ventas_Oficina[[#This Row],[Total]]&gt;75000,Ventas_Oficina[[#This Row],[Envio a tiempo]]="Enviado a tiempo"),"Buena Venta","Venta Mala")</f>
        <v>Buena Venta</v>
      </c>
    </row>
    <row r="1653" spans="1:30" x14ac:dyDescent="0.25">
      <c r="A1653" s="26">
        <v>1314145</v>
      </c>
      <c r="B1653" s="10">
        <v>41784</v>
      </c>
      <c r="C1653" s="11" t="s">
        <v>381</v>
      </c>
      <c r="D1653" s="11" t="s">
        <v>105</v>
      </c>
      <c r="E1653" s="11" t="s">
        <v>4</v>
      </c>
      <c r="F1653" s="11" t="s">
        <v>5</v>
      </c>
      <c r="G1653" s="11" t="s">
        <v>1008</v>
      </c>
      <c r="H1653" s="11" t="s">
        <v>106</v>
      </c>
      <c r="I1653" s="11" t="s">
        <v>1012</v>
      </c>
      <c r="J1653" s="11" t="s">
        <v>1101</v>
      </c>
      <c r="K1653" s="11" t="s">
        <v>1261</v>
      </c>
      <c r="L1653" s="11" t="s">
        <v>1265</v>
      </c>
      <c r="M1653" s="11" t="s">
        <v>1273</v>
      </c>
      <c r="N1653" s="10">
        <v>41788</v>
      </c>
      <c r="O1653" s="12">
        <v>27899</v>
      </c>
      <c r="P1653" s="12">
        <v>44999</v>
      </c>
      <c r="Q1653" s="12">
        <v>17100</v>
      </c>
      <c r="R1653" s="11">
        <v>23</v>
      </c>
      <c r="S1653" s="12">
        <v>1034977</v>
      </c>
      <c r="T1653" s="13">
        <v>0.02</v>
      </c>
      <c r="U1653" s="12">
        <v>20699.54</v>
      </c>
      <c r="V1653" s="12">
        <v>1014277.46</v>
      </c>
      <c r="W1653" s="12">
        <v>4900</v>
      </c>
      <c r="X1653" s="12">
        <v>1908358</v>
      </c>
      <c r="Y1653" s="14">
        <f>+DAY('TABLA PRINCIPAL'!$B1653)</f>
        <v>25</v>
      </c>
      <c r="Z1653" s="14">
        <f>+MONTH('TABLA PRINCIPAL'!$B1653)</f>
        <v>5</v>
      </c>
      <c r="AA1653" s="14">
        <f>+YEAR('TABLA PRINCIPAL'!$B1653)</f>
        <v>2014</v>
      </c>
      <c r="AB1653" s="22" t="str">
        <f>+IF(Ventas_Oficina[[#This Row],[Total del pedido]]&gt;=100000,"SI","NO")</f>
        <v>SI</v>
      </c>
      <c r="AC1653" s="22" t="str">
        <f>+_xlfn.XLOOKUP(Ventas_Oficina[[#This Row],[Nº de artículo]],AUXILIAR!A1652:A6543,AUXILIAR!D1652:D6543,"Error",0)</f>
        <v>Enviado a tiempo</v>
      </c>
      <c r="AD1653" s="22" t="str">
        <f>+IF(AND(Ventas_Oficina[[#This Row],[Total]]&gt;75000,Ventas_Oficina[[#This Row],[Envio a tiempo]]="Enviado a tiempo"),"Buena Venta","Venta Mala")</f>
        <v>Buena Venta</v>
      </c>
    </row>
    <row r="1654" spans="1:30" x14ac:dyDescent="0.25">
      <c r="A1654" s="25">
        <v>1314510</v>
      </c>
      <c r="B1654" s="5">
        <v>41403</v>
      </c>
      <c r="C1654" s="6" t="s">
        <v>109</v>
      </c>
      <c r="D1654" s="6" t="s">
        <v>68</v>
      </c>
      <c r="E1654" s="6" t="s">
        <v>12</v>
      </c>
      <c r="F1654" s="6" t="s">
        <v>13</v>
      </c>
      <c r="G1654" s="6" t="s">
        <v>1010</v>
      </c>
      <c r="H1654" s="6" t="s">
        <v>14</v>
      </c>
      <c r="I1654" s="6" t="s">
        <v>1012</v>
      </c>
      <c r="J1654" s="6" t="s">
        <v>1102</v>
      </c>
      <c r="K1654" s="6" t="s">
        <v>1261</v>
      </c>
      <c r="L1654" s="6" t="s">
        <v>1267</v>
      </c>
      <c r="M1654" s="6" t="s">
        <v>1272</v>
      </c>
      <c r="N1654" s="5">
        <v>41405</v>
      </c>
      <c r="O1654" s="7">
        <v>290</v>
      </c>
      <c r="P1654" s="7">
        <v>476</v>
      </c>
      <c r="Q1654" s="7">
        <v>186</v>
      </c>
      <c r="R1654" s="6">
        <v>41</v>
      </c>
      <c r="S1654" s="7">
        <v>19516</v>
      </c>
      <c r="T1654" s="8">
        <v>0.01</v>
      </c>
      <c r="U1654" s="7">
        <v>195.16</v>
      </c>
      <c r="V1654" s="7">
        <v>19320.84</v>
      </c>
      <c r="W1654" s="7">
        <v>88</v>
      </c>
      <c r="X1654" s="7">
        <v>13969</v>
      </c>
      <c r="Y1654" s="9">
        <f>+DAY('TABLA PRINCIPAL'!$B1654)</f>
        <v>9</v>
      </c>
      <c r="Z1654" s="9">
        <f>+MONTH('TABLA PRINCIPAL'!$B1654)</f>
        <v>5</v>
      </c>
      <c r="AA1654" s="9">
        <f>+YEAR('TABLA PRINCIPAL'!$B1654)</f>
        <v>2013</v>
      </c>
      <c r="AB1654" s="22" t="str">
        <f>+IF(Ventas_Oficina[[#This Row],[Total del pedido]]&gt;=100000,"SI","NO")</f>
        <v>NO</v>
      </c>
      <c r="AC1654" s="22" t="str">
        <f>+_xlfn.XLOOKUP(Ventas_Oficina[[#This Row],[Nº de artículo]],AUXILIAR!A1653:A6544,AUXILIAR!D1653:D6544,"Error",0)</f>
        <v>Enviado a tiempo</v>
      </c>
      <c r="AD1654" s="22" t="str">
        <f>+IF(AND(Ventas_Oficina[[#This Row],[Total]]&gt;75000,Ventas_Oficina[[#This Row],[Envio a tiempo]]="Enviado a tiempo"),"Buena Venta","Venta Mala")</f>
        <v>Venta Mala</v>
      </c>
    </row>
    <row r="1655" spans="1:30" x14ac:dyDescent="0.25">
      <c r="A1655" s="26">
        <v>1314510</v>
      </c>
      <c r="B1655" s="10">
        <v>41398</v>
      </c>
      <c r="C1655" s="11" t="s">
        <v>207</v>
      </c>
      <c r="D1655" s="11" t="s">
        <v>177</v>
      </c>
      <c r="E1655" s="11" t="s">
        <v>4</v>
      </c>
      <c r="F1655" s="11" t="s">
        <v>5</v>
      </c>
      <c r="G1655" s="11" t="s">
        <v>1007</v>
      </c>
      <c r="H1655" s="11" t="s">
        <v>6</v>
      </c>
      <c r="I1655" s="11" t="s">
        <v>1013</v>
      </c>
      <c r="J1655" s="11" t="s">
        <v>1046</v>
      </c>
      <c r="K1655" s="11" t="s">
        <v>1261</v>
      </c>
      <c r="L1655" s="11" t="s">
        <v>1267</v>
      </c>
      <c r="M1655" s="11" t="s">
        <v>1272</v>
      </c>
      <c r="N1655" s="10">
        <v>41400</v>
      </c>
      <c r="O1655" s="12">
        <v>519</v>
      </c>
      <c r="P1655" s="12">
        <v>1298</v>
      </c>
      <c r="Q1655" s="12">
        <v>779</v>
      </c>
      <c r="R1655" s="11">
        <v>29</v>
      </c>
      <c r="S1655" s="12">
        <v>37642</v>
      </c>
      <c r="T1655" s="13">
        <v>7.0000000000000007E-2</v>
      </c>
      <c r="U1655" s="12">
        <v>2634.94</v>
      </c>
      <c r="V1655" s="12">
        <v>35007.06</v>
      </c>
      <c r="W1655" s="12">
        <v>314</v>
      </c>
      <c r="X1655" s="12">
        <v>52009</v>
      </c>
      <c r="Y1655" s="14">
        <f>+DAY('TABLA PRINCIPAL'!$B1655)</f>
        <v>4</v>
      </c>
      <c r="Z1655" s="14">
        <f>+MONTH('TABLA PRINCIPAL'!$B1655)</f>
        <v>5</v>
      </c>
      <c r="AA1655" s="14">
        <f>+YEAR('TABLA PRINCIPAL'!$B1655)</f>
        <v>2013</v>
      </c>
      <c r="AB1655" s="22" t="str">
        <f>+IF(Ventas_Oficina[[#This Row],[Total del pedido]]&gt;=100000,"SI","NO")</f>
        <v>NO</v>
      </c>
      <c r="AC1655" s="22" t="str">
        <f>+_xlfn.XLOOKUP(Ventas_Oficina[[#This Row],[Nº de artículo]],AUXILIAR!A1654:A6545,AUXILIAR!D1654:D6545,"Error",0)</f>
        <v>Enviado a tiempo</v>
      </c>
      <c r="AD1655" s="22" t="str">
        <f>+IF(AND(Ventas_Oficina[[#This Row],[Total]]&gt;75000,Ventas_Oficina[[#This Row],[Envio a tiempo]]="Enviado a tiempo"),"Buena Venta","Venta Mala")</f>
        <v>Venta Mala</v>
      </c>
    </row>
    <row r="1656" spans="1:30" x14ac:dyDescent="0.25">
      <c r="A1656" s="25">
        <v>1314875</v>
      </c>
      <c r="B1656" s="5">
        <v>41788</v>
      </c>
      <c r="C1656" s="6" t="s">
        <v>630</v>
      </c>
      <c r="D1656" s="6" t="s">
        <v>135</v>
      </c>
      <c r="E1656" s="6" t="s">
        <v>12</v>
      </c>
      <c r="F1656" s="6" t="s">
        <v>13</v>
      </c>
      <c r="G1656" s="6" t="s">
        <v>1010</v>
      </c>
      <c r="H1656" s="6" t="s">
        <v>14</v>
      </c>
      <c r="I1656" s="6" t="s">
        <v>1015</v>
      </c>
      <c r="J1656" s="6" t="s">
        <v>1060</v>
      </c>
      <c r="K1656" s="6" t="s">
        <v>1262</v>
      </c>
      <c r="L1656" s="6" t="s">
        <v>1265</v>
      </c>
      <c r="M1656" s="6" t="s">
        <v>1273</v>
      </c>
      <c r="N1656" s="5">
        <v>41788</v>
      </c>
      <c r="O1656" s="7">
        <v>1388</v>
      </c>
      <c r="P1656" s="7">
        <v>2238</v>
      </c>
      <c r="Q1656" s="7">
        <v>850</v>
      </c>
      <c r="R1656" s="6">
        <v>46</v>
      </c>
      <c r="S1656" s="7">
        <v>102948</v>
      </c>
      <c r="T1656" s="8">
        <v>0.01</v>
      </c>
      <c r="U1656" s="7">
        <v>1029.48</v>
      </c>
      <c r="V1656" s="7">
        <v>101918.52</v>
      </c>
      <c r="W1656" s="7">
        <v>1510</v>
      </c>
      <c r="X1656" s="7">
        <v>55625</v>
      </c>
      <c r="Y1656" s="9">
        <f>+DAY('TABLA PRINCIPAL'!$B1656)</f>
        <v>29</v>
      </c>
      <c r="Z1656" s="9">
        <f>+MONTH('TABLA PRINCIPAL'!$B1656)</f>
        <v>5</v>
      </c>
      <c r="AA1656" s="9">
        <f>+YEAR('TABLA PRINCIPAL'!$B1656)</f>
        <v>2014</v>
      </c>
      <c r="AB1656" s="22" t="str">
        <f>+IF(Ventas_Oficina[[#This Row],[Total del pedido]]&gt;=100000,"SI","NO")</f>
        <v>SI</v>
      </c>
      <c r="AC1656" s="22" t="str">
        <f>+_xlfn.XLOOKUP(Ventas_Oficina[[#This Row],[Nº de artículo]],AUXILIAR!A1655:A6546,AUXILIAR!D1655:D6546,"Error",0)</f>
        <v>No enviado a tiempo</v>
      </c>
      <c r="AD1656" s="22" t="str">
        <f>+IF(AND(Ventas_Oficina[[#This Row],[Total]]&gt;75000,Ventas_Oficina[[#This Row],[Envio a tiempo]]="Enviado a tiempo"),"Buena Venta","Venta Mala")</f>
        <v>Venta Mala</v>
      </c>
    </row>
    <row r="1657" spans="1:30" x14ac:dyDescent="0.25">
      <c r="A1657" s="26">
        <v>1315240</v>
      </c>
      <c r="B1657" s="10">
        <v>41515</v>
      </c>
      <c r="C1657" s="11" t="s">
        <v>226</v>
      </c>
      <c r="D1657" s="11" t="s">
        <v>48</v>
      </c>
      <c r="E1657" s="11" t="s">
        <v>4</v>
      </c>
      <c r="F1657" s="11" t="s">
        <v>5</v>
      </c>
      <c r="G1657" s="11" t="s">
        <v>1007</v>
      </c>
      <c r="H1657" s="11" t="s">
        <v>34</v>
      </c>
      <c r="I1657" s="11" t="s">
        <v>1015</v>
      </c>
      <c r="J1657" s="11" t="s">
        <v>1099</v>
      </c>
      <c r="K1657" s="11" t="s">
        <v>1262</v>
      </c>
      <c r="L1657" s="11" t="s">
        <v>1265</v>
      </c>
      <c r="M1657" s="11" t="s">
        <v>1272</v>
      </c>
      <c r="N1657" s="10">
        <v>41520</v>
      </c>
      <c r="O1657" s="12">
        <v>93</v>
      </c>
      <c r="P1657" s="12">
        <v>160</v>
      </c>
      <c r="Q1657" s="12">
        <v>67</v>
      </c>
      <c r="R1657" s="11">
        <v>26</v>
      </c>
      <c r="S1657" s="12">
        <v>4160</v>
      </c>
      <c r="T1657" s="13">
        <v>0.03</v>
      </c>
      <c r="U1657" s="12">
        <v>124.8</v>
      </c>
      <c r="V1657" s="12">
        <v>4035.2</v>
      </c>
      <c r="W1657" s="12">
        <v>129</v>
      </c>
      <c r="X1657" s="12">
        <v>3893</v>
      </c>
      <c r="Y1657" s="14">
        <f>+DAY('TABLA PRINCIPAL'!$B1657)</f>
        <v>29</v>
      </c>
      <c r="Z1657" s="14">
        <f>+MONTH('TABLA PRINCIPAL'!$B1657)</f>
        <v>8</v>
      </c>
      <c r="AA1657" s="14">
        <f>+YEAR('TABLA PRINCIPAL'!$B1657)</f>
        <v>2013</v>
      </c>
      <c r="AB1657" s="22" t="str">
        <f>+IF(Ventas_Oficina[[#This Row],[Total del pedido]]&gt;=100000,"SI","NO")</f>
        <v>NO</v>
      </c>
      <c r="AC1657" s="22" t="str">
        <f>+_xlfn.XLOOKUP(Ventas_Oficina[[#This Row],[Nº de artículo]],AUXILIAR!A1656:A6547,AUXILIAR!D1656:D6547,"Error",0)</f>
        <v>Enviado a tiempo</v>
      </c>
      <c r="AD1657" s="22" t="str">
        <f>+IF(AND(Ventas_Oficina[[#This Row],[Total]]&gt;75000,Ventas_Oficina[[#This Row],[Envio a tiempo]]="Enviado a tiempo"),"Buena Venta","Venta Mala")</f>
        <v>Venta Mala</v>
      </c>
    </row>
    <row r="1658" spans="1:30" x14ac:dyDescent="0.25">
      <c r="A1658" s="25">
        <v>1315605</v>
      </c>
      <c r="B1658" s="5">
        <v>41471</v>
      </c>
      <c r="C1658" s="6" t="s">
        <v>276</v>
      </c>
      <c r="D1658" s="6" t="s">
        <v>277</v>
      </c>
      <c r="E1658" s="6" t="s">
        <v>4</v>
      </c>
      <c r="F1658" s="6" t="s">
        <v>5</v>
      </c>
      <c r="G1658" s="6" t="s">
        <v>1008</v>
      </c>
      <c r="H1658" s="6" t="s">
        <v>9</v>
      </c>
      <c r="I1658" s="6" t="s">
        <v>1013</v>
      </c>
      <c r="J1658" s="6" t="s">
        <v>1096</v>
      </c>
      <c r="K1658" s="6" t="s">
        <v>1261</v>
      </c>
      <c r="L1658" s="6" t="s">
        <v>1265</v>
      </c>
      <c r="M1658" s="6" t="s">
        <v>1272</v>
      </c>
      <c r="N1658" s="5">
        <v>41472</v>
      </c>
      <c r="O1658" s="7">
        <v>419</v>
      </c>
      <c r="P1658" s="7">
        <v>1023</v>
      </c>
      <c r="Q1658" s="7">
        <v>604</v>
      </c>
      <c r="R1658" s="6">
        <v>50</v>
      </c>
      <c r="S1658" s="7">
        <v>51150</v>
      </c>
      <c r="T1658" s="8">
        <v>0.02</v>
      </c>
      <c r="U1658" s="7">
        <v>1023</v>
      </c>
      <c r="V1658" s="7">
        <v>50127</v>
      </c>
      <c r="W1658" s="7">
        <v>468</v>
      </c>
      <c r="X1658" s="7">
        <v>16393</v>
      </c>
      <c r="Y1658" s="9">
        <f>+DAY('TABLA PRINCIPAL'!$B1658)</f>
        <v>16</v>
      </c>
      <c r="Z1658" s="9">
        <f>+MONTH('TABLA PRINCIPAL'!$B1658)</f>
        <v>7</v>
      </c>
      <c r="AA1658" s="9">
        <f>+YEAR('TABLA PRINCIPAL'!$B1658)</f>
        <v>2013</v>
      </c>
      <c r="AB1658" s="22" t="str">
        <f>+IF(Ventas_Oficina[[#This Row],[Total del pedido]]&gt;=100000,"SI","NO")</f>
        <v>NO</v>
      </c>
      <c r="AC1658" s="22" t="str">
        <f>+_xlfn.XLOOKUP(Ventas_Oficina[[#This Row],[Nº de artículo]],AUXILIAR!A1657:A6548,AUXILIAR!D1657:D6548,"Error",0)</f>
        <v>No enviado a tiempo</v>
      </c>
      <c r="AD1658" s="22" t="str">
        <f>+IF(AND(Ventas_Oficina[[#This Row],[Total]]&gt;75000,Ventas_Oficina[[#This Row],[Envio a tiempo]]="Enviado a tiempo"),"Buena Venta","Venta Mala")</f>
        <v>Venta Mala</v>
      </c>
    </row>
    <row r="1659" spans="1:30" x14ac:dyDescent="0.25">
      <c r="A1659" s="26">
        <v>1315605</v>
      </c>
      <c r="B1659" s="10">
        <v>41715</v>
      </c>
      <c r="C1659" s="11" t="s">
        <v>61</v>
      </c>
      <c r="D1659" s="11" t="s">
        <v>62</v>
      </c>
      <c r="E1659" s="11" t="s">
        <v>4</v>
      </c>
      <c r="F1659" s="11" t="s">
        <v>5</v>
      </c>
      <c r="G1659" s="11" t="s">
        <v>1008</v>
      </c>
      <c r="H1659" s="11" t="s">
        <v>27</v>
      </c>
      <c r="I1659" s="11" t="s">
        <v>1016</v>
      </c>
      <c r="J1659" s="11" t="s">
        <v>1099</v>
      </c>
      <c r="K1659" s="11" t="s">
        <v>1263</v>
      </c>
      <c r="L1659" s="11" t="s">
        <v>1266</v>
      </c>
      <c r="M1659" s="11" t="s">
        <v>1272</v>
      </c>
      <c r="N1659" s="10">
        <v>41716</v>
      </c>
      <c r="O1659" s="12">
        <v>93</v>
      </c>
      <c r="P1659" s="12">
        <v>160</v>
      </c>
      <c r="Q1659" s="12">
        <v>65</v>
      </c>
      <c r="R1659" s="11">
        <v>35</v>
      </c>
      <c r="S1659" s="12">
        <v>5600</v>
      </c>
      <c r="T1659" s="13">
        <v>0</v>
      </c>
      <c r="U1659" s="12">
        <v>0</v>
      </c>
      <c r="V1659" s="12">
        <v>5600</v>
      </c>
      <c r="W1659" s="12">
        <v>129</v>
      </c>
      <c r="X1659" s="12">
        <v>4893</v>
      </c>
      <c r="Y1659" s="14">
        <f>+DAY('TABLA PRINCIPAL'!$B1659)</f>
        <v>17</v>
      </c>
      <c r="Z1659" s="14">
        <f>+MONTH('TABLA PRINCIPAL'!$B1659)</f>
        <v>3</v>
      </c>
      <c r="AA1659" s="14">
        <f>+YEAR('TABLA PRINCIPAL'!$B1659)</f>
        <v>2014</v>
      </c>
      <c r="AB1659" s="22" t="str">
        <f>+IF(Ventas_Oficina[[#This Row],[Total del pedido]]&gt;=100000,"SI","NO")</f>
        <v>NO</v>
      </c>
      <c r="AC1659" s="22" t="str">
        <f>+_xlfn.XLOOKUP(Ventas_Oficina[[#This Row],[Nº de artículo]],AUXILIAR!A1658:A6549,AUXILIAR!D1658:D6549,"Error",0)</f>
        <v>No enviado a tiempo</v>
      </c>
      <c r="AD1659" s="22" t="str">
        <f>+IF(AND(Ventas_Oficina[[#This Row],[Total]]&gt;75000,Ventas_Oficina[[#This Row],[Envio a tiempo]]="Enviado a tiempo"),"Buena Venta","Venta Mala")</f>
        <v>Venta Mala</v>
      </c>
    </row>
    <row r="1660" spans="1:30" x14ac:dyDescent="0.25">
      <c r="A1660" s="25">
        <v>1316001</v>
      </c>
      <c r="B1660" s="5">
        <v>41757</v>
      </c>
      <c r="C1660" s="6" t="s">
        <v>32</v>
      </c>
      <c r="D1660" s="6" t="s">
        <v>33</v>
      </c>
      <c r="E1660" s="6" t="s">
        <v>4</v>
      </c>
      <c r="F1660" s="6" t="s">
        <v>5</v>
      </c>
      <c r="G1660" s="6" t="s">
        <v>1007</v>
      </c>
      <c r="H1660" s="6" t="s">
        <v>34</v>
      </c>
      <c r="I1660" s="6" t="s">
        <v>1012</v>
      </c>
      <c r="J1660" s="6" t="s">
        <v>1104</v>
      </c>
      <c r="K1660" s="6" t="s">
        <v>1261</v>
      </c>
      <c r="L1660" s="6" t="s">
        <v>1267</v>
      </c>
      <c r="M1660" s="6" t="s">
        <v>1272</v>
      </c>
      <c r="N1660" s="5">
        <v>41730</v>
      </c>
      <c r="O1660" s="7">
        <v>131</v>
      </c>
      <c r="P1660" s="7">
        <v>284</v>
      </c>
      <c r="Q1660" s="7">
        <v>153</v>
      </c>
      <c r="R1660" s="6">
        <v>16</v>
      </c>
      <c r="S1660" s="7">
        <v>4544</v>
      </c>
      <c r="T1660" s="8">
        <v>0.01</v>
      </c>
      <c r="U1660" s="7">
        <v>45.44</v>
      </c>
      <c r="V1660" s="7">
        <v>4498.5600000000004</v>
      </c>
      <c r="W1660" s="7">
        <v>93</v>
      </c>
      <c r="X1660" s="7">
        <v>15238</v>
      </c>
      <c r="Y1660" s="9">
        <f>+DAY('TABLA PRINCIPAL'!$B1660)</f>
        <v>28</v>
      </c>
      <c r="Z1660" s="9">
        <f>+MONTH('TABLA PRINCIPAL'!$B1660)</f>
        <v>4</v>
      </c>
      <c r="AA1660" s="9">
        <f>+YEAR('TABLA PRINCIPAL'!$B1660)</f>
        <v>2014</v>
      </c>
      <c r="AB1660" s="22" t="str">
        <f>+IF(Ventas_Oficina[[#This Row],[Total del pedido]]&gt;=100000,"SI","NO")</f>
        <v>NO</v>
      </c>
      <c r="AC1660" s="22" t="str">
        <f>+_xlfn.XLOOKUP(Ventas_Oficina[[#This Row],[Nº de artículo]],AUXILIAR!A1659:A6550,AUXILIAR!D1659:D6550,"Error",0)</f>
        <v>No enviado a tiempo</v>
      </c>
      <c r="AD1660" s="22" t="str">
        <f>+IF(AND(Ventas_Oficina[[#This Row],[Total]]&gt;75000,Ventas_Oficina[[#This Row],[Envio a tiempo]]="Enviado a tiempo"),"Buena Venta","Venta Mala")</f>
        <v>Venta Mala</v>
      </c>
    </row>
    <row r="1661" spans="1:30" x14ac:dyDescent="0.25">
      <c r="A1661" s="26">
        <v>1316701</v>
      </c>
      <c r="B1661" s="10">
        <v>41792</v>
      </c>
      <c r="C1661" s="11" t="s">
        <v>95</v>
      </c>
      <c r="D1661" s="11" t="s">
        <v>29</v>
      </c>
      <c r="E1661" s="11" t="s">
        <v>12</v>
      </c>
      <c r="F1661" s="11" t="s">
        <v>13</v>
      </c>
      <c r="G1661" s="11" t="s">
        <v>1010</v>
      </c>
      <c r="H1661" s="11" t="s">
        <v>14</v>
      </c>
      <c r="I1661" s="11" t="s">
        <v>1014</v>
      </c>
      <c r="J1661" s="11" t="s">
        <v>1035</v>
      </c>
      <c r="K1661" s="11" t="s">
        <v>1261</v>
      </c>
      <c r="L1661" s="11" t="s">
        <v>1267</v>
      </c>
      <c r="M1661" s="11" t="s">
        <v>1272</v>
      </c>
      <c r="N1661" s="10">
        <v>41794</v>
      </c>
      <c r="O1661" s="12">
        <v>882</v>
      </c>
      <c r="P1661" s="12">
        <v>2099</v>
      </c>
      <c r="Q1661" s="12">
        <v>1217</v>
      </c>
      <c r="R1661" s="11">
        <v>34</v>
      </c>
      <c r="S1661" s="12">
        <v>71366</v>
      </c>
      <c r="T1661" s="13">
        <v>0.02</v>
      </c>
      <c r="U1661" s="12">
        <v>1427.32</v>
      </c>
      <c r="V1661" s="12">
        <v>69938.679999999993</v>
      </c>
      <c r="W1661" s="12">
        <v>481</v>
      </c>
      <c r="X1661" s="12">
        <v>21471</v>
      </c>
      <c r="Y1661" s="14">
        <f>+DAY('TABLA PRINCIPAL'!$B1661)</f>
        <v>2</v>
      </c>
      <c r="Z1661" s="14">
        <f>+MONTH('TABLA PRINCIPAL'!$B1661)</f>
        <v>6</v>
      </c>
      <c r="AA1661" s="14">
        <f>+YEAR('TABLA PRINCIPAL'!$B1661)</f>
        <v>2014</v>
      </c>
      <c r="AB1661" s="22" t="str">
        <f>+IF(Ventas_Oficina[[#This Row],[Total del pedido]]&gt;=100000,"SI","NO")</f>
        <v>NO</v>
      </c>
      <c r="AC1661" s="22" t="str">
        <f>+_xlfn.XLOOKUP(Ventas_Oficina[[#This Row],[Nº de artículo]],AUXILIAR!A1660:A6551,AUXILIAR!D1660:D6551,"Error",0)</f>
        <v>Enviado a tiempo</v>
      </c>
      <c r="AD1661" s="22" t="str">
        <f>+IF(AND(Ventas_Oficina[[#This Row],[Total]]&gt;75000,Ventas_Oficina[[#This Row],[Envio a tiempo]]="Enviado a tiempo"),"Buena Venta","Venta Mala")</f>
        <v>Venta Mala</v>
      </c>
    </row>
    <row r="1662" spans="1:30" x14ac:dyDescent="0.25">
      <c r="A1662" s="25">
        <v>1316701</v>
      </c>
      <c r="B1662" s="5">
        <v>41792</v>
      </c>
      <c r="C1662" s="6" t="s">
        <v>95</v>
      </c>
      <c r="D1662" s="6" t="s">
        <v>29</v>
      </c>
      <c r="E1662" s="6" t="s">
        <v>12</v>
      </c>
      <c r="F1662" s="6" t="s">
        <v>13</v>
      </c>
      <c r="G1662" s="6" t="s">
        <v>1008</v>
      </c>
      <c r="H1662" s="6" t="s">
        <v>14</v>
      </c>
      <c r="I1662" s="6" t="s">
        <v>1013</v>
      </c>
      <c r="J1662" s="6" t="s">
        <v>1035</v>
      </c>
      <c r="K1662" s="6" t="s">
        <v>1261</v>
      </c>
      <c r="L1662" s="6" t="s">
        <v>1265</v>
      </c>
      <c r="M1662" s="6" t="s">
        <v>1273</v>
      </c>
      <c r="N1662" s="5">
        <v>41794</v>
      </c>
      <c r="O1662" s="7">
        <v>882</v>
      </c>
      <c r="P1662" s="7">
        <v>2099</v>
      </c>
      <c r="Q1662" s="7">
        <v>1217</v>
      </c>
      <c r="R1662" s="6">
        <v>50</v>
      </c>
      <c r="S1662" s="7">
        <v>104950</v>
      </c>
      <c r="T1662" s="8">
        <v>0.08</v>
      </c>
      <c r="U1662" s="7">
        <v>8396</v>
      </c>
      <c r="V1662" s="7">
        <v>96554</v>
      </c>
      <c r="W1662" s="7">
        <v>481</v>
      </c>
      <c r="X1662" s="7">
        <v>21471</v>
      </c>
      <c r="Y1662" s="9">
        <f>+DAY('TABLA PRINCIPAL'!$B1662)</f>
        <v>2</v>
      </c>
      <c r="Z1662" s="9">
        <f>+MONTH('TABLA PRINCIPAL'!$B1662)</f>
        <v>6</v>
      </c>
      <c r="AA1662" s="9">
        <f>+YEAR('TABLA PRINCIPAL'!$B1662)</f>
        <v>2014</v>
      </c>
      <c r="AB1662" s="22" t="str">
        <f>+IF(Ventas_Oficina[[#This Row],[Total del pedido]]&gt;=100000,"SI","NO")</f>
        <v>NO</v>
      </c>
      <c r="AC1662" s="22" t="str">
        <f>+_xlfn.XLOOKUP(Ventas_Oficina[[#This Row],[Nº de artículo]],AUXILIAR!A1661:A6552,AUXILIAR!D1661:D6552,"Error",0)</f>
        <v>Enviado a tiempo</v>
      </c>
      <c r="AD1662" s="22" t="str">
        <f>+IF(AND(Ventas_Oficina[[#This Row],[Total]]&gt;75000,Ventas_Oficina[[#This Row],[Envio a tiempo]]="Enviado a tiempo"),"Buena Venta","Venta Mala")</f>
        <v>Venta Mala</v>
      </c>
    </row>
    <row r="1663" spans="1:30" x14ac:dyDescent="0.25">
      <c r="A1663" s="26">
        <v>1316701</v>
      </c>
      <c r="B1663" s="10">
        <v>41792</v>
      </c>
      <c r="C1663" s="11" t="s">
        <v>95</v>
      </c>
      <c r="D1663" s="11" t="s">
        <v>29</v>
      </c>
      <c r="E1663" s="11" t="s">
        <v>12</v>
      </c>
      <c r="F1663" s="11" t="s">
        <v>13</v>
      </c>
      <c r="G1663" s="11" t="s">
        <v>1008</v>
      </c>
      <c r="H1663" s="11" t="s">
        <v>14</v>
      </c>
      <c r="I1663" s="11" t="s">
        <v>1016</v>
      </c>
      <c r="J1663" s="11" t="s">
        <v>1035</v>
      </c>
      <c r="K1663" s="11" t="s">
        <v>1262</v>
      </c>
      <c r="L1663" s="11" t="s">
        <v>1265</v>
      </c>
      <c r="M1663" s="11" t="s">
        <v>1273</v>
      </c>
      <c r="N1663" s="10">
        <v>41794</v>
      </c>
      <c r="O1663" s="12">
        <v>882</v>
      </c>
      <c r="P1663" s="12">
        <v>2099</v>
      </c>
      <c r="Q1663" s="12">
        <v>1217</v>
      </c>
      <c r="R1663" s="11">
        <v>36</v>
      </c>
      <c r="S1663" s="12">
        <v>75564</v>
      </c>
      <c r="T1663" s="13">
        <v>0</v>
      </c>
      <c r="U1663" s="12">
        <v>0</v>
      </c>
      <c r="V1663" s="12">
        <v>75564</v>
      </c>
      <c r="W1663" s="12">
        <v>481</v>
      </c>
      <c r="X1663" s="12">
        <v>21471</v>
      </c>
      <c r="Y1663" s="14">
        <f>+DAY('TABLA PRINCIPAL'!$B1663)</f>
        <v>2</v>
      </c>
      <c r="Z1663" s="14">
        <f>+MONTH('TABLA PRINCIPAL'!$B1663)</f>
        <v>6</v>
      </c>
      <c r="AA1663" s="14">
        <f>+YEAR('TABLA PRINCIPAL'!$B1663)</f>
        <v>2014</v>
      </c>
      <c r="AB1663" s="22" t="str">
        <f>+IF(Ventas_Oficina[[#This Row],[Total del pedido]]&gt;=100000,"SI","NO")</f>
        <v>NO</v>
      </c>
      <c r="AC1663" s="22" t="str">
        <f>+_xlfn.XLOOKUP(Ventas_Oficina[[#This Row],[Nº de artículo]],AUXILIAR!A1662:A6553,AUXILIAR!D1662:D6553,"Error",0)</f>
        <v>Enviado a tiempo</v>
      </c>
      <c r="AD1663" s="22" t="str">
        <f>+IF(AND(Ventas_Oficina[[#This Row],[Total]]&gt;75000,Ventas_Oficina[[#This Row],[Envio a tiempo]]="Enviado a tiempo"),"Buena Venta","Venta Mala")</f>
        <v>Venta Mala</v>
      </c>
    </row>
    <row r="1664" spans="1:30" x14ac:dyDescent="0.25">
      <c r="A1664" s="25">
        <v>1317066</v>
      </c>
      <c r="B1664" s="5">
        <v>41481</v>
      </c>
      <c r="C1664" s="6" t="s">
        <v>335</v>
      </c>
      <c r="D1664" s="6" t="s">
        <v>29</v>
      </c>
      <c r="E1664" s="6" t="s">
        <v>12</v>
      </c>
      <c r="F1664" s="6" t="s">
        <v>13</v>
      </c>
      <c r="G1664" s="6" t="s">
        <v>1009</v>
      </c>
      <c r="H1664" s="6" t="s">
        <v>14</v>
      </c>
      <c r="I1664" s="6" t="s">
        <v>1015</v>
      </c>
      <c r="J1664" s="6" t="s">
        <v>1035</v>
      </c>
      <c r="K1664" s="6" t="s">
        <v>1261</v>
      </c>
      <c r="L1664" s="6" t="s">
        <v>1267</v>
      </c>
      <c r="M1664" s="6" t="s">
        <v>1272</v>
      </c>
      <c r="N1664" s="5">
        <v>41483</v>
      </c>
      <c r="O1664" s="7">
        <v>882</v>
      </c>
      <c r="P1664" s="7">
        <v>2099</v>
      </c>
      <c r="Q1664" s="7">
        <v>1217</v>
      </c>
      <c r="R1664" s="6">
        <v>45</v>
      </c>
      <c r="S1664" s="7">
        <v>94455</v>
      </c>
      <c r="T1664" s="8">
        <v>7.0000000000000007E-2</v>
      </c>
      <c r="U1664" s="7">
        <v>6611.85</v>
      </c>
      <c r="V1664" s="7">
        <v>87843.15</v>
      </c>
      <c r="W1664" s="7">
        <v>481</v>
      </c>
      <c r="X1664" s="7">
        <v>33898</v>
      </c>
      <c r="Y1664" s="9">
        <f>+DAY('TABLA PRINCIPAL'!$B1664)</f>
        <v>26</v>
      </c>
      <c r="Z1664" s="9">
        <f>+MONTH('TABLA PRINCIPAL'!$B1664)</f>
        <v>7</v>
      </c>
      <c r="AA1664" s="9">
        <f>+YEAR('TABLA PRINCIPAL'!$B1664)</f>
        <v>2013</v>
      </c>
      <c r="AB1664" s="22" t="str">
        <f>+IF(Ventas_Oficina[[#This Row],[Total del pedido]]&gt;=100000,"SI","NO")</f>
        <v>NO</v>
      </c>
      <c r="AC1664" s="22" t="str">
        <f>+_xlfn.XLOOKUP(Ventas_Oficina[[#This Row],[Nº de artículo]],AUXILIAR!A1663:A6554,AUXILIAR!D1663:D6554,"Error",0)</f>
        <v>Enviado a tiempo</v>
      </c>
      <c r="AD1664" s="22" t="str">
        <f>+IF(AND(Ventas_Oficina[[#This Row],[Total]]&gt;75000,Ventas_Oficina[[#This Row],[Envio a tiempo]]="Enviado a tiempo"),"Buena Venta","Venta Mala")</f>
        <v>Venta Mala</v>
      </c>
    </row>
    <row r="1665" spans="1:30" x14ac:dyDescent="0.25">
      <c r="A1665" s="26">
        <v>1317066</v>
      </c>
      <c r="B1665" s="10">
        <v>41654</v>
      </c>
      <c r="C1665" s="11" t="s">
        <v>84</v>
      </c>
      <c r="D1665" s="11" t="s">
        <v>29</v>
      </c>
      <c r="E1665" s="11" t="s">
        <v>12</v>
      </c>
      <c r="F1665" s="11" t="s">
        <v>13</v>
      </c>
      <c r="G1665" s="11" t="s">
        <v>1007</v>
      </c>
      <c r="H1665" s="11" t="s">
        <v>14</v>
      </c>
      <c r="I1665" s="11" t="s">
        <v>1012</v>
      </c>
      <c r="J1665" s="11" t="s">
        <v>1093</v>
      </c>
      <c r="K1665" s="11" t="s">
        <v>1261</v>
      </c>
      <c r="L1665" s="11" t="s">
        <v>1265</v>
      </c>
      <c r="M1665" s="11" t="s">
        <v>1272</v>
      </c>
      <c r="N1665" s="10">
        <v>41657</v>
      </c>
      <c r="O1665" s="12">
        <v>216</v>
      </c>
      <c r="P1665" s="12">
        <v>385</v>
      </c>
      <c r="Q1665" s="12">
        <v>169</v>
      </c>
      <c r="R1665" s="11">
        <v>39</v>
      </c>
      <c r="S1665" s="12">
        <v>15015</v>
      </c>
      <c r="T1665" s="13">
        <v>0</v>
      </c>
      <c r="U1665" s="12">
        <v>0</v>
      </c>
      <c r="V1665" s="12">
        <v>15015</v>
      </c>
      <c r="W1665" s="12">
        <v>70</v>
      </c>
      <c r="X1665" s="12">
        <v>11646</v>
      </c>
      <c r="Y1665" s="14">
        <f>+DAY('TABLA PRINCIPAL'!$B1665)</f>
        <v>15</v>
      </c>
      <c r="Z1665" s="14">
        <f>+MONTH('TABLA PRINCIPAL'!$B1665)</f>
        <v>1</v>
      </c>
      <c r="AA1665" s="14">
        <f>+YEAR('TABLA PRINCIPAL'!$B1665)</f>
        <v>2014</v>
      </c>
      <c r="AB1665" s="22" t="str">
        <f>+IF(Ventas_Oficina[[#This Row],[Total del pedido]]&gt;=100000,"SI","NO")</f>
        <v>NO</v>
      </c>
      <c r="AC1665" s="22" t="str">
        <f>+_xlfn.XLOOKUP(Ventas_Oficina[[#This Row],[Nº de artículo]],AUXILIAR!A1664:A6555,AUXILIAR!D1664:D6555,"Error",0)</f>
        <v>Enviado a tiempo</v>
      </c>
      <c r="AD1665" s="22" t="str">
        <f>+IF(AND(Ventas_Oficina[[#This Row],[Total]]&gt;75000,Ventas_Oficina[[#This Row],[Envio a tiempo]]="Enviado a tiempo"),"Buena Venta","Venta Mala")</f>
        <v>Venta Mala</v>
      </c>
    </row>
    <row r="1666" spans="1:30" x14ac:dyDescent="0.25">
      <c r="A1666" s="25">
        <v>1317066</v>
      </c>
      <c r="B1666" s="5">
        <v>42014</v>
      </c>
      <c r="C1666" s="6" t="s">
        <v>266</v>
      </c>
      <c r="D1666" s="6" t="s">
        <v>41</v>
      </c>
      <c r="E1666" s="6" t="s">
        <v>12</v>
      </c>
      <c r="F1666" s="6" t="s">
        <v>13</v>
      </c>
      <c r="G1666" s="6" t="s">
        <v>1008</v>
      </c>
      <c r="H1666" s="6" t="s">
        <v>42</v>
      </c>
      <c r="I1666" s="6" t="s">
        <v>1016</v>
      </c>
      <c r="J1666" s="6" t="s">
        <v>1101</v>
      </c>
      <c r="K1666" s="6" t="s">
        <v>1262</v>
      </c>
      <c r="L1666" s="6" t="s">
        <v>1266</v>
      </c>
      <c r="M1666" s="6" t="s">
        <v>1272</v>
      </c>
      <c r="N1666" s="5">
        <v>42014</v>
      </c>
      <c r="O1666" s="7">
        <v>27899</v>
      </c>
      <c r="P1666" s="7">
        <v>44999</v>
      </c>
      <c r="Q1666" s="7">
        <v>17100</v>
      </c>
      <c r="R1666" s="6">
        <v>37</v>
      </c>
      <c r="S1666" s="7">
        <v>1664963</v>
      </c>
      <c r="T1666" s="8">
        <v>0.09</v>
      </c>
      <c r="U1666" s="7">
        <v>149846.66999999998</v>
      </c>
      <c r="V1666" s="7">
        <v>1515116.33</v>
      </c>
      <c r="W1666" s="7">
        <v>4900</v>
      </c>
      <c r="X1666" s="7">
        <v>224944</v>
      </c>
      <c r="Y1666" s="9">
        <f>+DAY('TABLA PRINCIPAL'!$B1666)</f>
        <v>10</v>
      </c>
      <c r="Z1666" s="9">
        <f>+MONTH('TABLA PRINCIPAL'!$B1666)</f>
        <v>1</v>
      </c>
      <c r="AA1666" s="9">
        <f>+YEAR('TABLA PRINCIPAL'!$B1666)</f>
        <v>2015</v>
      </c>
      <c r="AB1666" s="22" t="str">
        <f>+IF(Ventas_Oficina[[#This Row],[Total del pedido]]&gt;=100000,"SI","NO")</f>
        <v>SI</v>
      </c>
      <c r="AC1666" s="22" t="str">
        <f>+_xlfn.XLOOKUP(Ventas_Oficina[[#This Row],[Nº de artículo]],AUXILIAR!A1665:A6556,AUXILIAR!D1665:D6556,"Error",0)</f>
        <v>Enviado a tiempo</v>
      </c>
      <c r="AD1666" s="22" t="str">
        <f>+IF(AND(Ventas_Oficina[[#This Row],[Total]]&gt;75000,Ventas_Oficina[[#This Row],[Envio a tiempo]]="Enviado a tiempo"),"Buena Venta","Venta Mala")</f>
        <v>Buena Venta</v>
      </c>
    </row>
    <row r="1667" spans="1:30" x14ac:dyDescent="0.25">
      <c r="A1667" s="26">
        <v>1317097</v>
      </c>
      <c r="B1667" s="10">
        <v>41903</v>
      </c>
      <c r="C1667" s="11" t="s">
        <v>310</v>
      </c>
      <c r="D1667" s="11" t="s">
        <v>65</v>
      </c>
      <c r="E1667" s="11" t="s">
        <v>12</v>
      </c>
      <c r="F1667" s="11" t="s">
        <v>13</v>
      </c>
      <c r="G1667" s="11" t="s">
        <v>1008</v>
      </c>
      <c r="H1667" s="11" t="s">
        <v>14</v>
      </c>
      <c r="I1667" s="11" t="s">
        <v>1013</v>
      </c>
      <c r="J1667" s="11" t="s">
        <v>631</v>
      </c>
      <c r="K1667" s="11" t="s">
        <v>1261</v>
      </c>
      <c r="L1667" s="11" t="s">
        <v>1265</v>
      </c>
      <c r="M1667" s="11" t="s">
        <v>1272</v>
      </c>
      <c r="N1667" s="10">
        <v>41904</v>
      </c>
      <c r="O1667" s="12">
        <v>160</v>
      </c>
      <c r="P1667" s="12">
        <v>262</v>
      </c>
      <c r="Q1667" s="12">
        <v>102</v>
      </c>
      <c r="R1667" s="11">
        <v>50</v>
      </c>
      <c r="S1667" s="12">
        <v>13100</v>
      </c>
      <c r="T1667" s="13">
        <v>0.01</v>
      </c>
      <c r="U1667" s="12">
        <v>131</v>
      </c>
      <c r="V1667" s="12">
        <v>12969</v>
      </c>
      <c r="W1667" s="12">
        <v>80</v>
      </c>
      <c r="X1667" s="12">
        <v>5397</v>
      </c>
      <c r="Y1667" s="14">
        <f>+DAY('TABLA PRINCIPAL'!$B1667)</f>
        <v>21</v>
      </c>
      <c r="Z1667" s="14">
        <f>+MONTH('TABLA PRINCIPAL'!$B1667)</f>
        <v>9</v>
      </c>
      <c r="AA1667" s="14">
        <f>+YEAR('TABLA PRINCIPAL'!$B1667)</f>
        <v>2014</v>
      </c>
      <c r="AB1667" s="22" t="str">
        <f>+IF(Ventas_Oficina[[#This Row],[Total del pedido]]&gt;=100000,"SI","NO")</f>
        <v>NO</v>
      </c>
      <c r="AC1667" s="22" t="str">
        <f>+_xlfn.XLOOKUP(Ventas_Oficina[[#This Row],[Nº de artículo]],AUXILIAR!A1666:A6557,AUXILIAR!D1666:D6557,"Error",0)</f>
        <v>No enviado a tiempo</v>
      </c>
      <c r="AD1667" s="22" t="str">
        <f>+IF(AND(Ventas_Oficina[[#This Row],[Total]]&gt;75000,Ventas_Oficina[[#This Row],[Envio a tiempo]]="Enviado a tiempo"),"Buena Venta","Venta Mala")</f>
        <v>Venta Mala</v>
      </c>
    </row>
    <row r="1668" spans="1:30" x14ac:dyDescent="0.25">
      <c r="A1668" s="25">
        <v>1317431</v>
      </c>
      <c r="B1668" s="5">
        <v>41913</v>
      </c>
      <c r="C1668" s="6" t="s">
        <v>417</v>
      </c>
      <c r="D1668" s="6" t="s">
        <v>71</v>
      </c>
      <c r="E1668" s="6" t="s">
        <v>4</v>
      </c>
      <c r="F1668" s="6" t="s">
        <v>5</v>
      </c>
      <c r="G1668" s="6" t="s">
        <v>1008</v>
      </c>
      <c r="H1668" s="6" t="s">
        <v>17</v>
      </c>
      <c r="I1668" s="6" t="s">
        <v>1012</v>
      </c>
      <c r="J1668" s="6" t="s">
        <v>1039</v>
      </c>
      <c r="K1668" s="6" t="s">
        <v>1261</v>
      </c>
      <c r="L1668" s="6" t="s">
        <v>1265</v>
      </c>
      <c r="M1668" s="6" t="s">
        <v>1272</v>
      </c>
      <c r="N1668" s="5">
        <v>41914</v>
      </c>
      <c r="O1668" s="7">
        <v>479</v>
      </c>
      <c r="P1668" s="7">
        <v>1197</v>
      </c>
      <c r="Q1668" s="7">
        <v>718</v>
      </c>
      <c r="R1668" s="6">
        <v>27</v>
      </c>
      <c r="S1668" s="7">
        <v>32319</v>
      </c>
      <c r="T1668" s="8">
        <v>0.06</v>
      </c>
      <c r="U1668" s="7">
        <v>1939.1399999999999</v>
      </c>
      <c r="V1668" s="7">
        <v>30379.86</v>
      </c>
      <c r="W1668" s="7">
        <v>581</v>
      </c>
      <c r="X1668" s="7">
        <v>33293</v>
      </c>
      <c r="Y1668" s="9">
        <f>+DAY('TABLA PRINCIPAL'!$B1668)</f>
        <v>1</v>
      </c>
      <c r="Z1668" s="9">
        <f>+MONTH('TABLA PRINCIPAL'!$B1668)</f>
        <v>10</v>
      </c>
      <c r="AA1668" s="9">
        <f>+YEAR('TABLA PRINCIPAL'!$B1668)</f>
        <v>2014</v>
      </c>
      <c r="AB1668" s="22" t="str">
        <f>+IF(Ventas_Oficina[[#This Row],[Total del pedido]]&gt;=100000,"SI","NO")</f>
        <v>NO</v>
      </c>
      <c r="AC1668" s="22" t="str">
        <f>+_xlfn.XLOOKUP(Ventas_Oficina[[#This Row],[Nº de artículo]],AUXILIAR!A1667:A6558,AUXILIAR!D1667:D6558,"Error",0)</f>
        <v>No enviado a tiempo</v>
      </c>
      <c r="AD1668" s="22" t="str">
        <f>+IF(AND(Ventas_Oficina[[#This Row],[Total]]&gt;75000,Ventas_Oficina[[#This Row],[Envio a tiempo]]="Enviado a tiempo"),"Buena Venta","Venta Mala")</f>
        <v>Venta Mala</v>
      </c>
    </row>
    <row r="1669" spans="1:30" x14ac:dyDescent="0.25">
      <c r="A1669" s="26">
        <v>1317431</v>
      </c>
      <c r="B1669" s="10">
        <v>41401</v>
      </c>
      <c r="C1669" s="11" t="s">
        <v>165</v>
      </c>
      <c r="D1669" s="11" t="s">
        <v>166</v>
      </c>
      <c r="E1669" s="11" t="s">
        <v>4</v>
      </c>
      <c r="F1669" s="11" t="s">
        <v>5</v>
      </c>
      <c r="G1669" s="11" t="s">
        <v>1010</v>
      </c>
      <c r="H1669" s="11" t="s">
        <v>34</v>
      </c>
      <c r="I1669" s="11" t="s">
        <v>1012</v>
      </c>
      <c r="J1669" s="11" t="s">
        <v>1106</v>
      </c>
      <c r="K1669" s="11" t="s">
        <v>1261</v>
      </c>
      <c r="L1669" s="11" t="s">
        <v>1265</v>
      </c>
      <c r="M1669" s="11" t="s">
        <v>1273</v>
      </c>
      <c r="N1669" s="10">
        <v>41403</v>
      </c>
      <c r="O1669" s="12">
        <v>2018</v>
      </c>
      <c r="P1669" s="12">
        <v>3541</v>
      </c>
      <c r="Q1669" s="12">
        <v>1523</v>
      </c>
      <c r="R1669" s="11">
        <v>41</v>
      </c>
      <c r="S1669" s="12">
        <v>145181</v>
      </c>
      <c r="T1669" s="13">
        <v>0.04</v>
      </c>
      <c r="U1669" s="12">
        <v>5807.24</v>
      </c>
      <c r="V1669" s="12">
        <v>139373.76000000001</v>
      </c>
      <c r="W1669" s="12">
        <v>199</v>
      </c>
      <c r="X1669" s="12">
        <v>73416</v>
      </c>
      <c r="Y1669" s="14">
        <f>+DAY('TABLA PRINCIPAL'!$B1669)</f>
        <v>7</v>
      </c>
      <c r="Z1669" s="14">
        <f>+MONTH('TABLA PRINCIPAL'!$B1669)</f>
        <v>5</v>
      </c>
      <c r="AA1669" s="14">
        <f>+YEAR('TABLA PRINCIPAL'!$B1669)</f>
        <v>2013</v>
      </c>
      <c r="AB1669" s="22" t="str">
        <f>+IF(Ventas_Oficina[[#This Row],[Total del pedido]]&gt;=100000,"SI","NO")</f>
        <v>SI</v>
      </c>
      <c r="AC1669" s="22" t="str">
        <f>+_xlfn.XLOOKUP(Ventas_Oficina[[#This Row],[Nº de artículo]],AUXILIAR!A1668:A6559,AUXILIAR!D1668:D6559,"Error",0)</f>
        <v>No enviado a tiempo</v>
      </c>
      <c r="AD1669" s="22" t="str">
        <f>+IF(AND(Ventas_Oficina[[#This Row],[Total]]&gt;75000,Ventas_Oficina[[#This Row],[Envio a tiempo]]="Enviado a tiempo"),"Buena Venta","Venta Mala")</f>
        <v>Venta Mala</v>
      </c>
    </row>
    <row r="1670" spans="1:30" x14ac:dyDescent="0.25">
      <c r="A1670" s="25">
        <v>1317431</v>
      </c>
      <c r="B1670" s="5">
        <v>41795</v>
      </c>
      <c r="C1670" s="6" t="s">
        <v>457</v>
      </c>
      <c r="D1670" s="6" t="s">
        <v>65</v>
      </c>
      <c r="E1670" s="6" t="s">
        <v>12</v>
      </c>
      <c r="F1670" s="6" t="s">
        <v>13</v>
      </c>
      <c r="G1670" s="6" t="s">
        <v>1008</v>
      </c>
      <c r="H1670" s="6" t="s">
        <v>14</v>
      </c>
      <c r="I1670" s="6" t="s">
        <v>1012</v>
      </c>
      <c r="J1670" s="6" t="s">
        <v>1083</v>
      </c>
      <c r="K1670" s="6" t="s">
        <v>1261</v>
      </c>
      <c r="L1670" s="6" t="s">
        <v>1267</v>
      </c>
      <c r="M1670" s="6" t="s">
        <v>1272</v>
      </c>
      <c r="N1670" s="5">
        <v>41797</v>
      </c>
      <c r="O1670" s="7">
        <v>375</v>
      </c>
      <c r="P1670" s="7">
        <v>708</v>
      </c>
      <c r="Q1670" s="7">
        <v>333</v>
      </c>
      <c r="R1670" s="6">
        <v>35</v>
      </c>
      <c r="S1670" s="7">
        <v>24780</v>
      </c>
      <c r="T1670" s="8">
        <v>0.09</v>
      </c>
      <c r="U1670" s="7">
        <v>2230.1999999999998</v>
      </c>
      <c r="V1670" s="7">
        <v>22549.8</v>
      </c>
      <c r="W1670" s="7">
        <v>235</v>
      </c>
      <c r="X1670" s="7">
        <v>30183</v>
      </c>
      <c r="Y1670" s="9">
        <f>+DAY('TABLA PRINCIPAL'!$B1670)</f>
        <v>5</v>
      </c>
      <c r="Z1670" s="9">
        <f>+MONTH('TABLA PRINCIPAL'!$B1670)</f>
        <v>6</v>
      </c>
      <c r="AA1670" s="9">
        <f>+YEAR('TABLA PRINCIPAL'!$B1670)</f>
        <v>2014</v>
      </c>
      <c r="AB1670" s="22" t="str">
        <f>+IF(Ventas_Oficina[[#This Row],[Total del pedido]]&gt;=100000,"SI","NO")</f>
        <v>NO</v>
      </c>
      <c r="AC1670" s="22" t="str">
        <f>+_xlfn.XLOOKUP(Ventas_Oficina[[#This Row],[Nº de artículo]],AUXILIAR!A1669:A6560,AUXILIAR!D1669:D6560,"Error",0)</f>
        <v>Enviado a tiempo</v>
      </c>
      <c r="AD1670" s="22" t="str">
        <f>+IF(AND(Ventas_Oficina[[#This Row],[Total]]&gt;75000,Ventas_Oficina[[#This Row],[Envio a tiempo]]="Enviado a tiempo"),"Buena Venta","Venta Mala")</f>
        <v>Venta Mala</v>
      </c>
    </row>
    <row r="1671" spans="1:30" x14ac:dyDescent="0.25">
      <c r="A1671" s="26">
        <v>1317431</v>
      </c>
      <c r="B1671" s="10">
        <v>42639</v>
      </c>
      <c r="C1671" s="11" t="s">
        <v>388</v>
      </c>
      <c r="D1671" s="11" t="s">
        <v>36</v>
      </c>
      <c r="E1671" s="11" t="s">
        <v>12</v>
      </c>
      <c r="F1671" s="11" t="s">
        <v>13</v>
      </c>
      <c r="G1671" s="11" t="s">
        <v>1009</v>
      </c>
      <c r="H1671" s="11" t="s">
        <v>14</v>
      </c>
      <c r="I1671" s="11" t="s">
        <v>1015</v>
      </c>
      <c r="J1671" s="11" t="s">
        <v>1035</v>
      </c>
      <c r="K1671" s="11" t="s">
        <v>1262</v>
      </c>
      <c r="L1671" s="11" t="s">
        <v>1265</v>
      </c>
      <c r="M1671" s="11" t="s">
        <v>1272</v>
      </c>
      <c r="N1671" s="10">
        <v>42648</v>
      </c>
      <c r="O1671" s="12">
        <v>882</v>
      </c>
      <c r="P1671" s="12">
        <v>2099</v>
      </c>
      <c r="Q1671" s="12">
        <v>1217</v>
      </c>
      <c r="R1671" s="11">
        <v>37</v>
      </c>
      <c r="S1671" s="12">
        <v>77663</v>
      </c>
      <c r="T1671" s="13">
        <v>0.03</v>
      </c>
      <c r="U1671" s="12">
        <v>2329.89</v>
      </c>
      <c r="V1671" s="12">
        <v>75333.11</v>
      </c>
      <c r="W1671" s="12">
        <v>481</v>
      </c>
      <c r="X1671" s="12">
        <v>64814</v>
      </c>
      <c r="Y1671" s="14">
        <f>+DAY('TABLA PRINCIPAL'!$B1671)</f>
        <v>26</v>
      </c>
      <c r="Z1671" s="14">
        <f>+MONTH('TABLA PRINCIPAL'!$B1671)</f>
        <v>9</v>
      </c>
      <c r="AA1671" s="14">
        <f>+YEAR('TABLA PRINCIPAL'!$B1671)</f>
        <v>2016</v>
      </c>
      <c r="AB1671" s="22" t="str">
        <f>+IF(Ventas_Oficina[[#This Row],[Total del pedido]]&gt;=100000,"SI","NO")</f>
        <v>NO</v>
      </c>
      <c r="AC1671" s="22" t="str">
        <f>+_xlfn.XLOOKUP(Ventas_Oficina[[#This Row],[Nº de artículo]],AUXILIAR!A1670:A6561,AUXILIAR!D1670:D6561,"Error",0)</f>
        <v>Enviado a tiempo</v>
      </c>
      <c r="AD1671" s="22" t="str">
        <f>+IF(AND(Ventas_Oficina[[#This Row],[Total]]&gt;75000,Ventas_Oficina[[#This Row],[Envio a tiempo]]="Enviado a tiempo"),"Buena Venta","Venta Mala")</f>
        <v>Venta Mala</v>
      </c>
    </row>
    <row r="1672" spans="1:30" x14ac:dyDescent="0.25">
      <c r="A1672" s="25">
        <v>1317796</v>
      </c>
      <c r="B1672" s="5">
        <v>42104</v>
      </c>
      <c r="C1672" s="6" t="s">
        <v>396</v>
      </c>
      <c r="D1672" s="6" t="s">
        <v>183</v>
      </c>
      <c r="E1672" s="6" t="s">
        <v>4</v>
      </c>
      <c r="F1672" s="6" t="s">
        <v>5</v>
      </c>
      <c r="G1672" s="6" t="s">
        <v>1008</v>
      </c>
      <c r="H1672" s="6" t="s">
        <v>106</v>
      </c>
      <c r="I1672" s="6" t="s">
        <v>1014</v>
      </c>
      <c r="J1672" s="6" t="s">
        <v>1020</v>
      </c>
      <c r="K1672" s="6" t="s">
        <v>1261</v>
      </c>
      <c r="L1672" s="6" t="s">
        <v>1265</v>
      </c>
      <c r="M1672" s="6" t="s">
        <v>1272</v>
      </c>
      <c r="N1672" s="5">
        <v>42105</v>
      </c>
      <c r="O1672" s="7">
        <v>4211</v>
      </c>
      <c r="P1672" s="7">
        <v>8098</v>
      </c>
      <c r="Q1672" s="7">
        <v>3887</v>
      </c>
      <c r="R1672" s="6">
        <v>30</v>
      </c>
      <c r="S1672" s="7">
        <v>242940</v>
      </c>
      <c r="T1672" s="8">
        <v>0.08</v>
      </c>
      <c r="U1672" s="7">
        <v>19435.2</v>
      </c>
      <c r="V1672" s="7">
        <v>223504.8</v>
      </c>
      <c r="W1672" s="7">
        <v>718</v>
      </c>
      <c r="X1672" s="7">
        <v>61334</v>
      </c>
      <c r="Y1672" s="9">
        <f>+DAY('TABLA PRINCIPAL'!$B1672)</f>
        <v>10</v>
      </c>
      <c r="Z1672" s="9">
        <f>+MONTH('TABLA PRINCIPAL'!$B1672)</f>
        <v>4</v>
      </c>
      <c r="AA1672" s="9">
        <f>+YEAR('TABLA PRINCIPAL'!$B1672)</f>
        <v>2015</v>
      </c>
      <c r="AB1672" s="22" t="str">
        <f>+IF(Ventas_Oficina[[#This Row],[Total del pedido]]&gt;=100000,"SI","NO")</f>
        <v>SI</v>
      </c>
      <c r="AC1672" s="22" t="str">
        <f>+_xlfn.XLOOKUP(Ventas_Oficina[[#This Row],[Nº de artículo]],AUXILIAR!A1671:A6562,AUXILIAR!D1671:D6562,"Error",0)</f>
        <v>No enviado a tiempo</v>
      </c>
      <c r="AD1672" s="22" t="str">
        <f>+IF(AND(Ventas_Oficina[[#This Row],[Total]]&gt;75000,Ventas_Oficina[[#This Row],[Envio a tiempo]]="Enviado a tiempo"),"Buena Venta","Venta Mala")</f>
        <v>Venta Mala</v>
      </c>
    </row>
    <row r="1673" spans="1:30" x14ac:dyDescent="0.25">
      <c r="A1673" s="26">
        <v>1317796</v>
      </c>
      <c r="B1673" s="10">
        <v>41778</v>
      </c>
      <c r="C1673" s="11" t="s">
        <v>632</v>
      </c>
      <c r="D1673" s="11" t="s">
        <v>152</v>
      </c>
      <c r="E1673" s="11" t="s">
        <v>4</v>
      </c>
      <c r="F1673" s="11" t="s">
        <v>5</v>
      </c>
      <c r="G1673" s="11" t="s">
        <v>1009</v>
      </c>
      <c r="H1673" s="11" t="s">
        <v>39</v>
      </c>
      <c r="I1673" s="11" t="s">
        <v>1015</v>
      </c>
      <c r="J1673" s="11" t="s">
        <v>1069</v>
      </c>
      <c r="K1673" s="11" t="s">
        <v>1262</v>
      </c>
      <c r="L1673" s="11" t="s">
        <v>1265</v>
      </c>
      <c r="M1673" s="11" t="s">
        <v>1272</v>
      </c>
      <c r="N1673" s="10">
        <v>41783</v>
      </c>
      <c r="O1673" s="12">
        <v>105</v>
      </c>
      <c r="P1673" s="12">
        <v>195</v>
      </c>
      <c r="Q1673" s="12">
        <v>90</v>
      </c>
      <c r="R1673" s="11">
        <v>35</v>
      </c>
      <c r="S1673" s="12">
        <v>6825</v>
      </c>
      <c r="T1673" s="13">
        <v>0.05</v>
      </c>
      <c r="U1673" s="12">
        <v>341.25</v>
      </c>
      <c r="V1673" s="12">
        <v>6483.75</v>
      </c>
      <c r="W1673" s="12">
        <v>163</v>
      </c>
      <c r="X1673" s="12">
        <v>21440</v>
      </c>
      <c r="Y1673" s="14">
        <f>+DAY('TABLA PRINCIPAL'!$B1673)</f>
        <v>19</v>
      </c>
      <c r="Z1673" s="14">
        <f>+MONTH('TABLA PRINCIPAL'!$B1673)</f>
        <v>5</v>
      </c>
      <c r="AA1673" s="14">
        <f>+YEAR('TABLA PRINCIPAL'!$B1673)</f>
        <v>2014</v>
      </c>
      <c r="AB1673" s="22" t="str">
        <f>+IF(Ventas_Oficina[[#This Row],[Total del pedido]]&gt;=100000,"SI","NO")</f>
        <v>NO</v>
      </c>
      <c r="AC1673" s="22" t="str">
        <f>+_xlfn.XLOOKUP(Ventas_Oficina[[#This Row],[Nº de artículo]],AUXILIAR!A1672:A6563,AUXILIAR!D1672:D6563,"Error",0)</f>
        <v>No enviado a tiempo</v>
      </c>
      <c r="AD1673" s="22" t="str">
        <f>+IF(AND(Ventas_Oficina[[#This Row],[Total]]&gt;75000,Ventas_Oficina[[#This Row],[Envio a tiempo]]="Enviado a tiempo"),"Buena Venta","Venta Mala")</f>
        <v>Venta Mala</v>
      </c>
    </row>
    <row r="1674" spans="1:30" x14ac:dyDescent="0.25">
      <c r="A1674" s="25">
        <v>1317796</v>
      </c>
      <c r="B1674" s="5">
        <v>42039</v>
      </c>
      <c r="C1674" s="6" t="s">
        <v>315</v>
      </c>
      <c r="D1674" s="6" t="s">
        <v>3</v>
      </c>
      <c r="E1674" s="6" t="s">
        <v>4</v>
      </c>
      <c r="F1674" s="6" t="s">
        <v>5</v>
      </c>
      <c r="G1674" s="6" t="s">
        <v>1010</v>
      </c>
      <c r="H1674" s="6" t="s">
        <v>6</v>
      </c>
      <c r="I1674" s="6" t="s">
        <v>1016</v>
      </c>
      <c r="J1674" s="6" t="s">
        <v>1047</v>
      </c>
      <c r="K1674" s="6" t="s">
        <v>1261</v>
      </c>
      <c r="L1674" s="6" t="s">
        <v>1265</v>
      </c>
      <c r="M1674" s="6" t="s">
        <v>1272</v>
      </c>
      <c r="N1674" s="5">
        <v>42041</v>
      </c>
      <c r="O1674" s="7">
        <v>2156</v>
      </c>
      <c r="P1674" s="7">
        <v>3594</v>
      </c>
      <c r="Q1674" s="7">
        <v>1438</v>
      </c>
      <c r="R1674" s="6">
        <v>18</v>
      </c>
      <c r="S1674" s="7">
        <v>64692</v>
      </c>
      <c r="T1674" s="8">
        <v>0.04</v>
      </c>
      <c r="U1674" s="7">
        <v>2587.6799999999998</v>
      </c>
      <c r="V1674" s="7">
        <v>62104.32</v>
      </c>
      <c r="W1674" s="7">
        <v>666</v>
      </c>
      <c r="X1674" s="7">
        <v>126848</v>
      </c>
      <c r="Y1674" s="9">
        <f>+DAY('TABLA PRINCIPAL'!$B1674)</f>
        <v>4</v>
      </c>
      <c r="Z1674" s="9">
        <f>+MONTH('TABLA PRINCIPAL'!$B1674)</f>
        <v>2</v>
      </c>
      <c r="AA1674" s="9">
        <f>+YEAR('TABLA PRINCIPAL'!$B1674)</f>
        <v>2015</v>
      </c>
      <c r="AB1674" s="22" t="str">
        <f>+IF(Ventas_Oficina[[#This Row],[Total del pedido]]&gt;=100000,"SI","NO")</f>
        <v>NO</v>
      </c>
      <c r="AC1674" s="22" t="str">
        <f>+_xlfn.XLOOKUP(Ventas_Oficina[[#This Row],[Nº de artículo]],AUXILIAR!A1673:A6564,AUXILIAR!D1673:D6564,"Error",0)</f>
        <v>Enviado a tiempo</v>
      </c>
      <c r="AD1674" s="22" t="str">
        <f>+IF(AND(Ventas_Oficina[[#This Row],[Total]]&gt;75000,Ventas_Oficina[[#This Row],[Envio a tiempo]]="Enviado a tiempo"),"Buena Venta","Venta Mala")</f>
        <v>Buena Venta</v>
      </c>
    </row>
    <row r="1675" spans="1:30" x14ac:dyDescent="0.25">
      <c r="A1675" s="26">
        <v>1317796</v>
      </c>
      <c r="B1675" s="10">
        <v>41403</v>
      </c>
      <c r="C1675" s="11" t="s">
        <v>633</v>
      </c>
      <c r="D1675" s="11" t="s">
        <v>211</v>
      </c>
      <c r="E1675" s="11" t="s">
        <v>4</v>
      </c>
      <c r="F1675" s="11" t="s">
        <v>5</v>
      </c>
      <c r="G1675" s="11" t="s">
        <v>1008</v>
      </c>
      <c r="H1675" s="11" t="s">
        <v>34</v>
      </c>
      <c r="I1675" s="11" t="s">
        <v>1016</v>
      </c>
      <c r="J1675" s="11" t="s">
        <v>1094</v>
      </c>
      <c r="K1675" s="11" t="s">
        <v>1261</v>
      </c>
      <c r="L1675" s="11" t="s">
        <v>1265</v>
      </c>
      <c r="M1675" s="11" t="s">
        <v>1273</v>
      </c>
      <c r="N1675" s="10">
        <v>41404</v>
      </c>
      <c r="O1675" s="12">
        <v>1239</v>
      </c>
      <c r="P1675" s="12">
        <v>1998</v>
      </c>
      <c r="Q1675" s="12">
        <v>759</v>
      </c>
      <c r="R1675" s="11">
        <v>7</v>
      </c>
      <c r="S1675" s="12">
        <v>13986</v>
      </c>
      <c r="T1675" s="13">
        <v>0.01</v>
      </c>
      <c r="U1675" s="12">
        <v>139.86000000000001</v>
      </c>
      <c r="V1675" s="12">
        <v>13846.14</v>
      </c>
      <c r="W1675" s="12">
        <v>577</v>
      </c>
      <c r="X1675" s="12">
        <v>82999</v>
      </c>
      <c r="Y1675" s="14">
        <f>+DAY('TABLA PRINCIPAL'!$B1675)</f>
        <v>9</v>
      </c>
      <c r="Z1675" s="14">
        <f>+MONTH('TABLA PRINCIPAL'!$B1675)</f>
        <v>5</v>
      </c>
      <c r="AA1675" s="14">
        <f>+YEAR('TABLA PRINCIPAL'!$B1675)</f>
        <v>2013</v>
      </c>
      <c r="AB1675" s="22" t="str">
        <f>+IF(Ventas_Oficina[[#This Row],[Total del pedido]]&gt;=100000,"SI","NO")</f>
        <v>NO</v>
      </c>
      <c r="AC1675" s="22" t="str">
        <f>+_xlfn.XLOOKUP(Ventas_Oficina[[#This Row],[Nº de artículo]],AUXILIAR!A1674:A6565,AUXILIAR!D1674:D6565,"Error",0)</f>
        <v>Enviado a tiempo</v>
      </c>
      <c r="AD1675" s="22" t="str">
        <f>+IF(AND(Ventas_Oficina[[#This Row],[Total]]&gt;75000,Ventas_Oficina[[#This Row],[Envio a tiempo]]="Enviado a tiempo"),"Buena Venta","Venta Mala")</f>
        <v>Buena Venta</v>
      </c>
    </row>
    <row r="1676" spans="1:30" x14ac:dyDescent="0.25">
      <c r="A1676" s="25">
        <v>1318162</v>
      </c>
      <c r="B1676" s="5">
        <v>41435</v>
      </c>
      <c r="C1676" s="6" t="s">
        <v>262</v>
      </c>
      <c r="D1676" s="6" t="s">
        <v>199</v>
      </c>
      <c r="E1676" s="6" t="s">
        <v>4</v>
      </c>
      <c r="F1676" s="6" t="s">
        <v>5</v>
      </c>
      <c r="G1676" s="6" t="s">
        <v>1009</v>
      </c>
      <c r="H1676" s="6" t="s">
        <v>24</v>
      </c>
      <c r="I1676" s="6" t="s">
        <v>1014</v>
      </c>
      <c r="J1676" s="6" t="s">
        <v>1052</v>
      </c>
      <c r="K1676" s="6" t="s">
        <v>1263</v>
      </c>
      <c r="L1676" s="6" t="s">
        <v>1266</v>
      </c>
      <c r="M1676" s="6" t="s">
        <v>1272</v>
      </c>
      <c r="N1676" s="5">
        <v>41437</v>
      </c>
      <c r="O1676" s="7">
        <v>332</v>
      </c>
      <c r="P1676" s="7">
        <v>518</v>
      </c>
      <c r="Q1676" s="7">
        <v>186</v>
      </c>
      <c r="R1676" s="6">
        <v>21</v>
      </c>
      <c r="S1676" s="7">
        <v>10878</v>
      </c>
      <c r="T1676" s="8">
        <v>0.01</v>
      </c>
      <c r="U1676" s="7">
        <v>108.78</v>
      </c>
      <c r="V1676" s="7">
        <v>10769.22</v>
      </c>
      <c r="W1676" s="7">
        <v>204</v>
      </c>
      <c r="X1676" s="7">
        <v>14857</v>
      </c>
      <c r="Y1676" s="9">
        <f>+DAY('TABLA PRINCIPAL'!$B1676)</f>
        <v>10</v>
      </c>
      <c r="Z1676" s="9">
        <f>+MONTH('TABLA PRINCIPAL'!$B1676)</f>
        <v>6</v>
      </c>
      <c r="AA1676" s="9">
        <f>+YEAR('TABLA PRINCIPAL'!$B1676)</f>
        <v>2013</v>
      </c>
      <c r="AB1676" s="22" t="str">
        <f>+IF(Ventas_Oficina[[#This Row],[Total del pedido]]&gt;=100000,"SI","NO")</f>
        <v>NO</v>
      </c>
      <c r="AC1676" s="22" t="str">
        <f>+_xlfn.XLOOKUP(Ventas_Oficina[[#This Row],[Nº de artículo]],AUXILIAR!A1675:A6566,AUXILIAR!D1675:D6566,"Error",0)</f>
        <v>Enviado a tiempo</v>
      </c>
      <c r="AD1676" s="22" t="str">
        <f>+IF(AND(Ventas_Oficina[[#This Row],[Total]]&gt;75000,Ventas_Oficina[[#This Row],[Envio a tiempo]]="Enviado a tiempo"),"Buena Venta","Venta Mala")</f>
        <v>Venta Mala</v>
      </c>
    </row>
    <row r="1677" spans="1:30" x14ac:dyDescent="0.25">
      <c r="A1677" s="26">
        <v>1318162</v>
      </c>
      <c r="B1677" s="10">
        <v>41508</v>
      </c>
      <c r="C1677" s="11" t="s">
        <v>314</v>
      </c>
      <c r="D1677" s="11" t="s">
        <v>260</v>
      </c>
      <c r="E1677" s="11" t="s">
        <v>4</v>
      </c>
      <c r="F1677" s="11" t="s">
        <v>5</v>
      </c>
      <c r="G1677" s="11" t="s">
        <v>1009</v>
      </c>
      <c r="H1677" s="11" t="s">
        <v>121</v>
      </c>
      <c r="I1677" s="11" t="s">
        <v>1015</v>
      </c>
      <c r="J1677" s="11" t="s">
        <v>1077</v>
      </c>
      <c r="K1677" s="11" t="s">
        <v>1261</v>
      </c>
      <c r="L1677" s="11" t="s">
        <v>1265</v>
      </c>
      <c r="M1677" s="11" t="s">
        <v>1272</v>
      </c>
      <c r="N1677" s="10">
        <v>41510</v>
      </c>
      <c r="O1677" s="12">
        <v>403</v>
      </c>
      <c r="P1677" s="12">
        <v>938</v>
      </c>
      <c r="Q1677" s="12">
        <v>535</v>
      </c>
      <c r="R1677" s="11">
        <v>8</v>
      </c>
      <c r="S1677" s="12">
        <v>7504</v>
      </c>
      <c r="T1677" s="13">
        <v>0.09</v>
      </c>
      <c r="U1677" s="12">
        <v>675.36</v>
      </c>
      <c r="V1677" s="12">
        <v>6828.64</v>
      </c>
      <c r="W1677" s="12">
        <v>728</v>
      </c>
      <c r="X1677" s="12">
        <v>27359</v>
      </c>
      <c r="Y1677" s="14">
        <f>+DAY('TABLA PRINCIPAL'!$B1677)</f>
        <v>22</v>
      </c>
      <c r="Z1677" s="14">
        <f>+MONTH('TABLA PRINCIPAL'!$B1677)</f>
        <v>8</v>
      </c>
      <c r="AA1677" s="14">
        <f>+YEAR('TABLA PRINCIPAL'!$B1677)</f>
        <v>2013</v>
      </c>
      <c r="AB1677" s="22" t="str">
        <f>+IF(Ventas_Oficina[[#This Row],[Total del pedido]]&gt;=100000,"SI","NO")</f>
        <v>NO</v>
      </c>
      <c r="AC1677" s="22" t="str">
        <f>+_xlfn.XLOOKUP(Ventas_Oficina[[#This Row],[Nº de artículo]],AUXILIAR!A1676:A6567,AUXILIAR!D1676:D6567,"Error",0)</f>
        <v>Enviado a tiempo</v>
      </c>
      <c r="AD1677" s="22" t="str">
        <f>+IF(AND(Ventas_Oficina[[#This Row],[Total]]&gt;75000,Ventas_Oficina[[#This Row],[Envio a tiempo]]="Enviado a tiempo"),"Buena Venta","Venta Mala")</f>
        <v>Venta Mala</v>
      </c>
    </row>
    <row r="1678" spans="1:30" x14ac:dyDescent="0.25">
      <c r="A1678" s="25">
        <v>1318162</v>
      </c>
      <c r="B1678" s="5">
        <v>41416</v>
      </c>
      <c r="C1678" s="6" t="s">
        <v>609</v>
      </c>
      <c r="D1678" s="6" t="s">
        <v>91</v>
      </c>
      <c r="E1678" s="6" t="s">
        <v>4</v>
      </c>
      <c r="F1678" s="6" t="s">
        <v>5</v>
      </c>
      <c r="G1678" s="6" t="s">
        <v>1008</v>
      </c>
      <c r="H1678" s="6" t="s">
        <v>24</v>
      </c>
      <c r="I1678" s="6" t="s">
        <v>1012</v>
      </c>
      <c r="J1678" s="6" t="s">
        <v>1049</v>
      </c>
      <c r="K1678" s="6" t="s">
        <v>1261</v>
      </c>
      <c r="L1678" s="6" t="s">
        <v>1265</v>
      </c>
      <c r="M1678" s="6" t="s">
        <v>1272</v>
      </c>
      <c r="N1678" s="5">
        <v>41425</v>
      </c>
      <c r="O1678" s="7">
        <v>184</v>
      </c>
      <c r="P1678" s="7">
        <v>288</v>
      </c>
      <c r="Q1678" s="7">
        <v>104</v>
      </c>
      <c r="R1678" s="6">
        <v>9</v>
      </c>
      <c r="S1678" s="7">
        <v>2592</v>
      </c>
      <c r="T1678" s="8">
        <v>0.08</v>
      </c>
      <c r="U1678" s="7">
        <v>207.36</v>
      </c>
      <c r="V1678" s="7">
        <v>2384.64</v>
      </c>
      <c r="W1678" s="7">
        <v>99</v>
      </c>
      <c r="X1678" s="7">
        <v>15970</v>
      </c>
      <c r="Y1678" s="9">
        <f>+DAY('TABLA PRINCIPAL'!$B1678)</f>
        <v>22</v>
      </c>
      <c r="Z1678" s="9">
        <f>+MONTH('TABLA PRINCIPAL'!$B1678)</f>
        <v>5</v>
      </c>
      <c r="AA1678" s="9">
        <f>+YEAR('TABLA PRINCIPAL'!$B1678)</f>
        <v>2013</v>
      </c>
      <c r="AB1678" s="22" t="str">
        <f>+IF(Ventas_Oficina[[#This Row],[Total del pedido]]&gt;=100000,"SI","NO")</f>
        <v>NO</v>
      </c>
      <c r="AC1678" s="22" t="str">
        <f>+_xlfn.XLOOKUP(Ventas_Oficina[[#This Row],[Nº de artículo]],AUXILIAR!A1677:A6568,AUXILIAR!D1677:D6568,"Error",0)</f>
        <v>Enviado a tiempo</v>
      </c>
      <c r="AD1678" s="22" t="str">
        <f>+IF(AND(Ventas_Oficina[[#This Row],[Total]]&gt;75000,Ventas_Oficina[[#This Row],[Envio a tiempo]]="Enviado a tiempo"),"Buena Venta","Venta Mala")</f>
        <v>Venta Mala</v>
      </c>
    </row>
    <row r="1679" spans="1:30" x14ac:dyDescent="0.25">
      <c r="A1679" s="26">
        <v>1318527</v>
      </c>
      <c r="B1679" s="10">
        <v>41506</v>
      </c>
      <c r="C1679" s="11" t="s">
        <v>208</v>
      </c>
      <c r="D1679" s="11" t="s">
        <v>209</v>
      </c>
      <c r="E1679" s="11" t="s">
        <v>4</v>
      </c>
      <c r="F1679" s="11" t="s">
        <v>5</v>
      </c>
      <c r="G1679" s="11" t="s">
        <v>1010</v>
      </c>
      <c r="H1679" s="11" t="s">
        <v>6</v>
      </c>
      <c r="I1679" s="11" t="s">
        <v>1014</v>
      </c>
      <c r="J1679" s="11" t="s">
        <v>1134</v>
      </c>
      <c r="K1679" s="11" t="s">
        <v>1261</v>
      </c>
      <c r="L1679" s="11" t="s">
        <v>1265</v>
      </c>
      <c r="M1679" s="11" t="s">
        <v>1272</v>
      </c>
      <c r="N1679" s="10">
        <v>41508</v>
      </c>
      <c r="O1679" s="12">
        <v>792</v>
      </c>
      <c r="P1679" s="12">
        <v>1299</v>
      </c>
      <c r="Q1679" s="12">
        <v>507</v>
      </c>
      <c r="R1679" s="11">
        <v>38</v>
      </c>
      <c r="S1679" s="12">
        <v>49362</v>
      </c>
      <c r="T1679" s="13">
        <v>0.09</v>
      </c>
      <c r="U1679" s="12">
        <v>4442.58</v>
      </c>
      <c r="V1679" s="12">
        <v>44919.42</v>
      </c>
      <c r="W1679" s="12">
        <v>944</v>
      </c>
      <c r="X1679" s="12">
        <v>33196</v>
      </c>
      <c r="Y1679" s="14">
        <f>+DAY('TABLA PRINCIPAL'!$B1679)</f>
        <v>20</v>
      </c>
      <c r="Z1679" s="14">
        <f>+MONTH('TABLA PRINCIPAL'!$B1679)</f>
        <v>8</v>
      </c>
      <c r="AA1679" s="14">
        <f>+YEAR('TABLA PRINCIPAL'!$B1679)</f>
        <v>2013</v>
      </c>
      <c r="AB1679" s="22" t="str">
        <f>+IF(Ventas_Oficina[[#This Row],[Total del pedido]]&gt;=100000,"SI","NO")</f>
        <v>NO</v>
      </c>
      <c r="AC1679" s="22" t="str">
        <f>+_xlfn.XLOOKUP(Ventas_Oficina[[#This Row],[Nº de artículo]],AUXILIAR!A1678:A6569,AUXILIAR!D1678:D6569,"Error",0)</f>
        <v>Enviado a tiempo</v>
      </c>
      <c r="AD1679" s="22" t="str">
        <f>+IF(AND(Ventas_Oficina[[#This Row],[Total]]&gt;75000,Ventas_Oficina[[#This Row],[Envio a tiempo]]="Enviado a tiempo"),"Buena Venta","Venta Mala")</f>
        <v>Venta Mala</v>
      </c>
    </row>
    <row r="1680" spans="1:30" x14ac:dyDescent="0.25">
      <c r="A1680" s="25">
        <v>1318892</v>
      </c>
      <c r="B1680" s="5">
        <v>41683</v>
      </c>
      <c r="C1680" s="6" t="s">
        <v>390</v>
      </c>
      <c r="D1680" s="6" t="s">
        <v>160</v>
      </c>
      <c r="E1680" s="6" t="s">
        <v>4</v>
      </c>
      <c r="F1680" s="6" t="s">
        <v>5</v>
      </c>
      <c r="G1680" s="6" t="s">
        <v>1010</v>
      </c>
      <c r="H1680" s="6" t="s">
        <v>53</v>
      </c>
      <c r="I1680" s="6" t="s">
        <v>1016</v>
      </c>
      <c r="J1680" s="6" t="s">
        <v>1128</v>
      </c>
      <c r="K1680" s="6" t="s">
        <v>1261</v>
      </c>
      <c r="L1680" s="6" t="s">
        <v>1265</v>
      </c>
      <c r="M1680" s="6" t="s">
        <v>1272</v>
      </c>
      <c r="N1680" s="5">
        <v>41683</v>
      </c>
      <c r="O1680" s="7">
        <v>105</v>
      </c>
      <c r="P1680" s="7">
        <v>195</v>
      </c>
      <c r="Q1680" s="7">
        <v>90</v>
      </c>
      <c r="R1680" s="6">
        <v>30</v>
      </c>
      <c r="S1680" s="7">
        <v>5850</v>
      </c>
      <c r="T1680" s="8">
        <v>0.09</v>
      </c>
      <c r="U1680" s="7">
        <v>526.5</v>
      </c>
      <c r="V1680" s="7">
        <v>5323.5</v>
      </c>
      <c r="W1680" s="7">
        <v>163</v>
      </c>
      <c r="X1680" s="7">
        <v>10931</v>
      </c>
      <c r="Y1680" s="9">
        <f>+DAY('TABLA PRINCIPAL'!$B1680)</f>
        <v>13</v>
      </c>
      <c r="Z1680" s="9">
        <f>+MONTH('TABLA PRINCIPAL'!$B1680)</f>
        <v>2</v>
      </c>
      <c r="AA1680" s="9">
        <f>+YEAR('TABLA PRINCIPAL'!$B1680)</f>
        <v>2014</v>
      </c>
      <c r="AB1680" s="22" t="str">
        <f>+IF(Ventas_Oficina[[#This Row],[Total del pedido]]&gt;=100000,"SI","NO")</f>
        <v>NO</v>
      </c>
      <c r="AC1680" s="22" t="str">
        <f>+_xlfn.XLOOKUP(Ventas_Oficina[[#This Row],[Nº de artículo]],AUXILIAR!A1679:A6570,AUXILIAR!D1679:D6570,"Error",0)</f>
        <v>No enviado a tiempo</v>
      </c>
      <c r="AD1680" s="22" t="str">
        <f>+IF(AND(Ventas_Oficina[[#This Row],[Total]]&gt;75000,Ventas_Oficina[[#This Row],[Envio a tiempo]]="Enviado a tiempo"),"Buena Venta","Venta Mala")</f>
        <v>Venta Mala</v>
      </c>
    </row>
    <row r="1681" spans="1:30" x14ac:dyDescent="0.25">
      <c r="A1681" s="26">
        <v>1318892</v>
      </c>
      <c r="B1681" s="10">
        <v>41683</v>
      </c>
      <c r="C1681" s="11" t="s">
        <v>390</v>
      </c>
      <c r="D1681" s="11" t="s">
        <v>160</v>
      </c>
      <c r="E1681" s="11" t="s">
        <v>4</v>
      </c>
      <c r="F1681" s="11" t="s">
        <v>5</v>
      </c>
      <c r="G1681" s="11" t="s">
        <v>1009</v>
      </c>
      <c r="H1681" s="11" t="s">
        <v>53</v>
      </c>
      <c r="I1681" s="11" t="s">
        <v>1014</v>
      </c>
      <c r="J1681" s="11" t="s">
        <v>1093</v>
      </c>
      <c r="K1681" s="11" t="s">
        <v>1261</v>
      </c>
      <c r="L1681" s="11" t="s">
        <v>1267</v>
      </c>
      <c r="M1681" s="11" t="s">
        <v>1272</v>
      </c>
      <c r="N1681" s="10">
        <v>41683</v>
      </c>
      <c r="O1681" s="12">
        <v>216</v>
      </c>
      <c r="P1681" s="12">
        <v>385</v>
      </c>
      <c r="Q1681" s="12">
        <v>169</v>
      </c>
      <c r="R1681" s="11">
        <v>47</v>
      </c>
      <c r="S1681" s="12">
        <v>18095</v>
      </c>
      <c r="T1681" s="13">
        <v>0.04</v>
      </c>
      <c r="U1681" s="12">
        <v>723.80000000000007</v>
      </c>
      <c r="V1681" s="12">
        <v>17371.2</v>
      </c>
      <c r="W1681" s="12">
        <v>70</v>
      </c>
      <c r="X1681" s="12">
        <v>10931</v>
      </c>
      <c r="Y1681" s="14">
        <f>+DAY('TABLA PRINCIPAL'!$B1681)</f>
        <v>13</v>
      </c>
      <c r="Z1681" s="14">
        <f>+MONTH('TABLA PRINCIPAL'!$B1681)</f>
        <v>2</v>
      </c>
      <c r="AA1681" s="14">
        <f>+YEAR('TABLA PRINCIPAL'!$B1681)</f>
        <v>2014</v>
      </c>
      <c r="AB1681" s="22" t="str">
        <f>+IF(Ventas_Oficina[[#This Row],[Total del pedido]]&gt;=100000,"SI","NO")</f>
        <v>NO</v>
      </c>
      <c r="AC1681" s="22" t="str">
        <f>+_xlfn.XLOOKUP(Ventas_Oficina[[#This Row],[Nº de artículo]],AUXILIAR!A1680:A6571,AUXILIAR!D1680:D6571,"Error",0)</f>
        <v>No enviado a tiempo</v>
      </c>
      <c r="AD1681" s="22" t="str">
        <f>+IF(AND(Ventas_Oficina[[#This Row],[Total]]&gt;75000,Ventas_Oficina[[#This Row],[Envio a tiempo]]="Enviado a tiempo"),"Buena Venta","Venta Mala")</f>
        <v>Venta Mala</v>
      </c>
    </row>
    <row r="1682" spans="1:30" x14ac:dyDescent="0.25">
      <c r="A1682" s="25">
        <v>1318892</v>
      </c>
      <c r="B1682" s="5">
        <v>41485</v>
      </c>
      <c r="C1682" s="6" t="s">
        <v>202</v>
      </c>
      <c r="D1682" s="6" t="s">
        <v>203</v>
      </c>
      <c r="E1682" s="6" t="s">
        <v>4</v>
      </c>
      <c r="F1682" s="6" t="s">
        <v>5</v>
      </c>
      <c r="G1682" s="6" t="s">
        <v>1008</v>
      </c>
      <c r="H1682" s="6" t="s">
        <v>27</v>
      </c>
      <c r="I1682" s="6" t="s">
        <v>1014</v>
      </c>
      <c r="J1682" s="6" t="s">
        <v>1023</v>
      </c>
      <c r="K1682" s="6" t="s">
        <v>1261</v>
      </c>
      <c r="L1682" s="6" t="s">
        <v>1265</v>
      </c>
      <c r="M1682" s="6" t="s">
        <v>1272</v>
      </c>
      <c r="N1682" s="5">
        <v>41486</v>
      </c>
      <c r="O1682" s="7">
        <v>459</v>
      </c>
      <c r="P1682" s="7">
        <v>728</v>
      </c>
      <c r="Q1682" s="7">
        <v>269</v>
      </c>
      <c r="R1682" s="6">
        <v>1</v>
      </c>
      <c r="S1682" s="7">
        <v>728</v>
      </c>
      <c r="T1682" s="8">
        <v>0.08</v>
      </c>
      <c r="U1682" s="7">
        <v>58.24</v>
      </c>
      <c r="V1682" s="7">
        <v>669.76</v>
      </c>
      <c r="W1682" s="7">
        <v>1115</v>
      </c>
      <c r="X1682" s="7">
        <v>19092</v>
      </c>
      <c r="Y1682" s="9">
        <f>+DAY('TABLA PRINCIPAL'!$B1682)</f>
        <v>30</v>
      </c>
      <c r="Z1682" s="9">
        <f>+MONTH('TABLA PRINCIPAL'!$B1682)</f>
        <v>7</v>
      </c>
      <c r="AA1682" s="9">
        <f>+YEAR('TABLA PRINCIPAL'!$B1682)</f>
        <v>2013</v>
      </c>
      <c r="AB1682" s="22" t="str">
        <f>+IF(Ventas_Oficina[[#This Row],[Total del pedido]]&gt;=100000,"SI","NO")</f>
        <v>NO</v>
      </c>
      <c r="AC1682" s="22" t="str">
        <f>+_xlfn.XLOOKUP(Ventas_Oficina[[#This Row],[Nº de artículo]],AUXILIAR!A1681:A6572,AUXILIAR!D1681:D6572,"Error",0)</f>
        <v>No enviado a tiempo</v>
      </c>
      <c r="AD1682" s="22" t="str">
        <f>+IF(AND(Ventas_Oficina[[#This Row],[Total]]&gt;75000,Ventas_Oficina[[#This Row],[Envio a tiempo]]="Enviado a tiempo"),"Buena Venta","Venta Mala")</f>
        <v>Venta Mala</v>
      </c>
    </row>
    <row r="1683" spans="1:30" x14ac:dyDescent="0.25">
      <c r="A1683" s="26">
        <v>1318892</v>
      </c>
      <c r="B1683" s="10">
        <v>41693</v>
      </c>
      <c r="C1683" s="11" t="s">
        <v>332</v>
      </c>
      <c r="D1683" s="11" t="s">
        <v>26</v>
      </c>
      <c r="E1683" s="11" t="s">
        <v>4</v>
      </c>
      <c r="F1683" s="11" t="s">
        <v>5</v>
      </c>
      <c r="G1683" s="11" t="s">
        <v>1008</v>
      </c>
      <c r="H1683" s="11" t="s">
        <v>27</v>
      </c>
      <c r="I1683" s="11" t="s">
        <v>1012</v>
      </c>
      <c r="J1683" s="11" t="s">
        <v>634</v>
      </c>
      <c r="K1683" s="11" t="s">
        <v>1261</v>
      </c>
      <c r="L1683" s="11" t="s">
        <v>1267</v>
      </c>
      <c r="M1683" s="11" t="s">
        <v>1272</v>
      </c>
      <c r="N1683" s="10">
        <v>41696</v>
      </c>
      <c r="O1683" s="12">
        <v>15650</v>
      </c>
      <c r="P1683" s="12">
        <v>30097</v>
      </c>
      <c r="Q1683" s="12">
        <v>14447</v>
      </c>
      <c r="R1683" s="11">
        <v>16</v>
      </c>
      <c r="S1683" s="12">
        <v>481552</v>
      </c>
      <c r="T1683" s="13">
        <v>0.09</v>
      </c>
      <c r="U1683" s="12">
        <v>43339.68</v>
      </c>
      <c r="V1683" s="12">
        <v>438212.32</v>
      </c>
      <c r="W1683" s="12">
        <v>718</v>
      </c>
      <c r="X1683" s="12">
        <v>30093</v>
      </c>
      <c r="Y1683" s="14">
        <f>+DAY('TABLA PRINCIPAL'!$B1683)</f>
        <v>23</v>
      </c>
      <c r="Z1683" s="14">
        <f>+MONTH('TABLA PRINCIPAL'!$B1683)</f>
        <v>2</v>
      </c>
      <c r="AA1683" s="14">
        <f>+YEAR('TABLA PRINCIPAL'!$B1683)</f>
        <v>2014</v>
      </c>
      <c r="AB1683" s="22" t="str">
        <f>+IF(Ventas_Oficina[[#This Row],[Total del pedido]]&gt;=100000,"SI","NO")</f>
        <v>SI</v>
      </c>
      <c r="AC1683" s="22" t="str">
        <f>+_xlfn.XLOOKUP(Ventas_Oficina[[#This Row],[Nº de artículo]],AUXILIAR!A1682:A6573,AUXILIAR!D1682:D6573,"Error",0)</f>
        <v>No enviado a tiempo</v>
      </c>
      <c r="AD1683" s="22" t="str">
        <f>+IF(AND(Ventas_Oficina[[#This Row],[Total]]&gt;75000,Ventas_Oficina[[#This Row],[Envio a tiempo]]="Enviado a tiempo"),"Buena Venta","Venta Mala")</f>
        <v>Venta Mala</v>
      </c>
    </row>
    <row r="1684" spans="1:30" x14ac:dyDescent="0.25">
      <c r="A1684" s="25">
        <v>1318892</v>
      </c>
      <c r="B1684" s="5">
        <v>41414</v>
      </c>
      <c r="C1684" s="6" t="s">
        <v>225</v>
      </c>
      <c r="D1684" s="6" t="s">
        <v>131</v>
      </c>
      <c r="E1684" s="6" t="s">
        <v>4</v>
      </c>
      <c r="F1684" s="6" t="s">
        <v>5</v>
      </c>
      <c r="G1684" s="6" t="s">
        <v>1008</v>
      </c>
      <c r="H1684" s="6" t="s">
        <v>27</v>
      </c>
      <c r="I1684" s="6" t="s">
        <v>1012</v>
      </c>
      <c r="J1684" s="6" t="s">
        <v>1118</v>
      </c>
      <c r="K1684" s="6" t="s">
        <v>1261</v>
      </c>
      <c r="L1684" s="6" t="s">
        <v>1265</v>
      </c>
      <c r="M1684" s="6" t="s">
        <v>1272</v>
      </c>
      <c r="N1684" s="5">
        <v>41416</v>
      </c>
      <c r="O1684" s="7">
        <v>448</v>
      </c>
      <c r="P1684" s="7">
        <v>814</v>
      </c>
      <c r="Q1684" s="7">
        <v>366</v>
      </c>
      <c r="R1684" s="6">
        <v>27</v>
      </c>
      <c r="S1684" s="7">
        <v>21978</v>
      </c>
      <c r="T1684" s="8">
        <v>0.06</v>
      </c>
      <c r="U1684" s="7">
        <v>1318.68</v>
      </c>
      <c r="V1684" s="7">
        <v>20659.32</v>
      </c>
      <c r="W1684" s="7">
        <v>312</v>
      </c>
      <c r="X1684" s="7">
        <v>18331</v>
      </c>
      <c r="Y1684" s="9">
        <f>+DAY('TABLA PRINCIPAL'!$B1684)</f>
        <v>20</v>
      </c>
      <c r="Z1684" s="9">
        <f>+MONTH('TABLA PRINCIPAL'!$B1684)</f>
        <v>5</v>
      </c>
      <c r="AA1684" s="9">
        <f>+YEAR('TABLA PRINCIPAL'!$B1684)</f>
        <v>2013</v>
      </c>
      <c r="AB1684" s="22" t="str">
        <f>+IF(Ventas_Oficina[[#This Row],[Total del pedido]]&gt;=100000,"SI","NO")</f>
        <v>NO</v>
      </c>
      <c r="AC1684" s="22" t="str">
        <f>+_xlfn.XLOOKUP(Ventas_Oficina[[#This Row],[Nº de artículo]],AUXILIAR!A1683:A6574,AUXILIAR!D1683:D6574,"Error",0)</f>
        <v>Enviado a tiempo</v>
      </c>
      <c r="AD1684" s="22" t="str">
        <f>+IF(AND(Ventas_Oficina[[#This Row],[Total]]&gt;75000,Ventas_Oficina[[#This Row],[Envio a tiempo]]="Enviado a tiempo"),"Buena Venta","Venta Mala")</f>
        <v>Venta Mala</v>
      </c>
    </row>
    <row r="1685" spans="1:30" x14ac:dyDescent="0.25">
      <c r="A1685" s="26">
        <v>1318892</v>
      </c>
      <c r="B1685" s="10">
        <v>41498</v>
      </c>
      <c r="C1685" s="11" t="s">
        <v>635</v>
      </c>
      <c r="D1685" s="11" t="s">
        <v>123</v>
      </c>
      <c r="E1685" s="11" t="s">
        <v>4</v>
      </c>
      <c r="F1685" s="11" t="s">
        <v>5</v>
      </c>
      <c r="G1685" s="11" t="s">
        <v>1010</v>
      </c>
      <c r="H1685" s="11" t="s">
        <v>9</v>
      </c>
      <c r="I1685" s="11" t="s">
        <v>1014</v>
      </c>
      <c r="J1685" s="11" t="s">
        <v>1126</v>
      </c>
      <c r="K1685" s="11" t="s">
        <v>1261</v>
      </c>
      <c r="L1685" s="11" t="s">
        <v>1265</v>
      </c>
      <c r="M1685" s="11" t="s">
        <v>1272</v>
      </c>
      <c r="N1685" s="10">
        <v>41500</v>
      </c>
      <c r="O1685" s="12">
        <v>3202</v>
      </c>
      <c r="P1685" s="12">
        <v>15248</v>
      </c>
      <c r="Q1685" s="12">
        <v>12046</v>
      </c>
      <c r="R1685" s="11">
        <v>11</v>
      </c>
      <c r="S1685" s="12">
        <v>167728</v>
      </c>
      <c r="T1685" s="13">
        <v>7.0000000000000007E-2</v>
      </c>
      <c r="U1685" s="12">
        <v>11740.960000000001</v>
      </c>
      <c r="V1685" s="12">
        <v>155987.04</v>
      </c>
      <c r="W1685" s="12">
        <v>400</v>
      </c>
      <c r="X1685" s="12">
        <v>588789</v>
      </c>
      <c r="Y1685" s="14">
        <f>+DAY('TABLA PRINCIPAL'!$B1685)</f>
        <v>12</v>
      </c>
      <c r="Z1685" s="14">
        <f>+MONTH('TABLA PRINCIPAL'!$B1685)</f>
        <v>8</v>
      </c>
      <c r="AA1685" s="14">
        <f>+YEAR('TABLA PRINCIPAL'!$B1685)</f>
        <v>2013</v>
      </c>
      <c r="AB1685" s="22" t="str">
        <f>+IF(Ventas_Oficina[[#This Row],[Total del pedido]]&gt;=100000,"SI","NO")</f>
        <v>SI</v>
      </c>
      <c r="AC1685" s="22" t="str">
        <f>+_xlfn.XLOOKUP(Ventas_Oficina[[#This Row],[Nº de artículo]],AUXILIAR!A1684:A6575,AUXILIAR!D1684:D6575,"Error",0)</f>
        <v>Enviado a tiempo</v>
      </c>
      <c r="AD1685" s="22" t="str">
        <f>+IF(AND(Ventas_Oficina[[#This Row],[Total]]&gt;75000,Ventas_Oficina[[#This Row],[Envio a tiempo]]="Enviado a tiempo"),"Buena Venta","Venta Mala")</f>
        <v>Buena Venta</v>
      </c>
    </row>
    <row r="1686" spans="1:30" x14ac:dyDescent="0.25">
      <c r="A1686" s="25">
        <v>1319623</v>
      </c>
      <c r="B1686" s="5">
        <v>41594</v>
      </c>
      <c r="C1686" s="6" t="s">
        <v>84</v>
      </c>
      <c r="D1686" s="6" t="s">
        <v>29</v>
      </c>
      <c r="E1686" s="6" t="s">
        <v>12</v>
      </c>
      <c r="F1686" s="6" t="s">
        <v>13</v>
      </c>
      <c r="G1686" s="6" t="s">
        <v>1008</v>
      </c>
      <c r="H1686" s="6" t="s">
        <v>14</v>
      </c>
      <c r="I1686" s="6" t="s">
        <v>1014</v>
      </c>
      <c r="J1686" s="6" t="s">
        <v>1024</v>
      </c>
      <c r="K1686" s="6" t="s">
        <v>1261</v>
      </c>
      <c r="L1686" s="6" t="s">
        <v>1266</v>
      </c>
      <c r="M1686" s="6" t="s">
        <v>1272</v>
      </c>
      <c r="N1686" s="5">
        <v>41596</v>
      </c>
      <c r="O1686" s="7">
        <v>160</v>
      </c>
      <c r="P1686" s="7">
        <v>262</v>
      </c>
      <c r="Q1686" s="7">
        <v>102</v>
      </c>
      <c r="R1686" s="6">
        <v>2</v>
      </c>
      <c r="S1686" s="7">
        <v>524</v>
      </c>
      <c r="T1686" s="8">
        <v>0.01</v>
      </c>
      <c r="U1686" s="7">
        <v>5.24</v>
      </c>
      <c r="V1686" s="7">
        <v>518.76</v>
      </c>
      <c r="W1686" s="7">
        <v>80</v>
      </c>
      <c r="X1686" s="7">
        <v>6278</v>
      </c>
      <c r="Y1686" s="9">
        <f>+DAY('TABLA PRINCIPAL'!$B1686)</f>
        <v>16</v>
      </c>
      <c r="Z1686" s="9">
        <f>+MONTH('TABLA PRINCIPAL'!$B1686)</f>
        <v>11</v>
      </c>
      <c r="AA1686" s="9">
        <f>+YEAR('TABLA PRINCIPAL'!$B1686)</f>
        <v>2013</v>
      </c>
      <c r="AB1686" s="22" t="str">
        <f>+IF(Ventas_Oficina[[#This Row],[Total del pedido]]&gt;=100000,"SI","NO")</f>
        <v>NO</v>
      </c>
      <c r="AC1686" s="22" t="str">
        <f>+_xlfn.XLOOKUP(Ventas_Oficina[[#This Row],[Nº de artículo]],AUXILIAR!A1685:A6576,AUXILIAR!D1685:D6576,"Error",0)</f>
        <v>Enviado a tiempo</v>
      </c>
      <c r="AD1686" s="22" t="str">
        <f>+IF(AND(Ventas_Oficina[[#This Row],[Total]]&gt;75000,Ventas_Oficina[[#This Row],[Envio a tiempo]]="Enviado a tiempo"),"Buena Venta","Venta Mala")</f>
        <v>Venta Mala</v>
      </c>
    </row>
    <row r="1687" spans="1:30" x14ac:dyDescent="0.25">
      <c r="A1687" s="26">
        <v>1319623</v>
      </c>
      <c r="B1687" s="10">
        <v>41414</v>
      </c>
      <c r="C1687" s="11" t="s">
        <v>224</v>
      </c>
      <c r="D1687" s="11" t="s">
        <v>199</v>
      </c>
      <c r="E1687" s="11" t="s">
        <v>4</v>
      </c>
      <c r="F1687" s="11" t="s">
        <v>5</v>
      </c>
      <c r="G1687" s="11" t="s">
        <v>1007</v>
      </c>
      <c r="H1687" s="11" t="s">
        <v>24</v>
      </c>
      <c r="I1687" s="11" t="s">
        <v>1016</v>
      </c>
      <c r="J1687" s="11" t="s">
        <v>1050</v>
      </c>
      <c r="K1687" s="11" t="s">
        <v>1261</v>
      </c>
      <c r="L1687" s="11" t="s">
        <v>1267</v>
      </c>
      <c r="M1687" s="11" t="s">
        <v>1272</v>
      </c>
      <c r="N1687" s="10">
        <v>41415</v>
      </c>
      <c r="O1687" s="12">
        <v>1685</v>
      </c>
      <c r="P1687" s="12">
        <v>2718</v>
      </c>
      <c r="Q1687" s="12">
        <v>1033</v>
      </c>
      <c r="R1687" s="11">
        <v>41</v>
      </c>
      <c r="S1687" s="12">
        <v>111438</v>
      </c>
      <c r="T1687" s="13">
        <v>0.02</v>
      </c>
      <c r="U1687" s="12">
        <v>2228.7600000000002</v>
      </c>
      <c r="V1687" s="12">
        <v>109209.24</v>
      </c>
      <c r="W1687" s="12">
        <v>823</v>
      </c>
      <c r="X1687" s="12">
        <v>32696</v>
      </c>
      <c r="Y1687" s="14">
        <f>+DAY('TABLA PRINCIPAL'!$B1687)</f>
        <v>20</v>
      </c>
      <c r="Z1687" s="14">
        <f>+MONTH('TABLA PRINCIPAL'!$B1687)</f>
        <v>5</v>
      </c>
      <c r="AA1687" s="14">
        <f>+YEAR('TABLA PRINCIPAL'!$B1687)</f>
        <v>2013</v>
      </c>
      <c r="AB1687" s="22" t="str">
        <f>+IF(Ventas_Oficina[[#This Row],[Total del pedido]]&gt;=100000,"SI","NO")</f>
        <v>SI</v>
      </c>
      <c r="AC1687" s="22" t="str">
        <f>+_xlfn.XLOOKUP(Ventas_Oficina[[#This Row],[Nº de artículo]],AUXILIAR!A1686:A6577,AUXILIAR!D1686:D6577,"Error",0)</f>
        <v>Enviado a tiempo</v>
      </c>
      <c r="AD1687" s="22" t="str">
        <f>+IF(AND(Ventas_Oficina[[#This Row],[Total]]&gt;75000,Ventas_Oficina[[#This Row],[Envio a tiempo]]="Enviado a tiempo"),"Buena Venta","Venta Mala")</f>
        <v>Venta Mala</v>
      </c>
    </row>
    <row r="1688" spans="1:30" x14ac:dyDescent="0.25">
      <c r="A1688" s="25">
        <v>1319988</v>
      </c>
      <c r="B1688" s="5">
        <v>41704</v>
      </c>
      <c r="C1688" s="6" t="s">
        <v>153</v>
      </c>
      <c r="D1688" s="6" t="s">
        <v>97</v>
      </c>
      <c r="E1688" s="6" t="s">
        <v>12</v>
      </c>
      <c r="F1688" s="6" t="s">
        <v>13</v>
      </c>
      <c r="G1688" s="6" t="s">
        <v>1008</v>
      </c>
      <c r="H1688" s="6" t="s">
        <v>14</v>
      </c>
      <c r="I1688" s="6" t="s">
        <v>1013</v>
      </c>
      <c r="J1688" s="6" t="s">
        <v>1119</v>
      </c>
      <c r="K1688" s="6" t="s">
        <v>1261</v>
      </c>
      <c r="L1688" s="6" t="s">
        <v>1265</v>
      </c>
      <c r="M1688" s="6" t="s">
        <v>1272</v>
      </c>
      <c r="N1688" s="5">
        <v>41705</v>
      </c>
      <c r="O1688" s="7">
        <v>337</v>
      </c>
      <c r="P1688" s="7">
        <v>553</v>
      </c>
      <c r="Q1688" s="7">
        <v>216</v>
      </c>
      <c r="R1688" s="6">
        <v>21</v>
      </c>
      <c r="S1688" s="7">
        <v>11613</v>
      </c>
      <c r="T1688" s="8">
        <v>0.02</v>
      </c>
      <c r="U1688" s="7">
        <v>232.26</v>
      </c>
      <c r="V1688" s="7">
        <v>11380.74</v>
      </c>
      <c r="W1688" s="7">
        <v>698</v>
      </c>
      <c r="X1688" s="7">
        <v>15354</v>
      </c>
      <c r="Y1688" s="9">
        <f>+DAY('TABLA PRINCIPAL'!$B1688)</f>
        <v>6</v>
      </c>
      <c r="Z1688" s="9">
        <f>+MONTH('TABLA PRINCIPAL'!$B1688)</f>
        <v>3</v>
      </c>
      <c r="AA1688" s="9">
        <f>+YEAR('TABLA PRINCIPAL'!$B1688)</f>
        <v>2014</v>
      </c>
      <c r="AB1688" s="22" t="str">
        <f>+IF(Ventas_Oficina[[#This Row],[Total del pedido]]&gt;=100000,"SI","NO")</f>
        <v>NO</v>
      </c>
      <c r="AC1688" s="22" t="str">
        <f>+_xlfn.XLOOKUP(Ventas_Oficina[[#This Row],[Nº de artículo]],AUXILIAR!A1687:A6578,AUXILIAR!D1687:D6578,"Error",0)</f>
        <v>No enviado a tiempo</v>
      </c>
      <c r="AD1688" s="22" t="str">
        <f>+IF(AND(Ventas_Oficina[[#This Row],[Total]]&gt;75000,Ventas_Oficina[[#This Row],[Envio a tiempo]]="Enviado a tiempo"),"Buena Venta","Venta Mala")</f>
        <v>Venta Mala</v>
      </c>
    </row>
    <row r="1689" spans="1:30" x14ac:dyDescent="0.25">
      <c r="A1689" s="26">
        <v>1319988</v>
      </c>
      <c r="B1689" s="10">
        <v>41798</v>
      </c>
      <c r="C1689" s="11" t="s">
        <v>28</v>
      </c>
      <c r="D1689" s="11" t="s">
        <v>29</v>
      </c>
      <c r="E1689" s="11" t="s">
        <v>12</v>
      </c>
      <c r="F1689" s="11" t="s">
        <v>13</v>
      </c>
      <c r="G1689" s="11" t="s">
        <v>1010</v>
      </c>
      <c r="H1689" s="11" t="s">
        <v>14</v>
      </c>
      <c r="I1689" s="11" t="s">
        <v>1014</v>
      </c>
      <c r="J1689" s="11" t="s">
        <v>1119</v>
      </c>
      <c r="K1689" s="11" t="s">
        <v>1261</v>
      </c>
      <c r="L1689" s="11" t="s">
        <v>1265</v>
      </c>
      <c r="M1689" s="11" t="s">
        <v>1272</v>
      </c>
      <c r="N1689" s="10">
        <v>41800</v>
      </c>
      <c r="O1689" s="12">
        <v>337</v>
      </c>
      <c r="P1689" s="12">
        <v>553</v>
      </c>
      <c r="Q1689" s="12">
        <v>216</v>
      </c>
      <c r="R1689" s="11">
        <v>42</v>
      </c>
      <c r="S1689" s="12">
        <v>23226</v>
      </c>
      <c r="T1689" s="13">
        <v>0</v>
      </c>
      <c r="U1689" s="12">
        <v>0</v>
      </c>
      <c r="V1689" s="12">
        <v>23226</v>
      </c>
      <c r="W1689" s="12">
        <v>698</v>
      </c>
      <c r="X1689" s="12">
        <v>15354</v>
      </c>
      <c r="Y1689" s="14">
        <f>+DAY('TABLA PRINCIPAL'!$B1689)</f>
        <v>8</v>
      </c>
      <c r="Z1689" s="14">
        <f>+MONTH('TABLA PRINCIPAL'!$B1689)</f>
        <v>6</v>
      </c>
      <c r="AA1689" s="14">
        <f>+YEAR('TABLA PRINCIPAL'!$B1689)</f>
        <v>2014</v>
      </c>
      <c r="AB1689" s="22" t="str">
        <f>+IF(Ventas_Oficina[[#This Row],[Total del pedido]]&gt;=100000,"SI","NO")</f>
        <v>NO</v>
      </c>
      <c r="AC1689" s="22" t="str">
        <f>+_xlfn.XLOOKUP(Ventas_Oficina[[#This Row],[Nº de artículo]],AUXILIAR!A1688:A6579,AUXILIAR!D1688:D6579,"Error",0)</f>
        <v>No enviado a tiempo</v>
      </c>
      <c r="AD1689" s="22" t="str">
        <f>+IF(AND(Ventas_Oficina[[#This Row],[Total]]&gt;75000,Ventas_Oficina[[#This Row],[Envio a tiempo]]="Enviado a tiempo"),"Buena Venta","Venta Mala")</f>
        <v>Venta Mala</v>
      </c>
    </row>
    <row r="1690" spans="1:30" x14ac:dyDescent="0.25">
      <c r="A1690" s="25">
        <v>1319988</v>
      </c>
      <c r="B1690" s="5">
        <v>41793</v>
      </c>
      <c r="C1690" s="6" t="s">
        <v>327</v>
      </c>
      <c r="D1690" s="6" t="s">
        <v>11</v>
      </c>
      <c r="E1690" s="6" t="s">
        <v>12</v>
      </c>
      <c r="F1690" s="6" t="s">
        <v>13</v>
      </c>
      <c r="G1690" s="6" t="s">
        <v>1008</v>
      </c>
      <c r="H1690" s="6" t="s">
        <v>14</v>
      </c>
      <c r="I1690" s="6" t="s">
        <v>1013</v>
      </c>
      <c r="J1690" s="6" t="s">
        <v>1041</v>
      </c>
      <c r="K1690" s="6" t="s">
        <v>1261</v>
      </c>
      <c r="L1690" s="6" t="s">
        <v>1265</v>
      </c>
      <c r="M1690" s="6" t="s">
        <v>1272</v>
      </c>
      <c r="N1690" s="5">
        <v>41795</v>
      </c>
      <c r="O1690" s="7">
        <v>245</v>
      </c>
      <c r="P1690" s="7">
        <v>389</v>
      </c>
      <c r="Q1690" s="7">
        <v>144</v>
      </c>
      <c r="R1690" s="6">
        <v>24</v>
      </c>
      <c r="S1690" s="7">
        <v>9336</v>
      </c>
      <c r="T1690" s="8">
        <v>0.05</v>
      </c>
      <c r="U1690" s="7">
        <v>466.8</v>
      </c>
      <c r="V1690" s="7">
        <v>8869.2000000000007</v>
      </c>
      <c r="W1690" s="7">
        <v>701</v>
      </c>
      <c r="X1690" s="7">
        <v>18964</v>
      </c>
      <c r="Y1690" s="9">
        <f>+DAY('TABLA PRINCIPAL'!$B1690)</f>
        <v>3</v>
      </c>
      <c r="Z1690" s="9">
        <f>+MONTH('TABLA PRINCIPAL'!$B1690)</f>
        <v>6</v>
      </c>
      <c r="AA1690" s="9">
        <f>+YEAR('TABLA PRINCIPAL'!$B1690)</f>
        <v>2014</v>
      </c>
      <c r="AB1690" s="22" t="str">
        <f>+IF(Ventas_Oficina[[#This Row],[Total del pedido]]&gt;=100000,"SI","NO")</f>
        <v>NO</v>
      </c>
      <c r="AC1690" s="22" t="str">
        <f>+_xlfn.XLOOKUP(Ventas_Oficina[[#This Row],[Nº de artículo]],AUXILIAR!A1689:A6580,AUXILIAR!D1689:D6580,"Error",0)</f>
        <v>Enviado a tiempo</v>
      </c>
      <c r="AD1690" s="22" t="str">
        <f>+IF(AND(Ventas_Oficina[[#This Row],[Total]]&gt;75000,Ventas_Oficina[[#This Row],[Envio a tiempo]]="Enviado a tiempo"),"Buena Venta","Venta Mala")</f>
        <v>Venta Mala</v>
      </c>
    </row>
    <row r="1691" spans="1:30" x14ac:dyDescent="0.25">
      <c r="A1691" s="26">
        <v>1319988</v>
      </c>
      <c r="B1691" s="10">
        <v>41613</v>
      </c>
      <c r="C1691" s="11" t="s">
        <v>431</v>
      </c>
      <c r="D1691" s="11" t="s">
        <v>29</v>
      </c>
      <c r="E1691" s="11" t="s">
        <v>12</v>
      </c>
      <c r="F1691" s="11" t="s">
        <v>13</v>
      </c>
      <c r="G1691" s="11" t="s">
        <v>1010</v>
      </c>
      <c r="H1691" s="11" t="s">
        <v>14</v>
      </c>
      <c r="I1691" s="11" t="s">
        <v>1016</v>
      </c>
      <c r="J1691" s="11" t="s">
        <v>1072</v>
      </c>
      <c r="K1691" s="11" t="s">
        <v>1261</v>
      </c>
      <c r="L1691" s="11" t="s">
        <v>1267</v>
      </c>
      <c r="M1691" s="11" t="s">
        <v>1272</v>
      </c>
      <c r="N1691" s="10">
        <v>41615</v>
      </c>
      <c r="O1691" s="12">
        <v>194</v>
      </c>
      <c r="P1691" s="12">
        <v>308</v>
      </c>
      <c r="Q1691" s="12">
        <v>114</v>
      </c>
      <c r="R1691" s="11">
        <v>21</v>
      </c>
      <c r="S1691" s="12">
        <v>6468</v>
      </c>
      <c r="T1691" s="13">
        <v>0.03</v>
      </c>
      <c r="U1691" s="12">
        <v>194.04</v>
      </c>
      <c r="V1691" s="12">
        <v>6273.96</v>
      </c>
      <c r="W1691" s="12">
        <v>99</v>
      </c>
      <c r="X1691" s="12">
        <v>2272</v>
      </c>
      <c r="Y1691" s="14">
        <f>+DAY('TABLA PRINCIPAL'!$B1691)</f>
        <v>5</v>
      </c>
      <c r="Z1691" s="14">
        <f>+MONTH('TABLA PRINCIPAL'!$B1691)</f>
        <v>12</v>
      </c>
      <c r="AA1691" s="14">
        <f>+YEAR('TABLA PRINCIPAL'!$B1691)</f>
        <v>2013</v>
      </c>
      <c r="AB1691" s="22" t="str">
        <f>+IF(Ventas_Oficina[[#This Row],[Total del pedido]]&gt;=100000,"SI","NO")</f>
        <v>NO</v>
      </c>
      <c r="AC1691" s="22" t="str">
        <f>+_xlfn.XLOOKUP(Ventas_Oficina[[#This Row],[Nº de artículo]],AUXILIAR!A1690:A6581,AUXILIAR!D1690:D6581,"Error",0)</f>
        <v>Enviado a tiempo</v>
      </c>
      <c r="AD1691" s="22" t="str">
        <f>+IF(AND(Ventas_Oficina[[#This Row],[Total]]&gt;75000,Ventas_Oficina[[#This Row],[Envio a tiempo]]="Enviado a tiempo"),"Buena Venta","Venta Mala")</f>
        <v>Venta Mala</v>
      </c>
    </row>
    <row r="1692" spans="1:30" x14ac:dyDescent="0.25">
      <c r="A1692" s="25">
        <v>1320718</v>
      </c>
      <c r="B1692" s="5">
        <v>42189</v>
      </c>
      <c r="C1692" s="6" t="s">
        <v>513</v>
      </c>
      <c r="D1692" s="6" t="s">
        <v>290</v>
      </c>
      <c r="E1692" s="6" t="s">
        <v>12</v>
      </c>
      <c r="F1692" s="6" t="s">
        <v>13</v>
      </c>
      <c r="G1692" s="6" t="s">
        <v>1008</v>
      </c>
      <c r="H1692" s="6" t="s">
        <v>42</v>
      </c>
      <c r="I1692" s="6" t="s">
        <v>1015</v>
      </c>
      <c r="J1692" s="6" t="s">
        <v>1105</v>
      </c>
      <c r="K1692" s="6" t="s">
        <v>1261</v>
      </c>
      <c r="L1692" s="6" t="s">
        <v>1267</v>
      </c>
      <c r="M1692" s="6" t="s">
        <v>1272</v>
      </c>
      <c r="N1692" s="5">
        <v>42190</v>
      </c>
      <c r="O1692" s="7">
        <v>1838</v>
      </c>
      <c r="P1692" s="7">
        <v>2917</v>
      </c>
      <c r="Q1692" s="7">
        <v>1079</v>
      </c>
      <c r="R1692" s="6">
        <v>42</v>
      </c>
      <c r="S1692" s="7">
        <v>122514</v>
      </c>
      <c r="T1692" s="8">
        <v>0.08</v>
      </c>
      <c r="U1692" s="7">
        <v>9801.1200000000008</v>
      </c>
      <c r="V1692" s="7">
        <v>112712.88</v>
      </c>
      <c r="W1692" s="7">
        <v>627</v>
      </c>
      <c r="X1692" s="7">
        <v>16793</v>
      </c>
      <c r="Y1692" s="9">
        <f>+DAY('TABLA PRINCIPAL'!$B1692)</f>
        <v>4</v>
      </c>
      <c r="Z1692" s="9">
        <f>+MONTH('TABLA PRINCIPAL'!$B1692)</f>
        <v>7</v>
      </c>
      <c r="AA1692" s="9">
        <f>+YEAR('TABLA PRINCIPAL'!$B1692)</f>
        <v>2015</v>
      </c>
      <c r="AB1692" s="22" t="str">
        <f>+IF(Ventas_Oficina[[#This Row],[Total del pedido]]&gt;=100000,"SI","NO")</f>
        <v>SI</v>
      </c>
      <c r="AC1692" s="22" t="str">
        <f>+_xlfn.XLOOKUP(Ventas_Oficina[[#This Row],[Nº de artículo]],AUXILIAR!A1691:A6582,AUXILIAR!D1691:D6582,"Error",0)</f>
        <v>No enviado a tiempo</v>
      </c>
      <c r="AD1692" s="22" t="str">
        <f>+IF(AND(Ventas_Oficina[[#This Row],[Total]]&gt;75000,Ventas_Oficina[[#This Row],[Envio a tiempo]]="Enviado a tiempo"),"Buena Venta","Venta Mala")</f>
        <v>Venta Mala</v>
      </c>
    </row>
    <row r="1693" spans="1:30" x14ac:dyDescent="0.25">
      <c r="A1693" s="26">
        <v>1320718</v>
      </c>
      <c r="B1693" s="10">
        <v>42586</v>
      </c>
      <c r="C1693" s="11" t="s">
        <v>636</v>
      </c>
      <c r="D1693" s="11" t="s">
        <v>46</v>
      </c>
      <c r="E1693" s="11" t="s">
        <v>4</v>
      </c>
      <c r="F1693" s="11" t="s">
        <v>5</v>
      </c>
      <c r="G1693" s="11" t="s">
        <v>1009</v>
      </c>
      <c r="H1693" s="11" t="s">
        <v>9</v>
      </c>
      <c r="I1693" s="11" t="s">
        <v>1015</v>
      </c>
      <c r="J1693" s="11" t="s">
        <v>1088</v>
      </c>
      <c r="K1693" s="11" t="s">
        <v>1261</v>
      </c>
      <c r="L1693" s="11" t="s">
        <v>1267</v>
      </c>
      <c r="M1693" s="11" t="s">
        <v>1272</v>
      </c>
      <c r="N1693" s="10">
        <v>42588</v>
      </c>
      <c r="O1693" s="12">
        <v>17883</v>
      </c>
      <c r="P1693" s="12">
        <v>41588</v>
      </c>
      <c r="Q1693" s="12">
        <v>23705</v>
      </c>
      <c r="R1693" s="11">
        <v>29</v>
      </c>
      <c r="S1693" s="12">
        <v>1206052</v>
      </c>
      <c r="T1693" s="13">
        <v>7.0000000000000007E-2</v>
      </c>
      <c r="U1693" s="12">
        <v>84423.640000000014</v>
      </c>
      <c r="V1693" s="12">
        <v>1121628.3599999999</v>
      </c>
      <c r="W1693" s="12">
        <v>1137</v>
      </c>
      <c r="X1693" s="12">
        <v>138849</v>
      </c>
      <c r="Y1693" s="14">
        <f>+DAY('TABLA PRINCIPAL'!$B1693)</f>
        <v>4</v>
      </c>
      <c r="Z1693" s="14">
        <f>+MONTH('TABLA PRINCIPAL'!$B1693)</f>
        <v>8</v>
      </c>
      <c r="AA1693" s="14">
        <f>+YEAR('TABLA PRINCIPAL'!$B1693)</f>
        <v>2016</v>
      </c>
      <c r="AB1693" s="22" t="str">
        <f>+IF(Ventas_Oficina[[#This Row],[Total del pedido]]&gt;=100000,"SI","NO")</f>
        <v>SI</v>
      </c>
      <c r="AC1693" s="22" t="str">
        <f>+_xlfn.XLOOKUP(Ventas_Oficina[[#This Row],[Nº de artículo]],AUXILIAR!A1692:A6583,AUXILIAR!D1692:D6583,"Error",0)</f>
        <v>No enviado a tiempo</v>
      </c>
      <c r="AD1693" s="22" t="str">
        <f>+IF(AND(Ventas_Oficina[[#This Row],[Total]]&gt;75000,Ventas_Oficina[[#This Row],[Envio a tiempo]]="Enviado a tiempo"),"Buena Venta","Venta Mala")</f>
        <v>Venta Mala</v>
      </c>
    </row>
    <row r="1694" spans="1:30" x14ac:dyDescent="0.25">
      <c r="A1694" s="25">
        <v>1320718</v>
      </c>
      <c r="B1694" s="5">
        <v>42144</v>
      </c>
      <c r="C1694" s="6" t="s">
        <v>388</v>
      </c>
      <c r="D1694" s="6" t="s">
        <v>36</v>
      </c>
      <c r="E1694" s="6" t="s">
        <v>12</v>
      </c>
      <c r="F1694" s="6" t="s">
        <v>13</v>
      </c>
      <c r="G1694" s="6" t="s">
        <v>1007</v>
      </c>
      <c r="H1694" s="6" t="s">
        <v>14</v>
      </c>
      <c r="I1694" s="6" t="s">
        <v>1015</v>
      </c>
      <c r="J1694" s="6" t="s">
        <v>1044</v>
      </c>
      <c r="K1694" s="6" t="s">
        <v>1261</v>
      </c>
      <c r="L1694" s="6" t="s">
        <v>1267</v>
      </c>
      <c r="M1694" s="6" t="s">
        <v>1272</v>
      </c>
      <c r="N1694" s="5">
        <v>42147</v>
      </c>
      <c r="O1694" s="7">
        <v>118</v>
      </c>
      <c r="P1694" s="7">
        <v>188</v>
      </c>
      <c r="Q1694" s="7">
        <v>70</v>
      </c>
      <c r="R1694" s="6">
        <v>40</v>
      </c>
      <c r="S1694" s="7">
        <v>7520</v>
      </c>
      <c r="T1694" s="8">
        <v>0.04</v>
      </c>
      <c r="U1694" s="7">
        <v>300.8</v>
      </c>
      <c r="V1694" s="7">
        <v>7219.2</v>
      </c>
      <c r="W1694" s="7">
        <v>149</v>
      </c>
      <c r="X1694" s="7">
        <v>3739</v>
      </c>
      <c r="Y1694" s="9">
        <f>+DAY('TABLA PRINCIPAL'!$B1694)</f>
        <v>20</v>
      </c>
      <c r="Z1694" s="9">
        <f>+MONTH('TABLA PRINCIPAL'!$B1694)</f>
        <v>5</v>
      </c>
      <c r="AA1694" s="9">
        <f>+YEAR('TABLA PRINCIPAL'!$B1694)</f>
        <v>2015</v>
      </c>
      <c r="AB1694" s="22" t="str">
        <f>+IF(Ventas_Oficina[[#This Row],[Total del pedido]]&gt;=100000,"SI","NO")</f>
        <v>NO</v>
      </c>
      <c r="AC1694" s="22" t="str">
        <f>+_xlfn.XLOOKUP(Ventas_Oficina[[#This Row],[Nº de artículo]],AUXILIAR!A1693:A6584,AUXILIAR!D1693:D6584,"Error",0)</f>
        <v>Enviado a tiempo</v>
      </c>
      <c r="AD1694" s="22" t="str">
        <f>+IF(AND(Ventas_Oficina[[#This Row],[Total]]&gt;75000,Ventas_Oficina[[#This Row],[Envio a tiempo]]="Enviado a tiempo"),"Buena Venta","Venta Mala")</f>
        <v>Venta Mala</v>
      </c>
    </row>
    <row r="1695" spans="1:30" x14ac:dyDescent="0.25">
      <c r="A1695" s="26">
        <v>1320718</v>
      </c>
      <c r="B1695" s="10">
        <v>41799</v>
      </c>
      <c r="C1695" s="11" t="s">
        <v>235</v>
      </c>
      <c r="D1695" s="11" t="s">
        <v>91</v>
      </c>
      <c r="E1695" s="11" t="s">
        <v>4</v>
      </c>
      <c r="F1695" s="11" t="s">
        <v>5</v>
      </c>
      <c r="G1695" s="11" t="s">
        <v>1009</v>
      </c>
      <c r="H1695" s="11" t="s">
        <v>24</v>
      </c>
      <c r="I1695" s="11" t="s">
        <v>1014</v>
      </c>
      <c r="J1695" s="11" t="s">
        <v>1203</v>
      </c>
      <c r="K1695" s="11" t="s">
        <v>1261</v>
      </c>
      <c r="L1695" s="11" t="s">
        <v>1265</v>
      </c>
      <c r="M1695" s="11" t="s">
        <v>1272</v>
      </c>
      <c r="N1695" s="10">
        <v>41799</v>
      </c>
      <c r="O1695" s="12">
        <v>1138</v>
      </c>
      <c r="P1695" s="12">
        <v>1865</v>
      </c>
      <c r="Q1695" s="12">
        <v>727</v>
      </c>
      <c r="R1695" s="11">
        <v>37</v>
      </c>
      <c r="S1695" s="12">
        <v>69005</v>
      </c>
      <c r="T1695" s="13">
        <v>0.03</v>
      </c>
      <c r="U1695" s="12">
        <v>2070.15</v>
      </c>
      <c r="V1695" s="12">
        <v>66934.850000000006</v>
      </c>
      <c r="W1695" s="12">
        <v>377</v>
      </c>
      <c r="X1695" s="12">
        <v>30590</v>
      </c>
      <c r="Y1695" s="14">
        <f>+DAY('TABLA PRINCIPAL'!$B1695)</f>
        <v>9</v>
      </c>
      <c r="Z1695" s="14">
        <f>+MONTH('TABLA PRINCIPAL'!$B1695)</f>
        <v>6</v>
      </c>
      <c r="AA1695" s="14">
        <f>+YEAR('TABLA PRINCIPAL'!$B1695)</f>
        <v>2014</v>
      </c>
      <c r="AB1695" s="22" t="str">
        <f>+IF(Ventas_Oficina[[#This Row],[Total del pedido]]&gt;=100000,"SI","NO")</f>
        <v>NO</v>
      </c>
      <c r="AC1695" s="22" t="str">
        <f>+_xlfn.XLOOKUP(Ventas_Oficina[[#This Row],[Nº de artículo]],AUXILIAR!A1694:A6585,AUXILIAR!D1694:D6585,"Error",0)</f>
        <v>Enviado a tiempo</v>
      </c>
      <c r="AD1695" s="22" t="str">
        <f>+IF(AND(Ventas_Oficina[[#This Row],[Total]]&gt;75000,Ventas_Oficina[[#This Row],[Envio a tiempo]]="Enviado a tiempo"),"Buena Venta","Venta Mala")</f>
        <v>Venta Mala</v>
      </c>
    </row>
    <row r="1696" spans="1:30" x14ac:dyDescent="0.25">
      <c r="A1696" s="25">
        <v>1320718</v>
      </c>
      <c r="B1696" s="5">
        <v>41799</v>
      </c>
      <c r="C1696" s="6" t="s">
        <v>235</v>
      </c>
      <c r="D1696" s="6" t="s">
        <v>177</v>
      </c>
      <c r="E1696" s="6" t="s">
        <v>4</v>
      </c>
      <c r="F1696" s="6" t="s">
        <v>5</v>
      </c>
      <c r="G1696" s="6" t="s">
        <v>1007</v>
      </c>
      <c r="H1696" s="6" t="s">
        <v>6</v>
      </c>
      <c r="I1696" s="6" t="s">
        <v>1016</v>
      </c>
      <c r="J1696" s="6" t="s">
        <v>1103</v>
      </c>
      <c r="K1696" s="6" t="s">
        <v>1261</v>
      </c>
      <c r="L1696" s="6" t="s">
        <v>1265</v>
      </c>
      <c r="M1696" s="6" t="s">
        <v>1272</v>
      </c>
      <c r="N1696" s="5">
        <v>41799</v>
      </c>
      <c r="O1696" s="7">
        <v>5616</v>
      </c>
      <c r="P1696" s="7">
        <v>13698</v>
      </c>
      <c r="Q1696" s="7">
        <v>8082</v>
      </c>
      <c r="R1696" s="6">
        <v>18</v>
      </c>
      <c r="S1696" s="7">
        <v>246564</v>
      </c>
      <c r="T1696" s="8">
        <v>0.03</v>
      </c>
      <c r="U1696" s="7">
        <v>7396.92</v>
      </c>
      <c r="V1696" s="7">
        <v>239167.08</v>
      </c>
      <c r="W1696" s="7">
        <v>2449</v>
      </c>
      <c r="X1696" s="7">
        <v>30590</v>
      </c>
      <c r="Y1696" s="9">
        <f>+DAY('TABLA PRINCIPAL'!$B1696)</f>
        <v>9</v>
      </c>
      <c r="Z1696" s="9">
        <f>+MONTH('TABLA PRINCIPAL'!$B1696)</f>
        <v>6</v>
      </c>
      <c r="AA1696" s="9">
        <f>+YEAR('TABLA PRINCIPAL'!$B1696)</f>
        <v>2014</v>
      </c>
      <c r="AB1696" s="22" t="str">
        <f>+IF(Ventas_Oficina[[#This Row],[Total del pedido]]&gt;=100000,"SI","NO")</f>
        <v>SI</v>
      </c>
      <c r="AC1696" s="22" t="str">
        <f>+_xlfn.XLOOKUP(Ventas_Oficina[[#This Row],[Nº de artículo]],AUXILIAR!A1695:A6586,AUXILIAR!D1695:D6586,"Error",0)</f>
        <v>No enviado a tiempo</v>
      </c>
      <c r="AD1696" s="22" t="str">
        <f>+IF(AND(Ventas_Oficina[[#This Row],[Total]]&gt;75000,Ventas_Oficina[[#This Row],[Envio a tiempo]]="Enviado a tiempo"),"Buena Venta","Venta Mala")</f>
        <v>Venta Mala</v>
      </c>
    </row>
    <row r="1697" spans="1:30" x14ac:dyDescent="0.25">
      <c r="A1697" s="26">
        <v>1321084</v>
      </c>
      <c r="B1697" s="10">
        <v>41999</v>
      </c>
      <c r="C1697" s="11" t="s">
        <v>95</v>
      </c>
      <c r="D1697" s="11" t="s">
        <v>29</v>
      </c>
      <c r="E1697" s="11" t="s">
        <v>12</v>
      </c>
      <c r="F1697" s="11" t="s">
        <v>13</v>
      </c>
      <c r="G1697" s="11" t="s">
        <v>1010</v>
      </c>
      <c r="H1697" s="11" t="s">
        <v>14</v>
      </c>
      <c r="I1697" s="11" t="s">
        <v>1014</v>
      </c>
      <c r="J1697" s="11" t="s">
        <v>1040</v>
      </c>
      <c r="K1697" s="11" t="s">
        <v>1261</v>
      </c>
      <c r="L1697" s="11" t="s">
        <v>1265</v>
      </c>
      <c r="M1697" s="11" t="s">
        <v>1272</v>
      </c>
      <c r="N1697" s="10">
        <v>42002</v>
      </c>
      <c r="O1697" s="12">
        <v>2156</v>
      </c>
      <c r="P1697" s="12">
        <v>3655</v>
      </c>
      <c r="Q1697" s="12">
        <v>1499</v>
      </c>
      <c r="R1697" s="11">
        <v>33</v>
      </c>
      <c r="S1697" s="12">
        <v>120615</v>
      </c>
      <c r="T1697" s="13">
        <v>0.09</v>
      </c>
      <c r="U1697" s="12">
        <v>10855.35</v>
      </c>
      <c r="V1697" s="12">
        <v>109759.65</v>
      </c>
      <c r="W1697" s="12">
        <v>1389</v>
      </c>
      <c r="X1697" s="12">
        <v>10040</v>
      </c>
      <c r="Y1697" s="14">
        <f>+DAY('TABLA PRINCIPAL'!$B1697)</f>
        <v>26</v>
      </c>
      <c r="Z1697" s="14">
        <f>+MONTH('TABLA PRINCIPAL'!$B1697)</f>
        <v>12</v>
      </c>
      <c r="AA1697" s="14">
        <f>+YEAR('TABLA PRINCIPAL'!$B1697)</f>
        <v>2014</v>
      </c>
      <c r="AB1697" s="22" t="str">
        <f>+IF(Ventas_Oficina[[#This Row],[Total del pedido]]&gt;=100000,"SI","NO")</f>
        <v>SI</v>
      </c>
      <c r="AC1697" s="22" t="str">
        <f>+_xlfn.XLOOKUP(Ventas_Oficina[[#This Row],[Nº de artículo]],AUXILIAR!A1696:A6587,AUXILIAR!D1696:D6587,"Error",0)</f>
        <v>Enviado a tiempo</v>
      </c>
      <c r="AD1697" s="22" t="str">
        <f>+IF(AND(Ventas_Oficina[[#This Row],[Total]]&gt;75000,Ventas_Oficina[[#This Row],[Envio a tiempo]]="Enviado a tiempo"),"Buena Venta","Venta Mala")</f>
        <v>Venta Mala</v>
      </c>
    </row>
    <row r="1698" spans="1:30" x14ac:dyDescent="0.25">
      <c r="A1698" s="25">
        <v>1321449</v>
      </c>
      <c r="B1698" s="5">
        <v>41568</v>
      </c>
      <c r="C1698" s="6" t="s">
        <v>459</v>
      </c>
      <c r="D1698" s="6" t="s">
        <v>71</v>
      </c>
      <c r="E1698" s="6" t="s">
        <v>4</v>
      </c>
      <c r="F1698" s="6" t="s">
        <v>5</v>
      </c>
      <c r="G1698" s="6" t="s">
        <v>1009</v>
      </c>
      <c r="H1698" s="6" t="s">
        <v>17</v>
      </c>
      <c r="I1698" s="6" t="s">
        <v>1016</v>
      </c>
      <c r="J1698" s="6" t="s">
        <v>1098</v>
      </c>
      <c r="K1698" s="6" t="s">
        <v>1262</v>
      </c>
      <c r="L1698" s="6" t="s">
        <v>1265</v>
      </c>
      <c r="M1698" s="6" t="s">
        <v>1272</v>
      </c>
      <c r="N1698" s="5">
        <v>41570</v>
      </c>
      <c r="O1698" s="7">
        <v>1983</v>
      </c>
      <c r="P1698" s="7">
        <v>3098</v>
      </c>
      <c r="Q1698" s="7">
        <v>1115</v>
      </c>
      <c r="R1698" s="6">
        <v>7</v>
      </c>
      <c r="S1698" s="7">
        <v>21686</v>
      </c>
      <c r="T1698" s="8">
        <v>0.04</v>
      </c>
      <c r="U1698" s="7">
        <v>867.44</v>
      </c>
      <c r="V1698" s="7">
        <v>20818.560000000001</v>
      </c>
      <c r="W1698" s="7">
        <v>1951</v>
      </c>
      <c r="X1698" s="7">
        <v>138759</v>
      </c>
      <c r="Y1698" s="9">
        <f>+DAY('TABLA PRINCIPAL'!$B1698)</f>
        <v>21</v>
      </c>
      <c r="Z1698" s="9">
        <f>+MONTH('TABLA PRINCIPAL'!$B1698)</f>
        <v>10</v>
      </c>
      <c r="AA1698" s="9">
        <f>+YEAR('TABLA PRINCIPAL'!$B1698)</f>
        <v>2013</v>
      </c>
      <c r="AB1698" s="22" t="str">
        <f>+IF(Ventas_Oficina[[#This Row],[Total del pedido]]&gt;=100000,"SI","NO")</f>
        <v>NO</v>
      </c>
      <c r="AC1698" s="22" t="str">
        <f>+_xlfn.XLOOKUP(Ventas_Oficina[[#This Row],[Nº de artículo]],AUXILIAR!A1697:A6588,AUXILIAR!D1697:D6588,"Error",0)</f>
        <v>Enviado a tiempo</v>
      </c>
      <c r="AD1698" s="22" t="str">
        <f>+IF(AND(Ventas_Oficina[[#This Row],[Total]]&gt;75000,Ventas_Oficina[[#This Row],[Envio a tiempo]]="Enviado a tiempo"),"Buena Venta","Venta Mala")</f>
        <v>Buena Venta</v>
      </c>
    </row>
    <row r="1699" spans="1:30" x14ac:dyDescent="0.25">
      <c r="A1699" s="26">
        <v>1321449</v>
      </c>
      <c r="B1699" s="10">
        <v>41858</v>
      </c>
      <c r="C1699" s="11" t="s">
        <v>126</v>
      </c>
      <c r="D1699" s="11" t="s">
        <v>19</v>
      </c>
      <c r="E1699" s="11" t="s">
        <v>4</v>
      </c>
      <c r="F1699" s="11" t="s">
        <v>5</v>
      </c>
      <c r="G1699" s="11" t="s">
        <v>1008</v>
      </c>
      <c r="H1699" s="11" t="s">
        <v>6</v>
      </c>
      <c r="I1699" s="11" t="s">
        <v>1016</v>
      </c>
      <c r="J1699" s="11" t="s">
        <v>1052</v>
      </c>
      <c r="K1699" s="11" t="s">
        <v>1261</v>
      </c>
      <c r="L1699" s="11" t="s">
        <v>1265</v>
      </c>
      <c r="M1699" s="11" t="s">
        <v>1272</v>
      </c>
      <c r="N1699" s="10">
        <v>41860</v>
      </c>
      <c r="O1699" s="12">
        <v>332</v>
      </c>
      <c r="P1699" s="12">
        <v>518</v>
      </c>
      <c r="Q1699" s="12">
        <v>186</v>
      </c>
      <c r="R1699" s="11">
        <v>18</v>
      </c>
      <c r="S1699" s="12">
        <v>9324</v>
      </c>
      <c r="T1699" s="13">
        <v>0.05</v>
      </c>
      <c r="U1699" s="12">
        <v>466.20000000000005</v>
      </c>
      <c r="V1699" s="12">
        <v>8857.7999999999993</v>
      </c>
      <c r="W1699" s="12">
        <v>204</v>
      </c>
      <c r="X1699" s="12">
        <v>8834</v>
      </c>
      <c r="Y1699" s="14">
        <f>+DAY('TABLA PRINCIPAL'!$B1699)</f>
        <v>7</v>
      </c>
      <c r="Z1699" s="14">
        <f>+MONTH('TABLA PRINCIPAL'!$B1699)</f>
        <v>8</v>
      </c>
      <c r="AA1699" s="14">
        <f>+YEAR('TABLA PRINCIPAL'!$B1699)</f>
        <v>2014</v>
      </c>
      <c r="AB1699" s="22" t="str">
        <f>+IF(Ventas_Oficina[[#This Row],[Total del pedido]]&gt;=100000,"SI","NO")</f>
        <v>NO</v>
      </c>
      <c r="AC1699" s="22" t="str">
        <f>+_xlfn.XLOOKUP(Ventas_Oficina[[#This Row],[Nº de artículo]],AUXILIAR!A1698:A6589,AUXILIAR!D1698:D6589,"Error",0)</f>
        <v>Enviado a tiempo</v>
      </c>
      <c r="AD1699" s="22" t="str">
        <f>+IF(AND(Ventas_Oficina[[#This Row],[Total]]&gt;75000,Ventas_Oficina[[#This Row],[Envio a tiempo]]="Enviado a tiempo"),"Buena Venta","Venta Mala")</f>
        <v>Venta Mala</v>
      </c>
    </row>
    <row r="1700" spans="1:30" x14ac:dyDescent="0.25">
      <c r="A1700" s="25">
        <v>1322179</v>
      </c>
      <c r="B1700" s="5">
        <v>41423</v>
      </c>
      <c r="C1700" s="6" t="s">
        <v>315</v>
      </c>
      <c r="D1700" s="6" t="s">
        <v>3</v>
      </c>
      <c r="E1700" s="6" t="s">
        <v>4</v>
      </c>
      <c r="F1700" s="6" t="s">
        <v>5</v>
      </c>
      <c r="G1700" s="6" t="s">
        <v>1007</v>
      </c>
      <c r="H1700" s="6" t="s">
        <v>6</v>
      </c>
      <c r="I1700" s="6" t="s">
        <v>1013</v>
      </c>
      <c r="J1700" s="6" t="s">
        <v>1025</v>
      </c>
      <c r="K1700" s="6" t="s">
        <v>1262</v>
      </c>
      <c r="L1700" s="6" t="s">
        <v>1265</v>
      </c>
      <c r="M1700" s="6" t="s">
        <v>1272</v>
      </c>
      <c r="N1700" s="5">
        <v>41423</v>
      </c>
      <c r="O1700" s="7">
        <v>399</v>
      </c>
      <c r="P1700" s="7">
        <v>623</v>
      </c>
      <c r="Q1700" s="7">
        <v>224</v>
      </c>
      <c r="R1700" s="6">
        <v>28</v>
      </c>
      <c r="S1700" s="7">
        <v>17444</v>
      </c>
      <c r="T1700" s="8">
        <v>0.01</v>
      </c>
      <c r="U1700" s="7">
        <v>174.44</v>
      </c>
      <c r="V1700" s="7">
        <v>17269.560000000001</v>
      </c>
      <c r="W1700" s="7">
        <v>697</v>
      </c>
      <c r="X1700" s="7">
        <v>15692</v>
      </c>
      <c r="Y1700" s="9">
        <f>+DAY('TABLA PRINCIPAL'!$B1700)</f>
        <v>29</v>
      </c>
      <c r="Z1700" s="9">
        <f>+MONTH('TABLA PRINCIPAL'!$B1700)</f>
        <v>5</v>
      </c>
      <c r="AA1700" s="9">
        <f>+YEAR('TABLA PRINCIPAL'!$B1700)</f>
        <v>2013</v>
      </c>
      <c r="AB1700" s="22" t="str">
        <f>+IF(Ventas_Oficina[[#This Row],[Total del pedido]]&gt;=100000,"SI","NO")</f>
        <v>NO</v>
      </c>
      <c r="AC1700" s="22" t="str">
        <f>+_xlfn.XLOOKUP(Ventas_Oficina[[#This Row],[Nº de artículo]],AUXILIAR!A1699:A6590,AUXILIAR!D1699:D6590,"Error",0)</f>
        <v>No enviado a tiempo</v>
      </c>
      <c r="AD1700" s="22" t="str">
        <f>+IF(AND(Ventas_Oficina[[#This Row],[Total]]&gt;75000,Ventas_Oficina[[#This Row],[Envio a tiempo]]="Enviado a tiempo"),"Buena Venta","Venta Mala")</f>
        <v>Venta Mala</v>
      </c>
    </row>
    <row r="1701" spans="1:30" x14ac:dyDescent="0.25">
      <c r="A1701" s="26">
        <v>1322179</v>
      </c>
      <c r="B1701" s="10">
        <v>41322</v>
      </c>
      <c r="C1701" s="11" t="s">
        <v>55</v>
      </c>
      <c r="D1701" s="11" t="s">
        <v>44</v>
      </c>
      <c r="E1701" s="11" t="s">
        <v>12</v>
      </c>
      <c r="F1701" s="11" t="s">
        <v>13</v>
      </c>
      <c r="G1701" s="11" t="s">
        <v>1008</v>
      </c>
      <c r="H1701" s="11" t="s">
        <v>42</v>
      </c>
      <c r="I1701" s="11" t="s">
        <v>1016</v>
      </c>
      <c r="J1701" s="11" t="s">
        <v>187</v>
      </c>
      <c r="K1701" s="11" t="s">
        <v>1261</v>
      </c>
      <c r="L1701" s="11" t="s">
        <v>1265</v>
      </c>
      <c r="M1701" s="11" t="s">
        <v>1272</v>
      </c>
      <c r="N1701" s="10">
        <v>41327</v>
      </c>
      <c r="O1701" s="12">
        <v>231</v>
      </c>
      <c r="P1701" s="12">
        <v>378</v>
      </c>
      <c r="Q1701" s="12">
        <v>147</v>
      </c>
      <c r="R1701" s="11">
        <v>13</v>
      </c>
      <c r="S1701" s="12">
        <v>4914</v>
      </c>
      <c r="T1701" s="13">
        <v>0.03</v>
      </c>
      <c r="U1701" s="12">
        <v>147.41999999999999</v>
      </c>
      <c r="V1701" s="12">
        <v>4766.58</v>
      </c>
      <c r="W1701" s="12">
        <v>71</v>
      </c>
      <c r="X1701" s="12">
        <v>15767</v>
      </c>
      <c r="Y1701" s="14">
        <f>+DAY('TABLA PRINCIPAL'!$B1701)</f>
        <v>17</v>
      </c>
      <c r="Z1701" s="14">
        <f>+MONTH('TABLA PRINCIPAL'!$B1701)</f>
        <v>2</v>
      </c>
      <c r="AA1701" s="14">
        <f>+YEAR('TABLA PRINCIPAL'!$B1701)</f>
        <v>2013</v>
      </c>
      <c r="AB1701" s="22" t="str">
        <f>+IF(Ventas_Oficina[[#This Row],[Total del pedido]]&gt;=100000,"SI","NO")</f>
        <v>NO</v>
      </c>
      <c r="AC1701" s="22" t="str">
        <f>+_xlfn.XLOOKUP(Ventas_Oficina[[#This Row],[Nº de artículo]],AUXILIAR!A1700:A6591,AUXILIAR!D1700:D6591,"Error",0)</f>
        <v>No enviado a tiempo</v>
      </c>
      <c r="AD1701" s="22" t="str">
        <f>+IF(AND(Ventas_Oficina[[#This Row],[Total]]&gt;75000,Ventas_Oficina[[#This Row],[Envio a tiempo]]="Enviado a tiempo"),"Buena Venta","Venta Mala")</f>
        <v>Venta Mala</v>
      </c>
    </row>
    <row r="1702" spans="1:30" x14ac:dyDescent="0.25">
      <c r="A1702" s="25">
        <v>1322179</v>
      </c>
      <c r="B1702" s="5">
        <v>41806</v>
      </c>
      <c r="C1702" s="6" t="s">
        <v>474</v>
      </c>
      <c r="D1702" s="6" t="s">
        <v>26</v>
      </c>
      <c r="E1702" s="6" t="s">
        <v>4</v>
      </c>
      <c r="F1702" s="6" t="s">
        <v>5</v>
      </c>
      <c r="G1702" s="6" t="s">
        <v>1008</v>
      </c>
      <c r="H1702" s="6" t="s">
        <v>27</v>
      </c>
      <c r="I1702" s="6" t="s">
        <v>1012</v>
      </c>
      <c r="J1702" s="6" t="s">
        <v>1056</v>
      </c>
      <c r="K1702" s="6" t="s">
        <v>1261</v>
      </c>
      <c r="L1702" s="6" t="s">
        <v>1267</v>
      </c>
      <c r="M1702" s="6" t="s">
        <v>1272</v>
      </c>
      <c r="N1702" s="5">
        <v>41811</v>
      </c>
      <c r="O1702" s="7">
        <v>352</v>
      </c>
      <c r="P1702" s="7">
        <v>568</v>
      </c>
      <c r="Q1702" s="7">
        <v>216</v>
      </c>
      <c r="R1702" s="6">
        <v>42</v>
      </c>
      <c r="S1702" s="7">
        <v>23856</v>
      </c>
      <c r="T1702" s="8">
        <v>7.0000000000000007E-2</v>
      </c>
      <c r="U1702" s="7">
        <v>1669.92</v>
      </c>
      <c r="V1702" s="7">
        <v>22186.080000000002</v>
      </c>
      <c r="W1702" s="7">
        <v>139</v>
      </c>
      <c r="X1702" s="7">
        <v>16497</v>
      </c>
      <c r="Y1702" s="9">
        <f>+DAY('TABLA PRINCIPAL'!$B1702)</f>
        <v>16</v>
      </c>
      <c r="Z1702" s="9">
        <f>+MONTH('TABLA PRINCIPAL'!$B1702)</f>
        <v>6</v>
      </c>
      <c r="AA1702" s="9">
        <f>+YEAR('TABLA PRINCIPAL'!$B1702)</f>
        <v>2014</v>
      </c>
      <c r="AB1702" s="22" t="str">
        <f>+IF(Ventas_Oficina[[#This Row],[Total del pedido]]&gt;=100000,"SI","NO")</f>
        <v>NO</v>
      </c>
      <c r="AC1702" s="22" t="str">
        <f>+_xlfn.XLOOKUP(Ventas_Oficina[[#This Row],[Nº de artículo]],AUXILIAR!A1701:A6592,AUXILIAR!D1701:D6592,"Error",0)</f>
        <v>Enviado a tiempo</v>
      </c>
      <c r="AD1702" s="22" t="str">
        <f>+IF(AND(Ventas_Oficina[[#This Row],[Total]]&gt;75000,Ventas_Oficina[[#This Row],[Envio a tiempo]]="Enviado a tiempo"),"Buena Venta","Venta Mala")</f>
        <v>Venta Mala</v>
      </c>
    </row>
    <row r="1703" spans="1:30" x14ac:dyDescent="0.25">
      <c r="A1703" s="26">
        <v>1322179</v>
      </c>
      <c r="B1703" s="10">
        <v>41638</v>
      </c>
      <c r="C1703" s="11" t="s">
        <v>637</v>
      </c>
      <c r="D1703" s="11" t="s">
        <v>108</v>
      </c>
      <c r="E1703" s="11" t="s">
        <v>4</v>
      </c>
      <c r="F1703" s="11" t="s">
        <v>5</v>
      </c>
      <c r="G1703" s="11" t="s">
        <v>1010</v>
      </c>
      <c r="H1703" s="11" t="s">
        <v>9</v>
      </c>
      <c r="I1703" s="11" t="s">
        <v>1012</v>
      </c>
      <c r="J1703" s="11" t="s">
        <v>187</v>
      </c>
      <c r="K1703" s="11" t="s">
        <v>1261</v>
      </c>
      <c r="L1703" s="11" t="s">
        <v>1267</v>
      </c>
      <c r="M1703" s="11" t="s">
        <v>1272</v>
      </c>
      <c r="N1703" s="10">
        <v>41639</v>
      </c>
      <c r="O1703" s="12">
        <v>231</v>
      </c>
      <c r="P1703" s="12">
        <v>378</v>
      </c>
      <c r="Q1703" s="12">
        <v>147</v>
      </c>
      <c r="R1703" s="11">
        <v>15</v>
      </c>
      <c r="S1703" s="12">
        <v>5670</v>
      </c>
      <c r="T1703" s="13">
        <v>0.03</v>
      </c>
      <c r="U1703" s="12">
        <v>170.1</v>
      </c>
      <c r="V1703" s="12">
        <v>5499.9</v>
      </c>
      <c r="W1703" s="12">
        <v>71</v>
      </c>
      <c r="X1703" s="12">
        <v>16859</v>
      </c>
      <c r="Y1703" s="14">
        <f>+DAY('TABLA PRINCIPAL'!$B1703)</f>
        <v>30</v>
      </c>
      <c r="Z1703" s="14">
        <f>+MONTH('TABLA PRINCIPAL'!$B1703)</f>
        <v>12</v>
      </c>
      <c r="AA1703" s="14">
        <f>+YEAR('TABLA PRINCIPAL'!$B1703)</f>
        <v>2013</v>
      </c>
      <c r="AB1703" s="22" t="str">
        <f>+IF(Ventas_Oficina[[#This Row],[Total del pedido]]&gt;=100000,"SI","NO")</f>
        <v>NO</v>
      </c>
      <c r="AC1703" s="22" t="str">
        <f>+_xlfn.XLOOKUP(Ventas_Oficina[[#This Row],[Nº de artículo]],AUXILIAR!A1702:A6593,AUXILIAR!D1702:D6593,"Error",0)</f>
        <v>Enviado a tiempo</v>
      </c>
      <c r="AD1703" s="22" t="str">
        <f>+IF(AND(Ventas_Oficina[[#This Row],[Total]]&gt;75000,Ventas_Oficina[[#This Row],[Envio a tiempo]]="Enviado a tiempo"),"Buena Venta","Venta Mala")</f>
        <v>Venta Mala</v>
      </c>
    </row>
    <row r="1704" spans="1:30" x14ac:dyDescent="0.25">
      <c r="A1704" s="25">
        <v>1322179</v>
      </c>
      <c r="B1704" s="5">
        <v>41794</v>
      </c>
      <c r="C1704" s="6" t="s">
        <v>638</v>
      </c>
      <c r="D1704" s="6" t="s">
        <v>81</v>
      </c>
      <c r="E1704" s="6" t="s">
        <v>4</v>
      </c>
      <c r="F1704" s="6" t="s">
        <v>5</v>
      </c>
      <c r="G1704" s="6" t="s">
        <v>1007</v>
      </c>
      <c r="H1704" s="6" t="s">
        <v>34</v>
      </c>
      <c r="I1704" s="6" t="s">
        <v>1015</v>
      </c>
      <c r="J1704" s="6" t="s">
        <v>1079</v>
      </c>
      <c r="K1704" s="6" t="s">
        <v>1261</v>
      </c>
      <c r="L1704" s="6" t="s">
        <v>1265</v>
      </c>
      <c r="M1704" s="6" t="s">
        <v>1272</v>
      </c>
      <c r="N1704" s="5">
        <v>41795</v>
      </c>
      <c r="O1704" s="7">
        <v>5452</v>
      </c>
      <c r="P1704" s="7">
        <v>10097</v>
      </c>
      <c r="Q1704" s="7">
        <v>4645</v>
      </c>
      <c r="R1704" s="6">
        <v>10</v>
      </c>
      <c r="S1704" s="7">
        <v>100970</v>
      </c>
      <c r="T1704" s="8">
        <v>0.01</v>
      </c>
      <c r="U1704" s="7">
        <v>1009.7</v>
      </c>
      <c r="V1704" s="7">
        <v>99960.3</v>
      </c>
      <c r="W1704" s="7">
        <v>718</v>
      </c>
      <c r="X1704" s="7">
        <v>174077</v>
      </c>
      <c r="Y1704" s="9">
        <f>+DAY('TABLA PRINCIPAL'!$B1704)</f>
        <v>4</v>
      </c>
      <c r="Z1704" s="9">
        <f>+MONTH('TABLA PRINCIPAL'!$B1704)</f>
        <v>6</v>
      </c>
      <c r="AA1704" s="9">
        <f>+YEAR('TABLA PRINCIPAL'!$B1704)</f>
        <v>2014</v>
      </c>
      <c r="AB1704" s="22" t="str">
        <f>+IF(Ventas_Oficina[[#This Row],[Total del pedido]]&gt;=100000,"SI","NO")</f>
        <v>NO</v>
      </c>
      <c r="AC1704" s="22" t="str">
        <f>+_xlfn.XLOOKUP(Ventas_Oficina[[#This Row],[Nº de artículo]],AUXILIAR!A1703:A6594,AUXILIAR!D1703:D6594,"Error",0)</f>
        <v>No enviado a tiempo</v>
      </c>
      <c r="AD1704" s="22" t="str">
        <f>+IF(AND(Ventas_Oficina[[#This Row],[Total]]&gt;75000,Ventas_Oficina[[#This Row],[Envio a tiempo]]="Enviado a tiempo"),"Buena Venta","Venta Mala")</f>
        <v>Venta Mala</v>
      </c>
    </row>
    <row r="1705" spans="1:30" x14ac:dyDescent="0.25">
      <c r="A1705" s="26">
        <v>1322545</v>
      </c>
      <c r="B1705" s="10">
        <v>41594</v>
      </c>
      <c r="C1705" s="11" t="s">
        <v>111</v>
      </c>
      <c r="D1705" s="11" t="s">
        <v>78</v>
      </c>
      <c r="E1705" s="11" t="s">
        <v>4</v>
      </c>
      <c r="F1705" s="11" t="s">
        <v>5</v>
      </c>
      <c r="G1705" s="11" t="s">
        <v>1009</v>
      </c>
      <c r="H1705" s="11" t="s">
        <v>53</v>
      </c>
      <c r="I1705" s="11" t="s">
        <v>1015</v>
      </c>
      <c r="J1705" s="11" t="s">
        <v>1044</v>
      </c>
      <c r="K1705" s="11" t="s">
        <v>1261</v>
      </c>
      <c r="L1705" s="11" t="s">
        <v>1265</v>
      </c>
      <c r="M1705" s="11" t="s">
        <v>1272</v>
      </c>
      <c r="N1705" s="10">
        <v>41594</v>
      </c>
      <c r="O1705" s="12">
        <v>118</v>
      </c>
      <c r="P1705" s="12">
        <v>188</v>
      </c>
      <c r="Q1705" s="12">
        <v>70</v>
      </c>
      <c r="R1705" s="11">
        <v>9</v>
      </c>
      <c r="S1705" s="12">
        <v>1692</v>
      </c>
      <c r="T1705" s="13">
        <v>0.05</v>
      </c>
      <c r="U1705" s="12">
        <v>84.600000000000009</v>
      </c>
      <c r="V1705" s="12">
        <v>1607.4</v>
      </c>
      <c r="W1705" s="12">
        <v>149</v>
      </c>
      <c r="X1705" s="12">
        <v>3471</v>
      </c>
      <c r="Y1705" s="14">
        <f>+DAY('TABLA PRINCIPAL'!$B1705)</f>
        <v>16</v>
      </c>
      <c r="Z1705" s="14">
        <f>+MONTH('TABLA PRINCIPAL'!$B1705)</f>
        <v>11</v>
      </c>
      <c r="AA1705" s="14">
        <f>+YEAR('TABLA PRINCIPAL'!$B1705)</f>
        <v>2013</v>
      </c>
      <c r="AB1705" s="22" t="str">
        <f>+IF(Ventas_Oficina[[#This Row],[Total del pedido]]&gt;=100000,"SI","NO")</f>
        <v>NO</v>
      </c>
      <c r="AC1705" s="22" t="str">
        <f>+_xlfn.XLOOKUP(Ventas_Oficina[[#This Row],[Nº de artículo]],AUXILIAR!A1704:A6595,AUXILIAR!D1704:D6595,"Error",0)</f>
        <v>No enviado a tiempo</v>
      </c>
      <c r="AD1705" s="22" t="str">
        <f>+IF(AND(Ventas_Oficina[[#This Row],[Total]]&gt;75000,Ventas_Oficina[[#This Row],[Envio a tiempo]]="Enviado a tiempo"),"Buena Venta","Venta Mala")</f>
        <v>Venta Mala</v>
      </c>
    </row>
    <row r="1706" spans="1:30" x14ac:dyDescent="0.25">
      <c r="A1706" s="25">
        <v>1322545</v>
      </c>
      <c r="B1706" s="5">
        <v>41807</v>
      </c>
      <c r="C1706" s="6" t="s">
        <v>87</v>
      </c>
      <c r="D1706" s="6" t="s">
        <v>88</v>
      </c>
      <c r="E1706" s="6" t="s">
        <v>4</v>
      </c>
      <c r="F1706" s="6" t="s">
        <v>5</v>
      </c>
      <c r="G1706" s="6" t="s">
        <v>1010</v>
      </c>
      <c r="H1706" s="6" t="s">
        <v>39</v>
      </c>
      <c r="I1706" s="6" t="s">
        <v>1014</v>
      </c>
      <c r="J1706" s="6" t="s">
        <v>1109</v>
      </c>
      <c r="K1706" s="6" t="s">
        <v>1261</v>
      </c>
      <c r="L1706" s="6" t="s">
        <v>1265</v>
      </c>
      <c r="M1706" s="6" t="s">
        <v>1272</v>
      </c>
      <c r="N1706" s="5">
        <v>41808</v>
      </c>
      <c r="O1706" s="7">
        <v>182</v>
      </c>
      <c r="P1706" s="7">
        <v>298</v>
      </c>
      <c r="Q1706" s="7">
        <v>116</v>
      </c>
      <c r="R1706" s="6">
        <v>29</v>
      </c>
      <c r="S1706" s="7">
        <v>8642</v>
      </c>
      <c r="T1706" s="8">
        <v>0.08</v>
      </c>
      <c r="U1706" s="7">
        <v>691.36</v>
      </c>
      <c r="V1706" s="7">
        <v>7950.64</v>
      </c>
      <c r="W1706" s="7">
        <v>158</v>
      </c>
      <c r="X1706" s="7">
        <v>3471</v>
      </c>
      <c r="Y1706" s="9">
        <f>+DAY('TABLA PRINCIPAL'!$B1706)</f>
        <v>17</v>
      </c>
      <c r="Z1706" s="9">
        <f>+MONTH('TABLA PRINCIPAL'!$B1706)</f>
        <v>6</v>
      </c>
      <c r="AA1706" s="9">
        <f>+YEAR('TABLA PRINCIPAL'!$B1706)</f>
        <v>2014</v>
      </c>
      <c r="AB1706" s="22" t="str">
        <f>+IF(Ventas_Oficina[[#This Row],[Total del pedido]]&gt;=100000,"SI","NO")</f>
        <v>NO</v>
      </c>
      <c r="AC1706" s="22" t="str">
        <f>+_xlfn.XLOOKUP(Ventas_Oficina[[#This Row],[Nº de artículo]],AUXILIAR!A1705:A6596,AUXILIAR!D1705:D6596,"Error",0)</f>
        <v>No enviado a tiempo</v>
      </c>
      <c r="AD1706" s="22" t="str">
        <f>+IF(AND(Ventas_Oficina[[#This Row],[Total]]&gt;75000,Ventas_Oficina[[#This Row],[Envio a tiempo]]="Enviado a tiempo"),"Buena Venta","Venta Mala")</f>
        <v>Venta Mala</v>
      </c>
    </row>
    <row r="1707" spans="1:30" x14ac:dyDescent="0.25">
      <c r="A1707" s="26">
        <v>1322545</v>
      </c>
      <c r="B1707" s="10">
        <v>41558</v>
      </c>
      <c r="C1707" s="11" t="s">
        <v>405</v>
      </c>
      <c r="D1707" s="11" t="s">
        <v>48</v>
      </c>
      <c r="E1707" s="11" t="s">
        <v>4</v>
      </c>
      <c r="F1707" s="11" t="s">
        <v>5</v>
      </c>
      <c r="G1707" s="11" t="s">
        <v>1010</v>
      </c>
      <c r="H1707" s="11" t="s">
        <v>34</v>
      </c>
      <c r="I1707" s="11" t="s">
        <v>1015</v>
      </c>
      <c r="J1707" s="11" t="s">
        <v>1019</v>
      </c>
      <c r="K1707" s="11" t="s">
        <v>1261</v>
      </c>
      <c r="L1707" s="11" t="s">
        <v>1265</v>
      </c>
      <c r="M1707" s="11" t="s">
        <v>1272</v>
      </c>
      <c r="N1707" s="10">
        <v>41559</v>
      </c>
      <c r="O1707" s="12">
        <v>24</v>
      </c>
      <c r="P1707" s="12">
        <v>126</v>
      </c>
      <c r="Q1707" s="12">
        <v>102</v>
      </c>
      <c r="R1707" s="11">
        <v>13</v>
      </c>
      <c r="S1707" s="12">
        <v>1638</v>
      </c>
      <c r="T1707" s="13">
        <v>0.09</v>
      </c>
      <c r="U1707" s="12">
        <v>147.41999999999999</v>
      </c>
      <c r="V1707" s="12">
        <v>1490.58</v>
      </c>
      <c r="W1707" s="12">
        <v>70</v>
      </c>
      <c r="X1707" s="12">
        <v>7848</v>
      </c>
      <c r="Y1707" s="14">
        <f>+DAY('TABLA PRINCIPAL'!$B1707)</f>
        <v>11</v>
      </c>
      <c r="Z1707" s="14">
        <f>+MONTH('TABLA PRINCIPAL'!$B1707)</f>
        <v>10</v>
      </c>
      <c r="AA1707" s="14">
        <f>+YEAR('TABLA PRINCIPAL'!$B1707)</f>
        <v>2013</v>
      </c>
      <c r="AB1707" s="22" t="str">
        <f>+IF(Ventas_Oficina[[#This Row],[Total del pedido]]&gt;=100000,"SI","NO")</f>
        <v>NO</v>
      </c>
      <c r="AC1707" s="22" t="str">
        <f>+_xlfn.XLOOKUP(Ventas_Oficina[[#This Row],[Nº de artículo]],AUXILIAR!A1706:A6597,AUXILIAR!D1706:D6597,"Error",0)</f>
        <v>No enviado a tiempo</v>
      </c>
      <c r="AD1707" s="22" t="str">
        <f>+IF(AND(Ventas_Oficina[[#This Row],[Total]]&gt;75000,Ventas_Oficina[[#This Row],[Envio a tiempo]]="Enviado a tiempo"),"Buena Venta","Venta Mala")</f>
        <v>Venta Mala</v>
      </c>
    </row>
    <row r="1708" spans="1:30" x14ac:dyDescent="0.25">
      <c r="A1708" s="25">
        <v>1322545</v>
      </c>
      <c r="B1708" s="5">
        <v>41886</v>
      </c>
      <c r="C1708" s="6" t="s">
        <v>291</v>
      </c>
      <c r="D1708" s="6" t="s">
        <v>46</v>
      </c>
      <c r="E1708" s="6" t="s">
        <v>4</v>
      </c>
      <c r="F1708" s="6" t="s">
        <v>5</v>
      </c>
      <c r="G1708" s="6" t="s">
        <v>1007</v>
      </c>
      <c r="H1708" s="6" t="s">
        <v>9</v>
      </c>
      <c r="I1708" s="6" t="s">
        <v>1014</v>
      </c>
      <c r="J1708" s="6" t="s">
        <v>1085</v>
      </c>
      <c r="K1708" s="6" t="s">
        <v>1262</v>
      </c>
      <c r="L1708" s="6" t="s">
        <v>1265</v>
      </c>
      <c r="M1708" s="6" t="s">
        <v>1272</v>
      </c>
      <c r="N1708" s="5">
        <v>41887</v>
      </c>
      <c r="O1708" s="7">
        <v>384</v>
      </c>
      <c r="P1708" s="7">
        <v>630</v>
      </c>
      <c r="Q1708" s="7">
        <v>246</v>
      </c>
      <c r="R1708" s="6">
        <v>33</v>
      </c>
      <c r="S1708" s="7">
        <v>20790</v>
      </c>
      <c r="T1708" s="8">
        <v>0.08</v>
      </c>
      <c r="U1708" s="7">
        <v>1663.2</v>
      </c>
      <c r="V1708" s="7">
        <v>19126.8</v>
      </c>
      <c r="W1708" s="7">
        <v>50</v>
      </c>
      <c r="X1708" s="7">
        <v>1214</v>
      </c>
      <c r="Y1708" s="9">
        <f>+DAY('TABLA PRINCIPAL'!$B1708)</f>
        <v>4</v>
      </c>
      <c r="Z1708" s="9">
        <f>+MONTH('TABLA PRINCIPAL'!$B1708)</f>
        <v>9</v>
      </c>
      <c r="AA1708" s="9">
        <f>+YEAR('TABLA PRINCIPAL'!$B1708)</f>
        <v>2014</v>
      </c>
      <c r="AB1708" s="22" t="str">
        <f>+IF(Ventas_Oficina[[#This Row],[Total del pedido]]&gt;=100000,"SI","NO")</f>
        <v>NO</v>
      </c>
      <c r="AC1708" s="22" t="str">
        <f>+_xlfn.XLOOKUP(Ventas_Oficina[[#This Row],[Nº de artículo]],AUXILIAR!A1707:A6598,AUXILIAR!D1707:D6598,"Error",0)</f>
        <v>No enviado a tiempo</v>
      </c>
      <c r="AD1708" s="22" t="str">
        <f>+IF(AND(Ventas_Oficina[[#This Row],[Total]]&gt;75000,Ventas_Oficina[[#This Row],[Envio a tiempo]]="Enviado a tiempo"),"Buena Venta","Venta Mala")</f>
        <v>Venta Mala</v>
      </c>
    </row>
    <row r="1709" spans="1:30" x14ac:dyDescent="0.25">
      <c r="A1709" s="26">
        <v>1322910</v>
      </c>
      <c r="B1709" s="10">
        <v>42208</v>
      </c>
      <c r="C1709" s="11" t="s">
        <v>490</v>
      </c>
      <c r="D1709" s="11" t="s">
        <v>3</v>
      </c>
      <c r="E1709" s="11" t="s">
        <v>4</v>
      </c>
      <c r="F1709" s="11" t="s">
        <v>5</v>
      </c>
      <c r="G1709" s="11" t="s">
        <v>1007</v>
      </c>
      <c r="H1709" s="11" t="s">
        <v>6</v>
      </c>
      <c r="I1709" s="11" t="s">
        <v>1012</v>
      </c>
      <c r="J1709" s="11" t="s">
        <v>1033</v>
      </c>
      <c r="K1709" s="11" t="s">
        <v>1261</v>
      </c>
      <c r="L1709" s="11" t="s">
        <v>1265</v>
      </c>
      <c r="M1709" s="11" t="s">
        <v>1272</v>
      </c>
      <c r="N1709" s="10">
        <v>42209</v>
      </c>
      <c r="O1709" s="12">
        <v>94</v>
      </c>
      <c r="P1709" s="12">
        <v>188</v>
      </c>
      <c r="Q1709" s="12">
        <v>94</v>
      </c>
      <c r="R1709" s="11">
        <v>39</v>
      </c>
      <c r="S1709" s="12">
        <v>7332</v>
      </c>
      <c r="T1709" s="13">
        <v>0</v>
      </c>
      <c r="U1709" s="12">
        <v>0</v>
      </c>
      <c r="V1709" s="12">
        <v>7332</v>
      </c>
      <c r="W1709" s="12">
        <v>79</v>
      </c>
      <c r="X1709" s="12">
        <v>7341</v>
      </c>
      <c r="Y1709" s="14">
        <f>+DAY('TABLA PRINCIPAL'!$B1709)</f>
        <v>23</v>
      </c>
      <c r="Z1709" s="14">
        <f>+MONTH('TABLA PRINCIPAL'!$B1709)</f>
        <v>7</v>
      </c>
      <c r="AA1709" s="14">
        <f>+YEAR('TABLA PRINCIPAL'!$B1709)</f>
        <v>2015</v>
      </c>
      <c r="AB1709" s="22" t="str">
        <f>+IF(Ventas_Oficina[[#This Row],[Total del pedido]]&gt;=100000,"SI","NO")</f>
        <v>NO</v>
      </c>
      <c r="AC1709" s="22" t="str">
        <f>+_xlfn.XLOOKUP(Ventas_Oficina[[#This Row],[Nº de artículo]],AUXILIAR!A1708:A6599,AUXILIAR!D1708:D6599,"Error",0)</f>
        <v>No enviado a tiempo</v>
      </c>
      <c r="AD1709" s="22" t="str">
        <f>+IF(AND(Ventas_Oficina[[#This Row],[Total]]&gt;75000,Ventas_Oficina[[#This Row],[Envio a tiempo]]="Enviado a tiempo"),"Buena Venta","Venta Mala")</f>
        <v>Venta Mala</v>
      </c>
    </row>
    <row r="1710" spans="1:30" x14ac:dyDescent="0.25">
      <c r="A1710" s="25">
        <v>1323275</v>
      </c>
      <c r="B1710" s="5">
        <v>41808</v>
      </c>
      <c r="C1710" s="6" t="s">
        <v>475</v>
      </c>
      <c r="D1710" s="6" t="s">
        <v>639</v>
      </c>
      <c r="E1710" s="6" t="s">
        <v>4</v>
      </c>
      <c r="F1710" s="6" t="s">
        <v>5</v>
      </c>
      <c r="G1710" s="6" t="s">
        <v>1009</v>
      </c>
      <c r="H1710" s="6" t="s">
        <v>6</v>
      </c>
      <c r="I1710" s="6" t="s">
        <v>1016</v>
      </c>
      <c r="J1710" s="6" t="s">
        <v>1198</v>
      </c>
      <c r="K1710" s="6" t="s">
        <v>1262</v>
      </c>
      <c r="L1710" s="6" t="s">
        <v>1265</v>
      </c>
      <c r="M1710" s="6" t="s">
        <v>1272</v>
      </c>
      <c r="N1710" s="5">
        <v>41808</v>
      </c>
      <c r="O1710" s="7">
        <v>241</v>
      </c>
      <c r="P1710" s="7">
        <v>371</v>
      </c>
      <c r="Q1710" s="7">
        <v>130</v>
      </c>
      <c r="R1710" s="6">
        <v>7</v>
      </c>
      <c r="S1710" s="7">
        <v>2597</v>
      </c>
      <c r="T1710" s="8">
        <v>0.04</v>
      </c>
      <c r="U1710" s="7">
        <v>103.88</v>
      </c>
      <c r="V1710" s="7">
        <v>2493.12</v>
      </c>
      <c r="W1710" s="7">
        <v>193</v>
      </c>
      <c r="X1710" s="7">
        <v>13794</v>
      </c>
      <c r="Y1710" s="9">
        <f>+DAY('TABLA PRINCIPAL'!$B1710)</f>
        <v>18</v>
      </c>
      <c r="Z1710" s="9">
        <f>+MONTH('TABLA PRINCIPAL'!$B1710)</f>
        <v>6</v>
      </c>
      <c r="AA1710" s="9">
        <f>+YEAR('TABLA PRINCIPAL'!$B1710)</f>
        <v>2014</v>
      </c>
      <c r="AB1710" s="22" t="str">
        <f>+IF(Ventas_Oficina[[#This Row],[Total del pedido]]&gt;=100000,"SI","NO")</f>
        <v>NO</v>
      </c>
      <c r="AC1710" s="22" t="str">
        <f>+_xlfn.XLOOKUP(Ventas_Oficina[[#This Row],[Nº de artículo]],AUXILIAR!A1709:A6600,AUXILIAR!D1709:D6600,"Error",0)</f>
        <v>No enviado a tiempo</v>
      </c>
      <c r="AD1710" s="22" t="str">
        <f>+IF(AND(Ventas_Oficina[[#This Row],[Total]]&gt;75000,Ventas_Oficina[[#This Row],[Envio a tiempo]]="Enviado a tiempo"),"Buena Venta","Venta Mala")</f>
        <v>Venta Mala</v>
      </c>
    </row>
    <row r="1711" spans="1:30" x14ac:dyDescent="0.25">
      <c r="A1711" s="26">
        <v>1323275</v>
      </c>
      <c r="B1711" s="10">
        <v>41478</v>
      </c>
      <c r="C1711" s="11" t="s">
        <v>640</v>
      </c>
      <c r="D1711" s="11" t="s">
        <v>450</v>
      </c>
      <c r="E1711" s="11" t="s">
        <v>4</v>
      </c>
      <c r="F1711" s="11" t="s">
        <v>5</v>
      </c>
      <c r="G1711" s="11" t="s">
        <v>1010</v>
      </c>
      <c r="H1711" s="11" t="s">
        <v>27</v>
      </c>
      <c r="I1711" s="11" t="s">
        <v>1013</v>
      </c>
      <c r="J1711" s="11" t="s">
        <v>1113</v>
      </c>
      <c r="K1711" s="11" t="s">
        <v>1261</v>
      </c>
      <c r="L1711" s="11" t="s">
        <v>1265</v>
      </c>
      <c r="M1711" s="11" t="s">
        <v>1272</v>
      </c>
      <c r="N1711" s="10">
        <v>41479</v>
      </c>
      <c r="O1711" s="12">
        <v>1495</v>
      </c>
      <c r="P1711" s="12">
        <v>3476</v>
      </c>
      <c r="Q1711" s="12">
        <v>1981</v>
      </c>
      <c r="R1711" s="11">
        <v>44</v>
      </c>
      <c r="S1711" s="12">
        <v>152944</v>
      </c>
      <c r="T1711" s="13">
        <v>0.04</v>
      </c>
      <c r="U1711" s="12">
        <v>6117.76</v>
      </c>
      <c r="V1711" s="12">
        <v>146826.23999999999</v>
      </c>
      <c r="W1711" s="12">
        <v>822</v>
      </c>
      <c r="X1711" s="12">
        <v>43281</v>
      </c>
      <c r="Y1711" s="14">
        <f>+DAY('TABLA PRINCIPAL'!$B1711)</f>
        <v>23</v>
      </c>
      <c r="Z1711" s="14">
        <f>+MONTH('TABLA PRINCIPAL'!$B1711)</f>
        <v>7</v>
      </c>
      <c r="AA1711" s="14">
        <f>+YEAR('TABLA PRINCIPAL'!$B1711)</f>
        <v>2013</v>
      </c>
      <c r="AB1711" s="22" t="str">
        <f>+IF(Ventas_Oficina[[#This Row],[Total del pedido]]&gt;=100000,"SI","NO")</f>
        <v>SI</v>
      </c>
      <c r="AC1711" s="22" t="str">
        <f>+_xlfn.XLOOKUP(Ventas_Oficina[[#This Row],[Nº de artículo]],AUXILIAR!A1710:A6601,AUXILIAR!D1710:D6601,"Error",0)</f>
        <v>No enviado a tiempo</v>
      </c>
      <c r="AD1711" s="22" t="str">
        <f>+IF(AND(Ventas_Oficina[[#This Row],[Total]]&gt;75000,Ventas_Oficina[[#This Row],[Envio a tiempo]]="Enviado a tiempo"),"Buena Venta","Venta Mala")</f>
        <v>Venta Mala</v>
      </c>
    </row>
    <row r="1712" spans="1:30" x14ac:dyDescent="0.25">
      <c r="A1712" s="25">
        <v>1323275</v>
      </c>
      <c r="B1712" s="5">
        <v>41808</v>
      </c>
      <c r="C1712" s="6" t="s">
        <v>475</v>
      </c>
      <c r="D1712" s="6" t="s">
        <v>78</v>
      </c>
      <c r="E1712" s="6" t="s">
        <v>4</v>
      </c>
      <c r="F1712" s="6" t="s">
        <v>5</v>
      </c>
      <c r="G1712" s="6" t="s">
        <v>1007</v>
      </c>
      <c r="H1712" s="6" t="s">
        <v>53</v>
      </c>
      <c r="I1712" s="6" t="s">
        <v>1013</v>
      </c>
      <c r="J1712" s="6" t="s">
        <v>1198</v>
      </c>
      <c r="K1712" s="6" t="s">
        <v>1262</v>
      </c>
      <c r="L1712" s="6" t="s">
        <v>1266</v>
      </c>
      <c r="M1712" s="6" t="s">
        <v>1272</v>
      </c>
      <c r="N1712" s="5">
        <v>41808</v>
      </c>
      <c r="O1712" s="7">
        <v>241</v>
      </c>
      <c r="P1712" s="7">
        <v>371</v>
      </c>
      <c r="Q1712" s="7">
        <v>130</v>
      </c>
      <c r="R1712" s="6">
        <v>2</v>
      </c>
      <c r="S1712" s="7">
        <v>742</v>
      </c>
      <c r="T1712" s="8">
        <v>0.03</v>
      </c>
      <c r="U1712" s="7">
        <v>22.259999999999998</v>
      </c>
      <c r="V1712" s="7">
        <v>719.74</v>
      </c>
      <c r="W1712" s="7">
        <v>193</v>
      </c>
      <c r="X1712" s="7">
        <v>13794</v>
      </c>
      <c r="Y1712" s="9">
        <f>+DAY('TABLA PRINCIPAL'!$B1712)</f>
        <v>18</v>
      </c>
      <c r="Z1712" s="9">
        <f>+MONTH('TABLA PRINCIPAL'!$B1712)</f>
        <v>6</v>
      </c>
      <c r="AA1712" s="9">
        <f>+YEAR('TABLA PRINCIPAL'!$B1712)</f>
        <v>2014</v>
      </c>
      <c r="AB1712" s="22" t="str">
        <f>+IF(Ventas_Oficina[[#This Row],[Total del pedido]]&gt;=100000,"SI","NO")</f>
        <v>NO</v>
      </c>
      <c r="AC1712" s="22" t="str">
        <f>+_xlfn.XLOOKUP(Ventas_Oficina[[#This Row],[Nº de artículo]],AUXILIAR!A1711:A6602,AUXILIAR!D1711:D6602,"Error",0)</f>
        <v>No enviado a tiempo</v>
      </c>
      <c r="AD1712" s="22" t="str">
        <f>+IF(AND(Ventas_Oficina[[#This Row],[Total]]&gt;75000,Ventas_Oficina[[#This Row],[Envio a tiempo]]="Enviado a tiempo"),"Buena Venta","Venta Mala")</f>
        <v>Venta Mala</v>
      </c>
    </row>
    <row r="1713" spans="1:30" x14ac:dyDescent="0.25">
      <c r="A1713" s="26">
        <v>1323640</v>
      </c>
      <c r="B1713" s="10">
        <v>41425</v>
      </c>
      <c r="C1713" s="11" t="s">
        <v>641</v>
      </c>
      <c r="D1713" s="11" t="s">
        <v>41</v>
      </c>
      <c r="E1713" s="11" t="s">
        <v>12</v>
      </c>
      <c r="F1713" s="11" t="s">
        <v>13</v>
      </c>
      <c r="G1713" s="11" t="s">
        <v>1009</v>
      </c>
      <c r="H1713" s="11" t="s">
        <v>42</v>
      </c>
      <c r="I1713" s="11" t="s">
        <v>1013</v>
      </c>
      <c r="J1713" s="11" t="s">
        <v>1039</v>
      </c>
      <c r="K1713" s="11" t="s">
        <v>1261</v>
      </c>
      <c r="L1713" s="11" t="s">
        <v>1265</v>
      </c>
      <c r="M1713" s="11" t="s">
        <v>1272</v>
      </c>
      <c r="N1713" s="10">
        <v>41429</v>
      </c>
      <c r="O1713" s="12">
        <v>479</v>
      </c>
      <c r="P1713" s="12">
        <v>1197</v>
      </c>
      <c r="Q1713" s="12">
        <v>718</v>
      </c>
      <c r="R1713" s="11">
        <v>41</v>
      </c>
      <c r="S1713" s="12">
        <v>49077</v>
      </c>
      <c r="T1713" s="13">
        <v>0.01</v>
      </c>
      <c r="U1713" s="12">
        <v>490.77</v>
      </c>
      <c r="V1713" s="12">
        <v>48586.23</v>
      </c>
      <c r="W1713" s="12">
        <v>581</v>
      </c>
      <c r="X1713" s="12">
        <v>62659</v>
      </c>
      <c r="Y1713" s="14">
        <f>+DAY('TABLA PRINCIPAL'!$B1713)</f>
        <v>31</v>
      </c>
      <c r="Z1713" s="14">
        <f>+MONTH('TABLA PRINCIPAL'!$B1713)</f>
        <v>5</v>
      </c>
      <c r="AA1713" s="14">
        <f>+YEAR('TABLA PRINCIPAL'!$B1713)</f>
        <v>2013</v>
      </c>
      <c r="AB1713" s="22" t="str">
        <f>+IF(Ventas_Oficina[[#This Row],[Total del pedido]]&gt;=100000,"SI","NO")</f>
        <v>NO</v>
      </c>
      <c r="AC1713" s="22" t="str">
        <f>+_xlfn.XLOOKUP(Ventas_Oficina[[#This Row],[Nº de artículo]],AUXILIAR!A1712:A6603,AUXILIAR!D1712:D6603,"Error",0)</f>
        <v>Enviado a tiempo</v>
      </c>
      <c r="AD1713" s="22" t="str">
        <f>+IF(AND(Ventas_Oficina[[#This Row],[Total]]&gt;75000,Ventas_Oficina[[#This Row],[Envio a tiempo]]="Enviado a tiempo"),"Buena Venta","Venta Mala")</f>
        <v>Venta Mala</v>
      </c>
    </row>
    <row r="1714" spans="1:30" x14ac:dyDescent="0.25">
      <c r="A1714" s="25">
        <v>1323640</v>
      </c>
      <c r="B1714" s="5">
        <v>41767</v>
      </c>
      <c r="C1714" s="6" t="s">
        <v>406</v>
      </c>
      <c r="D1714" s="6" t="s">
        <v>81</v>
      </c>
      <c r="E1714" s="6" t="s">
        <v>4</v>
      </c>
      <c r="F1714" s="6" t="s">
        <v>5</v>
      </c>
      <c r="G1714" s="6" t="s">
        <v>1010</v>
      </c>
      <c r="H1714" s="6" t="s">
        <v>34</v>
      </c>
      <c r="I1714" s="6" t="s">
        <v>1016</v>
      </c>
      <c r="J1714" s="6" t="s">
        <v>1121</v>
      </c>
      <c r="K1714" s="6" t="s">
        <v>1261</v>
      </c>
      <c r="L1714" s="6" t="s">
        <v>1267</v>
      </c>
      <c r="M1714" s="6" t="s">
        <v>1272</v>
      </c>
      <c r="N1714" s="5">
        <v>41771</v>
      </c>
      <c r="O1714" s="7">
        <v>892</v>
      </c>
      <c r="P1714" s="7">
        <v>2974</v>
      </c>
      <c r="Q1714" s="7">
        <v>2082</v>
      </c>
      <c r="R1714" s="6">
        <v>50</v>
      </c>
      <c r="S1714" s="7">
        <v>148700</v>
      </c>
      <c r="T1714" s="8">
        <v>0.09</v>
      </c>
      <c r="U1714" s="7">
        <v>13383</v>
      </c>
      <c r="V1714" s="7">
        <v>135317</v>
      </c>
      <c r="W1714" s="7">
        <v>664</v>
      </c>
      <c r="X1714" s="7">
        <v>62531</v>
      </c>
      <c r="Y1714" s="9">
        <f>+DAY('TABLA PRINCIPAL'!$B1714)</f>
        <v>8</v>
      </c>
      <c r="Z1714" s="9">
        <f>+MONTH('TABLA PRINCIPAL'!$B1714)</f>
        <v>5</v>
      </c>
      <c r="AA1714" s="9">
        <f>+YEAR('TABLA PRINCIPAL'!$B1714)</f>
        <v>2014</v>
      </c>
      <c r="AB1714" s="22" t="str">
        <f>+IF(Ventas_Oficina[[#This Row],[Total del pedido]]&gt;=100000,"SI","NO")</f>
        <v>SI</v>
      </c>
      <c r="AC1714" s="22" t="str">
        <f>+_xlfn.XLOOKUP(Ventas_Oficina[[#This Row],[Nº de artículo]],AUXILIAR!A1713:A6604,AUXILIAR!D1713:D6604,"Error",0)</f>
        <v>Enviado a tiempo</v>
      </c>
      <c r="AD1714" s="22" t="str">
        <f>+IF(AND(Ventas_Oficina[[#This Row],[Total]]&gt;75000,Ventas_Oficina[[#This Row],[Envio a tiempo]]="Enviado a tiempo"),"Buena Venta","Venta Mala")</f>
        <v>Venta Mala</v>
      </c>
    </row>
    <row r="1715" spans="1:30" x14ac:dyDescent="0.25">
      <c r="A1715" s="26">
        <v>1324006</v>
      </c>
      <c r="B1715" s="10">
        <v>41694</v>
      </c>
      <c r="C1715" s="11" t="s">
        <v>397</v>
      </c>
      <c r="D1715" s="11" t="s">
        <v>88</v>
      </c>
      <c r="E1715" s="11" t="s">
        <v>4</v>
      </c>
      <c r="F1715" s="11" t="s">
        <v>5</v>
      </c>
      <c r="G1715" s="11" t="s">
        <v>1009</v>
      </c>
      <c r="H1715" s="11" t="s">
        <v>39</v>
      </c>
      <c r="I1715" s="11" t="s">
        <v>1014</v>
      </c>
      <c r="J1715" s="11" t="s">
        <v>1106</v>
      </c>
      <c r="K1715" s="11" t="s">
        <v>1261</v>
      </c>
      <c r="L1715" s="11" t="s">
        <v>1265</v>
      </c>
      <c r="M1715" s="11" t="s">
        <v>1272</v>
      </c>
      <c r="N1715" s="10">
        <v>41696</v>
      </c>
      <c r="O1715" s="12">
        <v>2018</v>
      </c>
      <c r="P1715" s="12">
        <v>3541</v>
      </c>
      <c r="Q1715" s="12">
        <v>1523</v>
      </c>
      <c r="R1715" s="11">
        <v>45</v>
      </c>
      <c r="S1715" s="12">
        <v>159345</v>
      </c>
      <c r="T1715" s="13">
        <v>0.04</v>
      </c>
      <c r="U1715" s="12">
        <v>6373.8</v>
      </c>
      <c r="V1715" s="12">
        <v>152971.20000000001</v>
      </c>
      <c r="W1715" s="12">
        <v>199</v>
      </c>
      <c r="X1715" s="12">
        <v>3399</v>
      </c>
      <c r="Y1715" s="14">
        <f>+DAY('TABLA PRINCIPAL'!$B1715)</f>
        <v>24</v>
      </c>
      <c r="Z1715" s="14">
        <f>+MONTH('TABLA PRINCIPAL'!$B1715)</f>
        <v>2</v>
      </c>
      <c r="AA1715" s="14">
        <f>+YEAR('TABLA PRINCIPAL'!$B1715)</f>
        <v>2014</v>
      </c>
      <c r="AB1715" s="22" t="str">
        <f>+IF(Ventas_Oficina[[#This Row],[Total del pedido]]&gt;=100000,"SI","NO")</f>
        <v>SI</v>
      </c>
      <c r="AC1715" s="22" t="str">
        <f>+_xlfn.XLOOKUP(Ventas_Oficina[[#This Row],[Nº de artículo]],AUXILIAR!A1714:A6605,AUXILIAR!D1714:D6605,"Error",0)</f>
        <v>Enviado a tiempo</v>
      </c>
      <c r="AD1715" s="22" t="str">
        <f>+IF(AND(Ventas_Oficina[[#This Row],[Total]]&gt;75000,Ventas_Oficina[[#This Row],[Envio a tiempo]]="Enviado a tiempo"),"Buena Venta","Venta Mala")</f>
        <v>Venta Mala</v>
      </c>
    </row>
    <row r="1716" spans="1:30" x14ac:dyDescent="0.25">
      <c r="A1716" s="25">
        <v>1324006</v>
      </c>
      <c r="B1716" s="5">
        <v>41643</v>
      </c>
      <c r="C1716" s="6" t="s">
        <v>182</v>
      </c>
      <c r="D1716" s="6" t="s">
        <v>183</v>
      </c>
      <c r="E1716" s="6" t="s">
        <v>4</v>
      </c>
      <c r="F1716" s="6" t="s">
        <v>5</v>
      </c>
      <c r="G1716" s="6" t="s">
        <v>1007</v>
      </c>
      <c r="H1716" s="6" t="s">
        <v>106</v>
      </c>
      <c r="I1716" s="6" t="s">
        <v>1015</v>
      </c>
      <c r="J1716" s="6" t="s">
        <v>1055</v>
      </c>
      <c r="K1716" s="6" t="s">
        <v>1261</v>
      </c>
      <c r="L1716" s="6" t="s">
        <v>1267</v>
      </c>
      <c r="M1716" s="6" t="s">
        <v>1272</v>
      </c>
      <c r="N1716" s="5">
        <v>41645</v>
      </c>
      <c r="O1716" s="7">
        <v>250</v>
      </c>
      <c r="P1716" s="7">
        <v>568</v>
      </c>
      <c r="Q1716" s="7">
        <v>318</v>
      </c>
      <c r="R1716" s="6">
        <v>40</v>
      </c>
      <c r="S1716" s="7">
        <v>22720</v>
      </c>
      <c r="T1716" s="8">
        <v>0.04</v>
      </c>
      <c r="U1716" s="7">
        <v>908.80000000000007</v>
      </c>
      <c r="V1716" s="7">
        <v>21811.200000000001</v>
      </c>
      <c r="W1716" s="7">
        <v>360</v>
      </c>
      <c r="X1716" s="7">
        <v>13794</v>
      </c>
      <c r="Y1716" s="9">
        <f>+DAY('TABLA PRINCIPAL'!$B1716)</f>
        <v>4</v>
      </c>
      <c r="Z1716" s="9">
        <f>+MONTH('TABLA PRINCIPAL'!$B1716)</f>
        <v>1</v>
      </c>
      <c r="AA1716" s="9">
        <f>+YEAR('TABLA PRINCIPAL'!$B1716)</f>
        <v>2014</v>
      </c>
      <c r="AB1716" s="22" t="str">
        <f>+IF(Ventas_Oficina[[#This Row],[Total del pedido]]&gt;=100000,"SI","NO")</f>
        <v>NO</v>
      </c>
      <c r="AC1716" s="22" t="str">
        <f>+_xlfn.XLOOKUP(Ventas_Oficina[[#This Row],[Nº de artículo]],AUXILIAR!A1715:A6606,AUXILIAR!D1715:D6606,"Error",0)</f>
        <v>Enviado a tiempo</v>
      </c>
      <c r="AD1716" s="22" t="str">
        <f>+IF(AND(Ventas_Oficina[[#This Row],[Total]]&gt;75000,Ventas_Oficina[[#This Row],[Envio a tiempo]]="Enviado a tiempo"),"Buena Venta","Venta Mala")</f>
        <v>Venta Mala</v>
      </c>
    </row>
    <row r="1717" spans="1:30" x14ac:dyDescent="0.25">
      <c r="A1717" s="26">
        <v>1324006</v>
      </c>
      <c r="B1717" s="10">
        <v>41584</v>
      </c>
      <c r="C1717" s="11" t="s">
        <v>335</v>
      </c>
      <c r="D1717" s="11" t="s">
        <v>29</v>
      </c>
      <c r="E1717" s="11" t="s">
        <v>12</v>
      </c>
      <c r="F1717" s="11" t="s">
        <v>13</v>
      </c>
      <c r="G1717" s="11" t="s">
        <v>1009</v>
      </c>
      <c r="H1717" s="11" t="s">
        <v>14</v>
      </c>
      <c r="I1717" s="11" t="s">
        <v>1012</v>
      </c>
      <c r="J1717" s="11" t="s">
        <v>1042</v>
      </c>
      <c r="K1717" s="11" t="s">
        <v>1261</v>
      </c>
      <c r="L1717" s="11" t="s">
        <v>1267</v>
      </c>
      <c r="M1717" s="11" t="s">
        <v>1272</v>
      </c>
      <c r="N1717" s="10">
        <v>41586</v>
      </c>
      <c r="O1717" s="12">
        <v>109</v>
      </c>
      <c r="P1717" s="12">
        <v>168</v>
      </c>
      <c r="Q1717" s="12">
        <v>59</v>
      </c>
      <c r="R1717" s="11">
        <v>50</v>
      </c>
      <c r="S1717" s="12">
        <v>8400</v>
      </c>
      <c r="T1717" s="13">
        <v>0.09</v>
      </c>
      <c r="U1717" s="12">
        <v>756</v>
      </c>
      <c r="V1717" s="12">
        <v>7644</v>
      </c>
      <c r="W1717" s="12">
        <v>100</v>
      </c>
      <c r="X1717" s="12">
        <v>3314</v>
      </c>
      <c r="Y1717" s="14">
        <f>+DAY('TABLA PRINCIPAL'!$B1717)</f>
        <v>6</v>
      </c>
      <c r="Z1717" s="14">
        <f>+MONTH('TABLA PRINCIPAL'!$B1717)</f>
        <v>11</v>
      </c>
      <c r="AA1717" s="14">
        <f>+YEAR('TABLA PRINCIPAL'!$B1717)</f>
        <v>2013</v>
      </c>
      <c r="AB1717" s="22" t="str">
        <f>+IF(Ventas_Oficina[[#This Row],[Total del pedido]]&gt;=100000,"SI","NO")</f>
        <v>NO</v>
      </c>
      <c r="AC1717" s="22" t="str">
        <f>+_xlfn.XLOOKUP(Ventas_Oficina[[#This Row],[Nº de artículo]],AUXILIAR!A1716:A6607,AUXILIAR!D1716:D6607,"Error",0)</f>
        <v>Enviado a tiempo</v>
      </c>
      <c r="AD1717" s="22" t="str">
        <f>+IF(AND(Ventas_Oficina[[#This Row],[Total]]&gt;75000,Ventas_Oficina[[#This Row],[Envio a tiempo]]="Enviado a tiempo"),"Buena Venta","Venta Mala")</f>
        <v>Venta Mala</v>
      </c>
    </row>
    <row r="1718" spans="1:30" x14ac:dyDescent="0.25">
      <c r="A1718" s="25">
        <v>1324006</v>
      </c>
      <c r="B1718" s="5">
        <v>41874</v>
      </c>
      <c r="C1718" s="6" t="s">
        <v>119</v>
      </c>
      <c r="D1718" s="6" t="s">
        <v>29</v>
      </c>
      <c r="E1718" s="6" t="s">
        <v>12</v>
      </c>
      <c r="F1718" s="6" t="s">
        <v>13</v>
      </c>
      <c r="G1718" s="6" t="s">
        <v>1007</v>
      </c>
      <c r="H1718" s="6" t="s">
        <v>14</v>
      </c>
      <c r="I1718" s="6" t="s">
        <v>1013</v>
      </c>
      <c r="J1718" s="6" t="s">
        <v>1028</v>
      </c>
      <c r="K1718" s="6" t="s">
        <v>1262</v>
      </c>
      <c r="L1718" s="6" t="s">
        <v>1265</v>
      </c>
      <c r="M1718" s="6" t="s">
        <v>1272</v>
      </c>
      <c r="N1718" s="5">
        <v>41876</v>
      </c>
      <c r="O1718" s="7">
        <v>229</v>
      </c>
      <c r="P1718" s="7">
        <v>369</v>
      </c>
      <c r="Q1718" s="7">
        <v>140</v>
      </c>
      <c r="R1718" s="6">
        <v>22</v>
      </c>
      <c r="S1718" s="7">
        <v>8118</v>
      </c>
      <c r="T1718" s="8">
        <v>7.0000000000000007E-2</v>
      </c>
      <c r="U1718" s="7">
        <v>568.2600000000001</v>
      </c>
      <c r="V1718" s="7">
        <v>7549.74</v>
      </c>
      <c r="W1718" s="7">
        <v>50</v>
      </c>
      <c r="X1718" s="7">
        <v>11615</v>
      </c>
      <c r="Y1718" s="9">
        <f>+DAY('TABLA PRINCIPAL'!$B1718)</f>
        <v>23</v>
      </c>
      <c r="Z1718" s="9">
        <f>+MONTH('TABLA PRINCIPAL'!$B1718)</f>
        <v>8</v>
      </c>
      <c r="AA1718" s="9">
        <f>+YEAR('TABLA PRINCIPAL'!$B1718)</f>
        <v>2014</v>
      </c>
      <c r="AB1718" s="22" t="str">
        <f>+IF(Ventas_Oficina[[#This Row],[Total del pedido]]&gt;=100000,"SI","NO")</f>
        <v>NO</v>
      </c>
      <c r="AC1718" s="22" t="str">
        <f>+_xlfn.XLOOKUP(Ventas_Oficina[[#This Row],[Nº de artículo]],AUXILIAR!A1717:A6608,AUXILIAR!D1717:D6608,"Error",0)</f>
        <v>Enviado a tiempo</v>
      </c>
      <c r="AD1718" s="22" t="str">
        <f>+IF(AND(Ventas_Oficina[[#This Row],[Total]]&gt;75000,Ventas_Oficina[[#This Row],[Envio a tiempo]]="Enviado a tiempo"),"Buena Venta","Venta Mala")</f>
        <v>Venta Mala</v>
      </c>
    </row>
    <row r="1719" spans="1:30" x14ac:dyDescent="0.25">
      <c r="A1719" s="26">
        <v>1324006</v>
      </c>
      <c r="B1719" s="10">
        <v>41798</v>
      </c>
      <c r="C1719" s="11" t="s">
        <v>642</v>
      </c>
      <c r="D1719" s="11" t="s">
        <v>160</v>
      </c>
      <c r="E1719" s="11" t="s">
        <v>4</v>
      </c>
      <c r="F1719" s="11" t="s">
        <v>5</v>
      </c>
      <c r="G1719" s="11" t="s">
        <v>1007</v>
      </c>
      <c r="H1719" s="11" t="s">
        <v>53</v>
      </c>
      <c r="I1719" s="11" t="s">
        <v>1013</v>
      </c>
      <c r="J1719" s="11" t="s">
        <v>1204</v>
      </c>
      <c r="K1719" s="11" t="s">
        <v>1261</v>
      </c>
      <c r="L1719" s="11" t="s">
        <v>1265</v>
      </c>
      <c r="M1719" s="11" t="s">
        <v>1272</v>
      </c>
      <c r="N1719" s="10">
        <v>41798</v>
      </c>
      <c r="O1719" s="12">
        <v>991</v>
      </c>
      <c r="P1719" s="12">
        <v>1599</v>
      </c>
      <c r="Q1719" s="12">
        <v>608</v>
      </c>
      <c r="R1719" s="11">
        <v>24</v>
      </c>
      <c r="S1719" s="12">
        <v>38376</v>
      </c>
      <c r="T1719" s="13">
        <v>0.06</v>
      </c>
      <c r="U1719" s="12">
        <v>2302.56</v>
      </c>
      <c r="V1719" s="12">
        <v>36073.440000000002</v>
      </c>
      <c r="W1719" s="12">
        <v>1128</v>
      </c>
      <c r="X1719" s="12">
        <v>136644</v>
      </c>
      <c r="Y1719" s="14">
        <f>+DAY('TABLA PRINCIPAL'!$B1719)</f>
        <v>8</v>
      </c>
      <c r="Z1719" s="14">
        <f>+MONTH('TABLA PRINCIPAL'!$B1719)</f>
        <v>6</v>
      </c>
      <c r="AA1719" s="14">
        <f>+YEAR('TABLA PRINCIPAL'!$B1719)</f>
        <v>2014</v>
      </c>
      <c r="AB1719" s="22" t="str">
        <f>+IF(Ventas_Oficina[[#This Row],[Total del pedido]]&gt;=100000,"SI","NO")</f>
        <v>NO</v>
      </c>
      <c r="AC1719" s="22" t="str">
        <f>+_xlfn.XLOOKUP(Ventas_Oficina[[#This Row],[Nº de artículo]],AUXILIAR!A1718:A6609,AUXILIAR!D1718:D6609,"Error",0)</f>
        <v>Enviado a tiempo</v>
      </c>
      <c r="AD1719" s="22" t="str">
        <f>+IF(AND(Ventas_Oficina[[#This Row],[Total]]&gt;75000,Ventas_Oficina[[#This Row],[Envio a tiempo]]="Enviado a tiempo"),"Buena Venta","Venta Mala")</f>
        <v>Buena Venta</v>
      </c>
    </row>
    <row r="1720" spans="1:30" x14ac:dyDescent="0.25">
      <c r="A1720" s="25">
        <v>1324371</v>
      </c>
      <c r="B1720" s="5">
        <v>41508</v>
      </c>
      <c r="C1720" s="6" t="s">
        <v>314</v>
      </c>
      <c r="D1720" s="6" t="s">
        <v>260</v>
      </c>
      <c r="E1720" s="6" t="s">
        <v>4</v>
      </c>
      <c r="F1720" s="6" t="s">
        <v>5</v>
      </c>
      <c r="G1720" s="6" t="s">
        <v>1008</v>
      </c>
      <c r="H1720" s="6" t="s">
        <v>121</v>
      </c>
      <c r="I1720" s="6" t="s">
        <v>1012</v>
      </c>
      <c r="J1720" s="6" t="s">
        <v>1095</v>
      </c>
      <c r="K1720" s="6" t="s">
        <v>1261</v>
      </c>
      <c r="L1720" s="6" t="s">
        <v>1267</v>
      </c>
      <c r="M1720" s="6" t="s">
        <v>1273</v>
      </c>
      <c r="N1720" s="5">
        <v>41510</v>
      </c>
      <c r="O1720" s="7">
        <v>6773</v>
      </c>
      <c r="P1720" s="7">
        <v>16520</v>
      </c>
      <c r="Q1720" s="7">
        <v>9747</v>
      </c>
      <c r="R1720" s="6">
        <v>47</v>
      </c>
      <c r="S1720" s="7">
        <v>776440</v>
      </c>
      <c r="T1720" s="8">
        <v>7.0000000000000007E-2</v>
      </c>
      <c r="U1720" s="7">
        <v>54350.8</v>
      </c>
      <c r="V1720" s="7">
        <v>722089.2</v>
      </c>
      <c r="W1720" s="7">
        <v>1999</v>
      </c>
      <c r="X1720" s="7">
        <v>353362</v>
      </c>
      <c r="Y1720" s="9">
        <f>+DAY('TABLA PRINCIPAL'!$B1720)</f>
        <v>22</v>
      </c>
      <c r="Z1720" s="9">
        <f>+MONTH('TABLA PRINCIPAL'!$B1720)</f>
        <v>8</v>
      </c>
      <c r="AA1720" s="9">
        <f>+YEAR('TABLA PRINCIPAL'!$B1720)</f>
        <v>2013</v>
      </c>
      <c r="AB1720" s="22" t="str">
        <f>+IF(Ventas_Oficina[[#This Row],[Total del pedido]]&gt;=100000,"SI","NO")</f>
        <v>SI</v>
      </c>
      <c r="AC1720" s="22" t="str">
        <f>+_xlfn.XLOOKUP(Ventas_Oficina[[#This Row],[Nº de artículo]],AUXILIAR!A1719:A6610,AUXILIAR!D1719:D6610,"Error",0)</f>
        <v>Enviado a tiempo</v>
      </c>
      <c r="AD1720" s="22" t="str">
        <f>+IF(AND(Ventas_Oficina[[#This Row],[Total]]&gt;75000,Ventas_Oficina[[#This Row],[Envio a tiempo]]="Enviado a tiempo"),"Buena Venta","Venta Mala")</f>
        <v>Buena Venta</v>
      </c>
    </row>
    <row r="1721" spans="1:30" x14ac:dyDescent="0.25">
      <c r="A1721" s="26">
        <v>1324371</v>
      </c>
      <c r="B1721" s="10">
        <v>41653</v>
      </c>
      <c r="C1721" s="11" t="s">
        <v>159</v>
      </c>
      <c r="D1721" s="11" t="s">
        <v>160</v>
      </c>
      <c r="E1721" s="11" t="s">
        <v>4</v>
      </c>
      <c r="F1721" s="11" t="s">
        <v>5</v>
      </c>
      <c r="G1721" s="11" t="s">
        <v>1008</v>
      </c>
      <c r="H1721" s="11" t="s">
        <v>53</v>
      </c>
      <c r="I1721" s="11" t="s">
        <v>1013</v>
      </c>
      <c r="J1721" s="11" t="s">
        <v>1066</v>
      </c>
      <c r="K1721" s="11" t="s">
        <v>1261</v>
      </c>
      <c r="L1721" s="11" t="s">
        <v>1267</v>
      </c>
      <c r="M1721" s="11" t="s">
        <v>1273</v>
      </c>
      <c r="N1721" s="10">
        <v>41656</v>
      </c>
      <c r="O1721" s="12">
        <v>1364</v>
      </c>
      <c r="P1721" s="12">
        <v>2098</v>
      </c>
      <c r="Q1721" s="12">
        <v>734</v>
      </c>
      <c r="R1721" s="11">
        <v>20</v>
      </c>
      <c r="S1721" s="12">
        <v>41960</v>
      </c>
      <c r="T1721" s="13">
        <v>0.06</v>
      </c>
      <c r="U1721" s="12">
        <v>2517.6</v>
      </c>
      <c r="V1721" s="12">
        <v>39442.400000000001</v>
      </c>
      <c r="W1721" s="12">
        <v>149</v>
      </c>
      <c r="X1721" s="12">
        <v>137048</v>
      </c>
      <c r="Y1721" s="14">
        <f>+DAY('TABLA PRINCIPAL'!$B1721)</f>
        <v>14</v>
      </c>
      <c r="Z1721" s="14">
        <f>+MONTH('TABLA PRINCIPAL'!$B1721)</f>
        <v>1</v>
      </c>
      <c r="AA1721" s="14">
        <f>+YEAR('TABLA PRINCIPAL'!$B1721)</f>
        <v>2014</v>
      </c>
      <c r="AB1721" s="22" t="str">
        <f>+IF(Ventas_Oficina[[#This Row],[Total del pedido]]&gt;=100000,"SI","NO")</f>
        <v>NO</v>
      </c>
      <c r="AC1721" s="22" t="str">
        <f>+_xlfn.XLOOKUP(Ventas_Oficina[[#This Row],[Nº de artículo]],AUXILIAR!A1720:A6611,AUXILIAR!D1720:D6611,"Error",0)</f>
        <v>Enviado a tiempo</v>
      </c>
      <c r="AD1721" s="22" t="str">
        <f>+IF(AND(Ventas_Oficina[[#This Row],[Total]]&gt;75000,Ventas_Oficina[[#This Row],[Envio a tiempo]]="Enviado a tiempo"),"Buena Venta","Venta Mala")</f>
        <v>Buena Venta</v>
      </c>
    </row>
    <row r="1722" spans="1:30" x14ac:dyDescent="0.25">
      <c r="A1722" s="25">
        <v>1324371</v>
      </c>
      <c r="B1722" s="5">
        <v>41879</v>
      </c>
      <c r="C1722" s="6" t="s">
        <v>592</v>
      </c>
      <c r="D1722" s="6" t="s">
        <v>135</v>
      </c>
      <c r="E1722" s="6" t="s">
        <v>12</v>
      </c>
      <c r="F1722" s="6" t="s">
        <v>13</v>
      </c>
      <c r="G1722" s="6" t="s">
        <v>1009</v>
      </c>
      <c r="H1722" s="6" t="s">
        <v>14</v>
      </c>
      <c r="I1722" s="6" t="s">
        <v>1012</v>
      </c>
      <c r="J1722" s="6" t="s">
        <v>1113</v>
      </c>
      <c r="K1722" s="6" t="s">
        <v>1261</v>
      </c>
      <c r="L1722" s="6" t="s">
        <v>1267</v>
      </c>
      <c r="M1722" s="6" t="s">
        <v>1272</v>
      </c>
      <c r="N1722" s="5">
        <v>41880</v>
      </c>
      <c r="O1722" s="7">
        <v>1495</v>
      </c>
      <c r="P1722" s="7">
        <v>3476</v>
      </c>
      <c r="Q1722" s="7">
        <v>1981</v>
      </c>
      <c r="R1722" s="6">
        <v>18</v>
      </c>
      <c r="S1722" s="7">
        <v>62568</v>
      </c>
      <c r="T1722" s="8">
        <v>0.06</v>
      </c>
      <c r="U1722" s="7">
        <v>3754.08</v>
      </c>
      <c r="V1722" s="7">
        <v>58813.919999999998</v>
      </c>
      <c r="W1722" s="7">
        <v>822</v>
      </c>
      <c r="X1722" s="7">
        <v>114868</v>
      </c>
      <c r="Y1722" s="9">
        <f>+DAY('TABLA PRINCIPAL'!$B1722)</f>
        <v>28</v>
      </c>
      <c r="Z1722" s="9">
        <f>+MONTH('TABLA PRINCIPAL'!$B1722)</f>
        <v>8</v>
      </c>
      <c r="AA1722" s="9">
        <f>+YEAR('TABLA PRINCIPAL'!$B1722)</f>
        <v>2014</v>
      </c>
      <c r="AB1722" s="22" t="str">
        <f>+IF(Ventas_Oficina[[#This Row],[Total del pedido]]&gt;=100000,"SI","NO")</f>
        <v>NO</v>
      </c>
      <c r="AC1722" s="22" t="str">
        <f>+_xlfn.XLOOKUP(Ventas_Oficina[[#This Row],[Nº de artículo]],AUXILIAR!A1721:A6612,AUXILIAR!D1721:D6612,"Error",0)</f>
        <v>Enviado a tiempo</v>
      </c>
      <c r="AD1722" s="22" t="str">
        <f>+IF(AND(Ventas_Oficina[[#This Row],[Total]]&gt;75000,Ventas_Oficina[[#This Row],[Envio a tiempo]]="Enviado a tiempo"),"Buena Venta","Venta Mala")</f>
        <v>Buena Venta</v>
      </c>
    </row>
    <row r="1723" spans="1:30" x14ac:dyDescent="0.25">
      <c r="A1723" s="26">
        <v>1324371</v>
      </c>
      <c r="B1723" s="10">
        <v>41774</v>
      </c>
      <c r="C1723" s="11" t="s">
        <v>75</v>
      </c>
      <c r="D1723" s="11" t="s">
        <v>76</v>
      </c>
      <c r="E1723" s="11" t="s">
        <v>4</v>
      </c>
      <c r="F1723" s="11" t="s">
        <v>5</v>
      </c>
      <c r="G1723" s="11" t="s">
        <v>1009</v>
      </c>
      <c r="H1723" s="11" t="s">
        <v>17</v>
      </c>
      <c r="I1723" s="11" t="s">
        <v>1016</v>
      </c>
      <c r="J1723" s="11" t="s">
        <v>1110</v>
      </c>
      <c r="K1723" s="11" t="s">
        <v>1261</v>
      </c>
      <c r="L1723" s="11" t="s">
        <v>1267</v>
      </c>
      <c r="M1723" s="11" t="s">
        <v>1272</v>
      </c>
      <c r="N1723" s="10">
        <v>41775</v>
      </c>
      <c r="O1723" s="12">
        <v>1104</v>
      </c>
      <c r="P1723" s="12">
        <v>1698</v>
      </c>
      <c r="Q1723" s="12">
        <v>594</v>
      </c>
      <c r="R1723" s="11">
        <v>43</v>
      </c>
      <c r="S1723" s="12">
        <v>73014</v>
      </c>
      <c r="T1723" s="13">
        <v>0.03</v>
      </c>
      <c r="U1723" s="12">
        <v>2190.42</v>
      </c>
      <c r="V1723" s="12">
        <v>70823.58</v>
      </c>
      <c r="W1723" s="12">
        <v>1239</v>
      </c>
      <c r="X1723" s="12">
        <v>5371</v>
      </c>
      <c r="Y1723" s="14">
        <f>+DAY('TABLA PRINCIPAL'!$B1723)</f>
        <v>15</v>
      </c>
      <c r="Z1723" s="14">
        <f>+MONTH('TABLA PRINCIPAL'!$B1723)</f>
        <v>5</v>
      </c>
      <c r="AA1723" s="14">
        <f>+YEAR('TABLA PRINCIPAL'!$B1723)</f>
        <v>2014</v>
      </c>
      <c r="AB1723" s="22" t="str">
        <f>+IF(Ventas_Oficina[[#This Row],[Total del pedido]]&gt;=100000,"SI","NO")</f>
        <v>NO</v>
      </c>
      <c r="AC1723" s="22" t="str">
        <f>+_xlfn.XLOOKUP(Ventas_Oficina[[#This Row],[Nº de artículo]],AUXILIAR!A1722:A6613,AUXILIAR!D1722:D6613,"Error",0)</f>
        <v>No enviado a tiempo</v>
      </c>
      <c r="AD1723" s="22" t="str">
        <f>+IF(AND(Ventas_Oficina[[#This Row],[Total]]&gt;75000,Ventas_Oficina[[#This Row],[Envio a tiempo]]="Enviado a tiempo"),"Buena Venta","Venta Mala")</f>
        <v>Venta Mala</v>
      </c>
    </row>
    <row r="1724" spans="1:30" x14ac:dyDescent="0.25">
      <c r="A1724" s="25">
        <v>1324371</v>
      </c>
      <c r="B1724" s="5">
        <v>42047</v>
      </c>
      <c r="C1724" s="6" t="s">
        <v>643</v>
      </c>
      <c r="D1724" s="6" t="s">
        <v>76</v>
      </c>
      <c r="E1724" s="6" t="s">
        <v>4</v>
      </c>
      <c r="F1724" s="6" t="s">
        <v>5</v>
      </c>
      <c r="G1724" s="6" t="s">
        <v>1010</v>
      </c>
      <c r="H1724" s="6" t="s">
        <v>17</v>
      </c>
      <c r="I1724" s="6" t="s">
        <v>1016</v>
      </c>
      <c r="J1724" s="6" t="s">
        <v>1023</v>
      </c>
      <c r="K1724" s="6" t="s">
        <v>1261</v>
      </c>
      <c r="L1724" s="6" t="s">
        <v>1267</v>
      </c>
      <c r="M1724" s="6" t="s">
        <v>1273</v>
      </c>
      <c r="N1724" s="5">
        <v>42048</v>
      </c>
      <c r="O1724" s="7">
        <v>459</v>
      </c>
      <c r="P1724" s="7">
        <v>728</v>
      </c>
      <c r="Q1724" s="7">
        <v>269</v>
      </c>
      <c r="R1724" s="6">
        <v>34</v>
      </c>
      <c r="S1724" s="7">
        <v>24752</v>
      </c>
      <c r="T1724" s="8">
        <v>0.03</v>
      </c>
      <c r="U1724" s="7">
        <v>742.56</v>
      </c>
      <c r="V1724" s="7">
        <v>24009.439999999999</v>
      </c>
      <c r="W1724" s="7">
        <v>1115</v>
      </c>
      <c r="X1724" s="7">
        <v>13293</v>
      </c>
      <c r="Y1724" s="9">
        <f>+DAY('TABLA PRINCIPAL'!$B1724)</f>
        <v>12</v>
      </c>
      <c r="Z1724" s="9">
        <f>+MONTH('TABLA PRINCIPAL'!$B1724)</f>
        <v>2</v>
      </c>
      <c r="AA1724" s="9">
        <f>+YEAR('TABLA PRINCIPAL'!$B1724)</f>
        <v>2015</v>
      </c>
      <c r="AB1724" s="22" t="str">
        <f>+IF(Ventas_Oficina[[#This Row],[Total del pedido]]&gt;=100000,"SI","NO")</f>
        <v>NO</v>
      </c>
      <c r="AC1724" s="22" t="str">
        <f>+_xlfn.XLOOKUP(Ventas_Oficina[[#This Row],[Nº de artículo]],AUXILIAR!A1723:A6614,AUXILIAR!D1723:D6614,"Error",0)</f>
        <v>No enviado a tiempo</v>
      </c>
      <c r="AD1724" s="22" t="str">
        <f>+IF(AND(Ventas_Oficina[[#This Row],[Total]]&gt;75000,Ventas_Oficina[[#This Row],[Envio a tiempo]]="Enviado a tiempo"),"Buena Venta","Venta Mala")</f>
        <v>Venta Mala</v>
      </c>
    </row>
    <row r="1725" spans="1:30" x14ac:dyDescent="0.25">
      <c r="A1725" s="26">
        <v>1324736</v>
      </c>
      <c r="B1725" s="10">
        <v>41809</v>
      </c>
      <c r="C1725" s="11" t="s">
        <v>644</v>
      </c>
      <c r="D1725" s="11" t="s">
        <v>23</v>
      </c>
      <c r="E1725" s="11" t="s">
        <v>4</v>
      </c>
      <c r="F1725" s="11" t="s">
        <v>5</v>
      </c>
      <c r="G1725" s="11" t="s">
        <v>1008</v>
      </c>
      <c r="H1725" s="11" t="s">
        <v>24</v>
      </c>
      <c r="I1725" s="11" t="s">
        <v>1014</v>
      </c>
      <c r="J1725" s="11" t="s">
        <v>1106</v>
      </c>
      <c r="K1725" s="11" t="s">
        <v>1261</v>
      </c>
      <c r="L1725" s="11" t="s">
        <v>1267</v>
      </c>
      <c r="M1725" s="11" t="s">
        <v>1272</v>
      </c>
      <c r="N1725" s="10">
        <v>41811</v>
      </c>
      <c r="O1725" s="12">
        <v>2018</v>
      </c>
      <c r="P1725" s="12">
        <v>3541</v>
      </c>
      <c r="Q1725" s="12">
        <v>1523</v>
      </c>
      <c r="R1725" s="11">
        <v>34</v>
      </c>
      <c r="S1725" s="12">
        <v>120394</v>
      </c>
      <c r="T1725" s="13">
        <v>0</v>
      </c>
      <c r="U1725" s="12">
        <v>0</v>
      </c>
      <c r="V1725" s="12">
        <v>120394</v>
      </c>
      <c r="W1725" s="12">
        <v>199</v>
      </c>
      <c r="X1725" s="12">
        <v>73816</v>
      </c>
      <c r="Y1725" s="14">
        <f>+DAY('TABLA PRINCIPAL'!$B1725)</f>
        <v>19</v>
      </c>
      <c r="Z1725" s="14">
        <f>+MONTH('TABLA PRINCIPAL'!$B1725)</f>
        <v>6</v>
      </c>
      <c r="AA1725" s="14">
        <f>+YEAR('TABLA PRINCIPAL'!$B1725)</f>
        <v>2014</v>
      </c>
      <c r="AB1725" s="22" t="str">
        <f>+IF(Ventas_Oficina[[#This Row],[Total del pedido]]&gt;=100000,"SI","NO")</f>
        <v>SI</v>
      </c>
      <c r="AC1725" s="22" t="str">
        <f>+_xlfn.XLOOKUP(Ventas_Oficina[[#This Row],[Nº de artículo]],AUXILIAR!A1724:A6615,AUXILIAR!D1724:D6615,"Error",0)</f>
        <v>Enviado a tiempo</v>
      </c>
      <c r="AD1725" s="22" t="str">
        <f>+IF(AND(Ventas_Oficina[[#This Row],[Total]]&gt;75000,Ventas_Oficina[[#This Row],[Envio a tiempo]]="Enviado a tiempo"),"Buena Venta","Venta Mala")</f>
        <v>Venta Mala</v>
      </c>
    </row>
    <row r="1726" spans="1:30" x14ac:dyDescent="0.25">
      <c r="A1726" s="25">
        <v>1324736</v>
      </c>
      <c r="B1726" s="5">
        <v>41809</v>
      </c>
      <c r="C1726" s="6" t="s">
        <v>644</v>
      </c>
      <c r="D1726" s="6" t="s">
        <v>23</v>
      </c>
      <c r="E1726" s="6" t="s">
        <v>4</v>
      </c>
      <c r="F1726" s="6" t="s">
        <v>5</v>
      </c>
      <c r="G1726" s="6" t="s">
        <v>1008</v>
      </c>
      <c r="H1726" s="6" t="s">
        <v>24</v>
      </c>
      <c r="I1726" s="6" t="s">
        <v>1012</v>
      </c>
      <c r="J1726" s="6" t="s">
        <v>1106</v>
      </c>
      <c r="K1726" s="6" t="s">
        <v>1262</v>
      </c>
      <c r="L1726" s="6" t="s">
        <v>1270</v>
      </c>
      <c r="M1726" s="6" t="s">
        <v>1274</v>
      </c>
      <c r="N1726" s="5">
        <v>41811</v>
      </c>
      <c r="O1726" s="7">
        <v>2018</v>
      </c>
      <c r="P1726" s="7">
        <v>3541</v>
      </c>
      <c r="Q1726" s="7">
        <v>1523</v>
      </c>
      <c r="R1726" s="6">
        <v>43</v>
      </c>
      <c r="S1726" s="7">
        <v>152263</v>
      </c>
      <c r="T1726" s="8">
        <v>0.06</v>
      </c>
      <c r="U1726" s="7">
        <v>9135.7799999999988</v>
      </c>
      <c r="V1726" s="7">
        <v>143127.22</v>
      </c>
      <c r="W1726" s="7">
        <v>199</v>
      </c>
      <c r="X1726" s="7">
        <v>73816</v>
      </c>
      <c r="Y1726" s="9">
        <f>+DAY('TABLA PRINCIPAL'!$B1726)</f>
        <v>19</v>
      </c>
      <c r="Z1726" s="9">
        <f>+MONTH('TABLA PRINCIPAL'!$B1726)</f>
        <v>6</v>
      </c>
      <c r="AA1726" s="9">
        <f>+YEAR('TABLA PRINCIPAL'!$B1726)</f>
        <v>2014</v>
      </c>
      <c r="AB1726" s="22" t="str">
        <f>+IF(Ventas_Oficina[[#This Row],[Total del pedido]]&gt;=100000,"SI","NO")</f>
        <v>SI</v>
      </c>
      <c r="AC1726" s="22" t="str">
        <f>+_xlfn.XLOOKUP(Ventas_Oficina[[#This Row],[Nº de artículo]],AUXILIAR!A1725:A6616,AUXILIAR!D1725:D6616,"Error",0)</f>
        <v>Enviado a tiempo</v>
      </c>
      <c r="AD1726" s="22" t="str">
        <f>+IF(AND(Ventas_Oficina[[#This Row],[Total]]&gt;75000,Ventas_Oficina[[#This Row],[Envio a tiempo]]="Enviado a tiempo"),"Buena Venta","Venta Mala")</f>
        <v>Venta Mala</v>
      </c>
    </row>
    <row r="1727" spans="1:30" x14ac:dyDescent="0.25">
      <c r="A1727" s="26">
        <v>1324736</v>
      </c>
      <c r="B1727" s="10">
        <v>41809</v>
      </c>
      <c r="C1727" s="11" t="s">
        <v>596</v>
      </c>
      <c r="D1727" s="11" t="s">
        <v>65</v>
      </c>
      <c r="E1727" s="11" t="s">
        <v>12</v>
      </c>
      <c r="F1727" s="11" t="s">
        <v>13</v>
      </c>
      <c r="G1727" s="11" t="s">
        <v>1010</v>
      </c>
      <c r="H1727" s="11" t="s">
        <v>14</v>
      </c>
      <c r="I1727" s="11" t="s">
        <v>1012</v>
      </c>
      <c r="J1727" s="11" t="s">
        <v>1106</v>
      </c>
      <c r="K1727" s="11" t="s">
        <v>1261</v>
      </c>
      <c r="L1727" s="11" t="s">
        <v>1265</v>
      </c>
      <c r="M1727" s="11" t="s">
        <v>1272</v>
      </c>
      <c r="N1727" s="10">
        <v>41811</v>
      </c>
      <c r="O1727" s="12">
        <v>2018</v>
      </c>
      <c r="P1727" s="12">
        <v>3541</v>
      </c>
      <c r="Q1727" s="12">
        <v>1523</v>
      </c>
      <c r="R1727" s="11">
        <v>50</v>
      </c>
      <c r="S1727" s="12">
        <v>177050</v>
      </c>
      <c r="T1727" s="13">
        <v>0.09</v>
      </c>
      <c r="U1727" s="12">
        <v>15934.5</v>
      </c>
      <c r="V1727" s="12">
        <v>161115.5</v>
      </c>
      <c r="W1727" s="12">
        <v>199</v>
      </c>
      <c r="X1727" s="12">
        <v>73816</v>
      </c>
      <c r="Y1727" s="14">
        <f>+DAY('TABLA PRINCIPAL'!$B1727)</f>
        <v>19</v>
      </c>
      <c r="Z1727" s="14">
        <f>+MONTH('TABLA PRINCIPAL'!$B1727)</f>
        <v>6</v>
      </c>
      <c r="AA1727" s="14">
        <f>+YEAR('TABLA PRINCIPAL'!$B1727)</f>
        <v>2014</v>
      </c>
      <c r="AB1727" s="22" t="str">
        <f>+IF(Ventas_Oficina[[#This Row],[Total del pedido]]&gt;=100000,"SI","NO")</f>
        <v>SI</v>
      </c>
      <c r="AC1727" s="22" t="str">
        <f>+_xlfn.XLOOKUP(Ventas_Oficina[[#This Row],[Nº de artículo]],AUXILIAR!A1726:A6617,AUXILIAR!D1726:D6617,"Error",0)</f>
        <v>Enviado a tiempo</v>
      </c>
      <c r="AD1727" s="22" t="str">
        <f>+IF(AND(Ventas_Oficina[[#This Row],[Total]]&gt;75000,Ventas_Oficina[[#This Row],[Envio a tiempo]]="Enviado a tiempo"),"Buena Venta","Venta Mala")</f>
        <v>Venta Mala</v>
      </c>
    </row>
    <row r="1728" spans="1:30" x14ac:dyDescent="0.25">
      <c r="A1728" s="25">
        <v>1324736</v>
      </c>
      <c r="B1728" s="5">
        <v>41613</v>
      </c>
      <c r="C1728" s="6" t="s">
        <v>431</v>
      </c>
      <c r="D1728" s="6" t="s">
        <v>29</v>
      </c>
      <c r="E1728" s="6" t="s">
        <v>12</v>
      </c>
      <c r="F1728" s="6" t="s">
        <v>13</v>
      </c>
      <c r="G1728" s="6" t="s">
        <v>1009</v>
      </c>
      <c r="H1728" s="6" t="s">
        <v>14</v>
      </c>
      <c r="I1728" s="6" t="s">
        <v>1016</v>
      </c>
      <c r="J1728" s="6" t="s">
        <v>1038</v>
      </c>
      <c r="K1728" s="6" t="s">
        <v>1261</v>
      </c>
      <c r="L1728" s="6" t="s">
        <v>1267</v>
      </c>
      <c r="M1728" s="6" t="s">
        <v>1272</v>
      </c>
      <c r="N1728" s="5">
        <v>41615</v>
      </c>
      <c r="O1728" s="7">
        <v>9939</v>
      </c>
      <c r="P1728" s="7">
        <v>16293</v>
      </c>
      <c r="Q1728" s="7">
        <v>6354</v>
      </c>
      <c r="R1728" s="6">
        <v>24</v>
      </c>
      <c r="S1728" s="7">
        <v>391032</v>
      </c>
      <c r="T1728" s="8">
        <v>0.04</v>
      </c>
      <c r="U1728" s="7">
        <v>15641.28</v>
      </c>
      <c r="V1728" s="7">
        <v>375390.71999999997</v>
      </c>
      <c r="W1728" s="7">
        <v>1999</v>
      </c>
      <c r="X1728" s="7">
        <v>557221</v>
      </c>
      <c r="Y1728" s="9">
        <f>+DAY('TABLA PRINCIPAL'!$B1728)</f>
        <v>5</v>
      </c>
      <c r="Z1728" s="9">
        <f>+MONTH('TABLA PRINCIPAL'!$B1728)</f>
        <v>12</v>
      </c>
      <c r="AA1728" s="9">
        <f>+YEAR('TABLA PRINCIPAL'!$B1728)</f>
        <v>2013</v>
      </c>
      <c r="AB1728" s="22" t="str">
        <f>+IF(Ventas_Oficina[[#This Row],[Total del pedido]]&gt;=100000,"SI","NO")</f>
        <v>SI</v>
      </c>
      <c r="AC1728" s="22" t="str">
        <f>+_xlfn.XLOOKUP(Ventas_Oficina[[#This Row],[Nº de artículo]],AUXILIAR!A1727:A6618,AUXILIAR!D1727:D6618,"Error",0)</f>
        <v>Enviado a tiempo</v>
      </c>
      <c r="AD1728" s="22" t="str">
        <f>+IF(AND(Ventas_Oficina[[#This Row],[Total]]&gt;75000,Ventas_Oficina[[#This Row],[Envio a tiempo]]="Enviado a tiempo"),"Buena Venta","Venta Mala")</f>
        <v>Buena Venta</v>
      </c>
    </row>
    <row r="1729" spans="1:30" x14ac:dyDescent="0.25">
      <c r="A1729" s="25">
        <v>1325467</v>
      </c>
      <c r="B1729" s="5">
        <v>42088</v>
      </c>
      <c r="C1729" s="6" t="s">
        <v>278</v>
      </c>
      <c r="D1729" s="6" t="s">
        <v>133</v>
      </c>
      <c r="E1729" s="6" t="s">
        <v>12</v>
      </c>
      <c r="F1729" s="6" t="s">
        <v>13</v>
      </c>
      <c r="G1729" s="6" t="s">
        <v>1008</v>
      </c>
      <c r="H1729" s="6" t="s">
        <v>42</v>
      </c>
      <c r="I1729" s="6" t="s">
        <v>1012</v>
      </c>
      <c r="J1729" s="6" t="s">
        <v>1075</v>
      </c>
      <c r="K1729" s="6" t="s">
        <v>1261</v>
      </c>
      <c r="L1729" s="6" t="s">
        <v>1265</v>
      </c>
      <c r="M1729" s="6" t="s">
        <v>1272</v>
      </c>
      <c r="N1729" s="5">
        <v>42090</v>
      </c>
      <c r="O1729" s="7">
        <v>225</v>
      </c>
      <c r="P1729" s="7">
        <v>369</v>
      </c>
      <c r="Q1729" s="7">
        <v>144</v>
      </c>
      <c r="R1729" s="6">
        <v>36</v>
      </c>
      <c r="S1729" s="7">
        <v>13284</v>
      </c>
      <c r="T1729" s="8">
        <v>0.05</v>
      </c>
      <c r="U1729" s="7">
        <v>664.2</v>
      </c>
      <c r="V1729" s="7">
        <v>12619.8</v>
      </c>
      <c r="W1729" s="7">
        <v>250</v>
      </c>
      <c r="X1729" s="7">
        <v>9640</v>
      </c>
      <c r="Y1729" s="9">
        <f>+DAY('TABLA PRINCIPAL'!$B1729)</f>
        <v>25</v>
      </c>
      <c r="Z1729" s="9">
        <f>+MONTH('TABLA PRINCIPAL'!$B1729)</f>
        <v>3</v>
      </c>
      <c r="AA1729" s="9">
        <f>+YEAR('TABLA PRINCIPAL'!$B1729)</f>
        <v>2015</v>
      </c>
      <c r="AB1729" s="22" t="str">
        <f>+IF(Ventas_Oficina[[#This Row],[Total del pedido]]&gt;=100000,"SI","NO")</f>
        <v>NO</v>
      </c>
      <c r="AC1729" s="22" t="str">
        <f>+_xlfn.XLOOKUP(Ventas_Oficina[[#This Row],[Nº de artículo]],AUXILIAR!A1729:A6620,AUXILIAR!D1729:D6620,"Error",0)</f>
        <v>Enviado a tiempo</v>
      </c>
      <c r="AD1729" s="22" t="str">
        <f>+IF(AND(Ventas_Oficina[[#This Row],[Total]]&gt;75000,Ventas_Oficina[[#This Row],[Envio a tiempo]]="Enviado a tiempo"),"Buena Venta","Venta Mala")</f>
        <v>Venta Mala</v>
      </c>
    </row>
    <row r="1730" spans="1:30" x14ac:dyDescent="0.25">
      <c r="A1730" s="26">
        <v>1325467</v>
      </c>
      <c r="B1730" s="10">
        <v>41733</v>
      </c>
      <c r="C1730" s="11" t="s">
        <v>171</v>
      </c>
      <c r="D1730" s="11" t="s">
        <v>156</v>
      </c>
      <c r="E1730" s="11" t="s">
        <v>12</v>
      </c>
      <c r="F1730" s="11" t="s">
        <v>13</v>
      </c>
      <c r="G1730" s="11" t="s">
        <v>1007</v>
      </c>
      <c r="H1730" s="11" t="s">
        <v>42</v>
      </c>
      <c r="I1730" s="11" t="s">
        <v>1015</v>
      </c>
      <c r="J1730" s="11" t="s">
        <v>1121</v>
      </c>
      <c r="K1730" s="11" t="s">
        <v>1262</v>
      </c>
      <c r="L1730" s="11" t="s">
        <v>1265</v>
      </c>
      <c r="M1730" s="11" t="s">
        <v>1272</v>
      </c>
      <c r="N1730" s="10">
        <v>41734</v>
      </c>
      <c r="O1730" s="12">
        <v>892</v>
      </c>
      <c r="P1730" s="12">
        <v>2974</v>
      </c>
      <c r="Q1730" s="12">
        <v>2082</v>
      </c>
      <c r="R1730" s="11">
        <v>46</v>
      </c>
      <c r="S1730" s="12">
        <v>136804</v>
      </c>
      <c r="T1730" s="13">
        <v>0.09</v>
      </c>
      <c r="U1730" s="12">
        <v>12312.359999999999</v>
      </c>
      <c r="V1730" s="12">
        <v>124491.64</v>
      </c>
      <c r="W1730" s="12">
        <v>664</v>
      </c>
      <c r="X1730" s="12">
        <v>56622</v>
      </c>
      <c r="Y1730" s="14">
        <f>+DAY('TABLA PRINCIPAL'!$B1730)</f>
        <v>4</v>
      </c>
      <c r="Z1730" s="14">
        <f>+MONTH('TABLA PRINCIPAL'!$B1730)</f>
        <v>4</v>
      </c>
      <c r="AA1730" s="14">
        <f>+YEAR('TABLA PRINCIPAL'!$B1730)</f>
        <v>2014</v>
      </c>
      <c r="AB1730" s="22" t="str">
        <f>+IF(Ventas_Oficina[[#This Row],[Total del pedido]]&gt;=100000,"SI","NO")</f>
        <v>SI</v>
      </c>
      <c r="AC1730" s="22" t="str">
        <f>+_xlfn.XLOOKUP(Ventas_Oficina[[#This Row],[Nº de artículo]],AUXILIAR!A1729:A6621,AUXILIAR!D1729:D6621,"Error",0)</f>
        <v>Enviado a tiempo</v>
      </c>
      <c r="AD1730" s="22" t="str">
        <f>+IF(AND(Ventas_Oficina[[#This Row],[Total]]&gt;75000,Ventas_Oficina[[#This Row],[Envio a tiempo]]="Enviado a tiempo"),"Buena Venta","Venta Mala")</f>
        <v>Venta Mala</v>
      </c>
    </row>
    <row r="1731" spans="1:30" x14ac:dyDescent="0.25">
      <c r="A1731" s="25">
        <v>1325467</v>
      </c>
      <c r="B1731" s="5">
        <v>41391</v>
      </c>
      <c r="C1731" s="6" t="s">
        <v>161</v>
      </c>
      <c r="D1731" s="6" t="s">
        <v>162</v>
      </c>
      <c r="E1731" s="6" t="s">
        <v>4</v>
      </c>
      <c r="F1731" s="6" t="s">
        <v>5</v>
      </c>
      <c r="G1731" s="6" t="s">
        <v>1010</v>
      </c>
      <c r="H1731" s="6" t="s">
        <v>17</v>
      </c>
      <c r="I1731" s="6" t="s">
        <v>1013</v>
      </c>
      <c r="J1731" s="6" t="s">
        <v>1153</v>
      </c>
      <c r="K1731" s="6" t="s">
        <v>1261</v>
      </c>
      <c r="L1731" s="6" t="s">
        <v>1267</v>
      </c>
      <c r="M1731" s="6" t="s">
        <v>1272</v>
      </c>
      <c r="N1731" s="5">
        <v>41392</v>
      </c>
      <c r="O1731" s="7">
        <v>31561</v>
      </c>
      <c r="P1731" s="7">
        <v>50097</v>
      </c>
      <c r="Q1731" s="7">
        <v>18536</v>
      </c>
      <c r="R1731" s="6">
        <v>43</v>
      </c>
      <c r="S1731" s="7">
        <v>2154171</v>
      </c>
      <c r="T1731" s="8">
        <v>0.03</v>
      </c>
      <c r="U1731" s="7">
        <v>64625.13</v>
      </c>
      <c r="V1731" s="7">
        <v>2089545.87</v>
      </c>
      <c r="W1731" s="7">
        <v>6930</v>
      </c>
      <c r="X1731" s="7">
        <v>37252</v>
      </c>
      <c r="Y1731" s="9">
        <f>+DAY('TABLA PRINCIPAL'!$B1731)</f>
        <v>27</v>
      </c>
      <c r="Z1731" s="9">
        <f>+MONTH('TABLA PRINCIPAL'!$B1731)</f>
        <v>4</v>
      </c>
      <c r="AA1731" s="9">
        <f>+YEAR('TABLA PRINCIPAL'!$B1731)</f>
        <v>2013</v>
      </c>
      <c r="AB1731" s="22" t="str">
        <f>+IF(Ventas_Oficina[[#This Row],[Total del pedido]]&gt;=100000,"SI","NO")</f>
        <v>SI</v>
      </c>
      <c r="AC1731" s="22" t="str">
        <f>+_xlfn.XLOOKUP(Ventas_Oficina[[#This Row],[Nº de artículo]],AUXILIAR!A1730:A6622,AUXILIAR!D1730:D6622,"Error",0)</f>
        <v>No enviado a tiempo</v>
      </c>
      <c r="AD1731" s="22" t="str">
        <f>+IF(AND(Ventas_Oficina[[#This Row],[Total]]&gt;75000,Ventas_Oficina[[#This Row],[Envio a tiempo]]="Enviado a tiempo"),"Buena Venta","Venta Mala")</f>
        <v>Venta Mala</v>
      </c>
    </row>
    <row r="1732" spans="1:30" x14ac:dyDescent="0.25">
      <c r="A1732" s="26">
        <v>1325467</v>
      </c>
      <c r="B1732" s="10">
        <v>41653</v>
      </c>
      <c r="C1732" s="11" t="s">
        <v>159</v>
      </c>
      <c r="D1732" s="11" t="s">
        <v>160</v>
      </c>
      <c r="E1732" s="11" t="s">
        <v>4</v>
      </c>
      <c r="F1732" s="11" t="s">
        <v>5</v>
      </c>
      <c r="G1732" s="11" t="s">
        <v>1008</v>
      </c>
      <c r="H1732" s="11" t="s">
        <v>53</v>
      </c>
      <c r="I1732" s="11" t="s">
        <v>1016</v>
      </c>
      <c r="J1732" s="11" t="s">
        <v>1024</v>
      </c>
      <c r="K1732" s="11" t="s">
        <v>1261</v>
      </c>
      <c r="L1732" s="11" t="s">
        <v>1267</v>
      </c>
      <c r="M1732" s="11" t="s">
        <v>1273</v>
      </c>
      <c r="N1732" s="10">
        <v>41656</v>
      </c>
      <c r="O1732" s="12">
        <v>160</v>
      </c>
      <c r="P1732" s="12">
        <v>262</v>
      </c>
      <c r="Q1732" s="12">
        <v>102</v>
      </c>
      <c r="R1732" s="11">
        <v>44</v>
      </c>
      <c r="S1732" s="12">
        <v>11528</v>
      </c>
      <c r="T1732" s="13">
        <v>7.0000000000000007E-2</v>
      </c>
      <c r="U1732" s="12">
        <v>806.96</v>
      </c>
      <c r="V1732" s="12">
        <v>10721.04</v>
      </c>
      <c r="W1732" s="12">
        <v>80</v>
      </c>
      <c r="X1732" s="12">
        <v>12975</v>
      </c>
      <c r="Y1732" s="14">
        <f>+DAY('TABLA PRINCIPAL'!$B1732)</f>
        <v>14</v>
      </c>
      <c r="Z1732" s="14">
        <f>+MONTH('TABLA PRINCIPAL'!$B1732)</f>
        <v>1</v>
      </c>
      <c r="AA1732" s="14">
        <f>+YEAR('TABLA PRINCIPAL'!$B1732)</f>
        <v>2014</v>
      </c>
      <c r="AB1732" s="22" t="str">
        <f>+IF(Ventas_Oficina[[#This Row],[Total del pedido]]&gt;=100000,"SI","NO")</f>
        <v>NO</v>
      </c>
      <c r="AC1732" s="22" t="str">
        <f>+_xlfn.XLOOKUP(Ventas_Oficina[[#This Row],[Nº de artículo]],AUXILIAR!A1731:A6623,AUXILIAR!D1731:D6623,"Error",0)</f>
        <v>No enviado a tiempo</v>
      </c>
      <c r="AD1732" s="22" t="str">
        <f>+IF(AND(Ventas_Oficina[[#This Row],[Total]]&gt;75000,Ventas_Oficina[[#This Row],[Envio a tiempo]]="Enviado a tiempo"),"Buena Venta","Venta Mala")</f>
        <v>Venta Mala</v>
      </c>
    </row>
    <row r="1733" spans="1:30" x14ac:dyDescent="0.25">
      <c r="A1733" s="25">
        <v>1325832</v>
      </c>
      <c r="B1733" s="5">
        <v>41704</v>
      </c>
      <c r="C1733" s="6" t="s">
        <v>153</v>
      </c>
      <c r="D1733" s="6" t="s">
        <v>97</v>
      </c>
      <c r="E1733" s="6" t="s">
        <v>12</v>
      </c>
      <c r="F1733" s="6" t="s">
        <v>13</v>
      </c>
      <c r="G1733" s="6" t="s">
        <v>1007</v>
      </c>
      <c r="H1733" s="6" t="s">
        <v>14</v>
      </c>
      <c r="I1733" s="6" t="s">
        <v>1014</v>
      </c>
      <c r="J1733" s="6" t="s">
        <v>1088</v>
      </c>
      <c r="K1733" s="6" t="s">
        <v>1261</v>
      </c>
      <c r="L1733" s="6" t="s">
        <v>1265</v>
      </c>
      <c r="M1733" s="6" t="s">
        <v>1272</v>
      </c>
      <c r="N1733" s="5">
        <v>41705</v>
      </c>
      <c r="O1733" s="7">
        <v>17883</v>
      </c>
      <c r="P1733" s="7">
        <v>41588</v>
      </c>
      <c r="Q1733" s="7">
        <v>23705</v>
      </c>
      <c r="R1733" s="6">
        <v>27</v>
      </c>
      <c r="S1733" s="7">
        <v>1122876</v>
      </c>
      <c r="T1733" s="8">
        <v>0.03</v>
      </c>
      <c r="U1733" s="7">
        <v>33686.28</v>
      </c>
      <c r="V1733" s="7">
        <v>1089189.72</v>
      </c>
      <c r="W1733" s="7">
        <v>1137</v>
      </c>
      <c r="X1733" s="7">
        <v>107859</v>
      </c>
      <c r="Y1733" s="9">
        <f>+DAY('TABLA PRINCIPAL'!$B1733)</f>
        <v>6</v>
      </c>
      <c r="Z1733" s="9">
        <f>+MONTH('TABLA PRINCIPAL'!$B1733)</f>
        <v>3</v>
      </c>
      <c r="AA1733" s="9">
        <f>+YEAR('TABLA PRINCIPAL'!$B1733)</f>
        <v>2014</v>
      </c>
      <c r="AB1733" s="22" t="str">
        <f>+IF(Ventas_Oficina[[#This Row],[Total del pedido]]&gt;=100000,"SI","NO")</f>
        <v>SI</v>
      </c>
      <c r="AC1733" s="22" t="str">
        <f>+_xlfn.XLOOKUP(Ventas_Oficina[[#This Row],[Nº de artículo]],AUXILIAR!A1732:A6624,AUXILIAR!D1732:D6624,"Error",0)</f>
        <v>No enviado a tiempo</v>
      </c>
      <c r="AD1733" s="22" t="str">
        <f>+IF(AND(Ventas_Oficina[[#This Row],[Total]]&gt;75000,Ventas_Oficina[[#This Row],[Envio a tiempo]]="Enviado a tiempo"),"Buena Venta","Venta Mala")</f>
        <v>Venta Mala</v>
      </c>
    </row>
    <row r="1734" spans="1:30" x14ac:dyDescent="0.25">
      <c r="A1734" s="26">
        <v>1326197</v>
      </c>
      <c r="B1734" s="10">
        <v>41832</v>
      </c>
      <c r="C1734" s="11" t="s">
        <v>625</v>
      </c>
      <c r="D1734" s="11" t="s">
        <v>91</v>
      </c>
      <c r="E1734" s="11" t="s">
        <v>4</v>
      </c>
      <c r="F1734" s="11" t="s">
        <v>5</v>
      </c>
      <c r="G1734" s="11" t="s">
        <v>1008</v>
      </c>
      <c r="H1734" s="11" t="s">
        <v>24</v>
      </c>
      <c r="I1734" s="11" t="s">
        <v>1014</v>
      </c>
      <c r="J1734" s="11" t="s">
        <v>1103</v>
      </c>
      <c r="K1734" s="11" t="s">
        <v>1262</v>
      </c>
      <c r="L1734" s="11" t="s">
        <v>1265</v>
      </c>
      <c r="M1734" s="11" t="s">
        <v>1272</v>
      </c>
      <c r="N1734" s="10">
        <v>41834</v>
      </c>
      <c r="O1734" s="12">
        <v>5616</v>
      </c>
      <c r="P1734" s="12">
        <v>13698</v>
      </c>
      <c r="Q1734" s="12">
        <v>8082</v>
      </c>
      <c r="R1734" s="11">
        <v>1</v>
      </c>
      <c r="S1734" s="12">
        <v>13698</v>
      </c>
      <c r="T1734" s="13">
        <v>0.08</v>
      </c>
      <c r="U1734" s="12">
        <v>1095.8399999999999</v>
      </c>
      <c r="V1734" s="12">
        <v>12602.16</v>
      </c>
      <c r="W1734" s="12">
        <v>2449</v>
      </c>
      <c r="X1734" s="12">
        <v>235315</v>
      </c>
      <c r="Y1734" s="14">
        <f>+DAY('TABLA PRINCIPAL'!$B1734)</f>
        <v>12</v>
      </c>
      <c r="Z1734" s="14">
        <f>+MONTH('TABLA PRINCIPAL'!$B1734)</f>
        <v>7</v>
      </c>
      <c r="AA1734" s="14">
        <f>+YEAR('TABLA PRINCIPAL'!$B1734)</f>
        <v>2014</v>
      </c>
      <c r="AB1734" s="22" t="str">
        <f>+IF(Ventas_Oficina[[#This Row],[Total del pedido]]&gt;=100000,"SI","NO")</f>
        <v>NO</v>
      </c>
      <c r="AC1734" s="22" t="str">
        <f>+_xlfn.XLOOKUP(Ventas_Oficina[[#This Row],[Nº de artículo]],AUXILIAR!A1733:A6625,AUXILIAR!D1733:D6625,"Error",0)</f>
        <v>Enviado a tiempo</v>
      </c>
      <c r="AD1734" s="22" t="str">
        <f>+IF(AND(Ventas_Oficina[[#This Row],[Total]]&gt;75000,Ventas_Oficina[[#This Row],[Envio a tiempo]]="Enviado a tiempo"),"Buena Venta","Venta Mala")</f>
        <v>Buena Venta</v>
      </c>
    </row>
    <row r="1735" spans="1:30" x14ac:dyDescent="0.25">
      <c r="A1735" s="25">
        <v>1326197</v>
      </c>
      <c r="B1735" s="5">
        <v>41680</v>
      </c>
      <c r="C1735" s="6" t="s">
        <v>10</v>
      </c>
      <c r="D1735" s="6" t="s">
        <v>11</v>
      </c>
      <c r="E1735" s="6" t="s">
        <v>12</v>
      </c>
      <c r="F1735" s="6" t="s">
        <v>13</v>
      </c>
      <c r="G1735" s="6" t="s">
        <v>1007</v>
      </c>
      <c r="H1735" s="6" t="s">
        <v>14</v>
      </c>
      <c r="I1735" s="6" t="s">
        <v>1012</v>
      </c>
      <c r="J1735" s="6" t="s">
        <v>1021</v>
      </c>
      <c r="K1735" s="6" t="s">
        <v>1261</v>
      </c>
      <c r="L1735" s="6" t="s">
        <v>1265</v>
      </c>
      <c r="M1735" s="6" t="s">
        <v>1272</v>
      </c>
      <c r="N1735" s="5">
        <v>41681</v>
      </c>
      <c r="O1735" s="7">
        <v>533</v>
      </c>
      <c r="P1735" s="7">
        <v>860</v>
      </c>
      <c r="Q1735" s="7">
        <v>327</v>
      </c>
      <c r="R1735" s="6">
        <v>23</v>
      </c>
      <c r="S1735" s="7">
        <v>19780</v>
      </c>
      <c r="T1735" s="8">
        <v>0.02</v>
      </c>
      <c r="U1735" s="7">
        <v>395.6</v>
      </c>
      <c r="V1735" s="7">
        <v>19384.400000000001</v>
      </c>
      <c r="W1735" s="7">
        <v>619</v>
      </c>
      <c r="X1735" s="7">
        <v>14632</v>
      </c>
      <c r="Y1735" s="9">
        <f>+DAY('TABLA PRINCIPAL'!$B1735)</f>
        <v>10</v>
      </c>
      <c r="Z1735" s="9">
        <f>+MONTH('TABLA PRINCIPAL'!$B1735)</f>
        <v>2</v>
      </c>
      <c r="AA1735" s="9">
        <f>+YEAR('TABLA PRINCIPAL'!$B1735)</f>
        <v>2014</v>
      </c>
      <c r="AB1735" s="22" t="str">
        <f>+IF(Ventas_Oficina[[#This Row],[Total del pedido]]&gt;=100000,"SI","NO")</f>
        <v>NO</v>
      </c>
      <c r="AC1735" s="22" t="str">
        <f>+_xlfn.XLOOKUP(Ventas_Oficina[[#This Row],[Nº de artículo]],AUXILIAR!A1734:A6626,AUXILIAR!D1734:D6626,"Error",0)</f>
        <v>Enviado a tiempo</v>
      </c>
      <c r="AD1735" s="22" t="str">
        <f>+IF(AND(Ventas_Oficina[[#This Row],[Total]]&gt;75000,Ventas_Oficina[[#This Row],[Envio a tiempo]]="Enviado a tiempo"),"Buena Venta","Venta Mala")</f>
        <v>Venta Mala</v>
      </c>
    </row>
    <row r="1736" spans="1:30" x14ac:dyDescent="0.25">
      <c r="A1736" s="26">
        <v>1326562</v>
      </c>
      <c r="B1736" s="10">
        <v>41886</v>
      </c>
      <c r="C1736" s="11" t="s">
        <v>587</v>
      </c>
      <c r="D1736" s="11" t="s">
        <v>48</v>
      </c>
      <c r="E1736" s="11" t="s">
        <v>4</v>
      </c>
      <c r="F1736" s="11" t="s">
        <v>5</v>
      </c>
      <c r="G1736" s="11" t="s">
        <v>1007</v>
      </c>
      <c r="H1736" s="11" t="s">
        <v>34</v>
      </c>
      <c r="I1736" s="11" t="s">
        <v>1016</v>
      </c>
      <c r="J1736" s="11" t="s">
        <v>1055</v>
      </c>
      <c r="K1736" s="11" t="s">
        <v>1261</v>
      </c>
      <c r="L1736" s="11" t="s">
        <v>1265</v>
      </c>
      <c r="M1736" s="11" t="s">
        <v>1273</v>
      </c>
      <c r="N1736" s="10">
        <v>41887</v>
      </c>
      <c r="O1736" s="12">
        <v>250</v>
      </c>
      <c r="P1736" s="12">
        <v>568</v>
      </c>
      <c r="Q1736" s="12">
        <v>318</v>
      </c>
      <c r="R1736" s="11">
        <v>31</v>
      </c>
      <c r="S1736" s="12">
        <v>17608</v>
      </c>
      <c r="T1736" s="13">
        <v>0.03</v>
      </c>
      <c r="U1736" s="12">
        <v>528.24</v>
      </c>
      <c r="V1736" s="12">
        <v>17079.759999999998</v>
      </c>
      <c r="W1736" s="12">
        <v>360</v>
      </c>
      <c r="X1736" s="12">
        <v>17833</v>
      </c>
      <c r="Y1736" s="14">
        <f>+DAY('TABLA PRINCIPAL'!$B1736)</f>
        <v>4</v>
      </c>
      <c r="Z1736" s="14">
        <f>+MONTH('TABLA PRINCIPAL'!$B1736)</f>
        <v>9</v>
      </c>
      <c r="AA1736" s="14">
        <f>+YEAR('TABLA PRINCIPAL'!$B1736)</f>
        <v>2014</v>
      </c>
      <c r="AB1736" s="22" t="str">
        <f>+IF(Ventas_Oficina[[#This Row],[Total del pedido]]&gt;=100000,"SI","NO")</f>
        <v>NO</v>
      </c>
      <c r="AC1736" s="22" t="str">
        <f>+_xlfn.XLOOKUP(Ventas_Oficina[[#This Row],[Nº de artículo]],AUXILIAR!A1735:A6627,AUXILIAR!D1735:D6627,"Error",0)</f>
        <v>No enviado a tiempo</v>
      </c>
      <c r="AD1736" s="22" t="str">
        <f>+IF(AND(Ventas_Oficina[[#This Row],[Total]]&gt;75000,Ventas_Oficina[[#This Row],[Envio a tiempo]]="Enviado a tiempo"),"Buena Venta","Venta Mala")</f>
        <v>Venta Mala</v>
      </c>
    </row>
    <row r="1737" spans="1:30" x14ac:dyDescent="0.25">
      <c r="A1737" s="25">
        <v>1326562</v>
      </c>
      <c r="B1737" s="5">
        <v>41484</v>
      </c>
      <c r="C1737" s="6" t="s">
        <v>83</v>
      </c>
      <c r="D1737" s="6" t="s">
        <v>68</v>
      </c>
      <c r="E1737" s="6" t="s">
        <v>12</v>
      </c>
      <c r="F1737" s="6" t="s">
        <v>13</v>
      </c>
      <c r="G1737" s="6" t="s">
        <v>1007</v>
      </c>
      <c r="H1737" s="6" t="s">
        <v>14</v>
      </c>
      <c r="I1737" s="6" t="s">
        <v>1016</v>
      </c>
      <c r="J1737" s="6" t="s">
        <v>1052</v>
      </c>
      <c r="K1737" s="6" t="s">
        <v>1262</v>
      </c>
      <c r="L1737" s="6" t="s">
        <v>1265</v>
      </c>
      <c r="M1737" s="6" t="s">
        <v>1272</v>
      </c>
      <c r="N1737" s="5">
        <v>41485</v>
      </c>
      <c r="O1737" s="7">
        <v>332</v>
      </c>
      <c r="P1737" s="7">
        <v>518</v>
      </c>
      <c r="Q1737" s="7">
        <v>186</v>
      </c>
      <c r="R1737" s="6">
        <v>18</v>
      </c>
      <c r="S1737" s="7">
        <v>9324</v>
      </c>
      <c r="T1737" s="8">
        <v>0.01</v>
      </c>
      <c r="U1737" s="7">
        <v>93.24</v>
      </c>
      <c r="V1737" s="7">
        <v>9230.76</v>
      </c>
      <c r="W1737" s="7">
        <v>204</v>
      </c>
      <c r="X1737" s="7">
        <v>4392</v>
      </c>
      <c r="Y1737" s="9">
        <f>+DAY('TABLA PRINCIPAL'!$B1737)</f>
        <v>29</v>
      </c>
      <c r="Z1737" s="9">
        <f>+MONTH('TABLA PRINCIPAL'!$B1737)</f>
        <v>7</v>
      </c>
      <c r="AA1737" s="9">
        <f>+YEAR('TABLA PRINCIPAL'!$B1737)</f>
        <v>2013</v>
      </c>
      <c r="AB1737" s="22" t="str">
        <f>+IF(Ventas_Oficina[[#This Row],[Total del pedido]]&gt;=100000,"SI","NO")</f>
        <v>NO</v>
      </c>
      <c r="AC1737" s="22" t="str">
        <f>+_xlfn.XLOOKUP(Ventas_Oficina[[#This Row],[Nº de artículo]],AUXILIAR!A1736:A6628,AUXILIAR!D1736:D6628,"Error",0)</f>
        <v>No enviado a tiempo</v>
      </c>
      <c r="AD1737" s="22" t="str">
        <f>+IF(AND(Ventas_Oficina[[#This Row],[Total]]&gt;75000,Ventas_Oficina[[#This Row],[Envio a tiempo]]="Enviado a tiempo"),"Buena Venta","Venta Mala")</f>
        <v>Venta Mala</v>
      </c>
    </row>
    <row r="1738" spans="1:30" x14ac:dyDescent="0.25">
      <c r="A1738" s="26">
        <v>1326562</v>
      </c>
      <c r="B1738" s="10">
        <v>41736</v>
      </c>
      <c r="C1738" s="11" t="s">
        <v>204</v>
      </c>
      <c r="D1738" s="11" t="s">
        <v>205</v>
      </c>
      <c r="E1738" s="11" t="s">
        <v>4</v>
      </c>
      <c r="F1738" s="11" t="s">
        <v>5</v>
      </c>
      <c r="G1738" s="11" t="s">
        <v>1008</v>
      </c>
      <c r="H1738" s="11" t="s">
        <v>121</v>
      </c>
      <c r="I1738" s="11" t="s">
        <v>1014</v>
      </c>
      <c r="J1738" s="11" t="s">
        <v>1041</v>
      </c>
      <c r="K1738" s="11" t="s">
        <v>1261</v>
      </c>
      <c r="L1738" s="11" t="s">
        <v>1267</v>
      </c>
      <c r="M1738" s="11" t="s">
        <v>1272</v>
      </c>
      <c r="N1738" s="10">
        <v>41736</v>
      </c>
      <c r="O1738" s="12">
        <v>245</v>
      </c>
      <c r="P1738" s="12">
        <v>389</v>
      </c>
      <c r="Q1738" s="12">
        <v>144</v>
      </c>
      <c r="R1738" s="11">
        <v>10</v>
      </c>
      <c r="S1738" s="12">
        <v>3890</v>
      </c>
      <c r="T1738" s="13">
        <v>0.01</v>
      </c>
      <c r="U1738" s="12">
        <v>38.9</v>
      </c>
      <c r="V1738" s="12">
        <v>3851.1</v>
      </c>
      <c r="W1738" s="12">
        <v>701</v>
      </c>
      <c r="X1738" s="12">
        <v>17983</v>
      </c>
      <c r="Y1738" s="14">
        <f>+DAY('TABLA PRINCIPAL'!$B1738)</f>
        <v>7</v>
      </c>
      <c r="Z1738" s="14">
        <f>+MONTH('TABLA PRINCIPAL'!$B1738)</f>
        <v>4</v>
      </c>
      <c r="AA1738" s="14">
        <f>+YEAR('TABLA PRINCIPAL'!$B1738)</f>
        <v>2014</v>
      </c>
      <c r="AB1738" s="22" t="str">
        <f>+IF(Ventas_Oficina[[#This Row],[Total del pedido]]&gt;=100000,"SI","NO")</f>
        <v>NO</v>
      </c>
      <c r="AC1738" s="22" t="str">
        <f>+_xlfn.XLOOKUP(Ventas_Oficina[[#This Row],[Nº de artículo]],AUXILIAR!A1737:A6629,AUXILIAR!D1737:D6629,"Error",0)</f>
        <v>No enviado a tiempo</v>
      </c>
      <c r="AD1738" s="22" t="str">
        <f>+IF(AND(Ventas_Oficina[[#This Row],[Total]]&gt;75000,Ventas_Oficina[[#This Row],[Envio a tiempo]]="Enviado a tiempo"),"Buena Venta","Venta Mala")</f>
        <v>Venta Mala</v>
      </c>
    </row>
    <row r="1739" spans="1:30" x14ac:dyDescent="0.25">
      <c r="A1739" s="25">
        <v>1326928</v>
      </c>
      <c r="B1739" s="5">
        <v>41815</v>
      </c>
      <c r="C1739" s="6" t="s">
        <v>262</v>
      </c>
      <c r="D1739" s="6" t="s">
        <v>152</v>
      </c>
      <c r="E1739" s="6" t="s">
        <v>4</v>
      </c>
      <c r="F1739" s="6" t="s">
        <v>5</v>
      </c>
      <c r="G1739" s="6" t="s">
        <v>1007</v>
      </c>
      <c r="H1739" s="6" t="s">
        <v>39</v>
      </c>
      <c r="I1739" s="6" t="s">
        <v>1016</v>
      </c>
      <c r="J1739" s="6" t="s">
        <v>1028</v>
      </c>
      <c r="K1739" s="6" t="s">
        <v>1261</v>
      </c>
      <c r="L1739" s="6" t="s">
        <v>1265</v>
      </c>
      <c r="M1739" s="6" t="s">
        <v>1272</v>
      </c>
      <c r="N1739" s="5">
        <v>41815</v>
      </c>
      <c r="O1739" s="7">
        <v>229</v>
      </c>
      <c r="P1739" s="7">
        <v>369</v>
      </c>
      <c r="Q1739" s="7">
        <v>140</v>
      </c>
      <c r="R1739" s="6">
        <v>30</v>
      </c>
      <c r="S1739" s="7">
        <v>11070</v>
      </c>
      <c r="T1739" s="8">
        <v>0.03</v>
      </c>
      <c r="U1739" s="7">
        <v>332.09999999999997</v>
      </c>
      <c r="V1739" s="7">
        <v>10737.9</v>
      </c>
      <c r="W1739" s="7">
        <v>50</v>
      </c>
      <c r="X1739" s="7">
        <v>11716</v>
      </c>
      <c r="Y1739" s="9">
        <f>+DAY('TABLA PRINCIPAL'!$B1739)</f>
        <v>25</v>
      </c>
      <c r="Z1739" s="9">
        <f>+MONTH('TABLA PRINCIPAL'!$B1739)</f>
        <v>6</v>
      </c>
      <c r="AA1739" s="9">
        <f>+YEAR('TABLA PRINCIPAL'!$B1739)</f>
        <v>2014</v>
      </c>
      <c r="AB1739" s="22" t="str">
        <f>+IF(Ventas_Oficina[[#This Row],[Total del pedido]]&gt;=100000,"SI","NO")</f>
        <v>NO</v>
      </c>
      <c r="AC1739" s="22" t="str">
        <f>+_xlfn.XLOOKUP(Ventas_Oficina[[#This Row],[Nº de artículo]],AUXILIAR!A1738:A6630,AUXILIAR!D1738:D6630,"Error",0)</f>
        <v>No enviado a tiempo</v>
      </c>
      <c r="AD1739" s="22" t="str">
        <f>+IF(AND(Ventas_Oficina[[#This Row],[Total]]&gt;75000,Ventas_Oficina[[#This Row],[Envio a tiempo]]="Enviado a tiempo"),"Buena Venta","Venta Mala")</f>
        <v>Venta Mala</v>
      </c>
    </row>
    <row r="1740" spans="1:30" x14ac:dyDescent="0.25">
      <c r="A1740" s="26">
        <v>1326928</v>
      </c>
      <c r="B1740" s="10">
        <v>41392</v>
      </c>
      <c r="C1740" s="11" t="s">
        <v>173</v>
      </c>
      <c r="D1740" s="11" t="s">
        <v>174</v>
      </c>
      <c r="E1740" s="11" t="s">
        <v>4</v>
      </c>
      <c r="F1740" s="11" t="s">
        <v>5</v>
      </c>
      <c r="G1740" s="11" t="s">
        <v>1008</v>
      </c>
      <c r="H1740" s="11" t="s">
        <v>121</v>
      </c>
      <c r="I1740" s="11" t="s">
        <v>1012</v>
      </c>
      <c r="J1740" s="11" t="s">
        <v>1028</v>
      </c>
      <c r="K1740" s="11" t="s">
        <v>1261</v>
      </c>
      <c r="L1740" s="11" t="s">
        <v>1265</v>
      </c>
      <c r="M1740" s="11" t="s">
        <v>1272</v>
      </c>
      <c r="N1740" s="10">
        <v>41392</v>
      </c>
      <c r="O1740" s="12">
        <v>229</v>
      </c>
      <c r="P1740" s="12">
        <v>369</v>
      </c>
      <c r="Q1740" s="12">
        <v>140</v>
      </c>
      <c r="R1740" s="11">
        <v>19</v>
      </c>
      <c r="S1740" s="12">
        <v>7011</v>
      </c>
      <c r="T1740" s="13">
        <v>0.04</v>
      </c>
      <c r="U1740" s="12">
        <v>280.44</v>
      </c>
      <c r="V1740" s="12">
        <v>6730.56</v>
      </c>
      <c r="W1740" s="12">
        <v>50</v>
      </c>
      <c r="X1740" s="12">
        <v>11716</v>
      </c>
      <c r="Y1740" s="14">
        <f>+DAY('TABLA PRINCIPAL'!$B1740)</f>
        <v>28</v>
      </c>
      <c r="Z1740" s="14">
        <f>+MONTH('TABLA PRINCIPAL'!$B1740)</f>
        <v>4</v>
      </c>
      <c r="AA1740" s="14">
        <f>+YEAR('TABLA PRINCIPAL'!$B1740)</f>
        <v>2013</v>
      </c>
      <c r="AB1740" s="22" t="str">
        <f>+IF(Ventas_Oficina[[#This Row],[Total del pedido]]&gt;=100000,"SI","NO")</f>
        <v>NO</v>
      </c>
      <c r="AC1740" s="22" t="str">
        <f>+_xlfn.XLOOKUP(Ventas_Oficina[[#This Row],[Nº de artículo]],AUXILIAR!A1739:A6631,AUXILIAR!D1739:D6631,"Error",0)</f>
        <v>No enviado a tiempo</v>
      </c>
      <c r="AD1740" s="22" t="str">
        <f>+IF(AND(Ventas_Oficina[[#This Row],[Total]]&gt;75000,Ventas_Oficina[[#This Row],[Envio a tiempo]]="Enviado a tiempo"),"Buena Venta","Venta Mala")</f>
        <v>Venta Mala</v>
      </c>
    </row>
    <row r="1741" spans="1:30" x14ac:dyDescent="0.25">
      <c r="A1741" s="25">
        <v>1327293</v>
      </c>
      <c r="B1741" s="5">
        <v>41692</v>
      </c>
      <c r="C1741" s="6" t="s">
        <v>405</v>
      </c>
      <c r="D1741" s="6" t="s">
        <v>48</v>
      </c>
      <c r="E1741" s="6" t="s">
        <v>4</v>
      </c>
      <c r="F1741" s="6" t="s">
        <v>5</v>
      </c>
      <c r="G1741" s="6" t="s">
        <v>1008</v>
      </c>
      <c r="H1741" s="6" t="s">
        <v>34</v>
      </c>
      <c r="I1741" s="6" t="s">
        <v>1013</v>
      </c>
      <c r="J1741" s="6" t="s">
        <v>1052</v>
      </c>
      <c r="K1741" s="6" t="s">
        <v>1261</v>
      </c>
      <c r="L1741" s="6" t="s">
        <v>1267</v>
      </c>
      <c r="M1741" s="6" t="s">
        <v>1272</v>
      </c>
      <c r="N1741" s="5">
        <v>41693</v>
      </c>
      <c r="O1741" s="7">
        <v>332</v>
      </c>
      <c r="P1741" s="7">
        <v>518</v>
      </c>
      <c r="Q1741" s="7">
        <v>186</v>
      </c>
      <c r="R1741" s="6">
        <v>20</v>
      </c>
      <c r="S1741" s="7">
        <v>10360</v>
      </c>
      <c r="T1741" s="8">
        <v>0.06</v>
      </c>
      <c r="U1741" s="7">
        <v>621.6</v>
      </c>
      <c r="V1741" s="7">
        <v>9738.4</v>
      </c>
      <c r="W1741" s="7">
        <v>204</v>
      </c>
      <c r="X1741" s="7">
        <v>41532</v>
      </c>
      <c r="Y1741" s="9">
        <f>+DAY('TABLA PRINCIPAL'!$B1741)</f>
        <v>22</v>
      </c>
      <c r="Z1741" s="9">
        <f>+MONTH('TABLA PRINCIPAL'!$B1741)</f>
        <v>2</v>
      </c>
      <c r="AA1741" s="9">
        <f>+YEAR('TABLA PRINCIPAL'!$B1741)</f>
        <v>2014</v>
      </c>
      <c r="AB1741" s="22" t="str">
        <f>+IF(Ventas_Oficina[[#This Row],[Total del pedido]]&gt;=100000,"SI","NO")</f>
        <v>NO</v>
      </c>
      <c r="AC1741" s="22" t="str">
        <f>+_xlfn.XLOOKUP(Ventas_Oficina[[#This Row],[Nº de artículo]],AUXILIAR!A1740:A6632,AUXILIAR!D1740:D6632,"Error",0)</f>
        <v>No enviado a tiempo</v>
      </c>
      <c r="AD1741" s="22" t="str">
        <f>+IF(AND(Ventas_Oficina[[#This Row],[Total]]&gt;75000,Ventas_Oficina[[#This Row],[Envio a tiempo]]="Enviado a tiempo"),"Buena Venta","Venta Mala")</f>
        <v>Venta Mala</v>
      </c>
    </row>
    <row r="1742" spans="1:30" x14ac:dyDescent="0.25">
      <c r="A1742" s="26">
        <v>1327293</v>
      </c>
      <c r="B1742" s="10">
        <v>41895</v>
      </c>
      <c r="C1742" s="11" t="s">
        <v>18</v>
      </c>
      <c r="D1742" s="11" t="s">
        <v>19</v>
      </c>
      <c r="E1742" s="11" t="s">
        <v>4</v>
      </c>
      <c r="F1742" s="11" t="s">
        <v>5</v>
      </c>
      <c r="G1742" s="11" t="s">
        <v>1008</v>
      </c>
      <c r="H1742" s="11" t="s">
        <v>6</v>
      </c>
      <c r="I1742" s="11" t="s">
        <v>1016</v>
      </c>
      <c r="J1742" s="11" t="s">
        <v>1023</v>
      </c>
      <c r="K1742" s="11" t="s">
        <v>1262</v>
      </c>
      <c r="L1742" s="11" t="s">
        <v>1270</v>
      </c>
      <c r="M1742" s="11" t="s">
        <v>1274</v>
      </c>
      <c r="N1742" s="10">
        <v>41899</v>
      </c>
      <c r="O1742" s="12">
        <v>459</v>
      </c>
      <c r="P1742" s="12">
        <v>728</v>
      </c>
      <c r="Q1742" s="12">
        <v>269</v>
      </c>
      <c r="R1742" s="11">
        <v>8</v>
      </c>
      <c r="S1742" s="12">
        <v>5824</v>
      </c>
      <c r="T1742" s="13">
        <v>0.09</v>
      </c>
      <c r="U1742" s="12">
        <v>524.16</v>
      </c>
      <c r="V1742" s="12">
        <v>5299.84</v>
      </c>
      <c r="W1742" s="12">
        <v>1115</v>
      </c>
      <c r="X1742" s="12">
        <v>17693</v>
      </c>
      <c r="Y1742" s="14">
        <f>+DAY('TABLA PRINCIPAL'!$B1742)</f>
        <v>13</v>
      </c>
      <c r="Z1742" s="14">
        <f>+MONTH('TABLA PRINCIPAL'!$B1742)</f>
        <v>9</v>
      </c>
      <c r="AA1742" s="14">
        <f>+YEAR('TABLA PRINCIPAL'!$B1742)</f>
        <v>2014</v>
      </c>
      <c r="AB1742" s="22" t="str">
        <f>+IF(Ventas_Oficina[[#This Row],[Total del pedido]]&gt;=100000,"SI","NO")</f>
        <v>NO</v>
      </c>
      <c r="AC1742" s="22" t="str">
        <f>+_xlfn.XLOOKUP(Ventas_Oficina[[#This Row],[Nº de artículo]],AUXILIAR!A1741:A6633,AUXILIAR!D1741:D6633,"Error",0)</f>
        <v>No enviado a tiempo</v>
      </c>
      <c r="AD1742" s="22" t="str">
        <f>+IF(AND(Ventas_Oficina[[#This Row],[Total]]&gt;75000,Ventas_Oficina[[#This Row],[Envio a tiempo]]="Enviado a tiempo"),"Buena Venta","Venta Mala")</f>
        <v>Venta Mala</v>
      </c>
    </row>
    <row r="1743" spans="1:30" x14ac:dyDescent="0.25">
      <c r="A1743" s="25">
        <v>1327658</v>
      </c>
      <c r="B1743" s="5">
        <v>41322</v>
      </c>
      <c r="C1743" s="6" t="s">
        <v>55</v>
      </c>
      <c r="D1743" s="6" t="s">
        <v>44</v>
      </c>
      <c r="E1743" s="6" t="s">
        <v>12</v>
      </c>
      <c r="F1743" s="6" t="s">
        <v>13</v>
      </c>
      <c r="G1743" s="6" t="s">
        <v>1008</v>
      </c>
      <c r="H1743" s="6" t="s">
        <v>42</v>
      </c>
      <c r="I1743" s="6" t="s">
        <v>1015</v>
      </c>
      <c r="J1743" s="6" t="s">
        <v>1123</v>
      </c>
      <c r="K1743" s="6" t="s">
        <v>1261</v>
      </c>
      <c r="L1743" s="6" t="s">
        <v>1265</v>
      </c>
      <c r="M1743" s="6" t="s">
        <v>1272</v>
      </c>
      <c r="N1743" s="5">
        <v>41327</v>
      </c>
      <c r="O1743" s="7">
        <v>892</v>
      </c>
      <c r="P1743" s="7">
        <v>2974</v>
      </c>
      <c r="Q1743" s="7">
        <v>2082</v>
      </c>
      <c r="R1743" s="6">
        <v>20</v>
      </c>
      <c r="S1743" s="7">
        <v>59480</v>
      </c>
      <c r="T1743" s="8">
        <v>0.01</v>
      </c>
      <c r="U1743" s="7">
        <v>594.80000000000007</v>
      </c>
      <c r="V1743" s="7">
        <v>58885.2</v>
      </c>
      <c r="W1743" s="7">
        <v>664</v>
      </c>
      <c r="X1743" s="7">
        <v>16683</v>
      </c>
      <c r="Y1743" s="9">
        <f>+DAY('TABLA PRINCIPAL'!$B1743)</f>
        <v>17</v>
      </c>
      <c r="Z1743" s="9">
        <f>+MONTH('TABLA PRINCIPAL'!$B1743)</f>
        <v>2</v>
      </c>
      <c r="AA1743" s="9">
        <f>+YEAR('TABLA PRINCIPAL'!$B1743)</f>
        <v>2013</v>
      </c>
      <c r="AB1743" s="22" t="str">
        <f>+IF(Ventas_Oficina[[#This Row],[Total del pedido]]&gt;=100000,"SI","NO")</f>
        <v>NO</v>
      </c>
      <c r="AC1743" s="22" t="str">
        <f>+_xlfn.XLOOKUP(Ventas_Oficina[[#This Row],[Nº de artículo]],AUXILIAR!A1742:A6634,AUXILIAR!D1742:D6634,"Error",0)</f>
        <v>Enviado a tiempo</v>
      </c>
      <c r="AD1743" s="22" t="str">
        <f>+IF(AND(Ventas_Oficina[[#This Row],[Total]]&gt;75000,Ventas_Oficina[[#This Row],[Envio a tiempo]]="Enviado a tiempo"),"Buena Venta","Venta Mala")</f>
        <v>Venta Mala</v>
      </c>
    </row>
    <row r="1744" spans="1:30" x14ac:dyDescent="0.25">
      <c r="A1744" s="26">
        <v>1328023</v>
      </c>
      <c r="B1744" s="10">
        <v>41815</v>
      </c>
      <c r="C1744" s="11" t="s">
        <v>270</v>
      </c>
      <c r="D1744" s="11" t="s">
        <v>68</v>
      </c>
      <c r="E1744" s="11" t="s">
        <v>12</v>
      </c>
      <c r="F1744" s="11" t="s">
        <v>13</v>
      </c>
      <c r="G1744" s="11" t="s">
        <v>1008</v>
      </c>
      <c r="H1744" s="11" t="s">
        <v>14</v>
      </c>
      <c r="I1744" s="11" t="s">
        <v>1016</v>
      </c>
      <c r="J1744" s="11" t="s">
        <v>1100</v>
      </c>
      <c r="K1744" s="11" t="s">
        <v>1261</v>
      </c>
      <c r="L1744" s="11" t="s">
        <v>1265</v>
      </c>
      <c r="M1744" s="11" t="s">
        <v>1272</v>
      </c>
      <c r="N1744" s="10">
        <v>41816</v>
      </c>
      <c r="O1744" s="12">
        <v>1680</v>
      </c>
      <c r="P1744" s="12">
        <v>4097</v>
      </c>
      <c r="Q1744" s="12">
        <v>2417</v>
      </c>
      <c r="R1744" s="11">
        <v>5</v>
      </c>
      <c r="S1744" s="12">
        <v>20485</v>
      </c>
      <c r="T1744" s="13">
        <v>0.08</v>
      </c>
      <c r="U1744" s="12">
        <v>1638.8</v>
      </c>
      <c r="V1744" s="12">
        <v>18846.2</v>
      </c>
      <c r="W1744" s="12">
        <v>899</v>
      </c>
      <c r="X1744" s="12">
        <v>181904</v>
      </c>
      <c r="Y1744" s="14">
        <f>+DAY('TABLA PRINCIPAL'!$B1744)</f>
        <v>25</v>
      </c>
      <c r="Z1744" s="14">
        <f>+MONTH('TABLA PRINCIPAL'!$B1744)</f>
        <v>6</v>
      </c>
      <c r="AA1744" s="14">
        <f>+YEAR('TABLA PRINCIPAL'!$B1744)</f>
        <v>2014</v>
      </c>
      <c r="AB1744" s="22" t="str">
        <f>+IF(Ventas_Oficina[[#This Row],[Total del pedido]]&gt;=100000,"SI","NO")</f>
        <v>NO</v>
      </c>
      <c r="AC1744" s="22" t="str">
        <f>+_xlfn.XLOOKUP(Ventas_Oficina[[#This Row],[Nº de artículo]],AUXILIAR!A1743:A6635,AUXILIAR!D1743:D6635,"Error",0)</f>
        <v>No enviado a tiempo</v>
      </c>
      <c r="AD1744" s="22" t="str">
        <f>+IF(AND(Ventas_Oficina[[#This Row],[Total]]&gt;75000,Ventas_Oficina[[#This Row],[Envio a tiempo]]="Enviado a tiempo"),"Buena Venta","Venta Mala")</f>
        <v>Venta Mala</v>
      </c>
    </row>
    <row r="1745" spans="1:30" x14ac:dyDescent="0.25">
      <c r="A1745" s="25">
        <v>1328389</v>
      </c>
      <c r="B1745" s="5">
        <v>41817</v>
      </c>
      <c r="C1745" s="6" t="s">
        <v>645</v>
      </c>
      <c r="D1745" s="6" t="s">
        <v>26</v>
      </c>
      <c r="E1745" s="6" t="s">
        <v>4</v>
      </c>
      <c r="F1745" s="6" t="s">
        <v>5</v>
      </c>
      <c r="G1745" s="6" t="s">
        <v>1010</v>
      </c>
      <c r="H1745" s="6" t="s">
        <v>27</v>
      </c>
      <c r="I1745" s="6" t="s">
        <v>1013</v>
      </c>
      <c r="J1745" s="6" t="s">
        <v>1170</v>
      </c>
      <c r="K1745" s="6" t="s">
        <v>1262</v>
      </c>
      <c r="L1745" s="6" t="s">
        <v>1265</v>
      </c>
      <c r="M1745" s="6" t="s">
        <v>1272</v>
      </c>
      <c r="N1745" s="5">
        <v>41819</v>
      </c>
      <c r="O1745" s="7">
        <v>146</v>
      </c>
      <c r="P1745" s="7">
        <v>357</v>
      </c>
      <c r="Q1745" s="7">
        <v>211</v>
      </c>
      <c r="R1745" s="6">
        <v>27</v>
      </c>
      <c r="S1745" s="7">
        <v>9639</v>
      </c>
      <c r="T1745" s="8">
        <v>0.02</v>
      </c>
      <c r="U1745" s="7">
        <v>192.78</v>
      </c>
      <c r="V1745" s="7">
        <v>9446.2199999999993</v>
      </c>
      <c r="W1745" s="7">
        <v>417</v>
      </c>
      <c r="X1745" s="7">
        <v>16675</v>
      </c>
      <c r="Y1745" s="9">
        <f>+DAY('TABLA PRINCIPAL'!$B1745)</f>
        <v>27</v>
      </c>
      <c r="Z1745" s="9">
        <f>+MONTH('TABLA PRINCIPAL'!$B1745)</f>
        <v>6</v>
      </c>
      <c r="AA1745" s="9">
        <f>+YEAR('TABLA PRINCIPAL'!$B1745)</f>
        <v>2014</v>
      </c>
      <c r="AB1745" s="22" t="str">
        <f>+IF(Ventas_Oficina[[#This Row],[Total del pedido]]&gt;=100000,"SI","NO")</f>
        <v>NO</v>
      </c>
      <c r="AC1745" s="22" t="str">
        <f>+_xlfn.XLOOKUP(Ventas_Oficina[[#This Row],[Nº de artículo]],AUXILIAR!A1744:A6636,AUXILIAR!D1744:D6636,"Error",0)</f>
        <v>Enviado a tiempo</v>
      </c>
      <c r="AD1745" s="22" t="str">
        <f>+IF(AND(Ventas_Oficina[[#This Row],[Total]]&gt;75000,Ventas_Oficina[[#This Row],[Envio a tiempo]]="Enviado a tiempo"),"Buena Venta","Venta Mala")</f>
        <v>Venta Mala</v>
      </c>
    </row>
    <row r="1746" spans="1:30" x14ac:dyDescent="0.25">
      <c r="A1746" s="26">
        <v>1328389</v>
      </c>
      <c r="B1746" s="10">
        <v>41471</v>
      </c>
      <c r="C1746" s="11" t="s">
        <v>276</v>
      </c>
      <c r="D1746" s="11" t="s">
        <v>646</v>
      </c>
      <c r="E1746" s="11" t="s">
        <v>4</v>
      </c>
      <c r="F1746" s="11" t="s">
        <v>5</v>
      </c>
      <c r="G1746" s="11" t="s">
        <v>1010</v>
      </c>
      <c r="H1746" s="11" t="s">
        <v>9</v>
      </c>
      <c r="I1746" s="11" t="s">
        <v>1014</v>
      </c>
      <c r="J1746" s="11" t="s">
        <v>1170</v>
      </c>
      <c r="K1746" s="11" t="s">
        <v>1261</v>
      </c>
      <c r="L1746" s="11" t="s">
        <v>1265</v>
      </c>
      <c r="M1746" s="11" t="s">
        <v>1272</v>
      </c>
      <c r="N1746" s="10">
        <v>41472</v>
      </c>
      <c r="O1746" s="12">
        <v>146</v>
      </c>
      <c r="P1746" s="12">
        <v>357</v>
      </c>
      <c r="Q1746" s="12">
        <v>211</v>
      </c>
      <c r="R1746" s="11">
        <v>11</v>
      </c>
      <c r="S1746" s="12">
        <v>3927</v>
      </c>
      <c r="T1746" s="13">
        <v>7.0000000000000007E-2</v>
      </c>
      <c r="U1746" s="12">
        <v>274.89000000000004</v>
      </c>
      <c r="V1746" s="12">
        <v>3652.11</v>
      </c>
      <c r="W1746" s="12">
        <v>417</v>
      </c>
      <c r="X1746" s="12">
        <v>16675</v>
      </c>
      <c r="Y1746" s="14">
        <f>+DAY('TABLA PRINCIPAL'!$B1746)</f>
        <v>16</v>
      </c>
      <c r="Z1746" s="14">
        <f>+MONTH('TABLA PRINCIPAL'!$B1746)</f>
        <v>7</v>
      </c>
      <c r="AA1746" s="14">
        <f>+YEAR('TABLA PRINCIPAL'!$B1746)</f>
        <v>2013</v>
      </c>
      <c r="AB1746" s="22" t="str">
        <f>+IF(Ventas_Oficina[[#This Row],[Total del pedido]]&gt;=100000,"SI","NO")</f>
        <v>NO</v>
      </c>
      <c r="AC1746" s="22" t="str">
        <f>+_xlfn.XLOOKUP(Ventas_Oficina[[#This Row],[Nº de artículo]],AUXILIAR!A1745:A6637,AUXILIAR!D1745:D6637,"Error",0)</f>
        <v>Enviado a tiempo</v>
      </c>
      <c r="AD1746" s="22" t="str">
        <f>+IF(AND(Ventas_Oficina[[#This Row],[Total]]&gt;75000,Ventas_Oficina[[#This Row],[Envio a tiempo]]="Enviado a tiempo"),"Buena Venta","Venta Mala")</f>
        <v>Venta Mala</v>
      </c>
    </row>
    <row r="1747" spans="1:30" x14ac:dyDescent="0.25">
      <c r="A1747" s="25">
        <v>1328389</v>
      </c>
      <c r="B1747" s="5">
        <v>41817</v>
      </c>
      <c r="C1747" s="6" t="s">
        <v>647</v>
      </c>
      <c r="D1747" s="6" t="s">
        <v>11</v>
      </c>
      <c r="E1747" s="6" t="s">
        <v>12</v>
      </c>
      <c r="F1747" s="6" t="s">
        <v>13</v>
      </c>
      <c r="G1747" s="6" t="s">
        <v>1009</v>
      </c>
      <c r="H1747" s="6" t="s">
        <v>14</v>
      </c>
      <c r="I1747" s="6" t="s">
        <v>1014</v>
      </c>
      <c r="J1747" s="6" t="s">
        <v>1170</v>
      </c>
      <c r="K1747" s="6" t="s">
        <v>1261</v>
      </c>
      <c r="L1747" s="6" t="s">
        <v>1265</v>
      </c>
      <c r="M1747" s="6" t="s">
        <v>1272</v>
      </c>
      <c r="N1747" s="5">
        <v>41818</v>
      </c>
      <c r="O1747" s="7">
        <v>146</v>
      </c>
      <c r="P1747" s="7">
        <v>357</v>
      </c>
      <c r="Q1747" s="7">
        <v>211</v>
      </c>
      <c r="R1747" s="6">
        <v>6</v>
      </c>
      <c r="S1747" s="7">
        <v>2142</v>
      </c>
      <c r="T1747" s="8">
        <v>0.09</v>
      </c>
      <c r="U1747" s="7">
        <v>192.78</v>
      </c>
      <c r="V1747" s="7">
        <v>1949.22</v>
      </c>
      <c r="W1747" s="7">
        <v>417</v>
      </c>
      <c r="X1747" s="7">
        <v>16675</v>
      </c>
      <c r="Y1747" s="9">
        <f>+DAY('TABLA PRINCIPAL'!$B1747)</f>
        <v>27</v>
      </c>
      <c r="Z1747" s="9">
        <f>+MONTH('TABLA PRINCIPAL'!$B1747)</f>
        <v>6</v>
      </c>
      <c r="AA1747" s="9">
        <f>+YEAR('TABLA PRINCIPAL'!$B1747)</f>
        <v>2014</v>
      </c>
      <c r="AB1747" s="22" t="str">
        <f>+IF(Ventas_Oficina[[#This Row],[Total del pedido]]&gt;=100000,"SI","NO")</f>
        <v>NO</v>
      </c>
      <c r="AC1747" s="22" t="str">
        <f>+_xlfn.XLOOKUP(Ventas_Oficina[[#This Row],[Nº de artículo]],AUXILIAR!A1746:A6638,AUXILIAR!D1746:D6638,"Error",0)</f>
        <v>No enviado a tiempo</v>
      </c>
      <c r="AD1747" s="22" t="str">
        <f>+IF(AND(Ventas_Oficina[[#This Row],[Total]]&gt;75000,Ventas_Oficina[[#This Row],[Envio a tiempo]]="Enviado a tiempo"),"Buena Venta","Venta Mala")</f>
        <v>Venta Mala</v>
      </c>
    </row>
    <row r="1748" spans="1:30" x14ac:dyDescent="0.25">
      <c r="A1748" s="26">
        <v>1328754</v>
      </c>
      <c r="B1748" s="10">
        <v>41647</v>
      </c>
      <c r="C1748" s="11" t="s">
        <v>517</v>
      </c>
      <c r="D1748" s="11" t="s">
        <v>23</v>
      </c>
      <c r="E1748" s="11" t="s">
        <v>4</v>
      </c>
      <c r="F1748" s="11" t="s">
        <v>5</v>
      </c>
      <c r="G1748" s="11" t="s">
        <v>1009</v>
      </c>
      <c r="H1748" s="11" t="s">
        <v>24</v>
      </c>
      <c r="I1748" s="11" t="s">
        <v>1016</v>
      </c>
      <c r="J1748" s="11" t="s">
        <v>1078</v>
      </c>
      <c r="K1748" s="11" t="s">
        <v>1261</v>
      </c>
      <c r="L1748" s="11" t="s">
        <v>1265</v>
      </c>
      <c r="M1748" s="11" t="s">
        <v>1273</v>
      </c>
      <c r="N1748" s="10">
        <v>41654</v>
      </c>
      <c r="O1748" s="12">
        <v>119</v>
      </c>
      <c r="P1748" s="12">
        <v>198</v>
      </c>
      <c r="Q1748" s="12">
        <v>79</v>
      </c>
      <c r="R1748" s="11">
        <v>50</v>
      </c>
      <c r="S1748" s="12">
        <v>9900</v>
      </c>
      <c r="T1748" s="13">
        <v>7.0000000000000007E-2</v>
      </c>
      <c r="U1748" s="12">
        <v>693.00000000000011</v>
      </c>
      <c r="V1748" s="12">
        <v>9207</v>
      </c>
      <c r="W1748" s="12">
        <v>477</v>
      </c>
      <c r="X1748" s="12">
        <v>4264</v>
      </c>
      <c r="Y1748" s="14">
        <f>+DAY('TABLA PRINCIPAL'!$B1748)</f>
        <v>8</v>
      </c>
      <c r="Z1748" s="14">
        <f>+MONTH('TABLA PRINCIPAL'!$B1748)</f>
        <v>1</v>
      </c>
      <c r="AA1748" s="14">
        <f>+YEAR('TABLA PRINCIPAL'!$B1748)</f>
        <v>2014</v>
      </c>
      <c r="AB1748" s="22" t="str">
        <f>+IF(Ventas_Oficina[[#This Row],[Total del pedido]]&gt;=100000,"SI","NO")</f>
        <v>NO</v>
      </c>
      <c r="AC1748" s="22" t="str">
        <f>+_xlfn.XLOOKUP(Ventas_Oficina[[#This Row],[Nº de artículo]],AUXILIAR!A1747:A6639,AUXILIAR!D1747:D6639,"Error",0)</f>
        <v>Enviado a tiempo</v>
      </c>
      <c r="AD1748" s="22" t="str">
        <f>+IF(AND(Ventas_Oficina[[#This Row],[Total]]&gt;75000,Ventas_Oficina[[#This Row],[Envio a tiempo]]="Enviado a tiempo"),"Buena Venta","Venta Mala")</f>
        <v>Venta Mala</v>
      </c>
    </row>
    <row r="1749" spans="1:30" x14ac:dyDescent="0.25">
      <c r="A1749" s="25">
        <v>1329119</v>
      </c>
      <c r="B1749" s="5">
        <v>41516</v>
      </c>
      <c r="C1749" s="6" t="s">
        <v>226</v>
      </c>
      <c r="D1749" s="6" t="s">
        <v>648</v>
      </c>
      <c r="E1749" s="6" t="s">
        <v>12</v>
      </c>
      <c r="F1749" s="6" t="s">
        <v>13</v>
      </c>
      <c r="G1749" s="6" t="s">
        <v>1010</v>
      </c>
      <c r="H1749" s="6" t="s">
        <v>14</v>
      </c>
      <c r="I1749" s="6" t="s">
        <v>1013</v>
      </c>
      <c r="J1749" s="6" t="s">
        <v>1102</v>
      </c>
      <c r="K1749" s="6" t="s">
        <v>1261</v>
      </c>
      <c r="L1749" s="6" t="s">
        <v>1267</v>
      </c>
      <c r="M1749" s="6" t="s">
        <v>1272</v>
      </c>
      <c r="N1749" s="5">
        <v>41518</v>
      </c>
      <c r="O1749" s="7">
        <v>290</v>
      </c>
      <c r="P1749" s="7">
        <v>476</v>
      </c>
      <c r="Q1749" s="7">
        <v>186</v>
      </c>
      <c r="R1749" s="6">
        <v>43</v>
      </c>
      <c r="S1749" s="7">
        <v>20468</v>
      </c>
      <c r="T1749" s="8">
        <v>0.03</v>
      </c>
      <c r="U1749" s="7">
        <v>614.04</v>
      </c>
      <c r="V1749" s="7">
        <v>19853.96</v>
      </c>
      <c r="W1749" s="7">
        <v>88</v>
      </c>
      <c r="X1749" s="7">
        <v>12698</v>
      </c>
      <c r="Y1749" s="9">
        <f>+DAY('TABLA PRINCIPAL'!$B1749)</f>
        <v>30</v>
      </c>
      <c r="Z1749" s="9">
        <f>+MONTH('TABLA PRINCIPAL'!$B1749)</f>
        <v>8</v>
      </c>
      <c r="AA1749" s="9">
        <f>+YEAR('TABLA PRINCIPAL'!$B1749)</f>
        <v>2013</v>
      </c>
      <c r="AB1749" s="22" t="str">
        <f>+IF(Ventas_Oficina[[#This Row],[Total del pedido]]&gt;=100000,"SI","NO")</f>
        <v>NO</v>
      </c>
      <c r="AC1749" s="22" t="str">
        <f>+_xlfn.XLOOKUP(Ventas_Oficina[[#This Row],[Nº de artículo]],AUXILIAR!A1748:A6640,AUXILIAR!D1748:D6640,"Error",0)</f>
        <v>Enviado a tiempo</v>
      </c>
      <c r="AD1749" s="22" t="str">
        <f>+IF(AND(Ventas_Oficina[[#This Row],[Total]]&gt;75000,Ventas_Oficina[[#This Row],[Envio a tiempo]]="Enviado a tiempo"),"Buena Venta","Venta Mala")</f>
        <v>Venta Mala</v>
      </c>
    </row>
    <row r="1750" spans="1:30" x14ac:dyDescent="0.25">
      <c r="A1750" s="26">
        <v>1329150</v>
      </c>
      <c r="B1750" s="10">
        <v>41819</v>
      </c>
      <c r="C1750" s="11" t="s">
        <v>279</v>
      </c>
      <c r="D1750" s="11" t="s">
        <v>197</v>
      </c>
      <c r="E1750" s="11" t="s">
        <v>4</v>
      </c>
      <c r="F1750" s="11" t="s">
        <v>5</v>
      </c>
      <c r="G1750" s="11" t="s">
        <v>1008</v>
      </c>
      <c r="H1750" s="11" t="s">
        <v>39</v>
      </c>
      <c r="I1750" s="11" t="s">
        <v>1013</v>
      </c>
      <c r="J1750" s="11" t="s">
        <v>1075</v>
      </c>
      <c r="K1750" s="11" t="s">
        <v>1261</v>
      </c>
      <c r="L1750" s="11" t="s">
        <v>1265</v>
      </c>
      <c r="M1750" s="11" t="s">
        <v>1272</v>
      </c>
      <c r="N1750" s="10">
        <v>41820</v>
      </c>
      <c r="O1750" s="12">
        <v>225</v>
      </c>
      <c r="P1750" s="12">
        <v>369</v>
      </c>
      <c r="Q1750" s="12">
        <v>144</v>
      </c>
      <c r="R1750" s="11">
        <v>3</v>
      </c>
      <c r="S1750" s="12">
        <v>1107</v>
      </c>
      <c r="T1750" s="13">
        <v>0</v>
      </c>
      <c r="U1750" s="12">
        <v>0</v>
      </c>
      <c r="V1750" s="12">
        <v>1107</v>
      </c>
      <c r="W1750" s="12">
        <v>250</v>
      </c>
      <c r="X1750" s="12">
        <v>10511</v>
      </c>
      <c r="Y1750" s="14">
        <f>+DAY('TABLA PRINCIPAL'!$B1750)</f>
        <v>29</v>
      </c>
      <c r="Z1750" s="14">
        <f>+MONTH('TABLA PRINCIPAL'!$B1750)</f>
        <v>6</v>
      </c>
      <c r="AA1750" s="14">
        <f>+YEAR('TABLA PRINCIPAL'!$B1750)</f>
        <v>2014</v>
      </c>
      <c r="AB1750" s="22" t="str">
        <f>+IF(Ventas_Oficina[[#This Row],[Total del pedido]]&gt;=100000,"SI","NO")</f>
        <v>NO</v>
      </c>
      <c r="AC1750" s="22" t="str">
        <f>+_xlfn.XLOOKUP(Ventas_Oficina[[#This Row],[Nº de artículo]],AUXILIAR!A1749:A6641,AUXILIAR!D1749:D6641,"Error",0)</f>
        <v>No enviado a tiempo</v>
      </c>
      <c r="AD1750" s="22" t="str">
        <f>+IF(AND(Ventas_Oficina[[#This Row],[Total]]&gt;75000,Ventas_Oficina[[#This Row],[Envio a tiempo]]="Enviado a tiempo"),"Buena Venta","Venta Mala")</f>
        <v>Venta Mala</v>
      </c>
    </row>
    <row r="1751" spans="1:30" x14ac:dyDescent="0.25">
      <c r="A1751" s="25">
        <v>1329150</v>
      </c>
      <c r="B1751" s="5">
        <v>41819</v>
      </c>
      <c r="C1751" s="6" t="s">
        <v>279</v>
      </c>
      <c r="D1751" s="6" t="s">
        <v>197</v>
      </c>
      <c r="E1751" s="6" t="s">
        <v>4</v>
      </c>
      <c r="F1751" s="6" t="s">
        <v>5</v>
      </c>
      <c r="G1751" s="6" t="s">
        <v>1010</v>
      </c>
      <c r="H1751" s="6" t="s">
        <v>39</v>
      </c>
      <c r="I1751" s="6" t="s">
        <v>1013</v>
      </c>
      <c r="J1751" s="6" t="s">
        <v>200</v>
      </c>
      <c r="K1751" s="6" t="s">
        <v>1262</v>
      </c>
      <c r="L1751" s="6" t="s">
        <v>1265</v>
      </c>
      <c r="M1751" s="6" t="s">
        <v>1273</v>
      </c>
      <c r="N1751" s="5">
        <v>41820</v>
      </c>
      <c r="O1751" s="7">
        <v>153</v>
      </c>
      <c r="P1751" s="7">
        <v>247</v>
      </c>
      <c r="Q1751" s="7">
        <v>94</v>
      </c>
      <c r="R1751" s="6">
        <v>24</v>
      </c>
      <c r="S1751" s="7">
        <v>5928</v>
      </c>
      <c r="T1751" s="8">
        <v>0.08</v>
      </c>
      <c r="U1751" s="7">
        <v>474.24</v>
      </c>
      <c r="V1751" s="7">
        <v>5453.76</v>
      </c>
      <c r="W1751" s="7">
        <v>102</v>
      </c>
      <c r="X1751" s="7">
        <v>10511</v>
      </c>
      <c r="Y1751" s="9">
        <f>+DAY('TABLA PRINCIPAL'!$B1751)</f>
        <v>29</v>
      </c>
      <c r="Z1751" s="9">
        <f>+MONTH('TABLA PRINCIPAL'!$B1751)</f>
        <v>6</v>
      </c>
      <c r="AA1751" s="9">
        <f>+YEAR('TABLA PRINCIPAL'!$B1751)</f>
        <v>2014</v>
      </c>
      <c r="AB1751" s="22" t="str">
        <f>+IF(Ventas_Oficina[[#This Row],[Total del pedido]]&gt;=100000,"SI","NO")</f>
        <v>NO</v>
      </c>
      <c r="AC1751" s="22" t="str">
        <f>+_xlfn.XLOOKUP(Ventas_Oficina[[#This Row],[Nº de artículo]],AUXILIAR!A1750:A6642,AUXILIAR!D1750:D6642,"Error",0)</f>
        <v>No enviado a tiempo</v>
      </c>
      <c r="AD1751" s="22" t="str">
        <f>+IF(AND(Ventas_Oficina[[#This Row],[Total]]&gt;75000,Ventas_Oficina[[#This Row],[Envio a tiempo]]="Enviado a tiempo"),"Buena Venta","Venta Mala")</f>
        <v>Venta Mala</v>
      </c>
    </row>
    <row r="1752" spans="1:30" x14ac:dyDescent="0.25">
      <c r="A1752" s="26">
        <v>1329484</v>
      </c>
      <c r="B1752" s="10">
        <v>42135</v>
      </c>
      <c r="C1752" s="11" t="s">
        <v>45</v>
      </c>
      <c r="D1752" s="11" t="s">
        <v>19</v>
      </c>
      <c r="E1752" s="11" t="s">
        <v>4</v>
      </c>
      <c r="F1752" s="11" t="s">
        <v>5</v>
      </c>
      <c r="G1752" s="11" t="s">
        <v>1009</v>
      </c>
      <c r="H1752" s="11" t="s">
        <v>6</v>
      </c>
      <c r="I1752" s="11" t="s">
        <v>1014</v>
      </c>
      <c r="J1752" s="11" t="s">
        <v>1052</v>
      </c>
      <c r="K1752" s="11" t="s">
        <v>1261</v>
      </c>
      <c r="L1752" s="11" t="s">
        <v>1265</v>
      </c>
      <c r="M1752" s="11" t="s">
        <v>1272</v>
      </c>
      <c r="N1752" s="10">
        <v>42137</v>
      </c>
      <c r="O1752" s="12">
        <v>332</v>
      </c>
      <c r="P1752" s="12">
        <v>518</v>
      </c>
      <c r="Q1752" s="12">
        <v>186</v>
      </c>
      <c r="R1752" s="11">
        <v>18</v>
      </c>
      <c r="S1752" s="12">
        <v>9324</v>
      </c>
      <c r="T1752" s="13">
        <v>0.05</v>
      </c>
      <c r="U1752" s="12">
        <v>466.20000000000005</v>
      </c>
      <c r="V1752" s="12">
        <v>8857.7999999999993</v>
      </c>
      <c r="W1752" s="12">
        <v>204</v>
      </c>
      <c r="X1752" s="12">
        <v>4888</v>
      </c>
      <c r="Y1752" s="14">
        <f>+DAY('TABLA PRINCIPAL'!$B1752)</f>
        <v>11</v>
      </c>
      <c r="Z1752" s="14">
        <f>+MONTH('TABLA PRINCIPAL'!$B1752)</f>
        <v>5</v>
      </c>
      <c r="AA1752" s="14">
        <f>+YEAR('TABLA PRINCIPAL'!$B1752)</f>
        <v>2015</v>
      </c>
      <c r="AB1752" s="22" t="str">
        <f>+IF(Ventas_Oficina[[#This Row],[Total del pedido]]&gt;=100000,"SI","NO")</f>
        <v>NO</v>
      </c>
      <c r="AC1752" s="22" t="str">
        <f>+_xlfn.XLOOKUP(Ventas_Oficina[[#This Row],[Nº de artículo]],AUXILIAR!A1751:A6643,AUXILIAR!D1751:D6643,"Error",0)</f>
        <v>Enviado a tiempo</v>
      </c>
      <c r="AD1752" s="22" t="str">
        <f>+IF(AND(Ventas_Oficina[[#This Row],[Total]]&gt;75000,Ventas_Oficina[[#This Row],[Envio a tiempo]]="Enviado a tiempo"),"Buena Venta","Venta Mala")</f>
        <v>Venta Mala</v>
      </c>
    </row>
    <row r="1753" spans="1:30" x14ac:dyDescent="0.25">
      <c r="A1753" s="25">
        <v>1329850</v>
      </c>
      <c r="B1753" s="5">
        <v>41683</v>
      </c>
      <c r="C1753" s="6" t="s">
        <v>390</v>
      </c>
      <c r="D1753" s="6" t="s">
        <v>160</v>
      </c>
      <c r="E1753" s="6" t="s">
        <v>4</v>
      </c>
      <c r="F1753" s="6" t="s">
        <v>5</v>
      </c>
      <c r="G1753" s="6" t="s">
        <v>1008</v>
      </c>
      <c r="H1753" s="6" t="s">
        <v>53</v>
      </c>
      <c r="I1753" s="6" t="s">
        <v>1012</v>
      </c>
      <c r="J1753" s="6" t="s">
        <v>1032</v>
      </c>
      <c r="K1753" s="6" t="s">
        <v>1261</v>
      </c>
      <c r="L1753" s="6" t="s">
        <v>1266</v>
      </c>
      <c r="M1753" s="6" t="s">
        <v>1272</v>
      </c>
      <c r="N1753" s="5">
        <v>41683</v>
      </c>
      <c r="O1753" s="7">
        <v>159</v>
      </c>
      <c r="P1753" s="7">
        <v>261</v>
      </c>
      <c r="Q1753" s="7">
        <v>102</v>
      </c>
      <c r="R1753" s="6">
        <v>36</v>
      </c>
      <c r="S1753" s="7">
        <v>9396</v>
      </c>
      <c r="T1753" s="8">
        <v>0.08</v>
      </c>
      <c r="U1753" s="7">
        <v>751.68000000000006</v>
      </c>
      <c r="V1753" s="7">
        <v>8644.32</v>
      </c>
      <c r="W1753" s="7">
        <v>50</v>
      </c>
      <c r="X1753" s="7">
        <v>10500</v>
      </c>
      <c r="Y1753" s="9">
        <f>+DAY('TABLA PRINCIPAL'!$B1753)</f>
        <v>13</v>
      </c>
      <c r="Z1753" s="9">
        <f>+MONTH('TABLA PRINCIPAL'!$B1753)</f>
        <v>2</v>
      </c>
      <c r="AA1753" s="9">
        <f>+YEAR('TABLA PRINCIPAL'!$B1753)</f>
        <v>2014</v>
      </c>
      <c r="AB1753" s="22" t="str">
        <f>+IF(Ventas_Oficina[[#This Row],[Total del pedido]]&gt;=100000,"SI","NO")</f>
        <v>NO</v>
      </c>
      <c r="AC1753" s="22" t="str">
        <f>+_xlfn.XLOOKUP(Ventas_Oficina[[#This Row],[Nº de artículo]],AUXILIAR!A1752:A6644,AUXILIAR!D1752:D6644,"Error",0)</f>
        <v>No enviado a tiempo</v>
      </c>
      <c r="AD1753" s="22" t="str">
        <f>+IF(AND(Ventas_Oficina[[#This Row],[Total]]&gt;75000,Ventas_Oficina[[#This Row],[Envio a tiempo]]="Enviado a tiempo"),"Buena Venta","Venta Mala")</f>
        <v>Venta Mala</v>
      </c>
    </row>
    <row r="1754" spans="1:30" x14ac:dyDescent="0.25">
      <c r="A1754" s="26">
        <v>1329850</v>
      </c>
      <c r="B1754" s="10">
        <v>41722</v>
      </c>
      <c r="C1754" s="11" t="s">
        <v>649</v>
      </c>
      <c r="D1754" s="11" t="s">
        <v>33</v>
      </c>
      <c r="E1754" s="11" t="s">
        <v>4</v>
      </c>
      <c r="F1754" s="11" t="s">
        <v>5</v>
      </c>
      <c r="G1754" s="11" t="s">
        <v>1009</v>
      </c>
      <c r="H1754" s="11" t="s">
        <v>34</v>
      </c>
      <c r="I1754" s="11" t="s">
        <v>1013</v>
      </c>
      <c r="J1754" s="11" t="s">
        <v>1049</v>
      </c>
      <c r="K1754" s="11" t="s">
        <v>1261</v>
      </c>
      <c r="L1754" s="11" t="s">
        <v>1267</v>
      </c>
      <c r="M1754" s="11" t="s">
        <v>1272</v>
      </c>
      <c r="N1754" s="10">
        <v>41724</v>
      </c>
      <c r="O1754" s="12">
        <v>184</v>
      </c>
      <c r="P1754" s="12">
        <v>288</v>
      </c>
      <c r="Q1754" s="12">
        <v>104</v>
      </c>
      <c r="R1754" s="11">
        <v>33</v>
      </c>
      <c r="S1754" s="12">
        <v>9504</v>
      </c>
      <c r="T1754" s="13">
        <v>0.06</v>
      </c>
      <c r="U1754" s="12">
        <v>570.24</v>
      </c>
      <c r="V1754" s="12">
        <v>8933.76</v>
      </c>
      <c r="W1754" s="12">
        <v>99</v>
      </c>
      <c r="X1754" s="12">
        <v>10500</v>
      </c>
      <c r="Y1754" s="14">
        <f>+DAY('TABLA PRINCIPAL'!$B1754)</f>
        <v>24</v>
      </c>
      <c r="Z1754" s="14">
        <f>+MONTH('TABLA PRINCIPAL'!$B1754)</f>
        <v>3</v>
      </c>
      <c r="AA1754" s="14">
        <f>+YEAR('TABLA PRINCIPAL'!$B1754)</f>
        <v>2014</v>
      </c>
      <c r="AB1754" s="22" t="str">
        <f>+IF(Ventas_Oficina[[#This Row],[Total del pedido]]&gt;=100000,"SI","NO")</f>
        <v>NO</v>
      </c>
      <c r="AC1754" s="22" t="str">
        <f>+_xlfn.XLOOKUP(Ventas_Oficina[[#This Row],[Nº de artículo]],AUXILIAR!A1753:A6645,AUXILIAR!D1753:D6645,"Error",0)</f>
        <v>No enviado a tiempo</v>
      </c>
      <c r="AD1754" s="22" t="str">
        <f>+IF(AND(Ventas_Oficina[[#This Row],[Total]]&gt;75000,Ventas_Oficina[[#This Row],[Envio a tiempo]]="Enviado a tiempo"),"Buena Venta","Venta Mala")</f>
        <v>Venta Mala</v>
      </c>
    </row>
    <row r="1755" spans="1:30" x14ac:dyDescent="0.25">
      <c r="A1755" s="25">
        <v>1329850</v>
      </c>
      <c r="B1755" s="5">
        <v>41683</v>
      </c>
      <c r="C1755" s="6" t="s">
        <v>390</v>
      </c>
      <c r="D1755" s="6" t="s">
        <v>179</v>
      </c>
      <c r="E1755" s="6" t="s">
        <v>4</v>
      </c>
      <c r="F1755" s="6" t="s">
        <v>5</v>
      </c>
      <c r="G1755" s="6" t="s">
        <v>1010</v>
      </c>
      <c r="H1755" s="6" t="s">
        <v>6</v>
      </c>
      <c r="I1755" s="6" t="s">
        <v>1015</v>
      </c>
      <c r="J1755" s="6" t="s">
        <v>1032</v>
      </c>
      <c r="K1755" s="6" t="s">
        <v>1261</v>
      </c>
      <c r="L1755" s="6" t="s">
        <v>1265</v>
      </c>
      <c r="M1755" s="6" t="s">
        <v>1272</v>
      </c>
      <c r="N1755" s="5">
        <v>41683</v>
      </c>
      <c r="O1755" s="7">
        <v>159</v>
      </c>
      <c r="P1755" s="7">
        <v>261</v>
      </c>
      <c r="Q1755" s="7">
        <v>102</v>
      </c>
      <c r="R1755" s="6">
        <v>1</v>
      </c>
      <c r="S1755" s="7">
        <v>261</v>
      </c>
      <c r="T1755" s="8">
        <v>0.03</v>
      </c>
      <c r="U1755" s="7">
        <v>7.83</v>
      </c>
      <c r="V1755" s="7">
        <v>253.17</v>
      </c>
      <c r="W1755" s="7">
        <v>50</v>
      </c>
      <c r="X1755" s="7">
        <v>10500</v>
      </c>
      <c r="Y1755" s="9">
        <f>+DAY('TABLA PRINCIPAL'!$B1755)</f>
        <v>13</v>
      </c>
      <c r="Z1755" s="9">
        <f>+MONTH('TABLA PRINCIPAL'!$B1755)</f>
        <v>2</v>
      </c>
      <c r="AA1755" s="9">
        <f>+YEAR('TABLA PRINCIPAL'!$B1755)</f>
        <v>2014</v>
      </c>
      <c r="AB1755" s="22" t="str">
        <f>+IF(Ventas_Oficina[[#This Row],[Total del pedido]]&gt;=100000,"SI","NO")</f>
        <v>NO</v>
      </c>
      <c r="AC1755" s="22" t="str">
        <f>+_xlfn.XLOOKUP(Ventas_Oficina[[#This Row],[Nº de artículo]],AUXILIAR!A1754:A6646,AUXILIAR!D1754:D6646,"Error",0)</f>
        <v>Enviado a tiempo</v>
      </c>
      <c r="AD1755" s="22" t="str">
        <f>+IF(AND(Ventas_Oficina[[#This Row],[Total]]&gt;75000,Ventas_Oficina[[#This Row],[Envio a tiempo]]="Enviado a tiempo"),"Buena Venta","Venta Mala")</f>
        <v>Venta Mala</v>
      </c>
    </row>
    <row r="1756" spans="1:30" x14ac:dyDescent="0.25">
      <c r="A1756" s="26">
        <v>1329850</v>
      </c>
      <c r="B1756" s="10">
        <v>41819</v>
      </c>
      <c r="C1756" s="11" t="s">
        <v>453</v>
      </c>
      <c r="D1756" s="11" t="s">
        <v>19</v>
      </c>
      <c r="E1756" s="11" t="s">
        <v>4</v>
      </c>
      <c r="F1756" s="11" t="s">
        <v>5</v>
      </c>
      <c r="G1756" s="11" t="s">
        <v>1008</v>
      </c>
      <c r="H1756" s="11" t="s">
        <v>6</v>
      </c>
      <c r="I1756" s="11" t="s">
        <v>1014</v>
      </c>
      <c r="J1756" s="11" t="s">
        <v>1049</v>
      </c>
      <c r="K1756" s="11" t="s">
        <v>1261</v>
      </c>
      <c r="L1756" s="11" t="s">
        <v>1265</v>
      </c>
      <c r="M1756" s="11" t="s">
        <v>1272</v>
      </c>
      <c r="N1756" s="10">
        <v>41819</v>
      </c>
      <c r="O1756" s="12">
        <v>184</v>
      </c>
      <c r="P1756" s="12">
        <v>288</v>
      </c>
      <c r="Q1756" s="12">
        <v>104</v>
      </c>
      <c r="R1756" s="11">
        <v>42</v>
      </c>
      <c r="S1756" s="12">
        <v>12096</v>
      </c>
      <c r="T1756" s="13">
        <v>0.04</v>
      </c>
      <c r="U1756" s="12">
        <v>483.84000000000003</v>
      </c>
      <c r="V1756" s="12">
        <v>11612.16</v>
      </c>
      <c r="W1756" s="12">
        <v>99</v>
      </c>
      <c r="X1756" s="12">
        <v>10500</v>
      </c>
      <c r="Y1756" s="14">
        <f>+DAY('TABLA PRINCIPAL'!$B1756)</f>
        <v>29</v>
      </c>
      <c r="Z1756" s="14">
        <f>+MONTH('TABLA PRINCIPAL'!$B1756)</f>
        <v>6</v>
      </c>
      <c r="AA1756" s="14">
        <f>+YEAR('TABLA PRINCIPAL'!$B1756)</f>
        <v>2014</v>
      </c>
      <c r="AB1756" s="22" t="str">
        <f>+IF(Ventas_Oficina[[#This Row],[Total del pedido]]&gt;=100000,"SI","NO")</f>
        <v>NO</v>
      </c>
      <c r="AC1756" s="22" t="str">
        <f>+_xlfn.XLOOKUP(Ventas_Oficina[[#This Row],[Nº de artículo]],AUXILIAR!A1755:A6647,AUXILIAR!D1755:D6647,"Error",0)</f>
        <v>No enviado a tiempo</v>
      </c>
      <c r="AD1756" s="22" t="str">
        <f>+IF(AND(Ventas_Oficina[[#This Row],[Total]]&gt;75000,Ventas_Oficina[[#This Row],[Envio a tiempo]]="Enviado a tiempo"),"Buena Venta","Venta Mala")</f>
        <v>Venta Mala</v>
      </c>
    </row>
    <row r="1757" spans="1:30" x14ac:dyDescent="0.25">
      <c r="A1757" s="25">
        <v>1329850</v>
      </c>
      <c r="B1757" s="5">
        <v>41683</v>
      </c>
      <c r="C1757" s="6" t="s">
        <v>390</v>
      </c>
      <c r="D1757" s="6" t="s">
        <v>160</v>
      </c>
      <c r="E1757" s="6" t="s">
        <v>4</v>
      </c>
      <c r="F1757" s="6" t="s">
        <v>5</v>
      </c>
      <c r="G1757" s="6" t="s">
        <v>1009</v>
      </c>
      <c r="H1757" s="6" t="s">
        <v>53</v>
      </c>
      <c r="I1757" s="6" t="s">
        <v>1013</v>
      </c>
      <c r="J1757" s="6" t="s">
        <v>1034</v>
      </c>
      <c r="K1757" s="6" t="s">
        <v>1261</v>
      </c>
      <c r="L1757" s="6" t="s">
        <v>1266</v>
      </c>
      <c r="M1757" s="6" t="s">
        <v>1272</v>
      </c>
      <c r="N1757" s="5">
        <v>41683</v>
      </c>
      <c r="O1757" s="7">
        <v>109</v>
      </c>
      <c r="P1757" s="7">
        <v>260</v>
      </c>
      <c r="Q1757" s="7">
        <v>151</v>
      </c>
      <c r="R1757" s="6">
        <v>48</v>
      </c>
      <c r="S1757" s="7">
        <v>12480</v>
      </c>
      <c r="T1757" s="8">
        <v>0.01</v>
      </c>
      <c r="U1757" s="7">
        <v>124.8</v>
      </c>
      <c r="V1757" s="7">
        <v>12355.2</v>
      </c>
      <c r="W1757" s="7">
        <v>240</v>
      </c>
      <c r="X1757" s="7">
        <v>10604</v>
      </c>
      <c r="Y1757" s="9">
        <f>+DAY('TABLA PRINCIPAL'!$B1757)</f>
        <v>13</v>
      </c>
      <c r="Z1757" s="9">
        <f>+MONTH('TABLA PRINCIPAL'!$B1757)</f>
        <v>2</v>
      </c>
      <c r="AA1757" s="9">
        <f>+YEAR('TABLA PRINCIPAL'!$B1757)</f>
        <v>2014</v>
      </c>
      <c r="AB1757" s="22" t="str">
        <f>+IF(Ventas_Oficina[[#This Row],[Total del pedido]]&gt;=100000,"SI","NO")</f>
        <v>NO</v>
      </c>
      <c r="AC1757" s="22" t="str">
        <f>+_xlfn.XLOOKUP(Ventas_Oficina[[#This Row],[Nº de artículo]],AUXILIAR!A1756:A6648,AUXILIAR!D1756:D6648,"Error",0)</f>
        <v>No enviado a tiempo</v>
      </c>
      <c r="AD1757" s="22" t="str">
        <f>+IF(AND(Ventas_Oficina[[#This Row],[Total]]&gt;75000,Ventas_Oficina[[#This Row],[Envio a tiempo]]="Enviado a tiempo"),"Buena Venta","Venta Mala")</f>
        <v>Venta Mala</v>
      </c>
    </row>
    <row r="1758" spans="1:30" x14ac:dyDescent="0.25">
      <c r="A1758" s="26">
        <v>1329850</v>
      </c>
      <c r="B1758" s="10">
        <v>41683</v>
      </c>
      <c r="C1758" s="11" t="s">
        <v>390</v>
      </c>
      <c r="D1758" s="11" t="s">
        <v>160</v>
      </c>
      <c r="E1758" s="11" t="s">
        <v>4</v>
      </c>
      <c r="F1758" s="11" t="s">
        <v>5</v>
      </c>
      <c r="G1758" s="11" t="s">
        <v>1007</v>
      </c>
      <c r="H1758" s="11" t="s">
        <v>53</v>
      </c>
      <c r="I1758" s="11" t="s">
        <v>1013</v>
      </c>
      <c r="J1758" s="11" t="s">
        <v>1049</v>
      </c>
      <c r="K1758" s="11" t="s">
        <v>1261</v>
      </c>
      <c r="L1758" s="11" t="s">
        <v>1265</v>
      </c>
      <c r="M1758" s="11" t="s">
        <v>1272</v>
      </c>
      <c r="N1758" s="10">
        <v>41683</v>
      </c>
      <c r="O1758" s="12">
        <v>184</v>
      </c>
      <c r="P1758" s="12">
        <v>288</v>
      </c>
      <c r="Q1758" s="12">
        <v>104</v>
      </c>
      <c r="R1758" s="11">
        <v>1</v>
      </c>
      <c r="S1758" s="12">
        <v>288</v>
      </c>
      <c r="T1758" s="13">
        <v>0</v>
      </c>
      <c r="U1758" s="12">
        <v>0</v>
      </c>
      <c r="V1758" s="12">
        <v>288</v>
      </c>
      <c r="W1758" s="12">
        <v>99</v>
      </c>
      <c r="X1758" s="12">
        <v>10500</v>
      </c>
      <c r="Y1758" s="14">
        <f>+DAY('TABLA PRINCIPAL'!$B1758)</f>
        <v>13</v>
      </c>
      <c r="Z1758" s="14">
        <f>+MONTH('TABLA PRINCIPAL'!$B1758)</f>
        <v>2</v>
      </c>
      <c r="AA1758" s="14">
        <f>+YEAR('TABLA PRINCIPAL'!$B1758)</f>
        <v>2014</v>
      </c>
      <c r="AB1758" s="22" t="str">
        <f>+IF(Ventas_Oficina[[#This Row],[Total del pedido]]&gt;=100000,"SI","NO")</f>
        <v>NO</v>
      </c>
      <c r="AC1758" s="22" t="str">
        <f>+_xlfn.XLOOKUP(Ventas_Oficina[[#This Row],[Nº de artículo]],AUXILIAR!A1757:A6649,AUXILIAR!D1757:D6649,"Error",0)</f>
        <v>No enviado a tiempo</v>
      </c>
      <c r="AD1758" s="22" t="str">
        <f>+IF(AND(Ventas_Oficina[[#This Row],[Total]]&gt;75000,Ventas_Oficina[[#This Row],[Envio a tiempo]]="Enviado a tiempo"),"Buena Venta","Venta Mala")</f>
        <v>Venta Mala</v>
      </c>
    </row>
    <row r="1759" spans="1:30" x14ac:dyDescent="0.25">
      <c r="A1759" s="25">
        <v>1329850</v>
      </c>
      <c r="B1759" s="5">
        <v>41815</v>
      </c>
      <c r="C1759" s="6" t="s">
        <v>262</v>
      </c>
      <c r="D1759" s="6" t="s">
        <v>199</v>
      </c>
      <c r="E1759" s="6" t="s">
        <v>4</v>
      </c>
      <c r="F1759" s="6" t="s">
        <v>5</v>
      </c>
      <c r="G1759" s="6" t="s">
        <v>1009</v>
      </c>
      <c r="H1759" s="6" t="s">
        <v>24</v>
      </c>
      <c r="I1759" s="6" t="s">
        <v>1013</v>
      </c>
      <c r="J1759" s="6" t="s">
        <v>1049</v>
      </c>
      <c r="K1759" s="6" t="s">
        <v>1261</v>
      </c>
      <c r="L1759" s="6" t="s">
        <v>1267</v>
      </c>
      <c r="M1759" s="6" t="s">
        <v>1272</v>
      </c>
      <c r="N1759" s="5">
        <v>41815</v>
      </c>
      <c r="O1759" s="7">
        <v>184</v>
      </c>
      <c r="P1759" s="7">
        <v>288</v>
      </c>
      <c r="Q1759" s="7">
        <v>104</v>
      </c>
      <c r="R1759" s="6">
        <v>48</v>
      </c>
      <c r="S1759" s="7">
        <v>13824</v>
      </c>
      <c r="T1759" s="8">
        <v>0.03</v>
      </c>
      <c r="U1759" s="7">
        <v>414.71999999999997</v>
      </c>
      <c r="V1759" s="7">
        <v>13409.28</v>
      </c>
      <c r="W1759" s="7">
        <v>99</v>
      </c>
      <c r="X1759" s="7">
        <v>10500</v>
      </c>
      <c r="Y1759" s="9">
        <f>+DAY('TABLA PRINCIPAL'!$B1759)</f>
        <v>25</v>
      </c>
      <c r="Z1759" s="9">
        <f>+MONTH('TABLA PRINCIPAL'!$B1759)</f>
        <v>6</v>
      </c>
      <c r="AA1759" s="9">
        <f>+YEAR('TABLA PRINCIPAL'!$B1759)</f>
        <v>2014</v>
      </c>
      <c r="AB1759" s="22" t="str">
        <f>+IF(Ventas_Oficina[[#This Row],[Total del pedido]]&gt;=100000,"SI","NO")</f>
        <v>NO</v>
      </c>
      <c r="AC1759" s="22" t="str">
        <f>+_xlfn.XLOOKUP(Ventas_Oficina[[#This Row],[Nº de artículo]],AUXILIAR!A1758:A6650,AUXILIAR!D1758:D6650,"Error",0)</f>
        <v>No enviado a tiempo</v>
      </c>
      <c r="AD1759" s="22" t="str">
        <f>+IF(AND(Ventas_Oficina[[#This Row],[Total]]&gt;75000,Ventas_Oficina[[#This Row],[Envio a tiempo]]="Enviado a tiempo"),"Buena Venta","Venta Mala")</f>
        <v>Venta Mala</v>
      </c>
    </row>
    <row r="1760" spans="1:30" x14ac:dyDescent="0.25">
      <c r="A1760" s="26">
        <v>1329850</v>
      </c>
      <c r="B1760" s="10">
        <v>41819</v>
      </c>
      <c r="C1760" s="11" t="s">
        <v>650</v>
      </c>
      <c r="D1760" s="11" t="s">
        <v>71</v>
      </c>
      <c r="E1760" s="11" t="s">
        <v>4</v>
      </c>
      <c r="F1760" s="11" t="s">
        <v>5</v>
      </c>
      <c r="G1760" s="11" t="s">
        <v>1008</v>
      </c>
      <c r="H1760" s="11" t="s">
        <v>17</v>
      </c>
      <c r="I1760" s="11" t="s">
        <v>1013</v>
      </c>
      <c r="J1760" s="11" t="s">
        <v>1032</v>
      </c>
      <c r="K1760" s="11" t="s">
        <v>1262</v>
      </c>
      <c r="L1760" s="11" t="s">
        <v>1268</v>
      </c>
      <c r="M1760" s="11" t="s">
        <v>1273</v>
      </c>
      <c r="N1760" s="10">
        <v>41819</v>
      </c>
      <c r="O1760" s="12">
        <v>159</v>
      </c>
      <c r="P1760" s="12">
        <v>261</v>
      </c>
      <c r="Q1760" s="12">
        <v>102</v>
      </c>
      <c r="R1760" s="11">
        <v>33</v>
      </c>
      <c r="S1760" s="12">
        <v>8613</v>
      </c>
      <c r="T1760" s="13">
        <v>0.01</v>
      </c>
      <c r="U1760" s="12">
        <v>86.13</v>
      </c>
      <c r="V1760" s="12">
        <v>8526.8700000000008</v>
      </c>
      <c r="W1760" s="12">
        <v>50</v>
      </c>
      <c r="X1760" s="12">
        <v>10500</v>
      </c>
      <c r="Y1760" s="14">
        <f>+DAY('TABLA PRINCIPAL'!$B1760)</f>
        <v>29</v>
      </c>
      <c r="Z1760" s="14">
        <f>+MONTH('TABLA PRINCIPAL'!$B1760)</f>
        <v>6</v>
      </c>
      <c r="AA1760" s="14">
        <f>+YEAR('TABLA PRINCIPAL'!$B1760)</f>
        <v>2014</v>
      </c>
      <c r="AB1760" s="22" t="str">
        <f>+IF(Ventas_Oficina[[#This Row],[Total del pedido]]&gt;=100000,"SI","NO")</f>
        <v>NO</v>
      </c>
      <c r="AC1760" s="22" t="str">
        <f>+_xlfn.XLOOKUP(Ventas_Oficina[[#This Row],[Nº de artículo]],AUXILIAR!A1759:A6651,AUXILIAR!D1759:D6651,"Error",0)</f>
        <v>No enviado a tiempo</v>
      </c>
      <c r="AD1760" s="22" t="str">
        <f>+IF(AND(Ventas_Oficina[[#This Row],[Total]]&gt;75000,Ventas_Oficina[[#This Row],[Envio a tiempo]]="Enviado a tiempo"),"Buena Venta","Venta Mala")</f>
        <v>Venta Mala</v>
      </c>
    </row>
    <row r="1761" spans="1:30" x14ac:dyDescent="0.25">
      <c r="A1761" s="25">
        <v>1330215</v>
      </c>
      <c r="B1761" s="5">
        <v>41683</v>
      </c>
      <c r="C1761" s="6" t="s">
        <v>390</v>
      </c>
      <c r="D1761" s="6" t="s">
        <v>160</v>
      </c>
      <c r="E1761" s="6" t="s">
        <v>4</v>
      </c>
      <c r="F1761" s="6" t="s">
        <v>5</v>
      </c>
      <c r="G1761" s="6" t="s">
        <v>1008</v>
      </c>
      <c r="H1761" s="6" t="s">
        <v>53</v>
      </c>
      <c r="I1761" s="6" t="s">
        <v>1014</v>
      </c>
      <c r="J1761" s="6" t="s">
        <v>1048</v>
      </c>
      <c r="K1761" s="6" t="s">
        <v>1261</v>
      </c>
      <c r="L1761" s="6" t="s">
        <v>1265</v>
      </c>
      <c r="M1761" s="6" t="s">
        <v>1272</v>
      </c>
      <c r="N1761" s="5">
        <v>41683</v>
      </c>
      <c r="O1761" s="7">
        <v>298</v>
      </c>
      <c r="P1761" s="7">
        <v>584</v>
      </c>
      <c r="Q1761" s="7">
        <v>286</v>
      </c>
      <c r="R1761" s="6">
        <v>8</v>
      </c>
      <c r="S1761" s="7">
        <v>4672</v>
      </c>
      <c r="T1761" s="8">
        <v>0.06</v>
      </c>
      <c r="U1761" s="7">
        <v>280.32</v>
      </c>
      <c r="V1761" s="7">
        <v>4391.68</v>
      </c>
      <c r="W1761" s="7">
        <v>83</v>
      </c>
      <c r="X1761" s="7">
        <v>10004</v>
      </c>
      <c r="Y1761" s="9">
        <f>+DAY('TABLA PRINCIPAL'!$B1761)</f>
        <v>13</v>
      </c>
      <c r="Z1761" s="9">
        <f>+MONTH('TABLA PRINCIPAL'!$B1761)</f>
        <v>2</v>
      </c>
      <c r="AA1761" s="9">
        <f>+YEAR('TABLA PRINCIPAL'!$B1761)</f>
        <v>2014</v>
      </c>
      <c r="AB1761" s="22" t="str">
        <f>+IF(Ventas_Oficina[[#This Row],[Total del pedido]]&gt;=100000,"SI","NO")</f>
        <v>NO</v>
      </c>
      <c r="AC1761" s="22" t="str">
        <f>+_xlfn.XLOOKUP(Ventas_Oficina[[#This Row],[Nº de artículo]],AUXILIAR!A1760:A6652,AUXILIAR!D1760:D6652,"Error",0)</f>
        <v>No enviado a tiempo</v>
      </c>
      <c r="AD1761" s="22" t="str">
        <f>+IF(AND(Ventas_Oficina[[#This Row],[Total]]&gt;75000,Ventas_Oficina[[#This Row],[Envio a tiempo]]="Enviado a tiempo"),"Buena Venta","Venta Mala")</f>
        <v>Venta Mala</v>
      </c>
    </row>
    <row r="1762" spans="1:30" x14ac:dyDescent="0.25">
      <c r="A1762" s="26">
        <v>1330945</v>
      </c>
      <c r="B1762" s="10">
        <v>41596</v>
      </c>
      <c r="C1762" s="11" t="s">
        <v>25</v>
      </c>
      <c r="D1762" s="11" t="s">
        <v>26</v>
      </c>
      <c r="E1762" s="11" t="s">
        <v>4</v>
      </c>
      <c r="F1762" s="11" t="s">
        <v>5</v>
      </c>
      <c r="G1762" s="11" t="s">
        <v>1009</v>
      </c>
      <c r="H1762" s="11" t="s">
        <v>27</v>
      </c>
      <c r="I1762" s="11" t="s">
        <v>1016</v>
      </c>
      <c r="J1762" s="11" t="s">
        <v>1198</v>
      </c>
      <c r="K1762" s="11" t="s">
        <v>1263</v>
      </c>
      <c r="L1762" s="11" t="s">
        <v>1266</v>
      </c>
      <c r="M1762" s="11" t="s">
        <v>1272</v>
      </c>
      <c r="N1762" s="10">
        <v>41598</v>
      </c>
      <c r="O1762" s="12">
        <v>241</v>
      </c>
      <c r="P1762" s="12">
        <v>371</v>
      </c>
      <c r="Q1762" s="12">
        <v>130</v>
      </c>
      <c r="R1762" s="11">
        <v>10</v>
      </c>
      <c r="S1762" s="12">
        <v>3710</v>
      </c>
      <c r="T1762" s="13">
        <v>0.01</v>
      </c>
      <c r="U1762" s="12">
        <v>37.1</v>
      </c>
      <c r="V1762" s="12">
        <v>3672.9</v>
      </c>
      <c r="W1762" s="12">
        <v>193</v>
      </c>
      <c r="X1762" s="12">
        <v>62652</v>
      </c>
      <c r="Y1762" s="14">
        <f>+DAY('TABLA PRINCIPAL'!$B1762)</f>
        <v>18</v>
      </c>
      <c r="Z1762" s="14">
        <f>+MONTH('TABLA PRINCIPAL'!$B1762)</f>
        <v>11</v>
      </c>
      <c r="AA1762" s="14">
        <f>+YEAR('TABLA PRINCIPAL'!$B1762)</f>
        <v>2013</v>
      </c>
      <c r="AB1762" s="22" t="str">
        <f>+IF(Ventas_Oficina[[#This Row],[Total del pedido]]&gt;=100000,"SI","NO")</f>
        <v>NO</v>
      </c>
      <c r="AC1762" s="22" t="str">
        <f>+_xlfn.XLOOKUP(Ventas_Oficina[[#This Row],[Nº de artículo]],AUXILIAR!A1761:A6653,AUXILIAR!D1761:D6653,"Error",0)</f>
        <v>Enviado a tiempo</v>
      </c>
      <c r="AD1762" s="22" t="str">
        <f>+IF(AND(Ventas_Oficina[[#This Row],[Total]]&gt;75000,Ventas_Oficina[[#This Row],[Envio a tiempo]]="Enviado a tiempo"),"Buena Venta","Venta Mala")</f>
        <v>Venta Mala</v>
      </c>
    </row>
    <row r="1763" spans="1:30" x14ac:dyDescent="0.25">
      <c r="A1763" s="25">
        <v>1330945</v>
      </c>
      <c r="B1763" s="5">
        <v>41845</v>
      </c>
      <c r="C1763" s="6" t="s">
        <v>132</v>
      </c>
      <c r="D1763" s="6" t="s">
        <v>133</v>
      </c>
      <c r="E1763" s="6" t="s">
        <v>12</v>
      </c>
      <c r="F1763" s="6" t="s">
        <v>13</v>
      </c>
      <c r="G1763" s="6" t="s">
        <v>1009</v>
      </c>
      <c r="H1763" s="6" t="s">
        <v>42</v>
      </c>
      <c r="I1763" s="6" t="s">
        <v>1013</v>
      </c>
      <c r="J1763" s="6" t="s">
        <v>1092</v>
      </c>
      <c r="K1763" s="6" t="s">
        <v>1261</v>
      </c>
      <c r="L1763" s="6" t="s">
        <v>1267</v>
      </c>
      <c r="M1763" s="6" t="s">
        <v>1272</v>
      </c>
      <c r="N1763" s="5">
        <v>41846</v>
      </c>
      <c r="O1763" s="7">
        <v>187</v>
      </c>
      <c r="P1763" s="7">
        <v>812</v>
      </c>
      <c r="Q1763" s="7">
        <v>625</v>
      </c>
      <c r="R1763" s="6">
        <v>37</v>
      </c>
      <c r="S1763" s="7">
        <v>30044</v>
      </c>
      <c r="T1763" s="8">
        <v>0.09</v>
      </c>
      <c r="U1763" s="7">
        <v>2703.96</v>
      </c>
      <c r="V1763" s="7">
        <v>27340.04</v>
      </c>
      <c r="W1763" s="7">
        <v>283</v>
      </c>
      <c r="X1763" s="7">
        <v>13090</v>
      </c>
      <c r="Y1763" s="9">
        <f>+DAY('TABLA PRINCIPAL'!$B1763)</f>
        <v>25</v>
      </c>
      <c r="Z1763" s="9">
        <f>+MONTH('TABLA PRINCIPAL'!$B1763)</f>
        <v>7</v>
      </c>
      <c r="AA1763" s="9">
        <f>+YEAR('TABLA PRINCIPAL'!$B1763)</f>
        <v>2014</v>
      </c>
      <c r="AB1763" s="22" t="str">
        <f>+IF(Ventas_Oficina[[#This Row],[Total del pedido]]&gt;=100000,"SI","NO")</f>
        <v>NO</v>
      </c>
      <c r="AC1763" s="22" t="str">
        <f>+_xlfn.XLOOKUP(Ventas_Oficina[[#This Row],[Nº de artículo]],AUXILIAR!A1762:A6654,AUXILIAR!D1762:D6654,"Error",0)</f>
        <v>Enviado a tiempo</v>
      </c>
      <c r="AD1763" s="22" t="str">
        <f>+IF(AND(Ventas_Oficina[[#This Row],[Total]]&gt;75000,Ventas_Oficina[[#This Row],[Envio a tiempo]]="Enviado a tiempo"),"Buena Venta","Venta Mala")</f>
        <v>Venta Mala</v>
      </c>
    </row>
    <row r="1764" spans="1:30" x14ac:dyDescent="0.25">
      <c r="A1764" s="26">
        <v>1330945</v>
      </c>
      <c r="B1764" s="10">
        <v>41847</v>
      </c>
      <c r="C1764" s="11" t="s">
        <v>132</v>
      </c>
      <c r="D1764" s="11" t="s">
        <v>133</v>
      </c>
      <c r="E1764" s="11" t="s">
        <v>12</v>
      </c>
      <c r="F1764" s="11" t="s">
        <v>13</v>
      </c>
      <c r="G1764" s="11" t="s">
        <v>1009</v>
      </c>
      <c r="H1764" s="11" t="s">
        <v>42</v>
      </c>
      <c r="I1764" s="11" t="s">
        <v>1012</v>
      </c>
      <c r="J1764" s="11" t="s">
        <v>1092</v>
      </c>
      <c r="K1764" s="11" t="s">
        <v>1262</v>
      </c>
      <c r="L1764" s="11" t="s">
        <v>1265</v>
      </c>
      <c r="M1764" s="11" t="s">
        <v>1272</v>
      </c>
      <c r="N1764" s="10">
        <v>41849</v>
      </c>
      <c r="O1764" s="12">
        <v>187</v>
      </c>
      <c r="P1764" s="12">
        <v>812</v>
      </c>
      <c r="Q1764" s="12">
        <v>625</v>
      </c>
      <c r="R1764" s="11">
        <v>42</v>
      </c>
      <c r="S1764" s="12">
        <v>34104</v>
      </c>
      <c r="T1764" s="13">
        <v>0.02</v>
      </c>
      <c r="U1764" s="12">
        <v>682.08</v>
      </c>
      <c r="V1764" s="12">
        <v>33421.919999999998</v>
      </c>
      <c r="W1764" s="12">
        <v>283</v>
      </c>
      <c r="X1764" s="12">
        <v>13090</v>
      </c>
      <c r="Y1764" s="14">
        <f>+DAY('TABLA PRINCIPAL'!$B1764)</f>
        <v>27</v>
      </c>
      <c r="Z1764" s="14">
        <f>+MONTH('TABLA PRINCIPAL'!$B1764)</f>
        <v>7</v>
      </c>
      <c r="AA1764" s="14">
        <f>+YEAR('TABLA PRINCIPAL'!$B1764)</f>
        <v>2014</v>
      </c>
      <c r="AB1764" s="22" t="str">
        <f>+IF(Ventas_Oficina[[#This Row],[Total del pedido]]&gt;=100000,"SI","NO")</f>
        <v>NO</v>
      </c>
      <c r="AC1764" s="22" t="str">
        <f>+_xlfn.XLOOKUP(Ventas_Oficina[[#This Row],[Nº de artículo]],AUXILIAR!A1763:A6655,AUXILIAR!D1763:D6655,"Error",0)</f>
        <v>No enviado a tiempo</v>
      </c>
      <c r="AD1764" s="22" t="str">
        <f>+IF(AND(Ventas_Oficina[[#This Row],[Total]]&gt;75000,Ventas_Oficina[[#This Row],[Envio a tiempo]]="Enviado a tiempo"),"Buena Venta","Venta Mala")</f>
        <v>Venta Mala</v>
      </c>
    </row>
    <row r="1765" spans="1:30" x14ac:dyDescent="0.25">
      <c r="A1765" s="25">
        <v>1331311</v>
      </c>
      <c r="B1765" s="5">
        <v>41783</v>
      </c>
      <c r="C1765" s="6" t="s">
        <v>207</v>
      </c>
      <c r="D1765" s="6" t="s">
        <v>177</v>
      </c>
      <c r="E1765" s="6" t="s">
        <v>4</v>
      </c>
      <c r="F1765" s="6" t="s">
        <v>5</v>
      </c>
      <c r="G1765" s="6" t="s">
        <v>1010</v>
      </c>
      <c r="H1765" s="6" t="s">
        <v>6</v>
      </c>
      <c r="I1765" s="6" t="s">
        <v>1012</v>
      </c>
      <c r="J1765" s="6" t="s">
        <v>1049</v>
      </c>
      <c r="K1765" s="6" t="s">
        <v>1261</v>
      </c>
      <c r="L1765" s="6" t="s">
        <v>1265</v>
      </c>
      <c r="M1765" s="6" t="s">
        <v>1272</v>
      </c>
      <c r="N1765" s="5">
        <v>41783</v>
      </c>
      <c r="O1765" s="7">
        <v>184</v>
      </c>
      <c r="P1765" s="7">
        <v>288</v>
      </c>
      <c r="Q1765" s="7">
        <v>104</v>
      </c>
      <c r="R1765" s="6">
        <v>18</v>
      </c>
      <c r="S1765" s="7">
        <v>5184</v>
      </c>
      <c r="T1765" s="8">
        <v>0.04</v>
      </c>
      <c r="U1765" s="7">
        <v>207.36</v>
      </c>
      <c r="V1765" s="7">
        <v>4976.6400000000003</v>
      </c>
      <c r="W1765" s="7">
        <v>99</v>
      </c>
      <c r="X1765" s="7">
        <v>10500</v>
      </c>
      <c r="Y1765" s="9">
        <f>+DAY('TABLA PRINCIPAL'!$B1765)</f>
        <v>24</v>
      </c>
      <c r="Z1765" s="9">
        <f>+MONTH('TABLA PRINCIPAL'!$B1765)</f>
        <v>5</v>
      </c>
      <c r="AA1765" s="9">
        <f>+YEAR('TABLA PRINCIPAL'!$B1765)</f>
        <v>2014</v>
      </c>
      <c r="AB1765" s="22" t="str">
        <f>+IF(Ventas_Oficina[[#This Row],[Total del pedido]]&gt;=100000,"SI","NO")</f>
        <v>NO</v>
      </c>
      <c r="AC1765" s="22" t="str">
        <f>+_xlfn.XLOOKUP(Ventas_Oficina[[#This Row],[Nº de artículo]],AUXILIAR!A1764:A6656,AUXILIAR!D1764:D6656,"Error",0)</f>
        <v>No enviado a tiempo</v>
      </c>
      <c r="AD1765" s="22" t="str">
        <f>+IF(AND(Ventas_Oficina[[#This Row],[Total]]&gt;75000,Ventas_Oficina[[#This Row],[Envio a tiempo]]="Enviado a tiempo"),"Buena Venta","Venta Mala")</f>
        <v>Venta Mala</v>
      </c>
    </row>
    <row r="1766" spans="1:30" x14ac:dyDescent="0.25">
      <c r="A1766" s="26">
        <v>1331676</v>
      </c>
      <c r="B1766" s="10">
        <v>41803</v>
      </c>
      <c r="C1766" s="11" t="s">
        <v>119</v>
      </c>
      <c r="D1766" s="11" t="s">
        <v>29</v>
      </c>
      <c r="E1766" s="11" t="s">
        <v>12</v>
      </c>
      <c r="F1766" s="11" t="s">
        <v>13</v>
      </c>
      <c r="G1766" s="11" t="s">
        <v>1009</v>
      </c>
      <c r="H1766" s="11" t="s">
        <v>14</v>
      </c>
      <c r="I1766" s="11" t="s">
        <v>1012</v>
      </c>
      <c r="J1766" s="11" t="s">
        <v>1121</v>
      </c>
      <c r="K1766" s="11" t="s">
        <v>1261</v>
      </c>
      <c r="L1766" s="11" t="s">
        <v>1267</v>
      </c>
      <c r="M1766" s="11" t="s">
        <v>1272</v>
      </c>
      <c r="N1766" s="10">
        <v>41866</v>
      </c>
      <c r="O1766" s="12">
        <v>892</v>
      </c>
      <c r="P1766" s="12">
        <v>2974</v>
      </c>
      <c r="Q1766" s="12">
        <v>2082</v>
      </c>
      <c r="R1766" s="11">
        <v>18</v>
      </c>
      <c r="S1766" s="12">
        <v>53532</v>
      </c>
      <c r="T1766" s="13">
        <v>0.06</v>
      </c>
      <c r="U1766" s="12">
        <v>3211.92</v>
      </c>
      <c r="V1766" s="12">
        <v>50320.08</v>
      </c>
      <c r="W1766" s="12">
        <v>664</v>
      </c>
      <c r="X1766" s="12">
        <v>11965</v>
      </c>
      <c r="Y1766" s="14">
        <f>+DAY('TABLA PRINCIPAL'!$B1766)</f>
        <v>13</v>
      </c>
      <c r="Z1766" s="14">
        <f>+MONTH('TABLA PRINCIPAL'!$B1766)</f>
        <v>6</v>
      </c>
      <c r="AA1766" s="14">
        <f>+YEAR('TABLA PRINCIPAL'!$B1766)</f>
        <v>2014</v>
      </c>
      <c r="AB1766" s="22" t="str">
        <f>+IF(Ventas_Oficina[[#This Row],[Total del pedido]]&gt;=100000,"SI","NO")</f>
        <v>NO</v>
      </c>
      <c r="AC1766" s="22" t="str">
        <f>+_xlfn.XLOOKUP(Ventas_Oficina[[#This Row],[Nº de artículo]],AUXILIAR!A1765:A6657,AUXILIAR!D1765:D6657,"Error",0)</f>
        <v>Enviado a tiempo</v>
      </c>
      <c r="AD1766" s="22" t="str">
        <f>+IF(AND(Ventas_Oficina[[#This Row],[Total]]&gt;75000,Ventas_Oficina[[#This Row],[Envio a tiempo]]="Enviado a tiempo"),"Buena Venta","Venta Mala")</f>
        <v>Venta Mala</v>
      </c>
    </row>
    <row r="1767" spans="1:30" x14ac:dyDescent="0.25">
      <c r="A1767" s="25">
        <v>1331676</v>
      </c>
      <c r="B1767" s="5">
        <v>41500</v>
      </c>
      <c r="C1767" s="6" t="s">
        <v>227</v>
      </c>
      <c r="D1767" s="6" t="s">
        <v>26</v>
      </c>
      <c r="E1767" s="6" t="s">
        <v>4</v>
      </c>
      <c r="F1767" s="6" t="s">
        <v>5</v>
      </c>
      <c r="G1767" s="6" t="s">
        <v>1009</v>
      </c>
      <c r="H1767" s="6" t="s">
        <v>27</v>
      </c>
      <c r="I1767" s="6" t="s">
        <v>1016</v>
      </c>
      <c r="J1767" s="6" t="s">
        <v>1121</v>
      </c>
      <c r="K1767" s="6" t="s">
        <v>1261</v>
      </c>
      <c r="L1767" s="6" t="s">
        <v>1265</v>
      </c>
      <c r="M1767" s="6" t="s">
        <v>1272</v>
      </c>
      <c r="N1767" s="5">
        <v>41509</v>
      </c>
      <c r="O1767" s="7">
        <v>892</v>
      </c>
      <c r="P1767" s="7">
        <v>2974</v>
      </c>
      <c r="Q1767" s="7">
        <v>2082</v>
      </c>
      <c r="R1767" s="6">
        <v>7</v>
      </c>
      <c r="S1767" s="7">
        <v>20818</v>
      </c>
      <c r="T1767" s="8">
        <v>0.09</v>
      </c>
      <c r="U1767" s="7">
        <v>1873.62</v>
      </c>
      <c r="V1767" s="7">
        <v>18944.38</v>
      </c>
      <c r="W1767" s="7">
        <v>664</v>
      </c>
      <c r="X1767" s="7">
        <v>11965</v>
      </c>
      <c r="Y1767" s="9">
        <f>+DAY('TABLA PRINCIPAL'!$B1767)</f>
        <v>14</v>
      </c>
      <c r="Z1767" s="9">
        <f>+MONTH('TABLA PRINCIPAL'!$B1767)</f>
        <v>8</v>
      </c>
      <c r="AA1767" s="9">
        <f>+YEAR('TABLA PRINCIPAL'!$B1767)</f>
        <v>2013</v>
      </c>
      <c r="AB1767" s="22" t="str">
        <f>+IF(Ventas_Oficina[[#This Row],[Total del pedido]]&gt;=100000,"SI","NO")</f>
        <v>NO</v>
      </c>
      <c r="AC1767" s="22" t="str">
        <f>+_xlfn.XLOOKUP(Ventas_Oficina[[#This Row],[Nº de artículo]],AUXILIAR!A1766:A6658,AUXILIAR!D1766:D6658,"Error",0)</f>
        <v>Enviado a tiempo</v>
      </c>
      <c r="AD1767" s="22" t="str">
        <f>+IF(AND(Ventas_Oficina[[#This Row],[Total]]&gt;75000,Ventas_Oficina[[#This Row],[Envio a tiempo]]="Enviado a tiempo"),"Buena Venta","Venta Mala")</f>
        <v>Venta Mala</v>
      </c>
    </row>
    <row r="1768" spans="1:30" x14ac:dyDescent="0.25">
      <c r="A1768" s="26">
        <v>1331676</v>
      </c>
      <c r="B1768" s="10">
        <v>41799</v>
      </c>
      <c r="C1768" s="11" t="s">
        <v>235</v>
      </c>
      <c r="D1768" s="11" t="s">
        <v>91</v>
      </c>
      <c r="E1768" s="11" t="s">
        <v>4</v>
      </c>
      <c r="F1768" s="11" t="s">
        <v>5</v>
      </c>
      <c r="G1768" s="11" t="s">
        <v>1009</v>
      </c>
      <c r="H1768" s="11" t="s">
        <v>24</v>
      </c>
      <c r="I1768" s="11" t="s">
        <v>1016</v>
      </c>
      <c r="J1768" s="11" t="s">
        <v>1121</v>
      </c>
      <c r="K1768" s="11" t="s">
        <v>1261</v>
      </c>
      <c r="L1768" s="11" t="s">
        <v>1267</v>
      </c>
      <c r="M1768" s="11" t="s">
        <v>1272</v>
      </c>
      <c r="N1768" s="10">
        <v>41799</v>
      </c>
      <c r="O1768" s="12">
        <v>713</v>
      </c>
      <c r="P1768" s="12">
        <v>2098</v>
      </c>
      <c r="Q1768" s="12">
        <v>1385</v>
      </c>
      <c r="R1768" s="11">
        <v>27</v>
      </c>
      <c r="S1768" s="12">
        <v>56646</v>
      </c>
      <c r="T1768" s="13">
        <v>7.0000000000000007E-2</v>
      </c>
      <c r="U1768" s="12">
        <v>3965.2200000000003</v>
      </c>
      <c r="V1768" s="12">
        <v>52680.78</v>
      </c>
      <c r="W1768" s="12">
        <v>542</v>
      </c>
      <c r="X1768" s="12">
        <v>21961</v>
      </c>
      <c r="Y1768" s="14">
        <f>+DAY('TABLA PRINCIPAL'!$B1768)</f>
        <v>9</v>
      </c>
      <c r="Z1768" s="14">
        <f>+MONTH('TABLA PRINCIPAL'!$B1768)</f>
        <v>6</v>
      </c>
      <c r="AA1768" s="14">
        <f>+YEAR('TABLA PRINCIPAL'!$B1768)</f>
        <v>2014</v>
      </c>
      <c r="AB1768" s="22" t="str">
        <f>+IF(Ventas_Oficina[[#This Row],[Total del pedido]]&gt;=100000,"SI","NO")</f>
        <v>NO</v>
      </c>
      <c r="AC1768" s="22" t="str">
        <f>+_xlfn.XLOOKUP(Ventas_Oficina[[#This Row],[Nº de artículo]],AUXILIAR!A1767:A6659,AUXILIAR!D1767:D6659,"Error",0)</f>
        <v>Enviado a tiempo</v>
      </c>
      <c r="AD1768" s="22" t="str">
        <f>+IF(AND(Ventas_Oficina[[#This Row],[Total]]&gt;75000,Ventas_Oficina[[#This Row],[Envio a tiempo]]="Enviado a tiempo"),"Buena Venta","Venta Mala")</f>
        <v>Venta Mala</v>
      </c>
    </row>
    <row r="1769" spans="1:30" x14ac:dyDescent="0.25">
      <c r="A1769" s="25">
        <v>1331676</v>
      </c>
      <c r="B1769" s="5">
        <v>41820</v>
      </c>
      <c r="C1769" s="6" t="s">
        <v>228</v>
      </c>
      <c r="D1769" s="6" t="s">
        <v>189</v>
      </c>
      <c r="E1769" s="6" t="s">
        <v>4</v>
      </c>
      <c r="F1769" s="6" t="s">
        <v>5</v>
      </c>
      <c r="G1769" s="6" t="s">
        <v>1008</v>
      </c>
      <c r="H1769" s="6" t="s">
        <v>121</v>
      </c>
      <c r="I1769" s="6" t="s">
        <v>1014</v>
      </c>
      <c r="J1769" s="6" t="s">
        <v>1121</v>
      </c>
      <c r="K1769" s="6" t="s">
        <v>1261</v>
      </c>
      <c r="L1769" s="6" t="s">
        <v>1267</v>
      </c>
      <c r="M1769" s="6" t="s">
        <v>1272</v>
      </c>
      <c r="N1769" s="5">
        <v>41823</v>
      </c>
      <c r="O1769" s="7">
        <v>892</v>
      </c>
      <c r="P1769" s="7">
        <v>2974</v>
      </c>
      <c r="Q1769" s="7">
        <v>2082</v>
      </c>
      <c r="R1769" s="6">
        <v>45</v>
      </c>
      <c r="S1769" s="7">
        <v>133830</v>
      </c>
      <c r="T1769" s="8">
        <v>0.01</v>
      </c>
      <c r="U1769" s="7">
        <v>1338.3</v>
      </c>
      <c r="V1769" s="7">
        <v>132491.70000000001</v>
      </c>
      <c r="W1769" s="7">
        <v>664</v>
      </c>
      <c r="X1769" s="7">
        <v>11965</v>
      </c>
      <c r="Y1769" s="9">
        <f>+DAY('TABLA PRINCIPAL'!$B1769)</f>
        <v>30</v>
      </c>
      <c r="Z1769" s="9">
        <f>+MONTH('TABLA PRINCIPAL'!$B1769)</f>
        <v>6</v>
      </c>
      <c r="AA1769" s="9">
        <f>+YEAR('TABLA PRINCIPAL'!$B1769)</f>
        <v>2014</v>
      </c>
      <c r="AB1769" s="22" t="str">
        <f>+IF(Ventas_Oficina[[#This Row],[Total del pedido]]&gt;=100000,"SI","NO")</f>
        <v>SI</v>
      </c>
      <c r="AC1769" s="22" t="str">
        <f>+_xlfn.XLOOKUP(Ventas_Oficina[[#This Row],[Nº de artículo]],AUXILIAR!A1768:A6660,AUXILIAR!D1768:D6660,"Error",0)</f>
        <v>No enviado a tiempo</v>
      </c>
      <c r="AD1769" s="22" t="str">
        <f>+IF(AND(Ventas_Oficina[[#This Row],[Total]]&gt;75000,Ventas_Oficina[[#This Row],[Envio a tiempo]]="Enviado a tiempo"),"Buena Venta","Venta Mala")</f>
        <v>Venta Mala</v>
      </c>
    </row>
    <row r="1770" spans="1:30" x14ac:dyDescent="0.25">
      <c r="A1770" s="26">
        <v>1331676</v>
      </c>
      <c r="B1770" s="10">
        <v>41413</v>
      </c>
      <c r="C1770" s="11" t="s">
        <v>651</v>
      </c>
      <c r="D1770" s="11" t="s">
        <v>131</v>
      </c>
      <c r="E1770" s="11" t="s">
        <v>4</v>
      </c>
      <c r="F1770" s="11" t="s">
        <v>5</v>
      </c>
      <c r="G1770" s="11" t="s">
        <v>1009</v>
      </c>
      <c r="H1770" s="11" t="s">
        <v>27</v>
      </c>
      <c r="I1770" s="11" t="s">
        <v>1014</v>
      </c>
      <c r="J1770" s="11" t="s">
        <v>1121</v>
      </c>
      <c r="K1770" s="11" t="s">
        <v>1263</v>
      </c>
      <c r="L1770" s="11" t="s">
        <v>1266</v>
      </c>
      <c r="M1770" s="11" t="s">
        <v>1272</v>
      </c>
      <c r="N1770" s="10">
        <v>41414</v>
      </c>
      <c r="O1770" s="12">
        <v>892</v>
      </c>
      <c r="P1770" s="12">
        <v>2974</v>
      </c>
      <c r="Q1770" s="12">
        <v>2082</v>
      </c>
      <c r="R1770" s="11">
        <v>27</v>
      </c>
      <c r="S1770" s="12">
        <v>80298</v>
      </c>
      <c r="T1770" s="13">
        <v>7.0000000000000007E-2</v>
      </c>
      <c r="U1770" s="12">
        <v>5620.8600000000006</v>
      </c>
      <c r="V1770" s="12">
        <v>74677.14</v>
      </c>
      <c r="W1770" s="12">
        <v>664</v>
      </c>
      <c r="X1770" s="12">
        <v>11965</v>
      </c>
      <c r="Y1770" s="14">
        <f>+DAY('TABLA PRINCIPAL'!$B1770)</f>
        <v>19</v>
      </c>
      <c r="Z1770" s="14">
        <f>+MONTH('TABLA PRINCIPAL'!$B1770)</f>
        <v>5</v>
      </c>
      <c r="AA1770" s="14">
        <f>+YEAR('TABLA PRINCIPAL'!$B1770)</f>
        <v>2013</v>
      </c>
      <c r="AB1770" s="22" t="str">
        <f>+IF(Ventas_Oficina[[#This Row],[Total del pedido]]&gt;=100000,"SI","NO")</f>
        <v>NO</v>
      </c>
      <c r="AC1770" s="22" t="str">
        <f>+_xlfn.XLOOKUP(Ventas_Oficina[[#This Row],[Nº de artículo]],AUXILIAR!A1769:A6661,AUXILIAR!D1769:D6661,"Error",0)</f>
        <v>Enviado a tiempo</v>
      </c>
      <c r="AD1770" s="22" t="str">
        <f>+IF(AND(Ventas_Oficina[[#This Row],[Total]]&gt;75000,Ventas_Oficina[[#This Row],[Envio a tiempo]]="Enviado a tiempo"),"Buena Venta","Venta Mala")</f>
        <v>Venta Mala</v>
      </c>
    </row>
    <row r="1771" spans="1:30" x14ac:dyDescent="0.25">
      <c r="A1771" s="25">
        <v>1331676</v>
      </c>
      <c r="B1771" s="5">
        <v>41999</v>
      </c>
      <c r="C1771" s="6" t="s">
        <v>95</v>
      </c>
      <c r="D1771" s="6" t="s">
        <v>29</v>
      </c>
      <c r="E1771" s="6" t="s">
        <v>12</v>
      </c>
      <c r="F1771" s="6" t="s">
        <v>13</v>
      </c>
      <c r="G1771" s="6" t="s">
        <v>1009</v>
      </c>
      <c r="H1771" s="6" t="s">
        <v>14</v>
      </c>
      <c r="I1771" s="6" t="s">
        <v>1014</v>
      </c>
      <c r="J1771" s="6" t="s">
        <v>1024</v>
      </c>
      <c r="K1771" s="6" t="s">
        <v>1261</v>
      </c>
      <c r="L1771" s="6" t="s">
        <v>1265</v>
      </c>
      <c r="M1771" s="6" t="s">
        <v>1272</v>
      </c>
      <c r="N1771" s="5">
        <v>42002</v>
      </c>
      <c r="O1771" s="7">
        <v>160</v>
      </c>
      <c r="P1771" s="7">
        <v>262</v>
      </c>
      <c r="Q1771" s="7">
        <v>102</v>
      </c>
      <c r="R1771" s="6">
        <v>9</v>
      </c>
      <c r="S1771" s="7">
        <v>2358</v>
      </c>
      <c r="T1771" s="8">
        <v>0</v>
      </c>
      <c r="U1771" s="7">
        <v>0</v>
      </c>
      <c r="V1771" s="7">
        <v>2358</v>
      </c>
      <c r="W1771" s="7">
        <v>80</v>
      </c>
      <c r="X1771" s="7">
        <v>3960</v>
      </c>
      <c r="Y1771" s="9">
        <f>+DAY('TABLA PRINCIPAL'!$B1771)</f>
        <v>26</v>
      </c>
      <c r="Z1771" s="9">
        <f>+MONTH('TABLA PRINCIPAL'!$B1771)</f>
        <v>12</v>
      </c>
      <c r="AA1771" s="9">
        <f>+YEAR('TABLA PRINCIPAL'!$B1771)</f>
        <v>2014</v>
      </c>
      <c r="AB1771" s="22" t="str">
        <f>+IF(Ventas_Oficina[[#This Row],[Total del pedido]]&gt;=100000,"SI","NO")</f>
        <v>NO</v>
      </c>
      <c r="AC1771" s="22" t="str">
        <f>+_xlfn.XLOOKUP(Ventas_Oficina[[#This Row],[Nº de artículo]],AUXILIAR!A1770:A6662,AUXILIAR!D1770:D6662,"Error",0)</f>
        <v>No enviado a tiempo</v>
      </c>
      <c r="AD1771" s="22" t="str">
        <f>+IF(AND(Ventas_Oficina[[#This Row],[Total]]&gt;75000,Ventas_Oficina[[#This Row],[Envio a tiempo]]="Enviado a tiempo"),"Buena Venta","Venta Mala")</f>
        <v>Venta Mala</v>
      </c>
    </row>
    <row r="1772" spans="1:30" x14ac:dyDescent="0.25">
      <c r="A1772" s="26">
        <v>1331676</v>
      </c>
      <c r="B1772" s="10">
        <v>41820</v>
      </c>
      <c r="C1772" s="11" t="s">
        <v>228</v>
      </c>
      <c r="D1772" s="11" t="s">
        <v>189</v>
      </c>
      <c r="E1772" s="11" t="s">
        <v>4</v>
      </c>
      <c r="F1772" s="11" t="s">
        <v>5</v>
      </c>
      <c r="G1772" s="11" t="s">
        <v>1010</v>
      </c>
      <c r="H1772" s="11" t="s">
        <v>121</v>
      </c>
      <c r="I1772" s="11" t="s">
        <v>1016</v>
      </c>
      <c r="J1772" s="11" t="s">
        <v>1036</v>
      </c>
      <c r="K1772" s="11" t="s">
        <v>1262</v>
      </c>
      <c r="L1772" s="11" t="s">
        <v>1269</v>
      </c>
      <c r="M1772" s="11" t="s">
        <v>1272</v>
      </c>
      <c r="N1772" s="10">
        <v>41823</v>
      </c>
      <c r="O1772" s="12">
        <v>453</v>
      </c>
      <c r="P1772" s="12">
        <v>730</v>
      </c>
      <c r="Q1772" s="12">
        <v>277</v>
      </c>
      <c r="R1772" s="11">
        <v>20</v>
      </c>
      <c r="S1772" s="12">
        <v>14600</v>
      </c>
      <c r="T1772" s="13">
        <v>7.0000000000000007E-2</v>
      </c>
      <c r="U1772" s="12">
        <v>1022.0000000000001</v>
      </c>
      <c r="V1772" s="12">
        <v>13578</v>
      </c>
      <c r="W1772" s="12">
        <v>772</v>
      </c>
      <c r="X1772" s="12">
        <v>11965</v>
      </c>
      <c r="Y1772" s="14">
        <f>+DAY('TABLA PRINCIPAL'!$B1772)</f>
        <v>30</v>
      </c>
      <c r="Z1772" s="14">
        <f>+MONTH('TABLA PRINCIPAL'!$B1772)</f>
        <v>6</v>
      </c>
      <c r="AA1772" s="14">
        <f>+YEAR('TABLA PRINCIPAL'!$B1772)</f>
        <v>2014</v>
      </c>
      <c r="AB1772" s="22" t="str">
        <f>+IF(Ventas_Oficina[[#This Row],[Total del pedido]]&gt;=100000,"SI","NO")</f>
        <v>NO</v>
      </c>
      <c r="AC1772" s="22" t="str">
        <f>+_xlfn.XLOOKUP(Ventas_Oficina[[#This Row],[Nº de artículo]],AUXILIAR!A1771:A6663,AUXILIAR!D1771:D6663,"Error",0)</f>
        <v>Enviado a tiempo</v>
      </c>
      <c r="AD1772" s="22" t="str">
        <f>+IF(AND(Ventas_Oficina[[#This Row],[Total]]&gt;75000,Ventas_Oficina[[#This Row],[Envio a tiempo]]="Enviado a tiempo"),"Buena Venta","Venta Mala")</f>
        <v>Venta Mala</v>
      </c>
    </row>
    <row r="1773" spans="1:30" x14ac:dyDescent="0.25">
      <c r="A1773" s="25">
        <v>1332041</v>
      </c>
      <c r="B1773" s="5">
        <v>41824</v>
      </c>
      <c r="C1773" s="6" t="s">
        <v>201</v>
      </c>
      <c r="D1773" s="6" t="s">
        <v>29</v>
      </c>
      <c r="E1773" s="6" t="s">
        <v>12</v>
      </c>
      <c r="F1773" s="6" t="s">
        <v>13</v>
      </c>
      <c r="G1773" s="6" t="s">
        <v>1010</v>
      </c>
      <c r="H1773" s="6" t="s">
        <v>14</v>
      </c>
      <c r="I1773" s="6" t="s">
        <v>1014</v>
      </c>
      <c r="J1773" s="6" t="s">
        <v>1052</v>
      </c>
      <c r="K1773" s="6" t="s">
        <v>1261</v>
      </c>
      <c r="L1773" s="6" t="s">
        <v>1265</v>
      </c>
      <c r="M1773" s="6" t="s">
        <v>1272</v>
      </c>
      <c r="N1773" s="5">
        <v>41826</v>
      </c>
      <c r="O1773" s="7">
        <v>332</v>
      </c>
      <c r="P1773" s="7">
        <v>518</v>
      </c>
      <c r="Q1773" s="7">
        <v>186</v>
      </c>
      <c r="R1773" s="6">
        <v>23</v>
      </c>
      <c r="S1773" s="7">
        <v>11914</v>
      </c>
      <c r="T1773" s="8">
        <v>0.08</v>
      </c>
      <c r="U1773" s="7">
        <v>953.12</v>
      </c>
      <c r="V1773" s="7">
        <v>10960.88</v>
      </c>
      <c r="W1773" s="7">
        <v>204</v>
      </c>
      <c r="X1773" s="7">
        <v>21810</v>
      </c>
      <c r="Y1773" s="9">
        <f>+DAY('TABLA PRINCIPAL'!$B1773)</f>
        <v>4</v>
      </c>
      <c r="Z1773" s="9">
        <f>+MONTH('TABLA PRINCIPAL'!$B1773)</f>
        <v>7</v>
      </c>
      <c r="AA1773" s="9">
        <f>+YEAR('TABLA PRINCIPAL'!$B1773)</f>
        <v>2014</v>
      </c>
      <c r="AB1773" s="22" t="str">
        <f>+IF(Ventas_Oficina[[#This Row],[Total del pedido]]&gt;=100000,"SI","NO")</f>
        <v>NO</v>
      </c>
      <c r="AC1773" s="22" t="str">
        <f>+_xlfn.XLOOKUP(Ventas_Oficina[[#This Row],[Nº de artículo]],AUXILIAR!A1772:A6664,AUXILIAR!D1772:D6664,"Error",0)</f>
        <v>Enviado a tiempo</v>
      </c>
      <c r="AD1773" s="22" t="str">
        <f>+IF(AND(Ventas_Oficina[[#This Row],[Total]]&gt;75000,Ventas_Oficina[[#This Row],[Envio a tiempo]]="Enviado a tiempo"),"Buena Venta","Venta Mala")</f>
        <v>Venta Mala</v>
      </c>
    </row>
    <row r="1774" spans="1:30" x14ac:dyDescent="0.25">
      <c r="A1774" s="26">
        <v>1332041</v>
      </c>
      <c r="B1774" s="10">
        <v>41695</v>
      </c>
      <c r="C1774" s="11" t="s">
        <v>407</v>
      </c>
      <c r="D1774" s="11" t="s">
        <v>504</v>
      </c>
      <c r="E1774" s="11" t="s">
        <v>4</v>
      </c>
      <c r="F1774" s="11" t="s">
        <v>5</v>
      </c>
      <c r="G1774" s="11" t="s">
        <v>1007</v>
      </c>
      <c r="H1774" s="11" t="s">
        <v>121</v>
      </c>
      <c r="I1774" s="11" t="s">
        <v>1014</v>
      </c>
      <c r="J1774" s="11" t="s">
        <v>1052</v>
      </c>
      <c r="K1774" s="11" t="s">
        <v>1261</v>
      </c>
      <c r="L1774" s="11" t="s">
        <v>1265</v>
      </c>
      <c r="M1774" s="11" t="s">
        <v>1273</v>
      </c>
      <c r="N1774" s="10">
        <v>41697</v>
      </c>
      <c r="O1774" s="12">
        <v>332</v>
      </c>
      <c r="P1774" s="12">
        <v>518</v>
      </c>
      <c r="Q1774" s="12">
        <v>186</v>
      </c>
      <c r="R1774" s="11">
        <v>18</v>
      </c>
      <c r="S1774" s="12">
        <v>9324</v>
      </c>
      <c r="T1774" s="13">
        <v>0.01</v>
      </c>
      <c r="U1774" s="12">
        <v>93.24</v>
      </c>
      <c r="V1774" s="12">
        <v>9230.76</v>
      </c>
      <c r="W1774" s="12">
        <v>204</v>
      </c>
      <c r="X1774" s="12">
        <v>21810</v>
      </c>
      <c r="Y1774" s="14">
        <f>+DAY('TABLA PRINCIPAL'!$B1774)</f>
        <v>25</v>
      </c>
      <c r="Z1774" s="14">
        <f>+MONTH('TABLA PRINCIPAL'!$B1774)</f>
        <v>2</v>
      </c>
      <c r="AA1774" s="14">
        <f>+YEAR('TABLA PRINCIPAL'!$B1774)</f>
        <v>2014</v>
      </c>
      <c r="AB1774" s="22" t="str">
        <f>+IF(Ventas_Oficina[[#This Row],[Total del pedido]]&gt;=100000,"SI","NO")</f>
        <v>NO</v>
      </c>
      <c r="AC1774" s="22" t="str">
        <f>+_xlfn.XLOOKUP(Ventas_Oficina[[#This Row],[Nº de artículo]],AUXILIAR!A1773:A6665,AUXILIAR!D1773:D6665,"Error",0)</f>
        <v>Enviado a tiempo</v>
      </c>
      <c r="AD1774" s="22" t="str">
        <f>+IF(AND(Ventas_Oficina[[#This Row],[Total]]&gt;75000,Ventas_Oficina[[#This Row],[Envio a tiempo]]="Enviado a tiempo"),"Buena Venta","Venta Mala")</f>
        <v>Venta Mala</v>
      </c>
    </row>
    <row r="1775" spans="1:30" x14ac:dyDescent="0.25">
      <c r="A1775" s="25">
        <v>1332041</v>
      </c>
      <c r="B1775" s="5">
        <v>41903</v>
      </c>
      <c r="C1775" s="6" t="s">
        <v>310</v>
      </c>
      <c r="D1775" s="6" t="s">
        <v>65</v>
      </c>
      <c r="E1775" s="6" t="s">
        <v>12</v>
      </c>
      <c r="F1775" s="6" t="s">
        <v>13</v>
      </c>
      <c r="G1775" s="6" t="s">
        <v>1008</v>
      </c>
      <c r="H1775" s="6" t="s">
        <v>14</v>
      </c>
      <c r="I1775" s="6" t="s">
        <v>1014</v>
      </c>
      <c r="J1775" s="6" t="s">
        <v>1060</v>
      </c>
      <c r="K1775" s="6" t="s">
        <v>1263</v>
      </c>
      <c r="L1775" s="6" t="s">
        <v>1266</v>
      </c>
      <c r="M1775" s="6" t="s">
        <v>1272</v>
      </c>
      <c r="N1775" s="5">
        <v>41904</v>
      </c>
      <c r="O1775" s="7">
        <v>1388</v>
      </c>
      <c r="P1775" s="7">
        <v>2238</v>
      </c>
      <c r="Q1775" s="7">
        <v>850</v>
      </c>
      <c r="R1775" s="6">
        <v>44</v>
      </c>
      <c r="S1775" s="7">
        <v>98472</v>
      </c>
      <c r="T1775" s="8">
        <v>0.03</v>
      </c>
      <c r="U1775" s="7">
        <v>2954.16</v>
      </c>
      <c r="V1775" s="7">
        <v>95517.84</v>
      </c>
      <c r="W1775" s="7">
        <v>1510</v>
      </c>
      <c r="X1775" s="7">
        <v>34505</v>
      </c>
      <c r="Y1775" s="9">
        <f>+DAY('TABLA PRINCIPAL'!$B1775)</f>
        <v>21</v>
      </c>
      <c r="Z1775" s="9">
        <f>+MONTH('TABLA PRINCIPAL'!$B1775)</f>
        <v>9</v>
      </c>
      <c r="AA1775" s="9">
        <f>+YEAR('TABLA PRINCIPAL'!$B1775)</f>
        <v>2014</v>
      </c>
      <c r="AB1775" s="22" t="str">
        <f>+IF(Ventas_Oficina[[#This Row],[Total del pedido]]&gt;=100000,"SI","NO")</f>
        <v>NO</v>
      </c>
      <c r="AC1775" s="22" t="str">
        <f>+_xlfn.XLOOKUP(Ventas_Oficina[[#This Row],[Nº de artículo]],AUXILIAR!A1774:A6666,AUXILIAR!D1774:D6666,"Error",0)</f>
        <v>Enviado a tiempo</v>
      </c>
      <c r="AD1775" s="22" t="str">
        <f>+IF(AND(Ventas_Oficina[[#This Row],[Total]]&gt;75000,Ventas_Oficina[[#This Row],[Envio a tiempo]]="Enviado a tiempo"),"Buena Venta","Venta Mala")</f>
        <v>Venta Mala</v>
      </c>
    </row>
    <row r="1776" spans="1:30" x14ac:dyDescent="0.25">
      <c r="A1776" s="26">
        <v>1332406</v>
      </c>
      <c r="B1776" s="10">
        <v>41946</v>
      </c>
      <c r="C1776" s="11" t="s">
        <v>457</v>
      </c>
      <c r="D1776" s="11" t="s">
        <v>65</v>
      </c>
      <c r="E1776" s="11" t="s">
        <v>12</v>
      </c>
      <c r="F1776" s="11" t="s">
        <v>13</v>
      </c>
      <c r="G1776" s="11" t="s">
        <v>1009</v>
      </c>
      <c r="H1776" s="11" t="s">
        <v>14</v>
      </c>
      <c r="I1776" s="11" t="s">
        <v>1015</v>
      </c>
      <c r="J1776" s="11" t="s">
        <v>1120</v>
      </c>
      <c r="K1776" s="11" t="s">
        <v>1261</v>
      </c>
      <c r="L1776" s="11" t="s">
        <v>1267</v>
      </c>
      <c r="M1776" s="11" t="s">
        <v>1272</v>
      </c>
      <c r="N1776" s="10">
        <v>41950</v>
      </c>
      <c r="O1776" s="12">
        <v>651</v>
      </c>
      <c r="P1776" s="12">
        <v>3098</v>
      </c>
      <c r="Q1776" s="12">
        <v>2447</v>
      </c>
      <c r="R1776" s="11">
        <v>49</v>
      </c>
      <c r="S1776" s="12">
        <v>151802</v>
      </c>
      <c r="T1776" s="13">
        <v>0</v>
      </c>
      <c r="U1776" s="12">
        <v>0</v>
      </c>
      <c r="V1776" s="12">
        <v>151802</v>
      </c>
      <c r="W1776" s="12">
        <v>650</v>
      </c>
      <c r="X1776" s="12">
        <v>35136</v>
      </c>
      <c r="Y1776" s="14">
        <f>+DAY('TABLA PRINCIPAL'!$B1776)</f>
        <v>3</v>
      </c>
      <c r="Z1776" s="14">
        <f>+MONTH('TABLA PRINCIPAL'!$B1776)</f>
        <v>11</v>
      </c>
      <c r="AA1776" s="14">
        <f>+YEAR('TABLA PRINCIPAL'!$B1776)</f>
        <v>2014</v>
      </c>
      <c r="AB1776" s="22" t="str">
        <f>+IF(Ventas_Oficina[[#This Row],[Total del pedido]]&gt;=100000,"SI","NO")</f>
        <v>SI</v>
      </c>
      <c r="AC1776" s="22" t="str">
        <f>+_xlfn.XLOOKUP(Ventas_Oficina[[#This Row],[Nº de artículo]],AUXILIAR!A1775:A6667,AUXILIAR!D1775:D6667,"Error",0)</f>
        <v>Enviado a tiempo</v>
      </c>
      <c r="AD1776" s="22" t="str">
        <f>+IF(AND(Ventas_Oficina[[#This Row],[Total]]&gt;75000,Ventas_Oficina[[#This Row],[Envio a tiempo]]="Enviado a tiempo"),"Buena Venta","Venta Mala")</f>
        <v>Venta Mala</v>
      </c>
    </row>
    <row r="1777" spans="1:30" x14ac:dyDescent="0.25">
      <c r="A1777" s="25">
        <v>1332406</v>
      </c>
      <c r="B1777" s="5">
        <v>41934</v>
      </c>
      <c r="C1777" s="6" t="s">
        <v>361</v>
      </c>
      <c r="D1777" s="6" t="s">
        <v>133</v>
      </c>
      <c r="E1777" s="6" t="s">
        <v>12</v>
      </c>
      <c r="F1777" s="6" t="s">
        <v>13</v>
      </c>
      <c r="G1777" s="6" t="s">
        <v>1010</v>
      </c>
      <c r="H1777" s="6" t="s">
        <v>42</v>
      </c>
      <c r="I1777" s="6" t="s">
        <v>1012</v>
      </c>
      <c r="J1777" s="6" t="s">
        <v>1022</v>
      </c>
      <c r="K1777" s="6" t="s">
        <v>1261</v>
      </c>
      <c r="L1777" s="6" t="s">
        <v>1265</v>
      </c>
      <c r="M1777" s="6" t="s">
        <v>1273</v>
      </c>
      <c r="N1777" s="5">
        <v>41935</v>
      </c>
      <c r="O1777" s="7">
        <v>153</v>
      </c>
      <c r="P1777" s="7">
        <v>278</v>
      </c>
      <c r="Q1777" s="7">
        <v>125</v>
      </c>
      <c r="R1777" s="6">
        <v>9</v>
      </c>
      <c r="S1777" s="7">
        <v>2502</v>
      </c>
      <c r="T1777" s="8">
        <v>0.09</v>
      </c>
      <c r="U1777" s="7">
        <v>225.17999999999998</v>
      </c>
      <c r="V1777" s="7">
        <v>2276.8200000000002</v>
      </c>
      <c r="W1777" s="7">
        <v>134</v>
      </c>
      <c r="X1777" s="7">
        <v>11971</v>
      </c>
      <c r="Y1777" s="9">
        <f>+DAY('TABLA PRINCIPAL'!$B1777)</f>
        <v>22</v>
      </c>
      <c r="Z1777" s="9">
        <f>+MONTH('TABLA PRINCIPAL'!$B1777)</f>
        <v>10</v>
      </c>
      <c r="AA1777" s="9">
        <f>+YEAR('TABLA PRINCIPAL'!$B1777)</f>
        <v>2014</v>
      </c>
      <c r="AB1777" s="22" t="str">
        <f>+IF(Ventas_Oficina[[#This Row],[Total del pedido]]&gt;=100000,"SI","NO")</f>
        <v>NO</v>
      </c>
      <c r="AC1777" s="22" t="str">
        <f>+_xlfn.XLOOKUP(Ventas_Oficina[[#This Row],[Nº de artículo]],AUXILIAR!A1776:A6668,AUXILIAR!D1776:D6668,"Error",0)</f>
        <v>Enviado a tiempo</v>
      </c>
      <c r="AD1777" s="22" t="str">
        <f>+IF(AND(Ventas_Oficina[[#This Row],[Total]]&gt;75000,Ventas_Oficina[[#This Row],[Envio a tiempo]]="Enviado a tiempo"),"Buena Venta","Venta Mala")</f>
        <v>Venta Mala</v>
      </c>
    </row>
    <row r="1778" spans="1:30" x14ac:dyDescent="0.25">
      <c r="A1778" s="26">
        <v>1332406</v>
      </c>
      <c r="B1778" s="10">
        <v>41575</v>
      </c>
      <c r="C1778" s="11" t="s">
        <v>349</v>
      </c>
      <c r="D1778" s="11" t="s">
        <v>150</v>
      </c>
      <c r="E1778" s="11" t="s">
        <v>12</v>
      </c>
      <c r="F1778" s="11" t="s">
        <v>13</v>
      </c>
      <c r="G1778" s="11" t="s">
        <v>1007</v>
      </c>
      <c r="H1778" s="11" t="s">
        <v>14</v>
      </c>
      <c r="I1778" s="11" t="s">
        <v>1014</v>
      </c>
      <c r="J1778" s="11" t="s">
        <v>1052</v>
      </c>
      <c r="K1778" s="11" t="s">
        <v>1263</v>
      </c>
      <c r="L1778" s="11" t="s">
        <v>1269</v>
      </c>
      <c r="M1778" s="11" t="s">
        <v>1272</v>
      </c>
      <c r="N1778" s="10">
        <v>41576</v>
      </c>
      <c r="O1778" s="12">
        <v>332</v>
      </c>
      <c r="P1778" s="12">
        <v>518</v>
      </c>
      <c r="Q1778" s="12">
        <v>186</v>
      </c>
      <c r="R1778" s="11">
        <v>31</v>
      </c>
      <c r="S1778" s="12">
        <v>16058</v>
      </c>
      <c r="T1778" s="13">
        <v>0.01</v>
      </c>
      <c r="U1778" s="12">
        <v>160.58000000000001</v>
      </c>
      <c r="V1778" s="12">
        <v>15897.42</v>
      </c>
      <c r="W1778" s="12">
        <v>204</v>
      </c>
      <c r="X1778" s="12">
        <v>12804</v>
      </c>
      <c r="Y1778" s="14">
        <f>+DAY('TABLA PRINCIPAL'!$B1778)</f>
        <v>28</v>
      </c>
      <c r="Z1778" s="14">
        <f>+MONTH('TABLA PRINCIPAL'!$B1778)</f>
        <v>10</v>
      </c>
      <c r="AA1778" s="14">
        <f>+YEAR('TABLA PRINCIPAL'!$B1778)</f>
        <v>2013</v>
      </c>
      <c r="AB1778" s="22" t="str">
        <f>+IF(Ventas_Oficina[[#This Row],[Total del pedido]]&gt;=100000,"SI","NO")</f>
        <v>NO</v>
      </c>
      <c r="AC1778" s="22" t="str">
        <f>+_xlfn.XLOOKUP(Ventas_Oficina[[#This Row],[Nº de artículo]],AUXILIAR!A1777:A6669,AUXILIAR!D1777:D6669,"Error",0)</f>
        <v>No enviado a tiempo</v>
      </c>
      <c r="AD1778" s="22" t="str">
        <f>+IF(AND(Ventas_Oficina[[#This Row],[Total]]&gt;75000,Ventas_Oficina[[#This Row],[Envio a tiempo]]="Enviado a tiempo"),"Buena Venta","Venta Mala")</f>
        <v>Venta Mala</v>
      </c>
    </row>
    <row r="1779" spans="1:30" x14ac:dyDescent="0.25">
      <c r="A1779" s="25">
        <v>1332406</v>
      </c>
      <c r="B1779" s="5">
        <v>41575</v>
      </c>
      <c r="C1779" s="6" t="s">
        <v>349</v>
      </c>
      <c r="D1779" s="6" t="s">
        <v>150</v>
      </c>
      <c r="E1779" s="6" t="s">
        <v>12</v>
      </c>
      <c r="F1779" s="6" t="s">
        <v>13</v>
      </c>
      <c r="G1779" s="6" t="s">
        <v>1008</v>
      </c>
      <c r="H1779" s="6" t="s">
        <v>14</v>
      </c>
      <c r="I1779" s="6" t="s">
        <v>1012</v>
      </c>
      <c r="J1779" s="6" t="s">
        <v>1056</v>
      </c>
      <c r="K1779" s="6" t="s">
        <v>1261</v>
      </c>
      <c r="L1779" s="6" t="s">
        <v>1265</v>
      </c>
      <c r="M1779" s="6" t="s">
        <v>1272</v>
      </c>
      <c r="N1779" s="5">
        <v>41576</v>
      </c>
      <c r="O1779" s="7">
        <v>352</v>
      </c>
      <c r="P1779" s="7">
        <v>568</v>
      </c>
      <c r="Q1779" s="7">
        <v>216</v>
      </c>
      <c r="R1779" s="6">
        <v>24</v>
      </c>
      <c r="S1779" s="7">
        <v>13632</v>
      </c>
      <c r="T1779" s="8">
        <v>0.02</v>
      </c>
      <c r="U1779" s="7">
        <v>272.64</v>
      </c>
      <c r="V1779" s="7">
        <v>13359.36</v>
      </c>
      <c r="W1779" s="7">
        <v>139</v>
      </c>
      <c r="X1779" s="7">
        <v>11000</v>
      </c>
      <c r="Y1779" s="9">
        <f>+DAY('TABLA PRINCIPAL'!$B1779)</f>
        <v>28</v>
      </c>
      <c r="Z1779" s="9">
        <f>+MONTH('TABLA PRINCIPAL'!$B1779)</f>
        <v>10</v>
      </c>
      <c r="AA1779" s="9">
        <f>+YEAR('TABLA PRINCIPAL'!$B1779)</f>
        <v>2013</v>
      </c>
      <c r="AB1779" s="22" t="str">
        <f>+IF(Ventas_Oficina[[#This Row],[Total del pedido]]&gt;=100000,"SI","NO")</f>
        <v>NO</v>
      </c>
      <c r="AC1779" s="22" t="str">
        <f>+_xlfn.XLOOKUP(Ventas_Oficina[[#This Row],[Nº de artículo]],AUXILIAR!A1778:A6670,AUXILIAR!D1778:D6670,"Error",0)</f>
        <v>No enviado a tiempo</v>
      </c>
      <c r="AD1779" s="22" t="str">
        <f>+IF(AND(Ventas_Oficina[[#This Row],[Total]]&gt;75000,Ventas_Oficina[[#This Row],[Envio a tiempo]]="Enviado a tiempo"),"Buena Venta","Venta Mala")</f>
        <v>Venta Mala</v>
      </c>
    </row>
    <row r="1780" spans="1:30" x14ac:dyDescent="0.25">
      <c r="A1780" s="26">
        <v>1332406</v>
      </c>
      <c r="B1780" s="10">
        <v>42184</v>
      </c>
      <c r="C1780" s="11" t="s">
        <v>285</v>
      </c>
      <c r="D1780" s="11" t="s">
        <v>160</v>
      </c>
      <c r="E1780" s="11" t="s">
        <v>4</v>
      </c>
      <c r="F1780" s="11" t="s">
        <v>5</v>
      </c>
      <c r="G1780" s="11" t="s">
        <v>1008</v>
      </c>
      <c r="H1780" s="11" t="s">
        <v>53</v>
      </c>
      <c r="I1780" s="11" t="s">
        <v>1013</v>
      </c>
      <c r="J1780" s="11" t="s">
        <v>1089</v>
      </c>
      <c r="K1780" s="11" t="s">
        <v>1261</v>
      </c>
      <c r="L1780" s="11" t="s">
        <v>1265</v>
      </c>
      <c r="M1780" s="11" t="s">
        <v>1272</v>
      </c>
      <c r="N1780" s="10">
        <v>42185</v>
      </c>
      <c r="O1780" s="12">
        <v>176</v>
      </c>
      <c r="P1780" s="12">
        <v>338</v>
      </c>
      <c r="Q1780" s="12">
        <v>162</v>
      </c>
      <c r="R1780" s="11">
        <v>7</v>
      </c>
      <c r="S1780" s="12">
        <v>2366</v>
      </c>
      <c r="T1780" s="13">
        <v>0.04</v>
      </c>
      <c r="U1780" s="12">
        <v>94.64</v>
      </c>
      <c r="V1780" s="12">
        <v>2271.36</v>
      </c>
      <c r="W1780" s="12">
        <v>85</v>
      </c>
      <c r="X1780" s="12">
        <v>12951</v>
      </c>
      <c r="Y1780" s="14">
        <f>+DAY('TABLA PRINCIPAL'!$B1780)</f>
        <v>29</v>
      </c>
      <c r="Z1780" s="14">
        <f>+MONTH('TABLA PRINCIPAL'!$B1780)</f>
        <v>6</v>
      </c>
      <c r="AA1780" s="14">
        <f>+YEAR('TABLA PRINCIPAL'!$B1780)</f>
        <v>2015</v>
      </c>
      <c r="AB1780" s="22" t="str">
        <f>+IF(Ventas_Oficina[[#This Row],[Total del pedido]]&gt;=100000,"SI","NO")</f>
        <v>NO</v>
      </c>
      <c r="AC1780" s="22" t="str">
        <f>+_xlfn.XLOOKUP(Ventas_Oficina[[#This Row],[Nº de artículo]],AUXILIAR!A1779:A6671,AUXILIAR!D1779:D6671,"Error",0)</f>
        <v>No enviado a tiempo</v>
      </c>
      <c r="AD1780" s="22" t="str">
        <f>+IF(AND(Ventas_Oficina[[#This Row],[Total]]&gt;75000,Ventas_Oficina[[#This Row],[Envio a tiempo]]="Enviado a tiempo"),"Buena Venta","Venta Mala")</f>
        <v>Venta Mala</v>
      </c>
    </row>
    <row r="1781" spans="1:30" x14ac:dyDescent="0.25">
      <c r="A1781" s="25">
        <v>1332772</v>
      </c>
      <c r="B1781" s="5">
        <v>41450</v>
      </c>
      <c r="C1781" s="6" t="s">
        <v>167</v>
      </c>
      <c r="D1781" s="6" t="s">
        <v>137</v>
      </c>
      <c r="E1781" s="6" t="s">
        <v>4</v>
      </c>
      <c r="F1781" s="6" t="s">
        <v>5</v>
      </c>
      <c r="G1781" s="6" t="s">
        <v>1010</v>
      </c>
      <c r="H1781" s="6" t="s">
        <v>6</v>
      </c>
      <c r="I1781" s="6" t="s">
        <v>1015</v>
      </c>
      <c r="J1781" s="6" t="s">
        <v>1064</v>
      </c>
      <c r="K1781" s="6" t="s">
        <v>1261</v>
      </c>
      <c r="L1781" s="6" t="s">
        <v>1267</v>
      </c>
      <c r="M1781" s="6" t="s">
        <v>1272</v>
      </c>
      <c r="N1781" s="5">
        <v>41452</v>
      </c>
      <c r="O1781" s="7">
        <v>365</v>
      </c>
      <c r="P1781" s="7">
        <v>598</v>
      </c>
      <c r="Q1781" s="7">
        <v>233</v>
      </c>
      <c r="R1781" s="6">
        <v>39</v>
      </c>
      <c r="S1781" s="7">
        <v>23322</v>
      </c>
      <c r="T1781" s="8">
        <v>0.01</v>
      </c>
      <c r="U1781" s="7">
        <v>233.22</v>
      </c>
      <c r="V1781" s="7">
        <v>23088.78</v>
      </c>
      <c r="W1781" s="7">
        <v>149</v>
      </c>
      <c r="X1781" s="7">
        <v>9500</v>
      </c>
      <c r="Y1781" s="9">
        <f>+DAY('TABLA PRINCIPAL'!$B1781)</f>
        <v>25</v>
      </c>
      <c r="Z1781" s="9">
        <f>+MONTH('TABLA PRINCIPAL'!$B1781)</f>
        <v>6</v>
      </c>
      <c r="AA1781" s="9">
        <f>+YEAR('TABLA PRINCIPAL'!$B1781)</f>
        <v>2013</v>
      </c>
      <c r="AB1781" s="22" t="str">
        <f>+IF(Ventas_Oficina[[#This Row],[Total del pedido]]&gt;=100000,"SI","NO")</f>
        <v>NO</v>
      </c>
      <c r="AC1781" s="22" t="str">
        <f>+_xlfn.XLOOKUP(Ventas_Oficina[[#This Row],[Nº de artículo]],AUXILIAR!A1780:A6672,AUXILIAR!D1780:D6672,"Error",0)</f>
        <v>Enviado a tiempo</v>
      </c>
      <c r="AD1781" s="22" t="str">
        <f>+IF(AND(Ventas_Oficina[[#This Row],[Total]]&gt;75000,Ventas_Oficina[[#This Row],[Envio a tiempo]]="Enviado a tiempo"),"Buena Venta","Venta Mala")</f>
        <v>Venta Mala</v>
      </c>
    </row>
    <row r="1782" spans="1:30" x14ac:dyDescent="0.25">
      <c r="A1782" s="26">
        <v>1333137</v>
      </c>
      <c r="B1782" s="10">
        <v>41495</v>
      </c>
      <c r="C1782" s="11" t="s">
        <v>652</v>
      </c>
      <c r="D1782" s="11" t="s">
        <v>323</v>
      </c>
      <c r="E1782" s="11" t="s">
        <v>4</v>
      </c>
      <c r="F1782" s="11" t="s">
        <v>5</v>
      </c>
      <c r="G1782" s="11" t="s">
        <v>1007</v>
      </c>
      <c r="H1782" s="11" t="s">
        <v>34</v>
      </c>
      <c r="I1782" s="11" t="s">
        <v>1014</v>
      </c>
      <c r="J1782" s="11" t="s">
        <v>1052</v>
      </c>
      <c r="K1782" s="11" t="s">
        <v>1261</v>
      </c>
      <c r="L1782" s="11" t="s">
        <v>1265</v>
      </c>
      <c r="M1782" s="11" t="s">
        <v>1272</v>
      </c>
      <c r="N1782" s="10">
        <v>41496</v>
      </c>
      <c r="O1782" s="12">
        <v>332</v>
      </c>
      <c r="P1782" s="12">
        <v>518</v>
      </c>
      <c r="Q1782" s="12">
        <v>186</v>
      </c>
      <c r="R1782" s="11">
        <v>33</v>
      </c>
      <c r="S1782" s="12">
        <v>17094</v>
      </c>
      <c r="T1782" s="13">
        <v>0.08</v>
      </c>
      <c r="U1782" s="12">
        <v>1367.52</v>
      </c>
      <c r="V1782" s="12">
        <v>15726.48</v>
      </c>
      <c r="W1782" s="12">
        <v>204</v>
      </c>
      <c r="X1782" s="12">
        <v>2953</v>
      </c>
      <c r="Y1782" s="14">
        <f>+DAY('TABLA PRINCIPAL'!$B1782)</f>
        <v>9</v>
      </c>
      <c r="Z1782" s="14">
        <f>+MONTH('TABLA PRINCIPAL'!$B1782)</f>
        <v>8</v>
      </c>
      <c r="AA1782" s="14">
        <f>+YEAR('TABLA PRINCIPAL'!$B1782)</f>
        <v>2013</v>
      </c>
      <c r="AB1782" s="22" t="str">
        <f>+IF(Ventas_Oficina[[#This Row],[Total del pedido]]&gt;=100000,"SI","NO")</f>
        <v>NO</v>
      </c>
      <c r="AC1782" s="22" t="str">
        <f>+_xlfn.XLOOKUP(Ventas_Oficina[[#This Row],[Nº de artículo]],AUXILIAR!A1781:A6673,AUXILIAR!D1781:D6673,"Error",0)</f>
        <v>No enviado a tiempo</v>
      </c>
      <c r="AD1782" s="22" t="str">
        <f>+IF(AND(Ventas_Oficina[[#This Row],[Total]]&gt;75000,Ventas_Oficina[[#This Row],[Envio a tiempo]]="Enviado a tiempo"),"Buena Venta","Venta Mala")</f>
        <v>Venta Mala</v>
      </c>
    </row>
    <row r="1783" spans="1:30" x14ac:dyDescent="0.25">
      <c r="A1783" s="25">
        <v>1333502</v>
      </c>
      <c r="B1783" s="5">
        <v>41710</v>
      </c>
      <c r="C1783" s="6" t="s">
        <v>368</v>
      </c>
      <c r="D1783" s="6" t="s">
        <v>369</v>
      </c>
      <c r="E1783" s="6" t="s">
        <v>4</v>
      </c>
      <c r="F1783" s="6" t="s">
        <v>5</v>
      </c>
      <c r="G1783" s="6" t="s">
        <v>1009</v>
      </c>
      <c r="H1783" s="6" t="s">
        <v>9</v>
      </c>
      <c r="I1783" s="6" t="s">
        <v>1016</v>
      </c>
      <c r="J1783" s="6" t="s">
        <v>1116</v>
      </c>
      <c r="K1783" s="6" t="s">
        <v>1261</v>
      </c>
      <c r="L1783" s="6" t="s">
        <v>1265</v>
      </c>
      <c r="M1783" s="6" t="s">
        <v>1272</v>
      </c>
      <c r="N1783" s="5">
        <v>41711</v>
      </c>
      <c r="O1783" s="7">
        <v>182</v>
      </c>
      <c r="P1783" s="7">
        <v>284</v>
      </c>
      <c r="Q1783" s="7">
        <v>102</v>
      </c>
      <c r="R1783" s="6">
        <v>42</v>
      </c>
      <c r="S1783" s="7">
        <v>11928</v>
      </c>
      <c r="T1783" s="8">
        <v>0</v>
      </c>
      <c r="U1783" s="7">
        <v>0</v>
      </c>
      <c r="V1783" s="7">
        <v>11928</v>
      </c>
      <c r="W1783" s="7">
        <v>544</v>
      </c>
      <c r="X1783" s="7">
        <v>5940</v>
      </c>
      <c r="Y1783" s="9">
        <f>+DAY('TABLA PRINCIPAL'!$B1783)</f>
        <v>12</v>
      </c>
      <c r="Z1783" s="9">
        <f>+MONTH('TABLA PRINCIPAL'!$B1783)</f>
        <v>3</v>
      </c>
      <c r="AA1783" s="9">
        <f>+YEAR('TABLA PRINCIPAL'!$B1783)</f>
        <v>2014</v>
      </c>
      <c r="AB1783" s="22" t="str">
        <f>+IF(Ventas_Oficina[[#This Row],[Total del pedido]]&gt;=100000,"SI","NO")</f>
        <v>NO</v>
      </c>
      <c r="AC1783" s="22" t="str">
        <f>+_xlfn.XLOOKUP(Ventas_Oficina[[#This Row],[Nº de artículo]],AUXILIAR!A1782:A6674,AUXILIAR!D1782:D6674,"Error",0)</f>
        <v>No enviado a tiempo</v>
      </c>
      <c r="AD1783" s="22" t="str">
        <f>+IF(AND(Ventas_Oficina[[#This Row],[Total]]&gt;75000,Ventas_Oficina[[#This Row],[Envio a tiempo]]="Enviado a tiempo"),"Buena Venta","Venta Mala")</f>
        <v>Venta Mala</v>
      </c>
    </row>
    <row r="1784" spans="1:30" x14ac:dyDescent="0.25">
      <c r="A1784" s="26">
        <v>1333502</v>
      </c>
      <c r="B1784" s="10">
        <v>42017</v>
      </c>
      <c r="C1784" s="11" t="s">
        <v>468</v>
      </c>
      <c r="D1784" s="11" t="s">
        <v>110</v>
      </c>
      <c r="E1784" s="11" t="s">
        <v>12</v>
      </c>
      <c r="F1784" s="11" t="s">
        <v>13</v>
      </c>
      <c r="G1784" s="11" t="s">
        <v>1008</v>
      </c>
      <c r="H1784" s="11" t="s">
        <v>14</v>
      </c>
      <c r="I1784" s="11" t="s">
        <v>1016</v>
      </c>
      <c r="J1784" s="11" t="s">
        <v>1030</v>
      </c>
      <c r="K1784" s="11" t="s">
        <v>1262</v>
      </c>
      <c r="L1784" s="11" t="s">
        <v>1265</v>
      </c>
      <c r="M1784" s="11" t="s">
        <v>1272</v>
      </c>
      <c r="N1784" s="10">
        <v>42019</v>
      </c>
      <c r="O1784" s="12">
        <v>90</v>
      </c>
      <c r="P1784" s="12">
        <v>210</v>
      </c>
      <c r="Q1784" s="12">
        <v>120</v>
      </c>
      <c r="R1784" s="11">
        <v>20</v>
      </c>
      <c r="S1784" s="12">
        <v>4200</v>
      </c>
      <c r="T1784" s="13">
        <v>0.04</v>
      </c>
      <c r="U1784" s="12">
        <v>168</v>
      </c>
      <c r="V1784" s="12">
        <v>4032</v>
      </c>
      <c r="W1784" s="12">
        <v>70</v>
      </c>
      <c r="X1784" s="12">
        <v>7066</v>
      </c>
      <c r="Y1784" s="14">
        <f>+DAY('TABLA PRINCIPAL'!$B1784)</f>
        <v>13</v>
      </c>
      <c r="Z1784" s="14">
        <f>+MONTH('TABLA PRINCIPAL'!$B1784)</f>
        <v>1</v>
      </c>
      <c r="AA1784" s="14">
        <f>+YEAR('TABLA PRINCIPAL'!$B1784)</f>
        <v>2015</v>
      </c>
      <c r="AB1784" s="22" t="str">
        <f>+IF(Ventas_Oficina[[#This Row],[Total del pedido]]&gt;=100000,"SI","NO")</f>
        <v>NO</v>
      </c>
      <c r="AC1784" s="22" t="str">
        <f>+_xlfn.XLOOKUP(Ventas_Oficina[[#This Row],[Nº de artículo]],AUXILIAR!A1783:A6675,AUXILIAR!D1783:D6675,"Error",0)</f>
        <v>No enviado a tiempo</v>
      </c>
      <c r="AD1784" s="22" t="str">
        <f>+IF(AND(Ventas_Oficina[[#This Row],[Total]]&gt;75000,Ventas_Oficina[[#This Row],[Envio a tiempo]]="Enviado a tiempo"),"Buena Venta","Venta Mala")</f>
        <v>Venta Mala</v>
      </c>
    </row>
    <row r="1785" spans="1:30" x14ac:dyDescent="0.25">
      <c r="A1785" s="25">
        <v>1333502</v>
      </c>
      <c r="B1785" s="5">
        <v>41848</v>
      </c>
      <c r="C1785" s="6" t="s">
        <v>653</v>
      </c>
      <c r="D1785" s="6" t="s">
        <v>48</v>
      </c>
      <c r="E1785" s="6" t="s">
        <v>4</v>
      </c>
      <c r="F1785" s="6" t="s">
        <v>5</v>
      </c>
      <c r="G1785" s="6" t="s">
        <v>1007</v>
      </c>
      <c r="H1785" s="6" t="s">
        <v>34</v>
      </c>
      <c r="I1785" s="6" t="s">
        <v>1013</v>
      </c>
      <c r="J1785" s="6" t="s">
        <v>1052</v>
      </c>
      <c r="K1785" s="6" t="s">
        <v>1261</v>
      </c>
      <c r="L1785" s="6" t="s">
        <v>1265</v>
      </c>
      <c r="M1785" s="6" t="s">
        <v>1272</v>
      </c>
      <c r="N1785" s="5">
        <v>41850</v>
      </c>
      <c r="O1785" s="7">
        <v>332</v>
      </c>
      <c r="P1785" s="7">
        <v>518</v>
      </c>
      <c r="Q1785" s="7">
        <v>186</v>
      </c>
      <c r="R1785" s="6">
        <v>34</v>
      </c>
      <c r="S1785" s="7">
        <v>17612</v>
      </c>
      <c r="T1785" s="8">
        <v>7.0000000000000007E-2</v>
      </c>
      <c r="U1785" s="7">
        <v>1232.8400000000001</v>
      </c>
      <c r="V1785" s="7">
        <v>16379.16</v>
      </c>
      <c r="W1785" s="7">
        <v>204</v>
      </c>
      <c r="X1785" s="7">
        <v>5364</v>
      </c>
      <c r="Y1785" s="9">
        <f>+DAY('TABLA PRINCIPAL'!$B1785)</f>
        <v>28</v>
      </c>
      <c r="Z1785" s="9">
        <f>+MONTH('TABLA PRINCIPAL'!$B1785)</f>
        <v>7</v>
      </c>
      <c r="AA1785" s="9">
        <f>+YEAR('TABLA PRINCIPAL'!$B1785)</f>
        <v>2014</v>
      </c>
      <c r="AB1785" s="22" t="str">
        <f>+IF(Ventas_Oficina[[#This Row],[Total del pedido]]&gt;=100000,"SI","NO")</f>
        <v>NO</v>
      </c>
      <c r="AC1785" s="22" t="str">
        <f>+_xlfn.XLOOKUP(Ventas_Oficina[[#This Row],[Nº de artículo]],AUXILIAR!A1784:A6676,AUXILIAR!D1784:D6676,"Error",0)</f>
        <v>Enviado a tiempo</v>
      </c>
      <c r="AD1785" s="22" t="str">
        <f>+IF(AND(Ventas_Oficina[[#This Row],[Total]]&gt;75000,Ventas_Oficina[[#This Row],[Envio a tiempo]]="Enviado a tiempo"),"Buena Venta","Venta Mala")</f>
        <v>Venta Mala</v>
      </c>
    </row>
    <row r="1786" spans="1:30" x14ac:dyDescent="0.25">
      <c r="A1786" s="26">
        <v>1333502</v>
      </c>
      <c r="B1786" s="10">
        <v>41551</v>
      </c>
      <c r="C1786" s="11" t="s">
        <v>204</v>
      </c>
      <c r="D1786" s="11" t="s">
        <v>205</v>
      </c>
      <c r="E1786" s="11" t="s">
        <v>4</v>
      </c>
      <c r="F1786" s="11" t="s">
        <v>5</v>
      </c>
      <c r="G1786" s="11" t="s">
        <v>1008</v>
      </c>
      <c r="H1786" s="11" t="s">
        <v>121</v>
      </c>
      <c r="I1786" s="11" t="s">
        <v>1016</v>
      </c>
      <c r="J1786" s="11" t="s">
        <v>1205</v>
      </c>
      <c r="K1786" s="11" t="s">
        <v>1261</v>
      </c>
      <c r="L1786" s="11" t="s">
        <v>1267</v>
      </c>
      <c r="M1786" s="11" t="s">
        <v>1272</v>
      </c>
      <c r="N1786" s="10">
        <v>41552</v>
      </c>
      <c r="O1786" s="12">
        <v>529</v>
      </c>
      <c r="P1786" s="12">
        <v>1598</v>
      </c>
      <c r="Q1786" s="12">
        <v>704</v>
      </c>
      <c r="R1786" s="11">
        <v>47</v>
      </c>
      <c r="S1786" s="12">
        <v>75106</v>
      </c>
      <c r="T1786" s="13">
        <v>0</v>
      </c>
      <c r="U1786" s="12">
        <v>0</v>
      </c>
      <c r="V1786" s="12">
        <v>75106</v>
      </c>
      <c r="W1786" s="12">
        <v>460</v>
      </c>
      <c r="X1786" s="12">
        <v>28864</v>
      </c>
      <c r="Y1786" s="14">
        <f>+DAY('TABLA PRINCIPAL'!$B1786)</f>
        <v>4</v>
      </c>
      <c r="Z1786" s="14">
        <f>+MONTH('TABLA PRINCIPAL'!$B1786)</f>
        <v>10</v>
      </c>
      <c r="AA1786" s="14">
        <f>+YEAR('TABLA PRINCIPAL'!$B1786)</f>
        <v>2013</v>
      </c>
      <c r="AB1786" s="22" t="str">
        <f>+IF(Ventas_Oficina[[#This Row],[Total del pedido]]&gt;=100000,"SI","NO")</f>
        <v>NO</v>
      </c>
      <c r="AC1786" s="22" t="str">
        <f>+_xlfn.XLOOKUP(Ventas_Oficina[[#This Row],[Nº de artículo]],AUXILIAR!A1785:A6677,AUXILIAR!D1785:D6677,"Error",0)</f>
        <v>Enviado a tiempo</v>
      </c>
      <c r="AD1786" s="22" t="str">
        <f>+IF(AND(Ventas_Oficina[[#This Row],[Total]]&gt;75000,Ventas_Oficina[[#This Row],[Envio a tiempo]]="Enviado a tiempo"),"Buena Venta","Venta Mala")</f>
        <v>Venta Mala</v>
      </c>
    </row>
    <row r="1787" spans="1:30" x14ac:dyDescent="0.25">
      <c r="A1787" s="25">
        <v>1333502</v>
      </c>
      <c r="B1787" s="5">
        <v>41832</v>
      </c>
      <c r="C1787" s="6" t="s">
        <v>625</v>
      </c>
      <c r="D1787" s="6" t="s">
        <v>91</v>
      </c>
      <c r="E1787" s="6" t="s">
        <v>4</v>
      </c>
      <c r="F1787" s="6" t="s">
        <v>5</v>
      </c>
      <c r="G1787" s="6" t="s">
        <v>1010</v>
      </c>
      <c r="H1787" s="6" t="s">
        <v>24</v>
      </c>
      <c r="I1787" s="6" t="s">
        <v>1012</v>
      </c>
      <c r="J1787" s="6" t="s">
        <v>1116</v>
      </c>
      <c r="K1787" s="6" t="s">
        <v>1262</v>
      </c>
      <c r="L1787" s="6" t="s">
        <v>1265</v>
      </c>
      <c r="M1787" s="6" t="s">
        <v>1272</v>
      </c>
      <c r="N1787" s="5">
        <v>41834</v>
      </c>
      <c r="O1787" s="7">
        <v>182</v>
      </c>
      <c r="P1787" s="7">
        <v>284</v>
      </c>
      <c r="Q1787" s="7">
        <v>102</v>
      </c>
      <c r="R1787" s="6">
        <v>22</v>
      </c>
      <c r="S1787" s="7">
        <v>6248</v>
      </c>
      <c r="T1787" s="8">
        <v>0.01</v>
      </c>
      <c r="U1787" s="7">
        <v>62.480000000000004</v>
      </c>
      <c r="V1787" s="7">
        <v>6185.52</v>
      </c>
      <c r="W1787" s="7">
        <v>544</v>
      </c>
      <c r="X1787" s="7">
        <v>5940</v>
      </c>
      <c r="Y1787" s="9">
        <f>+DAY('TABLA PRINCIPAL'!$B1787)</f>
        <v>12</v>
      </c>
      <c r="Z1787" s="9">
        <f>+MONTH('TABLA PRINCIPAL'!$B1787)</f>
        <v>7</v>
      </c>
      <c r="AA1787" s="9">
        <f>+YEAR('TABLA PRINCIPAL'!$B1787)</f>
        <v>2014</v>
      </c>
      <c r="AB1787" s="22" t="str">
        <f>+IF(Ventas_Oficina[[#This Row],[Total del pedido]]&gt;=100000,"SI","NO")</f>
        <v>NO</v>
      </c>
      <c r="AC1787" s="22" t="str">
        <f>+_xlfn.XLOOKUP(Ventas_Oficina[[#This Row],[Nº de artículo]],AUXILIAR!A1786:A6678,AUXILIAR!D1786:D6678,"Error",0)</f>
        <v>No enviado a tiempo</v>
      </c>
      <c r="AD1787" s="22" t="str">
        <f>+IF(AND(Ventas_Oficina[[#This Row],[Total]]&gt;75000,Ventas_Oficina[[#This Row],[Envio a tiempo]]="Enviado a tiempo"),"Buena Venta","Venta Mala")</f>
        <v>Venta Mala</v>
      </c>
    </row>
    <row r="1788" spans="1:30" x14ac:dyDescent="0.25">
      <c r="A1788" s="26">
        <v>1333502</v>
      </c>
      <c r="B1788" s="10">
        <v>41832</v>
      </c>
      <c r="C1788" s="11" t="s">
        <v>625</v>
      </c>
      <c r="D1788" s="11" t="s">
        <v>91</v>
      </c>
      <c r="E1788" s="11" t="s">
        <v>4</v>
      </c>
      <c r="F1788" s="11" t="s">
        <v>5</v>
      </c>
      <c r="G1788" s="11" t="s">
        <v>1008</v>
      </c>
      <c r="H1788" s="11" t="s">
        <v>24</v>
      </c>
      <c r="I1788" s="11" t="s">
        <v>1013</v>
      </c>
      <c r="J1788" s="11" t="s">
        <v>1078</v>
      </c>
      <c r="K1788" s="11" t="s">
        <v>1262</v>
      </c>
      <c r="L1788" s="11" t="s">
        <v>1265</v>
      </c>
      <c r="M1788" s="11" t="s">
        <v>1272</v>
      </c>
      <c r="N1788" s="10">
        <v>41834</v>
      </c>
      <c r="O1788" s="12">
        <v>119</v>
      </c>
      <c r="P1788" s="12">
        <v>198</v>
      </c>
      <c r="Q1788" s="12">
        <v>79</v>
      </c>
      <c r="R1788" s="11">
        <v>46</v>
      </c>
      <c r="S1788" s="12">
        <v>9108</v>
      </c>
      <c r="T1788" s="13">
        <v>0.02</v>
      </c>
      <c r="U1788" s="12">
        <v>182.16</v>
      </c>
      <c r="V1788" s="12">
        <v>8925.84</v>
      </c>
      <c r="W1788" s="12">
        <v>477</v>
      </c>
      <c r="X1788" s="12">
        <v>5940</v>
      </c>
      <c r="Y1788" s="14">
        <f>+DAY('TABLA PRINCIPAL'!$B1788)</f>
        <v>12</v>
      </c>
      <c r="Z1788" s="14">
        <f>+MONTH('TABLA PRINCIPAL'!$B1788)</f>
        <v>7</v>
      </c>
      <c r="AA1788" s="14">
        <f>+YEAR('TABLA PRINCIPAL'!$B1788)</f>
        <v>2014</v>
      </c>
      <c r="AB1788" s="22" t="str">
        <f>+IF(Ventas_Oficina[[#This Row],[Total del pedido]]&gt;=100000,"SI","NO")</f>
        <v>NO</v>
      </c>
      <c r="AC1788" s="22" t="str">
        <f>+_xlfn.XLOOKUP(Ventas_Oficina[[#This Row],[Nº de artículo]],AUXILIAR!A1787:A6679,AUXILIAR!D1787:D6679,"Error",0)</f>
        <v>Enviado a tiempo</v>
      </c>
      <c r="AD1788" s="22" t="str">
        <f>+IF(AND(Ventas_Oficina[[#This Row],[Total]]&gt;75000,Ventas_Oficina[[#This Row],[Envio a tiempo]]="Enviado a tiempo"),"Buena Venta","Venta Mala")</f>
        <v>Venta Mala</v>
      </c>
    </row>
    <row r="1789" spans="1:30" x14ac:dyDescent="0.25">
      <c r="A1789" s="25">
        <v>1333867</v>
      </c>
      <c r="B1789" s="5">
        <v>41544</v>
      </c>
      <c r="C1789" s="6" t="s">
        <v>122</v>
      </c>
      <c r="D1789" s="6" t="s">
        <v>123</v>
      </c>
      <c r="E1789" s="6" t="s">
        <v>4</v>
      </c>
      <c r="F1789" s="6" t="s">
        <v>5</v>
      </c>
      <c r="G1789" s="6" t="s">
        <v>1010</v>
      </c>
      <c r="H1789" s="6" t="s">
        <v>9</v>
      </c>
      <c r="I1789" s="6" t="s">
        <v>1016</v>
      </c>
      <c r="J1789" s="6" t="s">
        <v>1092</v>
      </c>
      <c r="K1789" s="6" t="s">
        <v>1261</v>
      </c>
      <c r="L1789" s="6" t="s">
        <v>1267</v>
      </c>
      <c r="M1789" s="6" t="s">
        <v>1272</v>
      </c>
      <c r="N1789" s="5">
        <v>41549</v>
      </c>
      <c r="O1789" s="7">
        <v>187</v>
      </c>
      <c r="P1789" s="7">
        <v>812</v>
      </c>
      <c r="Q1789" s="7">
        <v>625</v>
      </c>
      <c r="R1789" s="6">
        <v>50</v>
      </c>
      <c r="S1789" s="7">
        <v>40600</v>
      </c>
      <c r="T1789" s="8">
        <v>0.09</v>
      </c>
      <c r="U1789" s="7">
        <v>3654</v>
      </c>
      <c r="V1789" s="7">
        <v>36946</v>
      </c>
      <c r="W1789" s="7">
        <v>283</v>
      </c>
      <c r="X1789" s="7">
        <v>3304</v>
      </c>
      <c r="Y1789" s="9">
        <f>+DAY('TABLA PRINCIPAL'!$B1789)</f>
        <v>27</v>
      </c>
      <c r="Z1789" s="9">
        <f>+MONTH('TABLA PRINCIPAL'!$B1789)</f>
        <v>9</v>
      </c>
      <c r="AA1789" s="9">
        <f>+YEAR('TABLA PRINCIPAL'!$B1789)</f>
        <v>2013</v>
      </c>
      <c r="AB1789" s="22" t="str">
        <f>+IF(Ventas_Oficina[[#This Row],[Total del pedido]]&gt;=100000,"SI","NO")</f>
        <v>NO</v>
      </c>
      <c r="AC1789" s="22" t="str">
        <f>+_xlfn.XLOOKUP(Ventas_Oficina[[#This Row],[Nº de artículo]],AUXILIAR!A1788:A6680,AUXILIAR!D1788:D6680,"Error",0)</f>
        <v>Enviado a tiempo</v>
      </c>
      <c r="AD1789" s="22" t="str">
        <f>+IF(AND(Ventas_Oficina[[#This Row],[Total]]&gt;75000,Ventas_Oficina[[#This Row],[Envio a tiempo]]="Enviado a tiempo"),"Buena Venta","Venta Mala")</f>
        <v>Venta Mala</v>
      </c>
    </row>
    <row r="1790" spans="1:30" x14ac:dyDescent="0.25">
      <c r="A1790" s="26">
        <v>1333867</v>
      </c>
      <c r="B1790" s="10">
        <v>41852</v>
      </c>
      <c r="C1790" s="11" t="s">
        <v>654</v>
      </c>
      <c r="D1790" s="11" t="s">
        <v>52</v>
      </c>
      <c r="E1790" s="11" t="s">
        <v>4</v>
      </c>
      <c r="F1790" s="11" t="s">
        <v>5</v>
      </c>
      <c r="G1790" s="11" t="s">
        <v>1009</v>
      </c>
      <c r="H1790" s="11" t="s">
        <v>53</v>
      </c>
      <c r="I1790" s="11" t="s">
        <v>1013</v>
      </c>
      <c r="J1790" s="11" t="s">
        <v>1049</v>
      </c>
      <c r="K1790" s="11" t="s">
        <v>1261</v>
      </c>
      <c r="L1790" s="11" t="s">
        <v>1267</v>
      </c>
      <c r="M1790" s="11" t="s">
        <v>1272</v>
      </c>
      <c r="N1790" s="10">
        <v>41884</v>
      </c>
      <c r="O1790" s="12">
        <v>184</v>
      </c>
      <c r="P1790" s="12">
        <v>288</v>
      </c>
      <c r="Q1790" s="12">
        <v>104</v>
      </c>
      <c r="R1790" s="11">
        <v>38</v>
      </c>
      <c r="S1790" s="12">
        <v>10944</v>
      </c>
      <c r="T1790" s="13">
        <v>0.03</v>
      </c>
      <c r="U1790" s="12">
        <v>328.32</v>
      </c>
      <c r="V1790" s="12">
        <v>10615.68</v>
      </c>
      <c r="W1790" s="12">
        <v>99</v>
      </c>
      <c r="X1790" s="12">
        <v>13704</v>
      </c>
      <c r="Y1790" s="14">
        <f>+DAY('TABLA PRINCIPAL'!$B1790)</f>
        <v>1</v>
      </c>
      <c r="Z1790" s="14">
        <f>+MONTH('TABLA PRINCIPAL'!$B1790)</f>
        <v>8</v>
      </c>
      <c r="AA1790" s="14">
        <f>+YEAR('TABLA PRINCIPAL'!$B1790)</f>
        <v>2014</v>
      </c>
      <c r="AB1790" s="22" t="str">
        <f>+IF(Ventas_Oficina[[#This Row],[Total del pedido]]&gt;=100000,"SI","NO")</f>
        <v>NO</v>
      </c>
      <c r="AC1790" s="22" t="str">
        <f>+_xlfn.XLOOKUP(Ventas_Oficina[[#This Row],[Nº de artículo]],AUXILIAR!A1789:A6681,AUXILIAR!D1789:D6681,"Error",0)</f>
        <v>Enviado a tiempo</v>
      </c>
      <c r="AD1790" s="22" t="str">
        <f>+IF(AND(Ventas_Oficina[[#This Row],[Total]]&gt;75000,Ventas_Oficina[[#This Row],[Envio a tiempo]]="Enviado a tiempo"),"Buena Venta","Venta Mala")</f>
        <v>Venta Mala</v>
      </c>
    </row>
    <row r="1791" spans="1:30" x14ac:dyDescent="0.25">
      <c r="A1791" s="25">
        <v>1333867</v>
      </c>
      <c r="B1791" s="5">
        <v>41683</v>
      </c>
      <c r="C1791" s="6" t="s">
        <v>390</v>
      </c>
      <c r="D1791" s="6" t="s">
        <v>160</v>
      </c>
      <c r="E1791" s="6" t="s">
        <v>4</v>
      </c>
      <c r="F1791" s="6" t="s">
        <v>5</v>
      </c>
      <c r="G1791" s="6" t="s">
        <v>1010</v>
      </c>
      <c r="H1791" s="6" t="s">
        <v>53</v>
      </c>
      <c r="I1791" s="6" t="s">
        <v>1014</v>
      </c>
      <c r="J1791" s="6" t="s">
        <v>1206</v>
      </c>
      <c r="K1791" s="6" t="s">
        <v>1262</v>
      </c>
      <c r="L1791" s="6" t="s">
        <v>1270</v>
      </c>
      <c r="M1791" s="6" t="s">
        <v>1274</v>
      </c>
      <c r="N1791" s="5">
        <v>41683</v>
      </c>
      <c r="O1791" s="7">
        <v>1111</v>
      </c>
      <c r="P1791" s="7">
        <v>1984</v>
      </c>
      <c r="Q1791" s="7">
        <v>873</v>
      </c>
      <c r="R1791" s="6">
        <v>31</v>
      </c>
      <c r="S1791" s="7">
        <v>61504</v>
      </c>
      <c r="T1791" s="8">
        <v>0.06</v>
      </c>
      <c r="U1791" s="7">
        <v>3690.24</v>
      </c>
      <c r="V1791" s="7">
        <v>57813.760000000002</v>
      </c>
      <c r="W1791" s="7">
        <v>410</v>
      </c>
      <c r="X1791" s="7">
        <v>33995</v>
      </c>
      <c r="Y1791" s="9">
        <f>+DAY('TABLA PRINCIPAL'!$B1791)</f>
        <v>13</v>
      </c>
      <c r="Z1791" s="9">
        <f>+MONTH('TABLA PRINCIPAL'!$B1791)</f>
        <v>2</v>
      </c>
      <c r="AA1791" s="9">
        <f>+YEAR('TABLA PRINCIPAL'!$B1791)</f>
        <v>2014</v>
      </c>
      <c r="AB1791" s="22" t="str">
        <f>+IF(Ventas_Oficina[[#This Row],[Total del pedido]]&gt;=100000,"SI","NO")</f>
        <v>NO</v>
      </c>
      <c r="AC1791" s="22" t="str">
        <f>+_xlfn.XLOOKUP(Ventas_Oficina[[#This Row],[Nº de artículo]],AUXILIAR!A1790:A6682,AUXILIAR!D1790:D6682,"Error",0)</f>
        <v>Enviado a tiempo</v>
      </c>
      <c r="AD1791" s="22" t="str">
        <f>+IF(AND(Ventas_Oficina[[#This Row],[Total]]&gt;75000,Ventas_Oficina[[#This Row],[Envio a tiempo]]="Enviado a tiempo"),"Buena Venta","Venta Mala")</f>
        <v>Venta Mala</v>
      </c>
    </row>
    <row r="1792" spans="1:30" x14ac:dyDescent="0.25">
      <c r="A1792" s="26">
        <v>1333867</v>
      </c>
      <c r="B1792" s="10">
        <v>41695</v>
      </c>
      <c r="C1792" s="11" t="s">
        <v>655</v>
      </c>
      <c r="D1792" s="11" t="s">
        <v>143</v>
      </c>
      <c r="E1792" s="11" t="s">
        <v>4</v>
      </c>
      <c r="F1792" s="11" t="s">
        <v>5</v>
      </c>
      <c r="G1792" s="11" t="s">
        <v>1010</v>
      </c>
      <c r="H1792" s="11" t="s">
        <v>24</v>
      </c>
      <c r="I1792" s="11" t="s">
        <v>1015</v>
      </c>
      <c r="J1792" s="11" t="s">
        <v>1024</v>
      </c>
      <c r="K1792" s="11" t="s">
        <v>1261</v>
      </c>
      <c r="L1792" s="11" t="s">
        <v>1267</v>
      </c>
      <c r="M1792" s="11" t="s">
        <v>1272</v>
      </c>
      <c r="N1792" s="10">
        <v>41695</v>
      </c>
      <c r="O1792" s="12">
        <v>160</v>
      </c>
      <c r="P1792" s="12">
        <v>262</v>
      </c>
      <c r="Q1792" s="12">
        <v>102</v>
      </c>
      <c r="R1792" s="11">
        <v>47</v>
      </c>
      <c r="S1792" s="12">
        <v>12314</v>
      </c>
      <c r="T1792" s="13">
        <v>0.01</v>
      </c>
      <c r="U1792" s="12">
        <v>123.14</v>
      </c>
      <c r="V1792" s="12">
        <v>12190.86</v>
      </c>
      <c r="W1792" s="12">
        <v>80</v>
      </c>
      <c r="X1792" s="12">
        <v>5961</v>
      </c>
      <c r="Y1792" s="14">
        <f>+DAY('TABLA PRINCIPAL'!$B1792)</f>
        <v>25</v>
      </c>
      <c r="Z1792" s="14">
        <f>+MONTH('TABLA PRINCIPAL'!$B1792)</f>
        <v>2</v>
      </c>
      <c r="AA1792" s="14">
        <f>+YEAR('TABLA PRINCIPAL'!$B1792)</f>
        <v>2014</v>
      </c>
      <c r="AB1792" s="22" t="str">
        <f>+IF(Ventas_Oficina[[#This Row],[Total del pedido]]&gt;=100000,"SI","NO")</f>
        <v>NO</v>
      </c>
      <c r="AC1792" s="22" t="str">
        <f>+_xlfn.XLOOKUP(Ventas_Oficina[[#This Row],[Nº de artículo]],AUXILIAR!A1791:A6683,AUXILIAR!D1791:D6683,"Error",0)</f>
        <v>No enviado a tiempo</v>
      </c>
      <c r="AD1792" s="22" t="str">
        <f>+IF(AND(Ventas_Oficina[[#This Row],[Total]]&gt;75000,Ventas_Oficina[[#This Row],[Envio a tiempo]]="Enviado a tiempo"),"Buena Venta","Venta Mala")</f>
        <v>Venta Mala</v>
      </c>
    </row>
    <row r="1793" spans="1:30" x14ac:dyDescent="0.25">
      <c r="A1793" s="25">
        <v>1333867</v>
      </c>
      <c r="B1793" s="5">
        <v>42258</v>
      </c>
      <c r="C1793" s="6" t="s">
        <v>447</v>
      </c>
      <c r="D1793" s="6" t="s">
        <v>62</v>
      </c>
      <c r="E1793" s="6" t="s">
        <v>4</v>
      </c>
      <c r="F1793" s="6" t="s">
        <v>5</v>
      </c>
      <c r="G1793" s="6" t="s">
        <v>1008</v>
      </c>
      <c r="H1793" s="6" t="s">
        <v>27</v>
      </c>
      <c r="I1793" s="6" t="s">
        <v>1015</v>
      </c>
      <c r="J1793" s="6" t="s">
        <v>1052</v>
      </c>
      <c r="K1793" s="6" t="s">
        <v>1261</v>
      </c>
      <c r="L1793" s="6" t="s">
        <v>1267</v>
      </c>
      <c r="M1793" s="6" t="s">
        <v>1272</v>
      </c>
      <c r="N1793" s="5">
        <v>42258</v>
      </c>
      <c r="O1793" s="7">
        <v>332</v>
      </c>
      <c r="P1793" s="7">
        <v>518</v>
      </c>
      <c r="Q1793" s="7">
        <v>186</v>
      </c>
      <c r="R1793" s="6">
        <v>33</v>
      </c>
      <c r="S1793" s="7">
        <v>17094</v>
      </c>
      <c r="T1793" s="8">
        <v>7.0000000000000007E-2</v>
      </c>
      <c r="U1793" s="7">
        <v>1196.5800000000002</v>
      </c>
      <c r="V1793" s="7">
        <v>15897.42</v>
      </c>
      <c r="W1793" s="7">
        <v>204</v>
      </c>
      <c r="X1793" s="7">
        <v>16893</v>
      </c>
      <c r="Y1793" s="9">
        <f>+DAY('TABLA PRINCIPAL'!$B1793)</f>
        <v>11</v>
      </c>
      <c r="Z1793" s="9">
        <f>+MONTH('TABLA PRINCIPAL'!$B1793)</f>
        <v>9</v>
      </c>
      <c r="AA1793" s="9">
        <f>+YEAR('TABLA PRINCIPAL'!$B1793)</f>
        <v>2015</v>
      </c>
      <c r="AB1793" s="22" t="str">
        <f>+IF(Ventas_Oficina[[#This Row],[Total del pedido]]&gt;=100000,"SI","NO")</f>
        <v>NO</v>
      </c>
      <c r="AC1793" s="22" t="str">
        <f>+_xlfn.XLOOKUP(Ventas_Oficina[[#This Row],[Nº de artículo]],AUXILIAR!A1792:A6684,AUXILIAR!D1792:D6684,"Error",0)</f>
        <v>No enviado a tiempo</v>
      </c>
      <c r="AD1793" s="22" t="str">
        <f>+IF(AND(Ventas_Oficina[[#This Row],[Total]]&gt;75000,Ventas_Oficina[[#This Row],[Envio a tiempo]]="Enviado a tiempo"),"Buena Venta","Venta Mala")</f>
        <v>Venta Mala</v>
      </c>
    </row>
    <row r="1794" spans="1:30" x14ac:dyDescent="0.25">
      <c r="A1794" s="26">
        <v>1335359</v>
      </c>
      <c r="B1794" s="10">
        <v>42032</v>
      </c>
      <c r="C1794" s="11" t="s">
        <v>25</v>
      </c>
      <c r="D1794" s="11" t="s">
        <v>26</v>
      </c>
      <c r="E1794" s="11" t="s">
        <v>4</v>
      </c>
      <c r="F1794" s="11" t="s">
        <v>5</v>
      </c>
      <c r="G1794" s="11" t="s">
        <v>1010</v>
      </c>
      <c r="H1794" s="11" t="s">
        <v>27</v>
      </c>
      <c r="I1794" s="11" t="s">
        <v>1016</v>
      </c>
      <c r="J1794" s="11" t="s">
        <v>1075</v>
      </c>
      <c r="K1794" s="11" t="s">
        <v>1262</v>
      </c>
      <c r="L1794" s="11" t="s">
        <v>1269</v>
      </c>
      <c r="M1794" s="11" t="s">
        <v>1272</v>
      </c>
      <c r="N1794" s="10">
        <v>42033</v>
      </c>
      <c r="O1794" s="12">
        <v>225</v>
      </c>
      <c r="P1794" s="12">
        <v>369</v>
      </c>
      <c r="Q1794" s="12">
        <v>144</v>
      </c>
      <c r="R1794" s="11">
        <v>5</v>
      </c>
      <c r="S1794" s="12">
        <v>1845</v>
      </c>
      <c r="T1794" s="13">
        <v>0.02</v>
      </c>
      <c r="U1794" s="12">
        <v>36.9</v>
      </c>
      <c r="V1794" s="12">
        <v>1808.1</v>
      </c>
      <c r="W1794" s="12">
        <v>250</v>
      </c>
      <c r="X1794" s="12">
        <v>1682</v>
      </c>
      <c r="Y1794" s="14">
        <f>+DAY('TABLA PRINCIPAL'!$B1794)</f>
        <v>28</v>
      </c>
      <c r="Z1794" s="14">
        <f>+MONTH('TABLA PRINCIPAL'!$B1794)</f>
        <v>1</v>
      </c>
      <c r="AA1794" s="14">
        <f>+YEAR('TABLA PRINCIPAL'!$B1794)</f>
        <v>2015</v>
      </c>
      <c r="AB1794" s="22" t="str">
        <f>+IF(Ventas_Oficina[[#This Row],[Total del pedido]]&gt;=100000,"SI","NO")</f>
        <v>NO</v>
      </c>
      <c r="AC1794" s="22" t="str">
        <f>+_xlfn.XLOOKUP(Ventas_Oficina[[#This Row],[Nº de artículo]],AUXILIAR!A1793:A6685,AUXILIAR!D1793:D6685,"Error",0)</f>
        <v>No enviado a tiempo</v>
      </c>
      <c r="AD1794" s="22" t="str">
        <f>+IF(AND(Ventas_Oficina[[#This Row],[Total]]&gt;75000,Ventas_Oficina[[#This Row],[Envio a tiempo]]="Enviado a tiempo"),"Buena Venta","Venta Mala")</f>
        <v>Venta Mala</v>
      </c>
    </row>
    <row r="1795" spans="1:30" x14ac:dyDescent="0.25">
      <c r="A1795" s="25">
        <v>1335694</v>
      </c>
      <c r="B1795" s="5">
        <v>41708</v>
      </c>
      <c r="C1795" s="6" t="s">
        <v>656</v>
      </c>
      <c r="D1795" s="6" t="s">
        <v>308</v>
      </c>
      <c r="E1795" s="6" t="s">
        <v>4</v>
      </c>
      <c r="F1795" s="6" t="s">
        <v>5</v>
      </c>
      <c r="G1795" s="6" t="s">
        <v>1010</v>
      </c>
      <c r="H1795" s="6" t="s">
        <v>17</v>
      </c>
      <c r="I1795" s="6" t="s">
        <v>1012</v>
      </c>
      <c r="J1795" s="6" t="s">
        <v>1048</v>
      </c>
      <c r="K1795" s="6" t="s">
        <v>1261</v>
      </c>
      <c r="L1795" s="6" t="s">
        <v>1267</v>
      </c>
      <c r="M1795" s="6" t="s">
        <v>1272</v>
      </c>
      <c r="N1795" s="5">
        <v>41709</v>
      </c>
      <c r="O1795" s="7">
        <v>298</v>
      </c>
      <c r="P1795" s="7">
        <v>584</v>
      </c>
      <c r="Q1795" s="7">
        <v>286</v>
      </c>
      <c r="R1795" s="6">
        <v>10</v>
      </c>
      <c r="S1795" s="7">
        <v>5840</v>
      </c>
      <c r="T1795" s="8">
        <v>0.01</v>
      </c>
      <c r="U1795" s="7">
        <v>58.4</v>
      </c>
      <c r="V1795" s="7">
        <v>5781.6</v>
      </c>
      <c r="W1795" s="7">
        <v>83</v>
      </c>
      <c r="X1795" s="7">
        <v>14743</v>
      </c>
      <c r="Y1795" s="9">
        <f>+DAY('TABLA PRINCIPAL'!$B1795)</f>
        <v>10</v>
      </c>
      <c r="Z1795" s="9">
        <f>+MONTH('TABLA PRINCIPAL'!$B1795)</f>
        <v>3</v>
      </c>
      <c r="AA1795" s="9">
        <f>+YEAR('TABLA PRINCIPAL'!$B1795)</f>
        <v>2014</v>
      </c>
      <c r="AB1795" s="22" t="str">
        <f>+IF(Ventas_Oficina[[#This Row],[Total del pedido]]&gt;=100000,"SI","NO")</f>
        <v>NO</v>
      </c>
      <c r="AC1795" s="22" t="str">
        <f>+_xlfn.XLOOKUP(Ventas_Oficina[[#This Row],[Nº de artículo]],AUXILIAR!A1794:A6686,AUXILIAR!D1794:D6686,"Error",0)</f>
        <v>No enviado a tiempo</v>
      </c>
      <c r="AD1795" s="22" t="str">
        <f>+IF(AND(Ventas_Oficina[[#This Row],[Total]]&gt;75000,Ventas_Oficina[[#This Row],[Envio a tiempo]]="Enviado a tiempo"),"Buena Venta","Venta Mala")</f>
        <v>Venta Mala</v>
      </c>
    </row>
    <row r="1796" spans="1:30" x14ac:dyDescent="0.25">
      <c r="A1796" s="26">
        <v>1336090</v>
      </c>
      <c r="B1796" s="10">
        <v>41838</v>
      </c>
      <c r="C1796" s="11" t="s">
        <v>273</v>
      </c>
      <c r="D1796" s="11" t="s">
        <v>274</v>
      </c>
      <c r="E1796" s="11" t="s">
        <v>4</v>
      </c>
      <c r="F1796" s="11" t="s">
        <v>5</v>
      </c>
      <c r="G1796" s="11" t="s">
        <v>1007</v>
      </c>
      <c r="H1796" s="11" t="s">
        <v>17</v>
      </c>
      <c r="I1796" s="11" t="s">
        <v>1013</v>
      </c>
      <c r="J1796" s="11" t="s">
        <v>1057</v>
      </c>
      <c r="K1796" s="11" t="s">
        <v>1261</v>
      </c>
      <c r="L1796" s="11" t="s">
        <v>1265</v>
      </c>
      <c r="M1796" s="11" t="s">
        <v>1272</v>
      </c>
      <c r="N1796" s="10">
        <v>41845</v>
      </c>
      <c r="O1796" s="12">
        <v>130</v>
      </c>
      <c r="P1796" s="12">
        <v>288</v>
      </c>
      <c r="Q1796" s="12">
        <v>158</v>
      </c>
      <c r="R1796" s="11">
        <v>24</v>
      </c>
      <c r="S1796" s="12">
        <v>6912</v>
      </c>
      <c r="T1796" s="13">
        <v>0.06</v>
      </c>
      <c r="U1796" s="12">
        <v>414.71999999999997</v>
      </c>
      <c r="V1796" s="12">
        <v>6497.28</v>
      </c>
      <c r="W1796" s="12">
        <v>101</v>
      </c>
      <c r="X1796" s="12">
        <v>12971</v>
      </c>
      <c r="Y1796" s="14">
        <f>+DAY('TABLA PRINCIPAL'!$B1796)</f>
        <v>18</v>
      </c>
      <c r="Z1796" s="14">
        <f>+MONTH('TABLA PRINCIPAL'!$B1796)</f>
        <v>7</v>
      </c>
      <c r="AA1796" s="14">
        <f>+YEAR('TABLA PRINCIPAL'!$B1796)</f>
        <v>2014</v>
      </c>
      <c r="AB1796" s="22" t="str">
        <f>+IF(Ventas_Oficina[[#This Row],[Total del pedido]]&gt;=100000,"SI","NO")</f>
        <v>NO</v>
      </c>
      <c r="AC1796" s="22" t="str">
        <f>+_xlfn.XLOOKUP(Ventas_Oficina[[#This Row],[Nº de artículo]],AUXILIAR!A1795:A6687,AUXILIAR!D1795:D6687,"Error",0)</f>
        <v>Enviado a tiempo</v>
      </c>
      <c r="AD1796" s="22" t="str">
        <f>+IF(AND(Ventas_Oficina[[#This Row],[Total]]&gt;75000,Ventas_Oficina[[#This Row],[Envio a tiempo]]="Enviado a tiempo"),"Buena Venta","Venta Mala")</f>
        <v>Venta Mala</v>
      </c>
    </row>
    <row r="1797" spans="1:30" x14ac:dyDescent="0.25">
      <c r="A1797" s="25">
        <v>1336090</v>
      </c>
      <c r="B1797" s="5">
        <v>41838</v>
      </c>
      <c r="C1797" s="6" t="s">
        <v>273</v>
      </c>
      <c r="D1797" s="6" t="s">
        <v>274</v>
      </c>
      <c r="E1797" s="6" t="s">
        <v>4</v>
      </c>
      <c r="F1797" s="6" t="s">
        <v>5</v>
      </c>
      <c r="G1797" s="6" t="s">
        <v>1010</v>
      </c>
      <c r="H1797" s="6" t="s">
        <v>17</v>
      </c>
      <c r="I1797" s="6" t="s">
        <v>1013</v>
      </c>
      <c r="J1797" s="6" t="s">
        <v>1057</v>
      </c>
      <c r="K1797" s="6" t="s">
        <v>1261</v>
      </c>
      <c r="L1797" s="6" t="s">
        <v>1267</v>
      </c>
      <c r="M1797" s="6" t="s">
        <v>1272</v>
      </c>
      <c r="N1797" s="5">
        <v>41845</v>
      </c>
      <c r="O1797" s="7">
        <v>130</v>
      </c>
      <c r="P1797" s="7">
        <v>288</v>
      </c>
      <c r="Q1797" s="7">
        <v>158</v>
      </c>
      <c r="R1797" s="6">
        <v>19</v>
      </c>
      <c r="S1797" s="7">
        <v>5472</v>
      </c>
      <c r="T1797" s="8">
        <v>0.03</v>
      </c>
      <c r="U1797" s="7">
        <v>164.16</v>
      </c>
      <c r="V1797" s="7">
        <v>5307.84</v>
      </c>
      <c r="W1797" s="7">
        <v>101</v>
      </c>
      <c r="X1797" s="7">
        <v>12971</v>
      </c>
      <c r="Y1797" s="9">
        <f>+DAY('TABLA PRINCIPAL'!$B1797)</f>
        <v>18</v>
      </c>
      <c r="Z1797" s="9">
        <f>+MONTH('TABLA PRINCIPAL'!$B1797)</f>
        <v>7</v>
      </c>
      <c r="AA1797" s="9">
        <f>+YEAR('TABLA PRINCIPAL'!$B1797)</f>
        <v>2014</v>
      </c>
      <c r="AB1797" s="22" t="str">
        <f>+IF(Ventas_Oficina[[#This Row],[Total del pedido]]&gt;=100000,"SI","NO")</f>
        <v>NO</v>
      </c>
      <c r="AC1797" s="22" t="str">
        <f>+_xlfn.XLOOKUP(Ventas_Oficina[[#This Row],[Nº de artículo]],AUXILIAR!A1796:A6688,AUXILIAR!D1796:D6688,"Error",0)</f>
        <v>Enviado a tiempo</v>
      </c>
      <c r="AD1797" s="22" t="str">
        <f>+IF(AND(Ventas_Oficina[[#This Row],[Total]]&gt;75000,Ventas_Oficina[[#This Row],[Envio a tiempo]]="Enviado a tiempo"),"Buena Venta","Venta Mala")</f>
        <v>Venta Mala</v>
      </c>
    </row>
    <row r="1798" spans="1:30" x14ac:dyDescent="0.25">
      <c r="A1798" s="26">
        <v>1336090</v>
      </c>
      <c r="B1798" s="10">
        <v>41838</v>
      </c>
      <c r="C1798" s="11" t="s">
        <v>273</v>
      </c>
      <c r="D1798" s="11" t="s">
        <v>274</v>
      </c>
      <c r="E1798" s="11" t="s">
        <v>4</v>
      </c>
      <c r="F1798" s="11" t="s">
        <v>5</v>
      </c>
      <c r="G1798" s="11" t="s">
        <v>1007</v>
      </c>
      <c r="H1798" s="11" t="s">
        <v>17</v>
      </c>
      <c r="I1798" s="11" t="s">
        <v>1014</v>
      </c>
      <c r="J1798" s="11" t="s">
        <v>1057</v>
      </c>
      <c r="K1798" s="11" t="s">
        <v>1262</v>
      </c>
      <c r="L1798" s="11" t="s">
        <v>1265</v>
      </c>
      <c r="M1798" s="11" t="s">
        <v>1272</v>
      </c>
      <c r="N1798" s="10">
        <v>41845</v>
      </c>
      <c r="O1798" s="12">
        <v>130</v>
      </c>
      <c r="P1798" s="12">
        <v>288</v>
      </c>
      <c r="Q1798" s="12">
        <v>158</v>
      </c>
      <c r="R1798" s="11">
        <v>49</v>
      </c>
      <c r="S1798" s="12">
        <v>14112</v>
      </c>
      <c r="T1798" s="13">
        <v>7.0000000000000007E-2</v>
      </c>
      <c r="U1798" s="12">
        <v>987.84000000000015</v>
      </c>
      <c r="V1798" s="12">
        <v>13124.16</v>
      </c>
      <c r="W1798" s="12">
        <v>101</v>
      </c>
      <c r="X1798" s="12">
        <v>12971</v>
      </c>
      <c r="Y1798" s="14">
        <f>+DAY('TABLA PRINCIPAL'!$B1798)</f>
        <v>18</v>
      </c>
      <c r="Z1798" s="14">
        <f>+MONTH('TABLA PRINCIPAL'!$B1798)</f>
        <v>7</v>
      </c>
      <c r="AA1798" s="14">
        <f>+YEAR('TABLA PRINCIPAL'!$B1798)</f>
        <v>2014</v>
      </c>
      <c r="AB1798" s="22" t="str">
        <f>+IF(Ventas_Oficina[[#This Row],[Total del pedido]]&gt;=100000,"SI","NO")</f>
        <v>NO</v>
      </c>
      <c r="AC1798" s="22" t="str">
        <f>+_xlfn.XLOOKUP(Ventas_Oficina[[#This Row],[Nº de artículo]],AUXILIAR!A1797:A6689,AUXILIAR!D1797:D6689,"Error",0)</f>
        <v>Enviado a tiempo</v>
      </c>
      <c r="AD1798" s="22" t="str">
        <f>+IF(AND(Ventas_Oficina[[#This Row],[Total]]&gt;75000,Ventas_Oficina[[#This Row],[Envio a tiempo]]="Enviado a tiempo"),"Buena Venta","Venta Mala")</f>
        <v>Venta Mala</v>
      </c>
    </row>
    <row r="1799" spans="1:30" x14ac:dyDescent="0.25">
      <c r="A1799" s="25">
        <v>1336090</v>
      </c>
      <c r="B1799" s="5">
        <v>41838</v>
      </c>
      <c r="C1799" s="6" t="s">
        <v>273</v>
      </c>
      <c r="D1799" s="6" t="s">
        <v>274</v>
      </c>
      <c r="E1799" s="6" t="s">
        <v>4</v>
      </c>
      <c r="F1799" s="6" t="s">
        <v>5</v>
      </c>
      <c r="G1799" s="6" t="s">
        <v>1008</v>
      </c>
      <c r="H1799" s="6" t="s">
        <v>17</v>
      </c>
      <c r="I1799" s="6" t="s">
        <v>1012</v>
      </c>
      <c r="J1799" s="6" t="s">
        <v>1057</v>
      </c>
      <c r="K1799" s="6" t="s">
        <v>1262</v>
      </c>
      <c r="L1799" s="6" t="s">
        <v>1265</v>
      </c>
      <c r="M1799" s="6" t="s">
        <v>1273</v>
      </c>
      <c r="N1799" s="5">
        <v>41845</v>
      </c>
      <c r="O1799" s="7">
        <v>130</v>
      </c>
      <c r="P1799" s="7">
        <v>288</v>
      </c>
      <c r="Q1799" s="7">
        <v>158</v>
      </c>
      <c r="R1799" s="6">
        <v>44</v>
      </c>
      <c r="S1799" s="7">
        <v>12672</v>
      </c>
      <c r="T1799" s="8">
        <v>0.03</v>
      </c>
      <c r="U1799" s="7">
        <v>380.15999999999997</v>
      </c>
      <c r="V1799" s="7">
        <v>12291.84</v>
      </c>
      <c r="W1799" s="7">
        <v>101</v>
      </c>
      <c r="X1799" s="7">
        <v>12971</v>
      </c>
      <c r="Y1799" s="9">
        <f>+DAY('TABLA PRINCIPAL'!$B1799)</f>
        <v>18</v>
      </c>
      <c r="Z1799" s="9">
        <f>+MONTH('TABLA PRINCIPAL'!$B1799)</f>
        <v>7</v>
      </c>
      <c r="AA1799" s="9">
        <f>+YEAR('TABLA PRINCIPAL'!$B1799)</f>
        <v>2014</v>
      </c>
      <c r="AB1799" s="22" t="str">
        <f>+IF(Ventas_Oficina[[#This Row],[Total del pedido]]&gt;=100000,"SI","NO")</f>
        <v>NO</v>
      </c>
      <c r="AC1799" s="22" t="str">
        <f>+_xlfn.XLOOKUP(Ventas_Oficina[[#This Row],[Nº de artículo]],AUXILIAR!A1798:A6690,AUXILIAR!D1798:D6690,"Error",0)</f>
        <v>Enviado a tiempo</v>
      </c>
      <c r="AD1799" s="22" t="str">
        <f>+IF(AND(Ventas_Oficina[[#This Row],[Total]]&gt;75000,Ventas_Oficina[[#This Row],[Envio a tiempo]]="Enviado a tiempo"),"Buena Venta","Venta Mala")</f>
        <v>Venta Mala</v>
      </c>
    </row>
    <row r="1800" spans="1:30" x14ac:dyDescent="0.25">
      <c r="A1800" s="26">
        <v>1336090</v>
      </c>
      <c r="B1800" s="10">
        <v>41838</v>
      </c>
      <c r="C1800" s="11" t="s">
        <v>273</v>
      </c>
      <c r="D1800" s="11" t="s">
        <v>274</v>
      </c>
      <c r="E1800" s="11" t="s">
        <v>4</v>
      </c>
      <c r="F1800" s="11" t="s">
        <v>5</v>
      </c>
      <c r="G1800" s="11" t="s">
        <v>1008</v>
      </c>
      <c r="H1800" s="11" t="s">
        <v>17</v>
      </c>
      <c r="I1800" s="11" t="s">
        <v>1016</v>
      </c>
      <c r="J1800" s="11" t="s">
        <v>1186</v>
      </c>
      <c r="K1800" s="11" t="s">
        <v>1261</v>
      </c>
      <c r="L1800" s="11" t="s">
        <v>1265</v>
      </c>
      <c r="M1800" s="11" t="s">
        <v>1272</v>
      </c>
      <c r="N1800" s="10">
        <v>41845</v>
      </c>
      <c r="O1800" s="12">
        <v>190</v>
      </c>
      <c r="P1800" s="12">
        <v>328</v>
      </c>
      <c r="Q1800" s="12">
        <v>138</v>
      </c>
      <c r="R1800" s="11">
        <v>10</v>
      </c>
      <c r="S1800" s="12">
        <v>3280</v>
      </c>
      <c r="T1800" s="13">
        <v>0.04</v>
      </c>
      <c r="U1800" s="12">
        <v>131.19999999999999</v>
      </c>
      <c r="V1800" s="12">
        <v>3148.8</v>
      </c>
      <c r="W1800" s="12">
        <v>195</v>
      </c>
      <c r="X1800" s="12">
        <v>12971</v>
      </c>
      <c r="Y1800" s="14">
        <f>+DAY('TABLA PRINCIPAL'!$B1800)</f>
        <v>18</v>
      </c>
      <c r="Z1800" s="14">
        <f>+MONTH('TABLA PRINCIPAL'!$B1800)</f>
        <v>7</v>
      </c>
      <c r="AA1800" s="14">
        <f>+YEAR('TABLA PRINCIPAL'!$B1800)</f>
        <v>2014</v>
      </c>
      <c r="AB1800" s="22" t="str">
        <f>+IF(Ventas_Oficina[[#This Row],[Total del pedido]]&gt;=100000,"SI","NO")</f>
        <v>NO</v>
      </c>
      <c r="AC1800" s="22" t="str">
        <f>+_xlfn.XLOOKUP(Ventas_Oficina[[#This Row],[Nº de artículo]],AUXILIAR!A1799:A6691,AUXILIAR!D1799:D6691,"Error",0)</f>
        <v>Enviado a tiempo</v>
      </c>
      <c r="AD1800" s="22" t="str">
        <f>+IF(AND(Ventas_Oficina[[#This Row],[Total]]&gt;75000,Ventas_Oficina[[#This Row],[Envio a tiempo]]="Enviado a tiempo"),"Buena Venta","Venta Mala")</f>
        <v>Venta Mala</v>
      </c>
    </row>
    <row r="1801" spans="1:30" x14ac:dyDescent="0.25">
      <c r="A1801" s="25">
        <v>1336090</v>
      </c>
      <c r="B1801" s="5">
        <v>41838</v>
      </c>
      <c r="C1801" s="6" t="s">
        <v>273</v>
      </c>
      <c r="D1801" s="6" t="s">
        <v>274</v>
      </c>
      <c r="E1801" s="6" t="s">
        <v>4</v>
      </c>
      <c r="F1801" s="6" t="s">
        <v>5</v>
      </c>
      <c r="G1801" s="6" t="s">
        <v>1008</v>
      </c>
      <c r="H1801" s="6" t="s">
        <v>17</v>
      </c>
      <c r="I1801" s="6" t="s">
        <v>1016</v>
      </c>
      <c r="J1801" s="6" t="s">
        <v>1057</v>
      </c>
      <c r="K1801" s="6" t="s">
        <v>1261</v>
      </c>
      <c r="L1801" s="6" t="s">
        <v>1265</v>
      </c>
      <c r="M1801" s="6" t="s">
        <v>1272</v>
      </c>
      <c r="N1801" s="5">
        <v>41845</v>
      </c>
      <c r="O1801" s="7">
        <v>130</v>
      </c>
      <c r="P1801" s="7">
        <v>288</v>
      </c>
      <c r="Q1801" s="7">
        <v>158</v>
      </c>
      <c r="R1801" s="6">
        <v>26</v>
      </c>
      <c r="S1801" s="7">
        <v>7488</v>
      </c>
      <c r="T1801" s="8">
        <v>7.0000000000000007E-2</v>
      </c>
      <c r="U1801" s="7">
        <v>524.16000000000008</v>
      </c>
      <c r="V1801" s="7">
        <v>6963.84</v>
      </c>
      <c r="W1801" s="7">
        <v>101</v>
      </c>
      <c r="X1801" s="7">
        <v>12971</v>
      </c>
      <c r="Y1801" s="9">
        <f>+DAY('TABLA PRINCIPAL'!$B1801)</f>
        <v>18</v>
      </c>
      <c r="Z1801" s="9">
        <f>+MONTH('TABLA PRINCIPAL'!$B1801)</f>
        <v>7</v>
      </c>
      <c r="AA1801" s="9">
        <f>+YEAR('TABLA PRINCIPAL'!$B1801)</f>
        <v>2014</v>
      </c>
      <c r="AB1801" s="22" t="str">
        <f>+IF(Ventas_Oficina[[#This Row],[Total del pedido]]&gt;=100000,"SI","NO")</f>
        <v>NO</v>
      </c>
      <c r="AC1801" s="22" t="str">
        <f>+_xlfn.XLOOKUP(Ventas_Oficina[[#This Row],[Nº de artículo]],AUXILIAR!A1800:A6692,AUXILIAR!D1800:D6692,"Error",0)</f>
        <v>Enviado a tiempo</v>
      </c>
      <c r="AD1801" s="22" t="str">
        <f>+IF(AND(Ventas_Oficina[[#This Row],[Total]]&gt;75000,Ventas_Oficina[[#This Row],[Envio a tiempo]]="Enviado a tiempo"),"Buena Venta","Venta Mala")</f>
        <v>Venta Mala</v>
      </c>
    </row>
    <row r="1802" spans="1:30" x14ac:dyDescent="0.25">
      <c r="A1802" s="26">
        <v>1336090</v>
      </c>
      <c r="B1802" s="10">
        <v>41838</v>
      </c>
      <c r="C1802" s="11" t="s">
        <v>273</v>
      </c>
      <c r="D1802" s="11" t="s">
        <v>274</v>
      </c>
      <c r="E1802" s="11" t="s">
        <v>4</v>
      </c>
      <c r="F1802" s="11" t="s">
        <v>5</v>
      </c>
      <c r="G1802" s="11" t="s">
        <v>1007</v>
      </c>
      <c r="H1802" s="11" t="s">
        <v>17</v>
      </c>
      <c r="I1802" s="11" t="s">
        <v>1016</v>
      </c>
      <c r="J1802" s="11" t="s">
        <v>1057</v>
      </c>
      <c r="K1802" s="11" t="s">
        <v>1261</v>
      </c>
      <c r="L1802" s="11" t="s">
        <v>1265</v>
      </c>
      <c r="M1802" s="11" t="s">
        <v>1272</v>
      </c>
      <c r="N1802" s="10">
        <v>41845</v>
      </c>
      <c r="O1802" s="12">
        <v>130</v>
      </c>
      <c r="P1802" s="12">
        <v>288</v>
      </c>
      <c r="Q1802" s="12">
        <v>158</v>
      </c>
      <c r="R1802" s="11">
        <v>47</v>
      </c>
      <c r="S1802" s="12">
        <v>13536</v>
      </c>
      <c r="T1802" s="13">
        <v>0</v>
      </c>
      <c r="U1802" s="12">
        <v>0</v>
      </c>
      <c r="V1802" s="12">
        <v>13536</v>
      </c>
      <c r="W1802" s="12">
        <v>101</v>
      </c>
      <c r="X1802" s="12">
        <v>12971</v>
      </c>
      <c r="Y1802" s="14">
        <f>+DAY('TABLA PRINCIPAL'!$B1802)</f>
        <v>18</v>
      </c>
      <c r="Z1802" s="14">
        <f>+MONTH('TABLA PRINCIPAL'!$B1802)</f>
        <v>7</v>
      </c>
      <c r="AA1802" s="14">
        <f>+YEAR('TABLA PRINCIPAL'!$B1802)</f>
        <v>2014</v>
      </c>
      <c r="AB1802" s="22" t="str">
        <f>+IF(Ventas_Oficina[[#This Row],[Total del pedido]]&gt;=100000,"SI","NO")</f>
        <v>NO</v>
      </c>
      <c r="AC1802" s="22" t="str">
        <f>+_xlfn.XLOOKUP(Ventas_Oficina[[#This Row],[Nº de artículo]],AUXILIAR!A1801:A6693,AUXILIAR!D1801:D6693,"Error",0)</f>
        <v>Enviado a tiempo</v>
      </c>
      <c r="AD1802" s="22" t="str">
        <f>+IF(AND(Ventas_Oficina[[#This Row],[Total]]&gt;75000,Ventas_Oficina[[#This Row],[Envio a tiempo]]="Enviado a tiempo"),"Buena Venta","Venta Mala")</f>
        <v>Venta Mala</v>
      </c>
    </row>
    <row r="1803" spans="1:30" x14ac:dyDescent="0.25">
      <c r="A1803" s="25">
        <v>1336090</v>
      </c>
      <c r="B1803" s="5">
        <v>41838</v>
      </c>
      <c r="C1803" s="6" t="s">
        <v>273</v>
      </c>
      <c r="D1803" s="6" t="s">
        <v>274</v>
      </c>
      <c r="E1803" s="6" t="s">
        <v>4</v>
      </c>
      <c r="F1803" s="6" t="s">
        <v>5</v>
      </c>
      <c r="G1803" s="6" t="s">
        <v>1010</v>
      </c>
      <c r="H1803" s="6" t="s">
        <v>17</v>
      </c>
      <c r="I1803" s="6" t="s">
        <v>1013</v>
      </c>
      <c r="J1803" s="6" t="s">
        <v>1057</v>
      </c>
      <c r="K1803" s="6" t="s">
        <v>1261</v>
      </c>
      <c r="L1803" s="6" t="s">
        <v>1265</v>
      </c>
      <c r="M1803" s="6" t="s">
        <v>1272</v>
      </c>
      <c r="N1803" s="5">
        <v>41845</v>
      </c>
      <c r="O1803" s="7">
        <v>130</v>
      </c>
      <c r="P1803" s="7">
        <v>288</v>
      </c>
      <c r="Q1803" s="7">
        <v>158</v>
      </c>
      <c r="R1803" s="6">
        <v>6</v>
      </c>
      <c r="S1803" s="7">
        <v>1728</v>
      </c>
      <c r="T1803" s="8">
        <v>0.06</v>
      </c>
      <c r="U1803" s="7">
        <v>103.67999999999999</v>
      </c>
      <c r="V1803" s="7">
        <v>1624.32</v>
      </c>
      <c r="W1803" s="7">
        <v>101</v>
      </c>
      <c r="X1803" s="7">
        <v>12971</v>
      </c>
      <c r="Y1803" s="9">
        <f>+DAY('TABLA PRINCIPAL'!$B1803)</f>
        <v>18</v>
      </c>
      <c r="Z1803" s="9">
        <f>+MONTH('TABLA PRINCIPAL'!$B1803)</f>
        <v>7</v>
      </c>
      <c r="AA1803" s="9">
        <f>+YEAR('TABLA PRINCIPAL'!$B1803)</f>
        <v>2014</v>
      </c>
      <c r="AB1803" s="22" t="str">
        <f>+IF(Ventas_Oficina[[#This Row],[Total del pedido]]&gt;=100000,"SI","NO")</f>
        <v>NO</v>
      </c>
      <c r="AC1803" s="22" t="str">
        <f>+_xlfn.XLOOKUP(Ventas_Oficina[[#This Row],[Nº de artículo]],AUXILIAR!A1802:A6694,AUXILIAR!D1802:D6694,"Error",0)</f>
        <v>Enviado a tiempo</v>
      </c>
      <c r="AD1803" s="22" t="str">
        <f>+IF(AND(Ventas_Oficina[[#This Row],[Total]]&gt;75000,Ventas_Oficina[[#This Row],[Envio a tiempo]]="Enviado a tiempo"),"Buena Venta","Venta Mala")</f>
        <v>Venta Mala</v>
      </c>
    </row>
    <row r="1804" spans="1:30" x14ac:dyDescent="0.25">
      <c r="A1804" s="26">
        <v>1336090</v>
      </c>
      <c r="B1804" s="10">
        <v>41838</v>
      </c>
      <c r="C1804" s="11" t="s">
        <v>657</v>
      </c>
      <c r="D1804" s="11" t="s">
        <v>68</v>
      </c>
      <c r="E1804" s="11" t="s">
        <v>12</v>
      </c>
      <c r="F1804" s="11" t="s">
        <v>13</v>
      </c>
      <c r="G1804" s="11" t="s">
        <v>1007</v>
      </c>
      <c r="H1804" s="11" t="s">
        <v>14</v>
      </c>
      <c r="I1804" s="11" t="s">
        <v>1014</v>
      </c>
      <c r="J1804" s="11" t="s">
        <v>1104</v>
      </c>
      <c r="K1804" s="11" t="s">
        <v>1261</v>
      </c>
      <c r="L1804" s="11" t="s">
        <v>1265</v>
      </c>
      <c r="M1804" s="11" t="s">
        <v>1272</v>
      </c>
      <c r="N1804" s="10">
        <v>41841</v>
      </c>
      <c r="O1804" s="12">
        <v>131</v>
      </c>
      <c r="P1804" s="12">
        <v>284</v>
      </c>
      <c r="Q1804" s="12">
        <v>153</v>
      </c>
      <c r="R1804" s="11">
        <v>18</v>
      </c>
      <c r="S1804" s="12">
        <v>5112</v>
      </c>
      <c r="T1804" s="13">
        <v>0.01</v>
      </c>
      <c r="U1804" s="12">
        <v>51.120000000000005</v>
      </c>
      <c r="V1804" s="12">
        <v>5060.88</v>
      </c>
      <c r="W1804" s="12">
        <v>93</v>
      </c>
      <c r="X1804" s="12">
        <v>12971</v>
      </c>
      <c r="Y1804" s="14">
        <f>+DAY('TABLA PRINCIPAL'!$B1804)</f>
        <v>18</v>
      </c>
      <c r="Z1804" s="14">
        <f>+MONTH('TABLA PRINCIPAL'!$B1804)</f>
        <v>7</v>
      </c>
      <c r="AA1804" s="14">
        <f>+YEAR('TABLA PRINCIPAL'!$B1804)</f>
        <v>2014</v>
      </c>
      <c r="AB1804" s="22" t="str">
        <f>+IF(Ventas_Oficina[[#This Row],[Total del pedido]]&gt;=100000,"SI","NO")</f>
        <v>NO</v>
      </c>
      <c r="AC1804" s="22" t="str">
        <f>+_xlfn.XLOOKUP(Ventas_Oficina[[#This Row],[Nº de artículo]],AUXILIAR!A1803:A6695,AUXILIAR!D1803:D6695,"Error",0)</f>
        <v>Enviado a tiempo</v>
      </c>
      <c r="AD1804" s="22" t="str">
        <f>+IF(AND(Ventas_Oficina[[#This Row],[Total]]&gt;75000,Ventas_Oficina[[#This Row],[Envio a tiempo]]="Enviado a tiempo"),"Buena Venta","Venta Mala")</f>
        <v>Venta Mala</v>
      </c>
    </row>
    <row r="1805" spans="1:30" x14ac:dyDescent="0.25">
      <c r="A1805" s="25">
        <v>1336090</v>
      </c>
      <c r="B1805" s="5">
        <v>41856</v>
      </c>
      <c r="C1805" s="6" t="s">
        <v>477</v>
      </c>
      <c r="D1805" s="6" t="s">
        <v>41</v>
      </c>
      <c r="E1805" s="6" t="s">
        <v>12</v>
      </c>
      <c r="F1805" s="6" t="s">
        <v>13</v>
      </c>
      <c r="G1805" s="6" t="s">
        <v>1007</v>
      </c>
      <c r="H1805" s="6" t="s">
        <v>42</v>
      </c>
      <c r="I1805" s="6" t="s">
        <v>1015</v>
      </c>
      <c r="J1805" s="6" t="s">
        <v>1057</v>
      </c>
      <c r="K1805" s="6" t="s">
        <v>1261</v>
      </c>
      <c r="L1805" s="6" t="s">
        <v>1267</v>
      </c>
      <c r="M1805" s="6" t="s">
        <v>1272</v>
      </c>
      <c r="N1805" s="5">
        <v>41858</v>
      </c>
      <c r="O1805" s="7">
        <v>130</v>
      </c>
      <c r="P1805" s="7">
        <v>288</v>
      </c>
      <c r="Q1805" s="7">
        <v>158</v>
      </c>
      <c r="R1805" s="6">
        <v>48</v>
      </c>
      <c r="S1805" s="7">
        <v>13824</v>
      </c>
      <c r="T1805" s="8">
        <v>7.0000000000000007E-2</v>
      </c>
      <c r="U1805" s="7">
        <v>967.68000000000006</v>
      </c>
      <c r="V1805" s="7">
        <v>12856.32</v>
      </c>
      <c r="W1805" s="7">
        <v>101</v>
      </c>
      <c r="X1805" s="7">
        <v>12971</v>
      </c>
      <c r="Y1805" s="9">
        <f>+DAY('TABLA PRINCIPAL'!$B1805)</f>
        <v>5</v>
      </c>
      <c r="Z1805" s="9">
        <f>+MONTH('TABLA PRINCIPAL'!$B1805)</f>
        <v>8</v>
      </c>
      <c r="AA1805" s="9">
        <f>+YEAR('TABLA PRINCIPAL'!$B1805)</f>
        <v>2014</v>
      </c>
      <c r="AB1805" s="22" t="str">
        <f>+IF(Ventas_Oficina[[#This Row],[Total del pedido]]&gt;=100000,"SI","NO")</f>
        <v>NO</v>
      </c>
      <c r="AC1805" s="22" t="str">
        <f>+_xlfn.XLOOKUP(Ventas_Oficina[[#This Row],[Nº de artículo]],AUXILIAR!A1804:A6696,AUXILIAR!D1804:D6696,"Error",0)</f>
        <v>Enviado a tiempo</v>
      </c>
      <c r="AD1805" s="22" t="str">
        <f>+IF(AND(Ventas_Oficina[[#This Row],[Total]]&gt;75000,Ventas_Oficina[[#This Row],[Envio a tiempo]]="Enviado a tiempo"),"Buena Venta","Venta Mala")</f>
        <v>Venta Mala</v>
      </c>
    </row>
    <row r="1806" spans="1:30" x14ac:dyDescent="0.25">
      <c r="A1806" s="26">
        <v>1336090</v>
      </c>
      <c r="B1806" s="10">
        <v>41838</v>
      </c>
      <c r="C1806" s="11" t="s">
        <v>273</v>
      </c>
      <c r="D1806" s="11" t="s">
        <v>274</v>
      </c>
      <c r="E1806" s="11" t="s">
        <v>4</v>
      </c>
      <c r="F1806" s="11" t="s">
        <v>5</v>
      </c>
      <c r="G1806" s="11" t="s">
        <v>1008</v>
      </c>
      <c r="H1806" s="11" t="s">
        <v>17</v>
      </c>
      <c r="I1806" s="11" t="s">
        <v>1014</v>
      </c>
      <c r="J1806" s="11" t="s">
        <v>1207</v>
      </c>
      <c r="K1806" s="11" t="s">
        <v>1261</v>
      </c>
      <c r="L1806" s="11" t="s">
        <v>1267</v>
      </c>
      <c r="M1806" s="11" t="s">
        <v>1272</v>
      </c>
      <c r="N1806" s="10">
        <v>41845</v>
      </c>
      <c r="O1806" s="12">
        <v>533</v>
      </c>
      <c r="P1806" s="12">
        <v>860</v>
      </c>
      <c r="Q1806" s="12">
        <v>327</v>
      </c>
      <c r="R1806" s="11">
        <v>40</v>
      </c>
      <c r="S1806" s="12">
        <v>34400</v>
      </c>
      <c r="T1806" s="13">
        <v>0.03</v>
      </c>
      <c r="U1806" s="12">
        <v>1032</v>
      </c>
      <c r="V1806" s="12">
        <v>33368</v>
      </c>
      <c r="W1806" s="12">
        <v>619</v>
      </c>
      <c r="X1806" s="12">
        <v>12971</v>
      </c>
      <c r="Y1806" s="14">
        <f>+DAY('TABLA PRINCIPAL'!$B1806)</f>
        <v>18</v>
      </c>
      <c r="Z1806" s="14">
        <f>+MONTH('TABLA PRINCIPAL'!$B1806)</f>
        <v>7</v>
      </c>
      <c r="AA1806" s="14">
        <f>+YEAR('TABLA PRINCIPAL'!$B1806)</f>
        <v>2014</v>
      </c>
      <c r="AB1806" s="22" t="str">
        <f>+IF(Ventas_Oficina[[#This Row],[Total del pedido]]&gt;=100000,"SI","NO")</f>
        <v>NO</v>
      </c>
      <c r="AC1806" s="22" t="str">
        <f>+_xlfn.XLOOKUP(Ventas_Oficina[[#This Row],[Nº de artículo]],AUXILIAR!A1805:A6697,AUXILIAR!D1805:D6697,"Error",0)</f>
        <v>Enviado a tiempo</v>
      </c>
      <c r="AD1806" s="22" t="str">
        <f>+IF(AND(Ventas_Oficina[[#This Row],[Total]]&gt;75000,Ventas_Oficina[[#This Row],[Envio a tiempo]]="Enviado a tiempo"),"Buena Venta","Venta Mala")</f>
        <v>Venta Mala</v>
      </c>
    </row>
    <row r="1807" spans="1:30" x14ac:dyDescent="0.25">
      <c r="A1807" s="25">
        <v>1336090</v>
      </c>
      <c r="B1807" s="5">
        <v>41809</v>
      </c>
      <c r="C1807" s="6" t="s">
        <v>658</v>
      </c>
      <c r="D1807" s="6" t="s">
        <v>36</v>
      </c>
      <c r="E1807" s="6" t="s">
        <v>12</v>
      </c>
      <c r="F1807" s="6" t="s">
        <v>13</v>
      </c>
      <c r="G1807" s="6" t="s">
        <v>1008</v>
      </c>
      <c r="H1807" s="6" t="s">
        <v>14</v>
      </c>
      <c r="I1807" s="6" t="s">
        <v>1014</v>
      </c>
      <c r="J1807" s="6" t="s">
        <v>1057</v>
      </c>
      <c r="K1807" s="6" t="s">
        <v>1261</v>
      </c>
      <c r="L1807" s="6" t="s">
        <v>1265</v>
      </c>
      <c r="M1807" s="6" t="s">
        <v>1272</v>
      </c>
      <c r="N1807" s="5">
        <v>41811</v>
      </c>
      <c r="O1807" s="7">
        <v>130</v>
      </c>
      <c r="P1807" s="7">
        <v>288</v>
      </c>
      <c r="Q1807" s="7">
        <v>158</v>
      </c>
      <c r="R1807" s="6">
        <v>21</v>
      </c>
      <c r="S1807" s="7">
        <v>6048</v>
      </c>
      <c r="T1807" s="8">
        <v>0.03</v>
      </c>
      <c r="U1807" s="7">
        <v>181.44</v>
      </c>
      <c r="V1807" s="7">
        <v>5866.56</v>
      </c>
      <c r="W1807" s="7">
        <v>101</v>
      </c>
      <c r="X1807" s="7">
        <v>12971</v>
      </c>
      <c r="Y1807" s="9">
        <f>+DAY('TABLA PRINCIPAL'!$B1807)</f>
        <v>19</v>
      </c>
      <c r="Z1807" s="9">
        <f>+MONTH('TABLA PRINCIPAL'!$B1807)</f>
        <v>6</v>
      </c>
      <c r="AA1807" s="9">
        <f>+YEAR('TABLA PRINCIPAL'!$B1807)</f>
        <v>2014</v>
      </c>
      <c r="AB1807" s="22" t="str">
        <f>+IF(Ventas_Oficina[[#This Row],[Total del pedido]]&gt;=100000,"SI","NO")</f>
        <v>NO</v>
      </c>
      <c r="AC1807" s="22" t="str">
        <f>+_xlfn.XLOOKUP(Ventas_Oficina[[#This Row],[Nº de artículo]],AUXILIAR!A1806:A6698,AUXILIAR!D1806:D6698,"Error",0)</f>
        <v>Enviado a tiempo</v>
      </c>
      <c r="AD1807" s="22" t="str">
        <f>+IF(AND(Ventas_Oficina[[#This Row],[Total]]&gt;75000,Ventas_Oficina[[#This Row],[Envio a tiempo]]="Enviado a tiempo"),"Buena Venta","Venta Mala")</f>
        <v>Venta Mala</v>
      </c>
    </row>
    <row r="1808" spans="1:30" x14ac:dyDescent="0.25">
      <c r="A1808" s="26">
        <v>1336090</v>
      </c>
      <c r="B1808" s="10">
        <v>41643</v>
      </c>
      <c r="C1808" s="11" t="s">
        <v>182</v>
      </c>
      <c r="D1808" s="11" t="s">
        <v>183</v>
      </c>
      <c r="E1808" s="11" t="s">
        <v>4</v>
      </c>
      <c r="F1808" s="11" t="s">
        <v>5</v>
      </c>
      <c r="G1808" s="11" t="s">
        <v>1007</v>
      </c>
      <c r="H1808" s="11" t="s">
        <v>106</v>
      </c>
      <c r="I1808" s="11" t="s">
        <v>1015</v>
      </c>
      <c r="J1808" s="11" t="s">
        <v>1177</v>
      </c>
      <c r="K1808" s="11" t="s">
        <v>1261</v>
      </c>
      <c r="L1808" s="11" t="s">
        <v>1266</v>
      </c>
      <c r="M1808" s="11" t="s">
        <v>1272</v>
      </c>
      <c r="N1808" s="10">
        <v>41644</v>
      </c>
      <c r="O1808" s="12">
        <v>2218</v>
      </c>
      <c r="P1808" s="12">
        <v>5410</v>
      </c>
      <c r="Q1808" s="12">
        <v>3192</v>
      </c>
      <c r="R1808" s="11">
        <v>47</v>
      </c>
      <c r="S1808" s="12">
        <v>254270</v>
      </c>
      <c r="T1808" s="13">
        <v>0.04</v>
      </c>
      <c r="U1808" s="12">
        <v>10170.800000000001</v>
      </c>
      <c r="V1808" s="12">
        <v>244099.20000000001</v>
      </c>
      <c r="W1808" s="12">
        <v>1999</v>
      </c>
      <c r="X1808" s="12">
        <v>224675</v>
      </c>
      <c r="Y1808" s="14">
        <f>+DAY('TABLA PRINCIPAL'!$B1808)</f>
        <v>4</v>
      </c>
      <c r="Z1808" s="14">
        <f>+MONTH('TABLA PRINCIPAL'!$B1808)</f>
        <v>1</v>
      </c>
      <c r="AA1808" s="14">
        <f>+YEAR('TABLA PRINCIPAL'!$B1808)</f>
        <v>2014</v>
      </c>
      <c r="AB1808" s="22" t="str">
        <f>+IF(Ventas_Oficina[[#This Row],[Total del pedido]]&gt;=100000,"SI","NO")</f>
        <v>SI</v>
      </c>
      <c r="AC1808" s="22" t="str">
        <f>+_xlfn.XLOOKUP(Ventas_Oficina[[#This Row],[Nº de artículo]],AUXILIAR!A1807:A6699,AUXILIAR!D1807:D6699,"Error",0)</f>
        <v>Enviado a tiempo</v>
      </c>
      <c r="AD1808" s="22" t="str">
        <f>+IF(AND(Ventas_Oficina[[#This Row],[Total]]&gt;75000,Ventas_Oficina[[#This Row],[Envio a tiempo]]="Enviado a tiempo"),"Buena Venta","Venta Mala")</f>
        <v>Buena Venta</v>
      </c>
    </row>
    <row r="1809" spans="1:30" x14ac:dyDescent="0.25">
      <c r="A1809" s="25">
        <v>1336424</v>
      </c>
      <c r="B1809" s="5">
        <v>42347</v>
      </c>
      <c r="C1809" s="6" t="s">
        <v>386</v>
      </c>
      <c r="D1809" s="6" t="s">
        <v>76</v>
      </c>
      <c r="E1809" s="6" t="s">
        <v>4</v>
      </c>
      <c r="F1809" s="6" t="s">
        <v>5</v>
      </c>
      <c r="G1809" s="6" t="s">
        <v>1007</v>
      </c>
      <c r="H1809" s="6" t="s">
        <v>17</v>
      </c>
      <c r="I1809" s="6" t="s">
        <v>1012</v>
      </c>
      <c r="J1809" s="6" t="s">
        <v>1052</v>
      </c>
      <c r="K1809" s="6" t="s">
        <v>1261</v>
      </c>
      <c r="L1809" s="6" t="s">
        <v>1267</v>
      </c>
      <c r="M1809" s="6" t="s">
        <v>1272</v>
      </c>
      <c r="N1809" s="5">
        <v>42348</v>
      </c>
      <c r="O1809" s="7">
        <v>332</v>
      </c>
      <c r="P1809" s="7">
        <v>518</v>
      </c>
      <c r="Q1809" s="7">
        <v>186</v>
      </c>
      <c r="R1809" s="6">
        <v>8</v>
      </c>
      <c r="S1809" s="7">
        <v>4144</v>
      </c>
      <c r="T1809" s="8">
        <v>0.01</v>
      </c>
      <c r="U1809" s="7">
        <v>41.44</v>
      </c>
      <c r="V1809" s="7">
        <v>4102.5600000000004</v>
      </c>
      <c r="W1809" s="7">
        <v>204</v>
      </c>
      <c r="X1809" s="7">
        <v>55682</v>
      </c>
      <c r="Y1809" s="9">
        <f>+DAY('TABLA PRINCIPAL'!$B1809)</f>
        <v>9</v>
      </c>
      <c r="Z1809" s="9">
        <f>+MONTH('TABLA PRINCIPAL'!$B1809)</f>
        <v>12</v>
      </c>
      <c r="AA1809" s="9">
        <f>+YEAR('TABLA PRINCIPAL'!$B1809)</f>
        <v>2015</v>
      </c>
      <c r="AB1809" s="22" t="str">
        <f>+IF(Ventas_Oficina[[#This Row],[Total del pedido]]&gt;=100000,"SI","NO")</f>
        <v>NO</v>
      </c>
      <c r="AC1809" s="22" t="str">
        <f>+_xlfn.XLOOKUP(Ventas_Oficina[[#This Row],[Nº de artículo]],AUXILIAR!A1808:A6700,AUXILIAR!D1808:D6700,"Error",0)</f>
        <v>No enviado a tiempo</v>
      </c>
      <c r="AD1809" s="22" t="str">
        <f>+IF(AND(Ventas_Oficina[[#This Row],[Total]]&gt;75000,Ventas_Oficina[[#This Row],[Envio a tiempo]]="Enviado a tiempo"),"Buena Venta","Venta Mala")</f>
        <v>Venta Mala</v>
      </c>
    </row>
    <row r="1810" spans="1:30" x14ac:dyDescent="0.25">
      <c r="A1810" s="26">
        <v>1336424</v>
      </c>
      <c r="B1810" s="10">
        <v>41637</v>
      </c>
      <c r="C1810" s="11" t="s">
        <v>98</v>
      </c>
      <c r="D1810" s="11" t="s">
        <v>91</v>
      </c>
      <c r="E1810" s="11" t="s">
        <v>4</v>
      </c>
      <c r="F1810" s="11" t="s">
        <v>5</v>
      </c>
      <c r="G1810" s="11" t="s">
        <v>1010</v>
      </c>
      <c r="H1810" s="11" t="s">
        <v>24</v>
      </c>
      <c r="I1810" s="11" t="s">
        <v>1015</v>
      </c>
      <c r="J1810" s="11" t="s">
        <v>1056</v>
      </c>
      <c r="K1810" s="11" t="s">
        <v>1261</v>
      </c>
      <c r="L1810" s="11" t="s">
        <v>1265</v>
      </c>
      <c r="M1810" s="11" t="s">
        <v>1272</v>
      </c>
      <c r="N1810" s="10">
        <v>41638</v>
      </c>
      <c r="O1810" s="12">
        <v>352</v>
      </c>
      <c r="P1810" s="12">
        <v>568</v>
      </c>
      <c r="Q1810" s="12">
        <v>216</v>
      </c>
      <c r="R1810" s="11">
        <v>50</v>
      </c>
      <c r="S1810" s="12">
        <v>28400</v>
      </c>
      <c r="T1810" s="13">
        <v>0.09</v>
      </c>
      <c r="U1810" s="12">
        <v>2556</v>
      </c>
      <c r="V1810" s="12">
        <v>25844</v>
      </c>
      <c r="W1810" s="12">
        <v>139</v>
      </c>
      <c r="X1810" s="12">
        <v>15868</v>
      </c>
      <c r="Y1810" s="14">
        <f>+DAY('TABLA PRINCIPAL'!$B1810)</f>
        <v>29</v>
      </c>
      <c r="Z1810" s="14">
        <f>+MONTH('TABLA PRINCIPAL'!$B1810)</f>
        <v>12</v>
      </c>
      <c r="AA1810" s="14">
        <f>+YEAR('TABLA PRINCIPAL'!$B1810)</f>
        <v>2013</v>
      </c>
      <c r="AB1810" s="22" t="str">
        <f>+IF(Ventas_Oficina[[#This Row],[Total del pedido]]&gt;=100000,"SI","NO")</f>
        <v>NO</v>
      </c>
      <c r="AC1810" s="22" t="str">
        <f>+_xlfn.XLOOKUP(Ventas_Oficina[[#This Row],[Nº de artículo]],AUXILIAR!A1809:A6701,AUXILIAR!D1809:D6701,"Error",0)</f>
        <v>No enviado a tiempo</v>
      </c>
      <c r="AD1810" s="22" t="str">
        <f>+IF(AND(Ventas_Oficina[[#This Row],[Total]]&gt;75000,Ventas_Oficina[[#This Row],[Envio a tiempo]]="Enviado a tiempo"),"Buena Venta","Venta Mala")</f>
        <v>Venta Mala</v>
      </c>
    </row>
    <row r="1811" spans="1:30" x14ac:dyDescent="0.25">
      <c r="A1811" s="25">
        <v>1336424</v>
      </c>
      <c r="B1811" s="5">
        <v>41819</v>
      </c>
      <c r="C1811" s="6" t="s">
        <v>659</v>
      </c>
      <c r="D1811" s="6" t="s">
        <v>223</v>
      </c>
      <c r="E1811" s="6" t="s">
        <v>4</v>
      </c>
      <c r="F1811" s="6" t="s">
        <v>5</v>
      </c>
      <c r="G1811" s="6" t="s">
        <v>1008</v>
      </c>
      <c r="H1811" s="6" t="s">
        <v>17</v>
      </c>
      <c r="I1811" s="6" t="s">
        <v>1012</v>
      </c>
      <c r="J1811" s="6" t="s">
        <v>1072</v>
      </c>
      <c r="K1811" s="6" t="s">
        <v>1262</v>
      </c>
      <c r="L1811" s="6" t="s">
        <v>1265</v>
      </c>
      <c r="M1811" s="6" t="s">
        <v>1272</v>
      </c>
      <c r="N1811" s="5">
        <v>41819</v>
      </c>
      <c r="O1811" s="7">
        <v>194</v>
      </c>
      <c r="P1811" s="7">
        <v>308</v>
      </c>
      <c r="Q1811" s="7">
        <v>114</v>
      </c>
      <c r="R1811" s="6">
        <v>44</v>
      </c>
      <c r="S1811" s="7">
        <v>13552</v>
      </c>
      <c r="T1811" s="8">
        <v>0.09</v>
      </c>
      <c r="U1811" s="7">
        <v>1219.68</v>
      </c>
      <c r="V1811" s="7">
        <v>12332.32</v>
      </c>
      <c r="W1811" s="7">
        <v>99</v>
      </c>
      <c r="X1811" s="7">
        <v>11315</v>
      </c>
      <c r="Y1811" s="9">
        <f>+DAY('TABLA PRINCIPAL'!$B1811)</f>
        <v>29</v>
      </c>
      <c r="Z1811" s="9">
        <f>+MONTH('TABLA PRINCIPAL'!$B1811)</f>
        <v>6</v>
      </c>
      <c r="AA1811" s="9">
        <f>+YEAR('TABLA PRINCIPAL'!$B1811)</f>
        <v>2014</v>
      </c>
      <c r="AB1811" s="22" t="str">
        <f>+IF(Ventas_Oficina[[#This Row],[Total del pedido]]&gt;=100000,"SI","NO")</f>
        <v>NO</v>
      </c>
      <c r="AC1811" s="22" t="str">
        <f>+_xlfn.XLOOKUP(Ventas_Oficina[[#This Row],[Nº de artículo]],AUXILIAR!A1810:A6702,AUXILIAR!D1810:D6702,"Error",0)</f>
        <v>No enviado a tiempo</v>
      </c>
      <c r="AD1811" s="22" t="str">
        <f>+IF(AND(Ventas_Oficina[[#This Row],[Total]]&gt;75000,Ventas_Oficina[[#This Row],[Envio a tiempo]]="Enviado a tiempo"),"Buena Venta","Venta Mala")</f>
        <v>Venta Mala</v>
      </c>
    </row>
    <row r="1812" spans="1:30" x14ac:dyDescent="0.25">
      <c r="A1812" s="26">
        <v>1336424</v>
      </c>
      <c r="B1812" s="10">
        <v>41694</v>
      </c>
      <c r="C1812" s="11" t="s">
        <v>67</v>
      </c>
      <c r="D1812" s="11" t="s">
        <v>68</v>
      </c>
      <c r="E1812" s="11" t="s">
        <v>12</v>
      </c>
      <c r="F1812" s="11" t="s">
        <v>13</v>
      </c>
      <c r="G1812" s="11" t="s">
        <v>1008</v>
      </c>
      <c r="H1812" s="11" t="s">
        <v>14</v>
      </c>
      <c r="I1812" s="11" t="s">
        <v>1013</v>
      </c>
      <c r="J1812" s="11" t="s">
        <v>1121</v>
      </c>
      <c r="K1812" s="11" t="s">
        <v>1261</v>
      </c>
      <c r="L1812" s="11" t="s">
        <v>1267</v>
      </c>
      <c r="M1812" s="11" t="s">
        <v>1273</v>
      </c>
      <c r="N1812" s="10">
        <v>41696</v>
      </c>
      <c r="O1812" s="12">
        <v>892</v>
      </c>
      <c r="P1812" s="12">
        <v>2974</v>
      </c>
      <c r="Q1812" s="12">
        <v>2082</v>
      </c>
      <c r="R1812" s="11">
        <v>48</v>
      </c>
      <c r="S1812" s="12">
        <v>142752</v>
      </c>
      <c r="T1812" s="13">
        <v>0.01</v>
      </c>
      <c r="U1812" s="12">
        <v>1427.52</v>
      </c>
      <c r="V1812" s="12">
        <v>141324.48000000001</v>
      </c>
      <c r="W1812" s="12">
        <v>664</v>
      </c>
      <c r="X1812" s="12">
        <v>38552</v>
      </c>
      <c r="Y1812" s="14">
        <f>+DAY('TABLA PRINCIPAL'!$B1812)</f>
        <v>24</v>
      </c>
      <c r="Z1812" s="14">
        <f>+MONTH('TABLA PRINCIPAL'!$B1812)</f>
        <v>2</v>
      </c>
      <c r="AA1812" s="14">
        <f>+YEAR('TABLA PRINCIPAL'!$B1812)</f>
        <v>2014</v>
      </c>
      <c r="AB1812" s="22" t="str">
        <f>+IF(Ventas_Oficina[[#This Row],[Total del pedido]]&gt;=100000,"SI","NO")</f>
        <v>SI</v>
      </c>
      <c r="AC1812" s="22" t="str">
        <f>+_xlfn.XLOOKUP(Ventas_Oficina[[#This Row],[Nº de artículo]],AUXILIAR!A1811:A6703,AUXILIAR!D1811:D6703,"Error",0)</f>
        <v>No enviado a tiempo</v>
      </c>
      <c r="AD1812" s="22" t="str">
        <f>+IF(AND(Ventas_Oficina[[#This Row],[Total]]&gt;75000,Ventas_Oficina[[#This Row],[Envio a tiempo]]="Enviado a tiempo"),"Buena Venta","Venta Mala")</f>
        <v>Venta Mala</v>
      </c>
    </row>
    <row r="1813" spans="1:30" x14ac:dyDescent="0.25">
      <c r="A1813" s="25">
        <v>1336455</v>
      </c>
      <c r="B1813" s="5">
        <v>41838</v>
      </c>
      <c r="C1813" s="6" t="s">
        <v>273</v>
      </c>
      <c r="D1813" s="6" t="s">
        <v>274</v>
      </c>
      <c r="E1813" s="6" t="s">
        <v>4</v>
      </c>
      <c r="F1813" s="6" t="s">
        <v>5</v>
      </c>
      <c r="G1813" s="6" t="s">
        <v>1009</v>
      </c>
      <c r="H1813" s="6" t="s">
        <v>17</v>
      </c>
      <c r="I1813" s="6" t="s">
        <v>1014</v>
      </c>
      <c r="J1813" s="6" t="s">
        <v>1104</v>
      </c>
      <c r="K1813" s="6" t="s">
        <v>1262</v>
      </c>
      <c r="L1813" s="6" t="s">
        <v>1265</v>
      </c>
      <c r="M1813" s="6" t="s">
        <v>1272</v>
      </c>
      <c r="N1813" s="5">
        <v>41845</v>
      </c>
      <c r="O1813" s="7">
        <v>131</v>
      </c>
      <c r="P1813" s="7">
        <v>284</v>
      </c>
      <c r="Q1813" s="7">
        <v>153</v>
      </c>
      <c r="R1813" s="6">
        <v>39</v>
      </c>
      <c r="S1813" s="7">
        <v>11076</v>
      </c>
      <c r="T1813" s="8">
        <v>0.09</v>
      </c>
      <c r="U1813" s="7">
        <v>996.83999999999992</v>
      </c>
      <c r="V1813" s="7">
        <v>10079.16</v>
      </c>
      <c r="W1813" s="7">
        <v>93</v>
      </c>
      <c r="X1813" s="7">
        <v>12971</v>
      </c>
      <c r="Y1813" s="9">
        <f>+DAY('TABLA PRINCIPAL'!$B1813)</f>
        <v>18</v>
      </c>
      <c r="Z1813" s="9">
        <f>+MONTH('TABLA PRINCIPAL'!$B1813)</f>
        <v>7</v>
      </c>
      <c r="AA1813" s="9">
        <f>+YEAR('TABLA PRINCIPAL'!$B1813)</f>
        <v>2014</v>
      </c>
      <c r="AB1813" s="22" t="str">
        <f>+IF(Ventas_Oficina[[#This Row],[Total del pedido]]&gt;=100000,"SI","NO")</f>
        <v>NO</v>
      </c>
      <c r="AC1813" s="22" t="str">
        <f>+_xlfn.XLOOKUP(Ventas_Oficina[[#This Row],[Nº de artículo]],AUXILIAR!A1812:A6704,AUXILIAR!D1812:D6704,"Error",0)</f>
        <v>Enviado a tiempo</v>
      </c>
      <c r="AD1813" s="22" t="str">
        <f>+IF(AND(Ventas_Oficina[[#This Row],[Total]]&gt;75000,Ventas_Oficina[[#This Row],[Envio a tiempo]]="Enviado a tiempo"),"Buena Venta","Venta Mala")</f>
        <v>Venta Mala</v>
      </c>
    </row>
    <row r="1814" spans="1:30" x14ac:dyDescent="0.25">
      <c r="A1814" s="26">
        <v>1336789</v>
      </c>
      <c r="B1814" s="10">
        <v>41920</v>
      </c>
      <c r="C1814" s="11" t="s">
        <v>207</v>
      </c>
      <c r="D1814" s="11" t="s">
        <v>177</v>
      </c>
      <c r="E1814" s="11" t="s">
        <v>4</v>
      </c>
      <c r="F1814" s="11" t="s">
        <v>5</v>
      </c>
      <c r="G1814" s="11" t="s">
        <v>1009</v>
      </c>
      <c r="H1814" s="11" t="s">
        <v>6</v>
      </c>
      <c r="I1814" s="11" t="s">
        <v>1015</v>
      </c>
      <c r="J1814" s="11" t="s">
        <v>1048</v>
      </c>
      <c r="K1814" s="11" t="s">
        <v>1261</v>
      </c>
      <c r="L1814" s="11" t="s">
        <v>1267</v>
      </c>
      <c r="M1814" s="11" t="s">
        <v>1272</v>
      </c>
      <c r="N1814" s="10">
        <v>41922</v>
      </c>
      <c r="O1814" s="12">
        <v>298</v>
      </c>
      <c r="P1814" s="12">
        <v>584</v>
      </c>
      <c r="Q1814" s="12">
        <v>286</v>
      </c>
      <c r="R1814" s="11">
        <v>49</v>
      </c>
      <c r="S1814" s="12">
        <v>28616</v>
      </c>
      <c r="T1814" s="13">
        <v>0</v>
      </c>
      <c r="U1814" s="12">
        <v>0</v>
      </c>
      <c r="V1814" s="12">
        <v>28616</v>
      </c>
      <c r="W1814" s="12">
        <v>83</v>
      </c>
      <c r="X1814" s="12">
        <v>4043</v>
      </c>
      <c r="Y1814" s="14">
        <f>+DAY('TABLA PRINCIPAL'!$B1814)</f>
        <v>8</v>
      </c>
      <c r="Z1814" s="14">
        <f>+MONTH('TABLA PRINCIPAL'!$B1814)</f>
        <v>10</v>
      </c>
      <c r="AA1814" s="14">
        <f>+YEAR('TABLA PRINCIPAL'!$B1814)</f>
        <v>2014</v>
      </c>
      <c r="AB1814" s="22" t="str">
        <f>+IF(Ventas_Oficina[[#This Row],[Total del pedido]]&gt;=100000,"SI","NO")</f>
        <v>NO</v>
      </c>
      <c r="AC1814" s="22" t="str">
        <f>+_xlfn.XLOOKUP(Ventas_Oficina[[#This Row],[Nº de artículo]],AUXILIAR!A1813:A6705,AUXILIAR!D1813:D6705,"Error",0)</f>
        <v>Enviado a tiempo</v>
      </c>
      <c r="AD1814" s="22" t="str">
        <f>+IF(AND(Ventas_Oficina[[#This Row],[Total]]&gt;75000,Ventas_Oficina[[#This Row],[Envio a tiempo]]="Enviado a tiempo"),"Buena Venta","Venta Mala")</f>
        <v>Venta Mala</v>
      </c>
    </row>
    <row r="1815" spans="1:30" x14ac:dyDescent="0.25">
      <c r="A1815" s="25">
        <v>1336789</v>
      </c>
      <c r="B1815" s="5">
        <v>41842</v>
      </c>
      <c r="C1815" s="6" t="s">
        <v>660</v>
      </c>
      <c r="D1815" s="6" t="s">
        <v>52</v>
      </c>
      <c r="E1815" s="6" t="s">
        <v>4</v>
      </c>
      <c r="F1815" s="6" t="s">
        <v>5</v>
      </c>
      <c r="G1815" s="6" t="s">
        <v>1010</v>
      </c>
      <c r="H1815" s="6" t="s">
        <v>53</v>
      </c>
      <c r="I1815" s="6" t="s">
        <v>1015</v>
      </c>
      <c r="J1815" s="6" t="s">
        <v>1097</v>
      </c>
      <c r="K1815" s="6" t="s">
        <v>1262</v>
      </c>
      <c r="L1815" s="6" t="s">
        <v>1265</v>
      </c>
      <c r="M1815" s="6" t="s">
        <v>1272</v>
      </c>
      <c r="N1815" s="5">
        <v>41844</v>
      </c>
      <c r="O1815" s="7">
        <v>133</v>
      </c>
      <c r="P1815" s="7">
        <v>208</v>
      </c>
      <c r="Q1815" s="7">
        <v>75</v>
      </c>
      <c r="R1815" s="6">
        <v>31</v>
      </c>
      <c r="S1815" s="7">
        <v>6448</v>
      </c>
      <c r="T1815" s="8">
        <v>0</v>
      </c>
      <c r="U1815" s="7">
        <v>0</v>
      </c>
      <c r="V1815" s="7">
        <v>6448</v>
      </c>
      <c r="W1815" s="7">
        <v>149</v>
      </c>
      <c r="X1815" s="7">
        <v>4143</v>
      </c>
      <c r="Y1815" s="9">
        <f>+DAY('TABLA PRINCIPAL'!$B1815)</f>
        <v>22</v>
      </c>
      <c r="Z1815" s="9">
        <f>+MONTH('TABLA PRINCIPAL'!$B1815)</f>
        <v>7</v>
      </c>
      <c r="AA1815" s="9">
        <f>+YEAR('TABLA PRINCIPAL'!$B1815)</f>
        <v>2014</v>
      </c>
      <c r="AB1815" s="22" t="str">
        <f>+IF(Ventas_Oficina[[#This Row],[Total del pedido]]&gt;=100000,"SI","NO")</f>
        <v>NO</v>
      </c>
      <c r="AC1815" s="22" t="str">
        <f>+_xlfn.XLOOKUP(Ventas_Oficina[[#This Row],[Nº de artículo]],AUXILIAR!A1814:A6706,AUXILIAR!D1814:D6706,"Error",0)</f>
        <v>Enviado a tiempo</v>
      </c>
      <c r="AD1815" s="22" t="str">
        <f>+IF(AND(Ventas_Oficina[[#This Row],[Total]]&gt;75000,Ventas_Oficina[[#This Row],[Envio a tiempo]]="Enviado a tiempo"),"Buena Venta","Venta Mala")</f>
        <v>Venta Mala</v>
      </c>
    </row>
    <row r="1816" spans="1:30" x14ac:dyDescent="0.25">
      <c r="A1816" s="26">
        <v>1336789</v>
      </c>
      <c r="B1816" s="10">
        <v>41842</v>
      </c>
      <c r="C1816" s="11" t="s">
        <v>660</v>
      </c>
      <c r="D1816" s="11" t="s">
        <v>52</v>
      </c>
      <c r="E1816" s="11" t="s">
        <v>4</v>
      </c>
      <c r="F1816" s="11" t="s">
        <v>5</v>
      </c>
      <c r="G1816" s="11" t="s">
        <v>1010</v>
      </c>
      <c r="H1816" s="11" t="s">
        <v>53</v>
      </c>
      <c r="I1816" s="11" t="s">
        <v>1016</v>
      </c>
      <c r="J1816" s="11" t="s">
        <v>1097</v>
      </c>
      <c r="K1816" s="11" t="s">
        <v>1262</v>
      </c>
      <c r="L1816" s="11" t="s">
        <v>1268</v>
      </c>
      <c r="M1816" s="11" t="s">
        <v>1272</v>
      </c>
      <c r="N1816" s="10">
        <v>41844</v>
      </c>
      <c r="O1816" s="12">
        <v>133</v>
      </c>
      <c r="P1816" s="12">
        <v>208</v>
      </c>
      <c r="Q1816" s="12">
        <v>75</v>
      </c>
      <c r="R1816" s="11">
        <v>7</v>
      </c>
      <c r="S1816" s="12">
        <v>1456</v>
      </c>
      <c r="T1816" s="13">
        <v>0.03</v>
      </c>
      <c r="U1816" s="12">
        <v>43.68</v>
      </c>
      <c r="V1816" s="12">
        <v>1412.32</v>
      </c>
      <c r="W1816" s="12">
        <v>149</v>
      </c>
      <c r="X1816" s="12">
        <v>4143</v>
      </c>
      <c r="Y1816" s="14">
        <f>+DAY('TABLA PRINCIPAL'!$B1816)</f>
        <v>22</v>
      </c>
      <c r="Z1816" s="14">
        <f>+MONTH('TABLA PRINCIPAL'!$B1816)</f>
        <v>7</v>
      </c>
      <c r="AA1816" s="14">
        <f>+YEAR('TABLA PRINCIPAL'!$B1816)</f>
        <v>2014</v>
      </c>
      <c r="AB1816" s="22" t="str">
        <f>+IF(Ventas_Oficina[[#This Row],[Total del pedido]]&gt;=100000,"SI","NO")</f>
        <v>NO</v>
      </c>
      <c r="AC1816" s="22" t="str">
        <f>+_xlfn.XLOOKUP(Ventas_Oficina[[#This Row],[Nº de artículo]],AUXILIAR!A1815:A6707,AUXILIAR!D1815:D6707,"Error",0)</f>
        <v>Enviado a tiempo</v>
      </c>
      <c r="AD1816" s="22" t="str">
        <f>+IF(AND(Ventas_Oficina[[#This Row],[Total]]&gt;75000,Ventas_Oficina[[#This Row],[Envio a tiempo]]="Enviado a tiempo"),"Buena Venta","Venta Mala")</f>
        <v>Venta Mala</v>
      </c>
    </row>
    <row r="1817" spans="1:30" x14ac:dyDescent="0.25">
      <c r="A1817" s="25">
        <v>1336789</v>
      </c>
      <c r="B1817" s="5">
        <v>41847</v>
      </c>
      <c r="C1817" s="6" t="s">
        <v>661</v>
      </c>
      <c r="D1817" s="6" t="s">
        <v>97</v>
      </c>
      <c r="E1817" s="6" t="s">
        <v>12</v>
      </c>
      <c r="F1817" s="6" t="s">
        <v>13</v>
      </c>
      <c r="G1817" s="6" t="s">
        <v>1010</v>
      </c>
      <c r="H1817" s="6" t="s">
        <v>14</v>
      </c>
      <c r="I1817" s="6" t="s">
        <v>1016</v>
      </c>
      <c r="J1817" s="6" t="s">
        <v>1097</v>
      </c>
      <c r="K1817" s="6" t="s">
        <v>1263</v>
      </c>
      <c r="L1817" s="6" t="s">
        <v>1269</v>
      </c>
      <c r="M1817" s="6" t="s">
        <v>1272</v>
      </c>
      <c r="N1817" s="5">
        <v>41849</v>
      </c>
      <c r="O1817" s="7">
        <v>133</v>
      </c>
      <c r="P1817" s="7">
        <v>208</v>
      </c>
      <c r="Q1817" s="7">
        <v>75</v>
      </c>
      <c r="R1817" s="6">
        <v>30</v>
      </c>
      <c r="S1817" s="7">
        <v>6240</v>
      </c>
      <c r="T1817" s="8">
        <v>0.03</v>
      </c>
      <c r="U1817" s="7">
        <v>187.2</v>
      </c>
      <c r="V1817" s="7">
        <v>6052.8</v>
      </c>
      <c r="W1817" s="7">
        <v>149</v>
      </c>
      <c r="X1817" s="7">
        <v>4143</v>
      </c>
      <c r="Y1817" s="9">
        <f>+DAY('TABLA PRINCIPAL'!$B1817)</f>
        <v>27</v>
      </c>
      <c r="Z1817" s="9">
        <f>+MONTH('TABLA PRINCIPAL'!$B1817)</f>
        <v>7</v>
      </c>
      <c r="AA1817" s="9">
        <f>+YEAR('TABLA PRINCIPAL'!$B1817)</f>
        <v>2014</v>
      </c>
      <c r="AB1817" s="22" t="str">
        <f>+IF(Ventas_Oficina[[#This Row],[Total del pedido]]&gt;=100000,"SI","NO")</f>
        <v>NO</v>
      </c>
      <c r="AC1817" s="22" t="str">
        <f>+_xlfn.XLOOKUP(Ventas_Oficina[[#This Row],[Nº de artículo]],AUXILIAR!A1816:A6708,AUXILIAR!D1816:D6708,"Error",0)</f>
        <v>Enviado a tiempo</v>
      </c>
      <c r="AD1817" s="22" t="str">
        <f>+IF(AND(Ventas_Oficina[[#This Row],[Total]]&gt;75000,Ventas_Oficina[[#This Row],[Envio a tiempo]]="Enviado a tiempo"),"Buena Venta","Venta Mala")</f>
        <v>Venta Mala</v>
      </c>
    </row>
    <row r="1818" spans="1:30" x14ac:dyDescent="0.25">
      <c r="A1818" s="26">
        <v>1336789</v>
      </c>
      <c r="B1818" s="10">
        <v>41885</v>
      </c>
      <c r="C1818" s="11" t="s">
        <v>331</v>
      </c>
      <c r="D1818" s="11" t="s">
        <v>46</v>
      </c>
      <c r="E1818" s="11" t="s">
        <v>4</v>
      </c>
      <c r="F1818" s="11" t="s">
        <v>5</v>
      </c>
      <c r="G1818" s="11" t="s">
        <v>1007</v>
      </c>
      <c r="H1818" s="11" t="s">
        <v>9</v>
      </c>
      <c r="I1818" s="11" t="s">
        <v>1013</v>
      </c>
      <c r="J1818" s="11" t="s">
        <v>1097</v>
      </c>
      <c r="K1818" s="11" t="s">
        <v>1262</v>
      </c>
      <c r="L1818" s="11" t="s">
        <v>1270</v>
      </c>
      <c r="M1818" s="11" t="s">
        <v>1274</v>
      </c>
      <c r="N1818" s="10">
        <v>41892</v>
      </c>
      <c r="O1818" s="12">
        <v>133</v>
      </c>
      <c r="P1818" s="12">
        <v>208</v>
      </c>
      <c r="Q1818" s="12">
        <v>75</v>
      </c>
      <c r="R1818" s="11">
        <v>39</v>
      </c>
      <c r="S1818" s="12">
        <v>8112</v>
      </c>
      <c r="T1818" s="13">
        <v>0.08</v>
      </c>
      <c r="U1818" s="12">
        <v>648.96</v>
      </c>
      <c r="V1818" s="12">
        <v>7463.04</v>
      </c>
      <c r="W1818" s="12">
        <v>149</v>
      </c>
      <c r="X1818" s="12">
        <v>4143</v>
      </c>
      <c r="Y1818" s="14">
        <f>+DAY('TABLA PRINCIPAL'!$B1818)</f>
        <v>3</v>
      </c>
      <c r="Z1818" s="14">
        <f>+MONTH('TABLA PRINCIPAL'!$B1818)</f>
        <v>9</v>
      </c>
      <c r="AA1818" s="14">
        <f>+YEAR('TABLA PRINCIPAL'!$B1818)</f>
        <v>2014</v>
      </c>
      <c r="AB1818" s="22" t="str">
        <f>+IF(Ventas_Oficina[[#This Row],[Total del pedido]]&gt;=100000,"SI","NO")</f>
        <v>NO</v>
      </c>
      <c r="AC1818" s="22" t="str">
        <f>+_xlfn.XLOOKUP(Ventas_Oficina[[#This Row],[Nº de artículo]],AUXILIAR!A1817:A6709,AUXILIAR!D1817:D6709,"Error",0)</f>
        <v>Enviado a tiempo</v>
      </c>
      <c r="AD1818" s="22" t="str">
        <f>+IF(AND(Ventas_Oficina[[#This Row],[Total]]&gt;75000,Ventas_Oficina[[#This Row],[Envio a tiempo]]="Enviado a tiempo"),"Buena Venta","Venta Mala")</f>
        <v>Venta Mala</v>
      </c>
    </row>
    <row r="1819" spans="1:30" x14ac:dyDescent="0.25">
      <c r="A1819" s="25">
        <v>1336789</v>
      </c>
      <c r="B1819" s="5">
        <v>41732</v>
      </c>
      <c r="C1819" s="6" t="s">
        <v>345</v>
      </c>
      <c r="D1819" s="6" t="s">
        <v>244</v>
      </c>
      <c r="E1819" s="6" t="s">
        <v>4</v>
      </c>
      <c r="F1819" s="6" t="s">
        <v>5</v>
      </c>
      <c r="G1819" s="6" t="s">
        <v>1007</v>
      </c>
      <c r="H1819" s="6" t="s">
        <v>58</v>
      </c>
      <c r="I1819" s="6" t="s">
        <v>1012</v>
      </c>
      <c r="J1819" s="6" t="s">
        <v>1097</v>
      </c>
      <c r="K1819" s="6" t="s">
        <v>1261</v>
      </c>
      <c r="L1819" s="6" t="s">
        <v>1267</v>
      </c>
      <c r="M1819" s="6" t="s">
        <v>1272</v>
      </c>
      <c r="N1819" s="5">
        <v>41734</v>
      </c>
      <c r="O1819" s="7">
        <v>133</v>
      </c>
      <c r="P1819" s="7">
        <v>208</v>
      </c>
      <c r="Q1819" s="7">
        <v>75</v>
      </c>
      <c r="R1819" s="6">
        <v>31</v>
      </c>
      <c r="S1819" s="7">
        <v>6448</v>
      </c>
      <c r="T1819" s="8">
        <v>0.01</v>
      </c>
      <c r="U1819" s="7">
        <v>64.48</v>
      </c>
      <c r="V1819" s="7">
        <v>6383.52</v>
      </c>
      <c r="W1819" s="7">
        <v>149</v>
      </c>
      <c r="X1819" s="7">
        <v>4143</v>
      </c>
      <c r="Y1819" s="9">
        <f>+DAY('TABLA PRINCIPAL'!$B1819)</f>
        <v>3</v>
      </c>
      <c r="Z1819" s="9">
        <f>+MONTH('TABLA PRINCIPAL'!$B1819)</f>
        <v>4</v>
      </c>
      <c r="AA1819" s="9">
        <f>+YEAR('TABLA PRINCIPAL'!$B1819)</f>
        <v>2014</v>
      </c>
      <c r="AB1819" s="22" t="str">
        <f>+IF(Ventas_Oficina[[#This Row],[Total del pedido]]&gt;=100000,"SI","NO")</f>
        <v>NO</v>
      </c>
      <c r="AC1819" s="22" t="str">
        <f>+_xlfn.XLOOKUP(Ventas_Oficina[[#This Row],[Nº de artículo]],AUXILIAR!A1818:A6710,AUXILIAR!D1818:D6710,"Error",0)</f>
        <v>Enviado a tiempo</v>
      </c>
      <c r="AD1819" s="22" t="str">
        <f>+IF(AND(Ventas_Oficina[[#This Row],[Total]]&gt;75000,Ventas_Oficina[[#This Row],[Envio a tiempo]]="Enviado a tiempo"),"Buena Venta","Venta Mala")</f>
        <v>Venta Mala</v>
      </c>
    </row>
    <row r="1820" spans="1:30" x14ac:dyDescent="0.25">
      <c r="A1820" s="26">
        <v>1336789</v>
      </c>
      <c r="B1820" s="10">
        <v>41842</v>
      </c>
      <c r="C1820" s="11" t="s">
        <v>660</v>
      </c>
      <c r="D1820" s="11" t="s">
        <v>52</v>
      </c>
      <c r="E1820" s="11" t="s">
        <v>4</v>
      </c>
      <c r="F1820" s="11" t="s">
        <v>5</v>
      </c>
      <c r="G1820" s="11" t="s">
        <v>1007</v>
      </c>
      <c r="H1820" s="11" t="s">
        <v>53</v>
      </c>
      <c r="I1820" s="11" t="s">
        <v>1015</v>
      </c>
      <c r="J1820" s="11" t="s">
        <v>1097</v>
      </c>
      <c r="K1820" s="11" t="s">
        <v>1261</v>
      </c>
      <c r="L1820" s="11" t="s">
        <v>1267</v>
      </c>
      <c r="M1820" s="11" t="s">
        <v>1272</v>
      </c>
      <c r="N1820" s="10">
        <v>41844</v>
      </c>
      <c r="O1820" s="12">
        <v>133</v>
      </c>
      <c r="P1820" s="12">
        <v>208</v>
      </c>
      <c r="Q1820" s="12">
        <v>75</v>
      </c>
      <c r="R1820" s="11">
        <v>22</v>
      </c>
      <c r="S1820" s="12">
        <v>4576</v>
      </c>
      <c r="T1820" s="13">
        <v>0.01</v>
      </c>
      <c r="U1820" s="12">
        <v>45.76</v>
      </c>
      <c r="V1820" s="12">
        <v>4530.24</v>
      </c>
      <c r="W1820" s="12">
        <v>149</v>
      </c>
      <c r="X1820" s="12">
        <v>4143</v>
      </c>
      <c r="Y1820" s="14">
        <f>+DAY('TABLA PRINCIPAL'!$B1820)</f>
        <v>22</v>
      </c>
      <c r="Z1820" s="14">
        <f>+MONTH('TABLA PRINCIPAL'!$B1820)</f>
        <v>7</v>
      </c>
      <c r="AA1820" s="14">
        <f>+YEAR('TABLA PRINCIPAL'!$B1820)</f>
        <v>2014</v>
      </c>
      <c r="AB1820" s="22" t="str">
        <f>+IF(Ventas_Oficina[[#This Row],[Total del pedido]]&gt;=100000,"SI","NO")</f>
        <v>NO</v>
      </c>
      <c r="AC1820" s="22" t="str">
        <f>+_xlfn.XLOOKUP(Ventas_Oficina[[#This Row],[Nº de artículo]],AUXILIAR!A1819:A6711,AUXILIAR!D1819:D6711,"Error",0)</f>
        <v>Enviado a tiempo</v>
      </c>
      <c r="AD1820" s="22" t="str">
        <f>+IF(AND(Ventas_Oficina[[#This Row],[Total]]&gt;75000,Ventas_Oficina[[#This Row],[Envio a tiempo]]="Enviado a tiempo"),"Buena Venta","Venta Mala")</f>
        <v>Venta Mala</v>
      </c>
    </row>
    <row r="1821" spans="1:30" x14ac:dyDescent="0.25">
      <c r="A1821" s="25">
        <v>1336789</v>
      </c>
      <c r="B1821" s="5">
        <v>41604</v>
      </c>
      <c r="C1821" s="6" t="s">
        <v>441</v>
      </c>
      <c r="D1821" s="6" t="s">
        <v>135</v>
      </c>
      <c r="E1821" s="6" t="s">
        <v>12</v>
      </c>
      <c r="F1821" s="6" t="s">
        <v>13</v>
      </c>
      <c r="G1821" s="6" t="s">
        <v>1010</v>
      </c>
      <c r="H1821" s="6" t="s">
        <v>42</v>
      </c>
      <c r="I1821" s="6" t="s">
        <v>1015</v>
      </c>
      <c r="J1821" s="6" t="s">
        <v>1097</v>
      </c>
      <c r="K1821" s="6" t="s">
        <v>1262</v>
      </c>
      <c r="L1821" s="6" t="s">
        <v>1265</v>
      </c>
      <c r="M1821" s="6" t="s">
        <v>1272</v>
      </c>
      <c r="N1821" s="5">
        <v>41606</v>
      </c>
      <c r="O1821" s="7">
        <v>133</v>
      </c>
      <c r="P1821" s="7">
        <v>208</v>
      </c>
      <c r="Q1821" s="7">
        <v>75</v>
      </c>
      <c r="R1821" s="6">
        <v>5</v>
      </c>
      <c r="S1821" s="7">
        <v>1040</v>
      </c>
      <c r="T1821" s="8">
        <v>0.06</v>
      </c>
      <c r="U1821" s="7">
        <v>62.4</v>
      </c>
      <c r="V1821" s="7">
        <v>977.6</v>
      </c>
      <c r="W1821" s="7">
        <v>149</v>
      </c>
      <c r="X1821" s="7">
        <v>4143</v>
      </c>
      <c r="Y1821" s="9">
        <f>+DAY('TABLA PRINCIPAL'!$B1821)</f>
        <v>26</v>
      </c>
      <c r="Z1821" s="9">
        <f>+MONTH('TABLA PRINCIPAL'!$B1821)</f>
        <v>11</v>
      </c>
      <c r="AA1821" s="9">
        <f>+YEAR('TABLA PRINCIPAL'!$B1821)</f>
        <v>2013</v>
      </c>
      <c r="AB1821" s="22" t="str">
        <f>+IF(Ventas_Oficina[[#This Row],[Total del pedido]]&gt;=100000,"SI","NO")</f>
        <v>NO</v>
      </c>
      <c r="AC1821" s="22" t="str">
        <f>+_xlfn.XLOOKUP(Ventas_Oficina[[#This Row],[Nº de artículo]],AUXILIAR!A1820:A6712,AUXILIAR!D1820:D6712,"Error",0)</f>
        <v>Enviado a tiempo</v>
      </c>
      <c r="AD1821" s="22" t="str">
        <f>+IF(AND(Ventas_Oficina[[#This Row],[Total]]&gt;75000,Ventas_Oficina[[#This Row],[Envio a tiempo]]="Enviado a tiempo"),"Buena Venta","Venta Mala")</f>
        <v>Venta Mala</v>
      </c>
    </row>
    <row r="1822" spans="1:30" x14ac:dyDescent="0.25">
      <c r="A1822" s="26">
        <v>1336789</v>
      </c>
      <c r="B1822" s="10">
        <v>41903</v>
      </c>
      <c r="C1822" s="11" t="s">
        <v>310</v>
      </c>
      <c r="D1822" s="11" t="s">
        <v>65</v>
      </c>
      <c r="E1822" s="11" t="s">
        <v>12</v>
      </c>
      <c r="F1822" s="11" t="s">
        <v>13</v>
      </c>
      <c r="G1822" s="11" t="s">
        <v>1008</v>
      </c>
      <c r="H1822" s="11" t="s">
        <v>14</v>
      </c>
      <c r="I1822" s="11" t="s">
        <v>1014</v>
      </c>
      <c r="J1822" s="11" t="s">
        <v>1049</v>
      </c>
      <c r="K1822" s="11" t="s">
        <v>1261</v>
      </c>
      <c r="L1822" s="11" t="s">
        <v>1266</v>
      </c>
      <c r="M1822" s="11" t="s">
        <v>1272</v>
      </c>
      <c r="N1822" s="10">
        <v>41904</v>
      </c>
      <c r="O1822" s="12">
        <v>184</v>
      </c>
      <c r="P1822" s="12">
        <v>288</v>
      </c>
      <c r="Q1822" s="12">
        <v>104</v>
      </c>
      <c r="R1822" s="11">
        <v>44</v>
      </c>
      <c r="S1822" s="12">
        <v>12672</v>
      </c>
      <c r="T1822" s="13">
        <v>0.06</v>
      </c>
      <c r="U1822" s="12">
        <v>760.31999999999994</v>
      </c>
      <c r="V1822" s="12">
        <v>11911.68</v>
      </c>
      <c r="W1822" s="12">
        <v>99</v>
      </c>
      <c r="X1822" s="12">
        <v>3685</v>
      </c>
      <c r="Y1822" s="14">
        <f>+DAY('TABLA PRINCIPAL'!$B1822)</f>
        <v>21</v>
      </c>
      <c r="Z1822" s="14">
        <f>+MONTH('TABLA PRINCIPAL'!$B1822)</f>
        <v>9</v>
      </c>
      <c r="AA1822" s="14">
        <f>+YEAR('TABLA PRINCIPAL'!$B1822)</f>
        <v>2014</v>
      </c>
      <c r="AB1822" s="22" t="str">
        <f>+IF(Ventas_Oficina[[#This Row],[Total del pedido]]&gt;=100000,"SI","NO")</f>
        <v>NO</v>
      </c>
      <c r="AC1822" s="22" t="str">
        <f>+_xlfn.XLOOKUP(Ventas_Oficina[[#This Row],[Nº de artículo]],AUXILIAR!A1821:A6713,AUXILIAR!D1821:D6713,"Error",0)</f>
        <v>Enviado a tiempo</v>
      </c>
      <c r="AD1822" s="22" t="str">
        <f>+IF(AND(Ventas_Oficina[[#This Row],[Total]]&gt;75000,Ventas_Oficina[[#This Row],[Envio a tiempo]]="Enviado a tiempo"),"Buena Venta","Venta Mala")</f>
        <v>Venta Mala</v>
      </c>
    </row>
    <row r="1823" spans="1:30" x14ac:dyDescent="0.25">
      <c r="A1823" s="25">
        <v>1336789</v>
      </c>
      <c r="B1823" s="5">
        <v>41842</v>
      </c>
      <c r="C1823" s="6" t="s">
        <v>660</v>
      </c>
      <c r="D1823" s="6" t="s">
        <v>52</v>
      </c>
      <c r="E1823" s="6" t="s">
        <v>4</v>
      </c>
      <c r="F1823" s="6" t="s">
        <v>5</v>
      </c>
      <c r="G1823" s="6" t="s">
        <v>1008</v>
      </c>
      <c r="H1823" s="6" t="s">
        <v>53</v>
      </c>
      <c r="I1823" s="6" t="s">
        <v>1013</v>
      </c>
      <c r="J1823" s="6" t="s">
        <v>1097</v>
      </c>
      <c r="K1823" s="6" t="s">
        <v>1261</v>
      </c>
      <c r="L1823" s="6" t="s">
        <v>1265</v>
      </c>
      <c r="M1823" s="6" t="s">
        <v>1272</v>
      </c>
      <c r="N1823" s="5">
        <v>41844</v>
      </c>
      <c r="O1823" s="7">
        <v>133</v>
      </c>
      <c r="P1823" s="7">
        <v>208</v>
      </c>
      <c r="Q1823" s="7">
        <v>75</v>
      </c>
      <c r="R1823" s="6">
        <v>50</v>
      </c>
      <c r="S1823" s="7">
        <v>10400</v>
      </c>
      <c r="T1823" s="8">
        <v>0.08</v>
      </c>
      <c r="U1823" s="7">
        <v>832</v>
      </c>
      <c r="V1823" s="7">
        <v>9568</v>
      </c>
      <c r="W1823" s="7">
        <v>149</v>
      </c>
      <c r="X1823" s="7">
        <v>4143</v>
      </c>
      <c r="Y1823" s="9">
        <f>+DAY('TABLA PRINCIPAL'!$B1823)</f>
        <v>22</v>
      </c>
      <c r="Z1823" s="9">
        <f>+MONTH('TABLA PRINCIPAL'!$B1823)</f>
        <v>7</v>
      </c>
      <c r="AA1823" s="9">
        <f>+YEAR('TABLA PRINCIPAL'!$B1823)</f>
        <v>2014</v>
      </c>
      <c r="AB1823" s="22" t="str">
        <f>+IF(Ventas_Oficina[[#This Row],[Total del pedido]]&gt;=100000,"SI","NO")</f>
        <v>NO</v>
      </c>
      <c r="AC1823" s="22" t="str">
        <f>+_xlfn.XLOOKUP(Ventas_Oficina[[#This Row],[Nº de artículo]],AUXILIAR!A1822:A6714,AUXILIAR!D1822:D6714,"Error",0)</f>
        <v>No enviado a tiempo</v>
      </c>
      <c r="AD1823" s="22" t="str">
        <f>+IF(AND(Ventas_Oficina[[#This Row],[Total]]&gt;75000,Ventas_Oficina[[#This Row],[Envio a tiempo]]="Enviado a tiempo"),"Buena Venta","Venta Mala")</f>
        <v>Venta Mala</v>
      </c>
    </row>
    <row r="1824" spans="1:30" x14ac:dyDescent="0.25">
      <c r="A1824" s="26">
        <v>1336789</v>
      </c>
      <c r="B1824" s="10">
        <v>41842</v>
      </c>
      <c r="C1824" s="11" t="s">
        <v>660</v>
      </c>
      <c r="D1824" s="11" t="s">
        <v>52</v>
      </c>
      <c r="E1824" s="11" t="s">
        <v>4</v>
      </c>
      <c r="F1824" s="11" t="s">
        <v>5</v>
      </c>
      <c r="G1824" s="11" t="s">
        <v>1008</v>
      </c>
      <c r="H1824" s="11" t="s">
        <v>53</v>
      </c>
      <c r="I1824" s="11" t="s">
        <v>1014</v>
      </c>
      <c r="J1824" s="11" t="s">
        <v>1097</v>
      </c>
      <c r="K1824" s="11" t="s">
        <v>1261</v>
      </c>
      <c r="L1824" s="11" t="s">
        <v>1265</v>
      </c>
      <c r="M1824" s="11" t="s">
        <v>1272</v>
      </c>
      <c r="N1824" s="10">
        <v>41844</v>
      </c>
      <c r="O1824" s="12">
        <v>133</v>
      </c>
      <c r="P1824" s="12">
        <v>208</v>
      </c>
      <c r="Q1824" s="12">
        <v>75</v>
      </c>
      <c r="R1824" s="11">
        <v>42</v>
      </c>
      <c r="S1824" s="12">
        <v>8736</v>
      </c>
      <c r="T1824" s="13">
        <v>0.04</v>
      </c>
      <c r="U1824" s="12">
        <v>349.44</v>
      </c>
      <c r="V1824" s="12">
        <v>8386.56</v>
      </c>
      <c r="W1824" s="12">
        <v>149</v>
      </c>
      <c r="X1824" s="12">
        <v>4143</v>
      </c>
      <c r="Y1824" s="14">
        <f>+DAY('TABLA PRINCIPAL'!$B1824)</f>
        <v>22</v>
      </c>
      <c r="Z1824" s="14">
        <f>+MONTH('TABLA PRINCIPAL'!$B1824)</f>
        <v>7</v>
      </c>
      <c r="AA1824" s="14">
        <f>+YEAR('TABLA PRINCIPAL'!$B1824)</f>
        <v>2014</v>
      </c>
      <c r="AB1824" s="22" t="str">
        <f>+IF(Ventas_Oficina[[#This Row],[Total del pedido]]&gt;=100000,"SI","NO")</f>
        <v>NO</v>
      </c>
      <c r="AC1824" s="22" t="str">
        <f>+_xlfn.XLOOKUP(Ventas_Oficina[[#This Row],[Nº de artículo]],AUXILIAR!A1823:A6715,AUXILIAR!D1823:D6715,"Error",0)</f>
        <v>Enviado a tiempo</v>
      </c>
      <c r="AD1824" s="22" t="str">
        <f>+IF(AND(Ventas_Oficina[[#This Row],[Total]]&gt;75000,Ventas_Oficina[[#This Row],[Envio a tiempo]]="Enviado a tiempo"),"Buena Venta","Venta Mala")</f>
        <v>Venta Mala</v>
      </c>
    </row>
    <row r="1825" spans="1:30" x14ac:dyDescent="0.25">
      <c r="A1825" s="25">
        <v>1336820</v>
      </c>
      <c r="B1825" s="5">
        <v>41842</v>
      </c>
      <c r="C1825" s="6" t="s">
        <v>660</v>
      </c>
      <c r="D1825" s="6" t="s">
        <v>52</v>
      </c>
      <c r="E1825" s="6" t="s">
        <v>4</v>
      </c>
      <c r="F1825" s="6" t="s">
        <v>5</v>
      </c>
      <c r="G1825" s="6" t="s">
        <v>1008</v>
      </c>
      <c r="H1825" s="6" t="s">
        <v>53</v>
      </c>
      <c r="I1825" s="6" t="s">
        <v>1012</v>
      </c>
      <c r="J1825" s="6" t="s">
        <v>1081</v>
      </c>
      <c r="K1825" s="6" t="s">
        <v>1263</v>
      </c>
      <c r="L1825" s="6" t="s">
        <v>1269</v>
      </c>
      <c r="M1825" s="6" t="s">
        <v>1272</v>
      </c>
      <c r="N1825" s="5">
        <v>41844</v>
      </c>
      <c r="O1825" s="7">
        <v>252</v>
      </c>
      <c r="P1825" s="7">
        <v>400</v>
      </c>
      <c r="Q1825" s="7">
        <v>148</v>
      </c>
      <c r="R1825" s="6">
        <v>44</v>
      </c>
      <c r="S1825" s="7">
        <v>17600</v>
      </c>
      <c r="T1825" s="8">
        <v>0.08</v>
      </c>
      <c r="U1825" s="7">
        <v>1408</v>
      </c>
      <c r="V1825" s="7">
        <v>16192</v>
      </c>
      <c r="W1825" s="7">
        <v>130</v>
      </c>
      <c r="X1825" s="7">
        <v>4143</v>
      </c>
      <c r="Y1825" s="9">
        <f>+DAY('TABLA PRINCIPAL'!$B1825)</f>
        <v>22</v>
      </c>
      <c r="Z1825" s="9">
        <f>+MONTH('TABLA PRINCIPAL'!$B1825)</f>
        <v>7</v>
      </c>
      <c r="AA1825" s="9">
        <f>+YEAR('TABLA PRINCIPAL'!$B1825)</f>
        <v>2014</v>
      </c>
      <c r="AB1825" s="22" t="str">
        <f>+IF(Ventas_Oficina[[#This Row],[Total del pedido]]&gt;=100000,"SI","NO")</f>
        <v>NO</v>
      </c>
      <c r="AC1825" s="22" t="str">
        <f>+_xlfn.XLOOKUP(Ventas_Oficina[[#This Row],[Nº de artículo]],AUXILIAR!A1824:A6716,AUXILIAR!D1824:D6716,"Error",0)</f>
        <v>Enviado a tiempo</v>
      </c>
      <c r="AD1825" s="22" t="str">
        <f>+IF(AND(Ventas_Oficina[[#This Row],[Total]]&gt;75000,Ventas_Oficina[[#This Row],[Envio a tiempo]]="Enviado a tiempo"),"Buena Venta","Venta Mala")</f>
        <v>Venta Mala</v>
      </c>
    </row>
    <row r="1826" spans="1:30" x14ac:dyDescent="0.25">
      <c r="A1826" s="26">
        <v>1337155</v>
      </c>
      <c r="B1826" s="10">
        <v>41560</v>
      </c>
      <c r="C1826" s="11" t="s">
        <v>662</v>
      </c>
      <c r="D1826" s="11" t="s">
        <v>26</v>
      </c>
      <c r="E1826" s="11" t="s">
        <v>4</v>
      </c>
      <c r="F1826" s="11" t="s">
        <v>5</v>
      </c>
      <c r="G1826" s="11" t="s">
        <v>1007</v>
      </c>
      <c r="H1826" s="11" t="s">
        <v>27</v>
      </c>
      <c r="I1826" s="11" t="s">
        <v>1015</v>
      </c>
      <c r="J1826" s="11" t="s">
        <v>1208</v>
      </c>
      <c r="K1826" s="11" t="s">
        <v>1261</v>
      </c>
      <c r="L1826" s="11" t="s">
        <v>1265</v>
      </c>
      <c r="M1826" s="11" t="s">
        <v>1272</v>
      </c>
      <c r="N1826" s="10">
        <v>41562</v>
      </c>
      <c r="O1826" s="12">
        <v>337</v>
      </c>
      <c r="P1826" s="12">
        <v>553</v>
      </c>
      <c r="Q1826" s="12">
        <v>216</v>
      </c>
      <c r="R1826" s="11">
        <v>41</v>
      </c>
      <c r="S1826" s="12">
        <v>22673</v>
      </c>
      <c r="T1826" s="13">
        <v>0.04</v>
      </c>
      <c r="U1826" s="12">
        <v>906.92000000000007</v>
      </c>
      <c r="V1826" s="12">
        <v>21766.080000000002</v>
      </c>
      <c r="W1826" s="12">
        <v>698</v>
      </c>
      <c r="X1826" s="12">
        <v>53602</v>
      </c>
      <c r="Y1826" s="14">
        <f>+DAY('TABLA PRINCIPAL'!$B1826)</f>
        <v>13</v>
      </c>
      <c r="Z1826" s="14">
        <f>+MONTH('TABLA PRINCIPAL'!$B1826)</f>
        <v>10</v>
      </c>
      <c r="AA1826" s="14">
        <f>+YEAR('TABLA PRINCIPAL'!$B1826)</f>
        <v>2013</v>
      </c>
      <c r="AB1826" s="22" t="str">
        <f>+IF(Ventas_Oficina[[#This Row],[Total del pedido]]&gt;=100000,"SI","NO")</f>
        <v>NO</v>
      </c>
      <c r="AC1826" s="22" t="str">
        <f>+_xlfn.XLOOKUP(Ventas_Oficina[[#This Row],[Nº de artículo]],AUXILIAR!A1825:A6717,AUXILIAR!D1825:D6717,"Error",0)</f>
        <v>Enviado a tiempo</v>
      </c>
      <c r="AD1826" s="22" t="str">
        <f>+IF(AND(Ventas_Oficina[[#This Row],[Total]]&gt;75000,Ventas_Oficina[[#This Row],[Envio a tiempo]]="Enviado a tiempo"),"Buena Venta","Venta Mala")</f>
        <v>Venta Mala</v>
      </c>
    </row>
    <row r="1827" spans="1:30" x14ac:dyDescent="0.25">
      <c r="A1827" s="25">
        <v>1337155</v>
      </c>
      <c r="B1827" s="5">
        <v>42485</v>
      </c>
      <c r="C1827" s="6" t="s">
        <v>663</v>
      </c>
      <c r="D1827" s="6" t="s">
        <v>46</v>
      </c>
      <c r="E1827" s="6" t="s">
        <v>4</v>
      </c>
      <c r="F1827" s="6" t="s">
        <v>5</v>
      </c>
      <c r="G1827" s="6" t="s">
        <v>1008</v>
      </c>
      <c r="H1827" s="6" t="s">
        <v>9</v>
      </c>
      <c r="I1827" s="6" t="s">
        <v>1012</v>
      </c>
      <c r="J1827" s="6" t="s">
        <v>1046</v>
      </c>
      <c r="K1827" s="6" t="s">
        <v>1261</v>
      </c>
      <c r="L1827" s="6" t="s">
        <v>1265</v>
      </c>
      <c r="M1827" s="6" t="s">
        <v>1272</v>
      </c>
      <c r="N1827" s="5">
        <v>42487</v>
      </c>
      <c r="O1827" s="7">
        <v>519</v>
      </c>
      <c r="P1827" s="7">
        <v>1298</v>
      </c>
      <c r="Q1827" s="7">
        <v>779</v>
      </c>
      <c r="R1827" s="6">
        <v>8</v>
      </c>
      <c r="S1827" s="7">
        <v>10384</v>
      </c>
      <c r="T1827" s="8">
        <v>0.04</v>
      </c>
      <c r="U1827" s="7">
        <v>415.36</v>
      </c>
      <c r="V1827" s="7">
        <v>9968.64</v>
      </c>
      <c r="W1827" s="7">
        <v>314</v>
      </c>
      <c r="X1827" s="7">
        <v>38843</v>
      </c>
      <c r="Y1827" s="9">
        <f>+DAY('TABLA PRINCIPAL'!$B1827)</f>
        <v>25</v>
      </c>
      <c r="Z1827" s="9">
        <f>+MONTH('TABLA PRINCIPAL'!$B1827)</f>
        <v>4</v>
      </c>
      <c r="AA1827" s="9">
        <f>+YEAR('TABLA PRINCIPAL'!$B1827)</f>
        <v>2016</v>
      </c>
      <c r="AB1827" s="22" t="str">
        <f>+IF(Ventas_Oficina[[#This Row],[Total del pedido]]&gt;=100000,"SI","NO")</f>
        <v>NO</v>
      </c>
      <c r="AC1827" s="22" t="str">
        <f>+_xlfn.XLOOKUP(Ventas_Oficina[[#This Row],[Nº de artículo]],AUXILIAR!A1826:A6718,AUXILIAR!D1826:D6718,"Error",0)</f>
        <v>Enviado a tiempo</v>
      </c>
      <c r="AD1827" s="22" t="str">
        <f>+IF(AND(Ventas_Oficina[[#This Row],[Total]]&gt;75000,Ventas_Oficina[[#This Row],[Envio a tiempo]]="Enviado a tiempo"),"Buena Venta","Venta Mala")</f>
        <v>Venta Mala</v>
      </c>
    </row>
    <row r="1828" spans="1:30" x14ac:dyDescent="0.25">
      <c r="A1828" s="26">
        <v>1337520</v>
      </c>
      <c r="B1828" s="10">
        <v>41844</v>
      </c>
      <c r="C1828" s="11" t="s">
        <v>611</v>
      </c>
      <c r="D1828" s="11" t="s">
        <v>425</v>
      </c>
      <c r="E1828" s="11" t="s">
        <v>4</v>
      </c>
      <c r="F1828" s="11" t="s">
        <v>5</v>
      </c>
      <c r="G1828" s="11" t="s">
        <v>1008</v>
      </c>
      <c r="H1828" s="11" t="s">
        <v>106</v>
      </c>
      <c r="I1828" s="11" t="s">
        <v>1015</v>
      </c>
      <c r="J1828" s="11" t="s">
        <v>1024</v>
      </c>
      <c r="K1828" s="11" t="s">
        <v>1261</v>
      </c>
      <c r="L1828" s="11" t="s">
        <v>1266</v>
      </c>
      <c r="M1828" s="11" t="s">
        <v>1272</v>
      </c>
      <c r="N1828" s="10">
        <v>41846</v>
      </c>
      <c r="O1828" s="12">
        <v>160</v>
      </c>
      <c r="P1828" s="12">
        <v>262</v>
      </c>
      <c r="Q1828" s="12">
        <v>102</v>
      </c>
      <c r="R1828" s="11">
        <v>35</v>
      </c>
      <c r="S1828" s="12">
        <v>9170</v>
      </c>
      <c r="T1828" s="13">
        <v>0.01</v>
      </c>
      <c r="U1828" s="12">
        <v>91.7</v>
      </c>
      <c r="V1828" s="12">
        <v>9078.2999999999993</v>
      </c>
      <c r="W1828" s="12">
        <v>80</v>
      </c>
      <c r="X1828" s="12">
        <v>6041</v>
      </c>
      <c r="Y1828" s="14">
        <f>+DAY('TABLA PRINCIPAL'!$B1828)</f>
        <v>24</v>
      </c>
      <c r="Z1828" s="14">
        <f>+MONTH('TABLA PRINCIPAL'!$B1828)</f>
        <v>7</v>
      </c>
      <c r="AA1828" s="14">
        <f>+YEAR('TABLA PRINCIPAL'!$B1828)</f>
        <v>2014</v>
      </c>
      <c r="AB1828" s="22" t="str">
        <f>+IF(Ventas_Oficina[[#This Row],[Total del pedido]]&gt;=100000,"SI","NO")</f>
        <v>NO</v>
      </c>
      <c r="AC1828" s="22" t="str">
        <f>+_xlfn.XLOOKUP(Ventas_Oficina[[#This Row],[Nº de artículo]],AUXILIAR!A1827:A6719,AUXILIAR!D1827:D6719,"Error",0)</f>
        <v>Enviado a tiempo</v>
      </c>
      <c r="AD1828" s="22" t="str">
        <f>+IF(AND(Ventas_Oficina[[#This Row],[Total]]&gt;75000,Ventas_Oficina[[#This Row],[Envio a tiempo]]="Enviado a tiempo"),"Buena Venta","Venta Mala")</f>
        <v>Venta Mala</v>
      </c>
    </row>
    <row r="1829" spans="1:30" x14ac:dyDescent="0.25">
      <c r="A1829" s="25">
        <v>1337520</v>
      </c>
      <c r="B1829" s="5">
        <v>41844</v>
      </c>
      <c r="C1829" s="6" t="s">
        <v>611</v>
      </c>
      <c r="D1829" s="6" t="s">
        <v>425</v>
      </c>
      <c r="E1829" s="6" t="s">
        <v>4</v>
      </c>
      <c r="F1829" s="6" t="s">
        <v>5</v>
      </c>
      <c r="G1829" s="6" t="s">
        <v>1007</v>
      </c>
      <c r="H1829" s="6" t="s">
        <v>106</v>
      </c>
      <c r="I1829" s="6" t="s">
        <v>1014</v>
      </c>
      <c r="J1829" s="6" t="s">
        <v>1024</v>
      </c>
      <c r="K1829" s="6" t="s">
        <v>1261</v>
      </c>
      <c r="L1829" s="6" t="s">
        <v>1265</v>
      </c>
      <c r="M1829" s="6" t="s">
        <v>1272</v>
      </c>
      <c r="N1829" s="5">
        <v>41846</v>
      </c>
      <c r="O1829" s="7">
        <v>160</v>
      </c>
      <c r="P1829" s="7">
        <v>262</v>
      </c>
      <c r="Q1829" s="7">
        <v>102</v>
      </c>
      <c r="R1829" s="6">
        <v>27</v>
      </c>
      <c r="S1829" s="7">
        <v>7074</v>
      </c>
      <c r="T1829" s="8">
        <v>0.03</v>
      </c>
      <c r="U1829" s="7">
        <v>212.22</v>
      </c>
      <c r="V1829" s="7">
        <v>6861.78</v>
      </c>
      <c r="W1829" s="7">
        <v>80</v>
      </c>
      <c r="X1829" s="7">
        <v>6041</v>
      </c>
      <c r="Y1829" s="9">
        <f>+DAY('TABLA PRINCIPAL'!$B1829)</f>
        <v>24</v>
      </c>
      <c r="Z1829" s="9">
        <f>+MONTH('TABLA PRINCIPAL'!$B1829)</f>
        <v>7</v>
      </c>
      <c r="AA1829" s="9">
        <f>+YEAR('TABLA PRINCIPAL'!$B1829)</f>
        <v>2014</v>
      </c>
      <c r="AB1829" s="22" t="str">
        <f>+IF(Ventas_Oficina[[#This Row],[Total del pedido]]&gt;=100000,"SI","NO")</f>
        <v>NO</v>
      </c>
      <c r="AC1829" s="22" t="str">
        <f>+_xlfn.XLOOKUP(Ventas_Oficina[[#This Row],[Nº de artículo]],AUXILIAR!A1828:A6720,AUXILIAR!D1828:D6720,"Error",0)</f>
        <v>Enviado a tiempo</v>
      </c>
      <c r="AD1829" s="22" t="str">
        <f>+IF(AND(Ventas_Oficina[[#This Row],[Total]]&gt;75000,Ventas_Oficina[[#This Row],[Envio a tiempo]]="Enviado a tiempo"),"Buena Venta","Venta Mala")</f>
        <v>Venta Mala</v>
      </c>
    </row>
    <row r="1830" spans="1:30" x14ac:dyDescent="0.25">
      <c r="A1830" s="26">
        <v>1337520</v>
      </c>
      <c r="B1830" s="10">
        <v>42013</v>
      </c>
      <c r="C1830" s="11" t="s">
        <v>362</v>
      </c>
      <c r="D1830" s="11" t="s">
        <v>150</v>
      </c>
      <c r="E1830" s="11" t="s">
        <v>12</v>
      </c>
      <c r="F1830" s="11" t="s">
        <v>13</v>
      </c>
      <c r="G1830" s="11" t="s">
        <v>1010</v>
      </c>
      <c r="H1830" s="11" t="s">
        <v>42</v>
      </c>
      <c r="I1830" s="11" t="s">
        <v>1015</v>
      </c>
      <c r="J1830" s="11" t="s">
        <v>1024</v>
      </c>
      <c r="K1830" s="11" t="s">
        <v>1262</v>
      </c>
      <c r="L1830" s="11" t="s">
        <v>1266</v>
      </c>
      <c r="M1830" s="11" t="s">
        <v>1273</v>
      </c>
      <c r="N1830" s="10">
        <v>42015</v>
      </c>
      <c r="O1830" s="12">
        <v>160</v>
      </c>
      <c r="P1830" s="12">
        <v>262</v>
      </c>
      <c r="Q1830" s="12">
        <v>102</v>
      </c>
      <c r="R1830" s="11">
        <v>5</v>
      </c>
      <c r="S1830" s="12">
        <v>1310</v>
      </c>
      <c r="T1830" s="13">
        <v>0</v>
      </c>
      <c r="U1830" s="12">
        <v>0</v>
      </c>
      <c r="V1830" s="12">
        <v>1310</v>
      </c>
      <c r="W1830" s="12">
        <v>80</v>
      </c>
      <c r="X1830" s="12">
        <v>6041</v>
      </c>
      <c r="Y1830" s="14">
        <f>+DAY('TABLA PRINCIPAL'!$B1830)</f>
        <v>9</v>
      </c>
      <c r="Z1830" s="14">
        <f>+MONTH('TABLA PRINCIPAL'!$B1830)</f>
        <v>1</v>
      </c>
      <c r="AA1830" s="14">
        <f>+YEAR('TABLA PRINCIPAL'!$B1830)</f>
        <v>2015</v>
      </c>
      <c r="AB1830" s="22" t="str">
        <f>+IF(Ventas_Oficina[[#This Row],[Total del pedido]]&gt;=100000,"SI","NO")</f>
        <v>NO</v>
      </c>
      <c r="AC1830" s="22" t="str">
        <f>+_xlfn.XLOOKUP(Ventas_Oficina[[#This Row],[Nº de artículo]],AUXILIAR!A1829:A6721,AUXILIAR!D1829:D6721,"Error",0)</f>
        <v>Enviado a tiempo</v>
      </c>
      <c r="AD1830" s="22" t="str">
        <f>+IF(AND(Ventas_Oficina[[#This Row],[Total]]&gt;75000,Ventas_Oficina[[#This Row],[Envio a tiempo]]="Enviado a tiempo"),"Buena Venta","Venta Mala")</f>
        <v>Venta Mala</v>
      </c>
    </row>
    <row r="1831" spans="1:30" x14ac:dyDescent="0.25">
      <c r="A1831" s="25">
        <v>1337520</v>
      </c>
      <c r="B1831" s="5">
        <v>41893</v>
      </c>
      <c r="C1831" s="6" t="s">
        <v>132</v>
      </c>
      <c r="D1831" s="6" t="s">
        <v>133</v>
      </c>
      <c r="E1831" s="6" t="s">
        <v>12</v>
      </c>
      <c r="F1831" s="6" t="s">
        <v>13</v>
      </c>
      <c r="G1831" s="6" t="s">
        <v>1010</v>
      </c>
      <c r="H1831" s="6" t="s">
        <v>42</v>
      </c>
      <c r="I1831" s="6" t="s">
        <v>1016</v>
      </c>
      <c r="J1831" s="6" t="s">
        <v>1024</v>
      </c>
      <c r="K1831" s="6" t="s">
        <v>1261</v>
      </c>
      <c r="L1831" s="6" t="s">
        <v>1265</v>
      </c>
      <c r="M1831" s="6" t="s">
        <v>1272</v>
      </c>
      <c r="N1831" s="5">
        <v>41895</v>
      </c>
      <c r="O1831" s="7">
        <v>160</v>
      </c>
      <c r="P1831" s="7">
        <v>262</v>
      </c>
      <c r="Q1831" s="7">
        <v>102</v>
      </c>
      <c r="R1831" s="6">
        <v>23</v>
      </c>
      <c r="S1831" s="7">
        <v>6026</v>
      </c>
      <c r="T1831" s="8">
        <v>0.01</v>
      </c>
      <c r="U1831" s="7">
        <v>60.26</v>
      </c>
      <c r="V1831" s="7">
        <v>5965.74</v>
      </c>
      <c r="W1831" s="7">
        <v>80</v>
      </c>
      <c r="X1831" s="7">
        <v>6041</v>
      </c>
      <c r="Y1831" s="9">
        <f>+DAY('TABLA PRINCIPAL'!$B1831)</f>
        <v>11</v>
      </c>
      <c r="Z1831" s="9">
        <f>+MONTH('TABLA PRINCIPAL'!$B1831)</f>
        <v>9</v>
      </c>
      <c r="AA1831" s="9">
        <f>+YEAR('TABLA PRINCIPAL'!$B1831)</f>
        <v>2014</v>
      </c>
      <c r="AB1831" s="22" t="str">
        <f>+IF(Ventas_Oficina[[#This Row],[Total del pedido]]&gt;=100000,"SI","NO")</f>
        <v>NO</v>
      </c>
      <c r="AC1831" s="22" t="str">
        <f>+_xlfn.XLOOKUP(Ventas_Oficina[[#This Row],[Nº de artículo]],AUXILIAR!A1830:A6722,AUXILIAR!D1830:D6722,"Error",0)</f>
        <v>Enviado a tiempo</v>
      </c>
      <c r="AD1831" s="22" t="str">
        <f>+IF(AND(Ventas_Oficina[[#This Row],[Total]]&gt;75000,Ventas_Oficina[[#This Row],[Envio a tiempo]]="Enviado a tiempo"),"Buena Venta","Venta Mala")</f>
        <v>Venta Mala</v>
      </c>
    </row>
    <row r="1832" spans="1:30" x14ac:dyDescent="0.25">
      <c r="A1832" s="26">
        <v>1337520</v>
      </c>
      <c r="B1832" s="10">
        <v>41894</v>
      </c>
      <c r="C1832" s="11" t="s">
        <v>77</v>
      </c>
      <c r="D1832" s="11" t="s">
        <v>78</v>
      </c>
      <c r="E1832" s="11" t="s">
        <v>4</v>
      </c>
      <c r="F1832" s="11" t="s">
        <v>5</v>
      </c>
      <c r="G1832" s="11" t="s">
        <v>1008</v>
      </c>
      <c r="H1832" s="11" t="s">
        <v>53</v>
      </c>
      <c r="I1832" s="11" t="s">
        <v>1016</v>
      </c>
      <c r="J1832" s="11" t="s">
        <v>1024</v>
      </c>
      <c r="K1832" s="11" t="s">
        <v>1261</v>
      </c>
      <c r="L1832" s="11" t="s">
        <v>1265</v>
      </c>
      <c r="M1832" s="11" t="s">
        <v>1272</v>
      </c>
      <c r="N1832" s="10">
        <v>41901</v>
      </c>
      <c r="O1832" s="12">
        <v>160</v>
      </c>
      <c r="P1832" s="12">
        <v>262</v>
      </c>
      <c r="Q1832" s="12">
        <v>102</v>
      </c>
      <c r="R1832" s="11">
        <v>43</v>
      </c>
      <c r="S1832" s="12">
        <v>11266</v>
      </c>
      <c r="T1832" s="13">
        <v>0.09</v>
      </c>
      <c r="U1832" s="12">
        <v>1013.9399999999999</v>
      </c>
      <c r="V1832" s="12">
        <v>10252.06</v>
      </c>
      <c r="W1832" s="12">
        <v>80</v>
      </c>
      <c r="X1832" s="12">
        <v>6041</v>
      </c>
      <c r="Y1832" s="14">
        <f>+DAY('TABLA PRINCIPAL'!$B1832)</f>
        <v>12</v>
      </c>
      <c r="Z1832" s="14">
        <f>+MONTH('TABLA PRINCIPAL'!$B1832)</f>
        <v>9</v>
      </c>
      <c r="AA1832" s="14">
        <f>+YEAR('TABLA PRINCIPAL'!$B1832)</f>
        <v>2014</v>
      </c>
      <c r="AB1832" s="22" t="str">
        <f>+IF(Ventas_Oficina[[#This Row],[Total del pedido]]&gt;=100000,"SI","NO")</f>
        <v>NO</v>
      </c>
      <c r="AC1832" s="22" t="str">
        <f>+_xlfn.XLOOKUP(Ventas_Oficina[[#This Row],[Nº de artículo]],AUXILIAR!A1831:A6723,AUXILIAR!D1831:D6723,"Error",0)</f>
        <v>Enviado a tiempo</v>
      </c>
      <c r="AD1832" s="22" t="str">
        <f>+IF(AND(Ventas_Oficina[[#This Row],[Total]]&gt;75000,Ventas_Oficina[[#This Row],[Envio a tiempo]]="Enviado a tiempo"),"Buena Venta","Venta Mala")</f>
        <v>Venta Mala</v>
      </c>
    </row>
    <row r="1833" spans="1:30" x14ac:dyDescent="0.25">
      <c r="A1833" s="25">
        <v>1337520</v>
      </c>
      <c r="B1833" s="5">
        <v>42117</v>
      </c>
      <c r="C1833" s="6" t="s">
        <v>103</v>
      </c>
      <c r="D1833" s="6" t="s">
        <v>88</v>
      </c>
      <c r="E1833" s="6" t="s">
        <v>4</v>
      </c>
      <c r="F1833" s="6" t="s">
        <v>5</v>
      </c>
      <c r="G1833" s="6" t="s">
        <v>1009</v>
      </c>
      <c r="H1833" s="6" t="s">
        <v>39</v>
      </c>
      <c r="I1833" s="6" t="s">
        <v>1016</v>
      </c>
      <c r="J1833" s="6" t="s">
        <v>1055</v>
      </c>
      <c r="K1833" s="6" t="s">
        <v>1261</v>
      </c>
      <c r="L1833" s="6" t="s">
        <v>1265</v>
      </c>
      <c r="M1833" s="6" t="s">
        <v>1272</v>
      </c>
      <c r="N1833" s="5">
        <v>42117</v>
      </c>
      <c r="O1833" s="7">
        <v>250</v>
      </c>
      <c r="P1833" s="7">
        <v>568</v>
      </c>
      <c r="Q1833" s="7">
        <v>318</v>
      </c>
      <c r="R1833" s="6">
        <v>7</v>
      </c>
      <c r="S1833" s="7">
        <v>3976</v>
      </c>
      <c r="T1833" s="8">
        <v>0.09</v>
      </c>
      <c r="U1833" s="7">
        <v>357.84</v>
      </c>
      <c r="V1833" s="7">
        <v>3618.16</v>
      </c>
      <c r="W1833" s="7">
        <v>360</v>
      </c>
      <c r="X1833" s="7">
        <v>16792</v>
      </c>
      <c r="Y1833" s="9">
        <f>+DAY('TABLA PRINCIPAL'!$B1833)</f>
        <v>23</v>
      </c>
      <c r="Z1833" s="9">
        <f>+MONTH('TABLA PRINCIPAL'!$B1833)</f>
        <v>4</v>
      </c>
      <c r="AA1833" s="9">
        <f>+YEAR('TABLA PRINCIPAL'!$B1833)</f>
        <v>2015</v>
      </c>
      <c r="AB1833" s="22" t="str">
        <f>+IF(Ventas_Oficina[[#This Row],[Total del pedido]]&gt;=100000,"SI","NO")</f>
        <v>NO</v>
      </c>
      <c r="AC1833" s="22" t="str">
        <f>+_xlfn.XLOOKUP(Ventas_Oficina[[#This Row],[Nº de artículo]],AUXILIAR!A1832:A6724,AUXILIAR!D1832:D6724,"Error",0)</f>
        <v>Enviado a tiempo</v>
      </c>
      <c r="AD1833" s="22" t="str">
        <f>+IF(AND(Ventas_Oficina[[#This Row],[Total]]&gt;75000,Ventas_Oficina[[#This Row],[Envio a tiempo]]="Enviado a tiempo"),"Buena Venta","Venta Mala")</f>
        <v>Venta Mala</v>
      </c>
    </row>
    <row r="1834" spans="1:30" x14ac:dyDescent="0.25">
      <c r="A1834" s="26">
        <v>1337520</v>
      </c>
      <c r="B1834" s="10">
        <v>41844</v>
      </c>
      <c r="C1834" s="11" t="s">
        <v>611</v>
      </c>
      <c r="D1834" s="11" t="s">
        <v>425</v>
      </c>
      <c r="E1834" s="11" t="s">
        <v>4</v>
      </c>
      <c r="F1834" s="11" t="s">
        <v>5</v>
      </c>
      <c r="G1834" s="11" t="s">
        <v>1010</v>
      </c>
      <c r="H1834" s="11" t="s">
        <v>106</v>
      </c>
      <c r="I1834" s="11" t="s">
        <v>1014</v>
      </c>
      <c r="J1834" s="11" t="s">
        <v>1024</v>
      </c>
      <c r="K1834" s="11" t="s">
        <v>1261</v>
      </c>
      <c r="L1834" s="11" t="s">
        <v>1267</v>
      </c>
      <c r="M1834" s="11" t="s">
        <v>1272</v>
      </c>
      <c r="N1834" s="10">
        <v>41846</v>
      </c>
      <c r="O1834" s="12">
        <v>160</v>
      </c>
      <c r="P1834" s="12">
        <v>262</v>
      </c>
      <c r="Q1834" s="12">
        <v>102</v>
      </c>
      <c r="R1834" s="11">
        <v>27</v>
      </c>
      <c r="S1834" s="12">
        <v>7074</v>
      </c>
      <c r="T1834" s="13">
        <v>0</v>
      </c>
      <c r="U1834" s="12">
        <v>0</v>
      </c>
      <c r="V1834" s="12">
        <v>7074</v>
      </c>
      <c r="W1834" s="12">
        <v>80</v>
      </c>
      <c r="X1834" s="12">
        <v>6041</v>
      </c>
      <c r="Y1834" s="14">
        <f>+DAY('TABLA PRINCIPAL'!$B1834)</f>
        <v>24</v>
      </c>
      <c r="Z1834" s="14">
        <f>+MONTH('TABLA PRINCIPAL'!$B1834)</f>
        <v>7</v>
      </c>
      <c r="AA1834" s="14">
        <f>+YEAR('TABLA PRINCIPAL'!$B1834)</f>
        <v>2014</v>
      </c>
      <c r="AB1834" s="22" t="str">
        <f>+IF(Ventas_Oficina[[#This Row],[Total del pedido]]&gt;=100000,"SI","NO")</f>
        <v>NO</v>
      </c>
      <c r="AC1834" s="22" t="str">
        <f>+_xlfn.XLOOKUP(Ventas_Oficina[[#This Row],[Nº de artículo]],AUXILIAR!A1833:A6725,AUXILIAR!D1833:D6725,"Error",0)</f>
        <v>No enviado a tiempo</v>
      </c>
      <c r="AD1834" s="22" t="str">
        <f>+IF(AND(Ventas_Oficina[[#This Row],[Total]]&gt;75000,Ventas_Oficina[[#This Row],[Envio a tiempo]]="Enviado a tiempo"),"Buena Venta","Venta Mala")</f>
        <v>Venta Mala</v>
      </c>
    </row>
    <row r="1835" spans="1:30" x14ac:dyDescent="0.25">
      <c r="A1835" s="25">
        <v>1337520</v>
      </c>
      <c r="B1835" s="5">
        <v>41613</v>
      </c>
      <c r="C1835" s="6" t="s">
        <v>431</v>
      </c>
      <c r="D1835" s="6" t="s">
        <v>29</v>
      </c>
      <c r="E1835" s="6" t="s">
        <v>12</v>
      </c>
      <c r="F1835" s="6" t="s">
        <v>13</v>
      </c>
      <c r="G1835" s="6" t="s">
        <v>1008</v>
      </c>
      <c r="H1835" s="6" t="s">
        <v>14</v>
      </c>
      <c r="I1835" s="6" t="s">
        <v>1015</v>
      </c>
      <c r="J1835" s="6" t="s">
        <v>1066</v>
      </c>
      <c r="K1835" s="6" t="s">
        <v>1261</v>
      </c>
      <c r="L1835" s="6" t="s">
        <v>1265</v>
      </c>
      <c r="M1835" s="6" t="s">
        <v>1272</v>
      </c>
      <c r="N1835" s="5">
        <v>41615</v>
      </c>
      <c r="O1835" s="7">
        <v>1364</v>
      </c>
      <c r="P1835" s="7">
        <v>2098</v>
      </c>
      <c r="Q1835" s="7">
        <v>734</v>
      </c>
      <c r="R1835" s="6">
        <v>10</v>
      </c>
      <c r="S1835" s="7">
        <v>20980</v>
      </c>
      <c r="T1835" s="8">
        <v>0.09</v>
      </c>
      <c r="U1835" s="7">
        <v>1888.1999999999998</v>
      </c>
      <c r="V1835" s="7">
        <v>19091.8</v>
      </c>
      <c r="W1835" s="7">
        <v>149</v>
      </c>
      <c r="X1835" s="7">
        <v>66588</v>
      </c>
      <c r="Y1835" s="9">
        <f>+DAY('TABLA PRINCIPAL'!$B1835)</f>
        <v>5</v>
      </c>
      <c r="Z1835" s="9">
        <f>+MONTH('TABLA PRINCIPAL'!$B1835)</f>
        <v>12</v>
      </c>
      <c r="AA1835" s="9">
        <f>+YEAR('TABLA PRINCIPAL'!$B1835)</f>
        <v>2013</v>
      </c>
      <c r="AB1835" s="22" t="str">
        <f>+IF(Ventas_Oficina[[#This Row],[Total del pedido]]&gt;=100000,"SI","NO")</f>
        <v>NO</v>
      </c>
      <c r="AC1835" s="22" t="str">
        <f>+_xlfn.XLOOKUP(Ventas_Oficina[[#This Row],[Nº de artículo]],AUXILIAR!A1834:A6726,AUXILIAR!D1834:D6726,"Error",0)</f>
        <v>Enviado a tiempo</v>
      </c>
      <c r="AD1835" s="22" t="str">
        <f>+IF(AND(Ventas_Oficina[[#This Row],[Total]]&gt;75000,Ventas_Oficina[[#This Row],[Envio a tiempo]]="Enviado a tiempo"),"Buena Venta","Venta Mala")</f>
        <v>Venta Mala</v>
      </c>
    </row>
    <row r="1836" spans="1:30" x14ac:dyDescent="0.25">
      <c r="A1836" s="26">
        <v>1337520</v>
      </c>
      <c r="B1836" s="10">
        <v>41820</v>
      </c>
      <c r="C1836" s="11" t="s">
        <v>228</v>
      </c>
      <c r="D1836" s="11" t="s">
        <v>189</v>
      </c>
      <c r="E1836" s="11" t="s">
        <v>4</v>
      </c>
      <c r="F1836" s="11" t="s">
        <v>5</v>
      </c>
      <c r="G1836" s="11" t="s">
        <v>1007</v>
      </c>
      <c r="H1836" s="11" t="s">
        <v>121</v>
      </c>
      <c r="I1836" s="11" t="s">
        <v>1013</v>
      </c>
      <c r="J1836" s="11" t="s">
        <v>1024</v>
      </c>
      <c r="K1836" s="11" t="s">
        <v>1262</v>
      </c>
      <c r="L1836" s="11" t="s">
        <v>1265</v>
      </c>
      <c r="M1836" s="11" t="s">
        <v>1272</v>
      </c>
      <c r="N1836" s="10">
        <v>41823</v>
      </c>
      <c r="O1836" s="12">
        <v>160</v>
      </c>
      <c r="P1836" s="12">
        <v>262</v>
      </c>
      <c r="Q1836" s="12">
        <v>102</v>
      </c>
      <c r="R1836" s="11">
        <v>22</v>
      </c>
      <c r="S1836" s="12">
        <v>5764</v>
      </c>
      <c r="T1836" s="13">
        <v>7.0000000000000007E-2</v>
      </c>
      <c r="U1836" s="12">
        <v>403.48</v>
      </c>
      <c r="V1836" s="12">
        <v>5360.52</v>
      </c>
      <c r="W1836" s="12">
        <v>80</v>
      </c>
      <c r="X1836" s="12">
        <v>6041</v>
      </c>
      <c r="Y1836" s="14">
        <f>+DAY('TABLA PRINCIPAL'!$B1836)</f>
        <v>30</v>
      </c>
      <c r="Z1836" s="14">
        <f>+MONTH('TABLA PRINCIPAL'!$B1836)</f>
        <v>6</v>
      </c>
      <c r="AA1836" s="14">
        <f>+YEAR('TABLA PRINCIPAL'!$B1836)</f>
        <v>2014</v>
      </c>
      <c r="AB1836" s="22" t="str">
        <f>+IF(Ventas_Oficina[[#This Row],[Total del pedido]]&gt;=100000,"SI","NO")</f>
        <v>NO</v>
      </c>
      <c r="AC1836" s="22" t="str">
        <f>+_xlfn.XLOOKUP(Ventas_Oficina[[#This Row],[Nº de artículo]],AUXILIAR!A1835:A6727,AUXILIAR!D1835:D6727,"Error",0)</f>
        <v>Enviado a tiempo</v>
      </c>
      <c r="AD1836" s="22" t="str">
        <f>+IF(AND(Ventas_Oficina[[#This Row],[Total]]&gt;75000,Ventas_Oficina[[#This Row],[Envio a tiempo]]="Enviado a tiempo"),"Buena Venta","Venta Mala")</f>
        <v>Venta Mala</v>
      </c>
    </row>
    <row r="1837" spans="1:30" x14ac:dyDescent="0.25">
      <c r="A1837" s="25">
        <v>1337520</v>
      </c>
      <c r="B1837" s="5">
        <v>42173</v>
      </c>
      <c r="C1837" s="6" t="s">
        <v>112</v>
      </c>
      <c r="D1837" s="6" t="s">
        <v>113</v>
      </c>
      <c r="E1837" s="6" t="s">
        <v>12</v>
      </c>
      <c r="F1837" s="6" t="s">
        <v>13</v>
      </c>
      <c r="G1837" s="6" t="s">
        <v>1010</v>
      </c>
      <c r="H1837" s="6" t="s">
        <v>42</v>
      </c>
      <c r="I1837" s="6" t="s">
        <v>1016</v>
      </c>
      <c r="J1837" s="6" t="s">
        <v>1024</v>
      </c>
      <c r="K1837" s="6" t="s">
        <v>1261</v>
      </c>
      <c r="L1837" s="6" t="s">
        <v>1267</v>
      </c>
      <c r="M1837" s="6" t="s">
        <v>1272</v>
      </c>
      <c r="N1837" s="5">
        <v>42173</v>
      </c>
      <c r="O1837" s="7">
        <v>160</v>
      </c>
      <c r="P1837" s="7">
        <v>262</v>
      </c>
      <c r="Q1837" s="7">
        <v>102</v>
      </c>
      <c r="R1837" s="6">
        <v>16</v>
      </c>
      <c r="S1837" s="7">
        <v>4192</v>
      </c>
      <c r="T1837" s="8">
        <v>0.02</v>
      </c>
      <c r="U1837" s="7">
        <v>83.84</v>
      </c>
      <c r="V1837" s="7">
        <v>4108.16</v>
      </c>
      <c r="W1837" s="7">
        <v>80</v>
      </c>
      <c r="X1837" s="7">
        <v>6141</v>
      </c>
      <c r="Y1837" s="9">
        <f>+DAY('TABLA PRINCIPAL'!$B1837)</f>
        <v>18</v>
      </c>
      <c r="Z1837" s="9">
        <f>+MONTH('TABLA PRINCIPAL'!$B1837)</f>
        <v>6</v>
      </c>
      <c r="AA1837" s="9">
        <f>+YEAR('TABLA PRINCIPAL'!$B1837)</f>
        <v>2015</v>
      </c>
      <c r="AB1837" s="22" t="str">
        <f>+IF(Ventas_Oficina[[#This Row],[Total del pedido]]&gt;=100000,"SI","NO")</f>
        <v>NO</v>
      </c>
      <c r="AC1837" s="22" t="str">
        <f>+_xlfn.XLOOKUP(Ventas_Oficina[[#This Row],[Nº de artículo]],AUXILIAR!A1836:A6728,AUXILIAR!D1836:D6728,"Error",0)</f>
        <v>Enviado a tiempo</v>
      </c>
      <c r="AD1837" s="22" t="str">
        <f>+IF(AND(Ventas_Oficina[[#This Row],[Total]]&gt;75000,Ventas_Oficina[[#This Row],[Envio a tiempo]]="Enviado a tiempo"),"Buena Venta","Venta Mala")</f>
        <v>Venta Mala</v>
      </c>
    </row>
    <row r="1838" spans="1:30" x14ac:dyDescent="0.25">
      <c r="A1838" s="26">
        <v>1337520</v>
      </c>
      <c r="B1838" s="10">
        <v>41844</v>
      </c>
      <c r="C1838" s="11" t="s">
        <v>611</v>
      </c>
      <c r="D1838" s="11" t="s">
        <v>425</v>
      </c>
      <c r="E1838" s="11" t="s">
        <v>4</v>
      </c>
      <c r="F1838" s="11" t="s">
        <v>5</v>
      </c>
      <c r="G1838" s="11" t="s">
        <v>1010</v>
      </c>
      <c r="H1838" s="11" t="s">
        <v>106</v>
      </c>
      <c r="I1838" s="11" t="s">
        <v>1013</v>
      </c>
      <c r="J1838" s="11" t="s">
        <v>1024</v>
      </c>
      <c r="K1838" s="11" t="s">
        <v>1261</v>
      </c>
      <c r="L1838" s="11" t="s">
        <v>1265</v>
      </c>
      <c r="M1838" s="11" t="s">
        <v>1272</v>
      </c>
      <c r="N1838" s="10">
        <v>41846</v>
      </c>
      <c r="O1838" s="12">
        <v>160</v>
      </c>
      <c r="P1838" s="12">
        <v>262</v>
      </c>
      <c r="Q1838" s="12">
        <v>102</v>
      </c>
      <c r="R1838" s="11">
        <v>44</v>
      </c>
      <c r="S1838" s="12">
        <v>11528</v>
      </c>
      <c r="T1838" s="13">
        <v>0.04</v>
      </c>
      <c r="U1838" s="12">
        <v>461.12</v>
      </c>
      <c r="V1838" s="12">
        <v>11066.88</v>
      </c>
      <c r="W1838" s="12">
        <v>80</v>
      </c>
      <c r="X1838" s="12">
        <v>6041</v>
      </c>
      <c r="Y1838" s="14">
        <f>+DAY('TABLA PRINCIPAL'!$B1838)</f>
        <v>24</v>
      </c>
      <c r="Z1838" s="14">
        <f>+MONTH('TABLA PRINCIPAL'!$B1838)</f>
        <v>7</v>
      </c>
      <c r="AA1838" s="14">
        <f>+YEAR('TABLA PRINCIPAL'!$B1838)</f>
        <v>2014</v>
      </c>
      <c r="AB1838" s="22" t="str">
        <f>+IF(Ventas_Oficina[[#This Row],[Total del pedido]]&gt;=100000,"SI","NO")</f>
        <v>NO</v>
      </c>
      <c r="AC1838" s="22" t="str">
        <f>+_xlfn.XLOOKUP(Ventas_Oficina[[#This Row],[Nº de artículo]],AUXILIAR!A1837:A6729,AUXILIAR!D1837:D6729,"Error",0)</f>
        <v>No enviado a tiempo</v>
      </c>
      <c r="AD1838" s="22" t="str">
        <f>+IF(AND(Ventas_Oficina[[#This Row],[Total]]&gt;75000,Ventas_Oficina[[#This Row],[Envio a tiempo]]="Enviado a tiempo"),"Buena Venta","Venta Mala")</f>
        <v>Venta Mala</v>
      </c>
    </row>
    <row r="1839" spans="1:30" x14ac:dyDescent="0.25">
      <c r="A1839" s="25">
        <v>1337520</v>
      </c>
      <c r="B1839" s="5">
        <v>42455</v>
      </c>
      <c r="C1839" s="6" t="s">
        <v>664</v>
      </c>
      <c r="D1839" s="6" t="s">
        <v>76</v>
      </c>
      <c r="E1839" s="6" t="s">
        <v>4</v>
      </c>
      <c r="F1839" s="6" t="s">
        <v>5</v>
      </c>
      <c r="G1839" s="6" t="s">
        <v>1008</v>
      </c>
      <c r="H1839" s="6" t="s">
        <v>17</v>
      </c>
      <c r="I1839" s="6" t="s">
        <v>1016</v>
      </c>
      <c r="J1839" s="6" t="s">
        <v>1126</v>
      </c>
      <c r="K1839" s="6" t="s">
        <v>1262</v>
      </c>
      <c r="L1839" s="6" t="s">
        <v>1265</v>
      </c>
      <c r="M1839" s="6" t="s">
        <v>1272</v>
      </c>
      <c r="N1839" s="5">
        <v>42457</v>
      </c>
      <c r="O1839" s="7">
        <v>3202</v>
      </c>
      <c r="P1839" s="7">
        <v>15248</v>
      </c>
      <c r="Q1839" s="7">
        <v>12046</v>
      </c>
      <c r="R1839" s="6">
        <v>20</v>
      </c>
      <c r="S1839" s="7">
        <v>304960</v>
      </c>
      <c r="T1839" s="8">
        <v>0.04</v>
      </c>
      <c r="U1839" s="7">
        <v>12198.4</v>
      </c>
      <c r="V1839" s="7">
        <v>292761.59999999998</v>
      </c>
      <c r="W1839" s="7">
        <v>400</v>
      </c>
      <c r="X1839" s="7">
        <v>126944</v>
      </c>
      <c r="Y1839" s="9">
        <f>+DAY('TABLA PRINCIPAL'!$B1839)</f>
        <v>26</v>
      </c>
      <c r="Z1839" s="9">
        <f>+MONTH('TABLA PRINCIPAL'!$B1839)</f>
        <v>3</v>
      </c>
      <c r="AA1839" s="9">
        <f>+YEAR('TABLA PRINCIPAL'!$B1839)</f>
        <v>2016</v>
      </c>
      <c r="AB1839" s="22" t="str">
        <f>+IF(Ventas_Oficina[[#This Row],[Total del pedido]]&gt;=100000,"SI","NO")</f>
        <v>SI</v>
      </c>
      <c r="AC1839" s="22" t="str">
        <f>+_xlfn.XLOOKUP(Ventas_Oficina[[#This Row],[Nº de artículo]],AUXILIAR!A1838:A6730,AUXILIAR!D1838:D6730,"Error",0)</f>
        <v>Enviado a tiempo</v>
      </c>
      <c r="AD1839" s="22" t="str">
        <f>+IF(AND(Ventas_Oficina[[#This Row],[Total]]&gt;75000,Ventas_Oficina[[#This Row],[Envio a tiempo]]="Enviado a tiempo"),"Buena Venta","Venta Mala")</f>
        <v>Buena Venta</v>
      </c>
    </row>
    <row r="1840" spans="1:30" x14ac:dyDescent="0.25">
      <c r="A1840" s="26">
        <v>1338250</v>
      </c>
      <c r="B1840" s="10">
        <v>41845</v>
      </c>
      <c r="C1840" s="11" t="s">
        <v>132</v>
      </c>
      <c r="D1840" s="11" t="s">
        <v>133</v>
      </c>
      <c r="E1840" s="11" t="s">
        <v>12</v>
      </c>
      <c r="F1840" s="11" t="s">
        <v>13</v>
      </c>
      <c r="G1840" s="11" t="s">
        <v>1008</v>
      </c>
      <c r="H1840" s="11" t="s">
        <v>42</v>
      </c>
      <c r="I1840" s="11" t="s">
        <v>1013</v>
      </c>
      <c r="J1840" s="11" t="s">
        <v>1076</v>
      </c>
      <c r="K1840" s="11" t="s">
        <v>1261</v>
      </c>
      <c r="L1840" s="11" t="s">
        <v>1265</v>
      </c>
      <c r="M1840" s="11" t="s">
        <v>1273</v>
      </c>
      <c r="N1840" s="10">
        <v>41849</v>
      </c>
      <c r="O1840" s="12">
        <v>218</v>
      </c>
      <c r="P1840" s="12">
        <v>352</v>
      </c>
      <c r="Q1840" s="12">
        <v>134</v>
      </c>
      <c r="R1840" s="11">
        <v>21</v>
      </c>
      <c r="S1840" s="12">
        <v>7392</v>
      </c>
      <c r="T1840" s="13">
        <v>0.02</v>
      </c>
      <c r="U1840" s="12">
        <v>147.84</v>
      </c>
      <c r="V1840" s="12">
        <v>7244.16</v>
      </c>
      <c r="W1840" s="12">
        <v>683</v>
      </c>
      <c r="X1840" s="12">
        <v>13090</v>
      </c>
      <c r="Y1840" s="14">
        <f>+DAY('TABLA PRINCIPAL'!$B1840)</f>
        <v>25</v>
      </c>
      <c r="Z1840" s="14">
        <f>+MONTH('TABLA PRINCIPAL'!$B1840)</f>
        <v>7</v>
      </c>
      <c r="AA1840" s="14">
        <f>+YEAR('TABLA PRINCIPAL'!$B1840)</f>
        <v>2014</v>
      </c>
      <c r="AB1840" s="22" t="str">
        <f>+IF(Ventas_Oficina[[#This Row],[Total del pedido]]&gt;=100000,"SI","NO")</f>
        <v>NO</v>
      </c>
      <c r="AC1840" s="22" t="str">
        <f>+_xlfn.XLOOKUP(Ventas_Oficina[[#This Row],[Nº de artículo]],AUXILIAR!A1839:A6731,AUXILIAR!D1839:D6731,"Error",0)</f>
        <v>Enviado a tiempo</v>
      </c>
      <c r="AD1840" s="22" t="str">
        <f>+IF(AND(Ventas_Oficina[[#This Row],[Total]]&gt;75000,Ventas_Oficina[[#This Row],[Envio a tiempo]]="Enviado a tiempo"),"Buena Venta","Venta Mala")</f>
        <v>Venta Mala</v>
      </c>
    </row>
    <row r="1841" spans="1:30" x14ac:dyDescent="0.25">
      <c r="A1841" s="25">
        <v>1338250</v>
      </c>
      <c r="B1841" s="5">
        <v>41845</v>
      </c>
      <c r="C1841" s="6" t="s">
        <v>132</v>
      </c>
      <c r="D1841" s="6" t="s">
        <v>133</v>
      </c>
      <c r="E1841" s="6" t="s">
        <v>12</v>
      </c>
      <c r="F1841" s="6" t="s">
        <v>13</v>
      </c>
      <c r="G1841" s="6" t="s">
        <v>1008</v>
      </c>
      <c r="H1841" s="6" t="s">
        <v>42</v>
      </c>
      <c r="I1841" s="6" t="s">
        <v>1012</v>
      </c>
      <c r="J1841" s="6" t="s">
        <v>1173</v>
      </c>
      <c r="K1841" s="6" t="s">
        <v>1261</v>
      </c>
      <c r="L1841" s="6" t="s">
        <v>1265</v>
      </c>
      <c r="M1841" s="6" t="s">
        <v>1272</v>
      </c>
      <c r="N1841" s="5">
        <v>41847</v>
      </c>
      <c r="O1841" s="7">
        <v>489</v>
      </c>
      <c r="P1841" s="7">
        <v>764</v>
      </c>
      <c r="Q1841" s="7">
        <v>275</v>
      </c>
      <c r="R1841" s="6">
        <v>8</v>
      </c>
      <c r="S1841" s="7">
        <v>6112</v>
      </c>
      <c r="T1841" s="8">
        <v>0.04</v>
      </c>
      <c r="U1841" s="7">
        <v>244.48000000000002</v>
      </c>
      <c r="V1841" s="7">
        <v>5867.52</v>
      </c>
      <c r="W1841" s="7">
        <v>139</v>
      </c>
      <c r="X1841" s="7">
        <v>13090</v>
      </c>
      <c r="Y1841" s="9">
        <f>+DAY('TABLA PRINCIPAL'!$B1841)</f>
        <v>25</v>
      </c>
      <c r="Z1841" s="9">
        <f>+MONTH('TABLA PRINCIPAL'!$B1841)</f>
        <v>7</v>
      </c>
      <c r="AA1841" s="9">
        <f>+YEAR('TABLA PRINCIPAL'!$B1841)</f>
        <v>2014</v>
      </c>
      <c r="AB1841" s="22" t="str">
        <f>+IF(Ventas_Oficina[[#This Row],[Total del pedido]]&gt;=100000,"SI","NO")</f>
        <v>NO</v>
      </c>
      <c r="AC1841" s="22" t="str">
        <f>+_xlfn.XLOOKUP(Ventas_Oficina[[#This Row],[Nº de artículo]],AUXILIAR!A1840:A6732,AUXILIAR!D1840:D6732,"Error",0)</f>
        <v>Enviado a tiempo</v>
      </c>
      <c r="AD1841" s="22" t="str">
        <f>+IF(AND(Ventas_Oficina[[#This Row],[Total]]&gt;75000,Ventas_Oficina[[#This Row],[Envio a tiempo]]="Enviado a tiempo"),"Buena Venta","Venta Mala")</f>
        <v>Venta Mala</v>
      </c>
    </row>
    <row r="1842" spans="1:30" x14ac:dyDescent="0.25">
      <c r="A1842" s="26">
        <v>1338250</v>
      </c>
      <c r="B1842" s="10">
        <v>41845</v>
      </c>
      <c r="C1842" s="11" t="s">
        <v>132</v>
      </c>
      <c r="D1842" s="11" t="s">
        <v>133</v>
      </c>
      <c r="E1842" s="11" t="s">
        <v>12</v>
      </c>
      <c r="F1842" s="11" t="s">
        <v>13</v>
      </c>
      <c r="G1842" s="11" t="s">
        <v>1008</v>
      </c>
      <c r="H1842" s="11" t="s">
        <v>42</v>
      </c>
      <c r="I1842" s="11" t="s">
        <v>1016</v>
      </c>
      <c r="J1842" s="11" t="s">
        <v>1111</v>
      </c>
      <c r="K1842" s="11" t="s">
        <v>1262</v>
      </c>
      <c r="L1842" s="11" t="s">
        <v>1265</v>
      </c>
      <c r="M1842" s="11" t="s">
        <v>1272</v>
      </c>
      <c r="N1842" s="10">
        <v>41846</v>
      </c>
      <c r="O1842" s="12">
        <v>198</v>
      </c>
      <c r="P1842" s="12">
        <v>315</v>
      </c>
      <c r="Q1842" s="12">
        <v>117</v>
      </c>
      <c r="R1842" s="11">
        <v>36</v>
      </c>
      <c r="S1842" s="12">
        <v>11340</v>
      </c>
      <c r="T1842" s="13">
        <v>0</v>
      </c>
      <c r="U1842" s="12">
        <v>0</v>
      </c>
      <c r="V1842" s="12">
        <v>11340</v>
      </c>
      <c r="W1842" s="12">
        <v>49</v>
      </c>
      <c r="X1842" s="12">
        <v>13090</v>
      </c>
      <c r="Y1842" s="14">
        <f>+DAY('TABLA PRINCIPAL'!$B1842)</f>
        <v>25</v>
      </c>
      <c r="Z1842" s="14">
        <f>+MONTH('TABLA PRINCIPAL'!$B1842)</f>
        <v>7</v>
      </c>
      <c r="AA1842" s="14">
        <f>+YEAR('TABLA PRINCIPAL'!$B1842)</f>
        <v>2014</v>
      </c>
      <c r="AB1842" s="22" t="str">
        <f>+IF(Ventas_Oficina[[#This Row],[Total del pedido]]&gt;=100000,"SI","NO")</f>
        <v>NO</v>
      </c>
      <c r="AC1842" s="22" t="str">
        <f>+_xlfn.XLOOKUP(Ventas_Oficina[[#This Row],[Nº de artículo]],AUXILIAR!A1841:A6733,AUXILIAR!D1841:D6733,"Error",0)</f>
        <v>Enviado a tiempo</v>
      </c>
      <c r="AD1842" s="22" t="str">
        <f>+IF(AND(Ventas_Oficina[[#This Row],[Total]]&gt;75000,Ventas_Oficina[[#This Row],[Envio a tiempo]]="Enviado a tiempo"),"Buena Venta","Venta Mala")</f>
        <v>Venta Mala</v>
      </c>
    </row>
    <row r="1843" spans="1:30" x14ac:dyDescent="0.25">
      <c r="A1843" s="25">
        <v>1338250</v>
      </c>
      <c r="B1843" s="5">
        <v>41845</v>
      </c>
      <c r="C1843" s="6" t="s">
        <v>132</v>
      </c>
      <c r="D1843" s="6" t="s">
        <v>133</v>
      </c>
      <c r="E1843" s="6" t="s">
        <v>12</v>
      </c>
      <c r="F1843" s="6" t="s">
        <v>13</v>
      </c>
      <c r="G1843" s="6" t="s">
        <v>1010</v>
      </c>
      <c r="H1843" s="6" t="s">
        <v>42</v>
      </c>
      <c r="I1843" s="6" t="s">
        <v>1014</v>
      </c>
      <c r="J1843" s="6" t="s">
        <v>1111</v>
      </c>
      <c r="K1843" s="6" t="s">
        <v>1261</v>
      </c>
      <c r="L1843" s="6" t="s">
        <v>1267</v>
      </c>
      <c r="M1843" s="6" t="s">
        <v>1272</v>
      </c>
      <c r="N1843" s="5">
        <v>41847</v>
      </c>
      <c r="O1843" s="7">
        <v>198</v>
      </c>
      <c r="P1843" s="7">
        <v>315</v>
      </c>
      <c r="Q1843" s="7">
        <v>117</v>
      </c>
      <c r="R1843" s="6">
        <v>39</v>
      </c>
      <c r="S1843" s="7">
        <v>12285</v>
      </c>
      <c r="T1843" s="8">
        <v>0.08</v>
      </c>
      <c r="U1843" s="7">
        <v>982.80000000000007</v>
      </c>
      <c r="V1843" s="7">
        <v>11302.2</v>
      </c>
      <c r="W1843" s="7">
        <v>49</v>
      </c>
      <c r="X1843" s="7">
        <v>13090</v>
      </c>
      <c r="Y1843" s="9">
        <f>+DAY('TABLA PRINCIPAL'!$B1843)</f>
        <v>25</v>
      </c>
      <c r="Z1843" s="9">
        <f>+MONTH('TABLA PRINCIPAL'!$B1843)</f>
        <v>7</v>
      </c>
      <c r="AA1843" s="9">
        <f>+YEAR('TABLA PRINCIPAL'!$B1843)</f>
        <v>2014</v>
      </c>
      <c r="AB1843" s="22" t="str">
        <f>+IF(Ventas_Oficina[[#This Row],[Total del pedido]]&gt;=100000,"SI","NO")</f>
        <v>NO</v>
      </c>
      <c r="AC1843" s="22" t="str">
        <f>+_xlfn.XLOOKUP(Ventas_Oficina[[#This Row],[Nº de artículo]],AUXILIAR!A1842:A6734,AUXILIAR!D1842:D6734,"Error",0)</f>
        <v>No enviado a tiempo</v>
      </c>
      <c r="AD1843" s="22" t="str">
        <f>+IF(AND(Ventas_Oficina[[#This Row],[Total]]&gt;75000,Ventas_Oficina[[#This Row],[Envio a tiempo]]="Enviado a tiempo"),"Buena Venta","Venta Mala")</f>
        <v>Venta Mala</v>
      </c>
    </row>
    <row r="1844" spans="1:30" x14ac:dyDescent="0.25">
      <c r="A1844" s="26">
        <v>1338250</v>
      </c>
      <c r="B1844" s="10">
        <v>41847</v>
      </c>
      <c r="C1844" s="11" t="s">
        <v>132</v>
      </c>
      <c r="D1844" s="11" t="s">
        <v>133</v>
      </c>
      <c r="E1844" s="11" t="s">
        <v>12</v>
      </c>
      <c r="F1844" s="11" t="s">
        <v>13</v>
      </c>
      <c r="G1844" s="11" t="s">
        <v>1007</v>
      </c>
      <c r="H1844" s="11" t="s">
        <v>42</v>
      </c>
      <c r="I1844" s="11" t="s">
        <v>1013</v>
      </c>
      <c r="J1844" s="11" t="s">
        <v>1031</v>
      </c>
      <c r="K1844" s="11" t="s">
        <v>1261</v>
      </c>
      <c r="L1844" s="11" t="s">
        <v>1265</v>
      </c>
      <c r="M1844" s="11" t="s">
        <v>1272</v>
      </c>
      <c r="N1844" s="10">
        <v>41849</v>
      </c>
      <c r="O1844" s="12">
        <v>831</v>
      </c>
      <c r="P1844" s="12">
        <v>1598</v>
      </c>
      <c r="Q1844" s="12">
        <v>767</v>
      </c>
      <c r="R1844" s="11">
        <v>4</v>
      </c>
      <c r="S1844" s="12">
        <v>6392</v>
      </c>
      <c r="T1844" s="13">
        <v>0.01</v>
      </c>
      <c r="U1844" s="12">
        <v>63.92</v>
      </c>
      <c r="V1844" s="12">
        <v>6328.08</v>
      </c>
      <c r="W1844" s="12">
        <v>650</v>
      </c>
      <c r="X1844" s="12">
        <v>13090</v>
      </c>
      <c r="Y1844" s="14">
        <f>+DAY('TABLA PRINCIPAL'!$B1844)</f>
        <v>27</v>
      </c>
      <c r="Z1844" s="14">
        <f>+MONTH('TABLA PRINCIPAL'!$B1844)</f>
        <v>7</v>
      </c>
      <c r="AA1844" s="14">
        <f>+YEAR('TABLA PRINCIPAL'!$B1844)</f>
        <v>2014</v>
      </c>
      <c r="AB1844" s="22" t="str">
        <f>+IF(Ventas_Oficina[[#This Row],[Total del pedido]]&gt;=100000,"SI","NO")</f>
        <v>NO</v>
      </c>
      <c r="AC1844" s="22" t="str">
        <f>+_xlfn.XLOOKUP(Ventas_Oficina[[#This Row],[Nº de artículo]],AUXILIAR!A1843:A6735,AUXILIAR!D1843:D6735,"Error",0)</f>
        <v>Enviado a tiempo</v>
      </c>
      <c r="AD1844" s="22" t="str">
        <f>+IF(AND(Ventas_Oficina[[#This Row],[Total]]&gt;75000,Ventas_Oficina[[#This Row],[Envio a tiempo]]="Enviado a tiempo"),"Buena Venta","Venta Mala")</f>
        <v>Venta Mala</v>
      </c>
    </row>
    <row r="1845" spans="1:30" x14ac:dyDescent="0.25">
      <c r="A1845" s="25">
        <v>1338616</v>
      </c>
      <c r="B1845" s="5">
        <v>41550</v>
      </c>
      <c r="C1845" s="6" t="s">
        <v>75</v>
      </c>
      <c r="D1845" s="6" t="s">
        <v>76</v>
      </c>
      <c r="E1845" s="6" t="s">
        <v>4</v>
      </c>
      <c r="F1845" s="6" t="s">
        <v>5</v>
      </c>
      <c r="G1845" s="6" t="s">
        <v>1007</v>
      </c>
      <c r="H1845" s="6" t="s">
        <v>17</v>
      </c>
      <c r="I1845" s="6" t="s">
        <v>1012</v>
      </c>
      <c r="J1845" s="6" t="s">
        <v>1035</v>
      </c>
      <c r="K1845" s="6" t="s">
        <v>1261</v>
      </c>
      <c r="L1845" s="6" t="s">
        <v>1267</v>
      </c>
      <c r="M1845" s="6" t="s">
        <v>1272</v>
      </c>
      <c r="N1845" s="5">
        <v>41551</v>
      </c>
      <c r="O1845" s="7">
        <v>882</v>
      </c>
      <c r="P1845" s="7">
        <v>2099</v>
      </c>
      <c r="Q1845" s="7">
        <v>1217</v>
      </c>
      <c r="R1845" s="6">
        <v>35</v>
      </c>
      <c r="S1845" s="7">
        <v>73465</v>
      </c>
      <c r="T1845" s="8">
        <v>0.01</v>
      </c>
      <c r="U1845" s="7">
        <v>734.65</v>
      </c>
      <c r="V1845" s="7">
        <v>72730.350000000006</v>
      </c>
      <c r="W1845" s="7">
        <v>481</v>
      </c>
      <c r="X1845" s="7">
        <v>50352</v>
      </c>
      <c r="Y1845" s="9">
        <f>+DAY('TABLA PRINCIPAL'!$B1845)</f>
        <v>3</v>
      </c>
      <c r="Z1845" s="9">
        <f>+MONTH('TABLA PRINCIPAL'!$B1845)</f>
        <v>10</v>
      </c>
      <c r="AA1845" s="9">
        <f>+YEAR('TABLA PRINCIPAL'!$B1845)</f>
        <v>2013</v>
      </c>
      <c r="AB1845" s="22" t="str">
        <f>+IF(Ventas_Oficina[[#This Row],[Total del pedido]]&gt;=100000,"SI","NO")</f>
        <v>NO</v>
      </c>
      <c r="AC1845" s="22" t="str">
        <f>+_xlfn.XLOOKUP(Ventas_Oficina[[#This Row],[Nº de artículo]],AUXILIAR!A1844:A6736,AUXILIAR!D1844:D6736,"Error",0)</f>
        <v>No enviado a tiempo</v>
      </c>
      <c r="AD1845" s="22" t="str">
        <f>+IF(AND(Ventas_Oficina[[#This Row],[Total]]&gt;75000,Ventas_Oficina[[#This Row],[Envio a tiempo]]="Enviado a tiempo"),"Buena Venta","Venta Mala")</f>
        <v>Venta Mala</v>
      </c>
    </row>
    <row r="1846" spans="1:30" x14ac:dyDescent="0.25">
      <c r="A1846" s="26">
        <v>1338616</v>
      </c>
      <c r="B1846" s="10">
        <v>41350</v>
      </c>
      <c r="C1846" s="11" t="s">
        <v>151</v>
      </c>
      <c r="D1846" s="11" t="s">
        <v>385</v>
      </c>
      <c r="E1846" s="11" t="s">
        <v>4</v>
      </c>
      <c r="F1846" s="11" t="s">
        <v>5</v>
      </c>
      <c r="G1846" s="11" t="s">
        <v>1010</v>
      </c>
      <c r="H1846" s="11" t="s">
        <v>9</v>
      </c>
      <c r="I1846" s="11" t="s">
        <v>1015</v>
      </c>
      <c r="J1846" s="11" t="s">
        <v>1054</v>
      </c>
      <c r="K1846" s="11" t="s">
        <v>1262</v>
      </c>
      <c r="L1846" s="11" t="s">
        <v>1265</v>
      </c>
      <c r="M1846" s="11" t="s">
        <v>1272</v>
      </c>
      <c r="N1846" s="10">
        <v>41350</v>
      </c>
      <c r="O1846" s="12">
        <v>71</v>
      </c>
      <c r="P1846" s="12">
        <v>114</v>
      </c>
      <c r="Q1846" s="12">
        <v>43</v>
      </c>
      <c r="R1846" s="11">
        <v>6</v>
      </c>
      <c r="S1846" s="12">
        <v>684</v>
      </c>
      <c r="T1846" s="13">
        <v>0.01</v>
      </c>
      <c r="U1846" s="12">
        <v>6.84</v>
      </c>
      <c r="V1846" s="12">
        <v>677.16</v>
      </c>
      <c r="W1846" s="12">
        <v>70</v>
      </c>
      <c r="X1846" s="12">
        <v>4312</v>
      </c>
      <c r="Y1846" s="14">
        <f>+DAY('TABLA PRINCIPAL'!$B1846)</f>
        <v>17</v>
      </c>
      <c r="Z1846" s="14">
        <f>+MONTH('TABLA PRINCIPAL'!$B1846)</f>
        <v>3</v>
      </c>
      <c r="AA1846" s="14">
        <f>+YEAR('TABLA PRINCIPAL'!$B1846)</f>
        <v>2013</v>
      </c>
      <c r="AB1846" s="22" t="str">
        <f>+IF(Ventas_Oficina[[#This Row],[Total del pedido]]&gt;=100000,"SI","NO")</f>
        <v>NO</v>
      </c>
      <c r="AC1846" s="22" t="str">
        <f>+_xlfn.XLOOKUP(Ventas_Oficina[[#This Row],[Nº de artículo]],AUXILIAR!A1845:A6737,AUXILIAR!D1845:D6737,"Error",0)</f>
        <v>No enviado a tiempo</v>
      </c>
      <c r="AD1846" s="22" t="str">
        <f>+IF(AND(Ventas_Oficina[[#This Row],[Total]]&gt;75000,Ventas_Oficina[[#This Row],[Envio a tiempo]]="Enviado a tiempo"),"Buena Venta","Venta Mala")</f>
        <v>Venta Mala</v>
      </c>
    </row>
    <row r="1847" spans="1:30" x14ac:dyDescent="0.25">
      <c r="A1847" s="25">
        <v>1338981</v>
      </c>
      <c r="B1847" s="5">
        <v>41719</v>
      </c>
      <c r="C1847" s="6" t="s">
        <v>443</v>
      </c>
      <c r="D1847" s="6" t="s">
        <v>394</v>
      </c>
      <c r="E1847" s="6" t="s">
        <v>4</v>
      </c>
      <c r="F1847" s="6" t="s">
        <v>5</v>
      </c>
      <c r="G1847" s="6" t="s">
        <v>1007</v>
      </c>
      <c r="H1847" s="6" t="s">
        <v>121</v>
      </c>
      <c r="I1847" s="6" t="s">
        <v>1012</v>
      </c>
      <c r="J1847" s="6" t="s">
        <v>1071</v>
      </c>
      <c r="K1847" s="6" t="s">
        <v>1261</v>
      </c>
      <c r="L1847" s="6" t="s">
        <v>1265</v>
      </c>
      <c r="M1847" s="6" t="s">
        <v>1272</v>
      </c>
      <c r="N1847" s="5">
        <v>41724</v>
      </c>
      <c r="O1847" s="7">
        <v>274</v>
      </c>
      <c r="P1847" s="7">
        <v>449</v>
      </c>
      <c r="Q1847" s="7">
        <v>175</v>
      </c>
      <c r="R1847" s="6">
        <v>46</v>
      </c>
      <c r="S1847" s="7">
        <v>20654</v>
      </c>
      <c r="T1847" s="8">
        <v>0.06</v>
      </c>
      <c r="U1847" s="7">
        <v>1239.24</v>
      </c>
      <c r="V1847" s="7">
        <v>19414.759999999998</v>
      </c>
      <c r="W1847" s="7">
        <v>149</v>
      </c>
      <c r="X1847" s="7">
        <v>1340</v>
      </c>
      <c r="Y1847" s="9">
        <f>+DAY('TABLA PRINCIPAL'!$B1847)</f>
        <v>21</v>
      </c>
      <c r="Z1847" s="9">
        <f>+MONTH('TABLA PRINCIPAL'!$B1847)</f>
        <v>3</v>
      </c>
      <c r="AA1847" s="9">
        <f>+YEAR('TABLA PRINCIPAL'!$B1847)</f>
        <v>2014</v>
      </c>
      <c r="AB1847" s="22" t="str">
        <f>+IF(Ventas_Oficina[[#This Row],[Total del pedido]]&gt;=100000,"SI","NO")</f>
        <v>NO</v>
      </c>
      <c r="AC1847" s="22" t="str">
        <f>+_xlfn.XLOOKUP(Ventas_Oficina[[#This Row],[Nº de artículo]],AUXILIAR!A1846:A6738,AUXILIAR!D1846:D6738,"Error",0)</f>
        <v>Enviado a tiempo</v>
      </c>
      <c r="AD1847" s="22" t="str">
        <f>+IF(AND(Ventas_Oficina[[#This Row],[Total]]&gt;75000,Ventas_Oficina[[#This Row],[Envio a tiempo]]="Enviado a tiempo"),"Buena Venta","Venta Mala")</f>
        <v>Venta Mala</v>
      </c>
    </row>
    <row r="1848" spans="1:30" x14ac:dyDescent="0.25">
      <c r="A1848" s="26">
        <v>1339012</v>
      </c>
      <c r="B1848" s="10">
        <v>41846</v>
      </c>
      <c r="C1848" s="11" t="s">
        <v>415</v>
      </c>
      <c r="D1848" s="11" t="s">
        <v>31</v>
      </c>
      <c r="E1848" s="11" t="s">
        <v>4</v>
      </c>
      <c r="F1848" s="11" t="s">
        <v>5</v>
      </c>
      <c r="G1848" s="11" t="s">
        <v>1009</v>
      </c>
      <c r="H1848" s="11" t="s">
        <v>9</v>
      </c>
      <c r="I1848" s="11" t="s">
        <v>1014</v>
      </c>
      <c r="J1848" s="11" t="s">
        <v>1024</v>
      </c>
      <c r="K1848" s="11" t="s">
        <v>1261</v>
      </c>
      <c r="L1848" s="11" t="s">
        <v>1265</v>
      </c>
      <c r="M1848" s="11" t="s">
        <v>1272</v>
      </c>
      <c r="N1848" s="10">
        <v>41853</v>
      </c>
      <c r="O1848" s="12">
        <v>160</v>
      </c>
      <c r="P1848" s="12">
        <v>262</v>
      </c>
      <c r="Q1848" s="12">
        <v>102</v>
      </c>
      <c r="R1848" s="11">
        <v>47</v>
      </c>
      <c r="S1848" s="12">
        <v>12314</v>
      </c>
      <c r="T1848" s="13">
        <v>0.03</v>
      </c>
      <c r="U1848" s="12">
        <v>369.41999999999996</v>
      </c>
      <c r="V1848" s="12">
        <v>11944.58</v>
      </c>
      <c r="W1848" s="12">
        <v>80</v>
      </c>
      <c r="X1848" s="12">
        <v>2490</v>
      </c>
      <c r="Y1848" s="14">
        <f>+DAY('TABLA PRINCIPAL'!$B1848)</f>
        <v>26</v>
      </c>
      <c r="Z1848" s="14">
        <f>+MONTH('TABLA PRINCIPAL'!$B1848)</f>
        <v>7</v>
      </c>
      <c r="AA1848" s="14">
        <f>+YEAR('TABLA PRINCIPAL'!$B1848)</f>
        <v>2014</v>
      </c>
      <c r="AB1848" s="22" t="str">
        <f>+IF(Ventas_Oficina[[#This Row],[Total del pedido]]&gt;=100000,"SI","NO")</f>
        <v>NO</v>
      </c>
      <c r="AC1848" s="22" t="str">
        <f>+_xlfn.XLOOKUP(Ventas_Oficina[[#This Row],[Nº de artículo]],AUXILIAR!A1847:A6739,AUXILIAR!D1847:D6739,"Error",0)</f>
        <v>Enviado a tiempo</v>
      </c>
      <c r="AD1848" s="22" t="str">
        <f>+IF(AND(Ventas_Oficina[[#This Row],[Total]]&gt;75000,Ventas_Oficina[[#This Row],[Envio a tiempo]]="Enviado a tiempo"),"Buena Venta","Venta Mala")</f>
        <v>Venta Mala</v>
      </c>
    </row>
    <row r="1849" spans="1:30" x14ac:dyDescent="0.25">
      <c r="A1849" s="25">
        <v>1339012</v>
      </c>
      <c r="B1849" s="5">
        <v>42155</v>
      </c>
      <c r="C1849" s="6" t="s">
        <v>168</v>
      </c>
      <c r="D1849" s="6" t="s">
        <v>110</v>
      </c>
      <c r="E1849" s="6" t="s">
        <v>12</v>
      </c>
      <c r="F1849" s="6" t="s">
        <v>13</v>
      </c>
      <c r="G1849" s="6" t="s">
        <v>1009</v>
      </c>
      <c r="H1849" s="6" t="s">
        <v>14</v>
      </c>
      <c r="I1849" s="6" t="s">
        <v>1016</v>
      </c>
      <c r="J1849" s="6" t="s">
        <v>1024</v>
      </c>
      <c r="K1849" s="6" t="s">
        <v>1261</v>
      </c>
      <c r="L1849" s="6" t="s">
        <v>1265</v>
      </c>
      <c r="M1849" s="6" t="s">
        <v>1272</v>
      </c>
      <c r="N1849" s="5">
        <v>42156</v>
      </c>
      <c r="O1849" s="7">
        <v>160</v>
      </c>
      <c r="P1849" s="7">
        <v>262</v>
      </c>
      <c r="Q1849" s="7">
        <v>102</v>
      </c>
      <c r="R1849" s="6">
        <v>50</v>
      </c>
      <c r="S1849" s="7">
        <v>13100</v>
      </c>
      <c r="T1849" s="8">
        <v>7.0000000000000007E-2</v>
      </c>
      <c r="U1849" s="7">
        <v>917.00000000000011</v>
      </c>
      <c r="V1849" s="7">
        <v>12183</v>
      </c>
      <c r="W1849" s="7">
        <v>80</v>
      </c>
      <c r="X1849" s="7">
        <v>2490</v>
      </c>
      <c r="Y1849" s="9">
        <f>+DAY('TABLA PRINCIPAL'!$B1849)</f>
        <v>31</v>
      </c>
      <c r="Z1849" s="9">
        <f>+MONTH('TABLA PRINCIPAL'!$B1849)</f>
        <v>5</v>
      </c>
      <c r="AA1849" s="9">
        <f>+YEAR('TABLA PRINCIPAL'!$B1849)</f>
        <v>2015</v>
      </c>
      <c r="AB1849" s="22" t="str">
        <f>+IF(Ventas_Oficina[[#This Row],[Total del pedido]]&gt;=100000,"SI","NO")</f>
        <v>NO</v>
      </c>
      <c r="AC1849" s="22" t="str">
        <f>+_xlfn.XLOOKUP(Ventas_Oficina[[#This Row],[Nº de artículo]],AUXILIAR!A1848:A6740,AUXILIAR!D1848:D6740,"Error",0)</f>
        <v>Enviado a tiempo</v>
      </c>
      <c r="AD1849" s="22" t="str">
        <f>+IF(AND(Ventas_Oficina[[#This Row],[Total]]&gt;75000,Ventas_Oficina[[#This Row],[Envio a tiempo]]="Enviado a tiempo"),"Buena Venta","Venta Mala")</f>
        <v>Venta Mala</v>
      </c>
    </row>
    <row r="1850" spans="1:30" x14ac:dyDescent="0.25">
      <c r="A1850" s="26">
        <v>1339346</v>
      </c>
      <c r="B1850" s="10">
        <v>41649</v>
      </c>
      <c r="C1850" s="11" t="s">
        <v>32</v>
      </c>
      <c r="D1850" s="11" t="s">
        <v>33</v>
      </c>
      <c r="E1850" s="11" t="s">
        <v>4</v>
      </c>
      <c r="F1850" s="11" t="s">
        <v>5</v>
      </c>
      <c r="G1850" s="11" t="s">
        <v>1010</v>
      </c>
      <c r="H1850" s="11" t="s">
        <v>34</v>
      </c>
      <c r="I1850" s="11" t="s">
        <v>1013</v>
      </c>
      <c r="J1850" s="11" t="s">
        <v>1209</v>
      </c>
      <c r="K1850" s="11" t="s">
        <v>1261</v>
      </c>
      <c r="L1850" s="11" t="s">
        <v>1265</v>
      </c>
      <c r="M1850" s="11" t="s">
        <v>1272</v>
      </c>
      <c r="N1850" s="10">
        <v>41649</v>
      </c>
      <c r="O1850" s="12">
        <v>21961</v>
      </c>
      <c r="P1850" s="12">
        <v>53564</v>
      </c>
      <c r="Q1850" s="12">
        <v>31603</v>
      </c>
      <c r="R1850" s="11">
        <v>6</v>
      </c>
      <c r="S1850" s="12">
        <v>321384</v>
      </c>
      <c r="T1850" s="13">
        <v>0.06</v>
      </c>
      <c r="U1850" s="12">
        <v>19283.04</v>
      </c>
      <c r="V1850" s="12">
        <v>302100.96000000002</v>
      </c>
      <c r="W1850" s="12">
        <v>1470</v>
      </c>
      <c r="X1850" s="12">
        <v>5201</v>
      </c>
      <c r="Y1850" s="14">
        <f>+DAY('TABLA PRINCIPAL'!$B1850)</f>
        <v>10</v>
      </c>
      <c r="Z1850" s="14">
        <f>+MONTH('TABLA PRINCIPAL'!$B1850)</f>
        <v>1</v>
      </c>
      <c r="AA1850" s="14">
        <f>+YEAR('TABLA PRINCIPAL'!$B1850)</f>
        <v>2014</v>
      </c>
      <c r="AB1850" s="22" t="str">
        <f>+IF(Ventas_Oficina[[#This Row],[Total del pedido]]&gt;=100000,"SI","NO")</f>
        <v>SI</v>
      </c>
      <c r="AC1850" s="22" t="str">
        <f>+_xlfn.XLOOKUP(Ventas_Oficina[[#This Row],[Nº de artículo]],AUXILIAR!A1849:A6741,AUXILIAR!D1849:D6741,"Error",0)</f>
        <v>No enviado a tiempo</v>
      </c>
      <c r="AD1850" s="22" t="str">
        <f>+IF(AND(Ventas_Oficina[[#This Row],[Total]]&gt;75000,Ventas_Oficina[[#This Row],[Envio a tiempo]]="Enviado a tiempo"),"Buena Venta","Venta Mala")</f>
        <v>Venta Mala</v>
      </c>
    </row>
    <row r="1851" spans="1:30" x14ac:dyDescent="0.25">
      <c r="A1851" s="25">
        <v>1339346</v>
      </c>
      <c r="B1851" s="5">
        <v>41471</v>
      </c>
      <c r="C1851" s="6" t="s">
        <v>276</v>
      </c>
      <c r="D1851" s="6" t="s">
        <v>139</v>
      </c>
      <c r="E1851" s="6" t="s">
        <v>4</v>
      </c>
      <c r="F1851" s="6" t="s">
        <v>5</v>
      </c>
      <c r="G1851" s="6" t="s">
        <v>1008</v>
      </c>
      <c r="H1851" s="6" t="s">
        <v>39</v>
      </c>
      <c r="I1851" s="6" t="s">
        <v>1013</v>
      </c>
      <c r="J1851" s="6" t="s">
        <v>1061</v>
      </c>
      <c r="K1851" s="6" t="s">
        <v>1261</v>
      </c>
      <c r="L1851" s="6" t="s">
        <v>1265</v>
      </c>
      <c r="M1851" s="6" t="s">
        <v>1272</v>
      </c>
      <c r="N1851" s="5">
        <v>41472</v>
      </c>
      <c r="O1851" s="7">
        <v>94</v>
      </c>
      <c r="P1851" s="7">
        <v>208</v>
      </c>
      <c r="Q1851" s="7">
        <v>114</v>
      </c>
      <c r="R1851" s="6">
        <v>46</v>
      </c>
      <c r="S1851" s="7">
        <v>9568</v>
      </c>
      <c r="T1851" s="8">
        <v>0.04</v>
      </c>
      <c r="U1851" s="7">
        <v>382.72</v>
      </c>
      <c r="V1851" s="7">
        <v>9185.2800000000007</v>
      </c>
      <c r="W1851" s="7">
        <v>256</v>
      </c>
      <c r="X1851" s="7">
        <v>8833</v>
      </c>
      <c r="Y1851" s="9">
        <f>+DAY('TABLA PRINCIPAL'!$B1851)</f>
        <v>16</v>
      </c>
      <c r="Z1851" s="9">
        <f>+MONTH('TABLA PRINCIPAL'!$B1851)</f>
        <v>7</v>
      </c>
      <c r="AA1851" s="9">
        <f>+YEAR('TABLA PRINCIPAL'!$B1851)</f>
        <v>2013</v>
      </c>
      <c r="AB1851" s="22" t="str">
        <f>+IF(Ventas_Oficina[[#This Row],[Total del pedido]]&gt;=100000,"SI","NO")</f>
        <v>NO</v>
      </c>
      <c r="AC1851" s="22" t="str">
        <f>+_xlfn.XLOOKUP(Ventas_Oficina[[#This Row],[Nº de artículo]],AUXILIAR!A1850:A6742,AUXILIAR!D1850:D6742,"Error",0)</f>
        <v>No enviado a tiempo</v>
      </c>
      <c r="AD1851" s="22" t="str">
        <f>+IF(AND(Ventas_Oficina[[#This Row],[Total]]&gt;75000,Ventas_Oficina[[#This Row],[Envio a tiempo]]="Enviado a tiempo"),"Buena Venta","Venta Mala")</f>
        <v>Venta Mala</v>
      </c>
    </row>
    <row r="1852" spans="1:30" x14ac:dyDescent="0.25">
      <c r="A1852" s="26">
        <v>1340077</v>
      </c>
      <c r="B1852" s="10">
        <v>41521</v>
      </c>
      <c r="C1852" s="11" t="s">
        <v>366</v>
      </c>
      <c r="D1852" s="11" t="s">
        <v>41</v>
      </c>
      <c r="E1852" s="11" t="s">
        <v>12</v>
      </c>
      <c r="F1852" s="11" t="s">
        <v>13</v>
      </c>
      <c r="G1852" s="11" t="s">
        <v>1007</v>
      </c>
      <c r="H1852" s="11" t="s">
        <v>42</v>
      </c>
      <c r="I1852" s="11" t="s">
        <v>1013</v>
      </c>
      <c r="J1852" s="11" t="s">
        <v>1108</v>
      </c>
      <c r="K1852" s="11" t="s">
        <v>1261</v>
      </c>
      <c r="L1852" s="11" t="s">
        <v>1265</v>
      </c>
      <c r="M1852" s="11" t="s">
        <v>1272</v>
      </c>
      <c r="N1852" s="10">
        <v>41523</v>
      </c>
      <c r="O1852" s="12">
        <v>7679</v>
      </c>
      <c r="P1852" s="12">
        <v>11999</v>
      </c>
      <c r="Q1852" s="12">
        <v>4320</v>
      </c>
      <c r="R1852" s="11">
        <v>45</v>
      </c>
      <c r="S1852" s="12">
        <v>539955</v>
      </c>
      <c r="T1852" s="13">
        <v>0</v>
      </c>
      <c r="U1852" s="12">
        <v>0</v>
      </c>
      <c r="V1852" s="12">
        <v>539955</v>
      </c>
      <c r="W1852" s="12">
        <v>1400</v>
      </c>
      <c r="X1852" s="12">
        <v>124939</v>
      </c>
      <c r="Y1852" s="14">
        <f>+DAY('TABLA PRINCIPAL'!$B1852)</f>
        <v>4</v>
      </c>
      <c r="Z1852" s="14">
        <f>+MONTH('TABLA PRINCIPAL'!$B1852)</f>
        <v>9</v>
      </c>
      <c r="AA1852" s="14">
        <f>+YEAR('TABLA PRINCIPAL'!$B1852)</f>
        <v>2013</v>
      </c>
      <c r="AB1852" s="22" t="str">
        <f>+IF(Ventas_Oficina[[#This Row],[Total del pedido]]&gt;=100000,"SI","NO")</f>
        <v>SI</v>
      </c>
      <c r="AC1852" s="22" t="str">
        <f>+_xlfn.XLOOKUP(Ventas_Oficina[[#This Row],[Nº de artículo]],AUXILIAR!A1851:A6743,AUXILIAR!D1851:D6743,"Error",0)</f>
        <v>Enviado a tiempo</v>
      </c>
      <c r="AD1852" s="22" t="str">
        <f>+IF(AND(Ventas_Oficina[[#This Row],[Total]]&gt;75000,Ventas_Oficina[[#This Row],[Envio a tiempo]]="Enviado a tiempo"),"Buena Venta","Venta Mala")</f>
        <v>Buena Venta</v>
      </c>
    </row>
    <row r="1853" spans="1:30" x14ac:dyDescent="0.25">
      <c r="A1853" s="25">
        <v>1340077</v>
      </c>
      <c r="B1853" s="5">
        <v>41486</v>
      </c>
      <c r="C1853" s="6" t="s">
        <v>665</v>
      </c>
      <c r="D1853" s="6" t="s">
        <v>189</v>
      </c>
      <c r="E1853" s="6" t="s">
        <v>4</v>
      </c>
      <c r="F1853" s="6" t="s">
        <v>5</v>
      </c>
      <c r="G1853" s="6" t="s">
        <v>1010</v>
      </c>
      <c r="H1853" s="6" t="s">
        <v>121</v>
      </c>
      <c r="I1853" s="6" t="s">
        <v>1014</v>
      </c>
      <c r="J1853" s="6" t="s">
        <v>1036</v>
      </c>
      <c r="K1853" s="6" t="s">
        <v>1261</v>
      </c>
      <c r="L1853" s="6" t="s">
        <v>1265</v>
      </c>
      <c r="M1853" s="6" t="s">
        <v>1272</v>
      </c>
      <c r="N1853" s="5">
        <v>41488</v>
      </c>
      <c r="O1853" s="7">
        <v>453</v>
      </c>
      <c r="P1853" s="7">
        <v>730</v>
      </c>
      <c r="Q1853" s="7">
        <v>277</v>
      </c>
      <c r="R1853" s="6">
        <v>33</v>
      </c>
      <c r="S1853" s="7">
        <v>24090</v>
      </c>
      <c r="T1853" s="8">
        <v>0.09</v>
      </c>
      <c r="U1853" s="7">
        <v>2168.1</v>
      </c>
      <c r="V1853" s="7">
        <v>21921.9</v>
      </c>
      <c r="W1853" s="7">
        <v>772</v>
      </c>
      <c r="X1853" s="7">
        <v>27971</v>
      </c>
      <c r="Y1853" s="9">
        <f>+DAY('TABLA PRINCIPAL'!$B1853)</f>
        <v>31</v>
      </c>
      <c r="Z1853" s="9">
        <f>+MONTH('TABLA PRINCIPAL'!$B1853)</f>
        <v>7</v>
      </c>
      <c r="AA1853" s="9">
        <f>+YEAR('TABLA PRINCIPAL'!$B1853)</f>
        <v>2013</v>
      </c>
      <c r="AB1853" s="22" t="str">
        <f>+IF(Ventas_Oficina[[#This Row],[Total del pedido]]&gt;=100000,"SI","NO")</f>
        <v>NO</v>
      </c>
      <c r="AC1853" s="22" t="str">
        <f>+_xlfn.XLOOKUP(Ventas_Oficina[[#This Row],[Nº de artículo]],AUXILIAR!A1852:A6744,AUXILIAR!D1852:D6744,"Error",0)</f>
        <v>Enviado a tiempo</v>
      </c>
      <c r="AD1853" s="22" t="str">
        <f>+IF(AND(Ventas_Oficina[[#This Row],[Total]]&gt;75000,Ventas_Oficina[[#This Row],[Envio a tiempo]]="Enviado a tiempo"),"Buena Venta","Venta Mala")</f>
        <v>Venta Mala</v>
      </c>
    </row>
    <row r="1854" spans="1:30" x14ac:dyDescent="0.25">
      <c r="A1854" s="26">
        <v>1340077</v>
      </c>
      <c r="B1854" s="10">
        <v>41983</v>
      </c>
      <c r="C1854" s="11" t="s">
        <v>61</v>
      </c>
      <c r="D1854" s="11" t="s">
        <v>62</v>
      </c>
      <c r="E1854" s="11" t="s">
        <v>4</v>
      </c>
      <c r="F1854" s="11" t="s">
        <v>5</v>
      </c>
      <c r="G1854" s="11" t="s">
        <v>1009</v>
      </c>
      <c r="H1854" s="11" t="s">
        <v>27</v>
      </c>
      <c r="I1854" s="11" t="s">
        <v>1012</v>
      </c>
      <c r="J1854" s="11" t="s">
        <v>1080</v>
      </c>
      <c r="K1854" s="11" t="s">
        <v>1261</v>
      </c>
      <c r="L1854" s="11" t="s">
        <v>1267</v>
      </c>
      <c r="M1854" s="11" t="s">
        <v>1272</v>
      </c>
      <c r="N1854" s="10">
        <v>41984</v>
      </c>
      <c r="O1854" s="12">
        <v>350</v>
      </c>
      <c r="P1854" s="12">
        <v>574</v>
      </c>
      <c r="Q1854" s="12">
        <v>224</v>
      </c>
      <c r="R1854" s="11">
        <v>2</v>
      </c>
      <c r="S1854" s="12">
        <v>1148</v>
      </c>
      <c r="T1854" s="13">
        <v>0.03</v>
      </c>
      <c r="U1854" s="12">
        <v>34.44</v>
      </c>
      <c r="V1854" s="12">
        <v>1113.56</v>
      </c>
      <c r="W1854" s="12">
        <v>501</v>
      </c>
      <c r="X1854" s="12">
        <v>5570</v>
      </c>
      <c r="Y1854" s="14">
        <f>+DAY('TABLA PRINCIPAL'!$B1854)</f>
        <v>10</v>
      </c>
      <c r="Z1854" s="14">
        <f>+MONTH('TABLA PRINCIPAL'!$B1854)</f>
        <v>12</v>
      </c>
      <c r="AA1854" s="14">
        <f>+YEAR('TABLA PRINCIPAL'!$B1854)</f>
        <v>2014</v>
      </c>
      <c r="AB1854" s="22" t="str">
        <f>+IF(Ventas_Oficina[[#This Row],[Total del pedido]]&gt;=100000,"SI","NO")</f>
        <v>NO</v>
      </c>
      <c r="AC1854" s="22" t="str">
        <f>+_xlfn.XLOOKUP(Ventas_Oficina[[#This Row],[Nº de artículo]],AUXILIAR!A1853:A6745,AUXILIAR!D1853:D6745,"Error",0)</f>
        <v>Enviado a tiempo</v>
      </c>
      <c r="AD1854" s="22" t="str">
        <f>+IF(AND(Ventas_Oficina[[#This Row],[Total]]&gt;75000,Ventas_Oficina[[#This Row],[Envio a tiempo]]="Enviado a tiempo"),"Buena Venta","Venta Mala")</f>
        <v>Venta Mala</v>
      </c>
    </row>
    <row r="1855" spans="1:30" x14ac:dyDescent="0.25">
      <c r="A1855" s="25">
        <v>1340442</v>
      </c>
      <c r="B1855" s="5">
        <v>41425</v>
      </c>
      <c r="C1855" s="6" t="s">
        <v>82</v>
      </c>
      <c r="D1855" s="6" t="s">
        <v>160</v>
      </c>
      <c r="E1855" s="6" t="s">
        <v>4</v>
      </c>
      <c r="F1855" s="6" t="s">
        <v>5</v>
      </c>
      <c r="G1855" s="6" t="s">
        <v>1009</v>
      </c>
      <c r="H1855" s="6" t="s">
        <v>53</v>
      </c>
      <c r="I1855" s="6" t="s">
        <v>1014</v>
      </c>
      <c r="J1855" s="6" t="s">
        <v>1075</v>
      </c>
      <c r="K1855" s="6" t="s">
        <v>1262</v>
      </c>
      <c r="L1855" s="6" t="s">
        <v>1265</v>
      </c>
      <c r="M1855" s="6" t="s">
        <v>1272</v>
      </c>
      <c r="N1855" s="5">
        <v>41427</v>
      </c>
      <c r="O1855" s="7">
        <v>225</v>
      </c>
      <c r="P1855" s="7">
        <v>369</v>
      </c>
      <c r="Q1855" s="7">
        <v>144</v>
      </c>
      <c r="R1855" s="6">
        <v>39</v>
      </c>
      <c r="S1855" s="7">
        <v>14391</v>
      </c>
      <c r="T1855" s="8">
        <v>0.09</v>
      </c>
      <c r="U1855" s="7">
        <v>1295.19</v>
      </c>
      <c r="V1855" s="7">
        <v>13095.81</v>
      </c>
      <c r="W1855" s="7">
        <v>250</v>
      </c>
      <c r="X1855" s="7">
        <v>15693</v>
      </c>
      <c r="Y1855" s="9">
        <f>+DAY('TABLA PRINCIPAL'!$B1855)</f>
        <v>31</v>
      </c>
      <c r="Z1855" s="9">
        <f>+MONTH('TABLA PRINCIPAL'!$B1855)</f>
        <v>5</v>
      </c>
      <c r="AA1855" s="9">
        <f>+YEAR('TABLA PRINCIPAL'!$B1855)</f>
        <v>2013</v>
      </c>
      <c r="AB1855" s="22" t="str">
        <f>+IF(Ventas_Oficina[[#This Row],[Total del pedido]]&gt;=100000,"SI","NO")</f>
        <v>NO</v>
      </c>
      <c r="AC1855" s="22" t="str">
        <f>+_xlfn.XLOOKUP(Ventas_Oficina[[#This Row],[Nº de artículo]],AUXILIAR!A1854:A6746,AUXILIAR!D1854:D6746,"Error",0)</f>
        <v>Enviado a tiempo</v>
      </c>
      <c r="AD1855" s="22" t="str">
        <f>+IF(AND(Ventas_Oficina[[#This Row],[Total]]&gt;75000,Ventas_Oficina[[#This Row],[Envio a tiempo]]="Enviado a tiempo"),"Buena Venta","Venta Mala")</f>
        <v>Venta Mala</v>
      </c>
    </row>
    <row r="1856" spans="1:30" x14ac:dyDescent="0.25">
      <c r="A1856" s="26">
        <v>1340442</v>
      </c>
      <c r="B1856" s="10">
        <v>41383</v>
      </c>
      <c r="C1856" s="11" t="s">
        <v>148</v>
      </c>
      <c r="D1856" s="11" t="s">
        <v>36</v>
      </c>
      <c r="E1856" s="11" t="s">
        <v>12</v>
      </c>
      <c r="F1856" s="11" t="s">
        <v>13</v>
      </c>
      <c r="G1856" s="11" t="s">
        <v>1008</v>
      </c>
      <c r="H1856" s="11" t="s">
        <v>14</v>
      </c>
      <c r="I1856" s="11" t="s">
        <v>1015</v>
      </c>
      <c r="J1856" s="11" t="s">
        <v>187</v>
      </c>
      <c r="K1856" s="11" t="s">
        <v>1262</v>
      </c>
      <c r="L1856" s="11" t="s">
        <v>1270</v>
      </c>
      <c r="M1856" s="11" t="s">
        <v>1274</v>
      </c>
      <c r="N1856" s="10">
        <v>41384</v>
      </c>
      <c r="O1856" s="12">
        <v>231</v>
      </c>
      <c r="P1856" s="12">
        <v>378</v>
      </c>
      <c r="Q1856" s="12">
        <v>147</v>
      </c>
      <c r="R1856" s="11">
        <v>35</v>
      </c>
      <c r="S1856" s="12">
        <v>13230</v>
      </c>
      <c r="T1856" s="13">
        <v>0.08</v>
      </c>
      <c r="U1856" s="12">
        <v>1058.4000000000001</v>
      </c>
      <c r="V1856" s="12">
        <v>12171.6</v>
      </c>
      <c r="W1856" s="12">
        <v>71</v>
      </c>
      <c r="X1856" s="12">
        <v>11837</v>
      </c>
      <c r="Y1856" s="14">
        <f>+DAY('TABLA PRINCIPAL'!$B1856)</f>
        <v>19</v>
      </c>
      <c r="Z1856" s="14">
        <f>+MONTH('TABLA PRINCIPAL'!$B1856)</f>
        <v>4</v>
      </c>
      <c r="AA1856" s="14">
        <f>+YEAR('TABLA PRINCIPAL'!$B1856)</f>
        <v>2013</v>
      </c>
      <c r="AB1856" s="22" t="str">
        <f>+IF(Ventas_Oficina[[#This Row],[Total del pedido]]&gt;=100000,"SI","NO")</f>
        <v>NO</v>
      </c>
      <c r="AC1856" s="22" t="str">
        <f>+_xlfn.XLOOKUP(Ventas_Oficina[[#This Row],[Nº de artículo]],AUXILIAR!A1855:A6747,AUXILIAR!D1855:D6747,"Error",0)</f>
        <v>Enviado a tiempo</v>
      </c>
      <c r="AD1856" s="22" t="str">
        <f>+IF(AND(Ventas_Oficina[[#This Row],[Total]]&gt;75000,Ventas_Oficina[[#This Row],[Envio a tiempo]]="Enviado a tiempo"),"Buena Venta","Venta Mala")</f>
        <v>Venta Mala</v>
      </c>
    </row>
    <row r="1857" spans="1:30" x14ac:dyDescent="0.25">
      <c r="A1857" s="25">
        <v>1340442</v>
      </c>
      <c r="B1857" s="5">
        <v>42238</v>
      </c>
      <c r="C1857" s="6" t="s">
        <v>440</v>
      </c>
      <c r="D1857" s="6" t="s">
        <v>268</v>
      </c>
      <c r="E1857" s="6" t="s">
        <v>4</v>
      </c>
      <c r="F1857" s="6" t="s">
        <v>5</v>
      </c>
      <c r="G1857" s="6" t="s">
        <v>1007</v>
      </c>
      <c r="H1857" s="6" t="s">
        <v>121</v>
      </c>
      <c r="I1857" s="6" t="s">
        <v>1014</v>
      </c>
      <c r="J1857" s="6" t="s">
        <v>1039</v>
      </c>
      <c r="K1857" s="6" t="s">
        <v>1261</v>
      </c>
      <c r="L1857" s="6" t="s">
        <v>1267</v>
      </c>
      <c r="M1857" s="6" t="s">
        <v>1272</v>
      </c>
      <c r="N1857" s="5">
        <v>42243</v>
      </c>
      <c r="O1857" s="7">
        <v>479</v>
      </c>
      <c r="P1857" s="7">
        <v>1197</v>
      </c>
      <c r="Q1857" s="7">
        <v>718</v>
      </c>
      <c r="R1857" s="6">
        <v>3</v>
      </c>
      <c r="S1857" s="7">
        <v>3591</v>
      </c>
      <c r="T1857" s="8">
        <v>0.04</v>
      </c>
      <c r="U1857" s="7">
        <v>143.64000000000001</v>
      </c>
      <c r="V1857" s="7">
        <v>3447.36</v>
      </c>
      <c r="W1857" s="7">
        <v>581</v>
      </c>
      <c r="X1857" s="7">
        <v>9519</v>
      </c>
      <c r="Y1857" s="9">
        <f>+DAY('TABLA PRINCIPAL'!$B1857)</f>
        <v>22</v>
      </c>
      <c r="Z1857" s="9">
        <f>+MONTH('TABLA PRINCIPAL'!$B1857)</f>
        <v>8</v>
      </c>
      <c r="AA1857" s="9">
        <f>+YEAR('TABLA PRINCIPAL'!$B1857)</f>
        <v>2015</v>
      </c>
      <c r="AB1857" s="22" t="str">
        <f>+IF(Ventas_Oficina[[#This Row],[Total del pedido]]&gt;=100000,"SI","NO")</f>
        <v>NO</v>
      </c>
      <c r="AC1857" s="22" t="str">
        <f>+_xlfn.XLOOKUP(Ventas_Oficina[[#This Row],[Nº de artículo]],AUXILIAR!A1856:A6748,AUXILIAR!D1856:D6748,"Error",0)</f>
        <v>No enviado a tiempo</v>
      </c>
      <c r="AD1857" s="22" t="str">
        <f>+IF(AND(Ventas_Oficina[[#This Row],[Total]]&gt;75000,Ventas_Oficina[[#This Row],[Envio a tiempo]]="Enviado a tiempo"),"Buena Venta","Venta Mala")</f>
        <v>Venta Mala</v>
      </c>
    </row>
    <row r="1858" spans="1:30" x14ac:dyDescent="0.25">
      <c r="A1858" s="26">
        <v>1340442</v>
      </c>
      <c r="B1858" s="10">
        <v>42014</v>
      </c>
      <c r="C1858" s="11" t="s">
        <v>468</v>
      </c>
      <c r="D1858" s="11" t="s">
        <v>110</v>
      </c>
      <c r="E1858" s="11" t="s">
        <v>12</v>
      </c>
      <c r="F1858" s="11" t="s">
        <v>13</v>
      </c>
      <c r="G1858" s="11" t="s">
        <v>1008</v>
      </c>
      <c r="H1858" s="11" t="s">
        <v>14</v>
      </c>
      <c r="I1858" s="11" t="s">
        <v>1015</v>
      </c>
      <c r="J1858" s="11" t="s">
        <v>1046</v>
      </c>
      <c r="K1858" s="11" t="s">
        <v>1262</v>
      </c>
      <c r="L1858" s="11" t="s">
        <v>1265</v>
      </c>
      <c r="M1858" s="11" t="s">
        <v>1272</v>
      </c>
      <c r="N1858" s="10">
        <v>42016</v>
      </c>
      <c r="O1858" s="12">
        <v>519</v>
      </c>
      <c r="P1858" s="12">
        <v>1298</v>
      </c>
      <c r="Q1858" s="12">
        <v>779</v>
      </c>
      <c r="R1858" s="11">
        <v>29</v>
      </c>
      <c r="S1858" s="12">
        <v>37642</v>
      </c>
      <c r="T1858" s="13">
        <v>0.03</v>
      </c>
      <c r="U1858" s="12">
        <v>1129.26</v>
      </c>
      <c r="V1858" s="12">
        <v>36512.74</v>
      </c>
      <c r="W1858" s="12">
        <v>314</v>
      </c>
      <c r="X1858" s="12">
        <v>82632</v>
      </c>
      <c r="Y1858" s="14">
        <f>+DAY('TABLA PRINCIPAL'!$B1858)</f>
        <v>10</v>
      </c>
      <c r="Z1858" s="14">
        <f>+MONTH('TABLA PRINCIPAL'!$B1858)</f>
        <v>1</v>
      </c>
      <c r="AA1858" s="14">
        <f>+YEAR('TABLA PRINCIPAL'!$B1858)</f>
        <v>2015</v>
      </c>
      <c r="AB1858" s="22" t="str">
        <f>+IF(Ventas_Oficina[[#This Row],[Total del pedido]]&gt;=100000,"SI","NO")</f>
        <v>NO</v>
      </c>
      <c r="AC1858" s="22" t="str">
        <f>+_xlfn.XLOOKUP(Ventas_Oficina[[#This Row],[Nº de artículo]],AUXILIAR!A1857:A6749,AUXILIAR!D1857:D6749,"Error",0)</f>
        <v>Enviado a tiempo</v>
      </c>
      <c r="AD1858" s="22" t="str">
        <f>+IF(AND(Ventas_Oficina[[#This Row],[Total]]&gt;75000,Ventas_Oficina[[#This Row],[Envio a tiempo]]="Enviado a tiempo"),"Buena Venta","Venta Mala")</f>
        <v>Buena Venta</v>
      </c>
    </row>
    <row r="1859" spans="1:30" x14ac:dyDescent="0.25">
      <c r="A1859" s="25">
        <v>1340442</v>
      </c>
      <c r="B1859" s="5">
        <v>41850</v>
      </c>
      <c r="C1859" s="6" t="s">
        <v>149</v>
      </c>
      <c r="D1859" s="6" t="s">
        <v>150</v>
      </c>
      <c r="E1859" s="6" t="s">
        <v>12</v>
      </c>
      <c r="F1859" s="6" t="s">
        <v>13</v>
      </c>
      <c r="G1859" s="6" t="s">
        <v>1010</v>
      </c>
      <c r="H1859" s="6" t="s">
        <v>14</v>
      </c>
      <c r="I1859" s="6" t="s">
        <v>1015</v>
      </c>
      <c r="J1859" s="6" t="s">
        <v>1116</v>
      </c>
      <c r="K1859" s="6" t="s">
        <v>1261</v>
      </c>
      <c r="L1859" s="6" t="s">
        <v>1265</v>
      </c>
      <c r="M1859" s="6" t="s">
        <v>1272</v>
      </c>
      <c r="N1859" s="5">
        <v>41851</v>
      </c>
      <c r="O1859" s="7">
        <v>182</v>
      </c>
      <c r="P1859" s="7">
        <v>284</v>
      </c>
      <c r="Q1859" s="7">
        <v>102</v>
      </c>
      <c r="R1859" s="6">
        <v>5</v>
      </c>
      <c r="S1859" s="7">
        <v>1420</v>
      </c>
      <c r="T1859" s="8">
        <v>0.06</v>
      </c>
      <c r="U1859" s="7">
        <v>85.2</v>
      </c>
      <c r="V1859" s="7">
        <v>1334.8</v>
      </c>
      <c r="W1859" s="7">
        <v>544</v>
      </c>
      <c r="X1859" s="7">
        <v>3638</v>
      </c>
      <c r="Y1859" s="9">
        <f>+DAY('TABLA PRINCIPAL'!$B1859)</f>
        <v>30</v>
      </c>
      <c r="Z1859" s="9">
        <f>+MONTH('TABLA PRINCIPAL'!$B1859)</f>
        <v>7</v>
      </c>
      <c r="AA1859" s="9">
        <f>+YEAR('TABLA PRINCIPAL'!$B1859)</f>
        <v>2014</v>
      </c>
      <c r="AB1859" s="22" t="str">
        <f>+IF(Ventas_Oficina[[#This Row],[Total del pedido]]&gt;=100000,"SI","NO")</f>
        <v>NO</v>
      </c>
      <c r="AC1859" s="22" t="str">
        <f>+_xlfn.XLOOKUP(Ventas_Oficina[[#This Row],[Nº de artículo]],AUXILIAR!A1858:A6750,AUXILIAR!D1858:D6750,"Error",0)</f>
        <v>Enviado a tiempo</v>
      </c>
      <c r="AD1859" s="22" t="str">
        <f>+IF(AND(Ventas_Oficina[[#This Row],[Total]]&gt;75000,Ventas_Oficina[[#This Row],[Envio a tiempo]]="Enviado a tiempo"),"Buena Venta","Venta Mala")</f>
        <v>Venta Mala</v>
      </c>
    </row>
    <row r="1860" spans="1:30" x14ac:dyDescent="0.25">
      <c r="A1860" s="26">
        <v>1340807</v>
      </c>
      <c r="B1860" s="10">
        <v>41434</v>
      </c>
      <c r="C1860" s="11" t="s">
        <v>251</v>
      </c>
      <c r="D1860" s="11" t="s">
        <v>199</v>
      </c>
      <c r="E1860" s="11" t="s">
        <v>4</v>
      </c>
      <c r="F1860" s="11" t="s">
        <v>5</v>
      </c>
      <c r="G1860" s="11" t="s">
        <v>1008</v>
      </c>
      <c r="H1860" s="11" t="s">
        <v>24</v>
      </c>
      <c r="I1860" s="11" t="s">
        <v>1016</v>
      </c>
      <c r="J1860" s="11" t="s">
        <v>1173</v>
      </c>
      <c r="K1860" s="11" t="s">
        <v>1261</v>
      </c>
      <c r="L1860" s="11" t="s">
        <v>1267</v>
      </c>
      <c r="M1860" s="11" t="s">
        <v>1272</v>
      </c>
      <c r="N1860" s="10">
        <v>41435</v>
      </c>
      <c r="O1860" s="12">
        <v>489</v>
      </c>
      <c r="P1860" s="12">
        <v>764</v>
      </c>
      <c r="Q1860" s="12">
        <v>275</v>
      </c>
      <c r="R1860" s="11">
        <v>47</v>
      </c>
      <c r="S1860" s="12">
        <v>35908</v>
      </c>
      <c r="T1860" s="13">
        <v>0</v>
      </c>
      <c r="U1860" s="12">
        <v>0</v>
      </c>
      <c r="V1860" s="12">
        <v>35908</v>
      </c>
      <c r="W1860" s="12">
        <v>139</v>
      </c>
      <c r="X1860" s="12">
        <v>12378</v>
      </c>
      <c r="Y1860" s="14">
        <f>+DAY('TABLA PRINCIPAL'!$B1860)</f>
        <v>9</v>
      </c>
      <c r="Z1860" s="14">
        <f>+MONTH('TABLA PRINCIPAL'!$B1860)</f>
        <v>6</v>
      </c>
      <c r="AA1860" s="14">
        <f>+YEAR('TABLA PRINCIPAL'!$B1860)</f>
        <v>2013</v>
      </c>
      <c r="AB1860" s="22" t="str">
        <f>+IF(Ventas_Oficina[[#This Row],[Total del pedido]]&gt;=100000,"SI","NO")</f>
        <v>NO</v>
      </c>
      <c r="AC1860" s="22" t="str">
        <f>+_xlfn.XLOOKUP(Ventas_Oficina[[#This Row],[Nº de artículo]],AUXILIAR!A1859:A6751,AUXILIAR!D1859:D6751,"Error",0)</f>
        <v>No enviado a tiempo</v>
      </c>
      <c r="AD1860" s="22" t="str">
        <f>+IF(AND(Ventas_Oficina[[#This Row],[Total]]&gt;75000,Ventas_Oficina[[#This Row],[Envio a tiempo]]="Enviado a tiempo"),"Buena Venta","Venta Mala")</f>
        <v>Venta Mala</v>
      </c>
    </row>
    <row r="1861" spans="1:30" x14ac:dyDescent="0.25">
      <c r="A1861" s="25">
        <v>1340807</v>
      </c>
      <c r="B1861" s="5">
        <v>41856</v>
      </c>
      <c r="C1861" s="6" t="s">
        <v>457</v>
      </c>
      <c r="D1861" s="6" t="s">
        <v>65</v>
      </c>
      <c r="E1861" s="6" t="s">
        <v>12</v>
      </c>
      <c r="F1861" s="6" t="s">
        <v>13</v>
      </c>
      <c r="G1861" s="6" t="s">
        <v>1008</v>
      </c>
      <c r="H1861" s="6" t="s">
        <v>14</v>
      </c>
      <c r="I1861" s="6" t="s">
        <v>1014</v>
      </c>
      <c r="J1861" s="6" t="s">
        <v>1034</v>
      </c>
      <c r="K1861" s="6" t="s">
        <v>1261</v>
      </c>
      <c r="L1861" s="6" t="s">
        <v>1265</v>
      </c>
      <c r="M1861" s="6" t="s">
        <v>1272</v>
      </c>
      <c r="N1861" s="5">
        <v>41858</v>
      </c>
      <c r="O1861" s="7">
        <v>109</v>
      </c>
      <c r="P1861" s="7">
        <v>260</v>
      </c>
      <c r="Q1861" s="7">
        <v>151</v>
      </c>
      <c r="R1861" s="6">
        <v>15</v>
      </c>
      <c r="S1861" s="7">
        <v>3900</v>
      </c>
      <c r="T1861" s="8">
        <v>0.01</v>
      </c>
      <c r="U1861" s="7">
        <v>39</v>
      </c>
      <c r="V1861" s="7">
        <v>3861</v>
      </c>
      <c r="W1861" s="7">
        <v>240</v>
      </c>
      <c r="X1861" s="7">
        <v>10749</v>
      </c>
      <c r="Y1861" s="9">
        <f>+DAY('TABLA PRINCIPAL'!$B1861)</f>
        <v>5</v>
      </c>
      <c r="Z1861" s="9">
        <f>+MONTH('TABLA PRINCIPAL'!$B1861)</f>
        <v>8</v>
      </c>
      <c r="AA1861" s="9">
        <f>+YEAR('TABLA PRINCIPAL'!$B1861)</f>
        <v>2014</v>
      </c>
      <c r="AB1861" s="22" t="str">
        <f>+IF(Ventas_Oficina[[#This Row],[Total del pedido]]&gt;=100000,"SI","NO")</f>
        <v>NO</v>
      </c>
      <c r="AC1861" s="22" t="str">
        <f>+_xlfn.XLOOKUP(Ventas_Oficina[[#This Row],[Nº de artículo]],AUXILIAR!A1860:A6752,AUXILIAR!D1860:D6752,"Error",0)</f>
        <v>No enviado a tiempo</v>
      </c>
      <c r="AD1861" s="22" t="str">
        <f>+IF(AND(Ventas_Oficina[[#This Row],[Total]]&gt;75000,Ventas_Oficina[[#This Row],[Envio a tiempo]]="Enviado a tiempo"),"Buena Venta","Venta Mala")</f>
        <v>Venta Mala</v>
      </c>
    </row>
    <row r="1862" spans="1:30" x14ac:dyDescent="0.25">
      <c r="A1862" s="26">
        <v>1341172</v>
      </c>
      <c r="B1862" s="10">
        <v>41762</v>
      </c>
      <c r="C1862" s="11" t="s">
        <v>155</v>
      </c>
      <c r="D1862" s="11" t="s">
        <v>156</v>
      </c>
      <c r="E1862" s="11" t="s">
        <v>12</v>
      </c>
      <c r="F1862" s="11" t="s">
        <v>13</v>
      </c>
      <c r="G1862" s="11" t="s">
        <v>1007</v>
      </c>
      <c r="H1862" s="11" t="s">
        <v>42</v>
      </c>
      <c r="I1862" s="11" t="s">
        <v>1013</v>
      </c>
      <c r="J1862" s="11" t="s">
        <v>1096</v>
      </c>
      <c r="K1862" s="11" t="s">
        <v>1261</v>
      </c>
      <c r="L1862" s="11" t="s">
        <v>1267</v>
      </c>
      <c r="M1862" s="11" t="s">
        <v>1272</v>
      </c>
      <c r="N1862" s="10">
        <v>41766</v>
      </c>
      <c r="O1862" s="12">
        <v>419</v>
      </c>
      <c r="P1862" s="12">
        <v>1023</v>
      </c>
      <c r="Q1862" s="12">
        <v>604</v>
      </c>
      <c r="R1862" s="11">
        <v>23</v>
      </c>
      <c r="S1862" s="12">
        <v>23529</v>
      </c>
      <c r="T1862" s="13">
        <v>0.01</v>
      </c>
      <c r="U1862" s="12">
        <v>235.29</v>
      </c>
      <c r="V1862" s="12">
        <v>23293.71</v>
      </c>
      <c r="W1862" s="12">
        <v>468</v>
      </c>
      <c r="X1862" s="12">
        <v>17671</v>
      </c>
      <c r="Y1862" s="14">
        <f>+DAY('TABLA PRINCIPAL'!$B1862)</f>
        <v>3</v>
      </c>
      <c r="Z1862" s="14">
        <f>+MONTH('TABLA PRINCIPAL'!$B1862)</f>
        <v>5</v>
      </c>
      <c r="AA1862" s="14">
        <f>+YEAR('TABLA PRINCIPAL'!$B1862)</f>
        <v>2014</v>
      </c>
      <c r="AB1862" s="22" t="str">
        <f>+IF(Ventas_Oficina[[#This Row],[Total del pedido]]&gt;=100000,"SI","NO")</f>
        <v>NO</v>
      </c>
      <c r="AC1862" s="22" t="str">
        <f>+_xlfn.XLOOKUP(Ventas_Oficina[[#This Row],[Nº de artículo]],AUXILIAR!A1861:A6753,AUXILIAR!D1861:D6753,"Error",0)</f>
        <v>Enviado a tiempo</v>
      </c>
      <c r="AD1862" s="22" t="str">
        <f>+IF(AND(Ventas_Oficina[[#This Row],[Total]]&gt;75000,Ventas_Oficina[[#This Row],[Envio a tiempo]]="Enviado a tiempo"),"Buena Venta","Venta Mala")</f>
        <v>Venta Mala</v>
      </c>
    </row>
    <row r="1863" spans="1:30" x14ac:dyDescent="0.25">
      <c r="A1863" s="25">
        <v>1341172</v>
      </c>
      <c r="B1863" s="5">
        <v>41567</v>
      </c>
      <c r="C1863" s="6" t="s">
        <v>224</v>
      </c>
      <c r="D1863" s="6" t="s">
        <v>152</v>
      </c>
      <c r="E1863" s="6" t="s">
        <v>4</v>
      </c>
      <c r="F1863" s="6" t="s">
        <v>5</v>
      </c>
      <c r="G1863" s="6" t="s">
        <v>1007</v>
      </c>
      <c r="H1863" s="6" t="s">
        <v>39</v>
      </c>
      <c r="I1863" s="6" t="s">
        <v>1014</v>
      </c>
      <c r="J1863" s="6" t="s">
        <v>1052</v>
      </c>
      <c r="K1863" s="6" t="s">
        <v>1261</v>
      </c>
      <c r="L1863" s="6" t="s">
        <v>1267</v>
      </c>
      <c r="M1863" s="6" t="s">
        <v>1272</v>
      </c>
      <c r="N1863" s="5">
        <v>41568</v>
      </c>
      <c r="O1863" s="7">
        <v>332</v>
      </c>
      <c r="P1863" s="7">
        <v>518</v>
      </c>
      <c r="Q1863" s="7">
        <v>186</v>
      </c>
      <c r="R1863" s="6">
        <v>49</v>
      </c>
      <c r="S1863" s="7">
        <v>25382</v>
      </c>
      <c r="T1863" s="8">
        <v>0.09</v>
      </c>
      <c r="U1863" s="7">
        <v>2284.38</v>
      </c>
      <c r="V1863" s="7">
        <v>23097.62</v>
      </c>
      <c r="W1863" s="7">
        <v>204</v>
      </c>
      <c r="X1863" s="7">
        <v>9633</v>
      </c>
      <c r="Y1863" s="9">
        <f>+DAY('TABLA PRINCIPAL'!$B1863)</f>
        <v>20</v>
      </c>
      <c r="Z1863" s="9">
        <f>+MONTH('TABLA PRINCIPAL'!$B1863)</f>
        <v>10</v>
      </c>
      <c r="AA1863" s="9">
        <f>+YEAR('TABLA PRINCIPAL'!$B1863)</f>
        <v>2013</v>
      </c>
      <c r="AB1863" s="22" t="str">
        <f>+IF(Ventas_Oficina[[#This Row],[Total del pedido]]&gt;=100000,"SI","NO")</f>
        <v>NO</v>
      </c>
      <c r="AC1863" s="22" t="str">
        <f>+_xlfn.XLOOKUP(Ventas_Oficina[[#This Row],[Nº de artículo]],AUXILIAR!A1862:A6754,AUXILIAR!D1862:D6754,"Error",0)</f>
        <v>Enviado a tiempo</v>
      </c>
      <c r="AD1863" s="22" t="str">
        <f>+IF(AND(Ventas_Oficina[[#This Row],[Total]]&gt;75000,Ventas_Oficina[[#This Row],[Envio a tiempo]]="Enviado a tiempo"),"Buena Venta","Venta Mala")</f>
        <v>Venta Mala</v>
      </c>
    </row>
    <row r="1864" spans="1:30" x14ac:dyDescent="0.25">
      <c r="A1864" s="26">
        <v>1341172</v>
      </c>
      <c r="B1864" s="10">
        <v>41817</v>
      </c>
      <c r="C1864" s="11" t="s">
        <v>647</v>
      </c>
      <c r="D1864" s="11" t="s">
        <v>11</v>
      </c>
      <c r="E1864" s="11" t="s">
        <v>12</v>
      </c>
      <c r="F1864" s="11" t="s">
        <v>13</v>
      </c>
      <c r="G1864" s="11" t="s">
        <v>1008</v>
      </c>
      <c r="H1864" s="11" t="s">
        <v>14</v>
      </c>
      <c r="I1864" s="11" t="s">
        <v>1013</v>
      </c>
      <c r="J1864" s="11" t="s">
        <v>1096</v>
      </c>
      <c r="K1864" s="11" t="s">
        <v>1262</v>
      </c>
      <c r="L1864" s="11" t="s">
        <v>1265</v>
      </c>
      <c r="M1864" s="11" t="s">
        <v>1272</v>
      </c>
      <c r="N1864" s="10">
        <v>41818</v>
      </c>
      <c r="O1864" s="12">
        <v>419</v>
      </c>
      <c r="P1864" s="12">
        <v>1023</v>
      </c>
      <c r="Q1864" s="12">
        <v>604</v>
      </c>
      <c r="R1864" s="11">
        <v>46</v>
      </c>
      <c r="S1864" s="12">
        <v>47058</v>
      </c>
      <c r="T1864" s="13">
        <v>0.02</v>
      </c>
      <c r="U1864" s="12">
        <v>941.16</v>
      </c>
      <c r="V1864" s="12">
        <v>46116.84</v>
      </c>
      <c r="W1864" s="12">
        <v>468</v>
      </c>
      <c r="X1864" s="12">
        <v>16252</v>
      </c>
      <c r="Y1864" s="14">
        <f>+DAY('TABLA PRINCIPAL'!$B1864)</f>
        <v>27</v>
      </c>
      <c r="Z1864" s="14">
        <f>+MONTH('TABLA PRINCIPAL'!$B1864)</f>
        <v>6</v>
      </c>
      <c r="AA1864" s="14">
        <f>+YEAR('TABLA PRINCIPAL'!$B1864)</f>
        <v>2014</v>
      </c>
      <c r="AB1864" s="22" t="str">
        <f>+IF(Ventas_Oficina[[#This Row],[Total del pedido]]&gt;=100000,"SI","NO")</f>
        <v>NO</v>
      </c>
      <c r="AC1864" s="22" t="str">
        <f>+_xlfn.XLOOKUP(Ventas_Oficina[[#This Row],[Nº de artículo]],AUXILIAR!A1863:A6755,AUXILIAR!D1863:D6755,"Error",0)</f>
        <v>No enviado a tiempo</v>
      </c>
      <c r="AD1864" s="22" t="str">
        <f>+IF(AND(Ventas_Oficina[[#This Row],[Total]]&gt;75000,Ventas_Oficina[[#This Row],[Envio a tiempo]]="Enviado a tiempo"),"Buena Venta","Venta Mala")</f>
        <v>Venta Mala</v>
      </c>
    </row>
    <row r="1865" spans="1:30" x14ac:dyDescent="0.25">
      <c r="A1865" s="25">
        <v>1341903</v>
      </c>
      <c r="B1865" s="5">
        <v>41850</v>
      </c>
      <c r="C1865" s="6" t="s">
        <v>79</v>
      </c>
      <c r="D1865" s="6" t="s">
        <v>36</v>
      </c>
      <c r="E1865" s="6" t="s">
        <v>12</v>
      </c>
      <c r="F1865" s="6" t="s">
        <v>13</v>
      </c>
      <c r="G1865" s="6" t="s">
        <v>1009</v>
      </c>
      <c r="H1865" s="6" t="s">
        <v>14</v>
      </c>
      <c r="I1865" s="6" t="s">
        <v>1016</v>
      </c>
      <c r="J1865" s="6" t="s">
        <v>1173</v>
      </c>
      <c r="K1865" s="6" t="s">
        <v>1261</v>
      </c>
      <c r="L1865" s="6" t="s">
        <v>1265</v>
      </c>
      <c r="M1865" s="6" t="s">
        <v>1272</v>
      </c>
      <c r="N1865" s="5">
        <v>41852</v>
      </c>
      <c r="O1865" s="7">
        <v>489</v>
      </c>
      <c r="P1865" s="7">
        <v>764</v>
      </c>
      <c r="Q1865" s="7">
        <v>275</v>
      </c>
      <c r="R1865" s="6">
        <v>5</v>
      </c>
      <c r="S1865" s="7">
        <v>3820</v>
      </c>
      <c r="T1865" s="8">
        <v>0.08</v>
      </c>
      <c r="U1865" s="7">
        <v>305.60000000000002</v>
      </c>
      <c r="V1865" s="7">
        <v>3514.4</v>
      </c>
      <c r="W1865" s="7">
        <v>139</v>
      </c>
      <c r="X1865" s="7">
        <v>5166</v>
      </c>
      <c r="Y1865" s="9">
        <f>+DAY('TABLA PRINCIPAL'!$B1865)</f>
        <v>30</v>
      </c>
      <c r="Z1865" s="9">
        <f>+MONTH('TABLA PRINCIPAL'!$B1865)</f>
        <v>7</v>
      </c>
      <c r="AA1865" s="9">
        <f>+YEAR('TABLA PRINCIPAL'!$B1865)</f>
        <v>2014</v>
      </c>
      <c r="AB1865" s="22" t="str">
        <f>+IF(Ventas_Oficina[[#This Row],[Total del pedido]]&gt;=100000,"SI","NO")</f>
        <v>NO</v>
      </c>
      <c r="AC1865" s="22" t="str">
        <f>+_xlfn.XLOOKUP(Ventas_Oficina[[#This Row],[Nº de artículo]],AUXILIAR!A1864:A6756,AUXILIAR!D1864:D6756,"Error",0)</f>
        <v>Enviado a tiempo</v>
      </c>
      <c r="AD1865" s="22" t="str">
        <f>+IF(AND(Ventas_Oficina[[#This Row],[Total]]&gt;75000,Ventas_Oficina[[#This Row],[Envio a tiempo]]="Enviado a tiempo"),"Buena Venta","Venta Mala")</f>
        <v>Venta Mala</v>
      </c>
    </row>
    <row r="1866" spans="1:30" x14ac:dyDescent="0.25">
      <c r="A1866" s="26">
        <v>1341903</v>
      </c>
      <c r="B1866" s="10">
        <v>42093</v>
      </c>
      <c r="C1866" s="11" t="s">
        <v>388</v>
      </c>
      <c r="D1866" s="11" t="s">
        <v>36</v>
      </c>
      <c r="E1866" s="11" t="s">
        <v>12</v>
      </c>
      <c r="F1866" s="11" t="s">
        <v>13</v>
      </c>
      <c r="G1866" s="11" t="s">
        <v>1008</v>
      </c>
      <c r="H1866" s="11" t="s">
        <v>14</v>
      </c>
      <c r="I1866" s="11" t="s">
        <v>1013</v>
      </c>
      <c r="J1866" s="11" t="s">
        <v>1088</v>
      </c>
      <c r="K1866" s="11" t="s">
        <v>1261</v>
      </c>
      <c r="L1866" s="11" t="s">
        <v>1265</v>
      </c>
      <c r="M1866" s="11" t="s">
        <v>1272</v>
      </c>
      <c r="N1866" s="10">
        <v>42095</v>
      </c>
      <c r="O1866" s="12">
        <v>17883</v>
      </c>
      <c r="P1866" s="12">
        <v>41588</v>
      </c>
      <c r="Q1866" s="12">
        <v>23705</v>
      </c>
      <c r="R1866" s="11">
        <v>50</v>
      </c>
      <c r="S1866" s="12">
        <v>2079400</v>
      </c>
      <c r="T1866" s="13">
        <v>0.02</v>
      </c>
      <c r="U1866" s="12">
        <v>41588</v>
      </c>
      <c r="V1866" s="12">
        <v>2037812</v>
      </c>
      <c r="W1866" s="12">
        <v>1137</v>
      </c>
      <c r="X1866" s="12">
        <v>127393</v>
      </c>
      <c r="Y1866" s="14">
        <f>+DAY('TABLA PRINCIPAL'!$B1866)</f>
        <v>30</v>
      </c>
      <c r="Z1866" s="14">
        <f>+MONTH('TABLA PRINCIPAL'!$B1866)</f>
        <v>3</v>
      </c>
      <c r="AA1866" s="14">
        <f>+YEAR('TABLA PRINCIPAL'!$B1866)</f>
        <v>2015</v>
      </c>
      <c r="AB1866" s="22" t="str">
        <f>+IF(Ventas_Oficina[[#This Row],[Total del pedido]]&gt;=100000,"SI","NO")</f>
        <v>SI</v>
      </c>
      <c r="AC1866" s="22" t="str">
        <f>+_xlfn.XLOOKUP(Ventas_Oficina[[#This Row],[Nº de artículo]],AUXILIAR!A1865:A6757,AUXILIAR!D1865:D6757,"Error",0)</f>
        <v>Enviado a tiempo</v>
      </c>
      <c r="AD1866" s="22" t="str">
        <f>+IF(AND(Ventas_Oficina[[#This Row],[Total]]&gt;75000,Ventas_Oficina[[#This Row],[Envio a tiempo]]="Enviado a tiempo"),"Buena Venta","Venta Mala")</f>
        <v>Buena Venta</v>
      </c>
    </row>
    <row r="1867" spans="1:30" x14ac:dyDescent="0.25">
      <c r="A1867" s="25">
        <v>1341903</v>
      </c>
      <c r="B1867" s="5">
        <v>41884</v>
      </c>
      <c r="C1867" s="6" t="s">
        <v>2</v>
      </c>
      <c r="D1867" s="6" t="s">
        <v>3</v>
      </c>
      <c r="E1867" s="6" t="s">
        <v>4</v>
      </c>
      <c r="F1867" s="6" t="s">
        <v>5</v>
      </c>
      <c r="G1867" s="6" t="s">
        <v>1008</v>
      </c>
      <c r="H1867" s="6" t="s">
        <v>6</v>
      </c>
      <c r="I1867" s="6" t="s">
        <v>1012</v>
      </c>
      <c r="J1867" s="6" t="s">
        <v>1031</v>
      </c>
      <c r="K1867" s="6" t="s">
        <v>1261</v>
      </c>
      <c r="L1867" s="6" t="s">
        <v>1265</v>
      </c>
      <c r="M1867" s="6" t="s">
        <v>1272</v>
      </c>
      <c r="N1867" s="5">
        <v>41886</v>
      </c>
      <c r="O1867" s="7">
        <v>1007</v>
      </c>
      <c r="P1867" s="7">
        <v>1598</v>
      </c>
      <c r="Q1867" s="7">
        <v>591</v>
      </c>
      <c r="R1867" s="6">
        <v>39</v>
      </c>
      <c r="S1867" s="7">
        <v>62322</v>
      </c>
      <c r="T1867" s="8">
        <v>7.0000000000000007E-2</v>
      </c>
      <c r="U1867" s="7">
        <v>4362.54</v>
      </c>
      <c r="V1867" s="7">
        <v>57959.46</v>
      </c>
      <c r="W1867" s="7">
        <v>400</v>
      </c>
      <c r="X1867" s="7">
        <v>46529</v>
      </c>
      <c r="Y1867" s="9">
        <f>+DAY('TABLA PRINCIPAL'!$B1867)</f>
        <v>2</v>
      </c>
      <c r="Z1867" s="9">
        <f>+MONTH('TABLA PRINCIPAL'!$B1867)</f>
        <v>9</v>
      </c>
      <c r="AA1867" s="9">
        <f>+YEAR('TABLA PRINCIPAL'!$B1867)</f>
        <v>2014</v>
      </c>
      <c r="AB1867" s="22" t="str">
        <f>+IF(Ventas_Oficina[[#This Row],[Total del pedido]]&gt;=100000,"SI","NO")</f>
        <v>NO</v>
      </c>
      <c r="AC1867" s="22" t="str">
        <f>+_xlfn.XLOOKUP(Ventas_Oficina[[#This Row],[Nº de artículo]],AUXILIAR!A1866:A6758,AUXILIAR!D1866:D6758,"Error",0)</f>
        <v>Enviado a tiempo</v>
      </c>
      <c r="AD1867" s="22" t="str">
        <f>+IF(AND(Ventas_Oficina[[#This Row],[Total]]&gt;75000,Ventas_Oficina[[#This Row],[Envio a tiempo]]="Enviado a tiempo"),"Buena Venta","Venta Mala")</f>
        <v>Venta Mala</v>
      </c>
    </row>
    <row r="1868" spans="1:30" x14ac:dyDescent="0.25">
      <c r="A1868" s="26">
        <v>1341903</v>
      </c>
      <c r="B1868" s="10">
        <v>41419</v>
      </c>
      <c r="C1868" s="11" t="s">
        <v>666</v>
      </c>
      <c r="D1868" s="11" t="s">
        <v>268</v>
      </c>
      <c r="E1868" s="11" t="s">
        <v>4</v>
      </c>
      <c r="F1868" s="11" t="s">
        <v>5</v>
      </c>
      <c r="G1868" s="11" t="s">
        <v>1008</v>
      </c>
      <c r="H1868" s="11" t="s">
        <v>121</v>
      </c>
      <c r="I1868" s="11" t="s">
        <v>1015</v>
      </c>
      <c r="J1868" s="11" t="s">
        <v>1060</v>
      </c>
      <c r="K1868" s="11" t="s">
        <v>1261</v>
      </c>
      <c r="L1868" s="11" t="s">
        <v>1267</v>
      </c>
      <c r="M1868" s="11" t="s">
        <v>1272</v>
      </c>
      <c r="N1868" s="10">
        <v>41420</v>
      </c>
      <c r="O1868" s="12">
        <v>1388</v>
      </c>
      <c r="P1868" s="12">
        <v>2238</v>
      </c>
      <c r="Q1868" s="12">
        <v>850</v>
      </c>
      <c r="R1868" s="11">
        <v>27</v>
      </c>
      <c r="S1868" s="12">
        <v>60426</v>
      </c>
      <c r="T1868" s="13">
        <v>0.06</v>
      </c>
      <c r="U1868" s="12">
        <v>3625.56</v>
      </c>
      <c r="V1868" s="12">
        <v>56800.44</v>
      </c>
      <c r="W1868" s="12">
        <v>1510</v>
      </c>
      <c r="X1868" s="12">
        <v>35845</v>
      </c>
      <c r="Y1868" s="14">
        <f>+DAY('TABLA PRINCIPAL'!$B1868)</f>
        <v>25</v>
      </c>
      <c r="Z1868" s="14">
        <f>+MONTH('TABLA PRINCIPAL'!$B1868)</f>
        <v>5</v>
      </c>
      <c r="AA1868" s="14">
        <f>+YEAR('TABLA PRINCIPAL'!$B1868)</f>
        <v>2013</v>
      </c>
      <c r="AB1868" s="22" t="str">
        <f>+IF(Ventas_Oficina[[#This Row],[Total del pedido]]&gt;=100000,"SI","NO")</f>
        <v>NO</v>
      </c>
      <c r="AC1868" s="22" t="str">
        <f>+_xlfn.XLOOKUP(Ventas_Oficina[[#This Row],[Nº de artículo]],AUXILIAR!A1867:A6759,AUXILIAR!D1867:D6759,"Error",0)</f>
        <v>Enviado a tiempo</v>
      </c>
      <c r="AD1868" s="22" t="str">
        <f>+IF(AND(Ventas_Oficina[[#This Row],[Total]]&gt;75000,Ventas_Oficina[[#This Row],[Envio a tiempo]]="Enviado a tiempo"),"Buena Venta","Venta Mala")</f>
        <v>Venta Mala</v>
      </c>
    </row>
    <row r="1869" spans="1:30" x14ac:dyDescent="0.25">
      <c r="A1869" s="25">
        <v>1341903</v>
      </c>
      <c r="B1869" s="5">
        <v>41999</v>
      </c>
      <c r="C1869" s="6" t="s">
        <v>95</v>
      </c>
      <c r="D1869" s="6" t="s">
        <v>29</v>
      </c>
      <c r="E1869" s="6" t="s">
        <v>12</v>
      </c>
      <c r="F1869" s="6" t="s">
        <v>13</v>
      </c>
      <c r="G1869" s="6" t="s">
        <v>1009</v>
      </c>
      <c r="H1869" s="6" t="s">
        <v>14</v>
      </c>
      <c r="I1869" s="6" t="s">
        <v>1013</v>
      </c>
      <c r="J1869" s="6" t="s">
        <v>1036</v>
      </c>
      <c r="K1869" s="6" t="s">
        <v>1261</v>
      </c>
      <c r="L1869" s="6" t="s">
        <v>1265</v>
      </c>
      <c r="M1869" s="6" t="s">
        <v>1272</v>
      </c>
      <c r="N1869" s="5">
        <v>42002</v>
      </c>
      <c r="O1869" s="7">
        <v>453</v>
      </c>
      <c r="P1869" s="7">
        <v>730</v>
      </c>
      <c r="Q1869" s="7">
        <v>277</v>
      </c>
      <c r="R1869" s="6">
        <v>32</v>
      </c>
      <c r="S1869" s="7">
        <v>23360</v>
      </c>
      <c r="T1869" s="8">
        <v>0.01</v>
      </c>
      <c r="U1869" s="7">
        <v>233.6</v>
      </c>
      <c r="V1869" s="7">
        <v>23126.400000000001</v>
      </c>
      <c r="W1869" s="7">
        <v>772</v>
      </c>
      <c r="X1869" s="7">
        <v>27354</v>
      </c>
      <c r="Y1869" s="9">
        <f>+DAY('TABLA PRINCIPAL'!$B1869)</f>
        <v>26</v>
      </c>
      <c r="Z1869" s="9">
        <f>+MONTH('TABLA PRINCIPAL'!$B1869)</f>
        <v>12</v>
      </c>
      <c r="AA1869" s="9">
        <f>+YEAR('TABLA PRINCIPAL'!$B1869)</f>
        <v>2014</v>
      </c>
      <c r="AB1869" s="22" t="str">
        <f>+IF(Ventas_Oficina[[#This Row],[Total del pedido]]&gt;=100000,"SI","NO")</f>
        <v>NO</v>
      </c>
      <c r="AC1869" s="22" t="str">
        <f>+_xlfn.XLOOKUP(Ventas_Oficina[[#This Row],[Nº de artículo]],AUXILIAR!A1868:A6760,AUXILIAR!D1868:D6760,"Error",0)</f>
        <v>No enviado a tiempo</v>
      </c>
      <c r="AD1869" s="22" t="str">
        <f>+IF(AND(Ventas_Oficina[[#This Row],[Total]]&gt;75000,Ventas_Oficina[[#This Row],[Envio a tiempo]]="Enviado a tiempo"),"Buena Venta","Venta Mala")</f>
        <v>Venta Mala</v>
      </c>
    </row>
    <row r="1870" spans="1:30" x14ac:dyDescent="0.25">
      <c r="A1870" s="26">
        <v>1341903</v>
      </c>
      <c r="B1870" s="10">
        <v>41903</v>
      </c>
      <c r="C1870" s="11" t="s">
        <v>310</v>
      </c>
      <c r="D1870" s="11" t="s">
        <v>65</v>
      </c>
      <c r="E1870" s="11" t="s">
        <v>12</v>
      </c>
      <c r="F1870" s="11" t="s">
        <v>13</v>
      </c>
      <c r="G1870" s="11" t="s">
        <v>1010</v>
      </c>
      <c r="H1870" s="11" t="s">
        <v>14</v>
      </c>
      <c r="I1870" s="11" t="s">
        <v>1012</v>
      </c>
      <c r="J1870" s="11" t="s">
        <v>1119</v>
      </c>
      <c r="K1870" s="11" t="s">
        <v>1262</v>
      </c>
      <c r="L1870" s="11" t="s">
        <v>1265</v>
      </c>
      <c r="M1870" s="11" t="s">
        <v>1272</v>
      </c>
      <c r="N1870" s="10">
        <v>41904</v>
      </c>
      <c r="O1870" s="12">
        <v>337</v>
      </c>
      <c r="P1870" s="12">
        <v>553</v>
      </c>
      <c r="Q1870" s="12">
        <v>216</v>
      </c>
      <c r="R1870" s="11">
        <v>12</v>
      </c>
      <c r="S1870" s="12">
        <v>6636</v>
      </c>
      <c r="T1870" s="13">
        <v>0.01</v>
      </c>
      <c r="U1870" s="12">
        <v>66.36</v>
      </c>
      <c r="V1870" s="12">
        <v>6569.64</v>
      </c>
      <c r="W1870" s="12">
        <v>698</v>
      </c>
      <c r="X1870" s="12">
        <v>5163</v>
      </c>
      <c r="Y1870" s="14">
        <f>+DAY('TABLA PRINCIPAL'!$B1870)</f>
        <v>21</v>
      </c>
      <c r="Z1870" s="14">
        <f>+MONTH('TABLA PRINCIPAL'!$B1870)</f>
        <v>9</v>
      </c>
      <c r="AA1870" s="14">
        <f>+YEAR('TABLA PRINCIPAL'!$B1870)</f>
        <v>2014</v>
      </c>
      <c r="AB1870" s="22" t="str">
        <f>+IF(Ventas_Oficina[[#This Row],[Total del pedido]]&gt;=100000,"SI","NO")</f>
        <v>NO</v>
      </c>
      <c r="AC1870" s="22" t="str">
        <f>+_xlfn.XLOOKUP(Ventas_Oficina[[#This Row],[Nº de artículo]],AUXILIAR!A1869:A6761,AUXILIAR!D1869:D6761,"Error",0)</f>
        <v>Enviado a tiempo</v>
      </c>
      <c r="AD1870" s="22" t="str">
        <f>+IF(AND(Ventas_Oficina[[#This Row],[Total]]&gt;75000,Ventas_Oficina[[#This Row],[Envio a tiempo]]="Enviado a tiempo"),"Buena Venta","Venta Mala")</f>
        <v>Venta Mala</v>
      </c>
    </row>
    <row r="1871" spans="1:30" x14ac:dyDescent="0.25">
      <c r="A1871" s="25">
        <v>1342268</v>
      </c>
      <c r="B1871" s="5">
        <v>41572</v>
      </c>
      <c r="C1871" s="6" t="s">
        <v>63</v>
      </c>
      <c r="D1871" s="6" t="s">
        <v>52</v>
      </c>
      <c r="E1871" s="6" t="s">
        <v>4</v>
      </c>
      <c r="F1871" s="6" t="s">
        <v>5</v>
      </c>
      <c r="G1871" s="6" t="s">
        <v>1010</v>
      </c>
      <c r="H1871" s="6" t="s">
        <v>53</v>
      </c>
      <c r="I1871" s="6" t="s">
        <v>1015</v>
      </c>
      <c r="J1871" s="6" t="s">
        <v>1064</v>
      </c>
      <c r="K1871" s="6" t="s">
        <v>1262</v>
      </c>
      <c r="L1871" s="6" t="s">
        <v>1270</v>
      </c>
      <c r="M1871" s="6" t="s">
        <v>1274</v>
      </c>
      <c r="N1871" s="5">
        <v>41574</v>
      </c>
      <c r="O1871" s="7">
        <v>365</v>
      </c>
      <c r="P1871" s="7">
        <v>598</v>
      </c>
      <c r="Q1871" s="7">
        <v>233</v>
      </c>
      <c r="R1871" s="6">
        <v>42</v>
      </c>
      <c r="S1871" s="7">
        <v>25116</v>
      </c>
      <c r="T1871" s="8">
        <v>0</v>
      </c>
      <c r="U1871" s="7">
        <v>0</v>
      </c>
      <c r="V1871" s="7">
        <v>25116</v>
      </c>
      <c r="W1871" s="7">
        <v>149</v>
      </c>
      <c r="X1871" s="7">
        <v>11799</v>
      </c>
      <c r="Y1871" s="9">
        <f>+DAY('TABLA PRINCIPAL'!$B1871)</f>
        <v>25</v>
      </c>
      <c r="Z1871" s="9">
        <f>+MONTH('TABLA PRINCIPAL'!$B1871)</f>
        <v>10</v>
      </c>
      <c r="AA1871" s="9">
        <f>+YEAR('TABLA PRINCIPAL'!$B1871)</f>
        <v>2013</v>
      </c>
      <c r="AB1871" s="22" t="str">
        <f>+IF(Ventas_Oficina[[#This Row],[Total del pedido]]&gt;=100000,"SI","NO")</f>
        <v>NO</v>
      </c>
      <c r="AC1871" s="22" t="str">
        <f>+_xlfn.XLOOKUP(Ventas_Oficina[[#This Row],[Nº de artículo]],AUXILIAR!A1870:A6762,AUXILIAR!D1870:D6762,"Error",0)</f>
        <v>Enviado a tiempo</v>
      </c>
      <c r="AD1871" s="22" t="str">
        <f>+IF(AND(Ventas_Oficina[[#This Row],[Total]]&gt;75000,Ventas_Oficina[[#This Row],[Envio a tiempo]]="Enviado a tiempo"),"Buena Venta","Venta Mala")</f>
        <v>Venta Mala</v>
      </c>
    </row>
    <row r="1872" spans="1:30" x14ac:dyDescent="0.25">
      <c r="A1872" s="26">
        <v>1342633</v>
      </c>
      <c r="B1872" s="10">
        <v>41471</v>
      </c>
      <c r="C1872" s="11" t="s">
        <v>276</v>
      </c>
      <c r="D1872" s="11" t="s">
        <v>646</v>
      </c>
      <c r="E1872" s="11" t="s">
        <v>4</v>
      </c>
      <c r="F1872" s="11" t="s">
        <v>5</v>
      </c>
      <c r="G1872" s="11" t="s">
        <v>1007</v>
      </c>
      <c r="H1872" s="11" t="s">
        <v>9</v>
      </c>
      <c r="I1872" s="11" t="s">
        <v>1012</v>
      </c>
      <c r="J1872" s="11" t="s">
        <v>1170</v>
      </c>
      <c r="K1872" s="11" t="s">
        <v>1261</v>
      </c>
      <c r="L1872" s="11" t="s">
        <v>1267</v>
      </c>
      <c r="M1872" s="11" t="s">
        <v>1273</v>
      </c>
      <c r="N1872" s="10">
        <v>41472</v>
      </c>
      <c r="O1872" s="12">
        <v>146</v>
      </c>
      <c r="P1872" s="12">
        <v>357</v>
      </c>
      <c r="Q1872" s="12">
        <v>211</v>
      </c>
      <c r="R1872" s="11">
        <v>32</v>
      </c>
      <c r="S1872" s="12">
        <v>11424</v>
      </c>
      <c r="T1872" s="13">
        <v>0.03</v>
      </c>
      <c r="U1872" s="12">
        <v>342.71999999999997</v>
      </c>
      <c r="V1872" s="12">
        <v>11081.28</v>
      </c>
      <c r="W1872" s="12">
        <v>417</v>
      </c>
      <c r="X1872" s="12">
        <v>3326</v>
      </c>
      <c r="Y1872" s="14">
        <f>+DAY('TABLA PRINCIPAL'!$B1872)</f>
        <v>16</v>
      </c>
      <c r="Z1872" s="14">
        <f>+MONTH('TABLA PRINCIPAL'!$B1872)</f>
        <v>7</v>
      </c>
      <c r="AA1872" s="14">
        <f>+YEAR('TABLA PRINCIPAL'!$B1872)</f>
        <v>2013</v>
      </c>
      <c r="AB1872" s="22" t="str">
        <f>+IF(Ventas_Oficina[[#This Row],[Total del pedido]]&gt;=100000,"SI","NO")</f>
        <v>NO</v>
      </c>
      <c r="AC1872" s="22" t="str">
        <f>+_xlfn.XLOOKUP(Ventas_Oficina[[#This Row],[Nº de artículo]],AUXILIAR!A1871:A6763,AUXILIAR!D1871:D6763,"Error",0)</f>
        <v>No enviado a tiempo</v>
      </c>
      <c r="AD1872" s="22" t="str">
        <f>+IF(AND(Ventas_Oficina[[#This Row],[Total]]&gt;75000,Ventas_Oficina[[#This Row],[Envio a tiempo]]="Enviado a tiempo"),"Buena Venta","Venta Mala")</f>
        <v>Venta Mala</v>
      </c>
    </row>
    <row r="1873" spans="1:30" x14ac:dyDescent="0.25">
      <c r="A1873" s="25">
        <v>1342633</v>
      </c>
      <c r="B1873" s="5">
        <v>41962</v>
      </c>
      <c r="C1873" s="6" t="s">
        <v>667</v>
      </c>
      <c r="D1873" s="6" t="s">
        <v>135</v>
      </c>
      <c r="E1873" s="6" t="s">
        <v>12</v>
      </c>
      <c r="F1873" s="6" t="s">
        <v>13</v>
      </c>
      <c r="G1873" s="6" t="s">
        <v>1008</v>
      </c>
      <c r="H1873" s="6" t="s">
        <v>42</v>
      </c>
      <c r="I1873" s="6" t="s">
        <v>1014</v>
      </c>
      <c r="J1873" s="6" t="s">
        <v>1019</v>
      </c>
      <c r="K1873" s="6" t="s">
        <v>1262</v>
      </c>
      <c r="L1873" s="6" t="s">
        <v>1265</v>
      </c>
      <c r="M1873" s="6" t="s">
        <v>1272</v>
      </c>
      <c r="N1873" s="5">
        <v>41964</v>
      </c>
      <c r="O1873" s="7">
        <v>24</v>
      </c>
      <c r="P1873" s="7">
        <v>126</v>
      </c>
      <c r="Q1873" s="7">
        <v>102</v>
      </c>
      <c r="R1873" s="6">
        <v>1</v>
      </c>
      <c r="S1873" s="7">
        <v>126</v>
      </c>
      <c r="T1873" s="8">
        <v>0</v>
      </c>
      <c r="U1873" s="7">
        <v>0</v>
      </c>
      <c r="V1873" s="7">
        <v>126</v>
      </c>
      <c r="W1873" s="7">
        <v>70</v>
      </c>
      <c r="X1873" s="7">
        <v>5366</v>
      </c>
      <c r="Y1873" s="9">
        <f>+DAY('TABLA PRINCIPAL'!$B1873)</f>
        <v>19</v>
      </c>
      <c r="Z1873" s="9">
        <f>+MONTH('TABLA PRINCIPAL'!$B1873)</f>
        <v>11</v>
      </c>
      <c r="AA1873" s="9">
        <f>+YEAR('TABLA PRINCIPAL'!$B1873)</f>
        <v>2014</v>
      </c>
      <c r="AB1873" s="22" t="str">
        <f>+IF(Ventas_Oficina[[#This Row],[Total del pedido]]&gt;=100000,"SI","NO")</f>
        <v>NO</v>
      </c>
      <c r="AC1873" s="22" t="str">
        <f>+_xlfn.XLOOKUP(Ventas_Oficina[[#This Row],[Nº de artículo]],AUXILIAR!A1872:A6764,AUXILIAR!D1872:D6764,"Error",0)</f>
        <v>No enviado a tiempo</v>
      </c>
      <c r="AD1873" s="22" t="str">
        <f>+IF(AND(Ventas_Oficina[[#This Row],[Total]]&gt;75000,Ventas_Oficina[[#This Row],[Envio a tiempo]]="Enviado a tiempo"),"Buena Venta","Venta Mala")</f>
        <v>Venta Mala</v>
      </c>
    </row>
    <row r="1874" spans="1:30" x14ac:dyDescent="0.25">
      <c r="A1874" s="26">
        <v>1342633</v>
      </c>
      <c r="B1874" s="10">
        <v>42710</v>
      </c>
      <c r="C1874" s="11" t="s">
        <v>524</v>
      </c>
      <c r="D1874" s="11" t="s">
        <v>308</v>
      </c>
      <c r="E1874" s="11" t="s">
        <v>4</v>
      </c>
      <c r="F1874" s="11" t="s">
        <v>5</v>
      </c>
      <c r="G1874" s="11" t="s">
        <v>1007</v>
      </c>
      <c r="H1874" s="11" t="s">
        <v>17</v>
      </c>
      <c r="I1874" s="11" t="s">
        <v>1015</v>
      </c>
      <c r="J1874" s="11" t="s">
        <v>1132</v>
      </c>
      <c r="K1874" s="11" t="s">
        <v>1261</v>
      </c>
      <c r="L1874" s="11" t="s">
        <v>1267</v>
      </c>
      <c r="M1874" s="11" t="s">
        <v>1272</v>
      </c>
      <c r="N1874" s="10">
        <v>42712</v>
      </c>
      <c r="O1874" s="12">
        <v>6240</v>
      </c>
      <c r="P1874" s="12">
        <v>15599</v>
      </c>
      <c r="Q1874" s="12">
        <v>9359</v>
      </c>
      <c r="R1874" s="11">
        <v>47</v>
      </c>
      <c r="S1874" s="12">
        <v>733153</v>
      </c>
      <c r="T1874" s="13">
        <v>7.0000000000000007E-2</v>
      </c>
      <c r="U1874" s="12">
        <v>51320.710000000006</v>
      </c>
      <c r="V1874" s="12">
        <v>681832.29</v>
      </c>
      <c r="W1874" s="12">
        <v>808</v>
      </c>
      <c r="X1874" s="12">
        <v>694794</v>
      </c>
      <c r="Y1874" s="14">
        <f>+DAY('TABLA PRINCIPAL'!$B1874)</f>
        <v>6</v>
      </c>
      <c r="Z1874" s="14">
        <f>+MONTH('TABLA PRINCIPAL'!$B1874)</f>
        <v>12</v>
      </c>
      <c r="AA1874" s="14">
        <f>+YEAR('TABLA PRINCIPAL'!$B1874)</f>
        <v>2016</v>
      </c>
      <c r="AB1874" s="22" t="str">
        <f>+IF(Ventas_Oficina[[#This Row],[Total del pedido]]&gt;=100000,"SI","NO")</f>
        <v>SI</v>
      </c>
      <c r="AC1874" s="22" t="str">
        <f>+_xlfn.XLOOKUP(Ventas_Oficina[[#This Row],[Nº de artículo]],AUXILIAR!A1873:A6765,AUXILIAR!D1873:D6765,"Error",0)</f>
        <v>Enviado a tiempo</v>
      </c>
      <c r="AD1874" s="22" t="str">
        <f>+IF(AND(Ventas_Oficina[[#This Row],[Total]]&gt;75000,Ventas_Oficina[[#This Row],[Envio a tiempo]]="Enviado a tiempo"),"Buena Venta","Venta Mala")</f>
        <v>Buena Venta</v>
      </c>
    </row>
    <row r="1875" spans="1:30" x14ac:dyDescent="0.25">
      <c r="A1875" s="25">
        <v>1342633</v>
      </c>
      <c r="B1875" s="5">
        <v>41854</v>
      </c>
      <c r="C1875" s="6" t="s">
        <v>194</v>
      </c>
      <c r="D1875" s="6" t="s">
        <v>113</v>
      </c>
      <c r="E1875" s="6" t="s">
        <v>12</v>
      </c>
      <c r="F1875" s="6" t="s">
        <v>13</v>
      </c>
      <c r="G1875" s="6" t="s">
        <v>1010</v>
      </c>
      <c r="H1875" s="6" t="s">
        <v>42</v>
      </c>
      <c r="I1875" s="6" t="s">
        <v>1012</v>
      </c>
      <c r="J1875" s="6" t="s">
        <v>1080</v>
      </c>
      <c r="K1875" s="6" t="s">
        <v>1261</v>
      </c>
      <c r="L1875" s="6" t="s">
        <v>1265</v>
      </c>
      <c r="M1875" s="6" t="s">
        <v>1272</v>
      </c>
      <c r="N1875" s="5">
        <v>41855</v>
      </c>
      <c r="O1875" s="7">
        <v>350</v>
      </c>
      <c r="P1875" s="7">
        <v>574</v>
      </c>
      <c r="Q1875" s="7">
        <v>224</v>
      </c>
      <c r="R1875" s="6">
        <v>9</v>
      </c>
      <c r="S1875" s="7">
        <v>5166</v>
      </c>
      <c r="T1875" s="8">
        <v>0.09</v>
      </c>
      <c r="U1875" s="7">
        <v>464.94</v>
      </c>
      <c r="V1875" s="7">
        <v>4701.0600000000004</v>
      </c>
      <c r="W1875" s="7">
        <v>501</v>
      </c>
      <c r="X1875" s="7">
        <v>4358</v>
      </c>
      <c r="Y1875" s="9">
        <f>+DAY('TABLA PRINCIPAL'!$B1875)</f>
        <v>3</v>
      </c>
      <c r="Z1875" s="9">
        <f>+MONTH('TABLA PRINCIPAL'!$B1875)</f>
        <v>8</v>
      </c>
      <c r="AA1875" s="9">
        <f>+YEAR('TABLA PRINCIPAL'!$B1875)</f>
        <v>2014</v>
      </c>
      <c r="AB1875" s="22" t="str">
        <f>+IF(Ventas_Oficina[[#This Row],[Total del pedido]]&gt;=100000,"SI","NO")</f>
        <v>NO</v>
      </c>
      <c r="AC1875" s="22" t="str">
        <f>+_xlfn.XLOOKUP(Ventas_Oficina[[#This Row],[Nº de artículo]],AUXILIAR!A1874:A6766,AUXILIAR!D1874:D6766,"Error",0)</f>
        <v>Enviado a tiempo</v>
      </c>
      <c r="AD1875" s="22" t="str">
        <f>+IF(AND(Ventas_Oficina[[#This Row],[Total]]&gt;75000,Ventas_Oficina[[#This Row],[Envio a tiempo]]="Enviado a tiempo"),"Buena Venta","Venta Mala")</f>
        <v>Venta Mala</v>
      </c>
    </row>
    <row r="1876" spans="1:30" x14ac:dyDescent="0.25">
      <c r="A1876" s="26">
        <v>1342633</v>
      </c>
      <c r="B1876" s="10">
        <v>41854</v>
      </c>
      <c r="C1876" s="11" t="s">
        <v>49</v>
      </c>
      <c r="D1876" s="11" t="s">
        <v>152</v>
      </c>
      <c r="E1876" s="11" t="s">
        <v>4</v>
      </c>
      <c r="F1876" s="11" t="s">
        <v>5</v>
      </c>
      <c r="G1876" s="11" t="s">
        <v>1010</v>
      </c>
      <c r="H1876" s="11" t="s">
        <v>39</v>
      </c>
      <c r="I1876" s="11" t="s">
        <v>1013</v>
      </c>
      <c r="J1876" s="11" t="s">
        <v>1080</v>
      </c>
      <c r="K1876" s="11" t="s">
        <v>1261</v>
      </c>
      <c r="L1876" s="11" t="s">
        <v>1265</v>
      </c>
      <c r="M1876" s="11" t="s">
        <v>1272</v>
      </c>
      <c r="N1876" s="10">
        <v>41854</v>
      </c>
      <c r="O1876" s="12">
        <v>350</v>
      </c>
      <c r="P1876" s="12">
        <v>574</v>
      </c>
      <c r="Q1876" s="12">
        <v>224</v>
      </c>
      <c r="R1876" s="11">
        <v>8</v>
      </c>
      <c r="S1876" s="12">
        <v>4592</v>
      </c>
      <c r="T1876" s="13">
        <v>7.0000000000000007E-2</v>
      </c>
      <c r="U1876" s="12">
        <v>321.44000000000005</v>
      </c>
      <c r="V1876" s="12">
        <v>4270.5599999999995</v>
      </c>
      <c r="W1876" s="12">
        <v>501</v>
      </c>
      <c r="X1876" s="12">
        <v>4358</v>
      </c>
      <c r="Y1876" s="14">
        <f>+DAY('TABLA PRINCIPAL'!$B1876)</f>
        <v>3</v>
      </c>
      <c r="Z1876" s="14">
        <f>+MONTH('TABLA PRINCIPAL'!$B1876)</f>
        <v>8</v>
      </c>
      <c r="AA1876" s="14">
        <f>+YEAR('TABLA PRINCIPAL'!$B1876)</f>
        <v>2014</v>
      </c>
      <c r="AB1876" s="22" t="str">
        <f>+IF(Ventas_Oficina[[#This Row],[Total del pedido]]&gt;=100000,"SI","NO")</f>
        <v>NO</v>
      </c>
      <c r="AC1876" s="22" t="str">
        <f>+_xlfn.XLOOKUP(Ventas_Oficina[[#This Row],[Nº de artículo]],AUXILIAR!A1875:A6767,AUXILIAR!D1875:D6767,"Error",0)</f>
        <v>No enviado a tiempo</v>
      </c>
      <c r="AD1876" s="22" t="str">
        <f>+IF(AND(Ventas_Oficina[[#This Row],[Total]]&gt;75000,Ventas_Oficina[[#This Row],[Envio a tiempo]]="Enviado a tiempo"),"Buena Venta","Venta Mala")</f>
        <v>Venta Mala</v>
      </c>
    </row>
    <row r="1877" spans="1:30" x14ac:dyDescent="0.25">
      <c r="A1877" s="25">
        <v>1343364</v>
      </c>
      <c r="B1877" s="5">
        <v>41746</v>
      </c>
      <c r="C1877" s="6" t="s">
        <v>613</v>
      </c>
      <c r="D1877" s="6" t="s">
        <v>41</v>
      </c>
      <c r="E1877" s="6" t="s">
        <v>12</v>
      </c>
      <c r="F1877" s="6" t="s">
        <v>13</v>
      </c>
      <c r="G1877" s="6" t="s">
        <v>1008</v>
      </c>
      <c r="H1877" s="6" t="s">
        <v>42</v>
      </c>
      <c r="I1877" s="6" t="s">
        <v>1016</v>
      </c>
      <c r="J1877" s="6" t="s">
        <v>1051</v>
      </c>
      <c r="K1877" s="6" t="s">
        <v>1263</v>
      </c>
      <c r="L1877" s="6" t="s">
        <v>1266</v>
      </c>
      <c r="M1877" s="6" t="s">
        <v>1272</v>
      </c>
      <c r="N1877" s="5">
        <v>41747</v>
      </c>
      <c r="O1877" s="7">
        <v>5207</v>
      </c>
      <c r="P1877" s="7">
        <v>8398</v>
      </c>
      <c r="Q1877" s="7">
        <v>3191</v>
      </c>
      <c r="R1877" s="6">
        <v>1</v>
      </c>
      <c r="S1877" s="7">
        <v>8398</v>
      </c>
      <c r="T1877" s="8">
        <v>0.01</v>
      </c>
      <c r="U1877" s="7">
        <v>83.98</v>
      </c>
      <c r="V1877" s="7">
        <v>8314.02</v>
      </c>
      <c r="W1877" s="7">
        <v>501</v>
      </c>
      <c r="X1877" s="7">
        <v>231869</v>
      </c>
      <c r="Y1877" s="9">
        <f>+DAY('TABLA PRINCIPAL'!$B1877)</f>
        <v>17</v>
      </c>
      <c r="Z1877" s="9">
        <f>+MONTH('TABLA PRINCIPAL'!$B1877)</f>
        <v>4</v>
      </c>
      <c r="AA1877" s="9">
        <f>+YEAR('TABLA PRINCIPAL'!$B1877)</f>
        <v>2014</v>
      </c>
      <c r="AB1877" s="22" t="str">
        <f>+IF(Ventas_Oficina[[#This Row],[Total del pedido]]&gt;=100000,"SI","NO")</f>
        <v>NO</v>
      </c>
      <c r="AC1877" s="22" t="str">
        <f>+_xlfn.XLOOKUP(Ventas_Oficina[[#This Row],[Nº de artículo]],AUXILIAR!A1876:A6768,AUXILIAR!D1876:D6768,"Error",0)</f>
        <v>No enviado a tiempo</v>
      </c>
      <c r="AD1877" s="22" t="str">
        <f>+IF(AND(Ventas_Oficina[[#This Row],[Total]]&gt;75000,Ventas_Oficina[[#This Row],[Envio a tiempo]]="Enviado a tiempo"),"Buena Venta","Venta Mala")</f>
        <v>Venta Mala</v>
      </c>
    </row>
    <row r="1878" spans="1:30" x14ac:dyDescent="0.25">
      <c r="A1878" s="26">
        <v>1343364</v>
      </c>
      <c r="B1878" s="10">
        <v>41856</v>
      </c>
      <c r="C1878" s="11" t="s">
        <v>477</v>
      </c>
      <c r="D1878" s="11" t="s">
        <v>206</v>
      </c>
      <c r="E1878" s="11" t="s">
        <v>12</v>
      </c>
      <c r="F1878" s="11" t="s">
        <v>13</v>
      </c>
      <c r="G1878" s="11" t="s">
        <v>1008</v>
      </c>
      <c r="H1878" s="11" t="s">
        <v>42</v>
      </c>
      <c r="I1878" s="11" t="s">
        <v>1012</v>
      </c>
      <c r="J1878" s="11" t="s">
        <v>1034</v>
      </c>
      <c r="K1878" s="11" t="s">
        <v>1261</v>
      </c>
      <c r="L1878" s="11" t="s">
        <v>1265</v>
      </c>
      <c r="M1878" s="11" t="s">
        <v>1272</v>
      </c>
      <c r="N1878" s="10">
        <v>41858</v>
      </c>
      <c r="O1878" s="12">
        <v>109</v>
      </c>
      <c r="P1878" s="12">
        <v>260</v>
      </c>
      <c r="Q1878" s="12">
        <v>151</v>
      </c>
      <c r="R1878" s="11">
        <v>36</v>
      </c>
      <c r="S1878" s="12">
        <v>9360</v>
      </c>
      <c r="T1878" s="13">
        <v>0.05</v>
      </c>
      <c r="U1878" s="12">
        <v>468</v>
      </c>
      <c r="V1878" s="12">
        <v>8892</v>
      </c>
      <c r="W1878" s="12">
        <v>240</v>
      </c>
      <c r="X1878" s="12">
        <v>10749</v>
      </c>
      <c r="Y1878" s="14">
        <f>+DAY('TABLA PRINCIPAL'!$B1878)</f>
        <v>5</v>
      </c>
      <c r="Z1878" s="14">
        <f>+MONTH('TABLA PRINCIPAL'!$B1878)</f>
        <v>8</v>
      </c>
      <c r="AA1878" s="14">
        <f>+YEAR('TABLA PRINCIPAL'!$B1878)</f>
        <v>2014</v>
      </c>
      <c r="AB1878" s="22" t="str">
        <f>+IF(Ventas_Oficina[[#This Row],[Total del pedido]]&gt;=100000,"SI","NO")</f>
        <v>NO</v>
      </c>
      <c r="AC1878" s="22" t="str">
        <f>+_xlfn.XLOOKUP(Ventas_Oficina[[#This Row],[Nº de artículo]],AUXILIAR!A1877:A6769,AUXILIAR!D1877:D6769,"Error",0)</f>
        <v>No enviado a tiempo</v>
      </c>
      <c r="AD1878" s="22" t="str">
        <f>+IF(AND(Ventas_Oficina[[#This Row],[Total]]&gt;75000,Ventas_Oficina[[#This Row],[Envio a tiempo]]="Enviado a tiempo"),"Buena Venta","Venta Mala")</f>
        <v>Venta Mala</v>
      </c>
    </row>
    <row r="1879" spans="1:30" x14ac:dyDescent="0.25">
      <c r="A1879" s="25">
        <v>1343364</v>
      </c>
      <c r="B1879" s="5">
        <v>41450</v>
      </c>
      <c r="C1879" s="6" t="s">
        <v>230</v>
      </c>
      <c r="D1879" s="6" t="s">
        <v>177</v>
      </c>
      <c r="E1879" s="6" t="s">
        <v>4</v>
      </c>
      <c r="F1879" s="6" t="s">
        <v>5</v>
      </c>
      <c r="G1879" s="6" t="s">
        <v>1007</v>
      </c>
      <c r="H1879" s="6" t="s">
        <v>6</v>
      </c>
      <c r="I1879" s="6" t="s">
        <v>1014</v>
      </c>
      <c r="J1879" s="6" t="s">
        <v>1079</v>
      </c>
      <c r="K1879" s="6" t="s">
        <v>1262</v>
      </c>
      <c r="L1879" s="6" t="s">
        <v>1265</v>
      </c>
      <c r="M1879" s="6" t="s">
        <v>1272</v>
      </c>
      <c r="N1879" s="5">
        <v>41452</v>
      </c>
      <c r="O1879" s="7">
        <v>5452</v>
      </c>
      <c r="P1879" s="7">
        <v>10097</v>
      </c>
      <c r="Q1879" s="7">
        <v>4645</v>
      </c>
      <c r="R1879" s="6">
        <v>43</v>
      </c>
      <c r="S1879" s="7">
        <v>434171</v>
      </c>
      <c r="T1879" s="8">
        <v>0.05</v>
      </c>
      <c r="U1879" s="7">
        <v>21708.550000000003</v>
      </c>
      <c r="V1879" s="7">
        <v>412462.45</v>
      </c>
      <c r="W1879" s="7">
        <v>718</v>
      </c>
      <c r="X1879" s="7">
        <v>331009</v>
      </c>
      <c r="Y1879" s="9">
        <f>+DAY('TABLA PRINCIPAL'!$B1879)</f>
        <v>25</v>
      </c>
      <c r="Z1879" s="9">
        <f>+MONTH('TABLA PRINCIPAL'!$B1879)</f>
        <v>6</v>
      </c>
      <c r="AA1879" s="9">
        <f>+YEAR('TABLA PRINCIPAL'!$B1879)</f>
        <v>2013</v>
      </c>
      <c r="AB1879" s="22" t="str">
        <f>+IF(Ventas_Oficina[[#This Row],[Total del pedido]]&gt;=100000,"SI","NO")</f>
        <v>SI</v>
      </c>
      <c r="AC1879" s="22" t="str">
        <f>+_xlfn.XLOOKUP(Ventas_Oficina[[#This Row],[Nº de artículo]],AUXILIAR!A1878:A6770,AUXILIAR!D1878:D6770,"Error",0)</f>
        <v>Enviado a tiempo</v>
      </c>
      <c r="AD1879" s="22" t="str">
        <f>+IF(AND(Ventas_Oficina[[#This Row],[Total]]&gt;75000,Ventas_Oficina[[#This Row],[Envio a tiempo]]="Enviado a tiempo"),"Buena Venta","Venta Mala")</f>
        <v>Buena Venta</v>
      </c>
    </row>
    <row r="1880" spans="1:30" x14ac:dyDescent="0.25">
      <c r="A1880" s="26">
        <v>1343364</v>
      </c>
      <c r="B1880" s="10">
        <v>41856</v>
      </c>
      <c r="C1880" s="11" t="s">
        <v>477</v>
      </c>
      <c r="D1880" s="11" t="s">
        <v>41</v>
      </c>
      <c r="E1880" s="11" t="s">
        <v>12</v>
      </c>
      <c r="F1880" s="11" t="s">
        <v>13</v>
      </c>
      <c r="G1880" s="11" t="s">
        <v>1009</v>
      </c>
      <c r="H1880" s="11" t="s">
        <v>42</v>
      </c>
      <c r="I1880" s="11" t="s">
        <v>1013</v>
      </c>
      <c r="J1880" s="11" t="s">
        <v>1035</v>
      </c>
      <c r="K1880" s="11" t="s">
        <v>1261</v>
      </c>
      <c r="L1880" s="11" t="s">
        <v>1265</v>
      </c>
      <c r="M1880" s="11" t="s">
        <v>1272</v>
      </c>
      <c r="N1880" s="10">
        <v>41858</v>
      </c>
      <c r="O1880" s="12">
        <v>882</v>
      </c>
      <c r="P1880" s="12">
        <v>2099</v>
      </c>
      <c r="Q1880" s="12">
        <v>1217</v>
      </c>
      <c r="R1880" s="11">
        <v>48</v>
      </c>
      <c r="S1880" s="12">
        <v>100752</v>
      </c>
      <c r="T1880" s="13">
        <v>0.01</v>
      </c>
      <c r="U1880" s="12">
        <v>1007.52</v>
      </c>
      <c r="V1880" s="12">
        <v>99744.48</v>
      </c>
      <c r="W1880" s="12">
        <v>481</v>
      </c>
      <c r="X1880" s="12">
        <v>10749</v>
      </c>
      <c r="Y1880" s="14">
        <f>+DAY('TABLA PRINCIPAL'!$B1880)</f>
        <v>5</v>
      </c>
      <c r="Z1880" s="14">
        <f>+MONTH('TABLA PRINCIPAL'!$B1880)</f>
        <v>8</v>
      </c>
      <c r="AA1880" s="14">
        <f>+YEAR('TABLA PRINCIPAL'!$B1880)</f>
        <v>2014</v>
      </c>
      <c r="AB1880" s="22" t="str">
        <f>+IF(Ventas_Oficina[[#This Row],[Total del pedido]]&gt;=100000,"SI","NO")</f>
        <v>NO</v>
      </c>
      <c r="AC1880" s="22" t="str">
        <f>+_xlfn.XLOOKUP(Ventas_Oficina[[#This Row],[Nº de artículo]],AUXILIAR!A1879:A6771,AUXILIAR!D1879:D6771,"Error",0)</f>
        <v>Enviado a tiempo</v>
      </c>
      <c r="AD1880" s="22" t="str">
        <f>+IF(AND(Ventas_Oficina[[#This Row],[Total]]&gt;75000,Ventas_Oficina[[#This Row],[Envio a tiempo]]="Enviado a tiempo"),"Buena Venta","Venta Mala")</f>
        <v>Venta Mala</v>
      </c>
    </row>
    <row r="1881" spans="1:30" x14ac:dyDescent="0.25">
      <c r="A1881" s="25">
        <v>1343364</v>
      </c>
      <c r="B1881" s="5">
        <v>41856</v>
      </c>
      <c r="C1881" s="6" t="s">
        <v>477</v>
      </c>
      <c r="D1881" s="6" t="s">
        <v>41</v>
      </c>
      <c r="E1881" s="6" t="s">
        <v>12</v>
      </c>
      <c r="F1881" s="6" t="s">
        <v>13</v>
      </c>
      <c r="G1881" s="6" t="s">
        <v>1009</v>
      </c>
      <c r="H1881" s="6" t="s">
        <v>42</v>
      </c>
      <c r="I1881" s="6" t="s">
        <v>1016</v>
      </c>
      <c r="J1881" s="6" t="s">
        <v>1034</v>
      </c>
      <c r="K1881" s="6" t="s">
        <v>1262</v>
      </c>
      <c r="L1881" s="6" t="s">
        <v>1269</v>
      </c>
      <c r="M1881" s="6" t="s">
        <v>1272</v>
      </c>
      <c r="N1881" s="5">
        <v>41858</v>
      </c>
      <c r="O1881" s="7">
        <v>109</v>
      </c>
      <c r="P1881" s="7">
        <v>260</v>
      </c>
      <c r="Q1881" s="7">
        <v>151</v>
      </c>
      <c r="R1881" s="6">
        <v>46</v>
      </c>
      <c r="S1881" s="7">
        <v>11960</v>
      </c>
      <c r="T1881" s="8">
        <v>7.0000000000000007E-2</v>
      </c>
      <c r="U1881" s="7">
        <v>837.2</v>
      </c>
      <c r="V1881" s="7">
        <v>11122.8</v>
      </c>
      <c r="W1881" s="7">
        <v>240</v>
      </c>
      <c r="X1881" s="7">
        <v>10749</v>
      </c>
      <c r="Y1881" s="9">
        <f>+DAY('TABLA PRINCIPAL'!$B1881)</f>
        <v>5</v>
      </c>
      <c r="Z1881" s="9">
        <f>+MONTH('TABLA PRINCIPAL'!$B1881)</f>
        <v>8</v>
      </c>
      <c r="AA1881" s="9">
        <f>+YEAR('TABLA PRINCIPAL'!$B1881)</f>
        <v>2014</v>
      </c>
      <c r="AB1881" s="22" t="str">
        <f>+IF(Ventas_Oficina[[#This Row],[Total del pedido]]&gt;=100000,"SI","NO")</f>
        <v>NO</v>
      </c>
      <c r="AC1881" s="22" t="str">
        <f>+_xlfn.XLOOKUP(Ventas_Oficina[[#This Row],[Nº de artículo]],AUXILIAR!A1880:A6772,AUXILIAR!D1880:D6772,"Error",0)</f>
        <v>Enviado a tiempo</v>
      </c>
      <c r="AD1881" s="22" t="str">
        <f>+IF(AND(Ventas_Oficina[[#This Row],[Total]]&gt;75000,Ventas_Oficina[[#This Row],[Envio a tiempo]]="Enviado a tiempo"),"Buena Venta","Venta Mala")</f>
        <v>Venta Mala</v>
      </c>
    </row>
    <row r="1882" spans="1:30" x14ac:dyDescent="0.25">
      <c r="A1882" s="26">
        <v>1343395</v>
      </c>
      <c r="B1882" s="10">
        <v>42212</v>
      </c>
      <c r="C1882" s="11" t="s">
        <v>668</v>
      </c>
      <c r="D1882" s="11" t="s">
        <v>8</v>
      </c>
      <c r="E1882" s="11" t="s">
        <v>4</v>
      </c>
      <c r="F1882" s="11" t="s">
        <v>5</v>
      </c>
      <c r="G1882" s="11" t="s">
        <v>1008</v>
      </c>
      <c r="H1882" s="11" t="s">
        <v>9</v>
      </c>
      <c r="I1882" s="11" t="s">
        <v>1015</v>
      </c>
      <c r="J1882" s="11" t="s">
        <v>1054</v>
      </c>
      <c r="K1882" s="11" t="s">
        <v>1261</v>
      </c>
      <c r="L1882" s="11" t="s">
        <v>1267</v>
      </c>
      <c r="M1882" s="11" t="s">
        <v>1272</v>
      </c>
      <c r="N1882" s="10">
        <v>42214</v>
      </c>
      <c r="O1882" s="12">
        <v>71</v>
      </c>
      <c r="P1882" s="12">
        <v>114</v>
      </c>
      <c r="Q1882" s="12">
        <v>43</v>
      </c>
      <c r="R1882" s="11">
        <v>38</v>
      </c>
      <c r="S1882" s="12">
        <v>4332</v>
      </c>
      <c r="T1882" s="13">
        <v>0.02</v>
      </c>
      <c r="U1882" s="12">
        <v>86.64</v>
      </c>
      <c r="V1882" s="12">
        <v>4245.3599999999997</v>
      </c>
      <c r="W1882" s="12">
        <v>70</v>
      </c>
      <c r="X1882" s="12">
        <v>5369</v>
      </c>
      <c r="Y1882" s="14">
        <f>+DAY('TABLA PRINCIPAL'!$B1882)</f>
        <v>27</v>
      </c>
      <c r="Z1882" s="14">
        <f>+MONTH('TABLA PRINCIPAL'!$B1882)</f>
        <v>7</v>
      </c>
      <c r="AA1882" s="14">
        <f>+YEAR('TABLA PRINCIPAL'!$B1882)</f>
        <v>2015</v>
      </c>
      <c r="AB1882" s="22" t="str">
        <f>+IF(Ventas_Oficina[[#This Row],[Total del pedido]]&gt;=100000,"SI","NO")</f>
        <v>NO</v>
      </c>
      <c r="AC1882" s="22" t="str">
        <f>+_xlfn.XLOOKUP(Ventas_Oficina[[#This Row],[Nº de artículo]],AUXILIAR!A1881:A6773,AUXILIAR!D1881:D6773,"Error",0)</f>
        <v>Enviado a tiempo</v>
      </c>
      <c r="AD1882" s="22" t="str">
        <f>+IF(AND(Ventas_Oficina[[#This Row],[Total]]&gt;75000,Ventas_Oficina[[#This Row],[Envio a tiempo]]="Enviado a tiempo"),"Buena Venta","Venta Mala")</f>
        <v>Venta Mala</v>
      </c>
    </row>
    <row r="1883" spans="1:30" x14ac:dyDescent="0.25">
      <c r="A1883" s="25">
        <v>1343729</v>
      </c>
      <c r="B1883" s="5">
        <v>41857</v>
      </c>
      <c r="C1883" s="6" t="s">
        <v>669</v>
      </c>
      <c r="D1883" s="6" t="s">
        <v>301</v>
      </c>
      <c r="E1883" s="6" t="s">
        <v>4</v>
      </c>
      <c r="F1883" s="6" t="s">
        <v>5</v>
      </c>
      <c r="G1883" s="6" t="s">
        <v>1008</v>
      </c>
      <c r="H1883" s="6" t="s">
        <v>58</v>
      </c>
      <c r="I1883" s="6" t="s">
        <v>1014</v>
      </c>
      <c r="J1883" s="6" t="s">
        <v>1194</v>
      </c>
      <c r="K1883" s="6" t="s">
        <v>1262</v>
      </c>
      <c r="L1883" s="6" t="s">
        <v>1266</v>
      </c>
      <c r="M1883" s="6" t="s">
        <v>1272</v>
      </c>
      <c r="N1883" s="5">
        <v>41857</v>
      </c>
      <c r="O1883" s="7">
        <v>184</v>
      </c>
      <c r="P1883" s="7">
        <v>288</v>
      </c>
      <c r="Q1883" s="7">
        <v>104</v>
      </c>
      <c r="R1883" s="6">
        <v>7</v>
      </c>
      <c r="S1883" s="7">
        <v>2016</v>
      </c>
      <c r="T1883" s="8">
        <v>0.01</v>
      </c>
      <c r="U1883" s="7">
        <v>20.16</v>
      </c>
      <c r="V1883" s="7">
        <v>1995.84</v>
      </c>
      <c r="W1883" s="7">
        <v>99</v>
      </c>
      <c r="X1883" s="7">
        <v>17371</v>
      </c>
      <c r="Y1883" s="9">
        <f>+DAY('TABLA PRINCIPAL'!$B1883)</f>
        <v>6</v>
      </c>
      <c r="Z1883" s="9">
        <f>+MONTH('TABLA PRINCIPAL'!$B1883)</f>
        <v>8</v>
      </c>
      <c r="AA1883" s="9">
        <f>+YEAR('TABLA PRINCIPAL'!$B1883)</f>
        <v>2014</v>
      </c>
      <c r="AB1883" s="22" t="str">
        <f>+IF(Ventas_Oficina[[#This Row],[Total del pedido]]&gt;=100000,"SI","NO")</f>
        <v>NO</v>
      </c>
      <c r="AC1883" s="22" t="str">
        <f>+_xlfn.XLOOKUP(Ventas_Oficina[[#This Row],[Nº de artículo]],AUXILIAR!A1882:A6774,AUXILIAR!D1882:D6774,"Error",0)</f>
        <v>No enviado a tiempo</v>
      </c>
      <c r="AD1883" s="22" t="str">
        <f>+IF(AND(Ventas_Oficina[[#This Row],[Total]]&gt;75000,Ventas_Oficina[[#This Row],[Envio a tiempo]]="Enviado a tiempo"),"Buena Venta","Venta Mala")</f>
        <v>Venta Mala</v>
      </c>
    </row>
    <row r="1884" spans="1:30" x14ac:dyDescent="0.25">
      <c r="A1884" s="26">
        <v>1343729</v>
      </c>
      <c r="B1884" s="10">
        <v>42143</v>
      </c>
      <c r="C1884" s="11" t="s">
        <v>165</v>
      </c>
      <c r="D1884" s="11" t="s">
        <v>166</v>
      </c>
      <c r="E1884" s="11" t="s">
        <v>4</v>
      </c>
      <c r="F1884" s="11" t="s">
        <v>5</v>
      </c>
      <c r="G1884" s="11" t="s">
        <v>1008</v>
      </c>
      <c r="H1884" s="11" t="s">
        <v>34</v>
      </c>
      <c r="I1884" s="11" t="s">
        <v>1015</v>
      </c>
      <c r="J1884" s="11" t="s">
        <v>1059</v>
      </c>
      <c r="K1884" s="11" t="s">
        <v>1261</v>
      </c>
      <c r="L1884" s="11" t="s">
        <v>1267</v>
      </c>
      <c r="M1884" s="11" t="s">
        <v>1273</v>
      </c>
      <c r="N1884" s="10">
        <v>42144</v>
      </c>
      <c r="O1884" s="12">
        <v>226</v>
      </c>
      <c r="P1884" s="12">
        <v>358</v>
      </c>
      <c r="Q1884" s="12">
        <v>132</v>
      </c>
      <c r="R1884" s="11">
        <v>15</v>
      </c>
      <c r="S1884" s="12">
        <v>5370</v>
      </c>
      <c r="T1884" s="13">
        <v>0.03</v>
      </c>
      <c r="U1884" s="12">
        <v>161.1</v>
      </c>
      <c r="V1884" s="12">
        <v>5208.8999999999996</v>
      </c>
      <c r="W1884" s="12">
        <v>547</v>
      </c>
      <c r="X1884" s="12">
        <v>4359</v>
      </c>
      <c r="Y1884" s="14">
        <f>+DAY('TABLA PRINCIPAL'!$B1884)</f>
        <v>19</v>
      </c>
      <c r="Z1884" s="14">
        <f>+MONTH('TABLA PRINCIPAL'!$B1884)</f>
        <v>5</v>
      </c>
      <c r="AA1884" s="14">
        <f>+YEAR('TABLA PRINCIPAL'!$B1884)</f>
        <v>2015</v>
      </c>
      <c r="AB1884" s="22" t="str">
        <f>+IF(Ventas_Oficina[[#This Row],[Total del pedido]]&gt;=100000,"SI","NO")</f>
        <v>NO</v>
      </c>
      <c r="AC1884" s="22" t="str">
        <f>+_xlfn.XLOOKUP(Ventas_Oficina[[#This Row],[Nº de artículo]],AUXILIAR!A1883:A6775,AUXILIAR!D1883:D6775,"Error",0)</f>
        <v>No enviado a tiempo</v>
      </c>
      <c r="AD1884" s="22" t="str">
        <f>+IF(AND(Ventas_Oficina[[#This Row],[Total]]&gt;75000,Ventas_Oficina[[#This Row],[Envio a tiempo]]="Enviado a tiempo"),"Buena Venta","Venta Mala")</f>
        <v>Venta Mala</v>
      </c>
    </row>
    <row r="1885" spans="1:30" x14ac:dyDescent="0.25">
      <c r="A1885" s="25">
        <v>1343729</v>
      </c>
      <c r="B1885" s="5">
        <v>42000</v>
      </c>
      <c r="C1885" s="6" t="s">
        <v>213</v>
      </c>
      <c r="D1885" s="6" t="s">
        <v>183</v>
      </c>
      <c r="E1885" s="6" t="s">
        <v>4</v>
      </c>
      <c r="F1885" s="6" t="s">
        <v>5</v>
      </c>
      <c r="G1885" s="6" t="s">
        <v>1008</v>
      </c>
      <c r="H1885" s="6" t="s">
        <v>106</v>
      </c>
      <c r="I1885" s="6" t="s">
        <v>1016</v>
      </c>
      <c r="J1885" s="6" t="s">
        <v>1052</v>
      </c>
      <c r="K1885" s="6" t="s">
        <v>1261</v>
      </c>
      <c r="L1885" s="6" t="s">
        <v>1265</v>
      </c>
      <c r="M1885" s="6" t="s">
        <v>1272</v>
      </c>
      <c r="N1885" s="5">
        <v>42002</v>
      </c>
      <c r="O1885" s="7">
        <v>332</v>
      </c>
      <c r="P1885" s="7">
        <v>518</v>
      </c>
      <c r="Q1885" s="7">
        <v>186</v>
      </c>
      <c r="R1885" s="6">
        <v>23</v>
      </c>
      <c r="S1885" s="7">
        <v>11914</v>
      </c>
      <c r="T1885" s="8">
        <v>0.02</v>
      </c>
      <c r="U1885" s="7">
        <v>238.28</v>
      </c>
      <c r="V1885" s="7">
        <v>11675.72</v>
      </c>
      <c r="W1885" s="7">
        <v>204</v>
      </c>
      <c r="X1885" s="7">
        <v>9571</v>
      </c>
      <c r="Y1885" s="9">
        <f>+DAY('TABLA PRINCIPAL'!$B1885)</f>
        <v>27</v>
      </c>
      <c r="Z1885" s="9">
        <f>+MONTH('TABLA PRINCIPAL'!$B1885)</f>
        <v>12</v>
      </c>
      <c r="AA1885" s="9">
        <f>+YEAR('TABLA PRINCIPAL'!$B1885)</f>
        <v>2014</v>
      </c>
      <c r="AB1885" s="22" t="str">
        <f>+IF(Ventas_Oficina[[#This Row],[Total del pedido]]&gt;=100000,"SI","NO")</f>
        <v>NO</v>
      </c>
      <c r="AC1885" s="22" t="str">
        <f>+_xlfn.XLOOKUP(Ventas_Oficina[[#This Row],[Nº de artículo]],AUXILIAR!A1884:A6776,AUXILIAR!D1884:D6776,"Error",0)</f>
        <v>No enviado a tiempo</v>
      </c>
      <c r="AD1885" s="22" t="str">
        <f>+IF(AND(Ventas_Oficina[[#This Row],[Total]]&gt;75000,Ventas_Oficina[[#This Row],[Envio a tiempo]]="Enviado a tiempo"),"Buena Venta","Venta Mala")</f>
        <v>Venta Mala</v>
      </c>
    </row>
    <row r="1886" spans="1:30" x14ac:dyDescent="0.25">
      <c r="A1886" s="26">
        <v>1343760</v>
      </c>
      <c r="B1886" s="10">
        <v>41579</v>
      </c>
      <c r="C1886" s="11" t="s">
        <v>280</v>
      </c>
      <c r="D1886" s="11" t="s">
        <v>281</v>
      </c>
      <c r="E1886" s="11" t="s">
        <v>4</v>
      </c>
      <c r="F1886" s="11" t="s">
        <v>5</v>
      </c>
      <c r="G1886" s="11" t="s">
        <v>1008</v>
      </c>
      <c r="H1886" s="11" t="s">
        <v>24</v>
      </c>
      <c r="I1886" s="11" t="s">
        <v>1015</v>
      </c>
      <c r="J1886" s="11" t="s">
        <v>1064</v>
      </c>
      <c r="K1886" s="11" t="s">
        <v>1261</v>
      </c>
      <c r="L1886" s="11" t="s">
        <v>1267</v>
      </c>
      <c r="M1886" s="11" t="s">
        <v>1273</v>
      </c>
      <c r="N1886" s="10">
        <v>41580</v>
      </c>
      <c r="O1886" s="12">
        <v>365</v>
      </c>
      <c r="P1886" s="12">
        <v>598</v>
      </c>
      <c r="Q1886" s="12">
        <v>233</v>
      </c>
      <c r="R1886" s="11">
        <v>39</v>
      </c>
      <c r="S1886" s="12">
        <v>23322</v>
      </c>
      <c r="T1886" s="13">
        <v>0.05</v>
      </c>
      <c r="U1886" s="12">
        <v>1166.1000000000001</v>
      </c>
      <c r="V1886" s="12">
        <v>22155.9</v>
      </c>
      <c r="W1886" s="12">
        <v>149</v>
      </c>
      <c r="X1886" s="12">
        <v>15257</v>
      </c>
      <c r="Y1886" s="14">
        <f>+DAY('TABLA PRINCIPAL'!$B1886)</f>
        <v>1</v>
      </c>
      <c r="Z1886" s="14">
        <f>+MONTH('TABLA PRINCIPAL'!$B1886)</f>
        <v>11</v>
      </c>
      <c r="AA1886" s="14">
        <f>+YEAR('TABLA PRINCIPAL'!$B1886)</f>
        <v>2013</v>
      </c>
      <c r="AB1886" s="22" t="str">
        <f>+IF(Ventas_Oficina[[#This Row],[Total del pedido]]&gt;=100000,"SI","NO")</f>
        <v>NO</v>
      </c>
      <c r="AC1886" s="22" t="str">
        <f>+_xlfn.XLOOKUP(Ventas_Oficina[[#This Row],[Nº de artículo]],AUXILIAR!A1885:A6777,AUXILIAR!D1885:D6777,"Error",0)</f>
        <v>No enviado a tiempo</v>
      </c>
      <c r="AD1886" s="22" t="str">
        <f>+IF(AND(Ventas_Oficina[[#This Row],[Total]]&gt;75000,Ventas_Oficina[[#This Row],[Envio a tiempo]]="Enviado a tiempo"),"Buena Venta","Venta Mala")</f>
        <v>Venta Mala</v>
      </c>
    </row>
    <row r="1887" spans="1:30" x14ac:dyDescent="0.25">
      <c r="A1887" s="25">
        <v>1344094</v>
      </c>
      <c r="B1887" s="5">
        <v>41824</v>
      </c>
      <c r="C1887" s="6" t="s">
        <v>201</v>
      </c>
      <c r="D1887" s="6" t="s">
        <v>29</v>
      </c>
      <c r="E1887" s="6" t="s">
        <v>12</v>
      </c>
      <c r="F1887" s="6" t="s">
        <v>13</v>
      </c>
      <c r="G1887" s="6" t="s">
        <v>1009</v>
      </c>
      <c r="H1887" s="6" t="s">
        <v>14</v>
      </c>
      <c r="I1887" s="6" t="s">
        <v>1016</v>
      </c>
      <c r="J1887" s="6" t="s">
        <v>1052</v>
      </c>
      <c r="K1887" s="6" t="s">
        <v>1261</v>
      </c>
      <c r="L1887" s="6" t="s">
        <v>1267</v>
      </c>
      <c r="M1887" s="6" t="s">
        <v>1272</v>
      </c>
      <c r="N1887" s="5">
        <v>41826</v>
      </c>
      <c r="O1887" s="7">
        <v>332</v>
      </c>
      <c r="P1887" s="7">
        <v>518</v>
      </c>
      <c r="Q1887" s="7">
        <v>186</v>
      </c>
      <c r="R1887" s="6">
        <v>1</v>
      </c>
      <c r="S1887" s="7">
        <v>518</v>
      </c>
      <c r="T1887" s="8">
        <v>0.02</v>
      </c>
      <c r="U1887" s="7">
        <v>10.36</v>
      </c>
      <c r="V1887" s="7">
        <v>507.64</v>
      </c>
      <c r="W1887" s="7">
        <v>204</v>
      </c>
      <c r="X1887" s="7">
        <v>4315</v>
      </c>
      <c r="Y1887" s="9">
        <f>+DAY('TABLA PRINCIPAL'!$B1887)</f>
        <v>4</v>
      </c>
      <c r="Z1887" s="9">
        <f>+MONTH('TABLA PRINCIPAL'!$B1887)</f>
        <v>7</v>
      </c>
      <c r="AA1887" s="9">
        <f>+YEAR('TABLA PRINCIPAL'!$B1887)</f>
        <v>2014</v>
      </c>
      <c r="AB1887" s="22" t="str">
        <f>+IF(Ventas_Oficina[[#This Row],[Total del pedido]]&gt;=100000,"SI","NO")</f>
        <v>NO</v>
      </c>
      <c r="AC1887" s="22" t="str">
        <f>+_xlfn.XLOOKUP(Ventas_Oficina[[#This Row],[Nº de artículo]],AUXILIAR!A1886:A6778,AUXILIAR!D1886:D6778,"Error",0)</f>
        <v>Enviado a tiempo</v>
      </c>
      <c r="AD1887" s="22" t="str">
        <f>+IF(AND(Ventas_Oficina[[#This Row],[Total]]&gt;75000,Ventas_Oficina[[#This Row],[Envio a tiempo]]="Enviado a tiempo"),"Buena Venta","Venta Mala")</f>
        <v>Venta Mala</v>
      </c>
    </row>
    <row r="1888" spans="1:30" x14ac:dyDescent="0.25">
      <c r="A1888" s="26">
        <v>1344094</v>
      </c>
      <c r="B1888" s="10">
        <v>42357</v>
      </c>
      <c r="C1888" s="11" t="s">
        <v>55</v>
      </c>
      <c r="D1888" s="11" t="s">
        <v>44</v>
      </c>
      <c r="E1888" s="11" t="s">
        <v>12</v>
      </c>
      <c r="F1888" s="11" t="s">
        <v>13</v>
      </c>
      <c r="G1888" s="11" t="s">
        <v>1008</v>
      </c>
      <c r="H1888" s="11" t="s">
        <v>42</v>
      </c>
      <c r="I1888" s="11" t="s">
        <v>1014</v>
      </c>
      <c r="J1888" s="11" t="s">
        <v>1129</v>
      </c>
      <c r="K1888" s="11" t="s">
        <v>1262</v>
      </c>
      <c r="L1888" s="11" t="s">
        <v>1265</v>
      </c>
      <c r="M1888" s="11" t="s">
        <v>1272</v>
      </c>
      <c r="N1888" s="10">
        <v>42359</v>
      </c>
      <c r="O1888" s="12">
        <v>991</v>
      </c>
      <c r="P1888" s="12">
        <v>1599</v>
      </c>
      <c r="Q1888" s="12">
        <v>608</v>
      </c>
      <c r="R1888" s="11">
        <v>29</v>
      </c>
      <c r="S1888" s="12">
        <v>46371</v>
      </c>
      <c r="T1888" s="13">
        <v>0.03</v>
      </c>
      <c r="U1888" s="12">
        <v>1391.1299999999999</v>
      </c>
      <c r="V1888" s="12">
        <v>44979.87</v>
      </c>
      <c r="W1888" s="12">
        <v>1128</v>
      </c>
      <c r="X1888" s="12">
        <v>70039</v>
      </c>
      <c r="Y1888" s="14">
        <f>+DAY('TABLA PRINCIPAL'!$B1888)</f>
        <v>19</v>
      </c>
      <c r="Z1888" s="14">
        <f>+MONTH('TABLA PRINCIPAL'!$B1888)</f>
        <v>12</v>
      </c>
      <c r="AA1888" s="14">
        <f>+YEAR('TABLA PRINCIPAL'!$B1888)</f>
        <v>2015</v>
      </c>
      <c r="AB1888" s="22" t="str">
        <f>+IF(Ventas_Oficina[[#This Row],[Total del pedido]]&gt;=100000,"SI","NO")</f>
        <v>NO</v>
      </c>
      <c r="AC1888" s="22" t="str">
        <f>+_xlfn.XLOOKUP(Ventas_Oficina[[#This Row],[Nº de artículo]],AUXILIAR!A1887:A6779,AUXILIAR!D1887:D6779,"Error",0)</f>
        <v>Enviado a tiempo</v>
      </c>
      <c r="AD1888" s="22" t="str">
        <f>+IF(AND(Ventas_Oficina[[#This Row],[Total]]&gt;75000,Ventas_Oficina[[#This Row],[Envio a tiempo]]="Enviado a tiempo"),"Buena Venta","Venta Mala")</f>
        <v>Venta Mala</v>
      </c>
    </row>
    <row r="1889" spans="1:30" x14ac:dyDescent="0.25">
      <c r="A1889" s="25">
        <v>1344460</v>
      </c>
      <c r="B1889" s="5">
        <v>41858</v>
      </c>
      <c r="C1889" s="6" t="s">
        <v>126</v>
      </c>
      <c r="D1889" s="6" t="s">
        <v>19</v>
      </c>
      <c r="E1889" s="6" t="s">
        <v>4</v>
      </c>
      <c r="F1889" s="6" t="s">
        <v>5</v>
      </c>
      <c r="G1889" s="6" t="s">
        <v>1007</v>
      </c>
      <c r="H1889" s="6" t="s">
        <v>6</v>
      </c>
      <c r="I1889" s="6" t="s">
        <v>1013</v>
      </c>
      <c r="J1889" s="6" t="s">
        <v>1052</v>
      </c>
      <c r="K1889" s="6" t="s">
        <v>1261</v>
      </c>
      <c r="L1889" s="6" t="s">
        <v>1265</v>
      </c>
      <c r="M1889" s="6" t="s">
        <v>1272</v>
      </c>
      <c r="N1889" s="5">
        <v>41860</v>
      </c>
      <c r="O1889" s="7">
        <v>332</v>
      </c>
      <c r="P1889" s="7">
        <v>518</v>
      </c>
      <c r="Q1889" s="7">
        <v>186</v>
      </c>
      <c r="R1889" s="6">
        <v>23</v>
      </c>
      <c r="S1889" s="7">
        <v>11914</v>
      </c>
      <c r="T1889" s="8">
        <v>0.06</v>
      </c>
      <c r="U1889" s="7">
        <v>714.83999999999992</v>
      </c>
      <c r="V1889" s="7">
        <v>11199.16</v>
      </c>
      <c r="W1889" s="7">
        <v>204</v>
      </c>
      <c r="X1889" s="7">
        <v>8834</v>
      </c>
      <c r="Y1889" s="9">
        <f>+DAY('TABLA PRINCIPAL'!$B1889)</f>
        <v>7</v>
      </c>
      <c r="Z1889" s="9">
        <f>+MONTH('TABLA PRINCIPAL'!$B1889)</f>
        <v>8</v>
      </c>
      <c r="AA1889" s="9">
        <f>+YEAR('TABLA PRINCIPAL'!$B1889)</f>
        <v>2014</v>
      </c>
      <c r="AB1889" s="22" t="str">
        <f>+IF(Ventas_Oficina[[#This Row],[Total del pedido]]&gt;=100000,"SI","NO")</f>
        <v>NO</v>
      </c>
      <c r="AC1889" s="22" t="str">
        <f>+_xlfn.XLOOKUP(Ventas_Oficina[[#This Row],[Nº de artículo]],AUXILIAR!A1888:A6780,AUXILIAR!D1888:D6780,"Error",0)</f>
        <v>Enviado a tiempo</v>
      </c>
      <c r="AD1889" s="22" t="str">
        <f>+IF(AND(Ventas_Oficina[[#This Row],[Total]]&gt;75000,Ventas_Oficina[[#This Row],[Envio a tiempo]]="Enviado a tiempo"),"Buena Venta","Venta Mala")</f>
        <v>Venta Mala</v>
      </c>
    </row>
    <row r="1890" spans="1:30" x14ac:dyDescent="0.25">
      <c r="A1890" s="26">
        <v>1344460</v>
      </c>
      <c r="B1890" s="10">
        <v>41858</v>
      </c>
      <c r="C1890" s="11" t="s">
        <v>126</v>
      </c>
      <c r="D1890" s="11" t="s">
        <v>19</v>
      </c>
      <c r="E1890" s="11" t="s">
        <v>4</v>
      </c>
      <c r="F1890" s="11" t="s">
        <v>5</v>
      </c>
      <c r="G1890" s="11" t="s">
        <v>1008</v>
      </c>
      <c r="H1890" s="11" t="s">
        <v>6</v>
      </c>
      <c r="I1890" s="11" t="s">
        <v>1014</v>
      </c>
      <c r="J1890" s="11" t="s">
        <v>1052</v>
      </c>
      <c r="K1890" s="11" t="s">
        <v>1261</v>
      </c>
      <c r="L1890" s="11" t="s">
        <v>1265</v>
      </c>
      <c r="M1890" s="11" t="s">
        <v>1272</v>
      </c>
      <c r="N1890" s="10">
        <v>41860</v>
      </c>
      <c r="O1890" s="12">
        <v>332</v>
      </c>
      <c r="P1890" s="12">
        <v>518</v>
      </c>
      <c r="Q1890" s="12">
        <v>186</v>
      </c>
      <c r="R1890" s="11">
        <v>33</v>
      </c>
      <c r="S1890" s="12">
        <v>17094</v>
      </c>
      <c r="T1890" s="13">
        <v>0.08</v>
      </c>
      <c r="U1890" s="12">
        <v>1367.52</v>
      </c>
      <c r="V1890" s="12">
        <v>15726.48</v>
      </c>
      <c r="W1890" s="12">
        <v>204</v>
      </c>
      <c r="X1890" s="12">
        <v>8834</v>
      </c>
      <c r="Y1890" s="14">
        <f>+DAY('TABLA PRINCIPAL'!$B1890)</f>
        <v>7</v>
      </c>
      <c r="Z1890" s="14">
        <f>+MONTH('TABLA PRINCIPAL'!$B1890)</f>
        <v>8</v>
      </c>
      <c r="AA1890" s="14">
        <f>+YEAR('TABLA PRINCIPAL'!$B1890)</f>
        <v>2014</v>
      </c>
      <c r="AB1890" s="22" t="str">
        <f>+IF(Ventas_Oficina[[#This Row],[Total del pedido]]&gt;=100000,"SI","NO")</f>
        <v>NO</v>
      </c>
      <c r="AC1890" s="22" t="str">
        <f>+_xlfn.XLOOKUP(Ventas_Oficina[[#This Row],[Nº de artículo]],AUXILIAR!A1889:A6781,AUXILIAR!D1889:D6781,"Error",0)</f>
        <v>Enviado a tiempo</v>
      </c>
      <c r="AD1890" s="22" t="str">
        <f>+IF(AND(Ventas_Oficina[[#This Row],[Total]]&gt;75000,Ventas_Oficina[[#This Row],[Envio a tiempo]]="Enviado a tiempo"),"Buena Venta","Venta Mala")</f>
        <v>Venta Mala</v>
      </c>
    </row>
    <row r="1891" spans="1:30" x14ac:dyDescent="0.25">
      <c r="A1891" s="25">
        <v>1344460</v>
      </c>
      <c r="B1891" s="5">
        <v>41858</v>
      </c>
      <c r="C1891" s="6" t="s">
        <v>126</v>
      </c>
      <c r="D1891" s="6" t="s">
        <v>19</v>
      </c>
      <c r="E1891" s="6" t="s">
        <v>4</v>
      </c>
      <c r="F1891" s="6" t="s">
        <v>5</v>
      </c>
      <c r="G1891" s="6" t="s">
        <v>1009</v>
      </c>
      <c r="H1891" s="6" t="s">
        <v>6</v>
      </c>
      <c r="I1891" s="6" t="s">
        <v>1015</v>
      </c>
      <c r="J1891" s="6" t="s">
        <v>1052</v>
      </c>
      <c r="K1891" s="6" t="s">
        <v>1262</v>
      </c>
      <c r="L1891" s="6" t="s">
        <v>1268</v>
      </c>
      <c r="M1891" s="6" t="s">
        <v>1272</v>
      </c>
      <c r="N1891" s="5">
        <v>41860</v>
      </c>
      <c r="O1891" s="7">
        <v>332</v>
      </c>
      <c r="P1891" s="7">
        <v>518</v>
      </c>
      <c r="Q1891" s="7">
        <v>186</v>
      </c>
      <c r="R1891" s="6">
        <v>27</v>
      </c>
      <c r="S1891" s="7">
        <v>13986</v>
      </c>
      <c r="T1891" s="8">
        <v>0.01</v>
      </c>
      <c r="U1891" s="7">
        <v>139.86000000000001</v>
      </c>
      <c r="V1891" s="7">
        <v>13846.14</v>
      </c>
      <c r="W1891" s="7">
        <v>204</v>
      </c>
      <c r="X1891" s="7">
        <v>8834</v>
      </c>
      <c r="Y1891" s="9">
        <f>+DAY('TABLA PRINCIPAL'!$B1891)</f>
        <v>7</v>
      </c>
      <c r="Z1891" s="9">
        <f>+MONTH('TABLA PRINCIPAL'!$B1891)</f>
        <v>8</v>
      </c>
      <c r="AA1891" s="9">
        <f>+YEAR('TABLA PRINCIPAL'!$B1891)</f>
        <v>2014</v>
      </c>
      <c r="AB1891" s="22" t="str">
        <f>+IF(Ventas_Oficina[[#This Row],[Total del pedido]]&gt;=100000,"SI","NO")</f>
        <v>NO</v>
      </c>
      <c r="AC1891" s="22" t="str">
        <f>+_xlfn.XLOOKUP(Ventas_Oficina[[#This Row],[Nº de artículo]],AUXILIAR!A1890:A6782,AUXILIAR!D1890:D6782,"Error",0)</f>
        <v>Enviado a tiempo</v>
      </c>
      <c r="AD1891" s="22" t="str">
        <f>+IF(AND(Ventas_Oficina[[#This Row],[Total]]&gt;75000,Ventas_Oficina[[#This Row],[Envio a tiempo]]="Enviado a tiempo"),"Buena Venta","Venta Mala")</f>
        <v>Venta Mala</v>
      </c>
    </row>
    <row r="1892" spans="1:30" x14ac:dyDescent="0.25">
      <c r="A1892" s="26">
        <v>1344460</v>
      </c>
      <c r="B1892" s="10">
        <v>41858</v>
      </c>
      <c r="C1892" s="11" t="s">
        <v>126</v>
      </c>
      <c r="D1892" s="11" t="s">
        <v>19</v>
      </c>
      <c r="E1892" s="11" t="s">
        <v>4</v>
      </c>
      <c r="F1892" s="11" t="s">
        <v>5</v>
      </c>
      <c r="G1892" s="11" t="s">
        <v>1008</v>
      </c>
      <c r="H1892" s="11" t="s">
        <v>6</v>
      </c>
      <c r="I1892" s="11" t="s">
        <v>1013</v>
      </c>
      <c r="J1892" s="11" t="s">
        <v>1052</v>
      </c>
      <c r="K1892" s="11" t="s">
        <v>1261</v>
      </c>
      <c r="L1892" s="11" t="s">
        <v>1267</v>
      </c>
      <c r="M1892" s="11" t="s">
        <v>1272</v>
      </c>
      <c r="N1892" s="10">
        <v>41860</v>
      </c>
      <c r="O1892" s="12">
        <v>332</v>
      </c>
      <c r="P1892" s="12">
        <v>518</v>
      </c>
      <c r="Q1892" s="12">
        <v>186</v>
      </c>
      <c r="R1892" s="11">
        <v>21</v>
      </c>
      <c r="S1892" s="12">
        <v>10878</v>
      </c>
      <c r="T1892" s="13">
        <v>0.06</v>
      </c>
      <c r="U1892" s="12">
        <v>652.67999999999995</v>
      </c>
      <c r="V1892" s="12">
        <v>10225.32</v>
      </c>
      <c r="W1892" s="12">
        <v>204</v>
      </c>
      <c r="X1892" s="12">
        <v>8834</v>
      </c>
      <c r="Y1892" s="14">
        <f>+DAY('TABLA PRINCIPAL'!$B1892)</f>
        <v>7</v>
      </c>
      <c r="Z1892" s="14">
        <f>+MONTH('TABLA PRINCIPAL'!$B1892)</f>
        <v>8</v>
      </c>
      <c r="AA1892" s="14">
        <f>+YEAR('TABLA PRINCIPAL'!$B1892)</f>
        <v>2014</v>
      </c>
      <c r="AB1892" s="22" t="str">
        <f>+IF(Ventas_Oficina[[#This Row],[Total del pedido]]&gt;=100000,"SI","NO")</f>
        <v>NO</v>
      </c>
      <c r="AC1892" s="22" t="str">
        <f>+_xlfn.XLOOKUP(Ventas_Oficina[[#This Row],[Nº de artículo]],AUXILIAR!A1891:A6783,AUXILIAR!D1891:D6783,"Error",0)</f>
        <v>Enviado a tiempo</v>
      </c>
      <c r="AD1892" s="22" t="str">
        <f>+IF(AND(Ventas_Oficina[[#This Row],[Total]]&gt;75000,Ventas_Oficina[[#This Row],[Envio a tiempo]]="Enviado a tiempo"),"Buena Venta","Venta Mala")</f>
        <v>Venta Mala</v>
      </c>
    </row>
    <row r="1893" spans="1:30" x14ac:dyDescent="0.25">
      <c r="A1893" s="25">
        <v>1344460</v>
      </c>
      <c r="B1893" s="5">
        <v>41710</v>
      </c>
      <c r="C1893" s="6" t="s">
        <v>59</v>
      </c>
      <c r="D1893" s="6" t="s">
        <v>60</v>
      </c>
      <c r="E1893" s="6" t="s">
        <v>4</v>
      </c>
      <c r="F1893" s="6" t="s">
        <v>5</v>
      </c>
      <c r="G1893" s="6" t="s">
        <v>1007</v>
      </c>
      <c r="H1893" s="6" t="s">
        <v>24</v>
      </c>
      <c r="I1893" s="6" t="s">
        <v>1014</v>
      </c>
      <c r="J1893" s="6" t="s">
        <v>1031</v>
      </c>
      <c r="K1893" s="6" t="s">
        <v>1261</v>
      </c>
      <c r="L1893" s="6" t="s">
        <v>1265</v>
      </c>
      <c r="M1893" s="6" t="s">
        <v>1272</v>
      </c>
      <c r="N1893" s="5">
        <v>41773</v>
      </c>
      <c r="O1893" s="7">
        <v>831</v>
      </c>
      <c r="P1893" s="7">
        <v>1598</v>
      </c>
      <c r="Q1893" s="7">
        <v>767</v>
      </c>
      <c r="R1893" s="6">
        <v>19</v>
      </c>
      <c r="S1893" s="7">
        <v>30362</v>
      </c>
      <c r="T1893" s="8">
        <v>7.0000000000000007E-2</v>
      </c>
      <c r="U1893" s="7">
        <v>2125.34</v>
      </c>
      <c r="V1893" s="7">
        <v>28236.66</v>
      </c>
      <c r="W1893" s="7">
        <v>650</v>
      </c>
      <c r="X1893" s="7">
        <v>58854</v>
      </c>
      <c r="Y1893" s="9">
        <f>+DAY('TABLA PRINCIPAL'!$B1893)</f>
        <v>12</v>
      </c>
      <c r="Z1893" s="9">
        <f>+MONTH('TABLA PRINCIPAL'!$B1893)</f>
        <v>3</v>
      </c>
      <c r="AA1893" s="9">
        <f>+YEAR('TABLA PRINCIPAL'!$B1893)</f>
        <v>2014</v>
      </c>
      <c r="AB1893" s="22" t="str">
        <f>+IF(Ventas_Oficina[[#This Row],[Total del pedido]]&gt;=100000,"SI","NO")</f>
        <v>NO</v>
      </c>
      <c r="AC1893" s="22" t="str">
        <f>+_xlfn.XLOOKUP(Ventas_Oficina[[#This Row],[Nº de artículo]],AUXILIAR!A1892:A6784,AUXILIAR!D1892:D6784,"Error",0)</f>
        <v>Enviado a tiempo</v>
      </c>
      <c r="AD1893" s="22" t="str">
        <f>+IF(AND(Ventas_Oficina[[#This Row],[Total]]&gt;75000,Ventas_Oficina[[#This Row],[Envio a tiempo]]="Enviado a tiempo"),"Buena Venta","Venta Mala")</f>
        <v>Venta Mala</v>
      </c>
    </row>
    <row r="1894" spans="1:30" x14ac:dyDescent="0.25">
      <c r="A1894" s="26">
        <v>1344460</v>
      </c>
      <c r="B1894" s="10">
        <v>41858</v>
      </c>
      <c r="C1894" s="11" t="s">
        <v>126</v>
      </c>
      <c r="D1894" s="11" t="s">
        <v>19</v>
      </c>
      <c r="E1894" s="11" t="s">
        <v>4</v>
      </c>
      <c r="F1894" s="11" t="s">
        <v>5</v>
      </c>
      <c r="G1894" s="11" t="s">
        <v>1010</v>
      </c>
      <c r="H1894" s="11" t="s">
        <v>6</v>
      </c>
      <c r="I1894" s="11" t="s">
        <v>1013</v>
      </c>
      <c r="J1894" s="11" t="s">
        <v>1052</v>
      </c>
      <c r="K1894" s="11" t="s">
        <v>1261</v>
      </c>
      <c r="L1894" s="11" t="s">
        <v>1267</v>
      </c>
      <c r="M1894" s="11" t="s">
        <v>1272</v>
      </c>
      <c r="N1894" s="10">
        <v>41860</v>
      </c>
      <c r="O1894" s="12">
        <v>332</v>
      </c>
      <c r="P1894" s="12">
        <v>518</v>
      </c>
      <c r="Q1894" s="12">
        <v>186</v>
      </c>
      <c r="R1894" s="11">
        <v>27</v>
      </c>
      <c r="S1894" s="12">
        <v>13986</v>
      </c>
      <c r="T1894" s="13">
        <v>0.09</v>
      </c>
      <c r="U1894" s="12">
        <v>1258.74</v>
      </c>
      <c r="V1894" s="12">
        <v>12727.26</v>
      </c>
      <c r="W1894" s="12">
        <v>204</v>
      </c>
      <c r="X1894" s="12">
        <v>8834</v>
      </c>
      <c r="Y1894" s="14">
        <f>+DAY('TABLA PRINCIPAL'!$B1894)</f>
        <v>7</v>
      </c>
      <c r="Z1894" s="14">
        <f>+MONTH('TABLA PRINCIPAL'!$B1894)</f>
        <v>8</v>
      </c>
      <c r="AA1894" s="14">
        <f>+YEAR('TABLA PRINCIPAL'!$B1894)</f>
        <v>2014</v>
      </c>
      <c r="AB1894" s="22" t="str">
        <f>+IF(Ventas_Oficina[[#This Row],[Total del pedido]]&gt;=100000,"SI","NO")</f>
        <v>NO</v>
      </c>
      <c r="AC1894" s="22" t="str">
        <f>+_xlfn.XLOOKUP(Ventas_Oficina[[#This Row],[Nº de artículo]],AUXILIAR!A1893:A6785,AUXILIAR!D1893:D6785,"Error",0)</f>
        <v>Enviado a tiempo</v>
      </c>
      <c r="AD1894" s="22" t="str">
        <f>+IF(AND(Ventas_Oficina[[#This Row],[Total]]&gt;75000,Ventas_Oficina[[#This Row],[Envio a tiempo]]="Enviado a tiempo"),"Buena Venta","Venta Mala")</f>
        <v>Venta Mala</v>
      </c>
    </row>
    <row r="1895" spans="1:30" x14ac:dyDescent="0.25">
      <c r="A1895" s="25">
        <v>1344460</v>
      </c>
      <c r="B1895" s="5">
        <v>41858</v>
      </c>
      <c r="C1895" s="6" t="s">
        <v>126</v>
      </c>
      <c r="D1895" s="6" t="s">
        <v>19</v>
      </c>
      <c r="E1895" s="6" t="s">
        <v>4</v>
      </c>
      <c r="F1895" s="6" t="s">
        <v>5</v>
      </c>
      <c r="G1895" s="6" t="s">
        <v>1009</v>
      </c>
      <c r="H1895" s="6" t="s">
        <v>6</v>
      </c>
      <c r="I1895" s="6" t="s">
        <v>1014</v>
      </c>
      <c r="J1895" s="6" t="s">
        <v>1052</v>
      </c>
      <c r="K1895" s="6" t="s">
        <v>1262</v>
      </c>
      <c r="L1895" s="6" t="s">
        <v>1266</v>
      </c>
      <c r="M1895" s="6" t="s">
        <v>1272</v>
      </c>
      <c r="N1895" s="5">
        <v>41860</v>
      </c>
      <c r="O1895" s="7">
        <v>332</v>
      </c>
      <c r="P1895" s="7">
        <v>518</v>
      </c>
      <c r="Q1895" s="7">
        <v>186</v>
      </c>
      <c r="R1895" s="6">
        <v>19</v>
      </c>
      <c r="S1895" s="7">
        <v>9842</v>
      </c>
      <c r="T1895" s="8">
        <v>7.0000000000000007E-2</v>
      </c>
      <c r="U1895" s="7">
        <v>688.94</v>
      </c>
      <c r="V1895" s="7">
        <v>9153.06</v>
      </c>
      <c r="W1895" s="7">
        <v>204</v>
      </c>
      <c r="X1895" s="7">
        <v>8834</v>
      </c>
      <c r="Y1895" s="9">
        <f>+DAY('TABLA PRINCIPAL'!$B1895)</f>
        <v>7</v>
      </c>
      <c r="Z1895" s="9">
        <f>+MONTH('TABLA PRINCIPAL'!$B1895)</f>
        <v>8</v>
      </c>
      <c r="AA1895" s="9">
        <f>+YEAR('TABLA PRINCIPAL'!$B1895)</f>
        <v>2014</v>
      </c>
      <c r="AB1895" s="22" t="str">
        <f>+IF(Ventas_Oficina[[#This Row],[Total del pedido]]&gt;=100000,"SI","NO")</f>
        <v>NO</v>
      </c>
      <c r="AC1895" s="22" t="str">
        <f>+_xlfn.XLOOKUP(Ventas_Oficina[[#This Row],[Nº de artículo]],AUXILIAR!A1894:A6786,AUXILIAR!D1894:D6786,"Error",0)</f>
        <v>Enviado a tiempo</v>
      </c>
      <c r="AD1895" s="22" t="str">
        <f>+IF(AND(Ventas_Oficina[[#This Row],[Total]]&gt;75000,Ventas_Oficina[[#This Row],[Envio a tiempo]]="Enviado a tiempo"),"Buena Venta","Venta Mala")</f>
        <v>Venta Mala</v>
      </c>
    </row>
    <row r="1896" spans="1:30" x14ac:dyDescent="0.25">
      <c r="A1896" s="26">
        <v>1344460</v>
      </c>
      <c r="B1896" s="10">
        <v>41885</v>
      </c>
      <c r="C1896" s="11" t="s">
        <v>670</v>
      </c>
      <c r="D1896" s="11" t="s">
        <v>19</v>
      </c>
      <c r="E1896" s="11" t="s">
        <v>4</v>
      </c>
      <c r="F1896" s="11" t="s">
        <v>5</v>
      </c>
      <c r="G1896" s="11" t="s">
        <v>1010</v>
      </c>
      <c r="H1896" s="11" t="s">
        <v>6</v>
      </c>
      <c r="I1896" s="11" t="s">
        <v>1013</v>
      </c>
      <c r="J1896" s="11" t="s">
        <v>1052</v>
      </c>
      <c r="K1896" s="11" t="s">
        <v>1261</v>
      </c>
      <c r="L1896" s="11" t="s">
        <v>1267</v>
      </c>
      <c r="M1896" s="11" t="s">
        <v>1273</v>
      </c>
      <c r="N1896" s="10">
        <v>41892</v>
      </c>
      <c r="O1896" s="12">
        <v>332</v>
      </c>
      <c r="P1896" s="12">
        <v>518</v>
      </c>
      <c r="Q1896" s="12">
        <v>186</v>
      </c>
      <c r="R1896" s="11">
        <v>28</v>
      </c>
      <c r="S1896" s="12">
        <v>14504</v>
      </c>
      <c r="T1896" s="13">
        <v>0.05</v>
      </c>
      <c r="U1896" s="12">
        <v>725.2</v>
      </c>
      <c r="V1896" s="12">
        <v>13778.8</v>
      </c>
      <c r="W1896" s="12">
        <v>204</v>
      </c>
      <c r="X1896" s="12">
        <v>8834</v>
      </c>
      <c r="Y1896" s="14">
        <f>+DAY('TABLA PRINCIPAL'!$B1896)</f>
        <v>3</v>
      </c>
      <c r="Z1896" s="14">
        <f>+MONTH('TABLA PRINCIPAL'!$B1896)</f>
        <v>9</v>
      </c>
      <c r="AA1896" s="14">
        <f>+YEAR('TABLA PRINCIPAL'!$B1896)</f>
        <v>2014</v>
      </c>
      <c r="AB1896" s="22" t="str">
        <f>+IF(Ventas_Oficina[[#This Row],[Total del pedido]]&gt;=100000,"SI","NO")</f>
        <v>NO</v>
      </c>
      <c r="AC1896" s="22" t="str">
        <f>+_xlfn.XLOOKUP(Ventas_Oficina[[#This Row],[Nº de artículo]],AUXILIAR!A1895:A6787,AUXILIAR!D1895:D6787,"Error",0)</f>
        <v>Enviado a tiempo</v>
      </c>
      <c r="AD1896" s="22" t="str">
        <f>+IF(AND(Ventas_Oficina[[#This Row],[Total]]&gt;75000,Ventas_Oficina[[#This Row],[Envio a tiempo]]="Enviado a tiempo"),"Buena Venta","Venta Mala")</f>
        <v>Venta Mala</v>
      </c>
    </row>
    <row r="1897" spans="1:30" x14ac:dyDescent="0.25">
      <c r="A1897" s="25">
        <v>1344825</v>
      </c>
      <c r="B1897" s="5">
        <v>41927</v>
      </c>
      <c r="C1897" s="6" t="s">
        <v>214</v>
      </c>
      <c r="D1897" s="6" t="s">
        <v>88</v>
      </c>
      <c r="E1897" s="6" t="s">
        <v>4</v>
      </c>
      <c r="F1897" s="6" t="s">
        <v>5</v>
      </c>
      <c r="G1897" s="6" t="s">
        <v>1008</v>
      </c>
      <c r="H1897" s="6" t="s">
        <v>39</v>
      </c>
      <c r="I1897" s="6" t="s">
        <v>1013</v>
      </c>
      <c r="J1897" s="6" t="s">
        <v>1049</v>
      </c>
      <c r="K1897" s="6" t="s">
        <v>1261</v>
      </c>
      <c r="L1897" s="6" t="s">
        <v>1265</v>
      </c>
      <c r="M1897" s="6" t="s">
        <v>1272</v>
      </c>
      <c r="N1897" s="5">
        <v>41931</v>
      </c>
      <c r="O1897" s="7">
        <v>184</v>
      </c>
      <c r="P1897" s="7">
        <v>288</v>
      </c>
      <c r="Q1897" s="7">
        <v>104</v>
      </c>
      <c r="R1897" s="6">
        <v>16</v>
      </c>
      <c r="S1897" s="7">
        <v>4608</v>
      </c>
      <c r="T1897" s="8">
        <v>0.04</v>
      </c>
      <c r="U1897" s="7">
        <v>184.32</v>
      </c>
      <c r="V1897" s="7">
        <v>4423.68</v>
      </c>
      <c r="W1897" s="7">
        <v>99</v>
      </c>
      <c r="X1897" s="7">
        <v>4184</v>
      </c>
      <c r="Y1897" s="9">
        <f>+DAY('TABLA PRINCIPAL'!$B1897)</f>
        <v>15</v>
      </c>
      <c r="Z1897" s="9">
        <f>+MONTH('TABLA PRINCIPAL'!$B1897)</f>
        <v>10</v>
      </c>
      <c r="AA1897" s="9">
        <f>+YEAR('TABLA PRINCIPAL'!$B1897)</f>
        <v>2014</v>
      </c>
      <c r="AB1897" s="22" t="str">
        <f>+IF(Ventas_Oficina[[#This Row],[Total del pedido]]&gt;=100000,"SI","NO")</f>
        <v>NO</v>
      </c>
      <c r="AC1897" s="22" t="str">
        <f>+_xlfn.XLOOKUP(Ventas_Oficina[[#This Row],[Nº de artículo]],AUXILIAR!A1896:A6788,AUXILIAR!D1896:D6788,"Error",0)</f>
        <v>Enviado a tiempo</v>
      </c>
      <c r="AD1897" s="22" t="str">
        <f>+IF(AND(Ventas_Oficina[[#This Row],[Total]]&gt;75000,Ventas_Oficina[[#This Row],[Envio a tiempo]]="Enviado a tiempo"),"Buena Venta","Venta Mala")</f>
        <v>Venta Mala</v>
      </c>
    </row>
    <row r="1898" spans="1:30" x14ac:dyDescent="0.25">
      <c r="A1898" s="26">
        <v>1345190</v>
      </c>
      <c r="B1898" s="10">
        <v>41862</v>
      </c>
      <c r="C1898" s="11" t="s">
        <v>146</v>
      </c>
      <c r="D1898" s="11" t="s">
        <v>46</v>
      </c>
      <c r="E1898" s="11" t="s">
        <v>4</v>
      </c>
      <c r="F1898" s="11" t="s">
        <v>5</v>
      </c>
      <c r="G1898" s="11" t="s">
        <v>1010</v>
      </c>
      <c r="H1898" s="11" t="s">
        <v>9</v>
      </c>
      <c r="I1898" s="11" t="s">
        <v>1012</v>
      </c>
      <c r="J1898" s="11" t="s">
        <v>1019</v>
      </c>
      <c r="K1898" s="11" t="s">
        <v>1262</v>
      </c>
      <c r="L1898" s="11" t="s">
        <v>1265</v>
      </c>
      <c r="M1898" s="11" t="s">
        <v>1272</v>
      </c>
      <c r="N1898" s="10">
        <v>41863</v>
      </c>
      <c r="O1898" s="12">
        <v>24</v>
      </c>
      <c r="P1898" s="12">
        <v>126</v>
      </c>
      <c r="Q1898" s="12">
        <v>102</v>
      </c>
      <c r="R1898" s="11">
        <v>12</v>
      </c>
      <c r="S1898" s="12">
        <v>1512</v>
      </c>
      <c r="T1898" s="13">
        <v>7.0000000000000007E-2</v>
      </c>
      <c r="U1898" s="12">
        <v>105.84</v>
      </c>
      <c r="V1898" s="12">
        <v>1406.16</v>
      </c>
      <c r="W1898" s="12">
        <v>70</v>
      </c>
      <c r="X1898" s="12">
        <v>307</v>
      </c>
      <c r="Y1898" s="14">
        <f>+DAY('TABLA PRINCIPAL'!$B1898)</f>
        <v>11</v>
      </c>
      <c r="Z1898" s="14">
        <f>+MONTH('TABLA PRINCIPAL'!$B1898)</f>
        <v>8</v>
      </c>
      <c r="AA1898" s="14">
        <f>+YEAR('TABLA PRINCIPAL'!$B1898)</f>
        <v>2014</v>
      </c>
      <c r="AB1898" s="22" t="str">
        <f>+IF(Ventas_Oficina[[#This Row],[Total del pedido]]&gt;=100000,"SI","NO")</f>
        <v>NO</v>
      </c>
      <c r="AC1898" s="22" t="str">
        <f>+_xlfn.XLOOKUP(Ventas_Oficina[[#This Row],[Nº de artículo]],AUXILIAR!A1897:A6789,AUXILIAR!D1897:D6789,"Error",0)</f>
        <v>No enviado a tiempo</v>
      </c>
      <c r="AD1898" s="22" t="str">
        <f>+IF(AND(Ventas_Oficina[[#This Row],[Total]]&gt;75000,Ventas_Oficina[[#This Row],[Envio a tiempo]]="Enviado a tiempo"),"Buena Venta","Venta Mala")</f>
        <v>Venta Mala</v>
      </c>
    </row>
    <row r="1899" spans="1:30" x14ac:dyDescent="0.25">
      <c r="A1899" s="25">
        <v>1345555</v>
      </c>
      <c r="B1899" s="5">
        <v>41680</v>
      </c>
      <c r="C1899" s="6" t="s">
        <v>10</v>
      </c>
      <c r="D1899" s="6" t="s">
        <v>11</v>
      </c>
      <c r="E1899" s="6" t="s">
        <v>12</v>
      </c>
      <c r="F1899" s="6" t="s">
        <v>13</v>
      </c>
      <c r="G1899" s="6" t="s">
        <v>1007</v>
      </c>
      <c r="H1899" s="6" t="s">
        <v>14</v>
      </c>
      <c r="I1899" s="6" t="s">
        <v>1015</v>
      </c>
      <c r="J1899" s="6" t="s">
        <v>1126</v>
      </c>
      <c r="K1899" s="6" t="s">
        <v>1261</v>
      </c>
      <c r="L1899" s="6" t="s">
        <v>1267</v>
      </c>
      <c r="M1899" s="6" t="s">
        <v>1272</v>
      </c>
      <c r="N1899" s="5">
        <v>41681</v>
      </c>
      <c r="O1899" s="7">
        <v>3964</v>
      </c>
      <c r="P1899" s="7">
        <v>15248</v>
      </c>
      <c r="Q1899" s="7">
        <v>11284</v>
      </c>
      <c r="R1899" s="6">
        <v>40</v>
      </c>
      <c r="S1899" s="7">
        <v>609920</v>
      </c>
      <c r="T1899" s="8">
        <v>0.04</v>
      </c>
      <c r="U1899" s="7">
        <v>24396.799999999999</v>
      </c>
      <c r="V1899" s="7">
        <v>585523.19999999995</v>
      </c>
      <c r="W1899" s="7">
        <v>650</v>
      </c>
      <c r="X1899" s="7">
        <v>776255</v>
      </c>
      <c r="Y1899" s="9">
        <f>+DAY('TABLA PRINCIPAL'!$B1899)</f>
        <v>10</v>
      </c>
      <c r="Z1899" s="9">
        <f>+MONTH('TABLA PRINCIPAL'!$B1899)</f>
        <v>2</v>
      </c>
      <c r="AA1899" s="9">
        <f>+YEAR('TABLA PRINCIPAL'!$B1899)</f>
        <v>2014</v>
      </c>
      <c r="AB1899" s="22" t="str">
        <f>+IF(Ventas_Oficina[[#This Row],[Total del pedido]]&gt;=100000,"SI","NO")</f>
        <v>SI</v>
      </c>
      <c r="AC1899" s="22" t="str">
        <f>+_xlfn.XLOOKUP(Ventas_Oficina[[#This Row],[Nº de artículo]],AUXILIAR!A1898:A6790,AUXILIAR!D1898:D6790,"Error",0)</f>
        <v>No enviado a tiempo</v>
      </c>
      <c r="AD1899" s="22" t="str">
        <f>+IF(AND(Ventas_Oficina[[#This Row],[Total]]&gt;75000,Ventas_Oficina[[#This Row],[Envio a tiempo]]="Enviado a tiempo"),"Buena Venta","Venta Mala")</f>
        <v>Venta Mala</v>
      </c>
    </row>
    <row r="1900" spans="1:30" x14ac:dyDescent="0.25">
      <c r="A1900" s="26">
        <v>1345555</v>
      </c>
      <c r="B1900" s="10">
        <v>41495</v>
      </c>
      <c r="C1900" s="11" t="s">
        <v>291</v>
      </c>
      <c r="D1900" s="11" t="s">
        <v>46</v>
      </c>
      <c r="E1900" s="11" t="s">
        <v>4</v>
      </c>
      <c r="F1900" s="11" t="s">
        <v>5</v>
      </c>
      <c r="G1900" s="11" t="s">
        <v>1010</v>
      </c>
      <c r="H1900" s="11" t="s">
        <v>9</v>
      </c>
      <c r="I1900" s="11" t="s">
        <v>1015</v>
      </c>
      <c r="J1900" s="11" t="s">
        <v>1055</v>
      </c>
      <c r="K1900" s="11" t="s">
        <v>1261</v>
      </c>
      <c r="L1900" s="11" t="s">
        <v>1265</v>
      </c>
      <c r="M1900" s="11" t="s">
        <v>1272</v>
      </c>
      <c r="N1900" s="10">
        <v>41502</v>
      </c>
      <c r="O1900" s="12">
        <v>250</v>
      </c>
      <c r="P1900" s="12">
        <v>568</v>
      </c>
      <c r="Q1900" s="12">
        <v>318</v>
      </c>
      <c r="R1900" s="11">
        <v>37</v>
      </c>
      <c r="S1900" s="12">
        <v>21016</v>
      </c>
      <c r="T1900" s="13">
        <v>0.04</v>
      </c>
      <c r="U1900" s="12">
        <v>840.64</v>
      </c>
      <c r="V1900" s="12">
        <v>20175.36</v>
      </c>
      <c r="W1900" s="12">
        <v>360</v>
      </c>
      <c r="X1900" s="12">
        <v>19904</v>
      </c>
      <c r="Y1900" s="14">
        <f>+DAY('TABLA PRINCIPAL'!$B1900)</f>
        <v>9</v>
      </c>
      <c r="Z1900" s="14">
        <f>+MONTH('TABLA PRINCIPAL'!$B1900)</f>
        <v>8</v>
      </c>
      <c r="AA1900" s="14">
        <f>+YEAR('TABLA PRINCIPAL'!$B1900)</f>
        <v>2013</v>
      </c>
      <c r="AB1900" s="22" t="str">
        <f>+IF(Ventas_Oficina[[#This Row],[Total del pedido]]&gt;=100000,"SI","NO")</f>
        <v>NO</v>
      </c>
      <c r="AC1900" s="22" t="str">
        <f>+_xlfn.XLOOKUP(Ventas_Oficina[[#This Row],[Nº de artículo]],AUXILIAR!A1899:A6791,AUXILIAR!D1899:D6791,"Error",0)</f>
        <v>No enviado a tiempo</v>
      </c>
      <c r="AD1900" s="22" t="str">
        <f>+IF(AND(Ventas_Oficina[[#This Row],[Total]]&gt;75000,Ventas_Oficina[[#This Row],[Envio a tiempo]]="Enviado a tiempo"),"Buena Venta","Venta Mala")</f>
        <v>Venta Mala</v>
      </c>
    </row>
    <row r="1901" spans="1:30" x14ac:dyDescent="0.25">
      <c r="A1901" s="25">
        <v>1345555</v>
      </c>
      <c r="B1901" s="5">
        <v>41862</v>
      </c>
      <c r="C1901" s="6" t="s">
        <v>119</v>
      </c>
      <c r="D1901" s="6" t="s">
        <v>29</v>
      </c>
      <c r="E1901" s="6" t="s">
        <v>12</v>
      </c>
      <c r="F1901" s="6" t="s">
        <v>13</v>
      </c>
      <c r="G1901" s="6" t="s">
        <v>1008</v>
      </c>
      <c r="H1901" s="6" t="s">
        <v>14</v>
      </c>
      <c r="I1901" s="6" t="s">
        <v>1015</v>
      </c>
      <c r="J1901" s="6" t="s">
        <v>1040</v>
      </c>
      <c r="K1901" s="6" t="s">
        <v>1262</v>
      </c>
      <c r="L1901" s="6" t="s">
        <v>1270</v>
      </c>
      <c r="M1901" s="6" t="s">
        <v>1274</v>
      </c>
      <c r="N1901" s="5">
        <v>41865</v>
      </c>
      <c r="O1901" s="7">
        <v>2156</v>
      </c>
      <c r="P1901" s="7">
        <v>3655</v>
      </c>
      <c r="Q1901" s="7">
        <v>1499</v>
      </c>
      <c r="R1901" s="6">
        <v>35</v>
      </c>
      <c r="S1901" s="7">
        <v>127925</v>
      </c>
      <c r="T1901" s="8">
        <v>0.08</v>
      </c>
      <c r="U1901" s="7">
        <v>10234</v>
      </c>
      <c r="V1901" s="7">
        <v>117691</v>
      </c>
      <c r="W1901" s="7">
        <v>1389</v>
      </c>
      <c r="X1901" s="7">
        <v>82969</v>
      </c>
      <c r="Y1901" s="9">
        <f>+DAY('TABLA PRINCIPAL'!$B1901)</f>
        <v>11</v>
      </c>
      <c r="Z1901" s="9">
        <f>+MONTH('TABLA PRINCIPAL'!$B1901)</f>
        <v>8</v>
      </c>
      <c r="AA1901" s="9">
        <f>+YEAR('TABLA PRINCIPAL'!$B1901)</f>
        <v>2014</v>
      </c>
      <c r="AB1901" s="22" t="str">
        <f>+IF(Ventas_Oficina[[#This Row],[Total del pedido]]&gt;=100000,"SI","NO")</f>
        <v>SI</v>
      </c>
      <c r="AC1901" s="22" t="str">
        <f>+_xlfn.XLOOKUP(Ventas_Oficina[[#This Row],[Nº de artículo]],AUXILIAR!A1900:A6792,AUXILIAR!D1900:D6792,"Error",0)</f>
        <v>Enviado a tiempo</v>
      </c>
      <c r="AD1901" s="22" t="str">
        <f>+IF(AND(Ventas_Oficina[[#This Row],[Total]]&gt;75000,Ventas_Oficina[[#This Row],[Envio a tiempo]]="Enviado a tiempo"),"Buena Venta","Venta Mala")</f>
        <v>Buena Venta</v>
      </c>
    </row>
    <row r="1902" spans="1:30" x14ac:dyDescent="0.25">
      <c r="A1902" s="26">
        <v>1345555</v>
      </c>
      <c r="B1902" s="10">
        <v>41862</v>
      </c>
      <c r="C1902" s="11" t="s">
        <v>119</v>
      </c>
      <c r="D1902" s="11" t="s">
        <v>29</v>
      </c>
      <c r="E1902" s="11" t="s">
        <v>12</v>
      </c>
      <c r="F1902" s="11" t="s">
        <v>13</v>
      </c>
      <c r="G1902" s="11" t="s">
        <v>1009</v>
      </c>
      <c r="H1902" s="11" t="s">
        <v>14</v>
      </c>
      <c r="I1902" s="11" t="s">
        <v>1015</v>
      </c>
      <c r="J1902" s="11" t="s">
        <v>1040</v>
      </c>
      <c r="K1902" s="11" t="s">
        <v>1261</v>
      </c>
      <c r="L1902" s="11" t="s">
        <v>1267</v>
      </c>
      <c r="M1902" s="11" t="s">
        <v>1272</v>
      </c>
      <c r="N1902" s="10">
        <v>41865</v>
      </c>
      <c r="O1902" s="12">
        <v>2156</v>
      </c>
      <c r="P1902" s="12">
        <v>3655</v>
      </c>
      <c r="Q1902" s="12">
        <v>1499</v>
      </c>
      <c r="R1902" s="11">
        <v>11</v>
      </c>
      <c r="S1902" s="12">
        <v>40205</v>
      </c>
      <c r="T1902" s="13">
        <v>0</v>
      </c>
      <c r="U1902" s="12">
        <v>0</v>
      </c>
      <c r="V1902" s="12">
        <v>40205</v>
      </c>
      <c r="W1902" s="12">
        <v>1389</v>
      </c>
      <c r="X1902" s="12">
        <v>82969</v>
      </c>
      <c r="Y1902" s="14">
        <f>+DAY('TABLA PRINCIPAL'!$B1902)</f>
        <v>11</v>
      </c>
      <c r="Z1902" s="14">
        <f>+MONTH('TABLA PRINCIPAL'!$B1902)</f>
        <v>8</v>
      </c>
      <c r="AA1902" s="14">
        <f>+YEAR('TABLA PRINCIPAL'!$B1902)</f>
        <v>2014</v>
      </c>
      <c r="AB1902" s="22" t="str">
        <f>+IF(Ventas_Oficina[[#This Row],[Total del pedido]]&gt;=100000,"SI","NO")</f>
        <v>NO</v>
      </c>
      <c r="AC1902" s="22" t="str">
        <f>+_xlfn.XLOOKUP(Ventas_Oficina[[#This Row],[Nº de artículo]],AUXILIAR!A1901:A6793,AUXILIAR!D1901:D6793,"Error",0)</f>
        <v>Enviado a tiempo</v>
      </c>
      <c r="AD1902" s="22" t="str">
        <f>+IF(AND(Ventas_Oficina[[#This Row],[Total]]&gt;75000,Ventas_Oficina[[#This Row],[Envio a tiempo]]="Enviado a tiempo"),"Buena Venta","Venta Mala")</f>
        <v>Buena Venta</v>
      </c>
    </row>
    <row r="1903" spans="1:30" x14ac:dyDescent="0.25">
      <c r="A1903" s="25">
        <v>1345555</v>
      </c>
      <c r="B1903" s="5">
        <v>41932</v>
      </c>
      <c r="C1903" s="6" t="s">
        <v>111</v>
      </c>
      <c r="D1903" s="6" t="s">
        <v>78</v>
      </c>
      <c r="E1903" s="6" t="s">
        <v>4</v>
      </c>
      <c r="F1903" s="6" t="s">
        <v>5</v>
      </c>
      <c r="G1903" s="6" t="s">
        <v>1007</v>
      </c>
      <c r="H1903" s="6" t="s">
        <v>53</v>
      </c>
      <c r="I1903" s="6" t="s">
        <v>1016</v>
      </c>
      <c r="J1903" s="6" t="s">
        <v>1040</v>
      </c>
      <c r="K1903" s="6" t="s">
        <v>1261</v>
      </c>
      <c r="L1903" s="6" t="s">
        <v>1265</v>
      </c>
      <c r="M1903" s="6" t="s">
        <v>1273</v>
      </c>
      <c r="N1903" s="5">
        <v>41934</v>
      </c>
      <c r="O1903" s="7">
        <v>2156</v>
      </c>
      <c r="P1903" s="7">
        <v>3655</v>
      </c>
      <c r="Q1903" s="7">
        <v>1499</v>
      </c>
      <c r="R1903" s="6">
        <v>10</v>
      </c>
      <c r="S1903" s="7">
        <v>36550</v>
      </c>
      <c r="T1903" s="8">
        <v>0.06</v>
      </c>
      <c r="U1903" s="7">
        <v>2193</v>
      </c>
      <c r="V1903" s="7">
        <v>34357</v>
      </c>
      <c r="W1903" s="7">
        <v>1389</v>
      </c>
      <c r="X1903" s="7">
        <v>82969</v>
      </c>
      <c r="Y1903" s="9">
        <f>+DAY('TABLA PRINCIPAL'!$B1903)</f>
        <v>20</v>
      </c>
      <c r="Z1903" s="9">
        <f>+MONTH('TABLA PRINCIPAL'!$B1903)</f>
        <v>10</v>
      </c>
      <c r="AA1903" s="9">
        <f>+YEAR('TABLA PRINCIPAL'!$B1903)</f>
        <v>2014</v>
      </c>
      <c r="AB1903" s="22" t="str">
        <f>+IF(Ventas_Oficina[[#This Row],[Total del pedido]]&gt;=100000,"SI","NO")</f>
        <v>NO</v>
      </c>
      <c r="AC1903" s="22" t="str">
        <f>+_xlfn.XLOOKUP(Ventas_Oficina[[#This Row],[Nº de artículo]],AUXILIAR!A1902:A6794,AUXILIAR!D1902:D6794,"Error",0)</f>
        <v>Enviado a tiempo</v>
      </c>
      <c r="AD1903" s="22" t="str">
        <f>+IF(AND(Ventas_Oficina[[#This Row],[Total]]&gt;75000,Ventas_Oficina[[#This Row],[Envio a tiempo]]="Enviado a tiempo"),"Buena Venta","Venta Mala")</f>
        <v>Buena Venta</v>
      </c>
    </row>
    <row r="1904" spans="1:30" x14ac:dyDescent="0.25">
      <c r="A1904" s="26">
        <v>1345952</v>
      </c>
      <c r="B1904" s="10">
        <v>41423</v>
      </c>
      <c r="C1904" s="11" t="s">
        <v>235</v>
      </c>
      <c r="D1904" s="11" t="s">
        <v>91</v>
      </c>
      <c r="E1904" s="11" t="s">
        <v>4</v>
      </c>
      <c r="F1904" s="11" t="s">
        <v>5</v>
      </c>
      <c r="G1904" s="11" t="s">
        <v>1008</v>
      </c>
      <c r="H1904" s="11" t="s">
        <v>24</v>
      </c>
      <c r="I1904" s="11" t="s">
        <v>1015</v>
      </c>
      <c r="J1904" s="11" t="s">
        <v>1081</v>
      </c>
      <c r="K1904" s="11" t="s">
        <v>1261</v>
      </c>
      <c r="L1904" s="11" t="s">
        <v>1265</v>
      </c>
      <c r="M1904" s="11" t="s">
        <v>1272</v>
      </c>
      <c r="N1904" s="10">
        <v>41423</v>
      </c>
      <c r="O1904" s="12">
        <v>252</v>
      </c>
      <c r="P1904" s="12">
        <v>400</v>
      </c>
      <c r="Q1904" s="12">
        <v>148</v>
      </c>
      <c r="R1904" s="11">
        <v>19</v>
      </c>
      <c r="S1904" s="12">
        <v>7600</v>
      </c>
      <c r="T1904" s="13">
        <v>0.01</v>
      </c>
      <c r="U1904" s="12">
        <v>76</v>
      </c>
      <c r="V1904" s="12">
        <v>7524</v>
      </c>
      <c r="W1904" s="12">
        <v>130</v>
      </c>
      <c r="X1904" s="12">
        <v>5864</v>
      </c>
      <c r="Y1904" s="14">
        <f>+DAY('TABLA PRINCIPAL'!$B1904)</f>
        <v>29</v>
      </c>
      <c r="Z1904" s="14">
        <f>+MONTH('TABLA PRINCIPAL'!$B1904)</f>
        <v>5</v>
      </c>
      <c r="AA1904" s="14">
        <f>+YEAR('TABLA PRINCIPAL'!$B1904)</f>
        <v>2013</v>
      </c>
      <c r="AB1904" s="22" t="str">
        <f>+IF(Ventas_Oficina[[#This Row],[Total del pedido]]&gt;=100000,"SI","NO")</f>
        <v>NO</v>
      </c>
      <c r="AC1904" s="22" t="str">
        <f>+_xlfn.XLOOKUP(Ventas_Oficina[[#This Row],[Nº de artículo]],AUXILIAR!A1903:A6795,AUXILIAR!D1903:D6795,"Error",0)</f>
        <v>No enviado a tiempo</v>
      </c>
      <c r="AD1904" s="22" t="str">
        <f>+IF(AND(Ventas_Oficina[[#This Row],[Total]]&gt;75000,Ventas_Oficina[[#This Row],[Envio a tiempo]]="Enviado a tiempo"),"Buena Venta","Venta Mala")</f>
        <v>Venta Mala</v>
      </c>
    </row>
    <row r="1905" spans="1:30" x14ac:dyDescent="0.25">
      <c r="A1905" s="25">
        <v>1346286</v>
      </c>
      <c r="B1905" s="5">
        <v>41495</v>
      </c>
      <c r="C1905" s="6" t="s">
        <v>282</v>
      </c>
      <c r="D1905" s="6" t="s">
        <v>133</v>
      </c>
      <c r="E1905" s="6" t="s">
        <v>12</v>
      </c>
      <c r="F1905" s="6" t="s">
        <v>13</v>
      </c>
      <c r="G1905" s="6" t="s">
        <v>1010</v>
      </c>
      <c r="H1905" s="6" t="s">
        <v>42</v>
      </c>
      <c r="I1905" s="6" t="s">
        <v>1014</v>
      </c>
      <c r="J1905" s="6" t="s">
        <v>1053</v>
      </c>
      <c r="K1905" s="6" t="s">
        <v>1261</v>
      </c>
      <c r="L1905" s="6" t="s">
        <v>1267</v>
      </c>
      <c r="M1905" s="6" t="s">
        <v>1273</v>
      </c>
      <c r="N1905" s="5">
        <v>41499</v>
      </c>
      <c r="O1905" s="7">
        <v>37799</v>
      </c>
      <c r="P1905" s="7">
        <v>59999</v>
      </c>
      <c r="Q1905" s="7">
        <v>22200</v>
      </c>
      <c r="R1905" s="6">
        <v>45</v>
      </c>
      <c r="S1905" s="7">
        <v>2699955</v>
      </c>
      <c r="T1905" s="8">
        <v>0.01</v>
      </c>
      <c r="U1905" s="7">
        <v>26999.55</v>
      </c>
      <c r="V1905" s="7">
        <v>2672955.4500000002</v>
      </c>
      <c r="W1905" s="7">
        <v>2449</v>
      </c>
      <c r="X1905" s="7">
        <v>307921</v>
      </c>
      <c r="Y1905" s="9">
        <f>+DAY('TABLA PRINCIPAL'!$B1905)</f>
        <v>9</v>
      </c>
      <c r="Z1905" s="9">
        <f>+MONTH('TABLA PRINCIPAL'!$B1905)</f>
        <v>8</v>
      </c>
      <c r="AA1905" s="9">
        <f>+YEAR('TABLA PRINCIPAL'!$B1905)</f>
        <v>2013</v>
      </c>
      <c r="AB1905" s="22" t="str">
        <f>+IF(Ventas_Oficina[[#This Row],[Total del pedido]]&gt;=100000,"SI","NO")</f>
        <v>SI</v>
      </c>
      <c r="AC1905" s="22" t="str">
        <f>+_xlfn.XLOOKUP(Ventas_Oficina[[#This Row],[Nº de artículo]],AUXILIAR!A1904:A6796,AUXILIAR!D1904:D6796,"Error",0)</f>
        <v>Enviado a tiempo</v>
      </c>
      <c r="AD1905" s="22" t="str">
        <f>+IF(AND(Ventas_Oficina[[#This Row],[Total]]&gt;75000,Ventas_Oficina[[#This Row],[Envio a tiempo]]="Enviado a tiempo"),"Buena Venta","Venta Mala")</f>
        <v>Buena Venta</v>
      </c>
    </row>
    <row r="1906" spans="1:30" x14ac:dyDescent="0.25">
      <c r="A1906" s="26">
        <v>1346286</v>
      </c>
      <c r="B1906" s="10">
        <v>41720</v>
      </c>
      <c r="C1906" s="11" t="s">
        <v>443</v>
      </c>
      <c r="D1906" s="11" t="s">
        <v>177</v>
      </c>
      <c r="E1906" s="11" t="s">
        <v>4</v>
      </c>
      <c r="F1906" s="11" t="s">
        <v>5</v>
      </c>
      <c r="G1906" s="11" t="s">
        <v>1008</v>
      </c>
      <c r="H1906" s="11" t="s">
        <v>6</v>
      </c>
      <c r="I1906" s="11" t="s">
        <v>1012</v>
      </c>
      <c r="J1906" s="11" t="s">
        <v>1113</v>
      </c>
      <c r="K1906" s="11" t="s">
        <v>1261</v>
      </c>
      <c r="L1906" s="11" t="s">
        <v>1265</v>
      </c>
      <c r="M1906" s="11" t="s">
        <v>1272</v>
      </c>
      <c r="N1906" s="10">
        <v>41724</v>
      </c>
      <c r="O1906" s="12">
        <v>1495</v>
      </c>
      <c r="P1906" s="12">
        <v>3476</v>
      </c>
      <c r="Q1906" s="12">
        <v>1981</v>
      </c>
      <c r="R1906" s="11">
        <v>39</v>
      </c>
      <c r="S1906" s="12">
        <v>135564</v>
      </c>
      <c r="T1906" s="13">
        <v>7.0000000000000007E-2</v>
      </c>
      <c r="U1906" s="12">
        <v>9489.4800000000014</v>
      </c>
      <c r="V1906" s="12">
        <v>126074.52</v>
      </c>
      <c r="W1906" s="12">
        <v>822</v>
      </c>
      <c r="X1906" s="12">
        <v>368159</v>
      </c>
      <c r="Y1906" s="14">
        <f>+DAY('TABLA PRINCIPAL'!$B1906)</f>
        <v>22</v>
      </c>
      <c r="Z1906" s="14">
        <f>+MONTH('TABLA PRINCIPAL'!$B1906)</f>
        <v>3</v>
      </c>
      <c r="AA1906" s="14">
        <f>+YEAR('TABLA PRINCIPAL'!$B1906)</f>
        <v>2014</v>
      </c>
      <c r="AB1906" s="22" t="str">
        <f>+IF(Ventas_Oficina[[#This Row],[Total del pedido]]&gt;=100000,"SI","NO")</f>
        <v>SI</v>
      </c>
      <c r="AC1906" s="22" t="str">
        <f>+_xlfn.XLOOKUP(Ventas_Oficina[[#This Row],[Nº de artículo]],AUXILIAR!A1905:A6797,AUXILIAR!D1905:D6797,"Error",0)</f>
        <v>Enviado a tiempo</v>
      </c>
      <c r="AD1906" s="22" t="str">
        <f>+IF(AND(Ventas_Oficina[[#This Row],[Total]]&gt;75000,Ventas_Oficina[[#This Row],[Envio a tiempo]]="Enviado a tiempo"),"Buena Venta","Venta Mala")</f>
        <v>Buena Venta</v>
      </c>
    </row>
    <row r="1907" spans="1:30" x14ac:dyDescent="0.25">
      <c r="A1907" s="25">
        <v>1346286</v>
      </c>
      <c r="B1907" s="5">
        <v>41884</v>
      </c>
      <c r="C1907" s="6" t="s">
        <v>2</v>
      </c>
      <c r="D1907" s="6" t="s">
        <v>3</v>
      </c>
      <c r="E1907" s="6" t="s">
        <v>4</v>
      </c>
      <c r="F1907" s="6" t="s">
        <v>5</v>
      </c>
      <c r="G1907" s="6" t="s">
        <v>1010</v>
      </c>
      <c r="H1907" s="6" t="s">
        <v>6</v>
      </c>
      <c r="I1907" s="6" t="s">
        <v>1014</v>
      </c>
      <c r="J1907" s="6" t="s">
        <v>1049</v>
      </c>
      <c r="K1907" s="6" t="s">
        <v>1261</v>
      </c>
      <c r="L1907" s="6" t="s">
        <v>1265</v>
      </c>
      <c r="M1907" s="6" t="s">
        <v>1272</v>
      </c>
      <c r="N1907" s="5">
        <v>41886</v>
      </c>
      <c r="O1907" s="7">
        <v>184</v>
      </c>
      <c r="P1907" s="7">
        <v>288</v>
      </c>
      <c r="Q1907" s="7">
        <v>104</v>
      </c>
      <c r="R1907" s="6">
        <v>25</v>
      </c>
      <c r="S1907" s="7">
        <v>7200</v>
      </c>
      <c r="T1907" s="8">
        <v>0.02</v>
      </c>
      <c r="U1907" s="7">
        <v>144</v>
      </c>
      <c r="V1907" s="7">
        <v>7056</v>
      </c>
      <c r="W1907" s="7">
        <v>99</v>
      </c>
      <c r="X1907" s="7">
        <v>1740</v>
      </c>
      <c r="Y1907" s="9">
        <f>+DAY('TABLA PRINCIPAL'!$B1907)</f>
        <v>2</v>
      </c>
      <c r="Z1907" s="9">
        <f>+MONTH('TABLA PRINCIPAL'!$B1907)</f>
        <v>9</v>
      </c>
      <c r="AA1907" s="9">
        <f>+YEAR('TABLA PRINCIPAL'!$B1907)</f>
        <v>2014</v>
      </c>
      <c r="AB1907" s="22" t="str">
        <f>+IF(Ventas_Oficina[[#This Row],[Total del pedido]]&gt;=100000,"SI","NO")</f>
        <v>NO</v>
      </c>
      <c r="AC1907" s="22" t="str">
        <f>+_xlfn.XLOOKUP(Ventas_Oficina[[#This Row],[Nº de artículo]],AUXILIAR!A1906:A6798,AUXILIAR!D1906:D6798,"Error",0)</f>
        <v>Enviado a tiempo</v>
      </c>
      <c r="AD1907" s="22" t="str">
        <f>+IF(AND(Ventas_Oficina[[#This Row],[Total]]&gt;75000,Ventas_Oficina[[#This Row],[Envio a tiempo]]="Enviado a tiempo"),"Buena Venta","Venta Mala")</f>
        <v>Venta Mala</v>
      </c>
    </row>
    <row r="1908" spans="1:30" x14ac:dyDescent="0.25">
      <c r="A1908" s="26">
        <v>1346286</v>
      </c>
      <c r="B1908" s="10">
        <v>41927</v>
      </c>
      <c r="C1908" s="11" t="s">
        <v>214</v>
      </c>
      <c r="D1908" s="11" t="s">
        <v>88</v>
      </c>
      <c r="E1908" s="11" t="s">
        <v>4</v>
      </c>
      <c r="F1908" s="11" t="s">
        <v>5</v>
      </c>
      <c r="G1908" s="11" t="s">
        <v>1010</v>
      </c>
      <c r="H1908" s="11" t="s">
        <v>39</v>
      </c>
      <c r="I1908" s="11" t="s">
        <v>1015</v>
      </c>
      <c r="J1908" s="11" t="s">
        <v>1108</v>
      </c>
      <c r="K1908" s="11" t="s">
        <v>1261</v>
      </c>
      <c r="L1908" s="11" t="s">
        <v>1267</v>
      </c>
      <c r="M1908" s="11" t="s">
        <v>1272</v>
      </c>
      <c r="N1908" s="10">
        <v>41931</v>
      </c>
      <c r="O1908" s="12">
        <v>7679</v>
      </c>
      <c r="P1908" s="12">
        <v>11999</v>
      </c>
      <c r="Q1908" s="12">
        <v>4320</v>
      </c>
      <c r="R1908" s="11">
        <v>30</v>
      </c>
      <c r="S1908" s="12">
        <v>359970</v>
      </c>
      <c r="T1908" s="13">
        <v>0.01</v>
      </c>
      <c r="U1908" s="12">
        <v>3599.7000000000003</v>
      </c>
      <c r="V1908" s="12">
        <v>356370.3</v>
      </c>
      <c r="W1908" s="12">
        <v>1400</v>
      </c>
      <c r="X1908" s="12">
        <v>121848</v>
      </c>
      <c r="Y1908" s="14">
        <f>+DAY('TABLA PRINCIPAL'!$B1908)</f>
        <v>15</v>
      </c>
      <c r="Z1908" s="14">
        <f>+MONTH('TABLA PRINCIPAL'!$B1908)</f>
        <v>10</v>
      </c>
      <c r="AA1908" s="14">
        <f>+YEAR('TABLA PRINCIPAL'!$B1908)</f>
        <v>2014</v>
      </c>
      <c r="AB1908" s="22" t="str">
        <f>+IF(Ventas_Oficina[[#This Row],[Total del pedido]]&gt;=100000,"SI","NO")</f>
        <v>SI</v>
      </c>
      <c r="AC1908" s="22" t="str">
        <f>+_xlfn.XLOOKUP(Ventas_Oficina[[#This Row],[Nº de artículo]],AUXILIAR!A1907:A6799,AUXILIAR!D1907:D6799,"Error",0)</f>
        <v>Enviado a tiempo</v>
      </c>
      <c r="AD1908" s="22" t="str">
        <f>+IF(AND(Ventas_Oficina[[#This Row],[Total]]&gt;75000,Ventas_Oficina[[#This Row],[Envio a tiempo]]="Enviado a tiempo"),"Buena Venta","Venta Mala")</f>
        <v>Buena Venta</v>
      </c>
    </row>
    <row r="1909" spans="1:30" x14ac:dyDescent="0.25">
      <c r="A1909" s="25">
        <v>1346286</v>
      </c>
      <c r="B1909" s="5">
        <v>41585</v>
      </c>
      <c r="C1909" s="6" t="s">
        <v>488</v>
      </c>
      <c r="D1909" s="6" t="s">
        <v>197</v>
      </c>
      <c r="E1909" s="6" t="s">
        <v>4</v>
      </c>
      <c r="F1909" s="6" t="s">
        <v>5</v>
      </c>
      <c r="G1909" s="6" t="s">
        <v>1008</v>
      </c>
      <c r="H1909" s="6" t="s">
        <v>39</v>
      </c>
      <c r="I1909" s="6" t="s">
        <v>1013</v>
      </c>
      <c r="J1909" s="6" t="s">
        <v>1024</v>
      </c>
      <c r="K1909" s="6" t="s">
        <v>1261</v>
      </c>
      <c r="L1909" s="6" t="s">
        <v>1267</v>
      </c>
      <c r="M1909" s="6" t="s">
        <v>1272</v>
      </c>
      <c r="N1909" s="5">
        <v>41586</v>
      </c>
      <c r="O1909" s="7">
        <v>160</v>
      </c>
      <c r="P1909" s="7">
        <v>262</v>
      </c>
      <c r="Q1909" s="7">
        <v>102</v>
      </c>
      <c r="R1909" s="6">
        <v>11</v>
      </c>
      <c r="S1909" s="7">
        <v>2882</v>
      </c>
      <c r="T1909" s="8">
        <v>0.09</v>
      </c>
      <c r="U1909" s="7">
        <v>259.38</v>
      </c>
      <c r="V1909" s="7">
        <v>2622.62</v>
      </c>
      <c r="W1909" s="7">
        <v>80</v>
      </c>
      <c r="X1909" s="7">
        <v>4328</v>
      </c>
      <c r="Y1909" s="9">
        <f>+DAY('TABLA PRINCIPAL'!$B1909)</f>
        <v>7</v>
      </c>
      <c r="Z1909" s="9">
        <f>+MONTH('TABLA PRINCIPAL'!$B1909)</f>
        <v>11</v>
      </c>
      <c r="AA1909" s="9">
        <f>+YEAR('TABLA PRINCIPAL'!$B1909)</f>
        <v>2013</v>
      </c>
      <c r="AB1909" s="22" t="str">
        <f>+IF(Ventas_Oficina[[#This Row],[Total del pedido]]&gt;=100000,"SI","NO")</f>
        <v>NO</v>
      </c>
      <c r="AC1909" s="22" t="str">
        <f>+_xlfn.XLOOKUP(Ventas_Oficina[[#This Row],[Nº de artículo]],AUXILIAR!A1908:A6800,AUXILIAR!D1908:D6800,"Error",0)</f>
        <v>Enviado a tiempo</v>
      </c>
      <c r="AD1909" s="22" t="str">
        <f>+IF(AND(Ventas_Oficina[[#This Row],[Total]]&gt;75000,Ventas_Oficina[[#This Row],[Envio a tiempo]]="Enviado a tiempo"),"Buena Venta","Venta Mala")</f>
        <v>Venta Mala</v>
      </c>
    </row>
    <row r="1910" spans="1:30" x14ac:dyDescent="0.25">
      <c r="A1910" s="26">
        <v>1346286</v>
      </c>
      <c r="B1910" s="10">
        <v>42144</v>
      </c>
      <c r="C1910" s="11" t="s">
        <v>224</v>
      </c>
      <c r="D1910" s="11" t="s">
        <v>152</v>
      </c>
      <c r="E1910" s="11" t="s">
        <v>4</v>
      </c>
      <c r="F1910" s="11" t="s">
        <v>5</v>
      </c>
      <c r="G1910" s="11" t="s">
        <v>1010</v>
      </c>
      <c r="H1910" s="11" t="s">
        <v>39</v>
      </c>
      <c r="I1910" s="11" t="s">
        <v>1012</v>
      </c>
      <c r="J1910" s="11" t="s">
        <v>1085</v>
      </c>
      <c r="K1910" s="11" t="s">
        <v>1262</v>
      </c>
      <c r="L1910" s="11" t="s">
        <v>1268</v>
      </c>
      <c r="M1910" s="11" t="s">
        <v>1272</v>
      </c>
      <c r="N1910" s="10">
        <v>42145</v>
      </c>
      <c r="O1910" s="12">
        <v>384</v>
      </c>
      <c r="P1910" s="12">
        <v>630</v>
      </c>
      <c r="Q1910" s="12">
        <v>246</v>
      </c>
      <c r="R1910" s="11">
        <v>8</v>
      </c>
      <c r="S1910" s="12">
        <v>5040</v>
      </c>
      <c r="T1910" s="13">
        <v>0.09</v>
      </c>
      <c r="U1910" s="12">
        <v>453.59999999999997</v>
      </c>
      <c r="V1910" s="12">
        <v>4586.3999999999996</v>
      </c>
      <c r="W1910" s="12">
        <v>50</v>
      </c>
      <c r="X1910" s="12">
        <v>27130</v>
      </c>
      <c r="Y1910" s="14">
        <f>+DAY('TABLA PRINCIPAL'!$B1910)</f>
        <v>20</v>
      </c>
      <c r="Z1910" s="14">
        <f>+MONTH('TABLA PRINCIPAL'!$B1910)</f>
        <v>5</v>
      </c>
      <c r="AA1910" s="14">
        <f>+YEAR('TABLA PRINCIPAL'!$B1910)</f>
        <v>2015</v>
      </c>
      <c r="AB1910" s="22" t="str">
        <f>+IF(Ventas_Oficina[[#This Row],[Total del pedido]]&gt;=100000,"SI","NO")</f>
        <v>NO</v>
      </c>
      <c r="AC1910" s="22" t="str">
        <f>+_xlfn.XLOOKUP(Ventas_Oficina[[#This Row],[Nº de artículo]],AUXILIAR!A1909:A6801,AUXILIAR!D1909:D6801,"Error",0)</f>
        <v>No enviado a tiempo</v>
      </c>
      <c r="AD1910" s="22" t="str">
        <f>+IF(AND(Ventas_Oficina[[#This Row],[Total]]&gt;75000,Ventas_Oficina[[#This Row],[Envio a tiempo]]="Enviado a tiempo"),"Buena Venta","Venta Mala")</f>
        <v>Venta Mala</v>
      </c>
    </row>
    <row r="1911" spans="1:30" x14ac:dyDescent="0.25">
      <c r="A1911" s="25">
        <v>1346651</v>
      </c>
      <c r="B1911" s="5">
        <v>41459</v>
      </c>
      <c r="C1911" s="6" t="s">
        <v>119</v>
      </c>
      <c r="D1911" s="6" t="s">
        <v>29</v>
      </c>
      <c r="E1911" s="6" t="s">
        <v>12</v>
      </c>
      <c r="F1911" s="6" t="s">
        <v>13</v>
      </c>
      <c r="G1911" s="6" t="s">
        <v>1007</v>
      </c>
      <c r="H1911" s="6" t="s">
        <v>14</v>
      </c>
      <c r="I1911" s="6" t="s">
        <v>1015</v>
      </c>
      <c r="J1911" s="6" t="s">
        <v>1067</v>
      </c>
      <c r="K1911" s="6" t="s">
        <v>1262</v>
      </c>
      <c r="L1911" s="6" t="s">
        <v>1269</v>
      </c>
      <c r="M1911" s="6" t="s">
        <v>1272</v>
      </c>
      <c r="N1911" s="5">
        <v>41460</v>
      </c>
      <c r="O1911" s="7">
        <v>229</v>
      </c>
      <c r="P1911" s="7">
        <v>358</v>
      </c>
      <c r="Q1911" s="7">
        <v>129</v>
      </c>
      <c r="R1911" s="6">
        <v>40</v>
      </c>
      <c r="S1911" s="7">
        <v>14320</v>
      </c>
      <c r="T1911" s="8">
        <v>0.04</v>
      </c>
      <c r="U1911" s="7">
        <v>572.80000000000007</v>
      </c>
      <c r="V1911" s="7">
        <v>13747.2</v>
      </c>
      <c r="W1911" s="7">
        <v>163</v>
      </c>
      <c r="X1911" s="7">
        <v>5263</v>
      </c>
      <c r="Y1911" s="9">
        <f>+DAY('TABLA PRINCIPAL'!$B1911)</f>
        <v>4</v>
      </c>
      <c r="Z1911" s="9">
        <f>+MONTH('TABLA PRINCIPAL'!$B1911)</f>
        <v>7</v>
      </c>
      <c r="AA1911" s="9">
        <f>+YEAR('TABLA PRINCIPAL'!$B1911)</f>
        <v>2013</v>
      </c>
      <c r="AB1911" s="22" t="str">
        <f>+IF(Ventas_Oficina[[#This Row],[Total del pedido]]&gt;=100000,"SI","NO")</f>
        <v>NO</v>
      </c>
      <c r="AC1911" s="22" t="str">
        <f>+_xlfn.XLOOKUP(Ventas_Oficina[[#This Row],[Nº de artículo]],AUXILIAR!A1910:A6802,AUXILIAR!D1910:D6802,"Error",0)</f>
        <v>No enviado a tiempo</v>
      </c>
      <c r="AD1911" s="22" t="str">
        <f>+IF(AND(Ventas_Oficina[[#This Row],[Total]]&gt;75000,Ventas_Oficina[[#This Row],[Envio a tiempo]]="Enviado a tiempo"),"Buena Venta","Venta Mala")</f>
        <v>Venta Mala</v>
      </c>
    </row>
    <row r="1912" spans="1:30" x14ac:dyDescent="0.25">
      <c r="A1912" s="26">
        <v>1346651</v>
      </c>
      <c r="B1912" s="10">
        <v>41682</v>
      </c>
      <c r="C1912" s="11" t="s">
        <v>474</v>
      </c>
      <c r="D1912" s="11" t="s">
        <v>8</v>
      </c>
      <c r="E1912" s="11" t="s">
        <v>4</v>
      </c>
      <c r="F1912" s="11" t="s">
        <v>5</v>
      </c>
      <c r="G1912" s="11" t="s">
        <v>1009</v>
      </c>
      <c r="H1912" s="11" t="s">
        <v>9</v>
      </c>
      <c r="I1912" s="11" t="s">
        <v>1016</v>
      </c>
      <c r="J1912" s="11" t="s">
        <v>1029</v>
      </c>
      <c r="K1912" s="11" t="s">
        <v>1261</v>
      </c>
      <c r="L1912" s="11" t="s">
        <v>1265</v>
      </c>
      <c r="M1912" s="11" t="s">
        <v>1272</v>
      </c>
      <c r="N1912" s="10">
        <v>41683</v>
      </c>
      <c r="O1912" s="12">
        <v>7500</v>
      </c>
      <c r="P1912" s="12">
        <v>12097</v>
      </c>
      <c r="Q1912" s="12">
        <v>4597</v>
      </c>
      <c r="R1912" s="11">
        <v>50</v>
      </c>
      <c r="S1912" s="12">
        <v>604850</v>
      </c>
      <c r="T1912" s="13">
        <v>7.0000000000000007E-2</v>
      </c>
      <c r="U1912" s="12">
        <v>42339.500000000007</v>
      </c>
      <c r="V1912" s="12">
        <v>562510.5</v>
      </c>
      <c r="W1912" s="12">
        <v>2630</v>
      </c>
      <c r="X1912" s="12">
        <v>456043</v>
      </c>
      <c r="Y1912" s="14">
        <f>+DAY('TABLA PRINCIPAL'!$B1912)</f>
        <v>12</v>
      </c>
      <c r="Z1912" s="14">
        <f>+MONTH('TABLA PRINCIPAL'!$B1912)</f>
        <v>2</v>
      </c>
      <c r="AA1912" s="14">
        <f>+YEAR('TABLA PRINCIPAL'!$B1912)</f>
        <v>2014</v>
      </c>
      <c r="AB1912" s="22" t="str">
        <f>+IF(Ventas_Oficina[[#This Row],[Total del pedido]]&gt;=100000,"SI","NO")</f>
        <v>SI</v>
      </c>
      <c r="AC1912" s="22" t="str">
        <f>+_xlfn.XLOOKUP(Ventas_Oficina[[#This Row],[Nº de artículo]],AUXILIAR!A1911:A6803,AUXILIAR!D1911:D6803,"Error",0)</f>
        <v>No enviado a tiempo</v>
      </c>
      <c r="AD1912" s="22" t="str">
        <f>+IF(AND(Ventas_Oficina[[#This Row],[Total]]&gt;75000,Ventas_Oficina[[#This Row],[Envio a tiempo]]="Enviado a tiempo"),"Buena Venta","Venta Mala")</f>
        <v>Venta Mala</v>
      </c>
    </row>
    <row r="1913" spans="1:30" x14ac:dyDescent="0.25">
      <c r="A1913" s="25">
        <v>1346682</v>
      </c>
      <c r="B1913" s="5">
        <v>41662</v>
      </c>
      <c r="C1913" s="6" t="s">
        <v>501</v>
      </c>
      <c r="D1913" s="6" t="s">
        <v>268</v>
      </c>
      <c r="E1913" s="6" t="s">
        <v>4</v>
      </c>
      <c r="F1913" s="6" t="s">
        <v>5</v>
      </c>
      <c r="G1913" s="6" t="s">
        <v>1007</v>
      </c>
      <c r="H1913" s="6" t="s">
        <v>121</v>
      </c>
      <c r="I1913" s="6" t="s">
        <v>1012</v>
      </c>
      <c r="J1913" s="6" t="s">
        <v>1055</v>
      </c>
      <c r="K1913" s="6" t="s">
        <v>1261</v>
      </c>
      <c r="L1913" s="6" t="s">
        <v>1267</v>
      </c>
      <c r="M1913" s="6" t="s">
        <v>1272</v>
      </c>
      <c r="N1913" s="5">
        <v>41664</v>
      </c>
      <c r="O1913" s="7">
        <v>250</v>
      </c>
      <c r="P1913" s="7">
        <v>568</v>
      </c>
      <c r="Q1913" s="7">
        <v>318</v>
      </c>
      <c r="R1913" s="6">
        <v>35</v>
      </c>
      <c r="S1913" s="7">
        <v>19880</v>
      </c>
      <c r="T1913" s="8">
        <v>0.01</v>
      </c>
      <c r="U1913" s="7">
        <v>198.8</v>
      </c>
      <c r="V1913" s="7">
        <v>19681.2</v>
      </c>
      <c r="W1913" s="7">
        <v>360</v>
      </c>
      <c r="X1913" s="7">
        <v>12673</v>
      </c>
      <c r="Y1913" s="9">
        <f>+DAY('TABLA PRINCIPAL'!$B1913)</f>
        <v>23</v>
      </c>
      <c r="Z1913" s="9">
        <f>+MONTH('TABLA PRINCIPAL'!$B1913)</f>
        <v>1</v>
      </c>
      <c r="AA1913" s="9">
        <f>+YEAR('TABLA PRINCIPAL'!$B1913)</f>
        <v>2014</v>
      </c>
      <c r="AB1913" s="22" t="str">
        <f>+IF(Ventas_Oficina[[#This Row],[Total del pedido]]&gt;=100000,"SI","NO")</f>
        <v>NO</v>
      </c>
      <c r="AC1913" s="22" t="str">
        <f>+_xlfn.XLOOKUP(Ventas_Oficina[[#This Row],[Nº de artículo]],AUXILIAR!A1912:A6804,AUXILIAR!D1912:D6804,"Error",0)</f>
        <v>Enviado a tiempo</v>
      </c>
      <c r="AD1913" s="22" t="str">
        <f>+IF(AND(Ventas_Oficina[[#This Row],[Total]]&gt;75000,Ventas_Oficina[[#This Row],[Envio a tiempo]]="Enviado a tiempo"),"Buena Venta","Venta Mala")</f>
        <v>Venta Mala</v>
      </c>
    </row>
    <row r="1914" spans="1:30" x14ac:dyDescent="0.25">
      <c r="A1914" s="26">
        <v>1347016</v>
      </c>
      <c r="B1914" s="10">
        <v>41617</v>
      </c>
      <c r="C1914" s="11" t="s">
        <v>63</v>
      </c>
      <c r="D1914" s="11" t="s">
        <v>52</v>
      </c>
      <c r="E1914" s="11" t="s">
        <v>4</v>
      </c>
      <c r="F1914" s="11" t="s">
        <v>5</v>
      </c>
      <c r="G1914" s="11" t="s">
        <v>1008</v>
      </c>
      <c r="H1914" s="11" t="s">
        <v>53</v>
      </c>
      <c r="I1914" s="11" t="s">
        <v>1012</v>
      </c>
      <c r="J1914" s="11" t="s">
        <v>1101</v>
      </c>
      <c r="K1914" s="11" t="s">
        <v>1261</v>
      </c>
      <c r="L1914" s="11" t="s">
        <v>1267</v>
      </c>
      <c r="M1914" s="11" t="s">
        <v>1272</v>
      </c>
      <c r="N1914" s="10">
        <v>41617</v>
      </c>
      <c r="O1914" s="12">
        <v>21600</v>
      </c>
      <c r="P1914" s="12">
        <v>44999</v>
      </c>
      <c r="Q1914" s="12">
        <v>23399</v>
      </c>
      <c r="R1914" s="11">
        <v>12</v>
      </c>
      <c r="S1914" s="12">
        <v>539988</v>
      </c>
      <c r="T1914" s="13">
        <v>0.06</v>
      </c>
      <c r="U1914" s="12">
        <v>32399.279999999999</v>
      </c>
      <c r="V1914" s="12">
        <v>507588.72</v>
      </c>
      <c r="W1914" s="12">
        <v>2449</v>
      </c>
      <c r="X1914" s="12">
        <v>224675</v>
      </c>
      <c r="Y1914" s="14">
        <f>+DAY('TABLA PRINCIPAL'!$B1914)</f>
        <v>9</v>
      </c>
      <c r="Z1914" s="14">
        <f>+MONTH('TABLA PRINCIPAL'!$B1914)</f>
        <v>12</v>
      </c>
      <c r="AA1914" s="14">
        <f>+YEAR('TABLA PRINCIPAL'!$B1914)</f>
        <v>2013</v>
      </c>
      <c r="AB1914" s="22" t="str">
        <f>+IF(Ventas_Oficina[[#This Row],[Total del pedido]]&gt;=100000,"SI","NO")</f>
        <v>SI</v>
      </c>
      <c r="AC1914" s="22" t="str">
        <f>+_xlfn.XLOOKUP(Ventas_Oficina[[#This Row],[Nº de artículo]],AUXILIAR!A1913:A6805,AUXILIAR!D1913:D6805,"Error",0)</f>
        <v>No enviado a tiempo</v>
      </c>
      <c r="AD1914" s="22" t="str">
        <f>+IF(AND(Ventas_Oficina[[#This Row],[Total]]&gt;75000,Ventas_Oficina[[#This Row],[Envio a tiempo]]="Enviado a tiempo"),"Buena Venta","Venta Mala")</f>
        <v>Venta Mala</v>
      </c>
    </row>
    <row r="1915" spans="1:30" x14ac:dyDescent="0.25">
      <c r="A1915" s="25">
        <v>1347016</v>
      </c>
      <c r="B1915" s="5">
        <v>41893</v>
      </c>
      <c r="C1915" s="6" t="s">
        <v>396</v>
      </c>
      <c r="D1915" s="6" t="s">
        <v>183</v>
      </c>
      <c r="E1915" s="6" t="s">
        <v>4</v>
      </c>
      <c r="F1915" s="6" t="s">
        <v>5</v>
      </c>
      <c r="G1915" s="6" t="s">
        <v>1008</v>
      </c>
      <c r="H1915" s="6" t="s">
        <v>106</v>
      </c>
      <c r="I1915" s="6" t="s">
        <v>1015</v>
      </c>
      <c r="J1915" s="6" t="s">
        <v>1102</v>
      </c>
      <c r="K1915" s="6" t="s">
        <v>1261</v>
      </c>
      <c r="L1915" s="6" t="s">
        <v>1267</v>
      </c>
      <c r="M1915" s="6" t="s">
        <v>1272</v>
      </c>
      <c r="N1915" s="5">
        <v>41903</v>
      </c>
      <c r="O1915" s="7">
        <v>290</v>
      </c>
      <c r="P1915" s="7">
        <v>476</v>
      </c>
      <c r="Q1915" s="7">
        <v>186</v>
      </c>
      <c r="R1915" s="6">
        <v>44</v>
      </c>
      <c r="S1915" s="7">
        <v>20944</v>
      </c>
      <c r="T1915" s="8">
        <v>0</v>
      </c>
      <c r="U1915" s="7">
        <v>0</v>
      </c>
      <c r="V1915" s="7">
        <v>20944</v>
      </c>
      <c r="W1915" s="7">
        <v>88</v>
      </c>
      <c r="X1915" s="7">
        <v>4905</v>
      </c>
      <c r="Y1915" s="9">
        <f>+DAY('TABLA PRINCIPAL'!$B1915)</f>
        <v>11</v>
      </c>
      <c r="Z1915" s="9">
        <f>+MONTH('TABLA PRINCIPAL'!$B1915)</f>
        <v>9</v>
      </c>
      <c r="AA1915" s="9">
        <f>+YEAR('TABLA PRINCIPAL'!$B1915)</f>
        <v>2014</v>
      </c>
      <c r="AB1915" s="22" t="str">
        <f>+IF(Ventas_Oficina[[#This Row],[Total del pedido]]&gt;=100000,"SI","NO")</f>
        <v>NO</v>
      </c>
      <c r="AC1915" s="22" t="str">
        <f>+_xlfn.XLOOKUP(Ventas_Oficina[[#This Row],[Nº de artículo]],AUXILIAR!A1914:A6806,AUXILIAR!D1914:D6806,"Error",0)</f>
        <v>No enviado a tiempo</v>
      </c>
      <c r="AD1915" s="22" t="str">
        <f>+IF(AND(Ventas_Oficina[[#This Row],[Total]]&gt;75000,Ventas_Oficina[[#This Row],[Envio a tiempo]]="Enviado a tiempo"),"Buena Venta","Venta Mala")</f>
        <v>Venta Mala</v>
      </c>
    </row>
    <row r="1916" spans="1:30" x14ac:dyDescent="0.25">
      <c r="A1916" s="26">
        <v>1347016</v>
      </c>
      <c r="B1916" s="10">
        <v>41349</v>
      </c>
      <c r="C1916" s="11" t="s">
        <v>18</v>
      </c>
      <c r="D1916" s="11" t="s">
        <v>19</v>
      </c>
      <c r="E1916" s="11" t="s">
        <v>4</v>
      </c>
      <c r="F1916" s="11" t="s">
        <v>5</v>
      </c>
      <c r="G1916" s="11" t="s">
        <v>1008</v>
      </c>
      <c r="H1916" s="11" t="s">
        <v>6</v>
      </c>
      <c r="I1916" s="11" t="s">
        <v>1013</v>
      </c>
      <c r="J1916" s="11" t="s">
        <v>1069</v>
      </c>
      <c r="K1916" s="11" t="s">
        <v>1261</v>
      </c>
      <c r="L1916" s="11" t="s">
        <v>1265</v>
      </c>
      <c r="M1916" s="11" t="s">
        <v>1273</v>
      </c>
      <c r="N1916" s="10">
        <v>41353</v>
      </c>
      <c r="O1916" s="12">
        <v>105</v>
      </c>
      <c r="P1916" s="12">
        <v>195</v>
      </c>
      <c r="Q1916" s="12">
        <v>90</v>
      </c>
      <c r="R1916" s="11">
        <v>4</v>
      </c>
      <c r="S1916" s="12">
        <v>780</v>
      </c>
      <c r="T1916" s="13">
        <v>0.03</v>
      </c>
      <c r="U1916" s="12">
        <v>23.4</v>
      </c>
      <c r="V1916" s="12">
        <v>756.6</v>
      </c>
      <c r="W1916" s="12">
        <v>163</v>
      </c>
      <c r="X1916" s="12">
        <v>12655</v>
      </c>
      <c r="Y1916" s="14">
        <f>+DAY('TABLA PRINCIPAL'!$B1916)</f>
        <v>16</v>
      </c>
      <c r="Z1916" s="14">
        <f>+MONTH('TABLA PRINCIPAL'!$B1916)</f>
        <v>3</v>
      </c>
      <c r="AA1916" s="14">
        <f>+YEAR('TABLA PRINCIPAL'!$B1916)</f>
        <v>2013</v>
      </c>
      <c r="AB1916" s="22" t="str">
        <f>+IF(Ventas_Oficina[[#This Row],[Total del pedido]]&gt;=100000,"SI","NO")</f>
        <v>NO</v>
      </c>
      <c r="AC1916" s="22" t="str">
        <f>+_xlfn.XLOOKUP(Ventas_Oficina[[#This Row],[Nº de artículo]],AUXILIAR!A1915:A6807,AUXILIAR!D1915:D6807,"Error",0)</f>
        <v>Enviado a tiempo</v>
      </c>
      <c r="AD1916" s="22" t="str">
        <f>+IF(AND(Ventas_Oficina[[#This Row],[Total]]&gt;75000,Ventas_Oficina[[#This Row],[Envio a tiempo]]="Enviado a tiempo"),"Buena Venta","Venta Mala")</f>
        <v>Venta Mala</v>
      </c>
    </row>
    <row r="1917" spans="1:30" x14ac:dyDescent="0.25">
      <c r="A1917" s="25">
        <v>1347382</v>
      </c>
      <c r="B1917" s="5">
        <v>41356</v>
      </c>
      <c r="C1917" s="6" t="s">
        <v>130</v>
      </c>
      <c r="D1917" s="6" t="s">
        <v>131</v>
      </c>
      <c r="E1917" s="6" t="s">
        <v>4</v>
      </c>
      <c r="F1917" s="6" t="s">
        <v>5</v>
      </c>
      <c r="G1917" s="6" t="s">
        <v>1010</v>
      </c>
      <c r="H1917" s="6" t="s">
        <v>27</v>
      </c>
      <c r="I1917" s="6" t="s">
        <v>1014</v>
      </c>
      <c r="J1917" s="6" t="s">
        <v>1019</v>
      </c>
      <c r="K1917" s="6" t="s">
        <v>1261</v>
      </c>
      <c r="L1917" s="6" t="s">
        <v>1265</v>
      </c>
      <c r="M1917" s="6" t="s">
        <v>1273</v>
      </c>
      <c r="N1917" s="5">
        <v>41359</v>
      </c>
      <c r="O1917" s="7">
        <v>24</v>
      </c>
      <c r="P1917" s="7">
        <v>126</v>
      </c>
      <c r="Q1917" s="7">
        <v>102</v>
      </c>
      <c r="R1917" s="6">
        <v>25</v>
      </c>
      <c r="S1917" s="7">
        <v>3150</v>
      </c>
      <c r="T1917" s="8">
        <v>0.01</v>
      </c>
      <c r="U1917" s="7">
        <v>31.5</v>
      </c>
      <c r="V1917" s="7">
        <v>3118.5</v>
      </c>
      <c r="W1917" s="7">
        <v>70</v>
      </c>
      <c r="X1917" s="7">
        <v>5324</v>
      </c>
      <c r="Y1917" s="9">
        <f>+DAY('TABLA PRINCIPAL'!$B1917)</f>
        <v>23</v>
      </c>
      <c r="Z1917" s="9">
        <f>+MONTH('TABLA PRINCIPAL'!$B1917)</f>
        <v>3</v>
      </c>
      <c r="AA1917" s="9">
        <f>+YEAR('TABLA PRINCIPAL'!$B1917)</f>
        <v>2013</v>
      </c>
      <c r="AB1917" s="22" t="str">
        <f>+IF(Ventas_Oficina[[#This Row],[Total del pedido]]&gt;=100000,"SI","NO")</f>
        <v>NO</v>
      </c>
      <c r="AC1917" s="22" t="str">
        <f>+_xlfn.XLOOKUP(Ventas_Oficina[[#This Row],[Nº de artículo]],AUXILIAR!A1916:A6808,AUXILIAR!D1916:D6808,"Error",0)</f>
        <v>Enviado a tiempo</v>
      </c>
      <c r="AD1917" s="22" t="str">
        <f>+IF(AND(Ventas_Oficina[[#This Row],[Total]]&gt;75000,Ventas_Oficina[[#This Row],[Envio a tiempo]]="Enviado a tiempo"),"Buena Venta","Venta Mala")</f>
        <v>Venta Mala</v>
      </c>
    </row>
    <row r="1918" spans="1:30" x14ac:dyDescent="0.25">
      <c r="A1918" s="26">
        <v>1347382</v>
      </c>
      <c r="B1918" s="10">
        <v>42064</v>
      </c>
      <c r="C1918" s="11" t="s">
        <v>622</v>
      </c>
      <c r="D1918" s="11" t="s">
        <v>189</v>
      </c>
      <c r="E1918" s="11" t="s">
        <v>4</v>
      </c>
      <c r="F1918" s="11" t="s">
        <v>5</v>
      </c>
      <c r="G1918" s="11" t="s">
        <v>1007</v>
      </c>
      <c r="H1918" s="11" t="s">
        <v>121</v>
      </c>
      <c r="I1918" s="11" t="s">
        <v>1013</v>
      </c>
      <c r="J1918" s="11" t="s">
        <v>1032</v>
      </c>
      <c r="K1918" s="11" t="s">
        <v>1261</v>
      </c>
      <c r="L1918" s="11" t="s">
        <v>1265</v>
      </c>
      <c r="M1918" s="11" t="s">
        <v>1272</v>
      </c>
      <c r="N1918" s="10">
        <v>42064</v>
      </c>
      <c r="O1918" s="12">
        <v>159</v>
      </c>
      <c r="P1918" s="12">
        <v>261</v>
      </c>
      <c r="Q1918" s="12">
        <v>102</v>
      </c>
      <c r="R1918" s="11">
        <v>13</v>
      </c>
      <c r="S1918" s="12">
        <v>3393</v>
      </c>
      <c r="T1918" s="13">
        <v>0.06</v>
      </c>
      <c r="U1918" s="12">
        <v>203.57999999999998</v>
      </c>
      <c r="V1918" s="12">
        <v>3189.42</v>
      </c>
      <c r="W1918" s="12">
        <v>50</v>
      </c>
      <c r="X1918" s="12">
        <v>11609</v>
      </c>
      <c r="Y1918" s="14">
        <f>+DAY('TABLA PRINCIPAL'!$B1918)</f>
        <v>1</v>
      </c>
      <c r="Z1918" s="14">
        <f>+MONTH('TABLA PRINCIPAL'!$B1918)</f>
        <v>3</v>
      </c>
      <c r="AA1918" s="14">
        <f>+YEAR('TABLA PRINCIPAL'!$B1918)</f>
        <v>2015</v>
      </c>
      <c r="AB1918" s="22" t="str">
        <f>+IF(Ventas_Oficina[[#This Row],[Total del pedido]]&gt;=100000,"SI","NO")</f>
        <v>NO</v>
      </c>
      <c r="AC1918" s="22" t="str">
        <f>+_xlfn.XLOOKUP(Ventas_Oficina[[#This Row],[Nº de artículo]],AUXILIAR!A1917:A6809,AUXILIAR!D1917:D6809,"Error",0)</f>
        <v>Enviado a tiempo</v>
      </c>
      <c r="AD1918" s="22" t="str">
        <f>+IF(AND(Ventas_Oficina[[#This Row],[Total]]&gt;75000,Ventas_Oficina[[#This Row],[Envio a tiempo]]="Enviado a tiempo"),"Buena Venta","Venta Mala")</f>
        <v>Venta Mala</v>
      </c>
    </row>
    <row r="1919" spans="1:30" x14ac:dyDescent="0.25">
      <c r="A1919" s="25">
        <v>1347382</v>
      </c>
      <c r="B1919" s="5">
        <v>41863</v>
      </c>
      <c r="C1919" s="6" t="s">
        <v>315</v>
      </c>
      <c r="D1919" s="6" t="s">
        <v>3</v>
      </c>
      <c r="E1919" s="6" t="s">
        <v>4</v>
      </c>
      <c r="F1919" s="6" t="s">
        <v>5</v>
      </c>
      <c r="G1919" s="6" t="s">
        <v>1009</v>
      </c>
      <c r="H1919" s="6" t="s">
        <v>6</v>
      </c>
      <c r="I1919" s="6" t="s">
        <v>1014</v>
      </c>
      <c r="J1919" s="6" t="s">
        <v>1019</v>
      </c>
      <c r="K1919" s="6" t="s">
        <v>1261</v>
      </c>
      <c r="L1919" s="6" t="s">
        <v>1265</v>
      </c>
      <c r="M1919" s="6" t="s">
        <v>1272</v>
      </c>
      <c r="N1919" s="5">
        <v>41870</v>
      </c>
      <c r="O1919" s="7">
        <v>24</v>
      </c>
      <c r="P1919" s="7">
        <v>126</v>
      </c>
      <c r="Q1919" s="7">
        <v>102</v>
      </c>
      <c r="R1919" s="6">
        <v>47</v>
      </c>
      <c r="S1919" s="7">
        <v>5922</v>
      </c>
      <c r="T1919" s="8">
        <v>0.03</v>
      </c>
      <c r="U1919" s="7">
        <v>177.66</v>
      </c>
      <c r="V1919" s="7">
        <v>5744.34</v>
      </c>
      <c r="W1919" s="7">
        <v>70</v>
      </c>
      <c r="X1919" s="7">
        <v>9491</v>
      </c>
      <c r="Y1919" s="9">
        <f>+DAY('TABLA PRINCIPAL'!$B1919)</f>
        <v>12</v>
      </c>
      <c r="Z1919" s="9">
        <f>+MONTH('TABLA PRINCIPAL'!$B1919)</f>
        <v>8</v>
      </c>
      <c r="AA1919" s="9">
        <f>+YEAR('TABLA PRINCIPAL'!$B1919)</f>
        <v>2014</v>
      </c>
      <c r="AB1919" s="22" t="str">
        <f>+IF(Ventas_Oficina[[#This Row],[Total del pedido]]&gt;=100000,"SI","NO")</f>
        <v>NO</v>
      </c>
      <c r="AC1919" s="22" t="str">
        <f>+_xlfn.XLOOKUP(Ventas_Oficina[[#This Row],[Nº de artículo]],AUXILIAR!A1918:A6810,AUXILIAR!D1918:D6810,"Error",0)</f>
        <v>No enviado a tiempo</v>
      </c>
      <c r="AD1919" s="22" t="str">
        <f>+IF(AND(Ventas_Oficina[[#This Row],[Total]]&gt;75000,Ventas_Oficina[[#This Row],[Envio a tiempo]]="Enviado a tiempo"),"Buena Venta","Venta Mala")</f>
        <v>Venta Mala</v>
      </c>
    </row>
    <row r="1920" spans="1:30" x14ac:dyDescent="0.25">
      <c r="A1920" s="26">
        <v>1347747</v>
      </c>
      <c r="B1920" s="10">
        <v>41461</v>
      </c>
      <c r="C1920" s="11" t="s">
        <v>130</v>
      </c>
      <c r="D1920" s="11" t="s">
        <v>131</v>
      </c>
      <c r="E1920" s="11" t="s">
        <v>4</v>
      </c>
      <c r="F1920" s="11" t="s">
        <v>5</v>
      </c>
      <c r="G1920" s="11" t="s">
        <v>1008</v>
      </c>
      <c r="H1920" s="11" t="s">
        <v>27</v>
      </c>
      <c r="I1920" s="11" t="s">
        <v>1012</v>
      </c>
      <c r="J1920" s="11" t="s">
        <v>1031</v>
      </c>
      <c r="K1920" s="11" t="s">
        <v>1261</v>
      </c>
      <c r="L1920" s="11" t="s">
        <v>1267</v>
      </c>
      <c r="M1920" s="11" t="s">
        <v>1272</v>
      </c>
      <c r="N1920" s="10">
        <v>41461</v>
      </c>
      <c r="O1920" s="12">
        <v>1007</v>
      </c>
      <c r="P1920" s="12">
        <v>1598</v>
      </c>
      <c r="Q1920" s="12">
        <v>591</v>
      </c>
      <c r="R1920" s="11">
        <v>35</v>
      </c>
      <c r="S1920" s="12">
        <v>55930</v>
      </c>
      <c r="T1920" s="13">
        <v>0.09</v>
      </c>
      <c r="U1920" s="12">
        <v>5033.7</v>
      </c>
      <c r="V1920" s="12">
        <v>50896.3</v>
      </c>
      <c r="W1920" s="12">
        <v>400</v>
      </c>
      <c r="X1920" s="12">
        <v>12673</v>
      </c>
      <c r="Y1920" s="14">
        <f>+DAY('TABLA PRINCIPAL'!$B1920)</f>
        <v>6</v>
      </c>
      <c r="Z1920" s="14">
        <f>+MONTH('TABLA PRINCIPAL'!$B1920)</f>
        <v>7</v>
      </c>
      <c r="AA1920" s="14">
        <f>+YEAR('TABLA PRINCIPAL'!$B1920)</f>
        <v>2013</v>
      </c>
      <c r="AB1920" s="22" t="str">
        <f>+IF(Ventas_Oficina[[#This Row],[Total del pedido]]&gt;=100000,"SI","NO")</f>
        <v>NO</v>
      </c>
      <c r="AC1920" s="22" t="str">
        <f>+_xlfn.XLOOKUP(Ventas_Oficina[[#This Row],[Nº de artículo]],AUXILIAR!A1919:A6811,AUXILIAR!D1919:D6811,"Error",0)</f>
        <v>No enviado a tiempo</v>
      </c>
      <c r="AD1920" s="22" t="str">
        <f>+IF(AND(Ventas_Oficina[[#This Row],[Total]]&gt;75000,Ventas_Oficina[[#This Row],[Envio a tiempo]]="Enviado a tiempo"),"Buena Venta","Venta Mala")</f>
        <v>Venta Mala</v>
      </c>
    </row>
    <row r="1921" spans="1:30" x14ac:dyDescent="0.25">
      <c r="A1921" s="25">
        <v>1347747</v>
      </c>
      <c r="B1921" s="5">
        <v>41809</v>
      </c>
      <c r="C1921" s="6" t="s">
        <v>658</v>
      </c>
      <c r="D1921" s="6" t="s">
        <v>36</v>
      </c>
      <c r="E1921" s="6" t="s">
        <v>12</v>
      </c>
      <c r="F1921" s="6" t="s">
        <v>13</v>
      </c>
      <c r="G1921" s="6" t="s">
        <v>1007</v>
      </c>
      <c r="H1921" s="6" t="s">
        <v>14</v>
      </c>
      <c r="I1921" s="6" t="s">
        <v>1012</v>
      </c>
      <c r="J1921" s="6" t="s">
        <v>1073</v>
      </c>
      <c r="K1921" s="6" t="s">
        <v>1261</v>
      </c>
      <c r="L1921" s="6" t="s">
        <v>1267</v>
      </c>
      <c r="M1921" s="6" t="s">
        <v>1272</v>
      </c>
      <c r="N1921" s="5">
        <v>41811</v>
      </c>
      <c r="O1921" s="7">
        <v>550</v>
      </c>
      <c r="P1921" s="7">
        <v>1222</v>
      </c>
      <c r="Q1921" s="7">
        <v>672</v>
      </c>
      <c r="R1921" s="6">
        <v>24</v>
      </c>
      <c r="S1921" s="7">
        <v>29328</v>
      </c>
      <c r="T1921" s="8">
        <v>7.0000000000000007E-2</v>
      </c>
      <c r="U1921" s="7">
        <v>2052.96</v>
      </c>
      <c r="V1921" s="7">
        <v>27275.040000000001</v>
      </c>
      <c r="W1921" s="7">
        <v>285</v>
      </c>
      <c r="X1921" s="7">
        <v>62639</v>
      </c>
      <c r="Y1921" s="9">
        <f>+DAY('TABLA PRINCIPAL'!$B1921)</f>
        <v>19</v>
      </c>
      <c r="Z1921" s="9">
        <f>+MONTH('TABLA PRINCIPAL'!$B1921)</f>
        <v>6</v>
      </c>
      <c r="AA1921" s="9">
        <f>+YEAR('TABLA PRINCIPAL'!$B1921)</f>
        <v>2014</v>
      </c>
      <c r="AB1921" s="22" t="str">
        <f>+IF(Ventas_Oficina[[#This Row],[Total del pedido]]&gt;=100000,"SI","NO")</f>
        <v>NO</v>
      </c>
      <c r="AC1921" s="22" t="str">
        <f>+_xlfn.XLOOKUP(Ventas_Oficina[[#This Row],[Nº de artículo]],AUXILIAR!A1920:A6812,AUXILIAR!D1920:D6812,"Error",0)</f>
        <v>No enviado a tiempo</v>
      </c>
      <c r="AD1921" s="22" t="str">
        <f>+IF(AND(Ventas_Oficina[[#This Row],[Total]]&gt;75000,Ventas_Oficina[[#This Row],[Envio a tiempo]]="Enviado a tiempo"),"Buena Venta","Venta Mala")</f>
        <v>Venta Mala</v>
      </c>
    </row>
    <row r="1922" spans="1:30" x14ac:dyDescent="0.25">
      <c r="A1922" s="26">
        <v>1348112</v>
      </c>
      <c r="B1922" s="10">
        <v>41873</v>
      </c>
      <c r="C1922" s="11" t="s">
        <v>643</v>
      </c>
      <c r="D1922" s="11" t="s">
        <v>76</v>
      </c>
      <c r="E1922" s="11" t="s">
        <v>4</v>
      </c>
      <c r="F1922" s="11" t="s">
        <v>5</v>
      </c>
      <c r="G1922" s="11" t="s">
        <v>1009</v>
      </c>
      <c r="H1922" s="11" t="s">
        <v>17</v>
      </c>
      <c r="I1922" s="11" t="s">
        <v>1016</v>
      </c>
      <c r="J1922" s="11" t="s">
        <v>1077</v>
      </c>
      <c r="K1922" s="11" t="s">
        <v>1261</v>
      </c>
      <c r="L1922" s="11" t="s">
        <v>1265</v>
      </c>
      <c r="M1922" s="11" t="s">
        <v>1272</v>
      </c>
      <c r="N1922" s="10">
        <v>41874</v>
      </c>
      <c r="O1922" s="12">
        <v>403</v>
      </c>
      <c r="P1922" s="12">
        <v>938</v>
      </c>
      <c r="Q1922" s="12">
        <v>535</v>
      </c>
      <c r="R1922" s="11">
        <v>50</v>
      </c>
      <c r="S1922" s="12">
        <v>46900</v>
      </c>
      <c r="T1922" s="13">
        <v>0.01</v>
      </c>
      <c r="U1922" s="12">
        <v>469</v>
      </c>
      <c r="V1922" s="12">
        <v>46431</v>
      </c>
      <c r="W1922" s="12">
        <v>728</v>
      </c>
      <c r="X1922" s="12">
        <v>15239</v>
      </c>
      <c r="Y1922" s="14">
        <f>+DAY('TABLA PRINCIPAL'!$B1922)</f>
        <v>22</v>
      </c>
      <c r="Z1922" s="14">
        <f>+MONTH('TABLA PRINCIPAL'!$B1922)</f>
        <v>8</v>
      </c>
      <c r="AA1922" s="14">
        <f>+YEAR('TABLA PRINCIPAL'!$B1922)</f>
        <v>2014</v>
      </c>
      <c r="AB1922" s="22" t="str">
        <f>+IF(Ventas_Oficina[[#This Row],[Total del pedido]]&gt;=100000,"SI","NO")</f>
        <v>NO</v>
      </c>
      <c r="AC1922" s="22" t="str">
        <f>+_xlfn.XLOOKUP(Ventas_Oficina[[#This Row],[Nº de artículo]],AUXILIAR!A1921:A6813,AUXILIAR!D1921:D6813,"Error",0)</f>
        <v>No enviado a tiempo</v>
      </c>
      <c r="AD1922" s="22" t="str">
        <f>+IF(AND(Ventas_Oficina[[#This Row],[Total]]&gt;75000,Ventas_Oficina[[#This Row],[Envio a tiempo]]="Enviado a tiempo"),"Buena Venta","Venta Mala")</f>
        <v>Venta Mala</v>
      </c>
    </row>
    <row r="1923" spans="1:30" x14ac:dyDescent="0.25">
      <c r="A1923" s="25">
        <v>1348477</v>
      </c>
      <c r="B1923" s="5">
        <v>41399</v>
      </c>
      <c r="C1923" s="6" t="s">
        <v>207</v>
      </c>
      <c r="D1923" s="6" t="s">
        <v>177</v>
      </c>
      <c r="E1923" s="6" t="s">
        <v>4</v>
      </c>
      <c r="F1923" s="6" t="s">
        <v>5</v>
      </c>
      <c r="G1923" s="6" t="s">
        <v>1010</v>
      </c>
      <c r="H1923" s="6" t="s">
        <v>6</v>
      </c>
      <c r="I1923" s="6" t="s">
        <v>1014</v>
      </c>
      <c r="J1923" s="6" t="s">
        <v>1092</v>
      </c>
      <c r="K1923" s="6" t="s">
        <v>1261</v>
      </c>
      <c r="L1923" s="6" t="s">
        <v>1265</v>
      </c>
      <c r="M1923" s="6" t="s">
        <v>1272</v>
      </c>
      <c r="N1923" s="5">
        <v>41400</v>
      </c>
      <c r="O1923" s="7">
        <v>187</v>
      </c>
      <c r="P1923" s="7">
        <v>223</v>
      </c>
      <c r="Q1923" s="7">
        <v>36</v>
      </c>
      <c r="R1923" s="6">
        <v>25</v>
      </c>
      <c r="S1923" s="7">
        <v>5575</v>
      </c>
      <c r="T1923" s="8">
        <v>0.02</v>
      </c>
      <c r="U1923" s="7">
        <v>111.5</v>
      </c>
      <c r="V1923" s="7">
        <v>5463.5</v>
      </c>
      <c r="W1923" s="7">
        <v>283</v>
      </c>
      <c r="X1923" s="7">
        <v>12673</v>
      </c>
      <c r="Y1923" s="9">
        <f>+DAY('TABLA PRINCIPAL'!$B1923)</f>
        <v>5</v>
      </c>
      <c r="Z1923" s="9">
        <f>+MONTH('TABLA PRINCIPAL'!$B1923)</f>
        <v>5</v>
      </c>
      <c r="AA1923" s="9">
        <f>+YEAR('TABLA PRINCIPAL'!$B1923)</f>
        <v>2013</v>
      </c>
      <c r="AB1923" s="22" t="str">
        <f>+IF(Ventas_Oficina[[#This Row],[Total del pedido]]&gt;=100000,"SI","NO")</f>
        <v>NO</v>
      </c>
      <c r="AC1923" s="22" t="str">
        <f>+_xlfn.XLOOKUP(Ventas_Oficina[[#This Row],[Nº de artículo]],AUXILIAR!A1922:A6814,AUXILIAR!D1922:D6814,"Error",0)</f>
        <v>No enviado a tiempo</v>
      </c>
      <c r="AD1923" s="22" t="str">
        <f>+IF(AND(Ventas_Oficina[[#This Row],[Total]]&gt;75000,Ventas_Oficina[[#This Row],[Envio a tiempo]]="Enviado a tiempo"),"Buena Venta","Venta Mala")</f>
        <v>Venta Mala</v>
      </c>
    </row>
    <row r="1924" spans="1:30" x14ac:dyDescent="0.25">
      <c r="A1924" s="26">
        <v>1348477</v>
      </c>
      <c r="B1924" s="10">
        <v>41470</v>
      </c>
      <c r="C1924" s="11" t="s">
        <v>98</v>
      </c>
      <c r="D1924" s="11" t="s">
        <v>91</v>
      </c>
      <c r="E1924" s="11" t="s">
        <v>4</v>
      </c>
      <c r="F1924" s="11" t="s">
        <v>5</v>
      </c>
      <c r="G1924" s="11" t="s">
        <v>1007</v>
      </c>
      <c r="H1924" s="11" t="s">
        <v>24</v>
      </c>
      <c r="I1924" s="11" t="s">
        <v>1015</v>
      </c>
      <c r="J1924" s="11" t="s">
        <v>1052</v>
      </c>
      <c r="K1924" s="11" t="s">
        <v>1261</v>
      </c>
      <c r="L1924" s="11" t="s">
        <v>1265</v>
      </c>
      <c r="M1924" s="11" t="s">
        <v>1272</v>
      </c>
      <c r="N1924" s="10">
        <v>41471</v>
      </c>
      <c r="O1924" s="12">
        <v>332</v>
      </c>
      <c r="P1924" s="12">
        <v>518</v>
      </c>
      <c r="Q1924" s="12">
        <v>186</v>
      </c>
      <c r="R1924" s="11">
        <v>23</v>
      </c>
      <c r="S1924" s="12">
        <v>11914</v>
      </c>
      <c r="T1924" s="13">
        <v>7.0000000000000007E-2</v>
      </c>
      <c r="U1924" s="12">
        <v>833.98000000000013</v>
      </c>
      <c r="V1924" s="12">
        <v>11080.02</v>
      </c>
      <c r="W1924" s="12">
        <v>204</v>
      </c>
      <c r="X1924" s="12">
        <v>5365</v>
      </c>
      <c r="Y1924" s="14">
        <f>+DAY('TABLA PRINCIPAL'!$B1924)</f>
        <v>15</v>
      </c>
      <c r="Z1924" s="14">
        <f>+MONTH('TABLA PRINCIPAL'!$B1924)</f>
        <v>7</v>
      </c>
      <c r="AA1924" s="14">
        <f>+YEAR('TABLA PRINCIPAL'!$B1924)</f>
        <v>2013</v>
      </c>
      <c r="AB1924" s="22" t="str">
        <f>+IF(Ventas_Oficina[[#This Row],[Total del pedido]]&gt;=100000,"SI","NO")</f>
        <v>NO</v>
      </c>
      <c r="AC1924" s="22" t="str">
        <f>+_xlfn.XLOOKUP(Ventas_Oficina[[#This Row],[Nº de artículo]],AUXILIAR!A1923:A6815,AUXILIAR!D1923:D6815,"Error",0)</f>
        <v>No enviado a tiempo</v>
      </c>
      <c r="AD1924" s="22" t="str">
        <f>+IF(AND(Ventas_Oficina[[#This Row],[Total]]&gt;75000,Ventas_Oficina[[#This Row],[Envio a tiempo]]="Enviado a tiempo"),"Buena Venta","Venta Mala")</f>
        <v>Venta Mala</v>
      </c>
    </row>
    <row r="1925" spans="1:30" x14ac:dyDescent="0.25">
      <c r="A1925" s="25">
        <v>1348843</v>
      </c>
      <c r="B1925" s="5">
        <v>41876</v>
      </c>
      <c r="C1925" s="6" t="s">
        <v>28</v>
      </c>
      <c r="D1925" s="6" t="s">
        <v>29</v>
      </c>
      <c r="E1925" s="6" t="s">
        <v>12</v>
      </c>
      <c r="F1925" s="6" t="s">
        <v>13</v>
      </c>
      <c r="G1925" s="6" t="s">
        <v>1007</v>
      </c>
      <c r="H1925" s="6" t="s">
        <v>14</v>
      </c>
      <c r="I1925" s="6" t="s">
        <v>1013</v>
      </c>
      <c r="J1925" s="6" t="s">
        <v>1073</v>
      </c>
      <c r="K1925" s="6" t="s">
        <v>1261</v>
      </c>
      <c r="L1925" s="6" t="s">
        <v>1267</v>
      </c>
      <c r="M1925" s="6" t="s">
        <v>1272</v>
      </c>
      <c r="N1925" s="5">
        <v>41878</v>
      </c>
      <c r="O1925" s="7">
        <v>550</v>
      </c>
      <c r="P1925" s="7">
        <v>1222</v>
      </c>
      <c r="Q1925" s="7">
        <v>672</v>
      </c>
      <c r="R1925" s="6">
        <v>22</v>
      </c>
      <c r="S1925" s="7">
        <v>26884</v>
      </c>
      <c r="T1925" s="8">
        <v>7.0000000000000007E-2</v>
      </c>
      <c r="U1925" s="7">
        <v>1881.88</v>
      </c>
      <c r="V1925" s="7">
        <v>25002.12</v>
      </c>
      <c r="W1925" s="7">
        <v>285</v>
      </c>
      <c r="X1925" s="7">
        <v>41430</v>
      </c>
      <c r="Y1925" s="9">
        <f>+DAY('TABLA PRINCIPAL'!$B1925)</f>
        <v>25</v>
      </c>
      <c r="Z1925" s="9">
        <f>+MONTH('TABLA PRINCIPAL'!$B1925)</f>
        <v>8</v>
      </c>
      <c r="AA1925" s="9">
        <f>+YEAR('TABLA PRINCIPAL'!$B1925)</f>
        <v>2014</v>
      </c>
      <c r="AB1925" s="22" t="str">
        <f>+IF(Ventas_Oficina[[#This Row],[Total del pedido]]&gt;=100000,"SI","NO")</f>
        <v>NO</v>
      </c>
      <c r="AC1925" s="22" t="str">
        <f>+_xlfn.XLOOKUP(Ventas_Oficina[[#This Row],[Nº de artículo]],AUXILIAR!A1924:A6816,AUXILIAR!D1924:D6816,"Error",0)</f>
        <v>Enviado a tiempo</v>
      </c>
      <c r="AD1925" s="22" t="str">
        <f>+IF(AND(Ventas_Oficina[[#This Row],[Total]]&gt;75000,Ventas_Oficina[[#This Row],[Envio a tiempo]]="Enviado a tiempo"),"Buena Venta","Venta Mala")</f>
        <v>Venta Mala</v>
      </c>
    </row>
    <row r="1926" spans="1:30" x14ac:dyDescent="0.25">
      <c r="A1926" s="26">
        <v>1349208</v>
      </c>
      <c r="B1926" s="10">
        <v>41423</v>
      </c>
      <c r="C1926" s="11" t="s">
        <v>22</v>
      </c>
      <c r="D1926" s="11" t="s">
        <v>23</v>
      </c>
      <c r="E1926" s="11" t="s">
        <v>4</v>
      </c>
      <c r="F1926" s="11" t="s">
        <v>5</v>
      </c>
      <c r="G1926" s="11" t="s">
        <v>1010</v>
      </c>
      <c r="H1926" s="11" t="s">
        <v>24</v>
      </c>
      <c r="I1926" s="11" t="s">
        <v>1014</v>
      </c>
      <c r="J1926" s="11" t="s">
        <v>1023</v>
      </c>
      <c r="K1926" s="11" t="s">
        <v>1261</v>
      </c>
      <c r="L1926" s="11" t="s">
        <v>1265</v>
      </c>
      <c r="M1926" s="11" t="s">
        <v>1272</v>
      </c>
      <c r="N1926" s="10">
        <v>41423</v>
      </c>
      <c r="O1926" s="12">
        <v>459</v>
      </c>
      <c r="P1926" s="12">
        <v>728</v>
      </c>
      <c r="Q1926" s="12">
        <v>269</v>
      </c>
      <c r="R1926" s="11">
        <v>22</v>
      </c>
      <c r="S1926" s="12">
        <v>16016</v>
      </c>
      <c r="T1926" s="13">
        <v>0.09</v>
      </c>
      <c r="U1926" s="12">
        <v>1441.44</v>
      </c>
      <c r="V1926" s="12">
        <v>14574.56</v>
      </c>
      <c r="W1926" s="12">
        <v>1115</v>
      </c>
      <c r="X1926" s="12">
        <v>33090</v>
      </c>
      <c r="Y1926" s="14">
        <f>+DAY('TABLA PRINCIPAL'!$B1926)</f>
        <v>29</v>
      </c>
      <c r="Z1926" s="14">
        <f>+MONTH('TABLA PRINCIPAL'!$B1926)</f>
        <v>5</v>
      </c>
      <c r="AA1926" s="14">
        <f>+YEAR('TABLA PRINCIPAL'!$B1926)</f>
        <v>2013</v>
      </c>
      <c r="AB1926" s="22" t="str">
        <f>+IF(Ventas_Oficina[[#This Row],[Total del pedido]]&gt;=100000,"SI","NO")</f>
        <v>NO</v>
      </c>
      <c r="AC1926" s="22" t="str">
        <f>+_xlfn.XLOOKUP(Ventas_Oficina[[#This Row],[Nº de artículo]],AUXILIAR!A1925:A6817,AUXILIAR!D1925:D6817,"Error",0)</f>
        <v>No enviado a tiempo</v>
      </c>
      <c r="AD1926" s="22" t="str">
        <f>+IF(AND(Ventas_Oficina[[#This Row],[Total]]&gt;75000,Ventas_Oficina[[#This Row],[Envio a tiempo]]="Enviado a tiempo"),"Buena Venta","Venta Mala")</f>
        <v>Venta Mala</v>
      </c>
    </row>
    <row r="1927" spans="1:30" x14ac:dyDescent="0.25">
      <c r="A1927" s="25">
        <v>1349208</v>
      </c>
      <c r="B1927" s="5">
        <v>41652</v>
      </c>
      <c r="C1927" s="6" t="s">
        <v>259</v>
      </c>
      <c r="D1927" s="6" t="s">
        <v>260</v>
      </c>
      <c r="E1927" s="6" t="s">
        <v>4</v>
      </c>
      <c r="F1927" s="6" t="s">
        <v>5</v>
      </c>
      <c r="G1927" s="6" t="s">
        <v>1007</v>
      </c>
      <c r="H1927" s="6" t="s">
        <v>121</v>
      </c>
      <c r="I1927" s="6" t="s">
        <v>1014</v>
      </c>
      <c r="J1927" s="6" t="s">
        <v>1035</v>
      </c>
      <c r="K1927" s="6" t="s">
        <v>1262</v>
      </c>
      <c r="L1927" s="6" t="s">
        <v>1265</v>
      </c>
      <c r="M1927" s="6" t="s">
        <v>1272</v>
      </c>
      <c r="N1927" s="5">
        <v>41649</v>
      </c>
      <c r="O1927" s="7">
        <v>882</v>
      </c>
      <c r="P1927" s="7">
        <v>2099</v>
      </c>
      <c r="Q1927" s="7">
        <v>1217</v>
      </c>
      <c r="R1927" s="6">
        <v>8</v>
      </c>
      <c r="S1927" s="7">
        <v>16792</v>
      </c>
      <c r="T1927" s="8">
        <v>7.0000000000000007E-2</v>
      </c>
      <c r="U1927" s="7">
        <v>1175.44</v>
      </c>
      <c r="V1927" s="7">
        <v>15616.56</v>
      </c>
      <c r="W1927" s="7">
        <v>481</v>
      </c>
      <c r="X1927" s="7">
        <v>53629</v>
      </c>
      <c r="Y1927" s="9">
        <f>+DAY('TABLA PRINCIPAL'!$B1927)</f>
        <v>13</v>
      </c>
      <c r="Z1927" s="9">
        <f>+MONTH('TABLA PRINCIPAL'!$B1927)</f>
        <v>1</v>
      </c>
      <c r="AA1927" s="9">
        <f>+YEAR('TABLA PRINCIPAL'!$B1927)</f>
        <v>2014</v>
      </c>
      <c r="AB1927" s="22" t="str">
        <f>+IF(Ventas_Oficina[[#This Row],[Total del pedido]]&gt;=100000,"SI","NO")</f>
        <v>NO</v>
      </c>
      <c r="AC1927" s="22" t="str">
        <f>+_xlfn.XLOOKUP(Ventas_Oficina[[#This Row],[Nº de artículo]],AUXILIAR!A1926:A6818,AUXILIAR!D1926:D6818,"Error",0)</f>
        <v>No enviado a tiempo</v>
      </c>
      <c r="AD1927" s="22" t="str">
        <f>+IF(AND(Ventas_Oficina[[#This Row],[Total]]&gt;75000,Ventas_Oficina[[#This Row],[Envio a tiempo]]="Enviado a tiempo"),"Buena Venta","Venta Mala")</f>
        <v>Venta Mala</v>
      </c>
    </row>
    <row r="1928" spans="1:30" x14ac:dyDescent="0.25">
      <c r="A1928" s="26">
        <v>1349208</v>
      </c>
      <c r="B1928" s="10">
        <v>41932</v>
      </c>
      <c r="C1928" s="11" t="s">
        <v>310</v>
      </c>
      <c r="D1928" s="11" t="s">
        <v>65</v>
      </c>
      <c r="E1928" s="11" t="s">
        <v>12</v>
      </c>
      <c r="F1928" s="11" t="s">
        <v>13</v>
      </c>
      <c r="G1928" s="11" t="s">
        <v>1007</v>
      </c>
      <c r="H1928" s="11" t="s">
        <v>14</v>
      </c>
      <c r="I1928" s="11" t="s">
        <v>1013</v>
      </c>
      <c r="J1928" s="11" t="s">
        <v>1039</v>
      </c>
      <c r="K1928" s="11" t="s">
        <v>1262</v>
      </c>
      <c r="L1928" s="11" t="s">
        <v>1265</v>
      </c>
      <c r="M1928" s="11" t="s">
        <v>1272</v>
      </c>
      <c r="N1928" s="10">
        <v>41934</v>
      </c>
      <c r="O1928" s="12">
        <v>479</v>
      </c>
      <c r="P1928" s="12">
        <v>1197</v>
      </c>
      <c r="Q1928" s="12">
        <v>718</v>
      </c>
      <c r="R1928" s="11">
        <v>37</v>
      </c>
      <c r="S1928" s="12">
        <v>44289</v>
      </c>
      <c r="T1928" s="13">
        <v>0.01</v>
      </c>
      <c r="U1928" s="12">
        <v>442.89</v>
      </c>
      <c r="V1928" s="12">
        <v>43846.11</v>
      </c>
      <c r="W1928" s="12">
        <v>581</v>
      </c>
      <c r="X1928" s="12">
        <v>53829</v>
      </c>
      <c r="Y1928" s="14">
        <f>+DAY('TABLA PRINCIPAL'!$B1928)</f>
        <v>20</v>
      </c>
      <c r="Z1928" s="14">
        <f>+MONTH('TABLA PRINCIPAL'!$B1928)</f>
        <v>10</v>
      </c>
      <c r="AA1928" s="14">
        <f>+YEAR('TABLA PRINCIPAL'!$B1928)</f>
        <v>2014</v>
      </c>
      <c r="AB1928" s="22" t="str">
        <f>+IF(Ventas_Oficina[[#This Row],[Total del pedido]]&gt;=100000,"SI","NO")</f>
        <v>NO</v>
      </c>
      <c r="AC1928" s="22" t="str">
        <f>+_xlfn.XLOOKUP(Ventas_Oficina[[#This Row],[Nº de artículo]],AUXILIAR!A1927:A6819,AUXILIAR!D1927:D6819,"Error",0)</f>
        <v>No enviado a tiempo</v>
      </c>
      <c r="AD1928" s="22" t="str">
        <f>+IF(AND(Ventas_Oficina[[#This Row],[Total]]&gt;75000,Ventas_Oficina[[#This Row],[Envio a tiempo]]="Enviado a tiempo"),"Buena Venta","Venta Mala")</f>
        <v>Venta Mala</v>
      </c>
    </row>
    <row r="1929" spans="1:30" x14ac:dyDescent="0.25">
      <c r="A1929" s="25">
        <v>1349208</v>
      </c>
      <c r="B1929" s="5">
        <v>41916</v>
      </c>
      <c r="C1929" s="6" t="s">
        <v>20</v>
      </c>
      <c r="D1929" s="6" t="s">
        <v>21</v>
      </c>
      <c r="E1929" s="6" t="s">
        <v>4</v>
      </c>
      <c r="F1929" s="6" t="s">
        <v>5</v>
      </c>
      <c r="G1929" s="6" t="s">
        <v>1009</v>
      </c>
      <c r="H1929" s="6" t="s">
        <v>6</v>
      </c>
      <c r="I1929" s="6" t="s">
        <v>1014</v>
      </c>
      <c r="J1929" s="6" t="s">
        <v>1023</v>
      </c>
      <c r="K1929" s="6" t="s">
        <v>1261</v>
      </c>
      <c r="L1929" s="6" t="s">
        <v>1265</v>
      </c>
      <c r="M1929" s="6" t="s">
        <v>1273</v>
      </c>
      <c r="N1929" s="5">
        <v>41918</v>
      </c>
      <c r="O1929" s="7">
        <v>459</v>
      </c>
      <c r="P1929" s="7">
        <v>728</v>
      </c>
      <c r="Q1929" s="7">
        <v>269</v>
      </c>
      <c r="R1929" s="6">
        <v>47</v>
      </c>
      <c r="S1929" s="7">
        <v>34216</v>
      </c>
      <c r="T1929" s="8">
        <v>0.04</v>
      </c>
      <c r="U1929" s="7">
        <v>1368.64</v>
      </c>
      <c r="V1929" s="7">
        <v>32847.360000000001</v>
      </c>
      <c r="W1929" s="7">
        <v>1115</v>
      </c>
      <c r="X1929" s="7">
        <v>17343</v>
      </c>
      <c r="Y1929" s="9">
        <f>+DAY('TABLA PRINCIPAL'!$B1929)</f>
        <v>4</v>
      </c>
      <c r="Z1929" s="9">
        <f>+MONTH('TABLA PRINCIPAL'!$B1929)</f>
        <v>10</v>
      </c>
      <c r="AA1929" s="9">
        <f>+YEAR('TABLA PRINCIPAL'!$B1929)</f>
        <v>2014</v>
      </c>
      <c r="AB1929" s="22" t="str">
        <f>+IF(Ventas_Oficina[[#This Row],[Total del pedido]]&gt;=100000,"SI","NO")</f>
        <v>NO</v>
      </c>
      <c r="AC1929" s="22" t="str">
        <f>+_xlfn.XLOOKUP(Ventas_Oficina[[#This Row],[Nº de artículo]],AUXILIAR!A1928:A6820,AUXILIAR!D1928:D6820,"Error",0)</f>
        <v>Enviado a tiempo</v>
      </c>
      <c r="AD1929" s="22" t="str">
        <f>+IF(AND(Ventas_Oficina[[#This Row],[Total]]&gt;75000,Ventas_Oficina[[#This Row],[Envio a tiempo]]="Enviado a tiempo"),"Buena Venta","Venta Mala")</f>
        <v>Venta Mala</v>
      </c>
    </row>
    <row r="1930" spans="1:30" x14ac:dyDescent="0.25">
      <c r="A1930" s="26">
        <v>1349208</v>
      </c>
      <c r="B1930" s="10">
        <v>41666</v>
      </c>
      <c r="C1930" s="11" t="s">
        <v>411</v>
      </c>
      <c r="D1930" s="11" t="s">
        <v>36</v>
      </c>
      <c r="E1930" s="11" t="s">
        <v>12</v>
      </c>
      <c r="F1930" s="11" t="s">
        <v>13</v>
      </c>
      <c r="G1930" s="11" t="s">
        <v>1010</v>
      </c>
      <c r="H1930" s="11" t="s">
        <v>14</v>
      </c>
      <c r="I1930" s="11" t="s">
        <v>1016</v>
      </c>
      <c r="J1930" s="11" t="s">
        <v>1062</v>
      </c>
      <c r="K1930" s="11" t="s">
        <v>1262</v>
      </c>
      <c r="L1930" s="11" t="s">
        <v>1265</v>
      </c>
      <c r="M1930" s="11" t="s">
        <v>1272</v>
      </c>
      <c r="N1930" s="10">
        <v>41666</v>
      </c>
      <c r="O1930" s="12">
        <v>639</v>
      </c>
      <c r="P1930" s="12">
        <v>1998</v>
      </c>
      <c r="Q1930" s="12">
        <v>1359</v>
      </c>
      <c r="R1930" s="11">
        <v>29</v>
      </c>
      <c r="S1930" s="12">
        <v>57942</v>
      </c>
      <c r="T1930" s="13">
        <v>0.06</v>
      </c>
      <c r="U1930" s="12">
        <v>3476.52</v>
      </c>
      <c r="V1930" s="12">
        <v>54465.48</v>
      </c>
      <c r="W1930" s="12">
        <v>400</v>
      </c>
      <c r="X1930" s="12">
        <v>5366</v>
      </c>
      <c r="Y1930" s="14">
        <f>+DAY('TABLA PRINCIPAL'!$B1930)</f>
        <v>27</v>
      </c>
      <c r="Z1930" s="14">
        <f>+MONTH('TABLA PRINCIPAL'!$B1930)</f>
        <v>1</v>
      </c>
      <c r="AA1930" s="14">
        <f>+YEAR('TABLA PRINCIPAL'!$B1930)</f>
        <v>2014</v>
      </c>
      <c r="AB1930" s="22" t="str">
        <f>+IF(Ventas_Oficina[[#This Row],[Total del pedido]]&gt;=100000,"SI","NO")</f>
        <v>NO</v>
      </c>
      <c r="AC1930" s="22" t="str">
        <f>+_xlfn.XLOOKUP(Ventas_Oficina[[#This Row],[Nº de artículo]],AUXILIAR!A1929:A6821,AUXILIAR!D1929:D6821,"Error",0)</f>
        <v>Enviado a tiempo</v>
      </c>
      <c r="AD1930" s="22" t="str">
        <f>+IF(AND(Ventas_Oficina[[#This Row],[Total]]&gt;75000,Ventas_Oficina[[#This Row],[Envio a tiempo]]="Enviado a tiempo"),"Buena Venta","Venta Mala")</f>
        <v>Venta Mala</v>
      </c>
    </row>
    <row r="1931" spans="1:30" x14ac:dyDescent="0.25">
      <c r="A1931" s="25">
        <v>1349938</v>
      </c>
      <c r="B1931" s="5">
        <v>41694</v>
      </c>
      <c r="C1931" s="6" t="s">
        <v>397</v>
      </c>
      <c r="D1931" s="6" t="s">
        <v>88</v>
      </c>
      <c r="E1931" s="6" t="s">
        <v>4</v>
      </c>
      <c r="F1931" s="6" t="s">
        <v>5</v>
      </c>
      <c r="G1931" s="6" t="s">
        <v>1008</v>
      </c>
      <c r="H1931" s="6" t="s">
        <v>39</v>
      </c>
      <c r="I1931" s="6" t="s">
        <v>1014</v>
      </c>
      <c r="J1931" s="6" t="s">
        <v>1101</v>
      </c>
      <c r="K1931" s="6" t="s">
        <v>1261</v>
      </c>
      <c r="L1931" s="6" t="s">
        <v>1266</v>
      </c>
      <c r="M1931" s="6" t="s">
        <v>1272</v>
      </c>
      <c r="N1931" s="5">
        <v>41696</v>
      </c>
      <c r="O1931" s="7">
        <v>21600</v>
      </c>
      <c r="P1931" s="7">
        <v>44999</v>
      </c>
      <c r="Q1931" s="7">
        <v>23399</v>
      </c>
      <c r="R1931" s="6">
        <v>8</v>
      </c>
      <c r="S1931" s="7">
        <v>359992</v>
      </c>
      <c r="T1931" s="8">
        <v>0</v>
      </c>
      <c r="U1931" s="7">
        <v>0</v>
      </c>
      <c r="V1931" s="7">
        <v>359992</v>
      </c>
      <c r="W1931" s="7">
        <v>2449</v>
      </c>
      <c r="X1931" s="7">
        <v>52695</v>
      </c>
      <c r="Y1931" s="9">
        <f>+DAY('TABLA PRINCIPAL'!$B1931)</f>
        <v>24</v>
      </c>
      <c r="Z1931" s="9">
        <f>+MONTH('TABLA PRINCIPAL'!$B1931)</f>
        <v>2</v>
      </c>
      <c r="AA1931" s="9">
        <f>+YEAR('TABLA PRINCIPAL'!$B1931)</f>
        <v>2014</v>
      </c>
      <c r="AB1931" s="22" t="str">
        <f>+IF(Ventas_Oficina[[#This Row],[Total del pedido]]&gt;=100000,"SI","NO")</f>
        <v>SI</v>
      </c>
      <c r="AC1931" s="22" t="str">
        <f>+_xlfn.XLOOKUP(Ventas_Oficina[[#This Row],[Nº de artículo]],AUXILIAR!A1930:A6822,AUXILIAR!D1930:D6822,"Error",0)</f>
        <v>Enviado a tiempo</v>
      </c>
      <c r="AD1931" s="22" t="str">
        <f>+IF(AND(Ventas_Oficina[[#This Row],[Total]]&gt;75000,Ventas_Oficina[[#This Row],[Envio a tiempo]]="Enviado a tiempo"),"Buena Venta","Venta Mala")</f>
        <v>Venta Mala</v>
      </c>
    </row>
    <row r="1932" spans="1:30" x14ac:dyDescent="0.25">
      <c r="A1932" s="26">
        <v>1349938</v>
      </c>
      <c r="B1932" s="10">
        <v>41726</v>
      </c>
      <c r="C1932" s="11" t="s">
        <v>517</v>
      </c>
      <c r="D1932" s="11" t="s">
        <v>23</v>
      </c>
      <c r="E1932" s="11" t="s">
        <v>4</v>
      </c>
      <c r="F1932" s="11" t="s">
        <v>5</v>
      </c>
      <c r="G1932" s="11" t="s">
        <v>1008</v>
      </c>
      <c r="H1932" s="11" t="s">
        <v>24</v>
      </c>
      <c r="I1932" s="11" t="s">
        <v>1012</v>
      </c>
      <c r="J1932" s="11" t="s">
        <v>1031</v>
      </c>
      <c r="K1932" s="11" t="s">
        <v>1261</v>
      </c>
      <c r="L1932" s="11" t="s">
        <v>1266</v>
      </c>
      <c r="M1932" s="11" t="s">
        <v>1272</v>
      </c>
      <c r="N1932" s="10">
        <v>41726</v>
      </c>
      <c r="O1932" s="12">
        <v>1007</v>
      </c>
      <c r="P1932" s="12">
        <v>1598</v>
      </c>
      <c r="Q1932" s="12">
        <v>591</v>
      </c>
      <c r="R1932" s="11">
        <v>35</v>
      </c>
      <c r="S1932" s="12">
        <v>55930</v>
      </c>
      <c r="T1932" s="13">
        <v>0.02</v>
      </c>
      <c r="U1932" s="12">
        <v>1118.6000000000001</v>
      </c>
      <c r="V1932" s="12">
        <v>54811.4</v>
      </c>
      <c r="W1932" s="12">
        <v>400</v>
      </c>
      <c r="X1932" s="12">
        <v>72438</v>
      </c>
      <c r="Y1932" s="14">
        <f>+DAY('TABLA PRINCIPAL'!$B1932)</f>
        <v>28</v>
      </c>
      <c r="Z1932" s="14">
        <f>+MONTH('TABLA PRINCIPAL'!$B1932)</f>
        <v>3</v>
      </c>
      <c r="AA1932" s="14">
        <f>+YEAR('TABLA PRINCIPAL'!$B1932)</f>
        <v>2014</v>
      </c>
      <c r="AB1932" s="22" t="str">
        <f>+IF(Ventas_Oficina[[#This Row],[Total del pedido]]&gt;=100000,"SI","NO")</f>
        <v>NO</v>
      </c>
      <c r="AC1932" s="22" t="str">
        <f>+_xlfn.XLOOKUP(Ventas_Oficina[[#This Row],[Nº de artículo]],AUXILIAR!A1931:A6823,AUXILIAR!D1931:D6823,"Error",0)</f>
        <v>Enviado a tiempo</v>
      </c>
      <c r="AD1932" s="22" t="str">
        <f>+IF(AND(Ventas_Oficina[[#This Row],[Total]]&gt;75000,Ventas_Oficina[[#This Row],[Envio a tiempo]]="Enviado a tiempo"),"Buena Venta","Venta Mala")</f>
        <v>Venta Mala</v>
      </c>
    </row>
    <row r="1933" spans="1:30" x14ac:dyDescent="0.25">
      <c r="A1933" s="25">
        <v>1349938</v>
      </c>
      <c r="B1933" s="5">
        <v>41694</v>
      </c>
      <c r="C1933" s="6" t="s">
        <v>397</v>
      </c>
      <c r="D1933" s="6" t="s">
        <v>88</v>
      </c>
      <c r="E1933" s="6" t="s">
        <v>4</v>
      </c>
      <c r="F1933" s="6" t="s">
        <v>5</v>
      </c>
      <c r="G1933" s="6" t="s">
        <v>1010</v>
      </c>
      <c r="H1933" s="6" t="s">
        <v>39</v>
      </c>
      <c r="I1933" s="6" t="s">
        <v>1016</v>
      </c>
      <c r="J1933" s="6" t="s">
        <v>1210</v>
      </c>
      <c r="K1933" s="6" t="s">
        <v>1261</v>
      </c>
      <c r="L1933" s="6" t="s">
        <v>1265</v>
      </c>
      <c r="M1933" s="6" t="s">
        <v>1272</v>
      </c>
      <c r="N1933" s="5">
        <v>41696</v>
      </c>
      <c r="O1933" s="7">
        <v>375</v>
      </c>
      <c r="P1933" s="7">
        <v>577</v>
      </c>
      <c r="Q1933" s="7">
        <v>202</v>
      </c>
      <c r="R1933" s="6">
        <v>12</v>
      </c>
      <c r="S1933" s="7">
        <v>6924</v>
      </c>
      <c r="T1933" s="8">
        <v>0.06</v>
      </c>
      <c r="U1933" s="7">
        <v>415.44</v>
      </c>
      <c r="V1933" s="7">
        <v>6508.56</v>
      </c>
      <c r="W1933" s="7">
        <v>497</v>
      </c>
      <c r="X1933" s="7">
        <v>22181</v>
      </c>
      <c r="Y1933" s="9">
        <f>+DAY('TABLA PRINCIPAL'!$B1933)</f>
        <v>24</v>
      </c>
      <c r="Z1933" s="9">
        <f>+MONTH('TABLA PRINCIPAL'!$B1933)</f>
        <v>2</v>
      </c>
      <c r="AA1933" s="9">
        <f>+YEAR('TABLA PRINCIPAL'!$B1933)</f>
        <v>2014</v>
      </c>
      <c r="AB1933" s="22" t="str">
        <f>+IF(Ventas_Oficina[[#This Row],[Total del pedido]]&gt;=100000,"SI","NO")</f>
        <v>NO</v>
      </c>
      <c r="AC1933" s="22" t="str">
        <f>+_xlfn.XLOOKUP(Ventas_Oficina[[#This Row],[Nº de artículo]],AUXILIAR!A1932:A6824,AUXILIAR!D1932:D6824,"Error",0)</f>
        <v>No enviado a tiempo</v>
      </c>
      <c r="AD1933" s="22" t="str">
        <f>+IF(AND(Ventas_Oficina[[#This Row],[Total]]&gt;75000,Ventas_Oficina[[#This Row],[Envio a tiempo]]="Enviado a tiempo"),"Buena Venta","Venta Mala")</f>
        <v>Venta Mala</v>
      </c>
    </row>
    <row r="1934" spans="1:30" x14ac:dyDescent="0.25">
      <c r="A1934" s="26">
        <v>1349938</v>
      </c>
      <c r="B1934" s="10">
        <v>42210</v>
      </c>
      <c r="C1934" s="11" t="s">
        <v>523</v>
      </c>
      <c r="D1934" s="11" t="s">
        <v>133</v>
      </c>
      <c r="E1934" s="11" t="s">
        <v>12</v>
      </c>
      <c r="F1934" s="11" t="s">
        <v>13</v>
      </c>
      <c r="G1934" s="11" t="s">
        <v>1009</v>
      </c>
      <c r="H1934" s="11" t="s">
        <v>42</v>
      </c>
      <c r="I1934" s="11" t="s">
        <v>1013</v>
      </c>
      <c r="J1934" s="11" t="s">
        <v>1049</v>
      </c>
      <c r="K1934" s="11" t="s">
        <v>1263</v>
      </c>
      <c r="L1934" s="11" t="s">
        <v>1266</v>
      </c>
      <c r="M1934" s="11" t="s">
        <v>1272</v>
      </c>
      <c r="N1934" s="10">
        <v>42211</v>
      </c>
      <c r="O1934" s="12">
        <v>184</v>
      </c>
      <c r="P1934" s="12">
        <v>288</v>
      </c>
      <c r="Q1934" s="12">
        <v>104</v>
      </c>
      <c r="R1934" s="11">
        <v>18</v>
      </c>
      <c r="S1934" s="12">
        <v>5184</v>
      </c>
      <c r="T1934" s="13">
        <v>0.04</v>
      </c>
      <c r="U1934" s="12">
        <v>207.36</v>
      </c>
      <c r="V1934" s="12">
        <v>4976.6400000000003</v>
      </c>
      <c r="W1934" s="12">
        <v>99</v>
      </c>
      <c r="X1934" s="12">
        <v>15984</v>
      </c>
      <c r="Y1934" s="14">
        <f>+DAY('TABLA PRINCIPAL'!$B1934)</f>
        <v>25</v>
      </c>
      <c r="Z1934" s="14">
        <f>+MONTH('TABLA PRINCIPAL'!$B1934)</f>
        <v>7</v>
      </c>
      <c r="AA1934" s="14">
        <f>+YEAR('TABLA PRINCIPAL'!$B1934)</f>
        <v>2015</v>
      </c>
      <c r="AB1934" s="22" t="str">
        <f>+IF(Ventas_Oficina[[#This Row],[Total del pedido]]&gt;=100000,"SI","NO")</f>
        <v>NO</v>
      </c>
      <c r="AC1934" s="22" t="str">
        <f>+_xlfn.XLOOKUP(Ventas_Oficina[[#This Row],[Nº de artículo]],AUXILIAR!A1933:A6825,AUXILIAR!D1933:D6825,"Error",0)</f>
        <v>Enviado a tiempo</v>
      </c>
      <c r="AD1934" s="22" t="str">
        <f>+IF(AND(Ventas_Oficina[[#This Row],[Total]]&gt;75000,Ventas_Oficina[[#This Row],[Envio a tiempo]]="Enviado a tiempo"),"Buena Venta","Venta Mala")</f>
        <v>Venta Mala</v>
      </c>
    </row>
    <row r="1935" spans="1:30" x14ac:dyDescent="0.25">
      <c r="A1935" s="25">
        <v>1349938</v>
      </c>
      <c r="B1935" s="5">
        <v>41716</v>
      </c>
      <c r="C1935" s="6" t="s">
        <v>671</v>
      </c>
      <c r="D1935" s="6" t="s">
        <v>177</v>
      </c>
      <c r="E1935" s="6" t="s">
        <v>4</v>
      </c>
      <c r="F1935" s="6" t="s">
        <v>5</v>
      </c>
      <c r="G1935" s="6" t="s">
        <v>1009</v>
      </c>
      <c r="H1935" s="6" t="s">
        <v>6</v>
      </c>
      <c r="I1935" s="6" t="s">
        <v>1016</v>
      </c>
      <c r="J1935" s="6" t="s">
        <v>1031</v>
      </c>
      <c r="K1935" s="6" t="s">
        <v>1262</v>
      </c>
      <c r="L1935" s="6" t="s">
        <v>1265</v>
      </c>
      <c r="M1935" s="6" t="s">
        <v>1273</v>
      </c>
      <c r="N1935" s="5">
        <v>41709</v>
      </c>
      <c r="O1935" s="7">
        <v>1007</v>
      </c>
      <c r="P1935" s="7">
        <v>1598</v>
      </c>
      <c r="Q1935" s="7">
        <v>591</v>
      </c>
      <c r="R1935" s="6">
        <v>7</v>
      </c>
      <c r="S1935" s="7">
        <v>11186</v>
      </c>
      <c r="T1935" s="8">
        <v>0.04</v>
      </c>
      <c r="U1935" s="7">
        <v>447.44</v>
      </c>
      <c r="V1935" s="7">
        <v>10738.56</v>
      </c>
      <c r="W1935" s="7">
        <v>400</v>
      </c>
      <c r="X1935" s="7">
        <v>72438</v>
      </c>
      <c r="Y1935" s="9">
        <f>+DAY('TABLA PRINCIPAL'!$B1935)</f>
        <v>18</v>
      </c>
      <c r="Z1935" s="9">
        <f>+MONTH('TABLA PRINCIPAL'!$B1935)</f>
        <v>3</v>
      </c>
      <c r="AA1935" s="9">
        <f>+YEAR('TABLA PRINCIPAL'!$B1935)</f>
        <v>2014</v>
      </c>
      <c r="AB1935" s="22" t="str">
        <f>+IF(Ventas_Oficina[[#This Row],[Total del pedido]]&gt;=100000,"SI","NO")</f>
        <v>NO</v>
      </c>
      <c r="AC1935" s="22" t="str">
        <f>+_xlfn.XLOOKUP(Ventas_Oficina[[#This Row],[Nº de artículo]],AUXILIAR!A1934:A6826,AUXILIAR!D1934:D6826,"Error",0)</f>
        <v>No enviado a tiempo</v>
      </c>
      <c r="AD1935" s="22" t="str">
        <f>+IF(AND(Ventas_Oficina[[#This Row],[Total]]&gt;75000,Ventas_Oficina[[#This Row],[Envio a tiempo]]="Enviado a tiempo"),"Buena Venta","Venta Mala")</f>
        <v>Venta Mala</v>
      </c>
    </row>
    <row r="1936" spans="1:30" x14ac:dyDescent="0.25">
      <c r="A1936" s="26">
        <v>1349938</v>
      </c>
      <c r="B1936" s="10">
        <v>41466</v>
      </c>
      <c r="C1936" s="11" t="s">
        <v>96</v>
      </c>
      <c r="D1936" s="11" t="s">
        <v>97</v>
      </c>
      <c r="E1936" s="11" t="s">
        <v>12</v>
      </c>
      <c r="F1936" s="11" t="s">
        <v>13</v>
      </c>
      <c r="G1936" s="11" t="s">
        <v>1009</v>
      </c>
      <c r="H1936" s="11" t="s">
        <v>14</v>
      </c>
      <c r="I1936" s="11" t="s">
        <v>1016</v>
      </c>
      <c r="J1936" s="11" t="s">
        <v>1046</v>
      </c>
      <c r="K1936" s="11" t="s">
        <v>1261</v>
      </c>
      <c r="L1936" s="11" t="s">
        <v>1267</v>
      </c>
      <c r="M1936" s="11" t="s">
        <v>1272</v>
      </c>
      <c r="N1936" s="10">
        <v>41476</v>
      </c>
      <c r="O1936" s="12">
        <v>519</v>
      </c>
      <c r="P1936" s="12">
        <v>1298</v>
      </c>
      <c r="Q1936" s="12">
        <v>779</v>
      </c>
      <c r="R1936" s="11">
        <v>34</v>
      </c>
      <c r="S1936" s="12">
        <v>44132</v>
      </c>
      <c r="T1936" s="13">
        <v>0.01</v>
      </c>
      <c r="U1936" s="12">
        <v>441.32</v>
      </c>
      <c r="V1936" s="12">
        <v>43690.68</v>
      </c>
      <c r="W1936" s="12">
        <v>314</v>
      </c>
      <c r="X1936" s="12">
        <v>52629</v>
      </c>
      <c r="Y1936" s="14">
        <f>+DAY('TABLA PRINCIPAL'!$B1936)</f>
        <v>11</v>
      </c>
      <c r="Z1936" s="14">
        <f>+MONTH('TABLA PRINCIPAL'!$B1936)</f>
        <v>7</v>
      </c>
      <c r="AA1936" s="14">
        <f>+YEAR('TABLA PRINCIPAL'!$B1936)</f>
        <v>2013</v>
      </c>
      <c r="AB1936" s="22" t="str">
        <f>+IF(Ventas_Oficina[[#This Row],[Total del pedido]]&gt;=100000,"SI","NO")</f>
        <v>NO</v>
      </c>
      <c r="AC1936" s="22" t="str">
        <f>+_xlfn.XLOOKUP(Ventas_Oficina[[#This Row],[Nº de artículo]],AUXILIAR!A1935:A6827,AUXILIAR!D1935:D6827,"Error",0)</f>
        <v>No enviado a tiempo</v>
      </c>
      <c r="AD1936" s="22" t="str">
        <f>+IF(AND(Ventas_Oficina[[#This Row],[Total]]&gt;75000,Ventas_Oficina[[#This Row],[Envio a tiempo]]="Enviado a tiempo"),"Buena Venta","Venta Mala")</f>
        <v>Venta Mala</v>
      </c>
    </row>
    <row r="1937" spans="1:30" x14ac:dyDescent="0.25">
      <c r="A1937" s="25">
        <v>1349938</v>
      </c>
      <c r="B1937" s="5">
        <v>41354</v>
      </c>
      <c r="C1937" s="6" t="s">
        <v>136</v>
      </c>
      <c r="D1937" s="6" t="s">
        <v>137</v>
      </c>
      <c r="E1937" s="6" t="s">
        <v>4</v>
      </c>
      <c r="F1937" s="6" t="s">
        <v>5</v>
      </c>
      <c r="G1937" s="6" t="s">
        <v>1010</v>
      </c>
      <c r="H1937" s="6" t="s">
        <v>6</v>
      </c>
      <c r="I1937" s="6" t="s">
        <v>1013</v>
      </c>
      <c r="J1937" s="6" t="s">
        <v>1075</v>
      </c>
      <c r="K1937" s="6" t="s">
        <v>1261</v>
      </c>
      <c r="L1937" s="6" t="s">
        <v>1266</v>
      </c>
      <c r="M1937" s="6" t="s">
        <v>1272</v>
      </c>
      <c r="N1937" s="5">
        <v>41361</v>
      </c>
      <c r="O1937" s="7">
        <v>225</v>
      </c>
      <c r="P1937" s="7">
        <v>369</v>
      </c>
      <c r="Q1937" s="7">
        <v>144</v>
      </c>
      <c r="R1937" s="6">
        <v>22</v>
      </c>
      <c r="S1937" s="7">
        <v>8118</v>
      </c>
      <c r="T1937" s="8">
        <v>7.0000000000000007E-2</v>
      </c>
      <c r="U1937" s="7">
        <v>568.2600000000001</v>
      </c>
      <c r="V1937" s="7">
        <v>7549.74</v>
      </c>
      <c r="W1937" s="7">
        <v>250</v>
      </c>
      <c r="X1937" s="7">
        <v>7040</v>
      </c>
      <c r="Y1937" s="9">
        <f>+DAY('TABLA PRINCIPAL'!$B1937)</f>
        <v>21</v>
      </c>
      <c r="Z1937" s="9">
        <f>+MONTH('TABLA PRINCIPAL'!$B1937)</f>
        <v>3</v>
      </c>
      <c r="AA1937" s="9">
        <f>+YEAR('TABLA PRINCIPAL'!$B1937)</f>
        <v>2013</v>
      </c>
      <c r="AB1937" s="22" t="str">
        <f>+IF(Ventas_Oficina[[#This Row],[Total del pedido]]&gt;=100000,"SI","NO")</f>
        <v>NO</v>
      </c>
      <c r="AC1937" s="22" t="str">
        <f>+_xlfn.XLOOKUP(Ventas_Oficina[[#This Row],[Nº de artículo]],AUXILIAR!A1936:A6828,AUXILIAR!D1936:D6828,"Error",0)</f>
        <v>Enviado a tiempo</v>
      </c>
      <c r="AD1937" s="22" t="str">
        <f>+IF(AND(Ventas_Oficina[[#This Row],[Total]]&gt;75000,Ventas_Oficina[[#This Row],[Envio a tiempo]]="Enviado a tiempo"),"Buena Venta","Venta Mala")</f>
        <v>Venta Mala</v>
      </c>
    </row>
    <row r="1938" spans="1:30" x14ac:dyDescent="0.25">
      <c r="A1938" s="26">
        <v>1349938</v>
      </c>
      <c r="B1938" s="10">
        <v>41682</v>
      </c>
      <c r="C1938" s="11" t="s">
        <v>474</v>
      </c>
      <c r="D1938" s="11" t="s">
        <v>8</v>
      </c>
      <c r="E1938" s="11" t="s">
        <v>4</v>
      </c>
      <c r="F1938" s="11" t="s">
        <v>5</v>
      </c>
      <c r="G1938" s="11" t="s">
        <v>1010</v>
      </c>
      <c r="H1938" s="11" t="s">
        <v>9</v>
      </c>
      <c r="I1938" s="11" t="s">
        <v>1013</v>
      </c>
      <c r="J1938" s="11" t="s">
        <v>1075</v>
      </c>
      <c r="K1938" s="11" t="s">
        <v>1261</v>
      </c>
      <c r="L1938" s="11" t="s">
        <v>1267</v>
      </c>
      <c r="M1938" s="11" t="s">
        <v>1272</v>
      </c>
      <c r="N1938" s="10">
        <v>41683</v>
      </c>
      <c r="O1938" s="12">
        <v>225</v>
      </c>
      <c r="P1938" s="12">
        <v>369</v>
      </c>
      <c r="Q1938" s="12">
        <v>144</v>
      </c>
      <c r="R1938" s="11">
        <v>2</v>
      </c>
      <c r="S1938" s="12">
        <v>738</v>
      </c>
      <c r="T1938" s="13">
        <v>0.03</v>
      </c>
      <c r="U1938" s="12">
        <v>22.14</v>
      </c>
      <c r="V1938" s="12">
        <v>715.86</v>
      </c>
      <c r="W1938" s="12">
        <v>250</v>
      </c>
      <c r="X1938" s="12">
        <v>7040</v>
      </c>
      <c r="Y1938" s="14">
        <f>+DAY('TABLA PRINCIPAL'!$B1938)</f>
        <v>12</v>
      </c>
      <c r="Z1938" s="14">
        <f>+MONTH('TABLA PRINCIPAL'!$B1938)</f>
        <v>2</v>
      </c>
      <c r="AA1938" s="14">
        <f>+YEAR('TABLA PRINCIPAL'!$B1938)</f>
        <v>2014</v>
      </c>
      <c r="AB1938" s="22" t="str">
        <f>+IF(Ventas_Oficina[[#This Row],[Total del pedido]]&gt;=100000,"SI","NO")</f>
        <v>NO</v>
      </c>
      <c r="AC1938" s="22" t="str">
        <f>+_xlfn.XLOOKUP(Ventas_Oficina[[#This Row],[Nº de artículo]],AUXILIAR!A1937:A6829,AUXILIAR!D1937:D6829,"Error",0)</f>
        <v>Enviado a tiempo</v>
      </c>
      <c r="AD1938" s="22" t="str">
        <f>+IF(AND(Ventas_Oficina[[#This Row],[Total]]&gt;75000,Ventas_Oficina[[#This Row],[Envio a tiempo]]="Enviado a tiempo"),"Buena Venta","Venta Mala")</f>
        <v>Venta Mala</v>
      </c>
    </row>
    <row r="1939" spans="1:30" x14ac:dyDescent="0.25">
      <c r="A1939" s="25">
        <v>1349938</v>
      </c>
      <c r="B1939" s="5">
        <v>41683</v>
      </c>
      <c r="C1939" s="6" t="s">
        <v>390</v>
      </c>
      <c r="D1939" s="6" t="s">
        <v>160</v>
      </c>
      <c r="E1939" s="6" t="s">
        <v>4</v>
      </c>
      <c r="F1939" s="6" t="s">
        <v>5</v>
      </c>
      <c r="G1939" s="6" t="s">
        <v>1007</v>
      </c>
      <c r="H1939" s="6" t="s">
        <v>53</v>
      </c>
      <c r="I1939" s="6" t="s">
        <v>1016</v>
      </c>
      <c r="J1939" s="6" t="s">
        <v>1056</v>
      </c>
      <c r="K1939" s="6" t="s">
        <v>1262</v>
      </c>
      <c r="L1939" s="6" t="s">
        <v>1266</v>
      </c>
      <c r="M1939" s="6" t="s">
        <v>1272</v>
      </c>
      <c r="N1939" s="5">
        <v>41683</v>
      </c>
      <c r="O1939" s="7">
        <v>352</v>
      </c>
      <c r="P1939" s="7">
        <v>568</v>
      </c>
      <c r="Q1939" s="7">
        <v>216</v>
      </c>
      <c r="R1939" s="6">
        <v>43</v>
      </c>
      <c r="S1939" s="7">
        <v>24424</v>
      </c>
      <c r="T1939" s="8">
        <v>0</v>
      </c>
      <c r="U1939" s="7">
        <v>0</v>
      </c>
      <c r="V1939" s="7">
        <v>24424</v>
      </c>
      <c r="W1939" s="7">
        <v>139</v>
      </c>
      <c r="X1939" s="7">
        <v>11859</v>
      </c>
      <c r="Y1939" s="9">
        <f>+DAY('TABLA PRINCIPAL'!$B1939)</f>
        <v>13</v>
      </c>
      <c r="Z1939" s="9">
        <f>+MONTH('TABLA PRINCIPAL'!$B1939)</f>
        <v>2</v>
      </c>
      <c r="AA1939" s="9">
        <f>+YEAR('TABLA PRINCIPAL'!$B1939)</f>
        <v>2014</v>
      </c>
      <c r="AB1939" s="22" t="str">
        <f>+IF(Ventas_Oficina[[#This Row],[Total del pedido]]&gt;=100000,"SI","NO")</f>
        <v>NO</v>
      </c>
      <c r="AC1939" s="22" t="str">
        <f>+_xlfn.XLOOKUP(Ventas_Oficina[[#This Row],[Nº de artículo]],AUXILIAR!A1938:A6830,AUXILIAR!D1938:D6830,"Error",0)</f>
        <v>No enviado a tiempo</v>
      </c>
      <c r="AD1939" s="22" t="str">
        <f>+IF(AND(Ventas_Oficina[[#This Row],[Total]]&gt;75000,Ventas_Oficina[[#This Row],[Envio a tiempo]]="Enviado a tiempo"),"Buena Venta","Venta Mala")</f>
        <v>Venta Mala</v>
      </c>
    </row>
    <row r="1940" spans="1:30" x14ac:dyDescent="0.25">
      <c r="A1940" s="26">
        <v>1349938</v>
      </c>
      <c r="B1940" s="10">
        <v>41399</v>
      </c>
      <c r="C1940" s="11" t="s">
        <v>207</v>
      </c>
      <c r="D1940" s="11" t="s">
        <v>177</v>
      </c>
      <c r="E1940" s="11" t="s">
        <v>4</v>
      </c>
      <c r="F1940" s="11" t="s">
        <v>5</v>
      </c>
      <c r="G1940" s="11" t="s">
        <v>1010</v>
      </c>
      <c r="H1940" s="11" t="s">
        <v>6</v>
      </c>
      <c r="I1940" s="11" t="s">
        <v>1015</v>
      </c>
      <c r="J1940" s="11" t="s">
        <v>1068</v>
      </c>
      <c r="K1940" s="11" t="s">
        <v>1261</v>
      </c>
      <c r="L1940" s="11" t="s">
        <v>1267</v>
      </c>
      <c r="M1940" s="11" t="s">
        <v>1272</v>
      </c>
      <c r="N1940" s="10">
        <v>41400</v>
      </c>
      <c r="O1940" s="12">
        <v>446</v>
      </c>
      <c r="P1940" s="12">
        <v>1089</v>
      </c>
      <c r="Q1940" s="12">
        <v>643</v>
      </c>
      <c r="R1940" s="11">
        <v>10</v>
      </c>
      <c r="S1940" s="12">
        <v>10890</v>
      </c>
      <c r="T1940" s="13">
        <v>0.08</v>
      </c>
      <c r="U1940" s="12">
        <v>871.2</v>
      </c>
      <c r="V1940" s="12">
        <v>10018.799999999999</v>
      </c>
      <c r="W1940" s="12">
        <v>450</v>
      </c>
      <c r="X1940" s="12">
        <v>3336</v>
      </c>
      <c r="Y1940" s="14">
        <f>+DAY('TABLA PRINCIPAL'!$B1940)</f>
        <v>5</v>
      </c>
      <c r="Z1940" s="14">
        <f>+MONTH('TABLA PRINCIPAL'!$B1940)</f>
        <v>5</v>
      </c>
      <c r="AA1940" s="14">
        <f>+YEAR('TABLA PRINCIPAL'!$B1940)</f>
        <v>2013</v>
      </c>
      <c r="AB1940" s="22" t="str">
        <f>+IF(Ventas_Oficina[[#This Row],[Total del pedido]]&gt;=100000,"SI","NO")</f>
        <v>NO</v>
      </c>
      <c r="AC1940" s="22" t="str">
        <f>+_xlfn.XLOOKUP(Ventas_Oficina[[#This Row],[Nº de artículo]],AUXILIAR!A1939:A6831,AUXILIAR!D1939:D6831,"Error",0)</f>
        <v>No enviado a tiempo</v>
      </c>
      <c r="AD1940" s="22" t="str">
        <f>+IF(AND(Ventas_Oficina[[#This Row],[Total]]&gt;75000,Ventas_Oficina[[#This Row],[Envio a tiempo]]="Enviado a tiempo"),"Buena Venta","Venta Mala")</f>
        <v>Venta Mala</v>
      </c>
    </row>
    <row r="1941" spans="1:30" x14ac:dyDescent="0.25">
      <c r="A1941" s="25">
        <v>1349938</v>
      </c>
      <c r="B1941" s="5">
        <v>41595</v>
      </c>
      <c r="C1941" s="6" t="s">
        <v>240</v>
      </c>
      <c r="D1941" s="6" t="s">
        <v>68</v>
      </c>
      <c r="E1941" s="6" t="s">
        <v>12</v>
      </c>
      <c r="F1941" s="6" t="s">
        <v>13</v>
      </c>
      <c r="G1941" s="6" t="s">
        <v>1008</v>
      </c>
      <c r="H1941" s="6" t="s">
        <v>14</v>
      </c>
      <c r="I1941" s="6" t="s">
        <v>1016</v>
      </c>
      <c r="J1941" s="6" t="s">
        <v>1046</v>
      </c>
      <c r="K1941" s="6" t="s">
        <v>1261</v>
      </c>
      <c r="L1941" s="6" t="s">
        <v>1267</v>
      </c>
      <c r="M1941" s="6" t="s">
        <v>1273</v>
      </c>
      <c r="N1941" s="5">
        <v>41596</v>
      </c>
      <c r="O1941" s="7">
        <v>519</v>
      </c>
      <c r="P1941" s="7">
        <v>1298</v>
      </c>
      <c r="Q1941" s="7">
        <v>779</v>
      </c>
      <c r="R1941" s="6">
        <v>33</v>
      </c>
      <c r="S1941" s="7">
        <v>42834</v>
      </c>
      <c r="T1941" s="8">
        <v>0.05</v>
      </c>
      <c r="U1941" s="7">
        <v>2141.7000000000003</v>
      </c>
      <c r="V1941" s="7">
        <v>40692.300000000003</v>
      </c>
      <c r="W1941" s="7">
        <v>314</v>
      </c>
      <c r="X1941" s="7">
        <v>33129</v>
      </c>
      <c r="Y1941" s="9">
        <f>+DAY('TABLA PRINCIPAL'!$B1941)</f>
        <v>17</v>
      </c>
      <c r="Z1941" s="9">
        <f>+MONTH('TABLA PRINCIPAL'!$B1941)</f>
        <v>11</v>
      </c>
      <c r="AA1941" s="9">
        <f>+YEAR('TABLA PRINCIPAL'!$B1941)</f>
        <v>2013</v>
      </c>
      <c r="AB1941" s="22" t="str">
        <f>+IF(Ventas_Oficina[[#This Row],[Total del pedido]]&gt;=100000,"SI","NO")</f>
        <v>NO</v>
      </c>
      <c r="AC1941" s="22" t="str">
        <f>+_xlfn.XLOOKUP(Ventas_Oficina[[#This Row],[Nº de artículo]],AUXILIAR!A1940:A6832,AUXILIAR!D1940:D6832,"Error",0)</f>
        <v>No enviado a tiempo</v>
      </c>
      <c r="AD1941" s="22" t="str">
        <f>+IF(AND(Ventas_Oficina[[#This Row],[Total]]&gt;75000,Ventas_Oficina[[#This Row],[Envio a tiempo]]="Enviado a tiempo"),"Buena Venta","Venta Mala")</f>
        <v>Venta Mala</v>
      </c>
    </row>
    <row r="1942" spans="1:30" x14ac:dyDescent="0.25">
      <c r="A1942" s="26">
        <v>1350304</v>
      </c>
      <c r="B1942" s="10">
        <v>41427</v>
      </c>
      <c r="C1942" s="11" t="s">
        <v>672</v>
      </c>
      <c r="D1942" s="11" t="s">
        <v>26</v>
      </c>
      <c r="E1942" s="11" t="s">
        <v>4</v>
      </c>
      <c r="F1942" s="11" t="s">
        <v>5</v>
      </c>
      <c r="G1942" s="11" t="s">
        <v>1008</v>
      </c>
      <c r="H1942" s="11" t="s">
        <v>27</v>
      </c>
      <c r="I1942" s="11" t="s">
        <v>1014</v>
      </c>
      <c r="J1942" s="11" t="s">
        <v>1066</v>
      </c>
      <c r="K1942" s="11" t="s">
        <v>1261</v>
      </c>
      <c r="L1942" s="11" t="s">
        <v>1265</v>
      </c>
      <c r="M1942" s="11" t="s">
        <v>1272</v>
      </c>
      <c r="N1942" s="10">
        <v>41429</v>
      </c>
      <c r="O1942" s="12">
        <v>1364</v>
      </c>
      <c r="P1942" s="12">
        <v>2098</v>
      </c>
      <c r="Q1942" s="12">
        <v>734</v>
      </c>
      <c r="R1942" s="11">
        <v>30</v>
      </c>
      <c r="S1942" s="12">
        <v>62940</v>
      </c>
      <c r="T1942" s="13">
        <v>0.08</v>
      </c>
      <c r="U1942" s="12">
        <v>5035.2</v>
      </c>
      <c r="V1942" s="12">
        <v>57904.800000000003</v>
      </c>
      <c r="W1942" s="12">
        <v>149</v>
      </c>
      <c r="X1942" s="12">
        <v>51708</v>
      </c>
      <c r="Y1942" s="14">
        <f>+DAY('TABLA PRINCIPAL'!$B1942)</f>
        <v>2</v>
      </c>
      <c r="Z1942" s="14">
        <f>+MONTH('TABLA PRINCIPAL'!$B1942)</f>
        <v>6</v>
      </c>
      <c r="AA1942" s="14">
        <f>+YEAR('TABLA PRINCIPAL'!$B1942)</f>
        <v>2013</v>
      </c>
      <c r="AB1942" s="22" t="str">
        <f>+IF(Ventas_Oficina[[#This Row],[Total del pedido]]&gt;=100000,"SI","NO")</f>
        <v>NO</v>
      </c>
      <c r="AC1942" s="22" t="str">
        <f>+_xlfn.XLOOKUP(Ventas_Oficina[[#This Row],[Nº de artículo]],AUXILIAR!A1941:A6833,AUXILIAR!D1941:D6833,"Error",0)</f>
        <v>Enviado a tiempo</v>
      </c>
      <c r="AD1942" s="22" t="str">
        <f>+IF(AND(Ventas_Oficina[[#This Row],[Total]]&gt;75000,Ventas_Oficina[[#This Row],[Envio a tiempo]]="Enviado a tiempo"),"Buena Venta","Venta Mala")</f>
        <v>Venta Mala</v>
      </c>
    </row>
    <row r="1943" spans="1:30" x14ac:dyDescent="0.25">
      <c r="A1943" s="25">
        <v>1350304</v>
      </c>
      <c r="B1943" s="5">
        <v>41838</v>
      </c>
      <c r="C1943" s="6" t="s">
        <v>132</v>
      </c>
      <c r="D1943" s="6" t="s">
        <v>133</v>
      </c>
      <c r="E1943" s="6" t="s">
        <v>12</v>
      </c>
      <c r="F1943" s="6" t="s">
        <v>13</v>
      </c>
      <c r="G1943" s="6" t="s">
        <v>1010</v>
      </c>
      <c r="H1943" s="6" t="s">
        <v>42</v>
      </c>
      <c r="I1943" s="6" t="s">
        <v>1013</v>
      </c>
      <c r="J1943" s="6" t="s">
        <v>1024</v>
      </c>
      <c r="K1943" s="6" t="s">
        <v>1261</v>
      </c>
      <c r="L1943" s="6" t="s">
        <v>1267</v>
      </c>
      <c r="M1943" s="6" t="s">
        <v>1273</v>
      </c>
      <c r="N1943" s="5">
        <v>41840</v>
      </c>
      <c r="O1943" s="7">
        <v>160</v>
      </c>
      <c r="P1943" s="7">
        <v>262</v>
      </c>
      <c r="Q1943" s="7">
        <v>102</v>
      </c>
      <c r="R1943" s="6">
        <v>34</v>
      </c>
      <c r="S1943" s="7">
        <v>8908</v>
      </c>
      <c r="T1943" s="8">
        <v>0.03</v>
      </c>
      <c r="U1943" s="7">
        <v>267.24</v>
      </c>
      <c r="V1943" s="7">
        <v>8640.76</v>
      </c>
      <c r="W1943" s="7">
        <v>80</v>
      </c>
      <c r="X1943" s="7">
        <v>11752</v>
      </c>
      <c r="Y1943" s="9">
        <f>+DAY('TABLA PRINCIPAL'!$B1943)</f>
        <v>18</v>
      </c>
      <c r="Z1943" s="9">
        <f>+MONTH('TABLA PRINCIPAL'!$B1943)</f>
        <v>7</v>
      </c>
      <c r="AA1943" s="9">
        <f>+YEAR('TABLA PRINCIPAL'!$B1943)</f>
        <v>2014</v>
      </c>
      <c r="AB1943" s="22" t="str">
        <f>+IF(Ventas_Oficina[[#This Row],[Total del pedido]]&gt;=100000,"SI","NO")</f>
        <v>NO</v>
      </c>
      <c r="AC1943" s="22" t="str">
        <f>+_xlfn.XLOOKUP(Ventas_Oficina[[#This Row],[Nº de artículo]],AUXILIAR!A1942:A6834,AUXILIAR!D1942:D6834,"Error",0)</f>
        <v>Enviado a tiempo</v>
      </c>
      <c r="AD1943" s="22" t="str">
        <f>+IF(AND(Ventas_Oficina[[#This Row],[Total]]&gt;75000,Ventas_Oficina[[#This Row],[Envio a tiempo]]="Enviado a tiempo"),"Buena Venta","Venta Mala")</f>
        <v>Venta Mala</v>
      </c>
    </row>
    <row r="1944" spans="1:30" x14ac:dyDescent="0.25">
      <c r="A1944" s="26">
        <v>1350669</v>
      </c>
      <c r="B1944" s="10">
        <v>41695</v>
      </c>
      <c r="C1944" s="11" t="s">
        <v>407</v>
      </c>
      <c r="D1944" s="11" t="s">
        <v>504</v>
      </c>
      <c r="E1944" s="11" t="s">
        <v>4</v>
      </c>
      <c r="F1944" s="11" t="s">
        <v>5</v>
      </c>
      <c r="G1944" s="11" t="s">
        <v>1010</v>
      </c>
      <c r="H1944" s="11" t="s">
        <v>121</v>
      </c>
      <c r="I1944" s="11" t="s">
        <v>1014</v>
      </c>
      <c r="J1944" s="11" t="s">
        <v>1023</v>
      </c>
      <c r="K1944" s="11" t="s">
        <v>1261</v>
      </c>
      <c r="L1944" s="11" t="s">
        <v>1267</v>
      </c>
      <c r="M1944" s="11" t="s">
        <v>1272</v>
      </c>
      <c r="N1944" s="10">
        <v>41697</v>
      </c>
      <c r="O1944" s="12">
        <v>459</v>
      </c>
      <c r="P1944" s="12">
        <v>728</v>
      </c>
      <c r="Q1944" s="12">
        <v>269</v>
      </c>
      <c r="R1944" s="11">
        <v>17</v>
      </c>
      <c r="S1944" s="12">
        <v>12376</v>
      </c>
      <c r="T1944" s="13">
        <v>0.09</v>
      </c>
      <c r="U1944" s="12">
        <v>1113.8399999999999</v>
      </c>
      <c r="V1944" s="12">
        <v>11262.16</v>
      </c>
      <c r="W1944" s="12">
        <v>1115</v>
      </c>
      <c r="X1944" s="12">
        <v>12672</v>
      </c>
      <c r="Y1944" s="14">
        <f>+DAY('TABLA PRINCIPAL'!$B1944)</f>
        <v>25</v>
      </c>
      <c r="Z1944" s="14">
        <f>+MONTH('TABLA PRINCIPAL'!$B1944)</f>
        <v>2</v>
      </c>
      <c r="AA1944" s="14">
        <f>+YEAR('TABLA PRINCIPAL'!$B1944)</f>
        <v>2014</v>
      </c>
      <c r="AB1944" s="22" t="str">
        <f>+IF(Ventas_Oficina[[#This Row],[Total del pedido]]&gt;=100000,"SI","NO")</f>
        <v>NO</v>
      </c>
      <c r="AC1944" s="22" t="str">
        <f>+_xlfn.XLOOKUP(Ventas_Oficina[[#This Row],[Nº de artículo]],AUXILIAR!A1943:A6835,AUXILIAR!D1943:D6835,"Error",0)</f>
        <v>Enviado a tiempo</v>
      </c>
      <c r="AD1944" s="22" t="str">
        <f>+IF(AND(Ventas_Oficina[[#This Row],[Total]]&gt;75000,Ventas_Oficina[[#This Row],[Envio a tiempo]]="Enviado a tiempo"),"Buena Venta","Venta Mala")</f>
        <v>Venta Mala</v>
      </c>
    </row>
    <row r="1945" spans="1:30" x14ac:dyDescent="0.25">
      <c r="A1945" s="25">
        <v>1350669</v>
      </c>
      <c r="B1945" s="5">
        <v>41440</v>
      </c>
      <c r="C1945" s="6" t="s">
        <v>390</v>
      </c>
      <c r="D1945" s="6" t="s">
        <v>160</v>
      </c>
      <c r="E1945" s="6" t="s">
        <v>4</v>
      </c>
      <c r="F1945" s="6" t="s">
        <v>5</v>
      </c>
      <c r="G1945" s="6" t="s">
        <v>1008</v>
      </c>
      <c r="H1945" s="6" t="s">
        <v>53</v>
      </c>
      <c r="I1945" s="6" t="s">
        <v>1014</v>
      </c>
      <c r="J1945" s="6" t="s">
        <v>1064</v>
      </c>
      <c r="K1945" s="6" t="s">
        <v>1261</v>
      </c>
      <c r="L1945" s="6" t="s">
        <v>1267</v>
      </c>
      <c r="M1945" s="6" t="s">
        <v>1272</v>
      </c>
      <c r="N1945" s="5">
        <v>41442</v>
      </c>
      <c r="O1945" s="7">
        <v>365</v>
      </c>
      <c r="P1945" s="7">
        <v>598</v>
      </c>
      <c r="Q1945" s="7">
        <v>233</v>
      </c>
      <c r="R1945" s="6">
        <v>31</v>
      </c>
      <c r="S1945" s="7">
        <v>18538</v>
      </c>
      <c r="T1945" s="8">
        <v>0.08</v>
      </c>
      <c r="U1945" s="7">
        <v>1483.04</v>
      </c>
      <c r="V1945" s="7">
        <v>17054.96</v>
      </c>
      <c r="W1945" s="7">
        <v>149</v>
      </c>
      <c r="X1945" s="7">
        <v>12671</v>
      </c>
      <c r="Y1945" s="9">
        <f>+DAY('TABLA PRINCIPAL'!$B1945)</f>
        <v>15</v>
      </c>
      <c r="Z1945" s="9">
        <f>+MONTH('TABLA PRINCIPAL'!$B1945)</f>
        <v>6</v>
      </c>
      <c r="AA1945" s="9">
        <f>+YEAR('TABLA PRINCIPAL'!$B1945)</f>
        <v>2013</v>
      </c>
      <c r="AB1945" s="22" t="str">
        <f>+IF(Ventas_Oficina[[#This Row],[Total del pedido]]&gt;=100000,"SI","NO")</f>
        <v>NO</v>
      </c>
      <c r="AC1945" s="22" t="str">
        <f>+_xlfn.XLOOKUP(Ventas_Oficina[[#This Row],[Nº de artículo]],AUXILIAR!A1944:A6836,AUXILIAR!D1944:D6836,"Error",0)</f>
        <v>Enviado a tiempo</v>
      </c>
      <c r="AD1945" s="22" t="str">
        <f>+IF(AND(Ventas_Oficina[[#This Row],[Total]]&gt;75000,Ventas_Oficina[[#This Row],[Envio a tiempo]]="Enviado a tiempo"),"Buena Venta","Venta Mala")</f>
        <v>Venta Mala</v>
      </c>
    </row>
    <row r="1946" spans="1:30" x14ac:dyDescent="0.25">
      <c r="A1946" s="26">
        <v>1351034</v>
      </c>
      <c r="B1946" s="10">
        <v>41695</v>
      </c>
      <c r="C1946" s="11" t="s">
        <v>673</v>
      </c>
      <c r="D1946" s="11" t="s">
        <v>174</v>
      </c>
      <c r="E1946" s="11" t="s">
        <v>4</v>
      </c>
      <c r="F1946" s="11" t="s">
        <v>5</v>
      </c>
      <c r="G1946" s="11" t="s">
        <v>1008</v>
      </c>
      <c r="H1946" s="11" t="s">
        <v>121</v>
      </c>
      <c r="I1946" s="11" t="s">
        <v>1013</v>
      </c>
      <c r="J1946" s="11" t="s">
        <v>1056</v>
      </c>
      <c r="K1946" s="11" t="s">
        <v>1261</v>
      </c>
      <c r="L1946" s="11" t="s">
        <v>1265</v>
      </c>
      <c r="M1946" s="11" t="s">
        <v>1273</v>
      </c>
      <c r="N1946" s="10">
        <v>41697</v>
      </c>
      <c r="O1946" s="12">
        <v>352</v>
      </c>
      <c r="P1946" s="12">
        <v>568</v>
      </c>
      <c r="Q1946" s="12">
        <v>216</v>
      </c>
      <c r="R1946" s="11">
        <v>4</v>
      </c>
      <c r="S1946" s="12">
        <v>2272</v>
      </c>
      <c r="T1946" s="13">
        <v>7.0000000000000007E-2</v>
      </c>
      <c r="U1946" s="12">
        <v>159.04000000000002</v>
      </c>
      <c r="V1946" s="12">
        <v>2112.96</v>
      </c>
      <c r="W1946" s="12">
        <v>139</v>
      </c>
      <c r="X1946" s="12">
        <v>6629</v>
      </c>
      <c r="Y1946" s="14">
        <f>+DAY('TABLA PRINCIPAL'!$B1946)</f>
        <v>25</v>
      </c>
      <c r="Z1946" s="14">
        <f>+MONTH('TABLA PRINCIPAL'!$B1946)</f>
        <v>2</v>
      </c>
      <c r="AA1946" s="14">
        <f>+YEAR('TABLA PRINCIPAL'!$B1946)</f>
        <v>2014</v>
      </c>
      <c r="AB1946" s="22" t="str">
        <f>+IF(Ventas_Oficina[[#This Row],[Total del pedido]]&gt;=100000,"SI","NO")</f>
        <v>NO</v>
      </c>
      <c r="AC1946" s="22" t="str">
        <f>+_xlfn.XLOOKUP(Ventas_Oficina[[#This Row],[Nº de artículo]],AUXILIAR!A1945:A6837,AUXILIAR!D1945:D6837,"Error",0)</f>
        <v>Enviado a tiempo</v>
      </c>
      <c r="AD1946" s="22" t="str">
        <f>+IF(AND(Ventas_Oficina[[#This Row],[Total]]&gt;75000,Ventas_Oficina[[#This Row],[Envio a tiempo]]="Enviado a tiempo"),"Buena Venta","Venta Mala")</f>
        <v>Venta Mala</v>
      </c>
    </row>
    <row r="1947" spans="1:30" x14ac:dyDescent="0.25">
      <c r="A1947" s="25">
        <v>1351034</v>
      </c>
      <c r="B1947" s="5">
        <v>41580</v>
      </c>
      <c r="C1947" s="6" t="s">
        <v>674</v>
      </c>
      <c r="D1947" s="6" t="s">
        <v>29</v>
      </c>
      <c r="E1947" s="6" t="s">
        <v>12</v>
      </c>
      <c r="F1947" s="6" t="s">
        <v>13</v>
      </c>
      <c r="G1947" s="6" t="s">
        <v>1009</v>
      </c>
      <c r="H1947" s="6" t="s">
        <v>14</v>
      </c>
      <c r="I1947" s="6" t="s">
        <v>1015</v>
      </c>
      <c r="J1947" s="6" t="s">
        <v>1031</v>
      </c>
      <c r="K1947" s="6" t="s">
        <v>1261</v>
      </c>
      <c r="L1947" s="6" t="s">
        <v>1267</v>
      </c>
      <c r="M1947" s="6" t="s">
        <v>1272</v>
      </c>
      <c r="N1947" s="5">
        <v>41581</v>
      </c>
      <c r="O1947" s="7">
        <v>1007</v>
      </c>
      <c r="P1947" s="7">
        <v>1598</v>
      </c>
      <c r="Q1947" s="7">
        <v>591</v>
      </c>
      <c r="R1947" s="6">
        <v>45</v>
      </c>
      <c r="S1947" s="7">
        <v>71910</v>
      </c>
      <c r="T1947" s="8">
        <v>7.0000000000000007E-2</v>
      </c>
      <c r="U1947" s="7">
        <v>5033.7000000000007</v>
      </c>
      <c r="V1947" s="7">
        <v>66876.3</v>
      </c>
      <c r="W1947" s="7">
        <v>400</v>
      </c>
      <c r="X1947" s="7">
        <v>62532</v>
      </c>
      <c r="Y1947" s="9">
        <f>+DAY('TABLA PRINCIPAL'!$B1947)</f>
        <v>2</v>
      </c>
      <c r="Z1947" s="9">
        <f>+MONTH('TABLA PRINCIPAL'!$B1947)</f>
        <v>11</v>
      </c>
      <c r="AA1947" s="9">
        <f>+YEAR('TABLA PRINCIPAL'!$B1947)</f>
        <v>2013</v>
      </c>
      <c r="AB1947" s="22" t="str">
        <f>+IF(Ventas_Oficina[[#This Row],[Total del pedido]]&gt;=100000,"SI","NO")</f>
        <v>NO</v>
      </c>
      <c r="AC1947" s="22" t="str">
        <f>+_xlfn.XLOOKUP(Ventas_Oficina[[#This Row],[Nº de artículo]],AUXILIAR!A1946:A6838,AUXILIAR!D1946:D6838,"Error",0)</f>
        <v>Enviado a tiempo</v>
      </c>
      <c r="AD1947" s="22" t="str">
        <f>+IF(AND(Ventas_Oficina[[#This Row],[Total]]&gt;75000,Ventas_Oficina[[#This Row],[Envio a tiempo]]="Enviado a tiempo"),"Buena Venta","Venta Mala")</f>
        <v>Venta Mala</v>
      </c>
    </row>
    <row r="1948" spans="1:30" x14ac:dyDescent="0.25">
      <c r="A1948" s="26">
        <v>1351034</v>
      </c>
      <c r="B1948" s="10">
        <v>41932</v>
      </c>
      <c r="C1948" s="11" t="s">
        <v>310</v>
      </c>
      <c r="D1948" s="11" t="s">
        <v>65</v>
      </c>
      <c r="E1948" s="11" t="s">
        <v>12</v>
      </c>
      <c r="F1948" s="11" t="s">
        <v>13</v>
      </c>
      <c r="G1948" s="11" t="s">
        <v>1010</v>
      </c>
      <c r="H1948" s="11" t="s">
        <v>14</v>
      </c>
      <c r="I1948" s="11" t="s">
        <v>1014</v>
      </c>
      <c r="J1948" s="11" t="s">
        <v>1101</v>
      </c>
      <c r="K1948" s="11" t="s">
        <v>1261</v>
      </c>
      <c r="L1948" s="11" t="s">
        <v>1265</v>
      </c>
      <c r="M1948" s="11" t="s">
        <v>1272</v>
      </c>
      <c r="N1948" s="10">
        <v>41934</v>
      </c>
      <c r="O1948" s="12">
        <v>27899</v>
      </c>
      <c r="P1948" s="12">
        <v>44999</v>
      </c>
      <c r="Q1948" s="12">
        <v>17100</v>
      </c>
      <c r="R1948" s="11">
        <v>42</v>
      </c>
      <c r="S1948" s="12">
        <v>1889958</v>
      </c>
      <c r="T1948" s="13">
        <v>0</v>
      </c>
      <c r="U1948" s="12">
        <v>0</v>
      </c>
      <c r="V1948" s="12">
        <v>1889958</v>
      </c>
      <c r="W1948" s="12">
        <v>4900</v>
      </c>
      <c r="X1948" s="12">
        <v>650785</v>
      </c>
      <c r="Y1948" s="14">
        <f>+DAY('TABLA PRINCIPAL'!$B1948)</f>
        <v>20</v>
      </c>
      <c r="Z1948" s="14">
        <f>+MONTH('TABLA PRINCIPAL'!$B1948)</f>
        <v>10</v>
      </c>
      <c r="AA1948" s="14">
        <f>+YEAR('TABLA PRINCIPAL'!$B1948)</f>
        <v>2014</v>
      </c>
      <c r="AB1948" s="22" t="str">
        <f>+IF(Ventas_Oficina[[#This Row],[Total del pedido]]&gt;=100000,"SI","NO")</f>
        <v>SI</v>
      </c>
      <c r="AC1948" s="22" t="str">
        <f>+_xlfn.XLOOKUP(Ventas_Oficina[[#This Row],[Nº de artículo]],AUXILIAR!A1947:A6839,AUXILIAR!D1947:D6839,"Error",0)</f>
        <v>No enviado a tiempo</v>
      </c>
      <c r="AD1948" s="22" t="str">
        <f>+IF(AND(Ventas_Oficina[[#This Row],[Total]]&gt;75000,Ventas_Oficina[[#This Row],[Envio a tiempo]]="Enviado a tiempo"),"Buena Venta","Venta Mala")</f>
        <v>Venta Mala</v>
      </c>
    </row>
    <row r="1949" spans="1:30" x14ac:dyDescent="0.25">
      <c r="A1949" s="25">
        <v>1351034</v>
      </c>
      <c r="B1949" s="5">
        <v>41544</v>
      </c>
      <c r="C1949" s="6" t="s">
        <v>347</v>
      </c>
      <c r="D1949" s="6" t="s">
        <v>209</v>
      </c>
      <c r="E1949" s="6" t="s">
        <v>4</v>
      </c>
      <c r="F1949" s="6" t="s">
        <v>5</v>
      </c>
      <c r="G1949" s="6" t="s">
        <v>1009</v>
      </c>
      <c r="H1949" s="6" t="s">
        <v>6</v>
      </c>
      <c r="I1949" s="6" t="s">
        <v>1013</v>
      </c>
      <c r="J1949" s="6" t="s">
        <v>1101</v>
      </c>
      <c r="K1949" s="6" t="s">
        <v>1261</v>
      </c>
      <c r="L1949" s="6" t="s">
        <v>1267</v>
      </c>
      <c r="M1949" s="6" t="s">
        <v>1272</v>
      </c>
      <c r="N1949" s="5">
        <v>41546</v>
      </c>
      <c r="O1949" s="7">
        <v>27899</v>
      </c>
      <c r="P1949" s="7">
        <v>44999</v>
      </c>
      <c r="Q1949" s="7">
        <v>17100</v>
      </c>
      <c r="R1949" s="6">
        <v>46</v>
      </c>
      <c r="S1949" s="7">
        <v>2069954</v>
      </c>
      <c r="T1949" s="8">
        <v>0.01</v>
      </c>
      <c r="U1949" s="7">
        <v>20699.54</v>
      </c>
      <c r="V1949" s="7">
        <v>2049254.46</v>
      </c>
      <c r="W1949" s="7">
        <v>4900</v>
      </c>
      <c r="X1949" s="7">
        <v>652786</v>
      </c>
      <c r="Y1949" s="9">
        <f>+DAY('TABLA PRINCIPAL'!$B1949)</f>
        <v>27</v>
      </c>
      <c r="Z1949" s="9">
        <f>+MONTH('TABLA PRINCIPAL'!$B1949)</f>
        <v>9</v>
      </c>
      <c r="AA1949" s="9">
        <f>+YEAR('TABLA PRINCIPAL'!$B1949)</f>
        <v>2013</v>
      </c>
      <c r="AB1949" s="22" t="str">
        <f>+IF(Ventas_Oficina[[#This Row],[Total del pedido]]&gt;=100000,"SI","NO")</f>
        <v>SI</v>
      </c>
      <c r="AC1949" s="22" t="str">
        <f>+_xlfn.XLOOKUP(Ventas_Oficina[[#This Row],[Nº de artículo]],AUXILIAR!A1948:A6840,AUXILIAR!D1948:D6840,"Error",0)</f>
        <v>Enviado a tiempo</v>
      </c>
      <c r="AD1949" s="22" t="str">
        <f>+IF(AND(Ventas_Oficina[[#This Row],[Total]]&gt;75000,Ventas_Oficina[[#This Row],[Envio a tiempo]]="Enviado a tiempo"),"Buena Venta","Venta Mala")</f>
        <v>Buena Venta</v>
      </c>
    </row>
    <row r="1950" spans="1:30" x14ac:dyDescent="0.25">
      <c r="A1950" s="26">
        <v>1351034</v>
      </c>
      <c r="B1950" s="10">
        <v>41879</v>
      </c>
      <c r="C1950" s="11" t="s">
        <v>592</v>
      </c>
      <c r="D1950" s="11" t="s">
        <v>135</v>
      </c>
      <c r="E1950" s="11" t="s">
        <v>12</v>
      </c>
      <c r="F1950" s="11" t="s">
        <v>13</v>
      </c>
      <c r="G1950" s="11" t="s">
        <v>1009</v>
      </c>
      <c r="H1950" s="11" t="s">
        <v>14</v>
      </c>
      <c r="I1950" s="11" t="s">
        <v>1014</v>
      </c>
      <c r="J1950" s="11" t="s">
        <v>1040</v>
      </c>
      <c r="K1950" s="11" t="s">
        <v>1261</v>
      </c>
      <c r="L1950" s="11" t="s">
        <v>1267</v>
      </c>
      <c r="M1950" s="11" t="s">
        <v>1272</v>
      </c>
      <c r="N1950" s="10">
        <v>41880</v>
      </c>
      <c r="O1950" s="12">
        <v>2156</v>
      </c>
      <c r="P1950" s="12">
        <v>3655</v>
      </c>
      <c r="Q1950" s="12">
        <v>1499</v>
      </c>
      <c r="R1950" s="11">
        <v>14</v>
      </c>
      <c r="S1950" s="12">
        <v>51170</v>
      </c>
      <c r="T1950" s="13">
        <v>0.09</v>
      </c>
      <c r="U1950" s="12">
        <v>4605.3</v>
      </c>
      <c r="V1950" s="12">
        <v>46564.7</v>
      </c>
      <c r="W1950" s="12">
        <v>1389</v>
      </c>
      <c r="X1950" s="12">
        <v>52629</v>
      </c>
      <c r="Y1950" s="14">
        <f>+DAY('TABLA PRINCIPAL'!$B1950)</f>
        <v>28</v>
      </c>
      <c r="Z1950" s="14">
        <f>+MONTH('TABLA PRINCIPAL'!$B1950)</f>
        <v>8</v>
      </c>
      <c r="AA1950" s="14">
        <f>+YEAR('TABLA PRINCIPAL'!$B1950)</f>
        <v>2014</v>
      </c>
      <c r="AB1950" s="22" t="str">
        <f>+IF(Ventas_Oficina[[#This Row],[Total del pedido]]&gt;=100000,"SI","NO")</f>
        <v>NO</v>
      </c>
      <c r="AC1950" s="22" t="str">
        <f>+_xlfn.XLOOKUP(Ventas_Oficina[[#This Row],[Nº de artículo]],AUXILIAR!A1949:A6841,AUXILIAR!D1949:D6841,"Error",0)</f>
        <v>Enviado a tiempo</v>
      </c>
      <c r="AD1950" s="22" t="str">
        <f>+IF(AND(Ventas_Oficina[[#This Row],[Total]]&gt;75000,Ventas_Oficina[[#This Row],[Envio a tiempo]]="Enviado a tiempo"),"Buena Venta","Venta Mala")</f>
        <v>Venta Mala</v>
      </c>
    </row>
    <row r="1951" spans="1:30" x14ac:dyDescent="0.25">
      <c r="A1951" s="25">
        <v>1351065</v>
      </c>
      <c r="B1951" s="5">
        <v>41879</v>
      </c>
      <c r="C1951" s="6" t="s">
        <v>592</v>
      </c>
      <c r="D1951" s="6" t="s">
        <v>135</v>
      </c>
      <c r="E1951" s="6" t="s">
        <v>12</v>
      </c>
      <c r="F1951" s="6" t="s">
        <v>13</v>
      </c>
      <c r="G1951" s="6" t="s">
        <v>1010</v>
      </c>
      <c r="H1951" s="6" t="s">
        <v>42</v>
      </c>
      <c r="I1951" s="6" t="s">
        <v>1016</v>
      </c>
      <c r="J1951" s="6" t="s">
        <v>1081</v>
      </c>
      <c r="K1951" s="6" t="s">
        <v>1261</v>
      </c>
      <c r="L1951" s="6" t="s">
        <v>1267</v>
      </c>
      <c r="M1951" s="6" t="s">
        <v>1272</v>
      </c>
      <c r="N1951" s="5">
        <v>41880</v>
      </c>
      <c r="O1951" s="7">
        <v>252</v>
      </c>
      <c r="P1951" s="7">
        <v>400</v>
      </c>
      <c r="Q1951" s="7">
        <v>148</v>
      </c>
      <c r="R1951" s="6">
        <v>21</v>
      </c>
      <c r="S1951" s="7">
        <v>8400</v>
      </c>
      <c r="T1951" s="8">
        <v>0.03</v>
      </c>
      <c r="U1951" s="7">
        <v>252</v>
      </c>
      <c r="V1951" s="7">
        <v>8148</v>
      </c>
      <c r="W1951" s="7">
        <v>130</v>
      </c>
      <c r="X1951" s="7">
        <v>5394</v>
      </c>
      <c r="Y1951" s="9">
        <f>+DAY('TABLA PRINCIPAL'!$B1951)</f>
        <v>28</v>
      </c>
      <c r="Z1951" s="9">
        <f>+MONTH('TABLA PRINCIPAL'!$B1951)</f>
        <v>8</v>
      </c>
      <c r="AA1951" s="9">
        <f>+YEAR('TABLA PRINCIPAL'!$B1951)</f>
        <v>2014</v>
      </c>
      <c r="AB1951" s="22" t="str">
        <f>+IF(Ventas_Oficina[[#This Row],[Total del pedido]]&gt;=100000,"SI","NO")</f>
        <v>NO</v>
      </c>
      <c r="AC1951" s="22" t="str">
        <f>+_xlfn.XLOOKUP(Ventas_Oficina[[#This Row],[Nº de artículo]],AUXILIAR!A1950:A6842,AUXILIAR!D1950:D6842,"Error",0)</f>
        <v>No enviado a tiempo</v>
      </c>
      <c r="AD1951" s="22" t="str">
        <f>+IF(AND(Ventas_Oficina[[#This Row],[Total]]&gt;75000,Ventas_Oficina[[#This Row],[Envio a tiempo]]="Enviado a tiempo"),"Buena Venta","Venta Mala")</f>
        <v>Venta Mala</v>
      </c>
    </row>
    <row r="1952" spans="1:30" x14ac:dyDescent="0.25">
      <c r="A1952" s="26">
        <v>1351765</v>
      </c>
      <c r="B1952" s="10">
        <v>41619</v>
      </c>
      <c r="C1952" s="11" t="s">
        <v>275</v>
      </c>
      <c r="D1952" s="11" t="s">
        <v>41</v>
      </c>
      <c r="E1952" s="11" t="s">
        <v>12</v>
      </c>
      <c r="F1952" s="11" t="s">
        <v>13</v>
      </c>
      <c r="G1952" s="11" t="s">
        <v>1008</v>
      </c>
      <c r="H1952" s="11" t="s">
        <v>42</v>
      </c>
      <c r="I1952" s="11" t="s">
        <v>1014</v>
      </c>
      <c r="J1952" s="11" t="s">
        <v>1052</v>
      </c>
      <c r="K1952" s="11" t="s">
        <v>1261</v>
      </c>
      <c r="L1952" s="11" t="s">
        <v>1265</v>
      </c>
      <c r="M1952" s="11" t="s">
        <v>1272</v>
      </c>
      <c r="N1952" s="10">
        <v>41621</v>
      </c>
      <c r="O1952" s="12">
        <v>332</v>
      </c>
      <c r="P1952" s="12">
        <v>518</v>
      </c>
      <c r="Q1952" s="12">
        <v>186</v>
      </c>
      <c r="R1952" s="11">
        <v>1</v>
      </c>
      <c r="S1952" s="12">
        <v>518</v>
      </c>
      <c r="T1952" s="13">
        <v>0</v>
      </c>
      <c r="U1952" s="12">
        <v>0</v>
      </c>
      <c r="V1952" s="12">
        <v>518</v>
      </c>
      <c r="W1952" s="12">
        <v>204</v>
      </c>
      <c r="X1952" s="12">
        <v>14239</v>
      </c>
      <c r="Y1952" s="14">
        <f>+DAY('TABLA PRINCIPAL'!$B1952)</f>
        <v>11</v>
      </c>
      <c r="Z1952" s="14">
        <f>+MONTH('TABLA PRINCIPAL'!$B1952)</f>
        <v>12</v>
      </c>
      <c r="AA1952" s="14">
        <f>+YEAR('TABLA PRINCIPAL'!$B1952)</f>
        <v>2013</v>
      </c>
      <c r="AB1952" s="22" t="str">
        <f>+IF(Ventas_Oficina[[#This Row],[Total del pedido]]&gt;=100000,"SI","NO")</f>
        <v>NO</v>
      </c>
      <c r="AC1952" s="22" t="str">
        <f>+_xlfn.XLOOKUP(Ventas_Oficina[[#This Row],[Nº de artículo]],AUXILIAR!A1951:A6843,AUXILIAR!D1951:D6843,"Error",0)</f>
        <v>Enviado a tiempo</v>
      </c>
      <c r="AD1952" s="22" t="str">
        <f>+IF(AND(Ventas_Oficina[[#This Row],[Total]]&gt;75000,Ventas_Oficina[[#This Row],[Envio a tiempo]]="Enviado a tiempo"),"Buena Venta","Venta Mala")</f>
        <v>Venta Mala</v>
      </c>
    </row>
    <row r="1953" spans="1:30" x14ac:dyDescent="0.25">
      <c r="A1953" s="25">
        <v>1351765</v>
      </c>
      <c r="B1953" s="5">
        <v>41782</v>
      </c>
      <c r="C1953" s="6" t="s">
        <v>675</v>
      </c>
      <c r="D1953" s="6" t="s">
        <v>129</v>
      </c>
      <c r="E1953" s="6" t="s">
        <v>4</v>
      </c>
      <c r="F1953" s="6" t="s">
        <v>5</v>
      </c>
      <c r="G1953" s="6" t="s">
        <v>1008</v>
      </c>
      <c r="H1953" s="6" t="s">
        <v>6</v>
      </c>
      <c r="I1953" s="6" t="s">
        <v>1014</v>
      </c>
      <c r="J1953" s="6" t="s">
        <v>1052</v>
      </c>
      <c r="K1953" s="6" t="s">
        <v>1261</v>
      </c>
      <c r="L1953" s="6" t="s">
        <v>1266</v>
      </c>
      <c r="M1953" s="6" t="s">
        <v>1272</v>
      </c>
      <c r="N1953" s="5">
        <v>41783</v>
      </c>
      <c r="O1953" s="7">
        <v>332</v>
      </c>
      <c r="P1953" s="7">
        <v>518</v>
      </c>
      <c r="Q1953" s="7">
        <v>186</v>
      </c>
      <c r="R1953" s="6">
        <v>44</v>
      </c>
      <c r="S1953" s="7">
        <v>22792</v>
      </c>
      <c r="T1953" s="8">
        <v>0.06</v>
      </c>
      <c r="U1953" s="7">
        <v>1367.52</v>
      </c>
      <c r="V1953" s="7">
        <v>21424.48</v>
      </c>
      <c r="W1953" s="7">
        <v>204</v>
      </c>
      <c r="X1953" s="7">
        <v>14258</v>
      </c>
      <c r="Y1953" s="9">
        <f>+DAY('TABLA PRINCIPAL'!$B1953)</f>
        <v>23</v>
      </c>
      <c r="Z1953" s="9">
        <f>+MONTH('TABLA PRINCIPAL'!$B1953)</f>
        <v>5</v>
      </c>
      <c r="AA1953" s="9">
        <f>+YEAR('TABLA PRINCIPAL'!$B1953)</f>
        <v>2014</v>
      </c>
      <c r="AB1953" s="22" t="str">
        <f>+IF(Ventas_Oficina[[#This Row],[Total del pedido]]&gt;=100000,"SI","NO")</f>
        <v>NO</v>
      </c>
      <c r="AC1953" s="22" t="str">
        <f>+_xlfn.XLOOKUP(Ventas_Oficina[[#This Row],[Nº de artículo]],AUXILIAR!A1952:A6844,AUXILIAR!D1952:D6844,"Error",0)</f>
        <v>Enviado a tiempo</v>
      </c>
      <c r="AD1953" s="22" t="str">
        <f>+IF(AND(Ventas_Oficina[[#This Row],[Total]]&gt;75000,Ventas_Oficina[[#This Row],[Envio a tiempo]]="Enviado a tiempo"),"Buena Venta","Venta Mala")</f>
        <v>Venta Mala</v>
      </c>
    </row>
    <row r="1954" spans="1:30" x14ac:dyDescent="0.25">
      <c r="A1954" s="26">
        <v>1352130</v>
      </c>
      <c r="B1954" s="10">
        <v>42144</v>
      </c>
      <c r="C1954" s="11" t="s">
        <v>341</v>
      </c>
      <c r="D1954" s="11" t="s">
        <v>26</v>
      </c>
      <c r="E1954" s="11" t="s">
        <v>4</v>
      </c>
      <c r="F1954" s="11" t="s">
        <v>5</v>
      </c>
      <c r="G1954" s="11" t="s">
        <v>1008</v>
      </c>
      <c r="H1954" s="11" t="s">
        <v>27</v>
      </c>
      <c r="I1954" s="11" t="s">
        <v>1015</v>
      </c>
      <c r="J1954" s="11" t="s">
        <v>1118</v>
      </c>
      <c r="K1954" s="11" t="s">
        <v>1261</v>
      </c>
      <c r="L1954" s="11" t="s">
        <v>1267</v>
      </c>
      <c r="M1954" s="11" t="s">
        <v>1272</v>
      </c>
      <c r="N1954" s="10">
        <v>42145</v>
      </c>
      <c r="O1954" s="12">
        <v>448</v>
      </c>
      <c r="P1954" s="12">
        <v>814</v>
      </c>
      <c r="Q1954" s="12">
        <v>366</v>
      </c>
      <c r="R1954" s="11">
        <v>50</v>
      </c>
      <c r="S1954" s="12">
        <v>40700</v>
      </c>
      <c r="T1954" s="13">
        <v>0.08</v>
      </c>
      <c r="U1954" s="12">
        <v>3256</v>
      </c>
      <c r="V1954" s="12">
        <v>37444</v>
      </c>
      <c r="W1954" s="12">
        <v>312</v>
      </c>
      <c r="X1954" s="12">
        <v>15938</v>
      </c>
      <c r="Y1954" s="14">
        <f>+DAY('TABLA PRINCIPAL'!$B1954)</f>
        <v>20</v>
      </c>
      <c r="Z1954" s="14">
        <f>+MONTH('TABLA PRINCIPAL'!$B1954)</f>
        <v>5</v>
      </c>
      <c r="AA1954" s="14">
        <f>+YEAR('TABLA PRINCIPAL'!$B1954)</f>
        <v>2015</v>
      </c>
      <c r="AB1954" s="22" t="str">
        <f>+IF(Ventas_Oficina[[#This Row],[Total del pedido]]&gt;=100000,"SI","NO")</f>
        <v>NO</v>
      </c>
      <c r="AC1954" s="22" t="str">
        <f>+_xlfn.XLOOKUP(Ventas_Oficina[[#This Row],[Nº de artículo]],AUXILIAR!A1953:A6845,AUXILIAR!D1953:D6845,"Error",0)</f>
        <v>No enviado a tiempo</v>
      </c>
      <c r="AD1954" s="22" t="str">
        <f>+IF(AND(Ventas_Oficina[[#This Row],[Total]]&gt;75000,Ventas_Oficina[[#This Row],[Envio a tiempo]]="Enviado a tiempo"),"Buena Venta","Venta Mala")</f>
        <v>Venta Mala</v>
      </c>
    </row>
    <row r="1955" spans="1:30" x14ac:dyDescent="0.25">
      <c r="A1955" s="25">
        <v>1352130</v>
      </c>
      <c r="B1955" s="5">
        <v>41899</v>
      </c>
      <c r="C1955" s="6" t="s">
        <v>61</v>
      </c>
      <c r="D1955" s="6" t="s">
        <v>62</v>
      </c>
      <c r="E1955" s="6" t="s">
        <v>4</v>
      </c>
      <c r="F1955" s="6" t="s">
        <v>5</v>
      </c>
      <c r="G1955" s="6" t="s">
        <v>1008</v>
      </c>
      <c r="H1955" s="6" t="s">
        <v>27</v>
      </c>
      <c r="I1955" s="6" t="s">
        <v>1014</v>
      </c>
      <c r="J1955" s="6" t="s">
        <v>1173</v>
      </c>
      <c r="K1955" s="6" t="s">
        <v>1261</v>
      </c>
      <c r="L1955" s="6" t="s">
        <v>1267</v>
      </c>
      <c r="M1955" s="6" t="s">
        <v>1272</v>
      </c>
      <c r="N1955" s="5">
        <v>41900</v>
      </c>
      <c r="O1955" s="7">
        <v>489</v>
      </c>
      <c r="P1955" s="7">
        <v>764</v>
      </c>
      <c r="Q1955" s="7">
        <v>275</v>
      </c>
      <c r="R1955" s="6">
        <v>30</v>
      </c>
      <c r="S1955" s="7">
        <v>22920</v>
      </c>
      <c r="T1955" s="8">
        <v>0.01</v>
      </c>
      <c r="U1955" s="7">
        <v>229.20000000000002</v>
      </c>
      <c r="V1955" s="7">
        <v>22690.799999999999</v>
      </c>
      <c r="W1955" s="7">
        <v>139</v>
      </c>
      <c r="X1955" s="7">
        <v>19332</v>
      </c>
      <c r="Y1955" s="9">
        <f>+DAY('TABLA PRINCIPAL'!$B1955)</f>
        <v>17</v>
      </c>
      <c r="Z1955" s="9">
        <f>+MONTH('TABLA PRINCIPAL'!$B1955)</f>
        <v>9</v>
      </c>
      <c r="AA1955" s="9">
        <f>+YEAR('TABLA PRINCIPAL'!$B1955)</f>
        <v>2014</v>
      </c>
      <c r="AB1955" s="22" t="str">
        <f>+IF(Ventas_Oficina[[#This Row],[Total del pedido]]&gt;=100000,"SI","NO")</f>
        <v>NO</v>
      </c>
      <c r="AC1955" s="22" t="str">
        <f>+_xlfn.XLOOKUP(Ventas_Oficina[[#This Row],[Nº de artículo]],AUXILIAR!A1954:A6846,AUXILIAR!D1954:D6846,"Error",0)</f>
        <v>No enviado a tiempo</v>
      </c>
      <c r="AD1955" s="22" t="str">
        <f>+IF(AND(Ventas_Oficina[[#This Row],[Total]]&gt;75000,Ventas_Oficina[[#This Row],[Envio a tiempo]]="Enviado a tiempo"),"Buena Venta","Venta Mala")</f>
        <v>Venta Mala</v>
      </c>
    </row>
    <row r="1956" spans="1:30" x14ac:dyDescent="0.25">
      <c r="A1956" s="26">
        <v>1352495</v>
      </c>
      <c r="B1956" s="10">
        <v>41860</v>
      </c>
      <c r="C1956" s="11" t="s">
        <v>652</v>
      </c>
      <c r="D1956" s="11" t="s">
        <v>323</v>
      </c>
      <c r="E1956" s="11" t="s">
        <v>4</v>
      </c>
      <c r="F1956" s="11" t="s">
        <v>5</v>
      </c>
      <c r="G1956" s="11" t="s">
        <v>1010</v>
      </c>
      <c r="H1956" s="11" t="s">
        <v>34</v>
      </c>
      <c r="I1956" s="11" t="s">
        <v>1013</v>
      </c>
      <c r="J1956" s="11" t="s">
        <v>1120</v>
      </c>
      <c r="K1956" s="11" t="s">
        <v>1261</v>
      </c>
      <c r="L1956" s="11" t="s">
        <v>1265</v>
      </c>
      <c r="M1956" s="11" t="s">
        <v>1272</v>
      </c>
      <c r="N1956" s="10">
        <v>41496</v>
      </c>
      <c r="O1956" s="12">
        <v>651</v>
      </c>
      <c r="P1956" s="12">
        <v>3098</v>
      </c>
      <c r="Q1956" s="12">
        <v>2447</v>
      </c>
      <c r="R1956" s="11">
        <v>8</v>
      </c>
      <c r="S1956" s="12">
        <v>24784</v>
      </c>
      <c r="T1956" s="13">
        <v>7.0000000000000007E-2</v>
      </c>
      <c r="U1956" s="12">
        <v>1734.88</v>
      </c>
      <c r="V1956" s="12">
        <v>23049.119999999999</v>
      </c>
      <c r="W1956" s="12">
        <v>650</v>
      </c>
      <c r="X1956" s="12">
        <v>111837</v>
      </c>
      <c r="Y1956" s="14">
        <f>+DAY('TABLA PRINCIPAL'!$B1956)</f>
        <v>9</v>
      </c>
      <c r="Z1956" s="14">
        <f>+MONTH('TABLA PRINCIPAL'!$B1956)</f>
        <v>8</v>
      </c>
      <c r="AA1956" s="14">
        <f>+YEAR('TABLA PRINCIPAL'!$B1956)</f>
        <v>2014</v>
      </c>
      <c r="AB1956" s="22" t="str">
        <f>+IF(Ventas_Oficina[[#This Row],[Total del pedido]]&gt;=100000,"SI","NO")</f>
        <v>NO</v>
      </c>
      <c r="AC1956" s="22" t="str">
        <f>+_xlfn.XLOOKUP(Ventas_Oficina[[#This Row],[Nº de artículo]],AUXILIAR!A1955:A6847,AUXILIAR!D1955:D6847,"Error",0)</f>
        <v>No enviado a tiempo</v>
      </c>
      <c r="AD1956" s="22" t="str">
        <f>+IF(AND(Ventas_Oficina[[#This Row],[Total]]&gt;75000,Ventas_Oficina[[#This Row],[Envio a tiempo]]="Enviado a tiempo"),"Buena Venta","Venta Mala")</f>
        <v>Venta Mala</v>
      </c>
    </row>
    <row r="1957" spans="1:30" x14ac:dyDescent="0.25">
      <c r="A1957" s="25">
        <v>1352495</v>
      </c>
      <c r="B1957" s="5">
        <v>41594</v>
      </c>
      <c r="C1957" s="6" t="s">
        <v>676</v>
      </c>
      <c r="D1957" s="6" t="s">
        <v>183</v>
      </c>
      <c r="E1957" s="6" t="s">
        <v>4</v>
      </c>
      <c r="F1957" s="6" t="s">
        <v>5</v>
      </c>
      <c r="G1957" s="6" t="s">
        <v>1008</v>
      </c>
      <c r="H1957" s="6" t="s">
        <v>106</v>
      </c>
      <c r="I1957" s="6" t="s">
        <v>1016</v>
      </c>
      <c r="J1957" s="6" t="s">
        <v>1102</v>
      </c>
      <c r="K1957" s="6" t="s">
        <v>1261</v>
      </c>
      <c r="L1957" s="6" t="s">
        <v>1265</v>
      </c>
      <c r="M1957" s="6" t="s">
        <v>1272</v>
      </c>
      <c r="N1957" s="5">
        <v>41595</v>
      </c>
      <c r="O1957" s="7">
        <v>290</v>
      </c>
      <c r="P1957" s="7">
        <v>476</v>
      </c>
      <c r="Q1957" s="7">
        <v>186</v>
      </c>
      <c r="R1957" s="6">
        <v>20</v>
      </c>
      <c r="S1957" s="7">
        <v>9520</v>
      </c>
      <c r="T1957" s="8">
        <v>0.04</v>
      </c>
      <c r="U1957" s="7">
        <v>380.8</v>
      </c>
      <c r="V1957" s="7">
        <v>9139.2000000000007</v>
      </c>
      <c r="W1957" s="7">
        <v>88</v>
      </c>
      <c r="X1957" s="7">
        <v>4662</v>
      </c>
      <c r="Y1957" s="9">
        <f>+DAY('TABLA PRINCIPAL'!$B1957)</f>
        <v>16</v>
      </c>
      <c r="Z1957" s="9">
        <f>+MONTH('TABLA PRINCIPAL'!$B1957)</f>
        <v>11</v>
      </c>
      <c r="AA1957" s="9">
        <f>+YEAR('TABLA PRINCIPAL'!$B1957)</f>
        <v>2013</v>
      </c>
      <c r="AB1957" s="22" t="str">
        <f>+IF(Ventas_Oficina[[#This Row],[Total del pedido]]&gt;=100000,"SI","NO")</f>
        <v>NO</v>
      </c>
      <c r="AC1957" s="22" t="str">
        <f>+_xlfn.XLOOKUP(Ventas_Oficina[[#This Row],[Nº de artículo]],AUXILIAR!A1956:A6848,AUXILIAR!D1956:D6848,"Error",0)</f>
        <v>No enviado a tiempo</v>
      </c>
      <c r="AD1957" s="22" t="str">
        <f>+IF(AND(Ventas_Oficina[[#This Row],[Total]]&gt;75000,Ventas_Oficina[[#This Row],[Envio a tiempo]]="Enviado a tiempo"),"Buena Venta","Venta Mala")</f>
        <v>Venta Mala</v>
      </c>
    </row>
    <row r="1958" spans="1:30" x14ac:dyDescent="0.25">
      <c r="A1958" s="26">
        <v>1352495</v>
      </c>
      <c r="B1958" s="10">
        <v>41928</v>
      </c>
      <c r="C1958" s="11" t="s">
        <v>275</v>
      </c>
      <c r="D1958" s="11" t="s">
        <v>65</v>
      </c>
      <c r="E1958" s="11" t="s">
        <v>12</v>
      </c>
      <c r="F1958" s="11" t="s">
        <v>13</v>
      </c>
      <c r="G1958" s="11" t="s">
        <v>1007</v>
      </c>
      <c r="H1958" s="11" t="s">
        <v>14</v>
      </c>
      <c r="I1958" s="11" t="s">
        <v>1013</v>
      </c>
      <c r="J1958" s="11" t="s">
        <v>1048</v>
      </c>
      <c r="K1958" s="11" t="s">
        <v>1261</v>
      </c>
      <c r="L1958" s="11" t="s">
        <v>1266</v>
      </c>
      <c r="M1958" s="11" t="s">
        <v>1272</v>
      </c>
      <c r="N1958" s="10">
        <v>41929</v>
      </c>
      <c r="O1958" s="12">
        <v>298</v>
      </c>
      <c r="P1958" s="12">
        <v>584</v>
      </c>
      <c r="Q1958" s="12">
        <v>286</v>
      </c>
      <c r="R1958" s="11">
        <v>24</v>
      </c>
      <c r="S1958" s="12">
        <v>14016</v>
      </c>
      <c r="T1958" s="13">
        <v>0.06</v>
      </c>
      <c r="U1958" s="12">
        <v>840.95999999999992</v>
      </c>
      <c r="V1958" s="12">
        <v>13175.04</v>
      </c>
      <c r="W1958" s="12">
        <v>83</v>
      </c>
      <c r="X1958" s="12">
        <v>14386</v>
      </c>
      <c r="Y1958" s="14">
        <f>+DAY('TABLA PRINCIPAL'!$B1958)</f>
        <v>16</v>
      </c>
      <c r="Z1958" s="14">
        <f>+MONTH('TABLA PRINCIPAL'!$B1958)</f>
        <v>10</v>
      </c>
      <c r="AA1958" s="14">
        <f>+YEAR('TABLA PRINCIPAL'!$B1958)</f>
        <v>2014</v>
      </c>
      <c r="AB1958" s="22" t="str">
        <f>+IF(Ventas_Oficina[[#This Row],[Total del pedido]]&gt;=100000,"SI","NO")</f>
        <v>NO</v>
      </c>
      <c r="AC1958" s="22" t="str">
        <f>+_xlfn.XLOOKUP(Ventas_Oficina[[#This Row],[Nº de artículo]],AUXILIAR!A1957:A6849,AUXILIAR!D1957:D6849,"Error",0)</f>
        <v>No enviado a tiempo</v>
      </c>
      <c r="AD1958" s="22" t="str">
        <f>+IF(AND(Ventas_Oficina[[#This Row],[Total]]&gt;75000,Ventas_Oficina[[#This Row],[Envio a tiempo]]="Enviado a tiempo"),"Buena Venta","Venta Mala")</f>
        <v>Venta Mala</v>
      </c>
    </row>
    <row r="1959" spans="1:30" x14ac:dyDescent="0.25">
      <c r="A1959" s="25">
        <v>1352526</v>
      </c>
      <c r="B1959" s="5">
        <v>41889</v>
      </c>
      <c r="C1959" s="6" t="s">
        <v>22</v>
      </c>
      <c r="D1959" s="6" t="s">
        <v>23</v>
      </c>
      <c r="E1959" s="6" t="s">
        <v>4</v>
      </c>
      <c r="F1959" s="6" t="s">
        <v>5</v>
      </c>
      <c r="G1959" s="6" t="s">
        <v>1008</v>
      </c>
      <c r="H1959" s="6" t="s">
        <v>24</v>
      </c>
      <c r="I1959" s="6" t="s">
        <v>1012</v>
      </c>
      <c r="J1959" s="6" t="s">
        <v>1062</v>
      </c>
      <c r="K1959" s="6" t="s">
        <v>1261</v>
      </c>
      <c r="L1959" s="6" t="s">
        <v>1267</v>
      </c>
      <c r="M1959" s="6" t="s">
        <v>1272</v>
      </c>
      <c r="N1959" s="5">
        <v>41891</v>
      </c>
      <c r="O1959" s="7">
        <v>639</v>
      </c>
      <c r="P1959" s="7">
        <v>1998</v>
      </c>
      <c r="Q1959" s="7">
        <v>1359</v>
      </c>
      <c r="R1959" s="6">
        <v>16</v>
      </c>
      <c r="S1959" s="7">
        <v>31968</v>
      </c>
      <c r="T1959" s="8">
        <v>0.09</v>
      </c>
      <c r="U1959" s="7">
        <v>2877.12</v>
      </c>
      <c r="V1959" s="7">
        <v>29090.880000000001</v>
      </c>
      <c r="W1959" s="7">
        <v>400</v>
      </c>
      <c r="X1959" s="7">
        <v>10283</v>
      </c>
      <c r="Y1959" s="9">
        <f>+DAY('TABLA PRINCIPAL'!$B1959)</f>
        <v>7</v>
      </c>
      <c r="Z1959" s="9">
        <f>+MONTH('TABLA PRINCIPAL'!$B1959)</f>
        <v>9</v>
      </c>
      <c r="AA1959" s="9">
        <f>+YEAR('TABLA PRINCIPAL'!$B1959)</f>
        <v>2014</v>
      </c>
      <c r="AB1959" s="22" t="str">
        <f>+IF(Ventas_Oficina[[#This Row],[Total del pedido]]&gt;=100000,"SI","NO")</f>
        <v>NO</v>
      </c>
      <c r="AC1959" s="22" t="str">
        <f>+_xlfn.XLOOKUP(Ventas_Oficina[[#This Row],[Nº de artículo]],AUXILIAR!A1958:A6850,AUXILIAR!D1958:D6850,"Error",0)</f>
        <v>Enviado a tiempo</v>
      </c>
      <c r="AD1959" s="22" t="str">
        <f>+IF(AND(Ventas_Oficina[[#This Row],[Total]]&gt;75000,Ventas_Oficina[[#This Row],[Envio a tiempo]]="Enviado a tiempo"),"Buena Venta","Venta Mala")</f>
        <v>Venta Mala</v>
      </c>
    </row>
    <row r="1960" spans="1:30" x14ac:dyDescent="0.25">
      <c r="A1960" s="26">
        <v>1352860</v>
      </c>
      <c r="B1960" s="10">
        <v>41616</v>
      </c>
      <c r="C1960" s="11" t="s">
        <v>176</v>
      </c>
      <c r="D1960" s="11" t="s">
        <v>177</v>
      </c>
      <c r="E1960" s="11" t="s">
        <v>4</v>
      </c>
      <c r="F1960" s="11" t="s">
        <v>5</v>
      </c>
      <c r="G1960" s="11" t="s">
        <v>1008</v>
      </c>
      <c r="H1960" s="11" t="s">
        <v>6</v>
      </c>
      <c r="I1960" s="11" t="s">
        <v>1012</v>
      </c>
      <c r="J1960" s="11" t="s">
        <v>1048</v>
      </c>
      <c r="K1960" s="11" t="s">
        <v>1261</v>
      </c>
      <c r="L1960" s="11" t="s">
        <v>1267</v>
      </c>
      <c r="M1960" s="11" t="s">
        <v>1272</v>
      </c>
      <c r="N1960" s="10">
        <v>41616</v>
      </c>
      <c r="O1960" s="12">
        <v>298</v>
      </c>
      <c r="P1960" s="12">
        <v>584</v>
      </c>
      <c r="Q1960" s="12">
        <v>286</v>
      </c>
      <c r="R1960" s="11">
        <v>47</v>
      </c>
      <c r="S1960" s="12">
        <v>27448</v>
      </c>
      <c r="T1960" s="13">
        <v>7.0000000000000007E-2</v>
      </c>
      <c r="U1960" s="12">
        <v>1921.3600000000001</v>
      </c>
      <c r="V1960" s="12">
        <v>25526.639999999999</v>
      </c>
      <c r="W1960" s="12">
        <v>83</v>
      </c>
      <c r="X1960" s="12">
        <v>9651</v>
      </c>
      <c r="Y1960" s="14">
        <f>+DAY('TABLA PRINCIPAL'!$B1960)</f>
        <v>8</v>
      </c>
      <c r="Z1960" s="14">
        <f>+MONTH('TABLA PRINCIPAL'!$B1960)</f>
        <v>12</v>
      </c>
      <c r="AA1960" s="14">
        <f>+YEAR('TABLA PRINCIPAL'!$B1960)</f>
        <v>2013</v>
      </c>
      <c r="AB1960" s="22" t="str">
        <f>+IF(Ventas_Oficina[[#This Row],[Total del pedido]]&gt;=100000,"SI","NO")</f>
        <v>NO</v>
      </c>
      <c r="AC1960" s="22" t="str">
        <f>+_xlfn.XLOOKUP(Ventas_Oficina[[#This Row],[Nº de artículo]],AUXILIAR!A1959:A6851,AUXILIAR!D1959:D6851,"Error",0)</f>
        <v>No enviado a tiempo</v>
      </c>
      <c r="AD1960" s="22" t="str">
        <f>+IF(AND(Ventas_Oficina[[#This Row],[Total]]&gt;75000,Ventas_Oficina[[#This Row],[Envio a tiempo]]="Enviado a tiempo"),"Buena Venta","Venta Mala")</f>
        <v>Venta Mala</v>
      </c>
    </row>
    <row r="1961" spans="1:30" x14ac:dyDescent="0.25">
      <c r="A1961" s="25">
        <v>1352860</v>
      </c>
      <c r="B1961" s="5">
        <v>42120</v>
      </c>
      <c r="C1961" s="6" t="s">
        <v>302</v>
      </c>
      <c r="D1961" s="6" t="s">
        <v>135</v>
      </c>
      <c r="E1961" s="6" t="s">
        <v>12</v>
      </c>
      <c r="F1961" s="6" t="s">
        <v>13</v>
      </c>
      <c r="G1961" s="6" t="s">
        <v>1008</v>
      </c>
      <c r="H1961" s="6" t="s">
        <v>42</v>
      </c>
      <c r="I1961" s="6" t="s">
        <v>1014</v>
      </c>
      <c r="J1961" s="6" t="s">
        <v>1069</v>
      </c>
      <c r="K1961" s="6" t="s">
        <v>1261</v>
      </c>
      <c r="L1961" s="6" t="s">
        <v>1265</v>
      </c>
      <c r="M1961" s="6" t="s">
        <v>1273</v>
      </c>
      <c r="N1961" s="5">
        <v>42122</v>
      </c>
      <c r="O1961" s="7">
        <v>105</v>
      </c>
      <c r="P1961" s="7">
        <v>195</v>
      </c>
      <c r="Q1961" s="7">
        <v>90</v>
      </c>
      <c r="R1961" s="6">
        <v>21</v>
      </c>
      <c r="S1961" s="7">
        <v>4095</v>
      </c>
      <c r="T1961" s="8">
        <v>0.05</v>
      </c>
      <c r="U1961" s="7">
        <v>204.75</v>
      </c>
      <c r="V1961" s="7">
        <v>3890.25</v>
      </c>
      <c r="W1961" s="7">
        <v>163</v>
      </c>
      <c r="X1961" s="7">
        <v>4666</v>
      </c>
      <c r="Y1961" s="9">
        <f>+DAY('TABLA PRINCIPAL'!$B1961)</f>
        <v>26</v>
      </c>
      <c r="Z1961" s="9">
        <f>+MONTH('TABLA PRINCIPAL'!$B1961)</f>
        <v>4</v>
      </c>
      <c r="AA1961" s="9">
        <f>+YEAR('TABLA PRINCIPAL'!$B1961)</f>
        <v>2015</v>
      </c>
      <c r="AB1961" s="22" t="str">
        <f>+IF(Ventas_Oficina[[#This Row],[Total del pedido]]&gt;=100000,"SI","NO")</f>
        <v>NO</v>
      </c>
      <c r="AC1961" s="22" t="str">
        <f>+_xlfn.XLOOKUP(Ventas_Oficina[[#This Row],[Nº de artículo]],AUXILIAR!A1960:A6852,AUXILIAR!D1960:D6852,"Error",0)</f>
        <v>No enviado a tiempo</v>
      </c>
      <c r="AD1961" s="22" t="str">
        <f>+IF(AND(Ventas_Oficina[[#This Row],[Total]]&gt;75000,Ventas_Oficina[[#This Row],[Envio a tiempo]]="Enviado a tiempo"),"Buena Venta","Venta Mala")</f>
        <v>Venta Mala</v>
      </c>
    </row>
    <row r="1962" spans="1:30" x14ac:dyDescent="0.25">
      <c r="A1962" s="26">
        <v>1352860</v>
      </c>
      <c r="B1962" s="10">
        <v>41534</v>
      </c>
      <c r="C1962" s="11" t="s">
        <v>86</v>
      </c>
      <c r="D1962" s="11" t="s">
        <v>71</v>
      </c>
      <c r="E1962" s="11" t="s">
        <v>4</v>
      </c>
      <c r="F1962" s="11" t="s">
        <v>5</v>
      </c>
      <c r="G1962" s="11" t="s">
        <v>1010</v>
      </c>
      <c r="H1962" s="11" t="s">
        <v>17</v>
      </c>
      <c r="I1962" s="11" t="s">
        <v>1015</v>
      </c>
      <c r="J1962" s="11" t="s">
        <v>1055</v>
      </c>
      <c r="K1962" s="11" t="s">
        <v>1261</v>
      </c>
      <c r="L1962" s="11" t="s">
        <v>1265</v>
      </c>
      <c r="M1962" s="11" t="s">
        <v>1272</v>
      </c>
      <c r="N1962" s="10">
        <v>41536</v>
      </c>
      <c r="O1962" s="12">
        <v>250</v>
      </c>
      <c r="P1962" s="12">
        <v>568</v>
      </c>
      <c r="Q1962" s="12">
        <v>318</v>
      </c>
      <c r="R1962" s="11">
        <v>37</v>
      </c>
      <c r="S1962" s="12">
        <v>21016</v>
      </c>
      <c r="T1962" s="13">
        <v>0.09</v>
      </c>
      <c r="U1962" s="12">
        <v>1891.4399999999998</v>
      </c>
      <c r="V1962" s="12">
        <v>19124.560000000001</v>
      </c>
      <c r="W1962" s="12">
        <v>360</v>
      </c>
      <c r="X1962" s="12">
        <v>13299</v>
      </c>
      <c r="Y1962" s="14">
        <f>+DAY('TABLA PRINCIPAL'!$B1962)</f>
        <v>17</v>
      </c>
      <c r="Z1962" s="14">
        <f>+MONTH('TABLA PRINCIPAL'!$B1962)</f>
        <v>9</v>
      </c>
      <c r="AA1962" s="14">
        <f>+YEAR('TABLA PRINCIPAL'!$B1962)</f>
        <v>2013</v>
      </c>
      <c r="AB1962" s="22" t="str">
        <f>+IF(Ventas_Oficina[[#This Row],[Total del pedido]]&gt;=100000,"SI","NO")</f>
        <v>NO</v>
      </c>
      <c r="AC1962" s="22" t="str">
        <f>+_xlfn.XLOOKUP(Ventas_Oficina[[#This Row],[Nº de artículo]],AUXILIAR!A1961:A6853,AUXILIAR!D1961:D6853,"Error",0)</f>
        <v>Enviado a tiempo</v>
      </c>
      <c r="AD1962" s="22" t="str">
        <f>+IF(AND(Ventas_Oficina[[#This Row],[Total]]&gt;75000,Ventas_Oficina[[#This Row],[Envio a tiempo]]="Enviado a tiempo"),"Buena Venta","Venta Mala")</f>
        <v>Venta Mala</v>
      </c>
    </row>
    <row r="1963" spans="1:30" x14ac:dyDescent="0.25">
      <c r="A1963" s="25">
        <v>1352860</v>
      </c>
      <c r="B1963" s="5">
        <v>41330</v>
      </c>
      <c r="C1963" s="6" t="s">
        <v>101</v>
      </c>
      <c r="D1963" s="6" t="s">
        <v>102</v>
      </c>
      <c r="E1963" s="6" t="s">
        <v>4</v>
      </c>
      <c r="F1963" s="6" t="s">
        <v>5</v>
      </c>
      <c r="G1963" s="6" t="s">
        <v>1008</v>
      </c>
      <c r="H1963" s="6" t="s">
        <v>39</v>
      </c>
      <c r="I1963" s="6" t="s">
        <v>1016</v>
      </c>
      <c r="J1963" s="6" t="s">
        <v>1021</v>
      </c>
      <c r="K1963" s="6" t="s">
        <v>1261</v>
      </c>
      <c r="L1963" s="6" t="s">
        <v>1267</v>
      </c>
      <c r="M1963" s="6" t="s">
        <v>1272</v>
      </c>
      <c r="N1963" s="5">
        <v>41332</v>
      </c>
      <c r="O1963" s="7">
        <v>533</v>
      </c>
      <c r="P1963" s="7">
        <v>860</v>
      </c>
      <c r="Q1963" s="7">
        <v>327</v>
      </c>
      <c r="R1963" s="6">
        <v>14</v>
      </c>
      <c r="S1963" s="7">
        <v>12040</v>
      </c>
      <c r="T1963" s="8">
        <v>0.08</v>
      </c>
      <c r="U1963" s="7">
        <v>963.2</v>
      </c>
      <c r="V1963" s="7">
        <v>11076.8</v>
      </c>
      <c r="W1963" s="7">
        <v>619</v>
      </c>
      <c r="X1963" s="7">
        <v>21339</v>
      </c>
      <c r="Y1963" s="9">
        <f>+DAY('TABLA PRINCIPAL'!$B1963)</f>
        <v>25</v>
      </c>
      <c r="Z1963" s="9">
        <f>+MONTH('TABLA PRINCIPAL'!$B1963)</f>
        <v>2</v>
      </c>
      <c r="AA1963" s="9">
        <f>+YEAR('TABLA PRINCIPAL'!$B1963)</f>
        <v>2013</v>
      </c>
      <c r="AB1963" s="22" t="str">
        <f>+IF(Ventas_Oficina[[#This Row],[Total del pedido]]&gt;=100000,"SI","NO")</f>
        <v>NO</v>
      </c>
      <c r="AC1963" s="22" t="str">
        <f>+_xlfn.XLOOKUP(Ventas_Oficina[[#This Row],[Nº de artículo]],AUXILIAR!A1962:A6854,AUXILIAR!D1962:D6854,"Error",0)</f>
        <v>Enviado a tiempo</v>
      </c>
      <c r="AD1963" s="22" t="str">
        <f>+IF(AND(Ventas_Oficina[[#This Row],[Total]]&gt;75000,Ventas_Oficina[[#This Row],[Envio a tiempo]]="Enviado a tiempo"),"Buena Venta","Venta Mala")</f>
        <v>Venta Mala</v>
      </c>
    </row>
    <row r="1964" spans="1:30" x14ac:dyDescent="0.25">
      <c r="A1964" s="26">
        <v>1352860</v>
      </c>
      <c r="B1964" s="10">
        <v>41884</v>
      </c>
      <c r="C1964" s="11" t="s">
        <v>2</v>
      </c>
      <c r="D1964" s="11" t="s">
        <v>3</v>
      </c>
      <c r="E1964" s="11" t="s">
        <v>4</v>
      </c>
      <c r="F1964" s="11" t="s">
        <v>5</v>
      </c>
      <c r="G1964" s="11" t="s">
        <v>1008</v>
      </c>
      <c r="H1964" s="11" t="s">
        <v>6</v>
      </c>
      <c r="I1964" s="11" t="s">
        <v>1016</v>
      </c>
      <c r="J1964" s="11" t="s">
        <v>1031</v>
      </c>
      <c r="K1964" s="11" t="s">
        <v>1263</v>
      </c>
      <c r="L1964" s="11" t="s">
        <v>1266</v>
      </c>
      <c r="M1964" s="11" t="s">
        <v>1272</v>
      </c>
      <c r="N1964" s="10">
        <v>41886</v>
      </c>
      <c r="O1964" s="12">
        <v>1007</v>
      </c>
      <c r="P1964" s="12">
        <v>1598</v>
      </c>
      <c r="Q1964" s="12">
        <v>591</v>
      </c>
      <c r="R1964" s="11">
        <v>35</v>
      </c>
      <c r="S1964" s="12">
        <v>55930</v>
      </c>
      <c r="T1964" s="13">
        <v>0</v>
      </c>
      <c r="U1964" s="12">
        <v>0</v>
      </c>
      <c r="V1964" s="12">
        <v>55930</v>
      </c>
      <c r="W1964" s="12">
        <v>400</v>
      </c>
      <c r="X1964" s="12">
        <v>44888</v>
      </c>
      <c r="Y1964" s="14">
        <f>+DAY('TABLA PRINCIPAL'!$B1964)</f>
        <v>2</v>
      </c>
      <c r="Z1964" s="14">
        <f>+MONTH('TABLA PRINCIPAL'!$B1964)</f>
        <v>9</v>
      </c>
      <c r="AA1964" s="14">
        <f>+YEAR('TABLA PRINCIPAL'!$B1964)</f>
        <v>2014</v>
      </c>
      <c r="AB1964" s="22" t="str">
        <f>+IF(Ventas_Oficina[[#This Row],[Total del pedido]]&gt;=100000,"SI","NO")</f>
        <v>NO</v>
      </c>
      <c r="AC1964" s="22" t="str">
        <f>+_xlfn.XLOOKUP(Ventas_Oficina[[#This Row],[Nº de artículo]],AUXILIAR!A1963:A6855,AUXILIAR!D1963:D6855,"Error",0)</f>
        <v>Enviado a tiempo</v>
      </c>
      <c r="AD1964" s="22" t="str">
        <f>+IF(AND(Ventas_Oficina[[#This Row],[Total]]&gt;75000,Ventas_Oficina[[#This Row],[Envio a tiempo]]="Enviado a tiempo"),"Buena Venta","Venta Mala")</f>
        <v>Venta Mala</v>
      </c>
    </row>
    <row r="1965" spans="1:30" x14ac:dyDescent="0.25">
      <c r="A1965" s="25">
        <v>1353226</v>
      </c>
      <c r="B1965" s="5">
        <v>41885</v>
      </c>
      <c r="C1965" s="6" t="s">
        <v>587</v>
      </c>
      <c r="D1965" s="6" t="s">
        <v>48</v>
      </c>
      <c r="E1965" s="6" t="s">
        <v>4</v>
      </c>
      <c r="F1965" s="6" t="s">
        <v>5</v>
      </c>
      <c r="G1965" s="6" t="s">
        <v>1010</v>
      </c>
      <c r="H1965" s="6" t="s">
        <v>34</v>
      </c>
      <c r="I1965" s="6" t="s">
        <v>1014</v>
      </c>
      <c r="J1965" s="6" t="s">
        <v>1069</v>
      </c>
      <c r="K1965" s="6" t="s">
        <v>1262</v>
      </c>
      <c r="L1965" s="6" t="s">
        <v>1270</v>
      </c>
      <c r="M1965" s="6" t="s">
        <v>1274</v>
      </c>
      <c r="N1965" s="5">
        <v>41887</v>
      </c>
      <c r="O1965" s="7">
        <v>192</v>
      </c>
      <c r="P1965" s="7">
        <v>326</v>
      </c>
      <c r="Q1965" s="7">
        <v>134</v>
      </c>
      <c r="R1965" s="6">
        <v>3</v>
      </c>
      <c r="S1965" s="7">
        <v>978</v>
      </c>
      <c r="T1965" s="8">
        <v>0.06</v>
      </c>
      <c r="U1965" s="7">
        <v>58.68</v>
      </c>
      <c r="V1965" s="7">
        <v>919.32</v>
      </c>
      <c r="W1965" s="7">
        <v>186</v>
      </c>
      <c r="X1965" s="7">
        <v>10292</v>
      </c>
      <c r="Y1965" s="9">
        <f>+DAY('TABLA PRINCIPAL'!$B1965)</f>
        <v>3</v>
      </c>
      <c r="Z1965" s="9">
        <f>+MONTH('TABLA PRINCIPAL'!$B1965)</f>
        <v>9</v>
      </c>
      <c r="AA1965" s="9">
        <f>+YEAR('TABLA PRINCIPAL'!$B1965)</f>
        <v>2014</v>
      </c>
      <c r="AB1965" s="22" t="str">
        <f>+IF(Ventas_Oficina[[#This Row],[Total del pedido]]&gt;=100000,"SI","NO")</f>
        <v>NO</v>
      </c>
      <c r="AC1965" s="22" t="str">
        <f>+_xlfn.XLOOKUP(Ventas_Oficina[[#This Row],[Nº de artículo]],AUXILIAR!A1964:A6856,AUXILIAR!D1964:D6856,"Error",0)</f>
        <v>Enviado a tiempo</v>
      </c>
      <c r="AD1965" s="22" t="str">
        <f>+IF(AND(Ventas_Oficina[[#This Row],[Total]]&gt;75000,Ventas_Oficina[[#This Row],[Envio a tiempo]]="Enviado a tiempo"),"Buena Venta","Venta Mala")</f>
        <v>Venta Mala</v>
      </c>
    </row>
    <row r="1966" spans="1:30" x14ac:dyDescent="0.25">
      <c r="A1966" s="26">
        <v>1353226</v>
      </c>
      <c r="B1966" s="10">
        <v>41885</v>
      </c>
      <c r="C1966" s="11" t="s">
        <v>587</v>
      </c>
      <c r="D1966" s="11" t="s">
        <v>48</v>
      </c>
      <c r="E1966" s="11" t="s">
        <v>4</v>
      </c>
      <c r="F1966" s="11" t="s">
        <v>5</v>
      </c>
      <c r="G1966" s="11" t="s">
        <v>1008</v>
      </c>
      <c r="H1966" s="11" t="s">
        <v>34</v>
      </c>
      <c r="I1966" s="11" t="s">
        <v>1014</v>
      </c>
      <c r="J1966" s="11" t="s">
        <v>1118</v>
      </c>
      <c r="K1966" s="11" t="s">
        <v>1263</v>
      </c>
      <c r="L1966" s="11" t="s">
        <v>1266</v>
      </c>
      <c r="M1966" s="11" t="s">
        <v>1272</v>
      </c>
      <c r="N1966" s="10">
        <v>41887</v>
      </c>
      <c r="O1966" s="12">
        <v>448</v>
      </c>
      <c r="P1966" s="12">
        <v>814</v>
      </c>
      <c r="Q1966" s="12">
        <v>366</v>
      </c>
      <c r="R1966" s="11">
        <v>8</v>
      </c>
      <c r="S1966" s="12">
        <v>6512</v>
      </c>
      <c r="T1966" s="13">
        <v>0.01</v>
      </c>
      <c r="U1966" s="12">
        <v>65.12</v>
      </c>
      <c r="V1966" s="12">
        <v>6446.88</v>
      </c>
      <c r="W1966" s="12">
        <v>312</v>
      </c>
      <c r="X1966" s="12">
        <v>10292</v>
      </c>
      <c r="Y1966" s="14">
        <f>+DAY('TABLA PRINCIPAL'!$B1966)</f>
        <v>3</v>
      </c>
      <c r="Z1966" s="14">
        <f>+MONTH('TABLA PRINCIPAL'!$B1966)</f>
        <v>9</v>
      </c>
      <c r="AA1966" s="14">
        <f>+YEAR('TABLA PRINCIPAL'!$B1966)</f>
        <v>2014</v>
      </c>
      <c r="AB1966" s="22" t="str">
        <f>+IF(Ventas_Oficina[[#This Row],[Total del pedido]]&gt;=100000,"SI","NO")</f>
        <v>NO</v>
      </c>
      <c r="AC1966" s="22" t="str">
        <f>+_xlfn.XLOOKUP(Ventas_Oficina[[#This Row],[Nº de artículo]],AUXILIAR!A1965:A6857,AUXILIAR!D1965:D6857,"Error",0)</f>
        <v>Enviado a tiempo</v>
      </c>
      <c r="AD1966" s="22" t="str">
        <f>+IF(AND(Ventas_Oficina[[#This Row],[Total]]&gt;75000,Ventas_Oficina[[#This Row],[Envio a tiempo]]="Enviado a tiempo"),"Buena Venta","Venta Mala")</f>
        <v>Venta Mala</v>
      </c>
    </row>
    <row r="1967" spans="1:30" x14ac:dyDescent="0.25">
      <c r="A1967" s="25">
        <v>1353226</v>
      </c>
      <c r="B1967" s="5">
        <v>41928</v>
      </c>
      <c r="C1967" s="6" t="s">
        <v>85</v>
      </c>
      <c r="D1967" s="6" t="s">
        <v>3</v>
      </c>
      <c r="E1967" s="6" t="s">
        <v>4</v>
      </c>
      <c r="F1967" s="6" t="s">
        <v>5</v>
      </c>
      <c r="G1967" s="6" t="s">
        <v>1008</v>
      </c>
      <c r="H1967" s="6" t="s">
        <v>6</v>
      </c>
      <c r="I1967" s="6" t="s">
        <v>1016</v>
      </c>
      <c r="J1967" s="6" t="s">
        <v>1025</v>
      </c>
      <c r="K1967" s="6" t="s">
        <v>1261</v>
      </c>
      <c r="L1967" s="6" t="s">
        <v>1265</v>
      </c>
      <c r="M1967" s="6" t="s">
        <v>1273</v>
      </c>
      <c r="N1967" s="5">
        <v>41930</v>
      </c>
      <c r="O1967" s="7">
        <v>399</v>
      </c>
      <c r="P1967" s="7">
        <v>623</v>
      </c>
      <c r="Q1967" s="7">
        <v>224</v>
      </c>
      <c r="R1967" s="6">
        <v>10</v>
      </c>
      <c r="S1967" s="7">
        <v>6230</v>
      </c>
      <c r="T1967" s="8">
        <v>0.04</v>
      </c>
      <c r="U1967" s="7">
        <v>249.20000000000002</v>
      </c>
      <c r="V1967" s="7">
        <v>5980.8</v>
      </c>
      <c r="W1967" s="7">
        <v>697</v>
      </c>
      <c r="X1967" s="7">
        <v>4588</v>
      </c>
      <c r="Y1967" s="9">
        <f>+DAY('TABLA PRINCIPAL'!$B1967)</f>
        <v>16</v>
      </c>
      <c r="Z1967" s="9">
        <f>+MONTH('TABLA PRINCIPAL'!$B1967)</f>
        <v>10</v>
      </c>
      <c r="AA1967" s="9">
        <f>+YEAR('TABLA PRINCIPAL'!$B1967)</f>
        <v>2014</v>
      </c>
      <c r="AB1967" s="22" t="str">
        <f>+IF(Ventas_Oficina[[#This Row],[Total del pedido]]&gt;=100000,"SI","NO")</f>
        <v>NO</v>
      </c>
      <c r="AC1967" s="22" t="str">
        <f>+_xlfn.XLOOKUP(Ventas_Oficina[[#This Row],[Nº de artículo]],AUXILIAR!A1966:A6858,AUXILIAR!D1966:D6858,"Error",0)</f>
        <v>Enviado a tiempo</v>
      </c>
      <c r="AD1967" s="22" t="str">
        <f>+IF(AND(Ventas_Oficina[[#This Row],[Total]]&gt;75000,Ventas_Oficina[[#This Row],[Envio a tiempo]]="Enviado a tiempo"),"Buena Venta","Venta Mala")</f>
        <v>Venta Mala</v>
      </c>
    </row>
    <row r="1968" spans="1:30" x14ac:dyDescent="0.25">
      <c r="A1968" s="26">
        <v>1353226</v>
      </c>
      <c r="B1968" s="10">
        <v>41885</v>
      </c>
      <c r="C1968" s="11" t="s">
        <v>587</v>
      </c>
      <c r="D1968" s="11" t="s">
        <v>48</v>
      </c>
      <c r="E1968" s="11" t="s">
        <v>4</v>
      </c>
      <c r="F1968" s="11" t="s">
        <v>5</v>
      </c>
      <c r="G1968" s="11" t="s">
        <v>1008</v>
      </c>
      <c r="H1968" s="11" t="s">
        <v>34</v>
      </c>
      <c r="I1968" s="11" t="s">
        <v>1014</v>
      </c>
      <c r="J1968" s="11" t="s">
        <v>1048</v>
      </c>
      <c r="K1968" s="11" t="s">
        <v>1262</v>
      </c>
      <c r="L1968" s="11" t="s">
        <v>1265</v>
      </c>
      <c r="M1968" s="11" t="s">
        <v>1272</v>
      </c>
      <c r="N1968" s="10">
        <v>41887</v>
      </c>
      <c r="O1968" s="12">
        <v>298</v>
      </c>
      <c r="P1968" s="12">
        <v>584</v>
      </c>
      <c r="Q1968" s="12">
        <v>286</v>
      </c>
      <c r="R1968" s="11">
        <v>1</v>
      </c>
      <c r="S1968" s="12">
        <v>584</v>
      </c>
      <c r="T1968" s="13">
        <v>0.08</v>
      </c>
      <c r="U1968" s="12">
        <v>46.72</v>
      </c>
      <c r="V1968" s="12">
        <v>537.28</v>
      </c>
      <c r="W1968" s="12">
        <v>83</v>
      </c>
      <c r="X1968" s="12">
        <v>10292</v>
      </c>
      <c r="Y1968" s="14">
        <f>+DAY('TABLA PRINCIPAL'!$B1968)</f>
        <v>3</v>
      </c>
      <c r="Z1968" s="14">
        <f>+MONTH('TABLA PRINCIPAL'!$B1968)</f>
        <v>9</v>
      </c>
      <c r="AA1968" s="14">
        <f>+YEAR('TABLA PRINCIPAL'!$B1968)</f>
        <v>2014</v>
      </c>
      <c r="AB1968" s="22" t="str">
        <f>+IF(Ventas_Oficina[[#This Row],[Total del pedido]]&gt;=100000,"SI","NO")</f>
        <v>NO</v>
      </c>
      <c r="AC1968" s="22" t="str">
        <f>+_xlfn.XLOOKUP(Ventas_Oficina[[#This Row],[Nº de artículo]],AUXILIAR!A1967:A6859,AUXILIAR!D1967:D6859,"Error",0)</f>
        <v>Enviado a tiempo</v>
      </c>
      <c r="AD1968" s="22" t="str">
        <f>+IF(AND(Ventas_Oficina[[#This Row],[Total]]&gt;75000,Ventas_Oficina[[#This Row],[Envio a tiempo]]="Enviado a tiempo"),"Buena Venta","Venta Mala")</f>
        <v>Venta Mala</v>
      </c>
    </row>
    <row r="1969" spans="1:30" x14ac:dyDescent="0.25">
      <c r="A1969" s="25">
        <v>1353226</v>
      </c>
      <c r="B1969" s="5">
        <v>41885</v>
      </c>
      <c r="C1969" s="6" t="s">
        <v>146</v>
      </c>
      <c r="D1969" s="6" t="s">
        <v>19</v>
      </c>
      <c r="E1969" s="6" t="s">
        <v>4</v>
      </c>
      <c r="F1969" s="6" t="s">
        <v>5</v>
      </c>
      <c r="G1969" s="6" t="s">
        <v>1007</v>
      </c>
      <c r="H1969" s="6" t="s">
        <v>6</v>
      </c>
      <c r="I1969" s="6" t="s">
        <v>1012</v>
      </c>
      <c r="J1969" s="6" t="s">
        <v>1075</v>
      </c>
      <c r="K1969" s="6" t="s">
        <v>1261</v>
      </c>
      <c r="L1969" s="6" t="s">
        <v>1265</v>
      </c>
      <c r="M1969" s="6" t="s">
        <v>1272</v>
      </c>
      <c r="N1969" s="5">
        <v>41886</v>
      </c>
      <c r="O1969" s="7">
        <v>225</v>
      </c>
      <c r="P1969" s="7">
        <v>369</v>
      </c>
      <c r="Q1969" s="7">
        <v>144</v>
      </c>
      <c r="R1969" s="6">
        <v>1</v>
      </c>
      <c r="S1969" s="7">
        <v>369</v>
      </c>
      <c r="T1969" s="8">
        <v>0.09</v>
      </c>
      <c r="U1969" s="7">
        <v>33.21</v>
      </c>
      <c r="V1969" s="7">
        <v>335.79</v>
      </c>
      <c r="W1969" s="7">
        <v>250</v>
      </c>
      <c r="X1969" s="7">
        <v>20370</v>
      </c>
      <c r="Y1969" s="9">
        <f>+DAY('TABLA PRINCIPAL'!$B1969)</f>
        <v>3</v>
      </c>
      <c r="Z1969" s="9">
        <f>+MONTH('TABLA PRINCIPAL'!$B1969)</f>
        <v>9</v>
      </c>
      <c r="AA1969" s="9">
        <f>+YEAR('TABLA PRINCIPAL'!$B1969)</f>
        <v>2014</v>
      </c>
      <c r="AB1969" s="22" t="str">
        <f>+IF(Ventas_Oficina[[#This Row],[Total del pedido]]&gt;=100000,"SI","NO")</f>
        <v>NO</v>
      </c>
      <c r="AC1969" s="22" t="str">
        <f>+_xlfn.XLOOKUP(Ventas_Oficina[[#This Row],[Nº de artículo]],AUXILIAR!A1968:A6860,AUXILIAR!D1968:D6860,"Error",0)</f>
        <v>Enviado a tiempo</v>
      </c>
      <c r="AD1969" s="22" t="str">
        <f>+IF(AND(Ventas_Oficina[[#This Row],[Total]]&gt;75000,Ventas_Oficina[[#This Row],[Envio a tiempo]]="Enviado a tiempo"),"Buena Venta","Venta Mala")</f>
        <v>Venta Mala</v>
      </c>
    </row>
    <row r="1970" spans="1:30" x14ac:dyDescent="0.25">
      <c r="A1970" s="26">
        <v>1353226</v>
      </c>
      <c r="B1970" s="10">
        <v>41931</v>
      </c>
      <c r="C1970" s="11" t="s">
        <v>514</v>
      </c>
      <c r="D1970" s="11" t="s">
        <v>133</v>
      </c>
      <c r="E1970" s="11" t="s">
        <v>12</v>
      </c>
      <c r="F1970" s="11" t="s">
        <v>13</v>
      </c>
      <c r="G1970" s="11" t="s">
        <v>1009</v>
      </c>
      <c r="H1970" s="11" t="s">
        <v>42</v>
      </c>
      <c r="I1970" s="11" t="s">
        <v>1015</v>
      </c>
      <c r="J1970" s="11" t="s">
        <v>1049</v>
      </c>
      <c r="K1970" s="11" t="s">
        <v>1261</v>
      </c>
      <c r="L1970" s="11" t="s">
        <v>1267</v>
      </c>
      <c r="M1970" s="11" t="s">
        <v>1272</v>
      </c>
      <c r="N1970" s="10">
        <v>41932</v>
      </c>
      <c r="O1970" s="12">
        <v>184</v>
      </c>
      <c r="P1970" s="12">
        <v>288</v>
      </c>
      <c r="Q1970" s="12">
        <v>104</v>
      </c>
      <c r="R1970" s="11">
        <v>44</v>
      </c>
      <c r="S1970" s="12">
        <v>12672</v>
      </c>
      <c r="T1970" s="13">
        <v>0.01</v>
      </c>
      <c r="U1970" s="12">
        <v>126.72</v>
      </c>
      <c r="V1970" s="12">
        <v>12545.28</v>
      </c>
      <c r="W1970" s="12">
        <v>99</v>
      </c>
      <c r="X1970" s="12">
        <v>4568</v>
      </c>
      <c r="Y1970" s="14">
        <f>+DAY('TABLA PRINCIPAL'!$B1970)</f>
        <v>19</v>
      </c>
      <c r="Z1970" s="14">
        <f>+MONTH('TABLA PRINCIPAL'!$B1970)</f>
        <v>10</v>
      </c>
      <c r="AA1970" s="14">
        <f>+YEAR('TABLA PRINCIPAL'!$B1970)</f>
        <v>2014</v>
      </c>
      <c r="AB1970" s="22" t="str">
        <f>+IF(Ventas_Oficina[[#This Row],[Total del pedido]]&gt;=100000,"SI","NO")</f>
        <v>NO</v>
      </c>
      <c r="AC1970" s="22" t="str">
        <f>+_xlfn.XLOOKUP(Ventas_Oficina[[#This Row],[Nº de artículo]],AUXILIAR!A1969:A6861,AUXILIAR!D1969:D6861,"Error",0)</f>
        <v>No enviado a tiempo</v>
      </c>
      <c r="AD1970" s="22" t="str">
        <f>+IF(AND(Ventas_Oficina[[#This Row],[Total]]&gt;75000,Ventas_Oficina[[#This Row],[Envio a tiempo]]="Enviado a tiempo"),"Buena Venta","Venta Mala")</f>
        <v>Venta Mala</v>
      </c>
    </row>
    <row r="1971" spans="1:30" x14ac:dyDescent="0.25">
      <c r="A1971" s="25">
        <v>1353591</v>
      </c>
      <c r="B1971" s="5">
        <v>41858</v>
      </c>
      <c r="C1971" s="6" t="s">
        <v>126</v>
      </c>
      <c r="D1971" s="6" t="s">
        <v>19</v>
      </c>
      <c r="E1971" s="6" t="s">
        <v>4</v>
      </c>
      <c r="F1971" s="6" t="s">
        <v>5</v>
      </c>
      <c r="G1971" s="6" t="s">
        <v>1008</v>
      </c>
      <c r="H1971" s="6" t="s">
        <v>6</v>
      </c>
      <c r="I1971" s="6" t="s">
        <v>1013</v>
      </c>
      <c r="J1971" s="6" t="s">
        <v>1048</v>
      </c>
      <c r="K1971" s="6" t="s">
        <v>1261</v>
      </c>
      <c r="L1971" s="6" t="s">
        <v>1267</v>
      </c>
      <c r="M1971" s="6" t="s">
        <v>1272</v>
      </c>
      <c r="N1971" s="5">
        <v>41860</v>
      </c>
      <c r="O1971" s="7">
        <v>298</v>
      </c>
      <c r="P1971" s="7">
        <v>584</v>
      </c>
      <c r="Q1971" s="7">
        <v>286</v>
      </c>
      <c r="R1971" s="6">
        <v>41</v>
      </c>
      <c r="S1971" s="7">
        <v>23944</v>
      </c>
      <c r="T1971" s="8">
        <v>0.03</v>
      </c>
      <c r="U1971" s="7">
        <v>718.31999999999994</v>
      </c>
      <c r="V1971" s="7">
        <v>23225.68</v>
      </c>
      <c r="W1971" s="7">
        <v>83</v>
      </c>
      <c r="X1971" s="7">
        <v>11293</v>
      </c>
      <c r="Y1971" s="9">
        <f>+DAY('TABLA PRINCIPAL'!$B1971)</f>
        <v>7</v>
      </c>
      <c r="Z1971" s="9">
        <f>+MONTH('TABLA PRINCIPAL'!$B1971)</f>
        <v>8</v>
      </c>
      <c r="AA1971" s="9">
        <f>+YEAR('TABLA PRINCIPAL'!$B1971)</f>
        <v>2014</v>
      </c>
      <c r="AB1971" s="22" t="str">
        <f>+IF(Ventas_Oficina[[#This Row],[Total del pedido]]&gt;=100000,"SI","NO")</f>
        <v>NO</v>
      </c>
      <c r="AC1971" s="22" t="str">
        <f>+_xlfn.XLOOKUP(Ventas_Oficina[[#This Row],[Nº de artículo]],AUXILIAR!A1970:A6862,AUXILIAR!D1970:D6862,"Error",0)</f>
        <v>Enviado a tiempo</v>
      </c>
      <c r="AD1971" s="22" t="str">
        <f>+IF(AND(Ventas_Oficina[[#This Row],[Total]]&gt;75000,Ventas_Oficina[[#This Row],[Envio a tiempo]]="Enviado a tiempo"),"Buena Venta","Venta Mala")</f>
        <v>Venta Mala</v>
      </c>
    </row>
    <row r="1972" spans="1:30" x14ac:dyDescent="0.25">
      <c r="A1972" s="26">
        <v>1353591</v>
      </c>
      <c r="B1972" s="10">
        <v>41654</v>
      </c>
      <c r="C1972" s="11" t="s">
        <v>284</v>
      </c>
      <c r="D1972" s="11" t="s">
        <v>209</v>
      </c>
      <c r="E1972" s="11" t="s">
        <v>4</v>
      </c>
      <c r="F1972" s="11" t="s">
        <v>5</v>
      </c>
      <c r="G1972" s="11" t="s">
        <v>1010</v>
      </c>
      <c r="H1972" s="11" t="s">
        <v>6</v>
      </c>
      <c r="I1972" s="11" t="s">
        <v>1012</v>
      </c>
      <c r="J1972" s="11" t="s">
        <v>1075</v>
      </c>
      <c r="K1972" s="11" t="s">
        <v>1261</v>
      </c>
      <c r="L1972" s="11" t="s">
        <v>1266</v>
      </c>
      <c r="M1972" s="11" t="s">
        <v>1272</v>
      </c>
      <c r="N1972" s="10">
        <v>41656</v>
      </c>
      <c r="O1972" s="12">
        <v>225</v>
      </c>
      <c r="P1972" s="12">
        <v>369</v>
      </c>
      <c r="Q1972" s="12">
        <v>144</v>
      </c>
      <c r="R1972" s="11">
        <v>50</v>
      </c>
      <c r="S1972" s="12">
        <v>18450</v>
      </c>
      <c r="T1972" s="13">
        <v>0.08</v>
      </c>
      <c r="U1972" s="12">
        <v>1476</v>
      </c>
      <c r="V1972" s="12">
        <v>16974</v>
      </c>
      <c r="W1972" s="12">
        <v>250</v>
      </c>
      <c r="X1972" s="12">
        <v>11663</v>
      </c>
      <c r="Y1972" s="14">
        <f>+DAY('TABLA PRINCIPAL'!$B1972)</f>
        <v>15</v>
      </c>
      <c r="Z1972" s="14">
        <f>+MONTH('TABLA PRINCIPAL'!$B1972)</f>
        <v>1</v>
      </c>
      <c r="AA1972" s="14">
        <f>+YEAR('TABLA PRINCIPAL'!$B1972)</f>
        <v>2014</v>
      </c>
      <c r="AB1972" s="22" t="str">
        <f>+IF(Ventas_Oficina[[#This Row],[Total del pedido]]&gt;=100000,"SI","NO")</f>
        <v>NO</v>
      </c>
      <c r="AC1972" s="22" t="str">
        <f>+_xlfn.XLOOKUP(Ventas_Oficina[[#This Row],[Nº de artículo]],AUXILIAR!A1971:A6863,AUXILIAR!D1971:D6863,"Error",0)</f>
        <v>Enviado a tiempo</v>
      </c>
      <c r="AD1972" s="22" t="str">
        <f>+IF(AND(Ventas_Oficina[[#This Row],[Total]]&gt;75000,Ventas_Oficina[[#This Row],[Envio a tiempo]]="Enviado a tiempo"),"Buena Venta","Venta Mala")</f>
        <v>Venta Mala</v>
      </c>
    </row>
    <row r="1973" spans="1:30" x14ac:dyDescent="0.25">
      <c r="A1973" s="25">
        <v>1353591</v>
      </c>
      <c r="B1973" s="5">
        <v>41941</v>
      </c>
      <c r="C1973" s="6" t="s">
        <v>531</v>
      </c>
      <c r="D1973" s="6" t="s">
        <v>50</v>
      </c>
      <c r="E1973" s="6" t="s">
        <v>4</v>
      </c>
      <c r="F1973" s="6" t="s">
        <v>5</v>
      </c>
      <c r="G1973" s="6" t="s">
        <v>1009</v>
      </c>
      <c r="H1973" s="6" t="s">
        <v>17</v>
      </c>
      <c r="I1973" s="6" t="s">
        <v>1012</v>
      </c>
      <c r="J1973" s="6" t="s">
        <v>1036</v>
      </c>
      <c r="K1973" s="6" t="s">
        <v>1262</v>
      </c>
      <c r="L1973" s="6" t="s">
        <v>1266</v>
      </c>
      <c r="M1973" s="6" t="s">
        <v>1272</v>
      </c>
      <c r="N1973" s="5">
        <v>41943</v>
      </c>
      <c r="O1973" s="7">
        <v>453</v>
      </c>
      <c r="P1973" s="7">
        <v>730</v>
      </c>
      <c r="Q1973" s="7">
        <v>277</v>
      </c>
      <c r="R1973" s="6">
        <v>16</v>
      </c>
      <c r="S1973" s="7">
        <v>11680</v>
      </c>
      <c r="T1973" s="8">
        <v>0.03</v>
      </c>
      <c r="U1973" s="7">
        <v>350.4</v>
      </c>
      <c r="V1973" s="7">
        <v>11329.6</v>
      </c>
      <c r="W1973" s="7">
        <v>772</v>
      </c>
      <c r="X1973" s="7">
        <v>26297</v>
      </c>
      <c r="Y1973" s="9">
        <f>+DAY('TABLA PRINCIPAL'!$B1973)</f>
        <v>29</v>
      </c>
      <c r="Z1973" s="9">
        <f>+MONTH('TABLA PRINCIPAL'!$B1973)</f>
        <v>10</v>
      </c>
      <c r="AA1973" s="9">
        <f>+YEAR('TABLA PRINCIPAL'!$B1973)</f>
        <v>2014</v>
      </c>
      <c r="AB1973" s="22" t="str">
        <f>+IF(Ventas_Oficina[[#This Row],[Total del pedido]]&gt;=100000,"SI","NO")</f>
        <v>NO</v>
      </c>
      <c r="AC1973" s="22" t="str">
        <f>+_xlfn.XLOOKUP(Ventas_Oficina[[#This Row],[Nº de artículo]],AUXILIAR!A1972:A6864,AUXILIAR!D1972:D6864,"Error",0)</f>
        <v>Enviado a tiempo</v>
      </c>
      <c r="AD1973" s="22" t="str">
        <f>+IF(AND(Ventas_Oficina[[#This Row],[Total]]&gt;75000,Ventas_Oficina[[#This Row],[Envio a tiempo]]="Enviado a tiempo"),"Buena Venta","Venta Mala")</f>
        <v>Venta Mala</v>
      </c>
    </row>
    <row r="1974" spans="1:30" x14ac:dyDescent="0.25">
      <c r="A1974" s="26">
        <v>1353591</v>
      </c>
      <c r="B1974" s="10">
        <v>41913</v>
      </c>
      <c r="C1974" s="11" t="s">
        <v>522</v>
      </c>
      <c r="D1974" s="11" t="s">
        <v>46</v>
      </c>
      <c r="E1974" s="11" t="s">
        <v>4</v>
      </c>
      <c r="F1974" s="11" t="s">
        <v>5</v>
      </c>
      <c r="G1974" s="11" t="s">
        <v>1008</v>
      </c>
      <c r="H1974" s="11" t="s">
        <v>9</v>
      </c>
      <c r="I1974" s="11" t="s">
        <v>1012</v>
      </c>
      <c r="J1974" s="11" t="s">
        <v>1094</v>
      </c>
      <c r="K1974" s="11" t="s">
        <v>1261</v>
      </c>
      <c r="L1974" s="11" t="s">
        <v>1267</v>
      </c>
      <c r="M1974" s="11" t="s">
        <v>1272</v>
      </c>
      <c r="N1974" s="10">
        <v>41914</v>
      </c>
      <c r="O1974" s="12">
        <v>1239</v>
      </c>
      <c r="P1974" s="12">
        <v>1998</v>
      </c>
      <c r="Q1974" s="12">
        <v>759</v>
      </c>
      <c r="R1974" s="11">
        <v>6</v>
      </c>
      <c r="S1974" s="12">
        <v>11988</v>
      </c>
      <c r="T1974" s="13">
        <v>0.01</v>
      </c>
      <c r="U1974" s="12">
        <v>119.88</v>
      </c>
      <c r="V1974" s="12">
        <v>11868.12</v>
      </c>
      <c r="W1974" s="12">
        <v>577</v>
      </c>
      <c r="X1974" s="12">
        <v>30830</v>
      </c>
      <c r="Y1974" s="14">
        <f>+DAY('TABLA PRINCIPAL'!$B1974)</f>
        <v>1</v>
      </c>
      <c r="Z1974" s="14">
        <f>+MONTH('TABLA PRINCIPAL'!$B1974)</f>
        <v>10</v>
      </c>
      <c r="AA1974" s="14">
        <f>+YEAR('TABLA PRINCIPAL'!$B1974)</f>
        <v>2014</v>
      </c>
      <c r="AB1974" s="22" t="str">
        <f>+IF(Ventas_Oficina[[#This Row],[Total del pedido]]&gt;=100000,"SI","NO")</f>
        <v>NO</v>
      </c>
      <c r="AC1974" s="22" t="str">
        <f>+_xlfn.XLOOKUP(Ventas_Oficina[[#This Row],[Nº de artículo]],AUXILIAR!A1973:A6865,AUXILIAR!D1973:D6865,"Error",0)</f>
        <v>Enviado a tiempo</v>
      </c>
      <c r="AD1974" s="22" t="str">
        <f>+IF(AND(Ventas_Oficina[[#This Row],[Total]]&gt;75000,Ventas_Oficina[[#This Row],[Envio a tiempo]]="Enviado a tiempo"),"Buena Venta","Venta Mala")</f>
        <v>Venta Mala</v>
      </c>
    </row>
    <row r="1975" spans="1:30" x14ac:dyDescent="0.25">
      <c r="A1975" s="25">
        <v>1353591</v>
      </c>
      <c r="B1975" s="5">
        <v>41999</v>
      </c>
      <c r="C1975" s="6" t="s">
        <v>95</v>
      </c>
      <c r="D1975" s="6" t="s">
        <v>29</v>
      </c>
      <c r="E1975" s="6" t="s">
        <v>12</v>
      </c>
      <c r="F1975" s="6" t="s">
        <v>13</v>
      </c>
      <c r="G1975" s="6" t="s">
        <v>1008</v>
      </c>
      <c r="H1975" s="6" t="s">
        <v>14</v>
      </c>
      <c r="I1975" s="6" t="s">
        <v>1013</v>
      </c>
      <c r="J1975" s="6" t="s">
        <v>1211</v>
      </c>
      <c r="K1975" s="6" t="s">
        <v>1261</v>
      </c>
      <c r="L1975" s="6" t="s">
        <v>1265</v>
      </c>
      <c r="M1975" s="6" t="s">
        <v>1272</v>
      </c>
      <c r="N1975" s="5">
        <v>42002</v>
      </c>
      <c r="O1975" s="7">
        <v>337</v>
      </c>
      <c r="P1975" s="7">
        <v>553</v>
      </c>
      <c r="Q1975" s="7">
        <v>216</v>
      </c>
      <c r="R1975" s="6">
        <v>7</v>
      </c>
      <c r="S1975" s="7">
        <v>3871</v>
      </c>
      <c r="T1975" s="8">
        <v>0.06</v>
      </c>
      <c r="U1975" s="7">
        <v>232.26</v>
      </c>
      <c r="V1975" s="7">
        <v>3638.74</v>
      </c>
      <c r="W1975" s="7">
        <v>698</v>
      </c>
      <c r="X1975" s="7">
        <v>6370</v>
      </c>
      <c r="Y1975" s="9">
        <f>+DAY('TABLA PRINCIPAL'!$B1975)</f>
        <v>26</v>
      </c>
      <c r="Z1975" s="9">
        <f>+MONTH('TABLA PRINCIPAL'!$B1975)</f>
        <v>12</v>
      </c>
      <c r="AA1975" s="9">
        <f>+YEAR('TABLA PRINCIPAL'!$B1975)</f>
        <v>2014</v>
      </c>
      <c r="AB1975" s="22" t="str">
        <f>+IF(Ventas_Oficina[[#This Row],[Total del pedido]]&gt;=100000,"SI","NO")</f>
        <v>NO</v>
      </c>
      <c r="AC1975" s="22" t="str">
        <f>+_xlfn.XLOOKUP(Ventas_Oficina[[#This Row],[Nº de artículo]],AUXILIAR!A1974:A6866,AUXILIAR!D1974:D6866,"Error",0)</f>
        <v>No enviado a tiempo</v>
      </c>
      <c r="AD1975" s="22" t="str">
        <f>+IF(AND(Ventas_Oficina[[#This Row],[Total]]&gt;75000,Ventas_Oficina[[#This Row],[Envio a tiempo]]="Enviado a tiempo"),"Buena Venta","Venta Mala")</f>
        <v>Venta Mala</v>
      </c>
    </row>
    <row r="1976" spans="1:30" x14ac:dyDescent="0.25">
      <c r="A1976" s="26">
        <v>1353956</v>
      </c>
      <c r="B1976" s="10">
        <v>41515</v>
      </c>
      <c r="C1976" s="11" t="s">
        <v>226</v>
      </c>
      <c r="D1976" s="11" t="s">
        <v>48</v>
      </c>
      <c r="E1976" s="11" t="s">
        <v>4</v>
      </c>
      <c r="F1976" s="11" t="s">
        <v>5</v>
      </c>
      <c r="G1976" s="11" t="s">
        <v>1007</v>
      </c>
      <c r="H1976" s="11" t="s">
        <v>34</v>
      </c>
      <c r="I1976" s="11" t="s">
        <v>1015</v>
      </c>
      <c r="J1976" s="11" t="s">
        <v>1075</v>
      </c>
      <c r="K1976" s="11" t="s">
        <v>1261</v>
      </c>
      <c r="L1976" s="11" t="s">
        <v>1265</v>
      </c>
      <c r="M1976" s="11" t="s">
        <v>1273</v>
      </c>
      <c r="N1976" s="10">
        <v>41520</v>
      </c>
      <c r="O1976" s="12">
        <v>225</v>
      </c>
      <c r="P1976" s="12">
        <v>369</v>
      </c>
      <c r="Q1976" s="12">
        <v>144</v>
      </c>
      <c r="R1976" s="11">
        <v>23</v>
      </c>
      <c r="S1976" s="12">
        <v>8487</v>
      </c>
      <c r="T1976" s="13">
        <v>7.0000000000000007E-2</v>
      </c>
      <c r="U1976" s="12">
        <v>594.09</v>
      </c>
      <c r="V1976" s="12">
        <v>7892.91</v>
      </c>
      <c r="W1976" s="12">
        <v>250</v>
      </c>
      <c r="X1976" s="12">
        <v>13373</v>
      </c>
      <c r="Y1976" s="14">
        <f>+DAY('TABLA PRINCIPAL'!$B1976)</f>
        <v>29</v>
      </c>
      <c r="Z1976" s="14">
        <f>+MONTH('TABLA PRINCIPAL'!$B1976)</f>
        <v>8</v>
      </c>
      <c r="AA1976" s="14">
        <f>+YEAR('TABLA PRINCIPAL'!$B1976)</f>
        <v>2013</v>
      </c>
      <c r="AB1976" s="22" t="str">
        <f>+IF(Ventas_Oficina[[#This Row],[Total del pedido]]&gt;=100000,"SI","NO")</f>
        <v>NO</v>
      </c>
      <c r="AC1976" s="22" t="str">
        <f>+_xlfn.XLOOKUP(Ventas_Oficina[[#This Row],[Nº de artículo]],AUXILIAR!A1975:A6867,AUXILIAR!D1975:D6867,"Error",0)</f>
        <v>Enviado a tiempo</v>
      </c>
      <c r="AD1976" s="22" t="str">
        <f>+IF(AND(Ventas_Oficina[[#This Row],[Total]]&gt;75000,Ventas_Oficina[[#This Row],[Envio a tiempo]]="Enviado a tiempo"),"Buena Venta","Venta Mala")</f>
        <v>Venta Mala</v>
      </c>
    </row>
    <row r="1977" spans="1:30" x14ac:dyDescent="0.25">
      <c r="A1977" s="25">
        <v>1353956</v>
      </c>
      <c r="B1977" s="5">
        <v>41552</v>
      </c>
      <c r="C1977" s="6" t="s">
        <v>230</v>
      </c>
      <c r="D1977" s="6" t="s">
        <v>177</v>
      </c>
      <c r="E1977" s="6" t="s">
        <v>4</v>
      </c>
      <c r="F1977" s="6" t="s">
        <v>5</v>
      </c>
      <c r="G1977" s="6" t="s">
        <v>1008</v>
      </c>
      <c r="H1977" s="6" t="s">
        <v>6</v>
      </c>
      <c r="I1977" s="6" t="s">
        <v>1013</v>
      </c>
      <c r="J1977" s="6" t="s">
        <v>1037</v>
      </c>
      <c r="K1977" s="6" t="s">
        <v>1261</v>
      </c>
      <c r="L1977" s="6" t="s">
        <v>1266</v>
      </c>
      <c r="M1977" s="6" t="s">
        <v>1272</v>
      </c>
      <c r="N1977" s="5">
        <v>41554</v>
      </c>
      <c r="O1977" s="7">
        <v>340</v>
      </c>
      <c r="P1977" s="7">
        <v>540</v>
      </c>
      <c r="Q1977" s="7">
        <v>200</v>
      </c>
      <c r="R1977" s="6">
        <v>8</v>
      </c>
      <c r="S1977" s="7">
        <v>4320</v>
      </c>
      <c r="T1977" s="8">
        <v>0.03</v>
      </c>
      <c r="U1977" s="7">
        <v>129.6</v>
      </c>
      <c r="V1977" s="7">
        <v>4190.3999999999996</v>
      </c>
      <c r="W1977" s="7">
        <v>778</v>
      </c>
      <c r="X1977" s="7">
        <v>2400</v>
      </c>
      <c r="Y1977" s="9">
        <f>+DAY('TABLA PRINCIPAL'!$B1977)</f>
        <v>5</v>
      </c>
      <c r="Z1977" s="9">
        <f>+MONTH('TABLA PRINCIPAL'!$B1977)</f>
        <v>10</v>
      </c>
      <c r="AA1977" s="9">
        <f>+YEAR('TABLA PRINCIPAL'!$B1977)</f>
        <v>2013</v>
      </c>
      <c r="AB1977" s="22" t="str">
        <f>+IF(Ventas_Oficina[[#This Row],[Total del pedido]]&gt;=100000,"SI","NO")</f>
        <v>NO</v>
      </c>
      <c r="AC1977" s="22" t="str">
        <f>+_xlfn.XLOOKUP(Ventas_Oficina[[#This Row],[Nº de artículo]],AUXILIAR!A1976:A6868,AUXILIAR!D1976:D6868,"Error",0)</f>
        <v>Enviado a tiempo</v>
      </c>
      <c r="AD1977" s="22" t="str">
        <f>+IF(AND(Ventas_Oficina[[#This Row],[Total]]&gt;75000,Ventas_Oficina[[#This Row],[Envio a tiempo]]="Enviado a tiempo"),"Buena Venta","Venta Mala")</f>
        <v>Venta Mala</v>
      </c>
    </row>
    <row r="1978" spans="1:30" x14ac:dyDescent="0.25">
      <c r="A1978" s="26">
        <v>1353956</v>
      </c>
      <c r="B1978" s="10">
        <v>41575</v>
      </c>
      <c r="C1978" s="11" t="s">
        <v>441</v>
      </c>
      <c r="D1978" s="11" t="s">
        <v>135</v>
      </c>
      <c r="E1978" s="11" t="s">
        <v>12</v>
      </c>
      <c r="F1978" s="11" t="s">
        <v>13</v>
      </c>
      <c r="G1978" s="11" t="s">
        <v>1010</v>
      </c>
      <c r="H1978" s="11" t="s">
        <v>42</v>
      </c>
      <c r="I1978" s="11" t="s">
        <v>1016</v>
      </c>
      <c r="J1978" s="11" t="s">
        <v>1024</v>
      </c>
      <c r="K1978" s="11" t="s">
        <v>1263</v>
      </c>
      <c r="L1978" s="11" t="s">
        <v>1269</v>
      </c>
      <c r="M1978" s="11" t="s">
        <v>1272</v>
      </c>
      <c r="N1978" s="10">
        <v>41576</v>
      </c>
      <c r="O1978" s="12">
        <v>160</v>
      </c>
      <c r="P1978" s="12">
        <v>262</v>
      </c>
      <c r="Q1978" s="12">
        <v>102</v>
      </c>
      <c r="R1978" s="11">
        <v>41</v>
      </c>
      <c r="S1978" s="12">
        <v>10742</v>
      </c>
      <c r="T1978" s="13">
        <v>0.04</v>
      </c>
      <c r="U1978" s="12">
        <v>429.68</v>
      </c>
      <c r="V1978" s="12">
        <v>10312.32</v>
      </c>
      <c r="W1978" s="12">
        <v>80</v>
      </c>
      <c r="X1978" s="12">
        <v>7545</v>
      </c>
      <c r="Y1978" s="14">
        <f>+DAY('TABLA PRINCIPAL'!$B1978)</f>
        <v>28</v>
      </c>
      <c r="Z1978" s="14">
        <f>+MONTH('TABLA PRINCIPAL'!$B1978)</f>
        <v>10</v>
      </c>
      <c r="AA1978" s="14">
        <f>+YEAR('TABLA PRINCIPAL'!$B1978)</f>
        <v>2013</v>
      </c>
      <c r="AB1978" s="22" t="str">
        <f>+IF(Ventas_Oficina[[#This Row],[Total del pedido]]&gt;=100000,"SI","NO")</f>
        <v>NO</v>
      </c>
      <c r="AC1978" s="22" t="str">
        <f>+_xlfn.XLOOKUP(Ventas_Oficina[[#This Row],[Nº de artículo]],AUXILIAR!A1977:A6869,AUXILIAR!D1977:D6869,"Error",0)</f>
        <v>Enviado a tiempo</v>
      </c>
      <c r="AD1978" s="22" t="str">
        <f>+IF(AND(Ventas_Oficina[[#This Row],[Total]]&gt;75000,Ventas_Oficina[[#This Row],[Envio a tiempo]]="Enviado a tiempo"),"Buena Venta","Venta Mala")</f>
        <v>Venta Mala</v>
      </c>
    </row>
    <row r="1979" spans="1:30" x14ac:dyDescent="0.25">
      <c r="A1979" s="25">
        <v>1353956</v>
      </c>
      <c r="B1979" s="5">
        <v>41886</v>
      </c>
      <c r="C1979" s="6" t="s">
        <v>86</v>
      </c>
      <c r="D1979" s="6" t="s">
        <v>71</v>
      </c>
      <c r="E1979" s="6" t="s">
        <v>4</v>
      </c>
      <c r="F1979" s="6" t="s">
        <v>5</v>
      </c>
      <c r="G1979" s="6" t="s">
        <v>1008</v>
      </c>
      <c r="H1979" s="6" t="s">
        <v>17</v>
      </c>
      <c r="I1979" s="6" t="s">
        <v>1014</v>
      </c>
      <c r="J1979" s="6" t="s">
        <v>1055</v>
      </c>
      <c r="K1979" s="6" t="s">
        <v>1261</v>
      </c>
      <c r="L1979" s="6" t="s">
        <v>1265</v>
      </c>
      <c r="M1979" s="6" t="s">
        <v>1273</v>
      </c>
      <c r="N1979" s="5">
        <v>41888</v>
      </c>
      <c r="O1979" s="7">
        <v>250</v>
      </c>
      <c r="P1979" s="7">
        <v>568</v>
      </c>
      <c r="Q1979" s="7">
        <v>318</v>
      </c>
      <c r="R1979" s="6">
        <v>21</v>
      </c>
      <c r="S1979" s="7">
        <v>11928</v>
      </c>
      <c r="T1979" s="8">
        <v>0.05</v>
      </c>
      <c r="U1979" s="7">
        <v>596.4</v>
      </c>
      <c r="V1979" s="7">
        <v>11331.6</v>
      </c>
      <c r="W1979" s="7">
        <v>360</v>
      </c>
      <c r="X1979" s="7">
        <v>13293</v>
      </c>
      <c r="Y1979" s="9">
        <f>+DAY('TABLA PRINCIPAL'!$B1979)</f>
        <v>4</v>
      </c>
      <c r="Z1979" s="9">
        <f>+MONTH('TABLA PRINCIPAL'!$B1979)</f>
        <v>9</v>
      </c>
      <c r="AA1979" s="9">
        <f>+YEAR('TABLA PRINCIPAL'!$B1979)</f>
        <v>2014</v>
      </c>
      <c r="AB1979" s="22" t="str">
        <f>+IF(Ventas_Oficina[[#This Row],[Total del pedido]]&gt;=100000,"SI","NO")</f>
        <v>NO</v>
      </c>
      <c r="AC1979" s="22" t="str">
        <f>+_xlfn.XLOOKUP(Ventas_Oficina[[#This Row],[Nº de artículo]],AUXILIAR!A1978:A6870,AUXILIAR!D1978:D6870,"Error",0)</f>
        <v>No enviado a tiempo</v>
      </c>
      <c r="AD1979" s="22" t="str">
        <f>+IF(AND(Ventas_Oficina[[#This Row],[Total]]&gt;75000,Ventas_Oficina[[#This Row],[Envio a tiempo]]="Enviado a tiempo"),"Buena Venta","Venta Mala")</f>
        <v>Venta Mala</v>
      </c>
    </row>
    <row r="1980" spans="1:30" x14ac:dyDescent="0.25">
      <c r="A1980" s="26">
        <v>1353956</v>
      </c>
      <c r="B1980" s="10">
        <v>41394</v>
      </c>
      <c r="C1980" s="11" t="s">
        <v>111</v>
      </c>
      <c r="D1980" s="11" t="s">
        <v>78</v>
      </c>
      <c r="E1980" s="11" t="s">
        <v>4</v>
      </c>
      <c r="F1980" s="11" t="s">
        <v>5</v>
      </c>
      <c r="G1980" s="11" t="s">
        <v>1009</v>
      </c>
      <c r="H1980" s="11" t="s">
        <v>53</v>
      </c>
      <c r="I1980" s="11" t="s">
        <v>1015</v>
      </c>
      <c r="J1980" s="11" t="s">
        <v>1029</v>
      </c>
      <c r="K1980" s="11" t="s">
        <v>1261</v>
      </c>
      <c r="L1980" s="11" t="s">
        <v>1265</v>
      </c>
      <c r="M1980" s="11" t="s">
        <v>1272</v>
      </c>
      <c r="N1980" s="10">
        <v>41396</v>
      </c>
      <c r="O1980" s="12">
        <v>7500</v>
      </c>
      <c r="P1980" s="12">
        <v>12097</v>
      </c>
      <c r="Q1980" s="12">
        <v>4597</v>
      </c>
      <c r="R1980" s="11">
        <v>22</v>
      </c>
      <c r="S1980" s="12">
        <v>266134</v>
      </c>
      <c r="T1980" s="13">
        <v>0.03</v>
      </c>
      <c r="U1980" s="12">
        <v>7984.0199999999995</v>
      </c>
      <c r="V1980" s="12">
        <v>258149.98</v>
      </c>
      <c r="W1980" s="12">
        <v>2630</v>
      </c>
      <c r="X1980" s="12">
        <v>199995</v>
      </c>
      <c r="Y1980" s="14">
        <f>+DAY('TABLA PRINCIPAL'!$B1980)</f>
        <v>30</v>
      </c>
      <c r="Z1980" s="14">
        <f>+MONTH('TABLA PRINCIPAL'!$B1980)</f>
        <v>4</v>
      </c>
      <c r="AA1980" s="14">
        <f>+YEAR('TABLA PRINCIPAL'!$B1980)</f>
        <v>2013</v>
      </c>
      <c r="AB1980" s="22" t="str">
        <f>+IF(Ventas_Oficina[[#This Row],[Total del pedido]]&gt;=100000,"SI","NO")</f>
        <v>SI</v>
      </c>
      <c r="AC1980" s="22" t="str">
        <f>+_xlfn.XLOOKUP(Ventas_Oficina[[#This Row],[Nº de artículo]],AUXILIAR!A1979:A6871,AUXILIAR!D1979:D6871,"Error",0)</f>
        <v>Enviado a tiempo</v>
      </c>
      <c r="AD1980" s="22" t="str">
        <f>+IF(AND(Ventas_Oficina[[#This Row],[Total]]&gt;75000,Ventas_Oficina[[#This Row],[Envio a tiempo]]="Enviado a tiempo"),"Buena Venta","Venta Mala")</f>
        <v>Buena Venta</v>
      </c>
    </row>
    <row r="1981" spans="1:30" x14ac:dyDescent="0.25">
      <c r="A1981" s="25">
        <v>1353956</v>
      </c>
      <c r="B1981" s="5">
        <v>41885</v>
      </c>
      <c r="C1981" s="6" t="s">
        <v>331</v>
      </c>
      <c r="D1981" s="6" t="s">
        <v>46</v>
      </c>
      <c r="E1981" s="6" t="s">
        <v>4</v>
      </c>
      <c r="F1981" s="6" t="s">
        <v>5</v>
      </c>
      <c r="G1981" s="6" t="s">
        <v>1008</v>
      </c>
      <c r="H1981" s="6" t="s">
        <v>9</v>
      </c>
      <c r="I1981" s="6" t="s">
        <v>1012</v>
      </c>
      <c r="J1981" s="6" t="s">
        <v>1055</v>
      </c>
      <c r="K1981" s="6" t="s">
        <v>1262</v>
      </c>
      <c r="L1981" s="6" t="s">
        <v>1270</v>
      </c>
      <c r="M1981" s="6" t="s">
        <v>1274</v>
      </c>
      <c r="N1981" s="5">
        <v>41892</v>
      </c>
      <c r="O1981" s="7">
        <v>250</v>
      </c>
      <c r="P1981" s="7">
        <v>568</v>
      </c>
      <c r="Q1981" s="7">
        <v>318</v>
      </c>
      <c r="R1981" s="6">
        <v>16</v>
      </c>
      <c r="S1981" s="7">
        <v>9088</v>
      </c>
      <c r="T1981" s="8">
        <v>0.09</v>
      </c>
      <c r="U1981" s="7">
        <v>817.92</v>
      </c>
      <c r="V1981" s="7">
        <v>8270.08</v>
      </c>
      <c r="W1981" s="7">
        <v>360</v>
      </c>
      <c r="X1981" s="7">
        <v>13293</v>
      </c>
      <c r="Y1981" s="9">
        <f>+DAY('TABLA PRINCIPAL'!$B1981)</f>
        <v>3</v>
      </c>
      <c r="Z1981" s="9">
        <f>+MONTH('TABLA PRINCIPAL'!$B1981)</f>
        <v>9</v>
      </c>
      <c r="AA1981" s="9">
        <f>+YEAR('TABLA PRINCIPAL'!$B1981)</f>
        <v>2014</v>
      </c>
      <c r="AB1981" s="22" t="str">
        <f>+IF(Ventas_Oficina[[#This Row],[Total del pedido]]&gt;=100000,"SI","NO")</f>
        <v>NO</v>
      </c>
      <c r="AC1981" s="22" t="str">
        <f>+_xlfn.XLOOKUP(Ventas_Oficina[[#This Row],[Nº de artículo]],AUXILIAR!A1980:A6872,AUXILIAR!D1980:D6872,"Error",0)</f>
        <v>Enviado a tiempo</v>
      </c>
      <c r="AD1981" s="22" t="str">
        <f>+IF(AND(Ventas_Oficina[[#This Row],[Total]]&gt;75000,Ventas_Oficina[[#This Row],[Envio a tiempo]]="Enviado a tiempo"),"Buena Venta","Venta Mala")</f>
        <v>Venta Mala</v>
      </c>
    </row>
    <row r="1982" spans="1:30" x14ac:dyDescent="0.25">
      <c r="A1982" s="26">
        <v>1353956</v>
      </c>
      <c r="B1982" s="10">
        <v>41665</v>
      </c>
      <c r="C1982" s="11" t="s">
        <v>677</v>
      </c>
      <c r="D1982" s="11" t="s">
        <v>19</v>
      </c>
      <c r="E1982" s="11" t="s">
        <v>4</v>
      </c>
      <c r="F1982" s="11" t="s">
        <v>5</v>
      </c>
      <c r="G1982" s="11" t="s">
        <v>1008</v>
      </c>
      <c r="H1982" s="11" t="s">
        <v>6</v>
      </c>
      <c r="I1982" s="11" t="s">
        <v>1012</v>
      </c>
      <c r="J1982" s="11" t="s">
        <v>1025</v>
      </c>
      <c r="K1982" s="11" t="s">
        <v>1263</v>
      </c>
      <c r="L1982" s="11" t="s">
        <v>1269</v>
      </c>
      <c r="M1982" s="11" t="s">
        <v>1272</v>
      </c>
      <c r="N1982" s="10">
        <v>41666</v>
      </c>
      <c r="O1982" s="12">
        <v>399</v>
      </c>
      <c r="P1982" s="12">
        <v>623</v>
      </c>
      <c r="Q1982" s="12">
        <v>224</v>
      </c>
      <c r="R1982" s="11">
        <v>44</v>
      </c>
      <c r="S1982" s="12">
        <v>27412</v>
      </c>
      <c r="T1982" s="13">
        <v>0.08</v>
      </c>
      <c r="U1982" s="12">
        <v>2192.96</v>
      </c>
      <c r="V1982" s="12">
        <v>25219.040000000001</v>
      </c>
      <c r="W1982" s="12">
        <v>697</v>
      </c>
      <c r="X1982" s="12">
        <v>11283</v>
      </c>
      <c r="Y1982" s="14">
        <f>+DAY('TABLA PRINCIPAL'!$B1982)</f>
        <v>26</v>
      </c>
      <c r="Z1982" s="14">
        <f>+MONTH('TABLA PRINCIPAL'!$B1982)</f>
        <v>1</v>
      </c>
      <c r="AA1982" s="14">
        <f>+YEAR('TABLA PRINCIPAL'!$B1982)</f>
        <v>2014</v>
      </c>
      <c r="AB1982" s="22" t="str">
        <f>+IF(Ventas_Oficina[[#This Row],[Total del pedido]]&gt;=100000,"SI","NO")</f>
        <v>NO</v>
      </c>
      <c r="AC1982" s="22" t="str">
        <f>+_xlfn.XLOOKUP(Ventas_Oficina[[#This Row],[Nº de artículo]],AUXILIAR!A1981:A6873,AUXILIAR!D1981:D6873,"Error",0)</f>
        <v>Enviado a tiempo</v>
      </c>
      <c r="AD1982" s="22" t="str">
        <f>+IF(AND(Ventas_Oficina[[#This Row],[Total]]&gt;75000,Ventas_Oficina[[#This Row],[Envio a tiempo]]="Enviado a tiempo"),"Buena Venta","Venta Mala")</f>
        <v>Venta Mala</v>
      </c>
    </row>
    <row r="1983" spans="1:30" x14ac:dyDescent="0.25">
      <c r="A1983" s="25">
        <v>1353956</v>
      </c>
      <c r="B1983" s="5">
        <v>41886</v>
      </c>
      <c r="C1983" s="6" t="s">
        <v>291</v>
      </c>
      <c r="D1983" s="6" t="s">
        <v>46</v>
      </c>
      <c r="E1983" s="6" t="s">
        <v>4</v>
      </c>
      <c r="F1983" s="6" t="s">
        <v>5</v>
      </c>
      <c r="G1983" s="6" t="s">
        <v>1008</v>
      </c>
      <c r="H1983" s="6" t="s">
        <v>9</v>
      </c>
      <c r="I1983" s="6" t="s">
        <v>1016</v>
      </c>
      <c r="J1983" s="6" t="s">
        <v>1055</v>
      </c>
      <c r="K1983" s="6" t="s">
        <v>1261</v>
      </c>
      <c r="L1983" s="6" t="s">
        <v>1265</v>
      </c>
      <c r="M1983" s="6" t="s">
        <v>1272</v>
      </c>
      <c r="N1983" s="5">
        <v>41887</v>
      </c>
      <c r="O1983" s="7">
        <v>250</v>
      </c>
      <c r="P1983" s="7">
        <v>568</v>
      </c>
      <c r="Q1983" s="7">
        <v>318</v>
      </c>
      <c r="R1983" s="6">
        <v>26</v>
      </c>
      <c r="S1983" s="7">
        <v>14768</v>
      </c>
      <c r="T1983" s="8">
        <v>7.0000000000000007E-2</v>
      </c>
      <c r="U1983" s="7">
        <v>1033.76</v>
      </c>
      <c r="V1983" s="7">
        <v>13734.24</v>
      </c>
      <c r="W1983" s="7">
        <v>360</v>
      </c>
      <c r="X1983" s="7">
        <v>13293</v>
      </c>
      <c r="Y1983" s="9">
        <f>+DAY('TABLA PRINCIPAL'!$B1983)</f>
        <v>4</v>
      </c>
      <c r="Z1983" s="9">
        <f>+MONTH('TABLA PRINCIPAL'!$B1983)</f>
        <v>9</v>
      </c>
      <c r="AA1983" s="9">
        <f>+YEAR('TABLA PRINCIPAL'!$B1983)</f>
        <v>2014</v>
      </c>
      <c r="AB1983" s="22" t="str">
        <f>+IF(Ventas_Oficina[[#This Row],[Total del pedido]]&gt;=100000,"SI","NO")</f>
        <v>NO</v>
      </c>
      <c r="AC1983" s="22" t="str">
        <f>+_xlfn.XLOOKUP(Ventas_Oficina[[#This Row],[Nº de artículo]],AUXILIAR!A1982:A6874,AUXILIAR!D1982:D6874,"Error",0)</f>
        <v>No enviado a tiempo</v>
      </c>
      <c r="AD1983" s="22" t="str">
        <f>+IF(AND(Ventas_Oficina[[#This Row],[Total]]&gt;75000,Ventas_Oficina[[#This Row],[Envio a tiempo]]="Enviado a tiempo"),"Buena Venta","Venta Mala")</f>
        <v>Venta Mala</v>
      </c>
    </row>
    <row r="1984" spans="1:30" x14ac:dyDescent="0.25">
      <c r="A1984" s="26">
        <v>1354687</v>
      </c>
      <c r="B1984" s="10">
        <v>41889</v>
      </c>
      <c r="C1984" s="11" t="s">
        <v>22</v>
      </c>
      <c r="D1984" s="11" t="s">
        <v>23</v>
      </c>
      <c r="E1984" s="11" t="s">
        <v>4</v>
      </c>
      <c r="F1984" s="11" t="s">
        <v>5</v>
      </c>
      <c r="G1984" s="11" t="s">
        <v>1008</v>
      </c>
      <c r="H1984" s="11" t="s">
        <v>24</v>
      </c>
      <c r="I1984" s="11" t="s">
        <v>1014</v>
      </c>
      <c r="J1984" s="11" t="s">
        <v>1044</v>
      </c>
      <c r="K1984" s="11" t="s">
        <v>1261</v>
      </c>
      <c r="L1984" s="11" t="s">
        <v>1265</v>
      </c>
      <c r="M1984" s="11" t="s">
        <v>1272</v>
      </c>
      <c r="N1984" s="10">
        <v>41891</v>
      </c>
      <c r="O1984" s="12">
        <v>118</v>
      </c>
      <c r="P1984" s="12">
        <v>188</v>
      </c>
      <c r="Q1984" s="12">
        <v>70</v>
      </c>
      <c r="R1984" s="11">
        <v>24</v>
      </c>
      <c r="S1984" s="12">
        <v>4512</v>
      </c>
      <c r="T1984" s="13">
        <v>0.04</v>
      </c>
      <c r="U1984" s="12">
        <v>180.48</v>
      </c>
      <c r="V1984" s="12">
        <v>4331.5200000000004</v>
      </c>
      <c r="W1984" s="12">
        <v>149</v>
      </c>
      <c r="X1984" s="12">
        <v>8455</v>
      </c>
      <c r="Y1984" s="14">
        <f>+DAY('TABLA PRINCIPAL'!$B1984)</f>
        <v>7</v>
      </c>
      <c r="Z1984" s="14">
        <f>+MONTH('TABLA PRINCIPAL'!$B1984)</f>
        <v>9</v>
      </c>
      <c r="AA1984" s="14">
        <f>+YEAR('TABLA PRINCIPAL'!$B1984)</f>
        <v>2014</v>
      </c>
      <c r="AB1984" s="22" t="str">
        <f>+IF(Ventas_Oficina[[#This Row],[Total del pedido]]&gt;=100000,"SI","NO")</f>
        <v>NO</v>
      </c>
      <c r="AC1984" s="22" t="str">
        <f>+_xlfn.XLOOKUP(Ventas_Oficina[[#This Row],[Nº de artículo]],AUXILIAR!A1983:A6875,AUXILIAR!D1983:D6875,"Error",0)</f>
        <v>Enviado a tiempo</v>
      </c>
      <c r="AD1984" s="22" t="str">
        <f>+IF(AND(Ventas_Oficina[[#This Row],[Total]]&gt;75000,Ventas_Oficina[[#This Row],[Envio a tiempo]]="Enviado a tiempo"),"Buena Venta","Venta Mala")</f>
        <v>Venta Mala</v>
      </c>
    </row>
    <row r="1985" spans="1:30" x14ac:dyDescent="0.25">
      <c r="A1985" s="25">
        <v>1354687</v>
      </c>
      <c r="B1985" s="5">
        <v>41889</v>
      </c>
      <c r="C1985" s="6" t="s">
        <v>22</v>
      </c>
      <c r="D1985" s="6" t="s">
        <v>23</v>
      </c>
      <c r="E1985" s="6" t="s">
        <v>4</v>
      </c>
      <c r="F1985" s="6" t="s">
        <v>5</v>
      </c>
      <c r="G1985" s="6" t="s">
        <v>1008</v>
      </c>
      <c r="H1985" s="6" t="s">
        <v>24</v>
      </c>
      <c r="I1985" s="6" t="s">
        <v>1016</v>
      </c>
      <c r="J1985" s="6" t="s">
        <v>1044</v>
      </c>
      <c r="K1985" s="6" t="s">
        <v>1261</v>
      </c>
      <c r="L1985" s="6" t="s">
        <v>1267</v>
      </c>
      <c r="M1985" s="6" t="s">
        <v>1272</v>
      </c>
      <c r="N1985" s="5">
        <v>41889</v>
      </c>
      <c r="O1985" s="7">
        <v>118</v>
      </c>
      <c r="P1985" s="7">
        <v>188</v>
      </c>
      <c r="Q1985" s="7">
        <v>70</v>
      </c>
      <c r="R1985" s="6">
        <v>12</v>
      </c>
      <c r="S1985" s="7">
        <v>2256</v>
      </c>
      <c r="T1985" s="8">
        <v>0.02</v>
      </c>
      <c r="U1985" s="7">
        <v>45.12</v>
      </c>
      <c r="V1985" s="7">
        <v>2210.88</v>
      </c>
      <c r="W1985" s="7">
        <v>149</v>
      </c>
      <c r="X1985" s="7">
        <v>8455</v>
      </c>
      <c r="Y1985" s="9">
        <f>+DAY('TABLA PRINCIPAL'!$B1985)</f>
        <v>7</v>
      </c>
      <c r="Z1985" s="9">
        <f>+MONTH('TABLA PRINCIPAL'!$B1985)</f>
        <v>9</v>
      </c>
      <c r="AA1985" s="9">
        <f>+YEAR('TABLA PRINCIPAL'!$B1985)</f>
        <v>2014</v>
      </c>
      <c r="AB1985" s="22" t="str">
        <f>+IF(Ventas_Oficina[[#This Row],[Total del pedido]]&gt;=100000,"SI","NO")</f>
        <v>NO</v>
      </c>
      <c r="AC1985" s="22" t="str">
        <f>+_xlfn.XLOOKUP(Ventas_Oficina[[#This Row],[Nº de artículo]],AUXILIAR!A1984:A6876,AUXILIAR!D1984:D6876,"Error",0)</f>
        <v>Enviado a tiempo</v>
      </c>
      <c r="AD1985" s="22" t="str">
        <f>+IF(AND(Ventas_Oficina[[#This Row],[Total]]&gt;75000,Ventas_Oficina[[#This Row],[Envio a tiempo]]="Enviado a tiempo"),"Buena Venta","Venta Mala")</f>
        <v>Venta Mala</v>
      </c>
    </row>
    <row r="1986" spans="1:30" x14ac:dyDescent="0.25">
      <c r="A1986" s="26">
        <v>1354687</v>
      </c>
      <c r="B1986" s="10">
        <v>41527</v>
      </c>
      <c r="C1986" s="11" t="s">
        <v>398</v>
      </c>
      <c r="D1986" s="11" t="s">
        <v>46</v>
      </c>
      <c r="E1986" s="11" t="s">
        <v>4</v>
      </c>
      <c r="F1986" s="11" t="s">
        <v>5</v>
      </c>
      <c r="G1986" s="11" t="s">
        <v>1010</v>
      </c>
      <c r="H1986" s="11" t="s">
        <v>9</v>
      </c>
      <c r="I1986" s="11" t="s">
        <v>1013</v>
      </c>
      <c r="J1986" s="11" t="s">
        <v>1019</v>
      </c>
      <c r="K1986" s="11" t="s">
        <v>1261</v>
      </c>
      <c r="L1986" s="11" t="s">
        <v>1265</v>
      </c>
      <c r="M1986" s="11" t="s">
        <v>1272</v>
      </c>
      <c r="N1986" s="10">
        <v>41529</v>
      </c>
      <c r="O1986" s="12">
        <v>24</v>
      </c>
      <c r="P1986" s="12">
        <v>126</v>
      </c>
      <c r="Q1986" s="12">
        <v>102</v>
      </c>
      <c r="R1986" s="11">
        <v>19</v>
      </c>
      <c r="S1986" s="12">
        <v>2394</v>
      </c>
      <c r="T1986" s="13">
        <v>7.0000000000000007E-2</v>
      </c>
      <c r="U1986" s="12">
        <v>167.58</v>
      </c>
      <c r="V1986" s="12">
        <v>2226.42</v>
      </c>
      <c r="W1986" s="12">
        <v>70</v>
      </c>
      <c r="X1986" s="12">
        <v>8495</v>
      </c>
      <c r="Y1986" s="14">
        <f>+DAY('TABLA PRINCIPAL'!$B1986)</f>
        <v>10</v>
      </c>
      <c r="Z1986" s="14">
        <f>+MONTH('TABLA PRINCIPAL'!$B1986)</f>
        <v>9</v>
      </c>
      <c r="AA1986" s="14">
        <f>+YEAR('TABLA PRINCIPAL'!$B1986)</f>
        <v>2013</v>
      </c>
      <c r="AB1986" s="22" t="str">
        <f>+IF(Ventas_Oficina[[#This Row],[Total del pedido]]&gt;=100000,"SI","NO")</f>
        <v>NO</v>
      </c>
      <c r="AC1986" s="22" t="str">
        <f>+_xlfn.XLOOKUP(Ventas_Oficina[[#This Row],[Nº de artículo]],AUXILIAR!A1985:A6877,AUXILIAR!D1985:D6877,"Error",0)</f>
        <v>No enviado a tiempo</v>
      </c>
      <c r="AD1986" s="22" t="str">
        <f>+IF(AND(Ventas_Oficina[[#This Row],[Total]]&gt;75000,Ventas_Oficina[[#This Row],[Envio a tiempo]]="Enviado a tiempo"),"Buena Venta","Venta Mala")</f>
        <v>Venta Mala</v>
      </c>
    </row>
    <row r="1987" spans="1:30" x14ac:dyDescent="0.25">
      <c r="A1987" s="25">
        <v>1354687</v>
      </c>
      <c r="B1987" s="5">
        <v>41910</v>
      </c>
      <c r="C1987" s="6" t="s">
        <v>236</v>
      </c>
      <c r="D1987" s="6" t="s">
        <v>209</v>
      </c>
      <c r="E1987" s="6" t="s">
        <v>4</v>
      </c>
      <c r="F1987" s="6" t="s">
        <v>5</v>
      </c>
      <c r="G1987" s="6" t="s">
        <v>1008</v>
      </c>
      <c r="H1987" s="6" t="s">
        <v>6</v>
      </c>
      <c r="I1987" s="6" t="s">
        <v>1014</v>
      </c>
      <c r="J1987" s="6" t="s">
        <v>1161</v>
      </c>
      <c r="K1987" s="6" t="s">
        <v>1261</v>
      </c>
      <c r="L1987" s="6" t="s">
        <v>1267</v>
      </c>
      <c r="M1987" s="6" t="s">
        <v>1272</v>
      </c>
      <c r="N1987" s="5">
        <v>41911</v>
      </c>
      <c r="O1987" s="7">
        <v>157</v>
      </c>
      <c r="P1987" s="7">
        <v>328</v>
      </c>
      <c r="Q1987" s="7">
        <v>171</v>
      </c>
      <c r="R1987" s="6">
        <v>45</v>
      </c>
      <c r="S1987" s="7">
        <v>14760</v>
      </c>
      <c r="T1987" s="8">
        <v>0.01</v>
      </c>
      <c r="U1987" s="7">
        <v>147.6</v>
      </c>
      <c r="V1987" s="7">
        <v>14612.4</v>
      </c>
      <c r="W1987" s="7">
        <v>98</v>
      </c>
      <c r="X1987" s="7">
        <v>7148</v>
      </c>
      <c r="Y1987" s="9">
        <f>+DAY('TABLA PRINCIPAL'!$B1987)</f>
        <v>28</v>
      </c>
      <c r="Z1987" s="9">
        <f>+MONTH('TABLA PRINCIPAL'!$B1987)</f>
        <v>9</v>
      </c>
      <c r="AA1987" s="9">
        <f>+YEAR('TABLA PRINCIPAL'!$B1987)</f>
        <v>2014</v>
      </c>
      <c r="AB1987" s="22" t="str">
        <f>+IF(Ventas_Oficina[[#This Row],[Total del pedido]]&gt;=100000,"SI","NO")</f>
        <v>NO</v>
      </c>
      <c r="AC1987" s="22" t="str">
        <f>+_xlfn.XLOOKUP(Ventas_Oficina[[#This Row],[Nº de artículo]],AUXILIAR!A1986:A6878,AUXILIAR!D1986:D6878,"Error",0)</f>
        <v>Enviado a tiempo</v>
      </c>
      <c r="AD1987" s="22" t="str">
        <f>+IF(AND(Ventas_Oficina[[#This Row],[Total]]&gt;75000,Ventas_Oficina[[#This Row],[Envio a tiempo]]="Enviado a tiempo"),"Buena Venta","Venta Mala")</f>
        <v>Venta Mala</v>
      </c>
    </row>
    <row r="1988" spans="1:30" x14ac:dyDescent="0.25">
      <c r="A1988" s="26">
        <v>1354687</v>
      </c>
      <c r="B1988" s="10">
        <v>41889</v>
      </c>
      <c r="C1988" s="11" t="s">
        <v>22</v>
      </c>
      <c r="D1988" s="11" t="s">
        <v>152</v>
      </c>
      <c r="E1988" s="11" t="s">
        <v>4</v>
      </c>
      <c r="F1988" s="11" t="s">
        <v>5</v>
      </c>
      <c r="G1988" s="11" t="s">
        <v>1009</v>
      </c>
      <c r="H1988" s="11" t="s">
        <v>39</v>
      </c>
      <c r="I1988" s="11" t="s">
        <v>1016</v>
      </c>
      <c r="J1988" s="11" t="s">
        <v>1044</v>
      </c>
      <c r="K1988" s="11" t="s">
        <v>1261</v>
      </c>
      <c r="L1988" s="11" t="s">
        <v>1267</v>
      </c>
      <c r="M1988" s="11" t="s">
        <v>1272</v>
      </c>
      <c r="N1988" s="10">
        <v>41889</v>
      </c>
      <c r="O1988" s="12">
        <v>118</v>
      </c>
      <c r="P1988" s="12">
        <v>188</v>
      </c>
      <c r="Q1988" s="12">
        <v>70</v>
      </c>
      <c r="R1988" s="11">
        <v>11</v>
      </c>
      <c r="S1988" s="12">
        <v>2068</v>
      </c>
      <c r="T1988" s="13">
        <v>0.08</v>
      </c>
      <c r="U1988" s="12">
        <v>165.44</v>
      </c>
      <c r="V1988" s="12">
        <v>1902.56</v>
      </c>
      <c r="W1988" s="12">
        <v>149</v>
      </c>
      <c r="X1988" s="12">
        <v>8455</v>
      </c>
      <c r="Y1988" s="14">
        <f>+DAY('TABLA PRINCIPAL'!$B1988)</f>
        <v>7</v>
      </c>
      <c r="Z1988" s="14">
        <f>+MONTH('TABLA PRINCIPAL'!$B1988)</f>
        <v>9</v>
      </c>
      <c r="AA1988" s="14">
        <f>+YEAR('TABLA PRINCIPAL'!$B1988)</f>
        <v>2014</v>
      </c>
      <c r="AB1988" s="22" t="str">
        <f>+IF(Ventas_Oficina[[#This Row],[Total del pedido]]&gt;=100000,"SI","NO")</f>
        <v>NO</v>
      </c>
      <c r="AC1988" s="22" t="str">
        <f>+_xlfn.XLOOKUP(Ventas_Oficina[[#This Row],[Nº de artículo]],AUXILIAR!A1987:A6879,AUXILIAR!D1987:D6879,"Error",0)</f>
        <v>No enviado a tiempo</v>
      </c>
      <c r="AD1988" s="22" t="str">
        <f>+IF(AND(Ventas_Oficina[[#This Row],[Total]]&gt;75000,Ventas_Oficina[[#This Row],[Envio a tiempo]]="Enviado a tiempo"),"Buena Venta","Venta Mala")</f>
        <v>Venta Mala</v>
      </c>
    </row>
    <row r="1989" spans="1:30" x14ac:dyDescent="0.25">
      <c r="A1989" s="25">
        <v>1354687</v>
      </c>
      <c r="B1989" s="5">
        <v>41360</v>
      </c>
      <c r="C1989" s="6" t="s">
        <v>173</v>
      </c>
      <c r="D1989" s="6" t="s">
        <v>174</v>
      </c>
      <c r="E1989" s="6" t="s">
        <v>4</v>
      </c>
      <c r="F1989" s="6" t="s">
        <v>5</v>
      </c>
      <c r="G1989" s="6" t="s">
        <v>1010</v>
      </c>
      <c r="H1989" s="6" t="s">
        <v>121</v>
      </c>
      <c r="I1989" s="6" t="s">
        <v>1015</v>
      </c>
      <c r="J1989" s="6" t="s">
        <v>1055</v>
      </c>
      <c r="K1989" s="6" t="s">
        <v>1262</v>
      </c>
      <c r="L1989" s="6" t="s">
        <v>1268</v>
      </c>
      <c r="M1989" s="6" t="s">
        <v>1272</v>
      </c>
      <c r="N1989" s="5">
        <v>41361</v>
      </c>
      <c r="O1989" s="7">
        <v>250</v>
      </c>
      <c r="P1989" s="7">
        <v>568</v>
      </c>
      <c r="Q1989" s="7">
        <v>318</v>
      </c>
      <c r="R1989" s="6">
        <v>2</v>
      </c>
      <c r="S1989" s="7">
        <v>1136</v>
      </c>
      <c r="T1989" s="8">
        <v>0.01</v>
      </c>
      <c r="U1989" s="7">
        <v>11.36</v>
      </c>
      <c r="V1989" s="7">
        <v>1124.6400000000001</v>
      </c>
      <c r="W1989" s="7">
        <v>360</v>
      </c>
      <c r="X1989" s="7">
        <v>13293</v>
      </c>
      <c r="Y1989" s="9">
        <f>+DAY('TABLA PRINCIPAL'!$B1989)</f>
        <v>27</v>
      </c>
      <c r="Z1989" s="9">
        <f>+MONTH('TABLA PRINCIPAL'!$B1989)</f>
        <v>3</v>
      </c>
      <c r="AA1989" s="9">
        <f>+YEAR('TABLA PRINCIPAL'!$B1989)</f>
        <v>2013</v>
      </c>
      <c r="AB1989" s="22" t="str">
        <f>+IF(Ventas_Oficina[[#This Row],[Total del pedido]]&gt;=100000,"SI","NO")</f>
        <v>NO</v>
      </c>
      <c r="AC1989" s="22" t="str">
        <f>+_xlfn.XLOOKUP(Ventas_Oficina[[#This Row],[Nº de artículo]],AUXILIAR!A1988:A6880,AUXILIAR!D1988:D6880,"Error",0)</f>
        <v>No enviado a tiempo</v>
      </c>
      <c r="AD1989" s="22" t="str">
        <f>+IF(AND(Ventas_Oficina[[#This Row],[Total]]&gt;75000,Ventas_Oficina[[#This Row],[Envio a tiempo]]="Enviado a tiempo"),"Buena Venta","Venta Mala")</f>
        <v>Venta Mala</v>
      </c>
    </row>
    <row r="1990" spans="1:30" x14ac:dyDescent="0.25">
      <c r="A1990" s="26">
        <v>1354687</v>
      </c>
      <c r="B1990" s="10">
        <v>41889</v>
      </c>
      <c r="C1990" s="11" t="s">
        <v>22</v>
      </c>
      <c r="D1990" s="11" t="s">
        <v>23</v>
      </c>
      <c r="E1990" s="11" t="s">
        <v>4</v>
      </c>
      <c r="F1990" s="11" t="s">
        <v>5</v>
      </c>
      <c r="G1990" s="11" t="s">
        <v>1008</v>
      </c>
      <c r="H1990" s="11" t="s">
        <v>24</v>
      </c>
      <c r="I1990" s="11" t="s">
        <v>1016</v>
      </c>
      <c r="J1990" s="11" t="s">
        <v>1044</v>
      </c>
      <c r="K1990" s="11" t="s">
        <v>1261</v>
      </c>
      <c r="L1990" s="11" t="s">
        <v>1265</v>
      </c>
      <c r="M1990" s="11" t="s">
        <v>1272</v>
      </c>
      <c r="N1990" s="10">
        <v>41889</v>
      </c>
      <c r="O1990" s="12">
        <v>118</v>
      </c>
      <c r="P1990" s="12">
        <v>188</v>
      </c>
      <c r="Q1990" s="12">
        <v>70</v>
      </c>
      <c r="R1990" s="11">
        <v>27</v>
      </c>
      <c r="S1990" s="12">
        <v>5076</v>
      </c>
      <c r="T1990" s="13">
        <v>7.0000000000000007E-2</v>
      </c>
      <c r="U1990" s="12">
        <v>355.32000000000005</v>
      </c>
      <c r="V1990" s="12">
        <v>4720.68</v>
      </c>
      <c r="W1990" s="12">
        <v>149</v>
      </c>
      <c r="X1990" s="12">
        <v>8453</v>
      </c>
      <c r="Y1990" s="14">
        <f>+DAY('TABLA PRINCIPAL'!$B1990)</f>
        <v>7</v>
      </c>
      <c r="Z1990" s="14">
        <f>+MONTH('TABLA PRINCIPAL'!$B1990)</f>
        <v>9</v>
      </c>
      <c r="AA1990" s="14">
        <f>+YEAR('TABLA PRINCIPAL'!$B1990)</f>
        <v>2014</v>
      </c>
      <c r="AB1990" s="22" t="str">
        <f>+IF(Ventas_Oficina[[#This Row],[Total del pedido]]&gt;=100000,"SI","NO")</f>
        <v>NO</v>
      </c>
      <c r="AC1990" s="22" t="str">
        <f>+_xlfn.XLOOKUP(Ventas_Oficina[[#This Row],[Nº de artículo]],AUXILIAR!A1989:A6881,AUXILIAR!D1989:D6881,"Error",0)</f>
        <v>No enviado a tiempo</v>
      </c>
      <c r="AD1990" s="22" t="str">
        <f>+IF(AND(Ventas_Oficina[[#This Row],[Total]]&gt;75000,Ventas_Oficina[[#This Row],[Envio a tiempo]]="Enviado a tiempo"),"Buena Venta","Venta Mala")</f>
        <v>Venta Mala</v>
      </c>
    </row>
    <row r="1991" spans="1:30" x14ac:dyDescent="0.25">
      <c r="A1991" s="25">
        <v>1354687</v>
      </c>
      <c r="B1991" s="5">
        <v>42026</v>
      </c>
      <c r="C1991" s="6" t="s">
        <v>89</v>
      </c>
      <c r="D1991" s="6" t="s">
        <v>678</v>
      </c>
      <c r="E1991" s="6" t="s">
        <v>4</v>
      </c>
      <c r="F1991" s="6" t="s">
        <v>5</v>
      </c>
      <c r="G1991" s="6" t="s">
        <v>1007</v>
      </c>
      <c r="H1991" s="6" t="s">
        <v>27</v>
      </c>
      <c r="I1991" s="6" t="s">
        <v>1016</v>
      </c>
      <c r="J1991" s="6" t="s">
        <v>1071</v>
      </c>
      <c r="K1991" s="6" t="s">
        <v>1262</v>
      </c>
      <c r="L1991" s="6" t="s">
        <v>1265</v>
      </c>
      <c r="M1991" s="6" t="s">
        <v>1272</v>
      </c>
      <c r="N1991" s="5">
        <v>42027</v>
      </c>
      <c r="O1991" s="7">
        <v>274</v>
      </c>
      <c r="P1991" s="7">
        <v>449</v>
      </c>
      <c r="Q1991" s="7">
        <v>175</v>
      </c>
      <c r="R1991" s="6">
        <v>18</v>
      </c>
      <c r="S1991" s="7">
        <v>8082</v>
      </c>
      <c r="T1991" s="8">
        <v>0.01</v>
      </c>
      <c r="U1991" s="7">
        <v>80.820000000000007</v>
      </c>
      <c r="V1991" s="7">
        <v>8001.18</v>
      </c>
      <c r="W1991" s="7">
        <v>149</v>
      </c>
      <c r="X1991" s="7">
        <v>6525</v>
      </c>
      <c r="Y1991" s="9">
        <f>+DAY('TABLA PRINCIPAL'!$B1991)</f>
        <v>22</v>
      </c>
      <c r="Z1991" s="9">
        <f>+MONTH('TABLA PRINCIPAL'!$B1991)</f>
        <v>1</v>
      </c>
      <c r="AA1991" s="9">
        <f>+YEAR('TABLA PRINCIPAL'!$B1991)</f>
        <v>2015</v>
      </c>
      <c r="AB1991" s="22" t="str">
        <f>+IF(Ventas_Oficina[[#This Row],[Total del pedido]]&gt;=100000,"SI","NO")</f>
        <v>NO</v>
      </c>
      <c r="AC1991" s="22" t="str">
        <f>+_xlfn.XLOOKUP(Ventas_Oficina[[#This Row],[Nº de artículo]],AUXILIAR!A1990:A6882,AUXILIAR!D1990:D6882,"Error",0)</f>
        <v>No enviado a tiempo</v>
      </c>
      <c r="AD1991" s="22" t="str">
        <f>+IF(AND(Ventas_Oficina[[#This Row],[Total]]&gt;75000,Ventas_Oficina[[#This Row],[Envio a tiempo]]="Enviado a tiempo"),"Buena Venta","Venta Mala")</f>
        <v>Venta Mala</v>
      </c>
    </row>
    <row r="1992" spans="1:30" x14ac:dyDescent="0.25">
      <c r="A1992" s="26">
        <v>1354718</v>
      </c>
      <c r="B1992" s="10">
        <v>41889</v>
      </c>
      <c r="C1992" s="11" t="s">
        <v>61</v>
      </c>
      <c r="D1992" s="11" t="s">
        <v>62</v>
      </c>
      <c r="E1992" s="11" t="s">
        <v>4</v>
      </c>
      <c r="F1992" s="11" t="s">
        <v>5</v>
      </c>
      <c r="G1992" s="11" t="s">
        <v>1007</v>
      </c>
      <c r="H1992" s="11" t="s">
        <v>27</v>
      </c>
      <c r="I1992" s="11" t="s">
        <v>1016</v>
      </c>
      <c r="J1992" s="11" t="s">
        <v>1104</v>
      </c>
      <c r="K1992" s="11" t="s">
        <v>1261</v>
      </c>
      <c r="L1992" s="11" t="s">
        <v>1265</v>
      </c>
      <c r="M1992" s="11" t="s">
        <v>1272</v>
      </c>
      <c r="N1992" s="10">
        <v>41892</v>
      </c>
      <c r="O1992" s="12">
        <v>131</v>
      </c>
      <c r="P1992" s="12">
        <v>284</v>
      </c>
      <c r="Q1992" s="12">
        <v>153</v>
      </c>
      <c r="R1992" s="11">
        <v>2</v>
      </c>
      <c r="S1992" s="12">
        <v>568</v>
      </c>
      <c r="T1992" s="13">
        <v>0.05</v>
      </c>
      <c r="U1992" s="12">
        <v>28.400000000000002</v>
      </c>
      <c r="V1992" s="12">
        <v>539.6</v>
      </c>
      <c r="W1992" s="12">
        <v>93</v>
      </c>
      <c r="X1992" s="12">
        <v>10283</v>
      </c>
      <c r="Y1992" s="14">
        <f>+DAY('TABLA PRINCIPAL'!$B1992)</f>
        <v>7</v>
      </c>
      <c r="Z1992" s="14">
        <f>+MONTH('TABLA PRINCIPAL'!$B1992)</f>
        <v>9</v>
      </c>
      <c r="AA1992" s="14">
        <f>+YEAR('TABLA PRINCIPAL'!$B1992)</f>
        <v>2014</v>
      </c>
      <c r="AB1992" s="22" t="str">
        <f>+IF(Ventas_Oficina[[#This Row],[Total del pedido]]&gt;=100000,"SI","NO")</f>
        <v>NO</v>
      </c>
      <c r="AC1992" s="22" t="str">
        <f>+_xlfn.XLOOKUP(Ventas_Oficina[[#This Row],[Nº de artículo]],AUXILIAR!A1991:A6883,AUXILIAR!D1991:D6883,"Error",0)</f>
        <v>Enviado a tiempo</v>
      </c>
      <c r="AD1992" s="22" t="str">
        <f>+IF(AND(Ventas_Oficina[[#This Row],[Total]]&gt;75000,Ventas_Oficina[[#This Row],[Envio a tiempo]]="Enviado a tiempo"),"Buena Venta","Venta Mala")</f>
        <v>Venta Mala</v>
      </c>
    </row>
    <row r="1993" spans="1:30" x14ac:dyDescent="0.25">
      <c r="A1993" s="25">
        <v>1354718</v>
      </c>
      <c r="B1993" s="5">
        <v>41889</v>
      </c>
      <c r="C1993" s="6" t="s">
        <v>82</v>
      </c>
      <c r="D1993" s="6" t="s">
        <v>19</v>
      </c>
      <c r="E1993" s="6" t="s">
        <v>4</v>
      </c>
      <c r="F1993" s="6" t="s">
        <v>5</v>
      </c>
      <c r="G1993" s="6" t="s">
        <v>1008</v>
      </c>
      <c r="H1993" s="6" t="s">
        <v>6</v>
      </c>
      <c r="I1993" s="6" t="s">
        <v>1014</v>
      </c>
      <c r="J1993" s="6" t="s">
        <v>1104</v>
      </c>
      <c r="K1993" s="6" t="s">
        <v>1261</v>
      </c>
      <c r="L1993" s="6" t="s">
        <v>1267</v>
      </c>
      <c r="M1993" s="6" t="s">
        <v>1272</v>
      </c>
      <c r="N1993" s="5">
        <v>41891</v>
      </c>
      <c r="O1993" s="7">
        <v>131</v>
      </c>
      <c r="P1993" s="7">
        <v>284</v>
      </c>
      <c r="Q1993" s="7">
        <v>153</v>
      </c>
      <c r="R1993" s="6">
        <v>31</v>
      </c>
      <c r="S1993" s="7">
        <v>8804</v>
      </c>
      <c r="T1993" s="8">
        <v>0.08</v>
      </c>
      <c r="U1993" s="7">
        <v>704.32</v>
      </c>
      <c r="V1993" s="7">
        <v>8099.68</v>
      </c>
      <c r="W1993" s="7">
        <v>93</v>
      </c>
      <c r="X1993" s="7">
        <v>10283</v>
      </c>
      <c r="Y1993" s="9">
        <f>+DAY('TABLA PRINCIPAL'!$B1993)</f>
        <v>7</v>
      </c>
      <c r="Z1993" s="9">
        <f>+MONTH('TABLA PRINCIPAL'!$B1993)</f>
        <v>9</v>
      </c>
      <c r="AA1993" s="9">
        <f>+YEAR('TABLA PRINCIPAL'!$B1993)</f>
        <v>2014</v>
      </c>
      <c r="AB1993" s="22" t="str">
        <f>+IF(Ventas_Oficina[[#This Row],[Total del pedido]]&gt;=100000,"SI","NO")</f>
        <v>NO</v>
      </c>
      <c r="AC1993" s="22" t="str">
        <f>+_xlfn.XLOOKUP(Ventas_Oficina[[#This Row],[Nº de artículo]],AUXILIAR!A1992:A6884,AUXILIAR!D1992:D6884,"Error",0)</f>
        <v>Enviado a tiempo</v>
      </c>
      <c r="AD1993" s="22" t="str">
        <f>+IF(AND(Ventas_Oficina[[#This Row],[Total]]&gt;75000,Ventas_Oficina[[#This Row],[Envio a tiempo]]="Enviado a tiempo"),"Buena Venta","Venta Mala")</f>
        <v>Venta Mala</v>
      </c>
    </row>
    <row r="1994" spans="1:30" x14ac:dyDescent="0.25">
      <c r="A1994" s="26">
        <v>1354718</v>
      </c>
      <c r="B1994" s="10">
        <v>41889</v>
      </c>
      <c r="C1994" s="11" t="s">
        <v>22</v>
      </c>
      <c r="D1994" s="11" t="s">
        <v>23</v>
      </c>
      <c r="E1994" s="11" t="s">
        <v>4</v>
      </c>
      <c r="F1994" s="11" t="s">
        <v>5</v>
      </c>
      <c r="G1994" s="11" t="s">
        <v>1008</v>
      </c>
      <c r="H1994" s="11" t="s">
        <v>24</v>
      </c>
      <c r="I1994" s="11" t="s">
        <v>1016</v>
      </c>
      <c r="J1994" s="11" t="s">
        <v>1104</v>
      </c>
      <c r="K1994" s="11" t="s">
        <v>1263</v>
      </c>
      <c r="L1994" s="11" t="s">
        <v>1266</v>
      </c>
      <c r="M1994" s="11" t="s">
        <v>1272</v>
      </c>
      <c r="N1994" s="10">
        <v>41891</v>
      </c>
      <c r="O1994" s="12">
        <v>131</v>
      </c>
      <c r="P1994" s="12">
        <v>284</v>
      </c>
      <c r="Q1994" s="12">
        <v>153</v>
      </c>
      <c r="R1994" s="11">
        <v>37</v>
      </c>
      <c r="S1994" s="12">
        <v>10508</v>
      </c>
      <c r="T1994" s="13">
        <v>0</v>
      </c>
      <c r="U1994" s="12">
        <v>0</v>
      </c>
      <c r="V1994" s="12">
        <v>10508</v>
      </c>
      <c r="W1994" s="12">
        <v>93</v>
      </c>
      <c r="X1994" s="12">
        <v>10283</v>
      </c>
      <c r="Y1994" s="14">
        <f>+DAY('TABLA PRINCIPAL'!$B1994)</f>
        <v>7</v>
      </c>
      <c r="Z1994" s="14">
        <f>+MONTH('TABLA PRINCIPAL'!$B1994)</f>
        <v>9</v>
      </c>
      <c r="AA1994" s="14">
        <f>+YEAR('TABLA PRINCIPAL'!$B1994)</f>
        <v>2014</v>
      </c>
      <c r="AB1994" s="22" t="str">
        <f>+IF(Ventas_Oficina[[#This Row],[Total del pedido]]&gt;=100000,"SI","NO")</f>
        <v>NO</v>
      </c>
      <c r="AC1994" s="22" t="str">
        <f>+_xlfn.XLOOKUP(Ventas_Oficina[[#This Row],[Nº de artículo]],AUXILIAR!A1993:A6885,AUXILIAR!D1993:D6885,"Error",0)</f>
        <v>Enviado a tiempo</v>
      </c>
      <c r="AD1994" s="22" t="str">
        <f>+IF(AND(Ventas_Oficina[[#This Row],[Total]]&gt;75000,Ventas_Oficina[[#This Row],[Envio a tiempo]]="Enviado a tiempo"),"Buena Venta","Venta Mala")</f>
        <v>Venta Mala</v>
      </c>
    </row>
    <row r="1995" spans="1:30" x14ac:dyDescent="0.25">
      <c r="A1995" s="25">
        <v>1354718</v>
      </c>
      <c r="B1995" s="5">
        <v>41889</v>
      </c>
      <c r="C1995" s="6" t="s">
        <v>22</v>
      </c>
      <c r="D1995" s="6" t="s">
        <v>23</v>
      </c>
      <c r="E1995" s="6" t="s">
        <v>4</v>
      </c>
      <c r="F1995" s="6" t="s">
        <v>5</v>
      </c>
      <c r="G1995" s="6" t="s">
        <v>1010</v>
      </c>
      <c r="H1995" s="6" t="s">
        <v>24</v>
      </c>
      <c r="I1995" s="6" t="s">
        <v>1013</v>
      </c>
      <c r="J1995" s="6" t="s">
        <v>1104</v>
      </c>
      <c r="K1995" s="6" t="s">
        <v>1261</v>
      </c>
      <c r="L1995" s="6" t="s">
        <v>1266</v>
      </c>
      <c r="M1995" s="6" t="s">
        <v>1272</v>
      </c>
      <c r="N1995" s="5">
        <v>41891</v>
      </c>
      <c r="O1995" s="7">
        <v>131</v>
      </c>
      <c r="P1995" s="7">
        <v>284</v>
      </c>
      <c r="Q1995" s="7">
        <v>153</v>
      </c>
      <c r="R1995" s="6">
        <v>22</v>
      </c>
      <c r="S1995" s="7">
        <v>6248</v>
      </c>
      <c r="T1995" s="8">
        <v>7.0000000000000007E-2</v>
      </c>
      <c r="U1995" s="7">
        <v>437.36</v>
      </c>
      <c r="V1995" s="7">
        <v>5810.64</v>
      </c>
      <c r="W1995" s="7">
        <v>93</v>
      </c>
      <c r="X1995" s="7">
        <v>10283</v>
      </c>
      <c r="Y1995" s="9">
        <f>+DAY('TABLA PRINCIPAL'!$B1995)</f>
        <v>7</v>
      </c>
      <c r="Z1995" s="9">
        <f>+MONTH('TABLA PRINCIPAL'!$B1995)</f>
        <v>9</v>
      </c>
      <c r="AA1995" s="9">
        <f>+YEAR('TABLA PRINCIPAL'!$B1995)</f>
        <v>2014</v>
      </c>
      <c r="AB1995" s="22" t="str">
        <f>+IF(Ventas_Oficina[[#This Row],[Total del pedido]]&gt;=100000,"SI","NO")</f>
        <v>NO</v>
      </c>
      <c r="AC1995" s="22" t="str">
        <f>+_xlfn.XLOOKUP(Ventas_Oficina[[#This Row],[Nº de artículo]],AUXILIAR!A1994:A6886,AUXILIAR!D1994:D6886,"Error",0)</f>
        <v>Enviado a tiempo</v>
      </c>
      <c r="AD1995" s="22" t="str">
        <f>+IF(AND(Ventas_Oficina[[#This Row],[Total]]&gt;75000,Ventas_Oficina[[#This Row],[Envio a tiempo]]="Enviado a tiempo"),"Buena Venta","Venta Mala")</f>
        <v>Venta Mala</v>
      </c>
    </row>
    <row r="1996" spans="1:30" x14ac:dyDescent="0.25">
      <c r="A1996" s="26">
        <v>1354718</v>
      </c>
      <c r="B1996" s="10">
        <v>41889</v>
      </c>
      <c r="C1996" s="11" t="s">
        <v>22</v>
      </c>
      <c r="D1996" s="11" t="s">
        <v>23</v>
      </c>
      <c r="E1996" s="11" t="s">
        <v>4</v>
      </c>
      <c r="F1996" s="11" t="s">
        <v>5</v>
      </c>
      <c r="G1996" s="11" t="s">
        <v>1009</v>
      </c>
      <c r="H1996" s="11" t="s">
        <v>24</v>
      </c>
      <c r="I1996" s="11" t="s">
        <v>1014</v>
      </c>
      <c r="J1996" s="11" t="s">
        <v>1104</v>
      </c>
      <c r="K1996" s="11" t="s">
        <v>1261</v>
      </c>
      <c r="L1996" s="11" t="s">
        <v>1267</v>
      </c>
      <c r="M1996" s="11" t="s">
        <v>1272</v>
      </c>
      <c r="N1996" s="10">
        <v>41891</v>
      </c>
      <c r="O1996" s="12">
        <v>131</v>
      </c>
      <c r="P1996" s="12">
        <v>284</v>
      </c>
      <c r="Q1996" s="12">
        <v>153</v>
      </c>
      <c r="R1996" s="11">
        <v>42</v>
      </c>
      <c r="S1996" s="12">
        <v>11928</v>
      </c>
      <c r="T1996" s="13">
        <v>0.06</v>
      </c>
      <c r="U1996" s="12">
        <v>715.68</v>
      </c>
      <c r="V1996" s="12">
        <v>11212.32</v>
      </c>
      <c r="W1996" s="12">
        <v>93</v>
      </c>
      <c r="X1996" s="12">
        <v>10283</v>
      </c>
      <c r="Y1996" s="14">
        <f>+DAY('TABLA PRINCIPAL'!$B1996)</f>
        <v>7</v>
      </c>
      <c r="Z1996" s="14">
        <f>+MONTH('TABLA PRINCIPAL'!$B1996)</f>
        <v>9</v>
      </c>
      <c r="AA1996" s="14">
        <f>+YEAR('TABLA PRINCIPAL'!$B1996)</f>
        <v>2014</v>
      </c>
      <c r="AB1996" s="22" t="str">
        <f>+IF(Ventas_Oficina[[#This Row],[Total del pedido]]&gt;=100000,"SI","NO")</f>
        <v>NO</v>
      </c>
      <c r="AC1996" s="22" t="str">
        <f>+_xlfn.XLOOKUP(Ventas_Oficina[[#This Row],[Nº de artículo]],AUXILIAR!A1995:A6887,AUXILIAR!D1995:D6887,"Error",0)</f>
        <v>Enviado a tiempo</v>
      </c>
      <c r="AD1996" s="22" t="str">
        <f>+IF(AND(Ventas_Oficina[[#This Row],[Total]]&gt;75000,Ventas_Oficina[[#This Row],[Envio a tiempo]]="Enviado a tiempo"),"Buena Venta","Venta Mala")</f>
        <v>Venta Mala</v>
      </c>
    </row>
    <row r="1997" spans="1:30" x14ac:dyDescent="0.25">
      <c r="A1997" s="25">
        <v>1355052</v>
      </c>
      <c r="B1997" s="5">
        <v>41927</v>
      </c>
      <c r="C1997" s="6" t="s">
        <v>214</v>
      </c>
      <c r="D1997" s="6" t="s">
        <v>88</v>
      </c>
      <c r="E1997" s="6" t="s">
        <v>4</v>
      </c>
      <c r="F1997" s="6" t="s">
        <v>5</v>
      </c>
      <c r="G1997" s="6" t="s">
        <v>1008</v>
      </c>
      <c r="H1997" s="6" t="s">
        <v>39</v>
      </c>
      <c r="I1997" s="6" t="s">
        <v>1014</v>
      </c>
      <c r="J1997" s="6" t="s">
        <v>1103</v>
      </c>
      <c r="K1997" s="6" t="s">
        <v>1262</v>
      </c>
      <c r="L1997" s="6" t="s">
        <v>1268</v>
      </c>
      <c r="M1997" s="6" t="s">
        <v>1272</v>
      </c>
      <c r="N1997" s="5">
        <v>41931</v>
      </c>
      <c r="O1997" s="7">
        <v>5616</v>
      </c>
      <c r="P1997" s="7">
        <v>13698</v>
      </c>
      <c r="Q1997" s="7">
        <v>8082</v>
      </c>
      <c r="R1997" s="6">
        <v>18</v>
      </c>
      <c r="S1997" s="7">
        <v>246564</v>
      </c>
      <c r="T1997" s="8">
        <v>0</v>
      </c>
      <c r="U1997" s="7">
        <v>0</v>
      </c>
      <c r="V1997" s="7">
        <v>246564</v>
      </c>
      <c r="W1997" s="7">
        <v>2449</v>
      </c>
      <c r="X1997" s="7">
        <v>140769</v>
      </c>
      <c r="Y1997" s="9">
        <f>+DAY('TABLA PRINCIPAL'!$B1997)</f>
        <v>15</v>
      </c>
      <c r="Z1997" s="9">
        <f>+MONTH('TABLA PRINCIPAL'!$B1997)</f>
        <v>10</v>
      </c>
      <c r="AA1997" s="9">
        <f>+YEAR('TABLA PRINCIPAL'!$B1997)</f>
        <v>2014</v>
      </c>
      <c r="AB1997" s="22" t="str">
        <f>+IF(Ventas_Oficina[[#This Row],[Total del pedido]]&gt;=100000,"SI","NO")</f>
        <v>SI</v>
      </c>
      <c r="AC1997" s="22" t="str">
        <f>+_xlfn.XLOOKUP(Ventas_Oficina[[#This Row],[Nº de artículo]],AUXILIAR!A1996:A6888,AUXILIAR!D1996:D6888,"Error",0)</f>
        <v>Enviado a tiempo</v>
      </c>
      <c r="AD1997" s="22" t="str">
        <f>+IF(AND(Ventas_Oficina[[#This Row],[Total]]&gt;75000,Ventas_Oficina[[#This Row],[Envio a tiempo]]="Enviado a tiempo"),"Buena Venta","Venta Mala")</f>
        <v>Buena Venta</v>
      </c>
    </row>
    <row r="1998" spans="1:30" x14ac:dyDescent="0.25">
      <c r="A1998" s="26">
        <v>1355417</v>
      </c>
      <c r="B1998" s="10">
        <v>41939</v>
      </c>
      <c r="C1998" s="11" t="s">
        <v>201</v>
      </c>
      <c r="D1998" s="11" t="s">
        <v>29</v>
      </c>
      <c r="E1998" s="11" t="s">
        <v>12</v>
      </c>
      <c r="F1998" s="11" t="s">
        <v>13</v>
      </c>
      <c r="G1998" s="11" t="s">
        <v>1009</v>
      </c>
      <c r="H1998" s="11" t="s">
        <v>14</v>
      </c>
      <c r="I1998" s="11" t="s">
        <v>1013</v>
      </c>
      <c r="J1998" s="11" t="s">
        <v>1045</v>
      </c>
      <c r="K1998" s="11" t="s">
        <v>1261</v>
      </c>
      <c r="L1998" s="11" t="s">
        <v>1265</v>
      </c>
      <c r="M1998" s="11" t="s">
        <v>1272</v>
      </c>
      <c r="N1998" s="10">
        <v>41943</v>
      </c>
      <c r="O1998" s="12">
        <v>93</v>
      </c>
      <c r="P1998" s="12">
        <v>148</v>
      </c>
      <c r="Q1998" s="12">
        <v>55</v>
      </c>
      <c r="R1998" s="11">
        <v>2</v>
      </c>
      <c r="S1998" s="12">
        <v>296</v>
      </c>
      <c r="T1998" s="13">
        <v>0.01</v>
      </c>
      <c r="U1998" s="12">
        <v>2.96</v>
      </c>
      <c r="V1998" s="12">
        <v>293.04000000000002</v>
      </c>
      <c r="W1998" s="12">
        <v>70</v>
      </c>
      <c r="X1998" s="12">
        <v>3689</v>
      </c>
      <c r="Y1998" s="14">
        <f>+DAY('TABLA PRINCIPAL'!$B1998)</f>
        <v>27</v>
      </c>
      <c r="Z1998" s="14">
        <f>+MONTH('TABLA PRINCIPAL'!$B1998)</f>
        <v>10</v>
      </c>
      <c r="AA1998" s="14">
        <f>+YEAR('TABLA PRINCIPAL'!$B1998)</f>
        <v>2014</v>
      </c>
      <c r="AB1998" s="22" t="str">
        <f>+IF(Ventas_Oficina[[#This Row],[Total del pedido]]&gt;=100000,"SI","NO")</f>
        <v>NO</v>
      </c>
      <c r="AC1998" s="22" t="str">
        <f>+_xlfn.XLOOKUP(Ventas_Oficina[[#This Row],[Nº de artículo]],AUXILIAR!A1997:A6889,AUXILIAR!D1997:D6889,"Error",0)</f>
        <v>Enviado a tiempo</v>
      </c>
      <c r="AD1998" s="22" t="str">
        <f>+IF(AND(Ventas_Oficina[[#This Row],[Total]]&gt;75000,Ventas_Oficina[[#This Row],[Envio a tiempo]]="Enviado a tiempo"),"Buena Venta","Venta Mala")</f>
        <v>Venta Mala</v>
      </c>
    </row>
    <row r="1999" spans="1:30" x14ac:dyDescent="0.25">
      <c r="A1999" s="25">
        <v>1355782</v>
      </c>
      <c r="B1999" s="5">
        <v>41892</v>
      </c>
      <c r="C1999" s="6" t="s">
        <v>398</v>
      </c>
      <c r="D1999" s="6" t="s">
        <v>46</v>
      </c>
      <c r="E1999" s="6" t="s">
        <v>4</v>
      </c>
      <c r="F1999" s="6" t="s">
        <v>5</v>
      </c>
      <c r="G1999" s="6" t="s">
        <v>1007</v>
      </c>
      <c r="H1999" s="6" t="s">
        <v>9</v>
      </c>
      <c r="I1999" s="6" t="s">
        <v>1012</v>
      </c>
      <c r="J1999" s="6" t="s">
        <v>1103</v>
      </c>
      <c r="K1999" s="6" t="s">
        <v>1261</v>
      </c>
      <c r="L1999" s="6" t="s">
        <v>1265</v>
      </c>
      <c r="M1999" s="6" t="s">
        <v>1272</v>
      </c>
      <c r="N1999" s="5">
        <v>41894</v>
      </c>
      <c r="O1999" s="7">
        <v>5616</v>
      </c>
      <c r="P1999" s="7">
        <v>13698</v>
      </c>
      <c r="Q1999" s="7">
        <v>8082</v>
      </c>
      <c r="R1999" s="6">
        <v>37</v>
      </c>
      <c r="S1999" s="7">
        <v>506826</v>
      </c>
      <c r="T1999" s="8">
        <v>0.01</v>
      </c>
      <c r="U1999" s="7">
        <v>5068.26</v>
      </c>
      <c r="V1999" s="7">
        <v>501757.74</v>
      </c>
      <c r="W1999" s="7">
        <v>2449</v>
      </c>
      <c r="X1999" s="7">
        <v>13301</v>
      </c>
      <c r="Y1999" s="9">
        <f>+DAY('TABLA PRINCIPAL'!$B1999)</f>
        <v>10</v>
      </c>
      <c r="Z1999" s="9">
        <f>+MONTH('TABLA PRINCIPAL'!$B1999)</f>
        <v>9</v>
      </c>
      <c r="AA1999" s="9">
        <f>+YEAR('TABLA PRINCIPAL'!$B1999)</f>
        <v>2014</v>
      </c>
      <c r="AB1999" s="22" t="str">
        <f>+IF(Ventas_Oficina[[#This Row],[Total del pedido]]&gt;=100000,"SI","NO")</f>
        <v>SI</v>
      </c>
      <c r="AC1999" s="22" t="str">
        <f>+_xlfn.XLOOKUP(Ventas_Oficina[[#This Row],[Nº de artículo]],AUXILIAR!A1998:A6890,AUXILIAR!D1998:D6890,"Error",0)</f>
        <v>Enviado a tiempo</v>
      </c>
      <c r="AD1999" s="22" t="str">
        <f>+IF(AND(Ventas_Oficina[[#This Row],[Total]]&gt;75000,Ventas_Oficina[[#This Row],[Envio a tiempo]]="Enviado a tiempo"),"Buena Venta","Venta Mala")</f>
        <v>Venta Mala</v>
      </c>
    </row>
    <row r="2000" spans="1:30" x14ac:dyDescent="0.25">
      <c r="A2000" s="26">
        <v>1356148</v>
      </c>
      <c r="B2000" s="10">
        <v>42144</v>
      </c>
      <c r="C2000" s="11" t="s">
        <v>240</v>
      </c>
      <c r="D2000" s="11" t="s">
        <v>68</v>
      </c>
      <c r="E2000" s="11" t="s">
        <v>12</v>
      </c>
      <c r="F2000" s="11" t="s">
        <v>13</v>
      </c>
      <c r="G2000" s="11" t="s">
        <v>1010</v>
      </c>
      <c r="H2000" s="11" t="s">
        <v>14</v>
      </c>
      <c r="I2000" s="11" t="s">
        <v>1014</v>
      </c>
      <c r="J2000" s="11" t="s">
        <v>1037</v>
      </c>
      <c r="K2000" s="11" t="s">
        <v>1261</v>
      </c>
      <c r="L2000" s="11" t="s">
        <v>1265</v>
      </c>
      <c r="M2000" s="11" t="s">
        <v>1272</v>
      </c>
      <c r="N2000" s="10">
        <v>42146</v>
      </c>
      <c r="O2000" s="12">
        <v>340</v>
      </c>
      <c r="P2000" s="12">
        <v>540</v>
      </c>
      <c r="Q2000" s="12">
        <v>200</v>
      </c>
      <c r="R2000" s="11">
        <v>8</v>
      </c>
      <c r="S2000" s="12">
        <v>4320</v>
      </c>
      <c r="T2000" s="13">
        <v>0.02</v>
      </c>
      <c r="U2000" s="12">
        <v>86.4</v>
      </c>
      <c r="V2000" s="12">
        <v>4233.6000000000004</v>
      </c>
      <c r="W2000" s="12">
        <v>778</v>
      </c>
      <c r="X2000" s="12">
        <v>3647</v>
      </c>
      <c r="Y2000" s="14">
        <f>+DAY('TABLA PRINCIPAL'!$B2000)</f>
        <v>20</v>
      </c>
      <c r="Z2000" s="14">
        <f>+MONTH('TABLA PRINCIPAL'!$B2000)</f>
        <v>5</v>
      </c>
      <c r="AA2000" s="14">
        <f>+YEAR('TABLA PRINCIPAL'!$B2000)</f>
        <v>2015</v>
      </c>
      <c r="AB2000" s="22" t="str">
        <f>+IF(Ventas_Oficina[[#This Row],[Total del pedido]]&gt;=100000,"SI","NO")</f>
        <v>NO</v>
      </c>
      <c r="AC2000" s="22" t="str">
        <f>+_xlfn.XLOOKUP(Ventas_Oficina[[#This Row],[Nº de artículo]],AUXILIAR!A1999:A6891,AUXILIAR!D1999:D6891,"Error",0)</f>
        <v>Enviado a tiempo</v>
      </c>
      <c r="AD2000" s="22" t="str">
        <f>+IF(AND(Ventas_Oficina[[#This Row],[Total]]&gt;75000,Ventas_Oficina[[#This Row],[Envio a tiempo]]="Enviado a tiempo"),"Buena Venta","Venta Mala")</f>
        <v>Venta Mala</v>
      </c>
    </row>
    <row r="2001" spans="1:30" x14ac:dyDescent="0.25">
      <c r="A2001" s="25">
        <v>1356513</v>
      </c>
      <c r="B2001" s="5">
        <v>41899</v>
      </c>
      <c r="C2001" s="6" t="s">
        <v>61</v>
      </c>
      <c r="D2001" s="6" t="s">
        <v>62</v>
      </c>
      <c r="E2001" s="6" t="s">
        <v>4</v>
      </c>
      <c r="F2001" s="6" t="s">
        <v>5</v>
      </c>
      <c r="G2001" s="6" t="s">
        <v>1010</v>
      </c>
      <c r="H2001" s="6" t="s">
        <v>27</v>
      </c>
      <c r="I2001" s="6" t="s">
        <v>1014</v>
      </c>
      <c r="J2001" s="6" t="s">
        <v>1035</v>
      </c>
      <c r="K2001" s="6" t="s">
        <v>1261</v>
      </c>
      <c r="L2001" s="6" t="s">
        <v>1267</v>
      </c>
      <c r="M2001" s="6" t="s">
        <v>1273</v>
      </c>
      <c r="N2001" s="5">
        <v>41900</v>
      </c>
      <c r="O2001" s="7">
        <v>882</v>
      </c>
      <c r="P2001" s="7">
        <v>2099</v>
      </c>
      <c r="Q2001" s="7">
        <v>1217</v>
      </c>
      <c r="R2001" s="6">
        <v>29</v>
      </c>
      <c r="S2001" s="7">
        <v>60871</v>
      </c>
      <c r="T2001" s="8">
        <v>0.04</v>
      </c>
      <c r="U2001" s="7">
        <v>2434.84</v>
      </c>
      <c r="V2001" s="7">
        <v>58436.160000000003</v>
      </c>
      <c r="W2001" s="7">
        <v>481</v>
      </c>
      <c r="X2001" s="7">
        <v>7249</v>
      </c>
      <c r="Y2001" s="9">
        <f>+DAY('TABLA PRINCIPAL'!$B2001)</f>
        <v>17</v>
      </c>
      <c r="Z2001" s="9">
        <f>+MONTH('TABLA PRINCIPAL'!$B2001)</f>
        <v>9</v>
      </c>
      <c r="AA2001" s="9">
        <f>+YEAR('TABLA PRINCIPAL'!$B2001)</f>
        <v>2014</v>
      </c>
      <c r="AB2001" s="22" t="str">
        <f>+IF(Ventas_Oficina[[#This Row],[Total del pedido]]&gt;=100000,"SI","NO")</f>
        <v>NO</v>
      </c>
      <c r="AC2001" s="22" t="str">
        <f>+_xlfn.XLOOKUP(Ventas_Oficina[[#This Row],[Nº de artículo]],AUXILIAR!A2000:A6892,AUXILIAR!D2000:D6892,"Error",0)</f>
        <v>No enviado a tiempo</v>
      </c>
      <c r="AD2001" s="22" t="str">
        <f>+IF(AND(Ventas_Oficina[[#This Row],[Total]]&gt;75000,Ventas_Oficina[[#This Row],[Envio a tiempo]]="Enviado a tiempo"),"Buena Venta","Venta Mala")</f>
        <v>Venta Mala</v>
      </c>
    </row>
    <row r="2002" spans="1:30" x14ac:dyDescent="0.25">
      <c r="A2002" s="26">
        <v>1356513</v>
      </c>
      <c r="B2002" s="10">
        <v>41999</v>
      </c>
      <c r="C2002" s="11" t="s">
        <v>95</v>
      </c>
      <c r="D2002" s="11" t="s">
        <v>29</v>
      </c>
      <c r="E2002" s="11" t="s">
        <v>12</v>
      </c>
      <c r="F2002" s="11" t="s">
        <v>13</v>
      </c>
      <c r="G2002" s="11" t="s">
        <v>1009</v>
      </c>
      <c r="H2002" s="11" t="s">
        <v>14</v>
      </c>
      <c r="I2002" s="11" t="s">
        <v>1016</v>
      </c>
      <c r="J2002" s="11" t="s">
        <v>1071</v>
      </c>
      <c r="K2002" s="11" t="s">
        <v>1261</v>
      </c>
      <c r="L2002" s="11" t="s">
        <v>1266</v>
      </c>
      <c r="M2002" s="11" t="s">
        <v>1273</v>
      </c>
      <c r="N2002" s="10">
        <v>42002</v>
      </c>
      <c r="O2002" s="12">
        <v>274</v>
      </c>
      <c r="P2002" s="12">
        <v>449</v>
      </c>
      <c r="Q2002" s="12">
        <v>175</v>
      </c>
      <c r="R2002" s="11">
        <v>26</v>
      </c>
      <c r="S2002" s="12">
        <v>11674</v>
      </c>
      <c r="T2002" s="13">
        <v>0.08</v>
      </c>
      <c r="U2002" s="12">
        <v>933.92000000000007</v>
      </c>
      <c r="V2002" s="12">
        <v>10740.08</v>
      </c>
      <c r="W2002" s="12">
        <v>149</v>
      </c>
      <c r="X2002" s="12">
        <v>2762</v>
      </c>
      <c r="Y2002" s="14">
        <f>+DAY('TABLA PRINCIPAL'!$B2002)</f>
        <v>26</v>
      </c>
      <c r="Z2002" s="14">
        <f>+MONTH('TABLA PRINCIPAL'!$B2002)</f>
        <v>12</v>
      </c>
      <c r="AA2002" s="14">
        <f>+YEAR('TABLA PRINCIPAL'!$B2002)</f>
        <v>2014</v>
      </c>
      <c r="AB2002" s="22" t="str">
        <f>+IF(Ventas_Oficina[[#This Row],[Total del pedido]]&gt;=100000,"SI","NO")</f>
        <v>NO</v>
      </c>
      <c r="AC2002" s="22" t="str">
        <f>+_xlfn.XLOOKUP(Ventas_Oficina[[#This Row],[Nº de artículo]],AUXILIAR!A2001:A6893,AUXILIAR!D2001:D6893,"Error",0)</f>
        <v>No enviado a tiempo</v>
      </c>
      <c r="AD2002" s="22" t="str">
        <f>+IF(AND(Ventas_Oficina[[#This Row],[Total]]&gt;75000,Ventas_Oficina[[#This Row],[Envio a tiempo]]="Enviado a tiempo"),"Buena Venta","Venta Mala")</f>
        <v>Venta Mala</v>
      </c>
    </row>
    <row r="2003" spans="1:30" x14ac:dyDescent="0.25">
      <c r="A2003" s="25">
        <v>1356513</v>
      </c>
      <c r="B2003" s="5">
        <v>42060</v>
      </c>
      <c r="C2003" s="6" t="s">
        <v>679</v>
      </c>
      <c r="D2003" s="6" t="s">
        <v>569</v>
      </c>
      <c r="E2003" s="6" t="s">
        <v>4</v>
      </c>
      <c r="F2003" s="6" t="s">
        <v>5</v>
      </c>
      <c r="G2003" s="6" t="s">
        <v>1008</v>
      </c>
      <c r="H2003" s="6" t="s">
        <v>27</v>
      </c>
      <c r="I2003" s="6" t="s">
        <v>1012</v>
      </c>
      <c r="J2003" s="6" t="s">
        <v>1044</v>
      </c>
      <c r="K2003" s="6" t="s">
        <v>1261</v>
      </c>
      <c r="L2003" s="6" t="s">
        <v>1266</v>
      </c>
      <c r="M2003" s="6" t="s">
        <v>1272</v>
      </c>
      <c r="N2003" s="5">
        <v>42062</v>
      </c>
      <c r="O2003" s="7">
        <v>118</v>
      </c>
      <c r="P2003" s="7">
        <v>188</v>
      </c>
      <c r="Q2003" s="7">
        <v>70</v>
      </c>
      <c r="R2003" s="6">
        <v>40</v>
      </c>
      <c r="S2003" s="7">
        <v>7520</v>
      </c>
      <c r="T2003" s="8">
        <v>0.05</v>
      </c>
      <c r="U2003" s="7">
        <v>376</v>
      </c>
      <c r="V2003" s="7">
        <v>7144</v>
      </c>
      <c r="W2003" s="7">
        <v>149</v>
      </c>
      <c r="X2003" s="7">
        <v>3669</v>
      </c>
      <c r="Y2003" s="9">
        <f>+DAY('TABLA PRINCIPAL'!$B2003)</f>
        <v>25</v>
      </c>
      <c r="Z2003" s="9">
        <f>+MONTH('TABLA PRINCIPAL'!$B2003)</f>
        <v>2</v>
      </c>
      <c r="AA2003" s="9">
        <f>+YEAR('TABLA PRINCIPAL'!$B2003)</f>
        <v>2015</v>
      </c>
      <c r="AB2003" s="22" t="str">
        <f>+IF(Ventas_Oficina[[#This Row],[Total del pedido]]&gt;=100000,"SI","NO")</f>
        <v>NO</v>
      </c>
      <c r="AC2003" s="22" t="str">
        <f>+_xlfn.XLOOKUP(Ventas_Oficina[[#This Row],[Nº de artículo]],AUXILIAR!A2002:A6894,AUXILIAR!D2002:D6894,"Error",0)</f>
        <v>Enviado a tiempo</v>
      </c>
      <c r="AD2003" s="22" t="str">
        <f>+IF(AND(Ventas_Oficina[[#This Row],[Total]]&gt;75000,Ventas_Oficina[[#This Row],[Envio a tiempo]]="Enviado a tiempo"),"Buena Venta","Venta Mala")</f>
        <v>Venta Mala</v>
      </c>
    </row>
    <row r="2004" spans="1:30" x14ac:dyDescent="0.25">
      <c r="A2004" s="26">
        <v>1356513</v>
      </c>
      <c r="B2004" s="10">
        <v>41979</v>
      </c>
      <c r="C2004" s="11" t="s">
        <v>680</v>
      </c>
      <c r="D2004" s="11" t="s">
        <v>21</v>
      </c>
      <c r="E2004" s="11" t="s">
        <v>4</v>
      </c>
      <c r="F2004" s="11" t="s">
        <v>5</v>
      </c>
      <c r="G2004" s="11" t="s">
        <v>1008</v>
      </c>
      <c r="H2004" s="11" t="s">
        <v>6</v>
      </c>
      <c r="I2004" s="11" t="s">
        <v>1012</v>
      </c>
      <c r="J2004" s="11" t="s">
        <v>1080</v>
      </c>
      <c r="K2004" s="11" t="s">
        <v>1261</v>
      </c>
      <c r="L2004" s="11" t="s">
        <v>1267</v>
      </c>
      <c r="M2004" s="11" t="s">
        <v>1273</v>
      </c>
      <c r="N2004" s="10">
        <v>41981</v>
      </c>
      <c r="O2004" s="12">
        <v>350</v>
      </c>
      <c r="P2004" s="12">
        <v>574</v>
      </c>
      <c r="Q2004" s="12">
        <v>224</v>
      </c>
      <c r="R2004" s="11">
        <v>2</v>
      </c>
      <c r="S2004" s="12">
        <v>1148</v>
      </c>
      <c r="T2004" s="13">
        <v>0.06</v>
      </c>
      <c r="U2004" s="12">
        <v>68.88</v>
      </c>
      <c r="V2004" s="12">
        <v>1079.1199999999999</v>
      </c>
      <c r="W2004" s="12">
        <v>501</v>
      </c>
      <c r="X2004" s="12">
        <v>2223</v>
      </c>
      <c r="Y2004" s="14">
        <f>+DAY('TABLA PRINCIPAL'!$B2004)</f>
        <v>6</v>
      </c>
      <c r="Z2004" s="14">
        <f>+MONTH('TABLA PRINCIPAL'!$B2004)</f>
        <v>12</v>
      </c>
      <c r="AA2004" s="14">
        <f>+YEAR('TABLA PRINCIPAL'!$B2004)</f>
        <v>2014</v>
      </c>
      <c r="AB2004" s="22" t="str">
        <f>+IF(Ventas_Oficina[[#This Row],[Total del pedido]]&gt;=100000,"SI","NO")</f>
        <v>NO</v>
      </c>
      <c r="AC2004" s="22" t="str">
        <f>+_xlfn.XLOOKUP(Ventas_Oficina[[#This Row],[Nº de artículo]],AUXILIAR!A2003:A6895,AUXILIAR!D2003:D6895,"Error",0)</f>
        <v>Enviado a tiempo</v>
      </c>
      <c r="AD2004" s="22" t="str">
        <f>+IF(AND(Ventas_Oficina[[#This Row],[Total]]&gt;75000,Ventas_Oficina[[#This Row],[Envio a tiempo]]="Enviado a tiempo"),"Buena Venta","Venta Mala")</f>
        <v>Venta Mala</v>
      </c>
    </row>
    <row r="2005" spans="1:30" x14ac:dyDescent="0.25">
      <c r="A2005" s="25">
        <v>1356878</v>
      </c>
      <c r="B2005" s="5">
        <v>41503</v>
      </c>
      <c r="C2005" s="6" t="s">
        <v>74</v>
      </c>
      <c r="D2005" s="6" t="s">
        <v>3</v>
      </c>
      <c r="E2005" s="6" t="s">
        <v>4</v>
      </c>
      <c r="F2005" s="6" t="s">
        <v>5</v>
      </c>
      <c r="G2005" s="6" t="s">
        <v>1008</v>
      </c>
      <c r="H2005" s="6" t="s">
        <v>6</v>
      </c>
      <c r="I2005" s="6" t="s">
        <v>1014</v>
      </c>
      <c r="J2005" s="6" t="s">
        <v>1097</v>
      </c>
      <c r="K2005" s="6" t="s">
        <v>1261</v>
      </c>
      <c r="L2005" s="6" t="s">
        <v>1266</v>
      </c>
      <c r="M2005" s="6" t="s">
        <v>1272</v>
      </c>
      <c r="N2005" s="5">
        <v>41503</v>
      </c>
      <c r="O2005" s="7">
        <v>133</v>
      </c>
      <c r="P2005" s="7">
        <v>208</v>
      </c>
      <c r="Q2005" s="7">
        <v>75</v>
      </c>
      <c r="R2005" s="6">
        <v>7</v>
      </c>
      <c r="S2005" s="7">
        <v>1456</v>
      </c>
      <c r="T2005" s="8">
        <v>0.05</v>
      </c>
      <c r="U2005" s="7">
        <v>72.8</v>
      </c>
      <c r="V2005" s="7">
        <v>1383.2</v>
      </c>
      <c r="W2005" s="7">
        <v>149</v>
      </c>
      <c r="X2005" s="7">
        <v>7475</v>
      </c>
      <c r="Y2005" s="9">
        <f>+DAY('TABLA PRINCIPAL'!$B2005)</f>
        <v>17</v>
      </c>
      <c r="Z2005" s="9">
        <f>+MONTH('TABLA PRINCIPAL'!$B2005)</f>
        <v>8</v>
      </c>
      <c r="AA2005" s="9">
        <f>+YEAR('TABLA PRINCIPAL'!$B2005)</f>
        <v>2013</v>
      </c>
      <c r="AB2005" s="22" t="str">
        <f>+IF(Ventas_Oficina[[#This Row],[Total del pedido]]&gt;=100000,"SI","NO")</f>
        <v>NO</v>
      </c>
      <c r="AC2005" s="22" t="str">
        <f>+_xlfn.XLOOKUP(Ventas_Oficina[[#This Row],[Nº de artículo]],AUXILIAR!A2004:A6896,AUXILIAR!D2004:D6896,"Error",0)</f>
        <v>No enviado a tiempo</v>
      </c>
      <c r="AD2005" s="22" t="str">
        <f>+IF(AND(Ventas_Oficina[[#This Row],[Total]]&gt;75000,Ventas_Oficina[[#This Row],[Envio a tiempo]]="Enviado a tiempo"),"Buena Venta","Venta Mala")</f>
        <v>Venta Mala</v>
      </c>
    </row>
    <row r="2006" spans="1:30" x14ac:dyDescent="0.25">
      <c r="A2006" s="26">
        <v>1357243</v>
      </c>
      <c r="B2006" s="10">
        <v>41889</v>
      </c>
      <c r="C2006" s="11" t="s">
        <v>22</v>
      </c>
      <c r="D2006" s="11" t="s">
        <v>23</v>
      </c>
      <c r="E2006" s="11" t="s">
        <v>4</v>
      </c>
      <c r="F2006" s="11" t="s">
        <v>5</v>
      </c>
      <c r="G2006" s="11" t="s">
        <v>1007</v>
      </c>
      <c r="H2006" s="11" t="s">
        <v>24</v>
      </c>
      <c r="I2006" s="11" t="s">
        <v>1014</v>
      </c>
      <c r="J2006" s="11" t="s">
        <v>1122</v>
      </c>
      <c r="K2006" s="11" t="s">
        <v>1261</v>
      </c>
      <c r="L2006" s="11" t="s">
        <v>1265</v>
      </c>
      <c r="M2006" s="11" t="s">
        <v>1272</v>
      </c>
      <c r="N2006" s="10">
        <v>41891</v>
      </c>
      <c r="O2006" s="12">
        <v>437</v>
      </c>
      <c r="P2006" s="12">
        <v>911</v>
      </c>
      <c r="Q2006" s="12">
        <v>474</v>
      </c>
      <c r="R2006" s="11">
        <v>31</v>
      </c>
      <c r="S2006" s="12">
        <v>28241</v>
      </c>
      <c r="T2006" s="13">
        <v>0.08</v>
      </c>
      <c r="U2006" s="12">
        <v>2259.2800000000002</v>
      </c>
      <c r="V2006" s="12">
        <v>25981.72</v>
      </c>
      <c r="W2006" s="12">
        <v>225</v>
      </c>
      <c r="X2006" s="12">
        <v>26390</v>
      </c>
      <c r="Y2006" s="14">
        <f>+DAY('TABLA PRINCIPAL'!$B2006)</f>
        <v>7</v>
      </c>
      <c r="Z2006" s="14">
        <f>+MONTH('TABLA PRINCIPAL'!$B2006)</f>
        <v>9</v>
      </c>
      <c r="AA2006" s="14">
        <f>+YEAR('TABLA PRINCIPAL'!$B2006)</f>
        <v>2014</v>
      </c>
      <c r="AB2006" s="22" t="str">
        <f>+IF(Ventas_Oficina[[#This Row],[Total del pedido]]&gt;=100000,"SI","NO")</f>
        <v>NO</v>
      </c>
      <c r="AC2006" s="22" t="str">
        <f>+_xlfn.XLOOKUP(Ventas_Oficina[[#This Row],[Nº de artículo]],AUXILIAR!A2005:A6897,AUXILIAR!D2005:D6897,"Error",0)</f>
        <v>Enviado a tiempo</v>
      </c>
      <c r="AD2006" s="22" t="str">
        <f>+IF(AND(Ventas_Oficina[[#This Row],[Total]]&gt;75000,Ventas_Oficina[[#This Row],[Envio a tiempo]]="Enviado a tiempo"),"Buena Venta","Venta Mala")</f>
        <v>Venta Mala</v>
      </c>
    </row>
    <row r="2007" spans="1:30" x14ac:dyDescent="0.25">
      <c r="A2007" s="25">
        <v>1357243</v>
      </c>
      <c r="B2007" s="5">
        <v>41894</v>
      </c>
      <c r="C2007" s="6" t="s">
        <v>77</v>
      </c>
      <c r="D2007" s="6" t="s">
        <v>78</v>
      </c>
      <c r="E2007" s="6" t="s">
        <v>4</v>
      </c>
      <c r="F2007" s="6" t="s">
        <v>5</v>
      </c>
      <c r="G2007" s="6" t="s">
        <v>1007</v>
      </c>
      <c r="H2007" s="6" t="s">
        <v>53</v>
      </c>
      <c r="I2007" s="6" t="s">
        <v>1016</v>
      </c>
      <c r="J2007" s="6" t="s">
        <v>1113</v>
      </c>
      <c r="K2007" s="6" t="s">
        <v>1262</v>
      </c>
      <c r="L2007" s="6" t="s">
        <v>1265</v>
      </c>
      <c r="M2007" s="6" t="s">
        <v>1272</v>
      </c>
      <c r="N2007" s="5">
        <v>41901</v>
      </c>
      <c r="O2007" s="7">
        <v>1495</v>
      </c>
      <c r="P2007" s="7">
        <v>3476</v>
      </c>
      <c r="Q2007" s="7">
        <v>1981</v>
      </c>
      <c r="R2007" s="6">
        <v>27</v>
      </c>
      <c r="S2007" s="7">
        <v>93852</v>
      </c>
      <c r="T2007" s="8">
        <v>0</v>
      </c>
      <c r="U2007" s="7">
        <v>0</v>
      </c>
      <c r="V2007" s="7">
        <v>93852</v>
      </c>
      <c r="W2007" s="7">
        <v>822</v>
      </c>
      <c r="X2007" s="7">
        <v>115460</v>
      </c>
      <c r="Y2007" s="9">
        <f>+DAY('TABLA PRINCIPAL'!$B2007)</f>
        <v>12</v>
      </c>
      <c r="Z2007" s="9">
        <f>+MONTH('TABLA PRINCIPAL'!$B2007)</f>
        <v>9</v>
      </c>
      <c r="AA2007" s="9">
        <f>+YEAR('TABLA PRINCIPAL'!$B2007)</f>
        <v>2014</v>
      </c>
      <c r="AB2007" s="22" t="str">
        <f>+IF(Ventas_Oficina[[#This Row],[Total del pedido]]&gt;=100000,"SI","NO")</f>
        <v>NO</v>
      </c>
      <c r="AC2007" s="22" t="str">
        <f>+_xlfn.XLOOKUP(Ventas_Oficina[[#This Row],[Nº de artículo]],AUXILIAR!A2006:A6898,AUXILIAR!D2006:D6898,"Error",0)</f>
        <v>Enviado a tiempo</v>
      </c>
      <c r="AD2007" s="22" t="str">
        <f>+IF(AND(Ventas_Oficina[[#This Row],[Total]]&gt;75000,Ventas_Oficina[[#This Row],[Envio a tiempo]]="Enviado a tiempo"),"Buena Venta","Venta Mala")</f>
        <v>Buena Venta</v>
      </c>
    </row>
    <row r="2008" spans="1:30" x14ac:dyDescent="0.25">
      <c r="A2008" s="26">
        <v>1357243</v>
      </c>
      <c r="B2008" s="10">
        <v>41329</v>
      </c>
      <c r="C2008" s="11" t="s">
        <v>488</v>
      </c>
      <c r="D2008" s="11" t="s">
        <v>340</v>
      </c>
      <c r="E2008" s="11" t="s">
        <v>4</v>
      </c>
      <c r="F2008" s="11" t="s">
        <v>5</v>
      </c>
      <c r="G2008" s="11" t="s">
        <v>1007</v>
      </c>
      <c r="H2008" s="11" t="s">
        <v>6</v>
      </c>
      <c r="I2008" s="11" t="s">
        <v>1012</v>
      </c>
      <c r="J2008" s="11" t="s">
        <v>1033</v>
      </c>
      <c r="K2008" s="11" t="s">
        <v>1261</v>
      </c>
      <c r="L2008" s="11" t="s">
        <v>1266</v>
      </c>
      <c r="M2008" s="11" t="s">
        <v>1272</v>
      </c>
      <c r="N2008" s="10">
        <v>41331</v>
      </c>
      <c r="O2008" s="12">
        <v>94</v>
      </c>
      <c r="P2008" s="12">
        <v>188</v>
      </c>
      <c r="Q2008" s="12">
        <v>94</v>
      </c>
      <c r="R2008" s="11">
        <v>28</v>
      </c>
      <c r="S2008" s="12">
        <v>5264</v>
      </c>
      <c r="T2008" s="13">
        <v>0.04</v>
      </c>
      <c r="U2008" s="12">
        <v>210.56</v>
      </c>
      <c r="V2008" s="12">
        <v>5053.4399999999996</v>
      </c>
      <c r="W2008" s="12">
        <v>79</v>
      </c>
      <c r="X2008" s="12">
        <v>7285</v>
      </c>
      <c r="Y2008" s="14">
        <f>+DAY('TABLA PRINCIPAL'!$B2008)</f>
        <v>24</v>
      </c>
      <c r="Z2008" s="14">
        <f>+MONTH('TABLA PRINCIPAL'!$B2008)</f>
        <v>2</v>
      </c>
      <c r="AA2008" s="14">
        <f>+YEAR('TABLA PRINCIPAL'!$B2008)</f>
        <v>2013</v>
      </c>
      <c r="AB2008" s="22" t="str">
        <f>+IF(Ventas_Oficina[[#This Row],[Total del pedido]]&gt;=100000,"SI","NO")</f>
        <v>NO</v>
      </c>
      <c r="AC2008" s="22" t="str">
        <f>+_xlfn.XLOOKUP(Ventas_Oficina[[#This Row],[Nº de artículo]],AUXILIAR!A2007:A6899,AUXILIAR!D2007:D6899,"Error",0)</f>
        <v>Enviado a tiempo</v>
      </c>
      <c r="AD2008" s="22" t="str">
        <f>+IF(AND(Ventas_Oficina[[#This Row],[Total]]&gt;75000,Ventas_Oficina[[#This Row],[Envio a tiempo]]="Enviado a tiempo"),"Buena Venta","Venta Mala")</f>
        <v>Venta Mala</v>
      </c>
    </row>
    <row r="2009" spans="1:30" x14ac:dyDescent="0.25">
      <c r="A2009" s="25">
        <v>1358339</v>
      </c>
      <c r="B2009" s="5">
        <v>41403</v>
      </c>
      <c r="C2009" s="6" t="s">
        <v>109</v>
      </c>
      <c r="D2009" s="6" t="s">
        <v>110</v>
      </c>
      <c r="E2009" s="6" t="s">
        <v>12</v>
      </c>
      <c r="F2009" s="6" t="s">
        <v>13</v>
      </c>
      <c r="G2009" s="6" t="s">
        <v>1008</v>
      </c>
      <c r="H2009" s="6" t="s">
        <v>14</v>
      </c>
      <c r="I2009" s="6" t="s">
        <v>1013</v>
      </c>
      <c r="J2009" s="6" t="s">
        <v>1069</v>
      </c>
      <c r="K2009" s="6" t="s">
        <v>1261</v>
      </c>
      <c r="L2009" s="6" t="s">
        <v>1265</v>
      </c>
      <c r="M2009" s="6" t="s">
        <v>1272</v>
      </c>
      <c r="N2009" s="5">
        <v>41405</v>
      </c>
      <c r="O2009" s="7">
        <v>105</v>
      </c>
      <c r="P2009" s="7">
        <v>195</v>
      </c>
      <c r="Q2009" s="7">
        <v>90</v>
      </c>
      <c r="R2009" s="6">
        <v>23</v>
      </c>
      <c r="S2009" s="7">
        <v>4485</v>
      </c>
      <c r="T2009" s="8">
        <v>0.01</v>
      </c>
      <c r="U2009" s="7">
        <v>44.85</v>
      </c>
      <c r="V2009" s="7">
        <v>4440.1499999999996</v>
      </c>
      <c r="W2009" s="7">
        <v>163</v>
      </c>
      <c r="X2009" s="7">
        <v>8653</v>
      </c>
      <c r="Y2009" s="9">
        <f>+DAY('TABLA PRINCIPAL'!$B2009)</f>
        <v>9</v>
      </c>
      <c r="Z2009" s="9">
        <f>+MONTH('TABLA PRINCIPAL'!$B2009)</f>
        <v>5</v>
      </c>
      <c r="AA2009" s="9">
        <f>+YEAR('TABLA PRINCIPAL'!$B2009)</f>
        <v>2013</v>
      </c>
      <c r="AB2009" s="22" t="str">
        <f>+IF(Ventas_Oficina[[#This Row],[Total del pedido]]&gt;=100000,"SI","NO")</f>
        <v>NO</v>
      </c>
      <c r="AC2009" s="22" t="str">
        <f>+_xlfn.XLOOKUP(Ventas_Oficina[[#This Row],[Nº de artículo]],AUXILIAR!A2008:A6900,AUXILIAR!D2008:D6900,"Error",0)</f>
        <v>Enviado a tiempo</v>
      </c>
      <c r="AD2009" s="22" t="str">
        <f>+IF(AND(Ventas_Oficina[[#This Row],[Total]]&gt;75000,Ventas_Oficina[[#This Row],[Envio a tiempo]]="Enviado a tiempo"),"Buena Venta","Venta Mala")</f>
        <v>Venta Mala</v>
      </c>
    </row>
    <row r="2010" spans="1:30" x14ac:dyDescent="0.25">
      <c r="A2010" s="26">
        <v>1358704</v>
      </c>
      <c r="B2010" s="10">
        <v>42227</v>
      </c>
      <c r="C2010" s="11" t="s">
        <v>491</v>
      </c>
      <c r="D2010" s="11" t="s">
        <v>26</v>
      </c>
      <c r="E2010" s="11" t="s">
        <v>4</v>
      </c>
      <c r="F2010" s="11" t="s">
        <v>5</v>
      </c>
      <c r="G2010" s="11" t="s">
        <v>1009</v>
      </c>
      <c r="H2010" s="11" t="s">
        <v>27</v>
      </c>
      <c r="I2010" s="11" t="s">
        <v>1016</v>
      </c>
      <c r="J2010" s="11" t="s">
        <v>1052</v>
      </c>
      <c r="K2010" s="11" t="s">
        <v>1261</v>
      </c>
      <c r="L2010" s="11" t="s">
        <v>1265</v>
      </c>
      <c r="M2010" s="11" t="s">
        <v>1272</v>
      </c>
      <c r="N2010" s="10">
        <v>42228</v>
      </c>
      <c r="O2010" s="12">
        <v>332</v>
      </c>
      <c r="P2010" s="12">
        <v>518</v>
      </c>
      <c r="Q2010" s="12">
        <v>186</v>
      </c>
      <c r="R2010" s="11">
        <v>50</v>
      </c>
      <c r="S2010" s="12">
        <v>25900</v>
      </c>
      <c r="T2010" s="13">
        <v>0.01</v>
      </c>
      <c r="U2010" s="12">
        <v>259</v>
      </c>
      <c r="V2010" s="12">
        <v>25641</v>
      </c>
      <c r="W2010" s="12">
        <v>204</v>
      </c>
      <c r="X2010" s="12">
        <v>13743</v>
      </c>
      <c r="Y2010" s="14">
        <f>+DAY('TABLA PRINCIPAL'!$B2010)</f>
        <v>11</v>
      </c>
      <c r="Z2010" s="14">
        <f>+MONTH('TABLA PRINCIPAL'!$B2010)</f>
        <v>8</v>
      </c>
      <c r="AA2010" s="14">
        <f>+YEAR('TABLA PRINCIPAL'!$B2010)</f>
        <v>2015</v>
      </c>
      <c r="AB2010" s="22" t="str">
        <f>+IF(Ventas_Oficina[[#This Row],[Total del pedido]]&gt;=100000,"SI","NO")</f>
        <v>NO</v>
      </c>
      <c r="AC2010" s="22" t="str">
        <f>+_xlfn.XLOOKUP(Ventas_Oficina[[#This Row],[Nº de artículo]],AUXILIAR!A2009:A6901,AUXILIAR!D2009:D6901,"Error",0)</f>
        <v>No enviado a tiempo</v>
      </c>
      <c r="AD2010" s="22" t="str">
        <f>+IF(AND(Ventas_Oficina[[#This Row],[Total]]&gt;75000,Ventas_Oficina[[#This Row],[Envio a tiempo]]="Enviado a tiempo"),"Buena Venta","Venta Mala")</f>
        <v>Venta Mala</v>
      </c>
    </row>
    <row r="2011" spans="1:30" x14ac:dyDescent="0.25">
      <c r="A2011" s="25">
        <v>1359070</v>
      </c>
      <c r="B2011" s="5">
        <v>41543</v>
      </c>
      <c r="C2011" s="6" t="s">
        <v>284</v>
      </c>
      <c r="D2011" s="6" t="s">
        <v>209</v>
      </c>
      <c r="E2011" s="6" t="s">
        <v>4</v>
      </c>
      <c r="F2011" s="6" t="s">
        <v>5</v>
      </c>
      <c r="G2011" s="6" t="s">
        <v>1009</v>
      </c>
      <c r="H2011" s="6" t="s">
        <v>6</v>
      </c>
      <c r="I2011" s="6" t="s">
        <v>1013</v>
      </c>
      <c r="J2011" s="6" t="s">
        <v>1075</v>
      </c>
      <c r="K2011" s="6" t="s">
        <v>1261</v>
      </c>
      <c r="L2011" s="6" t="s">
        <v>1267</v>
      </c>
      <c r="M2011" s="6" t="s">
        <v>1272</v>
      </c>
      <c r="N2011" s="5">
        <v>41545</v>
      </c>
      <c r="O2011" s="7">
        <v>225</v>
      </c>
      <c r="P2011" s="7">
        <v>369</v>
      </c>
      <c r="Q2011" s="7">
        <v>144</v>
      </c>
      <c r="R2011" s="6">
        <v>38</v>
      </c>
      <c r="S2011" s="7">
        <v>14022</v>
      </c>
      <c r="T2011" s="8">
        <v>0.03</v>
      </c>
      <c r="U2011" s="7">
        <v>420.65999999999997</v>
      </c>
      <c r="V2011" s="7">
        <v>13601.34</v>
      </c>
      <c r="W2011" s="7">
        <v>250</v>
      </c>
      <c r="X2011" s="7">
        <v>11619</v>
      </c>
      <c r="Y2011" s="9">
        <f>+DAY('TABLA PRINCIPAL'!$B2011)</f>
        <v>26</v>
      </c>
      <c r="Z2011" s="9">
        <f>+MONTH('TABLA PRINCIPAL'!$B2011)</f>
        <v>9</v>
      </c>
      <c r="AA2011" s="9">
        <f>+YEAR('TABLA PRINCIPAL'!$B2011)</f>
        <v>2013</v>
      </c>
      <c r="AB2011" s="22" t="str">
        <f>+IF(Ventas_Oficina[[#This Row],[Total del pedido]]&gt;=100000,"SI","NO")</f>
        <v>NO</v>
      </c>
      <c r="AC2011" s="22" t="str">
        <f>+_xlfn.XLOOKUP(Ventas_Oficina[[#This Row],[Nº de artículo]],AUXILIAR!A2010:A6902,AUXILIAR!D2010:D6902,"Error",0)</f>
        <v>Enviado a tiempo</v>
      </c>
      <c r="AD2011" s="22" t="str">
        <f>+IF(AND(Ventas_Oficina[[#This Row],[Total]]&gt;75000,Ventas_Oficina[[#This Row],[Envio a tiempo]]="Enviado a tiempo"),"Buena Venta","Venta Mala")</f>
        <v>Venta Mala</v>
      </c>
    </row>
    <row r="2012" spans="1:30" x14ac:dyDescent="0.25">
      <c r="A2012" s="26">
        <v>1359101</v>
      </c>
      <c r="B2012" s="10">
        <v>41838</v>
      </c>
      <c r="C2012" s="11" t="s">
        <v>681</v>
      </c>
      <c r="D2012" s="11" t="s">
        <v>265</v>
      </c>
      <c r="E2012" s="11" t="s">
        <v>4</v>
      </c>
      <c r="F2012" s="11" t="s">
        <v>5</v>
      </c>
      <c r="G2012" s="11" t="s">
        <v>1009</v>
      </c>
      <c r="H2012" s="11" t="s">
        <v>53</v>
      </c>
      <c r="I2012" s="11" t="s">
        <v>1014</v>
      </c>
      <c r="J2012" s="11" t="s">
        <v>1045</v>
      </c>
      <c r="K2012" s="11" t="s">
        <v>1261</v>
      </c>
      <c r="L2012" s="11" t="s">
        <v>1265</v>
      </c>
      <c r="M2012" s="11" t="s">
        <v>1272</v>
      </c>
      <c r="N2012" s="10">
        <v>41839</v>
      </c>
      <c r="O2012" s="12">
        <v>93</v>
      </c>
      <c r="P2012" s="12">
        <v>148</v>
      </c>
      <c r="Q2012" s="12">
        <v>55</v>
      </c>
      <c r="R2012" s="11">
        <v>6</v>
      </c>
      <c r="S2012" s="12">
        <v>888</v>
      </c>
      <c r="T2012" s="13">
        <v>0.09</v>
      </c>
      <c r="U2012" s="12">
        <v>79.92</v>
      </c>
      <c r="V2012" s="12">
        <v>808.08</v>
      </c>
      <c r="W2012" s="12">
        <v>70</v>
      </c>
      <c r="X2012" s="12">
        <v>4661</v>
      </c>
      <c r="Y2012" s="14">
        <f>+DAY('TABLA PRINCIPAL'!$B2012)</f>
        <v>18</v>
      </c>
      <c r="Z2012" s="14">
        <f>+MONTH('TABLA PRINCIPAL'!$B2012)</f>
        <v>7</v>
      </c>
      <c r="AA2012" s="14">
        <f>+YEAR('TABLA PRINCIPAL'!$B2012)</f>
        <v>2014</v>
      </c>
      <c r="AB2012" s="22" t="str">
        <f>+IF(Ventas_Oficina[[#This Row],[Total del pedido]]&gt;=100000,"SI","NO")</f>
        <v>NO</v>
      </c>
      <c r="AC2012" s="22" t="str">
        <f>+_xlfn.XLOOKUP(Ventas_Oficina[[#This Row],[Nº de artículo]],AUXILIAR!A2011:A6903,AUXILIAR!D2011:D6903,"Error",0)</f>
        <v>No enviado a tiempo</v>
      </c>
      <c r="AD2012" s="22" t="str">
        <f>+IF(AND(Ventas_Oficina[[#This Row],[Total]]&gt;75000,Ventas_Oficina[[#This Row],[Envio a tiempo]]="Enviado a tiempo"),"Buena Venta","Venta Mala")</f>
        <v>Venta Mala</v>
      </c>
    </row>
    <row r="2013" spans="1:30" x14ac:dyDescent="0.25">
      <c r="A2013" s="25">
        <v>1359101</v>
      </c>
      <c r="B2013" s="5">
        <v>41903</v>
      </c>
      <c r="C2013" s="6" t="s">
        <v>310</v>
      </c>
      <c r="D2013" s="6" t="s">
        <v>65</v>
      </c>
      <c r="E2013" s="6" t="s">
        <v>12</v>
      </c>
      <c r="F2013" s="6" t="s">
        <v>13</v>
      </c>
      <c r="G2013" s="6" t="s">
        <v>1010</v>
      </c>
      <c r="H2013" s="6" t="s">
        <v>14</v>
      </c>
      <c r="I2013" s="6" t="s">
        <v>1012</v>
      </c>
      <c r="J2013" s="6" t="s">
        <v>1045</v>
      </c>
      <c r="K2013" s="6" t="s">
        <v>1261</v>
      </c>
      <c r="L2013" s="6" t="s">
        <v>1265</v>
      </c>
      <c r="M2013" s="6" t="s">
        <v>1272</v>
      </c>
      <c r="N2013" s="5">
        <v>41904</v>
      </c>
      <c r="O2013" s="7">
        <v>93</v>
      </c>
      <c r="P2013" s="7">
        <v>148</v>
      </c>
      <c r="Q2013" s="7">
        <v>55</v>
      </c>
      <c r="R2013" s="6">
        <v>46</v>
      </c>
      <c r="S2013" s="7">
        <v>6808</v>
      </c>
      <c r="T2013" s="8">
        <v>0.03</v>
      </c>
      <c r="U2013" s="7">
        <v>204.23999999999998</v>
      </c>
      <c r="V2013" s="7">
        <v>6603.76</v>
      </c>
      <c r="W2013" s="7">
        <v>70</v>
      </c>
      <c r="X2013" s="7">
        <v>4661</v>
      </c>
      <c r="Y2013" s="9">
        <f>+DAY('TABLA PRINCIPAL'!$B2013)</f>
        <v>21</v>
      </c>
      <c r="Z2013" s="9">
        <f>+MONTH('TABLA PRINCIPAL'!$B2013)</f>
        <v>9</v>
      </c>
      <c r="AA2013" s="9">
        <f>+YEAR('TABLA PRINCIPAL'!$B2013)</f>
        <v>2014</v>
      </c>
      <c r="AB2013" s="22" t="str">
        <f>+IF(Ventas_Oficina[[#This Row],[Total del pedido]]&gt;=100000,"SI","NO")</f>
        <v>NO</v>
      </c>
      <c r="AC2013" s="22" t="str">
        <f>+_xlfn.XLOOKUP(Ventas_Oficina[[#This Row],[Nº de artículo]],AUXILIAR!A2012:A6904,AUXILIAR!D2012:D6904,"Error",0)</f>
        <v>No enviado a tiempo</v>
      </c>
      <c r="AD2013" s="22" t="str">
        <f>+IF(AND(Ventas_Oficina[[#This Row],[Total]]&gt;75000,Ventas_Oficina[[#This Row],[Envio a tiempo]]="Enviado a tiempo"),"Buena Venta","Venta Mala")</f>
        <v>Venta Mala</v>
      </c>
    </row>
    <row r="2014" spans="1:30" x14ac:dyDescent="0.25">
      <c r="A2014" s="26">
        <v>1359101</v>
      </c>
      <c r="B2014" s="10">
        <v>41910</v>
      </c>
      <c r="C2014" s="11" t="s">
        <v>236</v>
      </c>
      <c r="D2014" s="11" t="s">
        <v>209</v>
      </c>
      <c r="E2014" s="11" t="s">
        <v>4</v>
      </c>
      <c r="F2014" s="11" t="s">
        <v>5</v>
      </c>
      <c r="G2014" s="11" t="s">
        <v>1009</v>
      </c>
      <c r="H2014" s="11" t="s">
        <v>6</v>
      </c>
      <c r="I2014" s="11" t="s">
        <v>1016</v>
      </c>
      <c r="J2014" s="11" t="s">
        <v>1045</v>
      </c>
      <c r="K2014" s="11" t="s">
        <v>1263</v>
      </c>
      <c r="L2014" s="11" t="s">
        <v>1266</v>
      </c>
      <c r="M2014" s="11" t="s">
        <v>1272</v>
      </c>
      <c r="N2014" s="10">
        <v>41911</v>
      </c>
      <c r="O2014" s="12">
        <v>93</v>
      </c>
      <c r="P2014" s="12">
        <v>148</v>
      </c>
      <c r="Q2014" s="12">
        <v>55</v>
      </c>
      <c r="R2014" s="11">
        <v>32</v>
      </c>
      <c r="S2014" s="12">
        <v>4736</v>
      </c>
      <c r="T2014" s="13">
        <v>0.08</v>
      </c>
      <c r="U2014" s="12">
        <v>378.88</v>
      </c>
      <c r="V2014" s="12">
        <v>4357.12</v>
      </c>
      <c r="W2014" s="12">
        <v>70</v>
      </c>
      <c r="X2014" s="12">
        <v>4661</v>
      </c>
      <c r="Y2014" s="14">
        <f>+DAY('TABLA PRINCIPAL'!$B2014)</f>
        <v>28</v>
      </c>
      <c r="Z2014" s="14">
        <f>+MONTH('TABLA PRINCIPAL'!$B2014)</f>
        <v>9</v>
      </c>
      <c r="AA2014" s="14">
        <f>+YEAR('TABLA PRINCIPAL'!$B2014)</f>
        <v>2014</v>
      </c>
      <c r="AB2014" s="22" t="str">
        <f>+IF(Ventas_Oficina[[#This Row],[Total del pedido]]&gt;=100000,"SI","NO")</f>
        <v>NO</v>
      </c>
      <c r="AC2014" s="22" t="str">
        <f>+_xlfn.XLOOKUP(Ventas_Oficina[[#This Row],[Nº de artículo]],AUXILIAR!A2013:A6905,AUXILIAR!D2013:D6905,"Error",0)</f>
        <v>No enviado a tiempo</v>
      </c>
      <c r="AD2014" s="22" t="str">
        <f>+IF(AND(Ventas_Oficina[[#This Row],[Total]]&gt;75000,Ventas_Oficina[[#This Row],[Envio a tiempo]]="Enviado a tiempo"),"Buena Venta","Venta Mala")</f>
        <v>Venta Mala</v>
      </c>
    </row>
    <row r="2015" spans="1:30" x14ac:dyDescent="0.25">
      <c r="A2015" s="25">
        <v>1359435</v>
      </c>
      <c r="B2015" s="5">
        <v>42148</v>
      </c>
      <c r="C2015" s="6" t="s">
        <v>338</v>
      </c>
      <c r="D2015" s="6" t="s">
        <v>197</v>
      </c>
      <c r="E2015" s="6" t="s">
        <v>4</v>
      </c>
      <c r="F2015" s="6" t="s">
        <v>5</v>
      </c>
      <c r="G2015" s="6" t="s">
        <v>1008</v>
      </c>
      <c r="H2015" s="6" t="s">
        <v>39</v>
      </c>
      <c r="I2015" s="6" t="s">
        <v>1012</v>
      </c>
      <c r="J2015" s="6" t="s">
        <v>1055</v>
      </c>
      <c r="K2015" s="6" t="s">
        <v>1262</v>
      </c>
      <c r="L2015" s="6" t="s">
        <v>1265</v>
      </c>
      <c r="M2015" s="6" t="s">
        <v>1272</v>
      </c>
      <c r="N2015" s="5">
        <v>42149</v>
      </c>
      <c r="O2015" s="7">
        <v>250</v>
      </c>
      <c r="P2015" s="7">
        <v>568</v>
      </c>
      <c r="Q2015" s="7">
        <v>318</v>
      </c>
      <c r="R2015" s="6">
        <v>8</v>
      </c>
      <c r="S2015" s="7">
        <v>4544</v>
      </c>
      <c r="T2015" s="8">
        <v>0.04</v>
      </c>
      <c r="U2015" s="7">
        <v>181.76</v>
      </c>
      <c r="V2015" s="7">
        <v>4362.24</v>
      </c>
      <c r="W2015" s="7">
        <v>360</v>
      </c>
      <c r="X2015" s="7">
        <v>11339</v>
      </c>
      <c r="Y2015" s="9">
        <f>+DAY('TABLA PRINCIPAL'!$B2015)</f>
        <v>24</v>
      </c>
      <c r="Z2015" s="9">
        <f>+MONTH('TABLA PRINCIPAL'!$B2015)</f>
        <v>5</v>
      </c>
      <c r="AA2015" s="9">
        <f>+YEAR('TABLA PRINCIPAL'!$B2015)</f>
        <v>2015</v>
      </c>
      <c r="AB2015" s="22" t="str">
        <f>+IF(Ventas_Oficina[[#This Row],[Total del pedido]]&gt;=100000,"SI","NO")</f>
        <v>NO</v>
      </c>
      <c r="AC2015" s="22" t="str">
        <f>+_xlfn.XLOOKUP(Ventas_Oficina[[#This Row],[Nº de artículo]],AUXILIAR!A2014:A6906,AUXILIAR!D2014:D6906,"Error",0)</f>
        <v>No enviado a tiempo</v>
      </c>
      <c r="AD2015" s="22" t="str">
        <f>+IF(AND(Ventas_Oficina[[#This Row],[Total]]&gt;75000,Ventas_Oficina[[#This Row],[Envio a tiempo]]="Enviado a tiempo"),"Buena Venta","Venta Mala")</f>
        <v>Venta Mala</v>
      </c>
    </row>
    <row r="2016" spans="1:30" x14ac:dyDescent="0.25">
      <c r="A2016" s="26">
        <v>1359435</v>
      </c>
      <c r="B2016" s="10">
        <v>41616</v>
      </c>
      <c r="C2016" s="11" t="s">
        <v>407</v>
      </c>
      <c r="D2016" s="11" t="s">
        <v>504</v>
      </c>
      <c r="E2016" s="11" t="s">
        <v>4</v>
      </c>
      <c r="F2016" s="11" t="s">
        <v>5</v>
      </c>
      <c r="G2016" s="11" t="s">
        <v>1010</v>
      </c>
      <c r="H2016" s="11" t="s">
        <v>121</v>
      </c>
      <c r="I2016" s="11" t="s">
        <v>1015</v>
      </c>
      <c r="J2016" s="11" t="s">
        <v>1080</v>
      </c>
      <c r="K2016" s="11" t="s">
        <v>1262</v>
      </c>
      <c r="L2016" s="11" t="s">
        <v>1265</v>
      </c>
      <c r="M2016" s="11" t="s">
        <v>1272</v>
      </c>
      <c r="N2016" s="10">
        <v>41623</v>
      </c>
      <c r="O2016" s="12">
        <v>350</v>
      </c>
      <c r="P2016" s="12">
        <v>574</v>
      </c>
      <c r="Q2016" s="12">
        <v>224</v>
      </c>
      <c r="R2016" s="11">
        <v>31</v>
      </c>
      <c r="S2016" s="12">
        <v>17794</v>
      </c>
      <c r="T2016" s="13">
        <v>0.01</v>
      </c>
      <c r="U2016" s="12">
        <v>177.94</v>
      </c>
      <c r="V2016" s="12">
        <v>17616.060000000001</v>
      </c>
      <c r="W2016" s="12">
        <v>501</v>
      </c>
      <c r="X2016" s="12">
        <v>11332</v>
      </c>
      <c r="Y2016" s="14">
        <f>+DAY('TABLA PRINCIPAL'!$B2016)</f>
        <v>8</v>
      </c>
      <c r="Z2016" s="14">
        <f>+MONTH('TABLA PRINCIPAL'!$B2016)</f>
        <v>12</v>
      </c>
      <c r="AA2016" s="14">
        <f>+YEAR('TABLA PRINCIPAL'!$B2016)</f>
        <v>2013</v>
      </c>
      <c r="AB2016" s="22" t="str">
        <f>+IF(Ventas_Oficina[[#This Row],[Total del pedido]]&gt;=100000,"SI","NO")</f>
        <v>NO</v>
      </c>
      <c r="AC2016" s="22" t="str">
        <f>+_xlfn.XLOOKUP(Ventas_Oficina[[#This Row],[Nº de artículo]],AUXILIAR!A2015:A6907,AUXILIAR!D2015:D6907,"Error",0)</f>
        <v>No enviado a tiempo</v>
      </c>
      <c r="AD2016" s="22" t="str">
        <f>+IF(AND(Ventas_Oficina[[#This Row],[Total]]&gt;75000,Ventas_Oficina[[#This Row],[Envio a tiempo]]="Enviado a tiempo"),"Buena Venta","Venta Mala")</f>
        <v>Venta Mala</v>
      </c>
    </row>
    <row r="2017" spans="1:30" x14ac:dyDescent="0.25">
      <c r="A2017" s="25">
        <v>1359435</v>
      </c>
      <c r="B2017" s="5">
        <v>41643</v>
      </c>
      <c r="C2017" s="6" t="s">
        <v>256</v>
      </c>
      <c r="D2017" s="6" t="s">
        <v>105</v>
      </c>
      <c r="E2017" s="6" t="s">
        <v>4</v>
      </c>
      <c r="F2017" s="6" t="s">
        <v>5</v>
      </c>
      <c r="G2017" s="6" t="s">
        <v>1009</v>
      </c>
      <c r="H2017" s="6" t="s">
        <v>106</v>
      </c>
      <c r="I2017" s="6" t="s">
        <v>1013</v>
      </c>
      <c r="J2017" s="6" t="s">
        <v>1124</v>
      </c>
      <c r="K2017" s="6" t="s">
        <v>1262</v>
      </c>
      <c r="L2017" s="6" t="s">
        <v>1265</v>
      </c>
      <c r="M2017" s="6" t="s">
        <v>1272</v>
      </c>
      <c r="N2017" s="5">
        <v>41682</v>
      </c>
      <c r="O2017" s="7">
        <v>314</v>
      </c>
      <c r="P2017" s="7">
        <v>491</v>
      </c>
      <c r="Q2017" s="7">
        <v>177</v>
      </c>
      <c r="R2017" s="6">
        <v>23</v>
      </c>
      <c r="S2017" s="7">
        <v>11293</v>
      </c>
      <c r="T2017" s="8">
        <v>0.01</v>
      </c>
      <c r="U2017" s="7">
        <v>112.93</v>
      </c>
      <c r="V2017" s="7">
        <v>11180.07</v>
      </c>
      <c r="W2017" s="7">
        <v>50</v>
      </c>
      <c r="X2017" s="7">
        <v>11759</v>
      </c>
      <c r="Y2017" s="9">
        <f>+DAY('TABLA PRINCIPAL'!$B2017)</f>
        <v>4</v>
      </c>
      <c r="Z2017" s="9">
        <f>+MONTH('TABLA PRINCIPAL'!$B2017)</f>
        <v>1</v>
      </c>
      <c r="AA2017" s="9">
        <f>+YEAR('TABLA PRINCIPAL'!$B2017)</f>
        <v>2014</v>
      </c>
      <c r="AB2017" s="22" t="str">
        <f>+IF(Ventas_Oficina[[#This Row],[Total del pedido]]&gt;=100000,"SI","NO")</f>
        <v>NO</v>
      </c>
      <c r="AC2017" s="22" t="str">
        <f>+_xlfn.XLOOKUP(Ventas_Oficina[[#This Row],[Nº de artículo]],AUXILIAR!A2016:A6908,AUXILIAR!D2016:D6908,"Error",0)</f>
        <v>Enviado a tiempo</v>
      </c>
      <c r="AD2017" s="22" t="str">
        <f>+IF(AND(Ventas_Oficina[[#This Row],[Total]]&gt;75000,Ventas_Oficina[[#This Row],[Envio a tiempo]]="Enviado a tiempo"),"Buena Venta","Venta Mala")</f>
        <v>Venta Mala</v>
      </c>
    </row>
    <row r="2018" spans="1:30" x14ac:dyDescent="0.25">
      <c r="A2018" s="26">
        <v>1359800</v>
      </c>
      <c r="B2018" s="10">
        <v>41576</v>
      </c>
      <c r="C2018" s="11" t="s">
        <v>682</v>
      </c>
      <c r="D2018" s="11" t="s">
        <v>400</v>
      </c>
      <c r="E2018" s="11" t="s">
        <v>4</v>
      </c>
      <c r="F2018" s="11" t="s">
        <v>5</v>
      </c>
      <c r="G2018" s="11" t="s">
        <v>1008</v>
      </c>
      <c r="H2018" s="11" t="s">
        <v>53</v>
      </c>
      <c r="I2018" s="11" t="s">
        <v>1015</v>
      </c>
      <c r="J2018" s="11" t="s">
        <v>1055</v>
      </c>
      <c r="K2018" s="11" t="s">
        <v>1261</v>
      </c>
      <c r="L2018" s="11" t="s">
        <v>1265</v>
      </c>
      <c r="M2018" s="11" t="s">
        <v>1272</v>
      </c>
      <c r="N2018" s="10">
        <v>41578</v>
      </c>
      <c r="O2018" s="12">
        <v>250</v>
      </c>
      <c r="P2018" s="12">
        <v>568</v>
      </c>
      <c r="Q2018" s="12">
        <v>318</v>
      </c>
      <c r="R2018" s="11">
        <v>44</v>
      </c>
      <c r="S2018" s="12">
        <v>24992</v>
      </c>
      <c r="T2018" s="13">
        <v>0.01</v>
      </c>
      <c r="U2018" s="12">
        <v>249.92000000000002</v>
      </c>
      <c r="V2018" s="12">
        <v>24742.080000000002</v>
      </c>
      <c r="W2018" s="12">
        <v>360</v>
      </c>
      <c r="X2018" s="12">
        <v>11330</v>
      </c>
      <c r="Y2018" s="14">
        <f>+DAY('TABLA PRINCIPAL'!$B2018)</f>
        <v>29</v>
      </c>
      <c r="Z2018" s="14">
        <f>+MONTH('TABLA PRINCIPAL'!$B2018)</f>
        <v>10</v>
      </c>
      <c r="AA2018" s="14">
        <f>+YEAR('TABLA PRINCIPAL'!$B2018)</f>
        <v>2013</v>
      </c>
      <c r="AB2018" s="22" t="str">
        <f>+IF(Ventas_Oficina[[#This Row],[Total del pedido]]&gt;=100000,"SI","NO")</f>
        <v>NO</v>
      </c>
      <c r="AC2018" s="22" t="str">
        <f>+_xlfn.XLOOKUP(Ventas_Oficina[[#This Row],[Nº de artículo]],AUXILIAR!A2017:A6909,AUXILIAR!D2017:D6909,"Error",0)</f>
        <v>Enviado a tiempo</v>
      </c>
      <c r="AD2018" s="22" t="str">
        <f>+IF(AND(Ventas_Oficina[[#This Row],[Total]]&gt;75000,Ventas_Oficina[[#This Row],[Envio a tiempo]]="Enviado a tiempo"),"Buena Venta","Venta Mala")</f>
        <v>Venta Mala</v>
      </c>
    </row>
    <row r="2019" spans="1:30" x14ac:dyDescent="0.25">
      <c r="A2019" s="25">
        <v>1359800</v>
      </c>
      <c r="B2019" s="5">
        <v>41403</v>
      </c>
      <c r="C2019" s="6" t="s">
        <v>633</v>
      </c>
      <c r="D2019" s="6" t="s">
        <v>211</v>
      </c>
      <c r="E2019" s="6" t="s">
        <v>4</v>
      </c>
      <c r="F2019" s="6" t="s">
        <v>5</v>
      </c>
      <c r="G2019" s="6" t="s">
        <v>1008</v>
      </c>
      <c r="H2019" s="6" t="s">
        <v>34</v>
      </c>
      <c r="I2019" s="6" t="s">
        <v>1012</v>
      </c>
      <c r="J2019" s="6" t="s">
        <v>1076</v>
      </c>
      <c r="K2019" s="6" t="s">
        <v>1261</v>
      </c>
      <c r="L2019" s="6" t="s">
        <v>1267</v>
      </c>
      <c r="M2019" s="6" t="s">
        <v>1272</v>
      </c>
      <c r="N2019" s="5">
        <v>41404</v>
      </c>
      <c r="O2019" s="7">
        <v>218</v>
      </c>
      <c r="P2019" s="7">
        <v>352</v>
      </c>
      <c r="Q2019" s="7">
        <v>134</v>
      </c>
      <c r="R2019" s="6">
        <v>22</v>
      </c>
      <c r="S2019" s="7">
        <v>7744</v>
      </c>
      <c r="T2019" s="8">
        <v>0.09</v>
      </c>
      <c r="U2019" s="7">
        <v>696.95999999999992</v>
      </c>
      <c r="V2019" s="7">
        <v>7047.04</v>
      </c>
      <c r="W2019" s="7">
        <v>683</v>
      </c>
      <c r="X2019" s="7">
        <v>16361</v>
      </c>
      <c r="Y2019" s="9">
        <f>+DAY('TABLA PRINCIPAL'!$B2019)</f>
        <v>9</v>
      </c>
      <c r="Z2019" s="9">
        <f>+MONTH('TABLA PRINCIPAL'!$B2019)</f>
        <v>5</v>
      </c>
      <c r="AA2019" s="9">
        <f>+YEAR('TABLA PRINCIPAL'!$B2019)</f>
        <v>2013</v>
      </c>
      <c r="AB2019" s="22" t="str">
        <f>+IF(Ventas_Oficina[[#This Row],[Total del pedido]]&gt;=100000,"SI","NO")</f>
        <v>NO</v>
      </c>
      <c r="AC2019" s="22" t="str">
        <f>+_xlfn.XLOOKUP(Ventas_Oficina[[#This Row],[Nº de artículo]],AUXILIAR!A2018:A6910,AUXILIAR!D2018:D6910,"Error",0)</f>
        <v>Enviado a tiempo</v>
      </c>
      <c r="AD2019" s="22" t="str">
        <f>+IF(AND(Ventas_Oficina[[#This Row],[Total]]&gt;75000,Ventas_Oficina[[#This Row],[Envio a tiempo]]="Enviado a tiempo"),"Buena Venta","Venta Mala")</f>
        <v>Venta Mala</v>
      </c>
    </row>
    <row r="2020" spans="1:30" x14ac:dyDescent="0.25">
      <c r="A2020" s="26">
        <v>1360165</v>
      </c>
      <c r="B2020" s="10">
        <v>41767</v>
      </c>
      <c r="C2020" s="11" t="s">
        <v>30</v>
      </c>
      <c r="D2020" s="11" t="s">
        <v>31</v>
      </c>
      <c r="E2020" s="11" t="s">
        <v>4</v>
      </c>
      <c r="F2020" s="11" t="s">
        <v>5</v>
      </c>
      <c r="G2020" s="11" t="s">
        <v>1010</v>
      </c>
      <c r="H2020" s="11" t="s">
        <v>9</v>
      </c>
      <c r="I2020" s="11" t="s">
        <v>1016</v>
      </c>
      <c r="J2020" s="11" t="s">
        <v>1049</v>
      </c>
      <c r="K2020" s="11" t="s">
        <v>1261</v>
      </c>
      <c r="L2020" s="11" t="s">
        <v>1267</v>
      </c>
      <c r="M2020" s="11" t="s">
        <v>1273</v>
      </c>
      <c r="N2020" s="10">
        <v>41772</v>
      </c>
      <c r="O2020" s="12">
        <v>184</v>
      </c>
      <c r="P2020" s="12">
        <v>288</v>
      </c>
      <c r="Q2020" s="12">
        <v>104</v>
      </c>
      <c r="R2020" s="11">
        <v>12</v>
      </c>
      <c r="S2020" s="12">
        <v>3456</v>
      </c>
      <c r="T2020" s="13">
        <v>0.01</v>
      </c>
      <c r="U2020" s="12">
        <v>34.56</v>
      </c>
      <c r="V2020" s="12">
        <v>3421.44</v>
      </c>
      <c r="W2020" s="12">
        <v>99</v>
      </c>
      <c r="X2020" s="12">
        <v>4611</v>
      </c>
      <c r="Y2020" s="14">
        <f>+DAY('TABLA PRINCIPAL'!$B2020)</f>
        <v>8</v>
      </c>
      <c r="Z2020" s="14">
        <f>+MONTH('TABLA PRINCIPAL'!$B2020)</f>
        <v>5</v>
      </c>
      <c r="AA2020" s="14">
        <f>+YEAR('TABLA PRINCIPAL'!$B2020)</f>
        <v>2014</v>
      </c>
      <c r="AB2020" s="22" t="str">
        <f>+IF(Ventas_Oficina[[#This Row],[Total del pedido]]&gt;=100000,"SI","NO")</f>
        <v>NO</v>
      </c>
      <c r="AC2020" s="22" t="str">
        <f>+_xlfn.XLOOKUP(Ventas_Oficina[[#This Row],[Nº de artículo]],AUXILIAR!A2019:A6911,AUXILIAR!D2019:D6911,"Error",0)</f>
        <v>Enviado a tiempo</v>
      </c>
      <c r="AD2020" s="22" t="str">
        <f>+IF(AND(Ventas_Oficina[[#This Row],[Total]]&gt;75000,Ventas_Oficina[[#This Row],[Envio a tiempo]]="Enviado a tiempo"),"Buena Venta","Venta Mala")</f>
        <v>Venta Mala</v>
      </c>
    </row>
    <row r="2021" spans="1:30" x14ac:dyDescent="0.25">
      <c r="A2021" s="25">
        <v>1360531</v>
      </c>
      <c r="B2021" s="5">
        <v>41567</v>
      </c>
      <c r="C2021" s="6" t="s">
        <v>448</v>
      </c>
      <c r="D2021" s="6" t="s">
        <v>156</v>
      </c>
      <c r="E2021" s="6" t="s">
        <v>12</v>
      </c>
      <c r="F2021" s="6" t="s">
        <v>13</v>
      </c>
      <c r="G2021" s="6" t="s">
        <v>1008</v>
      </c>
      <c r="H2021" s="6" t="s">
        <v>42</v>
      </c>
      <c r="I2021" s="6" t="s">
        <v>1016</v>
      </c>
      <c r="J2021" s="6" t="s">
        <v>1122</v>
      </c>
      <c r="K2021" s="6" t="s">
        <v>1261</v>
      </c>
      <c r="L2021" s="6" t="s">
        <v>1265</v>
      </c>
      <c r="M2021" s="6" t="s">
        <v>1272</v>
      </c>
      <c r="N2021" s="5">
        <v>41569</v>
      </c>
      <c r="O2021" s="7">
        <v>437</v>
      </c>
      <c r="P2021" s="7">
        <v>911</v>
      </c>
      <c r="Q2021" s="7">
        <v>474</v>
      </c>
      <c r="R2021" s="6">
        <v>10</v>
      </c>
      <c r="S2021" s="7">
        <v>9110</v>
      </c>
      <c r="T2021" s="8">
        <v>0.04</v>
      </c>
      <c r="U2021" s="7">
        <v>364.40000000000003</v>
      </c>
      <c r="V2021" s="7">
        <v>8745.6</v>
      </c>
      <c r="W2021" s="7">
        <v>225</v>
      </c>
      <c r="X2021" s="7">
        <v>92483</v>
      </c>
      <c r="Y2021" s="9">
        <f>+DAY('TABLA PRINCIPAL'!$B2021)</f>
        <v>20</v>
      </c>
      <c r="Z2021" s="9">
        <f>+MONTH('TABLA PRINCIPAL'!$B2021)</f>
        <v>10</v>
      </c>
      <c r="AA2021" s="9">
        <f>+YEAR('TABLA PRINCIPAL'!$B2021)</f>
        <v>2013</v>
      </c>
      <c r="AB2021" s="22" t="str">
        <f>+IF(Ventas_Oficina[[#This Row],[Total del pedido]]&gt;=100000,"SI","NO")</f>
        <v>NO</v>
      </c>
      <c r="AC2021" s="22" t="str">
        <f>+_xlfn.XLOOKUP(Ventas_Oficina[[#This Row],[Nº de artículo]],AUXILIAR!A2020:A6912,AUXILIAR!D2020:D6912,"Error",0)</f>
        <v>Enviado a tiempo</v>
      </c>
      <c r="AD2021" s="22" t="str">
        <f>+IF(AND(Ventas_Oficina[[#This Row],[Total]]&gt;75000,Ventas_Oficina[[#This Row],[Envio a tiempo]]="Enviado a tiempo"),"Buena Venta","Venta Mala")</f>
        <v>Buena Venta</v>
      </c>
    </row>
    <row r="2022" spans="1:30" x14ac:dyDescent="0.25">
      <c r="A2022" s="26">
        <v>1360531</v>
      </c>
      <c r="B2022" s="10">
        <v>41862</v>
      </c>
      <c r="C2022" s="11" t="s">
        <v>146</v>
      </c>
      <c r="D2022" s="11" t="s">
        <v>33</v>
      </c>
      <c r="E2022" s="11" t="s">
        <v>4</v>
      </c>
      <c r="F2022" s="11" t="s">
        <v>5</v>
      </c>
      <c r="G2022" s="11" t="s">
        <v>1007</v>
      </c>
      <c r="H2022" s="11" t="s">
        <v>34</v>
      </c>
      <c r="I2022" s="11" t="s">
        <v>1013</v>
      </c>
      <c r="J2022" s="11" t="s">
        <v>1061</v>
      </c>
      <c r="K2022" s="11" t="s">
        <v>1261</v>
      </c>
      <c r="L2022" s="11" t="s">
        <v>1265</v>
      </c>
      <c r="M2022" s="11" t="s">
        <v>1272</v>
      </c>
      <c r="N2022" s="10">
        <v>41863</v>
      </c>
      <c r="O2022" s="12">
        <v>94</v>
      </c>
      <c r="P2022" s="12">
        <v>208</v>
      </c>
      <c r="Q2022" s="12">
        <v>114</v>
      </c>
      <c r="R2022" s="11">
        <v>16</v>
      </c>
      <c r="S2022" s="12">
        <v>3328</v>
      </c>
      <c r="T2022" s="13">
        <v>0</v>
      </c>
      <c r="U2022" s="12">
        <v>0</v>
      </c>
      <c r="V2022" s="12">
        <v>3328</v>
      </c>
      <c r="W2022" s="12">
        <v>256</v>
      </c>
      <c r="X2022" s="12">
        <v>7669</v>
      </c>
      <c r="Y2022" s="14">
        <f>+DAY('TABLA PRINCIPAL'!$B2022)</f>
        <v>11</v>
      </c>
      <c r="Z2022" s="14">
        <f>+MONTH('TABLA PRINCIPAL'!$B2022)</f>
        <v>8</v>
      </c>
      <c r="AA2022" s="14">
        <f>+YEAR('TABLA PRINCIPAL'!$B2022)</f>
        <v>2014</v>
      </c>
      <c r="AB2022" s="22" t="str">
        <f>+IF(Ventas_Oficina[[#This Row],[Total del pedido]]&gt;=100000,"SI","NO")</f>
        <v>NO</v>
      </c>
      <c r="AC2022" s="22" t="str">
        <f>+_xlfn.XLOOKUP(Ventas_Oficina[[#This Row],[Nº de artículo]],AUXILIAR!A2021:A6913,AUXILIAR!D2021:D6913,"Error",0)</f>
        <v>Enviado a tiempo</v>
      </c>
      <c r="AD2022" s="22" t="str">
        <f>+IF(AND(Ventas_Oficina[[#This Row],[Total]]&gt;75000,Ventas_Oficina[[#This Row],[Envio a tiempo]]="Enviado a tiempo"),"Buena Venta","Venta Mala")</f>
        <v>Venta Mala</v>
      </c>
    </row>
    <row r="2023" spans="1:30" x14ac:dyDescent="0.25">
      <c r="A2023" s="25">
        <v>1360531</v>
      </c>
      <c r="B2023" s="5">
        <v>41905</v>
      </c>
      <c r="C2023" s="6" t="s">
        <v>327</v>
      </c>
      <c r="D2023" s="6" t="s">
        <v>11</v>
      </c>
      <c r="E2023" s="6" t="s">
        <v>12</v>
      </c>
      <c r="F2023" s="6" t="s">
        <v>13</v>
      </c>
      <c r="G2023" s="6" t="s">
        <v>1008</v>
      </c>
      <c r="H2023" s="6" t="s">
        <v>14</v>
      </c>
      <c r="I2023" s="6" t="s">
        <v>1012</v>
      </c>
      <c r="J2023" s="6" t="s">
        <v>1040</v>
      </c>
      <c r="K2023" s="6" t="s">
        <v>1261</v>
      </c>
      <c r="L2023" s="6" t="s">
        <v>1265</v>
      </c>
      <c r="M2023" s="6" t="s">
        <v>1272</v>
      </c>
      <c r="N2023" s="5">
        <v>41907</v>
      </c>
      <c r="O2023" s="7">
        <v>2156</v>
      </c>
      <c r="P2023" s="7">
        <v>3655</v>
      </c>
      <c r="Q2023" s="7">
        <v>1499</v>
      </c>
      <c r="R2023" s="6">
        <v>13</v>
      </c>
      <c r="S2023" s="7">
        <v>47515</v>
      </c>
      <c r="T2023" s="8">
        <v>0.08</v>
      </c>
      <c r="U2023" s="7">
        <v>3801.2000000000003</v>
      </c>
      <c r="V2023" s="7">
        <v>43713.8</v>
      </c>
      <c r="W2023" s="7">
        <v>1389</v>
      </c>
      <c r="X2023" s="7">
        <v>41329</v>
      </c>
      <c r="Y2023" s="9">
        <f>+DAY('TABLA PRINCIPAL'!$B2023)</f>
        <v>23</v>
      </c>
      <c r="Z2023" s="9">
        <f>+MONTH('TABLA PRINCIPAL'!$B2023)</f>
        <v>9</v>
      </c>
      <c r="AA2023" s="9">
        <f>+YEAR('TABLA PRINCIPAL'!$B2023)</f>
        <v>2014</v>
      </c>
      <c r="AB2023" s="22" t="str">
        <f>+IF(Ventas_Oficina[[#This Row],[Total del pedido]]&gt;=100000,"SI","NO")</f>
        <v>NO</v>
      </c>
      <c r="AC2023" s="22" t="str">
        <f>+_xlfn.XLOOKUP(Ventas_Oficina[[#This Row],[Nº de artículo]],AUXILIAR!A2022:A6914,AUXILIAR!D2022:D6914,"Error",0)</f>
        <v>No enviado a tiempo</v>
      </c>
      <c r="AD2023" s="22" t="str">
        <f>+IF(AND(Ventas_Oficina[[#This Row],[Total]]&gt;75000,Ventas_Oficina[[#This Row],[Envio a tiempo]]="Enviado a tiempo"),"Buena Venta","Venta Mala")</f>
        <v>Venta Mala</v>
      </c>
    </row>
    <row r="2024" spans="1:30" x14ac:dyDescent="0.25">
      <c r="A2024" s="26">
        <v>1360531</v>
      </c>
      <c r="B2024" s="10">
        <v>41485</v>
      </c>
      <c r="C2024" s="11" t="s">
        <v>202</v>
      </c>
      <c r="D2024" s="11" t="s">
        <v>203</v>
      </c>
      <c r="E2024" s="11" t="s">
        <v>4</v>
      </c>
      <c r="F2024" s="11" t="s">
        <v>5</v>
      </c>
      <c r="G2024" s="11" t="s">
        <v>1007</v>
      </c>
      <c r="H2024" s="11" t="s">
        <v>27</v>
      </c>
      <c r="I2024" s="11" t="s">
        <v>1012</v>
      </c>
      <c r="J2024" s="11" t="s">
        <v>1089</v>
      </c>
      <c r="K2024" s="11" t="s">
        <v>1261</v>
      </c>
      <c r="L2024" s="11" t="s">
        <v>1265</v>
      </c>
      <c r="M2024" s="11" t="s">
        <v>1272</v>
      </c>
      <c r="N2024" s="10">
        <v>41486</v>
      </c>
      <c r="O2024" s="12">
        <v>176</v>
      </c>
      <c r="P2024" s="12">
        <v>338</v>
      </c>
      <c r="Q2024" s="12">
        <v>162</v>
      </c>
      <c r="R2024" s="11">
        <v>11</v>
      </c>
      <c r="S2024" s="12">
        <v>3718</v>
      </c>
      <c r="T2024" s="13">
        <v>0.03</v>
      </c>
      <c r="U2024" s="12">
        <v>111.53999999999999</v>
      </c>
      <c r="V2024" s="12">
        <v>3606.46</v>
      </c>
      <c r="W2024" s="12">
        <v>85</v>
      </c>
      <c r="X2024" s="12">
        <v>9631</v>
      </c>
      <c r="Y2024" s="14">
        <f>+DAY('TABLA PRINCIPAL'!$B2024)</f>
        <v>30</v>
      </c>
      <c r="Z2024" s="14">
        <f>+MONTH('TABLA PRINCIPAL'!$B2024)</f>
        <v>7</v>
      </c>
      <c r="AA2024" s="14">
        <f>+YEAR('TABLA PRINCIPAL'!$B2024)</f>
        <v>2013</v>
      </c>
      <c r="AB2024" s="22" t="str">
        <f>+IF(Ventas_Oficina[[#This Row],[Total del pedido]]&gt;=100000,"SI","NO")</f>
        <v>NO</v>
      </c>
      <c r="AC2024" s="22" t="str">
        <f>+_xlfn.XLOOKUP(Ventas_Oficina[[#This Row],[Nº de artículo]],AUXILIAR!A2023:A6915,AUXILIAR!D2023:D6915,"Error",0)</f>
        <v>Enviado a tiempo</v>
      </c>
      <c r="AD2024" s="22" t="str">
        <f>+IF(AND(Ventas_Oficina[[#This Row],[Total]]&gt;75000,Ventas_Oficina[[#This Row],[Envio a tiempo]]="Enviado a tiempo"),"Buena Venta","Venta Mala")</f>
        <v>Venta Mala</v>
      </c>
    </row>
    <row r="2025" spans="1:30" x14ac:dyDescent="0.25">
      <c r="A2025" s="25">
        <v>1360531</v>
      </c>
      <c r="B2025" s="5">
        <v>41909</v>
      </c>
      <c r="C2025" s="6" t="s">
        <v>167</v>
      </c>
      <c r="D2025" s="6" t="s">
        <v>137</v>
      </c>
      <c r="E2025" s="6" t="s">
        <v>4</v>
      </c>
      <c r="F2025" s="6" t="s">
        <v>5</v>
      </c>
      <c r="G2025" s="6" t="s">
        <v>1009</v>
      </c>
      <c r="H2025" s="6" t="s">
        <v>6</v>
      </c>
      <c r="I2025" s="6" t="s">
        <v>1013</v>
      </c>
      <c r="J2025" s="6" t="s">
        <v>1075</v>
      </c>
      <c r="K2025" s="6" t="s">
        <v>1263</v>
      </c>
      <c r="L2025" s="6" t="s">
        <v>1266</v>
      </c>
      <c r="M2025" s="6" t="s">
        <v>1272</v>
      </c>
      <c r="N2025" s="5">
        <v>41914</v>
      </c>
      <c r="O2025" s="7">
        <v>225</v>
      </c>
      <c r="P2025" s="7">
        <v>369</v>
      </c>
      <c r="Q2025" s="7">
        <v>144</v>
      </c>
      <c r="R2025" s="6">
        <v>18</v>
      </c>
      <c r="S2025" s="7">
        <v>6642</v>
      </c>
      <c r="T2025" s="8">
        <v>0.04</v>
      </c>
      <c r="U2025" s="7">
        <v>265.68</v>
      </c>
      <c r="V2025" s="7">
        <v>6376.32</v>
      </c>
      <c r="W2025" s="7">
        <v>250</v>
      </c>
      <c r="X2025" s="7">
        <v>8355</v>
      </c>
      <c r="Y2025" s="9">
        <f>+DAY('TABLA PRINCIPAL'!$B2025)</f>
        <v>27</v>
      </c>
      <c r="Z2025" s="9">
        <f>+MONTH('TABLA PRINCIPAL'!$B2025)</f>
        <v>9</v>
      </c>
      <c r="AA2025" s="9">
        <f>+YEAR('TABLA PRINCIPAL'!$B2025)</f>
        <v>2014</v>
      </c>
      <c r="AB2025" s="22" t="str">
        <f>+IF(Ventas_Oficina[[#This Row],[Total del pedido]]&gt;=100000,"SI","NO")</f>
        <v>NO</v>
      </c>
      <c r="AC2025" s="22" t="str">
        <f>+_xlfn.XLOOKUP(Ventas_Oficina[[#This Row],[Nº de artículo]],AUXILIAR!A2024:A6916,AUXILIAR!D2024:D6916,"Error",0)</f>
        <v>No enviado a tiempo</v>
      </c>
      <c r="AD2025" s="22" t="str">
        <f>+IF(AND(Ventas_Oficina[[#This Row],[Total]]&gt;75000,Ventas_Oficina[[#This Row],[Envio a tiempo]]="Enviado a tiempo"),"Buena Venta","Venta Mala")</f>
        <v>Venta Mala</v>
      </c>
    </row>
    <row r="2026" spans="1:30" x14ac:dyDescent="0.25">
      <c r="A2026" s="26">
        <v>1360531</v>
      </c>
      <c r="B2026" s="10">
        <v>41910</v>
      </c>
      <c r="C2026" s="11" t="s">
        <v>236</v>
      </c>
      <c r="D2026" s="11" t="s">
        <v>209</v>
      </c>
      <c r="E2026" s="11" t="s">
        <v>4</v>
      </c>
      <c r="F2026" s="11" t="s">
        <v>5</v>
      </c>
      <c r="G2026" s="11" t="s">
        <v>1008</v>
      </c>
      <c r="H2026" s="11" t="s">
        <v>6</v>
      </c>
      <c r="I2026" s="11" t="s">
        <v>1013</v>
      </c>
      <c r="J2026" s="11" t="s">
        <v>1040</v>
      </c>
      <c r="K2026" s="11" t="s">
        <v>1261</v>
      </c>
      <c r="L2026" s="11" t="s">
        <v>1267</v>
      </c>
      <c r="M2026" s="11" t="s">
        <v>1272</v>
      </c>
      <c r="N2026" s="10">
        <v>41911</v>
      </c>
      <c r="O2026" s="12">
        <v>2156</v>
      </c>
      <c r="P2026" s="12">
        <v>3655</v>
      </c>
      <c r="Q2026" s="12">
        <v>1499</v>
      </c>
      <c r="R2026" s="11">
        <v>21</v>
      </c>
      <c r="S2026" s="12">
        <v>76755</v>
      </c>
      <c r="T2026" s="13">
        <v>0.06</v>
      </c>
      <c r="U2026" s="12">
        <v>4605.3</v>
      </c>
      <c r="V2026" s="12">
        <v>72149.7</v>
      </c>
      <c r="W2026" s="12">
        <v>1389</v>
      </c>
      <c r="X2026" s="12">
        <v>41329</v>
      </c>
      <c r="Y2026" s="14">
        <f>+DAY('TABLA PRINCIPAL'!$B2026)</f>
        <v>28</v>
      </c>
      <c r="Z2026" s="14">
        <f>+MONTH('TABLA PRINCIPAL'!$B2026)</f>
        <v>9</v>
      </c>
      <c r="AA2026" s="14">
        <f>+YEAR('TABLA PRINCIPAL'!$B2026)</f>
        <v>2014</v>
      </c>
      <c r="AB2026" s="22" t="str">
        <f>+IF(Ventas_Oficina[[#This Row],[Total del pedido]]&gt;=100000,"SI","NO")</f>
        <v>NO</v>
      </c>
      <c r="AC2026" s="22" t="str">
        <f>+_xlfn.XLOOKUP(Ventas_Oficina[[#This Row],[Nº de artículo]],AUXILIAR!A2025:A6917,AUXILIAR!D2025:D6917,"Error",0)</f>
        <v>Enviado a tiempo</v>
      </c>
      <c r="AD2026" s="22" t="str">
        <f>+IF(AND(Ventas_Oficina[[#This Row],[Total]]&gt;75000,Ventas_Oficina[[#This Row],[Envio a tiempo]]="Enviado a tiempo"),"Buena Venta","Venta Mala")</f>
        <v>Venta Mala</v>
      </c>
    </row>
    <row r="2027" spans="1:30" x14ac:dyDescent="0.25">
      <c r="A2027" s="25">
        <v>1360531</v>
      </c>
      <c r="B2027" s="5">
        <v>41909</v>
      </c>
      <c r="C2027" s="6" t="s">
        <v>167</v>
      </c>
      <c r="D2027" s="6" t="s">
        <v>137</v>
      </c>
      <c r="E2027" s="6" t="s">
        <v>4</v>
      </c>
      <c r="F2027" s="6" t="s">
        <v>5</v>
      </c>
      <c r="G2027" s="6" t="s">
        <v>1009</v>
      </c>
      <c r="H2027" s="6" t="s">
        <v>6</v>
      </c>
      <c r="I2027" s="6" t="s">
        <v>1013</v>
      </c>
      <c r="J2027" s="6" t="s">
        <v>1061</v>
      </c>
      <c r="K2027" s="6" t="s">
        <v>1262</v>
      </c>
      <c r="L2027" s="6" t="s">
        <v>1269</v>
      </c>
      <c r="M2027" s="6" t="s">
        <v>1273</v>
      </c>
      <c r="N2027" s="5">
        <v>41914</v>
      </c>
      <c r="O2027" s="7">
        <v>94</v>
      </c>
      <c r="P2027" s="7">
        <v>208</v>
      </c>
      <c r="Q2027" s="7">
        <v>114</v>
      </c>
      <c r="R2027" s="6">
        <v>10</v>
      </c>
      <c r="S2027" s="7">
        <v>2080</v>
      </c>
      <c r="T2027" s="8">
        <v>0.01</v>
      </c>
      <c r="U2027" s="7">
        <v>20.8</v>
      </c>
      <c r="V2027" s="7">
        <v>2059.1999999999998</v>
      </c>
      <c r="W2027" s="7">
        <v>256</v>
      </c>
      <c r="X2027" s="7">
        <v>7669</v>
      </c>
      <c r="Y2027" s="9">
        <f>+DAY('TABLA PRINCIPAL'!$B2027)</f>
        <v>27</v>
      </c>
      <c r="Z2027" s="9">
        <f>+MONTH('TABLA PRINCIPAL'!$B2027)</f>
        <v>9</v>
      </c>
      <c r="AA2027" s="9">
        <f>+YEAR('TABLA PRINCIPAL'!$B2027)</f>
        <v>2014</v>
      </c>
      <c r="AB2027" s="22" t="str">
        <f>+IF(Ventas_Oficina[[#This Row],[Total del pedido]]&gt;=100000,"SI","NO")</f>
        <v>NO</v>
      </c>
      <c r="AC2027" s="22" t="str">
        <f>+_xlfn.XLOOKUP(Ventas_Oficina[[#This Row],[Nº de artículo]],AUXILIAR!A2026:A6918,AUXILIAR!D2026:D6918,"Error",0)</f>
        <v>No enviado a tiempo</v>
      </c>
      <c r="AD2027" s="22" t="str">
        <f>+IF(AND(Ventas_Oficina[[#This Row],[Total]]&gt;75000,Ventas_Oficina[[#This Row],[Envio a tiempo]]="Enviado a tiempo"),"Buena Venta","Venta Mala")</f>
        <v>Venta Mala</v>
      </c>
    </row>
    <row r="2028" spans="1:30" x14ac:dyDescent="0.25">
      <c r="A2028" s="26">
        <v>1360531</v>
      </c>
      <c r="B2028" s="10">
        <v>42000</v>
      </c>
      <c r="C2028" s="11" t="s">
        <v>354</v>
      </c>
      <c r="D2028" s="11" t="s">
        <v>174</v>
      </c>
      <c r="E2028" s="11" t="s">
        <v>4</v>
      </c>
      <c r="F2028" s="11" t="s">
        <v>5</v>
      </c>
      <c r="G2028" s="11" t="s">
        <v>1009</v>
      </c>
      <c r="H2028" s="11" t="s">
        <v>121</v>
      </c>
      <c r="I2028" s="11" t="s">
        <v>1016</v>
      </c>
      <c r="J2028" s="11" t="s">
        <v>1065</v>
      </c>
      <c r="K2028" s="11" t="s">
        <v>1261</v>
      </c>
      <c r="L2028" s="11" t="s">
        <v>1265</v>
      </c>
      <c r="M2028" s="11" t="s">
        <v>1272</v>
      </c>
      <c r="N2028" s="10">
        <v>42001</v>
      </c>
      <c r="O2028" s="12">
        <v>109</v>
      </c>
      <c r="P2028" s="12">
        <v>182</v>
      </c>
      <c r="Q2028" s="12">
        <v>73</v>
      </c>
      <c r="R2028" s="11">
        <v>9</v>
      </c>
      <c r="S2028" s="12">
        <v>1638</v>
      </c>
      <c r="T2028" s="13">
        <v>0.04</v>
      </c>
      <c r="U2028" s="12">
        <v>65.52</v>
      </c>
      <c r="V2028" s="12">
        <v>1572.48</v>
      </c>
      <c r="W2028" s="12">
        <v>100</v>
      </c>
      <c r="X2028" s="12">
        <v>8160</v>
      </c>
      <c r="Y2028" s="14">
        <f>+DAY('TABLA PRINCIPAL'!$B2028)</f>
        <v>27</v>
      </c>
      <c r="Z2028" s="14">
        <f>+MONTH('TABLA PRINCIPAL'!$B2028)</f>
        <v>12</v>
      </c>
      <c r="AA2028" s="14">
        <f>+YEAR('TABLA PRINCIPAL'!$B2028)</f>
        <v>2014</v>
      </c>
      <c r="AB2028" s="22" t="str">
        <f>+IF(Ventas_Oficina[[#This Row],[Total del pedido]]&gt;=100000,"SI","NO")</f>
        <v>NO</v>
      </c>
      <c r="AC2028" s="22" t="str">
        <f>+_xlfn.XLOOKUP(Ventas_Oficina[[#This Row],[Nº de artículo]],AUXILIAR!A2027:A6919,AUXILIAR!D2027:D6919,"Error",0)</f>
        <v>Enviado a tiempo</v>
      </c>
      <c r="AD2028" s="22" t="str">
        <f>+IF(AND(Ventas_Oficina[[#This Row],[Total]]&gt;75000,Ventas_Oficina[[#This Row],[Envio a tiempo]]="Enviado a tiempo"),"Buena Venta","Venta Mala")</f>
        <v>Venta Mala</v>
      </c>
    </row>
    <row r="2029" spans="1:30" x14ac:dyDescent="0.25">
      <c r="A2029" s="25">
        <v>1360896</v>
      </c>
      <c r="B2029" s="5">
        <v>41909</v>
      </c>
      <c r="C2029" s="6" t="s">
        <v>167</v>
      </c>
      <c r="D2029" s="6" t="s">
        <v>137</v>
      </c>
      <c r="E2029" s="6" t="s">
        <v>4</v>
      </c>
      <c r="F2029" s="6" t="s">
        <v>5</v>
      </c>
      <c r="G2029" s="6" t="s">
        <v>1008</v>
      </c>
      <c r="H2029" s="6" t="s">
        <v>6</v>
      </c>
      <c r="I2029" s="6" t="s">
        <v>1014</v>
      </c>
      <c r="J2029" s="6" t="s">
        <v>1061</v>
      </c>
      <c r="K2029" s="6" t="s">
        <v>1261</v>
      </c>
      <c r="L2029" s="6" t="s">
        <v>1267</v>
      </c>
      <c r="M2029" s="6" t="s">
        <v>1272</v>
      </c>
      <c r="N2029" s="5">
        <v>41914</v>
      </c>
      <c r="O2029" s="7">
        <v>94</v>
      </c>
      <c r="P2029" s="7">
        <v>208</v>
      </c>
      <c r="Q2029" s="7">
        <v>114</v>
      </c>
      <c r="R2029" s="6">
        <v>41</v>
      </c>
      <c r="S2029" s="7">
        <v>8528</v>
      </c>
      <c r="T2029" s="8">
        <v>0.02</v>
      </c>
      <c r="U2029" s="7">
        <v>170.56</v>
      </c>
      <c r="V2029" s="7">
        <v>8357.44</v>
      </c>
      <c r="W2029" s="7">
        <v>256</v>
      </c>
      <c r="X2029" s="7">
        <v>7669</v>
      </c>
      <c r="Y2029" s="9">
        <f>+DAY('TABLA PRINCIPAL'!$B2029)</f>
        <v>27</v>
      </c>
      <c r="Z2029" s="9">
        <f>+MONTH('TABLA PRINCIPAL'!$B2029)</f>
        <v>9</v>
      </c>
      <c r="AA2029" s="9">
        <f>+YEAR('TABLA PRINCIPAL'!$B2029)</f>
        <v>2014</v>
      </c>
      <c r="AB2029" s="22" t="str">
        <f>+IF(Ventas_Oficina[[#This Row],[Total del pedido]]&gt;=100000,"SI","NO")</f>
        <v>NO</v>
      </c>
      <c r="AC2029" s="22" t="str">
        <f>+_xlfn.XLOOKUP(Ventas_Oficina[[#This Row],[Nº de artículo]],AUXILIAR!A2028:A6920,AUXILIAR!D2028:D6920,"Error",0)</f>
        <v>Enviado a tiempo</v>
      </c>
      <c r="AD2029" s="22" t="str">
        <f>+IF(AND(Ventas_Oficina[[#This Row],[Total]]&gt;75000,Ventas_Oficina[[#This Row],[Envio a tiempo]]="Enviado a tiempo"),"Buena Venta","Venta Mala")</f>
        <v>Venta Mala</v>
      </c>
    </row>
    <row r="2030" spans="1:30" x14ac:dyDescent="0.25">
      <c r="A2030" s="26">
        <v>1361261</v>
      </c>
      <c r="B2030" s="10">
        <v>41918</v>
      </c>
      <c r="C2030" s="11" t="s">
        <v>30</v>
      </c>
      <c r="D2030" s="11" t="s">
        <v>31</v>
      </c>
      <c r="E2030" s="11" t="s">
        <v>4</v>
      </c>
      <c r="F2030" s="11" t="s">
        <v>5</v>
      </c>
      <c r="G2030" s="11" t="s">
        <v>1010</v>
      </c>
      <c r="H2030" s="11" t="s">
        <v>9</v>
      </c>
      <c r="I2030" s="11" t="s">
        <v>1013</v>
      </c>
      <c r="J2030" s="11" t="s">
        <v>1212</v>
      </c>
      <c r="K2030" s="11" t="s">
        <v>1262</v>
      </c>
      <c r="L2030" s="11" t="s">
        <v>1265</v>
      </c>
      <c r="M2030" s="11" t="s">
        <v>1272</v>
      </c>
      <c r="N2030" s="10">
        <v>41919</v>
      </c>
      <c r="O2030" s="12">
        <v>5429</v>
      </c>
      <c r="P2030" s="12">
        <v>9048</v>
      </c>
      <c r="Q2030" s="12">
        <v>3619</v>
      </c>
      <c r="R2030" s="11">
        <v>24</v>
      </c>
      <c r="S2030" s="12">
        <v>217152</v>
      </c>
      <c r="T2030" s="13">
        <v>0.08</v>
      </c>
      <c r="U2030" s="12">
        <v>17372.16</v>
      </c>
      <c r="V2030" s="12">
        <v>199779.84</v>
      </c>
      <c r="W2030" s="12">
        <v>1999</v>
      </c>
      <c r="X2030" s="12">
        <v>8669</v>
      </c>
      <c r="Y2030" s="14">
        <f>+DAY('TABLA PRINCIPAL'!$B2030)</f>
        <v>6</v>
      </c>
      <c r="Z2030" s="14">
        <f>+MONTH('TABLA PRINCIPAL'!$B2030)</f>
        <v>10</v>
      </c>
      <c r="AA2030" s="14">
        <f>+YEAR('TABLA PRINCIPAL'!$B2030)</f>
        <v>2014</v>
      </c>
      <c r="AB2030" s="22" t="str">
        <f>+IF(Ventas_Oficina[[#This Row],[Total del pedido]]&gt;=100000,"SI","NO")</f>
        <v>SI</v>
      </c>
      <c r="AC2030" s="22" t="str">
        <f>+_xlfn.XLOOKUP(Ventas_Oficina[[#This Row],[Nº de artículo]],AUXILIAR!A2029:A6921,AUXILIAR!D2029:D6921,"Error",0)</f>
        <v>No enviado a tiempo</v>
      </c>
      <c r="AD2030" s="22" t="str">
        <f>+IF(AND(Ventas_Oficina[[#This Row],[Total]]&gt;75000,Ventas_Oficina[[#This Row],[Envio a tiempo]]="Enviado a tiempo"),"Buena Venta","Venta Mala")</f>
        <v>Venta Mala</v>
      </c>
    </row>
    <row r="2031" spans="1:30" x14ac:dyDescent="0.25">
      <c r="A2031" s="25">
        <v>1361261</v>
      </c>
      <c r="B2031" s="5">
        <v>41909</v>
      </c>
      <c r="C2031" s="6" t="s">
        <v>167</v>
      </c>
      <c r="D2031" s="6" t="s">
        <v>137</v>
      </c>
      <c r="E2031" s="6" t="s">
        <v>4</v>
      </c>
      <c r="F2031" s="6" t="s">
        <v>5</v>
      </c>
      <c r="G2031" s="6" t="s">
        <v>1010</v>
      </c>
      <c r="H2031" s="6" t="s">
        <v>6</v>
      </c>
      <c r="I2031" s="6" t="s">
        <v>1015</v>
      </c>
      <c r="J2031" s="6" t="s">
        <v>1061</v>
      </c>
      <c r="K2031" s="6" t="s">
        <v>1261</v>
      </c>
      <c r="L2031" s="6" t="s">
        <v>1265</v>
      </c>
      <c r="M2031" s="6" t="s">
        <v>1272</v>
      </c>
      <c r="N2031" s="5">
        <v>41914</v>
      </c>
      <c r="O2031" s="7">
        <v>94</v>
      </c>
      <c r="P2031" s="7">
        <v>208</v>
      </c>
      <c r="Q2031" s="7">
        <v>114</v>
      </c>
      <c r="R2031" s="6">
        <v>5</v>
      </c>
      <c r="S2031" s="7">
        <v>1040</v>
      </c>
      <c r="T2031" s="8">
        <v>0.06</v>
      </c>
      <c r="U2031" s="7">
        <v>62.4</v>
      </c>
      <c r="V2031" s="7">
        <v>977.6</v>
      </c>
      <c r="W2031" s="7">
        <v>256</v>
      </c>
      <c r="X2031" s="7">
        <v>7669</v>
      </c>
      <c r="Y2031" s="9">
        <f>+DAY('TABLA PRINCIPAL'!$B2031)</f>
        <v>27</v>
      </c>
      <c r="Z2031" s="9">
        <f>+MONTH('TABLA PRINCIPAL'!$B2031)</f>
        <v>9</v>
      </c>
      <c r="AA2031" s="9">
        <f>+YEAR('TABLA PRINCIPAL'!$B2031)</f>
        <v>2014</v>
      </c>
      <c r="AB2031" s="22" t="str">
        <f>+IF(Ventas_Oficina[[#This Row],[Total del pedido]]&gt;=100000,"SI","NO")</f>
        <v>NO</v>
      </c>
      <c r="AC2031" s="22" t="str">
        <f>+_xlfn.XLOOKUP(Ventas_Oficina[[#This Row],[Nº de artículo]],AUXILIAR!A2030:A6922,AUXILIAR!D2030:D6922,"Error",0)</f>
        <v>No enviado a tiempo</v>
      </c>
      <c r="AD2031" s="22" t="str">
        <f>+IF(AND(Ventas_Oficina[[#This Row],[Total]]&gt;75000,Ventas_Oficina[[#This Row],[Envio a tiempo]]="Enviado a tiempo"),"Buena Venta","Venta Mala")</f>
        <v>Venta Mala</v>
      </c>
    </row>
    <row r="2032" spans="1:30" x14ac:dyDescent="0.25">
      <c r="A2032" s="26">
        <v>1361261</v>
      </c>
      <c r="B2032" s="10">
        <v>41909</v>
      </c>
      <c r="C2032" s="11" t="s">
        <v>167</v>
      </c>
      <c r="D2032" s="11" t="s">
        <v>137</v>
      </c>
      <c r="E2032" s="11" t="s">
        <v>4</v>
      </c>
      <c r="F2032" s="11" t="s">
        <v>5</v>
      </c>
      <c r="G2032" s="11" t="s">
        <v>1008</v>
      </c>
      <c r="H2032" s="11" t="s">
        <v>6</v>
      </c>
      <c r="I2032" s="11" t="s">
        <v>1014</v>
      </c>
      <c r="J2032" s="11" t="s">
        <v>1030</v>
      </c>
      <c r="K2032" s="11" t="s">
        <v>1261</v>
      </c>
      <c r="L2032" s="11" t="s">
        <v>1265</v>
      </c>
      <c r="M2032" s="11" t="s">
        <v>1272</v>
      </c>
      <c r="N2032" s="10">
        <v>41914</v>
      </c>
      <c r="O2032" s="12">
        <v>90</v>
      </c>
      <c r="P2032" s="12">
        <v>210</v>
      </c>
      <c r="Q2032" s="12">
        <v>120</v>
      </c>
      <c r="R2032" s="11">
        <v>24</v>
      </c>
      <c r="S2032" s="12">
        <v>5040</v>
      </c>
      <c r="T2032" s="13">
        <v>0.04</v>
      </c>
      <c r="U2032" s="12">
        <v>201.6</v>
      </c>
      <c r="V2032" s="12">
        <v>4838.3999999999996</v>
      </c>
      <c r="W2032" s="12">
        <v>70</v>
      </c>
      <c r="X2032" s="12">
        <v>7669</v>
      </c>
      <c r="Y2032" s="14">
        <f>+DAY('TABLA PRINCIPAL'!$B2032)</f>
        <v>27</v>
      </c>
      <c r="Z2032" s="14">
        <f>+MONTH('TABLA PRINCIPAL'!$B2032)</f>
        <v>9</v>
      </c>
      <c r="AA2032" s="14">
        <f>+YEAR('TABLA PRINCIPAL'!$B2032)</f>
        <v>2014</v>
      </c>
      <c r="AB2032" s="22" t="str">
        <f>+IF(Ventas_Oficina[[#This Row],[Total del pedido]]&gt;=100000,"SI","NO")</f>
        <v>NO</v>
      </c>
      <c r="AC2032" s="22" t="str">
        <f>+_xlfn.XLOOKUP(Ventas_Oficina[[#This Row],[Nº de artículo]],AUXILIAR!A2031:A6923,AUXILIAR!D2031:D6923,"Error",0)</f>
        <v>Enviado a tiempo</v>
      </c>
      <c r="AD2032" s="22" t="str">
        <f>+IF(AND(Ventas_Oficina[[#This Row],[Total]]&gt;75000,Ventas_Oficina[[#This Row],[Envio a tiempo]]="Enviado a tiempo"),"Buena Venta","Venta Mala")</f>
        <v>Venta Mala</v>
      </c>
    </row>
    <row r="2033" spans="1:30" x14ac:dyDescent="0.25">
      <c r="A2033" s="25">
        <v>1361261</v>
      </c>
      <c r="B2033" s="5">
        <v>41909</v>
      </c>
      <c r="C2033" s="6" t="s">
        <v>167</v>
      </c>
      <c r="D2033" s="6" t="s">
        <v>137</v>
      </c>
      <c r="E2033" s="6" t="s">
        <v>4</v>
      </c>
      <c r="F2033" s="6" t="s">
        <v>5</v>
      </c>
      <c r="G2033" s="6" t="s">
        <v>1008</v>
      </c>
      <c r="H2033" s="6" t="s">
        <v>6</v>
      </c>
      <c r="I2033" s="6" t="s">
        <v>1013</v>
      </c>
      <c r="J2033" s="6" t="s">
        <v>1061</v>
      </c>
      <c r="K2033" s="6" t="s">
        <v>1261</v>
      </c>
      <c r="L2033" s="6" t="s">
        <v>1265</v>
      </c>
      <c r="M2033" s="6" t="s">
        <v>1272</v>
      </c>
      <c r="N2033" s="5">
        <v>41914</v>
      </c>
      <c r="O2033" s="7">
        <v>94</v>
      </c>
      <c r="P2033" s="7">
        <v>208</v>
      </c>
      <c r="Q2033" s="7">
        <v>114</v>
      </c>
      <c r="R2033" s="6">
        <v>14</v>
      </c>
      <c r="S2033" s="7">
        <v>2912</v>
      </c>
      <c r="T2033" s="8">
        <v>0.02</v>
      </c>
      <c r="U2033" s="7">
        <v>58.24</v>
      </c>
      <c r="V2033" s="7">
        <v>2853.76</v>
      </c>
      <c r="W2033" s="7">
        <v>256</v>
      </c>
      <c r="X2033" s="7">
        <v>7669</v>
      </c>
      <c r="Y2033" s="9">
        <f>+DAY('TABLA PRINCIPAL'!$B2033)</f>
        <v>27</v>
      </c>
      <c r="Z2033" s="9">
        <f>+MONTH('TABLA PRINCIPAL'!$B2033)</f>
        <v>9</v>
      </c>
      <c r="AA2033" s="9">
        <f>+YEAR('TABLA PRINCIPAL'!$B2033)</f>
        <v>2014</v>
      </c>
      <c r="AB2033" s="22" t="str">
        <f>+IF(Ventas_Oficina[[#This Row],[Total del pedido]]&gt;=100000,"SI","NO")</f>
        <v>NO</v>
      </c>
      <c r="AC2033" s="22" t="str">
        <f>+_xlfn.XLOOKUP(Ventas_Oficina[[#This Row],[Nº de artículo]],AUXILIAR!A2032:A6924,AUXILIAR!D2032:D6924,"Error",0)</f>
        <v>Enviado a tiempo</v>
      </c>
      <c r="AD2033" s="22" t="str">
        <f>+IF(AND(Ventas_Oficina[[#This Row],[Total]]&gt;75000,Ventas_Oficina[[#This Row],[Envio a tiempo]]="Enviado a tiempo"),"Buena Venta","Venta Mala")</f>
        <v>Venta Mala</v>
      </c>
    </row>
    <row r="2034" spans="1:30" x14ac:dyDescent="0.25">
      <c r="A2034" s="26">
        <v>1361261</v>
      </c>
      <c r="B2034" s="10">
        <v>42104</v>
      </c>
      <c r="C2034" s="11" t="s">
        <v>396</v>
      </c>
      <c r="D2034" s="11" t="s">
        <v>183</v>
      </c>
      <c r="E2034" s="11" t="s">
        <v>4</v>
      </c>
      <c r="F2034" s="11" t="s">
        <v>5</v>
      </c>
      <c r="G2034" s="11" t="s">
        <v>1009</v>
      </c>
      <c r="H2034" s="11" t="s">
        <v>106</v>
      </c>
      <c r="I2034" s="11" t="s">
        <v>1014</v>
      </c>
      <c r="J2034" s="11" t="s">
        <v>1171</v>
      </c>
      <c r="K2034" s="11" t="s">
        <v>1263</v>
      </c>
      <c r="L2034" s="11" t="s">
        <v>1266</v>
      </c>
      <c r="M2034" s="11" t="s">
        <v>1272</v>
      </c>
      <c r="N2034" s="10">
        <v>42105</v>
      </c>
      <c r="O2034" s="12">
        <v>395</v>
      </c>
      <c r="P2034" s="12">
        <v>608</v>
      </c>
      <c r="Q2034" s="12">
        <v>213</v>
      </c>
      <c r="R2034" s="11">
        <v>27</v>
      </c>
      <c r="S2034" s="12">
        <v>16416</v>
      </c>
      <c r="T2034" s="13">
        <v>7.0000000000000007E-2</v>
      </c>
      <c r="U2034" s="12">
        <v>1149.1200000000001</v>
      </c>
      <c r="V2034" s="12">
        <v>15266.88</v>
      </c>
      <c r="W2034" s="12">
        <v>182</v>
      </c>
      <c r="X2034" s="12">
        <v>41563</v>
      </c>
      <c r="Y2034" s="14">
        <f>+DAY('TABLA PRINCIPAL'!$B2034)</f>
        <v>10</v>
      </c>
      <c r="Z2034" s="14">
        <f>+MONTH('TABLA PRINCIPAL'!$B2034)</f>
        <v>4</v>
      </c>
      <c r="AA2034" s="14">
        <f>+YEAR('TABLA PRINCIPAL'!$B2034)</f>
        <v>2015</v>
      </c>
      <c r="AB2034" s="22" t="str">
        <f>+IF(Ventas_Oficina[[#This Row],[Total del pedido]]&gt;=100000,"SI","NO")</f>
        <v>NO</v>
      </c>
      <c r="AC2034" s="22" t="str">
        <f>+_xlfn.XLOOKUP(Ventas_Oficina[[#This Row],[Nº de artículo]],AUXILIAR!A2033:A6925,AUXILIAR!D2033:D6925,"Error",0)</f>
        <v>Enviado a tiempo</v>
      </c>
      <c r="AD2034" s="22" t="str">
        <f>+IF(AND(Ventas_Oficina[[#This Row],[Total]]&gt;75000,Ventas_Oficina[[#This Row],[Envio a tiempo]]="Enviado a tiempo"),"Buena Venta","Venta Mala")</f>
        <v>Venta Mala</v>
      </c>
    </row>
    <row r="2035" spans="1:30" x14ac:dyDescent="0.25">
      <c r="A2035" s="25">
        <v>1361626</v>
      </c>
      <c r="B2035" s="5">
        <v>41767</v>
      </c>
      <c r="C2035" s="6" t="s">
        <v>683</v>
      </c>
      <c r="D2035" s="6" t="s">
        <v>141</v>
      </c>
      <c r="E2035" s="6" t="s">
        <v>4</v>
      </c>
      <c r="F2035" s="6" t="s">
        <v>5</v>
      </c>
      <c r="G2035" s="6" t="s">
        <v>1010</v>
      </c>
      <c r="H2035" s="6" t="s">
        <v>39</v>
      </c>
      <c r="I2035" s="6" t="s">
        <v>1013</v>
      </c>
      <c r="J2035" s="6" t="s">
        <v>1122</v>
      </c>
      <c r="K2035" s="6" t="s">
        <v>1261</v>
      </c>
      <c r="L2035" s="6" t="s">
        <v>1265</v>
      </c>
      <c r="M2035" s="6" t="s">
        <v>1272</v>
      </c>
      <c r="N2035" s="5">
        <v>41771</v>
      </c>
      <c r="O2035" s="7">
        <v>437</v>
      </c>
      <c r="P2035" s="7">
        <v>911</v>
      </c>
      <c r="Q2035" s="7">
        <v>474</v>
      </c>
      <c r="R2035" s="6">
        <v>6</v>
      </c>
      <c r="S2035" s="7">
        <v>5466</v>
      </c>
      <c r="T2035" s="8">
        <v>0.06</v>
      </c>
      <c r="U2035" s="7">
        <v>327.96</v>
      </c>
      <c r="V2035" s="7">
        <v>5138.04</v>
      </c>
      <c r="W2035" s="7">
        <v>225</v>
      </c>
      <c r="X2035" s="7">
        <v>92520</v>
      </c>
      <c r="Y2035" s="9">
        <f>+DAY('TABLA PRINCIPAL'!$B2035)</f>
        <v>8</v>
      </c>
      <c r="Z2035" s="9">
        <f>+MONTH('TABLA PRINCIPAL'!$B2035)</f>
        <v>5</v>
      </c>
      <c r="AA2035" s="9">
        <f>+YEAR('TABLA PRINCIPAL'!$B2035)</f>
        <v>2014</v>
      </c>
      <c r="AB2035" s="22" t="str">
        <f>+IF(Ventas_Oficina[[#This Row],[Total del pedido]]&gt;=100000,"SI","NO")</f>
        <v>NO</v>
      </c>
      <c r="AC2035" s="22" t="str">
        <f>+_xlfn.XLOOKUP(Ventas_Oficina[[#This Row],[Nº de artículo]],AUXILIAR!A2034:A6926,AUXILIAR!D2034:D6926,"Error",0)</f>
        <v>Enviado a tiempo</v>
      </c>
      <c r="AD2035" s="22" t="str">
        <f>+IF(AND(Ventas_Oficina[[#This Row],[Total]]&gt;75000,Ventas_Oficina[[#This Row],[Envio a tiempo]]="Enviado a tiempo"),"Buena Venta","Venta Mala")</f>
        <v>Buena Venta</v>
      </c>
    </row>
    <row r="2036" spans="1:30" x14ac:dyDescent="0.25">
      <c r="A2036" s="26">
        <v>1361992</v>
      </c>
      <c r="B2036" s="10">
        <v>41893</v>
      </c>
      <c r="C2036" s="11" t="s">
        <v>132</v>
      </c>
      <c r="D2036" s="11" t="s">
        <v>133</v>
      </c>
      <c r="E2036" s="11" t="s">
        <v>12</v>
      </c>
      <c r="F2036" s="11" t="s">
        <v>13</v>
      </c>
      <c r="G2036" s="11" t="s">
        <v>1009</v>
      </c>
      <c r="H2036" s="11" t="s">
        <v>42</v>
      </c>
      <c r="I2036" s="11" t="s">
        <v>1014</v>
      </c>
      <c r="J2036" s="11" t="s">
        <v>1044</v>
      </c>
      <c r="K2036" s="11" t="s">
        <v>1261</v>
      </c>
      <c r="L2036" s="11" t="s">
        <v>1265</v>
      </c>
      <c r="M2036" s="11" t="s">
        <v>1272</v>
      </c>
      <c r="N2036" s="10">
        <v>41895</v>
      </c>
      <c r="O2036" s="12">
        <v>118</v>
      </c>
      <c r="P2036" s="12">
        <v>188</v>
      </c>
      <c r="Q2036" s="12">
        <v>70</v>
      </c>
      <c r="R2036" s="11">
        <v>28</v>
      </c>
      <c r="S2036" s="12">
        <v>5264</v>
      </c>
      <c r="T2036" s="13">
        <v>0.05</v>
      </c>
      <c r="U2036" s="12">
        <v>263.2</v>
      </c>
      <c r="V2036" s="12">
        <v>5000.8</v>
      </c>
      <c r="W2036" s="12">
        <v>149</v>
      </c>
      <c r="X2036" s="12">
        <v>7688</v>
      </c>
      <c r="Y2036" s="14">
        <f>+DAY('TABLA PRINCIPAL'!$B2036)</f>
        <v>11</v>
      </c>
      <c r="Z2036" s="14">
        <f>+MONTH('TABLA PRINCIPAL'!$B2036)</f>
        <v>9</v>
      </c>
      <c r="AA2036" s="14">
        <f>+YEAR('TABLA PRINCIPAL'!$B2036)</f>
        <v>2014</v>
      </c>
      <c r="AB2036" s="22" t="str">
        <f>+IF(Ventas_Oficina[[#This Row],[Total del pedido]]&gt;=100000,"SI","NO")</f>
        <v>NO</v>
      </c>
      <c r="AC2036" s="22" t="str">
        <f>+_xlfn.XLOOKUP(Ventas_Oficina[[#This Row],[Nº de artículo]],AUXILIAR!A2035:A6927,AUXILIAR!D2035:D6927,"Error",0)</f>
        <v>Enviado a tiempo</v>
      </c>
      <c r="AD2036" s="22" t="str">
        <f>+IF(AND(Ventas_Oficina[[#This Row],[Total]]&gt;75000,Ventas_Oficina[[#This Row],[Envio a tiempo]]="Enviado a tiempo"),"Buena Venta","Venta Mala")</f>
        <v>Venta Mala</v>
      </c>
    </row>
    <row r="2037" spans="1:30" x14ac:dyDescent="0.25">
      <c r="A2037" s="25">
        <v>1361992</v>
      </c>
      <c r="B2037" s="5">
        <v>41879</v>
      </c>
      <c r="C2037" s="6" t="s">
        <v>251</v>
      </c>
      <c r="D2037" s="6" t="s">
        <v>199</v>
      </c>
      <c r="E2037" s="6" t="s">
        <v>4</v>
      </c>
      <c r="F2037" s="6" t="s">
        <v>5</v>
      </c>
      <c r="G2037" s="6" t="s">
        <v>1010</v>
      </c>
      <c r="H2037" s="6" t="s">
        <v>24</v>
      </c>
      <c r="I2037" s="6" t="s">
        <v>1016</v>
      </c>
      <c r="J2037" s="6" t="s">
        <v>1155</v>
      </c>
      <c r="K2037" s="6" t="s">
        <v>1261</v>
      </c>
      <c r="L2037" s="6" t="s">
        <v>1267</v>
      </c>
      <c r="M2037" s="6" t="s">
        <v>1272</v>
      </c>
      <c r="N2037" s="5">
        <v>41852</v>
      </c>
      <c r="O2037" s="7">
        <v>388</v>
      </c>
      <c r="P2037" s="7">
        <v>647</v>
      </c>
      <c r="Q2037" s="7">
        <v>259</v>
      </c>
      <c r="R2037" s="6">
        <v>23</v>
      </c>
      <c r="S2037" s="7">
        <v>14881</v>
      </c>
      <c r="T2037" s="8">
        <v>0.06</v>
      </c>
      <c r="U2037" s="7">
        <v>892.86</v>
      </c>
      <c r="V2037" s="7">
        <v>13988.14</v>
      </c>
      <c r="W2037" s="7">
        <v>122</v>
      </c>
      <c r="X2037" s="7">
        <v>11842</v>
      </c>
      <c r="Y2037" s="9">
        <f>+DAY('TABLA PRINCIPAL'!$B2037)</f>
        <v>28</v>
      </c>
      <c r="Z2037" s="9">
        <f>+MONTH('TABLA PRINCIPAL'!$B2037)</f>
        <v>8</v>
      </c>
      <c r="AA2037" s="9">
        <f>+YEAR('TABLA PRINCIPAL'!$B2037)</f>
        <v>2014</v>
      </c>
      <c r="AB2037" s="22" t="str">
        <f>+IF(Ventas_Oficina[[#This Row],[Total del pedido]]&gt;=100000,"SI","NO")</f>
        <v>NO</v>
      </c>
      <c r="AC2037" s="22" t="str">
        <f>+_xlfn.XLOOKUP(Ventas_Oficina[[#This Row],[Nº de artículo]],AUXILIAR!A2036:A6928,AUXILIAR!D2036:D6928,"Error",0)</f>
        <v>Enviado a tiempo</v>
      </c>
      <c r="AD2037" s="22" t="str">
        <f>+IF(AND(Ventas_Oficina[[#This Row],[Total]]&gt;75000,Ventas_Oficina[[#This Row],[Envio a tiempo]]="Enviado a tiempo"),"Buena Venta","Venta Mala")</f>
        <v>Venta Mala</v>
      </c>
    </row>
    <row r="2038" spans="1:30" x14ac:dyDescent="0.25">
      <c r="A2038" s="26">
        <v>1361992</v>
      </c>
      <c r="B2038" s="10">
        <v>41403</v>
      </c>
      <c r="C2038" s="11" t="s">
        <v>109</v>
      </c>
      <c r="D2038" s="11" t="s">
        <v>110</v>
      </c>
      <c r="E2038" s="11" t="s">
        <v>12</v>
      </c>
      <c r="F2038" s="11" t="s">
        <v>13</v>
      </c>
      <c r="G2038" s="11" t="s">
        <v>1008</v>
      </c>
      <c r="H2038" s="11" t="s">
        <v>14</v>
      </c>
      <c r="I2038" s="11" t="s">
        <v>1013</v>
      </c>
      <c r="J2038" s="11" t="s">
        <v>200</v>
      </c>
      <c r="K2038" s="11" t="s">
        <v>1261</v>
      </c>
      <c r="L2038" s="11" t="s">
        <v>1265</v>
      </c>
      <c r="M2038" s="11" t="s">
        <v>1272</v>
      </c>
      <c r="N2038" s="10">
        <v>41405</v>
      </c>
      <c r="O2038" s="12">
        <v>153</v>
      </c>
      <c r="P2038" s="12">
        <v>247</v>
      </c>
      <c r="Q2038" s="12">
        <v>94</v>
      </c>
      <c r="R2038" s="11">
        <v>16</v>
      </c>
      <c r="S2038" s="12">
        <v>3952</v>
      </c>
      <c r="T2038" s="13">
        <v>0.01</v>
      </c>
      <c r="U2038" s="12">
        <v>39.520000000000003</v>
      </c>
      <c r="V2038" s="12">
        <v>3912.48</v>
      </c>
      <c r="W2038" s="12">
        <v>102</v>
      </c>
      <c r="X2038" s="12">
        <v>11842</v>
      </c>
      <c r="Y2038" s="14">
        <f>+DAY('TABLA PRINCIPAL'!$B2038)</f>
        <v>9</v>
      </c>
      <c r="Z2038" s="14">
        <f>+MONTH('TABLA PRINCIPAL'!$B2038)</f>
        <v>5</v>
      </c>
      <c r="AA2038" s="14">
        <f>+YEAR('TABLA PRINCIPAL'!$B2038)</f>
        <v>2013</v>
      </c>
      <c r="AB2038" s="22" t="str">
        <f>+IF(Ventas_Oficina[[#This Row],[Total del pedido]]&gt;=100000,"SI","NO")</f>
        <v>NO</v>
      </c>
      <c r="AC2038" s="22" t="str">
        <f>+_xlfn.XLOOKUP(Ventas_Oficina[[#This Row],[Nº de artículo]],AUXILIAR!A2037:A6929,AUXILIAR!D2037:D6929,"Error",0)</f>
        <v>No enviado a tiempo</v>
      </c>
      <c r="AD2038" s="22" t="str">
        <f>+IF(AND(Ventas_Oficina[[#This Row],[Total]]&gt;75000,Ventas_Oficina[[#This Row],[Envio a tiempo]]="Enviado a tiempo"),"Buena Venta","Venta Mala")</f>
        <v>Venta Mala</v>
      </c>
    </row>
    <row r="2039" spans="1:30" x14ac:dyDescent="0.25">
      <c r="A2039" s="25">
        <v>1362357</v>
      </c>
      <c r="B2039" s="5">
        <v>41910</v>
      </c>
      <c r="C2039" s="6" t="s">
        <v>236</v>
      </c>
      <c r="D2039" s="6" t="s">
        <v>209</v>
      </c>
      <c r="E2039" s="6" t="s">
        <v>4</v>
      </c>
      <c r="F2039" s="6" t="s">
        <v>5</v>
      </c>
      <c r="G2039" s="6" t="s">
        <v>1007</v>
      </c>
      <c r="H2039" s="6" t="s">
        <v>6</v>
      </c>
      <c r="I2039" s="6" t="s">
        <v>1016</v>
      </c>
      <c r="J2039" s="6" t="s">
        <v>1104</v>
      </c>
      <c r="K2039" s="6" t="s">
        <v>1262</v>
      </c>
      <c r="L2039" s="6" t="s">
        <v>1266</v>
      </c>
      <c r="M2039" s="6" t="s">
        <v>1272</v>
      </c>
      <c r="N2039" s="5">
        <v>41911</v>
      </c>
      <c r="O2039" s="7">
        <v>131</v>
      </c>
      <c r="P2039" s="7">
        <v>284</v>
      </c>
      <c r="Q2039" s="7">
        <v>153</v>
      </c>
      <c r="R2039" s="6">
        <v>18</v>
      </c>
      <c r="S2039" s="7">
        <v>5112</v>
      </c>
      <c r="T2039" s="8">
        <v>0.03</v>
      </c>
      <c r="U2039" s="7">
        <v>153.35999999999999</v>
      </c>
      <c r="V2039" s="7">
        <v>4958.6400000000003</v>
      </c>
      <c r="W2039" s="7">
        <v>93</v>
      </c>
      <c r="X2039" s="7">
        <v>9769</v>
      </c>
      <c r="Y2039" s="9">
        <f>+DAY('TABLA PRINCIPAL'!$B2039)</f>
        <v>28</v>
      </c>
      <c r="Z2039" s="9">
        <f>+MONTH('TABLA PRINCIPAL'!$B2039)</f>
        <v>9</v>
      </c>
      <c r="AA2039" s="9">
        <f>+YEAR('TABLA PRINCIPAL'!$B2039)</f>
        <v>2014</v>
      </c>
      <c r="AB2039" s="22" t="str">
        <f>+IF(Ventas_Oficina[[#This Row],[Total del pedido]]&gt;=100000,"SI","NO")</f>
        <v>NO</v>
      </c>
      <c r="AC2039" s="22" t="str">
        <f>+_xlfn.XLOOKUP(Ventas_Oficina[[#This Row],[Nº de artículo]],AUXILIAR!A2038:A6930,AUXILIAR!D2038:D6930,"Error",0)</f>
        <v>No enviado a tiempo</v>
      </c>
      <c r="AD2039" s="22" t="str">
        <f>+IF(AND(Ventas_Oficina[[#This Row],[Total]]&gt;75000,Ventas_Oficina[[#This Row],[Envio a tiempo]]="Enviado a tiempo"),"Buena Venta","Venta Mala")</f>
        <v>Venta Mala</v>
      </c>
    </row>
    <row r="2040" spans="1:30" x14ac:dyDescent="0.25">
      <c r="A2040" s="26">
        <v>1362357</v>
      </c>
      <c r="B2040" s="10">
        <v>41910</v>
      </c>
      <c r="C2040" s="11" t="s">
        <v>236</v>
      </c>
      <c r="D2040" s="11" t="s">
        <v>209</v>
      </c>
      <c r="E2040" s="11" t="s">
        <v>4</v>
      </c>
      <c r="F2040" s="11" t="s">
        <v>5</v>
      </c>
      <c r="G2040" s="11" t="s">
        <v>1007</v>
      </c>
      <c r="H2040" s="11" t="s">
        <v>6</v>
      </c>
      <c r="I2040" s="11" t="s">
        <v>1015</v>
      </c>
      <c r="J2040" s="11" t="s">
        <v>1104</v>
      </c>
      <c r="K2040" s="11" t="s">
        <v>1261</v>
      </c>
      <c r="L2040" s="11" t="s">
        <v>1267</v>
      </c>
      <c r="M2040" s="11" t="s">
        <v>1272</v>
      </c>
      <c r="N2040" s="10">
        <v>41911</v>
      </c>
      <c r="O2040" s="12">
        <v>131</v>
      </c>
      <c r="P2040" s="12">
        <v>284</v>
      </c>
      <c r="Q2040" s="12">
        <v>153</v>
      </c>
      <c r="R2040" s="11">
        <v>5</v>
      </c>
      <c r="S2040" s="12">
        <v>1420</v>
      </c>
      <c r="T2040" s="13">
        <v>0.09</v>
      </c>
      <c r="U2040" s="12">
        <v>127.8</v>
      </c>
      <c r="V2040" s="12">
        <v>1292.2</v>
      </c>
      <c r="W2040" s="12">
        <v>93</v>
      </c>
      <c r="X2040" s="12">
        <v>9769</v>
      </c>
      <c r="Y2040" s="14">
        <f>+DAY('TABLA PRINCIPAL'!$B2040)</f>
        <v>28</v>
      </c>
      <c r="Z2040" s="14">
        <f>+MONTH('TABLA PRINCIPAL'!$B2040)</f>
        <v>9</v>
      </c>
      <c r="AA2040" s="14">
        <f>+YEAR('TABLA PRINCIPAL'!$B2040)</f>
        <v>2014</v>
      </c>
      <c r="AB2040" s="22" t="str">
        <f>+IF(Ventas_Oficina[[#This Row],[Total del pedido]]&gt;=100000,"SI","NO")</f>
        <v>NO</v>
      </c>
      <c r="AC2040" s="22" t="str">
        <f>+_xlfn.XLOOKUP(Ventas_Oficina[[#This Row],[Nº de artículo]],AUXILIAR!A2039:A6931,AUXILIAR!D2039:D6931,"Error",0)</f>
        <v>No enviado a tiempo</v>
      </c>
      <c r="AD2040" s="22" t="str">
        <f>+IF(AND(Ventas_Oficina[[#This Row],[Total]]&gt;75000,Ventas_Oficina[[#This Row],[Envio a tiempo]]="Enviado a tiempo"),"Buena Venta","Venta Mala")</f>
        <v>Venta Mala</v>
      </c>
    </row>
    <row r="2041" spans="1:30" x14ac:dyDescent="0.25">
      <c r="A2041" s="25">
        <v>1362722</v>
      </c>
      <c r="B2041" s="5">
        <v>41911</v>
      </c>
      <c r="C2041" s="6" t="s">
        <v>453</v>
      </c>
      <c r="D2041" s="6" t="s">
        <v>19</v>
      </c>
      <c r="E2041" s="6" t="s">
        <v>4</v>
      </c>
      <c r="F2041" s="6" t="s">
        <v>5</v>
      </c>
      <c r="G2041" s="6" t="s">
        <v>1008</v>
      </c>
      <c r="H2041" s="6" t="s">
        <v>6</v>
      </c>
      <c r="I2041" s="6" t="s">
        <v>1012</v>
      </c>
      <c r="J2041" s="6" t="s">
        <v>1054</v>
      </c>
      <c r="K2041" s="6" t="s">
        <v>1261</v>
      </c>
      <c r="L2041" s="6" t="s">
        <v>1267</v>
      </c>
      <c r="M2041" s="6" t="s">
        <v>1272</v>
      </c>
      <c r="N2041" s="5">
        <v>41911</v>
      </c>
      <c r="O2041" s="7">
        <v>71</v>
      </c>
      <c r="P2041" s="7">
        <v>114</v>
      </c>
      <c r="Q2041" s="7">
        <v>43</v>
      </c>
      <c r="R2041" s="6">
        <v>23</v>
      </c>
      <c r="S2041" s="7">
        <v>2622</v>
      </c>
      <c r="T2041" s="8">
        <v>7.0000000000000007E-2</v>
      </c>
      <c r="U2041" s="7">
        <v>183.54000000000002</v>
      </c>
      <c r="V2041" s="7">
        <v>2438.46</v>
      </c>
      <c r="W2041" s="7">
        <v>70</v>
      </c>
      <c r="X2041" s="7">
        <v>982</v>
      </c>
      <c r="Y2041" s="9">
        <f>+DAY('TABLA PRINCIPAL'!$B2041)</f>
        <v>29</v>
      </c>
      <c r="Z2041" s="9">
        <f>+MONTH('TABLA PRINCIPAL'!$B2041)</f>
        <v>9</v>
      </c>
      <c r="AA2041" s="9">
        <f>+YEAR('TABLA PRINCIPAL'!$B2041)</f>
        <v>2014</v>
      </c>
      <c r="AB2041" s="22" t="str">
        <f>+IF(Ventas_Oficina[[#This Row],[Total del pedido]]&gt;=100000,"SI","NO")</f>
        <v>NO</v>
      </c>
      <c r="AC2041" s="22" t="str">
        <f>+_xlfn.XLOOKUP(Ventas_Oficina[[#This Row],[Nº de artículo]],AUXILIAR!A2040:A6932,AUXILIAR!D2040:D6932,"Error",0)</f>
        <v>No enviado a tiempo</v>
      </c>
      <c r="AD2041" s="22" t="str">
        <f>+IF(AND(Ventas_Oficina[[#This Row],[Total]]&gt;75000,Ventas_Oficina[[#This Row],[Envio a tiempo]]="Enviado a tiempo"),"Buena Venta","Venta Mala")</f>
        <v>Venta Mala</v>
      </c>
    </row>
    <row r="2042" spans="1:30" x14ac:dyDescent="0.25">
      <c r="A2042" s="26">
        <v>1362722</v>
      </c>
      <c r="B2042" s="10">
        <v>42053</v>
      </c>
      <c r="C2042" s="11" t="s">
        <v>67</v>
      </c>
      <c r="D2042" s="11" t="s">
        <v>68</v>
      </c>
      <c r="E2042" s="11" t="s">
        <v>12</v>
      </c>
      <c r="F2042" s="11" t="s">
        <v>13</v>
      </c>
      <c r="G2042" s="11" t="s">
        <v>1007</v>
      </c>
      <c r="H2042" s="11" t="s">
        <v>14</v>
      </c>
      <c r="I2042" s="11" t="s">
        <v>1012</v>
      </c>
      <c r="J2042" s="11" t="s">
        <v>1033</v>
      </c>
      <c r="K2042" s="11" t="s">
        <v>1261</v>
      </c>
      <c r="L2042" s="11" t="s">
        <v>1267</v>
      </c>
      <c r="M2042" s="11" t="s">
        <v>1273</v>
      </c>
      <c r="N2042" s="10">
        <v>42056</v>
      </c>
      <c r="O2042" s="12">
        <v>94</v>
      </c>
      <c r="P2042" s="12">
        <v>188</v>
      </c>
      <c r="Q2042" s="12">
        <v>94</v>
      </c>
      <c r="R2042" s="11">
        <v>8</v>
      </c>
      <c r="S2042" s="12">
        <v>1504</v>
      </c>
      <c r="T2042" s="13">
        <v>0.01</v>
      </c>
      <c r="U2042" s="12">
        <v>15.040000000000001</v>
      </c>
      <c r="V2042" s="12">
        <v>1488.96</v>
      </c>
      <c r="W2042" s="12">
        <v>79</v>
      </c>
      <c r="X2042" s="12">
        <v>6654</v>
      </c>
      <c r="Y2042" s="14">
        <f>+DAY('TABLA PRINCIPAL'!$B2042)</f>
        <v>18</v>
      </c>
      <c r="Z2042" s="14">
        <f>+MONTH('TABLA PRINCIPAL'!$B2042)</f>
        <v>2</v>
      </c>
      <c r="AA2042" s="14">
        <f>+YEAR('TABLA PRINCIPAL'!$B2042)</f>
        <v>2015</v>
      </c>
      <c r="AB2042" s="22" t="str">
        <f>+IF(Ventas_Oficina[[#This Row],[Total del pedido]]&gt;=100000,"SI","NO")</f>
        <v>NO</v>
      </c>
      <c r="AC2042" s="22" t="str">
        <f>+_xlfn.XLOOKUP(Ventas_Oficina[[#This Row],[Nº de artículo]],AUXILIAR!A2041:A6933,AUXILIAR!D2041:D6933,"Error",0)</f>
        <v>No enviado a tiempo</v>
      </c>
      <c r="AD2042" s="22" t="str">
        <f>+IF(AND(Ventas_Oficina[[#This Row],[Total]]&gt;75000,Ventas_Oficina[[#This Row],[Envio a tiempo]]="Enviado a tiempo"),"Buena Venta","Venta Mala")</f>
        <v>Venta Mala</v>
      </c>
    </row>
    <row r="2043" spans="1:30" x14ac:dyDescent="0.25">
      <c r="A2043" s="25">
        <v>1362722</v>
      </c>
      <c r="B2043" s="5">
        <v>41911</v>
      </c>
      <c r="C2043" s="6" t="s">
        <v>453</v>
      </c>
      <c r="D2043" s="6" t="s">
        <v>19</v>
      </c>
      <c r="E2043" s="6" t="s">
        <v>4</v>
      </c>
      <c r="F2043" s="6" t="s">
        <v>5</v>
      </c>
      <c r="G2043" s="6" t="s">
        <v>1009</v>
      </c>
      <c r="H2043" s="6" t="s">
        <v>6</v>
      </c>
      <c r="I2043" s="6" t="s">
        <v>1012</v>
      </c>
      <c r="J2043" s="6" t="s">
        <v>1054</v>
      </c>
      <c r="K2043" s="6" t="s">
        <v>1261</v>
      </c>
      <c r="L2043" s="6" t="s">
        <v>1267</v>
      </c>
      <c r="M2043" s="6" t="s">
        <v>1272</v>
      </c>
      <c r="N2043" s="5">
        <v>41911</v>
      </c>
      <c r="O2043" s="7">
        <v>71</v>
      </c>
      <c r="P2043" s="7">
        <v>114</v>
      </c>
      <c r="Q2043" s="7">
        <v>43</v>
      </c>
      <c r="R2043" s="6">
        <v>2</v>
      </c>
      <c r="S2043" s="7">
        <v>228</v>
      </c>
      <c r="T2043" s="8">
        <v>0.03</v>
      </c>
      <c r="U2043" s="7">
        <v>6.84</v>
      </c>
      <c r="V2043" s="7">
        <v>221.16</v>
      </c>
      <c r="W2043" s="7">
        <v>70</v>
      </c>
      <c r="X2043" s="7">
        <v>982</v>
      </c>
      <c r="Y2043" s="9">
        <f>+DAY('TABLA PRINCIPAL'!$B2043)</f>
        <v>29</v>
      </c>
      <c r="Z2043" s="9">
        <f>+MONTH('TABLA PRINCIPAL'!$B2043)</f>
        <v>9</v>
      </c>
      <c r="AA2043" s="9">
        <f>+YEAR('TABLA PRINCIPAL'!$B2043)</f>
        <v>2014</v>
      </c>
      <c r="AB2043" s="22" t="str">
        <f>+IF(Ventas_Oficina[[#This Row],[Total del pedido]]&gt;=100000,"SI","NO")</f>
        <v>NO</v>
      </c>
      <c r="AC2043" s="22" t="str">
        <f>+_xlfn.XLOOKUP(Ventas_Oficina[[#This Row],[Nº de artículo]],AUXILIAR!A2042:A6934,AUXILIAR!D2042:D6934,"Error",0)</f>
        <v>Enviado a tiempo</v>
      </c>
      <c r="AD2043" s="22" t="str">
        <f>+IF(AND(Ventas_Oficina[[#This Row],[Total]]&gt;75000,Ventas_Oficina[[#This Row],[Envio a tiempo]]="Enviado a tiempo"),"Buena Venta","Venta Mala")</f>
        <v>Venta Mala</v>
      </c>
    </row>
    <row r="2044" spans="1:30" x14ac:dyDescent="0.25">
      <c r="A2044" s="26">
        <v>1362722</v>
      </c>
      <c r="B2044" s="10">
        <v>41974</v>
      </c>
      <c r="C2044" s="11" t="s">
        <v>30</v>
      </c>
      <c r="D2044" s="11" t="s">
        <v>31</v>
      </c>
      <c r="E2044" s="11" t="s">
        <v>4</v>
      </c>
      <c r="F2044" s="11" t="s">
        <v>5</v>
      </c>
      <c r="G2044" s="11" t="s">
        <v>1008</v>
      </c>
      <c r="H2044" s="11" t="s">
        <v>9</v>
      </c>
      <c r="I2044" s="11" t="s">
        <v>1012</v>
      </c>
      <c r="J2044" s="11" t="s">
        <v>1104</v>
      </c>
      <c r="K2044" s="11" t="s">
        <v>1263</v>
      </c>
      <c r="L2044" s="11" t="s">
        <v>1266</v>
      </c>
      <c r="M2044" s="11" t="s">
        <v>1273</v>
      </c>
      <c r="N2044" s="10">
        <v>41978</v>
      </c>
      <c r="O2044" s="12">
        <v>131</v>
      </c>
      <c r="P2044" s="12">
        <v>284</v>
      </c>
      <c r="Q2044" s="12">
        <v>153</v>
      </c>
      <c r="R2044" s="11">
        <v>10</v>
      </c>
      <c r="S2044" s="12">
        <v>2840</v>
      </c>
      <c r="T2044" s="13">
        <v>0.01</v>
      </c>
      <c r="U2044" s="12">
        <v>28.400000000000002</v>
      </c>
      <c r="V2044" s="12">
        <v>2811.6</v>
      </c>
      <c r="W2044" s="12">
        <v>93</v>
      </c>
      <c r="X2044" s="12">
        <v>6859</v>
      </c>
      <c r="Y2044" s="14">
        <f>+DAY('TABLA PRINCIPAL'!$B2044)</f>
        <v>1</v>
      </c>
      <c r="Z2044" s="14">
        <f>+MONTH('TABLA PRINCIPAL'!$B2044)</f>
        <v>12</v>
      </c>
      <c r="AA2044" s="14">
        <f>+YEAR('TABLA PRINCIPAL'!$B2044)</f>
        <v>2014</v>
      </c>
      <c r="AB2044" s="22" t="str">
        <f>+IF(Ventas_Oficina[[#This Row],[Total del pedido]]&gt;=100000,"SI","NO")</f>
        <v>NO</v>
      </c>
      <c r="AC2044" s="22" t="str">
        <f>+_xlfn.XLOOKUP(Ventas_Oficina[[#This Row],[Nº de artículo]],AUXILIAR!A2043:A6935,AUXILIAR!D2043:D6935,"Error",0)</f>
        <v>No enviado a tiempo</v>
      </c>
      <c r="AD2044" s="22" t="str">
        <f>+IF(AND(Ventas_Oficina[[#This Row],[Total]]&gt;75000,Ventas_Oficina[[#This Row],[Envio a tiempo]]="Enviado a tiempo"),"Buena Venta","Venta Mala")</f>
        <v>Venta Mala</v>
      </c>
    </row>
    <row r="2045" spans="1:30" x14ac:dyDescent="0.25">
      <c r="A2045" s="25">
        <v>1362722</v>
      </c>
      <c r="B2045" s="5">
        <v>41911</v>
      </c>
      <c r="C2045" s="6" t="s">
        <v>453</v>
      </c>
      <c r="D2045" s="6" t="s">
        <v>19</v>
      </c>
      <c r="E2045" s="6" t="s">
        <v>4</v>
      </c>
      <c r="F2045" s="6" t="s">
        <v>5</v>
      </c>
      <c r="G2045" s="6" t="s">
        <v>1008</v>
      </c>
      <c r="H2045" s="6" t="s">
        <v>6</v>
      </c>
      <c r="I2045" s="6" t="s">
        <v>1015</v>
      </c>
      <c r="J2045" s="6" t="s">
        <v>1054</v>
      </c>
      <c r="K2045" s="6" t="s">
        <v>1263</v>
      </c>
      <c r="L2045" s="6" t="s">
        <v>1266</v>
      </c>
      <c r="M2045" s="6" t="s">
        <v>1272</v>
      </c>
      <c r="N2045" s="5">
        <v>41911</v>
      </c>
      <c r="O2045" s="7">
        <v>71</v>
      </c>
      <c r="P2045" s="7">
        <v>114</v>
      </c>
      <c r="Q2045" s="7">
        <v>43</v>
      </c>
      <c r="R2045" s="6">
        <v>11</v>
      </c>
      <c r="S2045" s="7">
        <v>1254</v>
      </c>
      <c r="T2045" s="8">
        <v>0.06</v>
      </c>
      <c r="U2045" s="7">
        <v>75.239999999999995</v>
      </c>
      <c r="V2045" s="7">
        <v>1178.76</v>
      </c>
      <c r="W2045" s="7">
        <v>70</v>
      </c>
      <c r="X2045" s="7">
        <v>982</v>
      </c>
      <c r="Y2045" s="9">
        <f>+DAY('TABLA PRINCIPAL'!$B2045)</f>
        <v>29</v>
      </c>
      <c r="Z2045" s="9">
        <f>+MONTH('TABLA PRINCIPAL'!$B2045)</f>
        <v>9</v>
      </c>
      <c r="AA2045" s="9">
        <f>+YEAR('TABLA PRINCIPAL'!$B2045)</f>
        <v>2014</v>
      </c>
      <c r="AB2045" s="22" t="str">
        <f>+IF(Ventas_Oficina[[#This Row],[Total del pedido]]&gt;=100000,"SI","NO")</f>
        <v>NO</v>
      </c>
      <c r="AC2045" s="22" t="str">
        <f>+_xlfn.XLOOKUP(Ventas_Oficina[[#This Row],[Nº de artículo]],AUXILIAR!A2044:A6936,AUXILIAR!D2044:D6936,"Error",0)</f>
        <v>Enviado a tiempo</v>
      </c>
      <c r="AD2045" s="22" t="str">
        <f>+IF(AND(Ventas_Oficina[[#This Row],[Total]]&gt;75000,Ventas_Oficina[[#This Row],[Envio a tiempo]]="Enviado a tiempo"),"Buena Venta","Venta Mala")</f>
        <v>Venta Mala</v>
      </c>
    </row>
    <row r="2046" spans="1:30" x14ac:dyDescent="0.25">
      <c r="A2046" s="26">
        <v>1363087</v>
      </c>
      <c r="B2046" s="10">
        <v>42700</v>
      </c>
      <c r="C2046" s="11" t="s">
        <v>684</v>
      </c>
      <c r="D2046" s="11" t="s">
        <v>260</v>
      </c>
      <c r="E2046" s="11" t="s">
        <v>4</v>
      </c>
      <c r="F2046" s="11" t="s">
        <v>5</v>
      </c>
      <c r="G2046" s="11" t="s">
        <v>1008</v>
      </c>
      <c r="H2046" s="11" t="s">
        <v>121</v>
      </c>
      <c r="I2046" s="11" t="s">
        <v>1012</v>
      </c>
      <c r="J2046" s="11" t="s">
        <v>1045</v>
      </c>
      <c r="K2046" s="11" t="s">
        <v>1261</v>
      </c>
      <c r="L2046" s="11" t="s">
        <v>1267</v>
      </c>
      <c r="M2046" s="11" t="s">
        <v>1272</v>
      </c>
      <c r="N2046" s="10">
        <v>42702</v>
      </c>
      <c r="O2046" s="12">
        <v>93</v>
      </c>
      <c r="P2046" s="12">
        <v>148</v>
      </c>
      <c r="Q2046" s="12">
        <v>55</v>
      </c>
      <c r="R2046" s="11">
        <v>2</v>
      </c>
      <c r="S2046" s="12">
        <v>296</v>
      </c>
      <c r="T2046" s="13">
        <v>0.06</v>
      </c>
      <c r="U2046" s="12">
        <v>17.759999999999998</v>
      </c>
      <c r="V2046" s="12">
        <v>278.24</v>
      </c>
      <c r="W2046" s="12">
        <v>70</v>
      </c>
      <c r="X2046" s="12">
        <v>982</v>
      </c>
      <c r="Y2046" s="14">
        <f>+DAY('TABLA PRINCIPAL'!$B2046)</f>
        <v>26</v>
      </c>
      <c r="Z2046" s="14">
        <f>+MONTH('TABLA PRINCIPAL'!$B2046)</f>
        <v>11</v>
      </c>
      <c r="AA2046" s="14">
        <f>+YEAR('TABLA PRINCIPAL'!$B2046)</f>
        <v>2016</v>
      </c>
      <c r="AB2046" s="22" t="str">
        <f>+IF(Ventas_Oficina[[#This Row],[Total del pedido]]&gt;=100000,"SI","NO")</f>
        <v>NO</v>
      </c>
      <c r="AC2046" s="22" t="str">
        <f>+_xlfn.XLOOKUP(Ventas_Oficina[[#This Row],[Nº de artículo]],AUXILIAR!A2045:A6937,AUXILIAR!D2045:D6937,"Error",0)</f>
        <v>Enviado a tiempo</v>
      </c>
      <c r="AD2046" s="22" t="str">
        <f>+IF(AND(Ventas_Oficina[[#This Row],[Total]]&gt;75000,Ventas_Oficina[[#This Row],[Envio a tiempo]]="Enviado a tiempo"),"Buena Venta","Venta Mala")</f>
        <v>Venta Mala</v>
      </c>
    </row>
    <row r="2047" spans="1:30" x14ac:dyDescent="0.25">
      <c r="A2047" s="25">
        <v>1363087</v>
      </c>
      <c r="B2047" s="5">
        <v>41328</v>
      </c>
      <c r="C2047" s="6" t="s">
        <v>85</v>
      </c>
      <c r="D2047" s="6" t="s">
        <v>3</v>
      </c>
      <c r="E2047" s="6" t="s">
        <v>4</v>
      </c>
      <c r="F2047" s="6" t="s">
        <v>5</v>
      </c>
      <c r="G2047" s="6" t="s">
        <v>1008</v>
      </c>
      <c r="H2047" s="6" t="s">
        <v>6</v>
      </c>
      <c r="I2047" s="6" t="s">
        <v>1012</v>
      </c>
      <c r="J2047" s="6" t="s">
        <v>1126</v>
      </c>
      <c r="K2047" s="6" t="s">
        <v>1262</v>
      </c>
      <c r="L2047" s="6" t="s">
        <v>1265</v>
      </c>
      <c r="M2047" s="6" t="s">
        <v>1272</v>
      </c>
      <c r="N2047" s="5">
        <v>41328</v>
      </c>
      <c r="O2047" s="7">
        <v>3202</v>
      </c>
      <c r="P2047" s="7">
        <v>15248</v>
      </c>
      <c r="Q2047" s="7">
        <v>12046</v>
      </c>
      <c r="R2047" s="6">
        <v>8</v>
      </c>
      <c r="S2047" s="7">
        <v>121984</v>
      </c>
      <c r="T2047" s="8">
        <v>0.05</v>
      </c>
      <c r="U2047" s="7">
        <v>6099.2000000000007</v>
      </c>
      <c r="V2047" s="7">
        <v>115884.8</v>
      </c>
      <c r="W2047" s="7">
        <v>400</v>
      </c>
      <c r="X2047" s="7">
        <v>372101</v>
      </c>
      <c r="Y2047" s="9">
        <f>+DAY('TABLA PRINCIPAL'!$B2047)</f>
        <v>23</v>
      </c>
      <c r="Z2047" s="9">
        <f>+MONTH('TABLA PRINCIPAL'!$B2047)</f>
        <v>2</v>
      </c>
      <c r="AA2047" s="9">
        <f>+YEAR('TABLA PRINCIPAL'!$B2047)</f>
        <v>2013</v>
      </c>
      <c r="AB2047" s="22" t="str">
        <f>+IF(Ventas_Oficina[[#This Row],[Total del pedido]]&gt;=100000,"SI","NO")</f>
        <v>SI</v>
      </c>
      <c r="AC2047" s="22" t="str">
        <f>+_xlfn.XLOOKUP(Ventas_Oficina[[#This Row],[Nº de artículo]],AUXILIAR!A2046:A6938,AUXILIAR!D2046:D6938,"Error",0)</f>
        <v>Enviado a tiempo</v>
      </c>
      <c r="AD2047" s="22" t="str">
        <f>+IF(AND(Ventas_Oficina[[#This Row],[Total]]&gt;75000,Ventas_Oficina[[#This Row],[Envio a tiempo]]="Enviado a tiempo"),"Buena Venta","Venta Mala")</f>
        <v>Buena Venta</v>
      </c>
    </row>
    <row r="2048" spans="1:30" x14ac:dyDescent="0.25">
      <c r="A2048" s="26">
        <v>1363453</v>
      </c>
      <c r="B2048" s="10">
        <v>41656</v>
      </c>
      <c r="C2048" s="11" t="s">
        <v>20</v>
      </c>
      <c r="D2048" s="11" t="s">
        <v>21</v>
      </c>
      <c r="E2048" s="11" t="s">
        <v>4</v>
      </c>
      <c r="F2048" s="11" t="s">
        <v>5</v>
      </c>
      <c r="G2048" s="11" t="s">
        <v>1008</v>
      </c>
      <c r="H2048" s="11" t="s">
        <v>6</v>
      </c>
      <c r="I2048" s="11" t="s">
        <v>1013</v>
      </c>
      <c r="J2048" s="11" t="s">
        <v>1096</v>
      </c>
      <c r="K2048" s="11" t="s">
        <v>1261</v>
      </c>
      <c r="L2048" s="11" t="s">
        <v>1267</v>
      </c>
      <c r="M2048" s="11" t="s">
        <v>1272</v>
      </c>
      <c r="N2048" s="10">
        <v>41658</v>
      </c>
      <c r="O2048" s="12">
        <v>419</v>
      </c>
      <c r="P2048" s="12">
        <v>1023</v>
      </c>
      <c r="Q2048" s="12">
        <v>604</v>
      </c>
      <c r="R2048" s="11">
        <v>3</v>
      </c>
      <c r="S2048" s="12">
        <v>3069</v>
      </c>
      <c r="T2048" s="13">
        <v>0.01</v>
      </c>
      <c r="U2048" s="12">
        <v>30.69</v>
      </c>
      <c r="V2048" s="12">
        <v>3038.31</v>
      </c>
      <c r="W2048" s="12">
        <v>468</v>
      </c>
      <c r="X2048" s="12">
        <v>19302</v>
      </c>
      <c r="Y2048" s="14">
        <f>+DAY('TABLA PRINCIPAL'!$B2048)</f>
        <v>17</v>
      </c>
      <c r="Z2048" s="14">
        <f>+MONTH('TABLA PRINCIPAL'!$B2048)</f>
        <v>1</v>
      </c>
      <c r="AA2048" s="14">
        <f>+YEAR('TABLA PRINCIPAL'!$B2048)</f>
        <v>2014</v>
      </c>
      <c r="AB2048" s="22" t="str">
        <f>+IF(Ventas_Oficina[[#This Row],[Total del pedido]]&gt;=100000,"SI","NO")</f>
        <v>NO</v>
      </c>
      <c r="AC2048" s="22" t="str">
        <f>+_xlfn.XLOOKUP(Ventas_Oficina[[#This Row],[Nº de artículo]],AUXILIAR!A2047:A6939,AUXILIAR!D2047:D6939,"Error",0)</f>
        <v>Enviado a tiempo</v>
      </c>
      <c r="AD2048" s="22" t="str">
        <f>+IF(AND(Ventas_Oficina[[#This Row],[Total]]&gt;75000,Ventas_Oficina[[#This Row],[Envio a tiempo]]="Enviado a tiempo"),"Buena Venta","Venta Mala")</f>
        <v>Venta Mala</v>
      </c>
    </row>
    <row r="2049" spans="1:30" x14ac:dyDescent="0.25">
      <c r="A2049" s="25">
        <v>1363818</v>
      </c>
      <c r="B2049" s="5">
        <v>41916</v>
      </c>
      <c r="C2049" s="6" t="s">
        <v>20</v>
      </c>
      <c r="D2049" s="6" t="s">
        <v>21</v>
      </c>
      <c r="E2049" s="6" t="s">
        <v>4</v>
      </c>
      <c r="F2049" s="6" t="s">
        <v>5</v>
      </c>
      <c r="G2049" s="6" t="s">
        <v>1007</v>
      </c>
      <c r="H2049" s="6" t="s">
        <v>6</v>
      </c>
      <c r="I2049" s="6" t="s">
        <v>1012</v>
      </c>
      <c r="J2049" s="6" t="s">
        <v>1106</v>
      </c>
      <c r="K2049" s="6" t="s">
        <v>1261</v>
      </c>
      <c r="L2049" s="6" t="s">
        <v>1267</v>
      </c>
      <c r="M2049" s="6" t="s">
        <v>1272</v>
      </c>
      <c r="N2049" s="5">
        <v>41918</v>
      </c>
      <c r="O2049" s="7">
        <v>2018</v>
      </c>
      <c r="P2049" s="7">
        <v>3541</v>
      </c>
      <c r="Q2049" s="7">
        <v>1523</v>
      </c>
      <c r="R2049" s="6">
        <v>18</v>
      </c>
      <c r="S2049" s="7">
        <v>63738</v>
      </c>
      <c r="T2049" s="8">
        <v>0.01</v>
      </c>
      <c r="U2049" s="7">
        <v>637.38</v>
      </c>
      <c r="V2049" s="7">
        <v>63100.62</v>
      </c>
      <c r="W2049" s="7">
        <v>199</v>
      </c>
      <c r="X2049" s="7">
        <v>17904</v>
      </c>
      <c r="Y2049" s="9">
        <f>+DAY('TABLA PRINCIPAL'!$B2049)</f>
        <v>4</v>
      </c>
      <c r="Z2049" s="9">
        <f>+MONTH('TABLA PRINCIPAL'!$B2049)</f>
        <v>10</v>
      </c>
      <c r="AA2049" s="9">
        <f>+YEAR('TABLA PRINCIPAL'!$B2049)</f>
        <v>2014</v>
      </c>
      <c r="AB2049" s="22" t="str">
        <f>+IF(Ventas_Oficina[[#This Row],[Total del pedido]]&gt;=100000,"SI","NO")</f>
        <v>NO</v>
      </c>
      <c r="AC2049" s="22" t="str">
        <f>+_xlfn.XLOOKUP(Ventas_Oficina[[#This Row],[Nº de artículo]],AUXILIAR!A2048:A6940,AUXILIAR!D2048:D6940,"Error",0)</f>
        <v>Enviado a tiempo</v>
      </c>
      <c r="AD2049" s="22" t="str">
        <f>+IF(AND(Ventas_Oficina[[#This Row],[Total]]&gt;75000,Ventas_Oficina[[#This Row],[Envio a tiempo]]="Enviado a tiempo"),"Buena Venta","Venta Mala")</f>
        <v>Venta Mala</v>
      </c>
    </row>
    <row r="2050" spans="1:30" x14ac:dyDescent="0.25">
      <c r="A2050" s="26">
        <v>1364183</v>
      </c>
      <c r="B2050" s="10">
        <v>42038</v>
      </c>
      <c r="C2050" s="11" t="s">
        <v>322</v>
      </c>
      <c r="D2050" s="11" t="s">
        <v>323</v>
      </c>
      <c r="E2050" s="11" t="s">
        <v>4</v>
      </c>
      <c r="F2050" s="11" t="s">
        <v>5</v>
      </c>
      <c r="G2050" s="11" t="s">
        <v>1007</v>
      </c>
      <c r="H2050" s="11" t="s">
        <v>34</v>
      </c>
      <c r="I2050" s="11" t="s">
        <v>1014</v>
      </c>
      <c r="J2050" s="11" t="s">
        <v>1023</v>
      </c>
      <c r="K2050" s="11" t="s">
        <v>1261</v>
      </c>
      <c r="L2050" s="11" t="s">
        <v>1267</v>
      </c>
      <c r="M2050" s="11" t="s">
        <v>1272</v>
      </c>
      <c r="N2050" s="10">
        <v>42065</v>
      </c>
      <c r="O2050" s="12">
        <v>459</v>
      </c>
      <c r="P2050" s="12">
        <v>728</v>
      </c>
      <c r="Q2050" s="12">
        <v>269</v>
      </c>
      <c r="R2050" s="11">
        <v>49</v>
      </c>
      <c r="S2050" s="12">
        <v>35672</v>
      </c>
      <c r="T2050" s="13">
        <v>0.04</v>
      </c>
      <c r="U2050" s="12">
        <v>1426.88</v>
      </c>
      <c r="V2050" s="12">
        <v>34245.120000000003</v>
      </c>
      <c r="W2050" s="12">
        <v>1115</v>
      </c>
      <c r="X2050" s="12">
        <v>30370</v>
      </c>
      <c r="Y2050" s="14">
        <f>+DAY('TABLA PRINCIPAL'!$B2050)</f>
        <v>3</v>
      </c>
      <c r="Z2050" s="14">
        <f>+MONTH('TABLA PRINCIPAL'!$B2050)</f>
        <v>2</v>
      </c>
      <c r="AA2050" s="14">
        <f>+YEAR('TABLA PRINCIPAL'!$B2050)</f>
        <v>2015</v>
      </c>
      <c r="AB2050" s="22" t="str">
        <f>+IF(Ventas_Oficina[[#This Row],[Total del pedido]]&gt;=100000,"SI","NO")</f>
        <v>NO</v>
      </c>
      <c r="AC2050" s="22" t="str">
        <f>+_xlfn.XLOOKUP(Ventas_Oficina[[#This Row],[Nº de artículo]],AUXILIAR!A2049:A6941,AUXILIAR!D2049:D6941,"Error",0)</f>
        <v>Enviado a tiempo</v>
      </c>
      <c r="AD2050" s="22" t="str">
        <f>+IF(AND(Ventas_Oficina[[#This Row],[Total]]&gt;75000,Ventas_Oficina[[#This Row],[Envio a tiempo]]="Enviado a tiempo"),"Buena Venta","Venta Mala")</f>
        <v>Venta Mala</v>
      </c>
    </row>
    <row r="2051" spans="1:30" x14ac:dyDescent="0.25">
      <c r="A2051" s="25">
        <v>1364183</v>
      </c>
      <c r="B2051" s="5">
        <v>41909</v>
      </c>
      <c r="C2051" s="6" t="s">
        <v>167</v>
      </c>
      <c r="D2051" s="6" t="s">
        <v>137</v>
      </c>
      <c r="E2051" s="6" t="s">
        <v>4</v>
      </c>
      <c r="F2051" s="6" t="s">
        <v>5</v>
      </c>
      <c r="G2051" s="6" t="s">
        <v>1009</v>
      </c>
      <c r="H2051" s="6" t="s">
        <v>6</v>
      </c>
      <c r="I2051" s="6" t="s">
        <v>1012</v>
      </c>
      <c r="J2051" s="6" t="s">
        <v>1085</v>
      </c>
      <c r="K2051" s="6" t="s">
        <v>1261</v>
      </c>
      <c r="L2051" s="6" t="s">
        <v>1266</v>
      </c>
      <c r="M2051" s="6" t="s">
        <v>1272</v>
      </c>
      <c r="N2051" s="5">
        <v>41914</v>
      </c>
      <c r="O2051" s="7">
        <v>384</v>
      </c>
      <c r="P2051" s="7">
        <v>630</v>
      </c>
      <c r="Q2051" s="7">
        <v>246</v>
      </c>
      <c r="R2051" s="6">
        <v>33</v>
      </c>
      <c r="S2051" s="7">
        <v>20790</v>
      </c>
      <c r="T2051" s="8">
        <v>0.05</v>
      </c>
      <c r="U2051" s="7">
        <v>1039.5</v>
      </c>
      <c r="V2051" s="7">
        <v>19750.5</v>
      </c>
      <c r="W2051" s="7">
        <v>50</v>
      </c>
      <c r="X2051" s="7">
        <v>30970</v>
      </c>
      <c r="Y2051" s="9">
        <f>+DAY('TABLA PRINCIPAL'!$B2051)</f>
        <v>27</v>
      </c>
      <c r="Z2051" s="9">
        <f>+MONTH('TABLA PRINCIPAL'!$B2051)</f>
        <v>9</v>
      </c>
      <c r="AA2051" s="9">
        <f>+YEAR('TABLA PRINCIPAL'!$B2051)</f>
        <v>2014</v>
      </c>
      <c r="AB2051" s="22" t="str">
        <f>+IF(Ventas_Oficina[[#This Row],[Total del pedido]]&gt;=100000,"SI","NO")</f>
        <v>NO</v>
      </c>
      <c r="AC2051" s="22" t="str">
        <f>+_xlfn.XLOOKUP(Ventas_Oficina[[#This Row],[Nº de artículo]],AUXILIAR!A2050:A6942,AUXILIAR!D2050:D6942,"Error",0)</f>
        <v>Enviado a tiempo</v>
      </c>
      <c r="AD2051" s="22" t="str">
        <f>+IF(AND(Ventas_Oficina[[#This Row],[Total]]&gt;75000,Ventas_Oficina[[#This Row],[Envio a tiempo]]="Enviado a tiempo"),"Buena Venta","Venta Mala")</f>
        <v>Venta Mala</v>
      </c>
    </row>
    <row r="2052" spans="1:30" x14ac:dyDescent="0.25">
      <c r="A2052" s="26">
        <v>1364183</v>
      </c>
      <c r="B2052" s="10">
        <v>41915</v>
      </c>
      <c r="C2052" s="11" t="s">
        <v>327</v>
      </c>
      <c r="D2052" s="11" t="s">
        <v>11</v>
      </c>
      <c r="E2052" s="11" t="s">
        <v>12</v>
      </c>
      <c r="F2052" s="11" t="s">
        <v>13</v>
      </c>
      <c r="G2052" s="11" t="s">
        <v>1010</v>
      </c>
      <c r="H2052" s="11" t="s">
        <v>14</v>
      </c>
      <c r="I2052" s="11" t="s">
        <v>1012</v>
      </c>
      <c r="J2052" s="11" t="s">
        <v>1086</v>
      </c>
      <c r="K2052" s="11" t="s">
        <v>1261</v>
      </c>
      <c r="L2052" s="11" t="s">
        <v>1267</v>
      </c>
      <c r="M2052" s="11" t="s">
        <v>1272</v>
      </c>
      <c r="N2052" s="10">
        <v>41917</v>
      </c>
      <c r="O2052" s="12">
        <v>1111</v>
      </c>
      <c r="P2052" s="12">
        <v>1984</v>
      </c>
      <c r="Q2052" s="12">
        <v>873</v>
      </c>
      <c r="R2052" s="11">
        <v>43</v>
      </c>
      <c r="S2052" s="12">
        <v>85312</v>
      </c>
      <c r="T2052" s="13">
        <v>0.01</v>
      </c>
      <c r="U2052" s="12">
        <v>853.12</v>
      </c>
      <c r="V2052" s="12">
        <v>84458.880000000005</v>
      </c>
      <c r="W2052" s="12">
        <v>410</v>
      </c>
      <c r="X2052" s="12">
        <v>30170</v>
      </c>
      <c r="Y2052" s="14">
        <f>+DAY('TABLA PRINCIPAL'!$B2052)</f>
        <v>3</v>
      </c>
      <c r="Z2052" s="14">
        <f>+MONTH('TABLA PRINCIPAL'!$B2052)</f>
        <v>10</v>
      </c>
      <c r="AA2052" s="14">
        <f>+YEAR('TABLA PRINCIPAL'!$B2052)</f>
        <v>2014</v>
      </c>
      <c r="AB2052" s="22" t="str">
        <f>+IF(Ventas_Oficina[[#This Row],[Total del pedido]]&gt;=100000,"SI","NO")</f>
        <v>NO</v>
      </c>
      <c r="AC2052" s="22" t="str">
        <f>+_xlfn.XLOOKUP(Ventas_Oficina[[#This Row],[Nº de artículo]],AUXILIAR!A2051:A6943,AUXILIAR!D2051:D6943,"Error",0)</f>
        <v>Enviado a tiempo</v>
      </c>
      <c r="AD2052" s="22" t="str">
        <f>+IF(AND(Ventas_Oficina[[#This Row],[Total]]&gt;75000,Ventas_Oficina[[#This Row],[Envio a tiempo]]="Enviado a tiempo"),"Buena Venta","Venta Mala")</f>
        <v>Venta Mala</v>
      </c>
    </row>
    <row r="2053" spans="1:30" x14ac:dyDescent="0.25">
      <c r="A2053" s="25">
        <v>1364548</v>
      </c>
      <c r="B2053" s="5">
        <v>42483</v>
      </c>
      <c r="C2053" s="6" t="s">
        <v>272</v>
      </c>
      <c r="D2053" s="6" t="s">
        <v>206</v>
      </c>
      <c r="E2053" s="6" t="s">
        <v>12</v>
      </c>
      <c r="F2053" s="6" t="s">
        <v>13</v>
      </c>
      <c r="G2053" s="6" t="s">
        <v>1007</v>
      </c>
      <c r="H2053" s="6" t="s">
        <v>42</v>
      </c>
      <c r="I2053" s="6" t="s">
        <v>1014</v>
      </c>
      <c r="J2053" s="6" t="s">
        <v>1044</v>
      </c>
      <c r="K2053" s="6" t="s">
        <v>1261</v>
      </c>
      <c r="L2053" s="6" t="s">
        <v>1265</v>
      </c>
      <c r="M2053" s="6" t="s">
        <v>1273</v>
      </c>
      <c r="N2053" s="5">
        <v>42484</v>
      </c>
      <c r="O2053" s="7">
        <v>118</v>
      </c>
      <c r="P2053" s="7">
        <v>188</v>
      </c>
      <c r="Q2053" s="7">
        <v>70</v>
      </c>
      <c r="R2053" s="6">
        <v>46</v>
      </c>
      <c r="S2053" s="7">
        <v>8648</v>
      </c>
      <c r="T2053" s="8">
        <v>0.08</v>
      </c>
      <c r="U2053" s="7">
        <v>691.84</v>
      </c>
      <c r="V2053" s="7">
        <v>7956.16</v>
      </c>
      <c r="W2053" s="7">
        <v>149</v>
      </c>
      <c r="X2053" s="7">
        <v>1192</v>
      </c>
      <c r="Y2053" s="9">
        <f>+DAY('TABLA PRINCIPAL'!$B2053)</f>
        <v>23</v>
      </c>
      <c r="Z2053" s="9">
        <f>+MONTH('TABLA PRINCIPAL'!$B2053)</f>
        <v>4</v>
      </c>
      <c r="AA2053" s="9">
        <f>+YEAR('TABLA PRINCIPAL'!$B2053)</f>
        <v>2016</v>
      </c>
      <c r="AB2053" s="22" t="str">
        <f>+IF(Ventas_Oficina[[#This Row],[Total del pedido]]&gt;=100000,"SI","NO")</f>
        <v>NO</v>
      </c>
      <c r="AC2053" s="22" t="str">
        <f>+_xlfn.XLOOKUP(Ventas_Oficina[[#This Row],[Nº de artículo]],AUXILIAR!A2052:A6944,AUXILIAR!D2052:D6944,"Error",0)</f>
        <v>No enviado a tiempo</v>
      </c>
      <c r="AD2053" s="22" t="str">
        <f>+IF(AND(Ventas_Oficina[[#This Row],[Total]]&gt;75000,Ventas_Oficina[[#This Row],[Envio a tiempo]]="Enviado a tiempo"),"Buena Venta","Venta Mala")</f>
        <v>Venta Mala</v>
      </c>
    </row>
    <row r="2054" spans="1:30" x14ac:dyDescent="0.25">
      <c r="A2054" s="26">
        <v>1364914</v>
      </c>
      <c r="B2054" s="10">
        <v>41736</v>
      </c>
      <c r="C2054" s="11" t="s">
        <v>204</v>
      </c>
      <c r="D2054" s="11" t="s">
        <v>599</v>
      </c>
      <c r="E2054" s="11" t="s">
        <v>4</v>
      </c>
      <c r="F2054" s="11" t="s">
        <v>5</v>
      </c>
      <c r="G2054" s="11" t="s">
        <v>1009</v>
      </c>
      <c r="H2054" s="11" t="s">
        <v>27</v>
      </c>
      <c r="I2054" s="11" t="s">
        <v>1013</v>
      </c>
      <c r="J2054" s="11" t="s">
        <v>1028</v>
      </c>
      <c r="K2054" s="11" t="s">
        <v>1261</v>
      </c>
      <c r="L2054" s="11" t="s">
        <v>1267</v>
      </c>
      <c r="M2054" s="11" t="s">
        <v>1273</v>
      </c>
      <c r="N2054" s="10">
        <v>41736</v>
      </c>
      <c r="O2054" s="12">
        <v>229</v>
      </c>
      <c r="P2054" s="12">
        <v>369</v>
      </c>
      <c r="Q2054" s="12">
        <v>140</v>
      </c>
      <c r="R2054" s="11">
        <v>30</v>
      </c>
      <c r="S2054" s="12">
        <v>11070</v>
      </c>
      <c r="T2054" s="13">
        <v>0.05</v>
      </c>
      <c r="U2054" s="12">
        <v>553.5</v>
      </c>
      <c r="V2054" s="12">
        <v>10516.5</v>
      </c>
      <c r="W2054" s="12">
        <v>50</v>
      </c>
      <c r="X2054" s="12">
        <v>10124</v>
      </c>
      <c r="Y2054" s="14">
        <f>+DAY('TABLA PRINCIPAL'!$B2054)</f>
        <v>7</v>
      </c>
      <c r="Z2054" s="14">
        <f>+MONTH('TABLA PRINCIPAL'!$B2054)</f>
        <v>4</v>
      </c>
      <c r="AA2054" s="14">
        <f>+YEAR('TABLA PRINCIPAL'!$B2054)</f>
        <v>2014</v>
      </c>
      <c r="AB2054" s="22" t="str">
        <f>+IF(Ventas_Oficina[[#This Row],[Total del pedido]]&gt;=100000,"SI","NO")</f>
        <v>NO</v>
      </c>
      <c r="AC2054" s="22" t="str">
        <f>+_xlfn.XLOOKUP(Ventas_Oficina[[#This Row],[Nº de artículo]],AUXILIAR!A2053:A6945,AUXILIAR!D2053:D6945,"Error",0)</f>
        <v>No enviado a tiempo</v>
      </c>
      <c r="AD2054" s="22" t="str">
        <f>+IF(AND(Ventas_Oficina[[#This Row],[Total]]&gt;75000,Ventas_Oficina[[#This Row],[Envio a tiempo]]="Enviado a tiempo"),"Buena Venta","Venta Mala")</f>
        <v>Venta Mala</v>
      </c>
    </row>
    <row r="2055" spans="1:30" x14ac:dyDescent="0.25">
      <c r="A2055" s="25">
        <v>1364914</v>
      </c>
      <c r="B2055" s="5">
        <v>41914</v>
      </c>
      <c r="C2055" s="6" t="s">
        <v>437</v>
      </c>
      <c r="D2055" s="6" t="s">
        <v>141</v>
      </c>
      <c r="E2055" s="6" t="s">
        <v>4</v>
      </c>
      <c r="F2055" s="6" t="s">
        <v>5</v>
      </c>
      <c r="G2055" s="6" t="s">
        <v>1010</v>
      </c>
      <c r="H2055" s="6" t="s">
        <v>39</v>
      </c>
      <c r="I2055" s="6" t="s">
        <v>1013</v>
      </c>
      <c r="J2055" s="6" t="s">
        <v>1124</v>
      </c>
      <c r="K2055" s="6" t="s">
        <v>1261</v>
      </c>
      <c r="L2055" s="6" t="s">
        <v>1265</v>
      </c>
      <c r="M2055" s="6" t="s">
        <v>1272</v>
      </c>
      <c r="N2055" s="5">
        <v>41916</v>
      </c>
      <c r="O2055" s="7">
        <v>314</v>
      </c>
      <c r="P2055" s="7">
        <v>491</v>
      </c>
      <c r="Q2055" s="7">
        <v>177</v>
      </c>
      <c r="R2055" s="6">
        <v>45</v>
      </c>
      <c r="S2055" s="7">
        <v>22095</v>
      </c>
      <c r="T2055" s="8">
        <v>0.04</v>
      </c>
      <c r="U2055" s="7">
        <v>883.80000000000007</v>
      </c>
      <c r="V2055" s="7">
        <v>21211.200000000001</v>
      </c>
      <c r="W2055" s="7">
        <v>50</v>
      </c>
      <c r="X2055" s="7">
        <v>10124</v>
      </c>
      <c r="Y2055" s="9">
        <f>+DAY('TABLA PRINCIPAL'!$B2055)</f>
        <v>2</v>
      </c>
      <c r="Z2055" s="9">
        <f>+MONTH('TABLA PRINCIPAL'!$B2055)</f>
        <v>10</v>
      </c>
      <c r="AA2055" s="9">
        <f>+YEAR('TABLA PRINCIPAL'!$B2055)</f>
        <v>2014</v>
      </c>
      <c r="AB2055" s="22" t="str">
        <f>+IF(Ventas_Oficina[[#This Row],[Total del pedido]]&gt;=100000,"SI","NO")</f>
        <v>NO</v>
      </c>
      <c r="AC2055" s="22" t="str">
        <f>+_xlfn.XLOOKUP(Ventas_Oficina[[#This Row],[Nº de artículo]],AUXILIAR!A2054:A6946,AUXILIAR!D2054:D6946,"Error",0)</f>
        <v>No enviado a tiempo</v>
      </c>
      <c r="AD2055" s="22" t="str">
        <f>+IF(AND(Ventas_Oficina[[#This Row],[Total]]&gt;75000,Ventas_Oficina[[#This Row],[Envio a tiempo]]="Enviado a tiempo"),"Buena Venta","Venta Mala")</f>
        <v>Venta Mala</v>
      </c>
    </row>
    <row r="2056" spans="1:30" x14ac:dyDescent="0.25">
      <c r="A2056" s="26">
        <v>1365279</v>
      </c>
      <c r="B2056" s="10">
        <v>41966</v>
      </c>
      <c r="C2056" s="11" t="s">
        <v>685</v>
      </c>
      <c r="D2056" s="11" t="s">
        <v>8</v>
      </c>
      <c r="E2056" s="11" t="s">
        <v>4</v>
      </c>
      <c r="F2056" s="11" t="s">
        <v>5</v>
      </c>
      <c r="G2056" s="11" t="s">
        <v>1008</v>
      </c>
      <c r="H2056" s="11" t="s">
        <v>9</v>
      </c>
      <c r="I2056" s="11" t="s">
        <v>1012</v>
      </c>
      <c r="J2056" s="11" t="s">
        <v>1126</v>
      </c>
      <c r="K2056" s="11" t="s">
        <v>1263</v>
      </c>
      <c r="L2056" s="11" t="s">
        <v>1269</v>
      </c>
      <c r="M2056" s="11" t="s">
        <v>1272</v>
      </c>
      <c r="N2056" s="10">
        <v>41969</v>
      </c>
      <c r="O2056" s="12">
        <v>3964</v>
      </c>
      <c r="P2056" s="12">
        <v>15248</v>
      </c>
      <c r="Q2056" s="12">
        <v>11284</v>
      </c>
      <c r="R2056" s="11">
        <v>44</v>
      </c>
      <c r="S2056" s="12">
        <v>670912</v>
      </c>
      <c r="T2056" s="13">
        <v>0.08</v>
      </c>
      <c r="U2056" s="12">
        <v>53672.959999999999</v>
      </c>
      <c r="V2056" s="12">
        <v>617239.04000000004</v>
      </c>
      <c r="W2056" s="12">
        <v>650</v>
      </c>
      <c r="X2056" s="12">
        <v>108274</v>
      </c>
      <c r="Y2056" s="14">
        <f>+DAY('TABLA PRINCIPAL'!$B2056)</f>
        <v>23</v>
      </c>
      <c r="Z2056" s="14">
        <f>+MONTH('TABLA PRINCIPAL'!$B2056)</f>
        <v>11</v>
      </c>
      <c r="AA2056" s="14">
        <f>+YEAR('TABLA PRINCIPAL'!$B2056)</f>
        <v>2014</v>
      </c>
      <c r="AB2056" s="22" t="str">
        <f>+IF(Ventas_Oficina[[#This Row],[Total del pedido]]&gt;=100000,"SI","NO")</f>
        <v>SI</v>
      </c>
      <c r="AC2056" s="22" t="str">
        <f>+_xlfn.XLOOKUP(Ventas_Oficina[[#This Row],[Nº de artículo]],AUXILIAR!A2055:A6947,AUXILIAR!D2055:D6947,"Error",0)</f>
        <v>Enviado a tiempo</v>
      </c>
      <c r="AD2056" s="22" t="str">
        <f>+IF(AND(Ventas_Oficina[[#This Row],[Total]]&gt;75000,Ventas_Oficina[[#This Row],[Envio a tiempo]]="Enviado a tiempo"),"Buena Venta","Venta Mala")</f>
        <v>Buena Venta</v>
      </c>
    </row>
    <row r="2057" spans="1:30" x14ac:dyDescent="0.25">
      <c r="A2057" s="25">
        <v>1365644</v>
      </c>
      <c r="B2057" s="5">
        <v>41879</v>
      </c>
      <c r="C2057" s="6" t="s">
        <v>251</v>
      </c>
      <c r="D2057" s="6" t="s">
        <v>199</v>
      </c>
      <c r="E2057" s="6" t="s">
        <v>4</v>
      </c>
      <c r="F2057" s="6" t="s">
        <v>5</v>
      </c>
      <c r="G2057" s="6" t="s">
        <v>1010</v>
      </c>
      <c r="H2057" s="6" t="s">
        <v>24</v>
      </c>
      <c r="I2057" s="6" t="s">
        <v>1015</v>
      </c>
      <c r="J2057" s="6" t="s">
        <v>1086</v>
      </c>
      <c r="K2057" s="6" t="s">
        <v>1261</v>
      </c>
      <c r="L2057" s="6" t="s">
        <v>1265</v>
      </c>
      <c r="M2057" s="6" t="s">
        <v>1272</v>
      </c>
      <c r="N2057" s="5">
        <v>41883</v>
      </c>
      <c r="O2057" s="7">
        <v>1111</v>
      </c>
      <c r="P2057" s="7">
        <v>1984</v>
      </c>
      <c r="Q2057" s="7">
        <v>873</v>
      </c>
      <c r="R2057" s="6">
        <v>37</v>
      </c>
      <c r="S2057" s="7">
        <v>73408</v>
      </c>
      <c r="T2057" s="8">
        <v>0.09</v>
      </c>
      <c r="U2057" s="7">
        <v>6606.7199999999993</v>
      </c>
      <c r="V2057" s="7">
        <v>66801.279999999999</v>
      </c>
      <c r="W2057" s="7">
        <v>410</v>
      </c>
      <c r="X2057" s="7">
        <v>11336</v>
      </c>
      <c r="Y2057" s="9">
        <f>+DAY('TABLA PRINCIPAL'!$B2057)</f>
        <v>28</v>
      </c>
      <c r="Z2057" s="9">
        <f>+MONTH('TABLA PRINCIPAL'!$B2057)</f>
        <v>8</v>
      </c>
      <c r="AA2057" s="9">
        <f>+YEAR('TABLA PRINCIPAL'!$B2057)</f>
        <v>2014</v>
      </c>
      <c r="AB2057" s="22" t="str">
        <f>+IF(Ventas_Oficina[[#This Row],[Total del pedido]]&gt;=100000,"SI","NO")</f>
        <v>NO</v>
      </c>
      <c r="AC2057" s="22" t="str">
        <f>+_xlfn.XLOOKUP(Ventas_Oficina[[#This Row],[Nº de artículo]],AUXILIAR!A2056:A6948,AUXILIAR!D2056:D6948,"Error",0)</f>
        <v>Enviado a tiempo</v>
      </c>
      <c r="AD2057" s="22" t="str">
        <f>+IF(AND(Ventas_Oficina[[#This Row],[Total]]&gt;75000,Ventas_Oficina[[#This Row],[Envio a tiempo]]="Enviado a tiempo"),"Buena Venta","Venta Mala")</f>
        <v>Venta Mala</v>
      </c>
    </row>
    <row r="2058" spans="1:30" x14ac:dyDescent="0.25">
      <c r="A2058" s="26">
        <v>1365644</v>
      </c>
      <c r="B2058" s="10">
        <v>41966</v>
      </c>
      <c r="C2058" s="11" t="s">
        <v>73</v>
      </c>
      <c r="D2058" s="11" t="s">
        <v>29</v>
      </c>
      <c r="E2058" s="11" t="s">
        <v>12</v>
      </c>
      <c r="F2058" s="11" t="s">
        <v>13</v>
      </c>
      <c r="G2058" s="11" t="s">
        <v>1010</v>
      </c>
      <c r="H2058" s="11" t="s">
        <v>14</v>
      </c>
      <c r="I2058" s="11" t="s">
        <v>1016</v>
      </c>
      <c r="J2058" s="11" t="s">
        <v>1101</v>
      </c>
      <c r="K2058" s="11" t="s">
        <v>1261</v>
      </c>
      <c r="L2058" s="11" t="s">
        <v>1265</v>
      </c>
      <c r="M2058" s="11" t="s">
        <v>1272</v>
      </c>
      <c r="N2058" s="10">
        <v>41970</v>
      </c>
      <c r="O2058" s="12">
        <v>21600</v>
      </c>
      <c r="P2058" s="12">
        <v>44999</v>
      </c>
      <c r="Q2058" s="12">
        <v>23399</v>
      </c>
      <c r="R2058" s="11">
        <v>40</v>
      </c>
      <c r="S2058" s="12">
        <v>1799960</v>
      </c>
      <c r="T2058" s="13">
        <v>0.04</v>
      </c>
      <c r="U2058" s="12">
        <v>71998.400000000009</v>
      </c>
      <c r="V2058" s="12">
        <v>1727961.6</v>
      </c>
      <c r="W2058" s="12">
        <v>2449</v>
      </c>
      <c r="X2058" s="12">
        <v>1504267</v>
      </c>
      <c r="Y2058" s="14">
        <f>+DAY('TABLA PRINCIPAL'!$B2058)</f>
        <v>23</v>
      </c>
      <c r="Z2058" s="14">
        <f>+MONTH('TABLA PRINCIPAL'!$B2058)</f>
        <v>11</v>
      </c>
      <c r="AA2058" s="14">
        <f>+YEAR('TABLA PRINCIPAL'!$B2058)</f>
        <v>2014</v>
      </c>
      <c r="AB2058" s="22" t="str">
        <f>+IF(Ventas_Oficina[[#This Row],[Total del pedido]]&gt;=100000,"SI","NO")</f>
        <v>SI</v>
      </c>
      <c r="AC2058" s="22" t="str">
        <f>+_xlfn.XLOOKUP(Ventas_Oficina[[#This Row],[Nº de artículo]],AUXILIAR!A2057:A6949,AUXILIAR!D2057:D6949,"Error",0)</f>
        <v>Enviado a tiempo</v>
      </c>
      <c r="AD2058" s="22" t="str">
        <f>+IF(AND(Ventas_Oficina[[#This Row],[Total]]&gt;75000,Ventas_Oficina[[#This Row],[Envio a tiempo]]="Enviado a tiempo"),"Buena Venta","Venta Mala")</f>
        <v>Buena Venta</v>
      </c>
    </row>
    <row r="2059" spans="1:30" x14ac:dyDescent="0.25">
      <c r="A2059" s="25">
        <v>1365644</v>
      </c>
      <c r="B2059" s="5">
        <v>41611</v>
      </c>
      <c r="C2059" s="6" t="s">
        <v>414</v>
      </c>
      <c r="D2059" s="6" t="s">
        <v>199</v>
      </c>
      <c r="E2059" s="6" t="s">
        <v>4</v>
      </c>
      <c r="F2059" s="6" t="s">
        <v>5</v>
      </c>
      <c r="G2059" s="6" t="s">
        <v>1009</v>
      </c>
      <c r="H2059" s="6" t="s">
        <v>24</v>
      </c>
      <c r="I2059" s="6" t="s">
        <v>1012</v>
      </c>
      <c r="J2059" s="6" t="s">
        <v>1080</v>
      </c>
      <c r="K2059" s="6" t="s">
        <v>1261</v>
      </c>
      <c r="L2059" s="6" t="s">
        <v>1265</v>
      </c>
      <c r="M2059" s="6" t="s">
        <v>1272</v>
      </c>
      <c r="N2059" s="5">
        <v>41613</v>
      </c>
      <c r="O2059" s="7">
        <v>350</v>
      </c>
      <c r="P2059" s="7">
        <v>574</v>
      </c>
      <c r="Q2059" s="7">
        <v>224</v>
      </c>
      <c r="R2059" s="6">
        <v>43</v>
      </c>
      <c r="S2059" s="7">
        <v>24682</v>
      </c>
      <c r="T2059" s="8">
        <v>0.05</v>
      </c>
      <c r="U2059" s="7">
        <v>1234.1000000000001</v>
      </c>
      <c r="V2059" s="7">
        <v>23447.9</v>
      </c>
      <c r="W2059" s="7">
        <v>501</v>
      </c>
      <c r="X2059" s="7">
        <v>15436</v>
      </c>
      <c r="Y2059" s="9">
        <f>+DAY('TABLA PRINCIPAL'!$B2059)</f>
        <v>3</v>
      </c>
      <c r="Z2059" s="9">
        <f>+MONTH('TABLA PRINCIPAL'!$B2059)</f>
        <v>12</v>
      </c>
      <c r="AA2059" s="9">
        <f>+YEAR('TABLA PRINCIPAL'!$B2059)</f>
        <v>2013</v>
      </c>
      <c r="AB2059" s="22" t="str">
        <f>+IF(Ventas_Oficina[[#This Row],[Total del pedido]]&gt;=100000,"SI","NO")</f>
        <v>NO</v>
      </c>
      <c r="AC2059" s="22" t="str">
        <f>+_xlfn.XLOOKUP(Ventas_Oficina[[#This Row],[Nº de artículo]],AUXILIAR!A2058:A6950,AUXILIAR!D2058:D6950,"Error",0)</f>
        <v>Enviado a tiempo</v>
      </c>
      <c r="AD2059" s="22" t="str">
        <f>+IF(AND(Ventas_Oficina[[#This Row],[Total]]&gt;75000,Ventas_Oficina[[#This Row],[Envio a tiempo]]="Enviado a tiempo"),"Buena Venta","Venta Mala")</f>
        <v>Venta Mala</v>
      </c>
    </row>
    <row r="2060" spans="1:30" x14ac:dyDescent="0.25">
      <c r="A2060" s="26">
        <v>1365644</v>
      </c>
      <c r="B2060" s="10">
        <v>41914</v>
      </c>
      <c r="C2060" s="11" t="s">
        <v>30</v>
      </c>
      <c r="D2060" s="11" t="s">
        <v>31</v>
      </c>
      <c r="E2060" s="11" t="s">
        <v>4</v>
      </c>
      <c r="F2060" s="11" t="s">
        <v>5</v>
      </c>
      <c r="G2060" s="11" t="s">
        <v>1008</v>
      </c>
      <c r="H2060" s="11" t="s">
        <v>9</v>
      </c>
      <c r="I2060" s="11" t="s">
        <v>1012</v>
      </c>
      <c r="J2060" s="11" t="s">
        <v>1098</v>
      </c>
      <c r="K2060" s="11" t="s">
        <v>1261</v>
      </c>
      <c r="L2060" s="11" t="s">
        <v>1265</v>
      </c>
      <c r="M2060" s="11" t="s">
        <v>1272</v>
      </c>
      <c r="N2060" s="10">
        <v>41916</v>
      </c>
      <c r="O2060" s="12">
        <v>1983</v>
      </c>
      <c r="P2060" s="12">
        <v>3098</v>
      </c>
      <c r="Q2060" s="12">
        <v>1115</v>
      </c>
      <c r="R2060" s="11">
        <v>8</v>
      </c>
      <c r="S2060" s="12">
        <v>24784</v>
      </c>
      <c r="T2060" s="13">
        <v>0.04</v>
      </c>
      <c r="U2060" s="12">
        <v>991.36</v>
      </c>
      <c r="V2060" s="12">
        <v>23792.639999999999</v>
      </c>
      <c r="W2060" s="12">
        <v>1951</v>
      </c>
      <c r="X2060" s="12">
        <v>100185</v>
      </c>
      <c r="Y2060" s="14">
        <f>+DAY('TABLA PRINCIPAL'!$B2060)</f>
        <v>2</v>
      </c>
      <c r="Z2060" s="14">
        <f>+MONTH('TABLA PRINCIPAL'!$B2060)</f>
        <v>10</v>
      </c>
      <c r="AA2060" s="14">
        <f>+YEAR('TABLA PRINCIPAL'!$B2060)</f>
        <v>2014</v>
      </c>
      <c r="AB2060" s="22" t="str">
        <f>+IF(Ventas_Oficina[[#This Row],[Total del pedido]]&gt;=100000,"SI","NO")</f>
        <v>NO</v>
      </c>
      <c r="AC2060" s="22" t="str">
        <f>+_xlfn.XLOOKUP(Ventas_Oficina[[#This Row],[Nº de artículo]],AUXILIAR!A2059:A6951,AUXILIAR!D2059:D6951,"Error",0)</f>
        <v>Enviado a tiempo</v>
      </c>
      <c r="AD2060" s="22" t="str">
        <f>+IF(AND(Ventas_Oficina[[#This Row],[Total]]&gt;75000,Ventas_Oficina[[#This Row],[Envio a tiempo]]="Enviado a tiempo"),"Buena Venta","Venta Mala")</f>
        <v>Buena Venta</v>
      </c>
    </row>
    <row r="2061" spans="1:30" x14ac:dyDescent="0.25">
      <c r="A2061" s="25">
        <v>1365644</v>
      </c>
      <c r="B2061" s="5">
        <v>41363</v>
      </c>
      <c r="C2061" s="6" t="s">
        <v>227</v>
      </c>
      <c r="D2061" s="6" t="s">
        <v>26</v>
      </c>
      <c r="E2061" s="6" t="s">
        <v>4</v>
      </c>
      <c r="F2061" s="6" t="s">
        <v>5</v>
      </c>
      <c r="G2061" s="6" t="s">
        <v>1007</v>
      </c>
      <c r="H2061" s="6" t="s">
        <v>27</v>
      </c>
      <c r="I2061" s="6" t="s">
        <v>1012</v>
      </c>
      <c r="J2061" s="6" t="s">
        <v>1019</v>
      </c>
      <c r="K2061" s="6" t="s">
        <v>1261</v>
      </c>
      <c r="L2061" s="6" t="s">
        <v>1265</v>
      </c>
      <c r="M2061" s="6" t="s">
        <v>1272</v>
      </c>
      <c r="N2061" s="5">
        <v>41364</v>
      </c>
      <c r="O2061" s="7">
        <v>24</v>
      </c>
      <c r="P2061" s="7">
        <v>126</v>
      </c>
      <c r="Q2061" s="7">
        <v>102</v>
      </c>
      <c r="R2061" s="6">
        <v>20</v>
      </c>
      <c r="S2061" s="7">
        <v>2520</v>
      </c>
      <c r="T2061" s="8">
        <v>7.0000000000000007E-2</v>
      </c>
      <c r="U2061" s="7">
        <v>176.4</v>
      </c>
      <c r="V2061" s="7">
        <v>2343.6</v>
      </c>
      <c r="W2061" s="7">
        <v>70</v>
      </c>
      <c r="X2061" s="7">
        <v>5563</v>
      </c>
      <c r="Y2061" s="9">
        <f>+DAY('TABLA PRINCIPAL'!$B2061)</f>
        <v>30</v>
      </c>
      <c r="Z2061" s="9">
        <f>+MONTH('TABLA PRINCIPAL'!$B2061)</f>
        <v>3</v>
      </c>
      <c r="AA2061" s="9">
        <f>+YEAR('TABLA PRINCIPAL'!$B2061)</f>
        <v>2013</v>
      </c>
      <c r="AB2061" s="22" t="str">
        <f>+IF(Ventas_Oficina[[#This Row],[Total del pedido]]&gt;=100000,"SI","NO")</f>
        <v>NO</v>
      </c>
      <c r="AC2061" s="22" t="str">
        <f>+_xlfn.XLOOKUP(Ventas_Oficina[[#This Row],[Nº de artículo]],AUXILIAR!A2060:A6952,AUXILIAR!D2060:D6952,"Error",0)</f>
        <v>Enviado a tiempo</v>
      </c>
      <c r="AD2061" s="22" t="str">
        <f>+IF(AND(Ventas_Oficina[[#This Row],[Total]]&gt;75000,Ventas_Oficina[[#This Row],[Envio a tiempo]]="Enviado a tiempo"),"Buena Venta","Venta Mala")</f>
        <v>Venta Mala</v>
      </c>
    </row>
    <row r="2062" spans="1:30" x14ac:dyDescent="0.25">
      <c r="A2062" s="26">
        <v>1365644</v>
      </c>
      <c r="B2062" s="10">
        <v>41815</v>
      </c>
      <c r="C2062" s="11" t="s">
        <v>262</v>
      </c>
      <c r="D2062" s="11" t="s">
        <v>199</v>
      </c>
      <c r="E2062" s="11" t="s">
        <v>4</v>
      </c>
      <c r="F2062" s="11" t="s">
        <v>5</v>
      </c>
      <c r="G2062" s="11" t="s">
        <v>1010</v>
      </c>
      <c r="H2062" s="11" t="s">
        <v>24</v>
      </c>
      <c r="I2062" s="11" t="s">
        <v>1014</v>
      </c>
      <c r="J2062" s="11" t="s">
        <v>1100</v>
      </c>
      <c r="K2062" s="11" t="s">
        <v>1261</v>
      </c>
      <c r="L2062" s="11" t="s">
        <v>1266</v>
      </c>
      <c r="M2062" s="11" t="s">
        <v>1272</v>
      </c>
      <c r="N2062" s="10">
        <v>41815</v>
      </c>
      <c r="O2062" s="12">
        <v>1680</v>
      </c>
      <c r="P2062" s="12">
        <v>4097</v>
      </c>
      <c r="Q2062" s="12">
        <v>2417</v>
      </c>
      <c r="R2062" s="11">
        <v>36</v>
      </c>
      <c r="S2062" s="12">
        <v>147492</v>
      </c>
      <c r="T2062" s="13">
        <v>0.01</v>
      </c>
      <c r="U2062" s="12">
        <v>1474.92</v>
      </c>
      <c r="V2062" s="12">
        <v>146017.07999999999</v>
      </c>
      <c r="W2062" s="12">
        <v>899</v>
      </c>
      <c r="X2062" s="12">
        <v>181904</v>
      </c>
      <c r="Y2062" s="14">
        <f>+DAY('TABLA PRINCIPAL'!$B2062)</f>
        <v>25</v>
      </c>
      <c r="Z2062" s="14">
        <f>+MONTH('TABLA PRINCIPAL'!$B2062)</f>
        <v>6</v>
      </c>
      <c r="AA2062" s="14">
        <f>+YEAR('TABLA PRINCIPAL'!$B2062)</f>
        <v>2014</v>
      </c>
      <c r="AB2062" s="22" t="str">
        <f>+IF(Ventas_Oficina[[#This Row],[Total del pedido]]&gt;=100000,"SI","NO")</f>
        <v>SI</v>
      </c>
      <c r="AC2062" s="22" t="str">
        <f>+_xlfn.XLOOKUP(Ventas_Oficina[[#This Row],[Nº de artículo]],AUXILIAR!A2061:A6953,AUXILIAR!D2061:D6953,"Error",0)</f>
        <v>No enviado a tiempo</v>
      </c>
      <c r="AD2062" s="22" t="str">
        <f>+IF(AND(Ventas_Oficina[[#This Row],[Total]]&gt;75000,Ventas_Oficina[[#This Row],[Envio a tiempo]]="Enviado a tiempo"),"Buena Venta","Venta Mala")</f>
        <v>Venta Mala</v>
      </c>
    </row>
    <row r="2063" spans="1:30" x14ac:dyDescent="0.25">
      <c r="A2063" s="25">
        <v>1365644</v>
      </c>
      <c r="B2063" s="5">
        <v>41472</v>
      </c>
      <c r="C2063" s="6" t="s">
        <v>210</v>
      </c>
      <c r="D2063" s="6" t="s">
        <v>133</v>
      </c>
      <c r="E2063" s="6" t="s">
        <v>12</v>
      </c>
      <c r="F2063" s="6" t="s">
        <v>13</v>
      </c>
      <c r="G2063" s="6" t="s">
        <v>1008</v>
      </c>
      <c r="H2063" s="6" t="s">
        <v>42</v>
      </c>
      <c r="I2063" s="6" t="s">
        <v>1012</v>
      </c>
      <c r="J2063" s="6" t="s">
        <v>1192</v>
      </c>
      <c r="K2063" s="6" t="s">
        <v>1262</v>
      </c>
      <c r="L2063" s="6" t="s">
        <v>1270</v>
      </c>
      <c r="M2063" s="6" t="s">
        <v>1274</v>
      </c>
      <c r="N2063" s="5">
        <v>41472</v>
      </c>
      <c r="O2063" s="7">
        <v>21961</v>
      </c>
      <c r="P2063" s="7">
        <v>53564</v>
      </c>
      <c r="Q2063" s="7">
        <v>31603</v>
      </c>
      <c r="R2063" s="6">
        <v>43</v>
      </c>
      <c r="S2063" s="7">
        <v>2303252</v>
      </c>
      <c r="T2063" s="8">
        <v>0.06</v>
      </c>
      <c r="U2063" s="7">
        <v>138195.12</v>
      </c>
      <c r="V2063" s="7">
        <v>2165056.88</v>
      </c>
      <c r="W2063" s="7">
        <v>1470</v>
      </c>
      <c r="X2063" s="7">
        <v>26796</v>
      </c>
      <c r="Y2063" s="9">
        <f>+DAY('TABLA PRINCIPAL'!$B2063)</f>
        <v>17</v>
      </c>
      <c r="Z2063" s="9">
        <f>+MONTH('TABLA PRINCIPAL'!$B2063)</f>
        <v>7</v>
      </c>
      <c r="AA2063" s="9">
        <f>+YEAR('TABLA PRINCIPAL'!$B2063)</f>
        <v>2013</v>
      </c>
      <c r="AB2063" s="22" t="str">
        <f>+IF(Ventas_Oficina[[#This Row],[Total del pedido]]&gt;=100000,"SI","NO")</f>
        <v>SI</v>
      </c>
      <c r="AC2063" s="22" t="str">
        <f>+_xlfn.XLOOKUP(Ventas_Oficina[[#This Row],[Nº de artículo]],AUXILIAR!A2062:A6954,AUXILIAR!D2062:D6954,"Error",0)</f>
        <v>No enviado a tiempo</v>
      </c>
      <c r="AD2063" s="22" t="str">
        <f>+IF(AND(Ventas_Oficina[[#This Row],[Total]]&gt;75000,Ventas_Oficina[[#This Row],[Envio a tiempo]]="Enviado a tiempo"),"Buena Venta","Venta Mala")</f>
        <v>Venta Mala</v>
      </c>
    </row>
    <row r="2064" spans="1:30" x14ac:dyDescent="0.25">
      <c r="A2064" s="26">
        <v>1365644</v>
      </c>
      <c r="B2064" s="10">
        <v>41914</v>
      </c>
      <c r="C2064" s="11" t="s">
        <v>30</v>
      </c>
      <c r="D2064" s="11" t="s">
        <v>31</v>
      </c>
      <c r="E2064" s="11" t="s">
        <v>4</v>
      </c>
      <c r="F2064" s="11" t="s">
        <v>5</v>
      </c>
      <c r="G2064" s="11" t="s">
        <v>1007</v>
      </c>
      <c r="H2064" s="11" t="s">
        <v>9</v>
      </c>
      <c r="I2064" s="11" t="s">
        <v>1013</v>
      </c>
      <c r="J2064" s="11" t="s">
        <v>1082</v>
      </c>
      <c r="K2064" s="11" t="s">
        <v>1261</v>
      </c>
      <c r="L2064" s="11" t="s">
        <v>1265</v>
      </c>
      <c r="M2064" s="11" t="s">
        <v>1272</v>
      </c>
      <c r="N2064" s="10">
        <v>41916</v>
      </c>
      <c r="O2064" s="12">
        <v>2197</v>
      </c>
      <c r="P2064" s="12">
        <v>3544</v>
      </c>
      <c r="Q2064" s="12">
        <v>1347</v>
      </c>
      <c r="R2064" s="11">
        <v>48</v>
      </c>
      <c r="S2064" s="12">
        <v>170112</v>
      </c>
      <c r="T2064" s="13">
        <v>0.08</v>
      </c>
      <c r="U2064" s="12">
        <v>13608.960000000001</v>
      </c>
      <c r="V2064" s="12">
        <v>156503.04000000001</v>
      </c>
      <c r="W2064" s="12">
        <v>492</v>
      </c>
      <c r="X2064" s="12">
        <v>100185</v>
      </c>
      <c r="Y2064" s="14">
        <f>+DAY('TABLA PRINCIPAL'!$B2064)</f>
        <v>2</v>
      </c>
      <c r="Z2064" s="14">
        <f>+MONTH('TABLA PRINCIPAL'!$B2064)</f>
        <v>10</v>
      </c>
      <c r="AA2064" s="14">
        <f>+YEAR('TABLA PRINCIPAL'!$B2064)</f>
        <v>2014</v>
      </c>
      <c r="AB2064" s="22" t="str">
        <f>+IF(Ventas_Oficina[[#This Row],[Total del pedido]]&gt;=100000,"SI","NO")</f>
        <v>SI</v>
      </c>
      <c r="AC2064" s="22" t="str">
        <f>+_xlfn.XLOOKUP(Ventas_Oficina[[#This Row],[Nº de artículo]],AUXILIAR!A2063:A6955,AUXILIAR!D2063:D6955,"Error",0)</f>
        <v>No enviado a tiempo</v>
      </c>
      <c r="AD2064" s="22" t="str">
        <f>+IF(AND(Ventas_Oficina[[#This Row],[Total]]&gt;75000,Ventas_Oficina[[#This Row],[Envio a tiempo]]="Enviado a tiempo"),"Buena Venta","Venta Mala")</f>
        <v>Venta Mala</v>
      </c>
    </row>
    <row r="2065" spans="1:30" x14ac:dyDescent="0.25">
      <c r="A2065" s="25">
        <v>1365644</v>
      </c>
      <c r="B2065" s="5">
        <v>41894</v>
      </c>
      <c r="C2065" s="6" t="s">
        <v>77</v>
      </c>
      <c r="D2065" s="6" t="s">
        <v>78</v>
      </c>
      <c r="E2065" s="6" t="s">
        <v>4</v>
      </c>
      <c r="F2065" s="6" t="s">
        <v>5</v>
      </c>
      <c r="G2065" s="6" t="s">
        <v>1009</v>
      </c>
      <c r="H2065" s="6" t="s">
        <v>53</v>
      </c>
      <c r="I2065" s="6" t="s">
        <v>1014</v>
      </c>
      <c r="J2065" s="6" t="s">
        <v>1043</v>
      </c>
      <c r="K2065" s="6" t="s">
        <v>1261</v>
      </c>
      <c r="L2065" s="6" t="s">
        <v>1265</v>
      </c>
      <c r="M2065" s="6" t="s">
        <v>1272</v>
      </c>
      <c r="N2065" s="5">
        <v>41901</v>
      </c>
      <c r="O2065" s="7">
        <v>6059</v>
      </c>
      <c r="P2065" s="7">
        <v>10098</v>
      </c>
      <c r="Q2065" s="7">
        <v>4039</v>
      </c>
      <c r="R2065" s="6">
        <v>44</v>
      </c>
      <c r="S2065" s="7">
        <v>444312</v>
      </c>
      <c r="T2065" s="8">
        <v>7.0000000000000007E-2</v>
      </c>
      <c r="U2065" s="7">
        <v>31101.840000000004</v>
      </c>
      <c r="V2065" s="7">
        <v>413210.16</v>
      </c>
      <c r="W2065" s="7">
        <v>718</v>
      </c>
      <c r="X2065" s="7">
        <v>110275</v>
      </c>
      <c r="Y2065" s="9">
        <f>+DAY('TABLA PRINCIPAL'!$B2065)</f>
        <v>12</v>
      </c>
      <c r="Z2065" s="9">
        <f>+MONTH('TABLA PRINCIPAL'!$B2065)</f>
        <v>9</v>
      </c>
      <c r="AA2065" s="9">
        <f>+YEAR('TABLA PRINCIPAL'!$B2065)</f>
        <v>2014</v>
      </c>
      <c r="AB2065" s="22" t="str">
        <f>+IF(Ventas_Oficina[[#This Row],[Total del pedido]]&gt;=100000,"SI","NO")</f>
        <v>SI</v>
      </c>
      <c r="AC2065" s="22" t="str">
        <f>+_xlfn.XLOOKUP(Ventas_Oficina[[#This Row],[Nº de artículo]],AUXILIAR!A2064:A6956,AUXILIAR!D2064:D6956,"Error",0)</f>
        <v>Enviado a tiempo</v>
      </c>
      <c r="AD2065" s="22" t="str">
        <f>+IF(AND(Ventas_Oficina[[#This Row],[Total]]&gt;75000,Ventas_Oficina[[#This Row],[Envio a tiempo]]="Enviado a tiempo"),"Buena Venta","Venta Mala")</f>
        <v>Buena Venta</v>
      </c>
    </row>
    <row r="2066" spans="1:30" x14ac:dyDescent="0.25">
      <c r="A2066" s="26">
        <v>1366375</v>
      </c>
      <c r="B2066" s="10">
        <v>41762</v>
      </c>
      <c r="C2066" s="11" t="s">
        <v>155</v>
      </c>
      <c r="D2066" s="11" t="s">
        <v>156</v>
      </c>
      <c r="E2066" s="11" t="s">
        <v>12</v>
      </c>
      <c r="F2066" s="11" t="s">
        <v>13</v>
      </c>
      <c r="G2066" s="11" t="s">
        <v>1008</v>
      </c>
      <c r="H2066" s="11" t="s">
        <v>42</v>
      </c>
      <c r="I2066" s="11" t="s">
        <v>1015</v>
      </c>
      <c r="J2066" s="11" t="s">
        <v>1085</v>
      </c>
      <c r="K2066" s="11" t="s">
        <v>1261</v>
      </c>
      <c r="L2066" s="11" t="s">
        <v>1265</v>
      </c>
      <c r="M2066" s="11" t="s">
        <v>1272</v>
      </c>
      <c r="N2066" s="10">
        <v>41766</v>
      </c>
      <c r="O2066" s="12">
        <v>384</v>
      </c>
      <c r="P2066" s="12">
        <v>630</v>
      </c>
      <c r="Q2066" s="12">
        <v>246</v>
      </c>
      <c r="R2066" s="11">
        <v>32</v>
      </c>
      <c r="S2066" s="12">
        <v>20160</v>
      </c>
      <c r="T2066" s="13">
        <v>0.01</v>
      </c>
      <c r="U2066" s="12">
        <v>201.6</v>
      </c>
      <c r="V2066" s="12">
        <v>19958.400000000001</v>
      </c>
      <c r="W2066" s="12">
        <v>50</v>
      </c>
      <c r="X2066" s="12">
        <v>12942</v>
      </c>
      <c r="Y2066" s="14">
        <f>+DAY('TABLA PRINCIPAL'!$B2066)</f>
        <v>3</v>
      </c>
      <c r="Z2066" s="14">
        <f>+MONTH('TABLA PRINCIPAL'!$B2066)</f>
        <v>5</v>
      </c>
      <c r="AA2066" s="14">
        <f>+YEAR('TABLA PRINCIPAL'!$B2066)</f>
        <v>2014</v>
      </c>
      <c r="AB2066" s="22" t="str">
        <f>+IF(Ventas_Oficina[[#This Row],[Total del pedido]]&gt;=100000,"SI","NO")</f>
        <v>NO</v>
      </c>
      <c r="AC2066" s="22" t="str">
        <f>+_xlfn.XLOOKUP(Ventas_Oficina[[#This Row],[Nº de artículo]],AUXILIAR!A2065:A6957,AUXILIAR!D2065:D6957,"Error",0)</f>
        <v>Enviado a tiempo</v>
      </c>
      <c r="AD2066" s="22" t="str">
        <f>+IF(AND(Ventas_Oficina[[#This Row],[Total]]&gt;75000,Ventas_Oficina[[#This Row],[Envio a tiempo]]="Enviado a tiempo"),"Buena Venta","Venta Mala")</f>
        <v>Venta Mala</v>
      </c>
    </row>
    <row r="2067" spans="1:30" x14ac:dyDescent="0.25">
      <c r="A2067" s="25">
        <v>1366740</v>
      </c>
      <c r="B2067" s="5">
        <v>42226</v>
      </c>
      <c r="C2067" s="6" t="s">
        <v>104</v>
      </c>
      <c r="D2067" s="6" t="s">
        <v>105</v>
      </c>
      <c r="E2067" s="6" t="s">
        <v>4</v>
      </c>
      <c r="F2067" s="6" t="s">
        <v>5</v>
      </c>
      <c r="G2067" s="6" t="s">
        <v>1007</v>
      </c>
      <c r="H2067" s="6" t="s">
        <v>106</v>
      </c>
      <c r="I2067" s="6" t="s">
        <v>1015</v>
      </c>
      <c r="J2067" s="6" t="s">
        <v>1021</v>
      </c>
      <c r="K2067" s="6" t="s">
        <v>1261</v>
      </c>
      <c r="L2067" s="6" t="s">
        <v>1265</v>
      </c>
      <c r="M2067" s="6" t="s">
        <v>1272</v>
      </c>
      <c r="N2067" s="5">
        <v>42229</v>
      </c>
      <c r="O2067" s="7">
        <v>533</v>
      </c>
      <c r="P2067" s="7">
        <v>860</v>
      </c>
      <c r="Q2067" s="7">
        <v>327</v>
      </c>
      <c r="R2067" s="6">
        <v>23</v>
      </c>
      <c r="S2067" s="7">
        <v>19780</v>
      </c>
      <c r="T2067" s="8">
        <v>0.03</v>
      </c>
      <c r="U2067" s="7">
        <v>593.4</v>
      </c>
      <c r="V2067" s="7">
        <v>19186.599999999999</v>
      </c>
      <c r="W2067" s="7">
        <v>619</v>
      </c>
      <c r="X2067" s="7">
        <v>29002</v>
      </c>
      <c r="Y2067" s="9">
        <f>+DAY('TABLA PRINCIPAL'!$B2067)</f>
        <v>10</v>
      </c>
      <c r="Z2067" s="9">
        <f>+MONTH('TABLA PRINCIPAL'!$B2067)</f>
        <v>8</v>
      </c>
      <c r="AA2067" s="9">
        <f>+YEAR('TABLA PRINCIPAL'!$B2067)</f>
        <v>2015</v>
      </c>
      <c r="AB2067" s="22" t="str">
        <f>+IF(Ventas_Oficina[[#This Row],[Total del pedido]]&gt;=100000,"SI","NO")</f>
        <v>NO</v>
      </c>
      <c r="AC2067" s="22" t="str">
        <f>+_xlfn.XLOOKUP(Ventas_Oficina[[#This Row],[Nº de artículo]],AUXILIAR!A2066:A6958,AUXILIAR!D2066:D6958,"Error",0)</f>
        <v>Enviado a tiempo</v>
      </c>
      <c r="AD2067" s="22" t="str">
        <f>+IF(AND(Ventas_Oficina[[#This Row],[Total]]&gt;75000,Ventas_Oficina[[#This Row],[Envio a tiempo]]="Enviado a tiempo"),"Buena Venta","Venta Mala")</f>
        <v>Venta Mala</v>
      </c>
    </row>
    <row r="2068" spans="1:30" x14ac:dyDescent="0.25">
      <c r="A2068" s="26">
        <v>1366740</v>
      </c>
      <c r="B2068" s="10">
        <v>41567</v>
      </c>
      <c r="C2068" s="11" t="s">
        <v>387</v>
      </c>
      <c r="D2068" s="11" t="s">
        <v>46</v>
      </c>
      <c r="E2068" s="11" t="s">
        <v>4</v>
      </c>
      <c r="F2068" s="11" t="s">
        <v>5</v>
      </c>
      <c r="G2068" s="11" t="s">
        <v>1010</v>
      </c>
      <c r="H2068" s="11" t="s">
        <v>9</v>
      </c>
      <c r="I2068" s="11" t="s">
        <v>1014</v>
      </c>
      <c r="J2068" s="11" t="s">
        <v>1122</v>
      </c>
      <c r="K2068" s="11" t="s">
        <v>1261</v>
      </c>
      <c r="L2068" s="11" t="s">
        <v>1265</v>
      </c>
      <c r="M2068" s="11" t="s">
        <v>1272</v>
      </c>
      <c r="N2068" s="10">
        <v>41569</v>
      </c>
      <c r="O2068" s="12">
        <v>437</v>
      </c>
      <c r="P2068" s="12">
        <v>911</v>
      </c>
      <c r="Q2068" s="12">
        <v>474</v>
      </c>
      <c r="R2068" s="11">
        <v>4</v>
      </c>
      <c r="S2068" s="12">
        <v>3644</v>
      </c>
      <c r="T2068" s="13">
        <v>0.04</v>
      </c>
      <c r="U2068" s="12">
        <v>145.76</v>
      </c>
      <c r="V2068" s="12">
        <v>3498.24</v>
      </c>
      <c r="W2068" s="12">
        <v>225</v>
      </c>
      <c r="X2068" s="12">
        <v>14765</v>
      </c>
      <c r="Y2068" s="14">
        <f>+DAY('TABLA PRINCIPAL'!$B2068)</f>
        <v>20</v>
      </c>
      <c r="Z2068" s="14">
        <f>+MONTH('TABLA PRINCIPAL'!$B2068)</f>
        <v>10</v>
      </c>
      <c r="AA2068" s="14">
        <f>+YEAR('TABLA PRINCIPAL'!$B2068)</f>
        <v>2013</v>
      </c>
      <c r="AB2068" s="22" t="str">
        <f>+IF(Ventas_Oficina[[#This Row],[Total del pedido]]&gt;=100000,"SI","NO")</f>
        <v>NO</v>
      </c>
      <c r="AC2068" s="22" t="str">
        <f>+_xlfn.XLOOKUP(Ventas_Oficina[[#This Row],[Nº de artículo]],AUXILIAR!A2067:A6959,AUXILIAR!D2067:D6959,"Error",0)</f>
        <v>Enviado a tiempo</v>
      </c>
      <c r="AD2068" s="22" t="str">
        <f>+IF(AND(Ventas_Oficina[[#This Row],[Total]]&gt;75000,Ventas_Oficina[[#This Row],[Envio a tiempo]]="Enviado a tiempo"),"Buena Venta","Venta Mala")</f>
        <v>Venta Mala</v>
      </c>
    </row>
    <row r="2069" spans="1:30" x14ac:dyDescent="0.25">
      <c r="A2069" s="25">
        <v>1366740</v>
      </c>
      <c r="B2069" s="5">
        <v>41916</v>
      </c>
      <c r="C2069" s="6" t="s">
        <v>686</v>
      </c>
      <c r="D2069" s="6" t="s">
        <v>71</v>
      </c>
      <c r="E2069" s="6" t="s">
        <v>4</v>
      </c>
      <c r="F2069" s="6" t="s">
        <v>5</v>
      </c>
      <c r="G2069" s="6" t="s">
        <v>1007</v>
      </c>
      <c r="H2069" s="6" t="s">
        <v>17</v>
      </c>
      <c r="I2069" s="6" t="s">
        <v>1013</v>
      </c>
      <c r="J2069" s="6" t="s">
        <v>1071</v>
      </c>
      <c r="K2069" s="6" t="s">
        <v>1261</v>
      </c>
      <c r="L2069" s="6" t="s">
        <v>1265</v>
      </c>
      <c r="M2069" s="6" t="s">
        <v>1272</v>
      </c>
      <c r="N2069" s="5">
        <v>41923</v>
      </c>
      <c r="O2069" s="7">
        <v>274</v>
      </c>
      <c r="P2069" s="7">
        <v>449</v>
      </c>
      <c r="Q2069" s="7">
        <v>175</v>
      </c>
      <c r="R2069" s="6">
        <v>41</v>
      </c>
      <c r="S2069" s="7">
        <v>18409</v>
      </c>
      <c r="T2069" s="8">
        <v>0.08</v>
      </c>
      <c r="U2069" s="7">
        <v>1472.72</v>
      </c>
      <c r="V2069" s="7">
        <v>16936.28</v>
      </c>
      <c r="W2069" s="7">
        <v>149</v>
      </c>
      <c r="X2069" s="7">
        <v>19312</v>
      </c>
      <c r="Y2069" s="9">
        <f>+DAY('TABLA PRINCIPAL'!$B2069)</f>
        <v>4</v>
      </c>
      <c r="Z2069" s="9">
        <f>+MONTH('TABLA PRINCIPAL'!$B2069)</f>
        <v>10</v>
      </c>
      <c r="AA2069" s="9">
        <f>+YEAR('TABLA PRINCIPAL'!$B2069)</f>
        <v>2014</v>
      </c>
      <c r="AB2069" s="22" t="str">
        <f>+IF(Ventas_Oficina[[#This Row],[Total del pedido]]&gt;=100000,"SI","NO")</f>
        <v>NO</v>
      </c>
      <c r="AC2069" s="22" t="str">
        <f>+_xlfn.XLOOKUP(Ventas_Oficina[[#This Row],[Nº de artículo]],AUXILIAR!A2068:A6960,AUXILIAR!D2068:D6960,"Error",0)</f>
        <v>Enviado a tiempo</v>
      </c>
      <c r="AD2069" s="22" t="str">
        <f>+IF(AND(Ventas_Oficina[[#This Row],[Total]]&gt;75000,Ventas_Oficina[[#This Row],[Envio a tiempo]]="Enviado a tiempo"),"Buena Venta","Venta Mala")</f>
        <v>Venta Mala</v>
      </c>
    </row>
    <row r="2070" spans="1:30" x14ac:dyDescent="0.25">
      <c r="A2070" s="26">
        <v>1366740</v>
      </c>
      <c r="B2070" s="10">
        <v>41481</v>
      </c>
      <c r="C2070" s="11" t="s">
        <v>335</v>
      </c>
      <c r="D2070" s="11" t="s">
        <v>29</v>
      </c>
      <c r="E2070" s="11" t="s">
        <v>12</v>
      </c>
      <c r="F2070" s="11" t="s">
        <v>13</v>
      </c>
      <c r="G2070" s="11" t="s">
        <v>1010</v>
      </c>
      <c r="H2070" s="11" t="s">
        <v>14</v>
      </c>
      <c r="I2070" s="11" t="s">
        <v>1014</v>
      </c>
      <c r="J2070" s="11" t="s">
        <v>1062</v>
      </c>
      <c r="K2070" s="11" t="s">
        <v>1261</v>
      </c>
      <c r="L2070" s="11" t="s">
        <v>1265</v>
      </c>
      <c r="M2070" s="11" t="s">
        <v>1272</v>
      </c>
      <c r="N2070" s="10">
        <v>41483</v>
      </c>
      <c r="O2070" s="12">
        <v>639</v>
      </c>
      <c r="P2070" s="12">
        <v>1998</v>
      </c>
      <c r="Q2070" s="12">
        <v>1359</v>
      </c>
      <c r="R2070" s="11">
        <v>50</v>
      </c>
      <c r="S2070" s="12">
        <v>99900</v>
      </c>
      <c r="T2070" s="13">
        <v>0.02</v>
      </c>
      <c r="U2070" s="12">
        <v>1998</v>
      </c>
      <c r="V2070" s="12">
        <v>97902</v>
      </c>
      <c r="W2070" s="12">
        <v>400</v>
      </c>
      <c r="X2070" s="12">
        <v>33919</v>
      </c>
      <c r="Y2070" s="14">
        <f>+DAY('TABLA PRINCIPAL'!$B2070)</f>
        <v>26</v>
      </c>
      <c r="Z2070" s="14">
        <f>+MONTH('TABLA PRINCIPAL'!$B2070)</f>
        <v>7</v>
      </c>
      <c r="AA2070" s="14">
        <f>+YEAR('TABLA PRINCIPAL'!$B2070)</f>
        <v>2013</v>
      </c>
      <c r="AB2070" s="22" t="str">
        <f>+IF(Ventas_Oficina[[#This Row],[Total del pedido]]&gt;=100000,"SI","NO")</f>
        <v>NO</v>
      </c>
      <c r="AC2070" s="22" t="str">
        <f>+_xlfn.XLOOKUP(Ventas_Oficina[[#This Row],[Nº de artículo]],AUXILIAR!A2069:A6961,AUXILIAR!D2069:D6961,"Error",0)</f>
        <v>Enviado a tiempo</v>
      </c>
      <c r="AD2070" s="22" t="str">
        <f>+IF(AND(Ventas_Oficina[[#This Row],[Total]]&gt;75000,Ventas_Oficina[[#This Row],[Envio a tiempo]]="Enviado a tiempo"),"Buena Venta","Venta Mala")</f>
        <v>Venta Mala</v>
      </c>
    </row>
    <row r="2071" spans="1:30" x14ac:dyDescent="0.25">
      <c r="A2071" s="25">
        <v>1367105</v>
      </c>
      <c r="B2071" s="5">
        <v>42344</v>
      </c>
      <c r="C2071" s="6" t="s">
        <v>457</v>
      </c>
      <c r="D2071" s="6" t="s">
        <v>65</v>
      </c>
      <c r="E2071" s="6" t="s">
        <v>12</v>
      </c>
      <c r="F2071" s="6" t="s">
        <v>13</v>
      </c>
      <c r="G2071" s="6" t="s">
        <v>1008</v>
      </c>
      <c r="H2071" s="6" t="s">
        <v>14</v>
      </c>
      <c r="I2071" s="6" t="s">
        <v>1012</v>
      </c>
      <c r="J2071" s="6" t="s">
        <v>1019</v>
      </c>
      <c r="K2071" s="6" t="s">
        <v>1261</v>
      </c>
      <c r="L2071" s="6" t="s">
        <v>1265</v>
      </c>
      <c r="M2071" s="6" t="s">
        <v>1272</v>
      </c>
      <c r="N2071" s="5">
        <v>42344</v>
      </c>
      <c r="O2071" s="7">
        <v>24</v>
      </c>
      <c r="P2071" s="7">
        <v>126</v>
      </c>
      <c r="Q2071" s="7">
        <v>102</v>
      </c>
      <c r="R2071" s="6">
        <v>25</v>
      </c>
      <c r="S2071" s="7">
        <v>3150</v>
      </c>
      <c r="T2071" s="8">
        <v>0.04</v>
      </c>
      <c r="U2071" s="7">
        <v>126</v>
      </c>
      <c r="V2071" s="7">
        <v>3024</v>
      </c>
      <c r="W2071" s="7">
        <v>70</v>
      </c>
      <c r="X2071" s="7">
        <v>3653</v>
      </c>
      <c r="Y2071" s="9">
        <f>+DAY('TABLA PRINCIPAL'!$B2071)</f>
        <v>6</v>
      </c>
      <c r="Z2071" s="9">
        <f>+MONTH('TABLA PRINCIPAL'!$B2071)</f>
        <v>12</v>
      </c>
      <c r="AA2071" s="9">
        <f>+YEAR('TABLA PRINCIPAL'!$B2071)</f>
        <v>2015</v>
      </c>
      <c r="AB2071" s="22" t="str">
        <f>+IF(Ventas_Oficina[[#This Row],[Total del pedido]]&gt;=100000,"SI","NO")</f>
        <v>NO</v>
      </c>
      <c r="AC2071" s="22" t="str">
        <f>+_xlfn.XLOOKUP(Ventas_Oficina[[#This Row],[Nº de artículo]],AUXILIAR!A2070:A6962,AUXILIAR!D2070:D6962,"Error",0)</f>
        <v>No enviado a tiempo</v>
      </c>
      <c r="AD2071" s="22" t="str">
        <f>+IF(AND(Ventas_Oficina[[#This Row],[Total]]&gt;75000,Ventas_Oficina[[#This Row],[Envio a tiempo]]="Enviado a tiempo"),"Buena Venta","Venta Mala")</f>
        <v>Venta Mala</v>
      </c>
    </row>
    <row r="2072" spans="1:30" x14ac:dyDescent="0.25">
      <c r="A2072" s="26">
        <v>1367105</v>
      </c>
      <c r="B2072" s="10">
        <v>41916</v>
      </c>
      <c r="C2072" s="11" t="s">
        <v>686</v>
      </c>
      <c r="D2072" s="11" t="s">
        <v>71</v>
      </c>
      <c r="E2072" s="11" t="s">
        <v>4</v>
      </c>
      <c r="F2072" s="11" t="s">
        <v>5</v>
      </c>
      <c r="G2072" s="11" t="s">
        <v>1010</v>
      </c>
      <c r="H2072" s="11" t="s">
        <v>17</v>
      </c>
      <c r="I2072" s="11" t="s">
        <v>1013</v>
      </c>
      <c r="J2072" s="11" t="s">
        <v>1025</v>
      </c>
      <c r="K2072" s="11" t="s">
        <v>1261</v>
      </c>
      <c r="L2072" s="11" t="s">
        <v>1266</v>
      </c>
      <c r="M2072" s="11" t="s">
        <v>1272</v>
      </c>
      <c r="N2072" s="10">
        <v>41923</v>
      </c>
      <c r="O2072" s="12">
        <v>399</v>
      </c>
      <c r="P2072" s="12">
        <v>623</v>
      </c>
      <c r="Q2072" s="12">
        <v>224</v>
      </c>
      <c r="R2072" s="11">
        <v>22</v>
      </c>
      <c r="S2072" s="12">
        <v>13706</v>
      </c>
      <c r="T2072" s="13">
        <v>0.02</v>
      </c>
      <c r="U2072" s="12">
        <v>274.12</v>
      </c>
      <c r="V2072" s="12">
        <v>13431.88</v>
      </c>
      <c r="W2072" s="12">
        <v>697</v>
      </c>
      <c r="X2072" s="12">
        <v>19312</v>
      </c>
      <c r="Y2072" s="14">
        <f>+DAY('TABLA PRINCIPAL'!$B2072)</f>
        <v>4</v>
      </c>
      <c r="Z2072" s="14">
        <f>+MONTH('TABLA PRINCIPAL'!$B2072)</f>
        <v>10</v>
      </c>
      <c r="AA2072" s="14">
        <f>+YEAR('TABLA PRINCIPAL'!$B2072)</f>
        <v>2014</v>
      </c>
      <c r="AB2072" s="22" t="str">
        <f>+IF(Ventas_Oficina[[#This Row],[Total del pedido]]&gt;=100000,"SI","NO")</f>
        <v>NO</v>
      </c>
      <c r="AC2072" s="22" t="str">
        <f>+_xlfn.XLOOKUP(Ventas_Oficina[[#This Row],[Nº de artículo]],AUXILIAR!A2071:A6963,AUXILIAR!D2071:D6963,"Error",0)</f>
        <v>No enviado a tiempo</v>
      </c>
      <c r="AD2072" s="22" t="str">
        <f>+IF(AND(Ventas_Oficina[[#This Row],[Total]]&gt;75000,Ventas_Oficina[[#This Row],[Envio a tiempo]]="Enviado a tiempo"),"Buena Venta","Venta Mala")</f>
        <v>Venta Mala</v>
      </c>
    </row>
    <row r="2073" spans="1:30" x14ac:dyDescent="0.25">
      <c r="A2073" s="25">
        <v>1367105</v>
      </c>
      <c r="B2073" s="5">
        <v>41916</v>
      </c>
      <c r="C2073" s="6" t="s">
        <v>686</v>
      </c>
      <c r="D2073" s="6" t="s">
        <v>23</v>
      </c>
      <c r="E2073" s="6" t="s">
        <v>4</v>
      </c>
      <c r="F2073" s="6" t="s">
        <v>5</v>
      </c>
      <c r="G2073" s="6" t="s">
        <v>1010</v>
      </c>
      <c r="H2073" s="6" t="s">
        <v>24</v>
      </c>
      <c r="I2073" s="6" t="s">
        <v>1016</v>
      </c>
      <c r="J2073" s="6" t="s">
        <v>1025</v>
      </c>
      <c r="K2073" s="6" t="s">
        <v>1261</v>
      </c>
      <c r="L2073" s="6" t="s">
        <v>1267</v>
      </c>
      <c r="M2073" s="6" t="s">
        <v>1272</v>
      </c>
      <c r="N2073" s="5">
        <v>41923</v>
      </c>
      <c r="O2073" s="7">
        <v>399</v>
      </c>
      <c r="P2073" s="7">
        <v>623</v>
      </c>
      <c r="Q2073" s="7">
        <v>224</v>
      </c>
      <c r="R2073" s="6">
        <v>21</v>
      </c>
      <c r="S2073" s="7">
        <v>13083</v>
      </c>
      <c r="T2073" s="8">
        <v>0.03</v>
      </c>
      <c r="U2073" s="7">
        <v>392.49</v>
      </c>
      <c r="V2073" s="7">
        <v>12690.51</v>
      </c>
      <c r="W2073" s="7">
        <v>697</v>
      </c>
      <c r="X2073" s="7">
        <v>19312</v>
      </c>
      <c r="Y2073" s="9">
        <f>+DAY('TABLA PRINCIPAL'!$B2073)</f>
        <v>4</v>
      </c>
      <c r="Z2073" s="9">
        <f>+MONTH('TABLA PRINCIPAL'!$B2073)</f>
        <v>10</v>
      </c>
      <c r="AA2073" s="9">
        <f>+YEAR('TABLA PRINCIPAL'!$B2073)</f>
        <v>2014</v>
      </c>
      <c r="AB2073" s="22" t="str">
        <f>+IF(Ventas_Oficina[[#This Row],[Total del pedido]]&gt;=100000,"SI","NO")</f>
        <v>NO</v>
      </c>
      <c r="AC2073" s="22" t="str">
        <f>+_xlfn.XLOOKUP(Ventas_Oficina[[#This Row],[Nº de artículo]],AUXILIAR!A2072:A6964,AUXILIAR!D2072:D6964,"Error",0)</f>
        <v>Enviado a tiempo</v>
      </c>
      <c r="AD2073" s="22" t="str">
        <f>+IF(AND(Ventas_Oficina[[#This Row],[Total]]&gt;75000,Ventas_Oficina[[#This Row],[Envio a tiempo]]="Enviado a tiempo"),"Buena Venta","Venta Mala")</f>
        <v>Venta Mala</v>
      </c>
    </row>
    <row r="2074" spans="1:30" x14ac:dyDescent="0.25">
      <c r="A2074" s="26">
        <v>1367470</v>
      </c>
      <c r="B2074" s="10">
        <v>42251</v>
      </c>
      <c r="C2074" s="11" t="s">
        <v>484</v>
      </c>
      <c r="D2074" s="11" t="s">
        <v>23</v>
      </c>
      <c r="E2074" s="11" t="s">
        <v>4</v>
      </c>
      <c r="F2074" s="11" t="s">
        <v>5</v>
      </c>
      <c r="G2074" s="11" t="s">
        <v>1010</v>
      </c>
      <c r="H2074" s="11" t="s">
        <v>24</v>
      </c>
      <c r="I2074" s="11" t="s">
        <v>1013</v>
      </c>
      <c r="J2074" s="11" t="s">
        <v>1031</v>
      </c>
      <c r="K2074" s="11" t="s">
        <v>1261</v>
      </c>
      <c r="L2074" s="11" t="s">
        <v>1267</v>
      </c>
      <c r="M2074" s="11" t="s">
        <v>1272</v>
      </c>
      <c r="N2074" s="10">
        <v>42256</v>
      </c>
      <c r="O2074" s="12">
        <v>1007</v>
      </c>
      <c r="P2074" s="12">
        <v>1598</v>
      </c>
      <c r="Q2074" s="12">
        <v>591</v>
      </c>
      <c r="R2074" s="11">
        <v>6</v>
      </c>
      <c r="S2074" s="12">
        <v>9588</v>
      </c>
      <c r="T2074" s="13">
        <v>0.05</v>
      </c>
      <c r="U2074" s="12">
        <v>479.40000000000003</v>
      </c>
      <c r="V2074" s="12">
        <v>9108.6</v>
      </c>
      <c r="W2074" s="12">
        <v>400</v>
      </c>
      <c r="X2074" s="12">
        <v>61563</v>
      </c>
      <c r="Y2074" s="14">
        <f>+DAY('TABLA PRINCIPAL'!$B2074)</f>
        <v>4</v>
      </c>
      <c r="Z2074" s="14">
        <f>+MONTH('TABLA PRINCIPAL'!$B2074)</f>
        <v>9</v>
      </c>
      <c r="AA2074" s="14">
        <f>+YEAR('TABLA PRINCIPAL'!$B2074)</f>
        <v>2015</v>
      </c>
      <c r="AB2074" s="22" t="str">
        <f>+IF(Ventas_Oficina[[#This Row],[Total del pedido]]&gt;=100000,"SI","NO")</f>
        <v>NO</v>
      </c>
      <c r="AC2074" s="22" t="str">
        <f>+_xlfn.XLOOKUP(Ventas_Oficina[[#This Row],[Nº de artículo]],AUXILIAR!A2073:A6965,AUXILIAR!D2073:D6965,"Error",0)</f>
        <v>Enviado a tiempo</v>
      </c>
      <c r="AD2074" s="22" t="str">
        <f>+IF(AND(Ventas_Oficina[[#This Row],[Total]]&gt;75000,Ventas_Oficina[[#This Row],[Envio a tiempo]]="Enviado a tiempo"),"Buena Venta","Venta Mala")</f>
        <v>Venta Mala</v>
      </c>
    </row>
    <row r="2075" spans="1:30" x14ac:dyDescent="0.25">
      <c r="A2075" s="25">
        <v>1367470</v>
      </c>
      <c r="B2075" s="5">
        <v>41692</v>
      </c>
      <c r="C2075" s="6" t="s">
        <v>107</v>
      </c>
      <c r="D2075" s="6" t="s">
        <v>108</v>
      </c>
      <c r="E2075" s="6" t="s">
        <v>4</v>
      </c>
      <c r="F2075" s="6" t="s">
        <v>5</v>
      </c>
      <c r="G2075" s="6" t="s">
        <v>1007</v>
      </c>
      <c r="H2075" s="6" t="s">
        <v>9</v>
      </c>
      <c r="I2075" s="6" t="s">
        <v>1016</v>
      </c>
      <c r="J2075" s="6" t="s">
        <v>1103</v>
      </c>
      <c r="K2075" s="6" t="s">
        <v>1262</v>
      </c>
      <c r="L2075" s="6" t="s">
        <v>1265</v>
      </c>
      <c r="M2075" s="6" t="s">
        <v>1272</v>
      </c>
      <c r="N2075" s="5">
        <v>41693</v>
      </c>
      <c r="O2075" s="7">
        <v>5616</v>
      </c>
      <c r="P2075" s="7">
        <v>13698</v>
      </c>
      <c r="Q2075" s="7">
        <v>8082</v>
      </c>
      <c r="R2075" s="6">
        <v>31</v>
      </c>
      <c r="S2075" s="7">
        <v>424638</v>
      </c>
      <c r="T2075" s="8">
        <v>0.03</v>
      </c>
      <c r="U2075" s="7">
        <v>12739.14</v>
      </c>
      <c r="V2075" s="7">
        <v>411898.86</v>
      </c>
      <c r="W2075" s="7">
        <v>2449</v>
      </c>
      <c r="X2075" s="7">
        <v>45100</v>
      </c>
      <c r="Y2075" s="9">
        <f>+DAY('TABLA PRINCIPAL'!$B2075)</f>
        <v>22</v>
      </c>
      <c r="Z2075" s="9">
        <f>+MONTH('TABLA PRINCIPAL'!$B2075)</f>
        <v>2</v>
      </c>
      <c r="AA2075" s="9">
        <f>+YEAR('TABLA PRINCIPAL'!$B2075)</f>
        <v>2014</v>
      </c>
      <c r="AB2075" s="22" t="str">
        <f>+IF(Ventas_Oficina[[#This Row],[Total del pedido]]&gt;=100000,"SI","NO")</f>
        <v>SI</v>
      </c>
      <c r="AC2075" s="22" t="str">
        <f>+_xlfn.XLOOKUP(Ventas_Oficina[[#This Row],[Nº de artículo]],AUXILIAR!A2074:A6966,AUXILIAR!D2074:D6966,"Error",0)</f>
        <v>Enviado a tiempo</v>
      </c>
      <c r="AD2075" s="22" t="str">
        <f>+IF(AND(Ventas_Oficina[[#This Row],[Total]]&gt;75000,Ventas_Oficina[[#This Row],[Envio a tiempo]]="Enviado a tiempo"),"Buena Venta","Venta Mala")</f>
        <v>Venta Mala</v>
      </c>
    </row>
    <row r="2076" spans="1:30" x14ac:dyDescent="0.25">
      <c r="A2076" s="26">
        <v>1367470</v>
      </c>
      <c r="B2076" s="10">
        <v>41549</v>
      </c>
      <c r="C2076" s="11" t="s">
        <v>687</v>
      </c>
      <c r="D2076" s="11" t="s">
        <v>41</v>
      </c>
      <c r="E2076" s="11" t="s">
        <v>12</v>
      </c>
      <c r="F2076" s="11" t="s">
        <v>13</v>
      </c>
      <c r="G2076" s="11" t="s">
        <v>1008</v>
      </c>
      <c r="H2076" s="11" t="s">
        <v>42</v>
      </c>
      <c r="I2076" s="11" t="s">
        <v>1015</v>
      </c>
      <c r="J2076" s="11" t="s">
        <v>1106</v>
      </c>
      <c r="K2076" s="11" t="s">
        <v>1261</v>
      </c>
      <c r="L2076" s="11" t="s">
        <v>1265</v>
      </c>
      <c r="M2076" s="11" t="s">
        <v>1272</v>
      </c>
      <c r="N2076" s="10">
        <v>41550</v>
      </c>
      <c r="O2076" s="12">
        <v>2018</v>
      </c>
      <c r="P2076" s="12">
        <v>3541</v>
      </c>
      <c r="Q2076" s="12">
        <v>1523</v>
      </c>
      <c r="R2076" s="11">
        <v>10</v>
      </c>
      <c r="S2076" s="12">
        <v>35410</v>
      </c>
      <c r="T2076" s="13">
        <v>0.09</v>
      </c>
      <c r="U2076" s="12">
        <v>3186.9</v>
      </c>
      <c r="V2076" s="12">
        <v>32223.1</v>
      </c>
      <c r="W2076" s="12">
        <v>199</v>
      </c>
      <c r="X2076" s="12">
        <v>17904</v>
      </c>
      <c r="Y2076" s="14">
        <f>+DAY('TABLA PRINCIPAL'!$B2076)</f>
        <v>2</v>
      </c>
      <c r="Z2076" s="14">
        <f>+MONTH('TABLA PRINCIPAL'!$B2076)</f>
        <v>10</v>
      </c>
      <c r="AA2076" s="14">
        <f>+YEAR('TABLA PRINCIPAL'!$B2076)</f>
        <v>2013</v>
      </c>
      <c r="AB2076" s="22" t="str">
        <f>+IF(Ventas_Oficina[[#This Row],[Total del pedido]]&gt;=100000,"SI","NO")</f>
        <v>NO</v>
      </c>
      <c r="AC2076" s="22" t="str">
        <f>+_xlfn.XLOOKUP(Ventas_Oficina[[#This Row],[Nº de artículo]],AUXILIAR!A2075:A6967,AUXILIAR!D2075:D6967,"Error",0)</f>
        <v>No enviado a tiempo</v>
      </c>
      <c r="AD2076" s="22" t="str">
        <f>+IF(AND(Ventas_Oficina[[#This Row],[Total]]&gt;75000,Ventas_Oficina[[#This Row],[Envio a tiempo]]="Enviado a tiempo"),"Buena Venta","Venta Mala")</f>
        <v>Venta Mala</v>
      </c>
    </row>
    <row r="2077" spans="1:30" x14ac:dyDescent="0.25">
      <c r="A2077" s="25">
        <v>1367836</v>
      </c>
      <c r="B2077" s="5">
        <v>41918</v>
      </c>
      <c r="C2077" s="6" t="s">
        <v>426</v>
      </c>
      <c r="D2077" s="6" t="s">
        <v>100</v>
      </c>
      <c r="E2077" s="6" t="s">
        <v>12</v>
      </c>
      <c r="F2077" s="6" t="s">
        <v>13</v>
      </c>
      <c r="G2077" s="6" t="s">
        <v>1010</v>
      </c>
      <c r="H2077" s="6" t="s">
        <v>42</v>
      </c>
      <c r="I2077" s="6" t="s">
        <v>1015</v>
      </c>
      <c r="J2077" s="6" t="s">
        <v>1072</v>
      </c>
      <c r="K2077" s="6" t="s">
        <v>1262</v>
      </c>
      <c r="L2077" s="6" t="s">
        <v>1265</v>
      </c>
      <c r="M2077" s="6" t="s">
        <v>1272</v>
      </c>
      <c r="N2077" s="5">
        <v>41919</v>
      </c>
      <c r="O2077" s="7">
        <v>194</v>
      </c>
      <c r="P2077" s="7">
        <v>308</v>
      </c>
      <c r="Q2077" s="7">
        <v>114</v>
      </c>
      <c r="R2077" s="6">
        <v>44</v>
      </c>
      <c r="S2077" s="7">
        <v>13552</v>
      </c>
      <c r="T2077" s="8">
        <v>0.03</v>
      </c>
      <c r="U2077" s="7">
        <v>406.56</v>
      </c>
      <c r="V2077" s="7">
        <v>13145.44</v>
      </c>
      <c r="W2077" s="7">
        <v>99</v>
      </c>
      <c r="X2077" s="7">
        <v>13700</v>
      </c>
      <c r="Y2077" s="9">
        <f>+DAY('TABLA PRINCIPAL'!$B2077)</f>
        <v>6</v>
      </c>
      <c r="Z2077" s="9">
        <f>+MONTH('TABLA PRINCIPAL'!$B2077)</f>
        <v>10</v>
      </c>
      <c r="AA2077" s="9">
        <f>+YEAR('TABLA PRINCIPAL'!$B2077)</f>
        <v>2014</v>
      </c>
      <c r="AB2077" s="22" t="str">
        <f>+IF(Ventas_Oficina[[#This Row],[Total del pedido]]&gt;=100000,"SI","NO")</f>
        <v>NO</v>
      </c>
      <c r="AC2077" s="22" t="str">
        <f>+_xlfn.XLOOKUP(Ventas_Oficina[[#This Row],[Nº de artículo]],AUXILIAR!A2076:A6968,AUXILIAR!D2076:D6968,"Error",0)</f>
        <v>No enviado a tiempo</v>
      </c>
      <c r="AD2077" s="22" t="str">
        <f>+IF(AND(Ventas_Oficina[[#This Row],[Total]]&gt;75000,Ventas_Oficina[[#This Row],[Envio a tiempo]]="Enviado a tiempo"),"Buena Venta","Venta Mala")</f>
        <v>Venta Mala</v>
      </c>
    </row>
    <row r="2078" spans="1:30" x14ac:dyDescent="0.25">
      <c r="A2078" s="26">
        <v>1367836</v>
      </c>
      <c r="B2078" s="10">
        <v>41918</v>
      </c>
      <c r="C2078" s="11" t="s">
        <v>30</v>
      </c>
      <c r="D2078" s="11" t="s">
        <v>31</v>
      </c>
      <c r="E2078" s="11" t="s">
        <v>4</v>
      </c>
      <c r="F2078" s="11" t="s">
        <v>5</v>
      </c>
      <c r="G2078" s="11" t="s">
        <v>1008</v>
      </c>
      <c r="H2078" s="11" t="s">
        <v>9</v>
      </c>
      <c r="I2078" s="11" t="s">
        <v>1015</v>
      </c>
      <c r="J2078" s="11" t="s">
        <v>1072</v>
      </c>
      <c r="K2078" s="11" t="s">
        <v>1261</v>
      </c>
      <c r="L2078" s="11" t="s">
        <v>1265</v>
      </c>
      <c r="M2078" s="11" t="s">
        <v>1272</v>
      </c>
      <c r="N2078" s="10">
        <v>41919</v>
      </c>
      <c r="O2078" s="12">
        <v>194</v>
      </c>
      <c r="P2078" s="12">
        <v>308</v>
      </c>
      <c r="Q2078" s="12">
        <v>114</v>
      </c>
      <c r="R2078" s="11">
        <v>8</v>
      </c>
      <c r="S2078" s="12">
        <v>2464</v>
      </c>
      <c r="T2078" s="13">
        <v>0.05</v>
      </c>
      <c r="U2078" s="12">
        <v>123.2</v>
      </c>
      <c r="V2078" s="12">
        <v>2340.8000000000002</v>
      </c>
      <c r="W2078" s="12">
        <v>99</v>
      </c>
      <c r="X2078" s="12">
        <v>13700</v>
      </c>
      <c r="Y2078" s="14">
        <f>+DAY('TABLA PRINCIPAL'!$B2078)</f>
        <v>6</v>
      </c>
      <c r="Z2078" s="14">
        <f>+MONTH('TABLA PRINCIPAL'!$B2078)</f>
        <v>10</v>
      </c>
      <c r="AA2078" s="14">
        <f>+YEAR('TABLA PRINCIPAL'!$B2078)</f>
        <v>2014</v>
      </c>
      <c r="AB2078" s="22" t="str">
        <f>+IF(Ventas_Oficina[[#This Row],[Total del pedido]]&gt;=100000,"SI","NO")</f>
        <v>NO</v>
      </c>
      <c r="AC2078" s="22" t="str">
        <f>+_xlfn.XLOOKUP(Ventas_Oficina[[#This Row],[Nº de artículo]],AUXILIAR!A2077:A6969,AUXILIAR!D2077:D6969,"Error",0)</f>
        <v>No enviado a tiempo</v>
      </c>
      <c r="AD2078" s="22" t="str">
        <f>+IF(AND(Ventas_Oficina[[#This Row],[Total]]&gt;75000,Ventas_Oficina[[#This Row],[Envio a tiempo]]="Enviado a tiempo"),"Buena Venta","Venta Mala")</f>
        <v>Venta Mala</v>
      </c>
    </row>
    <row r="2079" spans="1:30" x14ac:dyDescent="0.25">
      <c r="A2079" s="25">
        <v>1367836</v>
      </c>
      <c r="B2079" s="5">
        <v>41918</v>
      </c>
      <c r="C2079" s="6" t="s">
        <v>688</v>
      </c>
      <c r="D2079" s="6" t="s">
        <v>41</v>
      </c>
      <c r="E2079" s="6" t="s">
        <v>12</v>
      </c>
      <c r="F2079" s="6" t="s">
        <v>13</v>
      </c>
      <c r="G2079" s="6" t="s">
        <v>1008</v>
      </c>
      <c r="H2079" s="6" t="s">
        <v>42</v>
      </c>
      <c r="I2079" s="6" t="s">
        <v>1013</v>
      </c>
      <c r="J2079" s="6" t="s">
        <v>1072</v>
      </c>
      <c r="K2079" s="6" t="s">
        <v>1262</v>
      </c>
      <c r="L2079" s="6" t="s">
        <v>1265</v>
      </c>
      <c r="M2079" s="6" t="s">
        <v>1272</v>
      </c>
      <c r="N2079" s="5">
        <v>41919</v>
      </c>
      <c r="O2079" s="7">
        <v>194</v>
      </c>
      <c r="P2079" s="7">
        <v>308</v>
      </c>
      <c r="Q2079" s="7">
        <v>114</v>
      </c>
      <c r="R2079" s="6">
        <v>34</v>
      </c>
      <c r="S2079" s="7">
        <v>10472</v>
      </c>
      <c r="T2079" s="8">
        <v>7.0000000000000007E-2</v>
      </c>
      <c r="U2079" s="7">
        <v>733.04000000000008</v>
      </c>
      <c r="V2079" s="7">
        <v>9738.9599999999991</v>
      </c>
      <c r="W2079" s="7">
        <v>99</v>
      </c>
      <c r="X2079" s="7">
        <v>13700</v>
      </c>
      <c r="Y2079" s="9">
        <f>+DAY('TABLA PRINCIPAL'!$B2079)</f>
        <v>6</v>
      </c>
      <c r="Z2079" s="9">
        <f>+MONTH('TABLA PRINCIPAL'!$B2079)</f>
        <v>10</v>
      </c>
      <c r="AA2079" s="9">
        <f>+YEAR('TABLA PRINCIPAL'!$B2079)</f>
        <v>2014</v>
      </c>
      <c r="AB2079" s="22" t="str">
        <f>+IF(Ventas_Oficina[[#This Row],[Total del pedido]]&gt;=100000,"SI","NO")</f>
        <v>NO</v>
      </c>
      <c r="AC2079" s="22" t="str">
        <f>+_xlfn.XLOOKUP(Ventas_Oficina[[#This Row],[Nº de artículo]],AUXILIAR!A2078:A6970,AUXILIAR!D2078:D6970,"Error",0)</f>
        <v>No enviado a tiempo</v>
      </c>
      <c r="AD2079" s="22" t="str">
        <f>+IF(AND(Ventas_Oficina[[#This Row],[Total]]&gt;75000,Ventas_Oficina[[#This Row],[Envio a tiempo]]="Enviado a tiempo"),"Buena Venta","Venta Mala")</f>
        <v>Venta Mala</v>
      </c>
    </row>
    <row r="2080" spans="1:30" x14ac:dyDescent="0.25">
      <c r="A2080" s="26">
        <v>1367836</v>
      </c>
      <c r="B2080" s="10">
        <v>41934</v>
      </c>
      <c r="C2080" s="11" t="s">
        <v>689</v>
      </c>
      <c r="D2080" s="11" t="s">
        <v>690</v>
      </c>
      <c r="E2080" s="11" t="s">
        <v>4</v>
      </c>
      <c r="F2080" s="11" t="s">
        <v>5</v>
      </c>
      <c r="G2080" s="11" t="s">
        <v>1008</v>
      </c>
      <c r="H2080" s="11" t="s">
        <v>53</v>
      </c>
      <c r="I2080" s="11" t="s">
        <v>1016</v>
      </c>
      <c r="J2080" s="11" t="s">
        <v>1072</v>
      </c>
      <c r="K2080" s="11" t="s">
        <v>1262</v>
      </c>
      <c r="L2080" s="11" t="s">
        <v>1270</v>
      </c>
      <c r="M2080" s="11" t="s">
        <v>1274</v>
      </c>
      <c r="N2080" s="10">
        <v>41934</v>
      </c>
      <c r="O2080" s="12">
        <v>194</v>
      </c>
      <c r="P2080" s="12">
        <v>308</v>
      </c>
      <c r="Q2080" s="12">
        <v>114</v>
      </c>
      <c r="R2080" s="11">
        <v>13</v>
      </c>
      <c r="S2080" s="12">
        <v>4004</v>
      </c>
      <c r="T2080" s="13">
        <v>0.04</v>
      </c>
      <c r="U2080" s="12">
        <v>160.16</v>
      </c>
      <c r="V2080" s="12">
        <v>3843.84</v>
      </c>
      <c r="W2080" s="12">
        <v>99</v>
      </c>
      <c r="X2080" s="12">
        <v>13700</v>
      </c>
      <c r="Y2080" s="14">
        <f>+DAY('TABLA PRINCIPAL'!$B2080)</f>
        <v>22</v>
      </c>
      <c r="Z2080" s="14">
        <f>+MONTH('TABLA PRINCIPAL'!$B2080)</f>
        <v>10</v>
      </c>
      <c r="AA2080" s="14">
        <f>+YEAR('TABLA PRINCIPAL'!$B2080)</f>
        <v>2014</v>
      </c>
      <c r="AB2080" s="22" t="str">
        <f>+IF(Ventas_Oficina[[#This Row],[Total del pedido]]&gt;=100000,"SI","NO")</f>
        <v>NO</v>
      </c>
      <c r="AC2080" s="22" t="str">
        <f>+_xlfn.XLOOKUP(Ventas_Oficina[[#This Row],[Nº de artículo]],AUXILIAR!A2079:A6971,AUXILIAR!D2079:D6971,"Error",0)</f>
        <v>No enviado a tiempo</v>
      </c>
      <c r="AD2080" s="22" t="str">
        <f>+IF(AND(Ventas_Oficina[[#This Row],[Total]]&gt;75000,Ventas_Oficina[[#This Row],[Envio a tiempo]]="Enviado a tiempo"),"Buena Venta","Venta Mala")</f>
        <v>Venta Mala</v>
      </c>
    </row>
    <row r="2081" spans="1:30" x14ac:dyDescent="0.25">
      <c r="A2081" s="25">
        <v>1367836</v>
      </c>
      <c r="B2081" s="5">
        <v>41930</v>
      </c>
      <c r="C2081" s="6" t="s">
        <v>691</v>
      </c>
      <c r="D2081" s="6" t="s">
        <v>38</v>
      </c>
      <c r="E2081" s="6" t="s">
        <v>4</v>
      </c>
      <c r="F2081" s="6" t="s">
        <v>5</v>
      </c>
      <c r="G2081" s="6" t="s">
        <v>1009</v>
      </c>
      <c r="H2081" s="6" t="s">
        <v>39</v>
      </c>
      <c r="I2081" s="6" t="s">
        <v>1016</v>
      </c>
      <c r="J2081" s="6" t="s">
        <v>1072</v>
      </c>
      <c r="K2081" s="6" t="s">
        <v>1261</v>
      </c>
      <c r="L2081" s="6" t="s">
        <v>1266</v>
      </c>
      <c r="M2081" s="6" t="s">
        <v>1272</v>
      </c>
      <c r="N2081" s="5">
        <v>41933</v>
      </c>
      <c r="O2081" s="7">
        <v>194</v>
      </c>
      <c r="P2081" s="7">
        <v>308</v>
      </c>
      <c r="Q2081" s="7">
        <v>114</v>
      </c>
      <c r="R2081" s="6">
        <v>37</v>
      </c>
      <c r="S2081" s="7">
        <v>11396</v>
      </c>
      <c r="T2081" s="8">
        <v>0.08</v>
      </c>
      <c r="U2081" s="7">
        <v>911.68000000000006</v>
      </c>
      <c r="V2081" s="7">
        <v>10484.32</v>
      </c>
      <c r="W2081" s="7">
        <v>99</v>
      </c>
      <c r="X2081" s="7">
        <v>13700</v>
      </c>
      <c r="Y2081" s="9">
        <f>+DAY('TABLA PRINCIPAL'!$B2081)</f>
        <v>18</v>
      </c>
      <c r="Z2081" s="9">
        <f>+MONTH('TABLA PRINCIPAL'!$B2081)</f>
        <v>10</v>
      </c>
      <c r="AA2081" s="9">
        <f>+YEAR('TABLA PRINCIPAL'!$B2081)</f>
        <v>2014</v>
      </c>
      <c r="AB2081" s="22" t="str">
        <f>+IF(Ventas_Oficina[[#This Row],[Total del pedido]]&gt;=100000,"SI","NO")</f>
        <v>NO</v>
      </c>
      <c r="AC2081" s="22" t="str">
        <f>+_xlfn.XLOOKUP(Ventas_Oficina[[#This Row],[Nº de artículo]],AUXILIAR!A2080:A6972,AUXILIAR!D2080:D6972,"Error",0)</f>
        <v>No enviado a tiempo</v>
      </c>
      <c r="AD2081" s="22" t="str">
        <f>+IF(AND(Ventas_Oficina[[#This Row],[Total]]&gt;75000,Ventas_Oficina[[#This Row],[Envio a tiempo]]="Enviado a tiempo"),"Buena Venta","Venta Mala")</f>
        <v>Venta Mala</v>
      </c>
    </row>
    <row r="2082" spans="1:30" x14ac:dyDescent="0.25">
      <c r="A2082" s="26">
        <v>1367836</v>
      </c>
      <c r="B2082" s="10">
        <v>41922</v>
      </c>
      <c r="C2082" s="11" t="s">
        <v>379</v>
      </c>
      <c r="D2082" s="11" t="s">
        <v>137</v>
      </c>
      <c r="E2082" s="11" t="s">
        <v>4</v>
      </c>
      <c r="F2082" s="11" t="s">
        <v>5</v>
      </c>
      <c r="G2082" s="11" t="s">
        <v>1007</v>
      </c>
      <c r="H2082" s="11" t="s">
        <v>6</v>
      </c>
      <c r="I2082" s="11" t="s">
        <v>1015</v>
      </c>
      <c r="J2082" s="11" t="s">
        <v>1072</v>
      </c>
      <c r="K2082" s="11" t="s">
        <v>1261</v>
      </c>
      <c r="L2082" s="11" t="s">
        <v>1265</v>
      </c>
      <c r="M2082" s="11" t="s">
        <v>1272</v>
      </c>
      <c r="N2082" s="10">
        <v>41990</v>
      </c>
      <c r="O2082" s="12">
        <v>194</v>
      </c>
      <c r="P2082" s="12">
        <v>308</v>
      </c>
      <c r="Q2082" s="12">
        <v>114</v>
      </c>
      <c r="R2082" s="11">
        <v>47</v>
      </c>
      <c r="S2082" s="12">
        <v>14476</v>
      </c>
      <c r="T2082" s="13">
        <v>0.04</v>
      </c>
      <c r="U2082" s="12">
        <v>579.04</v>
      </c>
      <c r="V2082" s="12">
        <v>13896.96</v>
      </c>
      <c r="W2082" s="12">
        <v>99</v>
      </c>
      <c r="X2082" s="12">
        <v>13700</v>
      </c>
      <c r="Y2082" s="14">
        <f>+DAY('TABLA PRINCIPAL'!$B2082)</f>
        <v>10</v>
      </c>
      <c r="Z2082" s="14">
        <f>+MONTH('TABLA PRINCIPAL'!$B2082)</f>
        <v>10</v>
      </c>
      <c r="AA2082" s="14">
        <f>+YEAR('TABLA PRINCIPAL'!$B2082)</f>
        <v>2014</v>
      </c>
      <c r="AB2082" s="22" t="str">
        <f>+IF(Ventas_Oficina[[#This Row],[Total del pedido]]&gt;=100000,"SI","NO")</f>
        <v>NO</v>
      </c>
      <c r="AC2082" s="22" t="str">
        <f>+_xlfn.XLOOKUP(Ventas_Oficina[[#This Row],[Nº de artículo]],AUXILIAR!A2081:A6973,AUXILIAR!D2081:D6973,"Error",0)</f>
        <v>Enviado a tiempo</v>
      </c>
      <c r="AD2082" s="22" t="str">
        <f>+IF(AND(Ventas_Oficina[[#This Row],[Total]]&gt;75000,Ventas_Oficina[[#This Row],[Envio a tiempo]]="Enviado a tiempo"),"Buena Venta","Venta Mala")</f>
        <v>Venta Mala</v>
      </c>
    </row>
    <row r="2083" spans="1:30" x14ac:dyDescent="0.25">
      <c r="A2083" s="25">
        <v>1367836</v>
      </c>
      <c r="B2083" s="5">
        <v>41916</v>
      </c>
      <c r="C2083" s="6" t="s">
        <v>20</v>
      </c>
      <c r="D2083" s="6" t="s">
        <v>8</v>
      </c>
      <c r="E2083" s="6" t="s">
        <v>4</v>
      </c>
      <c r="F2083" s="6" t="s">
        <v>5</v>
      </c>
      <c r="G2083" s="6" t="s">
        <v>1008</v>
      </c>
      <c r="H2083" s="6" t="s">
        <v>9</v>
      </c>
      <c r="I2083" s="6" t="s">
        <v>1012</v>
      </c>
      <c r="J2083" s="6" t="s">
        <v>1060</v>
      </c>
      <c r="K2083" s="6" t="s">
        <v>1262</v>
      </c>
      <c r="L2083" s="6" t="s">
        <v>1268</v>
      </c>
      <c r="M2083" s="6" t="s">
        <v>1272</v>
      </c>
      <c r="N2083" s="5">
        <v>41918</v>
      </c>
      <c r="O2083" s="7">
        <v>1388</v>
      </c>
      <c r="P2083" s="7">
        <v>2238</v>
      </c>
      <c r="Q2083" s="7">
        <v>850</v>
      </c>
      <c r="R2083" s="6">
        <v>42</v>
      </c>
      <c r="S2083" s="7">
        <v>93996</v>
      </c>
      <c r="T2083" s="8">
        <v>7.0000000000000007E-2</v>
      </c>
      <c r="U2083" s="7">
        <v>6579.72</v>
      </c>
      <c r="V2083" s="7">
        <v>87416.28</v>
      </c>
      <c r="W2083" s="7">
        <v>1510</v>
      </c>
      <c r="X2083" s="7">
        <v>38266</v>
      </c>
      <c r="Y2083" s="9">
        <f>+DAY('TABLA PRINCIPAL'!$B2083)</f>
        <v>4</v>
      </c>
      <c r="Z2083" s="9">
        <f>+MONTH('TABLA PRINCIPAL'!$B2083)</f>
        <v>10</v>
      </c>
      <c r="AA2083" s="9">
        <f>+YEAR('TABLA PRINCIPAL'!$B2083)</f>
        <v>2014</v>
      </c>
      <c r="AB2083" s="22" t="str">
        <f>+IF(Ventas_Oficina[[#This Row],[Total del pedido]]&gt;=100000,"SI","NO")</f>
        <v>NO</v>
      </c>
      <c r="AC2083" s="22" t="str">
        <f>+_xlfn.XLOOKUP(Ventas_Oficina[[#This Row],[Nº de artículo]],AUXILIAR!A2082:A6974,AUXILIAR!D2082:D6974,"Error",0)</f>
        <v>Enviado a tiempo</v>
      </c>
      <c r="AD2083" s="22" t="str">
        <f>+IF(AND(Ventas_Oficina[[#This Row],[Total]]&gt;75000,Ventas_Oficina[[#This Row],[Envio a tiempo]]="Enviado a tiempo"),"Buena Venta","Venta Mala")</f>
        <v>Venta Mala</v>
      </c>
    </row>
    <row r="2084" spans="1:30" x14ac:dyDescent="0.25">
      <c r="A2084" s="26">
        <v>1367836</v>
      </c>
      <c r="B2084" s="10">
        <v>41909</v>
      </c>
      <c r="C2084" s="11" t="s">
        <v>167</v>
      </c>
      <c r="D2084" s="11" t="s">
        <v>137</v>
      </c>
      <c r="E2084" s="11" t="s">
        <v>4</v>
      </c>
      <c r="F2084" s="11" t="s">
        <v>5</v>
      </c>
      <c r="G2084" s="11" t="s">
        <v>1008</v>
      </c>
      <c r="H2084" s="11" t="s">
        <v>6</v>
      </c>
      <c r="I2084" s="11" t="s">
        <v>1012</v>
      </c>
      <c r="J2084" s="11" t="s">
        <v>1049</v>
      </c>
      <c r="K2084" s="11" t="s">
        <v>1261</v>
      </c>
      <c r="L2084" s="11" t="s">
        <v>1267</v>
      </c>
      <c r="M2084" s="11" t="s">
        <v>1272</v>
      </c>
      <c r="N2084" s="10">
        <v>41914</v>
      </c>
      <c r="O2084" s="12">
        <v>184</v>
      </c>
      <c r="P2084" s="12">
        <v>288</v>
      </c>
      <c r="Q2084" s="12">
        <v>104</v>
      </c>
      <c r="R2084" s="11">
        <v>35</v>
      </c>
      <c r="S2084" s="12">
        <v>10080</v>
      </c>
      <c r="T2084" s="13">
        <v>0.09</v>
      </c>
      <c r="U2084" s="12">
        <v>907.19999999999993</v>
      </c>
      <c r="V2084" s="12">
        <v>9172.7999999999993</v>
      </c>
      <c r="W2084" s="12">
        <v>99</v>
      </c>
      <c r="X2084" s="12">
        <v>7663</v>
      </c>
      <c r="Y2084" s="14">
        <f>+DAY('TABLA PRINCIPAL'!$B2084)</f>
        <v>27</v>
      </c>
      <c r="Z2084" s="14">
        <f>+MONTH('TABLA PRINCIPAL'!$B2084)</f>
        <v>9</v>
      </c>
      <c r="AA2084" s="14">
        <f>+YEAR('TABLA PRINCIPAL'!$B2084)</f>
        <v>2014</v>
      </c>
      <c r="AB2084" s="22" t="str">
        <f>+IF(Ventas_Oficina[[#This Row],[Total del pedido]]&gt;=100000,"SI","NO")</f>
        <v>NO</v>
      </c>
      <c r="AC2084" s="22" t="str">
        <f>+_xlfn.XLOOKUP(Ventas_Oficina[[#This Row],[Nº de artículo]],AUXILIAR!A2083:A6975,AUXILIAR!D2083:D6975,"Error",0)</f>
        <v>Enviado a tiempo</v>
      </c>
      <c r="AD2084" s="22" t="str">
        <f>+IF(AND(Ventas_Oficina[[#This Row],[Total]]&gt;75000,Ventas_Oficina[[#This Row],[Envio a tiempo]]="Enviado a tiempo"),"Buena Venta","Venta Mala")</f>
        <v>Venta Mala</v>
      </c>
    </row>
    <row r="2085" spans="1:30" x14ac:dyDescent="0.25">
      <c r="A2085" s="25">
        <v>1367836</v>
      </c>
      <c r="B2085" s="5">
        <v>41914</v>
      </c>
      <c r="C2085" s="6" t="s">
        <v>275</v>
      </c>
      <c r="D2085" s="6" t="s">
        <v>206</v>
      </c>
      <c r="E2085" s="6" t="s">
        <v>12</v>
      </c>
      <c r="F2085" s="6" t="s">
        <v>13</v>
      </c>
      <c r="G2085" s="6" t="s">
        <v>1009</v>
      </c>
      <c r="H2085" s="6" t="s">
        <v>42</v>
      </c>
      <c r="I2085" s="6" t="s">
        <v>1013</v>
      </c>
      <c r="J2085" s="6" t="s">
        <v>1072</v>
      </c>
      <c r="K2085" s="6" t="s">
        <v>1261</v>
      </c>
      <c r="L2085" s="6" t="s">
        <v>1265</v>
      </c>
      <c r="M2085" s="6" t="s">
        <v>1272</v>
      </c>
      <c r="N2085" s="5">
        <v>41915</v>
      </c>
      <c r="O2085" s="7">
        <v>194</v>
      </c>
      <c r="P2085" s="7">
        <v>308</v>
      </c>
      <c r="Q2085" s="7">
        <v>114</v>
      </c>
      <c r="R2085" s="6">
        <v>32</v>
      </c>
      <c r="S2085" s="7">
        <v>9856</v>
      </c>
      <c r="T2085" s="8">
        <v>0.02</v>
      </c>
      <c r="U2085" s="7">
        <v>197.12</v>
      </c>
      <c r="V2085" s="7">
        <v>9658.8799999999992</v>
      </c>
      <c r="W2085" s="7">
        <v>99</v>
      </c>
      <c r="X2085" s="7">
        <v>13700</v>
      </c>
      <c r="Y2085" s="9">
        <f>+DAY('TABLA PRINCIPAL'!$B2085)</f>
        <v>2</v>
      </c>
      <c r="Z2085" s="9">
        <f>+MONTH('TABLA PRINCIPAL'!$B2085)</f>
        <v>10</v>
      </c>
      <c r="AA2085" s="9">
        <f>+YEAR('TABLA PRINCIPAL'!$B2085)</f>
        <v>2014</v>
      </c>
      <c r="AB2085" s="22" t="str">
        <f>+IF(Ventas_Oficina[[#This Row],[Total del pedido]]&gt;=100000,"SI","NO")</f>
        <v>NO</v>
      </c>
      <c r="AC2085" s="22" t="str">
        <f>+_xlfn.XLOOKUP(Ventas_Oficina[[#This Row],[Nº de artículo]],AUXILIAR!A2084:A6976,AUXILIAR!D2084:D6976,"Error",0)</f>
        <v>Enviado a tiempo</v>
      </c>
      <c r="AD2085" s="22" t="str">
        <f>+IF(AND(Ventas_Oficina[[#This Row],[Total]]&gt;75000,Ventas_Oficina[[#This Row],[Envio a tiempo]]="Enviado a tiempo"),"Buena Venta","Venta Mala")</f>
        <v>Venta Mala</v>
      </c>
    </row>
    <row r="2086" spans="1:30" x14ac:dyDescent="0.25">
      <c r="A2086" s="26">
        <v>1367836</v>
      </c>
      <c r="B2086" s="10">
        <v>42094</v>
      </c>
      <c r="C2086" s="11" t="s">
        <v>594</v>
      </c>
      <c r="D2086" s="11" t="s">
        <v>41</v>
      </c>
      <c r="E2086" s="11" t="s">
        <v>12</v>
      </c>
      <c r="F2086" s="11" t="s">
        <v>13</v>
      </c>
      <c r="G2086" s="11" t="s">
        <v>1010</v>
      </c>
      <c r="H2086" s="11" t="s">
        <v>42</v>
      </c>
      <c r="I2086" s="11" t="s">
        <v>1016</v>
      </c>
      <c r="J2086" s="11" t="s">
        <v>1041</v>
      </c>
      <c r="K2086" s="11" t="s">
        <v>1261</v>
      </c>
      <c r="L2086" s="11" t="s">
        <v>1265</v>
      </c>
      <c r="M2086" s="11" t="s">
        <v>1272</v>
      </c>
      <c r="N2086" s="10">
        <v>42096</v>
      </c>
      <c r="O2086" s="12">
        <v>245</v>
      </c>
      <c r="P2086" s="12">
        <v>389</v>
      </c>
      <c r="Q2086" s="12">
        <v>144</v>
      </c>
      <c r="R2086" s="11">
        <v>18</v>
      </c>
      <c r="S2086" s="12">
        <v>7002</v>
      </c>
      <c r="T2086" s="13">
        <v>0.04</v>
      </c>
      <c r="U2086" s="12">
        <v>280.08</v>
      </c>
      <c r="V2086" s="12">
        <v>6721.92</v>
      </c>
      <c r="W2086" s="12">
        <v>701</v>
      </c>
      <c r="X2086" s="12">
        <v>19521</v>
      </c>
      <c r="Y2086" s="14">
        <f>+DAY('TABLA PRINCIPAL'!$B2086)</f>
        <v>31</v>
      </c>
      <c r="Z2086" s="14">
        <f>+MONTH('TABLA PRINCIPAL'!$B2086)</f>
        <v>3</v>
      </c>
      <c r="AA2086" s="14">
        <f>+YEAR('TABLA PRINCIPAL'!$B2086)</f>
        <v>2015</v>
      </c>
      <c r="AB2086" s="22" t="str">
        <f>+IF(Ventas_Oficina[[#This Row],[Total del pedido]]&gt;=100000,"SI","NO")</f>
        <v>NO</v>
      </c>
      <c r="AC2086" s="22" t="str">
        <f>+_xlfn.XLOOKUP(Ventas_Oficina[[#This Row],[Nº de artículo]],AUXILIAR!A2085:A6977,AUXILIAR!D2085:D6977,"Error",0)</f>
        <v>No enviado a tiempo</v>
      </c>
      <c r="AD2086" s="22" t="str">
        <f>+IF(AND(Ventas_Oficina[[#This Row],[Total]]&gt;75000,Ventas_Oficina[[#This Row],[Envio a tiempo]]="Enviado a tiempo"),"Buena Venta","Venta Mala")</f>
        <v>Venta Mala</v>
      </c>
    </row>
    <row r="2087" spans="1:30" x14ac:dyDescent="0.25">
      <c r="A2087" s="25">
        <v>1367836</v>
      </c>
      <c r="B2087" s="5">
        <v>41918</v>
      </c>
      <c r="C2087" s="6" t="s">
        <v>426</v>
      </c>
      <c r="D2087" s="6" t="s">
        <v>100</v>
      </c>
      <c r="E2087" s="6" t="s">
        <v>12</v>
      </c>
      <c r="F2087" s="6" t="s">
        <v>13</v>
      </c>
      <c r="G2087" s="6" t="s">
        <v>1009</v>
      </c>
      <c r="H2087" s="6" t="s">
        <v>42</v>
      </c>
      <c r="I2087" s="6" t="s">
        <v>1014</v>
      </c>
      <c r="J2087" s="6" t="s">
        <v>1072</v>
      </c>
      <c r="K2087" s="6" t="s">
        <v>1261</v>
      </c>
      <c r="L2087" s="6" t="s">
        <v>1267</v>
      </c>
      <c r="M2087" s="6" t="s">
        <v>1272</v>
      </c>
      <c r="N2087" s="5">
        <v>41919</v>
      </c>
      <c r="O2087" s="7">
        <v>194</v>
      </c>
      <c r="P2087" s="7">
        <v>308</v>
      </c>
      <c r="Q2087" s="7">
        <v>114</v>
      </c>
      <c r="R2087" s="6">
        <v>32</v>
      </c>
      <c r="S2087" s="7">
        <v>9856</v>
      </c>
      <c r="T2087" s="8">
        <v>0.01</v>
      </c>
      <c r="U2087" s="7">
        <v>98.56</v>
      </c>
      <c r="V2087" s="7">
        <v>9757.44</v>
      </c>
      <c r="W2087" s="7">
        <v>99</v>
      </c>
      <c r="X2087" s="7">
        <v>13700</v>
      </c>
      <c r="Y2087" s="9">
        <f>+DAY('TABLA PRINCIPAL'!$B2087)</f>
        <v>6</v>
      </c>
      <c r="Z2087" s="9">
        <f>+MONTH('TABLA PRINCIPAL'!$B2087)</f>
        <v>10</v>
      </c>
      <c r="AA2087" s="9">
        <f>+YEAR('TABLA PRINCIPAL'!$B2087)</f>
        <v>2014</v>
      </c>
      <c r="AB2087" s="22" t="str">
        <f>+IF(Ventas_Oficina[[#This Row],[Total del pedido]]&gt;=100000,"SI","NO")</f>
        <v>NO</v>
      </c>
      <c r="AC2087" s="22" t="str">
        <f>+_xlfn.XLOOKUP(Ventas_Oficina[[#This Row],[Nº de artículo]],AUXILIAR!A2086:A6978,AUXILIAR!D2086:D6978,"Error",0)</f>
        <v>Enviado a tiempo</v>
      </c>
      <c r="AD2087" s="22" t="str">
        <f>+IF(AND(Ventas_Oficina[[#This Row],[Total]]&gt;75000,Ventas_Oficina[[#This Row],[Envio a tiempo]]="Enviado a tiempo"),"Buena Venta","Venta Mala")</f>
        <v>Venta Mala</v>
      </c>
    </row>
    <row r="2088" spans="1:30" x14ac:dyDescent="0.25">
      <c r="A2088" s="26">
        <v>1367836</v>
      </c>
      <c r="B2088" s="10">
        <v>41969</v>
      </c>
      <c r="C2088" s="11" t="s">
        <v>487</v>
      </c>
      <c r="D2088" s="11" t="s">
        <v>19</v>
      </c>
      <c r="E2088" s="11" t="s">
        <v>12</v>
      </c>
      <c r="F2088" s="11" t="s">
        <v>13</v>
      </c>
      <c r="G2088" s="11" t="s">
        <v>1010</v>
      </c>
      <c r="H2088" s="11" t="s">
        <v>6</v>
      </c>
      <c r="I2088" s="11" t="s">
        <v>1013</v>
      </c>
      <c r="J2088" s="11" t="s">
        <v>1032</v>
      </c>
      <c r="K2088" s="11" t="s">
        <v>1261</v>
      </c>
      <c r="L2088" s="11" t="s">
        <v>1265</v>
      </c>
      <c r="M2088" s="11" t="s">
        <v>1273</v>
      </c>
      <c r="N2088" s="10">
        <v>41971</v>
      </c>
      <c r="O2088" s="12">
        <v>159</v>
      </c>
      <c r="P2088" s="12">
        <v>261</v>
      </c>
      <c r="Q2088" s="12">
        <v>102</v>
      </c>
      <c r="R2088" s="11">
        <v>24</v>
      </c>
      <c r="S2088" s="12">
        <v>6264</v>
      </c>
      <c r="T2088" s="13">
        <v>0.08</v>
      </c>
      <c r="U2088" s="12">
        <v>501.12</v>
      </c>
      <c r="V2088" s="12">
        <v>5762.88</v>
      </c>
      <c r="W2088" s="12">
        <v>50</v>
      </c>
      <c r="X2088" s="12">
        <v>8001</v>
      </c>
      <c r="Y2088" s="14">
        <f>+DAY('TABLA PRINCIPAL'!$B2088)</f>
        <v>26</v>
      </c>
      <c r="Z2088" s="14">
        <f>+MONTH('TABLA PRINCIPAL'!$B2088)</f>
        <v>11</v>
      </c>
      <c r="AA2088" s="14">
        <f>+YEAR('TABLA PRINCIPAL'!$B2088)</f>
        <v>2014</v>
      </c>
      <c r="AB2088" s="22" t="str">
        <f>+IF(Ventas_Oficina[[#This Row],[Total del pedido]]&gt;=100000,"SI","NO")</f>
        <v>NO</v>
      </c>
      <c r="AC2088" s="22" t="str">
        <f>+_xlfn.XLOOKUP(Ventas_Oficina[[#This Row],[Nº de artículo]],AUXILIAR!A2087:A6979,AUXILIAR!D2087:D6979,"Error",0)</f>
        <v>No enviado a tiempo</v>
      </c>
      <c r="AD2088" s="22" t="str">
        <f>+IF(AND(Ventas_Oficina[[#This Row],[Total]]&gt;75000,Ventas_Oficina[[#This Row],[Envio a tiempo]]="Enviado a tiempo"),"Buena Venta","Venta Mala")</f>
        <v>Venta Mala</v>
      </c>
    </row>
    <row r="2089" spans="1:30" x14ac:dyDescent="0.25">
      <c r="A2089" s="25">
        <v>1368201</v>
      </c>
      <c r="B2089" s="5">
        <v>41495</v>
      </c>
      <c r="C2089" s="6" t="s">
        <v>291</v>
      </c>
      <c r="D2089" s="6" t="s">
        <v>46</v>
      </c>
      <c r="E2089" s="6" t="s">
        <v>4</v>
      </c>
      <c r="F2089" s="6" t="s">
        <v>5</v>
      </c>
      <c r="G2089" s="6" t="s">
        <v>1007</v>
      </c>
      <c r="H2089" s="6" t="s">
        <v>9</v>
      </c>
      <c r="I2089" s="6" t="s">
        <v>1014</v>
      </c>
      <c r="J2089" s="6" t="s">
        <v>1037</v>
      </c>
      <c r="K2089" s="6" t="s">
        <v>1261</v>
      </c>
      <c r="L2089" s="6" t="s">
        <v>1265</v>
      </c>
      <c r="M2089" s="6" t="s">
        <v>1272</v>
      </c>
      <c r="N2089" s="5">
        <v>41502</v>
      </c>
      <c r="O2089" s="7">
        <v>340</v>
      </c>
      <c r="P2089" s="7">
        <v>540</v>
      </c>
      <c r="Q2089" s="7">
        <v>200</v>
      </c>
      <c r="R2089" s="6">
        <v>27</v>
      </c>
      <c r="S2089" s="7">
        <v>14580</v>
      </c>
      <c r="T2089" s="8">
        <v>0.03</v>
      </c>
      <c r="U2089" s="7">
        <v>437.4</v>
      </c>
      <c r="V2089" s="7">
        <v>14142.6</v>
      </c>
      <c r="W2089" s="7">
        <v>778</v>
      </c>
      <c r="X2089" s="7">
        <v>17820</v>
      </c>
      <c r="Y2089" s="9">
        <f>+DAY('TABLA PRINCIPAL'!$B2089)</f>
        <v>9</v>
      </c>
      <c r="Z2089" s="9">
        <f>+MONTH('TABLA PRINCIPAL'!$B2089)</f>
        <v>8</v>
      </c>
      <c r="AA2089" s="9">
        <f>+YEAR('TABLA PRINCIPAL'!$B2089)</f>
        <v>2013</v>
      </c>
      <c r="AB2089" s="22" t="str">
        <f>+IF(Ventas_Oficina[[#This Row],[Total del pedido]]&gt;=100000,"SI","NO")</f>
        <v>NO</v>
      </c>
      <c r="AC2089" s="22" t="str">
        <f>+_xlfn.XLOOKUP(Ventas_Oficina[[#This Row],[Nº de artículo]],AUXILIAR!A2088:A6980,AUXILIAR!D2088:D6980,"Error",0)</f>
        <v>Enviado a tiempo</v>
      </c>
      <c r="AD2089" s="22" t="str">
        <f>+IF(AND(Ventas_Oficina[[#This Row],[Total]]&gt;75000,Ventas_Oficina[[#This Row],[Envio a tiempo]]="Enviado a tiempo"),"Buena Venta","Venta Mala")</f>
        <v>Venta Mala</v>
      </c>
    </row>
    <row r="2090" spans="1:30" x14ac:dyDescent="0.25">
      <c r="A2090" s="26">
        <v>1368201</v>
      </c>
      <c r="B2090" s="10">
        <v>42209</v>
      </c>
      <c r="C2090" s="11" t="s">
        <v>692</v>
      </c>
      <c r="D2090" s="11" t="s">
        <v>71</v>
      </c>
      <c r="E2090" s="11" t="s">
        <v>4</v>
      </c>
      <c r="F2090" s="11" t="s">
        <v>5</v>
      </c>
      <c r="G2090" s="11" t="s">
        <v>1007</v>
      </c>
      <c r="H2090" s="11" t="s">
        <v>17</v>
      </c>
      <c r="I2090" s="11" t="s">
        <v>1014</v>
      </c>
      <c r="J2090" s="11" t="s">
        <v>1075</v>
      </c>
      <c r="K2090" s="11" t="s">
        <v>1262</v>
      </c>
      <c r="L2090" s="11" t="s">
        <v>1265</v>
      </c>
      <c r="M2090" s="11" t="s">
        <v>1272</v>
      </c>
      <c r="N2090" s="10">
        <v>42189</v>
      </c>
      <c r="O2090" s="12">
        <v>225</v>
      </c>
      <c r="P2090" s="12">
        <v>369</v>
      </c>
      <c r="Q2090" s="12">
        <v>144</v>
      </c>
      <c r="R2090" s="11">
        <v>21</v>
      </c>
      <c r="S2090" s="12">
        <v>7749</v>
      </c>
      <c r="T2090" s="13">
        <v>0</v>
      </c>
      <c r="U2090" s="12">
        <v>0</v>
      </c>
      <c r="V2090" s="12">
        <v>7749</v>
      </c>
      <c r="W2090" s="12">
        <v>250</v>
      </c>
      <c r="X2090" s="12">
        <v>1055</v>
      </c>
      <c r="Y2090" s="14">
        <f>+DAY('TABLA PRINCIPAL'!$B2090)</f>
        <v>24</v>
      </c>
      <c r="Z2090" s="14">
        <f>+MONTH('TABLA PRINCIPAL'!$B2090)</f>
        <v>7</v>
      </c>
      <c r="AA2090" s="14">
        <f>+YEAR('TABLA PRINCIPAL'!$B2090)</f>
        <v>2015</v>
      </c>
      <c r="AB2090" s="22" t="str">
        <f>+IF(Ventas_Oficina[[#This Row],[Total del pedido]]&gt;=100000,"SI","NO")</f>
        <v>NO</v>
      </c>
      <c r="AC2090" s="22" t="str">
        <f>+_xlfn.XLOOKUP(Ventas_Oficina[[#This Row],[Nº de artículo]],AUXILIAR!A2089:A6981,AUXILIAR!D2089:D6981,"Error",0)</f>
        <v>Enviado a tiempo</v>
      </c>
      <c r="AD2090" s="22" t="str">
        <f>+IF(AND(Ventas_Oficina[[#This Row],[Total]]&gt;75000,Ventas_Oficina[[#This Row],[Envio a tiempo]]="Enviado a tiempo"),"Buena Venta","Venta Mala")</f>
        <v>Venta Mala</v>
      </c>
    </row>
    <row r="2091" spans="1:30" x14ac:dyDescent="0.25">
      <c r="A2091" s="25">
        <v>1368201</v>
      </c>
      <c r="B2091" s="5">
        <v>42038</v>
      </c>
      <c r="C2091" s="6" t="s">
        <v>322</v>
      </c>
      <c r="D2091" s="6" t="s">
        <v>323</v>
      </c>
      <c r="E2091" s="6" t="s">
        <v>4</v>
      </c>
      <c r="F2091" s="6" t="s">
        <v>5</v>
      </c>
      <c r="G2091" s="6" t="s">
        <v>1010</v>
      </c>
      <c r="H2091" s="6" t="s">
        <v>34</v>
      </c>
      <c r="I2091" s="6" t="s">
        <v>1013</v>
      </c>
      <c r="J2091" s="6" t="s">
        <v>1072</v>
      </c>
      <c r="K2091" s="6" t="s">
        <v>1261</v>
      </c>
      <c r="L2091" s="6" t="s">
        <v>1265</v>
      </c>
      <c r="M2091" s="6" t="s">
        <v>1272</v>
      </c>
      <c r="N2091" s="5">
        <v>42065</v>
      </c>
      <c r="O2091" s="7">
        <v>194</v>
      </c>
      <c r="P2091" s="7">
        <v>308</v>
      </c>
      <c r="Q2091" s="7">
        <v>114</v>
      </c>
      <c r="R2091" s="6">
        <v>41</v>
      </c>
      <c r="S2091" s="7">
        <v>12628</v>
      </c>
      <c r="T2091" s="8">
        <v>0.01</v>
      </c>
      <c r="U2091" s="7">
        <v>126.28</v>
      </c>
      <c r="V2091" s="7">
        <v>12501.72</v>
      </c>
      <c r="W2091" s="7">
        <v>99</v>
      </c>
      <c r="X2091" s="7">
        <v>11640</v>
      </c>
      <c r="Y2091" s="9">
        <f>+DAY('TABLA PRINCIPAL'!$B2091)</f>
        <v>3</v>
      </c>
      <c r="Z2091" s="9">
        <f>+MONTH('TABLA PRINCIPAL'!$B2091)</f>
        <v>2</v>
      </c>
      <c r="AA2091" s="9">
        <f>+YEAR('TABLA PRINCIPAL'!$B2091)</f>
        <v>2015</v>
      </c>
      <c r="AB2091" s="22" t="str">
        <f>+IF(Ventas_Oficina[[#This Row],[Total del pedido]]&gt;=100000,"SI","NO")</f>
        <v>NO</v>
      </c>
      <c r="AC2091" s="22" t="str">
        <f>+_xlfn.XLOOKUP(Ventas_Oficina[[#This Row],[Nº de artículo]],AUXILIAR!A2090:A6982,AUXILIAR!D2090:D6982,"Error",0)</f>
        <v>No enviado a tiempo</v>
      </c>
      <c r="AD2091" s="22" t="str">
        <f>+IF(AND(Ventas_Oficina[[#This Row],[Total]]&gt;75000,Ventas_Oficina[[#This Row],[Envio a tiempo]]="Enviado a tiempo"),"Buena Venta","Venta Mala")</f>
        <v>Venta Mala</v>
      </c>
    </row>
    <row r="2092" spans="1:30" x14ac:dyDescent="0.25">
      <c r="A2092" s="26">
        <v>1368201</v>
      </c>
      <c r="B2092" s="10">
        <v>41885</v>
      </c>
      <c r="C2092" s="11" t="s">
        <v>587</v>
      </c>
      <c r="D2092" s="11" t="s">
        <v>48</v>
      </c>
      <c r="E2092" s="11" t="s">
        <v>4</v>
      </c>
      <c r="F2092" s="11" t="s">
        <v>5</v>
      </c>
      <c r="G2092" s="11" t="s">
        <v>1008</v>
      </c>
      <c r="H2092" s="11" t="s">
        <v>34</v>
      </c>
      <c r="I2092" s="11" t="s">
        <v>1014</v>
      </c>
      <c r="J2092" s="11" t="s">
        <v>1213</v>
      </c>
      <c r="K2092" s="11" t="s">
        <v>1263</v>
      </c>
      <c r="L2092" s="11" t="s">
        <v>1266</v>
      </c>
      <c r="M2092" s="11" t="s">
        <v>1272</v>
      </c>
      <c r="N2092" s="10">
        <v>41887</v>
      </c>
      <c r="O2092" s="12">
        <v>268</v>
      </c>
      <c r="P2092" s="12">
        <v>608</v>
      </c>
      <c r="Q2092" s="12">
        <v>340</v>
      </c>
      <c r="R2092" s="11">
        <v>44</v>
      </c>
      <c r="S2092" s="12">
        <v>26752</v>
      </c>
      <c r="T2092" s="13">
        <v>0.03</v>
      </c>
      <c r="U2092" s="12">
        <v>802.56</v>
      </c>
      <c r="V2092" s="12">
        <v>25949.439999999999</v>
      </c>
      <c r="W2092" s="12">
        <v>117</v>
      </c>
      <c r="X2092" s="12">
        <v>17310</v>
      </c>
      <c r="Y2092" s="14">
        <f>+DAY('TABLA PRINCIPAL'!$B2092)</f>
        <v>3</v>
      </c>
      <c r="Z2092" s="14">
        <f>+MONTH('TABLA PRINCIPAL'!$B2092)</f>
        <v>9</v>
      </c>
      <c r="AA2092" s="14">
        <f>+YEAR('TABLA PRINCIPAL'!$B2092)</f>
        <v>2014</v>
      </c>
      <c r="AB2092" s="22" t="str">
        <f>+IF(Ventas_Oficina[[#This Row],[Total del pedido]]&gt;=100000,"SI","NO")</f>
        <v>NO</v>
      </c>
      <c r="AC2092" s="22" t="str">
        <f>+_xlfn.XLOOKUP(Ventas_Oficina[[#This Row],[Nº de artículo]],AUXILIAR!A2091:A6983,AUXILIAR!D2091:D6983,"Error",0)</f>
        <v>Enviado a tiempo</v>
      </c>
      <c r="AD2092" s="22" t="str">
        <f>+IF(AND(Ventas_Oficina[[#This Row],[Total]]&gt;75000,Ventas_Oficina[[#This Row],[Envio a tiempo]]="Enviado a tiempo"),"Buena Venta","Venta Mala")</f>
        <v>Venta Mala</v>
      </c>
    </row>
    <row r="2093" spans="1:30" x14ac:dyDescent="0.25">
      <c r="A2093" s="25">
        <v>1368566</v>
      </c>
      <c r="B2093" s="5">
        <v>42065</v>
      </c>
      <c r="C2093" s="6" t="s">
        <v>693</v>
      </c>
      <c r="D2093" s="6" t="s">
        <v>160</v>
      </c>
      <c r="E2093" s="6" t="s">
        <v>4</v>
      </c>
      <c r="F2093" s="6" t="s">
        <v>5</v>
      </c>
      <c r="G2093" s="6" t="s">
        <v>1008</v>
      </c>
      <c r="H2093" s="6" t="s">
        <v>53</v>
      </c>
      <c r="I2093" s="6" t="s">
        <v>1014</v>
      </c>
      <c r="J2093" s="6" t="s">
        <v>1041</v>
      </c>
      <c r="K2093" s="6" t="s">
        <v>1262</v>
      </c>
      <c r="L2093" s="6" t="s">
        <v>1265</v>
      </c>
      <c r="M2093" s="6" t="s">
        <v>1272</v>
      </c>
      <c r="N2093" s="5">
        <v>42066</v>
      </c>
      <c r="O2093" s="7">
        <v>245</v>
      </c>
      <c r="P2093" s="7">
        <v>389</v>
      </c>
      <c r="Q2093" s="7">
        <v>144</v>
      </c>
      <c r="R2093" s="6">
        <v>2</v>
      </c>
      <c r="S2093" s="7">
        <v>778</v>
      </c>
      <c r="T2093" s="8">
        <v>7.0000000000000007E-2</v>
      </c>
      <c r="U2093" s="7">
        <v>54.460000000000008</v>
      </c>
      <c r="V2093" s="7">
        <v>723.54</v>
      </c>
      <c r="W2093" s="7">
        <v>701</v>
      </c>
      <c r="X2093" s="7">
        <v>24190</v>
      </c>
      <c r="Y2093" s="9">
        <f>+DAY('TABLA PRINCIPAL'!$B2093)</f>
        <v>2</v>
      </c>
      <c r="Z2093" s="9">
        <f>+MONTH('TABLA PRINCIPAL'!$B2093)</f>
        <v>3</v>
      </c>
      <c r="AA2093" s="9">
        <f>+YEAR('TABLA PRINCIPAL'!$B2093)</f>
        <v>2015</v>
      </c>
      <c r="AB2093" s="22" t="str">
        <f>+IF(Ventas_Oficina[[#This Row],[Total del pedido]]&gt;=100000,"SI","NO")</f>
        <v>NO</v>
      </c>
      <c r="AC2093" s="22" t="str">
        <f>+_xlfn.XLOOKUP(Ventas_Oficina[[#This Row],[Nº de artículo]],AUXILIAR!A2092:A6984,AUXILIAR!D2092:D6984,"Error",0)</f>
        <v>No enviado a tiempo</v>
      </c>
      <c r="AD2093" s="22" t="str">
        <f>+IF(AND(Ventas_Oficina[[#This Row],[Total]]&gt;75000,Ventas_Oficina[[#This Row],[Envio a tiempo]]="Enviado a tiempo"),"Buena Venta","Venta Mala")</f>
        <v>Venta Mala</v>
      </c>
    </row>
    <row r="2094" spans="1:30" x14ac:dyDescent="0.25">
      <c r="A2094" s="26">
        <v>1368566</v>
      </c>
      <c r="B2094" s="10">
        <v>41921</v>
      </c>
      <c r="C2094" s="11" t="s">
        <v>510</v>
      </c>
      <c r="D2094" s="11" t="s">
        <v>100</v>
      </c>
      <c r="E2094" s="11" t="s">
        <v>12</v>
      </c>
      <c r="F2094" s="11" t="s">
        <v>13</v>
      </c>
      <c r="G2094" s="11" t="s">
        <v>1007</v>
      </c>
      <c r="H2094" s="11" t="s">
        <v>42</v>
      </c>
      <c r="I2094" s="11" t="s">
        <v>1016</v>
      </c>
      <c r="J2094" s="11" t="s">
        <v>1096</v>
      </c>
      <c r="K2094" s="11" t="s">
        <v>1261</v>
      </c>
      <c r="L2094" s="11" t="s">
        <v>1265</v>
      </c>
      <c r="M2094" s="11" t="s">
        <v>1273</v>
      </c>
      <c r="N2094" s="10">
        <v>41921</v>
      </c>
      <c r="O2094" s="12">
        <v>419</v>
      </c>
      <c r="P2094" s="12">
        <v>1023</v>
      </c>
      <c r="Q2094" s="12">
        <v>604</v>
      </c>
      <c r="R2094" s="11">
        <v>30</v>
      </c>
      <c r="S2094" s="12">
        <v>30690</v>
      </c>
      <c r="T2094" s="13">
        <v>0.03</v>
      </c>
      <c r="U2094" s="12">
        <v>920.69999999999993</v>
      </c>
      <c r="V2094" s="12">
        <v>29769.3</v>
      </c>
      <c r="W2094" s="12">
        <v>468</v>
      </c>
      <c r="X2094" s="12">
        <v>35291</v>
      </c>
      <c r="Y2094" s="14">
        <f>+DAY('TABLA PRINCIPAL'!$B2094)</f>
        <v>9</v>
      </c>
      <c r="Z2094" s="14">
        <f>+MONTH('TABLA PRINCIPAL'!$B2094)</f>
        <v>10</v>
      </c>
      <c r="AA2094" s="14">
        <f>+YEAR('TABLA PRINCIPAL'!$B2094)</f>
        <v>2014</v>
      </c>
      <c r="AB2094" s="22" t="str">
        <f>+IF(Ventas_Oficina[[#This Row],[Total del pedido]]&gt;=100000,"SI","NO")</f>
        <v>NO</v>
      </c>
      <c r="AC2094" s="22" t="str">
        <f>+_xlfn.XLOOKUP(Ventas_Oficina[[#This Row],[Nº de artículo]],AUXILIAR!A2093:A6985,AUXILIAR!D2093:D6985,"Error",0)</f>
        <v>No enviado a tiempo</v>
      </c>
      <c r="AD2094" s="22" t="str">
        <f>+IF(AND(Ventas_Oficina[[#This Row],[Total]]&gt;75000,Ventas_Oficina[[#This Row],[Envio a tiempo]]="Enviado a tiempo"),"Buena Venta","Venta Mala")</f>
        <v>Venta Mala</v>
      </c>
    </row>
    <row r="2095" spans="1:30" x14ac:dyDescent="0.25">
      <c r="A2095" s="25">
        <v>1368931</v>
      </c>
      <c r="B2095" s="5">
        <v>41922</v>
      </c>
      <c r="C2095" s="6" t="s">
        <v>379</v>
      </c>
      <c r="D2095" s="6" t="s">
        <v>137</v>
      </c>
      <c r="E2095" s="6" t="s">
        <v>4</v>
      </c>
      <c r="F2095" s="6" t="s">
        <v>5</v>
      </c>
      <c r="G2095" s="6" t="s">
        <v>1007</v>
      </c>
      <c r="H2095" s="6" t="s">
        <v>6</v>
      </c>
      <c r="I2095" s="6" t="s">
        <v>1014</v>
      </c>
      <c r="J2095" s="6" t="s">
        <v>1078</v>
      </c>
      <c r="K2095" s="6" t="s">
        <v>1261</v>
      </c>
      <c r="L2095" s="6" t="s">
        <v>1266</v>
      </c>
      <c r="M2095" s="6" t="s">
        <v>1272</v>
      </c>
      <c r="N2095" s="5">
        <v>41929</v>
      </c>
      <c r="O2095" s="7">
        <v>119</v>
      </c>
      <c r="P2095" s="7">
        <v>198</v>
      </c>
      <c r="Q2095" s="7">
        <v>79</v>
      </c>
      <c r="R2095" s="6">
        <v>49</v>
      </c>
      <c r="S2095" s="7">
        <v>9702</v>
      </c>
      <c r="T2095" s="8">
        <v>0.08</v>
      </c>
      <c r="U2095" s="7">
        <v>776.16</v>
      </c>
      <c r="V2095" s="7">
        <v>8925.84</v>
      </c>
      <c r="W2095" s="7">
        <v>477</v>
      </c>
      <c r="X2095" s="7">
        <v>7625</v>
      </c>
      <c r="Y2095" s="9">
        <f>+DAY('TABLA PRINCIPAL'!$B2095)</f>
        <v>10</v>
      </c>
      <c r="Z2095" s="9">
        <f>+MONTH('TABLA PRINCIPAL'!$B2095)</f>
        <v>10</v>
      </c>
      <c r="AA2095" s="9">
        <f>+YEAR('TABLA PRINCIPAL'!$B2095)</f>
        <v>2014</v>
      </c>
      <c r="AB2095" s="22" t="str">
        <f>+IF(Ventas_Oficina[[#This Row],[Total del pedido]]&gt;=100000,"SI","NO")</f>
        <v>NO</v>
      </c>
      <c r="AC2095" s="22" t="str">
        <f>+_xlfn.XLOOKUP(Ventas_Oficina[[#This Row],[Nº de artículo]],AUXILIAR!A2094:A6986,AUXILIAR!D2094:D6986,"Error",0)</f>
        <v>Enviado a tiempo</v>
      </c>
      <c r="AD2095" s="22" t="str">
        <f>+IF(AND(Ventas_Oficina[[#This Row],[Total]]&gt;75000,Ventas_Oficina[[#This Row],[Envio a tiempo]]="Enviado a tiempo"),"Buena Venta","Venta Mala")</f>
        <v>Venta Mala</v>
      </c>
    </row>
    <row r="2096" spans="1:30" x14ac:dyDescent="0.25">
      <c r="A2096" s="26">
        <v>1368931</v>
      </c>
      <c r="B2096" s="10">
        <v>41922</v>
      </c>
      <c r="C2096" s="11" t="s">
        <v>379</v>
      </c>
      <c r="D2096" s="11" t="s">
        <v>38</v>
      </c>
      <c r="E2096" s="11" t="s">
        <v>4</v>
      </c>
      <c r="F2096" s="11" t="s">
        <v>5</v>
      </c>
      <c r="G2096" s="11" t="s">
        <v>1007</v>
      </c>
      <c r="H2096" s="11" t="s">
        <v>39</v>
      </c>
      <c r="I2096" s="11" t="s">
        <v>1014</v>
      </c>
      <c r="J2096" s="11" t="s">
        <v>1078</v>
      </c>
      <c r="K2096" s="11" t="s">
        <v>1261</v>
      </c>
      <c r="L2096" s="11" t="s">
        <v>1265</v>
      </c>
      <c r="M2096" s="11" t="s">
        <v>1272</v>
      </c>
      <c r="N2096" s="10">
        <v>41929</v>
      </c>
      <c r="O2096" s="12">
        <v>119</v>
      </c>
      <c r="P2096" s="12">
        <v>198</v>
      </c>
      <c r="Q2096" s="12">
        <v>79</v>
      </c>
      <c r="R2096" s="11">
        <v>27</v>
      </c>
      <c r="S2096" s="12">
        <v>5346</v>
      </c>
      <c r="T2096" s="13">
        <v>0.03</v>
      </c>
      <c r="U2096" s="12">
        <v>160.38</v>
      </c>
      <c r="V2096" s="12">
        <v>5185.62</v>
      </c>
      <c r="W2096" s="12">
        <v>477</v>
      </c>
      <c r="X2096" s="12">
        <v>7625</v>
      </c>
      <c r="Y2096" s="14">
        <f>+DAY('TABLA PRINCIPAL'!$B2096)</f>
        <v>10</v>
      </c>
      <c r="Z2096" s="14">
        <f>+MONTH('TABLA PRINCIPAL'!$B2096)</f>
        <v>10</v>
      </c>
      <c r="AA2096" s="14">
        <f>+YEAR('TABLA PRINCIPAL'!$B2096)</f>
        <v>2014</v>
      </c>
      <c r="AB2096" s="22" t="str">
        <f>+IF(Ventas_Oficina[[#This Row],[Total del pedido]]&gt;=100000,"SI","NO")</f>
        <v>NO</v>
      </c>
      <c r="AC2096" s="22" t="str">
        <f>+_xlfn.XLOOKUP(Ventas_Oficina[[#This Row],[Nº de artículo]],AUXILIAR!A2095:A6987,AUXILIAR!D2095:D6987,"Error",0)</f>
        <v>Enviado a tiempo</v>
      </c>
      <c r="AD2096" s="22" t="str">
        <f>+IF(AND(Ventas_Oficina[[#This Row],[Total]]&gt;75000,Ventas_Oficina[[#This Row],[Envio a tiempo]]="Enviado a tiempo"),"Buena Venta","Venta Mala")</f>
        <v>Venta Mala</v>
      </c>
    </row>
    <row r="2097" spans="1:30" x14ac:dyDescent="0.25">
      <c r="A2097" s="25">
        <v>1369297</v>
      </c>
      <c r="B2097" s="5">
        <v>41450</v>
      </c>
      <c r="C2097" s="6" t="s">
        <v>167</v>
      </c>
      <c r="D2097" s="6" t="s">
        <v>137</v>
      </c>
      <c r="E2097" s="6" t="s">
        <v>4</v>
      </c>
      <c r="F2097" s="6" t="s">
        <v>5</v>
      </c>
      <c r="G2097" s="6" t="s">
        <v>1010</v>
      </c>
      <c r="H2097" s="6" t="s">
        <v>6</v>
      </c>
      <c r="I2097" s="6" t="s">
        <v>1014</v>
      </c>
      <c r="J2097" s="6" t="s">
        <v>1044</v>
      </c>
      <c r="K2097" s="6" t="s">
        <v>1261</v>
      </c>
      <c r="L2097" s="6" t="s">
        <v>1265</v>
      </c>
      <c r="M2097" s="6" t="s">
        <v>1272</v>
      </c>
      <c r="N2097" s="5">
        <v>41452</v>
      </c>
      <c r="O2097" s="7">
        <v>118</v>
      </c>
      <c r="P2097" s="7">
        <v>188</v>
      </c>
      <c r="Q2097" s="7">
        <v>70</v>
      </c>
      <c r="R2097" s="6">
        <v>8</v>
      </c>
      <c r="S2097" s="7">
        <v>1504</v>
      </c>
      <c r="T2097" s="8">
        <v>0.01</v>
      </c>
      <c r="U2097" s="7">
        <v>15.040000000000001</v>
      </c>
      <c r="V2097" s="7">
        <v>1488.96</v>
      </c>
      <c r="W2097" s="7">
        <v>149</v>
      </c>
      <c r="X2097" s="7">
        <v>1075</v>
      </c>
      <c r="Y2097" s="9">
        <f>+DAY('TABLA PRINCIPAL'!$B2097)</f>
        <v>25</v>
      </c>
      <c r="Z2097" s="9">
        <f>+MONTH('TABLA PRINCIPAL'!$B2097)</f>
        <v>6</v>
      </c>
      <c r="AA2097" s="9">
        <f>+YEAR('TABLA PRINCIPAL'!$B2097)</f>
        <v>2013</v>
      </c>
      <c r="AB2097" s="22" t="str">
        <f>+IF(Ventas_Oficina[[#This Row],[Total del pedido]]&gt;=100000,"SI","NO")</f>
        <v>NO</v>
      </c>
      <c r="AC2097" s="22" t="str">
        <f>+_xlfn.XLOOKUP(Ventas_Oficina[[#This Row],[Nº de artículo]],AUXILIAR!A2096:A6988,AUXILIAR!D2096:D6988,"Error",0)</f>
        <v>Enviado a tiempo</v>
      </c>
      <c r="AD2097" s="22" t="str">
        <f>+IF(AND(Ventas_Oficina[[#This Row],[Total]]&gt;75000,Ventas_Oficina[[#This Row],[Envio a tiempo]]="Enviado a tiempo"),"Buena Venta","Venta Mala")</f>
        <v>Venta Mala</v>
      </c>
    </row>
    <row r="2098" spans="1:30" x14ac:dyDescent="0.25">
      <c r="A2098" s="26">
        <v>1369297</v>
      </c>
      <c r="B2098" s="10">
        <v>41969</v>
      </c>
      <c r="C2098" s="11" t="s">
        <v>487</v>
      </c>
      <c r="D2098" s="11" t="s">
        <v>19</v>
      </c>
      <c r="E2098" s="11" t="s">
        <v>4</v>
      </c>
      <c r="F2098" s="11" t="s">
        <v>5</v>
      </c>
      <c r="G2098" s="11" t="s">
        <v>1008</v>
      </c>
      <c r="H2098" s="11" t="s">
        <v>6</v>
      </c>
      <c r="I2098" s="11" t="s">
        <v>1012</v>
      </c>
      <c r="J2098" s="11" t="s">
        <v>1040</v>
      </c>
      <c r="K2098" s="11" t="s">
        <v>1261</v>
      </c>
      <c r="L2098" s="11" t="s">
        <v>1265</v>
      </c>
      <c r="M2098" s="11" t="s">
        <v>1272</v>
      </c>
      <c r="N2098" s="10">
        <v>41971</v>
      </c>
      <c r="O2098" s="12">
        <v>2156</v>
      </c>
      <c r="P2098" s="12">
        <v>3655</v>
      </c>
      <c r="Q2098" s="12">
        <v>1499</v>
      </c>
      <c r="R2098" s="11">
        <v>36</v>
      </c>
      <c r="S2098" s="12">
        <v>131580</v>
      </c>
      <c r="T2098" s="13">
        <v>0.05</v>
      </c>
      <c r="U2098" s="12">
        <v>6579</v>
      </c>
      <c r="V2098" s="12">
        <v>125001</v>
      </c>
      <c r="W2098" s="12">
        <v>1389</v>
      </c>
      <c r="X2098" s="12">
        <v>8001</v>
      </c>
      <c r="Y2098" s="14">
        <f>+DAY('TABLA PRINCIPAL'!$B2098)</f>
        <v>26</v>
      </c>
      <c r="Z2098" s="14">
        <f>+MONTH('TABLA PRINCIPAL'!$B2098)</f>
        <v>11</v>
      </c>
      <c r="AA2098" s="14">
        <f>+YEAR('TABLA PRINCIPAL'!$B2098)</f>
        <v>2014</v>
      </c>
      <c r="AB2098" s="22" t="str">
        <f>+IF(Ventas_Oficina[[#This Row],[Total del pedido]]&gt;=100000,"SI","NO")</f>
        <v>SI</v>
      </c>
      <c r="AC2098" s="22" t="str">
        <f>+_xlfn.XLOOKUP(Ventas_Oficina[[#This Row],[Nº de artículo]],AUXILIAR!A2097:A6989,AUXILIAR!D2097:D6989,"Error",0)</f>
        <v>Enviado a tiempo</v>
      </c>
      <c r="AD2098" s="22" t="str">
        <f>+IF(AND(Ventas_Oficina[[#This Row],[Total]]&gt;75000,Ventas_Oficina[[#This Row],[Envio a tiempo]]="Enviado a tiempo"),"Buena Venta","Venta Mala")</f>
        <v>Venta Mala</v>
      </c>
    </row>
    <row r="2099" spans="1:30" x14ac:dyDescent="0.25">
      <c r="A2099" s="25">
        <v>1369662</v>
      </c>
      <c r="B2099" s="5">
        <v>42018</v>
      </c>
      <c r="C2099" s="6" t="s">
        <v>506</v>
      </c>
      <c r="D2099" s="6" t="s">
        <v>78</v>
      </c>
      <c r="E2099" s="6" t="s">
        <v>4</v>
      </c>
      <c r="F2099" s="6" t="s">
        <v>5</v>
      </c>
      <c r="G2099" s="6" t="s">
        <v>1008</v>
      </c>
      <c r="H2099" s="6" t="s">
        <v>53</v>
      </c>
      <c r="I2099" s="6" t="s">
        <v>1016</v>
      </c>
      <c r="J2099" s="6" t="s">
        <v>1040</v>
      </c>
      <c r="K2099" s="6" t="s">
        <v>1261</v>
      </c>
      <c r="L2099" s="6" t="s">
        <v>1267</v>
      </c>
      <c r="M2099" s="6" t="s">
        <v>1272</v>
      </c>
      <c r="N2099" s="5">
        <v>42019</v>
      </c>
      <c r="O2099" s="7">
        <v>2156</v>
      </c>
      <c r="P2099" s="7">
        <v>3655</v>
      </c>
      <c r="Q2099" s="7">
        <v>1499</v>
      </c>
      <c r="R2099" s="6">
        <v>12</v>
      </c>
      <c r="S2099" s="7">
        <v>43860</v>
      </c>
      <c r="T2099" s="8">
        <v>0.02</v>
      </c>
      <c r="U2099" s="7">
        <v>877.2</v>
      </c>
      <c r="V2099" s="7">
        <v>42982.8</v>
      </c>
      <c r="W2099" s="7">
        <v>1389</v>
      </c>
      <c r="X2099" s="7">
        <v>83963</v>
      </c>
      <c r="Y2099" s="9">
        <f>+DAY('TABLA PRINCIPAL'!$B2099)</f>
        <v>14</v>
      </c>
      <c r="Z2099" s="9">
        <f>+MONTH('TABLA PRINCIPAL'!$B2099)</f>
        <v>1</v>
      </c>
      <c r="AA2099" s="9">
        <f>+YEAR('TABLA PRINCIPAL'!$B2099)</f>
        <v>2015</v>
      </c>
      <c r="AB2099" s="22" t="str">
        <f>+IF(Ventas_Oficina[[#This Row],[Total del pedido]]&gt;=100000,"SI","NO")</f>
        <v>NO</v>
      </c>
      <c r="AC2099" s="22" t="str">
        <f>+_xlfn.XLOOKUP(Ventas_Oficina[[#This Row],[Nº de artículo]],AUXILIAR!A2098:A6990,AUXILIAR!D2098:D6990,"Error",0)</f>
        <v>No enviado a tiempo</v>
      </c>
      <c r="AD2099" s="22" t="str">
        <f>+IF(AND(Ventas_Oficina[[#This Row],[Total]]&gt;75000,Ventas_Oficina[[#This Row],[Envio a tiempo]]="Enviado a tiempo"),"Buena Venta","Venta Mala")</f>
        <v>Venta Mala</v>
      </c>
    </row>
    <row r="2100" spans="1:30" x14ac:dyDescent="0.25">
      <c r="A2100" s="26">
        <v>1369693</v>
      </c>
      <c r="B2100" s="10">
        <v>42069</v>
      </c>
      <c r="C2100" s="11" t="s">
        <v>111</v>
      </c>
      <c r="D2100" s="11" t="s">
        <v>78</v>
      </c>
      <c r="E2100" s="11" t="s">
        <v>4</v>
      </c>
      <c r="F2100" s="11" t="s">
        <v>5</v>
      </c>
      <c r="G2100" s="11" t="s">
        <v>1008</v>
      </c>
      <c r="H2100" s="11" t="s">
        <v>53</v>
      </c>
      <c r="I2100" s="11" t="s">
        <v>1013</v>
      </c>
      <c r="J2100" s="11" t="s">
        <v>1041</v>
      </c>
      <c r="K2100" s="11" t="s">
        <v>1262</v>
      </c>
      <c r="L2100" s="11" t="s">
        <v>1268</v>
      </c>
      <c r="M2100" s="11" t="s">
        <v>1272</v>
      </c>
      <c r="N2100" s="10">
        <v>42069</v>
      </c>
      <c r="O2100" s="12">
        <v>245</v>
      </c>
      <c r="P2100" s="12">
        <v>389</v>
      </c>
      <c r="Q2100" s="12">
        <v>144</v>
      </c>
      <c r="R2100" s="11">
        <v>33</v>
      </c>
      <c r="S2100" s="12">
        <v>12837</v>
      </c>
      <c r="T2100" s="13">
        <v>0.01</v>
      </c>
      <c r="U2100" s="12">
        <v>128.37</v>
      </c>
      <c r="V2100" s="12">
        <v>12708.63</v>
      </c>
      <c r="W2100" s="12">
        <v>701</v>
      </c>
      <c r="X2100" s="12">
        <v>1264</v>
      </c>
      <c r="Y2100" s="14">
        <f>+DAY('TABLA PRINCIPAL'!$B2100)</f>
        <v>6</v>
      </c>
      <c r="Z2100" s="14">
        <f>+MONTH('TABLA PRINCIPAL'!$B2100)</f>
        <v>3</v>
      </c>
      <c r="AA2100" s="14">
        <f>+YEAR('TABLA PRINCIPAL'!$B2100)</f>
        <v>2015</v>
      </c>
      <c r="AB2100" s="22" t="str">
        <f>+IF(Ventas_Oficina[[#This Row],[Total del pedido]]&gt;=100000,"SI","NO")</f>
        <v>NO</v>
      </c>
      <c r="AC2100" s="22" t="str">
        <f>+_xlfn.XLOOKUP(Ventas_Oficina[[#This Row],[Nº de artículo]],AUXILIAR!A2099:A6991,AUXILIAR!D2099:D6991,"Error",0)</f>
        <v>No enviado a tiempo</v>
      </c>
      <c r="AD2100" s="22" t="str">
        <f>+IF(AND(Ventas_Oficina[[#This Row],[Total]]&gt;75000,Ventas_Oficina[[#This Row],[Envio a tiempo]]="Enviado a tiempo"),"Buena Venta","Venta Mala")</f>
        <v>Venta Mala</v>
      </c>
    </row>
    <row r="2101" spans="1:30" x14ac:dyDescent="0.25">
      <c r="A2101" s="25">
        <v>1370027</v>
      </c>
      <c r="B2101" s="5">
        <v>41927</v>
      </c>
      <c r="C2101" s="6" t="s">
        <v>214</v>
      </c>
      <c r="D2101" s="6" t="s">
        <v>88</v>
      </c>
      <c r="E2101" s="6" t="s">
        <v>4</v>
      </c>
      <c r="F2101" s="6" t="s">
        <v>5</v>
      </c>
      <c r="G2101" s="6" t="s">
        <v>1009</v>
      </c>
      <c r="H2101" s="6" t="s">
        <v>39</v>
      </c>
      <c r="I2101" s="6" t="s">
        <v>1012</v>
      </c>
      <c r="J2101" s="6" t="s">
        <v>1051</v>
      </c>
      <c r="K2101" s="6" t="s">
        <v>1261</v>
      </c>
      <c r="L2101" s="6" t="s">
        <v>1265</v>
      </c>
      <c r="M2101" s="6" t="s">
        <v>1272</v>
      </c>
      <c r="N2101" s="5">
        <v>41931</v>
      </c>
      <c r="O2101" s="7">
        <v>5207</v>
      </c>
      <c r="P2101" s="7">
        <v>8398</v>
      </c>
      <c r="Q2101" s="7">
        <v>3191</v>
      </c>
      <c r="R2101" s="6">
        <v>43</v>
      </c>
      <c r="S2101" s="7">
        <v>361114</v>
      </c>
      <c r="T2101" s="8">
        <v>0.05</v>
      </c>
      <c r="U2101" s="7">
        <v>18055.7</v>
      </c>
      <c r="V2101" s="7">
        <v>343058.3</v>
      </c>
      <c r="W2101" s="7">
        <v>501</v>
      </c>
      <c r="X2101" s="7">
        <v>268901</v>
      </c>
      <c r="Y2101" s="9">
        <f>+DAY('TABLA PRINCIPAL'!$B2101)</f>
        <v>15</v>
      </c>
      <c r="Z2101" s="9">
        <f>+MONTH('TABLA PRINCIPAL'!$B2101)</f>
        <v>10</v>
      </c>
      <c r="AA2101" s="9">
        <f>+YEAR('TABLA PRINCIPAL'!$B2101)</f>
        <v>2014</v>
      </c>
      <c r="AB2101" s="22" t="str">
        <f>+IF(Ventas_Oficina[[#This Row],[Total del pedido]]&gt;=100000,"SI","NO")</f>
        <v>SI</v>
      </c>
      <c r="AC2101" s="22" t="str">
        <f>+_xlfn.XLOOKUP(Ventas_Oficina[[#This Row],[Nº de artículo]],AUXILIAR!A2100:A6992,AUXILIAR!D2100:D6992,"Error",0)</f>
        <v>Enviado a tiempo</v>
      </c>
      <c r="AD2101" s="22" t="str">
        <f>+IF(AND(Ventas_Oficina[[#This Row],[Total]]&gt;75000,Ventas_Oficina[[#This Row],[Envio a tiempo]]="Enviado a tiempo"),"Buena Venta","Venta Mala")</f>
        <v>Buena Venta</v>
      </c>
    </row>
    <row r="2102" spans="1:30" x14ac:dyDescent="0.25">
      <c r="A2102" s="26">
        <v>1370392</v>
      </c>
      <c r="B2102" s="10">
        <v>42138</v>
      </c>
      <c r="C2102" s="11" t="s">
        <v>138</v>
      </c>
      <c r="D2102" s="11" t="s">
        <v>277</v>
      </c>
      <c r="E2102" s="11" t="s">
        <v>4</v>
      </c>
      <c r="F2102" s="11" t="s">
        <v>5</v>
      </c>
      <c r="G2102" s="11" t="s">
        <v>1007</v>
      </c>
      <c r="H2102" s="11" t="s">
        <v>9</v>
      </c>
      <c r="I2102" s="11" t="s">
        <v>1016</v>
      </c>
      <c r="J2102" s="11" t="s">
        <v>1044</v>
      </c>
      <c r="K2102" s="11" t="s">
        <v>1261</v>
      </c>
      <c r="L2102" s="11" t="s">
        <v>1265</v>
      </c>
      <c r="M2102" s="11" t="s">
        <v>1272</v>
      </c>
      <c r="N2102" s="10">
        <v>42139</v>
      </c>
      <c r="O2102" s="12">
        <v>118</v>
      </c>
      <c r="P2102" s="12">
        <v>188</v>
      </c>
      <c r="Q2102" s="12">
        <v>70</v>
      </c>
      <c r="R2102" s="11">
        <v>18</v>
      </c>
      <c r="S2102" s="12">
        <v>3384</v>
      </c>
      <c r="T2102" s="13">
        <v>0.01</v>
      </c>
      <c r="U2102" s="12">
        <v>33.840000000000003</v>
      </c>
      <c r="V2102" s="12">
        <v>3350.16</v>
      </c>
      <c r="W2102" s="12">
        <v>149</v>
      </c>
      <c r="X2102" s="12">
        <v>3780</v>
      </c>
      <c r="Y2102" s="14">
        <f>+DAY('TABLA PRINCIPAL'!$B2102)</f>
        <v>14</v>
      </c>
      <c r="Z2102" s="14">
        <f>+MONTH('TABLA PRINCIPAL'!$B2102)</f>
        <v>5</v>
      </c>
      <c r="AA2102" s="14">
        <f>+YEAR('TABLA PRINCIPAL'!$B2102)</f>
        <v>2015</v>
      </c>
      <c r="AB2102" s="22" t="str">
        <f>+IF(Ventas_Oficina[[#This Row],[Total del pedido]]&gt;=100000,"SI","NO")</f>
        <v>NO</v>
      </c>
      <c r="AC2102" s="22" t="str">
        <f>+_xlfn.XLOOKUP(Ventas_Oficina[[#This Row],[Nº de artículo]],AUXILIAR!A2101:A6993,AUXILIAR!D2101:D6993,"Error",0)</f>
        <v>No enviado a tiempo</v>
      </c>
      <c r="AD2102" s="22" t="str">
        <f>+IF(AND(Ventas_Oficina[[#This Row],[Total]]&gt;75000,Ventas_Oficina[[#This Row],[Envio a tiempo]]="Enviado a tiempo"),"Buena Venta","Venta Mala")</f>
        <v>Venta Mala</v>
      </c>
    </row>
    <row r="2103" spans="1:30" x14ac:dyDescent="0.25">
      <c r="A2103" s="25">
        <v>1370392</v>
      </c>
      <c r="B2103" s="5">
        <v>41484</v>
      </c>
      <c r="C2103" s="6" t="s">
        <v>83</v>
      </c>
      <c r="D2103" s="6" t="s">
        <v>110</v>
      </c>
      <c r="E2103" s="6" t="s">
        <v>12</v>
      </c>
      <c r="F2103" s="6" t="s">
        <v>13</v>
      </c>
      <c r="G2103" s="6" t="s">
        <v>1010</v>
      </c>
      <c r="H2103" s="6" t="s">
        <v>14</v>
      </c>
      <c r="I2103" s="6" t="s">
        <v>1013</v>
      </c>
      <c r="J2103" s="6" t="s">
        <v>1105</v>
      </c>
      <c r="K2103" s="6" t="s">
        <v>1261</v>
      </c>
      <c r="L2103" s="6" t="s">
        <v>1265</v>
      </c>
      <c r="M2103" s="6" t="s">
        <v>1272</v>
      </c>
      <c r="N2103" s="5">
        <v>41485</v>
      </c>
      <c r="O2103" s="7">
        <v>1838</v>
      </c>
      <c r="P2103" s="7">
        <v>2917</v>
      </c>
      <c r="Q2103" s="7">
        <v>1079</v>
      </c>
      <c r="R2103" s="6">
        <v>22</v>
      </c>
      <c r="S2103" s="7">
        <v>64174</v>
      </c>
      <c r="T2103" s="8">
        <v>0.02</v>
      </c>
      <c r="U2103" s="7">
        <v>1283.48</v>
      </c>
      <c r="V2103" s="7">
        <v>62890.52</v>
      </c>
      <c r="W2103" s="7">
        <v>627</v>
      </c>
      <c r="X2103" s="7">
        <v>33525</v>
      </c>
      <c r="Y2103" s="9">
        <f>+DAY('TABLA PRINCIPAL'!$B2103)</f>
        <v>29</v>
      </c>
      <c r="Z2103" s="9">
        <f>+MONTH('TABLA PRINCIPAL'!$B2103)</f>
        <v>7</v>
      </c>
      <c r="AA2103" s="9">
        <f>+YEAR('TABLA PRINCIPAL'!$B2103)</f>
        <v>2013</v>
      </c>
      <c r="AB2103" s="22" t="str">
        <f>+IF(Ventas_Oficina[[#This Row],[Total del pedido]]&gt;=100000,"SI","NO")</f>
        <v>NO</v>
      </c>
      <c r="AC2103" s="22" t="str">
        <f>+_xlfn.XLOOKUP(Ventas_Oficina[[#This Row],[Nº de artículo]],AUXILIAR!A2102:A6994,AUXILIAR!D2102:D6994,"Error",0)</f>
        <v>No enviado a tiempo</v>
      </c>
      <c r="AD2103" s="22" t="str">
        <f>+IF(AND(Ventas_Oficina[[#This Row],[Total]]&gt;75000,Ventas_Oficina[[#This Row],[Envio a tiempo]]="Enviado a tiempo"),"Buena Venta","Venta Mala")</f>
        <v>Venta Mala</v>
      </c>
    </row>
    <row r="2104" spans="1:30" x14ac:dyDescent="0.25">
      <c r="A2104" s="26">
        <v>1370392</v>
      </c>
      <c r="B2104" s="10">
        <v>42030</v>
      </c>
      <c r="C2104" s="11" t="s">
        <v>459</v>
      </c>
      <c r="D2104" s="11" t="s">
        <v>71</v>
      </c>
      <c r="E2104" s="11" t="s">
        <v>4</v>
      </c>
      <c r="F2104" s="11" t="s">
        <v>5</v>
      </c>
      <c r="G2104" s="11" t="s">
        <v>1009</v>
      </c>
      <c r="H2104" s="11" t="s">
        <v>17</v>
      </c>
      <c r="I2104" s="11" t="s">
        <v>1015</v>
      </c>
      <c r="J2104" s="11" t="s">
        <v>1032</v>
      </c>
      <c r="K2104" s="11" t="s">
        <v>1261</v>
      </c>
      <c r="L2104" s="11" t="s">
        <v>1267</v>
      </c>
      <c r="M2104" s="11" t="s">
        <v>1272</v>
      </c>
      <c r="N2104" s="10">
        <v>42032</v>
      </c>
      <c r="O2104" s="12">
        <v>159</v>
      </c>
      <c r="P2104" s="12">
        <v>261</v>
      </c>
      <c r="Q2104" s="12">
        <v>102</v>
      </c>
      <c r="R2104" s="11">
        <v>23</v>
      </c>
      <c r="S2104" s="12">
        <v>6003</v>
      </c>
      <c r="T2104" s="13">
        <v>0.09</v>
      </c>
      <c r="U2104" s="12">
        <v>540.27</v>
      </c>
      <c r="V2104" s="12">
        <v>5462.73</v>
      </c>
      <c r="W2104" s="12">
        <v>50</v>
      </c>
      <c r="X2104" s="12">
        <v>8261</v>
      </c>
      <c r="Y2104" s="14">
        <f>+DAY('TABLA PRINCIPAL'!$B2104)</f>
        <v>26</v>
      </c>
      <c r="Z2104" s="14">
        <f>+MONTH('TABLA PRINCIPAL'!$B2104)</f>
        <v>1</v>
      </c>
      <c r="AA2104" s="14">
        <f>+YEAR('TABLA PRINCIPAL'!$B2104)</f>
        <v>2015</v>
      </c>
      <c r="AB2104" s="22" t="str">
        <f>+IF(Ventas_Oficina[[#This Row],[Total del pedido]]&gt;=100000,"SI","NO")</f>
        <v>NO</v>
      </c>
      <c r="AC2104" s="22" t="str">
        <f>+_xlfn.XLOOKUP(Ventas_Oficina[[#This Row],[Nº de artículo]],AUXILIAR!A2103:A6995,AUXILIAR!D2103:D6995,"Error",0)</f>
        <v>No enviado a tiempo</v>
      </c>
      <c r="AD2104" s="22" t="str">
        <f>+IF(AND(Ventas_Oficina[[#This Row],[Total]]&gt;75000,Ventas_Oficina[[#This Row],[Envio a tiempo]]="Enviado a tiempo"),"Buena Venta","Venta Mala")</f>
        <v>Venta Mala</v>
      </c>
    </row>
    <row r="2105" spans="1:30" x14ac:dyDescent="0.25">
      <c r="A2105" s="25">
        <v>1370392</v>
      </c>
      <c r="B2105" s="5">
        <v>41809</v>
      </c>
      <c r="C2105" s="6" t="s">
        <v>658</v>
      </c>
      <c r="D2105" s="6" t="s">
        <v>36</v>
      </c>
      <c r="E2105" s="6" t="s">
        <v>12</v>
      </c>
      <c r="F2105" s="6" t="s">
        <v>13</v>
      </c>
      <c r="G2105" s="6" t="s">
        <v>1009</v>
      </c>
      <c r="H2105" s="6" t="s">
        <v>14</v>
      </c>
      <c r="I2105" s="6" t="s">
        <v>1015</v>
      </c>
      <c r="J2105" s="6" t="s">
        <v>1036</v>
      </c>
      <c r="K2105" s="6" t="s">
        <v>1261</v>
      </c>
      <c r="L2105" s="6" t="s">
        <v>1265</v>
      </c>
      <c r="M2105" s="6" t="s">
        <v>1272</v>
      </c>
      <c r="N2105" s="5">
        <v>41811</v>
      </c>
      <c r="O2105" s="7">
        <v>453</v>
      </c>
      <c r="P2105" s="7">
        <v>730</v>
      </c>
      <c r="Q2105" s="7">
        <v>277</v>
      </c>
      <c r="R2105" s="6">
        <v>8</v>
      </c>
      <c r="S2105" s="7">
        <v>5840</v>
      </c>
      <c r="T2105" s="8">
        <v>0.09</v>
      </c>
      <c r="U2105" s="7">
        <v>525.6</v>
      </c>
      <c r="V2105" s="7">
        <v>5314.4</v>
      </c>
      <c r="W2105" s="7">
        <v>772</v>
      </c>
      <c r="X2105" s="7">
        <v>13400</v>
      </c>
      <c r="Y2105" s="9">
        <f>+DAY('TABLA PRINCIPAL'!$B2105)</f>
        <v>19</v>
      </c>
      <c r="Z2105" s="9">
        <f>+MONTH('TABLA PRINCIPAL'!$B2105)</f>
        <v>6</v>
      </c>
      <c r="AA2105" s="9">
        <f>+YEAR('TABLA PRINCIPAL'!$B2105)</f>
        <v>2014</v>
      </c>
      <c r="AB2105" s="22" t="str">
        <f>+IF(Ventas_Oficina[[#This Row],[Total del pedido]]&gt;=100000,"SI","NO")</f>
        <v>NO</v>
      </c>
      <c r="AC2105" s="22" t="str">
        <f>+_xlfn.XLOOKUP(Ventas_Oficina[[#This Row],[Nº de artículo]],AUXILIAR!A2104:A6996,AUXILIAR!D2104:D6996,"Error",0)</f>
        <v>Enviado a tiempo</v>
      </c>
      <c r="AD2105" s="22" t="str">
        <f>+IF(AND(Ventas_Oficina[[#This Row],[Total]]&gt;75000,Ventas_Oficina[[#This Row],[Envio a tiempo]]="Enviado a tiempo"),"Buena Venta","Venta Mala")</f>
        <v>Venta Mala</v>
      </c>
    </row>
    <row r="2106" spans="1:30" x14ac:dyDescent="0.25">
      <c r="A2106" s="26">
        <v>1370758</v>
      </c>
      <c r="B2106" s="10">
        <v>41946</v>
      </c>
      <c r="C2106" s="11" t="s">
        <v>457</v>
      </c>
      <c r="D2106" s="11" t="s">
        <v>65</v>
      </c>
      <c r="E2106" s="11" t="s">
        <v>12</v>
      </c>
      <c r="F2106" s="11" t="s">
        <v>13</v>
      </c>
      <c r="G2106" s="11" t="s">
        <v>1010</v>
      </c>
      <c r="H2106" s="11" t="s">
        <v>14</v>
      </c>
      <c r="I2106" s="11" t="s">
        <v>1013</v>
      </c>
      <c r="J2106" s="11" t="s">
        <v>1025</v>
      </c>
      <c r="K2106" s="11" t="s">
        <v>1261</v>
      </c>
      <c r="L2106" s="11" t="s">
        <v>1265</v>
      </c>
      <c r="M2106" s="11" t="s">
        <v>1272</v>
      </c>
      <c r="N2106" s="10">
        <v>41950</v>
      </c>
      <c r="O2106" s="12">
        <v>399</v>
      </c>
      <c r="P2106" s="12">
        <v>623</v>
      </c>
      <c r="Q2106" s="12">
        <v>224</v>
      </c>
      <c r="R2106" s="11">
        <v>50</v>
      </c>
      <c r="S2106" s="12">
        <v>31150</v>
      </c>
      <c r="T2106" s="13">
        <v>7.0000000000000007E-2</v>
      </c>
      <c r="U2106" s="12">
        <v>2180.5</v>
      </c>
      <c r="V2106" s="12">
        <v>28969.5</v>
      </c>
      <c r="W2106" s="12">
        <v>697</v>
      </c>
      <c r="X2106" s="12">
        <v>37756</v>
      </c>
      <c r="Y2106" s="14">
        <f>+DAY('TABLA PRINCIPAL'!$B2106)</f>
        <v>3</v>
      </c>
      <c r="Z2106" s="14">
        <f>+MONTH('TABLA PRINCIPAL'!$B2106)</f>
        <v>11</v>
      </c>
      <c r="AA2106" s="14">
        <f>+YEAR('TABLA PRINCIPAL'!$B2106)</f>
        <v>2014</v>
      </c>
      <c r="AB2106" s="22" t="str">
        <f>+IF(Ventas_Oficina[[#This Row],[Total del pedido]]&gt;=100000,"SI","NO")</f>
        <v>NO</v>
      </c>
      <c r="AC2106" s="22" t="str">
        <f>+_xlfn.XLOOKUP(Ventas_Oficina[[#This Row],[Nº de artículo]],AUXILIAR!A2105:A6997,AUXILIAR!D2105:D6997,"Error",0)</f>
        <v>Enviado a tiempo</v>
      </c>
      <c r="AD2106" s="22" t="str">
        <f>+IF(AND(Ventas_Oficina[[#This Row],[Total]]&gt;75000,Ventas_Oficina[[#This Row],[Envio a tiempo]]="Enviado a tiempo"),"Buena Venta","Venta Mala")</f>
        <v>Venta Mala</v>
      </c>
    </row>
    <row r="2107" spans="1:30" x14ac:dyDescent="0.25">
      <c r="A2107" s="25">
        <v>1370758</v>
      </c>
      <c r="B2107" s="5">
        <v>41928</v>
      </c>
      <c r="C2107" s="6" t="s">
        <v>275</v>
      </c>
      <c r="D2107" s="6" t="s">
        <v>41</v>
      </c>
      <c r="E2107" s="6" t="s">
        <v>12</v>
      </c>
      <c r="F2107" s="6" t="s">
        <v>13</v>
      </c>
      <c r="G2107" s="6" t="s">
        <v>1010</v>
      </c>
      <c r="H2107" s="6" t="s">
        <v>42</v>
      </c>
      <c r="I2107" s="6" t="s">
        <v>1012</v>
      </c>
      <c r="J2107" s="6" t="s">
        <v>1081</v>
      </c>
      <c r="K2107" s="6" t="s">
        <v>1261</v>
      </c>
      <c r="L2107" s="6" t="s">
        <v>1267</v>
      </c>
      <c r="M2107" s="6" t="s">
        <v>1272</v>
      </c>
      <c r="N2107" s="5">
        <v>41929</v>
      </c>
      <c r="O2107" s="7">
        <v>252</v>
      </c>
      <c r="P2107" s="7">
        <v>400</v>
      </c>
      <c r="Q2107" s="7">
        <v>148</v>
      </c>
      <c r="R2107" s="6">
        <v>10</v>
      </c>
      <c r="S2107" s="7">
        <v>4000</v>
      </c>
      <c r="T2107" s="8">
        <v>0.01</v>
      </c>
      <c r="U2107" s="7">
        <v>40</v>
      </c>
      <c r="V2107" s="7">
        <v>3960</v>
      </c>
      <c r="W2107" s="7">
        <v>130</v>
      </c>
      <c r="X2107" s="7">
        <v>14386</v>
      </c>
      <c r="Y2107" s="9">
        <f>+DAY('TABLA PRINCIPAL'!$B2107)</f>
        <v>16</v>
      </c>
      <c r="Z2107" s="9">
        <f>+MONTH('TABLA PRINCIPAL'!$B2107)</f>
        <v>10</v>
      </c>
      <c r="AA2107" s="9">
        <f>+YEAR('TABLA PRINCIPAL'!$B2107)</f>
        <v>2014</v>
      </c>
      <c r="AB2107" s="22" t="str">
        <f>+IF(Ventas_Oficina[[#This Row],[Total del pedido]]&gt;=100000,"SI","NO")</f>
        <v>NO</v>
      </c>
      <c r="AC2107" s="22" t="str">
        <f>+_xlfn.XLOOKUP(Ventas_Oficina[[#This Row],[Nº de artículo]],AUXILIAR!A2106:A6998,AUXILIAR!D2106:D6998,"Error",0)</f>
        <v>Enviado a tiempo</v>
      </c>
      <c r="AD2107" s="22" t="str">
        <f>+IF(AND(Ventas_Oficina[[#This Row],[Total]]&gt;75000,Ventas_Oficina[[#This Row],[Envio a tiempo]]="Enviado a tiempo"),"Buena Venta","Venta Mala")</f>
        <v>Venta Mala</v>
      </c>
    </row>
    <row r="2108" spans="1:30" x14ac:dyDescent="0.25">
      <c r="A2108" s="26">
        <v>1370758</v>
      </c>
      <c r="B2108" s="10">
        <v>41928</v>
      </c>
      <c r="C2108" s="11" t="s">
        <v>587</v>
      </c>
      <c r="D2108" s="11" t="s">
        <v>48</v>
      </c>
      <c r="E2108" s="11" t="s">
        <v>4</v>
      </c>
      <c r="F2108" s="11" t="s">
        <v>5</v>
      </c>
      <c r="G2108" s="11" t="s">
        <v>1008</v>
      </c>
      <c r="H2108" s="11" t="s">
        <v>34</v>
      </c>
      <c r="I2108" s="11" t="s">
        <v>1015</v>
      </c>
      <c r="J2108" s="11" t="s">
        <v>1081</v>
      </c>
      <c r="K2108" s="11" t="s">
        <v>1261</v>
      </c>
      <c r="L2108" s="11" t="s">
        <v>1267</v>
      </c>
      <c r="M2108" s="11" t="s">
        <v>1273</v>
      </c>
      <c r="N2108" s="10">
        <v>41930</v>
      </c>
      <c r="O2108" s="12">
        <v>252</v>
      </c>
      <c r="P2108" s="12">
        <v>400</v>
      </c>
      <c r="Q2108" s="12">
        <v>148</v>
      </c>
      <c r="R2108" s="11">
        <v>34</v>
      </c>
      <c r="S2108" s="12">
        <v>13600</v>
      </c>
      <c r="T2108" s="13">
        <v>0.03</v>
      </c>
      <c r="U2108" s="12">
        <v>408</v>
      </c>
      <c r="V2108" s="12">
        <v>13192</v>
      </c>
      <c r="W2108" s="12">
        <v>130</v>
      </c>
      <c r="X2108" s="12">
        <v>14386</v>
      </c>
      <c r="Y2108" s="14">
        <f>+DAY('TABLA PRINCIPAL'!$B2108)</f>
        <v>16</v>
      </c>
      <c r="Z2108" s="14">
        <f>+MONTH('TABLA PRINCIPAL'!$B2108)</f>
        <v>10</v>
      </c>
      <c r="AA2108" s="14">
        <f>+YEAR('TABLA PRINCIPAL'!$B2108)</f>
        <v>2014</v>
      </c>
      <c r="AB2108" s="22" t="str">
        <f>+IF(Ventas_Oficina[[#This Row],[Total del pedido]]&gt;=100000,"SI","NO")</f>
        <v>NO</v>
      </c>
      <c r="AC2108" s="22" t="str">
        <f>+_xlfn.XLOOKUP(Ventas_Oficina[[#This Row],[Nº de artículo]],AUXILIAR!A2107:A6999,AUXILIAR!D2107:D6999,"Error",0)</f>
        <v>No enviado a tiempo</v>
      </c>
      <c r="AD2108" s="22" t="str">
        <f>+IF(AND(Ventas_Oficina[[#This Row],[Total]]&gt;75000,Ventas_Oficina[[#This Row],[Envio a tiempo]]="Enviado a tiempo"),"Buena Venta","Venta Mala")</f>
        <v>Venta Mala</v>
      </c>
    </row>
    <row r="2109" spans="1:30" x14ac:dyDescent="0.25">
      <c r="A2109" s="25">
        <v>1370758</v>
      </c>
      <c r="B2109" s="5">
        <v>41940</v>
      </c>
      <c r="C2109" s="6" t="s">
        <v>22</v>
      </c>
      <c r="D2109" s="6" t="s">
        <v>23</v>
      </c>
      <c r="E2109" s="6" t="s">
        <v>4</v>
      </c>
      <c r="F2109" s="6" t="s">
        <v>5</v>
      </c>
      <c r="G2109" s="6" t="s">
        <v>1009</v>
      </c>
      <c r="H2109" s="6" t="s">
        <v>24</v>
      </c>
      <c r="I2109" s="6" t="s">
        <v>1015</v>
      </c>
      <c r="J2109" s="6" t="s">
        <v>1106</v>
      </c>
      <c r="K2109" s="6" t="s">
        <v>1261</v>
      </c>
      <c r="L2109" s="6" t="s">
        <v>1265</v>
      </c>
      <c r="M2109" s="6" t="s">
        <v>1272</v>
      </c>
      <c r="N2109" s="5">
        <v>41941</v>
      </c>
      <c r="O2109" s="7">
        <v>2018</v>
      </c>
      <c r="P2109" s="7">
        <v>3541</v>
      </c>
      <c r="Q2109" s="7">
        <v>1523</v>
      </c>
      <c r="R2109" s="6">
        <v>44</v>
      </c>
      <c r="S2109" s="7">
        <v>155804</v>
      </c>
      <c r="T2109" s="8">
        <v>0.03</v>
      </c>
      <c r="U2109" s="7">
        <v>4674.12</v>
      </c>
      <c r="V2109" s="7">
        <v>151129.88</v>
      </c>
      <c r="W2109" s="7">
        <v>199</v>
      </c>
      <c r="X2109" s="7">
        <v>168746</v>
      </c>
      <c r="Y2109" s="9">
        <f>+DAY('TABLA PRINCIPAL'!$B2109)</f>
        <v>28</v>
      </c>
      <c r="Z2109" s="9">
        <f>+MONTH('TABLA PRINCIPAL'!$B2109)</f>
        <v>10</v>
      </c>
      <c r="AA2109" s="9">
        <f>+YEAR('TABLA PRINCIPAL'!$B2109)</f>
        <v>2014</v>
      </c>
      <c r="AB2109" s="22" t="str">
        <f>+IF(Ventas_Oficina[[#This Row],[Total del pedido]]&gt;=100000,"SI","NO")</f>
        <v>SI</v>
      </c>
      <c r="AC2109" s="22" t="str">
        <f>+_xlfn.XLOOKUP(Ventas_Oficina[[#This Row],[Nº de artículo]],AUXILIAR!A2108:A7000,AUXILIAR!D2108:D7000,"Error",0)</f>
        <v>Enviado a tiempo</v>
      </c>
      <c r="AD2109" s="22" t="str">
        <f>+IF(AND(Ventas_Oficina[[#This Row],[Total]]&gt;75000,Ventas_Oficina[[#This Row],[Envio a tiempo]]="Enviado a tiempo"),"Buena Venta","Venta Mala")</f>
        <v>Buena Venta</v>
      </c>
    </row>
    <row r="2110" spans="1:30" x14ac:dyDescent="0.25">
      <c r="A2110" s="26">
        <v>1370758</v>
      </c>
      <c r="B2110" s="10">
        <v>41610</v>
      </c>
      <c r="C2110" s="11" t="s">
        <v>694</v>
      </c>
      <c r="D2110" s="11" t="s">
        <v>29</v>
      </c>
      <c r="E2110" s="11" t="s">
        <v>12</v>
      </c>
      <c r="F2110" s="11" t="s">
        <v>13</v>
      </c>
      <c r="G2110" s="11" t="s">
        <v>1010</v>
      </c>
      <c r="H2110" s="11" t="s">
        <v>14</v>
      </c>
      <c r="I2110" s="11" t="s">
        <v>1012</v>
      </c>
      <c r="J2110" s="11" t="s">
        <v>1099</v>
      </c>
      <c r="K2110" s="11" t="s">
        <v>1262</v>
      </c>
      <c r="L2110" s="11" t="s">
        <v>1265</v>
      </c>
      <c r="M2110" s="11" t="s">
        <v>1272</v>
      </c>
      <c r="N2110" s="10">
        <v>41611</v>
      </c>
      <c r="O2110" s="12">
        <v>93</v>
      </c>
      <c r="P2110" s="12">
        <v>160</v>
      </c>
      <c r="Q2110" s="12">
        <v>67</v>
      </c>
      <c r="R2110" s="11">
        <v>12</v>
      </c>
      <c r="S2110" s="12">
        <v>1920</v>
      </c>
      <c r="T2110" s="13">
        <v>0.01</v>
      </c>
      <c r="U2110" s="12">
        <v>19.2</v>
      </c>
      <c r="V2110" s="12">
        <v>1900.8</v>
      </c>
      <c r="W2110" s="12">
        <v>129</v>
      </c>
      <c r="X2110" s="12">
        <v>6368</v>
      </c>
      <c r="Y2110" s="14">
        <f>+DAY('TABLA PRINCIPAL'!$B2110)</f>
        <v>2</v>
      </c>
      <c r="Z2110" s="14">
        <f>+MONTH('TABLA PRINCIPAL'!$B2110)</f>
        <v>12</v>
      </c>
      <c r="AA2110" s="14">
        <f>+YEAR('TABLA PRINCIPAL'!$B2110)</f>
        <v>2013</v>
      </c>
      <c r="AB2110" s="22" t="str">
        <f>+IF(Ventas_Oficina[[#This Row],[Total del pedido]]&gt;=100000,"SI","NO")</f>
        <v>NO</v>
      </c>
      <c r="AC2110" s="22" t="str">
        <f>+_xlfn.XLOOKUP(Ventas_Oficina[[#This Row],[Nº de artículo]],AUXILIAR!A2109:A7001,AUXILIAR!D2109:D7001,"Error",0)</f>
        <v>No enviado a tiempo</v>
      </c>
      <c r="AD2110" s="22" t="str">
        <f>+IF(AND(Ventas_Oficina[[#This Row],[Total]]&gt;75000,Ventas_Oficina[[#This Row],[Envio a tiempo]]="Enviado a tiempo"),"Buena Venta","Venta Mala")</f>
        <v>Venta Mala</v>
      </c>
    </row>
    <row r="2111" spans="1:30" x14ac:dyDescent="0.25">
      <c r="A2111" s="25">
        <v>1370758</v>
      </c>
      <c r="B2111" s="5">
        <v>41928</v>
      </c>
      <c r="C2111" s="6" t="s">
        <v>275</v>
      </c>
      <c r="D2111" s="6" t="s">
        <v>183</v>
      </c>
      <c r="E2111" s="6" t="s">
        <v>4</v>
      </c>
      <c r="F2111" s="6" t="s">
        <v>5</v>
      </c>
      <c r="G2111" s="6" t="s">
        <v>1010</v>
      </c>
      <c r="H2111" s="6" t="s">
        <v>106</v>
      </c>
      <c r="I2111" s="6" t="s">
        <v>1016</v>
      </c>
      <c r="J2111" s="6" t="s">
        <v>1214</v>
      </c>
      <c r="K2111" s="6" t="s">
        <v>1261</v>
      </c>
      <c r="L2111" s="6" t="s">
        <v>1267</v>
      </c>
      <c r="M2111" s="6" t="s">
        <v>1272</v>
      </c>
      <c r="N2111" s="5">
        <v>41929</v>
      </c>
      <c r="O2111" s="7">
        <v>437</v>
      </c>
      <c r="P2111" s="7">
        <v>911</v>
      </c>
      <c r="Q2111" s="7">
        <v>474</v>
      </c>
      <c r="R2111" s="6">
        <v>50</v>
      </c>
      <c r="S2111" s="7">
        <v>45550</v>
      </c>
      <c r="T2111" s="8">
        <v>0.09</v>
      </c>
      <c r="U2111" s="7">
        <v>4099.5</v>
      </c>
      <c r="V2111" s="7">
        <v>41450.5</v>
      </c>
      <c r="W2111" s="7">
        <v>225</v>
      </c>
      <c r="X2111" s="7">
        <v>14386</v>
      </c>
      <c r="Y2111" s="9">
        <f>+DAY('TABLA PRINCIPAL'!$B2111)</f>
        <v>16</v>
      </c>
      <c r="Z2111" s="9">
        <f>+MONTH('TABLA PRINCIPAL'!$B2111)</f>
        <v>10</v>
      </c>
      <c r="AA2111" s="9">
        <f>+YEAR('TABLA PRINCIPAL'!$B2111)</f>
        <v>2014</v>
      </c>
      <c r="AB2111" s="22" t="str">
        <f>+IF(Ventas_Oficina[[#This Row],[Total del pedido]]&gt;=100000,"SI","NO")</f>
        <v>NO</v>
      </c>
      <c r="AC2111" s="22" t="str">
        <f>+_xlfn.XLOOKUP(Ventas_Oficina[[#This Row],[Nº de artículo]],AUXILIAR!A2110:A7002,AUXILIAR!D2110:D7002,"Error",0)</f>
        <v>No enviado a tiempo</v>
      </c>
      <c r="AD2111" s="22" t="str">
        <f>+IF(AND(Ventas_Oficina[[#This Row],[Total]]&gt;75000,Ventas_Oficina[[#This Row],[Envio a tiempo]]="Enviado a tiempo"),"Buena Venta","Venta Mala")</f>
        <v>Venta Mala</v>
      </c>
    </row>
    <row r="2112" spans="1:30" x14ac:dyDescent="0.25">
      <c r="A2112" s="26">
        <v>1370758</v>
      </c>
      <c r="B2112" s="10">
        <v>41928</v>
      </c>
      <c r="C2112" s="11" t="s">
        <v>275</v>
      </c>
      <c r="D2112" s="11" t="s">
        <v>41</v>
      </c>
      <c r="E2112" s="11" t="s">
        <v>12</v>
      </c>
      <c r="F2112" s="11" t="s">
        <v>13</v>
      </c>
      <c r="G2112" s="11" t="s">
        <v>1009</v>
      </c>
      <c r="H2112" s="11" t="s">
        <v>42</v>
      </c>
      <c r="I2112" s="11" t="s">
        <v>1014</v>
      </c>
      <c r="J2112" s="11" t="s">
        <v>1081</v>
      </c>
      <c r="K2112" s="11" t="s">
        <v>1261</v>
      </c>
      <c r="L2112" s="11" t="s">
        <v>1265</v>
      </c>
      <c r="M2112" s="11" t="s">
        <v>1272</v>
      </c>
      <c r="N2112" s="10">
        <v>41929</v>
      </c>
      <c r="O2112" s="12">
        <v>252</v>
      </c>
      <c r="P2112" s="12">
        <v>400</v>
      </c>
      <c r="Q2112" s="12">
        <v>148</v>
      </c>
      <c r="R2112" s="11">
        <v>37</v>
      </c>
      <c r="S2112" s="12">
        <v>14800</v>
      </c>
      <c r="T2112" s="13">
        <v>0.03</v>
      </c>
      <c r="U2112" s="12">
        <v>444</v>
      </c>
      <c r="V2112" s="12">
        <v>14356</v>
      </c>
      <c r="W2112" s="12">
        <v>130</v>
      </c>
      <c r="X2112" s="12">
        <v>14386</v>
      </c>
      <c r="Y2112" s="14">
        <f>+DAY('TABLA PRINCIPAL'!$B2112)</f>
        <v>16</v>
      </c>
      <c r="Z2112" s="14">
        <f>+MONTH('TABLA PRINCIPAL'!$B2112)</f>
        <v>10</v>
      </c>
      <c r="AA2112" s="14">
        <f>+YEAR('TABLA PRINCIPAL'!$B2112)</f>
        <v>2014</v>
      </c>
      <c r="AB2112" s="22" t="str">
        <f>+IF(Ventas_Oficina[[#This Row],[Total del pedido]]&gt;=100000,"SI","NO")</f>
        <v>NO</v>
      </c>
      <c r="AC2112" s="22" t="str">
        <f>+_xlfn.XLOOKUP(Ventas_Oficina[[#This Row],[Nº de artículo]],AUXILIAR!A2111:A7003,AUXILIAR!D2111:D7003,"Error",0)</f>
        <v>No enviado a tiempo</v>
      </c>
      <c r="AD2112" s="22" t="str">
        <f>+IF(AND(Ventas_Oficina[[#This Row],[Total]]&gt;75000,Ventas_Oficina[[#This Row],[Envio a tiempo]]="Enviado a tiempo"),"Buena Venta","Venta Mala")</f>
        <v>Venta Mala</v>
      </c>
    </row>
    <row r="2113" spans="1:30" x14ac:dyDescent="0.25">
      <c r="A2113" s="25">
        <v>1371123</v>
      </c>
      <c r="B2113" s="5">
        <v>41604</v>
      </c>
      <c r="C2113" s="6" t="s">
        <v>510</v>
      </c>
      <c r="D2113" s="6" t="s">
        <v>100</v>
      </c>
      <c r="E2113" s="6" t="s">
        <v>12</v>
      </c>
      <c r="F2113" s="6" t="s">
        <v>13</v>
      </c>
      <c r="G2113" s="6" t="s">
        <v>1007</v>
      </c>
      <c r="H2113" s="6" t="s">
        <v>42</v>
      </c>
      <c r="I2113" s="6" t="s">
        <v>1016</v>
      </c>
      <c r="J2113" s="6" t="s">
        <v>1040</v>
      </c>
      <c r="K2113" s="6" t="s">
        <v>1261</v>
      </c>
      <c r="L2113" s="6" t="s">
        <v>1265</v>
      </c>
      <c r="M2113" s="6" t="s">
        <v>1273</v>
      </c>
      <c r="N2113" s="5">
        <v>41605</v>
      </c>
      <c r="O2113" s="7">
        <v>2156</v>
      </c>
      <c r="P2113" s="7">
        <v>3655</v>
      </c>
      <c r="Q2113" s="7">
        <v>1499</v>
      </c>
      <c r="R2113" s="6">
        <v>47</v>
      </c>
      <c r="S2113" s="7">
        <v>171785</v>
      </c>
      <c r="T2113" s="8">
        <v>0</v>
      </c>
      <c r="U2113" s="7">
        <v>0</v>
      </c>
      <c r="V2113" s="7">
        <v>171785</v>
      </c>
      <c r="W2113" s="7">
        <v>1389</v>
      </c>
      <c r="X2113" s="7">
        <v>63386</v>
      </c>
      <c r="Y2113" s="9">
        <f>+DAY('TABLA PRINCIPAL'!$B2113)</f>
        <v>26</v>
      </c>
      <c r="Z2113" s="9">
        <f>+MONTH('TABLA PRINCIPAL'!$B2113)</f>
        <v>11</v>
      </c>
      <c r="AA2113" s="9">
        <f>+YEAR('TABLA PRINCIPAL'!$B2113)</f>
        <v>2013</v>
      </c>
      <c r="AB2113" s="22" t="str">
        <f>+IF(Ventas_Oficina[[#This Row],[Total del pedido]]&gt;=100000,"SI","NO")</f>
        <v>SI</v>
      </c>
      <c r="AC2113" s="22" t="str">
        <f>+_xlfn.XLOOKUP(Ventas_Oficina[[#This Row],[Nº de artículo]],AUXILIAR!A2112:A7004,AUXILIAR!D2112:D7004,"Error",0)</f>
        <v>No enviado a tiempo</v>
      </c>
      <c r="AD2113" s="22" t="str">
        <f>+IF(AND(Ventas_Oficina[[#This Row],[Total]]&gt;75000,Ventas_Oficina[[#This Row],[Envio a tiempo]]="Enviado a tiempo"),"Buena Venta","Venta Mala")</f>
        <v>Venta Mala</v>
      </c>
    </row>
    <row r="2114" spans="1:30" x14ac:dyDescent="0.25">
      <c r="A2114" s="26">
        <v>1371123</v>
      </c>
      <c r="B2114" s="10">
        <v>41506</v>
      </c>
      <c r="C2114" s="11" t="s">
        <v>695</v>
      </c>
      <c r="D2114" s="11" t="s">
        <v>48</v>
      </c>
      <c r="E2114" s="11" t="s">
        <v>4</v>
      </c>
      <c r="F2114" s="11" t="s">
        <v>5</v>
      </c>
      <c r="G2114" s="11" t="s">
        <v>1007</v>
      </c>
      <c r="H2114" s="11" t="s">
        <v>34</v>
      </c>
      <c r="I2114" s="11" t="s">
        <v>1013</v>
      </c>
      <c r="J2114" s="11" t="s">
        <v>1036</v>
      </c>
      <c r="K2114" s="11" t="s">
        <v>1261</v>
      </c>
      <c r="L2114" s="11" t="s">
        <v>1267</v>
      </c>
      <c r="M2114" s="11" t="s">
        <v>1272</v>
      </c>
      <c r="N2114" s="10">
        <v>41507</v>
      </c>
      <c r="O2114" s="12">
        <v>453</v>
      </c>
      <c r="P2114" s="12">
        <v>730</v>
      </c>
      <c r="Q2114" s="12">
        <v>277</v>
      </c>
      <c r="R2114" s="11">
        <v>2</v>
      </c>
      <c r="S2114" s="12">
        <v>1460</v>
      </c>
      <c r="T2114" s="13">
        <v>0.03</v>
      </c>
      <c r="U2114" s="12">
        <v>43.8</v>
      </c>
      <c r="V2114" s="12">
        <v>1416.2</v>
      </c>
      <c r="W2114" s="12">
        <v>772</v>
      </c>
      <c r="X2114" s="12">
        <v>19523</v>
      </c>
      <c r="Y2114" s="14">
        <f>+DAY('TABLA PRINCIPAL'!$B2114)</f>
        <v>20</v>
      </c>
      <c r="Z2114" s="14">
        <f>+MONTH('TABLA PRINCIPAL'!$B2114)</f>
        <v>8</v>
      </c>
      <c r="AA2114" s="14">
        <f>+YEAR('TABLA PRINCIPAL'!$B2114)</f>
        <v>2013</v>
      </c>
      <c r="AB2114" s="22" t="str">
        <f>+IF(Ventas_Oficina[[#This Row],[Total del pedido]]&gt;=100000,"SI","NO")</f>
        <v>NO</v>
      </c>
      <c r="AC2114" s="22" t="str">
        <f>+_xlfn.XLOOKUP(Ventas_Oficina[[#This Row],[Nº de artículo]],AUXILIAR!A2113:A7005,AUXILIAR!D2113:D7005,"Error",0)</f>
        <v>No enviado a tiempo</v>
      </c>
      <c r="AD2114" s="22" t="str">
        <f>+IF(AND(Ventas_Oficina[[#This Row],[Total]]&gt;75000,Ventas_Oficina[[#This Row],[Envio a tiempo]]="Enviado a tiempo"),"Buena Venta","Venta Mala")</f>
        <v>Venta Mala</v>
      </c>
    </row>
    <row r="2115" spans="1:30" x14ac:dyDescent="0.25">
      <c r="A2115" s="25">
        <v>1371123</v>
      </c>
      <c r="B2115" s="5">
        <v>42255</v>
      </c>
      <c r="C2115" s="6" t="s">
        <v>502</v>
      </c>
      <c r="D2115" s="6" t="s">
        <v>205</v>
      </c>
      <c r="E2115" s="6" t="s">
        <v>4</v>
      </c>
      <c r="F2115" s="6" t="s">
        <v>5</v>
      </c>
      <c r="G2115" s="6" t="s">
        <v>1010</v>
      </c>
      <c r="H2115" s="6" t="s">
        <v>121</v>
      </c>
      <c r="I2115" s="6" t="s">
        <v>1016</v>
      </c>
      <c r="J2115" s="6" t="s">
        <v>1092</v>
      </c>
      <c r="K2115" s="6" t="s">
        <v>1261</v>
      </c>
      <c r="L2115" s="6" t="s">
        <v>1265</v>
      </c>
      <c r="M2115" s="6" t="s">
        <v>1272</v>
      </c>
      <c r="N2115" s="5">
        <v>42257</v>
      </c>
      <c r="O2115" s="7">
        <v>187</v>
      </c>
      <c r="P2115" s="7">
        <v>812</v>
      </c>
      <c r="Q2115" s="7">
        <v>625</v>
      </c>
      <c r="R2115" s="6">
        <v>35</v>
      </c>
      <c r="S2115" s="7">
        <v>28420</v>
      </c>
      <c r="T2115" s="8">
        <v>0.03</v>
      </c>
      <c r="U2115" s="7">
        <v>852.6</v>
      </c>
      <c r="V2115" s="7">
        <v>27567.4</v>
      </c>
      <c r="W2115" s="7">
        <v>283</v>
      </c>
      <c r="X2115" s="7">
        <v>13700</v>
      </c>
      <c r="Y2115" s="9">
        <f>+DAY('TABLA PRINCIPAL'!$B2115)</f>
        <v>8</v>
      </c>
      <c r="Z2115" s="9">
        <f>+MONTH('TABLA PRINCIPAL'!$B2115)</f>
        <v>9</v>
      </c>
      <c r="AA2115" s="9">
        <f>+YEAR('TABLA PRINCIPAL'!$B2115)</f>
        <v>2015</v>
      </c>
      <c r="AB2115" s="22" t="str">
        <f>+IF(Ventas_Oficina[[#This Row],[Total del pedido]]&gt;=100000,"SI","NO")</f>
        <v>NO</v>
      </c>
      <c r="AC2115" s="22" t="str">
        <f>+_xlfn.XLOOKUP(Ventas_Oficina[[#This Row],[Nº de artículo]],AUXILIAR!A2114:A7006,AUXILIAR!D2114:D7006,"Error",0)</f>
        <v>No enviado a tiempo</v>
      </c>
      <c r="AD2115" s="22" t="str">
        <f>+IF(AND(Ventas_Oficina[[#This Row],[Total]]&gt;75000,Ventas_Oficina[[#This Row],[Envio a tiempo]]="Enviado a tiempo"),"Buena Venta","Venta Mala")</f>
        <v>Venta Mala</v>
      </c>
    </row>
    <row r="2116" spans="1:30" x14ac:dyDescent="0.25">
      <c r="A2116" s="26">
        <v>1371123</v>
      </c>
      <c r="B2116" s="10">
        <v>41552</v>
      </c>
      <c r="C2116" s="11" t="s">
        <v>230</v>
      </c>
      <c r="D2116" s="11" t="s">
        <v>177</v>
      </c>
      <c r="E2116" s="11" t="s">
        <v>4</v>
      </c>
      <c r="F2116" s="11" t="s">
        <v>5</v>
      </c>
      <c r="G2116" s="11" t="s">
        <v>1010</v>
      </c>
      <c r="H2116" s="11" t="s">
        <v>6</v>
      </c>
      <c r="I2116" s="11" t="s">
        <v>1016</v>
      </c>
      <c r="J2116" s="11" t="s">
        <v>1022</v>
      </c>
      <c r="K2116" s="11" t="s">
        <v>1261</v>
      </c>
      <c r="L2116" s="11" t="s">
        <v>1265</v>
      </c>
      <c r="M2116" s="11" t="s">
        <v>1272</v>
      </c>
      <c r="N2116" s="10">
        <v>41554</v>
      </c>
      <c r="O2116" s="12">
        <v>153</v>
      </c>
      <c r="P2116" s="12">
        <v>278</v>
      </c>
      <c r="Q2116" s="12">
        <v>125</v>
      </c>
      <c r="R2116" s="11">
        <v>15</v>
      </c>
      <c r="S2116" s="12">
        <v>4170</v>
      </c>
      <c r="T2116" s="13">
        <v>0.09</v>
      </c>
      <c r="U2116" s="12">
        <v>375.3</v>
      </c>
      <c r="V2116" s="12">
        <v>3794.7</v>
      </c>
      <c r="W2116" s="12">
        <v>134</v>
      </c>
      <c r="X2116" s="12">
        <v>13603</v>
      </c>
      <c r="Y2116" s="14">
        <f>+DAY('TABLA PRINCIPAL'!$B2116)</f>
        <v>5</v>
      </c>
      <c r="Z2116" s="14">
        <f>+MONTH('TABLA PRINCIPAL'!$B2116)</f>
        <v>10</v>
      </c>
      <c r="AA2116" s="14">
        <f>+YEAR('TABLA PRINCIPAL'!$B2116)</f>
        <v>2013</v>
      </c>
      <c r="AB2116" s="22" t="str">
        <f>+IF(Ventas_Oficina[[#This Row],[Total del pedido]]&gt;=100000,"SI","NO")</f>
        <v>NO</v>
      </c>
      <c r="AC2116" s="22" t="str">
        <f>+_xlfn.XLOOKUP(Ventas_Oficina[[#This Row],[Nº de artículo]],AUXILIAR!A2115:A7007,AUXILIAR!D2115:D7007,"Error",0)</f>
        <v>Enviado a tiempo</v>
      </c>
      <c r="AD2116" s="22" t="str">
        <f>+IF(AND(Ventas_Oficina[[#This Row],[Total]]&gt;75000,Ventas_Oficina[[#This Row],[Envio a tiempo]]="Enviado a tiempo"),"Buena Venta","Venta Mala")</f>
        <v>Venta Mala</v>
      </c>
    </row>
    <row r="2117" spans="1:30" x14ac:dyDescent="0.25">
      <c r="A2117" s="25">
        <v>1371123</v>
      </c>
      <c r="B2117" s="5">
        <v>41903</v>
      </c>
      <c r="C2117" s="6" t="s">
        <v>310</v>
      </c>
      <c r="D2117" s="6" t="s">
        <v>65</v>
      </c>
      <c r="E2117" s="6" t="s">
        <v>12</v>
      </c>
      <c r="F2117" s="6" t="s">
        <v>13</v>
      </c>
      <c r="G2117" s="6" t="s">
        <v>1008</v>
      </c>
      <c r="H2117" s="6" t="s">
        <v>14</v>
      </c>
      <c r="I2117" s="6" t="s">
        <v>1014</v>
      </c>
      <c r="J2117" s="6" t="s">
        <v>1111</v>
      </c>
      <c r="K2117" s="6" t="s">
        <v>1263</v>
      </c>
      <c r="L2117" s="6" t="s">
        <v>1266</v>
      </c>
      <c r="M2117" s="6" t="s">
        <v>1272</v>
      </c>
      <c r="N2117" s="5">
        <v>41904</v>
      </c>
      <c r="O2117" s="7">
        <v>198</v>
      </c>
      <c r="P2117" s="7">
        <v>315</v>
      </c>
      <c r="Q2117" s="7">
        <v>117</v>
      </c>
      <c r="R2117" s="6">
        <v>7</v>
      </c>
      <c r="S2117" s="7">
        <v>2205</v>
      </c>
      <c r="T2117" s="8">
        <v>0.01</v>
      </c>
      <c r="U2117" s="7">
        <v>22.05</v>
      </c>
      <c r="V2117" s="7">
        <v>2182.9499999999998</v>
      </c>
      <c r="W2117" s="7">
        <v>49</v>
      </c>
      <c r="X2117" s="7">
        <v>5663</v>
      </c>
      <c r="Y2117" s="9">
        <f>+DAY('TABLA PRINCIPAL'!$B2117)</f>
        <v>21</v>
      </c>
      <c r="Z2117" s="9">
        <f>+MONTH('TABLA PRINCIPAL'!$B2117)</f>
        <v>9</v>
      </c>
      <c r="AA2117" s="9">
        <f>+YEAR('TABLA PRINCIPAL'!$B2117)</f>
        <v>2014</v>
      </c>
      <c r="AB2117" s="22" t="str">
        <f>+IF(Ventas_Oficina[[#This Row],[Total del pedido]]&gt;=100000,"SI","NO")</f>
        <v>NO</v>
      </c>
      <c r="AC2117" s="22" t="str">
        <f>+_xlfn.XLOOKUP(Ventas_Oficina[[#This Row],[Nº de artículo]],AUXILIAR!A2116:A7008,AUXILIAR!D2116:D7008,"Error",0)</f>
        <v>Enviado a tiempo</v>
      </c>
      <c r="AD2117" s="22" t="str">
        <f>+IF(AND(Ventas_Oficina[[#This Row],[Total]]&gt;75000,Ventas_Oficina[[#This Row],[Envio a tiempo]]="Enviado a tiempo"),"Buena Venta","Venta Mala")</f>
        <v>Venta Mala</v>
      </c>
    </row>
    <row r="2118" spans="1:30" x14ac:dyDescent="0.25">
      <c r="A2118" s="26">
        <v>1371488</v>
      </c>
      <c r="B2118" s="10">
        <v>41918</v>
      </c>
      <c r="C2118" s="11" t="s">
        <v>426</v>
      </c>
      <c r="D2118" s="11" t="s">
        <v>100</v>
      </c>
      <c r="E2118" s="11" t="s">
        <v>12</v>
      </c>
      <c r="F2118" s="11" t="s">
        <v>13</v>
      </c>
      <c r="G2118" s="11" t="s">
        <v>1008</v>
      </c>
      <c r="H2118" s="11" t="s">
        <v>42</v>
      </c>
      <c r="I2118" s="11" t="s">
        <v>1012</v>
      </c>
      <c r="J2118" s="11" t="s">
        <v>1072</v>
      </c>
      <c r="K2118" s="11" t="s">
        <v>1261</v>
      </c>
      <c r="L2118" s="11" t="s">
        <v>1267</v>
      </c>
      <c r="M2118" s="11" t="s">
        <v>1273</v>
      </c>
      <c r="N2118" s="10">
        <v>41919</v>
      </c>
      <c r="O2118" s="12">
        <v>194</v>
      </c>
      <c r="P2118" s="12">
        <v>308</v>
      </c>
      <c r="Q2118" s="12">
        <v>114</v>
      </c>
      <c r="R2118" s="11">
        <v>16</v>
      </c>
      <c r="S2118" s="12">
        <v>4928</v>
      </c>
      <c r="T2118" s="13">
        <v>0.09</v>
      </c>
      <c r="U2118" s="12">
        <v>443.52</v>
      </c>
      <c r="V2118" s="12">
        <v>4484.4799999999996</v>
      </c>
      <c r="W2118" s="12">
        <v>99</v>
      </c>
      <c r="X2118" s="12">
        <v>13702</v>
      </c>
      <c r="Y2118" s="14">
        <f>+DAY('TABLA PRINCIPAL'!$B2118)</f>
        <v>6</v>
      </c>
      <c r="Z2118" s="14">
        <f>+MONTH('TABLA PRINCIPAL'!$B2118)</f>
        <v>10</v>
      </c>
      <c r="AA2118" s="14">
        <f>+YEAR('TABLA PRINCIPAL'!$B2118)</f>
        <v>2014</v>
      </c>
      <c r="AB2118" s="22" t="str">
        <f>+IF(Ventas_Oficina[[#This Row],[Total del pedido]]&gt;=100000,"SI","NO")</f>
        <v>NO</v>
      </c>
      <c r="AC2118" s="22" t="str">
        <f>+_xlfn.XLOOKUP(Ventas_Oficina[[#This Row],[Nº de artículo]],AUXILIAR!A2117:A7009,AUXILIAR!D2117:D7009,"Error",0)</f>
        <v>No enviado a tiempo</v>
      </c>
      <c r="AD2118" s="22" t="str">
        <f>+IF(AND(Ventas_Oficina[[#This Row],[Total]]&gt;75000,Ventas_Oficina[[#This Row],[Envio a tiempo]]="Enviado a tiempo"),"Buena Venta","Venta Mala")</f>
        <v>Venta Mala</v>
      </c>
    </row>
    <row r="2119" spans="1:30" x14ac:dyDescent="0.25">
      <c r="A2119" s="25">
        <v>1371488</v>
      </c>
      <c r="B2119" s="5">
        <v>41414</v>
      </c>
      <c r="C2119" s="6" t="s">
        <v>225</v>
      </c>
      <c r="D2119" s="6" t="s">
        <v>131</v>
      </c>
      <c r="E2119" s="6" t="s">
        <v>4</v>
      </c>
      <c r="F2119" s="6" t="s">
        <v>5</v>
      </c>
      <c r="G2119" s="6" t="s">
        <v>1007</v>
      </c>
      <c r="H2119" s="6" t="s">
        <v>27</v>
      </c>
      <c r="I2119" s="6" t="s">
        <v>1015</v>
      </c>
      <c r="J2119" s="6" t="s">
        <v>1032</v>
      </c>
      <c r="K2119" s="6" t="s">
        <v>1262</v>
      </c>
      <c r="L2119" s="6" t="s">
        <v>1270</v>
      </c>
      <c r="M2119" s="6" t="s">
        <v>1274</v>
      </c>
      <c r="N2119" s="5">
        <v>41416</v>
      </c>
      <c r="O2119" s="7">
        <v>159</v>
      </c>
      <c r="P2119" s="7">
        <v>261</v>
      </c>
      <c r="Q2119" s="7">
        <v>102</v>
      </c>
      <c r="R2119" s="6">
        <v>18</v>
      </c>
      <c r="S2119" s="7">
        <v>4698</v>
      </c>
      <c r="T2119" s="8">
        <v>0.09</v>
      </c>
      <c r="U2119" s="7">
        <v>422.82</v>
      </c>
      <c r="V2119" s="7">
        <v>4275.18</v>
      </c>
      <c r="W2119" s="7">
        <v>50</v>
      </c>
      <c r="X2119" s="7">
        <v>9511</v>
      </c>
      <c r="Y2119" s="9">
        <f>+DAY('TABLA PRINCIPAL'!$B2119)</f>
        <v>20</v>
      </c>
      <c r="Z2119" s="9">
        <f>+MONTH('TABLA PRINCIPAL'!$B2119)</f>
        <v>5</v>
      </c>
      <c r="AA2119" s="9">
        <f>+YEAR('TABLA PRINCIPAL'!$B2119)</f>
        <v>2013</v>
      </c>
      <c r="AB2119" s="22" t="str">
        <f>+IF(Ventas_Oficina[[#This Row],[Total del pedido]]&gt;=100000,"SI","NO")</f>
        <v>NO</v>
      </c>
      <c r="AC2119" s="22" t="str">
        <f>+_xlfn.XLOOKUP(Ventas_Oficina[[#This Row],[Nº de artículo]],AUXILIAR!A2118:A7010,AUXILIAR!D2118:D7010,"Error",0)</f>
        <v>No enviado a tiempo</v>
      </c>
      <c r="AD2119" s="22" t="str">
        <f>+IF(AND(Ventas_Oficina[[#This Row],[Total]]&gt;75000,Ventas_Oficina[[#This Row],[Envio a tiempo]]="Enviado a tiempo"),"Buena Venta","Venta Mala")</f>
        <v>Venta Mala</v>
      </c>
    </row>
    <row r="2120" spans="1:30" x14ac:dyDescent="0.25">
      <c r="A2120" s="26">
        <v>1371488</v>
      </c>
      <c r="B2120" s="10">
        <v>41928</v>
      </c>
      <c r="C2120" s="11" t="s">
        <v>275</v>
      </c>
      <c r="D2120" s="11" t="s">
        <v>41</v>
      </c>
      <c r="E2120" s="11" t="s">
        <v>12</v>
      </c>
      <c r="F2120" s="11" t="s">
        <v>13</v>
      </c>
      <c r="G2120" s="11" t="s">
        <v>1008</v>
      </c>
      <c r="H2120" s="11" t="s">
        <v>42</v>
      </c>
      <c r="I2120" s="11" t="s">
        <v>1014</v>
      </c>
      <c r="J2120" s="11" t="s">
        <v>1089</v>
      </c>
      <c r="K2120" s="11" t="s">
        <v>1261</v>
      </c>
      <c r="L2120" s="11" t="s">
        <v>1267</v>
      </c>
      <c r="M2120" s="11" t="s">
        <v>1272</v>
      </c>
      <c r="N2120" s="10">
        <v>41929</v>
      </c>
      <c r="O2120" s="12">
        <v>176</v>
      </c>
      <c r="P2120" s="12">
        <v>338</v>
      </c>
      <c r="Q2120" s="12">
        <v>162</v>
      </c>
      <c r="R2120" s="11">
        <v>45</v>
      </c>
      <c r="S2120" s="12">
        <v>15210</v>
      </c>
      <c r="T2120" s="13">
        <v>0.01</v>
      </c>
      <c r="U2120" s="12">
        <v>152.1</v>
      </c>
      <c r="V2120" s="12">
        <v>15057.9</v>
      </c>
      <c r="W2120" s="12">
        <v>85</v>
      </c>
      <c r="X2120" s="12">
        <v>14386</v>
      </c>
      <c r="Y2120" s="14">
        <f>+DAY('TABLA PRINCIPAL'!$B2120)</f>
        <v>16</v>
      </c>
      <c r="Z2120" s="14">
        <f>+MONTH('TABLA PRINCIPAL'!$B2120)</f>
        <v>10</v>
      </c>
      <c r="AA2120" s="14">
        <f>+YEAR('TABLA PRINCIPAL'!$B2120)</f>
        <v>2014</v>
      </c>
      <c r="AB2120" s="22" t="str">
        <f>+IF(Ventas_Oficina[[#This Row],[Total del pedido]]&gt;=100000,"SI","NO")</f>
        <v>NO</v>
      </c>
      <c r="AC2120" s="22" t="str">
        <f>+_xlfn.XLOOKUP(Ventas_Oficina[[#This Row],[Nº de artículo]],AUXILIAR!A2119:A7011,AUXILIAR!D2119:D7011,"Error",0)</f>
        <v>Enviado a tiempo</v>
      </c>
      <c r="AD2120" s="22" t="str">
        <f>+IF(AND(Ventas_Oficina[[#This Row],[Total]]&gt;75000,Ventas_Oficina[[#This Row],[Envio a tiempo]]="Enviado a tiempo"),"Buena Venta","Venta Mala")</f>
        <v>Venta Mala</v>
      </c>
    </row>
    <row r="2121" spans="1:30" x14ac:dyDescent="0.25">
      <c r="A2121" s="25">
        <v>1371488</v>
      </c>
      <c r="B2121" s="5">
        <v>41446</v>
      </c>
      <c r="C2121" s="6" t="s">
        <v>73</v>
      </c>
      <c r="D2121" s="6" t="s">
        <v>48</v>
      </c>
      <c r="E2121" s="6" t="s">
        <v>4</v>
      </c>
      <c r="F2121" s="6" t="s">
        <v>5</v>
      </c>
      <c r="G2121" s="6" t="s">
        <v>1010</v>
      </c>
      <c r="H2121" s="6" t="s">
        <v>34</v>
      </c>
      <c r="I2121" s="6" t="s">
        <v>1016</v>
      </c>
      <c r="J2121" s="6" t="s">
        <v>1081</v>
      </c>
      <c r="K2121" s="6" t="s">
        <v>1262</v>
      </c>
      <c r="L2121" s="6" t="s">
        <v>1266</v>
      </c>
      <c r="M2121" s="6" t="s">
        <v>1272</v>
      </c>
      <c r="N2121" s="5">
        <v>41448</v>
      </c>
      <c r="O2121" s="7">
        <v>252</v>
      </c>
      <c r="P2121" s="7">
        <v>400</v>
      </c>
      <c r="Q2121" s="7">
        <v>148</v>
      </c>
      <c r="R2121" s="6">
        <v>30</v>
      </c>
      <c r="S2121" s="7">
        <v>12000</v>
      </c>
      <c r="T2121" s="8">
        <v>0.08</v>
      </c>
      <c r="U2121" s="7">
        <v>960</v>
      </c>
      <c r="V2121" s="7">
        <v>11040</v>
      </c>
      <c r="W2121" s="7">
        <v>130</v>
      </c>
      <c r="X2121" s="7">
        <v>14386</v>
      </c>
      <c r="Y2121" s="9">
        <f>+DAY('TABLA PRINCIPAL'!$B2121)</f>
        <v>21</v>
      </c>
      <c r="Z2121" s="9">
        <f>+MONTH('TABLA PRINCIPAL'!$B2121)</f>
        <v>6</v>
      </c>
      <c r="AA2121" s="9">
        <f>+YEAR('TABLA PRINCIPAL'!$B2121)</f>
        <v>2013</v>
      </c>
      <c r="AB2121" s="22" t="str">
        <f>+IF(Ventas_Oficina[[#This Row],[Total del pedido]]&gt;=100000,"SI","NO")</f>
        <v>NO</v>
      </c>
      <c r="AC2121" s="22" t="str">
        <f>+_xlfn.XLOOKUP(Ventas_Oficina[[#This Row],[Nº de artículo]],AUXILIAR!A2120:A7012,AUXILIAR!D2120:D7012,"Error",0)</f>
        <v>No enviado a tiempo</v>
      </c>
      <c r="AD2121" s="22" t="str">
        <f>+IF(AND(Ventas_Oficina[[#This Row],[Total]]&gt;75000,Ventas_Oficina[[#This Row],[Envio a tiempo]]="Enviado a tiempo"),"Buena Venta","Venta Mala")</f>
        <v>Venta Mala</v>
      </c>
    </row>
    <row r="2122" spans="1:30" x14ac:dyDescent="0.25">
      <c r="A2122" s="26">
        <v>1371488</v>
      </c>
      <c r="B2122" s="10">
        <v>41742</v>
      </c>
      <c r="C2122" s="11" t="s">
        <v>306</v>
      </c>
      <c r="D2122" s="11" t="s">
        <v>29</v>
      </c>
      <c r="E2122" s="11" t="s">
        <v>12</v>
      </c>
      <c r="F2122" s="11" t="s">
        <v>13</v>
      </c>
      <c r="G2122" s="11" t="s">
        <v>1008</v>
      </c>
      <c r="H2122" s="11" t="s">
        <v>14</v>
      </c>
      <c r="I2122" s="11" t="s">
        <v>1013</v>
      </c>
      <c r="J2122" s="11" t="s">
        <v>1055</v>
      </c>
      <c r="K2122" s="11" t="s">
        <v>1261</v>
      </c>
      <c r="L2122" s="11" t="s">
        <v>1267</v>
      </c>
      <c r="M2122" s="11" t="s">
        <v>1272</v>
      </c>
      <c r="N2122" s="10">
        <v>41740</v>
      </c>
      <c r="O2122" s="12">
        <v>250</v>
      </c>
      <c r="P2122" s="12">
        <v>568</v>
      </c>
      <c r="Q2122" s="12">
        <v>318</v>
      </c>
      <c r="R2122" s="11">
        <v>20</v>
      </c>
      <c r="S2122" s="12">
        <v>11360</v>
      </c>
      <c r="T2122" s="13">
        <v>0.05</v>
      </c>
      <c r="U2122" s="12">
        <v>568</v>
      </c>
      <c r="V2122" s="12">
        <v>10792</v>
      </c>
      <c r="W2122" s="12">
        <v>360</v>
      </c>
      <c r="X2122" s="12">
        <v>12703</v>
      </c>
      <c r="Y2122" s="14">
        <f>+DAY('TABLA PRINCIPAL'!$B2122)</f>
        <v>13</v>
      </c>
      <c r="Z2122" s="14">
        <f>+MONTH('TABLA PRINCIPAL'!$B2122)</f>
        <v>4</v>
      </c>
      <c r="AA2122" s="14">
        <f>+YEAR('TABLA PRINCIPAL'!$B2122)</f>
        <v>2014</v>
      </c>
      <c r="AB2122" s="22" t="str">
        <f>+IF(Ventas_Oficina[[#This Row],[Total del pedido]]&gt;=100000,"SI","NO")</f>
        <v>NO</v>
      </c>
      <c r="AC2122" s="22" t="str">
        <f>+_xlfn.XLOOKUP(Ventas_Oficina[[#This Row],[Nº de artículo]],AUXILIAR!A2121:A7013,AUXILIAR!D2121:D7013,"Error",0)</f>
        <v>Enviado a tiempo</v>
      </c>
      <c r="AD2122" s="22" t="str">
        <f>+IF(AND(Ventas_Oficina[[#This Row],[Total]]&gt;75000,Ventas_Oficina[[#This Row],[Envio a tiempo]]="Enviado a tiempo"),"Buena Venta","Venta Mala")</f>
        <v>Venta Mala</v>
      </c>
    </row>
    <row r="2123" spans="1:30" x14ac:dyDescent="0.25">
      <c r="A2123" s="25">
        <v>1371488</v>
      </c>
      <c r="B2123" s="5">
        <v>42278</v>
      </c>
      <c r="C2123" s="6" t="s">
        <v>252</v>
      </c>
      <c r="D2123" s="6" t="s">
        <v>308</v>
      </c>
      <c r="E2123" s="6" t="s">
        <v>4</v>
      </c>
      <c r="F2123" s="6" t="s">
        <v>5</v>
      </c>
      <c r="G2123" s="6" t="s">
        <v>1010</v>
      </c>
      <c r="H2123" s="6" t="s">
        <v>17</v>
      </c>
      <c r="I2123" s="6" t="s">
        <v>1012</v>
      </c>
      <c r="J2123" s="6" t="s">
        <v>1030</v>
      </c>
      <c r="K2123" s="6" t="s">
        <v>1261</v>
      </c>
      <c r="L2123" s="6" t="s">
        <v>1265</v>
      </c>
      <c r="M2123" s="6" t="s">
        <v>1272</v>
      </c>
      <c r="N2123" s="5">
        <v>42291</v>
      </c>
      <c r="O2123" s="7">
        <v>90</v>
      </c>
      <c r="P2123" s="7">
        <v>210</v>
      </c>
      <c r="Q2123" s="7">
        <v>120</v>
      </c>
      <c r="R2123" s="6">
        <v>10</v>
      </c>
      <c r="S2123" s="7">
        <v>2100</v>
      </c>
      <c r="T2123" s="8">
        <v>0.09</v>
      </c>
      <c r="U2123" s="7">
        <v>189</v>
      </c>
      <c r="V2123" s="7">
        <v>1911</v>
      </c>
      <c r="W2123" s="7">
        <v>70</v>
      </c>
      <c r="X2123" s="7">
        <v>7148</v>
      </c>
      <c r="Y2123" s="9">
        <f>+DAY('TABLA PRINCIPAL'!$B2123)</f>
        <v>1</v>
      </c>
      <c r="Z2123" s="9">
        <f>+MONTH('TABLA PRINCIPAL'!$B2123)</f>
        <v>10</v>
      </c>
      <c r="AA2123" s="9">
        <f>+YEAR('TABLA PRINCIPAL'!$B2123)</f>
        <v>2015</v>
      </c>
      <c r="AB2123" s="22" t="str">
        <f>+IF(Ventas_Oficina[[#This Row],[Total del pedido]]&gt;=100000,"SI","NO")</f>
        <v>NO</v>
      </c>
      <c r="AC2123" s="22" t="str">
        <f>+_xlfn.XLOOKUP(Ventas_Oficina[[#This Row],[Nº de artículo]],AUXILIAR!A2122:A7014,AUXILIAR!D2122:D7014,"Error",0)</f>
        <v>No enviado a tiempo</v>
      </c>
      <c r="AD2123" s="22" t="str">
        <f>+IF(AND(Ventas_Oficina[[#This Row],[Total]]&gt;75000,Ventas_Oficina[[#This Row],[Envio a tiempo]]="Enviado a tiempo"),"Buena Venta","Venta Mala")</f>
        <v>Venta Mala</v>
      </c>
    </row>
    <row r="2124" spans="1:30" x14ac:dyDescent="0.25">
      <c r="A2124" s="26">
        <v>1371519</v>
      </c>
      <c r="B2124" s="10">
        <v>41931</v>
      </c>
      <c r="C2124" s="11" t="s">
        <v>514</v>
      </c>
      <c r="D2124" s="11" t="s">
        <v>133</v>
      </c>
      <c r="E2124" s="11" t="s">
        <v>12</v>
      </c>
      <c r="F2124" s="11" t="s">
        <v>13</v>
      </c>
      <c r="G2124" s="11" t="s">
        <v>1007</v>
      </c>
      <c r="H2124" s="11" t="s">
        <v>42</v>
      </c>
      <c r="I2124" s="11" t="s">
        <v>1015</v>
      </c>
      <c r="J2124" s="11" t="s">
        <v>1081</v>
      </c>
      <c r="K2124" s="11" t="s">
        <v>1261</v>
      </c>
      <c r="L2124" s="11" t="s">
        <v>1265</v>
      </c>
      <c r="M2124" s="11" t="s">
        <v>1272</v>
      </c>
      <c r="N2124" s="10">
        <v>41932</v>
      </c>
      <c r="O2124" s="12">
        <v>252</v>
      </c>
      <c r="P2124" s="12">
        <v>400</v>
      </c>
      <c r="Q2124" s="12">
        <v>148</v>
      </c>
      <c r="R2124" s="11">
        <v>40</v>
      </c>
      <c r="S2124" s="12">
        <v>16000</v>
      </c>
      <c r="T2124" s="13">
        <v>0.05</v>
      </c>
      <c r="U2124" s="12">
        <v>800</v>
      </c>
      <c r="V2124" s="12">
        <v>15200</v>
      </c>
      <c r="W2124" s="12">
        <v>130</v>
      </c>
      <c r="X2124" s="12">
        <v>7654</v>
      </c>
      <c r="Y2124" s="14">
        <f>+DAY('TABLA PRINCIPAL'!$B2124)</f>
        <v>19</v>
      </c>
      <c r="Z2124" s="14">
        <f>+MONTH('TABLA PRINCIPAL'!$B2124)</f>
        <v>10</v>
      </c>
      <c r="AA2124" s="14">
        <f>+YEAR('TABLA PRINCIPAL'!$B2124)</f>
        <v>2014</v>
      </c>
      <c r="AB2124" s="22" t="str">
        <f>+IF(Ventas_Oficina[[#This Row],[Total del pedido]]&gt;=100000,"SI","NO")</f>
        <v>NO</v>
      </c>
      <c r="AC2124" s="22" t="str">
        <f>+_xlfn.XLOOKUP(Ventas_Oficina[[#This Row],[Nº de artículo]],AUXILIAR!A2123:A7015,AUXILIAR!D2123:D7015,"Error",0)</f>
        <v>No enviado a tiempo</v>
      </c>
      <c r="AD2124" s="22" t="str">
        <f>+IF(AND(Ventas_Oficina[[#This Row],[Total]]&gt;75000,Ventas_Oficina[[#This Row],[Envio a tiempo]]="Enviado a tiempo"),"Buena Venta","Venta Mala")</f>
        <v>Venta Mala</v>
      </c>
    </row>
    <row r="2125" spans="1:30" x14ac:dyDescent="0.25">
      <c r="A2125" s="25">
        <v>1371519</v>
      </c>
      <c r="B2125" s="5">
        <v>42297</v>
      </c>
      <c r="C2125" s="6" t="s">
        <v>127</v>
      </c>
      <c r="D2125" s="6" t="s">
        <v>62</v>
      </c>
      <c r="E2125" s="6" t="s">
        <v>4</v>
      </c>
      <c r="F2125" s="6" t="s">
        <v>5</v>
      </c>
      <c r="G2125" s="6" t="s">
        <v>1008</v>
      </c>
      <c r="H2125" s="6" t="s">
        <v>27</v>
      </c>
      <c r="I2125" s="6" t="s">
        <v>1015</v>
      </c>
      <c r="J2125" s="6" t="s">
        <v>1081</v>
      </c>
      <c r="K2125" s="6" t="s">
        <v>1261</v>
      </c>
      <c r="L2125" s="6" t="s">
        <v>1265</v>
      </c>
      <c r="M2125" s="6" t="s">
        <v>1272</v>
      </c>
      <c r="N2125" s="5">
        <v>42301</v>
      </c>
      <c r="O2125" s="7">
        <v>252</v>
      </c>
      <c r="P2125" s="7">
        <v>400</v>
      </c>
      <c r="Q2125" s="7">
        <v>148</v>
      </c>
      <c r="R2125" s="6">
        <v>18</v>
      </c>
      <c r="S2125" s="7">
        <v>7200</v>
      </c>
      <c r="T2125" s="8">
        <v>0.02</v>
      </c>
      <c r="U2125" s="7">
        <v>144</v>
      </c>
      <c r="V2125" s="7">
        <v>7056</v>
      </c>
      <c r="W2125" s="7">
        <v>130</v>
      </c>
      <c r="X2125" s="7">
        <v>7654</v>
      </c>
      <c r="Y2125" s="9">
        <f>+DAY('TABLA PRINCIPAL'!$B2125)</f>
        <v>20</v>
      </c>
      <c r="Z2125" s="9">
        <f>+MONTH('TABLA PRINCIPAL'!$B2125)</f>
        <v>10</v>
      </c>
      <c r="AA2125" s="9">
        <f>+YEAR('TABLA PRINCIPAL'!$B2125)</f>
        <v>2015</v>
      </c>
      <c r="AB2125" s="22" t="str">
        <f>+IF(Ventas_Oficina[[#This Row],[Total del pedido]]&gt;=100000,"SI","NO")</f>
        <v>NO</v>
      </c>
      <c r="AC2125" s="22" t="str">
        <f>+_xlfn.XLOOKUP(Ventas_Oficina[[#This Row],[Nº de artículo]],AUXILIAR!A2124:A7016,AUXILIAR!D2124:D7016,"Error",0)</f>
        <v>No enviado a tiempo</v>
      </c>
      <c r="AD2125" s="22" t="str">
        <f>+IF(AND(Ventas_Oficina[[#This Row],[Total]]&gt;75000,Ventas_Oficina[[#This Row],[Envio a tiempo]]="Enviado a tiempo"),"Buena Venta","Venta Mala")</f>
        <v>Venta Mala</v>
      </c>
    </row>
    <row r="2126" spans="1:30" x14ac:dyDescent="0.25">
      <c r="A2126" s="26">
        <v>1371519</v>
      </c>
      <c r="B2126" s="10">
        <v>41929</v>
      </c>
      <c r="C2126" s="11" t="s">
        <v>233</v>
      </c>
      <c r="D2126" s="11" t="s">
        <v>97</v>
      </c>
      <c r="E2126" s="11" t="s">
        <v>12</v>
      </c>
      <c r="F2126" s="11" t="s">
        <v>13</v>
      </c>
      <c r="G2126" s="11" t="s">
        <v>1008</v>
      </c>
      <c r="H2126" s="11" t="s">
        <v>14</v>
      </c>
      <c r="I2126" s="11" t="s">
        <v>1014</v>
      </c>
      <c r="J2126" s="11" t="s">
        <v>1215</v>
      </c>
      <c r="K2126" s="11" t="s">
        <v>1261</v>
      </c>
      <c r="L2126" s="11" t="s">
        <v>1267</v>
      </c>
      <c r="M2126" s="11" t="s">
        <v>1272</v>
      </c>
      <c r="N2126" s="10">
        <v>41931</v>
      </c>
      <c r="O2126" s="12">
        <v>252</v>
      </c>
      <c r="P2126" s="12">
        <v>400</v>
      </c>
      <c r="Q2126" s="12">
        <v>148</v>
      </c>
      <c r="R2126" s="11">
        <v>28</v>
      </c>
      <c r="S2126" s="12">
        <v>11200</v>
      </c>
      <c r="T2126" s="13">
        <v>0</v>
      </c>
      <c r="U2126" s="12">
        <v>0</v>
      </c>
      <c r="V2126" s="12">
        <v>11200</v>
      </c>
      <c r="W2126" s="12">
        <v>130</v>
      </c>
      <c r="X2126" s="12">
        <v>7654</v>
      </c>
      <c r="Y2126" s="14">
        <f>+DAY('TABLA PRINCIPAL'!$B2126)</f>
        <v>17</v>
      </c>
      <c r="Z2126" s="14">
        <f>+MONTH('TABLA PRINCIPAL'!$B2126)</f>
        <v>10</v>
      </c>
      <c r="AA2126" s="14">
        <f>+YEAR('TABLA PRINCIPAL'!$B2126)</f>
        <v>2014</v>
      </c>
      <c r="AB2126" s="22" t="str">
        <f>+IF(Ventas_Oficina[[#This Row],[Total del pedido]]&gt;=100000,"SI","NO")</f>
        <v>NO</v>
      </c>
      <c r="AC2126" s="22" t="str">
        <f>+_xlfn.XLOOKUP(Ventas_Oficina[[#This Row],[Nº de artículo]],AUXILIAR!A2125:A7017,AUXILIAR!D2125:D7017,"Error",0)</f>
        <v>Enviado a tiempo</v>
      </c>
      <c r="AD2126" s="22" t="str">
        <f>+IF(AND(Ventas_Oficina[[#This Row],[Total]]&gt;75000,Ventas_Oficina[[#This Row],[Envio a tiempo]]="Enviado a tiempo"),"Buena Venta","Venta Mala")</f>
        <v>Venta Mala</v>
      </c>
    </row>
    <row r="2127" spans="1:30" x14ac:dyDescent="0.25">
      <c r="A2127" s="25">
        <v>1371519</v>
      </c>
      <c r="B2127" s="5">
        <v>41827</v>
      </c>
      <c r="C2127" s="6" t="s">
        <v>201</v>
      </c>
      <c r="D2127" s="6" t="s">
        <v>29</v>
      </c>
      <c r="E2127" s="6" t="s">
        <v>12</v>
      </c>
      <c r="F2127" s="6" t="s">
        <v>13</v>
      </c>
      <c r="G2127" s="6" t="s">
        <v>1007</v>
      </c>
      <c r="H2127" s="6" t="s">
        <v>14</v>
      </c>
      <c r="I2127" s="6" t="s">
        <v>1012</v>
      </c>
      <c r="J2127" s="6" t="s">
        <v>1081</v>
      </c>
      <c r="K2127" s="6" t="s">
        <v>1261</v>
      </c>
      <c r="L2127" s="6" t="s">
        <v>1265</v>
      </c>
      <c r="M2127" s="6" t="s">
        <v>1272</v>
      </c>
      <c r="N2127" s="5">
        <v>41828</v>
      </c>
      <c r="O2127" s="7">
        <v>252</v>
      </c>
      <c r="P2127" s="7">
        <v>400</v>
      </c>
      <c r="Q2127" s="7">
        <v>148</v>
      </c>
      <c r="R2127" s="6">
        <v>12</v>
      </c>
      <c r="S2127" s="7">
        <v>4800</v>
      </c>
      <c r="T2127" s="8">
        <v>0.02</v>
      </c>
      <c r="U2127" s="7">
        <v>96</v>
      </c>
      <c r="V2127" s="7">
        <v>4704</v>
      </c>
      <c r="W2127" s="7">
        <v>130</v>
      </c>
      <c r="X2127" s="7">
        <v>7654</v>
      </c>
      <c r="Y2127" s="9">
        <f>+DAY('TABLA PRINCIPAL'!$B2127)</f>
        <v>7</v>
      </c>
      <c r="Z2127" s="9">
        <f>+MONTH('TABLA PRINCIPAL'!$B2127)</f>
        <v>7</v>
      </c>
      <c r="AA2127" s="9">
        <f>+YEAR('TABLA PRINCIPAL'!$B2127)</f>
        <v>2014</v>
      </c>
      <c r="AB2127" s="22" t="str">
        <f>+IF(Ventas_Oficina[[#This Row],[Total del pedido]]&gt;=100000,"SI","NO")</f>
        <v>NO</v>
      </c>
      <c r="AC2127" s="22" t="str">
        <f>+_xlfn.XLOOKUP(Ventas_Oficina[[#This Row],[Nº de artículo]],AUXILIAR!A2126:A7018,AUXILIAR!D2126:D7018,"Error",0)</f>
        <v>Enviado a tiempo</v>
      </c>
      <c r="AD2127" s="22" t="str">
        <f>+IF(AND(Ventas_Oficina[[#This Row],[Total]]&gt;75000,Ventas_Oficina[[#This Row],[Envio a tiempo]]="Enviado a tiempo"),"Buena Venta","Venta Mala")</f>
        <v>Venta Mala</v>
      </c>
    </row>
    <row r="2128" spans="1:30" x14ac:dyDescent="0.25">
      <c r="A2128" s="26">
        <v>1371519</v>
      </c>
      <c r="B2128" s="10">
        <v>41858</v>
      </c>
      <c r="C2128" s="11" t="s">
        <v>440</v>
      </c>
      <c r="D2128" s="11" t="s">
        <v>268</v>
      </c>
      <c r="E2128" s="11" t="s">
        <v>4</v>
      </c>
      <c r="F2128" s="11" t="s">
        <v>5</v>
      </c>
      <c r="G2128" s="11" t="s">
        <v>1010</v>
      </c>
      <c r="H2128" s="11" t="s">
        <v>121</v>
      </c>
      <c r="I2128" s="11" t="s">
        <v>1015</v>
      </c>
      <c r="J2128" s="11" t="s">
        <v>1081</v>
      </c>
      <c r="K2128" s="11" t="s">
        <v>1261</v>
      </c>
      <c r="L2128" s="11" t="s">
        <v>1265</v>
      </c>
      <c r="M2128" s="11" t="s">
        <v>1272</v>
      </c>
      <c r="N2128" s="10">
        <v>41858</v>
      </c>
      <c r="O2128" s="12">
        <v>252</v>
      </c>
      <c r="P2128" s="12">
        <v>400</v>
      </c>
      <c r="Q2128" s="12">
        <v>148</v>
      </c>
      <c r="R2128" s="11">
        <v>4</v>
      </c>
      <c r="S2128" s="12">
        <v>1600</v>
      </c>
      <c r="T2128" s="13">
        <v>0.08</v>
      </c>
      <c r="U2128" s="12">
        <v>128</v>
      </c>
      <c r="V2128" s="12">
        <v>1472</v>
      </c>
      <c r="W2128" s="12">
        <v>130</v>
      </c>
      <c r="X2128" s="12">
        <v>7653</v>
      </c>
      <c r="Y2128" s="14">
        <f>+DAY('TABLA PRINCIPAL'!$B2128)</f>
        <v>7</v>
      </c>
      <c r="Z2128" s="14">
        <f>+MONTH('TABLA PRINCIPAL'!$B2128)</f>
        <v>8</v>
      </c>
      <c r="AA2128" s="14">
        <f>+YEAR('TABLA PRINCIPAL'!$B2128)</f>
        <v>2014</v>
      </c>
      <c r="AB2128" s="22" t="str">
        <f>+IF(Ventas_Oficina[[#This Row],[Total del pedido]]&gt;=100000,"SI","NO")</f>
        <v>NO</v>
      </c>
      <c r="AC2128" s="22" t="str">
        <f>+_xlfn.XLOOKUP(Ventas_Oficina[[#This Row],[Nº de artículo]],AUXILIAR!A2127:A7019,AUXILIAR!D2127:D7019,"Error",0)</f>
        <v>No enviado a tiempo</v>
      </c>
      <c r="AD2128" s="22" t="str">
        <f>+IF(AND(Ventas_Oficina[[#This Row],[Total]]&gt;75000,Ventas_Oficina[[#This Row],[Envio a tiempo]]="Enviado a tiempo"),"Buena Venta","Venta Mala")</f>
        <v>Venta Mala</v>
      </c>
    </row>
    <row r="2129" spans="1:30" x14ac:dyDescent="0.25">
      <c r="A2129" s="25">
        <v>1372219</v>
      </c>
      <c r="B2129" s="5">
        <v>42624</v>
      </c>
      <c r="C2129" s="6" t="s">
        <v>37</v>
      </c>
      <c r="D2129" s="6" t="s">
        <v>38</v>
      </c>
      <c r="E2129" s="6" t="s">
        <v>4</v>
      </c>
      <c r="F2129" s="6" t="s">
        <v>5</v>
      </c>
      <c r="G2129" s="6" t="s">
        <v>1008</v>
      </c>
      <c r="H2129" s="6" t="s">
        <v>39</v>
      </c>
      <c r="I2129" s="6" t="s">
        <v>1013</v>
      </c>
      <c r="J2129" s="6" t="s">
        <v>1055</v>
      </c>
      <c r="K2129" s="6" t="s">
        <v>1261</v>
      </c>
      <c r="L2129" s="6" t="s">
        <v>1267</v>
      </c>
      <c r="M2129" s="6" t="s">
        <v>1272</v>
      </c>
      <c r="N2129" s="5">
        <v>42624</v>
      </c>
      <c r="O2129" s="7">
        <v>250</v>
      </c>
      <c r="P2129" s="7">
        <v>568</v>
      </c>
      <c r="Q2129" s="7">
        <v>318</v>
      </c>
      <c r="R2129" s="6">
        <v>21</v>
      </c>
      <c r="S2129" s="7">
        <v>11928</v>
      </c>
      <c r="T2129" s="8">
        <v>0.06</v>
      </c>
      <c r="U2129" s="7">
        <v>715.68</v>
      </c>
      <c r="V2129" s="7">
        <v>11212.32</v>
      </c>
      <c r="W2129" s="7">
        <v>360</v>
      </c>
      <c r="X2129" s="7">
        <v>13450</v>
      </c>
      <c r="Y2129" s="9">
        <f>+DAY('TABLA PRINCIPAL'!$B2129)</f>
        <v>11</v>
      </c>
      <c r="Z2129" s="9">
        <f>+MONTH('TABLA PRINCIPAL'!$B2129)</f>
        <v>9</v>
      </c>
      <c r="AA2129" s="9">
        <f>+YEAR('TABLA PRINCIPAL'!$B2129)</f>
        <v>2016</v>
      </c>
      <c r="AB2129" s="22" t="str">
        <f>+IF(Ventas_Oficina[[#This Row],[Total del pedido]]&gt;=100000,"SI","NO")</f>
        <v>NO</v>
      </c>
      <c r="AC2129" s="22" t="str">
        <f>+_xlfn.XLOOKUP(Ventas_Oficina[[#This Row],[Nº de artículo]],AUXILIAR!A2128:A7020,AUXILIAR!D2128:D7020,"Error",0)</f>
        <v>No enviado a tiempo</v>
      </c>
      <c r="AD2129" s="22" t="str">
        <f>+IF(AND(Ventas_Oficina[[#This Row],[Total]]&gt;75000,Ventas_Oficina[[#This Row],[Envio a tiempo]]="Enviado a tiempo"),"Buena Venta","Venta Mala")</f>
        <v>Venta Mala</v>
      </c>
    </row>
    <row r="2130" spans="1:30" x14ac:dyDescent="0.25">
      <c r="A2130" s="26">
        <v>1372219</v>
      </c>
      <c r="B2130" s="10">
        <v>42126</v>
      </c>
      <c r="C2130" s="11" t="s">
        <v>172</v>
      </c>
      <c r="D2130" s="11" t="s">
        <v>110</v>
      </c>
      <c r="E2130" s="11" t="s">
        <v>12</v>
      </c>
      <c r="F2130" s="11" t="s">
        <v>13</v>
      </c>
      <c r="G2130" s="11" t="s">
        <v>1008</v>
      </c>
      <c r="H2130" s="11" t="s">
        <v>14</v>
      </c>
      <c r="I2130" s="11" t="s">
        <v>1016</v>
      </c>
      <c r="J2130" s="11" t="s">
        <v>1103</v>
      </c>
      <c r="K2130" s="11" t="s">
        <v>1261</v>
      </c>
      <c r="L2130" s="11" t="s">
        <v>1265</v>
      </c>
      <c r="M2130" s="11" t="s">
        <v>1272</v>
      </c>
      <c r="N2130" s="10">
        <v>42126</v>
      </c>
      <c r="O2130" s="12">
        <v>5616</v>
      </c>
      <c r="P2130" s="12">
        <v>13698</v>
      </c>
      <c r="Q2130" s="12">
        <v>8082</v>
      </c>
      <c r="R2130" s="11">
        <v>23</v>
      </c>
      <c r="S2130" s="12">
        <v>315054</v>
      </c>
      <c r="T2130" s="13">
        <v>0.02</v>
      </c>
      <c r="U2130" s="12">
        <v>6301.08</v>
      </c>
      <c r="V2130" s="12">
        <v>308752.92</v>
      </c>
      <c r="W2130" s="12">
        <v>2449</v>
      </c>
      <c r="X2130" s="12">
        <v>45601</v>
      </c>
      <c r="Y2130" s="14">
        <f>+DAY('TABLA PRINCIPAL'!$B2130)</f>
        <v>2</v>
      </c>
      <c r="Z2130" s="14">
        <f>+MONTH('TABLA PRINCIPAL'!$B2130)</f>
        <v>5</v>
      </c>
      <c r="AA2130" s="14">
        <f>+YEAR('TABLA PRINCIPAL'!$B2130)</f>
        <v>2015</v>
      </c>
      <c r="AB2130" s="22" t="str">
        <f>+IF(Ventas_Oficina[[#This Row],[Total del pedido]]&gt;=100000,"SI","NO")</f>
        <v>SI</v>
      </c>
      <c r="AC2130" s="22" t="str">
        <f>+_xlfn.XLOOKUP(Ventas_Oficina[[#This Row],[Nº de artículo]],AUXILIAR!A2129:A7021,AUXILIAR!D2129:D7021,"Error",0)</f>
        <v>No enviado a tiempo</v>
      </c>
      <c r="AD2130" s="22" t="str">
        <f>+IF(AND(Ventas_Oficina[[#This Row],[Total]]&gt;75000,Ventas_Oficina[[#This Row],[Envio a tiempo]]="Enviado a tiempo"),"Buena Venta","Venta Mala")</f>
        <v>Venta Mala</v>
      </c>
    </row>
    <row r="2131" spans="1:30" x14ac:dyDescent="0.25">
      <c r="A2131" s="25">
        <v>1372219</v>
      </c>
      <c r="B2131" s="5">
        <v>41922</v>
      </c>
      <c r="C2131" s="6" t="s">
        <v>275</v>
      </c>
      <c r="D2131" s="6" t="s">
        <v>206</v>
      </c>
      <c r="E2131" s="6" t="s">
        <v>12</v>
      </c>
      <c r="F2131" s="6" t="s">
        <v>13</v>
      </c>
      <c r="G2131" s="6" t="s">
        <v>1010</v>
      </c>
      <c r="H2131" s="6" t="s">
        <v>42</v>
      </c>
      <c r="I2131" s="6" t="s">
        <v>1012</v>
      </c>
      <c r="J2131" s="6" t="s">
        <v>1032</v>
      </c>
      <c r="K2131" s="6" t="s">
        <v>1261</v>
      </c>
      <c r="L2131" s="6" t="s">
        <v>1265</v>
      </c>
      <c r="M2131" s="6" t="s">
        <v>1272</v>
      </c>
      <c r="N2131" s="5">
        <v>41922</v>
      </c>
      <c r="O2131" s="7">
        <v>159</v>
      </c>
      <c r="P2131" s="7">
        <v>261</v>
      </c>
      <c r="Q2131" s="7">
        <v>102</v>
      </c>
      <c r="R2131" s="6">
        <v>43</v>
      </c>
      <c r="S2131" s="7">
        <v>11223</v>
      </c>
      <c r="T2131" s="8">
        <v>0.03</v>
      </c>
      <c r="U2131" s="7">
        <v>336.69</v>
      </c>
      <c r="V2131" s="7">
        <v>10886.31</v>
      </c>
      <c r="W2131" s="7">
        <v>50</v>
      </c>
      <c r="X2131" s="7">
        <v>1382</v>
      </c>
      <c r="Y2131" s="9">
        <f>+DAY('TABLA PRINCIPAL'!$B2131)</f>
        <v>10</v>
      </c>
      <c r="Z2131" s="9">
        <f>+MONTH('TABLA PRINCIPAL'!$B2131)</f>
        <v>10</v>
      </c>
      <c r="AA2131" s="9">
        <f>+YEAR('TABLA PRINCIPAL'!$B2131)</f>
        <v>2014</v>
      </c>
      <c r="AB2131" s="22" t="str">
        <f>+IF(Ventas_Oficina[[#This Row],[Total del pedido]]&gt;=100000,"SI","NO")</f>
        <v>NO</v>
      </c>
      <c r="AC2131" s="22" t="str">
        <f>+_xlfn.XLOOKUP(Ventas_Oficina[[#This Row],[Nº de artículo]],AUXILIAR!A2130:A7022,AUXILIAR!D2130:D7022,"Error",0)</f>
        <v>No enviado a tiempo</v>
      </c>
      <c r="AD2131" s="22" t="str">
        <f>+IF(AND(Ventas_Oficina[[#This Row],[Total]]&gt;75000,Ventas_Oficina[[#This Row],[Envio a tiempo]]="Enviado a tiempo"),"Buena Venta","Venta Mala")</f>
        <v>Venta Mala</v>
      </c>
    </row>
    <row r="2132" spans="1:30" x14ac:dyDescent="0.25">
      <c r="A2132" s="26">
        <v>1372219</v>
      </c>
      <c r="B2132" s="10">
        <v>41808</v>
      </c>
      <c r="C2132" s="11" t="s">
        <v>475</v>
      </c>
      <c r="D2132" s="11" t="s">
        <v>78</v>
      </c>
      <c r="E2132" s="11" t="s">
        <v>4</v>
      </c>
      <c r="F2132" s="11" t="s">
        <v>5</v>
      </c>
      <c r="G2132" s="11" t="s">
        <v>1007</v>
      </c>
      <c r="H2132" s="11" t="s">
        <v>53</v>
      </c>
      <c r="I2132" s="11" t="s">
        <v>1016</v>
      </c>
      <c r="J2132" s="11" t="s">
        <v>1055</v>
      </c>
      <c r="K2132" s="11" t="s">
        <v>1261</v>
      </c>
      <c r="L2132" s="11" t="s">
        <v>1265</v>
      </c>
      <c r="M2132" s="11" t="s">
        <v>1272</v>
      </c>
      <c r="N2132" s="10">
        <v>41808</v>
      </c>
      <c r="O2132" s="12">
        <v>250</v>
      </c>
      <c r="P2132" s="12">
        <v>568</v>
      </c>
      <c r="Q2132" s="12">
        <v>318</v>
      </c>
      <c r="R2132" s="11">
        <v>2</v>
      </c>
      <c r="S2132" s="12">
        <v>1136</v>
      </c>
      <c r="T2132" s="13">
        <v>0.05</v>
      </c>
      <c r="U2132" s="12">
        <v>56.800000000000004</v>
      </c>
      <c r="V2132" s="12">
        <v>1079.2</v>
      </c>
      <c r="W2132" s="12">
        <v>360</v>
      </c>
      <c r="X2132" s="12">
        <v>13293</v>
      </c>
      <c r="Y2132" s="14">
        <f>+DAY('TABLA PRINCIPAL'!$B2132)</f>
        <v>18</v>
      </c>
      <c r="Z2132" s="14">
        <f>+MONTH('TABLA PRINCIPAL'!$B2132)</f>
        <v>6</v>
      </c>
      <c r="AA2132" s="14">
        <f>+YEAR('TABLA PRINCIPAL'!$B2132)</f>
        <v>2014</v>
      </c>
      <c r="AB2132" s="22" t="str">
        <f>+IF(Ventas_Oficina[[#This Row],[Total del pedido]]&gt;=100000,"SI","NO")</f>
        <v>NO</v>
      </c>
      <c r="AC2132" s="22" t="str">
        <f>+_xlfn.XLOOKUP(Ventas_Oficina[[#This Row],[Nº de artículo]],AUXILIAR!A2131:A7023,AUXILIAR!D2131:D7023,"Error",0)</f>
        <v>No enviado a tiempo</v>
      </c>
      <c r="AD2132" s="22" t="str">
        <f>+IF(AND(Ventas_Oficina[[#This Row],[Total]]&gt;75000,Ventas_Oficina[[#This Row],[Envio a tiempo]]="Enviado a tiempo"),"Buena Venta","Venta Mala")</f>
        <v>Venta Mala</v>
      </c>
    </row>
    <row r="2133" spans="1:30" x14ac:dyDescent="0.25">
      <c r="A2133" s="25">
        <v>1372584</v>
      </c>
      <c r="B2133" s="5">
        <v>41930</v>
      </c>
      <c r="C2133" s="6" t="s">
        <v>275</v>
      </c>
      <c r="D2133" s="6" t="s">
        <v>41</v>
      </c>
      <c r="E2133" s="6" t="s">
        <v>12</v>
      </c>
      <c r="F2133" s="6" t="s">
        <v>13</v>
      </c>
      <c r="G2133" s="6" t="s">
        <v>1010</v>
      </c>
      <c r="H2133" s="6" t="s">
        <v>42</v>
      </c>
      <c r="I2133" s="6" t="s">
        <v>1014</v>
      </c>
      <c r="J2133" s="6" t="s">
        <v>1085</v>
      </c>
      <c r="K2133" s="6" t="s">
        <v>1261</v>
      </c>
      <c r="L2133" s="6" t="s">
        <v>1267</v>
      </c>
      <c r="M2133" s="6" t="s">
        <v>1272</v>
      </c>
      <c r="N2133" s="5">
        <v>41932</v>
      </c>
      <c r="O2133" s="7">
        <v>384</v>
      </c>
      <c r="P2133" s="7">
        <v>630</v>
      </c>
      <c r="Q2133" s="7">
        <v>246</v>
      </c>
      <c r="R2133" s="6">
        <v>39</v>
      </c>
      <c r="S2133" s="7">
        <v>24570</v>
      </c>
      <c r="T2133" s="8">
        <v>0.08</v>
      </c>
      <c r="U2133" s="7">
        <v>1965.6000000000001</v>
      </c>
      <c r="V2133" s="7">
        <v>22604.400000000001</v>
      </c>
      <c r="W2133" s="7">
        <v>50</v>
      </c>
      <c r="X2133" s="7">
        <v>5040</v>
      </c>
      <c r="Y2133" s="9">
        <f>+DAY('TABLA PRINCIPAL'!$B2133)</f>
        <v>18</v>
      </c>
      <c r="Z2133" s="9">
        <f>+MONTH('TABLA PRINCIPAL'!$B2133)</f>
        <v>10</v>
      </c>
      <c r="AA2133" s="9">
        <f>+YEAR('TABLA PRINCIPAL'!$B2133)</f>
        <v>2014</v>
      </c>
      <c r="AB2133" s="22" t="str">
        <f>+IF(Ventas_Oficina[[#This Row],[Total del pedido]]&gt;=100000,"SI","NO")</f>
        <v>NO</v>
      </c>
      <c r="AC2133" s="22" t="str">
        <f>+_xlfn.XLOOKUP(Ventas_Oficina[[#This Row],[Nº de artículo]],AUXILIAR!A2132:A7024,AUXILIAR!D2132:D7024,"Error",0)</f>
        <v>Enviado a tiempo</v>
      </c>
      <c r="AD2133" s="22" t="str">
        <f>+IF(AND(Ventas_Oficina[[#This Row],[Total]]&gt;75000,Ventas_Oficina[[#This Row],[Envio a tiempo]]="Enviado a tiempo"),"Buena Venta","Venta Mala")</f>
        <v>Venta Mala</v>
      </c>
    </row>
    <row r="2134" spans="1:30" x14ac:dyDescent="0.25">
      <c r="A2134" s="26">
        <v>1372584</v>
      </c>
      <c r="B2134" s="10">
        <v>41930</v>
      </c>
      <c r="C2134" s="11" t="s">
        <v>275</v>
      </c>
      <c r="D2134" s="11" t="s">
        <v>206</v>
      </c>
      <c r="E2134" s="11" t="s">
        <v>12</v>
      </c>
      <c r="F2134" s="11" t="s">
        <v>13</v>
      </c>
      <c r="G2134" s="11" t="s">
        <v>1010</v>
      </c>
      <c r="H2134" s="11" t="s">
        <v>42</v>
      </c>
      <c r="I2134" s="11" t="s">
        <v>1014</v>
      </c>
      <c r="J2134" s="11" t="s">
        <v>1085</v>
      </c>
      <c r="K2134" s="11" t="s">
        <v>1261</v>
      </c>
      <c r="L2134" s="11" t="s">
        <v>1267</v>
      </c>
      <c r="M2134" s="11" t="s">
        <v>1272</v>
      </c>
      <c r="N2134" s="10">
        <v>41932</v>
      </c>
      <c r="O2134" s="12">
        <v>384</v>
      </c>
      <c r="P2134" s="12">
        <v>630</v>
      </c>
      <c r="Q2134" s="12">
        <v>246</v>
      </c>
      <c r="R2134" s="11">
        <v>1</v>
      </c>
      <c r="S2134" s="12">
        <v>630</v>
      </c>
      <c r="T2134" s="13">
        <v>0.09</v>
      </c>
      <c r="U2134" s="12">
        <v>56.699999999999996</v>
      </c>
      <c r="V2134" s="12">
        <v>573.29999999999995</v>
      </c>
      <c r="W2134" s="12">
        <v>50</v>
      </c>
      <c r="X2134" s="12">
        <v>5040</v>
      </c>
      <c r="Y2134" s="14">
        <f>+DAY('TABLA PRINCIPAL'!$B2134)</f>
        <v>18</v>
      </c>
      <c r="Z2134" s="14">
        <f>+MONTH('TABLA PRINCIPAL'!$B2134)</f>
        <v>10</v>
      </c>
      <c r="AA2134" s="14">
        <f>+YEAR('TABLA PRINCIPAL'!$B2134)</f>
        <v>2014</v>
      </c>
      <c r="AB2134" s="22" t="str">
        <f>+IF(Ventas_Oficina[[#This Row],[Total del pedido]]&gt;=100000,"SI","NO")</f>
        <v>NO</v>
      </c>
      <c r="AC2134" s="22" t="str">
        <f>+_xlfn.XLOOKUP(Ventas_Oficina[[#This Row],[Nº de artículo]],AUXILIAR!A2133:A7025,AUXILIAR!D2133:D7025,"Error",0)</f>
        <v>Enviado a tiempo</v>
      </c>
      <c r="AD2134" s="22" t="str">
        <f>+IF(AND(Ventas_Oficina[[#This Row],[Total]]&gt;75000,Ventas_Oficina[[#This Row],[Envio a tiempo]]="Enviado a tiempo"),"Buena Venta","Venta Mala")</f>
        <v>Venta Mala</v>
      </c>
    </row>
    <row r="2135" spans="1:30" x14ac:dyDescent="0.25">
      <c r="A2135" s="25">
        <v>1372584</v>
      </c>
      <c r="B2135" s="5">
        <v>41930</v>
      </c>
      <c r="C2135" s="6" t="s">
        <v>275</v>
      </c>
      <c r="D2135" s="6" t="s">
        <v>41</v>
      </c>
      <c r="E2135" s="6" t="s">
        <v>12</v>
      </c>
      <c r="F2135" s="6" t="s">
        <v>13</v>
      </c>
      <c r="G2135" s="6" t="s">
        <v>1008</v>
      </c>
      <c r="H2135" s="6" t="s">
        <v>42</v>
      </c>
      <c r="I2135" s="6" t="s">
        <v>1016</v>
      </c>
      <c r="J2135" s="6" t="s">
        <v>1032</v>
      </c>
      <c r="K2135" s="6" t="s">
        <v>1261</v>
      </c>
      <c r="L2135" s="6" t="s">
        <v>1267</v>
      </c>
      <c r="M2135" s="6" t="s">
        <v>1272</v>
      </c>
      <c r="N2135" s="5">
        <v>41932</v>
      </c>
      <c r="O2135" s="7">
        <v>159</v>
      </c>
      <c r="P2135" s="7">
        <v>261</v>
      </c>
      <c r="Q2135" s="7">
        <v>102</v>
      </c>
      <c r="R2135" s="6">
        <v>13</v>
      </c>
      <c r="S2135" s="7">
        <v>3393</v>
      </c>
      <c r="T2135" s="8">
        <v>7.0000000000000007E-2</v>
      </c>
      <c r="U2135" s="7">
        <v>237.51000000000002</v>
      </c>
      <c r="V2135" s="7">
        <v>3155.49</v>
      </c>
      <c r="W2135" s="7">
        <v>50</v>
      </c>
      <c r="X2135" s="7">
        <v>5040</v>
      </c>
      <c r="Y2135" s="9">
        <f>+DAY('TABLA PRINCIPAL'!$B2135)</f>
        <v>18</v>
      </c>
      <c r="Z2135" s="9">
        <f>+MONTH('TABLA PRINCIPAL'!$B2135)</f>
        <v>10</v>
      </c>
      <c r="AA2135" s="9">
        <f>+YEAR('TABLA PRINCIPAL'!$B2135)</f>
        <v>2014</v>
      </c>
      <c r="AB2135" s="22" t="str">
        <f>+IF(Ventas_Oficina[[#This Row],[Total del pedido]]&gt;=100000,"SI","NO")</f>
        <v>NO</v>
      </c>
      <c r="AC2135" s="22" t="str">
        <f>+_xlfn.XLOOKUP(Ventas_Oficina[[#This Row],[Nº de artículo]],AUXILIAR!A2134:A7026,AUXILIAR!D2134:D7026,"Error",0)</f>
        <v>Enviado a tiempo</v>
      </c>
      <c r="AD2135" s="22" t="str">
        <f>+IF(AND(Ventas_Oficina[[#This Row],[Total]]&gt;75000,Ventas_Oficina[[#This Row],[Envio a tiempo]]="Enviado a tiempo"),"Buena Venta","Venta Mala")</f>
        <v>Venta Mala</v>
      </c>
    </row>
    <row r="2136" spans="1:30" x14ac:dyDescent="0.25">
      <c r="A2136" s="26">
        <v>1372584</v>
      </c>
      <c r="B2136" s="10">
        <v>41939</v>
      </c>
      <c r="C2136" s="11" t="s">
        <v>233</v>
      </c>
      <c r="D2136" s="11" t="s">
        <v>97</v>
      </c>
      <c r="E2136" s="11" t="s">
        <v>12</v>
      </c>
      <c r="F2136" s="11" t="s">
        <v>13</v>
      </c>
      <c r="G2136" s="11" t="s">
        <v>1009</v>
      </c>
      <c r="H2136" s="11" t="s">
        <v>14</v>
      </c>
      <c r="I2136" s="11" t="s">
        <v>1016</v>
      </c>
      <c r="J2136" s="11" t="s">
        <v>1049</v>
      </c>
      <c r="K2136" s="11" t="s">
        <v>1261</v>
      </c>
      <c r="L2136" s="11" t="s">
        <v>1265</v>
      </c>
      <c r="M2136" s="11" t="s">
        <v>1272</v>
      </c>
      <c r="N2136" s="10">
        <v>41941</v>
      </c>
      <c r="O2136" s="12">
        <v>184</v>
      </c>
      <c r="P2136" s="12">
        <v>288</v>
      </c>
      <c r="Q2136" s="12">
        <v>104</v>
      </c>
      <c r="R2136" s="11">
        <v>22</v>
      </c>
      <c r="S2136" s="12">
        <v>6336</v>
      </c>
      <c r="T2136" s="13">
        <v>0.01</v>
      </c>
      <c r="U2136" s="12">
        <v>63.36</v>
      </c>
      <c r="V2136" s="12">
        <v>6272.64</v>
      </c>
      <c r="W2136" s="12">
        <v>99</v>
      </c>
      <c r="X2136" s="12">
        <v>5040</v>
      </c>
      <c r="Y2136" s="14">
        <f>+DAY('TABLA PRINCIPAL'!$B2136)</f>
        <v>27</v>
      </c>
      <c r="Z2136" s="14">
        <f>+MONTH('TABLA PRINCIPAL'!$B2136)</f>
        <v>10</v>
      </c>
      <c r="AA2136" s="14">
        <f>+YEAR('TABLA PRINCIPAL'!$B2136)</f>
        <v>2014</v>
      </c>
      <c r="AB2136" s="22" t="str">
        <f>+IF(Ventas_Oficina[[#This Row],[Total del pedido]]&gt;=100000,"SI","NO")</f>
        <v>NO</v>
      </c>
      <c r="AC2136" s="22" t="str">
        <f>+_xlfn.XLOOKUP(Ventas_Oficina[[#This Row],[Nº de artículo]],AUXILIAR!A2135:A7027,AUXILIAR!D2135:D7027,"Error",0)</f>
        <v>Enviado a tiempo</v>
      </c>
      <c r="AD2136" s="22" t="str">
        <f>+IF(AND(Ventas_Oficina[[#This Row],[Total]]&gt;75000,Ventas_Oficina[[#This Row],[Envio a tiempo]]="Enviado a tiempo"),"Buena Venta","Venta Mala")</f>
        <v>Venta Mala</v>
      </c>
    </row>
    <row r="2137" spans="1:30" x14ac:dyDescent="0.25">
      <c r="A2137" s="25">
        <v>1372584</v>
      </c>
      <c r="B2137" s="5">
        <v>42151</v>
      </c>
      <c r="C2137" s="6" t="s">
        <v>47</v>
      </c>
      <c r="D2137" s="6" t="s">
        <v>143</v>
      </c>
      <c r="E2137" s="6" t="s">
        <v>4</v>
      </c>
      <c r="F2137" s="6" t="s">
        <v>5</v>
      </c>
      <c r="G2137" s="6" t="s">
        <v>1008</v>
      </c>
      <c r="H2137" s="6" t="s">
        <v>24</v>
      </c>
      <c r="I2137" s="6" t="s">
        <v>1016</v>
      </c>
      <c r="J2137" s="6" t="s">
        <v>1032</v>
      </c>
      <c r="K2137" s="6" t="s">
        <v>1262</v>
      </c>
      <c r="L2137" s="6" t="s">
        <v>1265</v>
      </c>
      <c r="M2137" s="6" t="s">
        <v>1273</v>
      </c>
      <c r="N2137" s="5">
        <v>42153</v>
      </c>
      <c r="O2137" s="7">
        <v>159</v>
      </c>
      <c r="P2137" s="7">
        <v>261</v>
      </c>
      <c r="Q2137" s="7">
        <v>102</v>
      </c>
      <c r="R2137" s="6">
        <v>47</v>
      </c>
      <c r="S2137" s="7">
        <v>12267</v>
      </c>
      <c r="T2137" s="8">
        <v>0</v>
      </c>
      <c r="U2137" s="7">
        <v>0</v>
      </c>
      <c r="V2137" s="7">
        <v>12267</v>
      </c>
      <c r="W2137" s="7">
        <v>50</v>
      </c>
      <c r="X2137" s="7">
        <v>5340</v>
      </c>
      <c r="Y2137" s="9">
        <f>+DAY('TABLA PRINCIPAL'!$B2137)</f>
        <v>27</v>
      </c>
      <c r="Z2137" s="9">
        <f>+MONTH('TABLA PRINCIPAL'!$B2137)</f>
        <v>5</v>
      </c>
      <c r="AA2137" s="9">
        <f>+YEAR('TABLA PRINCIPAL'!$B2137)</f>
        <v>2015</v>
      </c>
      <c r="AB2137" s="22" t="str">
        <f>+IF(Ventas_Oficina[[#This Row],[Total del pedido]]&gt;=100000,"SI","NO")</f>
        <v>NO</v>
      </c>
      <c r="AC2137" s="22" t="str">
        <f>+_xlfn.XLOOKUP(Ventas_Oficina[[#This Row],[Nº de artículo]],AUXILIAR!A2136:A7028,AUXILIAR!D2136:D7028,"Error",0)</f>
        <v>Enviado a tiempo</v>
      </c>
      <c r="AD2137" s="22" t="str">
        <f>+IF(AND(Ventas_Oficina[[#This Row],[Total]]&gt;75000,Ventas_Oficina[[#This Row],[Envio a tiempo]]="Enviado a tiempo"),"Buena Venta","Venta Mala")</f>
        <v>Venta Mala</v>
      </c>
    </row>
    <row r="2138" spans="1:30" x14ac:dyDescent="0.25">
      <c r="A2138" s="26">
        <v>1372584</v>
      </c>
      <c r="B2138" s="10">
        <v>41930</v>
      </c>
      <c r="C2138" s="11" t="s">
        <v>275</v>
      </c>
      <c r="D2138" s="11" t="s">
        <v>41</v>
      </c>
      <c r="E2138" s="11" t="s">
        <v>12</v>
      </c>
      <c r="F2138" s="11" t="s">
        <v>13</v>
      </c>
      <c r="G2138" s="11" t="s">
        <v>1008</v>
      </c>
      <c r="H2138" s="11" t="s">
        <v>42</v>
      </c>
      <c r="I2138" s="11" t="s">
        <v>1016</v>
      </c>
      <c r="J2138" s="11" t="s">
        <v>1032</v>
      </c>
      <c r="K2138" s="11" t="s">
        <v>1262</v>
      </c>
      <c r="L2138" s="11" t="s">
        <v>1265</v>
      </c>
      <c r="M2138" s="11" t="s">
        <v>1272</v>
      </c>
      <c r="N2138" s="10">
        <v>41932</v>
      </c>
      <c r="O2138" s="12">
        <v>159</v>
      </c>
      <c r="P2138" s="12">
        <v>261</v>
      </c>
      <c r="Q2138" s="12">
        <v>102</v>
      </c>
      <c r="R2138" s="11">
        <v>7</v>
      </c>
      <c r="S2138" s="12">
        <v>1827</v>
      </c>
      <c r="T2138" s="13">
        <v>7.0000000000000007E-2</v>
      </c>
      <c r="U2138" s="12">
        <v>127.89000000000001</v>
      </c>
      <c r="V2138" s="12">
        <v>1699.11</v>
      </c>
      <c r="W2138" s="12">
        <v>50</v>
      </c>
      <c r="X2138" s="12">
        <v>5040</v>
      </c>
      <c r="Y2138" s="14">
        <f>+DAY('TABLA PRINCIPAL'!$B2138)</f>
        <v>18</v>
      </c>
      <c r="Z2138" s="14">
        <f>+MONTH('TABLA PRINCIPAL'!$B2138)</f>
        <v>10</v>
      </c>
      <c r="AA2138" s="14">
        <f>+YEAR('TABLA PRINCIPAL'!$B2138)</f>
        <v>2014</v>
      </c>
      <c r="AB2138" s="22" t="str">
        <f>+IF(Ventas_Oficina[[#This Row],[Total del pedido]]&gt;=100000,"SI","NO")</f>
        <v>NO</v>
      </c>
      <c r="AC2138" s="22" t="str">
        <f>+_xlfn.XLOOKUP(Ventas_Oficina[[#This Row],[Nº de artículo]],AUXILIAR!A2137:A7029,AUXILIAR!D2137:D7029,"Error",0)</f>
        <v>Enviado a tiempo</v>
      </c>
      <c r="AD2138" s="22" t="str">
        <f>+IF(AND(Ventas_Oficina[[#This Row],[Total]]&gt;75000,Ventas_Oficina[[#This Row],[Envio a tiempo]]="Enviado a tiempo"),"Buena Venta","Venta Mala")</f>
        <v>Venta Mala</v>
      </c>
    </row>
    <row r="2139" spans="1:30" x14ac:dyDescent="0.25">
      <c r="A2139" s="25">
        <v>1372584</v>
      </c>
      <c r="B2139" s="5">
        <v>41930</v>
      </c>
      <c r="C2139" s="6" t="s">
        <v>275</v>
      </c>
      <c r="D2139" s="6" t="s">
        <v>41</v>
      </c>
      <c r="E2139" s="6" t="s">
        <v>12</v>
      </c>
      <c r="F2139" s="6" t="s">
        <v>13</v>
      </c>
      <c r="G2139" s="6" t="s">
        <v>1009</v>
      </c>
      <c r="H2139" s="6" t="s">
        <v>42</v>
      </c>
      <c r="I2139" s="6" t="s">
        <v>1013</v>
      </c>
      <c r="J2139" s="6" t="s">
        <v>1032</v>
      </c>
      <c r="K2139" s="6" t="s">
        <v>1261</v>
      </c>
      <c r="L2139" s="6" t="s">
        <v>1267</v>
      </c>
      <c r="M2139" s="6" t="s">
        <v>1272</v>
      </c>
      <c r="N2139" s="5">
        <v>41932</v>
      </c>
      <c r="O2139" s="7">
        <v>159</v>
      </c>
      <c r="P2139" s="7">
        <v>261</v>
      </c>
      <c r="Q2139" s="7">
        <v>102</v>
      </c>
      <c r="R2139" s="6">
        <v>20</v>
      </c>
      <c r="S2139" s="7">
        <v>5220</v>
      </c>
      <c r="T2139" s="8">
        <v>0.03</v>
      </c>
      <c r="U2139" s="7">
        <v>156.6</v>
      </c>
      <c r="V2139" s="7">
        <v>5063.3999999999996</v>
      </c>
      <c r="W2139" s="7">
        <v>50</v>
      </c>
      <c r="X2139" s="7">
        <v>5040</v>
      </c>
      <c r="Y2139" s="9">
        <f>+DAY('TABLA PRINCIPAL'!$B2139)</f>
        <v>18</v>
      </c>
      <c r="Z2139" s="9">
        <f>+MONTH('TABLA PRINCIPAL'!$B2139)</f>
        <v>10</v>
      </c>
      <c r="AA2139" s="9">
        <f>+YEAR('TABLA PRINCIPAL'!$B2139)</f>
        <v>2014</v>
      </c>
      <c r="AB2139" s="22" t="str">
        <f>+IF(Ventas_Oficina[[#This Row],[Total del pedido]]&gt;=100000,"SI","NO")</f>
        <v>NO</v>
      </c>
      <c r="AC2139" s="22" t="str">
        <f>+_xlfn.XLOOKUP(Ventas_Oficina[[#This Row],[Nº de artículo]],AUXILIAR!A2138:A7030,AUXILIAR!D2138:D7030,"Error",0)</f>
        <v>Enviado a tiempo</v>
      </c>
      <c r="AD2139" s="22" t="str">
        <f>+IF(AND(Ventas_Oficina[[#This Row],[Total]]&gt;75000,Ventas_Oficina[[#This Row],[Envio a tiempo]]="Enviado a tiempo"),"Buena Venta","Venta Mala")</f>
        <v>Venta Mala</v>
      </c>
    </row>
    <row r="2140" spans="1:30" x14ac:dyDescent="0.25">
      <c r="A2140" s="26">
        <v>1372615</v>
      </c>
      <c r="B2140" s="10">
        <v>41838</v>
      </c>
      <c r="C2140" s="11" t="s">
        <v>681</v>
      </c>
      <c r="D2140" s="11" t="s">
        <v>265</v>
      </c>
      <c r="E2140" s="11" t="s">
        <v>4</v>
      </c>
      <c r="F2140" s="11" t="s">
        <v>5</v>
      </c>
      <c r="G2140" s="11" t="s">
        <v>1008</v>
      </c>
      <c r="H2140" s="11" t="s">
        <v>53</v>
      </c>
      <c r="I2140" s="11" t="s">
        <v>1016</v>
      </c>
      <c r="J2140" s="11" t="s">
        <v>1078</v>
      </c>
      <c r="K2140" s="11" t="s">
        <v>1261</v>
      </c>
      <c r="L2140" s="11" t="s">
        <v>1267</v>
      </c>
      <c r="M2140" s="11" t="s">
        <v>1272</v>
      </c>
      <c r="N2140" s="10">
        <v>41839</v>
      </c>
      <c r="O2140" s="12">
        <v>119</v>
      </c>
      <c r="P2140" s="12">
        <v>198</v>
      </c>
      <c r="Q2140" s="12">
        <v>79</v>
      </c>
      <c r="R2140" s="11">
        <v>12</v>
      </c>
      <c r="S2140" s="12">
        <v>2376</v>
      </c>
      <c r="T2140" s="13">
        <v>0.02</v>
      </c>
      <c r="U2140" s="12">
        <v>47.52</v>
      </c>
      <c r="V2140" s="12">
        <v>2328.48</v>
      </c>
      <c r="W2140" s="12">
        <v>477</v>
      </c>
      <c r="X2140" s="12">
        <v>5040</v>
      </c>
      <c r="Y2140" s="14">
        <f>+DAY('TABLA PRINCIPAL'!$B2140)</f>
        <v>18</v>
      </c>
      <c r="Z2140" s="14">
        <f>+MONTH('TABLA PRINCIPAL'!$B2140)</f>
        <v>7</v>
      </c>
      <c r="AA2140" s="14">
        <f>+YEAR('TABLA PRINCIPAL'!$B2140)</f>
        <v>2014</v>
      </c>
      <c r="AB2140" s="22" t="str">
        <f>+IF(Ventas_Oficina[[#This Row],[Total del pedido]]&gt;=100000,"SI","NO")</f>
        <v>NO</v>
      </c>
      <c r="AC2140" s="22" t="str">
        <f>+_xlfn.XLOOKUP(Ventas_Oficina[[#This Row],[Nº de artículo]],AUXILIAR!A2139:A7031,AUXILIAR!D2139:D7031,"Error",0)</f>
        <v>No enviado a tiempo</v>
      </c>
      <c r="AD2140" s="22" t="str">
        <f>+IF(AND(Ventas_Oficina[[#This Row],[Total]]&gt;75000,Ventas_Oficina[[#This Row],[Envio a tiempo]]="Enviado a tiempo"),"Buena Venta","Venta Mala")</f>
        <v>Venta Mala</v>
      </c>
    </row>
    <row r="2141" spans="1:30" x14ac:dyDescent="0.25">
      <c r="A2141" s="25">
        <v>1372949</v>
      </c>
      <c r="B2141" s="5">
        <v>41905</v>
      </c>
      <c r="C2141" s="6" t="s">
        <v>327</v>
      </c>
      <c r="D2141" s="6" t="s">
        <v>11</v>
      </c>
      <c r="E2141" s="6" t="s">
        <v>12</v>
      </c>
      <c r="F2141" s="6" t="s">
        <v>13</v>
      </c>
      <c r="G2141" s="6" t="s">
        <v>1008</v>
      </c>
      <c r="H2141" s="6" t="s">
        <v>14</v>
      </c>
      <c r="I2141" s="6" t="s">
        <v>1013</v>
      </c>
      <c r="J2141" s="6" t="s">
        <v>1130</v>
      </c>
      <c r="K2141" s="6" t="s">
        <v>1261</v>
      </c>
      <c r="L2141" s="6" t="s">
        <v>1267</v>
      </c>
      <c r="M2141" s="6" t="s">
        <v>1272</v>
      </c>
      <c r="N2141" s="5">
        <v>41907</v>
      </c>
      <c r="O2141" s="7">
        <v>184</v>
      </c>
      <c r="P2141" s="7">
        <v>288</v>
      </c>
      <c r="Q2141" s="7">
        <v>104</v>
      </c>
      <c r="R2141" s="6">
        <v>6</v>
      </c>
      <c r="S2141" s="7">
        <v>1728</v>
      </c>
      <c r="T2141" s="8">
        <v>0.01</v>
      </c>
      <c r="U2141" s="7">
        <v>17.28</v>
      </c>
      <c r="V2141" s="7">
        <v>1710.72</v>
      </c>
      <c r="W2141" s="7">
        <v>149</v>
      </c>
      <c r="X2141" s="7">
        <v>7458</v>
      </c>
      <c r="Y2141" s="9">
        <f>+DAY('TABLA PRINCIPAL'!$B2141)</f>
        <v>23</v>
      </c>
      <c r="Z2141" s="9">
        <f>+MONTH('TABLA PRINCIPAL'!$B2141)</f>
        <v>9</v>
      </c>
      <c r="AA2141" s="9">
        <f>+YEAR('TABLA PRINCIPAL'!$B2141)</f>
        <v>2014</v>
      </c>
      <c r="AB2141" s="22" t="str">
        <f>+IF(Ventas_Oficina[[#This Row],[Total del pedido]]&gt;=100000,"SI","NO")</f>
        <v>NO</v>
      </c>
      <c r="AC2141" s="22" t="str">
        <f>+_xlfn.XLOOKUP(Ventas_Oficina[[#This Row],[Nº de artículo]],AUXILIAR!A2140:A7032,AUXILIAR!D2140:D7032,"Error",0)</f>
        <v>Enviado a tiempo</v>
      </c>
      <c r="AD2141" s="22" t="str">
        <f>+IF(AND(Ventas_Oficina[[#This Row],[Total]]&gt;75000,Ventas_Oficina[[#This Row],[Envio a tiempo]]="Enviado a tiempo"),"Buena Venta","Venta Mala")</f>
        <v>Venta Mala</v>
      </c>
    </row>
    <row r="2142" spans="1:30" x14ac:dyDescent="0.25">
      <c r="A2142" s="26">
        <v>1372949</v>
      </c>
      <c r="B2142" s="10">
        <v>41864</v>
      </c>
      <c r="C2142" s="11" t="s">
        <v>119</v>
      </c>
      <c r="D2142" s="11" t="s">
        <v>29</v>
      </c>
      <c r="E2142" s="11" t="s">
        <v>12</v>
      </c>
      <c r="F2142" s="11" t="s">
        <v>13</v>
      </c>
      <c r="G2142" s="11" t="s">
        <v>1008</v>
      </c>
      <c r="H2142" s="11" t="s">
        <v>14</v>
      </c>
      <c r="I2142" s="11" t="s">
        <v>1014</v>
      </c>
      <c r="J2142" s="11" t="s">
        <v>1101</v>
      </c>
      <c r="K2142" s="11" t="s">
        <v>1261</v>
      </c>
      <c r="L2142" s="11" t="s">
        <v>1265</v>
      </c>
      <c r="M2142" s="11" t="s">
        <v>1273</v>
      </c>
      <c r="N2142" s="10">
        <v>41866</v>
      </c>
      <c r="O2142" s="12">
        <v>27899</v>
      </c>
      <c r="P2142" s="12">
        <v>44999</v>
      </c>
      <c r="Q2142" s="12">
        <v>17100</v>
      </c>
      <c r="R2142" s="11">
        <v>1</v>
      </c>
      <c r="S2142" s="12">
        <v>44999</v>
      </c>
      <c r="T2142" s="13">
        <v>0</v>
      </c>
      <c r="U2142" s="12">
        <v>0</v>
      </c>
      <c r="V2142" s="12">
        <v>44999</v>
      </c>
      <c r="W2142" s="12">
        <v>4900</v>
      </c>
      <c r="X2142" s="12">
        <v>102945</v>
      </c>
      <c r="Y2142" s="14">
        <f>+DAY('TABLA PRINCIPAL'!$B2142)</f>
        <v>13</v>
      </c>
      <c r="Z2142" s="14">
        <f>+MONTH('TABLA PRINCIPAL'!$B2142)</f>
        <v>8</v>
      </c>
      <c r="AA2142" s="14">
        <f>+YEAR('TABLA PRINCIPAL'!$B2142)</f>
        <v>2014</v>
      </c>
      <c r="AB2142" s="22" t="str">
        <f>+IF(Ventas_Oficina[[#This Row],[Total del pedido]]&gt;=100000,"SI","NO")</f>
        <v>NO</v>
      </c>
      <c r="AC2142" s="22" t="str">
        <f>+_xlfn.XLOOKUP(Ventas_Oficina[[#This Row],[Nº de artículo]],AUXILIAR!A2141:A7033,AUXILIAR!D2141:D7033,"Error",0)</f>
        <v>Enviado a tiempo</v>
      </c>
      <c r="AD2142" s="22" t="str">
        <f>+IF(AND(Ventas_Oficina[[#This Row],[Total]]&gt;75000,Ventas_Oficina[[#This Row],[Envio a tiempo]]="Enviado a tiempo"),"Buena Venta","Venta Mala")</f>
        <v>Buena Venta</v>
      </c>
    </row>
    <row r="2143" spans="1:30" x14ac:dyDescent="0.25">
      <c r="A2143" s="25">
        <v>1372949</v>
      </c>
      <c r="B2143" s="5">
        <v>41857</v>
      </c>
      <c r="C2143" s="6" t="s">
        <v>669</v>
      </c>
      <c r="D2143" s="6" t="s">
        <v>301</v>
      </c>
      <c r="E2143" s="6" t="s">
        <v>4</v>
      </c>
      <c r="F2143" s="6" t="s">
        <v>5</v>
      </c>
      <c r="G2143" s="6" t="s">
        <v>1009</v>
      </c>
      <c r="H2143" s="6" t="s">
        <v>58</v>
      </c>
      <c r="I2143" s="6" t="s">
        <v>1016</v>
      </c>
      <c r="J2143" s="6" t="s">
        <v>1041</v>
      </c>
      <c r="K2143" s="6" t="s">
        <v>1261</v>
      </c>
      <c r="L2143" s="6" t="s">
        <v>1265</v>
      </c>
      <c r="M2143" s="6" t="s">
        <v>1272</v>
      </c>
      <c r="N2143" s="5">
        <v>41857</v>
      </c>
      <c r="O2143" s="7">
        <v>245</v>
      </c>
      <c r="P2143" s="7">
        <v>389</v>
      </c>
      <c r="Q2143" s="7">
        <v>144</v>
      </c>
      <c r="R2143" s="6">
        <v>42</v>
      </c>
      <c r="S2143" s="7">
        <v>16338</v>
      </c>
      <c r="T2143" s="8">
        <v>0.01</v>
      </c>
      <c r="U2143" s="7">
        <v>163.38</v>
      </c>
      <c r="V2143" s="7">
        <v>16174.62</v>
      </c>
      <c r="W2143" s="7">
        <v>701</v>
      </c>
      <c r="X2143" s="7">
        <v>17371</v>
      </c>
      <c r="Y2143" s="9">
        <f>+DAY('TABLA PRINCIPAL'!$B2143)</f>
        <v>6</v>
      </c>
      <c r="Z2143" s="9">
        <f>+MONTH('TABLA PRINCIPAL'!$B2143)</f>
        <v>8</v>
      </c>
      <c r="AA2143" s="9">
        <f>+YEAR('TABLA PRINCIPAL'!$B2143)</f>
        <v>2014</v>
      </c>
      <c r="AB2143" s="22" t="str">
        <f>+IF(Ventas_Oficina[[#This Row],[Total del pedido]]&gt;=100000,"SI","NO")</f>
        <v>NO</v>
      </c>
      <c r="AC2143" s="22" t="str">
        <f>+_xlfn.XLOOKUP(Ventas_Oficina[[#This Row],[Nº de artículo]],AUXILIAR!A2142:A7034,AUXILIAR!D2142:D7034,"Error",0)</f>
        <v>Enviado a tiempo</v>
      </c>
      <c r="AD2143" s="22" t="str">
        <f>+IF(AND(Ventas_Oficina[[#This Row],[Total]]&gt;75000,Ventas_Oficina[[#This Row],[Envio a tiempo]]="Enviado a tiempo"),"Buena Venta","Venta Mala")</f>
        <v>Venta Mala</v>
      </c>
    </row>
    <row r="2144" spans="1:30" x14ac:dyDescent="0.25">
      <c r="A2144" s="26">
        <v>1373680</v>
      </c>
      <c r="B2144" s="10">
        <v>41932</v>
      </c>
      <c r="C2144" s="11" t="s">
        <v>310</v>
      </c>
      <c r="D2144" s="11" t="s">
        <v>65</v>
      </c>
      <c r="E2144" s="11" t="s">
        <v>12</v>
      </c>
      <c r="F2144" s="11" t="s">
        <v>13</v>
      </c>
      <c r="G2144" s="11" t="s">
        <v>1009</v>
      </c>
      <c r="H2144" s="11" t="s">
        <v>14</v>
      </c>
      <c r="I2144" s="11" t="s">
        <v>1012</v>
      </c>
      <c r="J2144" s="11" t="s">
        <v>1031</v>
      </c>
      <c r="K2144" s="11" t="s">
        <v>1261</v>
      </c>
      <c r="L2144" s="11" t="s">
        <v>1267</v>
      </c>
      <c r="M2144" s="11" t="s">
        <v>1272</v>
      </c>
      <c r="N2144" s="10">
        <v>41934</v>
      </c>
      <c r="O2144" s="12">
        <v>1007</v>
      </c>
      <c r="P2144" s="12">
        <v>1598</v>
      </c>
      <c r="Q2144" s="12">
        <v>591</v>
      </c>
      <c r="R2144" s="11">
        <v>50</v>
      </c>
      <c r="S2144" s="12">
        <v>79900</v>
      </c>
      <c r="T2144" s="13">
        <v>0.09</v>
      </c>
      <c r="U2144" s="12">
        <v>7191</v>
      </c>
      <c r="V2144" s="12">
        <v>72709</v>
      </c>
      <c r="W2144" s="12">
        <v>400</v>
      </c>
      <c r="X2144" s="12">
        <v>55302</v>
      </c>
      <c r="Y2144" s="14">
        <f>+DAY('TABLA PRINCIPAL'!$B2144)</f>
        <v>20</v>
      </c>
      <c r="Z2144" s="14">
        <f>+MONTH('TABLA PRINCIPAL'!$B2144)</f>
        <v>10</v>
      </c>
      <c r="AA2144" s="14">
        <f>+YEAR('TABLA PRINCIPAL'!$B2144)</f>
        <v>2014</v>
      </c>
      <c r="AB2144" s="22" t="str">
        <f>+IF(Ventas_Oficina[[#This Row],[Total del pedido]]&gt;=100000,"SI","NO")</f>
        <v>NO</v>
      </c>
      <c r="AC2144" s="22" t="str">
        <f>+_xlfn.XLOOKUP(Ventas_Oficina[[#This Row],[Nº de artículo]],AUXILIAR!A2143:A7035,AUXILIAR!D2143:D7035,"Error",0)</f>
        <v>Enviado a tiempo</v>
      </c>
      <c r="AD2144" s="22" t="str">
        <f>+IF(AND(Ventas_Oficina[[#This Row],[Total]]&gt;75000,Ventas_Oficina[[#This Row],[Envio a tiempo]]="Enviado a tiempo"),"Buena Venta","Venta Mala")</f>
        <v>Venta Mala</v>
      </c>
    </row>
    <row r="2145" spans="1:30" x14ac:dyDescent="0.25">
      <c r="A2145" s="25">
        <v>1373680</v>
      </c>
      <c r="B2145" s="5">
        <v>41934</v>
      </c>
      <c r="C2145" s="6" t="s">
        <v>310</v>
      </c>
      <c r="D2145" s="6" t="s">
        <v>65</v>
      </c>
      <c r="E2145" s="6" t="s">
        <v>12</v>
      </c>
      <c r="F2145" s="6" t="s">
        <v>13</v>
      </c>
      <c r="G2145" s="6" t="s">
        <v>1007</v>
      </c>
      <c r="H2145" s="6" t="s">
        <v>14</v>
      </c>
      <c r="I2145" s="6" t="s">
        <v>1016</v>
      </c>
      <c r="J2145" s="6" t="s">
        <v>1031</v>
      </c>
      <c r="K2145" s="6" t="s">
        <v>1262</v>
      </c>
      <c r="L2145" s="6" t="s">
        <v>1265</v>
      </c>
      <c r="M2145" s="6" t="s">
        <v>1272</v>
      </c>
      <c r="N2145" s="5">
        <v>41935</v>
      </c>
      <c r="O2145" s="7">
        <v>831</v>
      </c>
      <c r="P2145" s="7">
        <v>1598</v>
      </c>
      <c r="Q2145" s="7">
        <v>767</v>
      </c>
      <c r="R2145" s="6">
        <v>23</v>
      </c>
      <c r="S2145" s="7">
        <v>36754</v>
      </c>
      <c r="T2145" s="8">
        <v>0.01</v>
      </c>
      <c r="U2145" s="7">
        <v>367.54</v>
      </c>
      <c r="V2145" s="7">
        <v>36386.46</v>
      </c>
      <c r="W2145" s="7">
        <v>650</v>
      </c>
      <c r="X2145" s="7">
        <v>55302</v>
      </c>
      <c r="Y2145" s="9">
        <f>+DAY('TABLA PRINCIPAL'!$B2145)</f>
        <v>22</v>
      </c>
      <c r="Z2145" s="9">
        <f>+MONTH('TABLA PRINCIPAL'!$B2145)</f>
        <v>10</v>
      </c>
      <c r="AA2145" s="9">
        <f>+YEAR('TABLA PRINCIPAL'!$B2145)</f>
        <v>2014</v>
      </c>
      <c r="AB2145" s="22" t="str">
        <f>+IF(Ventas_Oficina[[#This Row],[Total del pedido]]&gt;=100000,"SI","NO")</f>
        <v>NO</v>
      </c>
      <c r="AC2145" s="22" t="str">
        <f>+_xlfn.XLOOKUP(Ventas_Oficina[[#This Row],[Nº de artículo]],AUXILIAR!A2144:A7036,AUXILIAR!D2144:D7036,"Error",0)</f>
        <v>Enviado a tiempo</v>
      </c>
      <c r="AD2145" s="22" t="str">
        <f>+IF(AND(Ventas_Oficina[[#This Row],[Total]]&gt;75000,Ventas_Oficina[[#This Row],[Envio a tiempo]]="Enviado a tiempo"),"Buena Venta","Venta Mala")</f>
        <v>Venta Mala</v>
      </c>
    </row>
    <row r="2146" spans="1:30" x14ac:dyDescent="0.25">
      <c r="A2146" s="26">
        <v>1373680</v>
      </c>
      <c r="B2146" s="10">
        <v>41939</v>
      </c>
      <c r="C2146" s="11" t="s">
        <v>201</v>
      </c>
      <c r="D2146" s="11" t="s">
        <v>29</v>
      </c>
      <c r="E2146" s="11" t="s">
        <v>12</v>
      </c>
      <c r="F2146" s="11" t="s">
        <v>13</v>
      </c>
      <c r="G2146" s="11" t="s">
        <v>1008</v>
      </c>
      <c r="H2146" s="11" t="s">
        <v>14</v>
      </c>
      <c r="I2146" s="11" t="s">
        <v>1013</v>
      </c>
      <c r="J2146" s="11" t="s">
        <v>1093</v>
      </c>
      <c r="K2146" s="11" t="s">
        <v>1261</v>
      </c>
      <c r="L2146" s="11" t="s">
        <v>1265</v>
      </c>
      <c r="M2146" s="11" t="s">
        <v>1272</v>
      </c>
      <c r="N2146" s="10">
        <v>41943</v>
      </c>
      <c r="O2146" s="12">
        <v>216</v>
      </c>
      <c r="P2146" s="12">
        <v>385</v>
      </c>
      <c r="Q2146" s="12">
        <v>169</v>
      </c>
      <c r="R2146" s="11">
        <v>21</v>
      </c>
      <c r="S2146" s="12">
        <v>8085</v>
      </c>
      <c r="T2146" s="13">
        <v>0.02</v>
      </c>
      <c r="U2146" s="12">
        <v>161.70000000000002</v>
      </c>
      <c r="V2146" s="12">
        <v>7923.3</v>
      </c>
      <c r="W2146" s="12">
        <v>70</v>
      </c>
      <c r="X2146" s="12">
        <v>3689</v>
      </c>
      <c r="Y2146" s="14">
        <f>+DAY('TABLA PRINCIPAL'!$B2146)</f>
        <v>27</v>
      </c>
      <c r="Z2146" s="14">
        <f>+MONTH('TABLA PRINCIPAL'!$B2146)</f>
        <v>10</v>
      </c>
      <c r="AA2146" s="14">
        <f>+YEAR('TABLA PRINCIPAL'!$B2146)</f>
        <v>2014</v>
      </c>
      <c r="AB2146" s="22" t="str">
        <f>+IF(Ventas_Oficina[[#This Row],[Total del pedido]]&gt;=100000,"SI","NO")</f>
        <v>NO</v>
      </c>
      <c r="AC2146" s="22" t="str">
        <f>+_xlfn.XLOOKUP(Ventas_Oficina[[#This Row],[Nº de artículo]],AUXILIAR!A2145:A7037,AUXILIAR!D2145:D7037,"Error",0)</f>
        <v>No enviado a tiempo</v>
      </c>
      <c r="AD2146" s="22" t="str">
        <f>+IF(AND(Ventas_Oficina[[#This Row],[Total]]&gt;75000,Ventas_Oficina[[#This Row],[Envio a tiempo]]="Enviado a tiempo"),"Buena Venta","Venta Mala")</f>
        <v>Venta Mala</v>
      </c>
    </row>
    <row r="2147" spans="1:30" x14ac:dyDescent="0.25">
      <c r="A2147" s="25">
        <v>1373680</v>
      </c>
      <c r="B2147" s="5">
        <v>41560</v>
      </c>
      <c r="C2147" s="6" t="s">
        <v>490</v>
      </c>
      <c r="D2147" s="6" t="s">
        <v>3</v>
      </c>
      <c r="E2147" s="6" t="s">
        <v>4</v>
      </c>
      <c r="F2147" s="6" t="s">
        <v>5</v>
      </c>
      <c r="G2147" s="6" t="s">
        <v>1008</v>
      </c>
      <c r="H2147" s="6" t="s">
        <v>6</v>
      </c>
      <c r="I2147" s="6" t="s">
        <v>1012</v>
      </c>
      <c r="J2147" s="6" t="s">
        <v>1024</v>
      </c>
      <c r="K2147" s="6" t="s">
        <v>1261</v>
      </c>
      <c r="L2147" s="6" t="s">
        <v>1267</v>
      </c>
      <c r="M2147" s="6" t="s">
        <v>1272</v>
      </c>
      <c r="N2147" s="5">
        <v>41561</v>
      </c>
      <c r="O2147" s="7">
        <v>160</v>
      </c>
      <c r="P2147" s="7">
        <v>262</v>
      </c>
      <c r="Q2147" s="7">
        <v>102</v>
      </c>
      <c r="R2147" s="6">
        <v>40</v>
      </c>
      <c r="S2147" s="7">
        <v>10480</v>
      </c>
      <c r="T2147" s="8">
        <v>0.09</v>
      </c>
      <c r="U2147" s="7">
        <v>943.19999999999993</v>
      </c>
      <c r="V2147" s="7">
        <v>9536.7999999999993</v>
      </c>
      <c r="W2147" s="7">
        <v>80</v>
      </c>
      <c r="X2147" s="7">
        <v>3782</v>
      </c>
      <c r="Y2147" s="9">
        <f>+DAY('TABLA PRINCIPAL'!$B2147)</f>
        <v>13</v>
      </c>
      <c r="Z2147" s="9">
        <f>+MONTH('TABLA PRINCIPAL'!$B2147)</f>
        <v>10</v>
      </c>
      <c r="AA2147" s="9">
        <f>+YEAR('TABLA PRINCIPAL'!$B2147)</f>
        <v>2013</v>
      </c>
      <c r="AB2147" s="22" t="str">
        <f>+IF(Ventas_Oficina[[#This Row],[Total del pedido]]&gt;=100000,"SI","NO")</f>
        <v>NO</v>
      </c>
      <c r="AC2147" s="22" t="str">
        <f>+_xlfn.XLOOKUP(Ventas_Oficina[[#This Row],[Nº de artículo]],AUXILIAR!A2146:A7038,AUXILIAR!D2146:D7038,"Error",0)</f>
        <v>Enviado a tiempo</v>
      </c>
      <c r="AD2147" s="22" t="str">
        <f>+IF(AND(Ventas_Oficina[[#This Row],[Total]]&gt;75000,Ventas_Oficina[[#This Row],[Envio a tiempo]]="Enviado a tiempo"),"Buena Venta","Venta Mala")</f>
        <v>Venta Mala</v>
      </c>
    </row>
    <row r="2148" spans="1:30" x14ac:dyDescent="0.25">
      <c r="A2148" s="26">
        <v>1374045</v>
      </c>
      <c r="B2148" s="10">
        <v>41886</v>
      </c>
      <c r="C2148" s="11" t="s">
        <v>291</v>
      </c>
      <c r="D2148" s="11" t="s">
        <v>46</v>
      </c>
      <c r="E2148" s="11" t="s">
        <v>4</v>
      </c>
      <c r="F2148" s="11" t="s">
        <v>5</v>
      </c>
      <c r="G2148" s="11" t="s">
        <v>1010</v>
      </c>
      <c r="H2148" s="11" t="s">
        <v>9</v>
      </c>
      <c r="I2148" s="11" t="s">
        <v>1014</v>
      </c>
      <c r="J2148" s="11" t="s">
        <v>1105</v>
      </c>
      <c r="K2148" s="11" t="s">
        <v>1261</v>
      </c>
      <c r="L2148" s="11" t="s">
        <v>1265</v>
      </c>
      <c r="M2148" s="11" t="s">
        <v>1272</v>
      </c>
      <c r="N2148" s="10">
        <v>41887</v>
      </c>
      <c r="O2148" s="12">
        <v>1838</v>
      </c>
      <c r="P2148" s="12">
        <v>2917</v>
      </c>
      <c r="Q2148" s="12">
        <v>1079</v>
      </c>
      <c r="R2148" s="11">
        <v>33</v>
      </c>
      <c r="S2148" s="12">
        <v>96261</v>
      </c>
      <c r="T2148" s="13">
        <v>0.09</v>
      </c>
      <c r="U2148" s="12">
        <v>8663.49</v>
      </c>
      <c r="V2148" s="12">
        <v>87597.51</v>
      </c>
      <c r="W2148" s="12">
        <v>627</v>
      </c>
      <c r="X2148" s="12">
        <v>14346</v>
      </c>
      <c r="Y2148" s="14">
        <f>+DAY('TABLA PRINCIPAL'!$B2148)</f>
        <v>4</v>
      </c>
      <c r="Z2148" s="14">
        <f>+MONTH('TABLA PRINCIPAL'!$B2148)</f>
        <v>9</v>
      </c>
      <c r="AA2148" s="14">
        <f>+YEAR('TABLA PRINCIPAL'!$B2148)</f>
        <v>2014</v>
      </c>
      <c r="AB2148" s="22" t="str">
        <f>+IF(Ventas_Oficina[[#This Row],[Total del pedido]]&gt;=100000,"SI","NO")</f>
        <v>NO</v>
      </c>
      <c r="AC2148" s="22" t="str">
        <f>+_xlfn.XLOOKUP(Ventas_Oficina[[#This Row],[Nº de artículo]],AUXILIAR!A2147:A7039,AUXILIAR!D2147:D7039,"Error",0)</f>
        <v>No enviado a tiempo</v>
      </c>
      <c r="AD2148" s="22" t="str">
        <f>+IF(AND(Ventas_Oficina[[#This Row],[Total]]&gt;75000,Ventas_Oficina[[#This Row],[Envio a tiempo]]="Enviado a tiempo"),"Buena Venta","Venta Mala")</f>
        <v>Venta Mala</v>
      </c>
    </row>
    <row r="2149" spans="1:30" x14ac:dyDescent="0.25">
      <c r="A2149" s="25">
        <v>1374045</v>
      </c>
      <c r="B2149" s="5">
        <v>42397</v>
      </c>
      <c r="C2149" s="6" t="s">
        <v>112</v>
      </c>
      <c r="D2149" s="6" t="s">
        <v>113</v>
      </c>
      <c r="E2149" s="6" t="s">
        <v>12</v>
      </c>
      <c r="F2149" s="6" t="s">
        <v>13</v>
      </c>
      <c r="G2149" s="6" t="s">
        <v>1008</v>
      </c>
      <c r="H2149" s="6" t="s">
        <v>42</v>
      </c>
      <c r="I2149" s="6" t="s">
        <v>1012</v>
      </c>
      <c r="J2149" s="6" t="s">
        <v>1086</v>
      </c>
      <c r="K2149" s="6" t="s">
        <v>1262</v>
      </c>
      <c r="L2149" s="6" t="s">
        <v>1265</v>
      </c>
      <c r="M2149" s="6" t="s">
        <v>1272</v>
      </c>
      <c r="N2149" s="5">
        <v>42398</v>
      </c>
      <c r="O2149" s="7">
        <v>1111</v>
      </c>
      <c r="P2149" s="7">
        <v>1984</v>
      </c>
      <c r="Q2149" s="7">
        <v>873</v>
      </c>
      <c r="R2149" s="6">
        <v>44</v>
      </c>
      <c r="S2149" s="7">
        <v>87296</v>
      </c>
      <c r="T2149" s="8">
        <v>0.03</v>
      </c>
      <c r="U2149" s="7">
        <v>2618.88</v>
      </c>
      <c r="V2149" s="7">
        <v>84677.119999999995</v>
      </c>
      <c r="W2149" s="7">
        <v>410</v>
      </c>
      <c r="X2149" s="7">
        <v>65474</v>
      </c>
      <c r="Y2149" s="9">
        <f>+DAY('TABLA PRINCIPAL'!$B2149)</f>
        <v>28</v>
      </c>
      <c r="Z2149" s="9">
        <f>+MONTH('TABLA PRINCIPAL'!$B2149)</f>
        <v>1</v>
      </c>
      <c r="AA2149" s="9">
        <f>+YEAR('TABLA PRINCIPAL'!$B2149)</f>
        <v>2016</v>
      </c>
      <c r="AB2149" s="22" t="str">
        <f>+IF(Ventas_Oficina[[#This Row],[Total del pedido]]&gt;=100000,"SI","NO")</f>
        <v>NO</v>
      </c>
      <c r="AC2149" s="22" t="str">
        <f>+_xlfn.XLOOKUP(Ventas_Oficina[[#This Row],[Nº de artículo]],AUXILIAR!A2148:A7040,AUXILIAR!D2148:D7040,"Error",0)</f>
        <v>No enviado a tiempo</v>
      </c>
      <c r="AD2149" s="22" t="str">
        <f>+IF(AND(Ventas_Oficina[[#This Row],[Total]]&gt;75000,Ventas_Oficina[[#This Row],[Envio a tiempo]]="Enviado a tiempo"),"Buena Venta","Venta Mala")</f>
        <v>Venta Mala</v>
      </c>
    </row>
    <row r="2150" spans="1:30" x14ac:dyDescent="0.25">
      <c r="A2150" s="26">
        <v>1374410</v>
      </c>
      <c r="B2150" s="10">
        <v>41933</v>
      </c>
      <c r="C2150" s="11" t="s">
        <v>132</v>
      </c>
      <c r="D2150" s="11" t="s">
        <v>133</v>
      </c>
      <c r="E2150" s="11" t="s">
        <v>12</v>
      </c>
      <c r="F2150" s="11" t="s">
        <v>13</v>
      </c>
      <c r="G2150" s="11" t="s">
        <v>1007</v>
      </c>
      <c r="H2150" s="11" t="s">
        <v>42</v>
      </c>
      <c r="I2150" s="11" t="s">
        <v>1016</v>
      </c>
      <c r="J2150" s="11" t="s">
        <v>1048</v>
      </c>
      <c r="K2150" s="11" t="s">
        <v>1261</v>
      </c>
      <c r="L2150" s="11" t="s">
        <v>1265</v>
      </c>
      <c r="M2150" s="11" t="s">
        <v>1273</v>
      </c>
      <c r="N2150" s="10">
        <v>41933</v>
      </c>
      <c r="O2150" s="12">
        <v>298</v>
      </c>
      <c r="P2150" s="12">
        <v>584</v>
      </c>
      <c r="Q2150" s="12">
        <v>286</v>
      </c>
      <c r="R2150" s="11">
        <v>18</v>
      </c>
      <c r="S2150" s="12">
        <v>10512</v>
      </c>
      <c r="T2150" s="13">
        <v>0.03</v>
      </c>
      <c r="U2150" s="12">
        <v>315.36</v>
      </c>
      <c r="V2150" s="12">
        <v>10196.64</v>
      </c>
      <c r="W2150" s="12">
        <v>83</v>
      </c>
      <c r="X2150" s="12">
        <v>37756</v>
      </c>
      <c r="Y2150" s="14">
        <f>+DAY('TABLA PRINCIPAL'!$B2150)</f>
        <v>21</v>
      </c>
      <c r="Z2150" s="14">
        <f>+MONTH('TABLA PRINCIPAL'!$B2150)</f>
        <v>10</v>
      </c>
      <c r="AA2150" s="14">
        <f>+YEAR('TABLA PRINCIPAL'!$B2150)</f>
        <v>2014</v>
      </c>
      <c r="AB2150" s="22" t="str">
        <f>+IF(Ventas_Oficina[[#This Row],[Total del pedido]]&gt;=100000,"SI","NO")</f>
        <v>NO</v>
      </c>
      <c r="AC2150" s="22" t="str">
        <f>+_xlfn.XLOOKUP(Ventas_Oficina[[#This Row],[Nº de artículo]],AUXILIAR!A2149:A7041,AUXILIAR!D2149:D7041,"Error",0)</f>
        <v>No enviado a tiempo</v>
      </c>
      <c r="AD2150" s="22" t="str">
        <f>+IF(AND(Ventas_Oficina[[#This Row],[Total]]&gt;75000,Ventas_Oficina[[#This Row],[Envio a tiempo]]="Enviado a tiempo"),"Buena Venta","Venta Mala")</f>
        <v>Venta Mala</v>
      </c>
    </row>
    <row r="2151" spans="1:30" x14ac:dyDescent="0.25">
      <c r="A2151" s="25">
        <v>1374410</v>
      </c>
      <c r="B2151" s="5">
        <v>41933</v>
      </c>
      <c r="C2151" s="6" t="s">
        <v>473</v>
      </c>
      <c r="D2151" s="6" t="s">
        <v>456</v>
      </c>
      <c r="E2151" s="6" t="s">
        <v>4</v>
      </c>
      <c r="F2151" s="6" t="s">
        <v>5</v>
      </c>
      <c r="G2151" s="6" t="s">
        <v>1010</v>
      </c>
      <c r="H2151" s="6" t="s">
        <v>27</v>
      </c>
      <c r="I2151" s="6" t="s">
        <v>1016</v>
      </c>
      <c r="J2151" s="6" t="s">
        <v>1089</v>
      </c>
      <c r="K2151" s="6" t="s">
        <v>1261</v>
      </c>
      <c r="L2151" s="6" t="s">
        <v>1265</v>
      </c>
      <c r="M2151" s="6" t="s">
        <v>1272</v>
      </c>
      <c r="N2151" s="5">
        <v>41934</v>
      </c>
      <c r="O2151" s="7">
        <v>176</v>
      </c>
      <c r="P2151" s="7">
        <v>338</v>
      </c>
      <c r="Q2151" s="7">
        <v>162</v>
      </c>
      <c r="R2151" s="6">
        <v>30</v>
      </c>
      <c r="S2151" s="7">
        <v>10140</v>
      </c>
      <c r="T2151" s="8">
        <v>0.09</v>
      </c>
      <c r="U2151" s="7">
        <v>912.6</v>
      </c>
      <c r="V2151" s="7">
        <v>9227.4</v>
      </c>
      <c r="W2151" s="7">
        <v>85</v>
      </c>
      <c r="X2151" s="7">
        <v>37756</v>
      </c>
      <c r="Y2151" s="9">
        <f>+DAY('TABLA PRINCIPAL'!$B2151)</f>
        <v>21</v>
      </c>
      <c r="Z2151" s="9">
        <f>+MONTH('TABLA PRINCIPAL'!$B2151)</f>
        <v>10</v>
      </c>
      <c r="AA2151" s="9">
        <f>+YEAR('TABLA PRINCIPAL'!$B2151)</f>
        <v>2014</v>
      </c>
      <c r="AB2151" s="22" t="str">
        <f>+IF(Ventas_Oficina[[#This Row],[Total del pedido]]&gt;=100000,"SI","NO")</f>
        <v>NO</v>
      </c>
      <c r="AC2151" s="22" t="str">
        <f>+_xlfn.XLOOKUP(Ventas_Oficina[[#This Row],[Nº de artículo]],AUXILIAR!A2150:A7042,AUXILIAR!D2150:D7042,"Error",0)</f>
        <v>No enviado a tiempo</v>
      </c>
      <c r="AD2151" s="22" t="str">
        <f>+IF(AND(Ventas_Oficina[[#This Row],[Total]]&gt;75000,Ventas_Oficina[[#This Row],[Envio a tiempo]]="Enviado a tiempo"),"Buena Venta","Venta Mala")</f>
        <v>Venta Mala</v>
      </c>
    </row>
    <row r="2152" spans="1:30" x14ac:dyDescent="0.25">
      <c r="A2152" s="26">
        <v>1374410</v>
      </c>
      <c r="B2152" s="10">
        <v>41933</v>
      </c>
      <c r="C2152" s="11" t="s">
        <v>689</v>
      </c>
      <c r="D2152" s="11" t="s">
        <v>301</v>
      </c>
      <c r="E2152" s="11" t="s">
        <v>4</v>
      </c>
      <c r="F2152" s="11" t="s">
        <v>5</v>
      </c>
      <c r="G2152" s="11" t="s">
        <v>1009</v>
      </c>
      <c r="H2152" s="11" t="s">
        <v>58</v>
      </c>
      <c r="I2152" s="11" t="s">
        <v>1016</v>
      </c>
      <c r="J2152" s="11" t="s">
        <v>1118</v>
      </c>
      <c r="K2152" s="11" t="s">
        <v>1261</v>
      </c>
      <c r="L2152" s="11" t="s">
        <v>1267</v>
      </c>
      <c r="M2152" s="11" t="s">
        <v>1272</v>
      </c>
      <c r="N2152" s="10">
        <v>41934</v>
      </c>
      <c r="O2152" s="12">
        <v>448</v>
      </c>
      <c r="P2152" s="12">
        <v>814</v>
      </c>
      <c r="Q2152" s="12">
        <v>366</v>
      </c>
      <c r="R2152" s="11">
        <v>43</v>
      </c>
      <c r="S2152" s="12">
        <v>35002</v>
      </c>
      <c r="T2152" s="13">
        <v>0.06</v>
      </c>
      <c r="U2152" s="12">
        <v>2100.12</v>
      </c>
      <c r="V2152" s="12">
        <v>32901.879999999997</v>
      </c>
      <c r="W2152" s="12">
        <v>312</v>
      </c>
      <c r="X2152" s="12">
        <v>37756</v>
      </c>
      <c r="Y2152" s="14">
        <f>+DAY('TABLA PRINCIPAL'!$B2152)</f>
        <v>21</v>
      </c>
      <c r="Z2152" s="14">
        <f>+MONTH('TABLA PRINCIPAL'!$B2152)</f>
        <v>10</v>
      </c>
      <c r="AA2152" s="14">
        <f>+YEAR('TABLA PRINCIPAL'!$B2152)</f>
        <v>2014</v>
      </c>
      <c r="AB2152" s="22" t="str">
        <f>+IF(Ventas_Oficina[[#This Row],[Total del pedido]]&gt;=100000,"SI","NO")</f>
        <v>NO</v>
      </c>
      <c r="AC2152" s="22" t="str">
        <f>+_xlfn.XLOOKUP(Ventas_Oficina[[#This Row],[Nº de artículo]],AUXILIAR!A2151:A7043,AUXILIAR!D2151:D7043,"Error",0)</f>
        <v>No enviado a tiempo</v>
      </c>
      <c r="AD2152" s="22" t="str">
        <f>+IF(AND(Ventas_Oficina[[#This Row],[Total]]&gt;75000,Ventas_Oficina[[#This Row],[Envio a tiempo]]="Enviado a tiempo"),"Buena Venta","Venta Mala")</f>
        <v>Venta Mala</v>
      </c>
    </row>
    <row r="2153" spans="1:30" x14ac:dyDescent="0.25">
      <c r="A2153" s="25">
        <v>1374410</v>
      </c>
      <c r="B2153" s="5">
        <v>41933</v>
      </c>
      <c r="C2153" s="6" t="s">
        <v>132</v>
      </c>
      <c r="D2153" s="6" t="s">
        <v>133</v>
      </c>
      <c r="E2153" s="6" t="s">
        <v>12</v>
      </c>
      <c r="F2153" s="6" t="s">
        <v>13</v>
      </c>
      <c r="G2153" s="6" t="s">
        <v>1010</v>
      </c>
      <c r="H2153" s="6" t="s">
        <v>42</v>
      </c>
      <c r="I2153" s="6" t="s">
        <v>1015</v>
      </c>
      <c r="J2153" s="6" t="s">
        <v>1064</v>
      </c>
      <c r="K2153" s="6" t="s">
        <v>1261</v>
      </c>
      <c r="L2153" s="6" t="s">
        <v>1267</v>
      </c>
      <c r="M2153" s="6" t="s">
        <v>1272</v>
      </c>
      <c r="N2153" s="5">
        <v>41933</v>
      </c>
      <c r="O2153" s="7">
        <v>365</v>
      </c>
      <c r="P2153" s="7">
        <v>598</v>
      </c>
      <c r="Q2153" s="7">
        <v>233</v>
      </c>
      <c r="R2153" s="6">
        <v>48</v>
      </c>
      <c r="S2153" s="7">
        <v>28704</v>
      </c>
      <c r="T2153" s="8">
        <v>0.01</v>
      </c>
      <c r="U2153" s="7">
        <v>287.04000000000002</v>
      </c>
      <c r="V2153" s="7">
        <v>28416.959999999999</v>
      </c>
      <c r="W2153" s="7">
        <v>149</v>
      </c>
      <c r="X2153" s="7">
        <v>37756</v>
      </c>
      <c r="Y2153" s="9">
        <f>+DAY('TABLA PRINCIPAL'!$B2153)</f>
        <v>21</v>
      </c>
      <c r="Z2153" s="9">
        <f>+MONTH('TABLA PRINCIPAL'!$B2153)</f>
        <v>10</v>
      </c>
      <c r="AA2153" s="9">
        <f>+YEAR('TABLA PRINCIPAL'!$B2153)</f>
        <v>2014</v>
      </c>
      <c r="AB2153" s="22" t="str">
        <f>+IF(Ventas_Oficina[[#This Row],[Total del pedido]]&gt;=100000,"SI","NO")</f>
        <v>NO</v>
      </c>
      <c r="AC2153" s="22" t="str">
        <f>+_xlfn.XLOOKUP(Ventas_Oficina[[#This Row],[Nº de artículo]],AUXILIAR!A2152:A7044,AUXILIAR!D2152:D7044,"Error",0)</f>
        <v>No enviado a tiempo</v>
      </c>
      <c r="AD2153" s="22" t="str">
        <f>+IF(AND(Ventas_Oficina[[#This Row],[Total]]&gt;75000,Ventas_Oficina[[#This Row],[Envio a tiempo]]="Enviado a tiempo"),"Buena Venta","Venta Mala")</f>
        <v>Venta Mala</v>
      </c>
    </row>
    <row r="2154" spans="1:30" x14ac:dyDescent="0.25">
      <c r="A2154" s="26">
        <v>1374410</v>
      </c>
      <c r="B2154" s="10">
        <v>41946</v>
      </c>
      <c r="C2154" s="11" t="s">
        <v>413</v>
      </c>
      <c r="D2154" s="11" t="s">
        <v>394</v>
      </c>
      <c r="E2154" s="11" t="s">
        <v>4</v>
      </c>
      <c r="F2154" s="11" t="s">
        <v>5</v>
      </c>
      <c r="G2154" s="11" t="s">
        <v>1007</v>
      </c>
      <c r="H2154" s="11" t="s">
        <v>121</v>
      </c>
      <c r="I2154" s="11" t="s">
        <v>1012</v>
      </c>
      <c r="J2154" s="11" t="s">
        <v>1117</v>
      </c>
      <c r="K2154" s="11" t="s">
        <v>1261</v>
      </c>
      <c r="L2154" s="11" t="s">
        <v>1265</v>
      </c>
      <c r="M2154" s="11" t="s">
        <v>1272</v>
      </c>
      <c r="N2154" s="10">
        <v>41947</v>
      </c>
      <c r="O2154" s="12">
        <v>352</v>
      </c>
      <c r="P2154" s="12">
        <v>558</v>
      </c>
      <c r="Q2154" s="12">
        <v>206</v>
      </c>
      <c r="R2154" s="11">
        <v>42</v>
      </c>
      <c r="S2154" s="12">
        <v>23436</v>
      </c>
      <c r="T2154" s="13">
        <v>7.0000000000000007E-2</v>
      </c>
      <c r="U2154" s="12">
        <v>1640.5200000000002</v>
      </c>
      <c r="V2154" s="12">
        <v>21795.48</v>
      </c>
      <c r="W2154" s="12">
        <v>299</v>
      </c>
      <c r="X2154" s="12">
        <v>37756</v>
      </c>
      <c r="Y2154" s="14">
        <f>+DAY('TABLA PRINCIPAL'!$B2154)</f>
        <v>3</v>
      </c>
      <c r="Z2154" s="14">
        <f>+MONTH('TABLA PRINCIPAL'!$B2154)</f>
        <v>11</v>
      </c>
      <c r="AA2154" s="14">
        <f>+YEAR('TABLA PRINCIPAL'!$B2154)</f>
        <v>2014</v>
      </c>
      <c r="AB2154" s="22" t="str">
        <f>+IF(Ventas_Oficina[[#This Row],[Total del pedido]]&gt;=100000,"SI","NO")</f>
        <v>NO</v>
      </c>
      <c r="AC2154" s="22" t="str">
        <f>+_xlfn.XLOOKUP(Ventas_Oficina[[#This Row],[Nº de artículo]],AUXILIAR!A2153:A7045,AUXILIAR!D2153:D7045,"Error",0)</f>
        <v>No enviado a tiempo</v>
      </c>
      <c r="AD2154" s="22" t="str">
        <f>+IF(AND(Ventas_Oficina[[#This Row],[Total]]&gt;75000,Ventas_Oficina[[#This Row],[Envio a tiempo]]="Enviado a tiempo"),"Buena Venta","Venta Mala")</f>
        <v>Venta Mala</v>
      </c>
    </row>
    <row r="2155" spans="1:30" x14ac:dyDescent="0.25">
      <c r="A2155" s="25">
        <v>1374410</v>
      </c>
      <c r="B2155" s="5">
        <v>41946</v>
      </c>
      <c r="C2155" s="6" t="s">
        <v>457</v>
      </c>
      <c r="D2155" s="6" t="s">
        <v>65</v>
      </c>
      <c r="E2155" s="6" t="s">
        <v>12</v>
      </c>
      <c r="F2155" s="6" t="s">
        <v>13</v>
      </c>
      <c r="G2155" s="6" t="s">
        <v>1007</v>
      </c>
      <c r="H2155" s="6" t="s">
        <v>14</v>
      </c>
      <c r="I2155" s="6" t="s">
        <v>1013</v>
      </c>
      <c r="J2155" s="6" t="s">
        <v>1025</v>
      </c>
      <c r="K2155" s="6" t="s">
        <v>1261</v>
      </c>
      <c r="L2155" s="6" t="s">
        <v>1267</v>
      </c>
      <c r="M2155" s="6" t="s">
        <v>1272</v>
      </c>
      <c r="N2155" s="5">
        <v>41950</v>
      </c>
      <c r="O2155" s="7">
        <v>399</v>
      </c>
      <c r="P2155" s="7">
        <v>623</v>
      </c>
      <c r="Q2155" s="7">
        <v>224</v>
      </c>
      <c r="R2155" s="6">
        <v>31</v>
      </c>
      <c r="S2155" s="7">
        <v>19313</v>
      </c>
      <c r="T2155" s="8">
        <v>0</v>
      </c>
      <c r="U2155" s="7">
        <v>0</v>
      </c>
      <c r="V2155" s="7">
        <v>19313</v>
      </c>
      <c r="W2155" s="7">
        <v>697</v>
      </c>
      <c r="X2155" s="7">
        <v>37756</v>
      </c>
      <c r="Y2155" s="9">
        <f>+DAY('TABLA PRINCIPAL'!$B2155)</f>
        <v>3</v>
      </c>
      <c r="Z2155" s="9">
        <f>+MONTH('TABLA PRINCIPAL'!$B2155)</f>
        <v>11</v>
      </c>
      <c r="AA2155" s="9">
        <f>+YEAR('TABLA PRINCIPAL'!$B2155)</f>
        <v>2014</v>
      </c>
      <c r="AB2155" s="22" t="str">
        <f>+IF(Ventas_Oficina[[#This Row],[Total del pedido]]&gt;=100000,"SI","NO")</f>
        <v>NO</v>
      </c>
      <c r="AC2155" s="22" t="str">
        <f>+_xlfn.XLOOKUP(Ventas_Oficina[[#This Row],[Nº de artículo]],AUXILIAR!A2154:A7046,AUXILIAR!D2154:D7046,"Error",0)</f>
        <v>No enviado a tiempo</v>
      </c>
      <c r="AD2155" s="22" t="str">
        <f>+IF(AND(Ventas_Oficina[[#This Row],[Total]]&gt;75000,Ventas_Oficina[[#This Row],[Envio a tiempo]]="Enviado a tiempo"),"Buena Venta","Venta Mala")</f>
        <v>Venta Mala</v>
      </c>
    </row>
    <row r="2156" spans="1:30" x14ac:dyDescent="0.25">
      <c r="A2156" s="26">
        <v>1375141</v>
      </c>
      <c r="B2156" s="10">
        <v>42204</v>
      </c>
      <c r="C2156" s="11" t="s">
        <v>168</v>
      </c>
      <c r="D2156" s="11" t="s">
        <v>110</v>
      </c>
      <c r="E2156" s="11" t="s">
        <v>12</v>
      </c>
      <c r="F2156" s="11" t="s">
        <v>13</v>
      </c>
      <c r="G2156" s="11" t="s">
        <v>1008</v>
      </c>
      <c r="H2156" s="11" t="s">
        <v>14</v>
      </c>
      <c r="I2156" s="11" t="s">
        <v>1015</v>
      </c>
      <c r="J2156" s="11" t="s">
        <v>1048</v>
      </c>
      <c r="K2156" s="11" t="s">
        <v>1261</v>
      </c>
      <c r="L2156" s="11" t="s">
        <v>1267</v>
      </c>
      <c r="M2156" s="11" t="s">
        <v>1273</v>
      </c>
      <c r="N2156" s="10">
        <v>42205</v>
      </c>
      <c r="O2156" s="12">
        <v>298</v>
      </c>
      <c r="P2156" s="12">
        <v>584</v>
      </c>
      <c r="Q2156" s="12">
        <v>286</v>
      </c>
      <c r="R2156" s="11">
        <v>42</v>
      </c>
      <c r="S2156" s="12">
        <v>24528</v>
      </c>
      <c r="T2156" s="13">
        <v>0.08</v>
      </c>
      <c r="U2156" s="12">
        <v>1962.24</v>
      </c>
      <c r="V2156" s="12">
        <v>22565.759999999998</v>
      </c>
      <c r="W2156" s="12">
        <v>83</v>
      </c>
      <c r="X2156" s="12">
        <v>10292</v>
      </c>
      <c r="Y2156" s="14">
        <f>+DAY('TABLA PRINCIPAL'!$B2156)</f>
        <v>19</v>
      </c>
      <c r="Z2156" s="14">
        <f>+MONTH('TABLA PRINCIPAL'!$B2156)</f>
        <v>7</v>
      </c>
      <c r="AA2156" s="14">
        <f>+YEAR('TABLA PRINCIPAL'!$B2156)</f>
        <v>2015</v>
      </c>
      <c r="AB2156" s="22" t="str">
        <f>+IF(Ventas_Oficina[[#This Row],[Total del pedido]]&gt;=100000,"SI","NO")</f>
        <v>NO</v>
      </c>
      <c r="AC2156" s="22" t="str">
        <f>+_xlfn.XLOOKUP(Ventas_Oficina[[#This Row],[Nº de artículo]],AUXILIAR!A2155:A7047,AUXILIAR!D2155:D7047,"Error",0)</f>
        <v>No enviado a tiempo</v>
      </c>
      <c r="AD2156" s="22" t="str">
        <f>+IF(AND(Ventas_Oficina[[#This Row],[Total]]&gt;75000,Ventas_Oficina[[#This Row],[Envio a tiempo]]="Enviado a tiempo"),"Buena Venta","Venta Mala")</f>
        <v>Venta Mala</v>
      </c>
    </row>
    <row r="2157" spans="1:30" x14ac:dyDescent="0.25">
      <c r="A2157" s="25">
        <v>1375141</v>
      </c>
      <c r="B2157" s="5">
        <v>41920</v>
      </c>
      <c r="C2157" s="6" t="s">
        <v>207</v>
      </c>
      <c r="D2157" s="6" t="s">
        <v>177</v>
      </c>
      <c r="E2157" s="6" t="s">
        <v>4</v>
      </c>
      <c r="F2157" s="6" t="s">
        <v>5</v>
      </c>
      <c r="G2157" s="6" t="s">
        <v>1008</v>
      </c>
      <c r="H2157" s="6" t="s">
        <v>6</v>
      </c>
      <c r="I2157" s="6" t="s">
        <v>1012</v>
      </c>
      <c r="J2157" s="6" t="s">
        <v>1118</v>
      </c>
      <c r="K2157" s="6" t="s">
        <v>1261</v>
      </c>
      <c r="L2157" s="6" t="s">
        <v>1265</v>
      </c>
      <c r="M2157" s="6" t="s">
        <v>1272</v>
      </c>
      <c r="N2157" s="5">
        <v>41922</v>
      </c>
      <c r="O2157" s="7">
        <v>448</v>
      </c>
      <c r="P2157" s="7">
        <v>814</v>
      </c>
      <c r="Q2157" s="7">
        <v>366</v>
      </c>
      <c r="R2157" s="6">
        <v>28</v>
      </c>
      <c r="S2157" s="7">
        <v>22792</v>
      </c>
      <c r="T2157" s="8">
        <v>0.08</v>
      </c>
      <c r="U2157" s="7">
        <v>1823.3600000000001</v>
      </c>
      <c r="V2157" s="7">
        <v>20968.64</v>
      </c>
      <c r="W2157" s="7">
        <v>312</v>
      </c>
      <c r="X2157" s="7">
        <v>4671</v>
      </c>
      <c r="Y2157" s="9">
        <f>+DAY('TABLA PRINCIPAL'!$B2157)</f>
        <v>8</v>
      </c>
      <c r="Z2157" s="9">
        <f>+MONTH('TABLA PRINCIPAL'!$B2157)</f>
        <v>10</v>
      </c>
      <c r="AA2157" s="9">
        <f>+YEAR('TABLA PRINCIPAL'!$B2157)</f>
        <v>2014</v>
      </c>
      <c r="AB2157" s="22" t="str">
        <f>+IF(Ventas_Oficina[[#This Row],[Total del pedido]]&gt;=100000,"SI","NO")</f>
        <v>NO</v>
      </c>
      <c r="AC2157" s="22" t="str">
        <f>+_xlfn.XLOOKUP(Ventas_Oficina[[#This Row],[Nº de artículo]],AUXILIAR!A2156:A7048,AUXILIAR!D2156:D7048,"Error",0)</f>
        <v>No enviado a tiempo</v>
      </c>
      <c r="AD2157" s="22" t="str">
        <f>+IF(AND(Ventas_Oficina[[#This Row],[Total]]&gt;75000,Ventas_Oficina[[#This Row],[Envio a tiempo]]="Enviado a tiempo"),"Buena Venta","Venta Mala")</f>
        <v>Venta Mala</v>
      </c>
    </row>
    <row r="2158" spans="1:30" x14ac:dyDescent="0.25">
      <c r="A2158" s="26">
        <v>1375506</v>
      </c>
      <c r="B2158" s="10">
        <v>41944</v>
      </c>
      <c r="C2158" s="11" t="s">
        <v>494</v>
      </c>
      <c r="D2158" s="11" t="s">
        <v>71</v>
      </c>
      <c r="E2158" s="11" t="s">
        <v>4</v>
      </c>
      <c r="F2158" s="11" t="s">
        <v>5</v>
      </c>
      <c r="G2158" s="11" t="s">
        <v>1007</v>
      </c>
      <c r="H2158" s="11" t="s">
        <v>17</v>
      </c>
      <c r="I2158" s="11" t="s">
        <v>1014</v>
      </c>
      <c r="J2158" s="11" t="s">
        <v>1051</v>
      </c>
      <c r="K2158" s="11" t="s">
        <v>1262</v>
      </c>
      <c r="L2158" s="11" t="s">
        <v>1265</v>
      </c>
      <c r="M2158" s="11" t="s">
        <v>1272</v>
      </c>
      <c r="N2158" s="10">
        <v>41946</v>
      </c>
      <c r="O2158" s="12">
        <v>5207</v>
      </c>
      <c r="P2158" s="12">
        <v>8398</v>
      </c>
      <c r="Q2158" s="12">
        <v>3191</v>
      </c>
      <c r="R2158" s="11">
        <v>33</v>
      </c>
      <c r="S2158" s="12">
        <v>277134</v>
      </c>
      <c r="T2158" s="13">
        <v>0.08</v>
      </c>
      <c r="U2158" s="12">
        <v>22170.720000000001</v>
      </c>
      <c r="V2158" s="12">
        <v>254963.28</v>
      </c>
      <c r="W2158" s="12">
        <v>501</v>
      </c>
      <c r="X2158" s="12">
        <v>191975</v>
      </c>
      <c r="Y2158" s="14">
        <f>+DAY('TABLA PRINCIPAL'!$B2158)</f>
        <v>1</v>
      </c>
      <c r="Z2158" s="14">
        <f>+MONTH('TABLA PRINCIPAL'!$B2158)</f>
        <v>11</v>
      </c>
      <c r="AA2158" s="14">
        <f>+YEAR('TABLA PRINCIPAL'!$B2158)</f>
        <v>2014</v>
      </c>
      <c r="AB2158" s="22" t="str">
        <f>+IF(Ventas_Oficina[[#This Row],[Total del pedido]]&gt;=100000,"SI","NO")</f>
        <v>SI</v>
      </c>
      <c r="AC2158" s="22" t="str">
        <f>+_xlfn.XLOOKUP(Ventas_Oficina[[#This Row],[Nº de artículo]],AUXILIAR!A2157:A7049,AUXILIAR!D2157:D7049,"Error",0)</f>
        <v>Enviado a tiempo</v>
      </c>
      <c r="AD2158" s="22" t="str">
        <f>+IF(AND(Ventas_Oficina[[#This Row],[Total]]&gt;75000,Ventas_Oficina[[#This Row],[Envio a tiempo]]="Enviado a tiempo"),"Buena Venta","Venta Mala")</f>
        <v>Buena Venta</v>
      </c>
    </row>
    <row r="2159" spans="1:30" x14ac:dyDescent="0.25">
      <c r="A2159" s="25">
        <v>1375871</v>
      </c>
      <c r="B2159" s="5">
        <v>42136</v>
      </c>
      <c r="C2159" s="6" t="s">
        <v>112</v>
      </c>
      <c r="D2159" s="6" t="s">
        <v>113</v>
      </c>
      <c r="E2159" s="6" t="s">
        <v>12</v>
      </c>
      <c r="F2159" s="6" t="s">
        <v>13</v>
      </c>
      <c r="G2159" s="6" t="s">
        <v>1008</v>
      </c>
      <c r="H2159" s="6" t="s">
        <v>42</v>
      </c>
      <c r="I2159" s="6" t="s">
        <v>1014</v>
      </c>
      <c r="J2159" s="6" t="s">
        <v>1064</v>
      </c>
      <c r="K2159" s="6" t="s">
        <v>1261</v>
      </c>
      <c r="L2159" s="6" t="s">
        <v>1265</v>
      </c>
      <c r="M2159" s="6" t="s">
        <v>1273</v>
      </c>
      <c r="N2159" s="5">
        <v>42138</v>
      </c>
      <c r="O2159" s="7">
        <v>365</v>
      </c>
      <c r="P2159" s="7">
        <v>598</v>
      </c>
      <c r="Q2159" s="7">
        <v>233</v>
      </c>
      <c r="R2159" s="6">
        <v>8</v>
      </c>
      <c r="S2159" s="7">
        <v>4784</v>
      </c>
      <c r="T2159" s="8">
        <v>0.05</v>
      </c>
      <c r="U2159" s="7">
        <v>239.20000000000002</v>
      </c>
      <c r="V2159" s="7">
        <v>4544.8</v>
      </c>
      <c r="W2159" s="7">
        <v>149</v>
      </c>
      <c r="X2159" s="7">
        <v>17724</v>
      </c>
      <c r="Y2159" s="9">
        <f>+DAY('TABLA PRINCIPAL'!$B2159)</f>
        <v>12</v>
      </c>
      <c r="Z2159" s="9">
        <f>+MONTH('TABLA PRINCIPAL'!$B2159)</f>
        <v>5</v>
      </c>
      <c r="AA2159" s="9">
        <f>+YEAR('TABLA PRINCIPAL'!$B2159)</f>
        <v>2015</v>
      </c>
      <c r="AB2159" s="22" t="str">
        <f>+IF(Ventas_Oficina[[#This Row],[Total del pedido]]&gt;=100000,"SI","NO")</f>
        <v>NO</v>
      </c>
      <c r="AC2159" s="22" t="str">
        <f>+_xlfn.XLOOKUP(Ventas_Oficina[[#This Row],[Nº de artículo]],AUXILIAR!A2158:A7050,AUXILIAR!D2158:D7050,"Error",0)</f>
        <v>Enviado a tiempo</v>
      </c>
      <c r="AD2159" s="22" t="str">
        <f>+IF(AND(Ventas_Oficina[[#This Row],[Total]]&gt;75000,Ventas_Oficina[[#This Row],[Envio a tiempo]]="Enviado a tiempo"),"Buena Venta","Venta Mala")</f>
        <v>Venta Mala</v>
      </c>
    </row>
    <row r="2160" spans="1:30" x14ac:dyDescent="0.25">
      <c r="A2160" s="26">
        <v>1376967</v>
      </c>
      <c r="B2160" s="10">
        <v>41938</v>
      </c>
      <c r="C2160" s="11" t="s">
        <v>696</v>
      </c>
      <c r="D2160" s="11" t="s">
        <v>38</v>
      </c>
      <c r="E2160" s="11" t="s">
        <v>4</v>
      </c>
      <c r="F2160" s="11" t="s">
        <v>5</v>
      </c>
      <c r="G2160" s="11" t="s">
        <v>1007</v>
      </c>
      <c r="H2160" s="11" t="s">
        <v>39</v>
      </c>
      <c r="I2160" s="11" t="s">
        <v>1013</v>
      </c>
      <c r="J2160" s="11" t="s">
        <v>1064</v>
      </c>
      <c r="K2160" s="11" t="s">
        <v>1261</v>
      </c>
      <c r="L2160" s="11" t="s">
        <v>1267</v>
      </c>
      <c r="M2160" s="11" t="s">
        <v>1272</v>
      </c>
      <c r="N2160" s="10">
        <v>41939</v>
      </c>
      <c r="O2160" s="12">
        <v>365</v>
      </c>
      <c r="P2160" s="12">
        <v>598</v>
      </c>
      <c r="Q2160" s="12">
        <v>233</v>
      </c>
      <c r="R2160" s="11">
        <v>10</v>
      </c>
      <c r="S2160" s="12">
        <v>5980</v>
      </c>
      <c r="T2160" s="13">
        <v>0.05</v>
      </c>
      <c r="U2160" s="12">
        <v>299</v>
      </c>
      <c r="V2160" s="12">
        <v>5681</v>
      </c>
      <c r="W2160" s="12">
        <v>149</v>
      </c>
      <c r="X2160" s="12">
        <v>11397</v>
      </c>
      <c r="Y2160" s="14">
        <f>+DAY('TABLA PRINCIPAL'!$B2160)</f>
        <v>26</v>
      </c>
      <c r="Z2160" s="14">
        <f>+MONTH('TABLA PRINCIPAL'!$B2160)</f>
        <v>10</v>
      </c>
      <c r="AA2160" s="14">
        <f>+YEAR('TABLA PRINCIPAL'!$B2160)</f>
        <v>2014</v>
      </c>
      <c r="AB2160" s="22" t="str">
        <f>+IF(Ventas_Oficina[[#This Row],[Total del pedido]]&gt;=100000,"SI","NO")</f>
        <v>NO</v>
      </c>
      <c r="AC2160" s="22" t="str">
        <f>+_xlfn.XLOOKUP(Ventas_Oficina[[#This Row],[Nº de artículo]],AUXILIAR!A2159:A7051,AUXILIAR!D2159:D7051,"Error",0)</f>
        <v>No enviado a tiempo</v>
      </c>
      <c r="AD2160" s="22" t="str">
        <f>+IF(AND(Ventas_Oficina[[#This Row],[Total]]&gt;75000,Ventas_Oficina[[#This Row],[Envio a tiempo]]="Enviado a tiempo"),"Buena Venta","Venta Mala")</f>
        <v>Venta Mala</v>
      </c>
    </row>
    <row r="2161" spans="1:30" x14ac:dyDescent="0.25">
      <c r="A2161" s="25">
        <v>1376967</v>
      </c>
      <c r="B2161" s="5">
        <v>42242</v>
      </c>
      <c r="C2161" s="6" t="s">
        <v>87</v>
      </c>
      <c r="D2161" s="6" t="s">
        <v>88</v>
      </c>
      <c r="E2161" s="6" t="s">
        <v>4</v>
      </c>
      <c r="F2161" s="6" t="s">
        <v>5</v>
      </c>
      <c r="G2161" s="6" t="s">
        <v>1007</v>
      </c>
      <c r="H2161" s="6" t="s">
        <v>39</v>
      </c>
      <c r="I2161" s="6" t="s">
        <v>1015</v>
      </c>
      <c r="J2161" s="6" t="s">
        <v>1064</v>
      </c>
      <c r="K2161" s="6" t="s">
        <v>1262</v>
      </c>
      <c r="L2161" s="6" t="s">
        <v>1270</v>
      </c>
      <c r="M2161" s="6" t="s">
        <v>1274</v>
      </c>
      <c r="N2161" s="5">
        <v>42243</v>
      </c>
      <c r="O2161" s="7">
        <v>365</v>
      </c>
      <c r="P2161" s="7">
        <v>598</v>
      </c>
      <c r="Q2161" s="7">
        <v>233</v>
      </c>
      <c r="R2161" s="6">
        <v>18</v>
      </c>
      <c r="S2161" s="7">
        <v>10764</v>
      </c>
      <c r="T2161" s="8">
        <v>0.09</v>
      </c>
      <c r="U2161" s="7">
        <v>968.76</v>
      </c>
      <c r="V2161" s="7">
        <v>9795.24</v>
      </c>
      <c r="W2161" s="7">
        <v>149</v>
      </c>
      <c r="X2161" s="7">
        <v>11397</v>
      </c>
      <c r="Y2161" s="9">
        <f>+DAY('TABLA PRINCIPAL'!$B2161)</f>
        <v>26</v>
      </c>
      <c r="Z2161" s="9">
        <f>+MONTH('TABLA PRINCIPAL'!$B2161)</f>
        <v>8</v>
      </c>
      <c r="AA2161" s="9">
        <f>+YEAR('TABLA PRINCIPAL'!$B2161)</f>
        <v>2015</v>
      </c>
      <c r="AB2161" s="22" t="str">
        <f>+IF(Ventas_Oficina[[#This Row],[Total del pedido]]&gt;=100000,"SI","NO")</f>
        <v>NO</v>
      </c>
      <c r="AC2161" s="22" t="str">
        <f>+_xlfn.XLOOKUP(Ventas_Oficina[[#This Row],[Nº de artículo]],AUXILIAR!A2160:A7052,AUXILIAR!D2160:D7052,"Error",0)</f>
        <v>No enviado a tiempo</v>
      </c>
      <c r="AD2161" s="22" t="str">
        <f>+IF(AND(Ventas_Oficina[[#This Row],[Total]]&gt;75000,Ventas_Oficina[[#This Row],[Envio a tiempo]]="Enviado a tiempo"),"Buena Venta","Venta Mala")</f>
        <v>Venta Mala</v>
      </c>
    </row>
    <row r="2162" spans="1:30" x14ac:dyDescent="0.25">
      <c r="A2162" s="26">
        <v>1376967</v>
      </c>
      <c r="B2162" s="10">
        <v>41843</v>
      </c>
      <c r="C2162" s="11" t="s">
        <v>132</v>
      </c>
      <c r="D2162" s="11" t="s">
        <v>133</v>
      </c>
      <c r="E2162" s="11" t="s">
        <v>12</v>
      </c>
      <c r="F2162" s="11" t="s">
        <v>13</v>
      </c>
      <c r="G2162" s="11" t="s">
        <v>1009</v>
      </c>
      <c r="H2162" s="11" t="s">
        <v>42</v>
      </c>
      <c r="I2162" s="11" t="s">
        <v>1015</v>
      </c>
      <c r="J2162" s="11" t="s">
        <v>1093</v>
      </c>
      <c r="K2162" s="11" t="s">
        <v>1261</v>
      </c>
      <c r="L2162" s="11" t="s">
        <v>1267</v>
      </c>
      <c r="M2162" s="11" t="s">
        <v>1272</v>
      </c>
      <c r="N2162" s="10">
        <v>41844</v>
      </c>
      <c r="O2162" s="12">
        <v>216</v>
      </c>
      <c r="P2162" s="12">
        <v>385</v>
      </c>
      <c r="Q2162" s="12">
        <v>169</v>
      </c>
      <c r="R2162" s="11">
        <v>41</v>
      </c>
      <c r="S2162" s="12">
        <v>15785</v>
      </c>
      <c r="T2162" s="13">
        <v>0.05</v>
      </c>
      <c r="U2162" s="12">
        <v>789.25</v>
      </c>
      <c r="V2162" s="12">
        <v>14995.75</v>
      </c>
      <c r="W2162" s="12">
        <v>70</v>
      </c>
      <c r="X2162" s="12">
        <v>11397</v>
      </c>
      <c r="Y2162" s="14">
        <f>+DAY('TABLA PRINCIPAL'!$B2162)</f>
        <v>23</v>
      </c>
      <c r="Z2162" s="14">
        <f>+MONTH('TABLA PRINCIPAL'!$B2162)</f>
        <v>7</v>
      </c>
      <c r="AA2162" s="14">
        <f>+YEAR('TABLA PRINCIPAL'!$B2162)</f>
        <v>2014</v>
      </c>
      <c r="AB2162" s="22" t="str">
        <f>+IF(Ventas_Oficina[[#This Row],[Total del pedido]]&gt;=100000,"SI","NO")</f>
        <v>NO</v>
      </c>
      <c r="AC2162" s="22" t="str">
        <f>+_xlfn.XLOOKUP(Ventas_Oficina[[#This Row],[Nº de artículo]],AUXILIAR!A2161:A7053,AUXILIAR!D2161:D7053,"Error",0)</f>
        <v>No enviado a tiempo</v>
      </c>
      <c r="AD2162" s="22" t="str">
        <f>+IF(AND(Ventas_Oficina[[#This Row],[Total]]&gt;75000,Ventas_Oficina[[#This Row],[Envio a tiempo]]="Enviado a tiempo"),"Buena Venta","Venta Mala")</f>
        <v>Venta Mala</v>
      </c>
    </row>
    <row r="2163" spans="1:30" x14ac:dyDescent="0.25">
      <c r="A2163" s="25">
        <v>1377332</v>
      </c>
      <c r="B2163" s="5">
        <v>41940</v>
      </c>
      <c r="C2163" s="6" t="s">
        <v>22</v>
      </c>
      <c r="D2163" s="6" t="s">
        <v>152</v>
      </c>
      <c r="E2163" s="6" t="s">
        <v>4</v>
      </c>
      <c r="F2163" s="6" t="s">
        <v>5</v>
      </c>
      <c r="G2163" s="6" t="s">
        <v>1008</v>
      </c>
      <c r="H2163" s="6" t="s">
        <v>39</v>
      </c>
      <c r="I2163" s="6" t="s">
        <v>1012</v>
      </c>
      <c r="J2163" s="6" t="s">
        <v>1050</v>
      </c>
      <c r="K2163" s="6" t="s">
        <v>1261</v>
      </c>
      <c r="L2163" s="6" t="s">
        <v>1265</v>
      </c>
      <c r="M2163" s="6" t="s">
        <v>1272</v>
      </c>
      <c r="N2163" s="5">
        <v>41941</v>
      </c>
      <c r="O2163" s="7">
        <v>1685</v>
      </c>
      <c r="P2163" s="7">
        <v>2718</v>
      </c>
      <c r="Q2163" s="7">
        <v>1033</v>
      </c>
      <c r="R2163" s="6">
        <v>39</v>
      </c>
      <c r="S2163" s="7">
        <v>106002</v>
      </c>
      <c r="T2163" s="8">
        <v>7.0000000000000007E-2</v>
      </c>
      <c r="U2163" s="7">
        <v>7420.14</v>
      </c>
      <c r="V2163" s="7">
        <v>98581.86</v>
      </c>
      <c r="W2163" s="7">
        <v>823</v>
      </c>
      <c r="X2163" s="7">
        <v>92889</v>
      </c>
      <c r="Y2163" s="9">
        <f>+DAY('TABLA PRINCIPAL'!$B2163)</f>
        <v>28</v>
      </c>
      <c r="Z2163" s="9">
        <f>+MONTH('TABLA PRINCIPAL'!$B2163)</f>
        <v>10</v>
      </c>
      <c r="AA2163" s="9">
        <f>+YEAR('TABLA PRINCIPAL'!$B2163)</f>
        <v>2014</v>
      </c>
      <c r="AB2163" s="22" t="str">
        <f>+IF(Ventas_Oficina[[#This Row],[Total del pedido]]&gt;=100000,"SI","NO")</f>
        <v>NO</v>
      </c>
      <c r="AC2163" s="22" t="str">
        <f>+_xlfn.XLOOKUP(Ventas_Oficina[[#This Row],[Nº de artículo]],AUXILIAR!A2162:A7054,AUXILIAR!D2162:D7054,"Error",0)</f>
        <v>No enviado a tiempo</v>
      </c>
      <c r="AD2163" s="22" t="str">
        <f>+IF(AND(Ventas_Oficina[[#This Row],[Total]]&gt;75000,Ventas_Oficina[[#This Row],[Envio a tiempo]]="Enviado a tiempo"),"Buena Venta","Venta Mala")</f>
        <v>Venta Mala</v>
      </c>
    </row>
    <row r="2164" spans="1:30" x14ac:dyDescent="0.25">
      <c r="A2164" s="26">
        <v>1377332</v>
      </c>
      <c r="B2164" s="10">
        <v>41939</v>
      </c>
      <c r="C2164" s="11" t="s">
        <v>201</v>
      </c>
      <c r="D2164" s="11" t="s">
        <v>29</v>
      </c>
      <c r="E2164" s="11" t="s">
        <v>12</v>
      </c>
      <c r="F2164" s="11" t="s">
        <v>13</v>
      </c>
      <c r="G2164" s="11" t="s">
        <v>1007</v>
      </c>
      <c r="H2164" s="11" t="s">
        <v>14</v>
      </c>
      <c r="I2164" s="11" t="s">
        <v>1013</v>
      </c>
      <c r="J2164" s="11" t="s">
        <v>1104</v>
      </c>
      <c r="K2164" s="11" t="s">
        <v>1261</v>
      </c>
      <c r="L2164" s="11" t="s">
        <v>1265</v>
      </c>
      <c r="M2164" s="11" t="s">
        <v>1272</v>
      </c>
      <c r="N2164" s="10">
        <v>41943</v>
      </c>
      <c r="O2164" s="12">
        <v>131</v>
      </c>
      <c r="P2164" s="12">
        <v>284</v>
      </c>
      <c r="Q2164" s="12">
        <v>153</v>
      </c>
      <c r="R2164" s="11">
        <v>23</v>
      </c>
      <c r="S2164" s="12">
        <v>6532</v>
      </c>
      <c r="T2164" s="13">
        <v>0.06</v>
      </c>
      <c r="U2164" s="12">
        <v>391.91999999999996</v>
      </c>
      <c r="V2164" s="12">
        <v>6140.08</v>
      </c>
      <c r="W2164" s="12">
        <v>93</v>
      </c>
      <c r="X2164" s="12">
        <v>3683</v>
      </c>
      <c r="Y2164" s="14">
        <f>+DAY('TABLA PRINCIPAL'!$B2164)</f>
        <v>27</v>
      </c>
      <c r="Z2164" s="14">
        <f>+MONTH('TABLA PRINCIPAL'!$B2164)</f>
        <v>10</v>
      </c>
      <c r="AA2164" s="14">
        <f>+YEAR('TABLA PRINCIPAL'!$B2164)</f>
        <v>2014</v>
      </c>
      <c r="AB2164" s="22" t="str">
        <f>+IF(Ventas_Oficina[[#This Row],[Total del pedido]]&gt;=100000,"SI","NO")</f>
        <v>NO</v>
      </c>
      <c r="AC2164" s="22" t="str">
        <f>+_xlfn.XLOOKUP(Ventas_Oficina[[#This Row],[Nº de artículo]],AUXILIAR!A2163:A7055,AUXILIAR!D2163:D7055,"Error",0)</f>
        <v>No enviado a tiempo</v>
      </c>
      <c r="AD2164" s="22" t="str">
        <f>+IF(AND(Ventas_Oficina[[#This Row],[Total]]&gt;75000,Ventas_Oficina[[#This Row],[Envio a tiempo]]="Enviado a tiempo"),"Buena Venta","Venta Mala")</f>
        <v>Venta Mala</v>
      </c>
    </row>
    <row r="2165" spans="1:30" x14ac:dyDescent="0.25">
      <c r="A2165" s="25">
        <v>1377697</v>
      </c>
      <c r="B2165" s="5">
        <v>41932</v>
      </c>
      <c r="C2165" s="6" t="s">
        <v>522</v>
      </c>
      <c r="D2165" s="6" t="s">
        <v>46</v>
      </c>
      <c r="E2165" s="6" t="s">
        <v>4</v>
      </c>
      <c r="F2165" s="6" t="s">
        <v>5</v>
      </c>
      <c r="G2165" s="6" t="s">
        <v>1007</v>
      </c>
      <c r="H2165" s="6" t="s">
        <v>9</v>
      </c>
      <c r="I2165" s="6" t="s">
        <v>1015</v>
      </c>
      <c r="J2165" s="6" t="s">
        <v>1050</v>
      </c>
      <c r="K2165" s="6" t="s">
        <v>1261</v>
      </c>
      <c r="L2165" s="6" t="s">
        <v>1265</v>
      </c>
      <c r="M2165" s="6" t="s">
        <v>1272</v>
      </c>
      <c r="N2165" s="5">
        <v>41934</v>
      </c>
      <c r="O2165" s="7">
        <v>1685</v>
      </c>
      <c r="P2165" s="7">
        <v>2718</v>
      </c>
      <c r="Q2165" s="7">
        <v>1033</v>
      </c>
      <c r="R2165" s="6">
        <v>21</v>
      </c>
      <c r="S2165" s="7">
        <v>57078</v>
      </c>
      <c r="T2165" s="8">
        <v>0.04</v>
      </c>
      <c r="U2165" s="7">
        <v>2283.12</v>
      </c>
      <c r="V2165" s="7">
        <v>54794.879999999997</v>
      </c>
      <c r="W2165" s="7">
        <v>823</v>
      </c>
      <c r="X2165" s="7">
        <v>92889</v>
      </c>
      <c r="Y2165" s="9">
        <f>+DAY('TABLA PRINCIPAL'!$B2165)</f>
        <v>20</v>
      </c>
      <c r="Z2165" s="9">
        <f>+MONTH('TABLA PRINCIPAL'!$B2165)</f>
        <v>10</v>
      </c>
      <c r="AA2165" s="9">
        <f>+YEAR('TABLA PRINCIPAL'!$B2165)</f>
        <v>2014</v>
      </c>
      <c r="AB2165" s="22" t="str">
        <f>+IF(Ventas_Oficina[[#This Row],[Total del pedido]]&gt;=100000,"SI","NO")</f>
        <v>NO</v>
      </c>
      <c r="AC2165" s="22" t="str">
        <f>+_xlfn.XLOOKUP(Ventas_Oficina[[#This Row],[Nº de artículo]],AUXILIAR!A2164:A7056,AUXILIAR!D2164:D7056,"Error",0)</f>
        <v>Enviado a tiempo</v>
      </c>
      <c r="AD2165" s="22" t="str">
        <f>+IF(AND(Ventas_Oficina[[#This Row],[Total]]&gt;75000,Ventas_Oficina[[#This Row],[Envio a tiempo]]="Enviado a tiempo"),"Buena Venta","Venta Mala")</f>
        <v>Buena Venta</v>
      </c>
    </row>
    <row r="2166" spans="1:30" x14ac:dyDescent="0.25">
      <c r="A2166" s="26">
        <v>1377697</v>
      </c>
      <c r="B2166" s="10">
        <v>41784</v>
      </c>
      <c r="C2166" s="11" t="s">
        <v>381</v>
      </c>
      <c r="D2166" s="11" t="s">
        <v>105</v>
      </c>
      <c r="E2166" s="11" t="s">
        <v>4</v>
      </c>
      <c r="F2166" s="11" t="s">
        <v>5</v>
      </c>
      <c r="G2166" s="11" t="s">
        <v>1008</v>
      </c>
      <c r="H2166" s="11" t="s">
        <v>106</v>
      </c>
      <c r="I2166" s="11" t="s">
        <v>1014</v>
      </c>
      <c r="J2166" s="11" t="s">
        <v>1053</v>
      </c>
      <c r="K2166" s="11" t="s">
        <v>1261</v>
      </c>
      <c r="L2166" s="11" t="s">
        <v>1265</v>
      </c>
      <c r="M2166" s="11" t="s">
        <v>1272</v>
      </c>
      <c r="N2166" s="10">
        <v>41788</v>
      </c>
      <c r="O2166" s="12">
        <v>37799</v>
      </c>
      <c r="P2166" s="12">
        <v>59999</v>
      </c>
      <c r="Q2166" s="12">
        <v>22200</v>
      </c>
      <c r="R2166" s="11">
        <v>8</v>
      </c>
      <c r="S2166" s="12">
        <v>479992</v>
      </c>
      <c r="T2166" s="13">
        <v>0.05</v>
      </c>
      <c r="U2166" s="12">
        <v>23999.600000000002</v>
      </c>
      <c r="V2166" s="12">
        <v>455992.4</v>
      </c>
      <c r="W2166" s="12">
        <v>2449</v>
      </c>
      <c r="X2166" s="12">
        <v>1111897</v>
      </c>
      <c r="Y2166" s="14">
        <f>+DAY('TABLA PRINCIPAL'!$B2166)</f>
        <v>25</v>
      </c>
      <c r="Z2166" s="14">
        <f>+MONTH('TABLA PRINCIPAL'!$B2166)</f>
        <v>5</v>
      </c>
      <c r="AA2166" s="14">
        <f>+YEAR('TABLA PRINCIPAL'!$B2166)</f>
        <v>2014</v>
      </c>
      <c r="AB2166" s="22" t="str">
        <f>+IF(Ventas_Oficina[[#This Row],[Total del pedido]]&gt;=100000,"SI","NO")</f>
        <v>SI</v>
      </c>
      <c r="AC2166" s="22" t="str">
        <f>+_xlfn.XLOOKUP(Ventas_Oficina[[#This Row],[Nº de artículo]],AUXILIAR!A2165:A7057,AUXILIAR!D2165:D7057,"Error",0)</f>
        <v>Enviado a tiempo</v>
      </c>
      <c r="AD2166" s="22" t="str">
        <f>+IF(AND(Ventas_Oficina[[#This Row],[Total]]&gt;75000,Ventas_Oficina[[#This Row],[Envio a tiempo]]="Enviado a tiempo"),"Buena Venta","Venta Mala")</f>
        <v>Buena Venta</v>
      </c>
    </row>
    <row r="2167" spans="1:30" x14ac:dyDescent="0.25">
      <c r="A2167" s="25">
        <v>1378428</v>
      </c>
      <c r="B2167" s="5">
        <v>41909</v>
      </c>
      <c r="C2167" s="6" t="s">
        <v>250</v>
      </c>
      <c r="D2167" s="6" t="s">
        <v>118</v>
      </c>
      <c r="E2167" s="6" t="s">
        <v>4</v>
      </c>
      <c r="F2167" s="6" t="s">
        <v>5</v>
      </c>
      <c r="G2167" s="6" t="s">
        <v>1008</v>
      </c>
      <c r="H2167" s="6" t="s">
        <v>53</v>
      </c>
      <c r="I2167" s="6" t="s">
        <v>1016</v>
      </c>
      <c r="J2167" s="6" t="s">
        <v>1039</v>
      </c>
      <c r="K2167" s="6" t="s">
        <v>1261</v>
      </c>
      <c r="L2167" s="6" t="s">
        <v>1265</v>
      </c>
      <c r="M2167" s="6" t="s">
        <v>1272</v>
      </c>
      <c r="N2167" s="5">
        <v>41909</v>
      </c>
      <c r="O2167" s="7">
        <v>479</v>
      </c>
      <c r="P2167" s="7">
        <v>1197</v>
      </c>
      <c r="Q2167" s="7">
        <v>718</v>
      </c>
      <c r="R2167" s="6">
        <v>3</v>
      </c>
      <c r="S2167" s="7">
        <v>3591</v>
      </c>
      <c r="T2167" s="8">
        <v>0.08</v>
      </c>
      <c r="U2167" s="7">
        <v>287.28000000000003</v>
      </c>
      <c r="V2167" s="7">
        <v>3303.72</v>
      </c>
      <c r="W2167" s="7">
        <v>581</v>
      </c>
      <c r="X2167" s="7">
        <v>27837</v>
      </c>
      <c r="Y2167" s="9">
        <f>+DAY('TABLA PRINCIPAL'!$B2167)</f>
        <v>27</v>
      </c>
      <c r="Z2167" s="9">
        <f>+MONTH('TABLA PRINCIPAL'!$B2167)</f>
        <v>9</v>
      </c>
      <c r="AA2167" s="9">
        <f>+YEAR('TABLA PRINCIPAL'!$B2167)</f>
        <v>2014</v>
      </c>
      <c r="AB2167" s="22" t="str">
        <f>+IF(Ventas_Oficina[[#This Row],[Total del pedido]]&gt;=100000,"SI","NO")</f>
        <v>NO</v>
      </c>
      <c r="AC2167" s="22" t="str">
        <f>+_xlfn.XLOOKUP(Ventas_Oficina[[#This Row],[Nº de artículo]],AUXILIAR!A2166:A7058,AUXILIAR!D2166:D7058,"Error",0)</f>
        <v>No enviado a tiempo</v>
      </c>
      <c r="AD2167" s="22" t="str">
        <f>+IF(AND(Ventas_Oficina[[#This Row],[Total]]&gt;75000,Ventas_Oficina[[#This Row],[Envio a tiempo]]="Enviado a tiempo"),"Buena Venta","Venta Mala")</f>
        <v>Venta Mala</v>
      </c>
    </row>
    <row r="2168" spans="1:30" x14ac:dyDescent="0.25">
      <c r="A2168" s="26">
        <v>1378428</v>
      </c>
      <c r="B2168" s="10">
        <v>41941</v>
      </c>
      <c r="C2168" s="11" t="s">
        <v>531</v>
      </c>
      <c r="D2168" s="11" t="s">
        <v>152</v>
      </c>
      <c r="E2168" s="11" t="s">
        <v>4</v>
      </c>
      <c r="F2168" s="11" t="s">
        <v>5</v>
      </c>
      <c r="G2168" s="11" t="s">
        <v>1008</v>
      </c>
      <c r="H2168" s="11" t="s">
        <v>39</v>
      </c>
      <c r="I2168" s="11" t="s">
        <v>1012</v>
      </c>
      <c r="J2168" s="11" t="s">
        <v>1039</v>
      </c>
      <c r="K2168" s="11" t="s">
        <v>1261</v>
      </c>
      <c r="L2168" s="11" t="s">
        <v>1265</v>
      </c>
      <c r="M2168" s="11" t="s">
        <v>1272</v>
      </c>
      <c r="N2168" s="10">
        <v>41943</v>
      </c>
      <c r="O2168" s="12">
        <v>479</v>
      </c>
      <c r="P2168" s="12">
        <v>1197</v>
      </c>
      <c r="Q2168" s="12">
        <v>718</v>
      </c>
      <c r="R2168" s="11">
        <v>11</v>
      </c>
      <c r="S2168" s="12">
        <v>13167</v>
      </c>
      <c r="T2168" s="13">
        <v>0.08</v>
      </c>
      <c r="U2168" s="12">
        <v>1053.3600000000001</v>
      </c>
      <c r="V2168" s="12">
        <v>12113.64</v>
      </c>
      <c r="W2168" s="12">
        <v>581</v>
      </c>
      <c r="X2168" s="12">
        <v>27837</v>
      </c>
      <c r="Y2168" s="14">
        <f>+DAY('TABLA PRINCIPAL'!$B2168)</f>
        <v>29</v>
      </c>
      <c r="Z2168" s="14">
        <f>+MONTH('TABLA PRINCIPAL'!$B2168)</f>
        <v>10</v>
      </c>
      <c r="AA2168" s="14">
        <f>+YEAR('TABLA PRINCIPAL'!$B2168)</f>
        <v>2014</v>
      </c>
      <c r="AB2168" s="22" t="str">
        <f>+IF(Ventas_Oficina[[#This Row],[Total del pedido]]&gt;=100000,"SI","NO")</f>
        <v>NO</v>
      </c>
      <c r="AC2168" s="22" t="str">
        <f>+_xlfn.XLOOKUP(Ventas_Oficina[[#This Row],[Nº de artículo]],AUXILIAR!A2167:A7059,AUXILIAR!D2167:D7059,"Error",0)</f>
        <v>No enviado a tiempo</v>
      </c>
      <c r="AD2168" s="22" t="str">
        <f>+IF(AND(Ventas_Oficina[[#This Row],[Total]]&gt;75000,Ventas_Oficina[[#This Row],[Envio a tiempo]]="Enviado a tiempo"),"Buena Venta","Venta Mala")</f>
        <v>Venta Mala</v>
      </c>
    </row>
    <row r="2169" spans="1:30" x14ac:dyDescent="0.25">
      <c r="A2169" s="25">
        <v>1378428</v>
      </c>
      <c r="B2169" s="5">
        <v>41907</v>
      </c>
      <c r="C2169" s="6" t="s">
        <v>56</v>
      </c>
      <c r="D2169" s="6" t="s">
        <v>57</v>
      </c>
      <c r="E2169" s="6" t="s">
        <v>4</v>
      </c>
      <c r="F2169" s="6" t="s">
        <v>5</v>
      </c>
      <c r="G2169" s="6" t="s">
        <v>1007</v>
      </c>
      <c r="H2169" s="6" t="s">
        <v>58</v>
      </c>
      <c r="I2169" s="6" t="s">
        <v>1016</v>
      </c>
      <c r="J2169" s="6" t="s">
        <v>1092</v>
      </c>
      <c r="K2169" s="6" t="s">
        <v>1261</v>
      </c>
      <c r="L2169" s="6" t="s">
        <v>1265</v>
      </c>
      <c r="M2169" s="6" t="s">
        <v>1272</v>
      </c>
      <c r="N2169" s="5">
        <v>41908</v>
      </c>
      <c r="O2169" s="7">
        <v>187</v>
      </c>
      <c r="P2169" s="7">
        <v>812</v>
      </c>
      <c r="Q2169" s="7">
        <v>625</v>
      </c>
      <c r="R2169" s="6">
        <v>30</v>
      </c>
      <c r="S2169" s="7">
        <v>24360</v>
      </c>
      <c r="T2169" s="8">
        <v>0.03</v>
      </c>
      <c r="U2169" s="7">
        <v>730.8</v>
      </c>
      <c r="V2169" s="7">
        <v>23629.200000000001</v>
      </c>
      <c r="W2169" s="7">
        <v>283</v>
      </c>
      <c r="X2169" s="7">
        <v>3673</v>
      </c>
      <c r="Y2169" s="9">
        <f>+DAY('TABLA PRINCIPAL'!$B2169)</f>
        <v>25</v>
      </c>
      <c r="Z2169" s="9">
        <f>+MONTH('TABLA PRINCIPAL'!$B2169)</f>
        <v>9</v>
      </c>
      <c r="AA2169" s="9">
        <f>+YEAR('TABLA PRINCIPAL'!$B2169)</f>
        <v>2014</v>
      </c>
      <c r="AB2169" s="22" t="str">
        <f>+IF(Ventas_Oficina[[#This Row],[Total del pedido]]&gt;=100000,"SI","NO")</f>
        <v>NO</v>
      </c>
      <c r="AC2169" s="22" t="str">
        <f>+_xlfn.XLOOKUP(Ventas_Oficina[[#This Row],[Nº de artículo]],AUXILIAR!A2168:A7060,AUXILIAR!D2168:D7060,"Error",0)</f>
        <v>Enviado a tiempo</v>
      </c>
      <c r="AD2169" s="22" t="str">
        <f>+IF(AND(Ventas_Oficina[[#This Row],[Total]]&gt;75000,Ventas_Oficina[[#This Row],[Envio a tiempo]]="Enviado a tiempo"),"Buena Venta","Venta Mala")</f>
        <v>Venta Mala</v>
      </c>
    </row>
    <row r="2170" spans="1:30" x14ac:dyDescent="0.25">
      <c r="A2170" s="26">
        <v>1378428</v>
      </c>
      <c r="B2170" s="10">
        <v>41941</v>
      </c>
      <c r="C2170" s="11" t="s">
        <v>531</v>
      </c>
      <c r="D2170" s="11" t="s">
        <v>152</v>
      </c>
      <c r="E2170" s="11" t="s">
        <v>4</v>
      </c>
      <c r="F2170" s="11" t="s">
        <v>5</v>
      </c>
      <c r="G2170" s="11" t="s">
        <v>1009</v>
      </c>
      <c r="H2170" s="11" t="s">
        <v>39</v>
      </c>
      <c r="I2170" s="11" t="s">
        <v>1014</v>
      </c>
      <c r="J2170" s="11" t="s">
        <v>1039</v>
      </c>
      <c r="K2170" s="11" t="s">
        <v>1261</v>
      </c>
      <c r="L2170" s="11" t="s">
        <v>1265</v>
      </c>
      <c r="M2170" s="11" t="s">
        <v>1272</v>
      </c>
      <c r="N2170" s="10">
        <v>41943</v>
      </c>
      <c r="O2170" s="12">
        <v>479</v>
      </c>
      <c r="P2170" s="12">
        <v>1197</v>
      </c>
      <c r="Q2170" s="12">
        <v>718</v>
      </c>
      <c r="R2170" s="11">
        <v>37</v>
      </c>
      <c r="S2170" s="12">
        <v>44289</v>
      </c>
      <c r="T2170" s="13">
        <v>0.03</v>
      </c>
      <c r="U2170" s="12">
        <v>1328.6699999999998</v>
      </c>
      <c r="V2170" s="12">
        <v>42960.33</v>
      </c>
      <c r="W2170" s="12">
        <v>581</v>
      </c>
      <c r="X2170" s="12">
        <v>27837</v>
      </c>
      <c r="Y2170" s="14">
        <f>+DAY('TABLA PRINCIPAL'!$B2170)</f>
        <v>29</v>
      </c>
      <c r="Z2170" s="14">
        <f>+MONTH('TABLA PRINCIPAL'!$B2170)</f>
        <v>10</v>
      </c>
      <c r="AA2170" s="14">
        <f>+YEAR('TABLA PRINCIPAL'!$B2170)</f>
        <v>2014</v>
      </c>
      <c r="AB2170" s="22" t="str">
        <f>+IF(Ventas_Oficina[[#This Row],[Total del pedido]]&gt;=100000,"SI","NO")</f>
        <v>NO</v>
      </c>
      <c r="AC2170" s="22" t="str">
        <f>+_xlfn.XLOOKUP(Ventas_Oficina[[#This Row],[Nº de artículo]],AUXILIAR!A2169:A7061,AUXILIAR!D2169:D7061,"Error",0)</f>
        <v>No enviado a tiempo</v>
      </c>
      <c r="AD2170" s="22" t="str">
        <f>+IF(AND(Ventas_Oficina[[#This Row],[Total]]&gt;75000,Ventas_Oficina[[#This Row],[Envio a tiempo]]="Enviado a tiempo"),"Buena Venta","Venta Mala")</f>
        <v>Venta Mala</v>
      </c>
    </row>
    <row r="2171" spans="1:30" x14ac:dyDescent="0.25">
      <c r="A2171" s="25">
        <v>1378793</v>
      </c>
      <c r="B2171" s="5">
        <v>41454</v>
      </c>
      <c r="C2171" s="6" t="s">
        <v>231</v>
      </c>
      <c r="D2171" s="6" t="s">
        <v>71</v>
      </c>
      <c r="E2171" s="6" t="s">
        <v>4</v>
      </c>
      <c r="F2171" s="6" t="s">
        <v>5</v>
      </c>
      <c r="G2171" s="6" t="s">
        <v>1007</v>
      </c>
      <c r="H2171" s="6" t="s">
        <v>17</v>
      </c>
      <c r="I2171" s="6" t="s">
        <v>1012</v>
      </c>
      <c r="J2171" s="6" t="s">
        <v>1055</v>
      </c>
      <c r="K2171" s="6" t="s">
        <v>1261</v>
      </c>
      <c r="L2171" s="6" t="s">
        <v>1266</v>
      </c>
      <c r="M2171" s="6" t="s">
        <v>1272</v>
      </c>
      <c r="N2171" s="5">
        <v>41434</v>
      </c>
      <c r="O2171" s="7">
        <v>250</v>
      </c>
      <c r="P2171" s="7">
        <v>568</v>
      </c>
      <c r="Q2171" s="7">
        <v>318</v>
      </c>
      <c r="R2171" s="6">
        <v>16</v>
      </c>
      <c r="S2171" s="7">
        <v>9088</v>
      </c>
      <c r="T2171" s="8">
        <v>0.04</v>
      </c>
      <c r="U2171" s="7">
        <v>363.52</v>
      </c>
      <c r="V2171" s="7">
        <v>8724.48</v>
      </c>
      <c r="W2171" s="7">
        <v>360</v>
      </c>
      <c r="X2171" s="7">
        <v>55232</v>
      </c>
      <c r="Y2171" s="9">
        <f>+DAY('TABLA PRINCIPAL'!$B2171)</f>
        <v>29</v>
      </c>
      <c r="Z2171" s="9">
        <f>+MONTH('TABLA PRINCIPAL'!$B2171)</f>
        <v>6</v>
      </c>
      <c r="AA2171" s="9">
        <f>+YEAR('TABLA PRINCIPAL'!$B2171)</f>
        <v>2013</v>
      </c>
      <c r="AB2171" s="22" t="str">
        <f>+IF(Ventas_Oficina[[#This Row],[Total del pedido]]&gt;=100000,"SI","NO")</f>
        <v>NO</v>
      </c>
      <c r="AC2171" s="22" t="str">
        <f>+_xlfn.XLOOKUP(Ventas_Oficina[[#This Row],[Nº de artículo]],AUXILIAR!A2170:A7062,AUXILIAR!D2170:D7062,"Error",0)</f>
        <v>No enviado a tiempo</v>
      </c>
      <c r="AD2171" s="22" t="str">
        <f>+IF(AND(Ventas_Oficina[[#This Row],[Total]]&gt;75000,Ventas_Oficina[[#This Row],[Envio a tiempo]]="Enviado a tiempo"),"Buena Venta","Venta Mala")</f>
        <v>Venta Mala</v>
      </c>
    </row>
    <row r="2172" spans="1:30" x14ac:dyDescent="0.25">
      <c r="A2172" s="26">
        <v>1379158</v>
      </c>
      <c r="B2172" s="10">
        <v>42155</v>
      </c>
      <c r="C2172" s="11" t="s">
        <v>186</v>
      </c>
      <c r="D2172" s="11" t="s">
        <v>62</v>
      </c>
      <c r="E2172" s="11" t="s">
        <v>4</v>
      </c>
      <c r="F2172" s="11" t="s">
        <v>5</v>
      </c>
      <c r="G2172" s="11" t="s">
        <v>1008</v>
      </c>
      <c r="H2172" s="11" t="s">
        <v>27</v>
      </c>
      <c r="I2172" s="11" t="s">
        <v>1015</v>
      </c>
      <c r="J2172" s="11" t="s">
        <v>1075</v>
      </c>
      <c r="K2172" s="11" t="s">
        <v>1262</v>
      </c>
      <c r="L2172" s="11" t="s">
        <v>1265</v>
      </c>
      <c r="M2172" s="11" t="s">
        <v>1272</v>
      </c>
      <c r="N2172" s="10">
        <v>42160</v>
      </c>
      <c r="O2172" s="12">
        <v>225</v>
      </c>
      <c r="P2172" s="12">
        <v>369</v>
      </c>
      <c r="Q2172" s="12">
        <v>144</v>
      </c>
      <c r="R2172" s="11">
        <v>50</v>
      </c>
      <c r="S2172" s="12">
        <v>18450</v>
      </c>
      <c r="T2172" s="13">
        <v>0</v>
      </c>
      <c r="U2172" s="12">
        <v>0</v>
      </c>
      <c r="V2172" s="12">
        <v>18450</v>
      </c>
      <c r="W2172" s="12">
        <v>250</v>
      </c>
      <c r="X2172" s="12">
        <v>4609</v>
      </c>
      <c r="Y2172" s="14">
        <f>+DAY('TABLA PRINCIPAL'!$B2172)</f>
        <v>31</v>
      </c>
      <c r="Z2172" s="14">
        <f>+MONTH('TABLA PRINCIPAL'!$B2172)</f>
        <v>5</v>
      </c>
      <c r="AA2172" s="14">
        <f>+YEAR('TABLA PRINCIPAL'!$B2172)</f>
        <v>2015</v>
      </c>
      <c r="AB2172" s="22" t="str">
        <f>+IF(Ventas_Oficina[[#This Row],[Total del pedido]]&gt;=100000,"SI","NO")</f>
        <v>NO</v>
      </c>
      <c r="AC2172" s="22" t="str">
        <f>+_xlfn.XLOOKUP(Ventas_Oficina[[#This Row],[Nº de artículo]],AUXILIAR!A2171:A7063,AUXILIAR!D2171:D7063,"Error",0)</f>
        <v>Enviado a tiempo</v>
      </c>
      <c r="AD2172" s="22" t="str">
        <f>+IF(AND(Ventas_Oficina[[#This Row],[Total]]&gt;75000,Ventas_Oficina[[#This Row],[Envio a tiempo]]="Enviado a tiempo"),"Buena Venta","Venta Mala")</f>
        <v>Venta Mala</v>
      </c>
    </row>
    <row r="2173" spans="1:30" x14ac:dyDescent="0.25">
      <c r="A2173" s="25">
        <v>1379158</v>
      </c>
      <c r="B2173" s="5">
        <v>41944</v>
      </c>
      <c r="C2173" s="6" t="s">
        <v>494</v>
      </c>
      <c r="D2173" s="6" t="s">
        <v>71</v>
      </c>
      <c r="E2173" s="6" t="s">
        <v>4</v>
      </c>
      <c r="F2173" s="6" t="s">
        <v>5</v>
      </c>
      <c r="G2173" s="6" t="s">
        <v>1008</v>
      </c>
      <c r="H2173" s="6" t="s">
        <v>17</v>
      </c>
      <c r="I2173" s="6" t="s">
        <v>1013</v>
      </c>
      <c r="J2173" s="6" t="s">
        <v>1051</v>
      </c>
      <c r="K2173" s="6" t="s">
        <v>1261</v>
      </c>
      <c r="L2173" s="6" t="s">
        <v>1265</v>
      </c>
      <c r="M2173" s="6" t="s">
        <v>1272</v>
      </c>
      <c r="N2173" s="5">
        <v>41946</v>
      </c>
      <c r="O2173" s="7">
        <v>5207</v>
      </c>
      <c r="P2173" s="7">
        <v>8398</v>
      </c>
      <c r="Q2173" s="7">
        <v>3191</v>
      </c>
      <c r="R2173" s="6">
        <v>42</v>
      </c>
      <c r="S2173" s="7">
        <v>352716</v>
      </c>
      <c r="T2173" s="8">
        <v>0.06</v>
      </c>
      <c r="U2173" s="7">
        <v>21162.959999999999</v>
      </c>
      <c r="V2173" s="7">
        <v>331553.03999999998</v>
      </c>
      <c r="W2173" s="7">
        <v>501</v>
      </c>
      <c r="X2173" s="7">
        <v>191975</v>
      </c>
      <c r="Y2173" s="9">
        <f>+DAY('TABLA PRINCIPAL'!$B2173)</f>
        <v>1</v>
      </c>
      <c r="Z2173" s="9">
        <f>+MONTH('TABLA PRINCIPAL'!$B2173)</f>
        <v>11</v>
      </c>
      <c r="AA2173" s="9">
        <f>+YEAR('TABLA PRINCIPAL'!$B2173)</f>
        <v>2014</v>
      </c>
      <c r="AB2173" s="22" t="str">
        <f>+IF(Ventas_Oficina[[#This Row],[Total del pedido]]&gt;=100000,"SI","NO")</f>
        <v>SI</v>
      </c>
      <c r="AC2173" s="22" t="str">
        <f>+_xlfn.XLOOKUP(Ventas_Oficina[[#This Row],[Nº de artículo]],AUXILIAR!A2172:A7064,AUXILIAR!D2172:D7064,"Error",0)</f>
        <v>Enviado a tiempo</v>
      </c>
      <c r="AD2173" s="22" t="str">
        <f>+IF(AND(Ventas_Oficina[[#This Row],[Total]]&gt;75000,Ventas_Oficina[[#This Row],[Envio a tiempo]]="Enviado a tiempo"),"Buena Venta","Venta Mala")</f>
        <v>Buena Venta</v>
      </c>
    </row>
    <row r="2174" spans="1:30" x14ac:dyDescent="0.25">
      <c r="A2174" s="26">
        <v>1379158</v>
      </c>
      <c r="B2174" s="10">
        <v>41944</v>
      </c>
      <c r="C2174" s="11" t="s">
        <v>494</v>
      </c>
      <c r="D2174" s="11" t="s">
        <v>71</v>
      </c>
      <c r="E2174" s="11" t="s">
        <v>4</v>
      </c>
      <c r="F2174" s="11" t="s">
        <v>5</v>
      </c>
      <c r="G2174" s="11" t="s">
        <v>1009</v>
      </c>
      <c r="H2174" s="11" t="s">
        <v>17</v>
      </c>
      <c r="I2174" s="11" t="s">
        <v>1012</v>
      </c>
      <c r="J2174" s="11" t="s">
        <v>1051</v>
      </c>
      <c r="K2174" s="11" t="s">
        <v>1261</v>
      </c>
      <c r="L2174" s="11" t="s">
        <v>1266</v>
      </c>
      <c r="M2174" s="11" t="s">
        <v>1272</v>
      </c>
      <c r="N2174" s="10">
        <v>41946</v>
      </c>
      <c r="O2174" s="12">
        <v>5207</v>
      </c>
      <c r="P2174" s="12">
        <v>8398</v>
      </c>
      <c r="Q2174" s="12">
        <v>3191</v>
      </c>
      <c r="R2174" s="11">
        <v>33</v>
      </c>
      <c r="S2174" s="12">
        <v>277134</v>
      </c>
      <c r="T2174" s="13">
        <v>0.05</v>
      </c>
      <c r="U2174" s="12">
        <v>13856.7</v>
      </c>
      <c r="V2174" s="12">
        <v>263277.3</v>
      </c>
      <c r="W2174" s="12">
        <v>501</v>
      </c>
      <c r="X2174" s="12">
        <v>191975</v>
      </c>
      <c r="Y2174" s="14">
        <f>+DAY('TABLA PRINCIPAL'!$B2174)</f>
        <v>1</v>
      </c>
      <c r="Z2174" s="14">
        <f>+MONTH('TABLA PRINCIPAL'!$B2174)</f>
        <v>11</v>
      </c>
      <c r="AA2174" s="14">
        <f>+YEAR('TABLA PRINCIPAL'!$B2174)</f>
        <v>2014</v>
      </c>
      <c r="AB2174" s="22" t="str">
        <f>+IF(Ventas_Oficina[[#This Row],[Total del pedido]]&gt;=100000,"SI","NO")</f>
        <v>SI</v>
      </c>
      <c r="AC2174" s="22" t="str">
        <f>+_xlfn.XLOOKUP(Ventas_Oficina[[#This Row],[Nº de artículo]],AUXILIAR!A2173:A7065,AUXILIAR!D2173:D7065,"Error",0)</f>
        <v>Enviado a tiempo</v>
      </c>
      <c r="AD2174" s="22" t="str">
        <f>+IF(AND(Ventas_Oficina[[#This Row],[Total]]&gt;75000,Ventas_Oficina[[#This Row],[Envio a tiempo]]="Enviado a tiempo"),"Buena Venta","Venta Mala")</f>
        <v>Buena Venta</v>
      </c>
    </row>
    <row r="2175" spans="1:30" x14ac:dyDescent="0.25">
      <c r="A2175" s="25">
        <v>1379158</v>
      </c>
      <c r="B2175" s="5">
        <v>41920</v>
      </c>
      <c r="C2175" s="6" t="s">
        <v>207</v>
      </c>
      <c r="D2175" s="6" t="s">
        <v>177</v>
      </c>
      <c r="E2175" s="6" t="s">
        <v>4</v>
      </c>
      <c r="F2175" s="6" t="s">
        <v>5</v>
      </c>
      <c r="G2175" s="6" t="s">
        <v>1010</v>
      </c>
      <c r="H2175" s="6" t="s">
        <v>6</v>
      </c>
      <c r="I2175" s="6" t="s">
        <v>1013</v>
      </c>
      <c r="J2175" s="6" t="s">
        <v>1041</v>
      </c>
      <c r="K2175" s="6" t="s">
        <v>1261</v>
      </c>
      <c r="L2175" s="6" t="s">
        <v>1265</v>
      </c>
      <c r="M2175" s="6" t="s">
        <v>1272</v>
      </c>
      <c r="N2175" s="5">
        <v>41922</v>
      </c>
      <c r="O2175" s="7">
        <v>245</v>
      </c>
      <c r="P2175" s="7">
        <v>389</v>
      </c>
      <c r="Q2175" s="7">
        <v>144</v>
      </c>
      <c r="R2175" s="6">
        <v>8</v>
      </c>
      <c r="S2175" s="7">
        <v>3112</v>
      </c>
      <c r="T2175" s="8">
        <v>7.0000000000000007E-2</v>
      </c>
      <c r="U2175" s="7">
        <v>217.84000000000003</v>
      </c>
      <c r="V2175" s="7">
        <v>2894.16</v>
      </c>
      <c r="W2175" s="7">
        <v>701</v>
      </c>
      <c r="X2175" s="7">
        <v>1375</v>
      </c>
      <c r="Y2175" s="9">
        <f>+DAY('TABLA PRINCIPAL'!$B2175)</f>
        <v>8</v>
      </c>
      <c r="Z2175" s="9">
        <f>+MONTH('TABLA PRINCIPAL'!$B2175)</f>
        <v>10</v>
      </c>
      <c r="AA2175" s="9">
        <f>+YEAR('TABLA PRINCIPAL'!$B2175)</f>
        <v>2014</v>
      </c>
      <c r="AB2175" s="22" t="str">
        <f>+IF(Ventas_Oficina[[#This Row],[Total del pedido]]&gt;=100000,"SI","NO")</f>
        <v>NO</v>
      </c>
      <c r="AC2175" s="22" t="str">
        <f>+_xlfn.XLOOKUP(Ventas_Oficina[[#This Row],[Nº de artículo]],AUXILIAR!A2174:A7066,AUXILIAR!D2174:D7066,"Error",0)</f>
        <v>Enviado a tiempo</v>
      </c>
      <c r="AD2175" s="22" t="str">
        <f>+IF(AND(Ventas_Oficina[[#This Row],[Total]]&gt;75000,Ventas_Oficina[[#This Row],[Envio a tiempo]]="Enviado a tiempo"),"Buena Venta","Venta Mala")</f>
        <v>Venta Mala</v>
      </c>
    </row>
    <row r="2176" spans="1:30" x14ac:dyDescent="0.25">
      <c r="A2176" s="26">
        <v>1379158</v>
      </c>
      <c r="B2176" s="10">
        <v>41488</v>
      </c>
      <c r="C2176" s="11" t="s">
        <v>333</v>
      </c>
      <c r="D2176" s="11" t="s">
        <v>33</v>
      </c>
      <c r="E2176" s="11" t="s">
        <v>4</v>
      </c>
      <c r="F2176" s="11" t="s">
        <v>5</v>
      </c>
      <c r="G2176" s="11" t="s">
        <v>1008</v>
      </c>
      <c r="H2176" s="11" t="s">
        <v>34</v>
      </c>
      <c r="I2176" s="11" t="s">
        <v>1012</v>
      </c>
      <c r="J2176" s="11" t="s">
        <v>1036</v>
      </c>
      <c r="K2176" s="11" t="s">
        <v>1261</v>
      </c>
      <c r="L2176" s="11" t="s">
        <v>1267</v>
      </c>
      <c r="M2176" s="11" t="s">
        <v>1273</v>
      </c>
      <c r="N2176" s="10">
        <v>41490</v>
      </c>
      <c r="O2176" s="12">
        <v>453</v>
      </c>
      <c r="P2176" s="12">
        <v>730</v>
      </c>
      <c r="Q2176" s="12">
        <v>277</v>
      </c>
      <c r="R2176" s="11">
        <v>1</v>
      </c>
      <c r="S2176" s="12">
        <v>730</v>
      </c>
      <c r="T2176" s="13">
        <v>0.01</v>
      </c>
      <c r="U2176" s="12">
        <v>7.3</v>
      </c>
      <c r="V2176" s="12">
        <v>722.7</v>
      </c>
      <c r="W2176" s="12">
        <v>772</v>
      </c>
      <c r="X2176" s="12">
        <v>23090</v>
      </c>
      <c r="Y2176" s="14">
        <f>+DAY('TABLA PRINCIPAL'!$B2176)</f>
        <v>2</v>
      </c>
      <c r="Z2176" s="14">
        <f>+MONTH('TABLA PRINCIPAL'!$B2176)</f>
        <v>8</v>
      </c>
      <c r="AA2176" s="14">
        <f>+YEAR('TABLA PRINCIPAL'!$B2176)</f>
        <v>2013</v>
      </c>
      <c r="AB2176" s="22" t="str">
        <f>+IF(Ventas_Oficina[[#This Row],[Total del pedido]]&gt;=100000,"SI","NO")</f>
        <v>NO</v>
      </c>
      <c r="AC2176" s="22" t="str">
        <f>+_xlfn.XLOOKUP(Ventas_Oficina[[#This Row],[Nº de artículo]],AUXILIAR!A2175:A7067,AUXILIAR!D2175:D7067,"Error",0)</f>
        <v>Enviado a tiempo</v>
      </c>
      <c r="AD2176" s="22" t="str">
        <f>+IF(AND(Ventas_Oficina[[#This Row],[Total]]&gt;75000,Ventas_Oficina[[#This Row],[Envio a tiempo]]="Enviado a tiempo"),"Buena Venta","Venta Mala")</f>
        <v>Venta Mala</v>
      </c>
    </row>
    <row r="2177" spans="1:30" x14ac:dyDescent="0.25">
      <c r="A2177" s="25">
        <v>1379524</v>
      </c>
      <c r="B2177" s="5">
        <v>41945</v>
      </c>
      <c r="C2177" s="6" t="s">
        <v>473</v>
      </c>
      <c r="D2177" s="6" t="s">
        <v>527</v>
      </c>
      <c r="E2177" s="6" t="s">
        <v>4</v>
      </c>
      <c r="F2177" s="6" t="s">
        <v>5</v>
      </c>
      <c r="G2177" s="6" t="s">
        <v>1008</v>
      </c>
      <c r="H2177" s="6" t="s">
        <v>27</v>
      </c>
      <c r="I2177" s="6" t="s">
        <v>1015</v>
      </c>
      <c r="J2177" s="6" t="s">
        <v>1173</v>
      </c>
      <c r="K2177" s="6" t="s">
        <v>1262</v>
      </c>
      <c r="L2177" s="6" t="s">
        <v>1265</v>
      </c>
      <c r="M2177" s="6" t="s">
        <v>1272</v>
      </c>
      <c r="N2177" s="5">
        <v>41947</v>
      </c>
      <c r="O2177" s="7">
        <v>489</v>
      </c>
      <c r="P2177" s="7">
        <v>764</v>
      </c>
      <c r="Q2177" s="7">
        <v>275</v>
      </c>
      <c r="R2177" s="6">
        <v>34</v>
      </c>
      <c r="S2177" s="7">
        <v>25976</v>
      </c>
      <c r="T2177" s="8">
        <v>0.01</v>
      </c>
      <c r="U2177" s="7">
        <v>259.76</v>
      </c>
      <c r="V2177" s="7">
        <v>25716.240000000002</v>
      </c>
      <c r="W2177" s="7">
        <v>139</v>
      </c>
      <c r="X2177" s="7">
        <v>9124</v>
      </c>
      <c r="Y2177" s="9">
        <f>+DAY('TABLA PRINCIPAL'!$B2177)</f>
        <v>2</v>
      </c>
      <c r="Z2177" s="9">
        <f>+MONTH('TABLA PRINCIPAL'!$B2177)</f>
        <v>11</v>
      </c>
      <c r="AA2177" s="9">
        <f>+YEAR('TABLA PRINCIPAL'!$B2177)</f>
        <v>2014</v>
      </c>
      <c r="AB2177" s="22" t="str">
        <f>+IF(Ventas_Oficina[[#This Row],[Total del pedido]]&gt;=100000,"SI","NO")</f>
        <v>NO</v>
      </c>
      <c r="AC2177" s="22" t="str">
        <f>+_xlfn.XLOOKUP(Ventas_Oficina[[#This Row],[Nº de artículo]],AUXILIAR!A2176:A7068,AUXILIAR!D2176:D7068,"Error",0)</f>
        <v>Enviado a tiempo</v>
      </c>
      <c r="AD2177" s="22" t="str">
        <f>+IF(AND(Ventas_Oficina[[#This Row],[Total]]&gt;75000,Ventas_Oficina[[#This Row],[Envio a tiempo]]="Enviado a tiempo"),"Buena Venta","Venta Mala")</f>
        <v>Venta Mala</v>
      </c>
    </row>
    <row r="2178" spans="1:30" x14ac:dyDescent="0.25">
      <c r="A2178" s="26">
        <v>1380254</v>
      </c>
      <c r="B2178" s="10">
        <v>41819</v>
      </c>
      <c r="C2178" s="11" t="s">
        <v>650</v>
      </c>
      <c r="D2178" s="11" t="s">
        <v>71</v>
      </c>
      <c r="E2178" s="11" t="s">
        <v>4</v>
      </c>
      <c r="F2178" s="11" t="s">
        <v>5</v>
      </c>
      <c r="G2178" s="11" t="s">
        <v>1008</v>
      </c>
      <c r="H2178" s="11" t="s">
        <v>17</v>
      </c>
      <c r="I2178" s="11" t="s">
        <v>1013</v>
      </c>
      <c r="J2178" s="11" t="s">
        <v>1081</v>
      </c>
      <c r="K2178" s="11" t="s">
        <v>1261</v>
      </c>
      <c r="L2178" s="11" t="s">
        <v>1266</v>
      </c>
      <c r="M2178" s="11" t="s">
        <v>1272</v>
      </c>
      <c r="N2178" s="10">
        <v>41819</v>
      </c>
      <c r="O2178" s="12">
        <v>252</v>
      </c>
      <c r="P2178" s="12">
        <v>400</v>
      </c>
      <c r="Q2178" s="12">
        <v>148</v>
      </c>
      <c r="R2178" s="11">
        <v>8</v>
      </c>
      <c r="S2178" s="12">
        <v>3200</v>
      </c>
      <c r="T2178" s="13">
        <v>0.03</v>
      </c>
      <c r="U2178" s="12">
        <v>96</v>
      </c>
      <c r="V2178" s="12">
        <v>3104</v>
      </c>
      <c r="W2178" s="12">
        <v>130</v>
      </c>
      <c r="X2178" s="12">
        <v>11778</v>
      </c>
      <c r="Y2178" s="14">
        <f>+DAY('TABLA PRINCIPAL'!$B2178)</f>
        <v>29</v>
      </c>
      <c r="Z2178" s="14">
        <f>+MONTH('TABLA PRINCIPAL'!$B2178)</f>
        <v>6</v>
      </c>
      <c r="AA2178" s="14">
        <f>+YEAR('TABLA PRINCIPAL'!$B2178)</f>
        <v>2014</v>
      </c>
      <c r="AB2178" s="22" t="str">
        <f>+IF(Ventas_Oficina[[#This Row],[Total del pedido]]&gt;=100000,"SI","NO")</f>
        <v>NO</v>
      </c>
      <c r="AC2178" s="22" t="str">
        <f>+_xlfn.XLOOKUP(Ventas_Oficina[[#This Row],[Nº de artículo]],AUXILIAR!A2177:A7069,AUXILIAR!D2177:D7069,"Error",0)</f>
        <v>No enviado a tiempo</v>
      </c>
      <c r="AD2178" s="22" t="str">
        <f>+IF(AND(Ventas_Oficina[[#This Row],[Total]]&gt;75000,Ventas_Oficina[[#This Row],[Envio a tiempo]]="Enviado a tiempo"),"Buena Venta","Venta Mala")</f>
        <v>Venta Mala</v>
      </c>
    </row>
    <row r="2179" spans="1:30" x14ac:dyDescent="0.25">
      <c r="A2179" s="25">
        <v>1380619</v>
      </c>
      <c r="B2179" s="5">
        <v>41946</v>
      </c>
      <c r="C2179" s="6" t="s">
        <v>473</v>
      </c>
      <c r="D2179" s="6" t="s">
        <v>456</v>
      </c>
      <c r="E2179" s="6" t="s">
        <v>4</v>
      </c>
      <c r="F2179" s="6" t="s">
        <v>5</v>
      </c>
      <c r="G2179" s="6" t="s">
        <v>1008</v>
      </c>
      <c r="H2179" s="6" t="s">
        <v>27</v>
      </c>
      <c r="I2179" s="6" t="s">
        <v>1015</v>
      </c>
      <c r="J2179" s="6" t="s">
        <v>1120</v>
      </c>
      <c r="K2179" s="6" t="s">
        <v>1261</v>
      </c>
      <c r="L2179" s="6" t="s">
        <v>1265</v>
      </c>
      <c r="M2179" s="6" t="s">
        <v>1272</v>
      </c>
      <c r="N2179" s="5">
        <v>41948</v>
      </c>
      <c r="O2179" s="7">
        <v>651</v>
      </c>
      <c r="P2179" s="7">
        <v>3098</v>
      </c>
      <c r="Q2179" s="7">
        <v>2447</v>
      </c>
      <c r="R2179" s="6">
        <v>44</v>
      </c>
      <c r="S2179" s="7">
        <v>136312</v>
      </c>
      <c r="T2179" s="8">
        <v>0.01</v>
      </c>
      <c r="U2179" s="7">
        <v>1363.1200000000001</v>
      </c>
      <c r="V2179" s="7">
        <v>134948.88</v>
      </c>
      <c r="W2179" s="7">
        <v>650</v>
      </c>
      <c r="X2179" s="7">
        <v>37826</v>
      </c>
      <c r="Y2179" s="9">
        <f>+DAY('TABLA PRINCIPAL'!$B2179)</f>
        <v>3</v>
      </c>
      <c r="Z2179" s="9">
        <f>+MONTH('TABLA PRINCIPAL'!$B2179)</f>
        <v>11</v>
      </c>
      <c r="AA2179" s="9">
        <f>+YEAR('TABLA PRINCIPAL'!$B2179)</f>
        <v>2014</v>
      </c>
      <c r="AB2179" s="22" t="str">
        <f>+IF(Ventas_Oficina[[#This Row],[Total del pedido]]&gt;=100000,"SI","NO")</f>
        <v>SI</v>
      </c>
      <c r="AC2179" s="22" t="str">
        <f>+_xlfn.XLOOKUP(Ventas_Oficina[[#This Row],[Nº de artículo]],AUXILIAR!A2178:A7070,AUXILIAR!D2178:D7070,"Error",0)</f>
        <v>Enviado a tiempo</v>
      </c>
      <c r="AD2179" s="22" t="str">
        <f>+IF(AND(Ventas_Oficina[[#This Row],[Total]]&gt;75000,Ventas_Oficina[[#This Row],[Envio a tiempo]]="Enviado a tiempo"),"Buena Venta","Venta Mala")</f>
        <v>Venta Mala</v>
      </c>
    </row>
    <row r="2180" spans="1:30" x14ac:dyDescent="0.25">
      <c r="A2180" s="26">
        <v>1380619</v>
      </c>
      <c r="B2180" s="10">
        <v>41768</v>
      </c>
      <c r="C2180" s="11" t="s">
        <v>697</v>
      </c>
      <c r="D2180" s="11" t="s">
        <v>137</v>
      </c>
      <c r="E2180" s="11" t="s">
        <v>4</v>
      </c>
      <c r="F2180" s="11" t="s">
        <v>5</v>
      </c>
      <c r="G2180" s="11" t="s">
        <v>1009</v>
      </c>
      <c r="H2180" s="11" t="s">
        <v>6</v>
      </c>
      <c r="I2180" s="11" t="s">
        <v>1013</v>
      </c>
      <c r="J2180" s="11" t="s">
        <v>1095</v>
      </c>
      <c r="K2180" s="11" t="s">
        <v>1261</v>
      </c>
      <c r="L2180" s="11" t="s">
        <v>1265</v>
      </c>
      <c r="M2180" s="11" t="s">
        <v>1272</v>
      </c>
      <c r="N2180" s="10">
        <v>41768</v>
      </c>
      <c r="O2180" s="12">
        <v>6773</v>
      </c>
      <c r="P2180" s="12">
        <v>16520</v>
      </c>
      <c r="Q2180" s="12">
        <v>9747</v>
      </c>
      <c r="R2180" s="11">
        <v>19</v>
      </c>
      <c r="S2180" s="12">
        <v>313880</v>
      </c>
      <c r="T2180" s="13">
        <v>0</v>
      </c>
      <c r="U2180" s="12">
        <v>0</v>
      </c>
      <c r="V2180" s="12">
        <v>313880</v>
      </c>
      <c r="W2180" s="12">
        <v>1999</v>
      </c>
      <c r="X2180" s="12">
        <v>771902</v>
      </c>
      <c r="Y2180" s="14">
        <f>+DAY('TABLA PRINCIPAL'!$B2180)</f>
        <v>9</v>
      </c>
      <c r="Z2180" s="14">
        <f>+MONTH('TABLA PRINCIPAL'!$B2180)</f>
        <v>5</v>
      </c>
      <c r="AA2180" s="14">
        <f>+YEAR('TABLA PRINCIPAL'!$B2180)</f>
        <v>2014</v>
      </c>
      <c r="AB2180" s="22" t="str">
        <f>+IF(Ventas_Oficina[[#This Row],[Total del pedido]]&gt;=100000,"SI","NO")</f>
        <v>SI</v>
      </c>
      <c r="AC2180" s="22" t="str">
        <f>+_xlfn.XLOOKUP(Ventas_Oficina[[#This Row],[Nº de artículo]],AUXILIAR!A2179:A7071,AUXILIAR!D2179:D7071,"Error",0)</f>
        <v>Enviado a tiempo</v>
      </c>
      <c r="AD2180" s="22" t="str">
        <f>+IF(AND(Ventas_Oficina[[#This Row],[Total]]&gt;75000,Ventas_Oficina[[#This Row],[Envio a tiempo]]="Enviado a tiempo"),"Buena Venta","Venta Mala")</f>
        <v>Buena Venta</v>
      </c>
    </row>
    <row r="2181" spans="1:30" x14ac:dyDescent="0.25">
      <c r="A2181" s="25">
        <v>1380619</v>
      </c>
      <c r="B2181" s="5">
        <v>41663</v>
      </c>
      <c r="C2181" s="6" t="s">
        <v>534</v>
      </c>
      <c r="D2181" s="6" t="s">
        <v>129</v>
      </c>
      <c r="E2181" s="6" t="s">
        <v>4</v>
      </c>
      <c r="F2181" s="6" t="s">
        <v>5</v>
      </c>
      <c r="G2181" s="6" t="s">
        <v>1008</v>
      </c>
      <c r="H2181" s="6" t="s">
        <v>6</v>
      </c>
      <c r="I2181" s="6" t="s">
        <v>1013</v>
      </c>
      <c r="J2181" s="6" t="s">
        <v>1029</v>
      </c>
      <c r="K2181" s="6" t="s">
        <v>1261</v>
      </c>
      <c r="L2181" s="6" t="s">
        <v>1265</v>
      </c>
      <c r="M2181" s="6" t="s">
        <v>1272</v>
      </c>
      <c r="N2181" s="5">
        <v>41665</v>
      </c>
      <c r="O2181" s="7">
        <v>7500</v>
      </c>
      <c r="P2181" s="7">
        <v>12097</v>
      </c>
      <c r="Q2181" s="7">
        <v>4597</v>
      </c>
      <c r="R2181" s="6">
        <v>24</v>
      </c>
      <c r="S2181" s="7">
        <v>290328</v>
      </c>
      <c r="T2181" s="8">
        <v>0.05</v>
      </c>
      <c r="U2181" s="7">
        <v>14516.400000000001</v>
      </c>
      <c r="V2181" s="7">
        <v>275811.59999999998</v>
      </c>
      <c r="W2181" s="7">
        <v>2630</v>
      </c>
      <c r="X2181" s="7">
        <v>402797</v>
      </c>
      <c r="Y2181" s="9">
        <f>+DAY('TABLA PRINCIPAL'!$B2181)</f>
        <v>24</v>
      </c>
      <c r="Z2181" s="9">
        <f>+MONTH('TABLA PRINCIPAL'!$B2181)</f>
        <v>1</v>
      </c>
      <c r="AA2181" s="9">
        <f>+YEAR('TABLA PRINCIPAL'!$B2181)</f>
        <v>2014</v>
      </c>
      <c r="AB2181" s="22" t="str">
        <f>+IF(Ventas_Oficina[[#This Row],[Total del pedido]]&gt;=100000,"SI","NO")</f>
        <v>SI</v>
      </c>
      <c r="AC2181" s="22" t="str">
        <f>+_xlfn.XLOOKUP(Ventas_Oficina[[#This Row],[Nº de artículo]],AUXILIAR!A2180:A7072,AUXILIAR!D2180:D7072,"Error",0)</f>
        <v>No enviado a tiempo</v>
      </c>
      <c r="AD2181" s="22" t="str">
        <f>+IF(AND(Ventas_Oficina[[#This Row],[Total]]&gt;75000,Ventas_Oficina[[#This Row],[Envio a tiempo]]="Enviado a tiempo"),"Buena Venta","Venta Mala")</f>
        <v>Venta Mala</v>
      </c>
    </row>
    <row r="2182" spans="1:30" x14ac:dyDescent="0.25">
      <c r="A2182" s="26">
        <v>1380985</v>
      </c>
      <c r="B2182" s="10">
        <v>41950</v>
      </c>
      <c r="C2182" s="11" t="s">
        <v>30</v>
      </c>
      <c r="D2182" s="11" t="s">
        <v>31</v>
      </c>
      <c r="E2182" s="11" t="s">
        <v>4</v>
      </c>
      <c r="F2182" s="11" t="s">
        <v>5</v>
      </c>
      <c r="G2182" s="11" t="s">
        <v>1009</v>
      </c>
      <c r="H2182" s="11" t="s">
        <v>9</v>
      </c>
      <c r="I2182" s="11" t="s">
        <v>1013</v>
      </c>
      <c r="J2182" s="11" t="s">
        <v>1216</v>
      </c>
      <c r="K2182" s="11" t="s">
        <v>1262</v>
      </c>
      <c r="L2182" s="11" t="s">
        <v>1265</v>
      </c>
      <c r="M2182" s="11" t="s">
        <v>1272</v>
      </c>
      <c r="N2182" s="10">
        <v>41952</v>
      </c>
      <c r="O2182" s="12">
        <v>437</v>
      </c>
      <c r="P2182" s="12">
        <v>911</v>
      </c>
      <c r="Q2182" s="12">
        <v>474</v>
      </c>
      <c r="R2182" s="11">
        <v>23</v>
      </c>
      <c r="S2182" s="12">
        <v>20953</v>
      </c>
      <c r="T2182" s="13">
        <v>0.01</v>
      </c>
      <c r="U2182" s="12">
        <v>209.53</v>
      </c>
      <c r="V2182" s="12">
        <v>20743.47</v>
      </c>
      <c r="W2182" s="12">
        <v>225</v>
      </c>
      <c r="X2182" s="12">
        <v>2290211</v>
      </c>
      <c r="Y2182" s="14">
        <f>+DAY('TABLA PRINCIPAL'!$B2182)</f>
        <v>7</v>
      </c>
      <c r="Z2182" s="14">
        <f>+MONTH('TABLA PRINCIPAL'!$B2182)</f>
        <v>11</v>
      </c>
      <c r="AA2182" s="14">
        <f>+YEAR('TABLA PRINCIPAL'!$B2182)</f>
        <v>2014</v>
      </c>
      <c r="AB2182" s="22" t="str">
        <f>+IF(Ventas_Oficina[[#This Row],[Total del pedido]]&gt;=100000,"SI","NO")</f>
        <v>NO</v>
      </c>
      <c r="AC2182" s="22" t="str">
        <f>+_xlfn.XLOOKUP(Ventas_Oficina[[#This Row],[Nº de artículo]],AUXILIAR!A2181:A7073,AUXILIAR!D2181:D7073,"Error",0)</f>
        <v>Enviado a tiempo</v>
      </c>
      <c r="AD2182" s="22" t="str">
        <f>+IF(AND(Ventas_Oficina[[#This Row],[Total]]&gt;75000,Ventas_Oficina[[#This Row],[Envio a tiempo]]="Enviado a tiempo"),"Buena Venta","Venta Mala")</f>
        <v>Buena Venta</v>
      </c>
    </row>
    <row r="2183" spans="1:30" x14ac:dyDescent="0.25">
      <c r="A2183" s="25">
        <v>1380985</v>
      </c>
      <c r="B2183" s="5">
        <v>41950</v>
      </c>
      <c r="C2183" s="6" t="s">
        <v>30</v>
      </c>
      <c r="D2183" s="6" t="s">
        <v>31</v>
      </c>
      <c r="E2183" s="6" t="s">
        <v>4</v>
      </c>
      <c r="F2183" s="6" t="s">
        <v>5</v>
      </c>
      <c r="G2183" s="6" t="s">
        <v>1008</v>
      </c>
      <c r="H2183" s="6" t="s">
        <v>9</v>
      </c>
      <c r="I2183" s="6" t="s">
        <v>1014</v>
      </c>
      <c r="J2183" s="6" t="s">
        <v>1053</v>
      </c>
      <c r="K2183" s="6" t="s">
        <v>1262</v>
      </c>
      <c r="L2183" s="6" t="s">
        <v>1265</v>
      </c>
      <c r="M2183" s="6" t="s">
        <v>1272</v>
      </c>
      <c r="N2183" s="5">
        <v>41952</v>
      </c>
      <c r="O2183" s="7">
        <v>37799</v>
      </c>
      <c r="P2183" s="7">
        <v>59999</v>
      </c>
      <c r="Q2183" s="7">
        <v>22200</v>
      </c>
      <c r="R2183" s="6">
        <v>44</v>
      </c>
      <c r="S2183" s="7">
        <v>2639956</v>
      </c>
      <c r="T2183" s="8">
        <v>0.06</v>
      </c>
      <c r="U2183" s="7">
        <v>158397.35999999999</v>
      </c>
      <c r="V2183" s="7">
        <v>2481558.64</v>
      </c>
      <c r="W2183" s="7">
        <v>2449</v>
      </c>
      <c r="X2183" s="7">
        <v>2290211</v>
      </c>
      <c r="Y2183" s="9">
        <f>+DAY('TABLA PRINCIPAL'!$B2183)</f>
        <v>7</v>
      </c>
      <c r="Z2183" s="9">
        <f>+MONTH('TABLA PRINCIPAL'!$B2183)</f>
        <v>11</v>
      </c>
      <c r="AA2183" s="9">
        <f>+YEAR('TABLA PRINCIPAL'!$B2183)</f>
        <v>2014</v>
      </c>
      <c r="AB2183" s="22" t="str">
        <f>+IF(Ventas_Oficina[[#This Row],[Total del pedido]]&gt;=100000,"SI","NO")</f>
        <v>SI</v>
      </c>
      <c r="AC2183" s="22" t="str">
        <f>+_xlfn.XLOOKUP(Ventas_Oficina[[#This Row],[Nº de artículo]],AUXILIAR!A2182:A7074,AUXILIAR!D2182:D7074,"Error",0)</f>
        <v>Enviado a tiempo</v>
      </c>
      <c r="AD2183" s="22" t="str">
        <f>+IF(AND(Ventas_Oficina[[#This Row],[Total]]&gt;75000,Ventas_Oficina[[#This Row],[Envio a tiempo]]="Enviado a tiempo"),"Buena Venta","Venta Mala")</f>
        <v>Buena Venta</v>
      </c>
    </row>
    <row r="2184" spans="1:30" x14ac:dyDescent="0.25">
      <c r="A2184" s="26">
        <v>1380985</v>
      </c>
      <c r="B2184" s="10">
        <v>41552</v>
      </c>
      <c r="C2184" s="11" t="s">
        <v>230</v>
      </c>
      <c r="D2184" s="11" t="s">
        <v>177</v>
      </c>
      <c r="E2184" s="11" t="s">
        <v>4</v>
      </c>
      <c r="F2184" s="11" t="s">
        <v>5</v>
      </c>
      <c r="G2184" s="11" t="s">
        <v>1009</v>
      </c>
      <c r="H2184" s="11" t="s">
        <v>6</v>
      </c>
      <c r="I2184" s="11" t="s">
        <v>1016</v>
      </c>
      <c r="J2184" s="11" t="s">
        <v>1039</v>
      </c>
      <c r="K2184" s="11" t="s">
        <v>1261</v>
      </c>
      <c r="L2184" s="11" t="s">
        <v>1267</v>
      </c>
      <c r="M2184" s="11" t="s">
        <v>1272</v>
      </c>
      <c r="N2184" s="10">
        <v>41554</v>
      </c>
      <c r="O2184" s="12">
        <v>479</v>
      </c>
      <c r="P2184" s="12">
        <v>1197</v>
      </c>
      <c r="Q2184" s="12">
        <v>718</v>
      </c>
      <c r="R2184" s="11">
        <v>43</v>
      </c>
      <c r="S2184" s="12">
        <v>51471</v>
      </c>
      <c r="T2184" s="13">
        <v>0.03</v>
      </c>
      <c r="U2184" s="12">
        <v>1544.1299999999999</v>
      </c>
      <c r="V2184" s="12">
        <v>49926.87</v>
      </c>
      <c r="W2184" s="12">
        <v>581</v>
      </c>
      <c r="X2184" s="12">
        <v>22603</v>
      </c>
      <c r="Y2184" s="14">
        <f>+DAY('TABLA PRINCIPAL'!$B2184)</f>
        <v>5</v>
      </c>
      <c r="Z2184" s="14">
        <f>+MONTH('TABLA PRINCIPAL'!$B2184)</f>
        <v>10</v>
      </c>
      <c r="AA2184" s="14">
        <f>+YEAR('TABLA PRINCIPAL'!$B2184)</f>
        <v>2013</v>
      </c>
      <c r="AB2184" s="22" t="str">
        <f>+IF(Ventas_Oficina[[#This Row],[Total del pedido]]&gt;=100000,"SI","NO")</f>
        <v>NO</v>
      </c>
      <c r="AC2184" s="22" t="str">
        <f>+_xlfn.XLOOKUP(Ventas_Oficina[[#This Row],[Nº de artículo]],AUXILIAR!A2183:A7075,AUXILIAR!D2183:D7075,"Error",0)</f>
        <v>Enviado a tiempo</v>
      </c>
      <c r="AD2184" s="22" t="str">
        <f>+IF(AND(Ventas_Oficina[[#This Row],[Total]]&gt;75000,Ventas_Oficina[[#This Row],[Envio a tiempo]]="Enviado a tiempo"),"Buena Venta","Venta Mala")</f>
        <v>Venta Mala</v>
      </c>
    </row>
    <row r="2185" spans="1:30" x14ac:dyDescent="0.25">
      <c r="A2185" s="25">
        <v>1381350</v>
      </c>
      <c r="B2185" s="5">
        <v>41953</v>
      </c>
      <c r="C2185" s="6" t="s">
        <v>423</v>
      </c>
      <c r="D2185" s="6" t="s">
        <v>400</v>
      </c>
      <c r="E2185" s="6" t="s">
        <v>4</v>
      </c>
      <c r="F2185" s="6" t="s">
        <v>5</v>
      </c>
      <c r="G2185" s="6" t="s">
        <v>1010</v>
      </c>
      <c r="H2185" s="6" t="s">
        <v>53</v>
      </c>
      <c r="I2185" s="6" t="s">
        <v>1015</v>
      </c>
      <c r="J2185" s="6" t="s">
        <v>1053</v>
      </c>
      <c r="K2185" s="6" t="s">
        <v>1262</v>
      </c>
      <c r="L2185" s="6" t="s">
        <v>1265</v>
      </c>
      <c r="M2185" s="6" t="s">
        <v>1272</v>
      </c>
      <c r="N2185" s="5">
        <v>41955</v>
      </c>
      <c r="O2185" s="7">
        <v>37799</v>
      </c>
      <c r="P2185" s="7">
        <v>59999</v>
      </c>
      <c r="Q2185" s="7">
        <v>22200</v>
      </c>
      <c r="R2185" s="6">
        <v>30</v>
      </c>
      <c r="S2185" s="7">
        <v>1799970</v>
      </c>
      <c r="T2185" s="8">
        <v>0.08</v>
      </c>
      <c r="U2185" s="7">
        <v>143997.6</v>
      </c>
      <c r="V2185" s="7">
        <v>1655972.4</v>
      </c>
      <c r="W2185" s="7">
        <v>2449</v>
      </c>
      <c r="X2185" s="7">
        <v>1118430</v>
      </c>
      <c r="Y2185" s="9">
        <f>+DAY('TABLA PRINCIPAL'!$B2185)</f>
        <v>10</v>
      </c>
      <c r="Z2185" s="9">
        <f>+MONTH('TABLA PRINCIPAL'!$B2185)</f>
        <v>11</v>
      </c>
      <c r="AA2185" s="9">
        <f>+YEAR('TABLA PRINCIPAL'!$B2185)</f>
        <v>2014</v>
      </c>
      <c r="AB2185" s="22" t="str">
        <f>+IF(Ventas_Oficina[[#This Row],[Total del pedido]]&gt;=100000,"SI","NO")</f>
        <v>SI</v>
      </c>
      <c r="AC2185" s="22" t="str">
        <f>+_xlfn.XLOOKUP(Ventas_Oficina[[#This Row],[Nº de artículo]],AUXILIAR!A2184:A7076,AUXILIAR!D2184:D7076,"Error",0)</f>
        <v>Enviado a tiempo</v>
      </c>
      <c r="AD2185" s="22" t="str">
        <f>+IF(AND(Ventas_Oficina[[#This Row],[Total]]&gt;75000,Ventas_Oficina[[#This Row],[Envio a tiempo]]="Enviado a tiempo"),"Buena Venta","Venta Mala")</f>
        <v>Buena Venta</v>
      </c>
    </row>
    <row r="2186" spans="1:30" x14ac:dyDescent="0.25">
      <c r="A2186" s="26">
        <v>1381350</v>
      </c>
      <c r="B2186" s="10">
        <v>41363</v>
      </c>
      <c r="C2186" s="11" t="s">
        <v>227</v>
      </c>
      <c r="D2186" s="11" t="s">
        <v>26</v>
      </c>
      <c r="E2186" s="11" t="s">
        <v>4</v>
      </c>
      <c r="F2186" s="11" t="s">
        <v>5</v>
      </c>
      <c r="G2186" s="11" t="s">
        <v>1008</v>
      </c>
      <c r="H2186" s="11" t="s">
        <v>27</v>
      </c>
      <c r="I2186" s="11" t="s">
        <v>1016</v>
      </c>
      <c r="J2186" s="11" t="s">
        <v>1065</v>
      </c>
      <c r="K2186" s="11" t="s">
        <v>1261</v>
      </c>
      <c r="L2186" s="11" t="s">
        <v>1265</v>
      </c>
      <c r="M2186" s="11" t="s">
        <v>1272</v>
      </c>
      <c r="N2186" s="10">
        <v>41364</v>
      </c>
      <c r="O2186" s="12">
        <v>109</v>
      </c>
      <c r="P2186" s="12">
        <v>182</v>
      </c>
      <c r="Q2186" s="12">
        <v>73</v>
      </c>
      <c r="R2186" s="11">
        <v>2</v>
      </c>
      <c r="S2186" s="12">
        <v>364</v>
      </c>
      <c r="T2186" s="13">
        <v>0.08</v>
      </c>
      <c r="U2186" s="12">
        <v>29.12</v>
      </c>
      <c r="V2186" s="12">
        <v>334.88</v>
      </c>
      <c r="W2186" s="12">
        <v>100</v>
      </c>
      <c r="X2186" s="12">
        <v>467</v>
      </c>
      <c r="Y2186" s="14">
        <f>+DAY('TABLA PRINCIPAL'!$B2186)</f>
        <v>30</v>
      </c>
      <c r="Z2186" s="14">
        <f>+MONTH('TABLA PRINCIPAL'!$B2186)</f>
        <v>3</v>
      </c>
      <c r="AA2186" s="14">
        <f>+YEAR('TABLA PRINCIPAL'!$B2186)</f>
        <v>2013</v>
      </c>
      <c r="AB2186" s="22" t="str">
        <f>+IF(Ventas_Oficina[[#This Row],[Total del pedido]]&gt;=100000,"SI","NO")</f>
        <v>NO</v>
      </c>
      <c r="AC2186" s="22" t="str">
        <f>+_xlfn.XLOOKUP(Ventas_Oficina[[#This Row],[Nº de artículo]],AUXILIAR!A2185:A7077,AUXILIAR!D2185:D7077,"Error",0)</f>
        <v>Enviado a tiempo</v>
      </c>
      <c r="AD2186" s="22" t="str">
        <f>+IF(AND(Ventas_Oficina[[#This Row],[Total]]&gt;75000,Ventas_Oficina[[#This Row],[Envio a tiempo]]="Enviado a tiempo"),"Buena Venta","Venta Mala")</f>
        <v>Venta Mala</v>
      </c>
    </row>
    <row r="2187" spans="1:30" x14ac:dyDescent="0.25">
      <c r="A2187" s="25">
        <v>1381350</v>
      </c>
      <c r="B2187" s="5">
        <v>42286</v>
      </c>
      <c r="C2187" s="6" t="s">
        <v>261</v>
      </c>
      <c r="D2187" s="6" t="s">
        <v>209</v>
      </c>
      <c r="E2187" s="6" t="s">
        <v>4</v>
      </c>
      <c r="F2187" s="6" t="s">
        <v>5</v>
      </c>
      <c r="G2187" s="6" t="s">
        <v>1008</v>
      </c>
      <c r="H2187" s="6" t="s">
        <v>6</v>
      </c>
      <c r="I2187" s="6" t="s">
        <v>1013</v>
      </c>
      <c r="J2187" s="6" t="s">
        <v>1126</v>
      </c>
      <c r="K2187" s="6" t="s">
        <v>1262</v>
      </c>
      <c r="L2187" s="6" t="s">
        <v>1269</v>
      </c>
      <c r="M2187" s="6" t="s">
        <v>1273</v>
      </c>
      <c r="N2187" s="5">
        <v>42288</v>
      </c>
      <c r="O2187" s="7">
        <v>3202</v>
      </c>
      <c r="P2187" s="7">
        <v>15248</v>
      </c>
      <c r="Q2187" s="7">
        <v>12046</v>
      </c>
      <c r="R2187" s="6">
        <v>41</v>
      </c>
      <c r="S2187" s="7">
        <v>625168</v>
      </c>
      <c r="T2187" s="8">
        <v>7.0000000000000007E-2</v>
      </c>
      <c r="U2187" s="7">
        <v>43761.760000000002</v>
      </c>
      <c r="V2187" s="7">
        <v>581406.24</v>
      </c>
      <c r="W2187" s="7">
        <v>400</v>
      </c>
      <c r="X2187" s="7">
        <v>104231</v>
      </c>
      <c r="Y2187" s="9">
        <f>+DAY('TABLA PRINCIPAL'!$B2187)</f>
        <v>9</v>
      </c>
      <c r="Z2187" s="9">
        <f>+MONTH('TABLA PRINCIPAL'!$B2187)</f>
        <v>10</v>
      </c>
      <c r="AA2187" s="9">
        <f>+YEAR('TABLA PRINCIPAL'!$B2187)</f>
        <v>2015</v>
      </c>
      <c r="AB2187" s="22" t="str">
        <f>+IF(Ventas_Oficina[[#This Row],[Total del pedido]]&gt;=100000,"SI","NO")</f>
        <v>SI</v>
      </c>
      <c r="AC2187" s="22" t="str">
        <f>+_xlfn.XLOOKUP(Ventas_Oficina[[#This Row],[Nº de artículo]],AUXILIAR!A2186:A7078,AUXILIAR!D2186:D7078,"Error",0)</f>
        <v>No enviado a tiempo</v>
      </c>
      <c r="AD2187" s="22" t="str">
        <f>+IF(AND(Ventas_Oficina[[#This Row],[Total]]&gt;75000,Ventas_Oficina[[#This Row],[Envio a tiempo]]="Enviado a tiempo"),"Buena Venta","Venta Mala")</f>
        <v>Venta Mala</v>
      </c>
    </row>
    <row r="2188" spans="1:30" x14ac:dyDescent="0.25">
      <c r="A2188" s="26">
        <v>1382080</v>
      </c>
      <c r="B2188" s="10">
        <v>41954</v>
      </c>
      <c r="C2188" s="11" t="s">
        <v>458</v>
      </c>
      <c r="D2188" s="11" t="s">
        <v>152</v>
      </c>
      <c r="E2188" s="11" t="s">
        <v>4</v>
      </c>
      <c r="F2188" s="11" t="s">
        <v>5</v>
      </c>
      <c r="G2188" s="11" t="s">
        <v>1010</v>
      </c>
      <c r="H2188" s="11" t="s">
        <v>39</v>
      </c>
      <c r="I2188" s="11" t="s">
        <v>1012</v>
      </c>
      <c r="J2188" s="11" t="s">
        <v>1033</v>
      </c>
      <c r="K2188" s="11" t="s">
        <v>1262</v>
      </c>
      <c r="L2188" s="11" t="s">
        <v>1268</v>
      </c>
      <c r="M2188" s="11" t="s">
        <v>1272</v>
      </c>
      <c r="N2188" s="10">
        <v>41955</v>
      </c>
      <c r="O2188" s="12">
        <v>94</v>
      </c>
      <c r="P2188" s="12">
        <v>188</v>
      </c>
      <c r="Q2188" s="12">
        <v>94</v>
      </c>
      <c r="R2188" s="11">
        <v>8</v>
      </c>
      <c r="S2188" s="12">
        <v>1504</v>
      </c>
      <c r="T2188" s="13">
        <v>0.09</v>
      </c>
      <c r="U2188" s="12">
        <v>135.35999999999999</v>
      </c>
      <c r="V2188" s="12">
        <v>1368.64</v>
      </c>
      <c r="W2188" s="12">
        <v>79</v>
      </c>
      <c r="X2188" s="12">
        <v>6170</v>
      </c>
      <c r="Y2188" s="14">
        <f>+DAY('TABLA PRINCIPAL'!$B2188)</f>
        <v>11</v>
      </c>
      <c r="Z2188" s="14">
        <f>+MONTH('TABLA PRINCIPAL'!$B2188)</f>
        <v>11</v>
      </c>
      <c r="AA2188" s="14">
        <f>+YEAR('TABLA PRINCIPAL'!$B2188)</f>
        <v>2014</v>
      </c>
      <c r="AB2188" s="22" t="str">
        <f>+IF(Ventas_Oficina[[#This Row],[Total del pedido]]&gt;=100000,"SI","NO")</f>
        <v>NO</v>
      </c>
      <c r="AC2188" s="22" t="str">
        <f>+_xlfn.XLOOKUP(Ventas_Oficina[[#This Row],[Nº de artículo]],AUXILIAR!A2187:A7079,AUXILIAR!D2187:D7079,"Error",0)</f>
        <v>No enviado a tiempo</v>
      </c>
      <c r="AD2188" s="22" t="str">
        <f>+IF(AND(Ventas_Oficina[[#This Row],[Total]]&gt;75000,Ventas_Oficina[[#This Row],[Envio a tiempo]]="Enviado a tiempo"),"Buena Venta","Venta Mala")</f>
        <v>Venta Mala</v>
      </c>
    </row>
    <row r="2189" spans="1:30" x14ac:dyDescent="0.25">
      <c r="A2189" s="25">
        <v>1382080</v>
      </c>
      <c r="B2189" s="5">
        <v>41954</v>
      </c>
      <c r="C2189" s="6" t="s">
        <v>687</v>
      </c>
      <c r="D2189" s="6" t="s">
        <v>41</v>
      </c>
      <c r="E2189" s="6" t="s">
        <v>12</v>
      </c>
      <c r="F2189" s="6" t="s">
        <v>13</v>
      </c>
      <c r="G2189" s="6" t="s">
        <v>1007</v>
      </c>
      <c r="H2189" s="6" t="s">
        <v>42</v>
      </c>
      <c r="I2189" s="6" t="s">
        <v>1014</v>
      </c>
      <c r="J2189" s="6" t="s">
        <v>1044</v>
      </c>
      <c r="K2189" s="6" t="s">
        <v>1262</v>
      </c>
      <c r="L2189" s="6" t="s">
        <v>1270</v>
      </c>
      <c r="M2189" s="6" t="s">
        <v>1274</v>
      </c>
      <c r="N2189" s="5">
        <v>41955</v>
      </c>
      <c r="O2189" s="7">
        <v>118</v>
      </c>
      <c r="P2189" s="7">
        <v>188</v>
      </c>
      <c r="Q2189" s="7">
        <v>70</v>
      </c>
      <c r="R2189" s="6">
        <v>6</v>
      </c>
      <c r="S2189" s="7">
        <v>1128</v>
      </c>
      <c r="T2189" s="8">
        <v>7.0000000000000007E-2</v>
      </c>
      <c r="U2189" s="7">
        <v>78.960000000000008</v>
      </c>
      <c r="V2189" s="7">
        <v>1049.04</v>
      </c>
      <c r="W2189" s="7">
        <v>149</v>
      </c>
      <c r="X2189" s="7">
        <v>6170</v>
      </c>
      <c r="Y2189" s="9">
        <f>+DAY('TABLA PRINCIPAL'!$B2189)</f>
        <v>11</v>
      </c>
      <c r="Z2189" s="9">
        <f>+MONTH('TABLA PRINCIPAL'!$B2189)</f>
        <v>11</v>
      </c>
      <c r="AA2189" s="9">
        <f>+YEAR('TABLA PRINCIPAL'!$B2189)</f>
        <v>2014</v>
      </c>
      <c r="AB2189" s="22" t="str">
        <f>+IF(Ventas_Oficina[[#This Row],[Total del pedido]]&gt;=100000,"SI","NO")</f>
        <v>NO</v>
      </c>
      <c r="AC2189" s="22" t="str">
        <f>+_xlfn.XLOOKUP(Ventas_Oficina[[#This Row],[Nº de artículo]],AUXILIAR!A2188:A7080,AUXILIAR!D2188:D7080,"Error",0)</f>
        <v>No enviado a tiempo</v>
      </c>
      <c r="AD2189" s="22" t="str">
        <f>+IF(AND(Ventas_Oficina[[#This Row],[Total]]&gt;75000,Ventas_Oficina[[#This Row],[Envio a tiempo]]="Enviado a tiempo"),"Buena Venta","Venta Mala")</f>
        <v>Venta Mala</v>
      </c>
    </row>
    <row r="2190" spans="1:30" x14ac:dyDescent="0.25">
      <c r="A2190" s="26">
        <v>1382080</v>
      </c>
      <c r="B2190" s="10">
        <v>41954</v>
      </c>
      <c r="C2190" s="11" t="s">
        <v>687</v>
      </c>
      <c r="D2190" s="11" t="s">
        <v>41</v>
      </c>
      <c r="E2190" s="11" t="s">
        <v>12</v>
      </c>
      <c r="F2190" s="11" t="s">
        <v>13</v>
      </c>
      <c r="G2190" s="11" t="s">
        <v>1009</v>
      </c>
      <c r="H2190" s="11" t="s">
        <v>42</v>
      </c>
      <c r="I2190" s="11" t="s">
        <v>1013</v>
      </c>
      <c r="J2190" s="11" t="s">
        <v>1019</v>
      </c>
      <c r="K2190" s="11" t="s">
        <v>1262</v>
      </c>
      <c r="L2190" s="11" t="s">
        <v>1265</v>
      </c>
      <c r="M2190" s="11" t="s">
        <v>1272</v>
      </c>
      <c r="N2190" s="10">
        <v>41955</v>
      </c>
      <c r="O2190" s="12">
        <v>24</v>
      </c>
      <c r="P2190" s="12">
        <v>126</v>
      </c>
      <c r="Q2190" s="12">
        <v>102</v>
      </c>
      <c r="R2190" s="11">
        <v>12</v>
      </c>
      <c r="S2190" s="12">
        <v>1512</v>
      </c>
      <c r="T2190" s="13">
        <v>0</v>
      </c>
      <c r="U2190" s="12">
        <v>0</v>
      </c>
      <c r="V2190" s="12">
        <v>1512</v>
      </c>
      <c r="W2190" s="12">
        <v>70</v>
      </c>
      <c r="X2190" s="12">
        <v>6170</v>
      </c>
      <c r="Y2190" s="14">
        <f>+DAY('TABLA PRINCIPAL'!$B2190)</f>
        <v>11</v>
      </c>
      <c r="Z2190" s="14">
        <f>+MONTH('TABLA PRINCIPAL'!$B2190)</f>
        <v>11</v>
      </c>
      <c r="AA2190" s="14">
        <f>+YEAR('TABLA PRINCIPAL'!$B2190)</f>
        <v>2014</v>
      </c>
      <c r="AB2190" s="22" t="str">
        <f>+IF(Ventas_Oficina[[#This Row],[Total del pedido]]&gt;=100000,"SI","NO")</f>
        <v>NO</v>
      </c>
      <c r="AC2190" s="22" t="str">
        <f>+_xlfn.XLOOKUP(Ventas_Oficina[[#This Row],[Nº de artículo]],AUXILIAR!A2189:A7081,AUXILIAR!D2189:D7081,"Error",0)</f>
        <v>No enviado a tiempo</v>
      </c>
      <c r="AD2190" s="22" t="str">
        <f>+IF(AND(Ventas_Oficina[[#This Row],[Total]]&gt;75000,Ventas_Oficina[[#This Row],[Envio a tiempo]]="Enviado a tiempo"),"Buena Venta","Venta Mala")</f>
        <v>Venta Mala</v>
      </c>
    </row>
    <row r="2191" spans="1:30" x14ac:dyDescent="0.25">
      <c r="A2191" s="25">
        <v>1382811</v>
      </c>
      <c r="B2191" s="5">
        <v>41710</v>
      </c>
      <c r="C2191" s="6" t="s">
        <v>368</v>
      </c>
      <c r="D2191" s="6" t="s">
        <v>369</v>
      </c>
      <c r="E2191" s="6" t="s">
        <v>4</v>
      </c>
      <c r="F2191" s="6" t="s">
        <v>5</v>
      </c>
      <c r="G2191" s="6" t="s">
        <v>1007</v>
      </c>
      <c r="H2191" s="6" t="s">
        <v>9</v>
      </c>
      <c r="I2191" s="6" t="s">
        <v>1016</v>
      </c>
      <c r="J2191" s="6" t="s">
        <v>1050</v>
      </c>
      <c r="K2191" s="6" t="s">
        <v>1261</v>
      </c>
      <c r="L2191" s="6" t="s">
        <v>1265</v>
      </c>
      <c r="M2191" s="6" t="s">
        <v>1272</v>
      </c>
      <c r="N2191" s="5">
        <v>41711</v>
      </c>
      <c r="O2191" s="7">
        <v>1685</v>
      </c>
      <c r="P2191" s="7">
        <v>2718</v>
      </c>
      <c r="Q2191" s="7">
        <v>1033</v>
      </c>
      <c r="R2191" s="6">
        <v>2</v>
      </c>
      <c r="S2191" s="7">
        <v>5436</v>
      </c>
      <c r="T2191" s="8">
        <v>0.05</v>
      </c>
      <c r="U2191" s="7">
        <v>271.8</v>
      </c>
      <c r="V2191" s="7">
        <v>5164.2</v>
      </c>
      <c r="W2191" s="7">
        <v>823</v>
      </c>
      <c r="X2191" s="7">
        <v>119450</v>
      </c>
      <c r="Y2191" s="9">
        <f>+DAY('TABLA PRINCIPAL'!$B2191)</f>
        <v>12</v>
      </c>
      <c r="Z2191" s="9">
        <f>+MONTH('TABLA PRINCIPAL'!$B2191)</f>
        <v>3</v>
      </c>
      <c r="AA2191" s="9">
        <f>+YEAR('TABLA PRINCIPAL'!$B2191)</f>
        <v>2014</v>
      </c>
      <c r="AB2191" s="22" t="str">
        <f>+IF(Ventas_Oficina[[#This Row],[Total del pedido]]&gt;=100000,"SI","NO")</f>
        <v>NO</v>
      </c>
      <c r="AC2191" s="22" t="str">
        <f>+_xlfn.XLOOKUP(Ventas_Oficina[[#This Row],[Nº de artículo]],AUXILIAR!A2190:A7082,AUXILIAR!D2190:D7082,"Error",0)</f>
        <v>No enviado a tiempo</v>
      </c>
      <c r="AD2191" s="22" t="str">
        <f>+IF(AND(Ventas_Oficina[[#This Row],[Total]]&gt;75000,Ventas_Oficina[[#This Row],[Envio a tiempo]]="Enviado a tiempo"),"Buena Venta","Venta Mala")</f>
        <v>Venta Mala</v>
      </c>
    </row>
    <row r="2192" spans="1:30" x14ac:dyDescent="0.25">
      <c r="A2192" s="26">
        <v>1382811</v>
      </c>
      <c r="B2192" s="10">
        <v>41944</v>
      </c>
      <c r="C2192" s="11" t="s">
        <v>494</v>
      </c>
      <c r="D2192" s="11" t="s">
        <v>71</v>
      </c>
      <c r="E2192" s="11" t="s">
        <v>4</v>
      </c>
      <c r="F2192" s="11" t="s">
        <v>5</v>
      </c>
      <c r="G2192" s="11" t="s">
        <v>1008</v>
      </c>
      <c r="H2192" s="11" t="s">
        <v>17</v>
      </c>
      <c r="I2192" s="11" t="s">
        <v>1013</v>
      </c>
      <c r="J2192" s="11" t="s">
        <v>1126</v>
      </c>
      <c r="K2192" s="11" t="s">
        <v>1261</v>
      </c>
      <c r="L2192" s="11" t="s">
        <v>1265</v>
      </c>
      <c r="M2192" s="11" t="s">
        <v>1272</v>
      </c>
      <c r="N2192" s="10">
        <v>41946</v>
      </c>
      <c r="O2192" s="12">
        <v>3202</v>
      </c>
      <c r="P2192" s="12">
        <v>15248</v>
      </c>
      <c r="Q2192" s="12">
        <v>12046</v>
      </c>
      <c r="R2192" s="11">
        <v>13</v>
      </c>
      <c r="S2192" s="12">
        <v>198224</v>
      </c>
      <c r="T2192" s="13">
        <v>0.01</v>
      </c>
      <c r="U2192" s="12">
        <v>1982.24</v>
      </c>
      <c r="V2192" s="12">
        <v>196241.76</v>
      </c>
      <c r="W2192" s="12">
        <v>400</v>
      </c>
      <c r="X2192" s="12">
        <v>191171</v>
      </c>
      <c r="Y2192" s="14">
        <f>+DAY('TABLA PRINCIPAL'!$B2192)</f>
        <v>1</v>
      </c>
      <c r="Z2192" s="14">
        <f>+MONTH('TABLA PRINCIPAL'!$B2192)</f>
        <v>11</v>
      </c>
      <c r="AA2192" s="14">
        <f>+YEAR('TABLA PRINCIPAL'!$B2192)</f>
        <v>2014</v>
      </c>
      <c r="AB2192" s="22" t="str">
        <f>+IF(Ventas_Oficina[[#This Row],[Total del pedido]]&gt;=100000,"SI","NO")</f>
        <v>SI</v>
      </c>
      <c r="AC2192" s="22" t="str">
        <f>+_xlfn.XLOOKUP(Ventas_Oficina[[#This Row],[Nº de artículo]],AUXILIAR!A2191:A7083,AUXILIAR!D2191:D7083,"Error",0)</f>
        <v>No enviado a tiempo</v>
      </c>
      <c r="AD2192" s="22" t="str">
        <f>+IF(AND(Ventas_Oficina[[#This Row],[Total]]&gt;75000,Ventas_Oficina[[#This Row],[Envio a tiempo]]="Enviado a tiempo"),"Buena Venta","Venta Mala")</f>
        <v>Venta Mala</v>
      </c>
    </row>
    <row r="2193" spans="1:30" x14ac:dyDescent="0.25">
      <c r="A2193" s="25">
        <v>1383176</v>
      </c>
      <c r="B2193" s="5">
        <v>41417</v>
      </c>
      <c r="C2193" s="6" t="s">
        <v>251</v>
      </c>
      <c r="D2193" s="6" t="s">
        <v>199</v>
      </c>
      <c r="E2193" s="6" t="s">
        <v>4</v>
      </c>
      <c r="F2193" s="6" t="s">
        <v>5</v>
      </c>
      <c r="G2193" s="6" t="s">
        <v>1010</v>
      </c>
      <c r="H2193" s="6" t="s">
        <v>24</v>
      </c>
      <c r="I2193" s="6" t="s">
        <v>1016</v>
      </c>
      <c r="J2193" s="6" t="s">
        <v>1070</v>
      </c>
      <c r="K2193" s="6" t="s">
        <v>1261</v>
      </c>
      <c r="L2193" s="6" t="s">
        <v>1267</v>
      </c>
      <c r="M2193" s="6" t="s">
        <v>1272</v>
      </c>
      <c r="N2193" s="5">
        <v>41418</v>
      </c>
      <c r="O2193" s="7">
        <v>3602</v>
      </c>
      <c r="P2193" s="7">
        <v>5810</v>
      </c>
      <c r="Q2193" s="7">
        <v>2208</v>
      </c>
      <c r="R2193" s="6">
        <v>6</v>
      </c>
      <c r="S2193" s="7">
        <v>34860</v>
      </c>
      <c r="T2193" s="8">
        <v>0.03</v>
      </c>
      <c r="U2193" s="7">
        <v>1045.8</v>
      </c>
      <c r="V2193" s="7">
        <v>33814.199999999997</v>
      </c>
      <c r="W2193" s="7">
        <v>149</v>
      </c>
      <c r="X2193" s="7">
        <v>40020</v>
      </c>
      <c r="Y2193" s="9">
        <f>+DAY('TABLA PRINCIPAL'!$B2193)</f>
        <v>23</v>
      </c>
      <c r="Z2193" s="9">
        <f>+MONTH('TABLA PRINCIPAL'!$B2193)</f>
        <v>5</v>
      </c>
      <c r="AA2193" s="9">
        <f>+YEAR('TABLA PRINCIPAL'!$B2193)</f>
        <v>2013</v>
      </c>
      <c r="AB2193" s="22" t="str">
        <f>+IF(Ventas_Oficina[[#This Row],[Total del pedido]]&gt;=100000,"SI","NO")</f>
        <v>NO</v>
      </c>
      <c r="AC2193" s="22" t="str">
        <f>+_xlfn.XLOOKUP(Ventas_Oficina[[#This Row],[Nº de artículo]],AUXILIAR!A2192:A7084,AUXILIAR!D2192:D7084,"Error",0)</f>
        <v>No enviado a tiempo</v>
      </c>
      <c r="AD2193" s="22" t="str">
        <f>+IF(AND(Ventas_Oficina[[#This Row],[Total]]&gt;75000,Ventas_Oficina[[#This Row],[Envio a tiempo]]="Enviado a tiempo"),"Buena Venta","Venta Mala")</f>
        <v>Venta Mala</v>
      </c>
    </row>
    <row r="2194" spans="1:30" x14ac:dyDescent="0.25">
      <c r="A2194" s="26">
        <v>1383176</v>
      </c>
      <c r="B2194" s="10">
        <v>41842</v>
      </c>
      <c r="C2194" s="11" t="s">
        <v>660</v>
      </c>
      <c r="D2194" s="11" t="s">
        <v>52</v>
      </c>
      <c r="E2194" s="11" t="s">
        <v>4</v>
      </c>
      <c r="F2194" s="11" t="s">
        <v>5</v>
      </c>
      <c r="G2194" s="11" t="s">
        <v>1008</v>
      </c>
      <c r="H2194" s="11" t="s">
        <v>53</v>
      </c>
      <c r="I2194" s="11" t="s">
        <v>1015</v>
      </c>
      <c r="J2194" s="11" t="s">
        <v>1045</v>
      </c>
      <c r="K2194" s="11" t="s">
        <v>1261</v>
      </c>
      <c r="L2194" s="11" t="s">
        <v>1266</v>
      </c>
      <c r="M2194" s="11" t="s">
        <v>1272</v>
      </c>
      <c r="N2194" s="10">
        <v>41844</v>
      </c>
      <c r="O2194" s="12">
        <v>93</v>
      </c>
      <c r="P2194" s="12">
        <v>148</v>
      </c>
      <c r="Q2194" s="12">
        <v>55</v>
      </c>
      <c r="R2194" s="11">
        <v>50</v>
      </c>
      <c r="S2194" s="12">
        <v>7400</v>
      </c>
      <c r="T2194" s="13">
        <v>0.08</v>
      </c>
      <c r="U2194" s="12">
        <v>592</v>
      </c>
      <c r="V2194" s="12">
        <v>6808</v>
      </c>
      <c r="W2194" s="12">
        <v>70</v>
      </c>
      <c r="X2194" s="12">
        <v>4048</v>
      </c>
      <c r="Y2194" s="14">
        <f>+DAY('TABLA PRINCIPAL'!$B2194)</f>
        <v>22</v>
      </c>
      <c r="Z2194" s="14">
        <f>+MONTH('TABLA PRINCIPAL'!$B2194)</f>
        <v>7</v>
      </c>
      <c r="AA2194" s="14">
        <f>+YEAR('TABLA PRINCIPAL'!$B2194)</f>
        <v>2014</v>
      </c>
      <c r="AB2194" s="22" t="str">
        <f>+IF(Ventas_Oficina[[#This Row],[Total del pedido]]&gt;=100000,"SI","NO")</f>
        <v>NO</v>
      </c>
      <c r="AC2194" s="22" t="str">
        <f>+_xlfn.XLOOKUP(Ventas_Oficina[[#This Row],[Nº de artículo]],AUXILIAR!A2193:A7085,AUXILIAR!D2193:D7085,"Error",0)</f>
        <v>No enviado a tiempo</v>
      </c>
      <c r="AD2194" s="22" t="str">
        <f>+IF(AND(Ventas_Oficina[[#This Row],[Total]]&gt;75000,Ventas_Oficina[[#This Row],[Envio a tiempo]]="Enviado a tiempo"),"Buena Venta","Venta Mala")</f>
        <v>Venta Mala</v>
      </c>
    </row>
    <row r="2195" spans="1:30" x14ac:dyDescent="0.25">
      <c r="A2195" s="25">
        <v>1383176</v>
      </c>
      <c r="B2195" s="5">
        <v>41960</v>
      </c>
      <c r="C2195" s="6" t="s">
        <v>93</v>
      </c>
      <c r="D2195" s="6" t="s">
        <v>94</v>
      </c>
      <c r="E2195" s="6" t="s">
        <v>4</v>
      </c>
      <c r="F2195" s="6" t="s">
        <v>5</v>
      </c>
      <c r="G2195" s="6" t="s">
        <v>1008</v>
      </c>
      <c r="H2195" s="6" t="s">
        <v>9</v>
      </c>
      <c r="I2195" s="6" t="s">
        <v>1014</v>
      </c>
      <c r="J2195" s="6" t="s">
        <v>1045</v>
      </c>
      <c r="K2195" s="6" t="s">
        <v>1261</v>
      </c>
      <c r="L2195" s="6" t="s">
        <v>1265</v>
      </c>
      <c r="M2195" s="6" t="s">
        <v>1272</v>
      </c>
      <c r="N2195" s="5">
        <v>41962</v>
      </c>
      <c r="O2195" s="7">
        <v>93</v>
      </c>
      <c r="P2195" s="7">
        <v>148</v>
      </c>
      <c r="Q2195" s="7">
        <v>55</v>
      </c>
      <c r="R2195" s="6">
        <v>1</v>
      </c>
      <c r="S2195" s="7">
        <v>148</v>
      </c>
      <c r="T2195" s="8">
        <v>0.08</v>
      </c>
      <c r="U2195" s="7">
        <v>11.84</v>
      </c>
      <c r="V2195" s="7">
        <v>136.16</v>
      </c>
      <c r="W2195" s="7">
        <v>70</v>
      </c>
      <c r="X2195" s="7">
        <v>4048</v>
      </c>
      <c r="Y2195" s="9">
        <f>+DAY('TABLA PRINCIPAL'!$B2195)</f>
        <v>17</v>
      </c>
      <c r="Z2195" s="9">
        <f>+MONTH('TABLA PRINCIPAL'!$B2195)</f>
        <v>11</v>
      </c>
      <c r="AA2195" s="9">
        <f>+YEAR('TABLA PRINCIPAL'!$B2195)</f>
        <v>2014</v>
      </c>
      <c r="AB2195" s="22" t="str">
        <f>+IF(Ventas_Oficina[[#This Row],[Total del pedido]]&gt;=100000,"SI","NO")</f>
        <v>NO</v>
      </c>
      <c r="AC2195" s="22" t="str">
        <f>+_xlfn.XLOOKUP(Ventas_Oficina[[#This Row],[Nº de artículo]],AUXILIAR!A2194:A7086,AUXILIAR!D2194:D7086,"Error",0)</f>
        <v>Enviado a tiempo</v>
      </c>
      <c r="AD2195" s="22" t="str">
        <f>+IF(AND(Ventas_Oficina[[#This Row],[Total]]&gt;75000,Ventas_Oficina[[#This Row],[Envio a tiempo]]="Enviado a tiempo"),"Buena Venta","Venta Mala")</f>
        <v>Venta Mala</v>
      </c>
    </row>
    <row r="2196" spans="1:30" x14ac:dyDescent="0.25">
      <c r="A2196" s="26">
        <v>1383541</v>
      </c>
      <c r="B2196" s="10">
        <v>42000</v>
      </c>
      <c r="C2196" s="11" t="s">
        <v>213</v>
      </c>
      <c r="D2196" s="11" t="s">
        <v>183</v>
      </c>
      <c r="E2196" s="11" t="s">
        <v>4</v>
      </c>
      <c r="F2196" s="11" t="s">
        <v>5</v>
      </c>
      <c r="G2196" s="11" t="s">
        <v>1010</v>
      </c>
      <c r="H2196" s="11" t="s">
        <v>106</v>
      </c>
      <c r="I2196" s="11" t="s">
        <v>1016</v>
      </c>
      <c r="J2196" s="11" t="s">
        <v>1121</v>
      </c>
      <c r="K2196" s="11" t="s">
        <v>1261</v>
      </c>
      <c r="L2196" s="11" t="s">
        <v>1265</v>
      </c>
      <c r="M2196" s="11" t="s">
        <v>1272</v>
      </c>
      <c r="N2196" s="10">
        <v>42002</v>
      </c>
      <c r="O2196" s="12">
        <v>892</v>
      </c>
      <c r="P2196" s="12">
        <v>2974</v>
      </c>
      <c r="Q2196" s="12">
        <v>2082</v>
      </c>
      <c r="R2196" s="11">
        <v>3</v>
      </c>
      <c r="S2196" s="12">
        <v>8922</v>
      </c>
      <c r="T2196" s="13">
        <v>0</v>
      </c>
      <c r="U2196" s="12">
        <v>0</v>
      </c>
      <c r="V2196" s="12">
        <v>8922</v>
      </c>
      <c r="W2196" s="12">
        <v>664</v>
      </c>
      <c r="X2196" s="12">
        <v>91624</v>
      </c>
      <c r="Y2196" s="14">
        <f>+DAY('TABLA PRINCIPAL'!$B2196)</f>
        <v>27</v>
      </c>
      <c r="Z2196" s="14">
        <f>+MONTH('TABLA PRINCIPAL'!$B2196)</f>
        <v>12</v>
      </c>
      <c r="AA2196" s="14">
        <f>+YEAR('TABLA PRINCIPAL'!$B2196)</f>
        <v>2014</v>
      </c>
      <c r="AB2196" s="22" t="str">
        <f>+IF(Ventas_Oficina[[#This Row],[Total del pedido]]&gt;=100000,"SI","NO")</f>
        <v>NO</v>
      </c>
      <c r="AC2196" s="22" t="str">
        <f>+_xlfn.XLOOKUP(Ventas_Oficina[[#This Row],[Nº de artículo]],AUXILIAR!A2195:A7087,AUXILIAR!D2195:D7087,"Error",0)</f>
        <v>Enviado a tiempo</v>
      </c>
      <c r="AD2196" s="22" t="str">
        <f>+IF(AND(Ventas_Oficina[[#This Row],[Total]]&gt;75000,Ventas_Oficina[[#This Row],[Envio a tiempo]]="Enviado a tiempo"),"Buena Venta","Venta Mala")</f>
        <v>Buena Venta</v>
      </c>
    </row>
    <row r="2197" spans="1:30" x14ac:dyDescent="0.25">
      <c r="A2197" s="25">
        <v>1383907</v>
      </c>
      <c r="B2197" s="5">
        <v>41932</v>
      </c>
      <c r="C2197" s="6" t="s">
        <v>310</v>
      </c>
      <c r="D2197" s="6" t="s">
        <v>65</v>
      </c>
      <c r="E2197" s="6" t="s">
        <v>12</v>
      </c>
      <c r="F2197" s="6" t="s">
        <v>13</v>
      </c>
      <c r="G2197" s="6" t="s">
        <v>1007</v>
      </c>
      <c r="H2197" s="6" t="s">
        <v>14</v>
      </c>
      <c r="I2197" s="6" t="s">
        <v>1012</v>
      </c>
      <c r="J2197" s="6" t="s">
        <v>1121</v>
      </c>
      <c r="K2197" s="6" t="s">
        <v>1261</v>
      </c>
      <c r="L2197" s="6" t="s">
        <v>1265</v>
      </c>
      <c r="M2197" s="6" t="s">
        <v>1272</v>
      </c>
      <c r="N2197" s="5">
        <v>41934</v>
      </c>
      <c r="O2197" s="7">
        <v>892</v>
      </c>
      <c r="P2197" s="7">
        <v>2974</v>
      </c>
      <c r="Q2197" s="7">
        <v>2082</v>
      </c>
      <c r="R2197" s="6">
        <v>8</v>
      </c>
      <c r="S2197" s="7">
        <v>23792</v>
      </c>
      <c r="T2197" s="8">
        <v>0</v>
      </c>
      <c r="U2197" s="7">
        <v>0</v>
      </c>
      <c r="V2197" s="7">
        <v>23792</v>
      </c>
      <c r="W2197" s="7">
        <v>664</v>
      </c>
      <c r="X2197" s="7">
        <v>51512</v>
      </c>
      <c r="Y2197" s="9">
        <f>+DAY('TABLA PRINCIPAL'!$B2197)</f>
        <v>20</v>
      </c>
      <c r="Z2197" s="9">
        <f>+MONTH('TABLA PRINCIPAL'!$B2197)</f>
        <v>10</v>
      </c>
      <c r="AA2197" s="9">
        <f>+YEAR('TABLA PRINCIPAL'!$B2197)</f>
        <v>2014</v>
      </c>
      <c r="AB2197" s="22" t="str">
        <f>+IF(Ventas_Oficina[[#This Row],[Total del pedido]]&gt;=100000,"SI","NO")</f>
        <v>NO</v>
      </c>
      <c r="AC2197" s="22" t="str">
        <f>+_xlfn.XLOOKUP(Ventas_Oficina[[#This Row],[Nº de artículo]],AUXILIAR!A2196:A7088,AUXILIAR!D2196:D7088,"Error",0)</f>
        <v>Enviado a tiempo</v>
      </c>
      <c r="AD2197" s="22" t="str">
        <f>+IF(AND(Ventas_Oficina[[#This Row],[Total]]&gt;75000,Ventas_Oficina[[#This Row],[Envio a tiempo]]="Enviado a tiempo"),"Buena Venta","Venta Mala")</f>
        <v>Venta Mala</v>
      </c>
    </row>
    <row r="2198" spans="1:30" x14ac:dyDescent="0.25">
      <c r="A2198" s="26">
        <v>1384272</v>
      </c>
      <c r="B2198" s="10">
        <v>41495</v>
      </c>
      <c r="C2198" s="11" t="s">
        <v>282</v>
      </c>
      <c r="D2198" s="11" t="s">
        <v>133</v>
      </c>
      <c r="E2198" s="11" t="s">
        <v>12</v>
      </c>
      <c r="F2198" s="11" t="s">
        <v>13</v>
      </c>
      <c r="G2198" s="11" t="s">
        <v>1009</v>
      </c>
      <c r="H2198" s="11" t="s">
        <v>42</v>
      </c>
      <c r="I2198" s="11" t="s">
        <v>1013</v>
      </c>
      <c r="J2198" s="11" t="s">
        <v>1095</v>
      </c>
      <c r="K2198" s="11" t="s">
        <v>1261</v>
      </c>
      <c r="L2198" s="11" t="s">
        <v>1267</v>
      </c>
      <c r="M2198" s="11" t="s">
        <v>1272</v>
      </c>
      <c r="N2198" s="10">
        <v>41499</v>
      </c>
      <c r="O2198" s="12">
        <v>6773</v>
      </c>
      <c r="P2198" s="12">
        <v>16520</v>
      </c>
      <c r="Q2198" s="12">
        <v>9747</v>
      </c>
      <c r="R2198" s="11">
        <v>35</v>
      </c>
      <c r="S2198" s="12">
        <v>578200</v>
      </c>
      <c r="T2198" s="13">
        <v>7.0000000000000007E-2</v>
      </c>
      <c r="U2198" s="12">
        <v>40474.000000000007</v>
      </c>
      <c r="V2198" s="12">
        <v>537726</v>
      </c>
      <c r="W2198" s="12">
        <v>1999</v>
      </c>
      <c r="X2198" s="12">
        <v>746721</v>
      </c>
      <c r="Y2198" s="14">
        <f>+DAY('TABLA PRINCIPAL'!$B2198)</f>
        <v>9</v>
      </c>
      <c r="Z2198" s="14">
        <f>+MONTH('TABLA PRINCIPAL'!$B2198)</f>
        <v>8</v>
      </c>
      <c r="AA2198" s="14">
        <f>+YEAR('TABLA PRINCIPAL'!$B2198)</f>
        <v>2013</v>
      </c>
      <c r="AB2198" s="22" t="str">
        <f>+IF(Ventas_Oficina[[#This Row],[Total del pedido]]&gt;=100000,"SI","NO")</f>
        <v>SI</v>
      </c>
      <c r="AC2198" s="22" t="str">
        <f>+_xlfn.XLOOKUP(Ventas_Oficina[[#This Row],[Nº de artículo]],AUXILIAR!A2197:A7089,AUXILIAR!D2197:D7089,"Error",0)</f>
        <v>Enviado a tiempo</v>
      </c>
      <c r="AD2198" s="22" t="str">
        <f>+IF(AND(Ventas_Oficina[[#This Row],[Total]]&gt;75000,Ventas_Oficina[[#This Row],[Envio a tiempo]]="Enviado a tiempo"),"Buena Venta","Venta Mala")</f>
        <v>Buena Venta</v>
      </c>
    </row>
    <row r="2199" spans="1:30" x14ac:dyDescent="0.25">
      <c r="A2199" s="25">
        <v>1384272</v>
      </c>
      <c r="B2199" s="5">
        <v>41962</v>
      </c>
      <c r="C2199" s="6" t="s">
        <v>531</v>
      </c>
      <c r="D2199" s="6" t="s">
        <v>50</v>
      </c>
      <c r="E2199" s="6" t="s">
        <v>4</v>
      </c>
      <c r="F2199" s="6" t="s">
        <v>5</v>
      </c>
      <c r="G2199" s="6" t="s">
        <v>1007</v>
      </c>
      <c r="H2199" s="6" t="s">
        <v>17</v>
      </c>
      <c r="I2199" s="6" t="s">
        <v>1016</v>
      </c>
      <c r="J2199" s="6" t="s">
        <v>1095</v>
      </c>
      <c r="K2199" s="6" t="s">
        <v>1261</v>
      </c>
      <c r="L2199" s="6" t="s">
        <v>1265</v>
      </c>
      <c r="M2199" s="6" t="s">
        <v>1272</v>
      </c>
      <c r="N2199" s="5">
        <v>41964</v>
      </c>
      <c r="O2199" s="7">
        <v>6773</v>
      </c>
      <c r="P2199" s="7">
        <v>16520</v>
      </c>
      <c r="Q2199" s="7">
        <v>9747</v>
      </c>
      <c r="R2199" s="6">
        <v>10</v>
      </c>
      <c r="S2199" s="7">
        <v>165200</v>
      </c>
      <c r="T2199" s="8">
        <v>0.06</v>
      </c>
      <c r="U2199" s="7">
        <v>9912</v>
      </c>
      <c r="V2199" s="7">
        <v>155288</v>
      </c>
      <c r="W2199" s="7">
        <v>1999</v>
      </c>
      <c r="X2199" s="7">
        <v>746721</v>
      </c>
      <c r="Y2199" s="9">
        <f>+DAY('TABLA PRINCIPAL'!$B2199)</f>
        <v>19</v>
      </c>
      <c r="Z2199" s="9">
        <f>+MONTH('TABLA PRINCIPAL'!$B2199)</f>
        <v>11</v>
      </c>
      <c r="AA2199" s="9">
        <f>+YEAR('TABLA PRINCIPAL'!$B2199)</f>
        <v>2014</v>
      </c>
      <c r="AB2199" s="22" t="str">
        <f>+IF(Ventas_Oficina[[#This Row],[Total del pedido]]&gt;=100000,"SI","NO")</f>
        <v>SI</v>
      </c>
      <c r="AC2199" s="22" t="str">
        <f>+_xlfn.XLOOKUP(Ventas_Oficina[[#This Row],[Nº de artículo]],AUXILIAR!A2198:A7090,AUXILIAR!D2198:D7090,"Error",0)</f>
        <v>Enviado a tiempo</v>
      </c>
      <c r="AD2199" s="22" t="str">
        <f>+IF(AND(Ventas_Oficina[[#This Row],[Total]]&gt;75000,Ventas_Oficina[[#This Row],[Envio a tiempo]]="Enviado a tiempo"),"Buena Venta","Venta Mala")</f>
        <v>Buena Venta</v>
      </c>
    </row>
    <row r="2200" spans="1:30" x14ac:dyDescent="0.25">
      <c r="A2200" s="26">
        <v>1384637</v>
      </c>
      <c r="B2200" s="10">
        <v>42079</v>
      </c>
      <c r="C2200" s="11" t="s">
        <v>318</v>
      </c>
      <c r="D2200" s="11" t="s">
        <v>29</v>
      </c>
      <c r="E2200" s="11" t="s">
        <v>12</v>
      </c>
      <c r="F2200" s="11" t="s">
        <v>13</v>
      </c>
      <c r="G2200" s="11" t="s">
        <v>1009</v>
      </c>
      <c r="H2200" s="11" t="s">
        <v>14</v>
      </c>
      <c r="I2200" s="11" t="s">
        <v>1012</v>
      </c>
      <c r="J2200" s="11" t="s">
        <v>1138</v>
      </c>
      <c r="K2200" s="11" t="s">
        <v>1261</v>
      </c>
      <c r="L2200" s="11" t="s">
        <v>1265</v>
      </c>
      <c r="M2200" s="11" t="s">
        <v>1272</v>
      </c>
      <c r="N2200" s="10">
        <v>42079</v>
      </c>
      <c r="O2200" s="12">
        <v>410</v>
      </c>
      <c r="P2200" s="12">
        <v>931</v>
      </c>
      <c r="Q2200" s="12">
        <v>521</v>
      </c>
      <c r="R2200" s="11">
        <v>34</v>
      </c>
      <c r="S2200" s="12">
        <v>31654</v>
      </c>
      <c r="T2200" s="13">
        <v>0.03</v>
      </c>
      <c r="U2200" s="12">
        <v>949.62</v>
      </c>
      <c r="V2200" s="12">
        <v>30704.38</v>
      </c>
      <c r="W2200" s="12">
        <v>398</v>
      </c>
      <c r="X2200" s="12">
        <v>26673</v>
      </c>
      <c r="Y2200" s="14">
        <f>+DAY('TABLA PRINCIPAL'!$B2200)</f>
        <v>16</v>
      </c>
      <c r="Z2200" s="14">
        <f>+MONTH('TABLA PRINCIPAL'!$B2200)</f>
        <v>3</v>
      </c>
      <c r="AA2200" s="14">
        <f>+YEAR('TABLA PRINCIPAL'!$B2200)</f>
        <v>2015</v>
      </c>
      <c r="AB2200" s="22" t="str">
        <f>+IF(Ventas_Oficina[[#This Row],[Total del pedido]]&gt;=100000,"SI","NO")</f>
        <v>NO</v>
      </c>
      <c r="AC2200" s="22" t="str">
        <f>+_xlfn.XLOOKUP(Ventas_Oficina[[#This Row],[Nº de artículo]],AUXILIAR!A2199:A7091,AUXILIAR!D2199:D7091,"Error",0)</f>
        <v>No enviado a tiempo</v>
      </c>
      <c r="AD2200" s="22" t="str">
        <f>+IF(AND(Ventas_Oficina[[#This Row],[Total]]&gt;75000,Ventas_Oficina[[#This Row],[Envio a tiempo]]="Enviado a tiempo"),"Buena Venta","Venta Mala")</f>
        <v>Venta Mala</v>
      </c>
    </row>
    <row r="2201" spans="1:30" x14ac:dyDescent="0.25">
      <c r="A2201" s="25">
        <v>1384637</v>
      </c>
      <c r="B2201" s="5">
        <v>41344</v>
      </c>
      <c r="C2201" s="6" t="s">
        <v>114</v>
      </c>
      <c r="D2201" s="6" t="s">
        <v>115</v>
      </c>
      <c r="E2201" s="6" t="s">
        <v>4</v>
      </c>
      <c r="F2201" s="6" t="s">
        <v>5</v>
      </c>
      <c r="G2201" s="6" t="s">
        <v>1008</v>
      </c>
      <c r="H2201" s="6" t="s">
        <v>116</v>
      </c>
      <c r="I2201" s="6" t="s">
        <v>1016</v>
      </c>
      <c r="J2201" s="6" t="s">
        <v>1031</v>
      </c>
      <c r="K2201" s="6" t="s">
        <v>1261</v>
      </c>
      <c r="L2201" s="6" t="s">
        <v>1265</v>
      </c>
      <c r="M2201" s="6" t="s">
        <v>1272</v>
      </c>
      <c r="N2201" s="5">
        <v>41346</v>
      </c>
      <c r="O2201" s="7">
        <v>831</v>
      </c>
      <c r="P2201" s="7">
        <v>1598</v>
      </c>
      <c r="Q2201" s="7">
        <v>767</v>
      </c>
      <c r="R2201" s="6">
        <v>43</v>
      </c>
      <c r="S2201" s="7">
        <v>68714</v>
      </c>
      <c r="T2201" s="8">
        <v>0.08</v>
      </c>
      <c r="U2201" s="7">
        <v>5497.12</v>
      </c>
      <c r="V2201" s="7">
        <v>63216.88</v>
      </c>
      <c r="W2201" s="7">
        <v>650</v>
      </c>
      <c r="X2201" s="7">
        <v>12673</v>
      </c>
      <c r="Y2201" s="9">
        <f>+DAY('TABLA PRINCIPAL'!$B2201)</f>
        <v>11</v>
      </c>
      <c r="Z2201" s="9">
        <f>+MONTH('TABLA PRINCIPAL'!$B2201)</f>
        <v>3</v>
      </c>
      <c r="AA2201" s="9">
        <f>+YEAR('TABLA PRINCIPAL'!$B2201)</f>
        <v>2013</v>
      </c>
      <c r="AB2201" s="22" t="str">
        <f>+IF(Ventas_Oficina[[#This Row],[Total del pedido]]&gt;=100000,"SI","NO")</f>
        <v>NO</v>
      </c>
      <c r="AC2201" s="22" t="str">
        <f>+_xlfn.XLOOKUP(Ventas_Oficina[[#This Row],[Nº de artículo]],AUXILIAR!A2200:A7092,AUXILIAR!D2200:D7092,"Error",0)</f>
        <v>No enviado a tiempo</v>
      </c>
      <c r="AD2201" s="22" t="str">
        <f>+IF(AND(Ventas_Oficina[[#This Row],[Total]]&gt;75000,Ventas_Oficina[[#This Row],[Envio a tiempo]]="Enviado a tiempo"),"Buena Venta","Venta Mala")</f>
        <v>Venta Mala</v>
      </c>
    </row>
    <row r="2202" spans="1:30" x14ac:dyDescent="0.25">
      <c r="A2202" s="26">
        <v>1384637</v>
      </c>
      <c r="B2202" s="10">
        <v>42144</v>
      </c>
      <c r="C2202" s="11" t="s">
        <v>240</v>
      </c>
      <c r="D2202" s="11" t="s">
        <v>68</v>
      </c>
      <c r="E2202" s="11" t="s">
        <v>12</v>
      </c>
      <c r="F2202" s="11" t="s">
        <v>13</v>
      </c>
      <c r="G2202" s="11" t="s">
        <v>1007</v>
      </c>
      <c r="H2202" s="11" t="s">
        <v>14</v>
      </c>
      <c r="I2202" s="11" t="s">
        <v>1015</v>
      </c>
      <c r="J2202" s="11" t="s">
        <v>1130</v>
      </c>
      <c r="K2202" s="11" t="s">
        <v>1261</v>
      </c>
      <c r="L2202" s="11" t="s">
        <v>1267</v>
      </c>
      <c r="M2202" s="11" t="s">
        <v>1273</v>
      </c>
      <c r="N2202" s="10">
        <v>42146</v>
      </c>
      <c r="O2202" s="12">
        <v>184</v>
      </c>
      <c r="P2202" s="12">
        <v>288</v>
      </c>
      <c r="Q2202" s="12">
        <v>104</v>
      </c>
      <c r="R2202" s="11">
        <v>5</v>
      </c>
      <c r="S2202" s="12">
        <v>1440</v>
      </c>
      <c r="T2202" s="13">
        <v>0.09</v>
      </c>
      <c r="U2202" s="12">
        <v>129.6</v>
      </c>
      <c r="V2202" s="12">
        <v>1310.4000000000001</v>
      </c>
      <c r="W2202" s="12">
        <v>149</v>
      </c>
      <c r="X2202" s="12">
        <v>8828</v>
      </c>
      <c r="Y2202" s="14">
        <f>+DAY('TABLA PRINCIPAL'!$B2202)</f>
        <v>20</v>
      </c>
      <c r="Z2202" s="14">
        <f>+MONTH('TABLA PRINCIPAL'!$B2202)</f>
        <v>5</v>
      </c>
      <c r="AA2202" s="14">
        <f>+YEAR('TABLA PRINCIPAL'!$B2202)</f>
        <v>2015</v>
      </c>
      <c r="AB2202" s="22" t="str">
        <f>+IF(Ventas_Oficina[[#This Row],[Total del pedido]]&gt;=100000,"SI","NO")</f>
        <v>NO</v>
      </c>
      <c r="AC2202" s="22" t="str">
        <f>+_xlfn.XLOOKUP(Ventas_Oficina[[#This Row],[Nº de artículo]],AUXILIAR!A2201:A7093,AUXILIAR!D2201:D7093,"Error",0)</f>
        <v>Enviado a tiempo</v>
      </c>
      <c r="AD2202" s="22" t="str">
        <f>+IF(AND(Ventas_Oficina[[#This Row],[Total]]&gt;75000,Ventas_Oficina[[#This Row],[Envio a tiempo]]="Enviado a tiempo"),"Buena Venta","Venta Mala")</f>
        <v>Venta Mala</v>
      </c>
    </row>
    <row r="2203" spans="1:30" x14ac:dyDescent="0.25">
      <c r="A2203" s="25">
        <v>1385368</v>
      </c>
      <c r="B2203" s="5">
        <v>41965</v>
      </c>
      <c r="C2203" s="6" t="s">
        <v>698</v>
      </c>
      <c r="D2203" s="6" t="s">
        <v>308</v>
      </c>
      <c r="E2203" s="6" t="s">
        <v>4</v>
      </c>
      <c r="F2203" s="6" t="s">
        <v>5</v>
      </c>
      <c r="G2203" s="6" t="s">
        <v>1008</v>
      </c>
      <c r="H2203" s="6" t="s">
        <v>17</v>
      </c>
      <c r="I2203" s="6" t="s">
        <v>1015</v>
      </c>
      <c r="J2203" s="6" t="s">
        <v>1060</v>
      </c>
      <c r="K2203" s="6" t="s">
        <v>1261</v>
      </c>
      <c r="L2203" s="6" t="s">
        <v>1267</v>
      </c>
      <c r="M2203" s="6" t="s">
        <v>1272</v>
      </c>
      <c r="N2203" s="5">
        <v>41965</v>
      </c>
      <c r="O2203" s="7">
        <v>1388</v>
      </c>
      <c r="P2203" s="7">
        <v>2238</v>
      </c>
      <c r="Q2203" s="7">
        <v>850</v>
      </c>
      <c r="R2203" s="6">
        <v>39</v>
      </c>
      <c r="S2203" s="7">
        <v>87282</v>
      </c>
      <c r="T2203" s="8">
        <v>0.05</v>
      </c>
      <c r="U2203" s="7">
        <v>4364.1000000000004</v>
      </c>
      <c r="V2203" s="7">
        <v>82917.899999999994</v>
      </c>
      <c r="W2203" s="7">
        <v>1510</v>
      </c>
      <c r="X2203" s="7">
        <v>23666</v>
      </c>
      <c r="Y2203" s="9">
        <f>+DAY('TABLA PRINCIPAL'!$B2203)</f>
        <v>22</v>
      </c>
      <c r="Z2203" s="9">
        <f>+MONTH('TABLA PRINCIPAL'!$B2203)</f>
        <v>11</v>
      </c>
      <c r="AA2203" s="9">
        <f>+YEAR('TABLA PRINCIPAL'!$B2203)</f>
        <v>2014</v>
      </c>
      <c r="AB2203" s="22" t="str">
        <f>+IF(Ventas_Oficina[[#This Row],[Total del pedido]]&gt;=100000,"SI","NO")</f>
        <v>NO</v>
      </c>
      <c r="AC2203" s="22" t="str">
        <f>+_xlfn.XLOOKUP(Ventas_Oficina[[#This Row],[Nº de artículo]],AUXILIAR!A2202:A7094,AUXILIAR!D2202:D7094,"Error",0)</f>
        <v>No enviado a tiempo</v>
      </c>
      <c r="AD2203" s="22" t="str">
        <f>+IF(AND(Ventas_Oficina[[#This Row],[Total]]&gt;75000,Ventas_Oficina[[#This Row],[Envio a tiempo]]="Enviado a tiempo"),"Buena Venta","Venta Mala")</f>
        <v>Venta Mala</v>
      </c>
    </row>
    <row r="2204" spans="1:30" x14ac:dyDescent="0.25">
      <c r="A2204" s="26">
        <v>1385368</v>
      </c>
      <c r="B2204" s="10">
        <v>41965</v>
      </c>
      <c r="C2204" s="11" t="s">
        <v>698</v>
      </c>
      <c r="D2204" s="11" t="s">
        <v>308</v>
      </c>
      <c r="E2204" s="11" t="s">
        <v>4</v>
      </c>
      <c r="F2204" s="11" t="s">
        <v>5</v>
      </c>
      <c r="G2204" s="11" t="s">
        <v>1010</v>
      </c>
      <c r="H2204" s="11" t="s">
        <v>17</v>
      </c>
      <c r="I2204" s="11" t="s">
        <v>1016</v>
      </c>
      <c r="J2204" s="11" t="s">
        <v>1060</v>
      </c>
      <c r="K2204" s="11" t="s">
        <v>1261</v>
      </c>
      <c r="L2204" s="11" t="s">
        <v>1266</v>
      </c>
      <c r="M2204" s="11" t="s">
        <v>1272</v>
      </c>
      <c r="N2204" s="10">
        <v>41965</v>
      </c>
      <c r="O2204" s="12">
        <v>1388</v>
      </c>
      <c r="P2204" s="12">
        <v>2238</v>
      </c>
      <c r="Q2204" s="12">
        <v>850</v>
      </c>
      <c r="R2204" s="11">
        <v>23</v>
      </c>
      <c r="S2204" s="12">
        <v>51474</v>
      </c>
      <c r="T2204" s="13">
        <v>0.09</v>
      </c>
      <c r="U2204" s="12">
        <v>4632.66</v>
      </c>
      <c r="V2204" s="12">
        <v>46841.34</v>
      </c>
      <c r="W2204" s="12">
        <v>1510</v>
      </c>
      <c r="X2204" s="12">
        <v>23666</v>
      </c>
      <c r="Y2204" s="14">
        <f>+DAY('TABLA PRINCIPAL'!$B2204)</f>
        <v>22</v>
      </c>
      <c r="Z2204" s="14">
        <f>+MONTH('TABLA PRINCIPAL'!$B2204)</f>
        <v>11</v>
      </c>
      <c r="AA2204" s="14">
        <f>+YEAR('TABLA PRINCIPAL'!$B2204)</f>
        <v>2014</v>
      </c>
      <c r="AB2204" s="22" t="str">
        <f>+IF(Ventas_Oficina[[#This Row],[Total del pedido]]&gt;=100000,"SI","NO")</f>
        <v>NO</v>
      </c>
      <c r="AC2204" s="22" t="str">
        <f>+_xlfn.XLOOKUP(Ventas_Oficina[[#This Row],[Nº de artículo]],AUXILIAR!A2203:A7095,AUXILIAR!D2203:D7095,"Error",0)</f>
        <v>No enviado a tiempo</v>
      </c>
      <c r="AD2204" s="22" t="str">
        <f>+IF(AND(Ventas_Oficina[[#This Row],[Total]]&gt;75000,Ventas_Oficina[[#This Row],[Envio a tiempo]]="Enviado a tiempo"),"Buena Venta","Venta Mala")</f>
        <v>Venta Mala</v>
      </c>
    </row>
    <row r="2205" spans="1:30" x14ac:dyDescent="0.25">
      <c r="A2205" s="25">
        <v>1385368</v>
      </c>
      <c r="B2205" s="5">
        <v>41489</v>
      </c>
      <c r="C2205" s="6" t="s">
        <v>699</v>
      </c>
      <c r="D2205" s="6" t="s">
        <v>11</v>
      </c>
      <c r="E2205" s="6" t="s">
        <v>12</v>
      </c>
      <c r="F2205" s="6" t="s">
        <v>13</v>
      </c>
      <c r="G2205" s="6" t="s">
        <v>1007</v>
      </c>
      <c r="H2205" s="6" t="s">
        <v>14</v>
      </c>
      <c r="I2205" s="6" t="s">
        <v>1013</v>
      </c>
      <c r="J2205" s="6" t="s">
        <v>1070</v>
      </c>
      <c r="K2205" s="6" t="s">
        <v>1261</v>
      </c>
      <c r="L2205" s="6" t="s">
        <v>1265</v>
      </c>
      <c r="M2205" s="6" t="s">
        <v>1272</v>
      </c>
      <c r="N2205" s="5">
        <v>41490</v>
      </c>
      <c r="O2205" s="7">
        <v>3602</v>
      </c>
      <c r="P2205" s="7">
        <v>5810</v>
      </c>
      <c r="Q2205" s="7">
        <v>2208</v>
      </c>
      <c r="R2205" s="6">
        <v>34</v>
      </c>
      <c r="S2205" s="7">
        <v>197540</v>
      </c>
      <c r="T2205" s="8">
        <v>7.0000000000000007E-2</v>
      </c>
      <c r="U2205" s="7">
        <v>13827.800000000001</v>
      </c>
      <c r="V2205" s="7">
        <v>183712.2</v>
      </c>
      <c r="W2205" s="7">
        <v>149</v>
      </c>
      <c r="X2205" s="7">
        <v>23666</v>
      </c>
      <c r="Y2205" s="9">
        <f>+DAY('TABLA PRINCIPAL'!$B2205)</f>
        <v>3</v>
      </c>
      <c r="Z2205" s="9">
        <f>+MONTH('TABLA PRINCIPAL'!$B2205)</f>
        <v>8</v>
      </c>
      <c r="AA2205" s="9">
        <f>+YEAR('TABLA PRINCIPAL'!$B2205)</f>
        <v>2013</v>
      </c>
      <c r="AB2205" s="22" t="str">
        <f>+IF(Ventas_Oficina[[#This Row],[Total del pedido]]&gt;=100000,"SI","NO")</f>
        <v>SI</v>
      </c>
      <c r="AC2205" s="22" t="str">
        <f>+_xlfn.XLOOKUP(Ventas_Oficina[[#This Row],[Nº de artículo]],AUXILIAR!A2204:A7096,AUXILIAR!D2204:D7096,"Error",0)</f>
        <v>No enviado a tiempo</v>
      </c>
      <c r="AD2205" s="22" t="str">
        <f>+IF(AND(Ventas_Oficina[[#This Row],[Total]]&gt;75000,Ventas_Oficina[[#This Row],[Envio a tiempo]]="Enviado a tiempo"),"Buena Venta","Venta Mala")</f>
        <v>Venta Mala</v>
      </c>
    </row>
    <row r="2206" spans="1:30" x14ac:dyDescent="0.25">
      <c r="A2206" s="26">
        <v>1385368</v>
      </c>
      <c r="B2206" s="10">
        <v>41965</v>
      </c>
      <c r="C2206" s="11" t="s">
        <v>698</v>
      </c>
      <c r="D2206" s="11" t="s">
        <v>308</v>
      </c>
      <c r="E2206" s="11" t="s">
        <v>4</v>
      </c>
      <c r="F2206" s="11" t="s">
        <v>5</v>
      </c>
      <c r="G2206" s="11" t="s">
        <v>1010</v>
      </c>
      <c r="H2206" s="11" t="s">
        <v>17</v>
      </c>
      <c r="I2206" s="11" t="s">
        <v>1016</v>
      </c>
      <c r="J2206" s="11" t="s">
        <v>1060</v>
      </c>
      <c r="K2206" s="11" t="s">
        <v>1262</v>
      </c>
      <c r="L2206" s="11" t="s">
        <v>1265</v>
      </c>
      <c r="M2206" s="11" t="s">
        <v>1272</v>
      </c>
      <c r="N2206" s="10">
        <v>41965</v>
      </c>
      <c r="O2206" s="12">
        <v>1388</v>
      </c>
      <c r="P2206" s="12">
        <v>2238</v>
      </c>
      <c r="Q2206" s="12">
        <v>850</v>
      </c>
      <c r="R2206" s="11">
        <v>29</v>
      </c>
      <c r="S2206" s="12">
        <v>64902</v>
      </c>
      <c r="T2206" s="13">
        <v>0.06</v>
      </c>
      <c r="U2206" s="12">
        <v>3894.12</v>
      </c>
      <c r="V2206" s="12">
        <v>61007.88</v>
      </c>
      <c r="W2206" s="12">
        <v>1510</v>
      </c>
      <c r="X2206" s="12">
        <v>23666</v>
      </c>
      <c r="Y2206" s="14">
        <f>+DAY('TABLA PRINCIPAL'!$B2206)</f>
        <v>22</v>
      </c>
      <c r="Z2206" s="14">
        <f>+MONTH('TABLA PRINCIPAL'!$B2206)</f>
        <v>11</v>
      </c>
      <c r="AA2206" s="14">
        <f>+YEAR('TABLA PRINCIPAL'!$B2206)</f>
        <v>2014</v>
      </c>
      <c r="AB2206" s="22" t="str">
        <f>+IF(Ventas_Oficina[[#This Row],[Total del pedido]]&gt;=100000,"SI","NO")</f>
        <v>NO</v>
      </c>
      <c r="AC2206" s="22" t="str">
        <f>+_xlfn.XLOOKUP(Ventas_Oficina[[#This Row],[Nº de artículo]],AUXILIAR!A2205:A7097,AUXILIAR!D2205:D7097,"Error",0)</f>
        <v>No enviado a tiempo</v>
      </c>
      <c r="AD2206" s="22" t="str">
        <f>+IF(AND(Ventas_Oficina[[#This Row],[Total]]&gt;75000,Ventas_Oficina[[#This Row],[Envio a tiempo]]="Enviado a tiempo"),"Buena Venta","Venta Mala")</f>
        <v>Venta Mala</v>
      </c>
    </row>
    <row r="2207" spans="1:30" x14ac:dyDescent="0.25">
      <c r="A2207" s="25">
        <v>1385368</v>
      </c>
      <c r="B2207" s="5">
        <v>41965</v>
      </c>
      <c r="C2207" s="6" t="s">
        <v>698</v>
      </c>
      <c r="D2207" s="6" t="s">
        <v>308</v>
      </c>
      <c r="E2207" s="6" t="s">
        <v>4</v>
      </c>
      <c r="F2207" s="6" t="s">
        <v>5</v>
      </c>
      <c r="G2207" s="6" t="s">
        <v>1010</v>
      </c>
      <c r="H2207" s="6" t="s">
        <v>17</v>
      </c>
      <c r="I2207" s="6" t="s">
        <v>1016</v>
      </c>
      <c r="J2207" s="6" t="s">
        <v>1060</v>
      </c>
      <c r="K2207" s="6" t="s">
        <v>1262</v>
      </c>
      <c r="L2207" s="6" t="s">
        <v>1268</v>
      </c>
      <c r="M2207" s="6" t="s">
        <v>1272</v>
      </c>
      <c r="N2207" s="5">
        <v>41965</v>
      </c>
      <c r="O2207" s="7">
        <v>1388</v>
      </c>
      <c r="P2207" s="7">
        <v>2238</v>
      </c>
      <c r="Q2207" s="7">
        <v>850</v>
      </c>
      <c r="R2207" s="6">
        <v>7</v>
      </c>
      <c r="S2207" s="7">
        <v>15666</v>
      </c>
      <c r="T2207" s="8">
        <v>0.03</v>
      </c>
      <c r="U2207" s="7">
        <v>469.97999999999996</v>
      </c>
      <c r="V2207" s="7">
        <v>15196.02</v>
      </c>
      <c r="W2207" s="7">
        <v>1510</v>
      </c>
      <c r="X2207" s="7">
        <v>23666</v>
      </c>
      <c r="Y2207" s="9">
        <f>+DAY('TABLA PRINCIPAL'!$B2207)</f>
        <v>22</v>
      </c>
      <c r="Z2207" s="9">
        <f>+MONTH('TABLA PRINCIPAL'!$B2207)</f>
        <v>11</v>
      </c>
      <c r="AA2207" s="9">
        <f>+YEAR('TABLA PRINCIPAL'!$B2207)</f>
        <v>2014</v>
      </c>
      <c r="AB2207" s="22" t="str">
        <f>+IF(Ventas_Oficina[[#This Row],[Total del pedido]]&gt;=100000,"SI","NO")</f>
        <v>NO</v>
      </c>
      <c r="AC2207" s="22" t="str">
        <f>+_xlfn.XLOOKUP(Ventas_Oficina[[#This Row],[Nº de artículo]],AUXILIAR!A2206:A7098,AUXILIAR!D2206:D7098,"Error",0)</f>
        <v>No enviado a tiempo</v>
      </c>
      <c r="AD2207" s="22" t="str">
        <f>+IF(AND(Ventas_Oficina[[#This Row],[Total]]&gt;75000,Ventas_Oficina[[#This Row],[Envio a tiempo]]="Enviado a tiempo"),"Buena Venta","Venta Mala")</f>
        <v>Venta Mala</v>
      </c>
    </row>
    <row r="2208" spans="1:30" x14ac:dyDescent="0.25">
      <c r="A2208" s="26">
        <v>1385368</v>
      </c>
      <c r="B2208" s="10">
        <v>41885</v>
      </c>
      <c r="C2208" s="11" t="s">
        <v>700</v>
      </c>
      <c r="D2208" s="11" t="s">
        <v>520</v>
      </c>
      <c r="E2208" s="11" t="s">
        <v>4</v>
      </c>
      <c r="F2208" s="11" t="s">
        <v>5</v>
      </c>
      <c r="G2208" s="11" t="s">
        <v>1007</v>
      </c>
      <c r="H2208" s="11" t="s">
        <v>106</v>
      </c>
      <c r="I2208" s="11" t="s">
        <v>1013</v>
      </c>
      <c r="J2208" s="11" t="s">
        <v>187</v>
      </c>
      <c r="K2208" s="11" t="s">
        <v>1261</v>
      </c>
      <c r="L2208" s="11" t="s">
        <v>1266</v>
      </c>
      <c r="M2208" s="11" t="s">
        <v>1272</v>
      </c>
      <c r="N2208" s="10">
        <v>41887</v>
      </c>
      <c r="O2208" s="12">
        <v>231</v>
      </c>
      <c r="P2208" s="12">
        <v>378</v>
      </c>
      <c r="Q2208" s="12">
        <v>147</v>
      </c>
      <c r="R2208" s="11">
        <v>22</v>
      </c>
      <c r="S2208" s="12">
        <v>8316</v>
      </c>
      <c r="T2208" s="13">
        <v>7.0000000000000007E-2</v>
      </c>
      <c r="U2208" s="12">
        <v>582.12</v>
      </c>
      <c r="V2208" s="12">
        <v>7733.88</v>
      </c>
      <c r="W2208" s="12">
        <v>71</v>
      </c>
      <c r="X2208" s="12">
        <v>11130</v>
      </c>
      <c r="Y2208" s="14">
        <f>+DAY('TABLA PRINCIPAL'!$B2208)</f>
        <v>3</v>
      </c>
      <c r="Z2208" s="14">
        <f>+MONTH('TABLA PRINCIPAL'!$B2208)</f>
        <v>9</v>
      </c>
      <c r="AA2208" s="14">
        <f>+YEAR('TABLA PRINCIPAL'!$B2208)</f>
        <v>2014</v>
      </c>
      <c r="AB2208" s="22" t="str">
        <f>+IF(Ventas_Oficina[[#This Row],[Total del pedido]]&gt;=100000,"SI","NO")</f>
        <v>NO</v>
      </c>
      <c r="AC2208" s="22" t="str">
        <f>+_xlfn.XLOOKUP(Ventas_Oficina[[#This Row],[Nº de artículo]],AUXILIAR!A2207:A7099,AUXILIAR!D2207:D7099,"Error",0)</f>
        <v>No enviado a tiempo</v>
      </c>
      <c r="AD2208" s="22" t="str">
        <f>+IF(AND(Ventas_Oficina[[#This Row],[Total]]&gt;75000,Ventas_Oficina[[#This Row],[Envio a tiempo]]="Enviado a tiempo"),"Buena Venta","Venta Mala")</f>
        <v>Venta Mala</v>
      </c>
    </row>
    <row r="2209" spans="1:30" x14ac:dyDescent="0.25">
      <c r="A2209" s="25">
        <v>1385368</v>
      </c>
      <c r="B2209" s="5">
        <v>41965</v>
      </c>
      <c r="C2209" s="6" t="s">
        <v>698</v>
      </c>
      <c r="D2209" s="6" t="s">
        <v>537</v>
      </c>
      <c r="E2209" s="6" t="s">
        <v>4</v>
      </c>
      <c r="F2209" s="6" t="s">
        <v>5</v>
      </c>
      <c r="G2209" s="6" t="s">
        <v>1008</v>
      </c>
      <c r="H2209" s="6" t="s">
        <v>53</v>
      </c>
      <c r="I2209" s="6" t="s">
        <v>1014</v>
      </c>
      <c r="J2209" s="6" t="s">
        <v>1060</v>
      </c>
      <c r="K2209" s="6" t="s">
        <v>1261</v>
      </c>
      <c r="L2209" s="6" t="s">
        <v>1265</v>
      </c>
      <c r="M2209" s="6" t="s">
        <v>1272</v>
      </c>
      <c r="N2209" s="5">
        <v>41965</v>
      </c>
      <c r="O2209" s="7">
        <v>1388</v>
      </c>
      <c r="P2209" s="7">
        <v>2238</v>
      </c>
      <c r="Q2209" s="7">
        <v>850</v>
      </c>
      <c r="R2209" s="6">
        <v>41</v>
      </c>
      <c r="S2209" s="7">
        <v>91758</v>
      </c>
      <c r="T2209" s="8">
        <v>0.02</v>
      </c>
      <c r="U2209" s="7">
        <v>1835.16</v>
      </c>
      <c r="V2209" s="7">
        <v>89922.84</v>
      </c>
      <c r="W2209" s="7">
        <v>1510</v>
      </c>
      <c r="X2209" s="7">
        <v>23666</v>
      </c>
      <c r="Y2209" s="9">
        <f>+DAY('TABLA PRINCIPAL'!$B2209)</f>
        <v>22</v>
      </c>
      <c r="Z2209" s="9">
        <f>+MONTH('TABLA PRINCIPAL'!$B2209)</f>
        <v>11</v>
      </c>
      <c r="AA2209" s="9">
        <f>+YEAR('TABLA PRINCIPAL'!$B2209)</f>
        <v>2014</v>
      </c>
      <c r="AB2209" s="22" t="str">
        <f>+IF(Ventas_Oficina[[#This Row],[Total del pedido]]&gt;=100000,"SI","NO")</f>
        <v>NO</v>
      </c>
      <c r="AC2209" s="22" t="str">
        <f>+_xlfn.XLOOKUP(Ventas_Oficina[[#This Row],[Nº de artículo]],AUXILIAR!A2208:A7100,AUXILIAR!D2208:D7100,"Error",0)</f>
        <v>Enviado a tiempo</v>
      </c>
      <c r="AD2209" s="22" t="str">
        <f>+IF(AND(Ventas_Oficina[[#This Row],[Total]]&gt;75000,Ventas_Oficina[[#This Row],[Envio a tiempo]]="Enviado a tiempo"),"Buena Venta","Venta Mala")</f>
        <v>Venta Mala</v>
      </c>
    </row>
    <row r="2210" spans="1:30" x14ac:dyDescent="0.25">
      <c r="A2210" s="26">
        <v>1385368</v>
      </c>
      <c r="B2210" s="10">
        <v>42189</v>
      </c>
      <c r="C2210" s="11" t="s">
        <v>513</v>
      </c>
      <c r="D2210" s="11" t="s">
        <v>290</v>
      </c>
      <c r="E2210" s="11" t="s">
        <v>12</v>
      </c>
      <c r="F2210" s="11" t="s">
        <v>13</v>
      </c>
      <c r="G2210" s="11" t="s">
        <v>1009</v>
      </c>
      <c r="H2210" s="11" t="s">
        <v>42</v>
      </c>
      <c r="I2210" s="11" t="s">
        <v>1016</v>
      </c>
      <c r="J2210" s="11" t="s">
        <v>1046</v>
      </c>
      <c r="K2210" s="11" t="s">
        <v>1261</v>
      </c>
      <c r="L2210" s="11" t="s">
        <v>1267</v>
      </c>
      <c r="M2210" s="11" t="s">
        <v>1273</v>
      </c>
      <c r="N2210" s="10">
        <v>42190</v>
      </c>
      <c r="O2210" s="12">
        <v>519</v>
      </c>
      <c r="P2210" s="12">
        <v>1298</v>
      </c>
      <c r="Q2210" s="12">
        <v>779</v>
      </c>
      <c r="R2210" s="11">
        <v>46</v>
      </c>
      <c r="S2210" s="12">
        <v>59708</v>
      </c>
      <c r="T2210" s="13">
        <v>0</v>
      </c>
      <c r="U2210" s="12">
        <v>0</v>
      </c>
      <c r="V2210" s="12">
        <v>59708</v>
      </c>
      <c r="W2210" s="12">
        <v>314</v>
      </c>
      <c r="X2210" s="12">
        <v>27681</v>
      </c>
      <c r="Y2210" s="14">
        <f>+DAY('TABLA PRINCIPAL'!$B2210)</f>
        <v>4</v>
      </c>
      <c r="Z2210" s="14">
        <f>+MONTH('TABLA PRINCIPAL'!$B2210)</f>
        <v>7</v>
      </c>
      <c r="AA2210" s="14">
        <f>+YEAR('TABLA PRINCIPAL'!$B2210)</f>
        <v>2015</v>
      </c>
      <c r="AB2210" s="22" t="str">
        <f>+IF(Ventas_Oficina[[#This Row],[Total del pedido]]&gt;=100000,"SI","NO")</f>
        <v>NO</v>
      </c>
      <c r="AC2210" s="22" t="str">
        <f>+_xlfn.XLOOKUP(Ventas_Oficina[[#This Row],[Nº de artículo]],AUXILIAR!A2209:A7101,AUXILIAR!D2209:D7101,"Error",0)</f>
        <v>No enviado a tiempo</v>
      </c>
      <c r="AD2210" s="22" t="str">
        <f>+IF(AND(Ventas_Oficina[[#This Row],[Total]]&gt;75000,Ventas_Oficina[[#This Row],[Envio a tiempo]]="Enviado a tiempo"),"Buena Venta","Venta Mala")</f>
        <v>Venta Mala</v>
      </c>
    </row>
    <row r="2211" spans="1:30" x14ac:dyDescent="0.25">
      <c r="A2211" s="25">
        <v>1385368</v>
      </c>
      <c r="B2211" s="5">
        <v>41965</v>
      </c>
      <c r="C2211" s="6" t="s">
        <v>698</v>
      </c>
      <c r="D2211" s="6" t="s">
        <v>308</v>
      </c>
      <c r="E2211" s="6" t="s">
        <v>4</v>
      </c>
      <c r="F2211" s="6" t="s">
        <v>5</v>
      </c>
      <c r="G2211" s="6" t="s">
        <v>1008</v>
      </c>
      <c r="H2211" s="6" t="s">
        <v>17</v>
      </c>
      <c r="I2211" s="6" t="s">
        <v>1014</v>
      </c>
      <c r="J2211" s="6" t="s">
        <v>1060</v>
      </c>
      <c r="K2211" s="6" t="s">
        <v>1261</v>
      </c>
      <c r="L2211" s="6" t="s">
        <v>1265</v>
      </c>
      <c r="M2211" s="6" t="s">
        <v>1272</v>
      </c>
      <c r="N2211" s="5">
        <v>41965</v>
      </c>
      <c r="O2211" s="7">
        <v>1388</v>
      </c>
      <c r="P2211" s="7">
        <v>2238</v>
      </c>
      <c r="Q2211" s="7">
        <v>850</v>
      </c>
      <c r="R2211" s="6">
        <v>18</v>
      </c>
      <c r="S2211" s="7">
        <v>40284</v>
      </c>
      <c r="T2211" s="8">
        <v>0.04</v>
      </c>
      <c r="U2211" s="7">
        <v>1611.3600000000001</v>
      </c>
      <c r="V2211" s="7">
        <v>38672.639999999999</v>
      </c>
      <c r="W2211" s="7">
        <v>1510</v>
      </c>
      <c r="X2211" s="7">
        <v>23666</v>
      </c>
      <c r="Y2211" s="9">
        <f>+DAY('TABLA PRINCIPAL'!$B2211)</f>
        <v>22</v>
      </c>
      <c r="Z2211" s="9">
        <f>+MONTH('TABLA PRINCIPAL'!$B2211)</f>
        <v>11</v>
      </c>
      <c r="AA2211" s="9">
        <f>+YEAR('TABLA PRINCIPAL'!$B2211)</f>
        <v>2014</v>
      </c>
      <c r="AB2211" s="22" t="str">
        <f>+IF(Ventas_Oficina[[#This Row],[Total del pedido]]&gt;=100000,"SI","NO")</f>
        <v>NO</v>
      </c>
      <c r="AC2211" s="22" t="str">
        <f>+_xlfn.XLOOKUP(Ventas_Oficina[[#This Row],[Nº de artículo]],AUXILIAR!A2210:A7102,AUXILIAR!D2210:D7102,"Error",0)</f>
        <v>No enviado a tiempo</v>
      </c>
      <c r="AD2211" s="22" t="str">
        <f>+IF(AND(Ventas_Oficina[[#This Row],[Total]]&gt;75000,Ventas_Oficina[[#This Row],[Envio a tiempo]]="Enviado a tiempo"),"Buena Venta","Venta Mala")</f>
        <v>Venta Mala</v>
      </c>
    </row>
    <row r="2212" spans="1:30" x14ac:dyDescent="0.25">
      <c r="A2212" s="26">
        <v>1385368</v>
      </c>
      <c r="B2212" s="10">
        <v>41965</v>
      </c>
      <c r="C2212" s="11" t="s">
        <v>485</v>
      </c>
      <c r="D2212" s="11" t="s">
        <v>211</v>
      </c>
      <c r="E2212" s="11" t="s">
        <v>4</v>
      </c>
      <c r="F2212" s="11" t="s">
        <v>5</v>
      </c>
      <c r="G2212" s="11" t="s">
        <v>1009</v>
      </c>
      <c r="H2212" s="11" t="s">
        <v>34</v>
      </c>
      <c r="I2212" s="11" t="s">
        <v>1016</v>
      </c>
      <c r="J2212" s="11" t="s">
        <v>1060</v>
      </c>
      <c r="K2212" s="11" t="s">
        <v>1261</v>
      </c>
      <c r="L2212" s="11" t="s">
        <v>1265</v>
      </c>
      <c r="M2212" s="11" t="s">
        <v>1272</v>
      </c>
      <c r="N2212" s="10">
        <v>41970</v>
      </c>
      <c r="O2212" s="12">
        <v>1388</v>
      </c>
      <c r="P2212" s="12">
        <v>2238</v>
      </c>
      <c r="Q2212" s="12">
        <v>850</v>
      </c>
      <c r="R2212" s="11">
        <v>42</v>
      </c>
      <c r="S2212" s="12">
        <v>93996</v>
      </c>
      <c r="T2212" s="13">
        <v>0.01</v>
      </c>
      <c r="U2212" s="12">
        <v>939.96</v>
      </c>
      <c r="V2212" s="12">
        <v>93056.04</v>
      </c>
      <c r="W2212" s="12">
        <v>1510</v>
      </c>
      <c r="X2212" s="12">
        <v>23666</v>
      </c>
      <c r="Y2212" s="14">
        <f>+DAY('TABLA PRINCIPAL'!$B2212)</f>
        <v>22</v>
      </c>
      <c r="Z2212" s="14">
        <f>+MONTH('TABLA PRINCIPAL'!$B2212)</f>
        <v>11</v>
      </c>
      <c r="AA2212" s="14">
        <f>+YEAR('TABLA PRINCIPAL'!$B2212)</f>
        <v>2014</v>
      </c>
      <c r="AB2212" s="22" t="str">
        <f>+IF(Ventas_Oficina[[#This Row],[Total del pedido]]&gt;=100000,"SI","NO")</f>
        <v>NO</v>
      </c>
      <c r="AC2212" s="22" t="str">
        <f>+_xlfn.XLOOKUP(Ventas_Oficina[[#This Row],[Nº de artículo]],AUXILIAR!A2211:A7103,AUXILIAR!D2211:D7103,"Error",0)</f>
        <v>No enviado a tiempo</v>
      </c>
      <c r="AD2212" s="22" t="str">
        <f>+IF(AND(Ventas_Oficina[[#This Row],[Total]]&gt;75000,Ventas_Oficina[[#This Row],[Envio a tiempo]]="Enviado a tiempo"),"Buena Venta","Venta Mala")</f>
        <v>Venta Mala</v>
      </c>
    </row>
    <row r="2213" spans="1:30" x14ac:dyDescent="0.25">
      <c r="A2213" s="25">
        <v>1385368</v>
      </c>
      <c r="B2213" s="5">
        <v>41965</v>
      </c>
      <c r="C2213" s="6" t="s">
        <v>698</v>
      </c>
      <c r="D2213" s="6" t="s">
        <v>308</v>
      </c>
      <c r="E2213" s="6" t="s">
        <v>4</v>
      </c>
      <c r="F2213" s="6" t="s">
        <v>5</v>
      </c>
      <c r="G2213" s="6" t="s">
        <v>1008</v>
      </c>
      <c r="H2213" s="6" t="s">
        <v>17</v>
      </c>
      <c r="I2213" s="6" t="s">
        <v>1013</v>
      </c>
      <c r="J2213" s="6" t="s">
        <v>1060</v>
      </c>
      <c r="K2213" s="6" t="s">
        <v>1261</v>
      </c>
      <c r="L2213" s="6" t="s">
        <v>1265</v>
      </c>
      <c r="M2213" s="6" t="s">
        <v>1272</v>
      </c>
      <c r="N2213" s="5">
        <v>41965</v>
      </c>
      <c r="O2213" s="7">
        <v>1388</v>
      </c>
      <c r="P2213" s="7">
        <v>2238</v>
      </c>
      <c r="Q2213" s="7">
        <v>850</v>
      </c>
      <c r="R2213" s="6">
        <v>50</v>
      </c>
      <c r="S2213" s="7">
        <v>111900</v>
      </c>
      <c r="T2213" s="8">
        <v>0.02</v>
      </c>
      <c r="U2213" s="7">
        <v>2238</v>
      </c>
      <c r="V2213" s="7">
        <v>109662</v>
      </c>
      <c r="W2213" s="7">
        <v>1510</v>
      </c>
      <c r="X2213" s="7">
        <v>23666</v>
      </c>
      <c r="Y2213" s="9">
        <f>+DAY('TABLA PRINCIPAL'!$B2213)</f>
        <v>22</v>
      </c>
      <c r="Z2213" s="9">
        <f>+MONTH('TABLA PRINCIPAL'!$B2213)</f>
        <v>11</v>
      </c>
      <c r="AA2213" s="9">
        <f>+YEAR('TABLA PRINCIPAL'!$B2213)</f>
        <v>2014</v>
      </c>
      <c r="AB2213" s="22" t="str">
        <f>+IF(Ventas_Oficina[[#This Row],[Total del pedido]]&gt;=100000,"SI","NO")</f>
        <v>SI</v>
      </c>
      <c r="AC2213" s="22" t="str">
        <f>+_xlfn.XLOOKUP(Ventas_Oficina[[#This Row],[Nº de artículo]],AUXILIAR!A2212:A7104,AUXILIAR!D2212:D7104,"Error",0)</f>
        <v>Enviado a tiempo</v>
      </c>
      <c r="AD2213" s="22" t="str">
        <f>+IF(AND(Ventas_Oficina[[#This Row],[Total]]&gt;75000,Ventas_Oficina[[#This Row],[Envio a tiempo]]="Enviado a tiempo"),"Buena Venta","Venta Mala")</f>
        <v>Venta Mala</v>
      </c>
    </row>
    <row r="2214" spans="1:30" x14ac:dyDescent="0.25">
      <c r="A2214" s="26">
        <v>1385368</v>
      </c>
      <c r="B2214" s="10">
        <v>41965</v>
      </c>
      <c r="C2214" s="11" t="s">
        <v>698</v>
      </c>
      <c r="D2214" s="11" t="s">
        <v>308</v>
      </c>
      <c r="E2214" s="11" t="s">
        <v>4</v>
      </c>
      <c r="F2214" s="11" t="s">
        <v>5</v>
      </c>
      <c r="G2214" s="11" t="s">
        <v>1009</v>
      </c>
      <c r="H2214" s="11" t="s">
        <v>17</v>
      </c>
      <c r="I2214" s="11" t="s">
        <v>1014</v>
      </c>
      <c r="J2214" s="11" t="s">
        <v>1060</v>
      </c>
      <c r="K2214" s="11" t="s">
        <v>1261</v>
      </c>
      <c r="L2214" s="11" t="s">
        <v>1265</v>
      </c>
      <c r="M2214" s="11" t="s">
        <v>1273</v>
      </c>
      <c r="N2214" s="10">
        <v>41965</v>
      </c>
      <c r="O2214" s="12">
        <v>1388</v>
      </c>
      <c r="P2214" s="12">
        <v>2238</v>
      </c>
      <c r="Q2214" s="12">
        <v>850</v>
      </c>
      <c r="R2214" s="11">
        <v>37</v>
      </c>
      <c r="S2214" s="12">
        <v>82806</v>
      </c>
      <c r="T2214" s="13">
        <v>0</v>
      </c>
      <c r="U2214" s="12">
        <v>0</v>
      </c>
      <c r="V2214" s="12">
        <v>82806</v>
      </c>
      <c r="W2214" s="12">
        <v>1510</v>
      </c>
      <c r="X2214" s="12">
        <v>23666</v>
      </c>
      <c r="Y2214" s="14">
        <f>+DAY('TABLA PRINCIPAL'!$B2214)</f>
        <v>22</v>
      </c>
      <c r="Z2214" s="14">
        <f>+MONTH('TABLA PRINCIPAL'!$B2214)</f>
        <v>11</v>
      </c>
      <c r="AA2214" s="14">
        <f>+YEAR('TABLA PRINCIPAL'!$B2214)</f>
        <v>2014</v>
      </c>
      <c r="AB2214" s="22" t="str">
        <f>+IF(Ventas_Oficina[[#This Row],[Total del pedido]]&gt;=100000,"SI","NO")</f>
        <v>NO</v>
      </c>
      <c r="AC2214" s="22" t="str">
        <f>+_xlfn.XLOOKUP(Ventas_Oficina[[#This Row],[Nº de artículo]],AUXILIAR!A2213:A7105,AUXILIAR!D2213:D7105,"Error",0)</f>
        <v>No enviado a tiempo</v>
      </c>
      <c r="AD2214" s="22" t="str">
        <f>+IF(AND(Ventas_Oficina[[#This Row],[Total]]&gt;75000,Ventas_Oficina[[#This Row],[Envio a tiempo]]="Enviado a tiempo"),"Buena Venta","Venta Mala")</f>
        <v>Venta Mala</v>
      </c>
    </row>
    <row r="2215" spans="1:30" x14ac:dyDescent="0.25">
      <c r="A2215" s="25">
        <v>1385368</v>
      </c>
      <c r="B2215" s="5">
        <v>41965</v>
      </c>
      <c r="C2215" s="6" t="s">
        <v>698</v>
      </c>
      <c r="D2215" s="6" t="s">
        <v>537</v>
      </c>
      <c r="E2215" s="6" t="s">
        <v>4</v>
      </c>
      <c r="F2215" s="6" t="s">
        <v>5</v>
      </c>
      <c r="G2215" s="6" t="s">
        <v>1008</v>
      </c>
      <c r="H2215" s="6" t="s">
        <v>53</v>
      </c>
      <c r="I2215" s="6" t="s">
        <v>1016</v>
      </c>
      <c r="J2215" s="6" t="s">
        <v>1060</v>
      </c>
      <c r="K2215" s="6" t="s">
        <v>1261</v>
      </c>
      <c r="L2215" s="6" t="s">
        <v>1267</v>
      </c>
      <c r="M2215" s="6" t="s">
        <v>1272</v>
      </c>
      <c r="N2215" s="5">
        <v>41965</v>
      </c>
      <c r="O2215" s="7">
        <v>1388</v>
      </c>
      <c r="P2215" s="7">
        <v>2238</v>
      </c>
      <c r="Q2215" s="7">
        <v>850</v>
      </c>
      <c r="R2215" s="6">
        <v>37</v>
      </c>
      <c r="S2215" s="7">
        <v>82806</v>
      </c>
      <c r="T2215" s="8">
        <v>0</v>
      </c>
      <c r="U2215" s="7">
        <v>0</v>
      </c>
      <c r="V2215" s="7">
        <v>82806</v>
      </c>
      <c r="W2215" s="7">
        <v>1510</v>
      </c>
      <c r="X2215" s="7">
        <v>23666</v>
      </c>
      <c r="Y2215" s="9">
        <f>+DAY('TABLA PRINCIPAL'!$B2215)</f>
        <v>22</v>
      </c>
      <c r="Z2215" s="9">
        <f>+MONTH('TABLA PRINCIPAL'!$B2215)</f>
        <v>11</v>
      </c>
      <c r="AA2215" s="9">
        <f>+YEAR('TABLA PRINCIPAL'!$B2215)</f>
        <v>2014</v>
      </c>
      <c r="AB2215" s="22" t="str">
        <f>+IF(Ventas_Oficina[[#This Row],[Total del pedido]]&gt;=100000,"SI","NO")</f>
        <v>NO</v>
      </c>
      <c r="AC2215" s="22" t="str">
        <f>+_xlfn.XLOOKUP(Ventas_Oficina[[#This Row],[Nº de artículo]],AUXILIAR!A2214:A7106,AUXILIAR!D2214:D7106,"Error",0)</f>
        <v>No enviado a tiempo</v>
      </c>
      <c r="AD2215" s="22" t="str">
        <f>+IF(AND(Ventas_Oficina[[#This Row],[Total]]&gt;75000,Ventas_Oficina[[#This Row],[Envio a tiempo]]="Enviado a tiempo"),"Buena Venta","Venta Mala")</f>
        <v>Venta Mala</v>
      </c>
    </row>
    <row r="2216" spans="1:30" x14ac:dyDescent="0.25">
      <c r="A2216" s="26">
        <v>1385733</v>
      </c>
      <c r="B2216" s="10">
        <v>41905</v>
      </c>
      <c r="C2216" s="11" t="s">
        <v>327</v>
      </c>
      <c r="D2216" s="11" t="s">
        <v>11</v>
      </c>
      <c r="E2216" s="11" t="s">
        <v>12</v>
      </c>
      <c r="F2216" s="11" t="s">
        <v>13</v>
      </c>
      <c r="G2216" s="11" t="s">
        <v>1009</v>
      </c>
      <c r="H2216" s="11" t="s">
        <v>14</v>
      </c>
      <c r="I2216" s="11" t="s">
        <v>1016</v>
      </c>
      <c r="J2216" s="11" t="s">
        <v>1040</v>
      </c>
      <c r="K2216" s="11" t="s">
        <v>1261</v>
      </c>
      <c r="L2216" s="11" t="s">
        <v>1267</v>
      </c>
      <c r="M2216" s="11" t="s">
        <v>1272</v>
      </c>
      <c r="N2216" s="10">
        <v>41907</v>
      </c>
      <c r="O2216" s="12">
        <v>2156</v>
      </c>
      <c r="P2216" s="12">
        <v>3655</v>
      </c>
      <c r="Q2216" s="12">
        <v>1499</v>
      </c>
      <c r="R2216" s="11">
        <v>27</v>
      </c>
      <c r="S2216" s="12">
        <v>98685</v>
      </c>
      <c r="T2216" s="13">
        <v>7.0000000000000007E-2</v>
      </c>
      <c r="U2216" s="12">
        <v>6907.9500000000007</v>
      </c>
      <c r="V2216" s="12">
        <v>91777.05</v>
      </c>
      <c r="W2216" s="12">
        <v>1389</v>
      </c>
      <c r="X2216" s="12">
        <v>41539</v>
      </c>
      <c r="Y2216" s="14">
        <f>+DAY('TABLA PRINCIPAL'!$B2216)</f>
        <v>23</v>
      </c>
      <c r="Z2216" s="14">
        <f>+MONTH('TABLA PRINCIPAL'!$B2216)</f>
        <v>9</v>
      </c>
      <c r="AA2216" s="14">
        <f>+YEAR('TABLA PRINCIPAL'!$B2216)</f>
        <v>2014</v>
      </c>
      <c r="AB2216" s="22" t="str">
        <f>+IF(Ventas_Oficina[[#This Row],[Total del pedido]]&gt;=100000,"SI","NO")</f>
        <v>NO</v>
      </c>
      <c r="AC2216" s="22" t="str">
        <f>+_xlfn.XLOOKUP(Ventas_Oficina[[#This Row],[Nº de artículo]],AUXILIAR!A2215:A7107,AUXILIAR!D2215:D7107,"Error",0)</f>
        <v>Enviado a tiempo</v>
      </c>
      <c r="AD2216" s="22" t="str">
        <f>+IF(AND(Ventas_Oficina[[#This Row],[Total]]&gt;75000,Ventas_Oficina[[#This Row],[Envio a tiempo]]="Enviado a tiempo"),"Buena Venta","Venta Mala")</f>
        <v>Venta Mala</v>
      </c>
    </row>
    <row r="2217" spans="1:30" x14ac:dyDescent="0.25">
      <c r="A2217" s="25">
        <v>1386098</v>
      </c>
      <c r="B2217" s="5">
        <v>41451</v>
      </c>
      <c r="C2217" s="6" t="s">
        <v>219</v>
      </c>
      <c r="D2217" s="6" t="s">
        <v>46</v>
      </c>
      <c r="E2217" s="6" t="s">
        <v>4</v>
      </c>
      <c r="F2217" s="6" t="s">
        <v>5</v>
      </c>
      <c r="G2217" s="6" t="s">
        <v>1007</v>
      </c>
      <c r="H2217" s="6" t="s">
        <v>9</v>
      </c>
      <c r="I2217" s="6" t="s">
        <v>1014</v>
      </c>
      <c r="J2217" s="6" t="s">
        <v>1086</v>
      </c>
      <c r="K2217" s="6" t="s">
        <v>1261</v>
      </c>
      <c r="L2217" s="6" t="s">
        <v>1265</v>
      </c>
      <c r="M2217" s="6" t="s">
        <v>1272</v>
      </c>
      <c r="N2217" s="5">
        <v>41452</v>
      </c>
      <c r="O2217" s="7">
        <v>1111</v>
      </c>
      <c r="P2217" s="7">
        <v>1984</v>
      </c>
      <c r="Q2217" s="7">
        <v>873</v>
      </c>
      <c r="R2217" s="6">
        <v>30</v>
      </c>
      <c r="S2217" s="7">
        <v>59520</v>
      </c>
      <c r="T2217" s="8">
        <v>0.03</v>
      </c>
      <c r="U2217" s="7">
        <v>1785.6</v>
      </c>
      <c r="V2217" s="7">
        <v>57734.400000000001</v>
      </c>
      <c r="W2217" s="7">
        <v>410</v>
      </c>
      <c r="X2217" s="7">
        <v>9465</v>
      </c>
      <c r="Y2217" s="9">
        <f>+DAY('TABLA PRINCIPAL'!$B2217)</f>
        <v>26</v>
      </c>
      <c r="Z2217" s="9">
        <f>+MONTH('TABLA PRINCIPAL'!$B2217)</f>
        <v>6</v>
      </c>
      <c r="AA2217" s="9">
        <f>+YEAR('TABLA PRINCIPAL'!$B2217)</f>
        <v>2013</v>
      </c>
      <c r="AB2217" s="22" t="str">
        <f>+IF(Ventas_Oficina[[#This Row],[Total del pedido]]&gt;=100000,"SI","NO")</f>
        <v>NO</v>
      </c>
      <c r="AC2217" s="22" t="str">
        <f>+_xlfn.XLOOKUP(Ventas_Oficina[[#This Row],[Nº de artículo]],AUXILIAR!A2216:A7108,AUXILIAR!D2216:D7108,"Error",0)</f>
        <v>No enviado a tiempo</v>
      </c>
      <c r="AD2217" s="22" t="str">
        <f>+IF(AND(Ventas_Oficina[[#This Row],[Total]]&gt;75000,Ventas_Oficina[[#This Row],[Envio a tiempo]]="Enviado a tiempo"),"Buena Venta","Venta Mala")</f>
        <v>Venta Mala</v>
      </c>
    </row>
    <row r="2218" spans="1:30" x14ac:dyDescent="0.25">
      <c r="A2218" s="26">
        <v>1386098</v>
      </c>
      <c r="B2218" s="10">
        <v>41965</v>
      </c>
      <c r="C2218" s="11" t="s">
        <v>392</v>
      </c>
      <c r="D2218" s="11" t="s">
        <v>46</v>
      </c>
      <c r="E2218" s="11" t="s">
        <v>4</v>
      </c>
      <c r="F2218" s="11" t="s">
        <v>5</v>
      </c>
      <c r="G2218" s="11" t="s">
        <v>1007</v>
      </c>
      <c r="H2218" s="11" t="s">
        <v>9</v>
      </c>
      <c r="I2218" s="11" t="s">
        <v>1015</v>
      </c>
      <c r="J2218" s="11" t="s">
        <v>1104</v>
      </c>
      <c r="K2218" s="11" t="s">
        <v>1261</v>
      </c>
      <c r="L2218" s="11" t="s">
        <v>1267</v>
      </c>
      <c r="M2218" s="11" t="s">
        <v>1272</v>
      </c>
      <c r="N2218" s="10">
        <v>41967</v>
      </c>
      <c r="O2218" s="12">
        <v>131</v>
      </c>
      <c r="P2218" s="12">
        <v>284</v>
      </c>
      <c r="Q2218" s="12">
        <v>153</v>
      </c>
      <c r="R2218" s="11">
        <v>48</v>
      </c>
      <c r="S2218" s="12">
        <v>13632</v>
      </c>
      <c r="T2218" s="13">
        <v>7.0000000000000007E-2</v>
      </c>
      <c r="U2218" s="12">
        <v>954.24000000000012</v>
      </c>
      <c r="V2218" s="12">
        <v>12677.76</v>
      </c>
      <c r="W2218" s="12">
        <v>93</v>
      </c>
      <c r="X2218" s="12">
        <v>10615</v>
      </c>
      <c r="Y2218" s="14">
        <f>+DAY('TABLA PRINCIPAL'!$B2218)</f>
        <v>22</v>
      </c>
      <c r="Z2218" s="14">
        <f>+MONTH('TABLA PRINCIPAL'!$B2218)</f>
        <v>11</v>
      </c>
      <c r="AA2218" s="14">
        <f>+YEAR('TABLA PRINCIPAL'!$B2218)</f>
        <v>2014</v>
      </c>
      <c r="AB2218" s="22" t="str">
        <f>+IF(Ventas_Oficina[[#This Row],[Total del pedido]]&gt;=100000,"SI","NO")</f>
        <v>NO</v>
      </c>
      <c r="AC2218" s="22" t="str">
        <f>+_xlfn.XLOOKUP(Ventas_Oficina[[#This Row],[Nº de artículo]],AUXILIAR!A2217:A7109,AUXILIAR!D2217:D7109,"Error",0)</f>
        <v>No enviado a tiempo</v>
      </c>
      <c r="AD2218" s="22" t="str">
        <f>+IF(AND(Ventas_Oficina[[#This Row],[Total]]&gt;75000,Ventas_Oficina[[#This Row],[Envio a tiempo]]="Enviado a tiempo"),"Buena Venta","Venta Mala")</f>
        <v>Venta Mala</v>
      </c>
    </row>
    <row r="2219" spans="1:30" x14ac:dyDescent="0.25">
      <c r="A2219" s="25">
        <v>1386098</v>
      </c>
      <c r="B2219" s="5">
        <v>41965</v>
      </c>
      <c r="C2219" s="6" t="s">
        <v>698</v>
      </c>
      <c r="D2219" s="6" t="s">
        <v>537</v>
      </c>
      <c r="E2219" s="6" t="s">
        <v>4</v>
      </c>
      <c r="F2219" s="6" t="s">
        <v>5</v>
      </c>
      <c r="G2219" s="6" t="s">
        <v>1008</v>
      </c>
      <c r="H2219" s="6" t="s">
        <v>53</v>
      </c>
      <c r="I2219" s="6" t="s">
        <v>1012</v>
      </c>
      <c r="J2219" s="6" t="s">
        <v>1104</v>
      </c>
      <c r="K2219" s="6" t="s">
        <v>1261</v>
      </c>
      <c r="L2219" s="6" t="s">
        <v>1266</v>
      </c>
      <c r="M2219" s="6" t="s">
        <v>1272</v>
      </c>
      <c r="N2219" s="5">
        <v>41965</v>
      </c>
      <c r="O2219" s="7">
        <v>131</v>
      </c>
      <c r="P2219" s="7">
        <v>284</v>
      </c>
      <c r="Q2219" s="7">
        <v>153</v>
      </c>
      <c r="R2219" s="6">
        <v>49</v>
      </c>
      <c r="S2219" s="7">
        <v>13916</v>
      </c>
      <c r="T2219" s="8">
        <v>0.09</v>
      </c>
      <c r="U2219" s="7">
        <v>1252.44</v>
      </c>
      <c r="V2219" s="7">
        <v>12663.56</v>
      </c>
      <c r="W2219" s="7">
        <v>93</v>
      </c>
      <c r="X2219" s="7">
        <v>10615</v>
      </c>
      <c r="Y2219" s="9">
        <f>+DAY('TABLA PRINCIPAL'!$B2219)</f>
        <v>22</v>
      </c>
      <c r="Z2219" s="9">
        <f>+MONTH('TABLA PRINCIPAL'!$B2219)</f>
        <v>11</v>
      </c>
      <c r="AA2219" s="9">
        <f>+YEAR('TABLA PRINCIPAL'!$B2219)</f>
        <v>2014</v>
      </c>
      <c r="AB2219" s="22" t="str">
        <f>+IF(Ventas_Oficina[[#This Row],[Total del pedido]]&gt;=100000,"SI","NO")</f>
        <v>NO</v>
      </c>
      <c r="AC2219" s="22" t="str">
        <f>+_xlfn.XLOOKUP(Ventas_Oficina[[#This Row],[Nº de artículo]],AUXILIAR!A2218:A7110,AUXILIAR!D2218:D7110,"Error",0)</f>
        <v>Enviado a tiempo</v>
      </c>
      <c r="AD2219" s="22" t="str">
        <f>+IF(AND(Ventas_Oficina[[#This Row],[Total]]&gt;75000,Ventas_Oficina[[#This Row],[Envio a tiempo]]="Enviado a tiempo"),"Buena Venta","Venta Mala")</f>
        <v>Venta Mala</v>
      </c>
    </row>
    <row r="2220" spans="1:30" x14ac:dyDescent="0.25">
      <c r="A2220" s="26">
        <v>1386098</v>
      </c>
      <c r="B2220" s="10">
        <v>41465</v>
      </c>
      <c r="C2220" s="11" t="s">
        <v>312</v>
      </c>
      <c r="D2220" s="11" t="s">
        <v>26</v>
      </c>
      <c r="E2220" s="11" t="s">
        <v>4</v>
      </c>
      <c r="F2220" s="11" t="s">
        <v>5</v>
      </c>
      <c r="G2220" s="11" t="s">
        <v>1007</v>
      </c>
      <c r="H2220" s="11" t="s">
        <v>27</v>
      </c>
      <c r="I2220" s="11" t="s">
        <v>1015</v>
      </c>
      <c r="J2220" s="11" t="s">
        <v>187</v>
      </c>
      <c r="K2220" s="11" t="s">
        <v>1261</v>
      </c>
      <c r="L2220" s="11" t="s">
        <v>1267</v>
      </c>
      <c r="M2220" s="11" t="s">
        <v>1272</v>
      </c>
      <c r="N2220" s="10">
        <v>41465</v>
      </c>
      <c r="O2220" s="12">
        <v>231</v>
      </c>
      <c r="P2220" s="12">
        <v>378</v>
      </c>
      <c r="Q2220" s="12">
        <v>147</v>
      </c>
      <c r="R2220" s="11">
        <v>48</v>
      </c>
      <c r="S2220" s="12">
        <v>18144</v>
      </c>
      <c r="T2220" s="13">
        <v>0.05</v>
      </c>
      <c r="U2220" s="12">
        <v>907.2</v>
      </c>
      <c r="V2220" s="12">
        <v>17236.8</v>
      </c>
      <c r="W2220" s="12">
        <v>71</v>
      </c>
      <c r="X2220" s="12">
        <v>5536</v>
      </c>
      <c r="Y2220" s="14">
        <f>+DAY('TABLA PRINCIPAL'!$B2220)</f>
        <v>10</v>
      </c>
      <c r="Z2220" s="14">
        <f>+MONTH('TABLA PRINCIPAL'!$B2220)</f>
        <v>7</v>
      </c>
      <c r="AA2220" s="14">
        <f>+YEAR('TABLA PRINCIPAL'!$B2220)</f>
        <v>2013</v>
      </c>
      <c r="AB2220" s="22" t="str">
        <f>+IF(Ventas_Oficina[[#This Row],[Total del pedido]]&gt;=100000,"SI","NO")</f>
        <v>NO</v>
      </c>
      <c r="AC2220" s="22" t="str">
        <f>+_xlfn.XLOOKUP(Ventas_Oficina[[#This Row],[Nº de artículo]],AUXILIAR!A2219:A7111,AUXILIAR!D2219:D7111,"Error",0)</f>
        <v>No enviado a tiempo</v>
      </c>
      <c r="AD2220" s="22" t="str">
        <f>+IF(AND(Ventas_Oficina[[#This Row],[Total]]&gt;75000,Ventas_Oficina[[#This Row],[Envio a tiempo]]="Enviado a tiempo"),"Buena Venta","Venta Mala")</f>
        <v>Venta Mala</v>
      </c>
    </row>
    <row r="2221" spans="1:30" x14ac:dyDescent="0.25">
      <c r="A2221" s="25">
        <v>1386098</v>
      </c>
      <c r="B2221" s="5">
        <v>42264</v>
      </c>
      <c r="C2221" s="6" t="s">
        <v>250</v>
      </c>
      <c r="D2221" s="6" t="s">
        <v>118</v>
      </c>
      <c r="E2221" s="6" t="s">
        <v>4</v>
      </c>
      <c r="F2221" s="6" t="s">
        <v>5</v>
      </c>
      <c r="G2221" s="6" t="s">
        <v>1010</v>
      </c>
      <c r="H2221" s="6" t="s">
        <v>53</v>
      </c>
      <c r="I2221" s="6" t="s">
        <v>1016</v>
      </c>
      <c r="J2221" s="6" t="s">
        <v>1052</v>
      </c>
      <c r="K2221" s="6" t="s">
        <v>1261</v>
      </c>
      <c r="L2221" s="6" t="s">
        <v>1265</v>
      </c>
      <c r="M2221" s="6" t="s">
        <v>1272</v>
      </c>
      <c r="N2221" s="5">
        <v>42264</v>
      </c>
      <c r="O2221" s="7">
        <v>332</v>
      </c>
      <c r="P2221" s="7">
        <v>518</v>
      </c>
      <c r="Q2221" s="7">
        <v>186</v>
      </c>
      <c r="R2221" s="6">
        <v>48</v>
      </c>
      <c r="S2221" s="7">
        <v>24864</v>
      </c>
      <c r="T2221" s="8">
        <v>0.01</v>
      </c>
      <c r="U2221" s="7">
        <v>248.64000000000001</v>
      </c>
      <c r="V2221" s="7">
        <v>24615.360000000001</v>
      </c>
      <c r="W2221" s="7">
        <v>204</v>
      </c>
      <c r="X2221" s="7">
        <v>5560</v>
      </c>
      <c r="Y2221" s="9">
        <f>+DAY('TABLA PRINCIPAL'!$B2221)</f>
        <v>17</v>
      </c>
      <c r="Z2221" s="9">
        <f>+MONTH('TABLA PRINCIPAL'!$B2221)</f>
        <v>9</v>
      </c>
      <c r="AA2221" s="9">
        <f>+YEAR('TABLA PRINCIPAL'!$B2221)</f>
        <v>2015</v>
      </c>
      <c r="AB2221" s="22" t="str">
        <f>+IF(Ventas_Oficina[[#This Row],[Total del pedido]]&gt;=100000,"SI","NO")</f>
        <v>NO</v>
      </c>
      <c r="AC2221" s="22" t="str">
        <f>+_xlfn.XLOOKUP(Ventas_Oficina[[#This Row],[Nº de artículo]],AUXILIAR!A2220:A7112,AUXILIAR!D2220:D7112,"Error",0)</f>
        <v>No enviado a tiempo</v>
      </c>
      <c r="AD2221" s="22" t="str">
        <f>+IF(AND(Ventas_Oficina[[#This Row],[Total]]&gt;75000,Ventas_Oficina[[#This Row],[Envio a tiempo]]="Enviado a tiempo"),"Buena Venta","Venta Mala")</f>
        <v>Venta Mala</v>
      </c>
    </row>
    <row r="2222" spans="1:30" x14ac:dyDescent="0.25">
      <c r="A2222" s="26">
        <v>1386098</v>
      </c>
      <c r="B2222" s="10">
        <v>41966</v>
      </c>
      <c r="C2222" s="11" t="s">
        <v>392</v>
      </c>
      <c r="D2222" s="11" t="s">
        <v>46</v>
      </c>
      <c r="E2222" s="11" t="s">
        <v>4</v>
      </c>
      <c r="F2222" s="11" t="s">
        <v>5</v>
      </c>
      <c r="G2222" s="11" t="s">
        <v>1010</v>
      </c>
      <c r="H2222" s="11" t="s">
        <v>9</v>
      </c>
      <c r="I2222" s="11" t="s">
        <v>1014</v>
      </c>
      <c r="J2222" s="11" t="s">
        <v>1090</v>
      </c>
      <c r="K2222" s="11" t="s">
        <v>1261</v>
      </c>
      <c r="L2222" s="11" t="s">
        <v>1265</v>
      </c>
      <c r="M2222" s="11" t="s">
        <v>1273</v>
      </c>
      <c r="N2222" s="10">
        <v>41967</v>
      </c>
      <c r="O2222" s="12">
        <v>347</v>
      </c>
      <c r="P2222" s="12">
        <v>668</v>
      </c>
      <c r="Q2222" s="12">
        <v>321</v>
      </c>
      <c r="R2222" s="11">
        <v>34</v>
      </c>
      <c r="S2222" s="12">
        <v>22712</v>
      </c>
      <c r="T2222" s="13">
        <v>7.0000000000000007E-2</v>
      </c>
      <c r="U2222" s="12">
        <v>1589.8400000000001</v>
      </c>
      <c r="V2222" s="12">
        <v>21122.16</v>
      </c>
      <c r="W2222" s="12">
        <v>150</v>
      </c>
      <c r="X2222" s="12">
        <v>10615</v>
      </c>
      <c r="Y2222" s="14">
        <f>+DAY('TABLA PRINCIPAL'!$B2222)</f>
        <v>23</v>
      </c>
      <c r="Z2222" s="14">
        <f>+MONTH('TABLA PRINCIPAL'!$B2222)</f>
        <v>11</v>
      </c>
      <c r="AA2222" s="14">
        <f>+YEAR('TABLA PRINCIPAL'!$B2222)</f>
        <v>2014</v>
      </c>
      <c r="AB2222" s="22" t="str">
        <f>+IF(Ventas_Oficina[[#This Row],[Total del pedido]]&gt;=100000,"SI","NO")</f>
        <v>NO</v>
      </c>
      <c r="AC2222" s="22" t="str">
        <f>+_xlfn.XLOOKUP(Ventas_Oficina[[#This Row],[Nº de artículo]],AUXILIAR!A2221:A7113,AUXILIAR!D2221:D7113,"Error",0)</f>
        <v>No enviado a tiempo</v>
      </c>
      <c r="AD2222" s="22" t="str">
        <f>+IF(AND(Ventas_Oficina[[#This Row],[Total]]&gt;75000,Ventas_Oficina[[#This Row],[Envio a tiempo]]="Enviado a tiempo"),"Buena Venta","Venta Mala")</f>
        <v>Venta Mala</v>
      </c>
    </row>
    <row r="2223" spans="1:30" x14ac:dyDescent="0.25">
      <c r="A2223" s="25">
        <v>1386098</v>
      </c>
      <c r="B2223" s="5">
        <v>42142</v>
      </c>
      <c r="C2223" s="6" t="s">
        <v>47</v>
      </c>
      <c r="D2223" s="6" t="s">
        <v>48</v>
      </c>
      <c r="E2223" s="6" t="s">
        <v>4</v>
      </c>
      <c r="F2223" s="6" t="s">
        <v>5</v>
      </c>
      <c r="G2223" s="6" t="s">
        <v>1007</v>
      </c>
      <c r="H2223" s="6" t="s">
        <v>34</v>
      </c>
      <c r="I2223" s="6" t="s">
        <v>1012</v>
      </c>
      <c r="J2223" s="6" t="s">
        <v>1035</v>
      </c>
      <c r="K2223" s="6" t="s">
        <v>1261</v>
      </c>
      <c r="L2223" s="6" t="s">
        <v>1267</v>
      </c>
      <c r="M2223" s="6" t="s">
        <v>1272</v>
      </c>
      <c r="N2223" s="5">
        <v>42145</v>
      </c>
      <c r="O2223" s="7">
        <v>882</v>
      </c>
      <c r="P2223" s="7">
        <v>2099</v>
      </c>
      <c r="Q2223" s="7">
        <v>1217</v>
      </c>
      <c r="R2223" s="6">
        <v>16</v>
      </c>
      <c r="S2223" s="7">
        <v>33584</v>
      </c>
      <c r="T2223" s="8">
        <v>0.04</v>
      </c>
      <c r="U2223" s="7">
        <v>1343.3600000000001</v>
      </c>
      <c r="V2223" s="7">
        <v>32240.639999999999</v>
      </c>
      <c r="W2223" s="7">
        <v>481</v>
      </c>
      <c r="X2223" s="7">
        <v>92530</v>
      </c>
      <c r="Y2223" s="9">
        <f>+DAY('TABLA PRINCIPAL'!$B2223)</f>
        <v>18</v>
      </c>
      <c r="Z2223" s="9">
        <f>+MONTH('TABLA PRINCIPAL'!$B2223)</f>
        <v>5</v>
      </c>
      <c r="AA2223" s="9">
        <f>+YEAR('TABLA PRINCIPAL'!$B2223)</f>
        <v>2015</v>
      </c>
      <c r="AB2223" s="22" t="str">
        <f>+IF(Ventas_Oficina[[#This Row],[Total del pedido]]&gt;=100000,"SI","NO")</f>
        <v>NO</v>
      </c>
      <c r="AC2223" s="22" t="str">
        <f>+_xlfn.XLOOKUP(Ventas_Oficina[[#This Row],[Nº de artículo]],AUXILIAR!A2222:A7114,AUXILIAR!D2222:D7114,"Error",0)</f>
        <v>No enviado a tiempo</v>
      </c>
      <c r="AD2223" s="22" t="str">
        <f>+IF(AND(Ventas_Oficina[[#This Row],[Total]]&gt;75000,Ventas_Oficina[[#This Row],[Envio a tiempo]]="Enviado a tiempo"),"Buena Venta","Venta Mala")</f>
        <v>Venta Mala</v>
      </c>
    </row>
    <row r="2224" spans="1:30" x14ac:dyDescent="0.25">
      <c r="A2224" s="26">
        <v>1386098</v>
      </c>
      <c r="B2224" s="10">
        <v>41793</v>
      </c>
      <c r="C2224" s="11" t="s">
        <v>393</v>
      </c>
      <c r="D2224" s="11" t="s">
        <v>394</v>
      </c>
      <c r="E2224" s="11" t="s">
        <v>4</v>
      </c>
      <c r="F2224" s="11" t="s">
        <v>5</v>
      </c>
      <c r="G2224" s="11" t="s">
        <v>1009</v>
      </c>
      <c r="H2224" s="11" t="s">
        <v>121</v>
      </c>
      <c r="I2224" s="11" t="s">
        <v>1014</v>
      </c>
      <c r="J2224" s="11" t="s">
        <v>1066</v>
      </c>
      <c r="K2224" s="11" t="s">
        <v>1261</v>
      </c>
      <c r="L2224" s="11" t="s">
        <v>1265</v>
      </c>
      <c r="M2224" s="11" t="s">
        <v>1272</v>
      </c>
      <c r="N2224" s="10">
        <v>41794</v>
      </c>
      <c r="O2224" s="12">
        <v>1364</v>
      </c>
      <c r="P2224" s="12">
        <v>2098</v>
      </c>
      <c r="Q2224" s="12">
        <v>734</v>
      </c>
      <c r="R2224" s="11">
        <v>47</v>
      </c>
      <c r="S2224" s="12">
        <v>98606</v>
      </c>
      <c r="T2224" s="13">
        <v>0.03</v>
      </c>
      <c r="U2224" s="12">
        <v>2958.18</v>
      </c>
      <c r="V2224" s="12">
        <v>95647.82</v>
      </c>
      <c r="W2224" s="12">
        <v>149</v>
      </c>
      <c r="X2224" s="12">
        <v>23666</v>
      </c>
      <c r="Y2224" s="14">
        <f>+DAY('TABLA PRINCIPAL'!$B2224)</f>
        <v>3</v>
      </c>
      <c r="Z2224" s="14">
        <f>+MONTH('TABLA PRINCIPAL'!$B2224)</f>
        <v>6</v>
      </c>
      <c r="AA2224" s="14">
        <f>+YEAR('TABLA PRINCIPAL'!$B2224)</f>
        <v>2014</v>
      </c>
      <c r="AB2224" s="22" t="str">
        <f>+IF(Ventas_Oficina[[#This Row],[Total del pedido]]&gt;=100000,"SI","NO")</f>
        <v>NO</v>
      </c>
      <c r="AC2224" s="22" t="str">
        <f>+_xlfn.XLOOKUP(Ventas_Oficina[[#This Row],[Nº de artículo]],AUXILIAR!A2223:A7115,AUXILIAR!D2223:D7115,"Error",0)</f>
        <v>Enviado a tiempo</v>
      </c>
      <c r="AD2224" s="22" t="str">
        <f>+IF(AND(Ventas_Oficina[[#This Row],[Total]]&gt;75000,Ventas_Oficina[[#This Row],[Envio a tiempo]]="Enviado a tiempo"),"Buena Venta","Venta Mala")</f>
        <v>Venta Mala</v>
      </c>
    </row>
    <row r="2225" spans="1:30" x14ac:dyDescent="0.25">
      <c r="A2225" s="25">
        <v>1386463</v>
      </c>
      <c r="B2225" s="5">
        <v>41915</v>
      </c>
      <c r="C2225" s="6" t="s">
        <v>213</v>
      </c>
      <c r="D2225" s="6" t="s">
        <v>183</v>
      </c>
      <c r="E2225" s="6" t="s">
        <v>4</v>
      </c>
      <c r="F2225" s="6" t="s">
        <v>5</v>
      </c>
      <c r="G2225" s="6" t="s">
        <v>1007</v>
      </c>
      <c r="H2225" s="6" t="s">
        <v>106</v>
      </c>
      <c r="I2225" s="6" t="s">
        <v>1015</v>
      </c>
      <c r="J2225" s="6" t="s">
        <v>1121</v>
      </c>
      <c r="K2225" s="6" t="s">
        <v>1262</v>
      </c>
      <c r="L2225" s="6" t="s">
        <v>1270</v>
      </c>
      <c r="M2225" s="6" t="s">
        <v>1274</v>
      </c>
      <c r="N2225" s="5">
        <v>41916</v>
      </c>
      <c r="O2225" s="7">
        <v>892</v>
      </c>
      <c r="P2225" s="7">
        <v>2974</v>
      </c>
      <c r="Q2225" s="7">
        <v>2082</v>
      </c>
      <c r="R2225" s="6">
        <v>47</v>
      </c>
      <c r="S2225" s="7">
        <v>139778</v>
      </c>
      <c r="T2225" s="8">
        <v>0.01</v>
      </c>
      <c r="U2225" s="7">
        <v>1397.78</v>
      </c>
      <c r="V2225" s="7">
        <v>138380.22</v>
      </c>
      <c r="W2225" s="7">
        <v>664</v>
      </c>
      <c r="X2225" s="7">
        <v>24060</v>
      </c>
      <c r="Y2225" s="9">
        <f>+DAY('TABLA PRINCIPAL'!$B2225)</f>
        <v>3</v>
      </c>
      <c r="Z2225" s="9">
        <f>+MONTH('TABLA PRINCIPAL'!$B2225)</f>
        <v>10</v>
      </c>
      <c r="AA2225" s="9">
        <f>+YEAR('TABLA PRINCIPAL'!$B2225)</f>
        <v>2014</v>
      </c>
      <c r="AB2225" s="22" t="str">
        <f>+IF(Ventas_Oficina[[#This Row],[Total del pedido]]&gt;=100000,"SI","NO")</f>
        <v>SI</v>
      </c>
      <c r="AC2225" s="22" t="str">
        <f>+_xlfn.XLOOKUP(Ventas_Oficina[[#This Row],[Nº de artículo]],AUXILIAR!A2224:A7116,AUXILIAR!D2224:D7116,"Error",0)</f>
        <v>No enviado a tiempo</v>
      </c>
      <c r="AD2225" s="22" t="str">
        <f>+IF(AND(Ventas_Oficina[[#This Row],[Total]]&gt;75000,Ventas_Oficina[[#This Row],[Envio a tiempo]]="Enviado a tiempo"),"Buena Venta","Venta Mala")</f>
        <v>Venta Mala</v>
      </c>
    </row>
    <row r="2226" spans="1:30" x14ac:dyDescent="0.25">
      <c r="A2226" s="26">
        <v>1386463</v>
      </c>
      <c r="B2226" s="10">
        <v>41460</v>
      </c>
      <c r="C2226" s="11" t="s">
        <v>306</v>
      </c>
      <c r="D2226" s="11" t="s">
        <v>29</v>
      </c>
      <c r="E2226" s="11" t="s">
        <v>12</v>
      </c>
      <c r="F2226" s="11" t="s">
        <v>13</v>
      </c>
      <c r="G2226" s="11" t="s">
        <v>1010</v>
      </c>
      <c r="H2226" s="11" t="s">
        <v>14</v>
      </c>
      <c r="I2226" s="11" t="s">
        <v>1014</v>
      </c>
      <c r="J2226" s="11" t="s">
        <v>1059</v>
      </c>
      <c r="K2226" s="11" t="s">
        <v>1261</v>
      </c>
      <c r="L2226" s="11" t="s">
        <v>1266</v>
      </c>
      <c r="M2226" s="11" t="s">
        <v>1272</v>
      </c>
      <c r="N2226" s="10">
        <v>41462</v>
      </c>
      <c r="O2226" s="12">
        <v>226</v>
      </c>
      <c r="P2226" s="12">
        <v>358</v>
      </c>
      <c r="Q2226" s="12">
        <v>132</v>
      </c>
      <c r="R2226" s="11">
        <v>38</v>
      </c>
      <c r="S2226" s="12">
        <v>13604</v>
      </c>
      <c r="T2226" s="13">
        <v>0</v>
      </c>
      <c r="U2226" s="12">
        <v>0</v>
      </c>
      <c r="V2226" s="12">
        <v>13604</v>
      </c>
      <c r="W2226" s="12">
        <v>547</v>
      </c>
      <c r="X2226" s="12">
        <v>11759</v>
      </c>
      <c r="Y2226" s="14">
        <f>+DAY('TABLA PRINCIPAL'!$B2226)</f>
        <v>5</v>
      </c>
      <c r="Z2226" s="14">
        <f>+MONTH('TABLA PRINCIPAL'!$B2226)</f>
        <v>7</v>
      </c>
      <c r="AA2226" s="14">
        <f>+YEAR('TABLA PRINCIPAL'!$B2226)</f>
        <v>2013</v>
      </c>
      <c r="AB2226" s="22" t="str">
        <f>+IF(Ventas_Oficina[[#This Row],[Total del pedido]]&gt;=100000,"SI","NO")</f>
        <v>NO</v>
      </c>
      <c r="AC2226" s="22" t="str">
        <f>+_xlfn.XLOOKUP(Ventas_Oficina[[#This Row],[Nº de artículo]],AUXILIAR!A2225:A7117,AUXILIAR!D2225:D7117,"Error",0)</f>
        <v>No enviado a tiempo</v>
      </c>
      <c r="AD2226" s="22" t="str">
        <f>+IF(AND(Ventas_Oficina[[#This Row],[Total]]&gt;75000,Ventas_Oficina[[#This Row],[Envio a tiempo]]="Enviado a tiempo"),"Buena Venta","Venta Mala")</f>
        <v>Venta Mala</v>
      </c>
    </row>
    <row r="2227" spans="1:30" x14ac:dyDescent="0.25">
      <c r="A2227" s="25">
        <v>1386463</v>
      </c>
      <c r="B2227" s="5">
        <v>41356</v>
      </c>
      <c r="C2227" s="6" t="s">
        <v>130</v>
      </c>
      <c r="D2227" s="6" t="s">
        <v>131</v>
      </c>
      <c r="E2227" s="6" t="s">
        <v>4</v>
      </c>
      <c r="F2227" s="6" t="s">
        <v>5</v>
      </c>
      <c r="G2227" s="6" t="s">
        <v>1008</v>
      </c>
      <c r="H2227" s="6" t="s">
        <v>27</v>
      </c>
      <c r="I2227" s="6" t="s">
        <v>1012</v>
      </c>
      <c r="J2227" s="6" t="s">
        <v>1036</v>
      </c>
      <c r="K2227" s="6" t="s">
        <v>1261</v>
      </c>
      <c r="L2227" s="6" t="s">
        <v>1267</v>
      </c>
      <c r="M2227" s="6" t="s">
        <v>1273</v>
      </c>
      <c r="N2227" s="5">
        <v>41359</v>
      </c>
      <c r="O2227" s="7">
        <v>453</v>
      </c>
      <c r="P2227" s="7">
        <v>730</v>
      </c>
      <c r="Q2227" s="7">
        <v>277</v>
      </c>
      <c r="R2227" s="6">
        <v>12</v>
      </c>
      <c r="S2227" s="7">
        <v>8760</v>
      </c>
      <c r="T2227" s="8">
        <v>0.01</v>
      </c>
      <c r="U2227" s="7">
        <v>87.600000000000009</v>
      </c>
      <c r="V2227" s="7">
        <v>8672.4</v>
      </c>
      <c r="W2227" s="7">
        <v>772</v>
      </c>
      <c r="X2227" s="7">
        <v>26858</v>
      </c>
      <c r="Y2227" s="9">
        <f>+DAY('TABLA PRINCIPAL'!$B2227)</f>
        <v>23</v>
      </c>
      <c r="Z2227" s="9">
        <f>+MONTH('TABLA PRINCIPAL'!$B2227)</f>
        <v>3</v>
      </c>
      <c r="AA2227" s="9">
        <f>+YEAR('TABLA PRINCIPAL'!$B2227)</f>
        <v>2013</v>
      </c>
      <c r="AB2227" s="22" t="str">
        <f>+IF(Ventas_Oficina[[#This Row],[Total del pedido]]&gt;=100000,"SI","NO")</f>
        <v>NO</v>
      </c>
      <c r="AC2227" s="22" t="str">
        <f>+_xlfn.XLOOKUP(Ventas_Oficina[[#This Row],[Nº de artículo]],AUXILIAR!A2226:A7118,AUXILIAR!D2226:D7118,"Error",0)</f>
        <v>Enviado a tiempo</v>
      </c>
      <c r="AD2227" s="22" t="str">
        <f>+IF(AND(Ventas_Oficina[[#This Row],[Total]]&gt;75000,Ventas_Oficina[[#This Row],[Envio a tiempo]]="Enviado a tiempo"),"Buena Venta","Venta Mala")</f>
        <v>Venta Mala</v>
      </c>
    </row>
    <row r="2228" spans="1:30" x14ac:dyDescent="0.25">
      <c r="A2228" s="26">
        <v>1386463</v>
      </c>
      <c r="B2228" s="10">
        <v>41349</v>
      </c>
      <c r="C2228" s="11" t="s">
        <v>18</v>
      </c>
      <c r="D2228" s="11" t="s">
        <v>19</v>
      </c>
      <c r="E2228" s="11" t="s">
        <v>4</v>
      </c>
      <c r="F2228" s="11" t="s">
        <v>5</v>
      </c>
      <c r="G2228" s="11" t="s">
        <v>1010</v>
      </c>
      <c r="H2228" s="11" t="s">
        <v>6</v>
      </c>
      <c r="I2228" s="11" t="s">
        <v>1015</v>
      </c>
      <c r="J2228" s="11" t="s">
        <v>1068</v>
      </c>
      <c r="K2228" s="11" t="s">
        <v>1261</v>
      </c>
      <c r="L2228" s="11" t="s">
        <v>1265</v>
      </c>
      <c r="M2228" s="11" t="s">
        <v>1273</v>
      </c>
      <c r="N2228" s="10">
        <v>41353</v>
      </c>
      <c r="O2228" s="12">
        <v>446</v>
      </c>
      <c r="P2228" s="12">
        <v>1089</v>
      </c>
      <c r="Q2228" s="12">
        <v>643</v>
      </c>
      <c r="R2228" s="11">
        <v>1</v>
      </c>
      <c r="S2228" s="12">
        <v>1089</v>
      </c>
      <c r="T2228" s="13">
        <v>0.03</v>
      </c>
      <c r="U2228" s="12">
        <v>32.67</v>
      </c>
      <c r="V2228" s="12">
        <v>1056.33</v>
      </c>
      <c r="W2228" s="12">
        <v>450</v>
      </c>
      <c r="X2228" s="12">
        <v>12685</v>
      </c>
      <c r="Y2228" s="14">
        <f>+DAY('TABLA PRINCIPAL'!$B2228)</f>
        <v>16</v>
      </c>
      <c r="Z2228" s="14">
        <f>+MONTH('TABLA PRINCIPAL'!$B2228)</f>
        <v>3</v>
      </c>
      <c r="AA2228" s="14">
        <f>+YEAR('TABLA PRINCIPAL'!$B2228)</f>
        <v>2013</v>
      </c>
      <c r="AB2228" s="22" t="str">
        <f>+IF(Ventas_Oficina[[#This Row],[Total del pedido]]&gt;=100000,"SI","NO")</f>
        <v>NO</v>
      </c>
      <c r="AC2228" s="22" t="str">
        <f>+_xlfn.XLOOKUP(Ventas_Oficina[[#This Row],[Nº de artículo]],AUXILIAR!A2227:A7119,AUXILIAR!D2227:D7119,"Error",0)</f>
        <v>Enviado a tiempo</v>
      </c>
      <c r="AD2228" s="22" t="str">
        <f>+IF(AND(Ventas_Oficina[[#This Row],[Total]]&gt;75000,Ventas_Oficina[[#This Row],[Envio a tiempo]]="Enviado a tiempo"),"Buena Venta","Venta Mala")</f>
        <v>Venta Mala</v>
      </c>
    </row>
    <row r="2229" spans="1:30" x14ac:dyDescent="0.25">
      <c r="A2229" s="25">
        <v>1386463</v>
      </c>
      <c r="B2229" s="5">
        <v>42215</v>
      </c>
      <c r="C2229" s="6" t="s">
        <v>334</v>
      </c>
      <c r="D2229" s="6" t="s">
        <v>88</v>
      </c>
      <c r="E2229" s="6" t="s">
        <v>4</v>
      </c>
      <c r="F2229" s="6" t="s">
        <v>5</v>
      </c>
      <c r="G2229" s="6" t="s">
        <v>1008</v>
      </c>
      <c r="H2229" s="6" t="s">
        <v>39</v>
      </c>
      <c r="I2229" s="6" t="s">
        <v>1015</v>
      </c>
      <c r="J2229" s="6" t="s">
        <v>1019</v>
      </c>
      <c r="K2229" s="6" t="s">
        <v>1262</v>
      </c>
      <c r="L2229" s="6" t="s">
        <v>1265</v>
      </c>
      <c r="M2229" s="6" t="s">
        <v>1272</v>
      </c>
      <c r="N2229" s="5">
        <v>42216</v>
      </c>
      <c r="O2229" s="7">
        <v>24</v>
      </c>
      <c r="P2229" s="7">
        <v>126</v>
      </c>
      <c r="Q2229" s="7">
        <v>102</v>
      </c>
      <c r="R2229" s="6">
        <v>29</v>
      </c>
      <c r="S2229" s="7">
        <v>3654</v>
      </c>
      <c r="T2229" s="8">
        <v>0.03</v>
      </c>
      <c r="U2229" s="7">
        <v>109.61999999999999</v>
      </c>
      <c r="V2229" s="7">
        <v>3544.38</v>
      </c>
      <c r="W2229" s="7">
        <v>70</v>
      </c>
      <c r="X2229" s="7">
        <v>5367</v>
      </c>
      <c r="Y2229" s="9">
        <f>+DAY('TABLA PRINCIPAL'!$B2229)</f>
        <v>30</v>
      </c>
      <c r="Z2229" s="9">
        <f>+MONTH('TABLA PRINCIPAL'!$B2229)</f>
        <v>7</v>
      </c>
      <c r="AA2229" s="9">
        <f>+YEAR('TABLA PRINCIPAL'!$B2229)</f>
        <v>2015</v>
      </c>
      <c r="AB2229" s="22" t="str">
        <f>+IF(Ventas_Oficina[[#This Row],[Total del pedido]]&gt;=100000,"SI","NO")</f>
        <v>NO</v>
      </c>
      <c r="AC2229" s="22" t="str">
        <f>+_xlfn.XLOOKUP(Ventas_Oficina[[#This Row],[Nº de artículo]],AUXILIAR!A2228:A7120,AUXILIAR!D2228:D7120,"Error",0)</f>
        <v>Enviado a tiempo</v>
      </c>
      <c r="AD2229" s="22" t="str">
        <f>+IF(AND(Ventas_Oficina[[#This Row],[Total]]&gt;75000,Ventas_Oficina[[#This Row],[Envio a tiempo]]="Enviado a tiempo"),"Buena Venta","Venta Mala")</f>
        <v>Venta Mala</v>
      </c>
    </row>
    <row r="2230" spans="1:30" x14ac:dyDescent="0.25">
      <c r="A2230" s="26">
        <v>1387194</v>
      </c>
      <c r="B2230" s="10">
        <v>41966</v>
      </c>
      <c r="C2230" s="11" t="s">
        <v>73</v>
      </c>
      <c r="D2230" s="11" t="s">
        <v>29</v>
      </c>
      <c r="E2230" s="11" t="s">
        <v>12</v>
      </c>
      <c r="F2230" s="11" t="s">
        <v>13</v>
      </c>
      <c r="G2230" s="11" t="s">
        <v>1008</v>
      </c>
      <c r="H2230" s="11" t="s">
        <v>14</v>
      </c>
      <c r="I2230" s="11" t="s">
        <v>1015</v>
      </c>
      <c r="J2230" s="11" t="s">
        <v>1101</v>
      </c>
      <c r="K2230" s="11" t="s">
        <v>1262</v>
      </c>
      <c r="L2230" s="11" t="s">
        <v>1265</v>
      </c>
      <c r="M2230" s="11" t="s">
        <v>1272</v>
      </c>
      <c r="N2230" s="10">
        <v>41970</v>
      </c>
      <c r="O2230" s="12">
        <v>21600</v>
      </c>
      <c r="P2230" s="12">
        <v>44999</v>
      </c>
      <c r="Q2230" s="12">
        <v>23399</v>
      </c>
      <c r="R2230" s="11">
        <v>8</v>
      </c>
      <c r="S2230" s="12">
        <v>359992</v>
      </c>
      <c r="T2230" s="13">
        <v>0.01</v>
      </c>
      <c r="U2230" s="12">
        <v>3599.92</v>
      </c>
      <c r="V2230" s="12">
        <v>356392.08</v>
      </c>
      <c r="W2230" s="12">
        <v>2449</v>
      </c>
      <c r="X2230" s="12">
        <v>1504267</v>
      </c>
      <c r="Y2230" s="14">
        <f>+DAY('TABLA PRINCIPAL'!$B2230)</f>
        <v>23</v>
      </c>
      <c r="Z2230" s="14">
        <f>+MONTH('TABLA PRINCIPAL'!$B2230)</f>
        <v>11</v>
      </c>
      <c r="AA2230" s="14">
        <f>+YEAR('TABLA PRINCIPAL'!$B2230)</f>
        <v>2014</v>
      </c>
      <c r="AB2230" s="22" t="str">
        <f>+IF(Ventas_Oficina[[#This Row],[Total del pedido]]&gt;=100000,"SI","NO")</f>
        <v>SI</v>
      </c>
      <c r="AC2230" s="22" t="str">
        <f>+_xlfn.XLOOKUP(Ventas_Oficina[[#This Row],[Nº de artículo]],AUXILIAR!A2229:A7121,AUXILIAR!D2229:D7121,"Error",0)</f>
        <v>Enviado a tiempo</v>
      </c>
      <c r="AD2230" s="22" t="str">
        <f>+IF(AND(Ventas_Oficina[[#This Row],[Total]]&gt;75000,Ventas_Oficina[[#This Row],[Envio a tiempo]]="Enviado a tiempo"),"Buena Venta","Venta Mala")</f>
        <v>Buena Venta</v>
      </c>
    </row>
    <row r="2231" spans="1:30" x14ac:dyDescent="0.25">
      <c r="A2231" s="25">
        <v>1387194</v>
      </c>
      <c r="B2231" s="5">
        <v>41966</v>
      </c>
      <c r="C2231" s="6" t="s">
        <v>73</v>
      </c>
      <c r="D2231" s="6" t="s">
        <v>29</v>
      </c>
      <c r="E2231" s="6" t="s">
        <v>12</v>
      </c>
      <c r="F2231" s="6" t="s">
        <v>13</v>
      </c>
      <c r="G2231" s="6" t="s">
        <v>1008</v>
      </c>
      <c r="H2231" s="6" t="s">
        <v>14</v>
      </c>
      <c r="I2231" s="6" t="s">
        <v>1012</v>
      </c>
      <c r="J2231" s="6" t="s">
        <v>1101</v>
      </c>
      <c r="K2231" s="6" t="s">
        <v>1261</v>
      </c>
      <c r="L2231" s="6" t="s">
        <v>1265</v>
      </c>
      <c r="M2231" s="6" t="s">
        <v>1273</v>
      </c>
      <c r="N2231" s="5">
        <v>41970</v>
      </c>
      <c r="O2231" s="7">
        <v>27899</v>
      </c>
      <c r="P2231" s="7">
        <v>44999</v>
      </c>
      <c r="Q2231" s="7">
        <v>17100</v>
      </c>
      <c r="R2231" s="6">
        <v>39</v>
      </c>
      <c r="S2231" s="7">
        <v>1754961</v>
      </c>
      <c r="T2231" s="8">
        <v>7.0000000000000007E-2</v>
      </c>
      <c r="U2231" s="7">
        <v>122847.27000000002</v>
      </c>
      <c r="V2231" s="7">
        <v>1632113.73</v>
      </c>
      <c r="W2231" s="7">
        <v>4900</v>
      </c>
      <c r="X2231" s="7">
        <v>1504261</v>
      </c>
      <c r="Y2231" s="9">
        <f>+DAY('TABLA PRINCIPAL'!$B2231)</f>
        <v>23</v>
      </c>
      <c r="Z2231" s="9">
        <f>+MONTH('TABLA PRINCIPAL'!$B2231)</f>
        <v>11</v>
      </c>
      <c r="AA2231" s="9">
        <f>+YEAR('TABLA PRINCIPAL'!$B2231)</f>
        <v>2014</v>
      </c>
      <c r="AB2231" s="22" t="str">
        <f>+IF(Ventas_Oficina[[#This Row],[Total del pedido]]&gt;=100000,"SI","NO")</f>
        <v>SI</v>
      </c>
      <c r="AC2231" s="22" t="str">
        <f>+_xlfn.XLOOKUP(Ventas_Oficina[[#This Row],[Nº de artículo]],AUXILIAR!A2230:A7122,AUXILIAR!D2230:D7122,"Error",0)</f>
        <v>Enviado a tiempo</v>
      </c>
      <c r="AD2231" s="22" t="str">
        <f>+IF(AND(Ventas_Oficina[[#This Row],[Total]]&gt;75000,Ventas_Oficina[[#This Row],[Envio a tiempo]]="Enviado a tiempo"),"Buena Venta","Venta Mala")</f>
        <v>Buena Venta</v>
      </c>
    </row>
    <row r="2232" spans="1:30" x14ac:dyDescent="0.25">
      <c r="A2232" s="26">
        <v>1387559</v>
      </c>
      <c r="B2232" s="10">
        <v>42038</v>
      </c>
      <c r="C2232" s="11" t="s">
        <v>701</v>
      </c>
      <c r="D2232" s="11" t="s">
        <v>26</v>
      </c>
      <c r="E2232" s="11" t="s">
        <v>4</v>
      </c>
      <c r="F2232" s="11" t="s">
        <v>5</v>
      </c>
      <c r="G2232" s="11" t="s">
        <v>1008</v>
      </c>
      <c r="H2232" s="11" t="s">
        <v>27</v>
      </c>
      <c r="I2232" s="11" t="s">
        <v>1015</v>
      </c>
      <c r="J2232" s="11" t="s">
        <v>1039</v>
      </c>
      <c r="K2232" s="11" t="s">
        <v>1261</v>
      </c>
      <c r="L2232" s="11" t="s">
        <v>1267</v>
      </c>
      <c r="M2232" s="11" t="s">
        <v>1273</v>
      </c>
      <c r="N2232" s="10">
        <v>42038</v>
      </c>
      <c r="O2232" s="12">
        <v>479</v>
      </c>
      <c r="P2232" s="12">
        <v>1197</v>
      </c>
      <c r="Q2232" s="12">
        <v>718</v>
      </c>
      <c r="R2232" s="11">
        <v>38</v>
      </c>
      <c r="S2232" s="12">
        <v>45486</v>
      </c>
      <c r="T2232" s="13">
        <v>0.02</v>
      </c>
      <c r="U2232" s="12">
        <v>909.72</v>
      </c>
      <c r="V2232" s="12">
        <v>44576.28</v>
      </c>
      <c r="W2232" s="12">
        <v>581</v>
      </c>
      <c r="X2232" s="12">
        <v>26891</v>
      </c>
      <c r="Y2232" s="14">
        <f>+DAY('TABLA PRINCIPAL'!$B2232)</f>
        <v>3</v>
      </c>
      <c r="Z2232" s="14">
        <f>+MONTH('TABLA PRINCIPAL'!$B2232)</f>
        <v>2</v>
      </c>
      <c r="AA2232" s="14">
        <f>+YEAR('TABLA PRINCIPAL'!$B2232)</f>
        <v>2015</v>
      </c>
      <c r="AB2232" s="22" t="str">
        <f>+IF(Ventas_Oficina[[#This Row],[Total del pedido]]&gt;=100000,"SI","NO")</f>
        <v>NO</v>
      </c>
      <c r="AC2232" s="22" t="str">
        <f>+_xlfn.XLOOKUP(Ventas_Oficina[[#This Row],[Nº de artículo]],AUXILIAR!A2231:A7123,AUXILIAR!D2231:D7123,"Error",0)</f>
        <v>No enviado a tiempo</v>
      </c>
      <c r="AD2232" s="22" t="str">
        <f>+IF(AND(Ventas_Oficina[[#This Row],[Total]]&gt;75000,Ventas_Oficina[[#This Row],[Envio a tiempo]]="Enviado a tiempo"),"Buena Venta","Venta Mala")</f>
        <v>Venta Mala</v>
      </c>
    </row>
    <row r="2233" spans="1:30" x14ac:dyDescent="0.25">
      <c r="A2233" s="25">
        <v>1387559</v>
      </c>
      <c r="B2233" s="5">
        <v>41969</v>
      </c>
      <c r="C2233" s="6" t="s">
        <v>487</v>
      </c>
      <c r="D2233" s="6" t="s">
        <v>19</v>
      </c>
      <c r="E2233" s="6" t="s">
        <v>4</v>
      </c>
      <c r="F2233" s="6" t="s">
        <v>5</v>
      </c>
      <c r="G2233" s="6" t="s">
        <v>1009</v>
      </c>
      <c r="H2233" s="6" t="s">
        <v>6</v>
      </c>
      <c r="I2233" s="6" t="s">
        <v>1016</v>
      </c>
      <c r="J2233" s="6" t="s">
        <v>1031</v>
      </c>
      <c r="K2233" s="6" t="s">
        <v>1261</v>
      </c>
      <c r="L2233" s="6" t="s">
        <v>1267</v>
      </c>
      <c r="M2233" s="6" t="s">
        <v>1272</v>
      </c>
      <c r="N2233" s="5">
        <v>41971</v>
      </c>
      <c r="O2233" s="7">
        <v>1007</v>
      </c>
      <c r="P2233" s="7">
        <v>1598</v>
      </c>
      <c r="Q2233" s="7">
        <v>591</v>
      </c>
      <c r="R2233" s="6">
        <v>1</v>
      </c>
      <c r="S2233" s="7">
        <v>1598</v>
      </c>
      <c r="T2233" s="8">
        <v>0.02</v>
      </c>
      <c r="U2233" s="7">
        <v>31.96</v>
      </c>
      <c r="V2233" s="7">
        <v>1566.04</v>
      </c>
      <c r="W2233" s="7">
        <v>400</v>
      </c>
      <c r="X2233" s="7">
        <v>8001</v>
      </c>
      <c r="Y2233" s="9">
        <f>+DAY('TABLA PRINCIPAL'!$B2233)</f>
        <v>26</v>
      </c>
      <c r="Z2233" s="9">
        <f>+MONTH('TABLA PRINCIPAL'!$B2233)</f>
        <v>11</v>
      </c>
      <c r="AA2233" s="9">
        <f>+YEAR('TABLA PRINCIPAL'!$B2233)</f>
        <v>2014</v>
      </c>
      <c r="AB2233" s="22" t="str">
        <f>+IF(Ventas_Oficina[[#This Row],[Total del pedido]]&gt;=100000,"SI","NO")</f>
        <v>NO</v>
      </c>
      <c r="AC2233" s="22" t="str">
        <f>+_xlfn.XLOOKUP(Ventas_Oficina[[#This Row],[Nº de artículo]],AUXILIAR!A2232:A7124,AUXILIAR!D2232:D7124,"Error",0)</f>
        <v>No enviado a tiempo</v>
      </c>
      <c r="AD2233" s="22" t="str">
        <f>+IF(AND(Ventas_Oficina[[#This Row],[Total]]&gt;75000,Ventas_Oficina[[#This Row],[Envio a tiempo]]="Enviado a tiempo"),"Buena Venta","Venta Mala")</f>
        <v>Venta Mala</v>
      </c>
    </row>
    <row r="2234" spans="1:30" x14ac:dyDescent="0.25">
      <c r="A2234" s="26">
        <v>1387559</v>
      </c>
      <c r="B2234" s="10">
        <v>41939</v>
      </c>
      <c r="C2234" s="11" t="s">
        <v>201</v>
      </c>
      <c r="D2234" s="11" t="s">
        <v>29</v>
      </c>
      <c r="E2234" s="11" t="s">
        <v>12</v>
      </c>
      <c r="F2234" s="11" t="s">
        <v>13</v>
      </c>
      <c r="G2234" s="11" t="s">
        <v>1008</v>
      </c>
      <c r="H2234" s="11" t="s">
        <v>14</v>
      </c>
      <c r="I2234" s="11" t="s">
        <v>1013</v>
      </c>
      <c r="J2234" s="11" t="s">
        <v>1022</v>
      </c>
      <c r="K2234" s="11" t="s">
        <v>1261</v>
      </c>
      <c r="L2234" s="11" t="s">
        <v>1267</v>
      </c>
      <c r="M2234" s="11" t="s">
        <v>1272</v>
      </c>
      <c r="N2234" s="10">
        <v>41943</v>
      </c>
      <c r="O2234" s="12">
        <v>153</v>
      </c>
      <c r="P2234" s="12">
        <v>278</v>
      </c>
      <c r="Q2234" s="12">
        <v>125</v>
      </c>
      <c r="R2234" s="11">
        <v>10</v>
      </c>
      <c r="S2234" s="12">
        <v>2780</v>
      </c>
      <c r="T2234" s="13">
        <v>0.05</v>
      </c>
      <c r="U2234" s="12">
        <v>139</v>
      </c>
      <c r="V2234" s="12">
        <v>2641</v>
      </c>
      <c r="W2234" s="12">
        <v>134</v>
      </c>
      <c r="X2234" s="12">
        <v>9401</v>
      </c>
      <c r="Y2234" s="14">
        <f>+DAY('TABLA PRINCIPAL'!$B2234)</f>
        <v>27</v>
      </c>
      <c r="Z2234" s="14">
        <f>+MONTH('TABLA PRINCIPAL'!$B2234)</f>
        <v>10</v>
      </c>
      <c r="AA2234" s="14">
        <f>+YEAR('TABLA PRINCIPAL'!$B2234)</f>
        <v>2014</v>
      </c>
      <c r="AB2234" s="22" t="str">
        <f>+IF(Ventas_Oficina[[#This Row],[Total del pedido]]&gt;=100000,"SI","NO")</f>
        <v>NO</v>
      </c>
      <c r="AC2234" s="22" t="str">
        <f>+_xlfn.XLOOKUP(Ventas_Oficina[[#This Row],[Nº de artículo]],AUXILIAR!A2233:A7125,AUXILIAR!D2233:D7125,"Error",0)</f>
        <v>Enviado a tiempo</v>
      </c>
      <c r="AD2234" s="22" t="str">
        <f>+IF(AND(Ventas_Oficina[[#This Row],[Total]]&gt;75000,Ventas_Oficina[[#This Row],[Envio a tiempo]]="Enviado a tiempo"),"Buena Venta","Venta Mala")</f>
        <v>Venta Mala</v>
      </c>
    </row>
    <row r="2235" spans="1:30" x14ac:dyDescent="0.25">
      <c r="A2235" s="25">
        <v>1387559</v>
      </c>
      <c r="B2235" s="5">
        <v>41932</v>
      </c>
      <c r="C2235" s="6" t="s">
        <v>310</v>
      </c>
      <c r="D2235" s="6" t="s">
        <v>65</v>
      </c>
      <c r="E2235" s="6" t="s">
        <v>12</v>
      </c>
      <c r="F2235" s="6" t="s">
        <v>13</v>
      </c>
      <c r="G2235" s="6" t="s">
        <v>1008</v>
      </c>
      <c r="H2235" s="6" t="s">
        <v>14</v>
      </c>
      <c r="I2235" s="6" t="s">
        <v>1015</v>
      </c>
      <c r="J2235" s="6" t="s">
        <v>1073</v>
      </c>
      <c r="K2235" s="6" t="s">
        <v>1261</v>
      </c>
      <c r="L2235" s="6" t="s">
        <v>1267</v>
      </c>
      <c r="M2235" s="6" t="s">
        <v>1273</v>
      </c>
      <c r="N2235" s="5">
        <v>41934</v>
      </c>
      <c r="O2235" s="7">
        <v>550</v>
      </c>
      <c r="P2235" s="7">
        <v>1222</v>
      </c>
      <c r="Q2235" s="7">
        <v>672</v>
      </c>
      <c r="R2235" s="6">
        <v>19</v>
      </c>
      <c r="S2235" s="7">
        <v>23218</v>
      </c>
      <c r="T2235" s="8">
        <v>0.09</v>
      </c>
      <c r="U2235" s="7">
        <v>2089.62</v>
      </c>
      <c r="V2235" s="7">
        <v>21128.38</v>
      </c>
      <c r="W2235" s="7">
        <v>285</v>
      </c>
      <c r="X2235" s="7">
        <v>51519</v>
      </c>
      <c r="Y2235" s="9">
        <f>+DAY('TABLA PRINCIPAL'!$B2235)</f>
        <v>20</v>
      </c>
      <c r="Z2235" s="9">
        <f>+MONTH('TABLA PRINCIPAL'!$B2235)</f>
        <v>10</v>
      </c>
      <c r="AA2235" s="9">
        <f>+YEAR('TABLA PRINCIPAL'!$B2235)</f>
        <v>2014</v>
      </c>
      <c r="AB2235" s="22" t="str">
        <f>+IF(Ventas_Oficina[[#This Row],[Total del pedido]]&gt;=100000,"SI","NO")</f>
        <v>NO</v>
      </c>
      <c r="AC2235" s="22" t="str">
        <f>+_xlfn.XLOOKUP(Ventas_Oficina[[#This Row],[Nº de artículo]],AUXILIAR!A2234:A7126,AUXILIAR!D2234:D7126,"Error",0)</f>
        <v>Enviado a tiempo</v>
      </c>
      <c r="AD2235" s="22" t="str">
        <f>+IF(AND(Ventas_Oficina[[#This Row],[Total]]&gt;75000,Ventas_Oficina[[#This Row],[Envio a tiempo]]="Enviado a tiempo"),"Buena Venta","Venta Mala")</f>
        <v>Venta Mala</v>
      </c>
    </row>
    <row r="2236" spans="1:30" x14ac:dyDescent="0.25">
      <c r="A2236" s="26">
        <v>1388289</v>
      </c>
      <c r="B2236" s="10">
        <v>41682</v>
      </c>
      <c r="C2236" s="11" t="s">
        <v>474</v>
      </c>
      <c r="D2236" s="11" t="s">
        <v>8</v>
      </c>
      <c r="E2236" s="11" t="s">
        <v>4</v>
      </c>
      <c r="F2236" s="11" t="s">
        <v>5</v>
      </c>
      <c r="G2236" s="11" t="s">
        <v>1008</v>
      </c>
      <c r="H2236" s="11" t="s">
        <v>9</v>
      </c>
      <c r="I2236" s="11" t="s">
        <v>1013</v>
      </c>
      <c r="J2236" s="11" t="s">
        <v>1052</v>
      </c>
      <c r="K2236" s="11" t="s">
        <v>1261</v>
      </c>
      <c r="L2236" s="11" t="s">
        <v>1265</v>
      </c>
      <c r="M2236" s="11" t="s">
        <v>1273</v>
      </c>
      <c r="N2236" s="10">
        <v>41683</v>
      </c>
      <c r="O2236" s="12">
        <v>332</v>
      </c>
      <c r="P2236" s="12">
        <v>518</v>
      </c>
      <c r="Q2236" s="12">
        <v>186</v>
      </c>
      <c r="R2236" s="11">
        <v>50</v>
      </c>
      <c r="S2236" s="12">
        <v>25900</v>
      </c>
      <c r="T2236" s="13">
        <v>0.08</v>
      </c>
      <c r="U2236" s="12">
        <v>2072</v>
      </c>
      <c r="V2236" s="12">
        <v>23828</v>
      </c>
      <c r="W2236" s="12">
        <v>204</v>
      </c>
      <c r="X2236" s="12">
        <v>4446</v>
      </c>
      <c r="Y2236" s="14">
        <f>+DAY('TABLA PRINCIPAL'!$B2236)</f>
        <v>12</v>
      </c>
      <c r="Z2236" s="14">
        <f>+MONTH('TABLA PRINCIPAL'!$B2236)</f>
        <v>2</v>
      </c>
      <c r="AA2236" s="14">
        <f>+YEAR('TABLA PRINCIPAL'!$B2236)</f>
        <v>2014</v>
      </c>
      <c r="AB2236" s="22" t="str">
        <f>+IF(Ventas_Oficina[[#This Row],[Total del pedido]]&gt;=100000,"SI","NO")</f>
        <v>NO</v>
      </c>
      <c r="AC2236" s="22" t="str">
        <f>+_xlfn.XLOOKUP(Ventas_Oficina[[#This Row],[Nº de artículo]],AUXILIAR!A2235:A7127,AUXILIAR!D2235:D7127,"Error",0)</f>
        <v>No enviado a tiempo</v>
      </c>
      <c r="AD2236" s="22" t="str">
        <f>+IF(AND(Ventas_Oficina[[#This Row],[Total]]&gt;75000,Ventas_Oficina[[#This Row],[Envio a tiempo]]="Enviado a tiempo"),"Buena Venta","Venta Mala")</f>
        <v>Venta Mala</v>
      </c>
    </row>
    <row r="2237" spans="1:30" x14ac:dyDescent="0.25">
      <c r="A2237" s="25">
        <v>1388289</v>
      </c>
      <c r="B2237" s="5">
        <v>41973</v>
      </c>
      <c r="C2237" s="6" t="s">
        <v>37</v>
      </c>
      <c r="D2237" s="6" t="s">
        <v>38</v>
      </c>
      <c r="E2237" s="6" t="s">
        <v>4</v>
      </c>
      <c r="F2237" s="6" t="s">
        <v>5</v>
      </c>
      <c r="G2237" s="6" t="s">
        <v>1008</v>
      </c>
      <c r="H2237" s="6" t="s">
        <v>39</v>
      </c>
      <c r="I2237" s="6" t="s">
        <v>1016</v>
      </c>
      <c r="J2237" s="6" t="s">
        <v>1052</v>
      </c>
      <c r="K2237" s="6" t="s">
        <v>1261</v>
      </c>
      <c r="L2237" s="6" t="s">
        <v>1265</v>
      </c>
      <c r="M2237" s="6" t="s">
        <v>1272</v>
      </c>
      <c r="N2237" s="5">
        <v>41975</v>
      </c>
      <c r="O2237" s="7">
        <v>332</v>
      </c>
      <c r="P2237" s="7">
        <v>518</v>
      </c>
      <c r="Q2237" s="7">
        <v>186</v>
      </c>
      <c r="R2237" s="6">
        <v>6</v>
      </c>
      <c r="S2237" s="7">
        <v>3108</v>
      </c>
      <c r="T2237" s="8">
        <v>7.0000000000000007E-2</v>
      </c>
      <c r="U2237" s="7">
        <v>217.56000000000003</v>
      </c>
      <c r="V2237" s="7">
        <v>2890.44</v>
      </c>
      <c r="W2237" s="7">
        <v>204</v>
      </c>
      <c r="X2237" s="7">
        <v>4446</v>
      </c>
      <c r="Y2237" s="9">
        <f>+DAY('TABLA PRINCIPAL'!$B2237)</f>
        <v>30</v>
      </c>
      <c r="Z2237" s="9">
        <f>+MONTH('TABLA PRINCIPAL'!$B2237)</f>
        <v>11</v>
      </c>
      <c r="AA2237" s="9">
        <f>+YEAR('TABLA PRINCIPAL'!$B2237)</f>
        <v>2014</v>
      </c>
      <c r="AB2237" s="22" t="str">
        <f>+IF(Ventas_Oficina[[#This Row],[Total del pedido]]&gt;=100000,"SI","NO")</f>
        <v>NO</v>
      </c>
      <c r="AC2237" s="22" t="str">
        <f>+_xlfn.XLOOKUP(Ventas_Oficina[[#This Row],[Nº de artículo]],AUXILIAR!A2236:A7128,AUXILIAR!D2236:D7128,"Error",0)</f>
        <v>No enviado a tiempo</v>
      </c>
      <c r="AD2237" s="22" t="str">
        <f>+IF(AND(Ventas_Oficina[[#This Row],[Total]]&gt;75000,Ventas_Oficina[[#This Row],[Envio a tiempo]]="Enviado a tiempo"),"Buena Venta","Venta Mala")</f>
        <v>Venta Mala</v>
      </c>
    </row>
    <row r="2238" spans="1:30" x14ac:dyDescent="0.25">
      <c r="A2238" s="26">
        <v>1388289</v>
      </c>
      <c r="B2238" s="10">
        <v>41973</v>
      </c>
      <c r="C2238" s="11" t="s">
        <v>37</v>
      </c>
      <c r="D2238" s="11" t="s">
        <v>38</v>
      </c>
      <c r="E2238" s="11" t="s">
        <v>4</v>
      </c>
      <c r="F2238" s="11" t="s">
        <v>5</v>
      </c>
      <c r="G2238" s="11" t="s">
        <v>1007</v>
      </c>
      <c r="H2238" s="11" t="s">
        <v>39</v>
      </c>
      <c r="I2238" s="11" t="s">
        <v>1016</v>
      </c>
      <c r="J2238" s="11" t="s">
        <v>1052</v>
      </c>
      <c r="K2238" s="11" t="s">
        <v>1261</v>
      </c>
      <c r="L2238" s="11" t="s">
        <v>1267</v>
      </c>
      <c r="M2238" s="11" t="s">
        <v>1273</v>
      </c>
      <c r="N2238" s="10">
        <v>41975</v>
      </c>
      <c r="O2238" s="12">
        <v>332</v>
      </c>
      <c r="P2238" s="12">
        <v>518</v>
      </c>
      <c r="Q2238" s="12">
        <v>186</v>
      </c>
      <c r="R2238" s="11">
        <v>5</v>
      </c>
      <c r="S2238" s="12">
        <v>2590</v>
      </c>
      <c r="T2238" s="13">
        <v>0.01</v>
      </c>
      <c r="U2238" s="12">
        <v>25.900000000000002</v>
      </c>
      <c r="V2238" s="12">
        <v>2564.1</v>
      </c>
      <c r="W2238" s="12">
        <v>204</v>
      </c>
      <c r="X2238" s="12">
        <v>4446</v>
      </c>
      <c r="Y2238" s="14">
        <f>+DAY('TABLA PRINCIPAL'!$B2238)</f>
        <v>30</v>
      </c>
      <c r="Z2238" s="14">
        <f>+MONTH('TABLA PRINCIPAL'!$B2238)</f>
        <v>11</v>
      </c>
      <c r="AA2238" s="14">
        <f>+YEAR('TABLA PRINCIPAL'!$B2238)</f>
        <v>2014</v>
      </c>
      <c r="AB2238" s="22" t="str">
        <f>+IF(Ventas_Oficina[[#This Row],[Total del pedido]]&gt;=100000,"SI","NO")</f>
        <v>NO</v>
      </c>
      <c r="AC2238" s="22" t="str">
        <f>+_xlfn.XLOOKUP(Ventas_Oficina[[#This Row],[Nº de artículo]],AUXILIAR!A2237:A7129,AUXILIAR!D2237:D7129,"Error",0)</f>
        <v>Enviado a tiempo</v>
      </c>
      <c r="AD2238" s="22" t="str">
        <f>+IF(AND(Ventas_Oficina[[#This Row],[Total]]&gt;75000,Ventas_Oficina[[#This Row],[Envio a tiempo]]="Enviado a tiempo"),"Buena Venta","Venta Mala")</f>
        <v>Venta Mala</v>
      </c>
    </row>
    <row r="2239" spans="1:30" x14ac:dyDescent="0.25">
      <c r="A2239" s="25">
        <v>1388654</v>
      </c>
      <c r="B2239" s="5">
        <v>41715</v>
      </c>
      <c r="C2239" s="6" t="s">
        <v>61</v>
      </c>
      <c r="D2239" s="6" t="s">
        <v>62</v>
      </c>
      <c r="E2239" s="6" t="s">
        <v>4</v>
      </c>
      <c r="F2239" s="6" t="s">
        <v>5</v>
      </c>
      <c r="G2239" s="6" t="s">
        <v>1010</v>
      </c>
      <c r="H2239" s="6" t="s">
        <v>27</v>
      </c>
      <c r="I2239" s="6" t="s">
        <v>1015</v>
      </c>
      <c r="J2239" s="6" t="s">
        <v>1119</v>
      </c>
      <c r="K2239" s="6" t="s">
        <v>1261</v>
      </c>
      <c r="L2239" s="6" t="s">
        <v>1267</v>
      </c>
      <c r="M2239" s="6" t="s">
        <v>1272</v>
      </c>
      <c r="N2239" s="5">
        <v>41717</v>
      </c>
      <c r="O2239" s="7">
        <v>337</v>
      </c>
      <c r="P2239" s="7">
        <v>553</v>
      </c>
      <c r="Q2239" s="7">
        <v>216</v>
      </c>
      <c r="R2239" s="6">
        <v>47</v>
      </c>
      <c r="S2239" s="7">
        <v>25991</v>
      </c>
      <c r="T2239" s="8">
        <v>0.01</v>
      </c>
      <c r="U2239" s="7">
        <v>259.91000000000003</v>
      </c>
      <c r="V2239" s="7">
        <v>25731.09</v>
      </c>
      <c r="W2239" s="7">
        <v>698</v>
      </c>
      <c r="X2239" s="7">
        <v>6051</v>
      </c>
      <c r="Y2239" s="9">
        <f>+DAY('TABLA PRINCIPAL'!$B2239)</f>
        <v>17</v>
      </c>
      <c r="Z2239" s="9">
        <f>+MONTH('TABLA PRINCIPAL'!$B2239)</f>
        <v>3</v>
      </c>
      <c r="AA2239" s="9">
        <f>+YEAR('TABLA PRINCIPAL'!$B2239)</f>
        <v>2014</v>
      </c>
      <c r="AB2239" s="22" t="str">
        <f>+IF(Ventas_Oficina[[#This Row],[Total del pedido]]&gt;=100000,"SI","NO")</f>
        <v>NO</v>
      </c>
      <c r="AC2239" s="22" t="str">
        <f>+_xlfn.XLOOKUP(Ventas_Oficina[[#This Row],[Nº de artículo]],AUXILIAR!A2238:A7130,AUXILIAR!D2238:D7130,"Error",0)</f>
        <v>Enviado a tiempo</v>
      </c>
      <c r="AD2239" s="22" t="str">
        <f>+IF(AND(Ventas_Oficina[[#This Row],[Total]]&gt;75000,Ventas_Oficina[[#This Row],[Envio a tiempo]]="Enviado a tiempo"),"Buena Venta","Venta Mala")</f>
        <v>Venta Mala</v>
      </c>
    </row>
    <row r="2240" spans="1:30" x14ac:dyDescent="0.25">
      <c r="A2240" s="26">
        <v>1389019</v>
      </c>
      <c r="B2240" s="10">
        <v>41983</v>
      </c>
      <c r="C2240" s="11" t="s">
        <v>522</v>
      </c>
      <c r="D2240" s="11" t="s">
        <v>46</v>
      </c>
      <c r="E2240" s="11" t="s">
        <v>4</v>
      </c>
      <c r="F2240" s="11" t="s">
        <v>5</v>
      </c>
      <c r="G2240" s="11" t="s">
        <v>1008</v>
      </c>
      <c r="H2240" s="11" t="s">
        <v>9</v>
      </c>
      <c r="I2240" s="11" t="s">
        <v>1016</v>
      </c>
      <c r="J2240" s="11" t="s">
        <v>1092</v>
      </c>
      <c r="K2240" s="11" t="s">
        <v>1261</v>
      </c>
      <c r="L2240" s="11" t="s">
        <v>1265</v>
      </c>
      <c r="M2240" s="11" t="s">
        <v>1272</v>
      </c>
      <c r="N2240" s="10">
        <v>41985</v>
      </c>
      <c r="O2240" s="12">
        <v>187</v>
      </c>
      <c r="P2240" s="12">
        <v>812</v>
      </c>
      <c r="Q2240" s="12">
        <v>625</v>
      </c>
      <c r="R2240" s="11">
        <v>7</v>
      </c>
      <c r="S2240" s="12">
        <v>5684</v>
      </c>
      <c r="T2240" s="13">
        <v>7.0000000000000007E-2</v>
      </c>
      <c r="U2240" s="12">
        <v>397.88000000000005</v>
      </c>
      <c r="V2240" s="12">
        <v>5286.12</v>
      </c>
      <c r="W2240" s="12">
        <v>283</v>
      </c>
      <c r="X2240" s="12">
        <v>8679</v>
      </c>
      <c r="Y2240" s="14">
        <f>+DAY('TABLA PRINCIPAL'!$B2240)</f>
        <v>10</v>
      </c>
      <c r="Z2240" s="14">
        <f>+MONTH('TABLA PRINCIPAL'!$B2240)</f>
        <v>12</v>
      </c>
      <c r="AA2240" s="14">
        <f>+YEAR('TABLA PRINCIPAL'!$B2240)</f>
        <v>2014</v>
      </c>
      <c r="AB2240" s="22" t="str">
        <f>+IF(Ventas_Oficina[[#This Row],[Total del pedido]]&gt;=100000,"SI","NO")</f>
        <v>NO</v>
      </c>
      <c r="AC2240" s="22" t="str">
        <f>+_xlfn.XLOOKUP(Ventas_Oficina[[#This Row],[Nº de artículo]],AUXILIAR!A2239:A7131,AUXILIAR!D2239:D7131,"Error",0)</f>
        <v>Enviado a tiempo</v>
      </c>
      <c r="AD2240" s="22" t="str">
        <f>+IF(AND(Ventas_Oficina[[#This Row],[Total]]&gt;75000,Ventas_Oficina[[#This Row],[Envio a tiempo]]="Enviado a tiempo"),"Buena Venta","Venta Mala")</f>
        <v>Venta Mala</v>
      </c>
    </row>
    <row r="2241" spans="1:30" x14ac:dyDescent="0.25">
      <c r="A2241" s="25">
        <v>1389019</v>
      </c>
      <c r="B2241" s="5">
        <v>42139</v>
      </c>
      <c r="C2241" s="6" t="s">
        <v>702</v>
      </c>
      <c r="D2241" s="6" t="s">
        <v>197</v>
      </c>
      <c r="E2241" s="6" t="s">
        <v>4</v>
      </c>
      <c r="F2241" s="6" t="s">
        <v>5</v>
      </c>
      <c r="G2241" s="6" t="s">
        <v>1010</v>
      </c>
      <c r="H2241" s="6" t="s">
        <v>39</v>
      </c>
      <c r="I2241" s="6" t="s">
        <v>1014</v>
      </c>
      <c r="J2241" s="6" t="s">
        <v>1055</v>
      </c>
      <c r="K2241" s="6" t="s">
        <v>1261</v>
      </c>
      <c r="L2241" s="6" t="s">
        <v>1265</v>
      </c>
      <c r="M2241" s="6" t="s">
        <v>1273</v>
      </c>
      <c r="N2241" s="5">
        <v>42141</v>
      </c>
      <c r="O2241" s="7">
        <v>250</v>
      </c>
      <c r="P2241" s="7">
        <v>568</v>
      </c>
      <c r="Q2241" s="7">
        <v>318</v>
      </c>
      <c r="R2241" s="6">
        <v>36</v>
      </c>
      <c r="S2241" s="7">
        <v>20448</v>
      </c>
      <c r="T2241" s="8">
        <v>0.02</v>
      </c>
      <c r="U2241" s="7">
        <v>408.96000000000004</v>
      </c>
      <c r="V2241" s="7">
        <v>20039.04</v>
      </c>
      <c r="W2241" s="7">
        <v>360</v>
      </c>
      <c r="X2241" s="7">
        <v>23279</v>
      </c>
      <c r="Y2241" s="9">
        <f>+DAY('TABLA PRINCIPAL'!$B2241)</f>
        <v>15</v>
      </c>
      <c r="Z2241" s="9">
        <f>+MONTH('TABLA PRINCIPAL'!$B2241)</f>
        <v>5</v>
      </c>
      <c r="AA2241" s="9">
        <f>+YEAR('TABLA PRINCIPAL'!$B2241)</f>
        <v>2015</v>
      </c>
      <c r="AB2241" s="22" t="str">
        <f>+IF(Ventas_Oficina[[#This Row],[Total del pedido]]&gt;=100000,"SI","NO")</f>
        <v>NO</v>
      </c>
      <c r="AC2241" s="22" t="str">
        <f>+_xlfn.XLOOKUP(Ventas_Oficina[[#This Row],[Nº de artículo]],AUXILIAR!A2240:A7132,AUXILIAR!D2240:D7132,"Error",0)</f>
        <v>Enviado a tiempo</v>
      </c>
      <c r="AD2241" s="22" t="str">
        <f>+IF(AND(Ventas_Oficina[[#This Row],[Total]]&gt;75000,Ventas_Oficina[[#This Row],[Envio a tiempo]]="Enviado a tiempo"),"Buena Venta","Venta Mala")</f>
        <v>Venta Mala</v>
      </c>
    </row>
    <row r="2242" spans="1:30" x14ac:dyDescent="0.25">
      <c r="A2242" s="26">
        <v>1389019</v>
      </c>
      <c r="B2242" s="10">
        <v>41914</v>
      </c>
      <c r="C2242" s="11" t="s">
        <v>703</v>
      </c>
      <c r="D2242" s="11" t="s">
        <v>48</v>
      </c>
      <c r="E2242" s="11" t="s">
        <v>4</v>
      </c>
      <c r="F2242" s="11" t="s">
        <v>5</v>
      </c>
      <c r="G2242" s="11" t="s">
        <v>1009</v>
      </c>
      <c r="H2242" s="11" t="s">
        <v>34</v>
      </c>
      <c r="I2242" s="11" t="s">
        <v>1014</v>
      </c>
      <c r="J2242" s="11" t="s">
        <v>1018</v>
      </c>
      <c r="K2242" s="11" t="s">
        <v>1262</v>
      </c>
      <c r="L2242" s="11" t="s">
        <v>1266</v>
      </c>
      <c r="M2242" s="11" t="s">
        <v>1272</v>
      </c>
      <c r="N2242" s="10">
        <v>41916</v>
      </c>
      <c r="O2242" s="12">
        <v>15650</v>
      </c>
      <c r="P2242" s="12">
        <v>30097</v>
      </c>
      <c r="Q2242" s="12">
        <v>14447</v>
      </c>
      <c r="R2242" s="11">
        <v>21</v>
      </c>
      <c r="S2242" s="12">
        <v>632037</v>
      </c>
      <c r="T2242" s="13">
        <v>0.09</v>
      </c>
      <c r="U2242" s="12">
        <v>56883.329999999994</v>
      </c>
      <c r="V2242" s="12">
        <v>575153.67000000004</v>
      </c>
      <c r="W2242" s="12">
        <v>718</v>
      </c>
      <c r="X2242" s="12">
        <v>88843</v>
      </c>
      <c r="Y2242" s="14">
        <f>+DAY('TABLA PRINCIPAL'!$B2242)</f>
        <v>2</v>
      </c>
      <c r="Z2242" s="14">
        <f>+MONTH('TABLA PRINCIPAL'!$B2242)</f>
        <v>10</v>
      </c>
      <c r="AA2242" s="14">
        <f>+YEAR('TABLA PRINCIPAL'!$B2242)</f>
        <v>2014</v>
      </c>
      <c r="AB2242" s="22" t="str">
        <f>+IF(Ventas_Oficina[[#This Row],[Total del pedido]]&gt;=100000,"SI","NO")</f>
        <v>SI</v>
      </c>
      <c r="AC2242" s="22" t="str">
        <f>+_xlfn.XLOOKUP(Ventas_Oficina[[#This Row],[Nº de artículo]],AUXILIAR!A2241:A7133,AUXILIAR!D2241:D7133,"Error",0)</f>
        <v>Enviado a tiempo</v>
      </c>
      <c r="AD2242" s="22" t="str">
        <f>+IF(AND(Ventas_Oficina[[#This Row],[Total]]&gt;75000,Ventas_Oficina[[#This Row],[Envio a tiempo]]="Enviado a tiempo"),"Buena Venta","Venta Mala")</f>
        <v>Buena Venta</v>
      </c>
    </row>
    <row r="2243" spans="1:30" x14ac:dyDescent="0.25">
      <c r="A2243" s="25">
        <v>1389019</v>
      </c>
      <c r="B2243" s="5">
        <v>41979</v>
      </c>
      <c r="C2243" s="6" t="s">
        <v>680</v>
      </c>
      <c r="D2243" s="6" t="s">
        <v>21</v>
      </c>
      <c r="E2243" s="6" t="s">
        <v>4</v>
      </c>
      <c r="F2243" s="6" t="s">
        <v>5</v>
      </c>
      <c r="G2243" s="6" t="s">
        <v>1010</v>
      </c>
      <c r="H2243" s="6" t="s">
        <v>6</v>
      </c>
      <c r="I2243" s="6" t="s">
        <v>1012</v>
      </c>
      <c r="J2243" s="6" t="s">
        <v>1116</v>
      </c>
      <c r="K2243" s="6" t="s">
        <v>1261</v>
      </c>
      <c r="L2243" s="6" t="s">
        <v>1266</v>
      </c>
      <c r="M2243" s="6" t="s">
        <v>1272</v>
      </c>
      <c r="N2243" s="5">
        <v>41981</v>
      </c>
      <c r="O2243" s="7">
        <v>182</v>
      </c>
      <c r="P2243" s="7">
        <v>284</v>
      </c>
      <c r="Q2243" s="7">
        <v>102</v>
      </c>
      <c r="R2243" s="6">
        <v>21</v>
      </c>
      <c r="S2243" s="7">
        <v>5964</v>
      </c>
      <c r="T2243" s="8">
        <v>0.03</v>
      </c>
      <c r="U2243" s="7">
        <v>178.92</v>
      </c>
      <c r="V2243" s="7">
        <v>5785.08</v>
      </c>
      <c r="W2243" s="7">
        <v>544</v>
      </c>
      <c r="X2243" s="7">
        <v>6448</v>
      </c>
      <c r="Y2243" s="9">
        <f>+DAY('TABLA PRINCIPAL'!$B2243)</f>
        <v>6</v>
      </c>
      <c r="Z2243" s="9">
        <f>+MONTH('TABLA PRINCIPAL'!$B2243)</f>
        <v>12</v>
      </c>
      <c r="AA2243" s="9">
        <f>+YEAR('TABLA PRINCIPAL'!$B2243)</f>
        <v>2014</v>
      </c>
      <c r="AB2243" s="22" t="str">
        <f>+IF(Ventas_Oficina[[#This Row],[Total del pedido]]&gt;=100000,"SI","NO")</f>
        <v>NO</v>
      </c>
      <c r="AC2243" s="22" t="str">
        <f>+_xlfn.XLOOKUP(Ventas_Oficina[[#This Row],[Nº de artículo]],AUXILIAR!A2242:A7134,AUXILIAR!D2242:D7134,"Error",0)</f>
        <v>Enviado a tiempo</v>
      </c>
      <c r="AD2243" s="22" t="str">
        <f>+IF(AND(Ventas_Oficina[[#This Row],[Total]]&gt;75000,Ventas_Oficina[[#This Row],[Envio a tiempo]]="Enviado a tiempo"),"Buena Venta","Venta Mala")</f>
        <v>Venta Mala</v>
      </c>
    </row>
    <row r="2244" spans="1:30" x14ac:dyDescent="0.25">
      <c r="A2244" s="26">
        <v>1389384</v>
      </c>
      <c r="B2244" s="10">
        <v>42298</v>
      </c>
      <c r="C2244" s="11" t="s">
        <v>682</v>
      </c>
      <c r="D2244" s="11" t="s">
        <v>400</v>
      </c>
      <c r="E2244" s="11" t="s">
        <v>4</v>
      </c>
      <c r="F2244" s="11" t="s">
        <v>5</v>
      </c>
      <c r="G2244" s="11" t="s">
        <v>1008</v>
      </c>
      <c r="H2244" s="11" t="s">
        <v>53</v>
      </c>
      <c r="I2244" s="11" t="s">
        <v>1014</v>
      </c>
      <c r="J2244" s="11" t="s">
        <v>1217</v>
      </c>
      <c r="K2244" s="11" t="s">
        <v>1261</v>
      </c>
      <c r="L2244" s="11" t="s">
        <v>1267</v>
      </c>
      <c r="M2244" s="11" t="s">
        <v>1272</v>
      </c>
      <c r="N2244" s="10">
        <v>42300</v>
      </c>
      <c r="O2244" s="12">
        <v>229</v>
      </c>
      <c r="P2244" s="12">
        <v>369</v>
      </c>
      <c r="Q2244" s="12">
        <v>140</v>
      </c>
      <c r="R2244" s="11">
        <v>39</v>
      </c>
      <c r="S2244" s="12">
        <v>14391</v>
      </c>
      <c r="T2244" s="13">
        <v>0.01</v>
      </c>
      <c r="U2244" s="12">
        <v>143.91</v>
      </c>
      <c r="V2244" s="12">
        <v>14247.09</v>
      </c>
      <c r="W2244" s="12">
        <v>50</v>
      </c>
      <c r="X2244" s="12">
        <v>1576</v>
      </c>
      <c r="Y2244" s="14">
        <f>+DAY('TABLA PRINCIPAL'!$B2244)</f>
        <v>21</v>
      </c>
      <c r="Z2244" s="14">
        <f>+MONTH('TABLA PRINCIPAL'!$B2244)</f>
        <v>10</v>
      </c>
      <c r="AA2244" s="14">
        <f>+YEAR('TABLA PRINCIPAL'!$B2244)</f>
        <v>2015</v>
      </c>
      <c r="AB2244" s="22" t="str">
        <f>+IF(Ventas_Oficina[[#This Row],[Total del pedido]]&gt;=100000,"SI","NO")</f>
        <v>NO</v>
      </c>
      <c r="AC2244" s="22" t="str">
        <f>+_xlfn.XLOOKUP(Ventas_Oficina[[#This Row],[Nº de artículo]],AUXILIAR!A2243:A7135,AUXILIAR!D2243:D7135,"Error",0)</f>
        <v>Enviado a tiempo</v>
      </c>
      <c r="AD2244" s="22" t="str">
        <f>+IF(AND(Ventas_Oficina[[#This Row],[Total]]&gt;75000,Ventas_Oficina[[#This Row],[Envio a tiempo]]="Enviado a tiempo"),"Buena Venta","Venta Mala")</f>
        <v>Venta Mala</v>
      </c>
    </row>
    <row r="2245" spans="1:30" x14ac:dyDescent="0.25">
      <c r="A2245" s="25">
        <v>1389384</v>
      </c>
      <c r="B2245" s="5">
        <v>42053</v>
      </c>
      <c r="C2245" s="6" t="s">
        <v>67</v>
      </c>
      <c r="D2245" s="6" t="s">
        <v>68</v>
      </c>
      <c r="E2245" s="6" t="s">
        <v>12</v>
      </c>
      <c r="F2245" s="6" t="s">
        <v>13</v>
      </c>
      <c r="G2245" s="6" t="s">
        <v>1008</v>
      </c>
      <c r="H2245" s="6" t="s">
        <v>14</v>
      </c>
      <c r="I2245" s="6" t="s">
        <v>1012</v>
      </c>
      <c r="J2245" s="6" t="s">
        <v>1089</v>
      </c>
      <c r="K2245" s="6" t="s">
        <v>1261</v>
      </c>
      <c r="L2245" s="6" t="s">
        <v>1266</v>
      </c>
      <c r="M2245" s="6" t="s">
        <v>1272</v>
      </c>
      <c r="N2245" s="5">
        <v>42056</v>
      </c>
      <c r="O2245" s="7">
        <v>176</v>
      </c>
      <c r="P2245" s="7">
        <v>338</v>
      </c>
      <c r="Q2245" s="7">
        <v>162</v>
      </c>
      <c r="R2245" s="6">
        <v>40</v>
      </c>
      <c r="S2245" s="7">
        <v>13520</v>
      </c>
      <c r="T2245" s="8">
        <v>0.05</v>
      </c>
      <c r="U2245" s="7">
        <v>676</v>
      </c>
      <c r="V2245" s="7">
        <v>12844</v>
      </c>
      <c r="W2245" s="7">
        <v>85</v>
      </c>
      <c r="X2245" s="7">
        <v>6936</v>
      </c>
      <c r="Y2245" s="9">
        <f>+DAY('TABLA PRINCIPAL'!$B2245)</f>
        <v>18</v>
      </c>
      <c r="Z2245" s="9">
        <f>+MONTH('TABLA PRINCIPAL'!$B2245)</f>
        <v>2</v>
      </c>
      <c r="AA2245" s="9">
        <f>+YEAR('TABLA PRINCIPAL'!$B2245)</f>
        <v>2015</v>
      </c>
      <c r="AB2245" s="22" t="str">
        <f>+IF(Ventas_Oficina[[#This Row],[Total del pedido]]&gt;=100000,"SI","NO")</f>
        <v>NO</v>
      </c>
      <c r="AC2245" s="22" t="str">
        <f>+_xlfn.XLOOKUP(Ventas_Oficina[[#This Row],[Nº de artículo]],AUXILIAR!A2244:A7136,AUXILIAR!D2244:D7136,"Error",0)</f>
        <v>Enviado a tiempo</v>
      </c>
      <c r="AD2245" s="22" t="str">
        <f>+IF(AND(Ventas_Oficina[[#This Row],[Total]]&gt;75000,Ventas_Oficina[[#This Row],[Envio a tiempo]]="Enviado a tiempo"),"Buena Venta","Venta Mala")</f>
        <v>Venta Mala</v>
      </c>
    </row>
    <row r="2246" spans="1:30" x14ac:dyDescent="0.25">
      <c r="A2246" s="26">
        <v>1389750</v>
      </c>
      <c r="B2246" s="10">
        <v>41933</v>
      </c>
      <c r="C2246" s="11" t="s">
        <v>687</v>
      </c>
      <c r="D2246" s="11" t="s">
        <v>41</v>
      </c>
      <c r="E2246" s="11" t="s">
        <v>12</v>
      </c>
      <c r="F2246" s="11" t="s">
        <v>13</v>
      </c>
      <c r="G2246" s="11" t="s">
        <v>1010</v>
      </c>
      <c r="H2246" s="11" t="s">
        <v>42</v>
      </c>
      <c r="I2246" s="11" t="s">
        <v>1013</v>
      </c>
      <c r="J2246" s="11" t="s">
        <v>1093</v>
      </c>
      <c r="K2246" s="11" t="s">
        <v>1261</v>
      </c>
      <c r="L2246" s="11" t="s">
        <v>1267</v>
      </c>
      <c r="M2246" s="11" t="s">
        <v>1272</v>
      </c>
      <c r="N2246" s="10">
        <v>41934</v>
      </c>
      <c r="O2246" s="12">
        <v>216</v>
      </c>
      <c r="P2246" s="12">
        <v>385</v>
      </c>
      <c r="Q2246" s="12">
        <v>169</v>
      </c>
      <c r="R2246" s="11">
        <v>19</v>
      </c>
      <c r="S2246" s="12">
        <v>7315</v>
      </c>
      <c r="T2246" s="13">
        <v>0.01</v>
      </c>
      <c r="U2246" s="12">
        <v>73.150000000000006</v>
      </c>
      <c r="V2246" s="12">
        <v>7241.85</v>
      </c>
      <c r="W2246" s="12">
        <v>70</v>
      </c>
      <c r="X2246" s="12">
        <v>7488</v>
      </c>
      <c r="Y2246" s="14">
        <f>+DAY('TABLA PRINCIPAL'!$B2246)</f>
        <v>21</v>
      </c>
      <c r="Z2246" s="14">
        <f>+MONTH('TABLA PRINCIPAL'!$B2246)</f>
        <v>10</v>
      </c>
      <c r="AA2246" s="14">
        <f>+YEAR('TABLA PRINCIPAL'!$B2246)</f>
        <v>2014</v>
      </c>
      <c r="AB2246" s="22" t="str">
        <f>+IF(Ventas_Oficina[[#This Row],[Total del pedido]]&gt;=100000,"SI","NO")</f>
        <v>NO</v>
      </c>
      <c r="AC2246" s="22" t="str">
        <f>+_xlfn.XLOOKUP(Ventas_Oficina[[#This Row],[Nº de artículo]],AUXILIAR!A2245:A7137,AUXILIAR!D2245:D7137,"Error",0)</f>
        <v>No enviado a tiempo</v>
      </c>
      <c r="AD2246" s="22" t="str">
        <f>+IF(AND(Ventas_Oficina[[#This Row],[Total]]&gt;75000,Ventas_Oficina[[#This Row],[Envio a tiempo]]="Enviado a tiempo"),"Buena Venta","Venta Mala")</f>
        <v>Venta Mala</v>
      </c>
    </row>
    <row r="2247" spans="1:30" x14ac:dyDescent="0.25">
      <c r="A2247" s="25">
        <v>1390115</v>
      </c>
      <c r="B2247" s="5">
        <v>41974</v>
      </c>
      <c r="C2247" s="6" t="s">
        <v>278</v>
      </c>
      <c r="D2247" s="6" t="s">
        <v>133</v>
      </c>
      <c r="E2247" s="6" t="s">
        <v>12</v>
      </c>
      <c r="F2247" s="6" t="s">
        <v>13</v>
      </c>
      <c r="G2247" s="6" t="s">
        <v>1009</v>
      </c>
      <c r="H2247" s="6" t="s">
        <v>42</v>
      </c>
      <c r="I2247" s="6" t="s">
        <v>1016</v>
      </c>
      <c r="J2247" s="6" t="s">
        <v>1075</v>
      </c>
      <c r="K2247" s="6" t="s">
        <v>1261</v>
      </c>
      <c r="L2247" s="6" t="s">
        <v>1266</v>
      </c>
      <c r="M2247" s="6" t="s">
        <v>1272</v>
      </c>
      <c r="N2247" s="5">
        <v>41978</v>
      </c>
      <c r="O2247" s="7">
        <v>225</v>
      </c>
      <c r="P2247" s="7">
        <v>369</v>
      </c>
      <c r="Q2247" s="7">
        <v>144</v>
      </c>
      <c r="R2247" s="6">
        <v>24</v>
      </c>
      <c r="S2247" s="7">
        <v>8856</v>
      </c>
      <c r="T2247" s="8">
        <v>0.01</v>
      </c>
      <c r="U2247" s="7">
        <v>88.56</v>
      </c>
      <c r="V2247" s="7">
        <v>8767.44</v>
      </c>
      <c r="W2247" s="7">
        <v>250</v>
      </c>
      <c r="X2247" s="7">
        <v>14169</v>
      </c>
      <c r="Y2247" s="9">
        <f>+DAY('TABLA PRINCIPAL'!$B2247)</f>
        <v>1</v>
      </c>
      <c r="Z2247" s="9">
        <f>+MONTH('TABLA PRINCIPAL'!$B2247)</f>
        <v>12</v>
      </c>
      <c r="AA2247" s="9">
        <f>+YEAR('TABLA PRINCIPAL'!$B2247)</f>
        <v>2014</v>
      </c>
      <c r="AB2247" s="22" t="str">
        <f>+IF(Ventas_Oficina[[#This Row],[Total del pedido]]&gt;=100000,"SI","NO")</f>
        <v>NO</v>
      </c>
      <c r="AC2247" s="22" t="str">
        <f>+_xlfn.XLOOKUP(Ventas_Oficina[[#This Row],[Nº de artículo]],AUXILIAR!A2246:A7138,AUXILIAR!D2246:D7138,"Error",0)</f>
        <v>Enviado a tiempo</v>
      </c>
      <c r="AD2247" s="22" t="str">
        <f>+IF(AND(Ventas_Oficina[[#This Row],[Total]]&gt;75000,Ventas_Oficina[[#This Row],[Envio a tiempo]]="Enviado a tiempo"),"Buena Venta","Venta Mala")</f>
        <v>Venta Mala</v>
      </c>
    </row>
    <row r="2248" spans="1:30" x14ac:dyDescent="0.25">
      <c r="A2248" s="26">
        <v>1390115</v>
      </c>
      <c r="B2248" s="10">
        <v>41978</v>
      </c>
      <c r="C2248" s="11" t="s">
        <v>412</v>
      </c>
      <c r="D2248" s="11" t="s">
        <v>92</v>
      </c>
      <c r="E2248" s="11" t="s">
        <v>4</v>
      </c>
      <c r="F2248" s="11" t="s">
        <v>5</v>
      </c>
      <c r="G2248" s="11" t="s">
        <v>1008</v>
      </c>
      <c r="H2248" s="11" t="s">
        <v>27</v>
      </c>
      <c r="I2248" s="11" t="s">
        <v>1014</v>
      </c>
      <c r="J2248" s="11" t="s">
        <v>1075</v>
      </c>
      <c r="K2248" s="11" t="s">
        <v>1261</v>
      </c>
      <c r="L2248" s="11" t="s">
        <v>1265</v>
      </c>
      <c r="M2248" s="11" t="s">
        <v>1272</v>
      </c>
      <c r="N2248" s="10">
        <v>41979</v>
      </c>
      <c r="O2248" s="12">
        <v>225</v>
      </c>
      <c r="P2248" s="12">
        <v>369</v>
      </c>
      <c r="Q2248" s="12">
        <v>144</v>
      </c>
      <c r="R2248" s="11">
        <v>8</v>
      </c>
      <c r="S2248" s="12">
        <v>2952</v>
      </c>
      <c r="T2248" s="13">
        <v>0.05</v>
      </c>
      <c r="U2248" s="12">
        <v>147.6</v>
      </c>
      <c r="V2248" s="12">
        <v>2804.4</v>
      </c>
      <c r="W2248" s="12">
        <v>250</v>
      </c>
      <c r="X2248" s="12">
        <v>14169</v>
      </c>
      <c r="Y2248" s="14">
        <f>+DAY('TABLA PRINCIPAL'!$B2248)</f>
        <v>5</v>
      </c>
      <c r="Z2248" s="14">
        <f>+MONTH('TABLA PRINCIPAL'!$B2248)</f>
        <v>12</v>
      </c>
      <c r="AA2248" s="14">
        <f>+YEAR('TABLA PRINCIPAL'!$B2248)</f>
        <v>2014</v>
      </c>
      <c r="AB2248" s="22" t="str">
        <f>+IF(Ventas_Oficina[[#This Row],[Total del pedido]]&gt;=100000,"SI","NO")</f>
        <v>NO</v>
      </c>
      <c r="AC2248" s="22" t="str">
        <f>+_xlfn.XLOOKUP(Ventas_Oficina[[#This Row],[Nº de artículo]],AUXILIAR!A2247:A7139,AUXILIAR!D2247:D7139,"Error",0)</f>
        <v>Enviado a tiempo</v>
      </c>
      <c r="AD2248" s="22" t="str">
        <f>+IF(AND(Ventas_Oficina[[#This Row],[Total]]&gt;75000,Ventas_Oficina[[#This Row],[Envio a tiempo]]="Enviado a tiempo"),"Buena Venta","Venta Mala")</f>
        <v>Venta Mala</v>
      </c>
    </row>
    <row r="2249" spans="1:30" x14ac:dyDescent="0.25">
      <c r="A2249" s="25">
        <v>1390845</v>
      </c>
      <c r="B2249" s="5">
        <v>41979</v>
      </c>
      <c r="C2249" s="6" t="s">
        <v>680</v>
      </c>
      <c r="D2249" s="6" t="s">
        <v>21</v>
      </c>
      <c r="E2249" s="6" t="s">
        <v>4</v>
      </c>
      <c r="F2249" s="6" t="s">
        <v>5</v>
      </c>
      <c r="G2249" s="6" t="s">
        <v>1010</v>
      </c>
      <c r="H2249" s="6" t="s">
        <v>6</v>
      </c>
      <c r="I2249" s="6" t="s">
        <v>1015</v>
      </c>
      <c r="J2249" s="6" t="s">
        <v>1116</v>
      </c>
      <c r="K2249" s="6" t="s">
        <v>1261</v>
      </c>
      <c r="L2249" s="6" t="s">
        <v>1267</v>
      </c>
      <c r="M2249" s="6" t="s">
        <v>1272</v>
      </c>
      <c r="N2249" s="5">
        <v>41981</v>
      </c>
      <c r="O2249" s="7">
        <v>182</v>
      </c>
      <c r="P2249" s="7">
        <v>284</v>
      </c>
      <c r="Q2249" s="7">
        <v>102</v>
      </c>
      <c r="R2249" s="6">
        <v>30</v>
      </c>
      <c r="S2249" s="7">
        <v>8520</v>
      </c>
      <c r="T2249" s="8">
        <v>0.01</v>
      </c>
      <c r="U2249" s="7">
        <v>85.2</v>
      </c>
      <c r="V2249" s="7">
        <v>8434.7999999999993</v>
      </c>
      <c r="W2249" s="7">
        <v>544</v>
      </c>
      <c r="X2249" s="7">
        <v>6448</v>
      </c>
      <c r="Y2249" s="9">
        <f>+DAY('TABLA PRINCIPAL'!$B2249)</f>
        <v>6</v>
      </c>
      <c r="Z2249" s="9">
        <f>+MONTH('TABLA PRINCIPAL'!$B2249)</f>
        <v>12</v>
      </c>
      <c r="AA2249" s="9">
        <f>+YEAR('TABLA PRINCIPAL'!$B2249)</f>
        <v>2014</v>
      </c>
      <c r="AB2249" s="22" t="str">
        <f>+IF(Ventas_Oficina[[#This Row],[Total del pedido]]&gt;=100000,"SI","NO")</f>
        <v>NO</v>
      </c>
      <c r="AC2249" s="22" t="str">
        <f>+_xlfn.XLOOKUP(Ventas_Oficina[[#This Row],[Nº de artículo]],AUXILIAR!A2248:A7140,AUXILIAR!D2248:D7140,"Error",0)</f>
        <v>Enviado a tiempo</v>
      </c>
      <c r="AD2249" s="22" t="str">
        <f>+IF(AND(Ventas_Oficina[[#This Row],[Total]]&gt;75000,Ventas_Oficina[[#This Row],[Envio a tiempo]]="Enviado a tiempo"),"Buena Venta","Venta Mala")</f>
        <v>Venta Mala</v>
      </c>
    </row>
    <row r="2250" spans="1:30" x14ac:dyDescent="0.25">
      <c r="A2250" s="26">
        <v>1390845</v>
      </c>
      <c r="B2250" s="10">
        <v>41979</v>
      </c>
      <c r="C2250" s="11" t="s">
        <v>412</v>
      </c>
      <c r="D2250" s="11" t="s">
        <v>57</v>
      </c>
      <c r="E2250" s="11" t="s">
        <v>4</v>
      </c>
      <c r="F2250" s="11" t="s">
        <v>5</v>
      </c>
      <c r="G2250" s="11" t="s">
        <v>1008</v>
      </c>
      <c r="H2250" s="11" t="s">
        <v>58</v>
      </c>
      <c r="I2250" s="11" t="s">
        <v>1016</v>
      </c>
      <c r="J2250" s="11" t="s">
        <v>1078</v>
      </c>
      <c r="K2250" s="11" t="s">
        <v>1261</v>
      </c>
      <c r="L2250" s="11" t="s">
        <v>1265</v>
      </c>
      <c r="M2250" s="11" t="s">
        <v>1273</v>
      </c>
      <c r="N2250" s="10">
        <v>41981</v>
      </c>
      <c r="O2250" s="12">
        <v>119</v>
      </c>
      <c r="P2250" s="12">
        <v>198</v>
      </c>
      <c r="Q2250" s="12">
        <v>79</v>
      </c>
      <c r="R2250" s="11">
        <v>12</v>
      </c>
      <c r="S2250" s="12">
        <v>2376</v>
      </c>
      <c r="T2250" s="13">
        <v>0.03</v>
      </c>
      <c r="U2250" s="12">
        <v>71.28</v>
      </c>
      <c r="V2250" s="12">
        <v>2304.7199999999998</v>
      </c>
      <c r="W2250" s="12">
        <v>477</v>
      </c>
      <c r="X2250" s="12">
        <v>6448</v>
      </c>
      <c r="Y2250" s="14">
        <f>+DAY('TABLA PRINCIPAL'!$B2250)</f>
        <v>6</v>
      </c>
      <c r="Z2250" s="14">
        <f>+MONTH('TABLA PRINCIPAL'!$B2250)</f>
        <v>12</v>
      </c>
      <c r="AA2250" s="14">
        <f>+YEAR('TABLA PRINCIPAL'!$B2250)</f>
        <v>2014</v>
      </c>
      <c r="AB2250" s="22" t="str">
        <f>+IF(Ventas_Oficina[[#This Row],[Total del pedido]]&gt;=100000,"SI","NO")</f>
        <v>NO</v>
      </c>
      <c r="AC2250" s="22" t="str">
        <f>+_xlfn.XLOOKUP(Ventas_Oficina[[#This Row],[Nº de artículo]],AUXILIAR!A2249:A7141,AUXILIAR!D2249:D7141,"Error",0)</f>
        <v>Enviado a tiempo</v>
      </c>
      <c r="AD2250" s="22" t="str">
        <f>+IF(AND(Ventas_Oficina[[#This Row],[Total]]&gt;75000,Ventas_Oficina[[#This Row],[Envio a tiempo]]="Enviado a tiempo"),"Buena Venta","Venta Mala")</f>
        <v>Venta Mala</v>
      </c>
    </row>
    <row r="2251" spans="1:30" x14ac:dyDescent="0.25">
      <c r="A2251" s="25">
        <v>1390845</v>
      </c>
      <c r="B2251" s="5">
        <v>41979</v>
      </c>
      <c r="C2251" s="6" t="s">
        <v>680</v>
      </c>
      <c r="D2251" s="6" t="s">
        <v>21</v>
      </c>
      <c r="E2251" s="6" t="s">
        <v>4</v>
      </c>
      <c r="F2251" s="6" t="s">
        <v>5</v>
      </c>
      <c r="G2251" s="6" t="s">
        <v>1008</v>
      </c>
      <c r="H2251" s="6" t="s">
        <v>6</v>
      </c>
      <c r="I2251" s="6" t="s">
        <v>1013</v>
      </c>
      <c r="J2251" s="6" t="s">
        <v>1078</v>
      </c>
      <c r="K2251" s="6" t="s">
        <v>1261</v>
      </c>
      <c r="L2251" s="6" t="s">
        <v>1265</v>
      </c>
      <c r="M2251" s="6" t="s">
        <v>1272</v>
      </c>
      <c r="N2251" s="5">
        <v>41981</v>
      </c>
      <c r="O2251" s="7">
        <v>119</v>
      </c>
      <c r="P2251" s="7">
        <v>198</v>
      </c>
      <c r="Q2251" s="7">
        <v>79</v>
      </c>
      <c r="R2251" s="6">
        <v>10</v>
      </c>
      <c r="S2251" s="7">
        <v>1980</v>
      </c>
      <c r="T2251" s="8">
        <v>0.01</v>
      </c>
      <c r="U2251" s="7">
        <v>19.8</v>
      </c>
      <c r="V2251" s="7">
        <v>1960.2</v>
      </c>
      <c r="W2251" s="7">
        <v>477</v>
      </c>
      <c r="X2251" s="7">
        <v>6448</v>
      </c>
      <c r="Y2251" s="9">
        <f>+DAY('TABLA PRINCIPAL'!$B2251)</f>
        <v>6</v>
      </c>
      <c r="Z2251" s="9">
        <f>+MONTH('TABLA PRINCIPAL'!$B2251)</f>
        <v>12</v>
      </c>
      <c r="AA2251" s="9">
        <f>+YEAR('TABLA PRINCIPAL'!$B2251)</f>
        <v>2014</v>
      </c>
      <c r="AB2251" s="22" t="str">
        <f>+IF(Ventas_Oficina[[#This Row],[Total del pedido]]&gt;=100000,"SI","NO")</f>
        <v>NO</v>
      </c>
      <c r="AC2251" s="22" t="str">
        <f>+_xlfn.XLOOKUP(Ventas_Oficina[[#This Row],[Nº de artículo]],AUXILIAR!A2250:A7142,AUXILIAR!D2250:D7142,"Error",0)</f>
        <v>Enviado a tiempo</v>
      </c>
      <c r="AD2251" s="22" t="str">
        <f>+IF(AND(Ventas_Oficina[[#This Row],[Total]]&gt;75000,Ventas_Oficina[[#This Row],[Envio a tiempo]]="Enviado a tiempo"),"Buena Venta","Venta Mala")</f>
        <v>Venta Mala</v>
      </c>
    </row>
    <row r="2252" spans="1:30" x14ac:dyDescent="0.25">
      <c r="A2252" s="26">
        <v>1390845</v>
      </c>
      <c r="B2252" s="10">
        <v>41979</v>
      </c>
      <c r="C2252" s="11" t="s">
        <v>604</v>
      </c>
      <c r="D2252" s="11" t="s">
        <v>11</v>
      </c>
      <c r="E2252" s="11" t="s">
        <v>12</v>
      </c>
      <c r="F2252" s="11" t="s">
        <v>13</v>
      </c>
      <c r="G2252" s="11" t="s">
        <v>1007</v>
      </c>
      <c r="H2252" s="11" t="s">
        <v>14</v>
      </c>
      <c r="I2252" s="11" t="s">
        <v>1014</v>
      </c>
      <c r="J2252" s="11" t="s">
        <v>1116</v>
      </c>
      <c r="K2252" s="11" t="s">
        <v>1261</v>
      </c>
      <c r="L2252" s="11" t="s">
        <v>1267</v>
      </c>
      <c r="M2252" s="11" t="s">
        <v>1272</v>
      </c>
      <c r="N2252" s="10">
        <v>41981</v>
      </c>
      <c r="O2252" s="12">
        <v>182</v>
      </c>
      <c r="P2252" s="12">
        <v>284</v>
      </c>
      <c r="Q2252" s="12">
        <v>102</v>
      </c>
      <c r="R2252" s="11">
        <v>37</v>
      </c>
      <c r="S2252" s="12">
        <v>10508</v>
      </c>
      <c r="T2252" s="13">
        <v>7.0000000000000007E-2</v>
      </c>
      <c r="U2252" s="12">
        <v>735.56000000000006</v>
      </c>
      <c r="V2252" s="12">
        <v>9772.44</v>
      </c>
      <c r="W2252" s="12">
        <v>544</v>
      </c>
      <c r="X2252" s="12">
        <v>6448</v>
      </c>
      <c r="Y2252" s="14">
        <f>+DAY('TABLA PRINCIPAL'!$B2252)</f>
        <v>6</v>
      </c>
      <c r="Z2252" s="14">
        <f>+MONTH('TABLA PRINCIPAL'!$B2252)</f>
        <v>12</v>
      </c>
      <c r="AA2252" s="14">
        <f>+YEAR('TABLA PRINCIPAL'!$B2252)</f>
        <v>2014</v>
      </c>
      <c r="AB2252" s="22" t="str">
        <f>+IF(Ventas_Oficina[[#This Row],[Total del pedido]]&gt;=100000,"SI","NO")</f>
        <v>NO</v>
      </c>
      <c r="AC2252" s="22" t="str">
        <f>+_xlfn.XLOOKUP(Ventas_Oficina[[#This Row],[Nº de artículo]],AUXILIAR!A2251:A7143,AUXILIAR!D2251:D7143,"Error",0)</f>
        <v>Enviado a tiempo</v>
      </c>
      <c r="AD2252" s="22" t="str">
        <f>+IF(AND(Ventas_Oficina[[#This Row],[Total]]&gt;75000,Ventas_Oficina[[#This Row],[Envio a tiempo]]="Enviado a tiempo"),"Buena Venta","Venta Mala")</f>
        <v>Venta Mala</v>
      </c>
    </row>
    <row r="2253" spans="1:30" x14ac:dyDescent="0.25">
      <c r="A2253" s="25">
        <v>1391211</v>
      </c>
      <c r="B2253" s="5">
        <v>41845</v>
      </c>
      <c r="C2253" s="6" t="s">
        <v>132</v>
      </c>
      <c r="D2253" s="6" t="s">
        <v>133</v>
      </c>
      <c r="E2253" s="6" t="s">
        <v>12</v>
      </c>
      <c r="F2253" s="6" t="s">
        <v>13</v>
      </c>
      <c r="G2253" s="6" t="s">
        <v>1010</v>
      </c>
      <c r="H2253" s="6" t="s">
        <v>42</v>
      </c>
      <c r="I2253" s="6" t="s">
        <v>1012</v>
      </c>
      <c r="J2253" s="6" t="s">
        <v>1036</v>
      </c>
      <c r="K2253" s="6" t="s">
        <v>1262</v>
      </c>
      <c r="L2253" s="6" t="s">
        <v>1268</v>
      </c>
      <c r="M2253" s="6" t="s">
        <v>1272</v>
      </c>
      <c r="N2253" s="5">
        <v>41846</v>
      </c>
      <c r="O2253" s="7">
        <v>453</v>
      </c>
      <c r="P2253" s="7">
        <v>730</v>
      </c>
      <c r="Q2253" s="7">
        <v>277</v>
      </c>
      <c r="R2253" s="6">
        <v>8</v>
      </c>
      <c r="S2253" s="7">
        <v>5840</v>
      </c>
      <c r="T2253" s="8">
        <v>0.09</v>
      </c>
      <c r="U2253" s="7">
        <v>525.6</v>
      </c>
      <c r="V2253" s="7">
        <v>5314.4</v>
      </c>
      <c r="W2253" s="7">
        <v>772</v>
      </c>
      <c r="X2253" s="7">
        <v>25664</v>
      </c>
      <c r="Y2253" s="9">
        <f>+DAY('TABLA PRINCIPAL'!$B2253)</f>
        <v>25</v>
      </c>
      <c r="Z2253" s="9">
        <f>+MONTH('TABLA PRINCIPAL'!$B2253)</f>
        <v>7</v>
      </c>
      <c r="AA2253" s="9">
        <f>+YEAR('TABLA PRINCIPAL'!$B2253)</f>
        <v>2014</v>
      </c>
      <c r="AB2253" s="22" t="str">
        <f>+IF(Ventas_Oficina[[#This Row],[Total del pedido]]&gt;=100000,"SI","NO")</f>
        <v>NO</v>
      </c>
      <c r="AC2253" s="22" t="str">
        <f>+_xlfn.XLOOKUP(Ventas_Oficina[[#This Row],[Nº de artículo]],AUXILIAR!A2252:A7144,AUXILIAR!D2252:D7144,"Error",0)</f>
        <v>No enviado a tiempo</v>
      </c>
      <c r="AD2253" s="22" t="str">
        <f>+IF(AND(Ventas_Oficina[[#This Row],[Total]]&gt;75000,Ventas_Oficina[[#This Row],[Envio a tiempo]]="Enviado a tiempo"),"Buena Venta","Venta Mala")</f>
        <v>Venta Mala</v>
      </c>
    </row>
    <row r="2254" spans="1:30" x14ac:dyDescent="0.25">
      <c r="A2254" s="26">
        <v>1391211</v>
      </c>
      <c r="B2254" s="10">
        <v>41679</v>
      </c>
      <c r="C2254" s="11" t="s">
        <v>704</v>
      </c>
      <c r="D2254" s="11" t="s">
        <v>21</v>
      </c>
      <c r="E2254" s="11" t="s">
        <v>4</v>
      </c>
      <c r="F2254" s="11" t="s">
        <v>5</v>
      </c>
      <c r="G2254" s="11" t="s">
        <v>1008</v>
      </c>
      <c r="H2254" s="11" t="s">
        <v>6</v>
      </c>
      <c r="I2254" s="11" t="s">
        <v>1014</v>
      </c>
      <c r="J2254" s="11" t="s">
        <v>1061</v>
      </c>
      <c r="K2254" s="11" t="s">
        <v>1261</v>
      </c>
      <c r="L2254" s="11" t="s">
        <v>1266</v>
      </c>
      <c r="M2254" s="11" t="s">
        <v>1272</v>
      </c>
      <c r="N2254" s="10">
        <v>41683</v>
      </c>
      <c r="O2254" s="12">
        <v>94</v>
      </c>
      <c r="P2254" s="12">
        <v>208</v>
      </c>
      <c r="Q2254" s="12">
        <v>114</v>
      </c>
      <c r="R2254" s="11">
        <v>2</v>
      </c>
      <c r="S2254" s="12">
        <v>416</v>
      </c>
      <c r="T2254" s="13">
        <v>0.01</v>
      </c>
      <c r="U2254" s="12">
        <v>4.16</v>
      </c>
      <c r="V2254" s="12">
        <v>411.84</v>
      </c>
      <c r="W2254" s="12">
        <v>256</v>
      </c>
      <c r="X2254" s="12">
        <v>6671</v>
      </c>
      <c r="Y2254" s="14">
        <f>+DAY('TABLA PRINCIPAL'!$B2254)</f>
        <v>9</v>
      </c>
      <c r="Z2254" s="14">
        <f>+MONTH('TABLA PRINCIPAL'!$B2254)</f>
        <v>2</v>
      </c>
      <c r="AA2254" s="14">
        <f>+YEAR('TABLA PRINCIPAL'!$B2254)</f>
        <v>2014</v>
      </c>
      <c r="AB2254" s="22" t="str">
        <f>+IF(Ventas_Oficina[[#This Row],[Total del pedido]]&gt;=100000,"SI","NO")</f>
        <v>NO</v>
      </c>
      <c r="AC2254" s="22" t="str">
        <f>+_xlfn.XLOOKUP(Ventas_Oficina[[#This Row],[Nº de artículo]],AUXILIAR!A2253:A7145,AUXILIAR!D2253:D7145,"Error",0)</f>
        <v>No enviado a tiempo</v>
      </c>
      <c r="AD2254" s="22" t="str">
        <f>+IF(AND(Ventas_Oficina[[#This Row],[Total]]&gt;75000,Ventas_Oficina[[#This Row],[Envio a tiempo]]="Enviado a tiempo"),"Buena Venta","Venta Mala")</f>
        <v>Venta Mala</v>
      </c>
    </row>
    <row r="2255" spans="1:30" x14ac:dyDescent="0.25">
      <c r="A2255" s="25">
        <v>1391576</v>
      </c>
      <c r="B2255" s="5">
        <v>41394</v>
      </c>
      <c r="C2255" s="6" t="s">
        <v>111</v>
      </c>
      <c r="D2255" s="6" t="s">
        <v>78</v>
      </c>
      <c r="E2255" s="6" t="s">
        <v>4</v>
      </c>
      <c r="F2255" s="6" t="s">
        <v>5</v>
      </c>
      <c r="G2255" s="6" t="s">
        <v>1007</v>
      </c>
      <c r="H2255" s="6" t="s">
        <v>53</v>
      </c>
      <c r="I2255" s="6" t="s">
        <v>1014</v>
      </c>
      <c r="J2255" s="6" t="s">
        <v>1074</v>
      </c>
      <c r="K2255" s="6" t="s">
        <v>1262</v>
      </c>
      <c r="L2255" s="6" t="s">
        <v>1265</v>
      </c>
      <c r="M2255" s="6" t="s">
        <v>1272</v>
      </c>
      <c r="N2255" s="5">
        <v>41396</v>
      </c>
      <c r="O2255" s="7">
        <v>287</v>
      </c>
      <c r="P2255" s="7">
        <v>684</v>
      </c>
      <c r="Q2255" s="7">
        <v>397</v>
      </c>
      <c r="R2255" s="6">
        <v>34</v>
      </c>
      <c r="S2255" s="7">
        <v>23256</v>
      </c>
      <c r="T2255" s="8">
        <v>7.0000000000000007E-2</v>
      </c>
      <c r="U2255" s="7">
        <v>1627.92</v>
      </c>
      <c r="V2255" s="7">
        <v>21628.080000000002</v>
      </c>
      <c r="W2255" s="7">
        <v>442</v>
      </c>
      <c r="X2255" s="7">
        <v>27683</v>
      </c>
      <c r="Y2255" s="9">
        <f>+DAY('TABLA PRINCIPAL'!$B2255)</f>
        <v>30</v>
      </c>
      <c r="Z2255" s="9">
        <f>+MONTH('TABLA PRINCIPAL'!$B2255)</f>
        <v>4</v>
      </c>
      <c r="AA2255" s="9">
        <f>+YEAR('TABLA PRINCIPAL'!$B2255)</f>
        <v>2013</v>
      </c>
      <c r="AB2255" s="22" t="str">
        <f>+IF(Ventas_Oficina[[#This Row],[Total del pedido]]&gt;=100000,"SI","NO")</f>
        <v>NO</v>
      </c>
      <c r="AC2255" s="22" t="str">
        <f>+_xlfn.XLOOKUP(Ventas_Oficina[[#This Row],[Nº de artículo]],AUXILIAR!A2254:A7146,AUXILIAR!D2254:D7146,"Error",0)</f>
        <v>Enviado a tiempo</v>
      </c>
      <c r="AD2255" s="22" t="str">
        <f>+IF(AND(Ventas_Oficina[[#This Row],[Total]]&gt;75000,Ventas_Oficina[[#This Row],[Envio a tiempo]]="Enviado a tiempo"),"Buena Venta","Venta Mala")</f>
        <v>Venta Mala</v>
      </c>
    </row>
    <row r="2256" spans="1:30" x14ac:dyDescent="0.25">
      <c r="A2256" s="26">
        <v>1391576</v>
      </c>
      <c r="B2256" s="10">
        <v>41981</v>
      </c>
      <c r="C2256" s="11" t="s">
        <v>413</v>
      </c>
      <c r="D2256" s="11" t="s">
        <v>394</v>
      </c>
      <c r="E2256" s="11" t="s">
        <v>4</v>
      </c>
      <c r="F2256" s="11" t="s">
        <v>5</v>
      </c>
      <c r="G2256" s="11" t="s">
        <v>1007</v>
      </c>
      <c r="H2256" s="11" t="s">
        <v>121</v>
      </c>
      <c r="I2256" s="11" t="s">
        <v>1012</v>
      </c>
      <c r="J2256" s="11" t="s">
        <v>1088</v>
      </c>
      <c r="K2256" s="11" t="s">
        <v>1261</v>
      </c>
      <c r="L2256" s="11" t="s">
        <v>1265</v>
      </c>
      <c r="M2256" s="11" t="s">
        <v>1272</v>
      </c>
      <c r="N2256" s="10">
        <v>41983</v>
      </c>
      <c r="O2256" s="12">
        <v>17883</v>
      </c>
      <c r="P2256" s="12">
        <v>41588</v>
      </c>
      <c r="Q2256" s="12">
        <v>23705</v>
      </c>
      <c r="R2256" s="11">
        <v>23</v>
      </c>
      <c r="S2256" s="12">
        <v>956524</v>
      </c>
      <c r="T2256" s="13">
        <v>0.02</v>
      </c>
      <c r="U2256" s="12">
        <v>19130.48</v>
      </c>
      <c r="V2256" s="12">
        <v>937393.52</v>
      </c>
      <c r="W2256" s="12">
        <v>1137</v>
      </c>
      <c r="X2256" s="12">
        <v>162498</v>
      </c>
      <c r="Y2256" s="14">
        <f>+DAY('TABLA PRINCIPAL'!$B2256)</f>
        <v>8</v>
      </c>
      <c r="Z2256" s="14">
        <f>+MONTH('TABLA PRINCIPAL'!$B2256)</f>
        <v>12</v>
      </c>
      <c r="AA2256" s="14">
        <f>+YEAR('TABLA PRINCIPAL'!$B2256)</f>
        <v>2014</v>
      </c>
      <c r="AB2256" s="22" t="str">
        <f>+IF(Ventas_Oficina[[#This Row],[Total del pedido]]&gt;=100000,"SI","NO")</f>
        <v>SI</v>
      </c>
      <c r="AC2256" s="22" t="str">
        <f>+_xlfn.XLOOKUP(Ventas_Oficina[[#This Row],[Nº de artículo]],AUXILIAR!A2255:A7147,AUXILIAR!D2255:D7147,"Error",0)</f>
        <v>Enviado a tiempo</v>
      </c>
      <c r="AD2256" s="22" t="str">
        <f>+IF(AND(Ventas_Oficina[[#This Row],[Total]]&gt;75000,Ventas_Oficina[[#This Row],[Envio a tiempo]]="Enviado a tiempo"),"Buena Venta","Venta Mala")</f>
        <v>Buena Venta</v>
      </c>
    </row>
    <row r="2257" spans="1:30" x14ac:dyDescent="0.25">
      <c r="A2257" s="25">
        <v>1391576</v>
      </c>
      <c r="B2257" s="5">
        <v>41862</v>
      </c>
      <c r="C2257" s="6" t="s">
        <v>367</v>
      </c>
      <c r="D2257" s="6" t="s">
        <v>705</v>
      </c>
      <c r="E2257" s="6" t="s">
        <v>12</v>
      </c>
      <c r="F2257" s="6" t="s">
        <v>13</v>
      </c>
      <c r="G2257" s="6" t="s">
        <v>1010</v>
      </c>
      <c r="H2257" s="6" t="s">
        <v>14</v>
      </c>
      <c r="I2257" s="6" t="s">
        <v>1013</v>
      </c>
      <c r="J2257" s="6" t="s">
        <v>1088</v>
      </c>
      <c r="K2257" s="6" t="s">
        <v>1261</v>
      </c>
      <c r="L2257" s="6" t="s">
        <v>1266</v>
      </c>
      <c r="M2257" s="6" t="s">
        <v>1272</v>
      </c>
      <c r="N2257" s="5">
        <v>41864</v>
      </c>
      <c r="O2257" s="7">
        <v>17883</v>
      </c>
      <c r="P2257" s="7">
        <v>41588</v>
      </c>
      <c r="Q2257" s="7">
        <v>23705</v>
      </c>
      <c r="R2257" s="6">
        <v>10</v>
      </c>
      <c r="S2257" s="7">
        <v>415880</v>
      </c>
      <c r="T2257" s="8">
        <v>0.05</v>
      </c>
      <c r="U2257" s="7">
        <v>20794</v>
      </c>
      <c r="V2257" s="7">
        <v>395086</v>
      </c>
      <c r="W2257" s="7">
        <v>1137</v>
      </c>
      <c r="X2257" s="7">
        <v>162498</v>
      </c>
      <c r="Y2257" s="9">
        <f>+DAY('TABLA PRINCIPAL'!$B2257)</f>
        <v>11</v>
      </c>
      <c r="Z2257" s="9">
        <f>+MONTH('TABLA PRINCIPAL'!$B2257)</f>
        <v>8</v>
      </c>
      <c r="AA2257" s="9">
        <f>+YEAR('TABLA PRINCIPAL'!$B2257)</f>
        <v>2014</v>
      </c>
      <c r="AB2257" s="22" t="str">
        <f>+IF(Ventas_Oficina[[#This Row],[Total del pedido]]&gt;=100000,"SI","NO")</f>
        <v>SI</v>
      </c>
      <c r="AC2257" s="22" t="str">
        <f>+_xlfn.XLOOKUP(Ventas_Oficina[[#This Row],[Nº de artículo]],AUXILIAR!A2256:A7148,AUXILIAR!D2256:D7148,"Error",0)</f>
        <v>Enviado a tiempo</v>
      </c>
      <c r="AD2257" s="22" t="str">
        <f>+IF(AND(Ventas_Oficina[[#This Row],[Total]]&gt;75000,Ventas_Oficina[[#This Row],[Envio a tiempo]]="Enviado a tiempo"),"Buena Venta","Venta Mala")</f>
        <v>Buena Venta</v>
      </c>
    </row>
    <row r="2258" spans="1:30" x14ac:dyDescent="0.25">
      <c r="A2258" s="26">
        <v>1391576</v>
      </c>
      <c r="B2258" s="10">
        <v>41982</v>
      </c>
      <c r="C2258" s="11" t="s">
        <v>252</v>
      </c>
      <c r="D2258" s="11" t="s">
        <v>76</v>
      </c>
      <c r="E2258" s="11" t="s">
        <v>4</v>
      </c>
      <c r="F2258" s="11" t="s">
        <v>5</v>
      </c>
      <c r="G2258" s="11" t="s">
        <v>1009</v>
      </c>
      <c r="H2258" s="11" t="s">
        <v>17</v>
      </c>
      <c r="I2258" s="11" t="s">
        <v>1015</v>
      </c>
      <c r="J2258" s="11" t="s">
        <v>1088</v>
      </c>
      <c r="K2258" s="11" t="s">
        <v>1261</v>
      </c>
      <c r="L2258" s="11" t="s">
        <v>1267</v>
      </c>
      <c r="M2258" s="11" t="s">
        <v>1272</v>
      </c>
      <c r="N2258" s="10">
        <v>41984</v>
      </c>
      <c r="O2258" s="12">
        <v>17883</v>
      </c>
      <c r="P2258" s="12">
        <v>41588</v>
      </c>
      <c r="Q2258" s="12">
        <v>23705</v>
      </c>
      <c r="R2258" s="11">
        <v>41</v>
      </c>
      <c r="S2258" s="12">
        <v>1705108</v>
      </c>
      <c r="T2258" s="13">
        <v>0.05</v>
      </c>
      <c r="U2258" s="12">
        <v>85255.400000000009</v>
      </c>
      <c r="V2258" s="12">
        <v>1619852.6</v>
      </c>
      <c r="W2258" s="12">
        <v>1137</v>
      </c>
      <c r="X2258" s="12">
        <v>162498</v>
      </c>
      <c r="Y2258" s="14">
        <f>+DAY('TABLA PRINCIPAL'!$B2258)</f>
        <v>9</v>
      </c>
      <c r="Z2258" s="14">
        <f>+MONTH('TABLA PRINCIPAL'!$B2258)</f>
        <v>12</v>
      </c>
      <c r="AA2258" s="14">
        <f>+YEAR('TABLA PRINCIPAL'!$B2258)</f>
        <v>2014</v>
      </c>
      <c r="AB2258" s="22" t="str">
        <f>+IF(Ventas_Oficina[[#This Row],[Total del pedido]]&gt;=100000,"SI","NO")</f>
        <v>SI</v>
      </c>
      <c r="AC2258" s="22" t="str">
        <f>+_xlfn.XLOOKUP(Ventas_Oficina[[#This Row],[Nº de artículo]],AUXILIAR!A2257:A7149,AUXILIAR!D2257:D7149,"Error",0)</f>
        <v>Enviado a tiempo</v>
      </c>
      <c r="AD2258" s="22" t="str">
        <f>+IF(AND(Ventas_Oficina[[#This Row],[Total]]&gt;75000,Ventas_Oficina[[#This Row],[Envio a tiempo]]="Enviado a tiempo"),"Buena Venta","Venta Mala")</f>
        <v>Buena Venta</v>
      </c>
    </row>
    <row r="2259" spans="1:30" x14ac:dyDescent="0.25">
      <c r="A2259" s="25">
        <v>1391941</v>
      </c>
      <c r="B2259" s="5">
        <v>41390</v>
      </c>
      <c r="C2259" s="6" t="s">
        <v>59</v>
      </c>
      <c r="D2259" s="6" t="s">
        <v>29</v>
      </c>
      <c r="E2259" s="6" t="s">
        <v>12</v>
      </c>
      <c r="F2259" s="6" t="s">
        <v>13</v>
      </c>
      <c r="G2259" s="6" t="s">
        <v>1008</v>
      </c>
      <c r="H2259" s="6" t="s">
        <v>14</v>
      </c>
      <c r="I2259" s="6" t="s">
        <v>1014</v>
      </c>
      <c r="J2259" s="6" t="s">
        <v>1104</v>
      </c>
      <c r="K2259" s="6" t="s">
        <v>1261</v>
      </c>
      <c r="L2259" s="6" t="s">
        <v>1267</v>
      </c>
      <c r="M2259" s="6" t="s">
        <v>1272</v>
      </c>
      <c r="N2259" s="5">
        <v>41390</v>
      </c>
      <c r="O2259" s="7">
        <v>131</v>
      </c>
      <c r="P2259" s="7">
        <v>284</v>
      </c>
      <c r="Q2259" s="7">
        <v>153</v>
      </c>
      <c r="R2259" s="6">
        <v>40</v>
      </c>
      <c r="S2259" s="7">
        <v>11360</v>
      </c>
      <c r="T2259" s="8">
        <v>0.03</v>
      </c>
      <c r="U2259" s="7">
        <v>340.8</v>
      </c>
      <c r="V2259" s="7">
        <v>11019.2</v>
      </c>
      <c r="W2259" s="7">
        <v>93</v>
      </c>
      <c r="X2259" s="7">
        <v>3749</v>
      </c>
      <c r="Y2259" s="9">
        <f>+DAY('TABLA PRINCIPAL'!$B2259)</f>
        <v>26</v>
      </c>
      <c r="Z2259" s="9">
        <f>+MONTH('TABLA PRINCIPAL'!$B2259)</f>
        <v>4</v>
      </c>
      <c r="AA2259" s="9">
        <f>+YEAR('TABLA PRINCIPAL'!$B2259)</f>
        <v>2013</v>
      </c>
      <c r="AB2259" s="22" t="str">
        <f>+IF(Ventas_Oficina[[#This Row],[Total del pedido]]&gt;=100000,"SI","NO")</f>
        <v>NO</v>
      </c>
      <c r="AC2259" s="22" t="str">
        <f>+_xlfn.XLOOKUP(Ventas_Oficina[[#This Row],[Nº de artículo]],AUXILIAR!A2258:A7150,AUXILIAR!D2258:D7150,"Error",0)</f>
        <v>No enviado a tiempo</v>
      </c>
      <c r="AD2259" s="22" t="str">
        <f>+IF(AND(Ventas_Oficina[[#This Row],[Total]]&gt;75000,Ventas_Oficina[[#This Row],[Envio a tiempo]]="Enviado a tiempo"),"Buena Venta","Venta Mala")</f>
        <v>Venta Mala</v>
      </c>
    </row>
    <row r="2260" spans="1:30" x14ac:dyDescent="0.25">
      <c r="A2260" s="26">
        <v>1391941</v>
      </c>
      <c r="B2260" s="10">
        <v>41982</v>
      </c>
      <c r="C2260" s="11" t="s">
        <v>252</v>
      </c>
      <c r="D2260" s="11" t="s">
        <v>76</v>
      </c>
      <c r="E2260" s="11" t="s">
        <v>4</v>
      </c>
      <c r="F2260" s="11" t="s">
        <v>5</v>
      </c>
      <c r="G2260" s="11" t="s">
        <v>1010</v>
      </c>
      <c r="H2260" s="11" t="s">
        <v>17</v>
      </c>
      <c r="I2260" s="11" t="s">
        <v>1016</v>
      </c>
      <c r="J2260" s="11" t="s">
        <v>1094</v>
      </c>
      <c r="K2260" s="11" t="s">
        <v>1261</v>
      </c>
      <c r="L2260" s="11" t="s">
        <v>1265</v>
      </c>
      <c r="M2260" s="11" t="s">
        <v>1272</v>
      </c>
      <c r="N2260" s="10">
        <v>41984</v>
      </c>
      <c r="O2260" s="12">
        <v>1239</v>
      </c>
      <c r="P2260" s="12">
        <v>1998</v>
      </c>
      <c r="Q2260" s="12">
        <v>759</v>
      </c>
      <c r="R2260" s="11">
        <v>34</v>
      </c>
      <c r="S2260" s="12">
        <v>67932</v>
      </c>
      <c r="T2260" s="13">
        <v>7.0000000000000007E-2</v>
      </c>
      <c r="U2260" s="12">
        <v>4755.2400000000007</v>
      </c>
      <c r="V2260" s="12">
        <v>63176.76</v>
      </c>
      <c r="W2260" s="12">
        <v>577</v>
      </c>
      <c r="X2260" s="12">
        <v>95522</v>
      </c>
      <c r="Y2260" s="14">
        <f>+DAY('TABLA PRINCIPAL'!$B2260)</f>
        <v>9</v>
      </c>
      <c r="Z2260" s="14">
        <f>+MONTH('TABLA PRINCIPAL'!$B2260)</f>
        <v>12</v>
      </c>
      <c r="AA2260" s="14">
        <f>+YEAR('TABLA PRINCIPAL'!$B2260)</f>
        <v>2014</v>
      </c>
      <c r="AB2260" s="22" t="str">
        <f>+IF(Ventas_Oficina[[#This Row],[Total del pedido]]&gt;=100000,"SI","NO")</f>
        <v>NO</v>
      </c>
      <c r="AC2260" s="22" t="str">
        <f>+_xlfn.XLOOKUP(Ventas_Oficina[[#This Row],[Nº de artículo]],AUXILIAR!A2259:A7151,AUXILIAR!D2259:D7151,"Error",0)</f>
        <v>No enviado a tiempo</v>
      </c>
      <c r="AD2260" s="22" t="str">
        <f>+IF(AND(Ventas_Oficina[[#This Row],[Total]]&gt;75000,Ventas_Oficina[[#This Row],[Envio a tiempo]]="Enviado a tiempo"),"Buena Venta","Venta Mala")</f>
        <v>Venta Mala</v>
      </c>
    </row>
    <row r="2261" spans="1:30" x14ac:dyDescent="0.25">
      <c r="A2261" s="25">
        <v>1391941</v>
      </c>
      <c r="B2261" s="5">
        <v>41998</v>
      </c>
      <c r="C2261" s="6" t="s">
        <v>578</v>
      </c>
      <c r="D2261" s="6" t="s">
        <v>372</v>
      </c>
      <c r="E2261" s="6" t="s">
        <v>4</v>
      </c>
      <c r="F2261" s="6" t="s">
        <v>5</v>
      </c>
      <c r="G2261" s="6" t="s">
        <v>1007</v>
      </c>
      <c r="H2261" s="6" t="s">
        <v>121</v>
      </c>
      <c r="I2261" s="6" t="s">
        <v>1014</v>
      </c>
      <c r="J2261" s="6" t="s">
        <v>1094</v>
      </c>
      <c r="K2261" s="6" t="s">
        <v>1262</v>
      </c>
      <c r="L2261" s="6" t="s">
        <v>1265</v>
      </c>
      <c r="M2261" s="6" t="s">
        <v>1272</v>
      </c>
      <c r="N2261" s="5">
        <v>42000</v>
      </c>
      <c r="O2261" s="7">
        <v>1239</v>
      </c>
      <c r="P2261" s="7">
        <v>1998</v>
      </c>
      <c r="Q2261" s="7">
        <v>759</v>
      </c>
      <c r="R2261" s="6">
        <v>8</v>
      </c>
      <c r="S2261" s="7">
        <v>15984</v>
      </c>
      <c r="T2261" s="8">
        <v>7.0000000000000007E-2</v>
      </c>
      <c r="U2261" s="7">
        <v>1118.8800000000001</v>
      </c>
      <c r="V2261" s="7">
        <v>14865.119999999999</v>
      </c>
      <c r="W2261" s="7">
        <v>577</v>
      </c>
      <c r="X2261" s="7">
        <v>95522</v>
      </c>
      <c r="Y2261" s="9">
        <f>+DAY('TABLA PRINCIPAL'!$B2261)</f>
        <v>25</v>
      </c>
      <c r="Z2261" s="9">
        <f>+MONTH('TABLA PRINCIPAL'!$B2261)</f>
        <v>12</v>
      </c>
      <c r="AA2261" s="9">
        <f>+YEAR('TABLA PRINCIPAL'!$B2261)</f>
        <v>2014</v>
      </c>
      <c r="AB2261" s="22" t="str">
        <f>+IF(Ventas_Oficina[[#This Row],[Total del pedido]]&gt;=100000,"SI","NO")</f>
        <v>NO</v>
      </c>
      <c r="AC2261" s="22" t="str">
        <f>+_xlfn.XLOOKUP(Ventas_Oficina[[#This Row],[Nº de artículo]],AUXILIAR!A2260:A7152,AUXILIAR!D2260:D7152,"Error",0)</f>
        <v>Enviado a tiempo</v>
      </c>
      <c r="AD2261" s="22" t="str">
        <f>+IF(AND(Ventas_Oficina[[#This Row],[Total]]&gt;75000,Ventas_Oficina[[#This Row],[Envio a tiempo]]="Enviado a tiempo"),"Buena Venta","Venta Mala")</f>
        <v>Buena Venta</v>
      </c>
    </row>
    <row r="2262" spans="1:30" x14ac:dyDescent="0.25">
      <c r="A2262" s="26">
        <v>1392306</v>
      </c>
      <c r="B2262" s="10">
        <v>42338</v>
      </c>
      <c r="C2262" s="11" t="s">
        <v>448</v>
      </c>
      <c r="D2262" s="11" t="s">
        <v>156</v>
      </c>
      <c r="E2262" s="11" t="s">
        <v>12</v>
      </c>
      <c r="F2262" s="11" t="s">
        <v>13</v>
      </c>
      <c r="G2262" s="11" t="s">
        <v>1009</v>
      </c>
      <c r="H2262" s="11" t="s">
        <v>42</v>
      </c>
      <c r="I2262" s="11" t="s">
        <v>1013</v>
      </c>
      <c r="J2262" s="11" t="s">
        <v>1049</v>
      </c>
      <c r="K2262" s="11" t="s">
        <v>1261</v>
      </c>
      <c r="L2262" s="11" t="s">
        <v>1267</v>
      </c>
      <c r="M2262" s="11" t="s">
        <v>1272</v>
      </c>
      <c r="N2262" s="10">
        <v>42339</v>
      </c>
      <c r="O2262" s="12">
        <v>184</v>
      </c>
      <c r="P2262" s="12">
        <v>288</v>
      </c>
      <c r="Q2262" s="12">
        <v>104</v>
      </c>
      <c r="R2262" s="11">
        <v>30</v>
      </c>
      <c r="S2262" s="12">
        <v>8640</v>
      </c>
      <c r="T2262" s="13">
        <v>0.05</v>
      </c>
      <c r="U2262" s="12">
        <v>432</v>
      </c>
      <c r="V2262" s="12">
        <v>8208</v>
      </c>
      <c r="W2262" s="12">
        <v>99</v>
      </c>
      <c r="X2262" s="12">
        <v>8896</v>
      </c>
      <c r="Y2262" s="14">
        <f>+DAY('TABLA PRINCIPAL'!$B2262)</f>
        <v>30</v>
      </c>
      <c r="Z2262" s="14">
        <f>+MONTH('TABLA PRINCIPAL'!$B2262)</f>
        <v>11</v>
      </c>
      <c r="AA2262" s="14">
        <f>+YEAR('TABLA PRINCIPAL'!$B2262)</f>
        <v>2015</v>
      </c>
      <c r="AB2262" s="22" t="str">
        <f>+IF(Ventas_Oficina[[#This Row],[Total del pedido]]&gt;=100000,"SI","NO")</f>
        <v>NO</v>
      </c>
      <c r="AC2262" s="22" t="str">
        <f>+_xlfn.XLOOKUP(Ventas_Oficina[[#This Row],[Nº de artículo]],AUXILIAR!A2261:A7153,AUXILIAR!D2261:D7153,"Error",0)</f>
        <v>No enviado a tiempo</v>
      </c>
      <c r="AD2262" s="22" t="str">
        <f>+IF(AND(Ventas_Oficina[[#This Row],[Total]]&gt;75000,Ventas_Oficina[[#This Row],[Envio a tiempo]]="Enviado a tiempo"),"Buena Venta","Venta Mala")</f>
        <v>Venta Mala</v>
      </c>
    </row>
    <row r="2263" spans="1:30" x14ac:dyDescent="0.25">
      <c r="A2263" s="25">
        <v>1392306</v>
      </c>
      <c r="B2263" s="5">
        <v>41414</v>
      </c>
      <c r="C2263" s="6" t="s">
        <v>491</v>
      </c>
      <c r="D2263" s="6" t="s">
        <v>26</v>
      </c>
      <c r="E2263" s="6" t="s">
        <v>4</v>
      </c>
      <c r="F2263" s="6" t="s">
        <v>5</v>
      </c>
      <c r="G2263" s="6" t="s">
        <v>1007</v>
      </c>
      <c r="H2263" s="6" t="s">
        <v>27</v>
      </c>
      <c r="I2263" s="6" t="s">
        <v>1014</v>
      </c>
      <c r="J2263" s="6" t="s">
        <v>1094</v>
      </c>
      <c r="K2263" s="6" t="s">
        <v>1261</v>
      </c>
      <c r="L2263" s="6" t="s">
        <v>1265</v>
      </c>
      <c r="M2263" s="6" t="s">
        <v>1272</v>
      </c>
      <c r="N2263" s="5">
        <v>41416</v>
      </c>
      <c r="O2263" s="7">
        <v>1239</v>
      </c>
      <c r="P2263" s="7">
        <v>1998</v>
      </c>
      <c r="Q2263" s="7">
        <v>759</v>
      </c>
      <c r="R2263" s="6">
        <v>16</v>
      </c>
      <c r="S2263" s="7">
        <v>31968</v>
      </c>
      <c r="T2263" s="8">
        <v>7.0000000000000007E-2</v>
      </c>
      <c r="U2263" s="7">
        <v>2237.7600000000002</v>
      </c>
      <c r="V2263" s="7">
        <v>29730.239999999998</v>
      </c>
      <c r="W2263" s="7">
        <v>577</v>
      </c>
      <c r="X2263" s="7">
        <v>17773</v>
      </c>
      <c r="Y2263" s="9">
        <f>+DAY('TABLA PRINCIPAL'!$B2263)</f>
        <v>20</v>
      </c>
      <c r="Z2263" s="9">
        <f>+MONTH('TABLA PRINCIPAL'!$B2263)</f>
        <v>5</v>
      </c>
      <c r="AA2263" s="9">
        <f>+YEAR('TABLA PRINCIPAL'!$B2263)</f>
        <v>2013</v>
      </c>
      <c r="AB2263" s="22" t="str">
        <f>+IF(Ventas_Oficina[[#This Row],[Total del pedido]]&gt;=100000,"SI","NO")</f>
        <v>NO</v>
      </c>
      <c r="AC2263" s="22" t="str">
        <f>+_xlfn.XLOOKUP(Ventas_Oficina[[#This Row],[Nº de artículo]],AUXILIAR!A2262:A7154,AUXILIAR!D2262:D7154,"Error",0)</f>
        <v>No enviado a tiempo</v>
      </c>
      <c r="AD2263" s="22" t="str">
        <f>+IF(AND(Ventas_Oficina[[#This Row],[Total]]&gt;75000,Ventas_Oficina[[#This Row],[Envio a tiempo]]="Enviado a tiempo"),"Buena Venta","Venta Mala")</f>
        <v>Venta Mala</v>
      </c>
    </row>
    <row r="2264" spans="1:30" x14ac:dyDescent="0.25">
      <c r="A2264" s="26">
        <v>1392306</v>
      </c>
      <c r="B2264" s="10">
        <v>41318</v>
      </c>
      <c r="C2264" s="11" t="s">
        <v>40</v>
      </c>
      <c r="D2264" s="11" t="s">
        <v>44</v>
      </c>
      <c r="E2264" s="11" t="s">
        <v>12</v>
      </c>
      <c r="F2264" s="11" t="s">
        <v>13</v>
      </c>
      <c r="G2264" s="11" t="s">
        <v>1009</v>
      </c>
      <c r="H2264" s="11" t="s">
        <v>42</v>
      </c>
      <c r="I2264" s="11" t="s">
        <v>1016</v>
      </c>
      <c r="J2264" s="11" t="s">
        <v>1046</v>
      </c>
      <c r="K2264" s="11" t="s">
        <v>1261</v>
      </c>
      <c r="L2264" s="11" t="s">
        <v>1267</v>
      </c>
      <c r="M2264" s="11" t="s">
        <v>1273</v>
      </c>
      <c r="N2264" s="10">
        <v>41320</v>
      </c>
      <c r="O2264" s="12">
        <v>519</v>
      </c>
      <c r="P2264" s="12">
        <v>1298</v>
      </c>
      <c r="Q2264" s="12">
        <v>779</v>
      </c>
      <c r="R2264" s="11">
        <v>43</v>
      </c>
      <c r="S2264" s="12">
        <v>55814</v>
      </c>
      <c r="T2264" s="13">
        <v>7.0000000000000007E-2</v>
      </c>
      <c r="U2264" s="12">
        <v>3906.9800000000005</v>
      </c>
      <c r="V2264" s="12">
        <v>51907.02</v>
      </c>
      <c r="W2264" s="12">
        <v>314</v>
      </c>
      <c r="X2264" s="12">
        <v>63652</v>
      </c>
      <c r="Y2264" s="14">
        <f>+DAY('TABLA PRINCIPAL'!$B2264)</f>
        <v>13</v>
      </c>
      <c r="Z2264" s="14">
        <f>+MONTH('TABLA PRINCIPAL'!$B2264)</f>
        <v>2</v>
      </c>
      <c r="AA2264" s="14">
        <f>+YEAR('TABLA PRINCIPAL'!$B2264)</f>
        <v>2013</v>
      </c>
      <c r="AB2264" s="22" t="str">
        <f>+IF(Ventas_Oficina[[#This Row],[Total del pedido]]&gt;=100000,"SI","NO")</f>
        <v>NO</v>
      </c>
      <c r="AC2264" s="22" t="str">
        <f>+_xlfn.XLOOKUP(Ventas_Oficina[[#This Row],[Nº de artículo]],AUXILIAR!A2263:A7155,AUXILIAR!D2263:D7155,"Error",0)</f>
        <v>Enviado a tiempo</v>
      </c>
      <c r="AD2264" s="22" t="str">
        <f>+IF(AND(Ventas_Oficina[[#This Row],[Total]]&gt;75000,Ventas_Oficina[[#This Row],[Envio a tiempo]]="Enviado a tiempo"),"Buena Venta","Venta Mala")</f>
        <v>Venta Mala</v>
      </c>
    </row>
    <row r="2265" spans="1:30" x14ac:dyDescent="0.25">
      <c r="A2265" s="25">
        <v>1392672</v>
      </c>
      <c r="B2265" s="5">
        <v>41983</v>
      </c>
      <c r="C2265" s="6" t="s">
        <v>706</v>
      </c>
      <c r="D2265" s="6" t="s">
        <v>68</v>
      </c>
      <c r="E2265" s="6" t="s">
        <v>12</v>
      </c>
      <c r="F2265" s="6" t="s">
        <v>13</v>
      </c>
      <c r="G2265" s="6" t="s">
        <v>1010</v>
      </c>
      <c r="H2265" s="6" t="s">
        <v>14</v>
      </c>
      <c r="I2265" s="6" t="s">
        <v>1012</v>
      </c>
      <c r="J2265" s="6" t="s">
        <v>1092</v>
      </c>
      <c r="K2265" s="6" t="s">
        <v>1261</v>
      </c>
      <c r="L2265" s="6" t="s">
        <v>1267</v>
      </c>
      <c r="M2265" s="6" t="s">
        <v>1273</v>
      </c>
      <c r="N2265" s="5">
        <v>41985</v>
      </c>
      <c r="O2265" s="7">
        <v>187</v>
      </c>
      <c r="P2265" s="7">
        <v>812</v>
      </c>
      <c r="Q2265" s="7">
        <v>625</v>
      </c>
      <c r="R2265" s="6">
        <v>33</v>
      </c>
      <c r="S2265" s="7">
        <v>26796</v>
      </c>
      <c r="T2265" s="8">
        <v>0.03</v>
      </c>
      <c r="U2265" s="7">
        <v>803.88</v>
      </c>
      <c r="V2265" s="7">
        <v>25992.12</v>
      </c>
      <c r="W2265" s="7">
        <v>283</v>
      </c>
      <c r="X2265" s="7">
        <v>8679</v>
      </c>
      <c r="Y2265" s="9">
        <f>+DAY('TABLA PRINCIPAL'!$B2265)</f>
        <v>10</v>
      </c>
      <c r="Z2265" s="9">
        <f>+MONTH('TABLA PRINCIPAL'!$B2265)</f>
        <v>12</v>
      </c>
      <c r="AA2265" s="9">
        <f>+YEAR('TABLA PRINCIPAL'!$B2265)</f>
        <v>2014</v>
      </c>
      <c r="AB2265" s="22" t="str">
        <f>+IF(Ventas_Oficina[[#This Row],[Total del pedido]]&gt;=100000,"SI","NO")</f>
        <v>NO</v>
      </c>
      <c r="AC2265" s="22" t="str">
        <f>+_xlfn.XLOOKUP(Ventas_Oficina[[#This Row],[Nº de artículo]],AUXILIAR!A2264:A7156,AUXILIAR!D2264:D7156,"Error",0)</f>
        <v>Enviado a tiempo</v>
      </c>
      <c r="AD2265" s="22" t="str">
        <f>+IF(AND(Ventas_Oficina[[#This Row],[Total]]&gt;75000,Ventas_Oficina[[#This Row],[Envio a tiempo]]="Enviado a tiempo"),"Buena Venta","Venta Mala")</f>
        <v>Venta Mala</v>
      </c>
    </row>
    <row r="2266" spans="1:30" x14ac:dyDescent="0.25">
      <c r="A2266" s="26">
        <v>1393037</v>
      </c>
      <c r="B2266" s="10">
        <v>41998</v>
      </c>
      <c r="C2266" s="11" t="s">
        <v>578</v>
      </c>
      <c r="D2266" s="11" t="s">
        <v>372</v>
      </c>
      <c r="E2266" s="11" t="s">
        <v>4</v>
      </c>
      <c r="F2266" s="11" t="s">
        <v>5</v>
      </c>
      <c r="G2266" s="11" t="s">
        <v>1010</v>
      </c>
      <c r="H2266" s="11" t="s">
        <v>121</v>
      </c>
      <c r="I2266" s="11" t="s">
        <v>1015</v>
      </c>
      <c r="J2266" s="11" t="s">
        <v>1038</v>
      </c>
      <c r="K2266" s="11" t="s">
        <v>1261</v>
      </c>
      <c r="L2266" s="11" t="s">
        <v>1265</v>
      </c>
      <c r="M2266" s="11" t="s">
        <v>1272</v>
      </c>
      <c r="N2266" s="10">
        <v>42000</v>
      </c>
      <c r="O2266" s="12">
        <v>9939</v>
      </c>
      <c r="P2266" s="12">
        <v>16293</v>
      </c>
      <c r="Q2266" s="12">
        <v>6354</v>
      </c>
      <c r="R2266" s="11">
        <v>43</v>
      </c>
      <c r="S2266" s="12">
        <v>700599</v>
      </c>
      <c r="T2266" s="13">
        <v>0.08</v>
      </c>
      <c r="U2266" s="12">
        <v>56047.92</v>
      </c>
      <c r="V2266" s="12">
        <v>644551.07999999996</v>
      </c>
      <c r="W2266" s="12">
        <v>1999</v>
      </c>
      <c r="X2266" s="12">
        <v>445499</v>
      </c>
      <c r="Y2266" s="14">
        <f>+DAY('TABLA PRINCIPAL'!$B2266)</f>
        <v>25</v>
      </c>
      <c r="Z2266" s="14">
        <f>+MONTH('TABLA PRINCIPAL'!$B2266)</f>
        <v>12</v>
      </c>
      <c r="AA2266" s="14">
        <f>+YEAR('TABLA PRINCIPAL'!$B2266)</f>
        <v>2014</v>
      </c>
      <c r="AB2266" s="22" t="str">
        <f>+IF(Ventas_Oficina[[#This Row],[Total del pedido]]&gt;=100000,"SI","NO")</f>
        <v>SI</v>
      </c>
      <c r="AC2266" s="22" t="str">
        <f>+_xlfn.XLOOKUP(Ventas_Oficina[[#This Row],[Nº de artículo]],AUXILIAR!A2265:A7157,AUXILIAR!D2265:D7157,"Error",0)</f>
        <v>Enviado a tiempo</v>
      </c>
      <c r="AD2266" s="22" t="str">
        <f>+IF(AND(Ventas_Oficina[[#This Row],[Total]]&gt;75000,Ventas_Oficina[[#This Row],[Envio a tiempo]]="Enviado a tiempo"),"Buena Venta","Venta Mala")</f>
        <v>Buena Venta</v>
      </c>
    </row>
    <row r="2267" spans="1:30" x14ac:dyDescent="0.25">
      <c r="A2267" s="25">
        <v>1393402</v>
      </c>
      <c r="B2267" s="5">
        <v>42330</v>
      </c>
      <c r="C2267" s="6" t="s">
        <v>707</v>
      </c>
      <c r="D2267" s="6" t="s">
        <v>137</v>
      </c>
      <c r="E2267" s="6" t="s">
        <v>4</v>
      </c>
      <c r="F2267" s="6" t="s">
        <v>5</v>
      </c>
      <c r="G2267" s="6" t="s">
        <v>1007</v>
      </c>
      <c r="H2267" s="6" t="s">
        <v>6</v>
      </c>
      <c r="I2267" s="6" t="s">
        <v>1016</v>
      </c>
      <c r="J2267" s="6" t="s">
        <v>1118</v>
      </c>
      <c r="K2267" s="6" t="s">
        <v>1261</v>
      </c>
      <c r="L2267" s="6" t="s">
        <v>1265</v>
      </c>
      <c r="M2267" s="6" t="s">
        <v>1272</v>
      </c>
      <c r="N2267" s="5">
        <v>42331</v>
      </c>
      <c r="O2267" s="7">
        <v>448</v>
      </c>
      <c r="P2267" s="7">
        <v>814</v>
      </c>
      <c r="Q2267" s="7">
        <v>366</v>
      </c>
      <c r="R2267" s="6">
        <v>5</v>
      </c>
      <c r="S2267" s="7">
        <v>4070</v>
      </c>
      <c r="T2267" s="8">
        <v>0.03</v>
      </c>
      <c r="U2267" s="7">
        <v>122.1</v>
      </c>
      <c r="V2267" s="7">
        <v>3947.9</v>
      </c>
      <c r="W2267" s="7">
        <v>312</v>
      </c>
      <c r="X2267" s="7">
        <v>7881</v>
      </c>
      <c r="Y2267" s="9">
        <f>+DAY('TABLA PRINCIPAL'!$B2267)</f>
        <v>22</v>
      </c>
      <c r="Z2267" s="9">
        <f>+MONTH('TABLA PRINCIPAL'!$B2267)</f>
        <v>11</v>
      </c>
      <c r="AA2267" s="9">
        <f>+YEAR('TABLA PRINCIPAL'!$B2267)</f>
        <v>2015</v>
      </c>
      <c r="AB2267" s="22" t="str">
        <f>+IF(Ventas_Oficina[[#This Row],[Total del pedido]]&gt;=100000,"SI","NO")</f>
        <v>NO</v>
      </c>
      <c r="AC2267" s="22" t="str">
        <f>+_xlfn.XLOOKUP(Ventas_Oficina[[#This Row],[Nº de artículo]],AUXILIAR!A2266:A7158,AUXILIAR!D2266:D7158,"Error",0)</f>
        <v>No enviado a tiempo</v>
      </c>
      <c r="AD2267" s="22" t="str">
        <f>+IF(AND(Ventas_Oficina[[#This Row],[Total]]&gt;75000,Ventas_Oficina[[#This Row],[Envio a tiempo]]="Enviado a tiempo"),"Buena Venta","Venta Mala")</f>
        <v>Venta Mala</v>
      </c>
    </row>
    <row r="2268" spans="1:30" x14ac:dyDescent="0.25">
      <c r="A2268" s="26">
        <v>1393402</v>
      </c>
      <c r="B2268" s="10">
        <v>41977</v>
      </c>
      <c r="C2268" s="11" t="s">
        <v>278</v>
      </c>
      <c r="D2268" s="11" t="s">
        <v>133</v>
      </c>
      <c r="E2268" s="11" t="s">
        <v>12</v>
      </c>
      <c r="F2268" s="11" t="s">
        <v>13</v>
      </c>
      <c r="G2268" s="11" t="s">
        <v>1008</v>
      </c>
      <c r="H2268" s="11" t="s">
        <v>42</v>
      </c>
      <c r="I2268" s="11" t="s">
        <v>1013</v>
      </c>
      <c r="J2268" s="11" t="s">
        <v>1046</v>
      </c>
      <c r="K2268" s="11" t="s">
        <v>1261</v>
      </c>
      <c r="L2268" s="11" t="s">
        <v>1265</v>
      </c>
      <c r="M2268" s="11" t="s">
        <v>1272</v>
      </c>
      <c r="N2268" s="10">
        <v>41978</v>
      </c>
      <c r="O2268" s="12">
        <v>519</v>
      </c>
      <c r="P2268" s="12">
        <v>1298</v>
      </c>
      <c r="Q2268" s="12">
        <v>779</v>
      </c>
      <c r="R2268" s="11">
        <v>23</v>
      </c>
      <c r="S2268" s="12">
        <v>29854</v>
      </c>
      <c r="T2268" s="13">
        <v>7.0000000000000007E-2</v>
      </c>
      <c r="U2268" s="12">
        <v>2089.7800000000002</v>
      </c>
      <c r="V2268" s="12">
        <v>27764.22</v>
      </c>
      <c r="W2268" s="12">
        <v>314</v>
      </c>
      <c r="X2268" s="12">
        <v>26683</v>
      </c>
      <c r="Y2268" s="14">
        <f>+DAY('TABLA PRINCIPAL'!$B2268)</f>
        <v>4</v>
      </c>
      <c r="Z2268" s="14">
        <f>+MONTH('TABLA PRINCIPAL'!$B2268)</f>
        <v>12</v>
      </c>
      <c r="AA2268" s="14">
        <f>+YEAR('TABLA PRINCIPAL'!$B2268)</f>
        <v>2014</v>
      </c>
      <c r="AB2268" s="22" t="str">
        <f>+IF(Ventas_Oficina[[#This Row],[Total del pedido]]&gt;=100000,"SI","NO")</f>
        <v>NO</v>
      </c>
      <c r="AC2268" s="22" t="str">
        <f>+_xlfn.XLOOKUP(Ventas_Oficina[[#This Row],[Nº de artículo]],AUXILIAR!A2267:A7159,AUXILIAR!D2267:D7159,"Error",0)</f>
        <v>No enviado a tiempo</v>
      </c>
      <c r="AD2268" s="22" t="str">
        <f>+IF(AND(Ventas_Oficina[[#This Row],[Total]]&gt;75000,Ventas_Oficina[[#This Row],[Envio a tiempo]]="Enviado a tiempo"),"Buena Venta","Venta Mala")</f>
        <v>Venta Mala</v>
      </c>
    </row>
    <row r="2269" spans="1:30" x14ac:dyDescent="0.25">
      <c r="A2269" s="25">
        <v>1393402</v>
      </c>
      <c r="B2269" s="5">
        <v>41521</v>
      </c>
      <c r="C2269" s="6" t="s">
        <v>366</v>
      </c>
      <c r="D2269" s="6" t="s">
        <v>41</v>
      </c>
      <c r="E2269" s="6" t="s">
        <v>12</v>
      </c>
      <c r="F2269" s="6" t="s">
        <v>13</v>
      </c>
      <c r="G2269" s="6" t="s">
        <v>1007</v>
      </c>
      <c r="H2269" s="6" t="s">
        <v>42</v>
      </c>
      <c r="I2269" s="6" t="s">
        <v>1015</v>
      </c>
      <c r="J2269" s="6" t="s">
        <v>1055</v>
      </c>
      <c r="K2269" s="6" t="s">
        <v>1261</v>
      </c>
      <c r="L2269" s="6" t="s">
        <v>1267</v>
      </c>
      <c r="M2269" s="6" t="s">
        <v>1272</v>
      </c>
      <c r="N2269" s="5">
        <v>41523</v>
      </c>
      <c r="O2269" s="7">
        <v>250</v>
      </c>
      <c r="P2269" s="7">
        <v>568</v>
      </c>
      <c r="Q2269" s="7">
        <v>318</v>
      </c>
      <c r="R2269" s="6">
        <v>40</v>
      </c>
      <c r="S2269" s="7">
        <v>22720</v>
      </c>
      <c r="T2269" s="8">
        <v>0.04</v>
      </c>
      <c r="U2269" s="7">
        <v>908.80000000000007</v>
      </c>
      <c r="V2269" s="7">
        <v>21811.200000000001</v>
      </c>
      <c r="W2269" s="7">
        <v>360</v>
      </c>
      <c r="X2269" s="7">
        <v>18677</v>
      </c>
      <c r="Y2269" s="9">
        <f>+DAY('TABLA PRINCIPAL'!$B2269)</f>
        <v>4</v>
      </c>
      <c r="Z2269" s="9">
        <f>+MONTH('TABLA PRINCIPAL'!$B2269)</f>
        <v>9</v>
      </c>
      <c r="AA2269" s="9">
        <f>+YEAR('TABLA PRINCIPAL'!$B2269)</f>
        <v>2013</v>
      </c>
      <c r="AB2269" s="22" t="str">
        <f>+IF(Ventas_Oficina[[#This Row],[Total del pedido]]&gt;=100000,"SI","NO")</f>
        <v>NO</v>
      </c>
      <c r="AC2269" s="22" t="str">
        <f>+_xlfn.XLOOKUP(Ventas_Oficina[[#This Row],[Nº de artículo]],AUXILIAR!A2268:A7160,AUXILIAR!D2268:D7160,"Error",0)</f>
        <v>No enviado a tiempo</v>
      </c>
      <c r="AD2269" s="22" t="str">
        <f>+IF(AND(Ventas_Oficina[[#This Row],[Total]]&gt;75000,Ventas_Oficina[[#This Row],[Envio a tiempo]]="Enviado a tiempo"),"Buena Venta","Venta Mala")</f>
        <v>Venta Mala</v>
      </c>
    </row>
    <row r="2270" spans="1:30" x14ac:dyDescent="0.25">
      <c r="A2270" s="26">
        <v>1393402</v>
      </c>
      <c r="B2270" s="10">
        <v>42290</v>
      </c>
      <c r="C2270" s="11" t="s">
        <v>708</v>
      </c>
      <c r="D2270" s="11" t="s">
        <v>209</v>
      </c>
      <c r="E2270" s="11" t="s">
        <v>4</v>
      </c>
      <c r="F2270" s="11" t="s">
        <v>5</v>
      </c>
      <c r="G2270" s="11" t="s">
        <v>1007</v>
      </c>
      <c r="H2270" s="11" t="s">
        <v>6</v>
      </c>
      <c r="I2270" s="11" t="s">
        <v>1016</v>
      </c>
      <c r="J2270" s="11" t="s">
        <v>1093</v>
      </c>
      <c r="K2270" s="11" t="s">
        <v>1261</v>
      </c>
      <c r="L2270" s="11" t="s">
        <v>1265</v>
      </c>
      <c r="M2270" s="11" t="s">
        <v>1272</v>
      </c>
      <c r="N2270" s="10">
        <v>42291</v>
      </c>
      <c r="O2270" s="12">
        <v>216</v>
      </c>
      <c r="P2270" s="12">
        <v>385</v>
      </c>
      <c r="Q2270" s="12">
        <v>169</v>
      </c>
      <c r="R2270" s="11">
        <v>46</v>
      </c>
      <c r="S2270" s="12">
        <v>17710</v>
      </c>
      <c r="T2270" s="13">
        <v>0.01</v>
      </c>
      <c r="U2270" s="12">
        <v>177.1</v>
      </c>
      <c r="V2270" s="12">
        <v>17532.900000000001</v>
      </c>
      <c r="W2270" s="12">
        <v>70</v>
      </c>
      <c r="X2270" s="12">
        <v>4627</v>
      </c>
      <c r="Y2270" s="14">
        <f>+DAY('TABLA PRINCIPAL'!$B2270)</f>
        <v>13</v>
      </c>
      <c r="Z2270" s="14">
        <f>+MONTH('TABLA PRINCIPAL'!$B2270)</f>
        <v>10</v>
      </c>
      <c r="AA2270" s="14">
        <f>+YEAR('TABLA PRINCIPAL'!$B2270)</f>
        <v>2015</v>
      </c>
      <c r="AB2270" s="22" t="str">
        <f>+IF(Ventas_Oficina[[#This Row],[Total del pedido]]&gt;=100000,"SI","NO")</f>
        <v>NO</v>
      </c>
      <c r="AC2270" s="22" t="str">
        <f>+_xlfn.XLOOKUP(Ventas_Oficina[[#This Row],[Nº de artículo]],AUXILIAR!A2269:A7161,AUXILIAR!D2269:D7161,"Error",0)</f>
        <v>Enviado a tiempo</v>
      </c>
      <c r="AD2270" s="22" t="str">
        <f>+IF(AND(Ventas_Oficina[[#This Row],[Total]]&gt;75000,Ventas_Oficina[[#This Row],[Envio a tiempo]]="Enviado a tiempo"),"Buena Venta","Venta Mala")</f>
        <v>Venta Mala</v>
      </c>
    </row>
    <row r="2271" spans="1:30" x14ac:dyDescent="0.25">
      <c r="A2271" s="25">
        <v>1393767</v>
      </c>
      <c r="B2271" s="5">
        <v>42011</v>
      </c>
      <c r="C2271" s="6" t="s">
        <v>514</v>
      </c>
      <c r="D2271" s="6" t="s">
        <v>133</v>
      </c>
      <c r="E2271" s="6" t="s">
        <v>12</v>
      </c>
      <c r="F2271" s="6" t="s">
        <v>13</v>
      </c>
      <c r="G2271" s="6" t="s">
        <v>1010</v>
      </c>
      <c r="H2271" s="6" t="s">
        <v>42</v>
      </c>
      <c r="I2271" s="6" t="s">
        <v>1012</v>
      </c>
      <c r="J2271" s="6" t="s">
        <v>1154</v>
      </c>
      <c r="K2271" s="6" t="s">
        <v>1261</v>
      </c>
      <c r="L2271" s="6" t="s">
        <v>1266</v>
      </c>
      <c r="M2271" s="6" t="s">
        <v>1272</v>
      </c>
      <c r="N2271" s="5">
        <v>42013</v>
      </c>
      <c r="O2271" s="7">
        <v>342</v>
      </c>
      <c r="P2271" s="7">
        <v>834</v>
      </c>
      <c r="Q2271" s="7">
        <v>492</v>
      </c>
      <c r="R2271" s="6">
        <v>49</v>
      </c>
      <c r="S2271" s="7">
        <v>40866</v>
      </c>
      <c r="T2271" s="8">
        <v>7.0000000000000007E-2</v>
      </c>
      <c r="U2271" s="7">
        <v>2860.6200000000003</v>
      </c>
      <c r="V2271" s="7">
        <v>38005.379999999997</v>
      </c>
      <c r="W2271" s="7">
        <v>264</v>
      </c>
      <c r="X2271" s="7">
        <v>41073</v>
      </c>
      <c r="Y2271" s="9">
        <f>+DAY('TABLA PRINCIPAL'!$B2271)</f>
        <v>7</v>
      </c>
      <c r="Z2271" s="9">
        <f>+MONTH('TABLA PRINCIPAL'!$B2271)</f>
        <v>1</v>
      </c>
      <c r="AA2271" s="9">
        <f>+YEAR('TABLA PRINCIPAL'!$B2271)</f>
        <v>2015</v>
      </c>
      <c r="AB2271" s="22" t="str">
        <f>+IF(Ventas_Oficina[[#This Row],[Total del pedido]]&gt;=100000,"SI","NO")</f>
        <v>NO</v>
      </c>
      <c r="AC2271" s="22" t="str">
        <f>+_xlfn.XLOOKUP(Ventas_Oficina[[#This Row],[Nº de artículo]],AUXILIAR!A2270:A7162,AUXILIAR!D2270:D7162,"Error",0)</f>
        <v>Enviado a tiempo</v>
      </c>
      <c r="AD2271" s="22" t="str">
        <f>+IF(AND(Ventas_Oficina[[#This Row],[Total]]&gt;75000,Ventas_Oficina[[#This Row],[Envio a tiempo]]="Enviado a tiempo"),"Buena Venta","Venta Mala")</f>
        <v>Venta Mala</v>
      </c>
    </row>
    <row r="2272" spans="1:30" x14ac:dyDescent="0.25">
      <c r="A2272" s="26">
        <v>1394133</v>
      </c>
      <c r="B2272" s="10">
        <v>41989</v>
      </c>
      <c r="C2272" s="11" t="s">
        <v>709</v>
      </c>
      <c r="D2272" s="11" t="s">
        <v>3</v>
      </c>
      <c r="E2272" s="11" t="s">
        <v>4</v>
      </c>
      <c r="F2272" s="11" t="s">
        <v>5</v>
      </c>
      <c r="G2272" s="11" t="s">
        <v>1008</v>
      </c>
      <c r="H2272" s="11" t="s">
        <v>6</v>
      </c>
      <c r="I2272" s="11" t="s">
        <v>1012</v>
      </c>
      <c r="J2272" s="11" t="s">
        <v>1111</v>
      </c>
      <c r="K2272" s="11" t="s">
        <v>1263</v>
      </c>
      <c r="L2272" s="11" t="s">
        <v>1266</v>
      </c>
      <c r="M2272" s="11" t="s">
        <v>1272</v>
      </c>
      <c r="N2272" s="10">
        <v>41991</v>
      </c>
      <c r="O2272" s="12">
        <v>198</v>
      </c>
      <c r="P2272" s="12">
        <v>315</v>
      </c>
      <c r="Q2272" s="12">
        <v>117</v>
      </c>
      <c r="R2272" s="11">
        <v>10</v>
      </c>
      <c r="S2272" s="12">
        <v>3150</v>
      </c>
      <c r="T2272" s="13">
        <v>0.01</v>
      </c>
      <c r="U2272" s="12">
        <v>31.5</v>
      </c>
      <c r="V2272" s="12">
        <v>3118.5</v>
      </c>
      <c r="W2272" s="12">
        <v>49</v>
      </c>
      <c r="X2272" s="12">
        <v>8212</v>
      </c>
      <c r="Y2272" s="14">
        <f>+DAY('TABLA PRINCIPAL'!$B2272)</f>
        <v>16</v>
      </c>
      <c r="Z2272" s="14">
        <f>+MONTH('TABLA PRINCIPAL'!$B2272)</f>
        <v>12</v>
      </c>
      <c r="AA2272" s="14">
        <f>+YEAR('TABLA PRINCIPAL'!$B2272)</f>
        <v>2014</v>
      </c>
      <c r="AB2272" s="22" t="str">
        <f>+IF(Ventas_Oficina[[#This Row],[Total del pedido]]&gt;=100000,"SI","NO")</f>
        <v>NO</v>
      </c>
      <c r="AC2272" s="22" t="str">
        <f>+_xlfn.XLOOKUP(Ventas_Oficina[[#This Row],[Nº de artículo]],AUXILIAR!A2271:A7163,AUXILIAR!D2271:D7163,"Error",0)</f>
        <v>Enviado a tiempo</v>
      </c>
      <c r="AD2272" s="22" t="str">
        <f>+IF(AND(Ventas_Oficina[[#This Row],[Total]]&gt;75000,Ventas_Oficina[[#This Row],[Envio a tiempo]]="Enviado a tiempo"),"Buena Venta","Venta Mala")</f>
        <v>Venta Mala</v>
      </c>
    </row>
    <row r="2273" spans="1:30" x14ac:dyDescent="0.25">
      <c r="A2273" s="25">
        <v>1394133</v>
      </c>
      <c r="B2273" s="5">
        <v>41995</v>
      </c>
      <c r="C2273" s="6" t="s">
        <v>241</v>
      </c>
      <c r="D2273" s="6" t="s">
        <v>19</v>
      </c>
      <c r="E2273" s="6" t="s">
        <v>4</v>
      </c>
      <c r="F2273" s="6" t="s">
        <v>5</v>
      </c>
      <c r="G2273" s="6" t="s">
        <v>1008</v>
      </c>
      <c r="H2273" s="6" t="s">
        <v>6</v>
      </c>
      <c r="I2273" s="6" t="s">
        <v>1012</v>
      </c>
      <c r="J2273" s="6" t="s">
        <v>1075</v>
      </c>
      <c r="K2273" s="6" t="s">
        <v>1261</v>
      </c>
      <c r="L2273" s="6" t="s">
        <v>1267</v>
      </c>
      <c r="M2273" s="6" t="s">
        <v>1272</v>
      </c>
      <c r="N2273" s="5">
        <v>41996</v>
      </c>
      <c r="O2273" s="7">
        <v>225</v>
      </c>
      <c r="P2273" s="7">
        <v>369</v>
      </c>
      <c r="Q2273" s="7">
        <v>144</v>
      </c>
      <c r="R2273" s="6">
        <v>23</v>
      </c>
      <c r="S2273" s="7">
        <v>8487</v>
      </c>
      <c r="T2273" s="8">
        <v>7.0000000000000007E-2</v>
      </c>
      <c r="U2273" s="7">
        <v>594.09</v>
      </c>
      <c r="V2273" s="7">
        <v>7892.91</v>
      </c>
      <c r="W2273" s="7">
        <v>250</v>
      </c>
      <c r="X2273" s="7">
        <v>7975</v>
      </c>
      <c r="Y2273" s="9">
        <f>+DAY('TABLA PRINCIPAL'!$B2273)</f>
        <v>22</v>
      </c>
      <c r="Z2273" s="9">
        <f>+MONTH('TABLA PRINCIPAL'!$B2273)</f>
        <v>12</v>
      </c>
      <c r="AA2273" s="9">
        <f>+YEAR('TABLA PRINCIPAL'!$B2273)</f>
        <v>2014</v>
      </c>
      <c r="AB2273" s="22" t="str">
        <f>+IF(Ventas_Oficina[[#This Row],[Total del pedido]]&gt;=100000,"SI","NO")</f>
        <v>NO</v>
      </c>
      <c r="AC2273" s="22" t="str">
        <f>+_xlfn.XLOOKUP(Ventas_Oficina[[#This Row],[Nº de artículo]],AUXILIAR!A2272:A7164,AUXILIAR!D2272:D7164,"Error",0)</f>
        <v>Enviado a tiempo</v>
      </c>
      <c r="AD2273" s="22" t="str">
        <f>+IF(AND(Ventas_Oficina[[#This Row],[Total]]&gt;75000,Ventas_Oficina[[#This Row],[Envio a tiempo]]="Enviado a tiempo"),"Buena Venta","Venta Mala")</f>
        <v>Venta Mala</v>
      </c>
    </row>
    <row r="2274" spans="1:30" x14ac:dyDescent="0.25">
      <c r="A2274" s="26">
        <v>1394133</v>
      </c>
      <c r="B2274" s="10">
        <v>41858</v>
      </c>
      <c r="C2274" s="11" t="s">
        <v>126</v>
      </c>
      <c r="D2274" s="11" t="s">
        <v>639</v>
      </c>
      <c r="E2274" s="11" t="s">
        <v>4</v>
      </c>
      <c r="F2274" s="11" t="s">
        <v>5</v>
      </c>
      <c r="G2274" s="11" t="s">
        <v>1008</v>
      </c>
      <c r="H2274" s="11" t="s">
        <v>6</v>
      </c>
      <c r="I2274" s="11" t="s">
        <v>1014</v>
      </c>
      <c r="J2274" s="11" t="s">
        <v>1078</v>
      </c>
      <c r="K2274" s="11" t="s">
        <v>1261</v>
      </c>
      <c r="L2274" s="11" t="s">
        <v>1265</v>
      </c>
      <c r="M2274" s="11" t="s">
        <v>1272</v>
      </c>
      <c r="N2274" s="10">
        <v>41860</v>
      </c>
      <c r="O2274" s="12">
        <v>119</v>
      </c>
      <c r="P2274" s="12">
        <v>198</v>
      </c>
      <c r="Q2274" s="12">
        <v>79</v>
      </c>
      <c r="R2274" s="11">
        <v>8</v>
      </c>
      <c r="S2274" s="12">
        <v>1584</v>
      </c>
      <c r="T2274" s="13">
        <v>0</v>
      </c>
      <c r="U2274" s="12">
        <v>0</v>
      </c>
      <c r="V2274" s="12">
        <v>1584</v>
      </c>
      <c r="W2274" s="12">
        <v>477</v>
      </c>
      <c r="X2274" s="12">
        <v>8674</v>
      </c>
      <c r="Y2274" s="14">
        <f>+DAY('TABLA PRINCIPAL'!$B2274)</f>
        <v>7</v>
      </c>
      <c r="Z2274" s="14">
        <f>+MONTH('TABLA PRINCIPAL'!$B2274)</f>
        <v>8</v>
      </c>
      <c r="AA2274" s="14">
        <f>+YEAR('TABLA PRINCIPAL'!$B2274)</f>
        <v>2014</v>
      </c>
      <c r="AB2274" s="22" t="str">
        <f>+IF(Ventas_Oficina[[#This Row],[Total del pedido]]&gt;=100000,"SI","NO")</f>
        <v>NO</v>
      </c>
      <c r="AC2274" s="22" t="str">
        <f>+_xlfn.XLOOKUP(Ventas_Oficina[[#This Row],[Nº de artículo]],AUXILIAR!A2273:A7165,AUXILIAR!D2273:D7165,"Error",0)</f>
        <v>No enviado a tiempo</v>
      </c>
      <c r="AD2274" s="22" t="str">
        <f>+IF(AND(Ventas_Oficina[[#This Row],[Total]]&gt;75000,Ventas_Oficina[[#This Row],[Envio a tiempo]]="Enviado a tiempo"),"Buena Venta","Venta Mala")</f>
        <v>Venta Mala</v>
      </c>
    </row>
    <row r="2275" spans="1:30" x14ac:dyDescent="0.25">
      <c r="A2275" s="25">
        <v>1394133</v>
      </c>
      <c r="B2275" s="5">
        <v>41989</v>
      </c>
      <c r="C2275" s="6" t="s">
        <v>248</v>
      </c>
      <c r="D2275" s="6" t="s">
        <v>129</v>
      </c>
      <c r="E2275" s="6" t="s">
        <v>4</v>
      </c>
      <c r="F2275" s="6" t="s">
        <v>5</v>
      </c>
      <c r="G2275" s="6" t="s">
        <v>1010</v>
      </c>
      <c r="H2275" s="6" t="s">
        <v>6</v>
      </c>
      <c r="I2275" s="6" t="s">
        <v>1014</v>
      </c>
      <c r="J2275" s="6" t="s">
        <v>1076</v>
      </c>
      <c r="K2275" s="6" t="s">
        <v>1261</v>
      </c>
      <c r="L2275" s="6" t="s">
        <v>1267</v>
      </c>
      <c r="M2275" s="6" t="s">
        <v>1272</v>
      </c>
      <c r="N2275" s="5">
        <v>41991</v>
      </c>
      <c r="O2275" s="7">
        <v>218</v>
      </c>
      <c r="P2275" s="7">
        <v>352</v>
      </c>
      <c r="Q2275" s="7">
        <v>134</v>
      </c>
      <c r="R2275" s="6">
        <v>25</v>
      </c>
      <c r="S2275" s="7">
        <v>8800</v>
      </c>
      <c r="T2275" s="8">
        <v>0.01</v>
      </c>
      <c r="U2275" s="7">
        <v>88</v>
      </c>
      <c r="V2275" s="7">
        <v>8712</v>
      </c>
      <c r="W2275" s="7">
        <v>683</v>
      </c>
      <c r="X2275" s="7">
        <v>8212</v>
      </c>
      <c r="Y2275" s="9">
        <f>+DAY('TABLA PRINCIPAL'!$B2275)</f>
        <v>16</v>
      </c>
      <c r="Z2275" s="9">
        <f>+MONTH('TABLA PRINCIPAL'!$B2275)</f>
        <v>12</v>
      </c>
      <c r="AA2275" s="9">
        <f>+YEAR('TABLA PRINCIPAL'!$B2275)</f>
        <v>2014</v>
      </c>
      <c r="AB2275" s="22" t="str">
        <f>+IF(Ventas_Oficina[[#This Row],[Total del pedido]]&gt;=100000,"SI","NO")</f>
        <v>NO</v>
      </c>
      <c r="AC2275" s="22" t="str">
        <f>+_xlfn.XLOOKUP(Ventas_Oficina[[#This Row],[Nº de artículo]],AUXILIAR!A2274:A7166,AUXILIAR!D2274:D7166,"Error",0)</f>
        <v>Enviado a tiempo</v>
      </c>
      <c r="AD2275" s="22" t="str">
        <f>+IF(AND(Ventas_Oficina[[#This Row],[Total]]&gt;75000,Ventas_Oficina[[#This Row],[Envio a tiempo]]="Enviado a tiempo"),"Buena Venta","Venta Mala")</f>
        <v>Venta Mala</v>
      </c>
    </row>
    <row r="2276" spans="1:30" x14ac:dyDescent="0.25">
      <c r="A2276" s="26">
        <v>1394498</v>
      </c>
      <c r="B2276" s="10">
        <v>41995</v>
      </c>
      <c r="C2276" s="11" t="s">
        <v>241</v>
      </c>
      <c r="D2276" s="11" t="s">
        <v>19</v>
      </c>
      <c r="E2276" s="11" t="s">
        <v>4</v>
      </c>
      <c r="F2276" s="11" t="s">
        <v>5</v>
      </c>
      <c r="G2276" s="11" t="s">
        <v>1010</v>
      </c>
      <c r="H2276" s="11" t="s">
        <v>6</v>
      </c>
      <c r="I2276" s="11" t="s">
        <v>1015</v>
      </c>
      <c r="J2276" s="11" t="s">
        <v>1075</v>
      </c>
      <c r="K2276" s="11" t="s">
        <v>1261</v>
      </c>
      <c r="L2276" s="11" t="s">
        <v>1265</v>
      </c>
      <c r="M2276" s="11" t="s">
        <v>1272</v>
      </c>
      <c r="N2276" s="10">
        <v>41996</v>
      </c>
      <c r="O2276" s="12">
        <v>225</v>
      </c>
      <c r="P2276" s="12">
        <v>369</v>
      </c>
      <c r="Q2276" s="12">
        <v>144</v>
      </c>
      <c r="R2276" s="11">
        <v>43</v>
      </c>
      <c r="S2276" s="12">
        <v>15867</v>
      </c>
      <c r="T2276" s="13">
        <v>0.08</v>
      </c>
      <c r="U2276" s="12">
        <v>1269.3600000000001</v>
      </c>
      <c r="V2276" s="12">
        <v>14597.64</v>
      </c>
      <c r="W2276" s="12">
        <v>250</v>
      </c>
      <c r="X2276" s="12">
        <v>7975</v>
      </c>
      <c r="Y2276" s="14">
        <f>+DAY('TABLA PRINCIPAL'!$B2276)</f>
        <v>22</v>
      </c>
      <c r="Z2276" s="14">
        <f>+MONTH('TABLA PRINCIPAL'!$B2276)</f>
        <v>12</v>
      </c>
      <c r="AA2276" s="14">
        <f>+YEAR('TABLA PRINCIPAL'!$B2276)</f>
        <v>2014</v>
      </c>
      <c r="AB2276" s="22" t="str">
        <f>+IF(Ventas_Oficina[[#This Row],[Total del pedido]]&gt;=100000,"SI","NO")</f>
        <v>NO</v>
      </c>
      <c r="AC2276" s="22" t="str">
        <f>+_xlfn.XLOOKUP(Ventas_Oficina[[#This Row],[Nº de artículo]],AUXILIAR!A2275:A7167,AUXILIAR!D2275:D7167,"Error",0)</f>
        <v>No enviado a tiempo</v>
      </c>
      <c r="AD2276" s="22" t="str">
        <f>+IF(AND(Ventas_Oficina[[#This Row],[Total]]&gt;75000,Ventas_Oficina[[#This Row],[Envio a tiempo]]="Enviado a tiempo"),"Buena Venta","Venta Mala")</f>
        <v>Venta Mala</v>
      </c>
    </row>
    <row r="2277" spans="1:30" x14ac:dyDescent="0.25">
      <c r="A2277" s="25">
        <v>1394498</v>
      </c>
      <c r="B2277" s="5">
        <v>41998</v>
      </c>
      <c r="C2277" s="6" t="s">
        <v>412</v>
      </c>
      <c r="D2277" s="6" t="s">
        <v>135</v>
      </c>
      <c r="E2277" s="6" t="s">
        <v>12</v>
      </c>
      <c r="F2277" s="6" t="s">
        <v>13</v>
      </c>
      <c r="G2277" s="6" t="s">
        <v>1008</v>
      </c>
      <c r="H2277" s="6" t="s">
        <v>42</v>
      </c>
      <c r="I2277" s="6" t="s">
        <v>1015</v>
      </c>
      <c r="J2277" s="6" t="s">
        <v>1141</v>
      </c>
      <c r="K2277" s="6" t="s">
        <v>1262</v>
      </c>
      <c r="L2277" s="6" t="s">
        <v>1265</v>
      </c>
      <c r="M2277" s="6" t="s">
        <v>1273</v>
      </c>
      <c r="N2277" s="5">
        <v>41998</v>
      </c>
      <c r="O2277" s="7">
        <v>92</v>
      </c>
      <c r="P2277" s="7">
        <v>181</v>
      </c>
      <c r="Q2277" s="7">
        <v>89</v>
      </c>
      <c r="R2277" s="6">
        <v>8</v>
      </c>
      <c r="S2277" s="7">
        <v>1448</v>
      </c>
      <c r="T2277" s="8">
        <v>0.01</v>
      </c>
      <c r="U2277" s="7">
        <v>14.48</v>
      </c>
      <c r="V2277" s="7">
        <v>1433.52</v>
      </c>
      <c r="W2277" s="7">
        <v>156</v>
      </c>
      <c r="X2277" s="7">
        <v>7975</v>
      </c>
      <c r="Y2277" s="9">
        <f>+DAY('TABLA PRINCIPAL'!$B2277)</f>
        <v>25</v>
      </c>
      <c r="Z2277" s="9">
        <f>+MONTH('TABLA PRINCIPAL'!$B2277)</f>
        <v>12</v>
      </c>
      <c r="AA2277" s="9">
        <f>+YEAR('TABLA PRINCIPAL'!$B2277)</f>
        <v>2014</v>
      </c>
      <c r="AB2277" s="22" t="str">
        <f>+IF(Ventas_Oficina[[#This Row],[Total del pedido]]&gt;=100000,"SI","NO")</f>
        <v>NO</v>
      </c>
      <c r="AC2277" s="22" t="str">
        <f>+_xlfn.XLOOKUP(Ventas_Oficina[[#This Row],[Nº de artículo]],AUXILIAR!A2276:A7168,AUXILIAR!D2276:D7168,"Error",0)</f>
        <v>No enviado a tiempo</v>
      </c>
      <c r="AD2277" s="22" t="str">
        <f>+IF(AND(Ventas_Oficina[[#This Row],[Total]]&gt;75000,Ventas_Oficina[[#This Row],[Envio a tiempo]]="Enviado a tiempo"),"Buena Venta","Venta Mala")</f>
        <v>Venta Mala</v>
      </c>
    </row>
    <row r="2278" spans="1:30" x14ac:dyDescent="0.25">
      <c r="A2278" s="26">
        <v>1394498</v>
      </c>
      <c r="B2278" s="10">
        <v>41995</v>
      </c>
      <c r="C2278" s="11" t="s">
        <v>698</v>
      </c>
      <c r="D2278" s="11" t="s">
        <v>537</v>
      </c>
      <c r="E2278" s="11" t="s">
        <v>4</v>
      </c>
      <c r="F2278" s="11" t="s">
        <v>5</v>
      </c>
      <c r="G2278" s="11" t="s">
        <v>1008</v>
      </c>
      <c r="H2278" s="11" t="s">
        <v>53</v>
      </c>
      <c r="I2278" s="11" t="s">
        <v>1016</v>
      </c>
      <c r="J2278" s="11" t="s">
        <v>1141</v>
      </c>
      <c r="K2278" s="11" t="s">
        <v>1263</v>
      </c>
      <c r="L2278" s="11" t="s">
        <v>1266</v>
      </c>
      <c r="M2278" s="11" t="s">
        <v>1272</v>
      </c>
      <c r="N2278" s="10">
        <v>41995</v>
      </c>
      <c r="O2278" s="12">
        <v>92</v>
      </c>
      <c r="P2278" s="12">
        <v>181</v>
      </c>
      <c r="Q2278" s="12">
        <v>89</v>
      </c>
      <c r="R2278" s="11">
        <v>37</v>
      </c>
      <c r="S2278" s="12">
        <v>6697</v>
      </c>
      <c r="T2278" s="13">
        <v>0</v>
      </c>
      <c r="U2278" s="12">
        <v>0</v>
      </c>
      <c r="V2278" s="12">
        <v>6697</v>
      </c>
      <c r="W2278" s="12">
        <v>156</v>
      </c>
      <c r="X2278" s="12">
        <v>7975</v>
      </c>
      <c r="Y2278" s="14">
        <f>+DAY('TABLA PRINCIPAL'!$B2278)</f>
        <v>22</v>
      </c>
      <c r="Z2278" s="14">
        <f>+MONTH('TABLA PRINCIPAL'!$B2278)</f>
        <v>12</v>
      </c>
      <c r="AA2278" s="14">
        <f>+YEAR('TABLA PRINCIPAL'!$B2278)</f>
        <v>2014</v>
      </c>
      <c r="AB2278" s="22" t="str">
        <f>+IF(Ventas_Oficina[[#This Row],[Total del pedido]]&gt;=100000,"SI","NO")</f>
        <v>NO</v>
      </c>
      <c r="AC2278" s="22" t="str">
        <f>+_xlfn.XLOOKUP(Ventas_Oficina[[#This Row],[Nº de artículo]],AUXILIAR!A2277:A7169,AUXILIAR!D2277:D7169,"Error",0)</f>
        <v>No enviado a tiempo</v>
      </c>
      <c r="AD2278" s="22" t="str">
        <f>+IF(AND(Ventas_Oficina[[#This Row],[Total]]&gt;75000,Ventas_Oficina[[#This Row],[Envio a tiempo]]="Enviado a tiempo"),"Buena Venta","Venta Mala")</f>
        <v>Venta Mala</v>
      </c>
    </row>
    <row r="2279" spans="1:30" x14ac:dyDescent="0.25">
      <c r="A2279" s="25">
        <v>1394498</v>
      </c>
      <c r="B2279" s="5">
        <v>41995</v>
      </c>
      <c r="C2279" s="6" t="s">
        <v>241</v>
      </c>
      <c r="D2279" s="6" t="s">
        <v>19</v>
      </c>
      <c r="E2279" s="6" t="s">
        <v>4</v>
      </c>
      <c r="F2279" s="6" t="s">
        <v>5</v>
      </c>
      <c r="G2279" s="6" t="s">
        <v>1008</v>
      </c>
      <c r="H2279" s="6" t="s">
        <v>6</v>
      </c>
      <c r="I2279" s="6" t="s">
        <v>1012</v>
      </c>
      <c r="J2279" s="6" t="s">
        <v>1218</v>
      </c>
      <c r="K2279" s="6" t="s">
        <v>1261</v>
      </c>
      <c r="L2279" s="6" t="s">
        <v>1267</v>
      </c>
      <c r="M2279" s="6" t="s">
        <v>1272</v>
      </c>
      <c r="N2279" s="5">
        <v>41996</v>
      </c>
      <c r="O2279" s="7">
        <v>225</v>
      </c>
      <c r="P2279" s="7">
        <v>369</v>
      </c>
      <c r="Q2279" s="7">
        <v>144</v>
      </c>
      <c r="R2279" s="6">
        <v>12</v>
      </c>
      <c r="S2279" s="7">
        <v>4428</v>
      </c>
      <c r="T2279" s="8">
        <v>0.01</v>
      </c>
      <c r="U2279" s="7">
        <v>44.28</v>
      </c>
      <c r="V2279" s="7">
        <v>4383.72</v>
      </c>
      <c r="W2279" s="7">
        <v>250</v>
      </c>
      <c r="X2279" s="7">
        <v>7975</v>
      </c>
      <c r="Y2279" s="9">
        <f>+DAY('TABLA PRINCIPAL'!$B2279)</f>
        <v>22</v>
      </c>
      <c r="Z2279" s="9">
        <f>+MONTH('TABLA PRINCIPAL'!$B2279)</f>
        <v>12</v>
      </c>
      <c r="AA2279" s="9">
        <f>+YEAR('TABLA PRINCIPAL'!$B2279)</f>
        <v>2014</v>
      </c>
      <c r="AB2279" s="22" t="str">
        <f>+IF(Ventas_Oficina[[#This Row],[Total del pedido]]&gt;=100000,"SI","NO")</f>
        <v>NO</v>
      </c>
      <c r="AC2279" s="22" t="str">
        <f>+_xlfn.XLOOKUP(Ventas_Oficina[[#This Row],[Nº de artículo]],AUXILIAR!A2278:A7170,AUXILIAR!D2278:D7170,"Error",0)</f>
        <v>No enviado a tiempo</v>
      </c>
      <c r="AD2279" s="22" t="str">
        <f>+IF(AND(Ventas_Oficina[[#This Row],[Total]]&gt;75000,Ventas_Oficina[[#This Row],[Envio a tiempo]]="Enviado a tiempo"),"Buena Venta","Venta Mala")</f>
        <v>Venta Mala</v>
      </c>
    </row>
    <row r="2280" spans="1:30" x14ac:dyDescent="0.25">
      <c r="A2280" s="26">
        <v>1394498</v>
      </c>
      <c r="B2280" s="10">
        <v>41995</v>
      </c>
      <c r="C2280" s="11" t="s">
        <v>241</v>
      </c>
      <c r="D2280" s="11" t="s">
        <v>19</v>
      </c>
      <c r="E2280" s="11" t="s">
        <v>4</v>
      </c>
      <c r="F2280" s="11" t="s">
        <v>5</v>
      </c>
      <c r="G2280" s="11" t="s">
        <v>1008</v>
      </c>
      <c r="H2280" s="11" t="s">
        <v>6</v>
      </c>
      <c r="I2280" s="11" t="s">
        <v>1014</v>
      </c>
      <c r="J2280" s="11" t="s">
        <v>1075</v>
      </c>
      <c r="K2280" s="11" t="s">
        <v>1263</v>
      </c>
      <c r="L2280" s="11" t="s">
        <v>1269</v>
      </c>
      <c r="M2280" s="11" t="s">
        <v>1272</v>
      </c>
      <c r="N2280" s="10">
        <v>41996</v>
      </c>
      <c r="O2280" s="12">
        <v>225</v>
      </c>
      <c r="P2280" s="12">
        <v>369</v>
      </c>
      <c r="Q2280" s="12">
        <v>144</v>
      </c>
      <c r="R2280" s="11">
        <v>17</v>
      </c>
      <c r="S2280" s="12">
        <v>6273</v>
      </c>
      <c r="T2280" s="13">
        <v>0</v>
      </c>
      <c r="U2280" s="12">
        <v>0</v>
      </c>
      <c r="V2280" s="12">
        <v>6273</v>
      </c>
      <c r="W2280" s="12">
        <v>250</v>
      </c>
      <c r="X2280" s="12">
        <v>7975</v>
      </c>
      <c r="Y2280" s="14">
        <f>+DAY('TABLA PRINCIPAL'!$B2280)</f>
        <v>22</v>
      </c>
      <c r="Z2280" s="14">
        <f>+MONTH('TABLA PRINCIPAL'!$B2280)</f>
        <v>12</v>
      </c>
      <c r="AA2280" s="14">
        <f>+YEAR('TABLA PRINCIPAL'!$B2280)</f>
        <v>2014</v>
      </c>
      <c r="AB2280" s="22" t="str">
        <f>+IF(Ventas_Oficina[[#This Row],[Total del pedido]]&gt;=100000,"SI","NO")</f>
        <v>NO</v>
      </c>
      <c r="AC2280" s="22" t="str">
        <f>+_xlfn.XLOOKUP(Ventas_Oficina[[#This Row],[Nº de artículo]],AUXILIAR!A2279:A7171,AUXILIAR!D2279:D7171,"Error",0)</f>
        <v>No enviado a tiempo</v>
      </c>
      <c r="AD2280" s="22" t="str">
        <f>+IF(AND(Ventas_Oficina[[#This Row],[Total]]&gt;75000,Ventas_Oficina[[#This Row],[Envio a tiempo]]="Enviado a tiempo"),"Buena Venta","Venta Mala")</f>
        <v>Venta Mala</v>
      </c>
    </row>
    <row r="2281" spans="1:30" x14ac:dyDescent="0.25">
      <c r="A2281" s="25">
        <v>1394863</v>
      </c>
      <c r="B2281" s="5">
        <v>41998</v>
      </c>
      <c r="C2281" s="6" t="s">
        <v>578</v>
      </c>
      <c r="D2281" s="6" t="s">
        <v>372</v>
      </c>
      <c r="E2281" s="6" t="s">
        <v>4</v>
      </c>
      <c r="F2281" s="6" t="s">
        <v>5</v>
      </c>
      <c r="G2281" s="6" t="s">
        <v>1010</v>
      </c>
      <c r="H2281" s="6" t="s">
        <v>121</v>
      </c>
      <c r="I2281" s="6" t="s">
        <v>1016</v>
      </c>
      <c r="J2281" s="6" t="s">
        <v>1101</v>
      </c>
      <c r="K2281" s="6" t="s">
        <v>1261</v>
      </c>
      <c r="L2281" s="6" t="s">
        <v>1267</v>
      </c>
      <c r="M2281" s="6" t="s">
        <v>1272</v>
      </c>
      <c r="N2281" s="5">
        <v>42000</v>
      </c>
      <c r="O2281" s="7">
        <v>27899</v>
      </c>
      <c r="P2281" s="7">
        <v>44999</v>
      </c>
      <c r="Q2281" s="7">
        <v>17100</v>
      </c>
      <c r="R2281" s="6">
        <v>41</v>
      </c>
      <c r="S2281" s="7">
        <v>1844959</v>
      </c>
      <c r="T2281" s="8">
        <v>0.05</v>
      </c>
      <c r="U2281" s="7">
        <v>92247.950000000012</v>
      </c>
      <c r="V2281" s="7">
        <v>1752711.05</v>
      </c>
      <c r="W2281" s="7">
        <v>4900</v>
      </c>
      <c r="X2281" s="7">
        <v>447939</v>
      </c>
      <c r="Y2281" s="9">
        <f>+DAY('TABLA PRINCIPAL'!$B2281)</f>
        <v>25</v>
      </c>
      <c r="Z2281" s="9">
        <f>+MONTH('TABLA PRINCIPAL'!$B2281)</f>
        <v>12</v>
      </c>
      <c r="AA2281" s="9">
        <f>+YEAR('TABLA PRINCIPAL'!$B2281)</f>
        <v>2014</v>
      </c>
      <c r="AB2281" s="22" t="str">
        <f>+IF(Ventas_Oficina[[#This Row],[Total del pedido]]&gt;=100000,"SI","NO")</f>
        <v>SI</v>
      </c>
      <c r="AC2281" s="22" t="str">
        <f>+_xlfn.XLOOKUP(Ventas_Oficina[[#This Row],[Nº de artículo]],AUXILIAR!A2280:A7172,AUXILIAR!D2280:D7172,"Error",0)</f>
        <v>Enviado a tiempo</v>
      </c>
      <c r="AD2281" s="22" t="str">
        <f>+IF(AND(Ventas_Oficina[[#This Row],[Total]]&gt;75000,Ventas_Oficina[[#This Row],[Envio a tiempo]]="Enviado a tiempo"),"Buena Venta","Venta Mala")</f>
        <v>Buena Venta</v>
      </c>
    </row>
    <row r="2282" spans="1:30" x14ac:dyDescent="0.25">
      <c r="A2282" s="26">
        <v>1394863</v>
      </c>
      <c r="B2282" s="10">
        <v>41998</v>
      </c>
      <c r="C2282" s="11" t="s">
        <v>578</v>
      </c>
      <c r="D2282" s="11" t="s">
        <v>372</v>
      </c>
      <c r="E2282" s="11" t="s">
        <v>4</v>
      </c>
      <c r="F2282" s="11" t="s">
        <v>5</v>
      </c>
      <c r="G2282" s="11" t="s">
        <v>1010</v>
      </c>
      <c r="H2282" s="11" t="s">
        <v>121</v>
      </c>
      <c r="I2282" s="11" t="s">
        <v>1016</v>
      </c>
      <c r="J2282" s="11" t="s">
        <v>1101</v>
      </c>
      <c r="K2282" s="11" t="s">
        <v>1261</v>
      </c>
      <c r="L2282" s="11" t="s">
        <v>1267</v>
      </c>
      <c r="M2282" s="11" t="s">
        <v>1272</v>
      </c>
      <c r="N2282" s="10">
        <v>42000</v>
      </c>
      <c r="O2282" s="12">
        <v>21600</v>
      </c>
      <c r="P2282" s="12">
        <v>44999</v>
      </c>
      <c r="Q2282" s="12">
        <v>23399</v>
      </c>
      <c r="R2282" s="11">
        <v>41</v>
      </c>
      <c r="S2282" s="12">
        <v>1844959</v>
      </c>
      <c r="T2282" s="13">
        <v>0.05</v>
      </c>
      <c r="U2282" s="12">
        <v>92247.950000000012</v>
      </c>
      <c r="V2282" s="12">
        <v>1752711.05</v>
      </c>
      <c r="W2282" s="12">
        <v>2449</v>
      </c>
      <c r="X2282" s="12">
        <v>447939</v>
      </c>
      <c r="Y2282" s="14">
        <f>+DAY('TABLA PRINCIPAL'!$B2282)</f>
        <v>25</v>
      </c>
      <c r="Z2282" s="14">
        <f>+MONTH('TABLA PRINCIPAL'!$B2282)</f>
        <v>12</v>
      </c>
      <c r="AA2282" s="14">
        <f>+YEAR('TABLA PRINCIPAL'!$B2282)</f>
        <v>2014</v>
      </c>
      <c r="AB2282" s="22" t="str">
        <f>+IF(Ventas_Oficina[[#This Row],[Total del pedido]]&gt;=100000,"SI","NO")</f>
        <v>SI</v>
      </c>
      <c r="AC2282" s="22" t="str">
        <f>+_xlfn.XLOOKUP(Ventas_Oficina[[#This Row],[Nº de artículo]],AUXILIAR!A2281:A7173,AUXILIAR!D2281:D7173,"Error",0)</f>
        <v>Enviado a tiempo</v>
      </c>
      <c r="AD2282" s="22" t="str">
        <f>+IF(AND(Ventas_Oficina[[#This Row],[Total]]&gt;75000,Ventas_Oficina[[#This Row],[Envio a tiempo]]="Enviado a tiempo"),"Buena Venta","Venta Mala")</f>
        <v>Buena Venta</v>
      </c>
    </row>
    <row r="2283" spans="1:30" x14ac:dyDescent="0.25">
      <c r="A2283" s="25">
        <v>1395228</v>
      </c>
      <c r="B2283" s="5">
        <v>41750</v>
      </c>
      <c r="C2283" s="6" t="s">
        <v>710</v>
      </c>
      <c r="D2283" s="6" t="s">
        <v>199</v>
      </c>
      <c r="E2283" s="6" t="s">
        <v>4</v>
      </c>
      <c r="F2283" s="6" t="s">
        <v>5</v>
      </c>
      <c r="G2283" s="6" t="s">
        <v>1009</v>
      </c>
      <c r="H2283" s="6" t="s">
        <v>24</v>
      </c>
      <c r="I2283" s="6" t="s">
        <v>1016</v>
      </c>
      <c r="J2283" s="6" t="s">
        <v>1033</v>
      </c>
      <c r="K2283" s="6" t="s">
        <v>1261</v>
      </c>
      <c r="L2283" s="6" t="s">
        <v>1267</v>
      </c>
      <c r="M2283" s="6" t="s">
        <v>1272</v>
      </c>
      <c r="N2283" s="5">
        <v>41751</v>
      </c>
      <c r="O2283" s="7">
        <v>94</v>
      </c>
      <c r="P2283" s="7">
        <v>188</v>
      </c>
      <c r="Q2283" s="7">
        <v>94</v>
      </c>
      <c r="R2283" s="6">
        <v>34</v>
      </c>
      <c r="S2283" s="7">
        <v>6392</v>
      </c>
      <c r="T2283" s="8">
        <v>0.01</v>
      </c>
      <c r="U2283" s="7">
        <v>63.92</v>
      </c>
      <c r="V2283" s="7">
        <v>6328.08</v>
      </c>
      <c r="W2283" s="7">
        <v>79</v>
      </c>
      <c r="X2283" s="7">
        <v>1657</v>
      </c>
      <c r="Y2283" s="9">
        <f>+DAY('TABLA PRINCIPAL'!$B2283)</f>
        <v>21</v>
      </c>
      <c r="Z2283" s="9">
        <f>+MONTH('TABLA PRINCIPAL'!$B2283)</f>
        <v>4</v>
      </c>
      <c r="AA2283" s="9">
        <f>+YEAR('TABLA PRINCIPAL'!$B2283)</f>
        <v>2014</v>
      </c>
      <c r="AB2283" s="22" t="str">
        <f>+IF(Ventas_Oficina[[#This Row],[Total del pedido]]&gt;=100000,"SI","NO")</f>
        <v>NO</v>
      </c>
      <c r="AC2283" s="22" t="str">
        <f>+_xlfn.XLOOKUP(Ventas_Oficina[[#This Row],[Nº de artículo]],AUXILIAR!A2282:A7174,AUXILIAR!D2282:D7174,"Error",0)</f>
        <v>No enviado a tiempo</v>
      </c>
      <c r="AD2283" s="22" t="str">
        <f>+IF(AND(Ventas_Oficina[[#This Row],[Total]]&gt;75000,Ventas_Oficina[[#This Row],[Envio a tiempo]]="Enviado a tiempo"),"Buena Venta","Venta Mala")</f>
        <v>Venta Mala</v>
      </c>
    </row>
    <row r="2284" spans="1:30" x14ac:dyDescent="0.25">
      <c r="A2284" s="26">
        <v>1395228</v>
      </c>
      <c r="B2284" s="10">
        <v>41983</v>
      </c>
      <c r="C2284" s="11" t="s">
        <v>522</v>
      </c>
      <c r="D2284" s="11" t="s">
        <v>46</v>
      </c>
      <c r="E2284" s="11" t="s">
        <v>4</v>
      </c>
      <c r="F2284" s="11" t="s">
        <v>5</v>
      </c>
      <c r="G2284" s="11" t="s">
        <v>1010</v>
      </c>
      <c r="H2284" s="11" t="s">
        <v>9</v>
      </c>
      <c r="I2284" s="11" t="s">
        <v>1015</v>
      </c>
      <c r="J2284" s="11" t="s">
        <v>1092</v>
      </c>
      <c r="K2284" s="11" t="s">
        <v>1261</v>
      </c>
      <c r="L2284" s="11" t="s">
        <v>1267</v>
      </c>
      <c r="M2284" s="11" t="s">
        <v>1272</v>
      </c>
      <c r="N2284" s="10">
        <v>41985</v>
      </c>
      <c r="O2284" s="12">
        <v>187</v>
      </c>
      <c r="P2284" s="12">
        <v>812</v>
      </c>
      <c r="Q2284" s="12">
        <v>625</v>
      </c>
      <c r="R2284" s="11">
        <v>43</v>
      </c>
      <c r="S2284" s="12">
        <v>34916</v>
      </c>
      <c r="T2284" s="13">
        <v>0.01</v>
      </c>
      <c r="U2284" s="12">
        <v>349.16</v>
      </c>
      <c r="V2284" s="12">
        <v>34566.839999999997</v>
      </c>
      <c r="W2284" s="12">
        <v>283</v>
      </c>
      <c r="X2284" s="12">
        <v>8679</v>
      </c>
      <c r="Y2284" s="14">
        <f>+DAY('TABLA PRINCIPAL'!$B2284)</f>
        <v>10</v>
      </c>
      <c r="Z2284" s="14">
        <f>+MONTH('TABLA PRINCIPAL'!$B2284)</f>
        <v>12</v>
      </c>
      <c r="AA2284" s="14">
        <f>+YEAR('TABLA PRINCIPAL'!$B2284)</f>
        <v>2014</v>
      </c>
      <c r="AB2284" s="22" t="str">
        <f>+IF(Ventas_Oficina[[#This Row],[Total del pedido]]&gt;=100000,"SI","NO")</f>
        <v>NO</v>
      </c>
      <c r="AC2284" s="22" t="str">
        <f>+_xlfn.XLOOKUP(Ventas_Oficina[[#This Row],[Nº de artículo]],AUXILIAR!A2283:A7175,AUXILIAR!D2283:D7175,"Error",0)</f>
        <v>No enviado a tiempo</v>
      </c>
      <c r="AD2284" s="22" t="str">
        <f>+IF(AND(Ventas_Oficina[[#This Row],[Total]]&gt;75000,Ventas_Oficina[[#This Row],[Envio a tiempo]]="Enviado a tiempo"),"Buena Venta","Venta Mala")</f>
        <v>Venta Mala</v>
      </c>
    </row>
    <row r="2285" spans="1:30" x14ac:dyDescent="0.25">
      <c r="A2285" s="25">
        <v>1395228</v>
      </c>
      <c r="B2285" s="5">
        <v>41548</v>
      </c>
      <c r="C2285" s="6" t="s">
        <v>355</v>
      </c>
      <c r="D2285" s="6" t="s">
        <v>711</v>
      </c>
      <c r="E2285" s="6" t="s">
        <v>4</v>
      </c>
      <c r="F2285" s="6" t="s">
        <v>5</v>
      </c>
      <c r="G2285" s="6" t="s">
        <v>1008</v>
      </c>
      <c r="H2285" s="6" t="s">
        <v>121</v>
      </c>
      <c r="I2285" s="6" t="s">
        <v>1015</v>
      </c>
      <c r="J2285" s="6" t="s">
        <v>1219</v>
      </c>
      <c r="K2285" s="6" t="s">
        <v>1261</v>
      </c>
      <c r="L2285" s="6" t="s">
        <v>1267</v>
      </c>
      <c r="M2285" s="6" t="s">
        <v>1272</v>
      </c>
      <c r="N2285" s="5">
        <v>41549</v>
      </c>
      <c r="O2285" s="7">
        <v>218</v>
      </c>
      <c r="P2285" s="7">
        <v>352</v>
      </c>
      <c r="Q2285" s="7">
        <v>134</v>
      </c>
      <c r="R2285" s="6">
        <v>38</v>
      </c>
      <c r="S2285" s="7">
        <v>13376</v>
      </c>
      <c r="T2285" s="8">
        <v>0.06</v>
      </c>
      <c r="U2285" s="7">
        <v>802.56</v>
      </c>
      <c r="V2285" s="7">
        <v>12573.44</v>
      </c>
      <c r="W2285" s="7">
        <v>683</v>
      </c>
      <c r="X2285" s="7">
        <v>9678</v>
      </c>
      <c r="Y2285" s="9">
        <f>+DAY('TABLA PRINCIPAL'!$B2285)</f>
        <v>1</v>
      </c>
      <c r="Z2285" s="9">
        <f>+MONTH('TABLA PRINCIPAL'!$B2285)</f>
        <v>10</v>
      </c>
      <c r="AA2285" s="9">
        <f>+YEAR('TABLA PRINCIPAL'!$B2285)</f>
        <v>2013</v>
      </c>
      <c r="AB2285" s="22" t="str">
        <f>+IF(Ventas_Oficina[[#This Row],[Total del pedido]]&gt;=100000,"SI","NO")</f>
        <v>NO</v>
      </c>
      <c r="AC2285" s="22" t="str">
        <f>+_xlfn.XLOOKUP(Ventas_Oficina[[#This Row],[Nº de artículo]],AUXILIAR!A2284:A7176,AUXILIAR!D2284:D7176,"Error",0)</f>
        <v>Enviado a tiempo</v>
      </c>
      <c r="AD2285" s="22" t="str">
        <f>+IF(AND(Ventas_Oficina[[#This Row],[Total]]&gt;75000,Ventas_Oficina[[#This Row],[Envio a tiempo]]="Enviado a tiempo"),"Buena Venta","Venta Mala")</f>
        <v>Venta Mala</v>
      </c>
    </row>
    <row r="2286" spans="1:30" x14ac:dyDescent="0.25">
      <c r="A2286" s="26">
        <v>1395228</v>
      </c>
      <c r="B2286" s="10">
        <v>42541</v>
      </c>
      <c r="C2286" s="11" t="s">
        <v>379</v>
      </c>
      <c r="D2286" s="11" t="s">
        <v>137</v>
      </c>
      <c r="E2286" s="11" t="s">
        <v>4</v>
      </c>
      <c r="F2286" s="11" t="s">
        <v>5</v>
      </c>
      <c r="G2286" s="11" t="s">
        <v>1008</v>
      </c>
      <c r="H2286" s="11" t="s">
        <v>6</v>
      </c>
      <c r="I2286" s="11" t="s">
        <v>1013</v>
      </c>
      <c r="J2286" s="11" t="s">
        <v>1111</v>
      </c>
      <c r="K2286" s="11" t="s">
        <v>1261</v>
      </c>
      <c r="L2286" s="11" t="s">
        <v>1266</v>
      </c>
      <c r="M2286" s="11" t="s">
        <v>1273</v>
      </c>
      <c r="N2286" s="10">
        <v>42541</v>
      </c>
      <c r="O2286" s="12">
        <v>198</v>
      </c>
      <c r="P2286" s="12">
        <v>315</v>
      </c>
      <c r="Q2286" s="12">
        <v>117</v>
      </c>
      <c r="R2286" s="11">
        <v>8</v>
      </c>
      <c r="S2286" s="12">
        <v>2520</v>
      </c>
      <c r="T2286" s="13">
        <v>0.03</v>
      </c>
      <c r="U2286" s="12">
        <v>75.599999999999994</v>
      </c>
      <c r="V2286" s="12">
        <v>2444.4</v>
      </c>
      <c r="W2286" s="12">
        <v>49</v>
      </c>
      <c r="X2286" s="12">
        <v>16802</v>
      </c>
      <c r="Y2286" s="14">
        <f>+DAY('TABLA PRINCIPAL'!$B2286)</f>
        <v>20</v>
      </c>
      <c r="Z2286" s="14">
        <f>+MONTH('TABLA PRINCIPAL'!$B2286)</f>
        <v>6</v>
      </c>
      <c r="AA2286" s="14">
        <f>+YEAR('TABLA PRINCIPAL'!$B2286)</f>
        <v>2016</v>
      </c>
      <c r="AB2286" s="22" t="str">
        <f>+IF(Ventas_Oficina[[#This Row],[Total del pedido]]&gt;=100000,"SI","NO")</f>
        <v>NO</v>
      </c>
      <c r="AC2286" s="22" t="str">
        <f>+_xlfn.XLOOKUP(Ventas_Oficina[[#This Row],[Nº de artículo]],AUXILIAR!A2285:A7177,AUXILIAR!D2285:D7177,"Error",0)</f>
        <v>No enviado a tiempo</v>
      </c>
      <c r="AD2286" s="22" t="str">
        <f>+IF(AND(Ventas_Oficina[[#This Row],[Total]]&gt;75000,Ventas_Oficina[[#This Row],[Envio a tiempo]]="Enviado a tiempo"),"Buena Venta","Venta Mala")</f>
        <v>Venta Mala</v>
      </c>
    </row>
    <row r="2287" spans="1:30" x14ac:dyDescent="0.25">
      <c r="A2287" s="25">
        <v>1395228</v>
      </c>
      <c r="B2287" s="5">
        <v>41983</v>
      </c>
      <c r="C2287" s="6" t="s">
        <v>522</v>
      </c>
      <c r="D2287" s="6" t="s">
        <v>46</v>
      </c>
      <c r="E2287" s="6" t="s">
        <v>4</v>
      </c>
      <c r="F2287" s="6" t="s">
        <v>5</v>
      </c>
      <c r="G2287" s="6" t="s">
        <v>1009</v>
      </c>
      <c r="H2287" s="6" t="s">
        <v>9</v>
      </c>
      <c r="I2287" s="6" t="s">
        <v>1016</v>
      </c>
      <c r="J2287" s="6" t="s">
        <v>1104</v>
      </c>
      <c r="K2287" s="6" t="s">
        <v>1261</v>
      </c>
      <c r="L2287" s="6" t="s">
        <v>1265</v>
      </c>
      <c r="M2287" s="6" t="s">
        <v>1272</v>
      </c>
      <c r="N2287" s="5">
        <v>41985</v>
      </c>
      <c r="O2287" s="7">
        <v>131</v>
      </c>
      <c r="P2287" s="7">
        <v>284</v>
      </c>
      <c r="Q2287" s="7">
        <v>153</v>
      </c>
      <c r="R2287" s="6">
        <v>49</v>
      </c>
      <c r="S2287" s="7">
        <v>13916</v>
      </c>
      <c r="T2287" s="8">
        <v>0.08</v>
      </c>
      <c r="U2287" s="7">
        <v>1113.28</v>
      </c>
      <c r="V2287" s="7">
        <v>12802.72</v>
      </c>
      <c r="W2287" s="7">
        <v>93</v>
      </c>
      <c r="X2287" s="7">
        <v>8679</v>
      </c>
      <c r="Y2287" s="9">
        <f>+DAY('TABLA PRINCIPAL'!$B2287)</f>
        <v>10</v>
      </c>
      <c r="Z2287" s="9">
        <f>+MONTH('TABLA PRINCIPAL'!$B2287)</f>
        <v>12</v>
      </c>
      <c r="AA2287" s="9">
        <f>+YEAR('TABLA PRINCIPAL'!$B2287)</f>
        <v>2014</v>
      </c>
      <c r="AB2287" s="22" t="str">
        <f>+IF(Ventas_Oficina[[#This Row],[Total del pedido]]&gt;=100000,"SI","NO")</f>
        <v>NO</v>
      </c>
      <c r="AC2287" s="22" t="str">
        <f>+_xlfn.XLOOKUP(Ventas_Oficina[[#This Row],[Nº de artículo]],AUXILIAR!A2286:A7178,AUXILIAR!D2286:D7178,"Error",0)</f>
        <v>No enviado a tiempo</v>
      </c>
      <c r="AD2287" s="22" t="str">
        <f>+IF(AND(Ventas_Oficina[[#This Row],[Total]]&gt;75000,Ventas_Oficina[[#This Row],[Envio a tiempo]]="Enviado a tiempo"),"Buena Venta","Venta Mala")</f>
        <v>Venta Mala</v>
      </c>
    </row>
    <row r="2288" spans="1:30" x14ac:dyDescent="0.25">
      <c r="A2288" s="26">
        <v>1395228</v>
      </c>
      <c r="B2288" s="10">
        <v>41983</v>
      </c>
      <c r="C2288" s="11" t="s">
        <v>522</v>
      </c>
      <c r="D2288" s="11" t="s">
        <v>46</v>
      </c>
      <c r="E2288" s="11" t="s">
        <v>4</v>
      </c>
      <c r="F2288" s="11" t="s">
        <v>5</v>
      </c>
      <c r="G2288" s="11" t="s">
        <v>1010</v>
      </c>
      <c r="H2288" s="11" t="s">
        <v>9</v>
      </c>
      <c r="I2288" s="11" t="s">
        <v>1012</v>
      </c>
      <c r="J2288" s="11" t="s">
        <v>1024</v>
      </c>
      <c r="K2288" s="11" t="s">
        <v>1261</v>
      </c>
      <c r="L2288" s="11" t="s">
        <v>1267</v>
      </c>
      <c r="M2288" s="11" t="s">
        <v>1272</v>
      </c>
      <c r="N2288" s="10">
        <v>41985</v>
      </c>
      <c r="O2288" s="12">
        <v>160</v>
      </c>
      <c r="P2288" s="12">
        <v>262</v>
      </c>
      <c r="Q2288" s="12">
        <v>102</v>
      </c>
      <c r="R2288" s="11">
        <v>10</v>
      </c>
      <c r="S2288" s="12">
        <v>2620</v>
      </c>
      <c r="T2288" s="13">
        <v>0.01</v>
      </c>
      <c r="U2288" s="12">
        <v>26.2</v>
      </c>
      <c r="V2288" s="12">
        <v>2593.8000000000002</v>
      </c>
      <c r="W2288" s="12">
        <v>80</v>
      </c>
      <c r="X2288" s="12">
        <v>8677</v>
      </c>
      <c r="Y2288" s="14">
        <f>+DAY('TABLA PRINCIPAL'!$B2288)</f>
        <v>10</v>
      </c>
      <c r="Z2288" s="14">
        <f>+MONTH('TABLA PRINCIPAL'!$B2288)</f>
        <v>12</v>
      </c>
      <c r="AA2288" s="14">
        <f>+YEAR('TABLA PRINCIPAL'!$B2288)</f>
        <v>2014</v>
      </c>
      <c r="AB2288" s="22" t="str">
        <f>+IF(Ventas_Oficina[[#This Row],[Total del pedido]]&gt;=100000,"SI","NO")</f>
        <v>NO</v>
      </c>
      <c r="AC2288" s="22" t="str">
        <f>+_xlfn.XLOOKUP(Ventas_Oficina[[#This Row],[Nº de artículo]],AUXILIAR!A2287:A7179,AUXILIAR!D2287:D7179,"Error",0)</f>
        <v>Enviado a tiempo</v>
      </c>
      <c r="AD2288" s="22" t="str">
        <f>+IF(AND(Ventas_Oficina[[#This Row],[Total]]&gt;75000,Ventas_Oficina[[#This Row],[Envio a tiempo]]="Enviado a tiempo"),"Buena Venta","Venta Mala")</f>
        <v>Venta Mala</v>
      </c>
    </row>
    <row r="2289" spans="1:30" x14ac:dyDescent="0.25">
      <c r="A2289" s="25">
        <v>1395228</v>
      </c>
      <c r="B2289" s="5">
        <v>41999</v>
      </c>
      <c r="C2289" s="6" t="s">
        <v>95</v>
      </c>
      <c r="D2289" s="6" t="s">
        <v>29</v>
      </c>
      <c r="E2289" s="6" t="s">
        <v>12</v>
      </c>
      <c r="F2289" s="6" t="s">
        <v>13</v>
      </c>
      <c r="G2289" s="6" t="s">
        <v>1010</v>
      </c>
      <c r="H2289" s="6" t="s">
        <v>14</v>
      </c>
      <c r="I2289" s="6" t="s">
        <v>1013</v>
      </c>
      <c r="J2289" s="6" t="s">
        <v>1024</v>
      </c>
      <c r="K2289" s="6" t="s">
        <v>1261</v>
      </c>
      <c r="L2289" s="6" t="s">
        <v>1267</v>
      </c>
      <c r="M2289" s="6" t="s">
        <v>1272</v>
      </c>
      <c r="N2289" s="5">
        <v>42002</v>
      </c>
      <c r="O2289" s="7">
        <v>160</v>
      </c>
      <c r="P2289" s="7">
        <v>262</v>
      </c>
      <c r="Q2289" s="7">
        <v>102</v>
      </c>
      <c r="R2289" s="6">
        <v>47</v>
      </c>
      <c r="S2289" s="7">
        <v>12314</v>
      </c>
      <c r="T2289" s="8">
        <v>0.02</v>
      </c>
      <c r="U2289" s="7">
        <v>246.28</v>
      </c>
      <c r="V2289" s="7">
        <v>12067.72</v>
      </c>
      <c r="W2289" s="7">
        <v>80</v>
      </c>
      <c r="X2289" s="7">
        <v>9677</v>
      </c>
      <c r="Y2289" s="9">
        <f>+DAY('TABLA PRINCIPAL'!$B2289)</f>
        <v>26</v>
      </c>
      <c r="Z2289" s="9">
        <f>+MONTH('TABLA PRINCIPAL'!$B2289)</f>
        <v>12</v>
      </c>
      <c r="AA2289" s="9">
        <f>+YEAR('TABLA PRINCIPAL'!$B2289)</f>
        <v>2014</v>
      </c>
      <c r="AB2289" s="22" t="str">
        <f>+IF(Ventas_Oficina[[#This Row],[Total del pedido]]&gt;=100000,"SI","NO")</f>
        <v>NO</v>
      </c>
      <c r="AC2289" s="22" t="str">
        <f>+_xlfn.XLOOKUP(Ventas_Oficina[[#This Row],[Nº de artículo]],AUXILIAR!A2288:A7180,AUXILIAR!D2288:D7180,"Error",0)</f>
        <v>Enviado a tiempo</v>
      </c>
      <c r="AD2289" s="22" t="str">
        <f>+IF(AND(Ventas_Oficina[[#This Row],[Total]]&gt;75000,Ventas_Oficina[[#This Row],[Envio a tiempo]]="Enviado a tiempo"),"Buena Venta","Venta Mala")</f>
        <v>Venta Mala</v>
      </c>
    </row>
    <row r="2290" spans="1:30" x14ac:dyDescent="0.25">
      <c r="A2290" s="26">
        <v>1395594</v>
      </c>
      <c r="B2290" s="10">
        <v>41996</v>
      </c>
      <c r="C2290" s="11" t="s">
        <v>213</v>
      </c>
      <c r="D2290" s="11" t="s">
        <v>183</v>
      </c>
      <c r="E2290" s="11" t="s">
        <v>4</v>
      </c>
      <c r="F2290" s="11" t="s">
        <v>5</v>
      </c>
      <c r="G2290" s="11" t="s">
        <v>1008</v>
      </c>
      <c r="H2290" s="11" t="s">
        <v>106</v>
      </c>
      <c r="I2290" s="11" t="s">
        <v>1016</v>
      </c>
      <c r="J2290" s="11" t="s">
        <v>1056</v>
      </c>
      <c r="K2290" s="11" t="s">
        <v>1261</v>
      </c>
      <c r="L2290" s="11" t="s">
        <v>1267</v>
      </c>
      <c r="M2290" s="11" t="s">
        <v>1273</v>
      </c>
      <c r="N2290" s="10">
        <v>41999</v>
      </c>
      <c r="O2290" s="12">
        <v>352</v>
      </c>
      <c r="P2290" s="12">
        <v>568</v>
      </c>
      <c r="Q2290" s="12">
        <v>216</v>
      </c>
      <c r="R2290" s="11">
        <v>33</v>
      </c>
      <c r="S2290" s="12">
        <v>18744</v>
      </c>
      <c r="T2290" s="13">
        <v>0.05</v>
      </c>
      <c r="U2290" s="12">
        <v>937.2</v>
      </c>
      <c r="V2290" s="12">
        <v>17806.8</v>
      </c>
      <c r="W2290" s="12">
        <v>139</v>
      </c>
      <c r="X2290" s="12">
        <v>22802</v>
      </c>
      <c r="Y2290" s="14">
        <f>+DAY('TABLA PRINCIPAL'!$B2290)</f>
        <v>23</v>
      </c>
      <c r="Z2290" s="14">
        <f>+MONTH('TABLA PRINCIPAL'!$B2290)</f>
        <v>12</v>
      </c>
      <c r="AA2290" s="14">
        <f>+YEAR('TABLA PRINCIPAL'!$B2290)</f>
        <v>2014</v>
      </c>
      <c r="AB2290" s="22" t="str">
        <f>+IF(Ventas_Oficina[[#This Row],[Total del pedido]]&gt;=100000,"SI","NO")</f>
        <v>NO</v>
      </c>
      <c r="AC2290" s="22" t="str">
        <f>+_xlfn.XLOOKUP(Ventas_Oficina[[#This Row],[Nº de artículo]],AUXILIAR!A2289:A7181,AUXILIAR!D2289:D7181,"Error",0)</f>
        <v>Enviado a tiempo</v>
      </c>
      <c r="AD2290" s="22" t="str">
        <f>+IF(AND(Ventas_Oficina[[#This Row],[Total]]&gt;75000,Ventas_Oficina[[#This Row],[Envio a tiempo]]="Enviado a tiempo"),"Buena Venta","Venta Mala")</f>
        <v>Venta Mala</v>
      </c>
    </row>
    <row r="2291" spans="1:30" x14ac:dyDescent="0.25">
      <c r="A2291" s="25">
        <v>1395594</v>
      </c>
      <c r="B2291" s="5">
        <v>41680</v>
      </c>
      <c r="C2291" s="6" t="s">
        <v>10</v>
      </c>
      <c r="D2291" s="6" t="s">
        <v>11</v>
      </c>
      <c r="E2291" s="6" t="s">
        <v>12</v>
      </c>
      <c r="F2291" s="6" t="s">
        <v>13</v>
      </c>
      <c r="G2291" s="6" t="s">
        <v>1008</v>
      </c>
      <c r="H2291" s="6" t="s">
        <v>14</v>
      </c>
      <c r="I2291" s="6" t="s">
        <v>1013</v>
      </c>
      <c r="J2291" s="6" t="s">
        <v>1220</v>
      </c>
      <c r="K2291" s="6" t="s">
        <v>1261</v>
      </c>
      <c r="L2291" s="6" t="s">
        <v>1265</v>
      </c>
      <c r="M2291" s="6" t="s">
        <v>1272</v>
      </c>
      <c r="N2291" s="5">
        <v>41681</v>
      </c>
      <c r="O2291" s="7">
        <v>225</v>
      </c>
      <c r="P2291" s="7">
        <v>369</v>
      </c>
      <c r="Q2291" s="7">
        <v>144</v>
      </c>
      <c r="R2291" s="6">
        <v>23</v>
      </c>
      <c r="S2291" s="7">
        <v>8487</v>
      </c>
      <c r="T2291" s="8">
        <v>0.01</v>
      </c>
      <c r="U2291" s="7">
        <v>84.87</v>
      </c>
      <c r="V2291" s="7">
        <v>8402.1299999999992</v>
      </c>
      <c r="W2291" s="7">
        <v>250</v>
      </c>
      <c r="X2291" s="7">
        <v>14769</v>
      </c>
      <c r="Y2291" s="9">
        <f>+DAY('TABLA PRINCIPAL'!$B2291)</f>
        <v>10</v>
      </c>
      <c r="Z2291" s="9">
        <f>+MONTH('TABLA PRINCIPAL'!$B2291)</f>
        <v>2</v>
      </c>
      <c r="AA2291" s="9">
        <f>+YEAR('TABLA PRINCIPAL'!$B2291)</f>
        <v>2014</v>
      </c>
      <c r="AB2291" s="22" t="str">
        <f>+IF(Ventas_Oficina[[#This Row],[Total del pedido]]&gt;=100000,"SI","NO")</f>
        <v>NO</v>
      </c>
      <c r="AC2291" s="22" t="str">
        <f>+_xlfn.XLOOKUP(Ventas_Oficina[[#This Row],[Nº de artículo]],AUXILIAR!A2290:A7182,AUXILIAR!D2290:D7182,"Error",0)</f>
        <v>Enviado a tiempo</v>
      </c>
      <c r="AD2291" s="22" t="str">
        <f>+IF(AND(Ventas_Oficina[[#This Row],[Total]]&gt;75000,Ventas_Oficina[[#This Row],[Envio a tiempo]]="Enviado a tiempo"),"Buena Venta","Venta Mala")</f>
        <v>Venta Mala</v>
      </c>
    </row>
    <row r="2292" spans="1:30" x14ac:dyDescent="0.25">
      <c r="A2292" s="26">
        <v>1395594</v>
      </c>
      <c r="B2292" s="10">
        <v>41999</v>
      </c>
      <c r="C2292" s="11" t="s">
        <v>324</v>
      </c>
      <c r="D2292" s="11" t="s">
        <v>48</v>
      </c>
      <c r="E2292" s="11" t="s">
        <v>4</v>
      </c>
      <c r="F2292" s="11" t="s">
        <v>5</v>
      </c>
      <c r="G2292" s="11" t="s">
        <v>1008</v>
      </c>
      <c r="H2292" s="11" t="s">
        <v>34</v>
      </c>
      <c r="I2292" s="11" t="s">
        <v>1016</v>
      </c>
      <c r="J2292" s="11" t="s">
        <v>1056</v>
      </c>
      <c r="K2292" s="11" t="s">
        <v>1261</v>
      </c>
      <c r="L2292" s="11" t="s">
        <v>1265</v>
      </c>
      <c r="M2292" s="11" t="s">
        <v>1272</v>
      </c>
      <c r="N2292" s="10">
        <v>42002</v>
      </c>
      <c r="O2292" s="12">
        <v>352</v>
      </c>
      <c r="P2292" s="12">
        <v>568</v>
      </c>
      <c r="Q2292" s="12">
        <v>216</v>
      </c>
      <c r="R2292" s="11">
        <v>27</v>
      </c>
      <c r="S2292" s="12">
        <v>15336</v>
      </c>
      <c r="T2292" s="13">
        <v>7.0000000000000007E-2</v>
      </c>
      <c r="U2292" s="12">
        <v>1073.5200000000002</v>
      </c>
      <c r="V2292" s="12">
        <v>14262.48</v>
      </c>
      <c r="W2292" s="12">
        <v>139</v>
      </c>
      <c r="X2292" s="12">
        <v>22802</v>
      </c>
      <c r="Y2292" s="14">
        <f>+DAY('TABLA PRINCIPAL'!$B2292)</f>
        <v>26</v>
      </c>
      <c r="Z2292" s="14">
        <f>+MONTH('TABLA PRINCIPAL'!$B2292)</f>
        <v>12</v>
      </c>
      <c r="AA2292" s="14">
        <f>+YEAR('TABLA PRINCIPAL'!$B2292)</f>
        <v>2014</v>
      </c>
      <c r="AB2292" s="22" t="str">
        <f>+IF(Ventas_Oficina[[#This Row],[Total del pedido]]&gt;=100000,"SI","NO")</f>
        <v>NO</v>
      </c>
      <c r="AC2292" s="22" t="str">
        <f>+_xlfn.XLOOKUP(Ventas_Oficina[[#This Row],[Nº de artículo]],AUXILIAR!A2291:A7183,AUXILIAR!D2291:D7183,"Error",0)</f>
        <v>No enviado a tiempo</v>
      </c>
      <c r="AD2292" s="22" t="str">
        <f>+IF(AND(Ventas_Oficina[[#This Row],[Total]]&gt;75000,Ventas_Oficina[[#This Row],[Envio a tiempo]]="Enviado a tiempo"),"Buena Venta","Venta Mala")</f>
        <v>Venta Mala</v>
      </c>
    </row>
    <row r="2293" spans="1:30" x14ac:dyDescent="0.25">
      <c r="A2293" s="25">
        <v>1395594</v>
      </c>
      <c r="B2293" s="5">
        <v>41969</v>
      </c>
      <c r="C2293" s="6" t="s">
        <v>487</v>
      </c>
      <c r="D2293" s="6" t="s">
        <v>19</v>
      </c>
      <c r="E2293" s="6" t="s">
        <v>4</v>
      </c>
      <c r="F2293" s="6" t="s">
        <v>5</v>
      </c>
      <c r="G2293" s="6" t="s">
        <v>1008</v>
      </c>
      <c r="H2293" s="6" t="s">
        <v>6</v>
      </c>
      <c r="I2293" s="6" t="s">
        <v>1013</v>
      </c>
      <c r="J2293" s="6" t="s">
        <v>1024</v>
      </c>
      <c r="K2293" s="6" t="s">
        <v>1262</v>
      </c>
      <c r="L2293" s="6" t="s">
        <v>1269</v>
      </c>
      <c r="M2293" s="6" t="s">
        <v>1272</v>
      </c>
      <c r="N2293" s="5">
        <v>41971</v>
      </c>
      <c r="O2293" s="7">
        <v>160</v>
      </c>
      <c r="P2293" s="7">
        <v>262</v>
      </c>
      <c r="Q2293" s="7">
        <v>102</v>
      </c>
      <c r="R2293" s="6">
        <v>9</v>
      </c>
      <c r="S2293" s="7">
        <v>2358</v>
      </c>
      <c r="T2293" s="8">
        <v>0.08</v>
      </c>
      <c r="U2293" s="7">
        <v>188.64000000000001</v>
      </c>
      <c r="V2293" s="7">
        <v>2169.36</v>
      </c>
      <c r="W2293" s="7">
        <v>80</v>
      </c>
      <c r="X2293" s="7">
        <v>7647</v>
      </c>
      <c r="Y2293" s="9">
        <f>+DAY('TABLA PRINCIPAL'!$B2293)</f>
        <v>26</v>
      </c>
      <c r="Z2293" s="9">
        <f>+MONTH('TABLA PRINCIPAL'!$B2293)</f>
        <v>11</v>
      </c>
      <c r="AA2293" s="9">
        <f>+YEAR('TABLA PRINCIPAL'!$B2293)</f>
        <v>2014</v>
      </c>
      <c r="AB2293" s="22" t="str">
        <f>+IF(Ventas_Oficina[[#This Row],[Total del pedido]]&gt;=100000,"SI","NO")</f>
        <v>NO</v>
      </c>
      <c r="AC2293" s="22" t="str">
        <f>+_xlfn.XLOOKUP(Ventas_Oficina[[#This Row],[Nº de artículo]],AUXILIAR!A2292:A7184,AUXILIAR!D2292:D7184,"Error",0)</f>
        <v>Enviado a tiempo</v>
      </c>
      <c r="AD2293" s="22" t="str">
        <f>+IF(AND(Ventas_Oficina[[#This Row],[Total]]&gt;75000,Ventas_Oficina[[#This Row],[Envio a tiempo]]="Enviado a tiempo"),"Buena Venta","Venta Mala")</f>
        <v>Venta Mala</v>
      </c>
    </row>
    <row r="2294" spans="1:30" x14ac:dyDescent="0.25">
      <c r="A2294" s="26">
        <v>1395959</v>
      </c>
      <c r="B2294" s="10">
        <v>41823</v>
      </c>
      <c r="C2294" s="11" t="s">
        <v>228</v>
      </c>
      <c r="D2294" s="11" t="s">
        <v>189</v>
      </c>
      <c r="E2294" s="11" t="s">
        <v>4</v>
      </c>
      <c r="F2294" s="11" t="s">
        <v>5</v>
      </c>
      <c r="G2294" s="11" t="s">
        <v>1008</v>
      </c>
      <c r="H2294" s="11" t="s">
        <v>121</v>
      </c>
      <c r="I2294" s="11" t="s">
        <v>1012</v>
      </c>
      <c r="J2294" s="11" t="s">
        <v>1090</v>
      </c>
      <c r="K2294" s="11" t="s">
        <v>1261</v>
      </c>
      <c r="L2294" s="11" t="s">
        <v>1265</v>
      </c>
      <c r="M2294" s="11" t="s">
        <v>1273</v>
      </c>
      <c r="N2294" s="10">
        <v>41824</v>
      </c>
      <c r="O2294" s="12">
        <v>347</v>
      </c>
      <c r="P2294" s="12">
        <v>668</v>
      </c>
      <c r="Q2294" s="12">
        <v>321</v>
      </c>
      <c r="R2294" s="11">
        <v>19</v>
      </c>
      <c r="S2294" s="12">
        <v>12692</v>
      </c>
      <c r="T2294" s="13">
        <v>0.04</v>
      </c>
      <c r="U2294" s="12">
        <v>507.68</v>
      </c>
      <c r="V2294" s="12">
        <v>12184.32</v>
      </c>
      <c r="W2294" s="12">
        <v>150</v>
      </c>
      <c r="X2294" s="12">
        <v>6067</v>
      </c>
      <c r="Y2294" s="14">
        <f>+DAY('TABLA PRINCIPAL'!$B2294)</f>
        <v>3</v>
      </c>
      <c r="Z2294" s="14">
        <f>+MONTH('TABLA PRINCIPAL'!$B2294)</f>
        <v>7</v>
      </c>
      <c r="AA2294" s="14">
        <f>+YEAR('TABLA PRINCIPAL'!$B2294)</f>
        <v>2014</v>
      </c>
      <c r="AB2294" s="22" t="str">
        <f>+IF(Ventas_Oficina[[#This Row],[Total del pedido]]&gt;=100000,"SI","NO")</f>
        <v>NO</v>
      </c>
      <c r="AC2294" s="22" t="str">
        <f>+_xlfn.XLOOKUP(Ventas_Oficina[[#This Row],[Nº de artículo]],AUXILIAR!A2293:A7185,AUXILIAR!D2293:D7185,"Error",0)</f>
        <v>No enviado a tiempo</v>
      </c>
      <c r="AD2294" s="22" t="str">
        <f>+IF(AND(Ventas_Oficina[[#This Row],[Total]]&gt;75000,Ventas_Oficina[[#This Row],[Envio a tiempo]]="Enviado a tiempo"),"Buena Venta","Venta Mala")</f>
        <v>Venta Mala</v>
      </c>
    </row>
    <row r="2295" spans="1:30" x14ac:dyDescent="0.25">
      <c r="A2295" s="25">
        <v>1395959</v>
      </c>
      <c r="B2295" s="5">
        <v>41647</v>
      </c>
      <c r="C2295" s="6" t="s">
        <v>517</v>
      </c>
      <c r="D2295" s="6" t="s">
        <v>23</v>
      </c>
      <c r="E2295" s="6" t="s">
        <v>4</v>
      </c>
      <c r="F2295" s="6" t="s">
        <v>5</v>
      </c>
      <c r="G2295" s="6" t="s">
        <v>1008</v>
      </c>
      <c r="H2295" s="6" t="s">
        <v>24</v>
      </c>
      <c r="I2295" s="6" t="s">
        <v>1015</v>
      </c>
      <c r="J2295" s="6" t="s">
        <v>1060</v>
      </c>
      <c r="K2295" s="6" t="s">
        <v>1261</v>
      </c>
      <c r="L2295" s="6" t="s">
        <v>1267</v>
      </c>
      <c r="M2295" s="6" t="s">
        <v>1272</v>
      </c>
      <c r="N2295" s="5">
        <v>41654</v>
      </c>
      <c r="O2295" s="7">
        <v>1388</v>
      </c>
      <c r="P2295" s="7">
        <v>2238</v>
      </c>
      <c r="Q2295" s="7">
        <v>850</v>
      </c>
      <c r="R2295" s="6">
        <v>40</v>
      </c>
      <c r="S2295" s="7">
        <v>89520</v>
      </c>
      <c r="T2295" s="8">
        <v>0.01</v>
      </c>
      <c r="U2295" s="7">
        <v>895.2</v>
      </c>
      <c r="V2295" s="7">
        <v>88624.8</v>
      </c>
      <c r="W2295" s="7">
        <v>1510</v>
      </c>
      <c r="X2295" s="7">
        <v>77651</v>
      </c>
      <c r="Y2295" s="9">
        <f>+DAY('TABLA PRINCIPAL'!$B2295)</f>
        <v>8</v>
      </c>
      <c r="Z2295" s="9">
        <f>+MONTH('TABLA PRINCIPAL'!$B2295)</f>
        <v>1</v>
      </c>
      <c r="AA2295" s="9">
        <f>+YEAR('TABLA PRINCIPAL'!$B2295)</f>
        <v>2014</v>
      </c>
      <c r="AB2295" s="22" t="str">
        <f>+IF(Ventas_Oficina[[#This Row],[Total del pedido]]&gt;=100000,"SI","NO")</f>
        <v>NO</v>
      </c>
      <c r="AC2295" s="22" t="str">
        <f>+_xlfn.XLOOKUP(Ventas_Oficina[[#This Row],[Nº de artículo]],AUXILIAR!A2294:A7186,AUXILIAR!D2294:D7186,"Error",0)</f>
        <v>No enviado a tiempo</v>
      </c>
      <c r="AD2295" s="22" t="str">
        <f>+IF(AND(Ventas_Oficina[[#This Row],[Total]]&gt;75000,Ventas_Oficina[[#This Row],[Envio a tiempo]]="Enviado a tiempo"),"Buena Venta","Venta Mala")</f>
        <v>Venta Mala</v>
      </c>
    </row>
    <row r="2296" spans="1:30" x14ac:dyDescent="0.25">
      <c r="A2296" s="26">
        <v>1395959</v>
      </c>
      <c r="B2296" s="10">
        <v>42000</v>
      </c>
      <c r="C2296" s="11" t="s">
        <v>213</v>
      </c>
      <c r="D2296" s="11" t="s">
        <v>183</v>
      </c>
      <c r="E2296" s="11" t="s">
        <v>4</v>
      </c>
      <c r="F2296" s="11" t="s">
        <v>5</v>
      </c>
      <c r="G2296" s="11" t="s">
        <v>1010</v>
      </c>
      <c r="H2296" s="11" t="s">
        <v>106</v>
      </c>
      <c r="I2296" s="11" t="s">
        <v>1014</v>
      </c>
      <c r="J2296" s="11" t="s">
        <v>1049</v>
      </c>
      <c r="K2296" s="11" t="s">
        <v>1261</v>
      </c>
      <c r="L2296" s="11" t="s">
        <v>1267</v>
      </c>
      <c r="M2296" s="11" t="s">
        <v>1272</v>
      </c>
      <c r="N2296" s="10">
        <v>42000</v>
      </c>
      <c r="O2296" s="12">
        <v>184</v>
      </c>
      <c r="P2296" s="12">
        <v>288</v>
      </c>
      <c r="Q2296" s="12">
        <v>104</v>
      </c>
      <c r="R2296" s="11">
        <v>17</v>
      </c>
      <c r="S2296" s="12">
        <v>4896</v>
      </c>
      <c r="T2296" s="13">
        <v>0.09</v>
      </c>
      <c r="U2296" s="12">
        <v>440.64</v>
      </c>
      <c r="V2296" s="12">
        <v>4455.3599999999997</v>
      </c>
      <c r="W2296" s="12">
        <v>99</v>
      </c>
      <c r="X2296" s="12">
        <v>8838</v>
      </c>
      <c r="Y2296" s="14">
        <f>+DAY('TABLA PRINCIPAL'!$B2296)</f>
        <v>27</v>
      </c>
      <c r="Z2296" s="14">
        <f>+MONTH('TABLA PRINCIPAL'!$B2296)</f>
        <v>12</v>
      </c>
      <c r="AA2296" s="14">
        <f>+YEAR('TABLA PRINCIPAL'!$B2296)</f>
        <v>2014</v>
      </c>
      <c r="AB2296" s="22" t="str">
        <f>+IF(Ventas_Oficina[[#This Row],[Total del pedido]]&gt;=100000,"SI","NO")</f>
        <v>NO</v>
      </c>
      <c r="AC2296" s="22" t="str">
        <f>+_xlfn.XLOOKUP(Ventas_Oficina[[#This Row],[Nº de artículo]],AUXILIAR!A2295:A7187,AUXILIAR!D2295:D7187,"Error",0)</f>
        <v>Enviado a tiempo</v>
      </c>
      <c r="AD2296" s="22" t="str">
        <f>+IF(AND(Ventas_Oficina[[#This Row],[Total]]&gt;75000,Ventas_Oficina[[#This Row],[Envio a tiempo]]="Enviado a tiempo"),"Buena Venta","Venta Mala")</f>
        <v>Venta Mala</v>
      </c>
    </row>
    <row r="2297" spans="1:30" x14ac:dyDescent="0.25">
      <c r="A2297" s="25">
        <v>1395959</v>
      </c>
      <c r="B2297" s="5">
        <v>42000</v>
      </c>
      <c r="C2297" s="6" t="s">
        <v>348</v>
      </c>
      <c r="D2297" s="6" t="s">
        <v>60</v>
      </c>
      <c r="E2297" s="6" t="s">
        <v>4</v>
      </c>
      <c r="F2297" s="6" t="s">
        <v>5</v>
      </c>
      <c r="G2297" s="6" t="s">
        <v>1008</v>
      </c>
      <c r="H2297" s="6" t="s">
        <v>24</v>
      </c>
      <c r="I2297" s="6" t="s">
        <v>1015</v>
      </c>
      <c r="J2297" s="6" t="s">
        <v>1032</v>
      </c>
      <c r="K2297" s="6" t="s">
        <v>1261</v>
      </c>
      <c r="L2297" s="6" t="s">
        <v>1267</v>
      </c>
      <c r="M2297" s="6" t="s">
        <v>1272</v>
      </c>
      <c r="N2297" s="5">
        <v>42002</v>
      </c>
      <c r="O2297" s="7">
        <v>159</v>
      </c>
      <c r="P2297" s="7">
        <v>261</v>
      </c>
      <c r="Q2297" s="7">
        <v>102</v>
      </c>
      <c r="R2297" s="6">
        <v>4</v>
      </c>
      <c r="S2297" s="7">
        <v>1044</v>
      </c>
      <c r="T2297" s="8">
        <v>0.09</v>
      </c>
      <c r="U2297" s="7">
        <v>93.96</v>
      </c>
      <c r="V2297" s="7">
        <v>950.04</v>
      </c>
      <c r="W2297" s="7">
        <v>50</v>
      </c>
      <c r="X2297" s="7">
        <v>8838</v>
      </c>
      <c r="Y2297" s="9">
        <f>+DAY('TABLA PRINCIPAL'!$B2297)</f>
        <v>27</v>
      </c>
      <c r="Z2297" s="9">
        <f>+MONTH('TABLA PRINCIPAL'!$B2297)</f>
        <v>12</v>
      </c>
      <c r="AA2297" s="9">
        <f>+YEAR('TABLA PRINCIPAL'!$B2297)</f>
        <v>2014</v>
      </c>
      <c r="AB2297" s="22" t="str">
        <f>+IF(Ventas_Oficina[[#This Row],[Total del pedido]]&gt;=100000,"SI","NO")</f>
        <v>NO</v>
      </c>
      <c r="AC2297" s="22" t="str">
        <f>+_xlfn.XLOOKUP(Ventas_Oficina[[#This Row],[Nº de artículo]],AUXILIAR!A2296:A7188,AUXILIAR!D2296:D7188,"Error",0)</f>
        <v>No enviado a tiempo</v>
      </c>
      <c r="AD2297" s="22" t="str">
        <f>+IF(AND(Ventas_Oficina[[#This Row],[Total]]&gt;75000,Ventas_Oficina[[#This Row],[Envio a tiempo]]="Enviado a tiempo"),"Buena Venta","Venta Mala")</f>
        <v>Venta Mala</v>
      </c>
    </row>
    <row r="2298" spans="1:30" x14ac:dyDescent="0.25">
      <c r="A2298" s="26">
        <v>1395959</v>
      </c>
      <c r="B2298" s="10">
        <v>41932</v>
      </c>
      <c r="C2298" s="11" t="s">
        <v>310</v>
      </c>
      <c r="D2298" s="11" t="s">
        <v>65</v>
      </c>
      <c r="E2298" s="11" t="s">
        <v>12</v>
      </c>
      <c r="F2298" s="11" t="s">
        <v>13</v>
      </c>
      <c r="G2298" s="11" t="s">
        <v>1008</v>
      </c>
      <c r="H2298" s="11" t="s">
        <v>14</v>
      </c>
      <c r="I2298" s="11" t="s">
        <v>1012</v>
      </c>
      <c r="J2298" s="11" t="s">
        <v>1083</v>
      </c>
      <c r="K2298" s="11" t="s">
        <v>1261</v>
      </c>
      <c r="L2298" s="11" t="s">
        <v>1265</v>
      </c>
      <c r="M2298" s="11" t="s">
        <v>1272</v>
      </c>
      <c r="N2298" s="10">
        <v>41934</v>
      </c>
      <c r="O2298" s="12">
        <v>375</v>
      </c>
      <c r="P2298" s="12">
        <v>708</v>
      </c>
      <c r="Q2298" s="12">
        <v>333</v>
      </c>
      <c r="R2298" s="11">
        <v>23</v>
      </c>
      <c r="S2298" s="12">
        <v>16284</v>
      </c>
      <c r="T2298" s="13">
        <v>0.02</v>
      </c>
      <c r="U2298" s="12">
        <v>325.68</v>
      </c>
      <c r="V2298" s="12">
        <v>15958.32</v>
      </c>
      <c r="W2298" s="12">
        <v>235</v>
      </c>
      <c r="X2298" s="12">
        <v>16775</v>
      </c>
      <c r="Y2298" s="14">
        <f>+DAY('TABLA PRINCIPAL'!$B2298)</f>
        <v>20</v>
      </c>
      <c r="Z2298" s="14">
        <f>+MONTH('TABLA PRINCIPAL'!$B2298)</f>
        <v>10</v>
      </c>
      <c r="AA2298" s="14">
        <f>+YEAR('TABLA PRINCIPAL'!$B2298)</f>
        <v>2014</v>
      </c>
      <c r="AB2298" s="22" t="str">
        <f>+IF(Ventas_Oficina[[#This Row],[Total del pedido]]&gt;=100000,"SI","NO")</f>
        <v>NO</v>
      </c>
      <c r="AC2298" s="22" t="str">
        <f>+_xlfn.XLOOKUP(Ventas_Oficina[[#This Row],[Nº de artículo]],AUXILIAR!A2297:A7189,AUXILIAR!D2297:D7189,"Error",0)</f>
        <v>Enviado a tiempo</v>
      </c>
      <c r="AD2298" s="22" t="str">
        <f>+IF(AND(Ventas_Oficina[[#This Row],[Total]]&gt;75000,Ventas_Oficina[[#This Row],[Envio a tiempo]]="Enviado a tiempo"),"Buena Venta","Venta Mala")</f>
        <v>Venta Mala</v>
      </c>
    </row>
    <row r="2299" spans="1:30" x14ac:dyDescent="0.25">
      <c r="A2299" s="25">
        <v>1395959</v>
      </c>
      <c r="B2299" s="5">
        <v>41983</v>
      </c>
      <c r="C2299" s="6" t="s">
        <v>61</v>
      </c>
      <c r="D2299" s="6" t="s">
        <v>62</v>
      </c>
      <c r="E2299" s="6" t="s">
        <v>4</v>
      </c>
      <c r="F2299" s="6" t="s">
        <v>5</v>
      </c>
      <c r="G2299" s="6" t="s">
        <v>1008</v>
      </c>
      <c r="H2299" s="6" t="s">
        <v>27</v>
      </c>
      <c r="I2299" s="6" t="s">
        <v>1015</v>
      </c>
      <c r="J2299" s="6" t="s">
        <v>1096</v>
      </c>
      <c r="K2299" s="6" t="s">
        <v>1261</v>
      </c>
      <c r="L2299" s="6" t="s">
        <v>1267</v>
      </c>
      <c r="M2299" s="6" t="s">
        <v>1273</v>
      </c>
      <c r="N2299" s="5">
        <v>41984</v>
      </c>
      <c r="O2299" s="7">
        <v>419</v>
      </c>
      <c r="P2299" s="7">
        <v>1023</v>
      </c>
      <c r="Q2299" s="7">
        <v>604</v>
      </c>
      <c r="R2299" s="6">
        <v>39</v>
      </c>
      <c r="S2299" s="7">
        <v>39897</v>
      </c>
      <c r="T2299" s="8">
        <v>0.05</v>
      </c>
      <c r="U2299" s="7">
        <v>1994.8500000000001</v>
      </c>
      <c r="V2299" s="7">
        <v>37902.15</v>
      </c>
      <c r="W2299" s="7">
        <v>468</v>
      </c>
      <c r="X2299" s="7">
        <v>47055</v>
      </c>
      <c r="Y2299" s="9">
        <f>+DAY('TABLA PRINCIPAL'!$B2299)</f>
        <v>10</v>
      </c>
      <c r="Z2299" s="9">
        <f>+MONTH('TABLA PRINCIPAL'!$B2299)</f>
        <v>12</v>
      </c>
      <c r="AA2299" s="9">
        <f>+YEAR('TABLA PRINCIPAL'!$B2299)</f>
        <v>2014</v>
      </c>
      <c r="AB2299" s="22" t="str">
        <f>+IF(Ventas_Oficina[[#This Row],[Total del pedido]]&gt;=100000,"SI","NO")</f>
        <v>NO</v>
      </c>
      <c r="AC2299" s="22" t="str">
        <f>+_xlfn.XLOOKUP(Ventas_Oficina[[#This Row],[Nº de artículo]],AUXILIAR!A2298:A7190,AUXILIAR!D2298:D7190,"Error",0)</f>
        <v>Enviado a tiempo</v>
      </c>
      <c r="AD2299" s="22" t="str">
        <f>+IF(AND(Ventas_Oficina[[#This Row],[Total]]&gt;75000,Ventas_Oficina[[#This Row],[Envio a tiempo]]="Enviado a tiempo"),"Buena Venta","Venta Mala")</f>
        <v>Venta Mala</v>
      </c>
    </row>
    <row r="2300" spans="1:30" x14ac:dyDescent="0.25">
      <c r="A2300" s="26">
        <v>1395959</v>
      </c>
      <c r="B2300" s="10">
        <v>41961</v>
      </c>
      <c r="C2300" s="11" t="s">
        <v>417</v>
      </c>
      <c r="D2300" s="11" t="s">
        <v>71</v>
      </c>
      <c r="E2300" s="11" t="s">
        <v>4</v>
      </c>
      <c r="F2300" s="11" t="s">
        <v>5</v>
      </c>
      <c r="G2300" s="11" t="s">
        <v>1008</v>
      </c>
      <c r="H2300" s="11" t="s">
        <v>17</v>
      </c>
      <c r="I2300" s="11" t="s">
        <v>1015</v>
      </c>
      <c r="J2300" s="11" t="s">
        <v>1032</v>
      </c>
      <c r="K2300" s="11" t="s">
        <v>1261</v>
      </c>
      <c r="L2300" s="11" t="s">
        <v>1267</v>
      </c>
      <c r="M2300" s="11" t="s">
        <v>1272</v>
      </c>
      <c r="N2300" s="10">
        <v>41963</v>
      </c>
      <c r="O2300" s="12">
        <v>159</v>
      </c>
      <c r="P2300" s="12">
        <v>261</v>
      </c>
      <c r="Q2300" s="12">
        <v>102</v>
      </c>
      <c r="R2300" s="11">
        <v>19</v>
      </c>
      <c r="S2300" s="12">
        <v>4959</v>
      </c>
      <c r="T2300" s="13">
        <v>0.09</v>
      </c>
      <c r="U2300" s="12">
        <v>446.31</v>
      </c>
      <c r="V2300" s="12">
        <v>4512.6899999999996</v>
      </c>
      <c r="W2300" s="12">
        <v>50</v>
      </c>
      <c r="X2300" s="12">
        <v>8838</v>
      </c>
      <c r="Y2300" s="14">
        <f>+DAY('TABLA PRINCIPAL'!$B2300)</f>
        <v>18</v>
      </c>
      <c r="Z2300" s="14">
        <f>+MONTH('TABLA PRINCIPAL'!$B2300)</f>
        <v>11</v>
      </c>
      <c r="AA2300" s="14">
        <f>+YEAR('TABLA PRINCIPAL'!$B2300)</f>
        <v>2014</v>
      </c>
      <c r="AB2300" s="22" t="str">
        <f>+IF(Ventas_Oficina[[#This Row],[Total del pedido]]&gt;=100000,"SI","NO")</f>
        <v>NO</v>
      </c>
      <c r="AC2300" s="22" t="str">
        <f>+_xlfn.XLOOKUP(Ventas_Oficina[[#This Row],[Nº de artículo]],AUXILIAR!A2299:A7191,AUXILIAR!D2299:D7191,"Error",0)</f>
        <v>No enviado a tiempo</v>
      </c>
      <c r="AD2300" s="22" t="str">
        <f>+IF(AND(Ventas_Oficina[[#This Row],[Total]]&gt;75000,Ventas_Oficina[[#This Row],[Envio a tiempo]]="Enviado a tiempo"),"Buena Venta","Venta Mala")</f>
        <v>Venta Mala</v>
      </c>
    </row>
    <row r="2301" spans="1:30" x14ac:dyDescent="0.25">
      <c r="A2301" s="25">
        <v>1395959</v>
      </c>
      <c r="B2301" s="5">
        <v>41631</v>
      </c>
      <c r="C2301" s="6" t="s">
        <v>496</v>
      </c>
      <c r="D2301" s="6" t="s">
        <v>33</v>
      </c>
      <c r="E2301" s="6" t="s">
        <v>4</v>
      </c>
      <c r="F2301" s="6" t="s">
        <v>5</v>
      </c>
      <c r="G2301" s="6" t="s">
        <v>1008</v>
      </c>
      <c r="H2301" s="6" t="s">
        <v>34</v>
      </c>
      <c r="I2301" s="6" t="s">
        <v>1016</v>
      </c>
      <c r="J2301" s="6" t="s">
        <v>1088</v>
      </c>
      <c r="K2301" s="6" t="s">
        <v>1261</v>
      </c>
      <c r="L2301" s="6" t="s">
        <v>1267</v>
      </c>
      <c r="M2301" s="6" t="s">
        <v>1272</v>
      </c>
      <c r="N2301" s="5">
        <v>41633</v>
      </c>
      <c r="O2301" s="7">
        <v>17883</v>
      </c>
      <c r="P2301" s="7">
        <v>41588</v>
      </c>
      <c r="Q2301" s="7">
        <v>23705</v>
      </c>
      <c r="R2301" s="6">
        <v>42</v>
      </c>
      <c r="S2301" s="7">
        <v>1746696</v>
      </c>
      <c r="T2301" s="8">
        <v>0.01</v>
      </c>
      <c r="U2301" s="7">
        <v>17466.96</v>
      </c>
      <c r="V2301" s="7">
        <v>1729229.04</v>
      </c>
      <c r="W2301" s="7">
        <v>1137</v>
      </c>
      <c r="X2301" s="7">
        <v>98846</v>
      </c>
      <c r="Y2301" s="9">
        <f>+DAY('TABLA PRINCIPAL'!$B2301)</f>
        <v>23</v>
      </c>
      <c r="Z2301" s="9">
        <f>+MONTH('TABLA PRINCIPAL'!$B2301)</f>
        <v>12</v>
      </c>
      <c r="AA2301" s="9">
        <f>+YEAR('TABLA PRINCIPAL'!$B2301)</f>
        <v>2013</v>
      </c>
      <c r="AB2301" s="22" t="str">
        <f>+IF(Ventas_Oficina[[#This Row],[Total del pedido]]&gt;=100000,"SI","NO")</f>
        <v>SI</v>
      </c>
      <c r="AC2301" s="22" t="str">
        <f>+_xlfn.XLOOKUP(Ventas_Oficina[[#This Row],[Nº de artículo]],AUXILIAR!A2300:A7192,AUXILIAR!D2300:D7192,"Error",0)</f>
        <v>Enviado a tiempo</v>
      </c>
      <c r="AD2301" s="22" t="str">
        <f>+IF(AND(Ventas_Oficina[[#This Row],[Total]]&gt;75000,Ventas_Oficina[[#This Row],[Envio a tiempo]]="Enviado a tiempo"),"Buena Venta","Venta Mala")</f>
        <v>Buena Venta</v>
      </c>
    </row>
    <row r="2302" spans="1:30" x14ac:dyDescent="0.25">
      <c r="A2302" s="26">
        <v>1395959</v>
      </c>
      <c r="B2302" s="10">
        <v>42039</v>
      </c>
      <c r="C2302" s="11" t="s">
        <v>221</v>
      </c>
      <c r="D2302" s="11" t="s">
        <v>199</v>
      </c>
      <c r="E2302" s="11" t="s">
        <v>4</v>
      </c>
      <c r="F2302" s="11" t="s">
        <v>5</v>
      </c>
      <c r="G2302" s="11" t="s">
        <v>1010</v>
      </c>
      <c r="H2302" s="11" t="s">
        <v>24</v>
      </c>
      <c r="I2302" s="11" t="s">
        <v>1016</v>
      </c>
      <c r="J2302" s="11" t="s">
        <v>1074</v>
      </c>
      <c r="K2302" s="11" t="s">
        <v>1262</v>
      </c>
      <c r="L2302" s="11" t="s">
        <v>1266</v>
      </c>
      <c r="M2302" s="11" t="s">
        <v>1272</v>
      </c>
      <c r="N2302" s="10">
        <v>42041</v>
      </c>
      <c r="O2302" s="12">
        <v>287</v>
      </c>
      <c r="P2302" s="12">
        <v>684</v>
      </c>
      <c r="Q2302" s="12">
        <v>397</v>
      </c>
      <c r="R2302" s="11">
        <v>30</v>
      </c>
      <c r="S2302" s="12">
        <v>20520</v>
      </c>
      <c r="T2302" s="13">
        <v>0.08</v>
      </c>
      <c r="U2302" s="12">
        <v>1641.6000000000001</v>
      </c>
      <c r="V2302" s="12">
        <v>18878.400000000001</v>
      </c>
      <c r="W2302" s="12">
        <v>442</v>
      </c>
      <c r="X2302" s="12">
        <v>16626</v>
      </c>
      <c r="Y2302" s="14">
        <f>+DAY('TABLA PRINCIPAL'!$B2302)</f>
        <v>4</v>
      </c>
      <c r="Z2302" s="14">
        <f>+MONTH('TABLA PRINCIPAL'!$B2302)</f>
        <v>2</v>
      </c>
      <c r="AA2302" s="14">
        <f>+YEAR('TABLA PRINCIPAL'!$B2302)</f>
        <v>2015</v>
      </c>
      <c r="AB2302" s="22" t="str">
        <f>+IF(Ventas_Oficina[[#This Row],[Total del pedido]]&gt;=100000,"SI","NO")</f>
        <v>NO</v>
      </c>
      <c r="AC2302" s="22" t="str">
        <f>+_xlfn.XLOOKUP(Ventas_Oficina[[#This Row],[Nº de artículo]],AUXILIAR!A2301:A7193,AUXILIAR!D2301:D7193,"Error",0)</f>
        <v>Enviado a tiempo</v>
      </c>
      <c r="AD2302" s="22" t="str">
        <f>+IF(AND(Ventas_Oficina[[#This Row],[Total]]&gt;75000,Ventas_Oficina[[#This Row],[Envio a tiempo]]="Enviado a tiempo"),"Buena Venta","Venta Mala")</f>
        <v>Venta Mala</v>
      </c>
    </row>
    <row r="2303" spans="1:30" x14ac:dyDescent="0.25">
      <c r="A2303" s="25">
        <v>1395959</v>
      </c>
      <c r="B2303" s="5">
        <v>41983</v>
      </c>
      <c r="C2303" s="6" t="s">
        <v>61</v>
      </c>
      <c r="D2303" s="6" t="s">
        <v>62</v>
      </c>
      <c r="E2303" s="6" t="s">
        <v>4</v>
      </c>
      <c r="F2303" s="6" t="s">
        <v>5</v>
      </c>
      <c r="G2303" s="6" t="s">
        <v>1010</v>
      </c>
      <c r="H2303" s="6" t="s">
        <v>27</v>
      </c>
      <c r="I2303" s="6" t="s">
        <v>1016</v>
      </c>
      <c r="J2303" s="6" t="s">
        <v>1074</v>
      </c>
      <c r="K2303" s="6" t="s">
        <v>1261</v>
      </c>
      <c r="L2303" s="6" t="s">
        <v>1265</v>
      </c>
      <c r="M2303" s="6" t="s">
        <v>1272</v>
      </c>
      <c r="N2303" s="5">
        <v>41984</v>
      </c>
      <c r="O2303" s="7">
        <v>287</v>
      </c>
      <c r="P2303" s="7">
        <v>684</v>
      </c>
      <c r="Q2303" s="7">
        <v>397</v>
      </c>
      <c r="R2303" s="6">
        <v>13</v>
      </c>
      <c r="S2303" s="7">
        <v>8892</v>
      </c>
      <c r="T2303" s="8">
        <v>0</v>
      </c>
      <c r="U2303" s="7">
        <v>0</v>
      </c>
      <c r="V2303" s="7">
        <v>8892</v>
      </c>
      <c r="W2303" s="7">
        <v>442</v>
      </c>
      <c r="X2303" s="7">
        <v>47055</v>
      </c>
      <c r="Y2303" s="9">
        <f>+DAY('TABLA PRINCIPAL'!$B2303)</f>
        <v>10</v>
      </c>
      <c r="Z2303" s="9">
        <f>+MONTH('TABLA PRINCIPAL'!$B2303)</f>
        <v>12</v>
      </c>
      <c r="AA2303" s="9">
        <f>+YEAR('TABLA PRINCIPAL'!$B2303)</f>
        <v>2014</v>
      </c>
      <c r="AB2303" s="22" t="str">
        <f>+IF(Ventas_Oficina[[#This Row],[Total del pedido]]&gt;=100000,"SI","NO")</f>
        <v>NO</v>
      </c>
      <c r="AC2303" s="22" t="str">
        <f>+_xlfn.XLOOKUP(Ventas_Oficina[[#This Row],[Nº de artículo]],AUXILIAR!A2302:A7194,AUXILIAR!D2302:D7194,"Error",0)</f>
        <v>Enviado a tiempo</v>
      </c>
      <c r="AD2303" s="22" t="str">
        <f>+IF(AND(Ventas_Oficina[[#This Row],[Total]]&gt;75000,Ventas_Oficina[[#This Row],[Envio a tiempo]]="Enviado a tiempo"),"Buena Venta","Venta Mala")</f>
        <v>Venta Mala</v>
      </c>
    </row>
    <row r="2304" spans="1:30" x14ac:dyDescent="0.25">
      <c r="A2304" s="26">
        <v>1395959</v>
      </c>
      <c r="B2304" s="10">
        <v>41946</v>
      </c>
      <c r="C2304" s="11" t="s">
        <v>457</v>
      </c>
      <c r="D2304" s="11" t="s">
        <v>65</v>
      </c>
      <c r="E2304" s="11" t="s">
        <v>12</v>
      </c>
      <c r="F2304" s="11" t="s">
        <v>13</v>
      </c>
      <c r="G2304" s="11" t="s">
        <v>1010</v>
      </c>
      <c r="H2304" s="11" t="s">
        <v>14</v>
      </c>
      <c r="I2304" s="11" t="s">
        <v>1013</v>
      </c>
      <c r="J2304" s="11" t="s">
        <v>1155</v>
      </c>
      <c r="K2304" s="11" t="s">
        <v>1261</v>
      </c>
      <c r="L2304" s="11" t="s">
        <v>1267</v>
      </c>
      <c r="M2304" s="11" t="s">
        <v>1272</v>
      </c>
      <c r="N2304" s="10">
        <v>41950</v>
      </c>
      <c r="O2304" s="12">
        <v>388</v>
      </c>
      <c r="P2304" s="12">
        <v>647</v>
      </c>
      <c r="Q2304" s="12">
        <v>259</v>
      </c>
      <c r="R2304" s="11">
        <v>27</v>
      </c>
      <c r="S2304" s="12">
        <v>17469</v>
      </c>
      <c r="T2304" s="13">
        <v>0.09</v>
      </c>
      <c r="U2304" s="12">
        <v>1572.21</v>
      </c>
      <c r="V2304" s="12">
        <v>15896.79</v>
      </c>
      <c r="W2304" s="12">
        <v>122</v>
      </c>
      <c r="X2304" s="12">
        <v>12778</v>
      </c>
      <c r="Y2304" s="14">
        <f>+DAY('TABLA PRINCIPAL'!$B2304)</f>
        <v>3</v>
      </c>
      <c r="Z2304" s="14">
        <f>+MONTH('TABLA PRINCIPAL'!$B2304)</f>
        <v>11</v>
      </c>
      <c r="AA2304" s="14">
        <f>+YEAR('TABLA PRINCIPAL'!$B2304)</f>
        <v>2014</v>
      </c>
      <c r="AB2304" s="22" t="str">
        <f>+IF(Ventas_Oficina[[#This Row],[Total del pedido]]&gt;=100000,"SI","NO")</f>
        <v>NO</v>
      </c>
      <c r="AC2304" s="22" t="str">
        <f>+_xlfn.XLOOKUP(Ventas_Oficina[[#This Row],[Nº de artículo]],AUXILIAR!A2303:A7195,AUXILIAR!D2303:D7195,"Error",0)</f>
        <v>No enviado a tiempo</v>
      </c>
      <c r="AD2304" s="22" t="str">
        <f>+IF(AND(Ventas_Oficina[[#This Row],[Total]]&gt;75000,Ventas_Oficina[[#This Row],[Envio a tiempo]]="Enviado a tiempo"),"Buena Venta","Venta Mala")</f>
        <v>Venta Mala</v>
      </c>
    </row>
    <row r="2305" spans="1:30" x14ac:dyDescent="0.25">
      <c r="A2305" s="25">
        <v>1395959</v>
      </c>
      <c r="B2305" s="5">
        <v>41894</v>
      </c>
      <c r="C2305" s="6" t="s">
        <v>77</v>
      </c>
      <c r="D2305" s="6" t="s">
        <v>78</v>
      </c>
      <c r="E2305" s="6" t="s">
        <v>4</v>
      </c>
      <c r="F2305" s="6" t="s">
        <v>5</v>
      </c>
      <c r="G2305" s="6" t="s">
        <v>1008</v>
      </c>
      <c r="H2305" s="6" t="s">
        <v>53</v>
      </c>
      <c r="I2305" s="6" t="s">
        <v>1015</v>
      </c>
      <c r="J2305" s="6" t="s">
        <v>1049</v>
      </c>
      <c r="K2305" s="6" t="s">
        <v>1262</v>
      </c>
      <c r="L2305" s="6" t="s">
        <v>1265</v>
      </c>
      <c r="M2305" s="6" t="s">
        <v>1272</v>
      </c>
      <c r="N2305" s="5">
        <v>41901</v>
      </c>
      <c r="O2305" s="7">
        <v>184</v>
      </c>
      <c r="P2305" s="7">
        <v>288</v>
      </c>
      <c r="Q2305" s="7">
        <v>104</v>
      </c>
      <c r="R2305" s="6">
        <v>50</v>
      </c>
      <c r="S2305" s="7">
        <v>14400</v>
      </c>
      <c r="T2305" s="8">
        <v>0</v>
      </c>
      <c r="U2305" s="7">
        <v>0</v>
      </c>
      <c r="V2305" s="7">
        <v>14400</v>
      </c>
      <c r="W2305" s="7">
        <v>99</v>
      </c>
      <c r="X2305" s="7">
        <v>8838</v>
      </c>
      <c r="Y2305" s="9">
        <f>+DAY('TABLA PRINCIPAL'!$B2305)</f>
        <v>12</v>
      </c>
      <c r="Z2305" s="9">
        <f>+MONTH('TABLA PRINCIPAL'!$B2305)</f>
        <v>9</v>
      </c>
      <c r="AA2305" s="9">
        <f>+YEAR('TABLA PRINCIPAL'!$B2305)</f>
        <v>2014</v>
      </c>
      <c r="AB2305" s="22" t="str">
        <f>+IF(Ventas_Oficina[[#This Row],[Total del pedido]]&gt;=100000,"SI","NO")</f>
        <v>NO</v>
      </c>
      <c r="AC2305" s="22" t="str">
        <f>+_xlfn.XLOOKUP(Ventas_Oficina[[#This Row],[Nº de artículo]],AUXILIAR!A2304:A7196,AUXILIAR!D2304:D7196,"Error",0)</f>
        <v>Enviado a tiempo</v>
      </c>
      <c r="AD2305" s="22" t="str">
        <f>+IF(AND(Ventas_Oficina[[#This Row],[Total]]&gt;75000,Ventas_Oficina[[#This Row],[Envio a tiempo]]="Enviado a tiempo"),"Buena Venta","Venta Mala")</f>
        <v>Venta Mala</v>
      </c>
    </row>
    <row r="2306" spans="1:30" x14ac:dyDescent="0.25">
      <c r="A2306" s="26">
        <v>1395959</v>
      </c>
      <c r="B2306" s="10">
        <v>42231</v>
      </c>
      <c r="C2306" s="11" t="s">
        <v>251</v>
      </c>
      <c r="D2306" s="11" t="s">
        <v>199</v>
      </c>
      <c r="E2306" s="11" t="s">
        <v>4</v>
      </c>
      <c r="F2306" s="11" t="s">
        <v>5</v>
      </c>
      <c r="G2306" s="11" t="s">
        <v>1008</v>
      </c>
      <c r="H2306" s="11" t="s">
        <v>24</v>
      </c>
      <c r="I2306" s="11" t="s">
        <v>1012</v>
      </c>
      <c r="J2306" s="11" t="s">
        <v>1045</v>
      </c>
      <c r="K2306" s="11" t="s">
        <v>1261</v>
      </c>
      <c r="L2306" s="11" t="s">
        <v>1267</v>
      </c>
      <c r="M2306" s="11" t="s">
        <v>1273</v>
      </c>
      <c r="N2306" s="10">
        <v>42233</v>
      </c>
      <c r="O2306" s="12">
        <v>93</v>
      </c>
      <c r="P2306" s="12">
        <v>148</v>
      </c>
      <c r="Q2306" s="12">
        <v>55</v>
      </c>
      <c r="R2306" s="11">
        <v>43</v>
      </c>
      <c r="S2306" s="12">
        <v>6364</v>
      </c>
      <c r="T2306" s="13">
        <v>0.06</v>
      </c>
      <c r="U2306" s="12">
        <v>381.84</v>
      </c>
      <c r="V2306" s="12">
        <v>5982.16</v>
      </c>
      <c r="W2306" s="12">
        <v>70</v>
      </c>
      <c r="X2306" s="12">
        <v>8838</v>
      </c>
      <c r="Y2306" s="14">
        <f>+DAY('TABLA PRINCIPAL'!$B2306)</f>
        <v>15</v>
      </c>
      <c r="Z2306" s="14">
        <f>+MONTH('TABLA PRINCIPAL'!$B2306)</f>
        <v>8</v>
      </c>
      <c r="AA2306" s="14">
        <f>+YEAR('TABLA PRINCIPAL'!$B2306)</f>
        <v>2015</v>
      </c>
      <c r="AB2306" s="22" t="str">
        <f>+IF(Ventas_Oficina[[#This Row],[Total del pedido]]&gt;=100000,"SI","NO")</f>
        <v>NO</v>
      </c>
      <c r="AC2306" s="22" t="str">
        <f>+_xlfn.XLOOKUP(Ventas_Oficina[[#This Row],[Nº de artículo]],AUXILIAR!A2305:A7197,AUXILIAR!D2305:D7197,"Error",0)</f>
        <v>Enviado a tiempo</v>
      </c>
      <c r="AD2306" s="22" t="str">
        <f>+IF(AND(Ventas_Oficina[[#This Row],[Total]]&gt;75000,Ventas_Oficina[[#This Row],[Envio a tiempo]]="Enviado a tiempo"),"Buena Venta","Venta Mala")</f>
        <v>Venta Mala</v>
      </c>
    </row>
    <row r="2307" spans="1:30" x14ac:dyDescent="0.25">
      <c r="A2307" s="25">
        <v>1395959</v>
      </c>
      <c r="B2307" s="5">
        <v>42039</v>
      </c>
      <c r="C2307" s="6" t="s">
        <v>221</v>
      </c>
      <c r="D2307" s="6" t="s">
        <v>199</v>
      </c>
      <c r="E2307" s="6" t="s">
        <v>4</v>
      </c>
      <c r="F2307" s="6" t="s">
        <v>5</v>
      </c>
      <c r="G2307" s="6" t="s">
        <v>1007</v>
      </c>
      <c r="H2307" s="6" t="s">
        <v>24</v>
      </c>
      <c r="I2307" s="6" t="s">
        <v>1014</v>
      </c>
      <c r="J2307" s="6" t="s">
        <v>1024</v>
      </c>
      <c r="K2307" s="6" t="s">
        <v>1261</v>
      </c>
      <c r="L2307" s="6" t="s">
        <v>1267</v>
      </c>
      <c r="M2307" s="6" t="s">
        <v>1272</v>
      </c>
      <c r="N2307" s="5">
        <v>42041</v>
      </c>
      <c r="O2307" s="7">
        <v>160</v>
      </c>
      <c r="P2307" s="7">
        <v>262</v>
      </c>
      <c r="Q2307" s="7">
        <v>102</v>
      </c>
      <c r="R2307" s="6">
        <v>18</v>
      </c>
      <c r="S2307" s="7">
        <v>4716</v>
      </c>
      <c r="T2307" s="8">
        <v>0.02</v>
      </c>
      <c r="U2307" s="7">
        <v>94.320000000000007</v>
      </c>
      <c r="V2307" s="7">
        <v>4621.68</v>
      </c>
      <c r="W2307" s="7">
        <v>80</v>
      </c>
      <c r="X2307" s="7">
        <v>6957</v>
      </c>
      <c r="Y2307" s="9">
        <f>+DAY('TABLA PRINCIPAL'!$B2307)</f>
        <v>4</v>
      </c>
      <c r="Z2307" s="9">
        <f>+MONTH('TABLA PRINCIPAL'!$B2307)</f>
        <v>2</v>
      </c>
      <c r="AA2307" s="9">
        <f>+YEAR('TABLA PRINCIPAL'!$B2307)</f>
        <v>2015</v>
      </c>
      <c r="AB2307" s="22" t="str">
        <f>+IF(Ventas_Oficina[[#This Row],[Total del pedido]]&gt;=100000,"SI","NO")</f>
        <v>NO</v>
      </c>
      <c r="AC2307" s="22" t="str">
        <f>+_xlfn.XLOOKUP(Ventas_Oficina[[#This Row],[Nº de artículo]],AUXILIAR!A2306:A7198,AUXILIAR!D2306:D7198,"Error",0)</f>
        <v>Enviado a tiempo</v>
      </c>
      <c r="AD2307" s="22" t="str">
        <f>+IF(AND(Ventas_Oficina[[#This Row],[Total]]&gt;75000,Ventas_Oficina[[#This Row],[Envio a tiempo]]="Enviado a tiempo"),"Buena Venta","Venta Mala")</f>
        <v>Venta Mala</v>
      </c>
    </row>
    <row r="2308" spans="1:30" x14ac:dyDescent="0.25">
      <c r="A2308" s="26">
        <v>1395959</v>
      </c>
      <c r="B2308" s="10">
        <v>42369</v>
      </c>
      <c r="C2308" s="11" t="s">
        <v>368</v>
      </c>
      <c r="D2308" s="11" t="s">
        <v>369</v>
      </c>
      <c r="E2308" s="11" t="s">
        <v>4</v>
      </c>
      <c r="F2308" s="11" t="s">
        <v>5</v>
      </c>
      <c r="G2308" s="11" t="s">
        <v>1007</v>
      </c>
      <c r="H2308" s="11" t="s">
        <v>9</v>
      </c>
      <c r="I2308" s="11" t="s">
        <v>1012</v>
      </c>
      <c r="J2308" s="11" t="s">
        <v>1044</v>
      </c>
      <c r="K2308" s="11" t="s">
        <v>1262</v>
      </c>
      <c r="L2308" s="11" t="s">
        <v>1268</v>
      </c>
      <c r="M2308" s="11" t="s">
        <v>1272</v>
      </c>
      <c r="N2308" s="10">
        <v>42370</v>
      </c>
      <c r="O2308" s="12">
        <v>118</v>
      </c>
      <c r="P2308" s="12">
        <v>188</v>
      </c>
      <c r="Q2308" s="12">
        <v>70</v>
      </c>
      <c r="R2308" s="11">
        <v>42</v>
      </c>
      <c r="S2308" s="12">
        <v>7896</v>
      </c>
      <c r="T2308" s="13">
        <v>7.0000000000000007E-2</v>
      </c>
      <c r="U2308" s="12">
        <v>552.72</v>
      </c>
      <c r="V2308" s="12">
        <v>7343.28</v>
      </c>
      <c r="W2308" s="12">
        <v>149</v>
      </c>
      <c r="X2308" s="12">
        <v>6069</v>
      </c>
      <c r="Y2308" s="14">
        <f>+DAY('TABLA PRINCIPAL'!$B2308)</f>
        <v>31</v>
      </c>
      <c r="Z2308" s="14">
        <f>+MONTH('TABLA PRINCIPAL'!$B2308)</f>
        <v>12</v>
      </c>
      <c r="AA2308" s="14">
        <f>+YEAR('TABLA PRINCIPAL'!$B2308)</f>
        <v>2015</v>
      </c>
      <c r="AB2308" s="22" t="str">
        <f>+IF(Ventas_Oficina[[#This Row],[Total del pedido]]&gt;=100000,"SI","NO")</f>
        <v>NO</v>
      </c>
      <c r="AC2308" s="22" t="str">
        <f>+_xlfn.XLOOKUP(Ventas_Oficina[[#This Row],[Nº de artículo]],AUXILIAR!A2307:A7199,AUXILIAR!D2307:D7199,"Error",0)</f>
        <v>Enviado a tiempo</v>
      </c>
      <c r="AD2308" s="22" t="str">
        <f>+IF(AND(Ventas_Oficina[[#This Row],[Total]]&gt;75000,Ventas_Oficina[[#This Row],[Envio a tiempo]]="Enviado a tiempo"),"Buena Venta","Venta Mala")</f>
        <v>Venta Mala</v>
      </c>
    </row>
    <row r="2309" spans="1:30" x14ac:dyDescent="0.25">
      <c r="A2309" s="25">
        <v>1395959</v>
      </c>
      <c r="B2309" s="5">
        <v>41863</v>
      </c>
      <c r="C2309" s="6" t="s">
        <v>259</v>
      </c>
      <c r="D2309" s="6" t="s">
        <v>260</v>
      </c>
      <c r="E2309" s="6" t="s">
        <v>4</v>
      </c>
      <c r="F2309" s="6" t="s">
        <v>5</v>
      </c>
      <c r="G2309" s="6" t="s">
        <v>1008</v>
      </c>
      <c r="H2309" s="6" t="s">
        <v>121</v>
      </c>
      <c r="I2309" s="6" t="s">
        <v>1014</v>
      </c>
      <c r="J2309" s="6" t="s">
        <v>1049</v>
      </c>
      <c r="K2309" s="6" t="s">
        <v>1262</v>
      </c>
      <c r="L2309" s="6" t="s">
        <v>1265</v>
      </c>
      <c r="M2309" s="6" t="s">
        <v>1273</v>
      </c>
      <c r="N2309" s="5">
        <v>41861</v>
      </c>
      <c r="O2309" s="7">
        <v>184</v>
      </c>
      <c r="P2309" s="7">
        <v>288</v>
      </c>
      <c r="Q2309" s="7">
        <v>104</v>
      </c>
      <c r="R2309" s="6">
        <v>8</v>
      </c>
      <c r="S2309" s="7">
        <v>2304</v>
      </c>
      <c r="T2309" s="8">
        <v>0</v>
      </c>
      <c r="U2309" s="7">
        <v>0</v>
      </c>
      <c r="V2309" s="7">
        <v>2304</v>
      </c>
      <c r="W2309" s="7">
        <v>99</v>
      </c>
      <c r="X2309" s="7">
        <v>8838</v>
      </c>
      <c r="Y2309" s="9">
        <f>+DAY('TABLA PRINCIPAL'!$B2309)</f>
        <v>12</v>
      </c>
      <c r="Z2309" s="9">
        <f>+MONTH('TABLA PRINCIPAL'!$B2309)</f>
        <v>8</v>
      </c>
      <c r="AA2309" s="9">
        <f>+YEAR('TABLA PRINCIPAL'!$B2309)</f>
        <v>2014</v>
      </c>
      <c r="AB2309" s="22" t="str">
        <f>+IF(Ventas_Oficina[[#This Row],[Total del pedido]]&gt;=100000,"SI","NO")</f>
        <v>NO</v>
      </c>
      <c r="AC2309" s="22" t="str">
        <f>+_xlfn.XLOOKUP(Ventas_Oficina[[#This Row],[Nº de artículo]],AUXILIAR!A2308:A7200,AUXILIAR!D2308:D7200,"Error",0)</f>
        <v>No enviado a tiempo</v>
      </c>
      <c r="AD2309" s="22" t="str">
        <f>+IF(AND(Ventas_Oficina[[#This Row],[Total]]&gt;75000,Ventas_Oficina[[#This Row],[Envio a tiempo]]="Enviado a tiempo"),"Buena Venta","Venta Mala")</f>
        <v>Venta Mala</v>
      </c>
    </row>
    <row r="2310" spans="1:30" x14ac:dyDescent="0.25">
      <c r="A2310" s="26">
        <v>1396324</v>
      </c>
      <c r="B2310" s="10">
        <v>41983</v>
      </c>
      <c r="C2310" s="11" t="s">
        <v>522</v>
      </c>
      <c r="D2310" s="11" t="s">
        <v>46</v>
      </c>
      <c r="E2310" s="11" t="s">
        <v>4</v>
      </c>
      <c r="F2310" s="11" t="s">
        <v>5</v>
      </c>
      <c r="G2310" s="11" t="s">
        <v>1008</v>
      </c>
      <c r="H2310" s="11" t="s">
        <v>9</v>
      </c>
      <c r="I2310" s="11" t="s">
        <v>1013</v>
      </c>
      <c r="J2310" s="11" t="s">
        <v>1092</v>
      </c>
      <c r="K2310" s="11" t="s">
        <v>1262</v>
      </c>
      <c r="L2310" s="11" t="s">
        <v>1265</v>
      </c>
      <c r="M2310" s="11" t="s">
        <v>1272</v>
      </c>
      <c r="N2310" s="10">
        <v>41985</v>
      </c>
      <c r="O2310" s="12">
        <v>187</v>
      </c>
      <c r="P2310" s="12">
        <v>812</v>
      </c>
      <c r="Q2310" s="12">
        <v>625</v>
      </c>
      <c r="R2310" s="11">
        <v>39</v>
      </c>
      <c r="S2310" s="12">
        <v>31668</v>
      </c>
      <c r="T2310" s="13">
        <v>0.05</v>
      </c>
      <c r="U2310" s="12">
        <v>1583.4</v>
      </c>
      <c r="V2310" s="12">
        <v>30084.6</v>
      </c>
      <c r="W2310" s="12">
        <v>283</v>
      </c>
      <c r="X2310" s="12">
        <v>8679</v>
      </c>
      <c r="Y2310" s="14">
        <f>+DAY('TABLA PRINCIPAL'!$B2310)</f>
        <v>10</v>
      </c>
      <c r="Z2310" s="14">
        <f>+MONTH('TABLA PRINCIPAL'!$B2310)</f>
        <v>12</v>
      </c>
      <c r="AA2310" s="14">
        <f>+YEAR('TABLA PRINCIPAL'!$B2310)</f>
        <v>2014</v>
      </c>
      <c r="AB2310" s="22" t="str">
        <f>+IF(Ventas_Oficina[[#This Row],[Total del pedido]]&gt;=100000,"SI","NO")</f>
        <v>NO</v>
      </c>
      <c r="AC2310" s="22" t="str">
        <f>+_xlfn.XLOOKUP(Ventas_Oficina[[#This Row],[Nº de artículo]],AUXILIAR!A2309:A7201,AUXILIAR!D2309:D7201,"Error",0)</f>
        <v>Enviado a tiempo</v>
      </c>
      <c r="AD2310" s="22" t="str">
        <f>+IF(AND(Ventas_Oficina[[#This Row],[Total]]&gt;75000,Ventas_Oficina[[#This Row],[Envio a tiempo]]="Enviado a tiempo"),"Buena Venta","Venta Mala")</f>
        <v>Venta Mala</v>
      </c>
    </row>
    <row r="2311" spans="1:30" x14ac:dyDescent="0.25">
      <c r="A2311" s="25">
        <v>1396324</v>
      </c>
      <c r="B2311" s="5">
        <v>41983</v>
      </c>
      <c r="C2311" s="6" t="s">
        <v>522</v>
      </c>
      <c r="D2311" s="6" t="s">
        <v>46</v>
      </c>
      <c r="E2311" s="6" t="s">
        <v>4</v>
      </c>
      <c r="F2311" s="6" t="s">
        <v>5</v>
      </c>
      <c r="G2311" s="6" t="s">
        <v>1008</v>
      </c>
      <c r="H2311" s="6" t="s">
        <v>9</v>
      </c>
      <c r="I2311" s="6" t="s">
        <v>1014</v>
      </c>
      <c r="J2311" s="6" t="s">
        <v>1092</v>
      </c>
      <c r="K2311" s="6" t="s">
        <v>1262</v>
      </c>
      <c r="L2311" s="6" t="s">
        <v>1270</v>
      </c>
      <c r="M2311" s="6" t="s">
        <v>1274</v>
      </c>
      <c r="N2311" s="5">
        <v>41985</v>
      </c>
      <c r="O2311" s="7">
        <v>187</v>
      </c>
      <c r="P2311" s="7">
        <v>812</v>
      </c>
      <c r="Q2311" s="7">
        <v>625</v>
      </c>
      <c r="R2311" s="6">
        <v>24</v>
      </c>
      <c r="S2311" s="7">
        <v>19488</v>
      </c>
      <c r="T2311" s="8">
        <v>0.02</v>
      </c>
      <c r="U2311" s="7">
        <v>389.76</v>
      </c>
      <c r="V2311" s="7">
        <v>19098.240000000002</v>
      </c>
      <c r="W2311" s="7">
        <v>283</v>
      </c>
      <c r="X2311" s="7">
        <v>8679</v>
      </c>
      <c r="Y2311" s="9">
        <f>+DAY('TABLA PRINCIPAL'!$B2311)</f>
        <v>10</v>
      </c>
      <c r="Z2311" s="9">
        <f>+MONTH('TABLA PRINCIPAL'!$B2311)</f>
        <v>12</v>
      </c>
      <c r="AA2311" s="9">
        <f>+YEAR('TABLA PRINCIPAL'!$B2311)</f>
        <v>2014</v>
      </c>
      <c r="AB2311" s="22" t="str">
        <f>+IF(Ventas_Oficina[[#This Row],[Total del pedido]]&gt;=100000,"SI","NO")</f>
        <v>NO</v>
      </c>
      <c r="AC2311" s="22" t="str">
        <f>+_xlfn.XLOOKUP(Ventas_Oficina[[#This Row],[Nº de artículo]],AUXILIAR!A2310:A7202,AUXILIAR!D2310:D7202,"Error",0)</f>
        <v>Enviado a tiempo</v>
      </c>
      <c r="AD2311" s="22" t="str">
        <f>+IF(AND(Ventas_Oficina[[#This Row],[Total]]&gt;75000,Ventas_Oficina[[#This Row],[Envio a tiempo]]="Enviado a tiempo"),"Buena Venta","Venta Mala")</f>
        <v>Venta Mala</v>
      </c>
    </row>
    <row r="2312" spans="1:30" x14ac:dyDescent="0.25">
      <c r="A2312" s="26">
        <v>1396324</v>
      </c>
      <c r="B2312" s="10">
        <v>41983</v>
      </c>
      <c r="C2312" s="11" t="s">
        <v>522</v>
      </c>
      <c r="D2312" s="11" t="s">
        <v>46</v>
      </c>
      <c r="E2312" s="11" t="s">
        <v>4</v>
      </c>
      <c r="F2312" s="11" t="s">
        <v>5</v>
      </c>
      <c r="G2312" s="11" t="s">
        <v>1008</v>
      </c>
      <c r="H2312" s="11" t="s">
        <v>9</v>
      </c>
      <c r="I2312" s="11" t="s">
        <v>1015</v>
      </c>
      <c r="J2312" s="11" t="s">
        <v>1092</v>
      </c>
      <c r="K2312" s="11" t="s">
        <v>1261</v>
      </c>
      <c r="L2312" s="11" t="s">
        <v>1267</v>
      </c>
      <c r="M2312" s="11" t="s">
        <v>1272</v>
      </c>
      <c r="N2312" s="10">
        <v>41985</v>
      </c>
      <c r="O2312" s="12">
        <v>187</v>
      </c>
      <c r="P2312" s="12">
        <v>812</v>
      </c>
      <c r="Q2312" s="12">
        <v>625</v>
      </c>
      <c r="R2312" s="11">
        <v>22</v>
      </c>
      <c r="S2312" s="12">
        <v>17864</v>
      </c>
      <c r="T2312" s="13">
        <v>0.01</v>
      </c>
      <c r="U2312" s="12">
        <v>178.64000000000001</v>
      </c>
      <c r="V2312" s="12">
        <v>17685.36</v>
      </c>
      <c r="W2312" s="12">
        <v>283</v>
      </c>
      <c r="X2312" s="12">
        <v>8679</v>
      </c>
      <c r="Y2312" s="14">
        <f>+DAY('TABLA PRINCIPAL'!$B2312)</f>
        <v>10</v>
      </c>
      <c r="Z2312" s="14">
        <f>+MONTH('TABLA PRINCIPAL'!$B2312)</f>
        <v>12</v>
      </c>
      <c r="AA2312" s="14">
        <f>+YEAR('TABLA PRINCIPAL'!$B2312)</f>
        <v>2014</v>
      </c>
      <c r="AB2312" s="22" t="str">
        <f>+IF(Ventas_Oficina[[#This Row],[Total del pedido]]&gt;=100000,"SI","NO")</f>
        <v>NO</v>
      </c>
      <c r="AC2312" s="22" t="str">
        <f>+_xlfn.XLOOKUP(Ventas_Oficina[[#This Row],[Nº de artículo]],AUXILIAR!A2311:A7203,AUXILIAR!D2311:D7203,"Error",0)</f>
        <v>Enviado a tiempo</v>
      </c>
      <c r="AD2312" s="22" t="str">
        <f>+IF(AND(Ventas_Oficina[[#This Row],[Total]]&gt;75000,Ventas_Oficina[[#This Row],[Envio a tiempo]]="Enviado a tiempo"),"Buena Venta","Venta Mala")</f>
        <v>Venta Mala</v>
      </c>
    </row>
    <row r="2313" spans="1:30" x14ac:dyDescent="0.25">
      <c r="A2313" s="25">
        <v>1396324</v>
      </c>
      <c r="B2313" s="5">
        <v>41983</v>
      </c>
      <c r="C2313" s="6" t="s">
        <v>522</v>
      </c>
      <c r="D2313" s="6" t="s">
        <v>46</v>
      </c>
      <c r="E2313" s="6" t="s">
        <v>4</v>
      </c>
      <c r="F2313" s="6" t="s">
        <v>5</v>
      </c>
      <c r="G2313" s="6" t="s">
        <v>1009</v>
      </c>
      <c r="H2313" s="6" t="s">
        <v>9</v>
      </c>
      <c r="I2313" s="6" t="s">
        <v>1014</v>
      </c>
      <c r="J2313" s="6" t="s">
        <v>1092</v>
      </c>
      <c r="K2313" s="6" t="s">
        <v>1261</v>
      </c>
      <c r="L2313" s="6" t="s">
        <v>1267</v>
      </c>
      <c r="M2313" s="6" t="s">
        <v>1272</v>
      </c>
      <c r="N2313" s="5">
        <v>41985</v>
      </c>
      <c r="O2313" s="7">
        <v>187</v>
      </c>
      <c r="P2313" s="7">
        <v>812</v>
      </c>
      <c r="Q2313" s="7">
        <v>625</v>
      </c>
      <c r="R2313" s="6">
        <v>27</v>
      </c>
      <c r="S2313" s="7">
        <v>21924</v>
      </c>
      <c r="T2313" s="8">
        <v>0.04</v>
      </c>
      <c r="U2313" s="7">
        <v>876.96</v>
      </c>
      <c r="V2313" s="7">
        <v>21047.040000000001</v>
      </c>
      <c r="W2313" s="7">
        <v>283</v>
      </c>
      <c r="X2313" s="7">
        <v>8679</v>
      </c>
      <c r="Y2313" s="9">
        <f>+DAY('TABLA PRINCIPAL'!$B2313)</f>
        <v>10</v>
      </c>
      <c r="Z2313" s="9">
        <f>+MONTH('TABLA PRINCIPAL'!$B2313)</f>
        <v>12</v>
      </c>
      <c r="AA2313" s="9">
        <f>+YEAR('TABLA PRINCIPAL'!$B2313)</f>
        <v>2014</v>
      </c>
      <c r="AB2313" s="22" t="str">
        <f>+IF(Ventas_Oficina[[#This Row],[Total del pedido]]&gt;=100000,"SI","NO")</f>
        <v>NO</v>
      </c>
      <c r="AC2313" s="22" t="str">
        <f>+_xlfn.XLOOKUP(Ventas_Oficina[[#This Row],[Nº de artículo]],AUXILIAR!A2312:A7204,AUXILIAR!D2312:D7204,"Error",0)</f>
        <v>Enviado a tiempo</v>
      </c>
      <c r="AD2313" s="22" t="str">
        <f>+IF(AND(Ventas_Oficina[[#This Row],[Total]]&gt;75000,Ventas_Oficina[[#This Row],[Envio a tiempo]]="Enviado a tiempo"),"Buena Venta","Venta Mala")</f>
        <v>Venta Mala</v>
      </c>
    </row>
    <row r="2314" spans="1:30" x14ac:dyDescent="0.25">
      <c r="A2314" s="26">
        <v>1396324</v>
      </c>
      <c r="B2314" s="10">
        <v>42003</v>
      </c>
      <c r="C2314" s="11" t="s">
        <v>712</v>
      </c>
      <c r="D2314" s="11" t="s">
        <v>97</v>
      </c>
      <c r="E2314" s="11" t="s">
        <v>12</v>
      </c>
      <c r="F2314" s="11" t="s">
        <v>13</v>
      </c>
      <c r="G2314" s="11" t="s">
        <v>1008</v>
      </c>
      <c r="H2314" s="11" t="s">
        <v>14</v>
      </c>
      <c r="I2314" s="11" t="s">
        <v>1014</v>
      </c>
      <c r="J2314" s="11" t="s">
        <v>1092</v>
      </c>
      <c r="K2314" s="11" t="s">
        <v>1261</v>
      </c>
      <c r="L2314" s="11" t="s">
        <v>1267</v>
      </c>
      <c r="M2314" s="11" t="s">
        <v>1272</v>
      </c>
      <c r="N2314" s="10">
        <v>42004</v>
      </c>
      <c r="O2314" s="12">
        <v>187</v>
      </c>
      <c r="P2314" s="12">
        <v>812</v>
      </c>
      <c r="Q2314" s="12">
        <v>625</v>
      </c>
      <c r="R2314" s="11">
        <v>11</v>
      </c>
      <c r="S2314" s="12">
        <v>8932</v>
      </c>
      <c r="T2314" s="13">
        <v>0.01</v>
      </c>
      <c r="U2314" s="12">
        <v>89.320000000000007</v>
      </c>
      <c r="V2314" s="12">
        <v>8842.68</v>
      </c>
      <c r="W2314" s="12">
        <v>283</v>
      </c>
      <c r="X2314" s="12">
        <v>8679</v>
      </c>
      <c r="Y2314" s="14">
        <f>+DAY('TABLA PRINCIPAL'!$B2314)</f>
        <v>30</v>
      </c>
      <c r="Z2314" s="14">
        <f>+MONTH('TABLA PRINCIPAL'!$B2314)</f>
        <v>12</v>
      </c>
      <c r="AA2314" s="14">
        <f>+YEAR('TABLA PRINCIPAL'!$B2314)</f>
        <v>2014</v>
      </c>
      <c r="AB2314" s="22" t="str">
        <f>+IF(Ventas_Oficina[[#This Row],[Total del pedido]]&gt;=100000,"SI","NO")</f>
        <v>NO</v>
      </c>
      <c r="AC2314" s="22" t="str">
        <f>+_xlfn.XLOOKUP(Ventas_Oficina[[#This Row],[Nº de artículo]],AUXILIAR!A2313:A7205,AUXILIAR!D2313:D7205,"Error",0)</f>
        <v>Enviado a tiempo</v>
      </c>
      <c r="AD2314" s="22" t="str">
        <f>+IF(AND(Ventas_Oficina[[#This Row],[Total]]&gt;75000,Ventas_Oficina[[#This Row],[Envio a tiempo]]="Enviado a tiempo"),"Buena Venta","Venta Mala")</f>
        <v>Venta Mala</v>
      </c>
    </row>
    <row r="2315" spans="1:30" x14ac:dyDescent="0.25">
      <c r="A2315" s="25">
        <v>1396689</v>
      </c>
      <c r="B2315" s="5">
        <v>41354</v>
      </c>
      <c r="C2315" s="6" t="s">
        <v>136</v>
      </c>
      <c r="D2315" s="6" t="s">
        <v>137</v>
      </c>
      <c r="E2315" s="6" t="s">
        <v>4</v>
      </c>
      <c r="F2315" s="6" t="s">
        <v>5</v>
      </c>
      <c r="G2315" s="6" t="s">
        <v>1008</v>
      </c>
      <c r="H2315" s="6" t="s">
        <v>6</v>
      </c>
      <c r="I2315" s="6" t="s">
        <v>1013</v>
      </c>
      <c r="J2315" s="6" t="s">
        <v>1049</v>
      </c>
      <c r="K2315" s="6" t="s">
        <v>1262</v>
      </c>
      <c r="L2315" s="6" t="s">
        <v>1268</v>
      </c>
      <c r="M2315" s="6" t="s">
        <v>1272</v>
      </c>
      <c r="N2315" s="5">
        <v>41361</v>
      </c>
      <c r="O2315" s="7">
        <v>184</v>
      </c>
      <c r="P2315" s="7">
        <v>288</v>
      </c>
      <c r="Q2315" s="7">
        <v>104</v>
      </c>
      <c r="R2315" s="6">
        <v>25</v>
      </c>
      <c r="S2315" s="7">
        <v>7200</v>
      </c>
      <c r="T2315" s="8">
        <v>0.05</v>
      </c>
      <c r="U2315" s="7">
        <v>360</v>
      </c>
      <c r="V2315" s="7">
        <v>6840</v>
      </c>
      <c r="W2315" s="7">
        <v>99</v>
      </c>
      <c r="X2315" s="7">
        <v>2219</v>
      </c>
      <c r="Y2315" s="9">
        <f>+DAY('TABLA PRINCIPAL'!$B2315)</f>
        <v>21</v>
      </c>
      <c r="Z2315" s="9">
        <f>+MONTH('TABLA PRINCIPAL'!$B2315)</f>
        <v>3</v>
      </c>
      <c r="AA2315" s="9">
        <f>+YEAR('TABLA PRINCIPAL'!$B2315)</f>
        <v>2013</v>
      </c>
      <c r="AB2315" s="22" t="str">
        <f>+IF(Ventas_Oficina[[#This Row],[Total del pedido]]&gt;=100000,"SI","NO")</f>
        <v>NO</v>
      </c>
      <c r="AC2315" s="22" t="str">
        <f>+_xlfn.XLOOKUP(Ventas_Oficina[[#This Row],[Nº de artículo]],AUXILIAR!A2314:A7206,AUXILIAR!D2314:D7206,"Error",0)</f>
        <v>Enviado a tiempo</v>
      </c>
      <c r="AD2315" s="22" t="str">
        <f>+IF(AND(Ventas_Oficina[[#This Row],[Total]]&gt;75000,Ventas_Oficina[[#This Row],[Envio a tiempo]]="Enviado a tiempo"),"Buena Venta","Venta Mala")</f>
        <v>Venta Mala</v>
      </c>
    </row>
    <row r="2316" spans="1:30" x14ac:dyDescent="0.25">
      <c r="A2316" s="26">
        <v>1396689</v>
      </c>
      <c r="B2316" s="10">
        <v>42520</v>
      </c>
      <c r="C2316" s="11" t="s">
        <v>386</v>
      </c>
      <c r="D2316" s="11" t="s">
        <v>76</v>
      </c>
      <c r="E2316" s="11" t="s">
        <v>4</v>
      </c>
      <c r="F2316" s="11" t="s">
        <v>5</v>
      </c>
      <c r="G2316" s="11" t="s">
        <v>1008</v>
      </c>
      <c r="H2316" s="11" t="s">
        <v>17</v>
      </c>
      <c r="I2316" s="11" t="s">
        <v>1013</v>
      </c>
      <c r="J2316" s="11" t="s">
        <v>1153</v>
      </c>
      <c r="K2316" s="11" t="s">
        <v>1261</v>
      </c>
      <c r="L2316" s="11" t="s">
        <v>1265</v>
      </c>
      <c r="M2316" s="11" t="s">
        <v>1272</v>
      </c>
      <c r="N2316" s="10">
        <v>42520</v>
      </c>
      <c r="O2316" s="12">
        <v>31561</v>
      </c>
      <c r="P2316" s="12">
        <v>50097</v>
      </c>
      <c r="Q2316" s="12">
        <v>18536</v>
      </c>
      <c r="R2316" s="11">
        <v>25</v>
      </c>
      <c r="S2316" s="12">
        <v>1252425</v>
      </c>
      <c r="T2316" s="13">
        <v>0.04</v>
      </c>
      <c r="U2316" s="12">
        <v>50097</v>
      </c>
      <c r="V2316" s="12">
        <v>1202328</v>
      </c>
      <c r="W2316" s="12">
        <v>6930</v>
      </c>
      <c r="X2316" s="12">
        <v>161103</v>
      </c>
      <c r="Y2316" s="14">
        <f>+DAY('TABLA PRINCIPAL'!$B2316)</f>
        <v>30</v>
      </c>
      <c r="Z2316" s="14">
        <f>+MONTH('TABLA PRINCIPAL'!$B2316)</f>
        <v>5</v>
      </c>
      <c r="AA2316" s="14">
        <f>+YEAR('TABLA PRINCIPAL'!$B2316)</f>
        <v>2016</v>
      </c>
      <c r="AB2316" s="22" t="str">
        <f>+IF(Ventas_Oficina[[#This Row],[Total del pedido]]&gt;=100000,"SI","NO")</f>
        <v>SI</v>
      </c>
      <c r="AC2316" s="22" t="str">
        <f>+_xlfn.XLOOKUP(Ventas_Oficina[[#This Row],[Nº de artículo]],AUXILIAR!A2315:A7207,AUXILIAR!D2315:D7207,"Error",0)</f>
        <v>Enviado a tiempo</v>
      </c>
      <c r="AD2316" s="22" t="str">
        <f>+IF(AND(Ventas_Oficina[[#This Row],[Total]]&gt;75000,Ventas_Oficina[[#This Row],[Envio a tiempo]]="Enviado a tiempo"),"Buena Venta","Venta Mala")</f>
        <v>Buena Venta</v>
      </c>
    </row>
    <row r="2317" spans="1:30" x14ac:dyDescent="0.25">
      <c r="A2317" s="25">
        <v>1396689</v>
      </c>
      <c r="B2317" s="5">
        <v>42201</v>
      </c>
      <c r="C2317" s="6" t="s">
        <v>388</v>
      </c>
      <c r="D2317" s="6" t="s">
        <v>36</v>
      </c>
      <c r="E2317" s="6" t="s">
        <v>12</v>
      </c>
      <c r="F2317" s="6" t="s">
        <v>13</v>
      </c>
      <c r="G2317" s="6" t="s">
        <v>1009</v>
      </c>
      <c r="H2317" s="6" t="s">
        <v>14</v>
      </c>
      <c r="I2317" s="6" t="s">
        <v>1013</v>
      </c>
      <c r="J2317" s="6" t="s">
        <v>1044</v>
      </c>
      <c r="K2317" s="6" t="s">
        <v>1261</v>
      </c>
      <c r="L2317" s="6" t="s">
        <v>1265</v>
      </c>
      <c r="M2317" s="6" t="s">
        <v>1272</v>
      </c>
      <c r="N2317" s="5">
        <v>42205</v>
      </c>
      <c r="O2317" s="7">
        <v>118</v>
      </c>
      <c r="P2317" s="7">
        <v>188</v>
      </c>
      <c r="Q2317" s="7">
        <v>70</v>
      </c>
      <c r="R2317" s="6">
        <v>19</v>
      </c>
      <c r="S2317" s="7">
        <v>3572</v>
      </c>
      <c r="T2317" s="8">
        <v>0</v>
      </c>
      <c r="U2317" s="7">
        <v>0</v>
      </c>
      <c r="V2317" s="7">
        <v>3572</v>
      </c>
      <c r="W2317" s="7">
        <v>149</v>
      </c>
      <c r="X2317" s="7">
        <v>3759</v>
      </c>
      <c r="Y2317" s="9">
        <f>+DAY('TABLA PRINCIPAL'!$B2317)</f>
        <v>16</v>
      </c>
      <c r="Z2317" s="9">
        <f>+MONTH('TABLA PRINCIPAL'!$B2317)</f>
        <v>7</v>
      </c>
      <c r="AA2317" s="9">
        <f>+YEAR('TABLA PRINCIPAL'!$B2317)</f>
        <v>2015</v>
      </c>
      <c r="AB2317" s="22" t="str">
        <f>+IF(Ventas_Oficina[[#This Row],[Total del pedido]]&gt;=100000,"SI","NO")</f>
        <v>NO</v>
      </c>
      <c r="AC2317" s="22" t="str">
        <f>+_xlfn.XLOOKUP(Ventas_Oficina[[#This Row],[Nº de artículo]],AUXILIAR!A2316:A7208,AUXILIAR!D2316:D7208,"Error",0)</f>
        <v>No enviado a tiempo</v>
      </c>
      <c r="AD2317" s="22" t="str">
        <f>+IF(AND(Ventas_Oficina[[#This Row],[Total]]&gt;75000,Ventas_Oficina[[#This Row],[Envio a tiempo]]="Enviado a tiempo"),"Buena Venta","Venta Mala")</f>
        <v>Venta Mala</v>
      </c>
    </row>
    <row r="2318" spans="1:30" x14ac:dyDescent="0.25">
      <c r="A2318" s="26">
        <v>1396689</v>
      </c>
      <c r="B2318" s="10">
        <v>42257</v>
      </c>
      <c r="C2318" s="11" t="s">
        <v>713</v>
      </c>
      <c r="D2318" s="11" t="s">
        <v>108</v>
      </c>
      <c r="E2318" s="11" t="s">
        <v>4</v>
      </c>
      <c r="F2318" s="11" t="s">
        <v>5</v>
      </c>
      <c r="G2318" s="11" t="s">
        <v>1007</v>
      </c>
      <c r="H2318" s="11" t="s">
        <v>9</v>
      </c>
      <c r="I2318" s="11" t="s">
        <v>1015</v>
      </c>
      <c r="J2318" s="11" t="s">
        <v>1080</v>
      </c>
      <c r="K2318" s="11" t="s">
        <v>1261</v>
      </c>
      <c r="L2318" s="11" t="s">
        <v>1267</v>
      </c>
      <c r="M2318" s="11" t="s">
        <v>1272</v>
      </c>
      <c r="N2318" s="10">
        <v>42258</v>
      </c>
      <c r="O2318" s="12">
        <v>350</v>
      </c>
      <c r="P2318" s="12">
        <v>574</v>
      </c>
      <c r="Q2318" s="12">
        <v>224</v>
      </c>
      <c r="R2318" s="11">
        <v>17</v>
      </c>
      <c r="S2318" s="12">
        <v>9758</v>
      </c>
      <c r="T2318" s="13">
        <v>0.09</v>
      </c>
      <c r="U2318" s="12">
        <v>878.21999999999991</v>
      </c>
      <c r="V2318" s="12">
        <v>8879.7800000000007</v>
      </c>
      <c r="W2318" s="12">
        <v>501</v>
      </c>
      <c r="X2318" s="12">
        <v>15237</v>
      </c>
      <c r="Y2318" s="14">
        <f>+DAY('TABLA PRINCIPAL'!$B2318)</f>
        <v>10</v>
      </c>
      <c r="Z2318" s="14">
        <f>+MONTH('TABLA PRINCIPAL'!$B2318)</f>
        <v>9</v>
      </c>
      <c r="AA2318" s="14">
        <f>+YEAR('TABLA PRINCIPAL'!$B2318)</f>
        <v>2015</v>
      </c>
      <c r="AB2318" s="22" t="str">
        <f>+IF(Ventas_Oficina[[#This Row],[Total del pedido]]&gt;=100000,"SI","NO")</f>
        <v>NO</v>
      </c>
      <c r="AC2318" s="22" t="str">
        <f>+_xlfn.XLOOKUP(Ventas_Oficina[[#This Row],[Nº de artículo]],AUXILIAR!A2317:A7209,AUXILIAR!D2317:D7209,"Error",0)</f>
        <v>Enviado a tiempo</v>
      </c>
      <c r="AD2318" s="22" t="str">
        <f>+IF(AND(Ventas_Oficina[[#This Row],[Total]]&gt;75000,Ventas_Oficina[[#This Row],[Envio a tiempo]]="Enviado a tiempo"),"Buena Venta","Venta Mala")</f>
        <v>Venta Mala</v>
      </c>
    </row>
    <row r="2319" spans="1:30" x14ac:dyDescent="0.25">
      <c r="A2319" s="25">
        <v>1396720</v>
      </c>
      <c r="B2319" s="5">
        <v>42000</v>
      </c>
      <c r="C2319" s="6" t="s">
        <v>213</v>
      </c>
      <c r="D2319" s="6" t="s">
        <v>183</v>
      </c>
      <c r="E2319" s="6" t="s">
        <v>4</v>
      </c>
      <c r="F2319" s="6" t="s">
        <v>5</v>
      </c>
      <c r="G2319" s="6" t="s">
        <v>1010</v>
      </c>
      <c r="H2319" s="6" t="s">
        <v>106</v>
      </c>
      <c r="I2319" s="6" t="s">
        <v>1013</v>
      </c>
      <c r="J2319" s="6" t="s">
        <v>187</v>
      </c>
      <c r="K2319" s="6" t="s">
        <v>1261</v>
      </c>
      <c r="L2319" s="6" t="s">
        <v>1265</v>
      </c>
      <c r="M2319" s="6" t="s">
        <v>1272</v>
      </c>
      <c r="N2319" s="5">
        <v>42002</v>
      </c>
      <c r="O2319" s="7">
        <v>231</v>
      </c>
      <c r="P2319" s="7">
        <v>378</v>
      </c>
      <c r="Q2319" s="7">
        <v>147</v>
      </c>
      <c r="R2319" s="6">
        <v>48</v>
      </c>
      <c r="S2319" s="7">
        <v>18144</v>
      </c>
      <c r="T2319" s="8">
        <v>0.04</v>
      </c>
      <c r="U2319" s="7">
        <v>725.76</v>
      </c>
      <c r="V2319" s="7">
        <v>17418.240000000002</v>
      </c>
      <c r="W2319" s="7">
        <v>71</v>
      </c>
      <c r="X2319" s="7">
        <v>15259</v>
      </c>
      <c r="Y2319" s="9">
        <f>+DAY('TABLA PRINCIPAL'!$B2319)</f>
        <v>27</v>
      </c>
      <c r="Z2319" s="9">
        <f>+MONTH('TABLA PRINCIPAL'!$B2319)</f>
        <v>12</v>
      </c>
      <c r="AA2319" s="9">
        <f>+YEAR('TABLA PRINCIPAL'!$B2319)</f>
        <v>2014</v>
      </c>
      <c r="AB2319" s="22" t="str">
        <f>+IF(Ventas_Oficina[[#This Row],[Total del pedido]]&gt;=100000,"SI","NO")</f>
        <v>NO</v>
      </c>
      <c r="AC2319" s="22" t="str">
        <f>+_xlfn.XLOOKUP(Ventas_Oficina[[#This Row],[Nº de artículo]],AUXILIAR!A2318:A7210,AUXILIAR!D2318:D7210,"Error",0)</f>
        <v>Enviado a tiempo</v>
      </c>
      <c r="AD2319" s="22" t="str">
        <f>+IF(AND(Ventas_Oficina[[#This Row],[Total]]&gt;75000,Ventas_Oficina[[#This Row],[Envio a tiempo]]="Enviado a tiempo"),"Buena Venta","Venta Mala")</f>
        <v>Venta Mala</v>
      </c>
    </row>
    <row r="2320" spans="1:30" x14ac:dyDescent="0.25">
      <c r="A2320" s="26">
        <v>1397055</v>
      </c>
      <c r="B2320" s="10">
        <v>41648</v>
      </c>
      <c r="C2320" s="11" t="s">
        <v>37</v>
      </c>
      <c r="D2320" s="11" t="s">
        <v>197</v>
      </c>
      <c r="E2320" s="11" t="s">
        <v>4</v>
      </c>
      <c r="F2320" s="11" t="s">
        <v>5</v>
      </c>
      <c r="G2320" s="11" t="s">
        <v>1008</v>
      </c>
      <c r="H2320" s="11" t="s">
        <v>39</v>
      </c>
      <c r="I2320" s="11" t="s">
        <v>1012</v>
      </c>
      <c r="J2320" s="11" t="s">
        <v>1049</v>
      </c>
      <c r="K2320" s="11" t="s">
        <v>1262</v>
      </c>
      <c r="L2320" s="11" t="s">
        <v>1270</v>
      </c>
      <c r="M2320" s="11" t="s">
        <v>1274</v>
      </c>
      <c r="N2320" s="10">
        <v>41650</v>
      </c>
      <c r="O2320" s="12">
        <v>184</v>
      </c>
      <c r="P2320" s="12">
        <v>288</v>
      </c>
      <c r="Q2320" s="12">
        <v>104</v>
      </c>
      <c r="R2320" s="11">
        <v>43</v>
      </c>
      <c r="S2320" s="12">
        <v>12384</v>
      </c>
      <c r="T2320" s="13">
        <v>0.06</v>
      </c>
      <c r="U2320" s="12">
        <v>743.04</v>
      </c>
      <c r="V2320" s="12">
        <v>11640.96</v>
      </c>
      <c r="W2320" s="12">
        <v>99</v>
      </c>
      <c r="X2320" s="12">
        <v>4229</v>
      </c>
      <c r="Y2320" s="14">
        <f>+DAY('TABLA PRINCIPAL'!$B2320)</f>
        <v>9</v>
      </c>
      <c r="Z2320" s="14">
        <f>+MONTH('TABLA PRINCIPAL'!$B2320)</f>
        <v>1</v>
      </c>
      <c r="AA2320" s="14">
        <f>+YEAR('TABLA PRINCIPAL'!$B2320)</f>
        <v>2014</v>
      </c>
      <c r="AB2320" s="22" t="str">
        <f>+IF(Ventas_Oficina[[#This Row],[Total del pedido]]&gt;=100000,"SI","NO")</f>
        <v>NO</v>
      </c>
      <c r="AC2320" s="22" t="str">
        <f>+_xlfn.XLOOKUP(Ventas_Oficina[[#This Row],[Nº de artículo]],AUXILIAR!A2319:A7211,AUXILIAR!D2319:D7211,"Error",0)</f>
        <v>Enviado a tiempo</v>
      </c>
      <c r="AD2320" s="22" t="str">
        <f>+IF(AND(Ventas_Oficina[[#This Row],[Total]]&gt;75000,Ventas_Oficina[[#This Row],[Envio a tiempo]]="Enviado a tiempo"),"Buena Venta","Venta Mala")</f>
        <v>Venta Mala</v>
      </c>
    </row>
    <row r="2321" spans="1:30" x14ac:dyDescent="0.25">
      <c r="A2321" s="25">
        <v>1397055</v>
      </c>
      <c r="B2321" s="5">
        <v>42369</v>
      </c>
      <c r="C2321" s="6" t="s">
        <v>368</v>
      </c>
      <c r="D2321" s="6" t="s">
        <v>369</v>
      </c>
      <c r="E2321" s="6" t="s">
        <v>4</v>
      </c>
      <c r="F2321" s="6" t="s">
        <v>5</v>
      </c>
      <c r="G2321" s="6" t="s">
        <v>1008</v>
      </c>
      <c r="H2321" s="6" t="s">
        <v>9</v>
      </c>
      <c r="I2321" s="6" t="s">
        <v>1013</v>
      </c>
      <c r="J2321" s="6" t="s">
        <v>1136</v>
      </c>
      <c r="K2321" s="6" t="s">
        <v>1261</v>
      </c>
      <c r="L2321" s="6" t="s">
        <v>1266</v>
      </c>
      <c r="M2321" s="6" t="s">
        <v>1272</v>
      </c>
      <c r="N2321" s="5">
        <v>42370</v>
      </c>
      <c r="O2321" s="7">
        <v>351</v>
      </c>
      <c r="P2321" s="7">
        <v>857</v>
      </c>
      <c r="Q2321" s="7">
        <v>506</v>
      </c>
      <c r="R2321" s="6">
        <v>30</v>
      </c>
      <c r="S2321" s="7">
        <v>25710</v>
      </c>
      <c r="T2321" s="8">
        <v>0.08</v>
      </c>
      <c r="U2321" s="7">
        <v>2056.8000000000002</v>
      </c>
      <c r="V2321" s="7">
        <v>23653.200000000001</v>
      </c>
      <c r="W2321" s="7">
        <v>614</v>
      </c>
      <c r="X2321" s="7">
        <v>17683</v>
      </c>
      <c r="Y2321" s="9">
        <f>+DAY('TABLA PRINCIPAL'!$B2321)</f>
        <v>31</v>
      </c>
      <c r="Z2321" s="9">
        <f>+MONTH('TABLA PRINCIPAL'!$B2321)</f>
        <v>12</v>
      </c>
      <c r="AA2321" s="9">
        <f>+YEAR('TABLA PRINCIPAL'!$B2321)</f>
        <v>2015</v>
      </c>
      <c r="AB2321" s="22" t="str">
        <f>+IF(Ventas_Oficina[[#This Row],[Total del pedido]]&gt;=100000,"SI","NO")</f>
        <v>NO</v>
      </c>
      <c r="AC2321" s="22" t="str">
        <f>+_xlfn.XLOOKUP(Ventas_Oficina[[#This Row],[Nº de artículo]],AUXILIAR!A2320:A7212,AUXILIAR!D2320:D7212,"Error",0)</f>
        <v>Enviado a tiempo</v>
      </c>
      <c r="AD2321" s="22" t="str">
        <f>+IF(AND(Ventas_Oficina[[#This Row],[Total]]&gt;75000,Ventas_Oficina[[#This Row],[Envio a tiempo]]="Enviado a tiempo"),"Buena Venta","Venta Mala")</f>
        <v>Venta Mala</v>
      </c>
    </row>
    <row r="2322" spans="1:30" x14ac:dyDescent="0.25">
      <c r="A2322" s="26">
        <v>1397055</v>
      </c>
      <c r="B2322" s="10">
        <v>41653</v>
      </c>
      <c r="C2322" s="11" t="s">
        <v>84</v>
      </c>
      <c r="D2322" s="11" t="s">
        <v>29</v>
      </c>
      <c r="E2322" s="11" t="s">
        <v>12</v>
      </c>
      <c r="F2322" s="11" t="s">
        <v>13</v>
      </c>
      <c r="G2322" s="11" t="s">
        <v>1007</v>
      </c>
      <c r="H2322" s="11" t="s">
        <v>14</v>
      </c>
      <c r="I2322" s="11" t="s">
        <v>1016</v>
      </c>
      <c r="J2322" s="11" t="s">
        <v>1121</v>
      </c>
      <c r="K2322" s="11" t="s">
        <v>1261</v>
      </c>
      <c r="L2322" s="11" t="s">
        <v>1265</v>
      </c>
      <c r="M2322" s="11" t="s">
        <v>1272</v>
      </c>
      <c r="N2322" s="10">
        <v>41657</v>
      </c>
      <c r="O2322" s="12">
        <v>892</v>
      </c>
      <c r="P2322" s="12">
        <v>2974</v>
      </c>
      <c r="Q2322" s="12">
        <v>2082</v>
      </c>
      <c r="R2322" s="11">
        <v>27</v>
      </c>
      <c r="S2322" s="12">
        <v>80298</v>
      </c>
      <c r="T2322" s="13">
        <v>0</v>
      </c>
      <c r="U2322" s="12">
        <v>0</v>
      </c>
      <c r="V2322" s="12">
        <v>80298</v>
      </c>
      <c r="W2322" s="12">
        <v>664</v>
      </c>
      <c r="X2322" s="12">
        <v>19651</v>
      </c>
      <c r="Y2322" s="14">
        <f>+DAY('TABLA PRINCIPAL'!$B2322)</f>
        <v>14</v>
      </c>
      <c r="Z2322" s="14">
        <f>+MONTH('TABLA PRINCIPAL'!$B2322)</f>
        <v>1</v>
      </c>
      <c r="AA2322" s="14">
        <f>+YEAR('TABLA PRINCIPAL'!$B2322)</f>
        <v>2014</v>
      </c>
      <c r="AB2322" s="22" t="str">
        <f>+IF(Ventas_Oficina[[#This Row],[Total del pedido]]&gt;=100000,"SI","NO")</f>
        <v>NO</v>
      </c>
      <c r="AC2322" s="22" t="str">
        <f>+_xlfn.XLOOKUP(Ventas_Oficina[[#This Row],[Nº de artículo]],AUXILIAR!A2321:A7213,AUXILIAR!D2321:D7213,"Error",0)</f>
        <v>No enviado a tiempo</v>
      </c>
      <c r="AD2322" s="22" t="str">
        <f>+IF(AND(Ventas_Oficina[[#This Row],[Total]]&gt;75000,Ventas_Oficina[[#This Row],[Envio a tiempo]]="Enviado a tiempo"),"Buena Venta","Venta Mala")</f>
        <v>Venta Mala</v>
      </c>
    </row>
    <row r="2323" spans="1:30" x14ac:dyDescent="0.25">
      <c r="A2323" s="25">
        <v>1397055</v>
      </c>
      <c r="B2323" s="5">
        <v>41458</v>
      </c>
      <c r="C2323" s="6" t="s">
        <v>347</v>
      </c>
      <c r="D2323" s="6" t="s">
        <v>209</v>
      </c>
      <c r="E2323" s="6" t="s">
        <v>4</v>
      </c>
      <c r="F2323" s="6" t="s">
        <v>5</v>
      </c>
      <c r="G2323" s="6" t="s">
        <v>1008</v>
      </c>
      <c r="H2323" s="6" t="s">
        <v>6</v>
      </c>
      <c r="I2323" s="6" t="s">
        <v>1012</v>
      </c>
      <c r="J2323" s="6" t="s">
        <v>1094</v>
      </c>
      <c r="K2323" s="6" t="s">
        <v>1261</v>
      </c>
      <c r="L2323" s="6" t="s">
        <v>1265</v>
      </c>
      <c r="M2323" s="6" t="s">
        <v>1272</v>
      </c>
      <c r="N2323" s="5">
        <v>41480</v>
      </c>
      <c r="O2323" s="7">
        <v>1239</v>
      </c>
      <c r="P2323" s="7">
        <v>1998</v>
      </c>
      <c r="Q2323" s="7">
        <v>759</v>
      </c>
      <c r="R2323" s="6">
        <v>25</v>
      </c>
      <c r="S2323" s="7">
        <v>49950</v>
      </c>
      <c r="T2323" s="8">
        <v>0.04</v>
      </c>
      <c r="U2323" s="7">
        <v>1998</v>
      </c>
      <c r="V2323" s="7">
        <v>47952</v>
      </c>
      <c r="W2323" s="7">
        <v>577</v>
      </c>
      <c r="X2323" s="7">
        <v>85653</v>
      </c>
      <c r="Y2323" s="9">
        <f>+DAY('TABLA PRINCIPAL'!$B2323)</f>
        <v>3</v>
      </c>
      <c r="Z2323" s="9">
        <f>+MONTH('TABLA PRINCIPAL'!$B2323)</f>
        <v>7</v>
      </c>
      <c r="AA2323" s="9">
        <f>+YEAR('TABLA PRINCIPAL'!$B2323)</f>
        <v>2013</v>
      </c>
      <c r="AB2323" s="22" t="str">
        <f>+IF(Ventas_Oficina[[#This Row],[Total del pedido]]&gt;=100000,"SI","NO")</f>
        <v>NO</v>
      </c>
      <c r="AC2323" s="22" t="str">
        <f>+_xlfn.XLOOKUP(Ventas_Oficina[[#This Row],[Nº de artículo]],AUXILIAR!A2322:A7214,AUXILIAR!D2322:D7214,"Error",0)</f>
        <v>Enviado a tiempo</v>
      </c>
      <c r="AD2323" s="22" t="str">
        <f>+IF(AND(Ventas_Oficina[[#This Row],[Total]]&gt;75000,Ventas_Oficina[[#This Row],[Envio a tiempo]]="Enviado a tiempo"),"Buena Venta","Venta Mala")</f>
        <v>Buena Venta</v>
      </c>
    </row>
    <row r="2324" spans="1:30" x14ac:dyDescent="0.25">
      <c r="A2324" s="26">
        <v>1397055</v>
      </c>
      <c r="B2324" s="10">
        <v>41573</v>
      </c>
      <c r="C2324" s="11" t="s">
        <v>348</v>
      </c>
      <c r="D2324" s="11" t="s">
        <v>60</v>
      </c>
      <c r="E2324" s="11" t="s">
        <v>4</v>
      </c>
      <c r="F2324" s="11" t="s">
        <v>5</v>
      </c>
      <c r="G2324" s="11" t="s">
        <v>1010</v>
      </c>
      <c r="H2324" s="11" t="s">
        <v>24</v>
      </c>
      <c r="I2324" s="11" t="s">
        <v>1014</v>
      </c>
      <c r="J2324" s="11" t="s">
        <v>1094</v>
      </c>
      <c r="K2324" s="11" t="s">
        <v>1261</v>
      </c>
      <c r="L2324" s="11" t="s">
        <v>1265</v>
      </c>
      <c r="M2324" s="11" t="s">
        <v>1272</v>
      </c>
      <c r="N2324" s="10">
        <v>41575</v>
      </c>
      <c r="O2324" s="12">
        <v>1239</v>
      </c>
      <c r="P2324" s="12">
        <v>1998</v>
      </c>
      <c r="Q2324" s="12">
        <v>759</v>
      </c>
      <c r="R2324" s="11">
        <v>8</v>
      </c>
      <c r="S2324" s="12">
        <v>15984</v>
      </c>
      <c r="T2324" s="13">
        <v>0.01</v>
      </c>
      <c r="U2324" s="12">
        <v>159.84</v>
      </c>
      <c r="V2324" s="12">
        <v>15824.16</v>
      </c>
      <c r="W2324" s="12">
        <v>577</v>
      </c>
      <c r="X2324" s="12">
        <v>80333</v>
      </c>
      <c r="Y2324" s="14">
        <f>+DAY('TABLA PRINCIPAL'!$B2324)</f>
        <v>26</v>
      </c>
      <c r="Z2324" s="14">
        <f>+MONTH('TABLA PRINCIPAL'!$B2324)</f>
        <v>10</v>
      </c>
      <c r="AA2324" s="14">
        <f>+YEAR('TABLA PRINCIPAL'!$B2324)</f>
        <v>2013</v>
      </c>
      <c r="AB2324" s="22" t="str">
        <f>+IF(Ventas_Oficina[[#This Row],[Total del pedido]]&gt;=100000,"SI","NO")</f>
        <v>NO</v>
      </c>
      <c r="AC2324" s="22" t="str">
        <f>+_xlfn.XLOOKUP(Ventas_Oficina[[#This Row],[Nº de artículo]],AUXILIAR!A2323:A7215,AUXILIAR!D2323:D7215,"Error",0)</f>
        <v>Enviado a tiempo</v>
      </c>
      <c r="AD2324" s="22" t="str">
        <f>+IF(AND(Ventas_Oficina[[#This Row],[Total]]&gt;75000,Ventas_Oficina[[#This Row],[Envio a tiempo]]="Enviado a tiempo"),"Buena Venta","Venta Mala")</f>
        <v>Buena Venta</v>
      </c>
    </row>
    <row r="2325" spans="1:30" x14ac:dyDescent="0.25">
      <c r="A2325" s="25">
        <v>1397420</v>
      </c>
      <c r="B2325" s="5">
        <v>41504</v>
      </c>
      <c r="C2325" s="6" t="s">
        <v>229</v>
      </c>
      <c r="D2325" s="6" t="s">
        <v>156</v>
      </c>
      <c r="E2325" s="6" t="s">
        <v>12</v>
      </c>
      <c r="F2325" s="6" t="s">
        <v>13</v>
      </c>
      <c r="G2325" s="6" t="s">
        <v>1010</v>
      </c>
      <c r="H2325" s="6" t="s">
        <v>42</v>
      </c>
      <c r="I2325" s="6" t="s">
        <v>1013</v>
      </c>
      <c r="J2325" s="6" t="s">
        <v>1173</v>
      </c>
      <c r="K2325" s="6" t="s">
        <v>1262</v>
      </c>
      <c r="L2325" s="6" t="s">
        <v>1265</v>
      </c>
      <c r="M2325" s="6" t="s">
        <v>1272</v>
      </c>
      <c r="N2325" s="5">
        <v>41506</v>
      </c>
      <c r="O2325" s="7">
        <v>489</v>
      </c>
      <c r="P2325" s="7">
        <v>764</v>
      </c>
      <c r="Q2325" s="7">
        <v>275</v>
      </c>
      <c r="R2325" s="6">
        <v>24</v>
      </c>
      <c r="S2325" s="7">
        <v>18336</v>
      </c>
      <c r="T2325" s="8">
        <v>0.08</v>
      </c>
      <c r="U2325" s="7">
        <v>1466.88</v>
      </c>
      <c r="V2325" s="7">
        <v>16869.12</v>
      </c>
      <c r="W2325" s="7">
        <v>139</v>
      </c>
      <c r="X2325" s="7">
        <v>18657</v>
      </c>
      <c r="Y2325" s="9">
        <f>+DAY('TABLA PRINCIPAL'!$B2325)</f>
        <v>18</v>
      </c>
      <c r="Z2325" s="9">
        <f>+MONTH('TABLA PRINCIPAL'!$B2325)</f>
        <v>8</v>
      </c>
      <c r="AA2325" s="9">
        <f>+YEAR('TABLA PRINCIPAL'!$B2325)</f>
        <v>2013</v>
      </c>
      <c r="AB2325" s="22" t="str">
        <f>+IF(Ventas_Oficina[[#This Row],[Total del pedido]]&gt;=100000,"SI","NO")</f>
        <v>NO</v>
      </c>
      <c r="AC2325" s="22" t="str">
        <f>+_xlfn.XLOOKUP(Ventas_Oficina[[#This Row],[Nº de artículo]],AUXILIAR!A2324:A7216,AUXILIAR!D2324:D7216,"Error",0)</f>
        <v>Enviado a tiempo</v>
      </c>
      <c r="AD2325" s="22" t="str">
        <f>+IF(AND(Ventas_Oficina[[#This Row],[Total]]&gt;75000,Ventas_Oficina[[#This Row],[Envio a tiempo]]="Enviado a tiempo"),"Buena Venta","Venta Mala")</f>
        <v>Venta Mala</v>
      </c>
    </row>
    <row r="2326" spans="1:30" x14ac:dyDescent="0.25">
      <c r="A2326" s="26">
        <v>1397785</v>
      </c>
      <c r="B2326" s="10">
        <v>41653</v>
      </c>
      <c r="C2326" s="11" t="s">
        <v>159</v>
      </c>
      <c r="D2326" s="11" t="s">
        <v>160</v>
      </c>
      <c r="E2326" s="11" t="s">
        <v>4</v>
      </c>
      <c r="F2326" s="11" t="s">
        <v>5</v>
      </c>
      <c r="G2326" s="11" t="s">
        <v>1009</v>
      </c>
      <c r="H2326" s="11" t="s">
        <v>53</v>
      </c>
      <c r="I2326" s="11" t="s">
        <v>1014</v>
      </c>
      <c r="J2326" s="11" t="s">
        <v>1114</v>
      </c>
      <c r="K2326" s="11" t="s">
        <v>1261</v>
      </c>
      <c r="L2326" s="11" t="s">
        <v>1267</v>
      </c>
      <c r="M2326" s="11" t="s">
        <v>1272</v>
      </c>
      <c r="N2326" s="10">
        <v>41656</v>
      </c>
      <c r="O2326" s="12">
        <v>195</v>
      </c>
      <c r="P2326" s="12">
        <v>398</v>
      </c>
      <c r="Q2326" s="12">
        <v>203</v>
      </c>
      <c r="R2326" s="11">
        <v>32</v>
      </c>
      <c r="S2326" s="12">
        <v>12736</v>
      </c>
      <c r="T2326" s="13">
        <v>0.01</v>
      </c>
      <c r="U2326" s="12">
        <v>127.36</v>
      </c>
      <c r="V2326" s="12">
        <v>12608.64</v>
      </c>
      <c r="W2326" s="12">
        <v>83</v>
      </c>
      <c r="X2326" s="12">
        <v>15259</v>
      </c>
      <c r="Y2326" s="14">
        <f>+DAY('TABLA PRINCIPAL'!$B2326)</f>
        <v>14</v>
      </c>
      <c r="Z2326" s="14">
        <f>+MONTH('TABLA PRINCIPAL'!$B2326)</f>
        <v>1</v>
      </c>
      <c r="AA2326" s="14">
        <f>+YEAR('TABLA PRINCIPAL'!$B2326)</f>
        <v>2014</v>
      </c>
      <c r="AB2326" s="22" t="str">
        <f>+IF(Ventas_Oficina[[#This Row],[Total del pedido]]&gt;=100000,"SI","NO")</f>
        <v>NO</v>
      </c>
      <c r="AC2326" s="22" t="str">
        <f>+_xlfn.XLOOKUP(Ventas_Oficina[[#This Row],[Nº de artículo]],AUXILIAR!A2325:A7217,AUXILIAR!D2325:D7217,"Error",0)</f>
        <v>Enviado a tiempo</v>
      </c>
      <c r="AD2326" s="22" t="str">
        <f>+IF(AND(Ventas_Oficina[[#This Row],[Total]]&gt;75000,Ventas_Oficina[[#This Row],[Envio a tiempo]]="Enviado a tiempo"),"Buena Venta","Venta Mala")</f>
        <v>Venta Mala</v>
      </c>
    </row>
    <row r="2327" spans="1:30" x14ac:dyDescent="0.25">
      <c r="A2327" s="25">
        <v>1398150</v>
      </c>
      <c r="B2327" s="5">
        <v>42001</v>
      </c>
      <c r="C2327" s="6" t="s">
        <v>469</v>
      </c>
      <c r="D2327" s="6" t="s">
        <v>19</v>
      </c>
      <c r="E2327" s="6" t="s">
        <v>4</v>
      </c>
      <c r="F2327" s="6" t="s">
        <v>5</v>
      </c>
      <c r="G2327" s="6" t="s">
        <v>1007</v>
      </c>
      <c r="H2327" s="6" t="s">
        <v>6</v>
      </c>
      <c r="I2327" s="6" t="s">
        <v>1014</v>
      </c>
      <c r="J2327" s="6" t="s">
        <v>1123</v>
      </c>
      <c r="K2327" s="6" t="s">
        <v>1261</v>
      </c>
      <c r="L2327" s="6" t="s">
        <v>1265</v>
      </c>
      <c r="M2327" s="6" t="s">
        <v>1272</v>
      </c>
      <c r="N2327" s="5">
        <v>42001</v>
      </c>
      <c r="O2327" s="7">
        <v>892</v>
      </c>
      <c r="P2327" s="7">
        <v>2974</v>
      </c>
      <c r="Q2327" s="7">
        <v>2082</v>
      </c>
      <c r="R2327" s="6">
        <v>20</v>
      </c>
      <c r="S2327" s="7">
        <v>59480</v>
      </c>
      <c r="T2327" s="8">
        <v>0.05</v>
      </c>
      <c r="U2327" s="7">
        <v>2974</v>
      </c>
      <c r="V2327" s="7">
        <v>56506</v>
      </c>
      <c r="W2327" s="7">
        <v>664</v>
      </c>
      <c r="X2327" s="7">
        <v>98162</v>
      </c>
      <c r="Y2327" s="9">
        <f>+DAY('TABLA PRINCIPAL'!$B2327)</f>
        <v>28</v>
      </c>
      <c r="Z2327" s="9">
        <f>+MONTH('TABLA PRINCIPAL'!$B2327)</f>
        <v>12</v>
      </c>
      <c r="AA2327" s="9">
        <f>+YEAR('TABLA PRINCIPAL'!$B2327)</f>
        <v>2014</v>
      </c>
      <c r="AB2327" s="22" t="str">
        <f>+IF(Ventas_Oficina[[#This Row],[Total del pedido]]&gt;=100000,"SI","NO")</f>
        <v>NO</v>
      </c>
      <c r="AC2327" s="22" t="str">
        <f>+_xlfn.XLOOKUP(Ventas_Oficina[[#This Row],[Nº de artículo]],AUXILIAR!A2326:A7218,AUXILIAR!D2326:D7218,"Error",0)</f>
        <v>No enviado a tiempo</v>
      </c>
      <c r="AD2327" s="22" t="str">
        <f>+IF(AND(Ventas_Oficina[[#This Row],[Total]]&gt;75000,Ventas_Oficina[[#This Row],[Envio a tiempo]]="Enviado a tiempo"),"Buena Venta","Venta Mala")</f>
        <v>Venta Mala</v>
      </c>
    </row>
    <row r="2328" spans="1:30" x14ac:dyDescent="0.25">
      <c r="A2328" s="26">
        <v>1398150</v>
      </c>
      <c r="B2328" s="10">
        <v>42253</v>
      </c>
      <c r="C2328" s="11" t="s">
        <v>219</v>
      </c>
      <c r="D2328" s="11" t="s">
        <v>46</v>
      </c>
      <c r="E2328" s="11" t="s">
        <v>4</v>
      </c>
      <c r="F2328" s="11" t="s">
        <v>5</v>
      </c>
      <c r="G2328" s="11" t="s">
        <v>1007</v>
      </c>
      <c r="H2328" s="11" t="s">
        <v>9</v>
      </c>
      <c r="I2328" s="11" t="s">
        <v>1016</v>
      </c>
      <c r="J2328" s="11" t="s">
        <v>1094</v>
      </c>
      <c r="K2328" s="11" t="s">
        <v>1261</v>
      </c>
      <c r="L2328" s="11" t="s">
        <v>1267</v>
      </c>
      <c r="M2328" s="11" t="s">
        <v>1272</v>
      </c>
      <c r="N2328" s="10">
        <v>42254</v>
      </c>
      <c r="O2328" s="12">
        <v>1239</v>
      </c>
      <c r="P2328" s="12">
        <v>1998</v>
      </c>
      <c r="Q2328" s="12">
        <v>759</v>
      </c>
      <c r="R2328" s="11">
        <v>2</v>
      </c>
      <c r="S2328" s="12">
        <v>3996</v>
      </c>
      <c r="T2328" s="13">
        <v>0.04</v>
      </c>
      <c r="U2328" s="12">
        <v>159.84</v>
      </c>
      <c r="V2328" s="12">
        <v>3836.16</v>
      </c>
      <c r="W2328" s="12">
        <v>577</v>
      </c>
      <c r="X2328" s="12">
        <v>97195</v>
      </c>
      <c r="Y2328" s="14">
        <f>+DAY('TABLA PRINCIPAL'!$B2328)</f>
        <v>6</v>
      </c>
      <c r="Z2328" s="14">
        <f>+MONTH('TABLA PRINCIPAL'!$B2328)</f>
        <v>9</v>
      </c>
      <c r="AA2328" s="14">
        <f>+YEAR('TABLA PRINCIPAL'!$B2328)</f>
        <v>2015</v>
      </c>
      <c r="AB2328" s="22" t="str">
        <f>+IF(Ventas_Oficina[[#This Row],[Total del pedido]]&gt;=100000,"SI","NO")</f>
        <v>NO</v>
      </c>
      <c r="AC2328" s="22" t="str">
        <f>+_xlfn.XLOOKUP(Ventas_Oficina[[#This Row],[Nº de artículo]],AUXILIAR!A2327:A7219,AUXILIAR!D2327:D7219,"Error",0)</f>
        <v>No enviado a tiempo</v>
      </c>
      <c r="AD2328" s="22" t="str">
        <f>+IF(AND(Ventas_Oficina[[#This Row],[Total]]&gt;75000,Ventas_Oficina[[#This Row],[Envio a tiempo]]="Enviado a tiempo"),"Buena Venta","Venta Mala")</f>
        <v>Venta Mala</v>
      </c>
    </row>
    <row r="2329" spans="1:30" x14ac:dyDescent="0.25">
      <c r="A2329" s="25">
        <v>1398516</v>
      </c>
      <c r="B2329" s="5">
        <v>42136</v>
      </c>
      <c r="C2329" s="6" t="s">
        <v>714</v>
      </c>
      <c r="D2329" s="6" t="s">
        <v>36</v>
      </c>
      <c r="E2329" s="6" t="s">
        <v>12</v>
      </c>
      <c r="F2329" s="6" t="s">
        <v>13</v>
      </c>
      <c r="G2329" s="6" t="s">
        <v>1010</v>
      </c>
      <c r="H2329" s="6" t="s">
        <v>14</v>
      </c>
      <c r="I2329" s="6" t="s">
        <v>1014</v>
      </c>
      <c r="J2329" s="6" t="s">
        <v>1040</v>
      </c>
      <c r="K2329" s="6" t="s">
        <v>1261</v>
      </c>
      <c r="L2329" s="6" t="s">
        <v>1267</v>
      </c>
      <c r="M2329" s="6" t="s">
        <v>1272</v>
      </c>
      <c r="N2329" s="5">
        <v>42138</v>
      </c>
      <c r="O2329" s="7">
        <v>2156</v>
      </c>
      <c r="P2329" s="7">
        <v>3655</v>
      </c>
      <c r="Q2329" s="7">
        <v>1499</v>
      </c>
      <c r="R2329" s="6">
        <v>37</v>
      </c>
      <c r="S2329" s="7">
        <v>135235</v>
      </c>
      <c r="T2329" s="8">
        <v>0.08</v>
      </c>
      <c r="U2329" s="7">
        <v>10818.800000000001</v>
      </c>
      <c r="V2329" s="7">
        <v>124416.2</v>
      </c>
      <c r="W2329" s="7">
        <v>1389</v>
      </c>
      <c r="X2329" s="7">
        <v>4507</v>
      </c>
      <c r="Y2329" s="9">
        <f>+DAY('TABLA PRINCIPAL'!$B2329)</f>
        <v>12</v>
      </c>
      <c r="Z2329" s="9">
        <f>+MONTH('TABLA PRINCIPAL'!$B2329)</f>
        <v>5</v>
      </c>
      <c r="AA2329" s="9">
        <f>+YEAR('TABLA PRINCIPAL'!$B2329)</f>
        <v>2015</v>
      </c>
      <c r="AB2329" s="22" t="str">
        <f>+IF(Ventas_Oficina[[#This Row],[Total del pedido]]&gt;=100000,"SI","NO")</f>
        <v>SI</v>
      </c>
      <c r="AC2329" s="22" t="str">
        <f>+_xlfn.XLOOKUP(Ventas_Oficina[[#This Row],[Nº de artículo]],AUXILIAR!A2328:A7220,AUXILIAR!D2328:D7220,"Error",0)</f>
        <v>Enviado a tiempo</v>
      </c>
      <c r="AD2329" s="22" t="str">
        <f>+IF(AND(Ventas_Oficina[[#This Row],[Total]]&gt;75000,Ventas_Oficina[[#This Row],[Envio a tiempo]]="Enviado a tiempo"),"Buena Venta","Venta Mala")</f>
        <v>Venta Mala</v>
      </c>
    </row>
    <row r="2330" spans="1:30" x14ac:dyDescent="0.25">
      <c r="A2330" s="26">
        <v>1398516</v>
      </c>
      <c r="B2330" s="10">
        <v>41320</v>
      </c>
      <c r="C2330" s="11" t="s">
        <v>234</v>
      </c>
      <c r="D2330" s="11" t="s">
        <v>57</v>
      </c>
      <c r="E2330" s="11" t="s">
        <v>4</v>
      </c>
      <c r="F2330" s="11" t="s">
        <v>5</v>
      </c>
      <c r="G2330" s="11" t="s">
        <v>1007</v>
      </c>
      <c r="H2330" s="11" t="s">
        <v>58</v>
      </c>
      <c r="I2330" s="11" t="s">
        <v>1013</v>
      </c>
      <c r="J2330" s="11" t="s">
        <v>1031</v>
      </c>
      <c r="K2330" s="11" t="s">
        <v>1261</v>
      </c>
      <c r="L2330" s="11" t="s">
        <v>1265</v>
      </c>
      <c r="M2330" s="11" t="s">
        <v>1272</v>
      </c>
      <c r="N2330" s="10">
        <v>41321</v>
      </c>
      <c r="O2330" s="12">
        <v>1007</v>
      </c>
      <c r="P2330" s="12">
        <v>1598</v>
      </c>
      <c r="Q2330" s="12">
        <v>591</v>
      </c>
      <c r="R2330" s="11">
        <v>39</v>
      </c>
      <c r="S2330" s="12">
        <v>62322</v>
      </c>
      <c r="T2330" s="13">
        <v>0.03</v>
      </c>
      <c r="U2330" s="12">
        <v>1869.6599999999999</v>
      </c>
      <c r="V2330" s="12">
        <v>60452.34</v>
      </c>
      <c r="W2330" s="12">
        <v>400</v>
      </c>
      <c r="X2330" s="12">
        <v>66316</v>
      </c>
      <c r="Y2330" s="14">
        <f>+DAY('TABLA PRINCIPAL'!$B2330)</f>
        <v>15</v>
      </c>
      <c r="Z2330" s="14">
        <f>+MONTH('TABLA PRINCIPAL'!$B2330)</f>
        <v>2</v>
      </c>
      <c r="AA2330" s="14">
        <f>+YEAR('TABLA PRINCIPAL'!$B2330)</f>
        <v>2013</v>
      </c>
      <c r="AB2330" s="22" t="str">
        <f>+IF(Ventas_Oficina[[#This Row],[Total del pedido]]&gt;=100000,"SI","NO")</f>
        <v>NO</v>
      </c>
      <c r="AC2330" s="22" t="str">
        <f>+_xlfn.XLOOKUP(Ventas_Oficina[[#This Row],[Nº de artículo]],AUXILIAR!A2329:A7221,AUXILIAR!D2329:D7221,"Error",0)</f>
        <v>Enviado a tiempo</v>
      </c>
      <c r="AD2330" s="22" t="str">
        <f>+IF(AND(Ventas_Oficina[[#This Row],[Total]]&gt;75000,Ventas_Oficina[[#This Row],[Envio a tiempo]]="Enviado a tiempo"),"Buena Venta","Venta Mala")</f>
        <v>Venta Mala</v>
      </c>
    </row>
    <row r="2331" spans="1:30" x14ac:dyDescent="0.25">
      <c r="A2331" s="25">
        <v>1398881</v>
      </c>
      <c r="B2331" s="5">
        <v>41560</v>
      </c>
      <c r="C2331" s="6" t="s">
        <v>85</v>
      </c>
      <c r="D2331" s="6" t="s">
        <v>3</v>
      </c>
      <c r="E2331" s="6" t="s">
        <v>4</v>
      </c>
      <c r="F2331" s="6" t="s">
        <v>5</v>
      </c>
      <c r="G2331" s="6" t="s">
        <v>1008</v>
      </c>
      <c r="H2331" s="6" t="s">
        <v>6</v>
      </c>
      <c r="I2331" s="6" t="s">
        <v>1015</v>
      </c>
      <c r="J2331" s="6" t="s">
        <v>1039</v>
      </c>
      <c r="K2331" s="6" t="s">
        <v>1261</v>
      </c>
      <c r="L2331" s="6" t="s">
        <v>1265</v>
      </c>
      <c r="M2331" s="6" t="s">
        <v>1273</v>
      </c>
      <c r="N2331" s="5">
        <v>41561</v>
      </c>
      <c r="O2331" s="7">
        <v>479</v>
      </c>
      <c r="P2331" s="7">
        <v>1197</v>
      </c>
      <c r="Q2331" s="7">
        <v>718</v>
      </c>
      <c r="R2331" s="6">
        <v>8</v>
      </c>
      <c r="S2331" s="7">
        <v>9576</v>
      </c>
      <c r="T2331" s="8">
        <v>0.05</v>
      </c>
      <c r="U2331" s="7">
        <v>478.8</v>
      </c>
      <c r="V2331" s="7">
        <v>9097.2000000000007</v>
      </c>
      <c r="W2331" s="7">
        <v>581</v>
      </c>
      <c r="X2331" s="7">
        <v>40533</v>
      </c>
      <c r="Y2331" s="9">
        <f>+DAY('TABLA PRINCIPAL'!$B2331)</f>
        <v>13</v>
      </c>
      <c r="Z2331" s="9">
        <f>+MONTH('TABLA PRINCIPAL'!$B2331)</f>
        <v>10</v>
      </c>
      <c r="AA2331" s="9">
        <f>+YEAR('TABLA PRINCIPAL'!$B2331)</f>
        <v>2013</v>
      </c>
      <c r="AB2331" s="22" t="str">
        <f>+IF(Ventas_Oficina[[#This Row],[Total del pedido]]&gt;=100000,"SI","NO")</f>
        <v>NO</v>
      </c>
      <c r="AC2331" s="22" t="str">
        <f>+_xlfn.XLOOKUP(Ventas_Oficina[[#This Row],[Nº de artículo]],AUXILIAR!A2330:A7222,AUXILIAR!D2330:D7222,"Error",0)</f>
        <v>No enviado a tiempo</v>
      </c>
      <c r="AD2331" s="22" t="str">
        <f>+IF(AND(Ventas_Oficina[[#This Row],[Total]]&gt;75000,Ventas_Oficina[[#This Row],[Envio a tiempo]]="Enviado a tiempo"),"Buena Venta","Venta Mala")</f>
        <v>Venta Mala</v>
      </c>
    </row>
    <row r="2332" spans="1:30" x14ac:dyDescent="0.25">
      <c r="A2332" s="26">
        <v>1399246</v>
      </c>
      <c r="B2332" s="10">
        <v>42000</v>
      </c>
      <c r="C2332" s="11" t="s">
        <v>213</v>
      </c>
      <c r="D2332" s="11" t="s">
        <v>183</v>
      </c>
      <c r="E2332" s="11" t="s">
        <v>4</v>
      </c>
      <c r="F2332" s="11" t="s">
        <v>5</v>
      </c>
      <c r="G2332" s="11" t="s">
        <v>1008</v>
      </c>
      <c r="H2332" s="11" t="s">
        <v>106</v>
      </c>
      <c r="I2332" s="11" t="s">
        <v>1013</v>
      </c>
      <c r="J2332" s="11" t="s">
        <v>1128</v>
      </c>
      <c r="K2332" s="11" t="s">
        <v>1261</v>
      </c>
      <c r="L2332" s="11" t="s">
        <v>1265</v>
      </c>
      <c r="M2332" s="11" t="s">
        <v>1272</v>
      </c>
      <c r="N2332" s="10">
        <v>42002</v>
      </c>
      <c r="O2332" s="12">
        <v>105</v>
      </c>
      <c r="P2332" s="12">
        <v>195</v>
      </c>
      <c r="Q2332" s="12">
        <v>90</v>
      </c>
      <c r="R2332" s="11">
        <v>10</v>
      </c>
      <c r="S2332" s="12">
        <v>1950</v>
      </c>
      <c r="T2332" s="13">
        <v>0.01</v>
      </c>
      <c r="U2332" s="12">
        <v>19.5</v>
      </c>
      <c r="V2332" s="12">
        <v>1930.5</v>
      </c>
      <c r="W2332" s="12">
        <v>163</v>
      </c>
      <c r="X2332" s="12">
        <v>8935</v>
      </c>
      <c r="Y2332" s="14">
        <f>+DAY('TABLA PRINCIPAL'!$B2332)</f>
        <v>27</v>
      </c>
      <c r="Z2332" s="14">
        <f>+MONTH('TABLA PRINCIPAL'!$B2332)</f>
        <v>12</v>
      </c>
      <c r="AA2332" s="14">
        <f>+YEAR('TABLA PRINCIPAL'!$B2332)</f>
        <v>2014</v>
      </c>
      <c r="AB2332" s="22" t="str">
        <f>+IF(Ventas_Oficina[[#This Row],[Total del pedido]]&gt;=100000,"SI","NO")</f>
        <v>NO</v>
      </c>
      <c r="AC2332" s="22" t="str">
        <f>+_xlfn.XLOOKUP(Ventas_Oficina[[#This Row],[Nº de artículo]],AUXILIAR!A2331:A7223,AUXILIAR!D2331:D7223,"Error",0)</f>
        <v>Enviado a tiempo</v>
      </c>
      <c r="AD2332" s="22" t="str">
        <f>+IF(AND(Ventas_Oficina[[#This Row],[Total]]&gt;75000,Ventas_Oficina[[#This Row],[Envio a tiempo]]="Enviado a tiempo"),"Buena Venta","Venta Mala")</f>
        <v>Venta Mala</v>
      </c>
    </row>
    <row r="2333" spans="1:30" x14ac:dyDescent="0.25">
      <c r="A2333" s="25">
        <v>1399611</v>
      </c>
      <c r="B2333" s="5">
        <v>41360</v>
      </c>
      <c r="C2333" s="6" t="s">
        <v>151</v>
      </c>
      <c r="D2333" s="6" t="s">
        <v>639</v>
      </c>
      <c r="E2333" s="6" t="s">
        <v>4</v>
      </c>
      <c r="F2333" s="6" t="s">
        <v>5</v>
      </c>
      <c r="G2333" s="6" t="s">
        <v>1009</v>
      </c>
      <c r="H2333" s="6" t="s">
        <v>6</v>
      </c>
      <c r="I2333" s="6" t="s">
        <v>1014</v>
      </c>
      <c r="J2333" s="6" t="s">
        <v>1060</v>
      </c>
      <c r="K2333" s="6" t="s">
        <v>1261</v>
      </c>
      <c r="L2333" s="6" t="s">
        <v>1265</v>
      </c>
      <c r="M2333" s="6" t="s">
        <v>1272</v>
      </c>
      <c r="N2333" s="5">
        <v>41360</v>
      </c>
      <c r="O2333" s="7">
        <v>1388</v>
      </c>
      <c r="P2333" s="7">
        <v>2238</v>
      </c>
      <c r="Q2333" s="7">
        <v>850</v>
      </c>
      <c r="R2333" s="6">
        <v>39</v>
      </c>
      <c r="S2333" s="7">
        <v>87282</v>
      </c>
      <c r="T2333" s="8">
        <v>0.06</v>
      </c>
      <c r="U2333" s="7">
        <v>5236.92</v>
      </c>
      <c r="V2333" s="7">
        <v>82045.08</v>
      </c>
      <c r="W2333" s="7">
        <v>1510</v>
      </c>
      <c r="X2333" s="7">
        <v>27802</v>
      </c>
      <c r="Y2333" s="9">
        <f>+DAY('TABLA PRINCIPAL'!$B2333)</f>
        <v>27</v>
      </c>
      <c r="Z2333" s="9">
        <f>+MONTH('TABLA PRINCIPAL'!$B2333)</f>
        <v>3</v>
      </c>
      <c r="AA2333" s="9">
        <f>+YEAR('TABLA PRINCIPAL'!$B2333)</f>
        <v>2013</v>
      </c>
      <c r="AB2333" s="22" t="str">
        <f>+IF(Ventas_Oficina[[#This Row],[Total del pedido]]&gt;=100000,"SI","NO")</f>
        <v>NO</v>
      </c>
      <c r="AC2333" s="22" t="str">
        <f>+_xlfn.XLOOKUP(Ventas_Oficina[[#This Row],[Nº de artículo]],AUXILIAR!A2332:A7224,AUXILIAR!D2332:D7224,"Error",0)</f>
        <v>No enviado a tiempo</v>
      </c>
      <c r="AD2333" s="22" t="str">
        <f>+IF(AND(Ventas_Oficina[[#This Row],[Total]]&gt;75000,Ventas_Oficina[[#This Row],[Envio a tiempo]]="Enviado a tiempo"),"Buena Venta","Venta Mala")</f>
        <v>Venta Mala</v>
      </c>
    </row>
    <row r="2334" spans="1:30" x14ac:dyDescent="0.25">
      <c r="A2334" s="26">
        <v>1399611</v>
      </c>
      <c r="B2334" s="10">
        <v>42005</v>
      </c>
      <c r="C2334" s="11" t="s">
        <v>96</v>
      </c>
      <c r="D2334" s="11" t="s">
        <v>97</v>
      </c>
      <c r="E2334" s="11" t="s">
        <v>12</v>
      </c>
      <c r="F2334" s="11" t="s">
        <v>13</v>
      </c>
      <c r="G2334" s="11" t="s">
        <v>1009</v>
      </c>
      <c r="H2334" s="11" t="s">
        <v>14</v>
      </c>
      <c r="I2334" s="11" t="s">
        <v>1012</v>
      </c>
      <c r="J2334" s="11" t="s">
        <v>1074</v>
      </c>
      <c r="K2334" s="11" t="s">
        <v>1261</v>
      </c>
      <c r="L2334" s="11" t="s">
        <v>1267</v>
      </c>
      <c r="M2334" s="11" t="s">
        <v>1272</v>
      </c>
      <c r="N2334" s="10">
        <v>42007</v>
      </c>
      <c r="O2334" s="12">
        <v>287</v>
      </c>
      <c r="P2334" s="12">
        <v>684</v>
      </c>
      <c r="Q2334" s="12">
        <v>397</v>
      </c>
      <c r="R2334" s="11">
        <v>2</v>
      </c>
      <c r="S2334" s="12">
        <v>1368</v>
      </c>
      <c r="T2334" s="13">
        <v>0.03</v>
      </c>
      <c r="U2334" s="12">
        <v>41.04</v>
      </c>
      <c r="V2334" s="12">
        <v>1326.96</v>
      </c>
      <c r="W2334" s="12">
        <v>442</v>
      </c>
      <c r="X2334" s="12">
        <v>24143</v>
      </c>
      <c r="Y2334" s="14">
        <f>+DAY('TABLA PRINCIPAL'!$B2334)</f>
        <v>1</v>
      </c>
      <c r="Z2334" s="14">
        <f>+MONTH('TABLA PRINCIPAL'!$B2334)</f>
        <v>1</v>
      </c>
      <c r="AA2334" s="14">
        <f>+YEAR('TABLA PRINCIPAL'!$B2334)</f>
        <v>2015</v>
      </c>
      <c r="AB2334" s="22" t="str">
        <f>+IF(Ventas_Oficina[[#This Row],[Total del pedido]]&gt;=100000,"SI","NO")</f>
        <v>NO</v>
      </c>
      <c r="AC2334" s="22" t="str">
        <f>+_xlfn.XLOOKUP(Ventas_Oficina[[#This Row],[Nº de artículo]],AUXILIAR!A2333:A7225,AUXILIAR!D2333:D7225,"Error",0)</f>
        <v>No enviado a tiempo</v>
      </c>
      <c r="AD2334" s="22" t="str">
        <f>+IF(AND(Ventas_Oficina[[#This Row],[Total]]&gt;75000,Ventas_Oficina[[#This Row],[Envio a tiempo]]="Enviado a tiempo"),"Buena Venta","Venta Mala")</f>
        <v>Venta Mala</v>
      </c>
    </row>
    <row r="2335" spans="1:30" x14ac:dyDescent="0.25">
      <c r="A2335" s="25">
        <v>1399611</v>
      </c>
      <c r="B2335" s="5">
        <v>42202</v>
      </c>
      <c r="C2335" s="6" t="s">
        <v>328</v>
      </c>
      <c r="D2335" s="6" t="s">
        <v>209</v>
      </c>
      <c r="E2335" s="6" t="s">
        <v>4</v>
      </c>
      <c r="F2335" s="6" t="s">
        <v>5</v>
      </c>
      <c r="G2335" s="6" t="s">
        <v>1007</v>
      </c>
      <c r="H2335" s="6" t="s">
        <v>6</v>
      </c>
      <c r="I2335" s="6" t="s">
        <v>1012</v>
      </c>
      <c r="J2335" s="6" t="s">
        <v>1074</v>
      </c>
      <c r="K2335" s="6" t="s">
        <v>1261</v>
      </c>
      <c r="L2335" s="6" t="s">
        <v>1265</v>
      </c>
      <c r="M2335" s="6" t="s">
        <v>1272</v>
      </c>
      <c r="N2335" s="5">
        <v>42202</v>
      </c>
      <c r="O2335" s="7">
        <v>287</v>
      </c>
      <c r="P2335" s="7">
        <v>684</v>
      </c>
      <c r="Q2335" s="7">
        <v>397</v>
      </c>
      <c r="R2335" s="6">
        <v>32</v>
      </c>
      <c r="S2335" s="7">
        <v>21888</v>
      </c>
      <c r="T2335" s="8">
        <v>0.01</v>
      </c>
      <c r="U2335" s="7">
        <v>218.88</v>
      </c>
      <c r="V2335" s="7">
        <v>21669.119999999999</v>
      </c>
      <c r="W2335" s="7">
        <v>442</v>
      </c>
      <c r="X2335" s="7">
        <v>24143</v>
      </c>
      <c r="Y2335" s="9">
        <f>+DAY('TABLA PRINCIPAL'!$B2335)</f>
        <v>17</v>
      </c>
      <c r="Z2335" s="9">
        <f>+MONTH('TABLA PRINCIPAL'!$B2335)</f>
        <v>7</v>
      </c>
      <c r="AA2335" s="9">
        <f>+YEAR('TABLA PRINCIPAL'!$B2335)</f>
        <v>2015</v>
      </c>
      <c r="AB2335" s="22" t="str">
        <f>+IF(Ventas_Oficina[[#This Row],[Total del pedido]]&gt;=100000,"SI","NO")</f>
        <v>NO</v>
      </c>
      <c r="AC2335" s="22" t="str">
        <f>+_xlfn.XLOOKUP(Ventas_Oficina[[#This Row],[Nº de artículo]],AUXILIAR!A2334:A7226,AUXILIAR!D2334:D7226,"Error",0)</f>
        <v>Enviado a tiempo</v>
      </c>
      <c r="AD2335" s="22" t="str">
        <f>+IF(AND(Ventas_Oficina[[#This Row],[Total]]&gt;75000,Ventas_Oficina[[#This Row],[Envio a tiempo]]="Enviado a tiempo"),"Buena Venta","Venta Mala")</f>
        <v>Venta Mala</v>
      </c>
    </row>
    <row r="2336" spans="1:30" x14ac:dyDescent="0.25">
      <c r="A2336" s="26">
        <v>1399611</v>
      </c>
      <c r="B2336" s="10">
        <v>42006</v>
      </c>
      <c r="C2336" s="11" t="s">
        <v>707</v>
      </c>
      <c r="D2336" s="11" t="s">
        <v>38</v>
      </c>
      <c r="E2336" s="11" t="s">
        <v>4</v>
      </c>
      <c r="F2336" s="11" t="s">
        <v>5</v>
      </c>
      <c r="G2336" s="11" t="s">
        <v>1008</v>
      </c>
      <c r="H2336" s="11" t="s">
        <v>39</v>
      </c>
      <c r="I2336" s="11" t="s">
        <v>1013</v>
      </c>
      <c r="J2336" s="11" t="s">
        <v>1074</v>
      </c>
      <c r="K2336" s="11" t="s">
        <v>1261</v>
      </c>
      <c r="L2336" s="11" t="s">
        <v>1267</v>
      </c>
      <c r="M2336" s="11" t="s">
        <v>1272</v>
      </c>
      <c r="N2336" s="10">
        <v>42008</v>
      </c>
      <c r="O2336" s="12">
        <v>287</v>
      </c>
      <c r="P2336" s="12">
        <v>684</v>
      </c>
      <c r="Q2336" s="12">
        <v>397</v>
      </c>
      <c r="R2336" s="11">
        <v>11</v>
      </c>
      <c r="S2336" s="12">
        <v>7524</v>
      </c>
      <c r="T2336" s="13">
        <v>0.09</v>
      </c>
      <c r="U2336" s="12">
        <v>677.16</v>
      </c>
      <c r="V2336" s="12">
        <v>6846.84</v>
      </c>
      <c r="W2336" s="12">
        <v>442</v>
      </c>
      <c r="X2336" s="12">
        <v>24143</v>
      </c>
      <c r="Y2336" s="14">
        <f>+DAY('TABLA PRINCIPAL'!$B2336)</f>
        <v>2</v>
      </c>
      <c r="Z2336" s="14">
        <f>+MONTH('TABLA PRINCIPAL'!$B2336)</f>
        <v>1</v>
      </c>
      <c r="AA2336" s="14">
        <f>+YEAR('TABLA PRINCIPAL'!$B2336)</f>
        <v>2015</v>
      </c>
      <c r="AB2336" s="22" t="str">
        <f>+IF(Ventas_Oficina[[#This Row],[Total del pedido]]&gt;=100000,"SI","NO")</f>
        <v>NO</v>
      </c>
      <c r="AC2336" s="22" t="str">
        <f>+_xlfn.XLOOKUP(Ventas_Oficina[[#This Row],[Nº de artículo]],AUXILIAR!A2335:A7227,AUXILIAR!D2335:D7227,"Error",0)</f>
        <v>No enviado a tiempo</v>
      </c>
      <c r="AD2336" s="22" t="str">
        <f>+IF(AND(Ventas_Oficina[[#This Row],[Total]]&gt;75000,Ventas_Oficina[[#This Row],[Envio a tiempo]]="Enviado a tiempo"),"Buena Venta","Venta Mala")</f>
        <v>Venta Mala</v>
      </c>
    </row>
    <row r="2337" spans="1:30" x14ac:dyDescent="0.25">
      <c r="A2337" s="25">
        <v>1399611</v>
      </c>
      <c r="B2337" s="5">
        <v>42005</v>
      </c>
      <c r="C2337" s="6" t="s">
        <v>96</v>
      </c>
      <c r="D2337" s="6" t="s">
        <v>97</v>
      </c>
      <c r="E2337" s="6" t="s">
        <v>12</v>
      </c>
      <c r="F2337" s="6" t="s">
        <v>13</v>
      </c>
      <c r="G2337" s="6" t="s">
        <v>1008</v>
      </c>
      <c r="H2337" s="6" t="s">
        <v>14</v>
      </c>
      <c r="I2337" s="6" t="s">
        <v>1012</v>
      </c>
      <c r="J2337" s="6" t="s">
        <v>1074</v>
      </c>
      <c r="K2337" s="6" t="s">
        <v>1261</v>
      </c>
      <c r="L2337" s="6" t="s">
        <v>1267</v>
      </c>
      <c r="M2337" s="6" t="s">
        <v>1272</v>
      </c>
      <c r="N2337" s="5">
        <v>42007</v>
      </c>
      <c r="O2337" s="7">
        <v>287</v>
      </c>
      <c r="P2337" s="7">
        <v>684</v>
      </c>
      <c r="Q2337" s="7">
        <v>397</v>
      </c>
      <c r="R2337" s="6">
        <v>9</v>
      </c>
      <c r="S2337" s="7">
        <v>6156</v>
      </c>
      <c r="T2337" s="8">
        <v>0.08</v>
      </c>
      <c r="U2337" s="7">
        <v>492.48</v>
      </c>
      <c r="V2337" s="7">
        <v>5663.52</v>
      </c>
      <c r="W2337" s="7">
        <v>442</v>
      </c>
      <c r="X2337" s="7">
        <v>24143</v>
      </c>
      <c r="Y2337" s="9">
        <f>+DAY('TABLA PRINCIPAL'!$B2337)</f>
        <v>1</v>
      </c>
      <c r="Z2337" s="9">
        <f>+MONTH('TABLA PRINCIPAL'!$B2337)</f>
        <v>1</v>
      </c>
      <c r="AA2337" s="9">
        <f>+YEAR('TABLA PRINCIPAL'!$B2337)</f>
        <v>2015</v>
      </c>
      <c r="AB2337" s="22" t="str">
        <f>+IF(Ventas_Oficina[[#This Row],[Total del pedido]]&gt;=100000,"SI","NO")</f>
        <v>NO</v>
      </c>
      <c r="AC2337" s="22" t="str">
        <f>+_xlfn.XLOOKUP(Ventas_Oficina[[#This Row],[Nº de artículo]],AUXILIAR!A2336:A7228,AUXILIAR!D2336:D7228,"Error",0)</f>
        <v>Enviado a tiempo</v>
      </c>
      <c r="AD2337" s="22" t="str">
        <f>+IF(AND(Ventas_Oficina[[#This Row],[Total]]&gt;75000,Ventas_Oficina[[#This Row],[Envio a tiempo]]="Enviado a tiempo"),"Buena Venta","Venta Mala")</f>
        <v>Venta Mala</v>
      </c>
    </row>
    <row r="2338" spans="1:30" x14ac:dyDescent="0.25">
      <c r="A2338" s="26">
        <v>1399611</v>
      </c>
      <c r="B2338" s="10">
        <v>42104</v>
      </c>
      <c r="C2338" s="11" t="s">
        <v>396</v>
      </c>
      <c r="D2338" s="11" t="s">
        <v>183</v>
      </c>
      <c r="E2338" s="11" t="s">
        <v>4</v>
      </c>
      <c r="F2338" s="11" t="s">
        <v>5</v>
      </c>
      <c r="G2338" s="11" t="s">
        <v>1007</v>
      </c>
      <c r="H2338" s="11" t="s">
        <v>106</v>
      </c>
      <c r="I2338" s="11" t="s">
        <v>1012</v>
      </c>
      <c r="J2338" s="11" t="s">
        <v>1052</v>
      </c>
      <c r="K2338" s="11" t="s">
        <v>1261</v>
      </c>
      <c r="L2338" s="11" t="s">
        <v>1265</v>
      </c>
      <c r="M2338" s="11" t="s">
        <v>1273</v>
      </c>
      <c r="N2338" s="10">
        <v>42105</v>
      </c>
      <c r="O2338" s="12">
        <v>332</v>
      </c>
      <c r="P2338" s="12">
        <v>518</v>
      </c>
      <c r="Q2338" s="12">
        <v>186</v>
      </c>
      <c r="R2338" s="11">
        <v>15</v>
      </c>
      <c r="S2338" s="12">
        <v>7770</v>
      </c>
      <c r="T2338" s="13">
        <v>0.08</v>
      </c>
      <c r="U2338" s="12">
        <v>621.6</v>
      </c>
      <c r="V2338" s="12">
        <v>7148.4</v>
      </c>
      <c r="W2338" s="12">
        <v>204</v>
      </c>
      <c r="X2338" s="12">
        <v>4043</v>
      </c>
      <c r="Y2338" s="14">
        <f>+DAY('TABLA PRINCIPAL'!$B2338)</f>
        <v>10</v>
      </c>
      <c r="Z2338" s="14">
        <f>+MONTH('TABLA PRINCIPAL'!$B2338)</f>
        <v>4</v>
      </c>
      <c r="AA2338" s="14">
        <f>+YEAR('TABLA PRINCIPAL'!$B2338)</f>
        <v>2015</v>
      </c>
      <c r="AB2338" s="22" t="str">
        <f>+IF(Ventas_Oficina[[#This Row],[Total del pedido]]&gt;=100000,"SI","NO")</f>
        <v>NO</v>
      </c>
      <c r="AC2338" s="22" t="str">
        <f>+_xlfn.XLOOKUP(Ventas_Oficina[[#This Row],[Nº de artículo]],AUXILIAR!A2337:A7229,AUXILIAR!D2337:D7229,"Error",0)</f>
        <v>Enviado a tiempo</v>
      </c>
      <c r="AD2338" s="22" t="str">
        <f>+IF(AND(Ventas_Oficina[[#This Row],[Total]]&gt;75000,Ventas_Oficina[[#This Row],[Envio a tiempo]]="Enviado a tiempo"),"Buena Venta","Venta Mala")</f>
        <v>Venta Mala</v>
      </c>
    </row>
    <row r="2339" spans="1:30" x14ac:dyDescent="0.25">
      <c r="A2339" s="25">
        <v>1399611</v>
      </c>
      <c r="B2339" s="5">
        <v>42153</v>
      </c>
      <c r="C2339" s="6" t="s">
        <v>172</v>
      </c>
      <c r="D2339" s="6" t="s">
        <v>110</v>
      </c>
      <c r="E2339" s="6" t="s">
        <v>12</v>
      </c>
      <c r="F2339" s="6" t="s">
        <v>13</v>
      </c>
      <c r="G2339" s="6" t="s">
        <v>1007</v>
      </c>
      <c r="H2339" s="6" t="s">
        <v>14</v>
      </c>
      <c r="I2339" s="6" t="s">
        <v>1016</v>
      </c>
      <c r="J2339" s="6" t="s">
        <v>1041</v>
      </c>
      <c r="K2339" s="6" t="s">
        <v>1261</v>
      </c>
      <c r="L2339" s="6" t="s">
        <v>1267</v>
      </c>
      <c r="M2339" s="6" t="s">
        <v>1272</v>
      </c>
      <c r="N2339" s="5">
        <v>42155</v>
      </c>
      <c r="O2339" s="7">
        <v>245</v>
      </c>
      <c r="P2339" s="7">
        <v>389</v>
      </c>
      <c r="Q2339" s="7">
        <v>144</v>
      </c>
      <c r="R2339" s="6">
        <v>13</v>
      </c>
      <c r="S2339" s="7">
        <v>5057</v>
      </c>
      <c r="T2339" s="8">
        <v>0.06</v>
      </c>
      <c r="U2339" s="7">
        <v>303.42</v>
      </c>
      <c r="V2339" s="7">
        <v>4753.58</v>
      </c>
      <c r="W2339" s="7">
        <v>701</v>
      </c>
      <c r="X2339" s="7">
        <v>7963</v>
      </c>
      <c r="Y2339" s="9">
        <f>+DAY('TABLA PRINCIPAL'!$B2339)</f>
        <v>29</v>
      </c>
      <c r="Z2339" s="9">
        <f>+MONTH('TABLA PRINCIPAL'!$B2339)</f>
        <v>5</v>
      </c>
      <c r="AA2339" s="9">
        <f>+YEAR('TABLA PRINCIPAL'!$B2339)</f>
        <v>2015</v>
      </c>
      <c r="AB2339" s="22" t="str">
        <f>+IF(Ventas_Oficina[[#This Row],[Total del pedido]]&gt;=100000,"SI","NO")</f>
        <v>NO</v>
      </c>
      <c r="AC2339" s="22" t="str">
        <f>+_xlfn.XLOOKUP(Ventas_Oficina[[#This Row],[Nº de artículo]],AUXILIAR!A2338:A7230,AUXILIAR!D2338:D7230,"Error",0)</f>
        <v>No enviado a tiempo</v>
      </c>
      <c r="AD2339" s="22" t="str">
        <f>+IF(AND(Ventas_Oficina[[#This Row],[Total]]&gt;75000,Ventas_Oficina[[#This Row],[Envio a tiempo]]="Enviado a tiempo"),"Buena Venta","Venta Mala")</f>
        <v>Venta Mala</v>
      </c>
    </row>
    <row r="2340" spans="1:30" x14ac:dyDescent="0.25">
      <c r="A2340" s="26">
        <v>1399611</v>
      </c>
      <c r="B2340" s="10">
        <v>41514</v>
      </c>
      <c r="C2340" s="11" t="s">
        <v>401</v>
      </c>
      <c r="D2340" s="11" t="s">
        <v>48</v>
      </c>
      <c r="E2340" s="11" t="s">
        <v>4</v>
      </c>
      <c r="F2340" s="11" t="s">
        <v>5</v>
      </c>
      <c r="G2340" s="11" t="s">
        <v>1009</v>
      </c>
      <c r="H2340" s="11" t="s">
        <v>34</v>
      </c>
      <c r="I2340" s="11" t="s">
        <v>1014</v>
      </c>
      <c r="J2340" s="11" t="s">
        <v>1074</v>
      </c>
      <c r="K2340" s="11" t="s">
        <v>1262</v>
      </c>
      <c r="L2340" s="11" t="s">
        <v>1266</v>
      </c>
      <c r="M2340" s="11" t="s">
        <v>1273</v>
      </c>
      <c r="N2340" s="10">
        <v>41515</v>
      </c>
      <c r="O2340" s="12">
        <v>287</v>
      </c>
      <c r="P2340" s="12">
        <v>684</v>
      </c>
      <c r="Q2340" s="12">
        <v>397</v>
      </c>
      <c r="R2340" s="11">
        <v>21</v>
      </c>
      <c r="S2340" s="12">
        <v>14364</v>
      </c>
      <c r="T2340" s="13">
        <v>0.09</v>
      </c>
      <c r="U2340" s="12">
        <v>1292.76</v>
      </c>
      <c r="V2340" s="12">
        <v>13071.24</v>
      </c>
      <c r="W2340" s="12">
        <v>442</v>
      </c>
      <c r="X2340" s="12">
        <v>24143</v>
      </c>
      <c r="Y2340" s="14">
        <f>+DAY('TABLA PRINCIPAL'!$B2340)</f>
        <v>28</v>
      </c>
      <c r="Z2340" s="14">
        <f>+MONTH('TABLA PRINCIPAL'!$B2340)</f>
        <v>8</v>
      </c>
      <c r="AA2340" s="14">
        <f>+YEAR('TABLA PRINCIPAL'!$B2340)</f>
        <v>2013</v>
      </c>
      <c r="AB2340" s="22" t="str">
        <f>+IF(Ventas_Oficina[[#This Row],[Total del pedido]]&gt;=100000,"SI","NO")</f>
        <v>NO</v>
      </c>
      <c r="AC2340" s="22" t="str">
        <f>+_xlfn.XLOOKUP(Ventas_Oficina[[#This Row],[Nº de artículo]],AUXILIAR!A2339:A7231,AUXILIAR!D2339:D7231,"Error",0)</f>
        <v>Enviado a tiempo</v>
      </c>
      <c r="AD2340" s="22" t="str">
        <f>+IF(AND(Ventas_Oficina[[#This Row],[Total]]&gt;75000,Ventas_Oficina[[#This Row],[Envio a tiempo]]="Enviado a tiempo"),"Buena Venta","Venta Mala")</f>
        <v>Venta Mala</v>
      </c>
    </row>
    <row r="2341" spans="1:30" x14ac:dyDescent="0.25">
      <c r="A2341" s="25">
        <v>1399611</v>
      </c>
      <c r="B2341" s="5">
        <v>42005</v>
      </c>
      <c r="C2341" s="6" t="s">
        <v>96</v>
      </c>
      <c r="D2341" s="6" t="s">
        <v>97</v>
      </c>
      <c r="E2341" s="6" t="s">
        <v>12</v>
      </c>
      <c r="F2341" s="6" t="s">
        <v>13</v>
      </c>
      <c r="G2341" s="6" t="s">
        <v>1007</v>
      </c>
      <c r="H2341" s="6" t="s">
        <v>14</v>
      </c>
      <c r="I2341" s="6" t="s">
        <v>1012</v>
      </c>
      <c r="J2341" s="6" t="s">
        <v>1074</v>
      </c>
      <c r="K2341" s="6" t="s">
        <v>1262</v>
      </c>
      <c r="L2341" s="6" t="s">
        <v>1265</v>
      </c>
      <c r="M2341" s="6" t="s">
        <v>1272</v>
      </c>
      <c r="N2341" s="5">
        <v>42007</v>
      </c>
      <c r="O2341" s="7">
        <v>287</v>
      </c>
      <c r="P2341" s="7">
        <v>684</v>
      </c>
      <c r="Q2341" s="7">
        <v>397</v>
      </c>
      <c r="R2341" s="6">
        <v>39</v>
      </c>
      <c r="S2341" s="7">
        <v>26676</v>
      </c>
      <c r="T2341" s="8">
        <v>0</v>
      </c>
      <c r="U2341" s="7">
        <v>0</v>
      </c>
      <c r="V2341" s="7">
        <v>26676</v>
      </c>
      <c r="W2341" s="7">
        <v>442</v>
      </c>
      <c r="X2341" s="7">
        <v>24143</v>
      </c>
      <c r="Y2341" s="9">
        <f>+DAY('TABLA PRINCIPAL'!$B2341)</f>
        <v>1</v>
      </c>
      <c r="Z2341" s="9">
        <f>+MONTH('TABLA PRINCIPAL'!$B2341)</f>
        <v>1</v>
      </c>
      <c r="AA2341" s="9">
        <f>+YEAR('TABLA PRINCIPAL'!$B2341)</f>
        <v>2015</v>
      </c>
      <c r="AB2341" s="22" t="str">
        <f>+IF(Ventas_Oficina[[#This Row],[Total del pedido]]&gt;=100000,"SI","NO")</f>
        <v>NO</v>
      </c>
      <c r="AC2341" s="22" t="str">
        <f>+_xlfn.XLOOKUP(Ventas_Oficina[[#This Row],[Nº de artículo]],AUXILIAR!A2340:A7232,AUXILIAR!D2340:D7232,"Error",0)</f>
        <v>No enviado a tiempo</v>
      </c>
      <c r="AD2341" s="22" t="str">
        <f>+IF(AND(Ventas_Oficina[[#This Row],[Total]]&gt;75000,Ventas_Oficina[[#This Row],[Envio a tiempo]]="Enviado a tiempo"),"Buena Venta","Venta Mala")</f>
        <v>Venta Mala</v>
      </c>
    </row>
    <row r="2342" spans="1:30" x14ac:dyDescent="0.25">
      <c r="A2342" s="26">
        <v>1399611</v>
      </c>
      <c r="B2342" s="10">
        <v>42005</v>
      </c>
      <c r="C2342" s="11" t="s">
        <v>96</v>
      </c>
      <c r="D2342" s="11" t="s">
        <v>97</v>
      </c>
      <c r="E2342" s="11" t="s">
        <v>12</v>
      </c>
      <c r="F2342" s="11" t="s">
        <v>13</v>
      </c>
      <c r="G2342" s="11" t="s">
        <v>1007</v>
      </c>
      <c r="H2342" s="11" t="s">
        <v>14</v>
      </c>
      <c r="I2342" s="11" t="s">
        <v>1016</v>
      </c>
      <c r="J2342" s="11" t="s">
        <v>1074</v>
      </c>
      <c r="K2342" s="11" t="s">
        <v>1261</v>
      </c>
      <c r="L2342" s="11" t="s">
        <v>1265</v>
      </c>
      <c r="M2342" s="11" t="s">
        <v>1272</v>
      </c>
      <c r="N2342" s="10">
        <v>42007</v>
      </c>
      <c r="O2342" s="12">
        <v>287</v>
      </c>
      <c r="P2342" s="12">
        <v>684</v>
      </c>
      <c r="Q2342" s="12">
        <v>397</v>
      </c>
      <c r="R2342" s="11">
        <v>29</v>
      </c>
      <c r="S2342" s="12">
        <v>19836</v>
      </c>
      <c r="T2342" s="13">
        <v>0.03</v>
      </c>
      <c r="U2342" s="12">
        <v>595.07999999999993</v>
      </c>
      <c r="V2342" s="12">
        <v>19240.919999999998</v>
      </c>
      <c r="W2342" s="12">
        <v>442</v>
      </c>
      <c r="X2342" s="12">
        <v>24143</v>
      </c>
      <c r="Y2342" s="14">
        <f>+DAY('TABLA PRINCIPAL'!$B2342)</f>
        <v>1</v>
      </c>
      <c r="Z2342" s="14">
        <f>+MONTH('TABLA PRINCIPAL'!$B2342)</f>
        <v>1</v>
      </c>
      <c r="AA2342" s="14">
        <f>+YEAR('TABLA PRINCIPAL'!$B2342)</f>
        <v>2015</v>
      </c>
      <c r="AB2342" s="22" t="str">
        <f>+IF(Ventas_Oficina[[#This Row],[Total del pedido]]&gt;=100000,"SI","NO")</f>
        <v>NO</v>
      </c>
      <c r="AC2342" s="22" t="str">
        <f>+_xlfn.XLOOKUP(Ventas_Oficina[[#This Row],[Nº de artículo]],AUXILIAR!A2341:A7233,AUXILIAR!D2341:D7233,"Error",0)</f>
        <v>Enviado a tiempo</v>
      </c>
      <c r="AD2342" s="22" t="str">
        <f>+IF(AND(Ventas_Oficina[[#This Row],[Total]]&gt;75000,Ventas_Oficina[[#This Row],[Envio a tiempo]]="Enviado a tiempo"),"Buena Venta","Venta Mala")</f>
        <v>Venta Mala</v>
      </c>
    </row>
    <row r="2343" spans="1:30" x14ac:dyDescent="0.25">
      <c r="A2343" s="25">
        <v>1399611</v>
      </c>
      <c r="B2343" s="5">
        <v>42005</v>
      </c>
      <c r="C2343" s="6" t="s">
        <v>96</v>
      </c>
      <c r="D2343" s="6" t="s">
        <v>97</v>
      </c>
      <c r="E2343" s="6" t="s">
        <v>12</v>
      </c>
      <c r="F2343" s="6" t="s">
        <v>13</v>
      </c>
      <c r="G2343" s="6" t="s">
        <v>1008</v>
      </c>
      <c r="H2343" s="6" t="s">
        <v>14</v>
      </c>
      <c r="I2343" s="6" t="s">
        <v>1013</v>
      </c>
      <c r="J2343" s="6" t="s">
        <v>1154</v>
      </c>
      <c r="K2343" s="6" t="s">
        <v>1261</v>
      </c>
      <c r="L2343" s="6" t="s">
        <v>1266</v>
      </c>
      <c r="M2343" s="6" t="s">
        <v>1272</v>
      </c>
      <c r="N2343" s="5">
        <v>42007</v>
      </c>
      <c r="O2343" s="7">
        <v>342</v>
      </c>
      <c r="P2343" s="7">
        <v>834</v>
      </c>
      <c r="Q2343" s="7">
        <v>492</v>
      </c>
      <c r="R2343" s="6">
        <v>30</v>
      </c>
      <c r="S2343" s="7">
        <v>25020</v>
      </c>
      <c r="T2343" s="8">
        <v>0.08</v>
      </c>
      <c r="U2343" s="7">
        <v>2001.6000000000001</v>
      </c>
      <c r="V2343" s="7">
        <v>23018.400000000001</v>
      </c>
      <c r="W2343" s="7">
        <v>264</v>
      </c>
      <c r="X2343" s="7">
        <v>24143</v>
      </c>
      <c r="Y2343" s="9">
        <f>+DAY('TABLA PRINCIPAL'!$B2343)</f>
        <v>1</v>
      </c>
      <c r="Z2343" s="9">
        <f>+MONTH('TABLA PRINCIPAL'!$B2343)</f>
        <v>1</v>
      </c>
      <c r="AA2343" s="9">
        <f>+YEAR('TABLA PRINCIPAL'!$B2343)</f>
        <v>2015</v>
      </c>
      <c r="AB2343" s="22" t="str">
        <f>+IF(Ventas_Oficina[[#This Row],[Total del pedido]]&gt;=100000,"SI","NO")</f>
        <v>NO</v>
      </c>
      <c r="AC2343" s="22" t="str">
        <f>+_xlfn.XLOOKUP(Ventas_Oficina[[#This Row],[Nº de artículo]],AUXILIAR!A2342:A7234,AUXILIAR!D2342:D7234,"Error",0)</f>
        <v>Enviado a tiempo</v>
      </c>
      <c r="AD2343" s="22" t="str">
        <f>+IF(AND(Ventas_Oficina[[#This Row],[Total]]&gt;75000,Ventas_Oficina[[#This Row],[Envio a tiempo]]="Enviado a tiempo"),"Buena Venta","Venta Mala")</f>
        <v>Venta Mala</v>
      </c>
    </row>
    <row r="2344" spans="1:30" x14ac:dyDescent="0.25">
      <c r="A2344" s="26">
        <v>1399611</v>
      </c>
      <c r="B2344" s="10">
        <v>41497</v>
      </c>
      <c r="C2344" s="11" t="s">
        <v>155</v>
      </c>
      <c r="D2344" s="11" t="s">
        <v>156</v>
      </c>
      <c r="E2344" s="11" t="s">
        <v>12</v>
      </c>
      <c r="F2344" s="11" t="s">
        <v>13</v>
      </c>
      <c r="G2344" s="11" t="s">
        <v>1008</v>
      </c>
      <c r="H2344" s="11" t="s">
        <v>42</v>
      </c>
      <c r="I2344" s="11" t="s">
        <v>1016</v>
      </c>
      <c r="J2344" s="11" t="s">
        <v>1154</v>
      </c>
      <c r="K2344" s="11" t="s">
        <v>1261</v>
      </c>
      <c r="L2344" s="11" t="s">
        <v>1265</v>
      </c>
      <c r="M2344" s="11" t="s">
        <v>1272</v>
      </c>
      <c r="N2344" s="10">
        <v>41499</v>
      </c>
      <c r="O2344" s="12">
        <v>342</v>
      </c>
      <c r="P2344" s="12">
        <v>834</v>
      </c>
      <c r="Q2344" s="12">
        <v>492</v>
      </c>
      <c r="R2344" s="11">
        <v>7</v>
      </c>
      <c r="S2344" s="12">
        <v>5838</v>
      </c>
      <c r="T2344" s="13">
        <v>0.01</v>
      </c>
      <c r="U2344" s="12">
        <v>58.38</v>
      </c>
      <c r="V2344" s="12">
        <v>5779.62</v>
      </c>
      <c r="W2344" s="12">
        <v>264</v>
      </c>
      <c r="X2344" s="12">
        <v>24143</v>
      </c>
      <c r="Y2344" s="14">
        <f>+DAY('TABLA PRINCIPAL'!$B2344)</f>
        <v>11</v>
      </c>
      <c r="Z2344" s="14">
        <f>+MONTH('TABLA PRINCIPAL'!$B2344)</f>
        <v>8</v>
      </c>
      <c r="AA2344" s="14">
        <f>+YEAR('TABLA PRINCIPAL'!$B2344)</f>
        <v>2013</v>
      </c>
      <c r="AB2344" s="22" t="str">
        <f>+IF(Ventas_Oficina[[#This Row],[Total del pedido]]&gt;=100000,"SI","NO")</f>
        <v>NO</v>
      </c>
      <c r="AC2344" s="22" t="str">
        <f>+_xlfn.XLOOKUP(Ventas_Oficina[[#This Row],[Nº de artículo]],AUXILIAR!A2343:A7235,AUXILIAR!D2343:D7235,"Error",0)</f>
        <v>Enviado a tiempo</v>
      </c>
      <c r="AD2344" s="22" t="str">
        <f>+IF(AND(Ventas_Oficina[[#This Row],[Total]]&gt;75000,Ventas_Oficina[[#This Row],[Envio a tiempo]]="Enviado a tiempo"),"Buena Venta","Venta Mala")</f>
        <v>Venta Mala</v>
      </c>
    </row>
    <row r="2345" spans="1:30" x14ac:dyDescent="0.25">
      <c r="A2345" s="25">
        <v>1399611</v>
      </c>
      <c r="B2345" s="5">
        <v>42067</v>
      </c>
      <c r="C2345" s="6" t="s">
        <v>188</v>
      </c>
      <c r="D2345" s="6" t="s">
        <v>189</v>
      </c>
      <c r="E2345" s="6" t="s">
        <v>4</v>
      </c>
      <c r="F2345" s="6" t="s">
        <v>5</v>
      </c>
      <c r="G2345" s="6" t="s">
        <v>1010</v>
      </c>
      <c r="H2345" s="6" t="s">
        <v>121</v>
      </c>
      <c r="I2345" s="6" t="s">
        <v>1014</v>
      </c>
      <c r="J2345" s="6" t="s">
        <v>1074</v>
      </c>
      <c r="K2345" s="6" t="s">
        <v>1262</v>
      </c>
      <c r="L2345" s="6" t="s">
        <v>1269</v>
      </c>
      <c r="M2345" s="6" t="s">
        <v>1272</v>
      </c>
      <c r="N2345" s="5">
        <v>42069</v>
      </c>
      <c r="O2345" s="7">
        <v>287</v>
      </c>
      <c r="P2345" s="7">
        <v>644</v>
      </c>
      <c r="Q2345" s="7">
        <v>397</v>
      </c>
      <c r="R2345" s="6">
        <v>29</v>
      </c>
      <c r="S2345" s="7">
        <v>18676</v>
      </c>
      <c r="T2345" s="8">
        <v>0</v>
      </c>
      <c r="U2345" s="7">
        <v>0</v>
      </c>
      <c r="V2345" s="7">
        <v>18676</v>
      </c>
      <c r="W2345" s="7">
        <v>492</v>
      </c>
      <c r="X2345" s="7">
        <v>24143</v>
      </c>
      <c r="Y2345" s="9">
        <f>+DAY('TABLA PRINCIPAL'!$B2345)</f>
        <v>4</v>
      </c>
      <c r="Z2345" s="9">
        <f>+MONTH('TABLA PRINCIPAL'!$B2345)</f>
        <v>3</v>
      </c>
      <c r="AA2345" s="9">
        <f>+YEAR('TABLA PRINCIPAL'!$B2345)</f>
        <v>2015</v>
      </c>
      <c r="AB2345" s="22" t="str">
        <f>+IF(Ventas_Oficina[[#This Row],[Total del pedido]]&gt;=100000,"SI","NO")</f>
        <v>NO</v>
      </c>
      <c r="AC2345" s="22" t="str">
        <f>+_xlfn.XLOOKUP(Ventas_Oficina[[#This Row],[Nº de artículo]],AUXILIAR!A2344:A7236,AUXILIAR!D2344:D7236,"Error",0)</f>
        <v>Enviado a tiempo</v>
      </c>
      <c r="AD2345" s="22" t="str">
        <f>+IF(AND(Ventas_Oficina[[#This Row],[Total]]&gt;75000,Ventas_Oficina[[#This Row],[Envio a tiempo]]="Enviado a tiempo"),"Buena Venta","Venta Mala")</f>
        <v>Venta Mala</v>
      </c>
    </row>
    <row r="2346" spans="1:30" x14ac:dyDescent="0.25">
      <c r="A2346" s="26">
        <v>1399611</v>
      </c>
      <c r="B2346" s="10">
        <v>42005</v>
      </c>
      <c r="C2346" s="11" t="s">
        <v>96</v>
      </c>
      <c r="D2346" s="11" t="s">
        <v>97</v>
      </c>
      <c r="E2346" s="11" t="s">
        <v>12</v>
      </c>
      <c r="F2346" s="11" t="s">
        <v>13</v>
      </c>
      <c r="G2346" s="11" t="s">
        <v>1007</v>
      </c>
      <c r="H2346" s="11" t="s">
        <v>14</v>
      </c>
      <c r="I2346" s="11" t="s">
        <v>1012</v>
      </c>
      <c r="J2346" s="11" t="s">
        <v>1074</v>
      </c>
      <c r="K2346" s="11" t="s">
        <v>1261</v>
      </c>
      <c r="L2346" s="11" t="s">
        <v>1266</v>
      </c>
      <c r="M2346" s="11" t="s">
        <v>1272</v>
      </c>
      <c r="N2346" s="10">
        <v>42007</v>
      </c>
      <c r="O2346" s="12">
        <v>287</v>
      </c>
      <c r="P2346" s="12">
        <v>684</v>
      </c>
      <c r="Q2346" s="12">
        <v>397</v>
      </c>
      <c r="R2346" s="11">
        <v>16</v>
      </c>
      <c r="S2346" s="12">
        <v>10944</v>
      </c>
      <c r="T2346" s="13">
        <v>0.02</v>
      </c>
      <c r="U2346" s="12">
        <v>218.88</v>
      </c>
      <c r="V2346" s="12">
        <v>10725.12</v>
      </c>
      <c r="W2346" s="12">
        <v>442</v>
      </c>
      <c r="X2346" s="12">
        <v>24143</v>
      </c>
      <c r="Y2346" s="14">
        <f>+DAY('TABLA PRINCIPAL'!$B2346)</f>
        <v>1</v>
      </c>
      <c r="Z2346" s="14">
        <f>+MONTH('TABLA PRINCIPAL'!$B2346)</f>
        <v>1</v>
      </c>
      <c r="AA2346" s="14">
        <f>+YEAR('TABLA PRINCIPAL'!$B2346)</f>
        <v>2015</v>
      </c>
      <c r="AB2346" s="22" t="str">
        <f>+IF(Ventas_Oficina[[#This Row],[Total del pedido]]&gt;=100000,"SI","NO")</f>
        <v>NO</v>
      </c>
      <c r="AC2346" s="22" t="str">
        <f>+_xlfn.XLOOKUP(Ventas_Oficina[[#This Row],[Nº de artículo]],AUXILIAR!A2345:A7237,AUXILIAR!D2345:D7237,"Error",0)</f>
        <v>Enviado a tiempo</v>
      </c>
      <c r="AD2346" s="22" t="str">
        <f>+IF(AND(Ventas_Oficina[[#This Row],[Total]]&gt;75000,Ventas_Oficina[[#This Row],[Envio a tiempo]]="Enviado a tiempo"),"Buena Venta","Venta Mala")</f>
        <v>Venta Mala</v>
      </c>
    </row>
    <row r="2347" spans="1:30" x14ac:dyDescent="0.25">
      <c r="A2347" s="25">
        <v>1399611</v>
      </c>
      <c r="B2347" s="5">
        <v>42144</v>
      </c>
      <c r="C2347" s="6" t="s">
        <v>240</v>
      </c>
      <c r="D2347" s="6" t="s">
        <v>68</v>
      </c>
      <c r="E2347" s="6" t="s">
        <v>12</v>
      </c>
      <c r="F2347" s="6" t="s">
        <v>13</v>
      </c>
      <c r="G2347" s="6" t="s">
        <v>1009</v>
      </c>
      <c r="H2347" s="6" t="s">
        <v>14</v>
      </c>
      <c r="I2347" s="6" t="s">
        <v>1012</v>
      </c>
      <c r="J2347" s="6" t="s">
        <v>1083</v>
      </c>
      <c r="K2347" s="6" t="s">
        <v>1261</v>
      </c>
      <c r="L2347" s="6" t="s">
        <v>1266</v>
      </c>
      <c r="M2347" s="6" t="s">
        <v>1272</v>
      </c>
      <c r="N2347" s="5">
        <v>42146</v>
      </c>
      <c r="O2347" s="7">
        <v>375</v>
      </c>
      <c r="P2347" s="7">
        <v>708</v>
      </c>
      <c r="Q2347" s="7">
        <v>333</v>
      </c>
      <c r="R2347" s="6">
        <v>26</v>
      </c>
      <c r="S2347" s="7">
        <v>18408</v>
      </c>
      <c r="T2347" s="8">
        <v>0.06</v>
      </c>
      <c r="U2347" s="7">
        <v>1104.48</v>
      </c>
      <c r="V2347" s="7">
        <v>17303.52</v>
      </c>
      <c r="W2347" s="7">
        <v>235</v>
      </c>
      <c r="X2347" s="7">
        <v>12643</v>
      </c>
      <c r="Y2347" s="9">
        <f>+DAY('TABLA PRINCIPAL'!$B2347)</f>
        <v>20</v>
      </c>
      <c r="Z2347" s="9">
        <f>+MONTH('TABLA PRINCIPAL'!$B2347)</f>
        <v>5</v>
      </c>
      <c r="AA2347" s="9">
        <f>+YEAR('TABLA PRINCIPAL'!$B2347)</f>
        <v>2015</v>
      </c>
      <c r="AB2347" s="22" t="str">
        <f>+IF(Ventas_Oficina[[#This Row],[Total del pedido]]&gt;=100000,"SI","NO")</f>
        <v>NO</v>
      </c>
      <c r="AC2347" s="22" t="str">
        <f>+_xlfn.XLOOKUP(Ventas_Oficina[[#This Row],[Nº de artículo]],AUXILIAR!A2346:A7238,AUXILIAR!D2346:D7238,"Error",0)</f>
        <v>Enviado a tiempo</v>
      </c>
      <c r="AD2347" s="22" t="str">
        <f>+IF(AND(Ventas_Oficina[[#This Row],[Total]]&gt;75000,Ventas_Oficina[[#This Row],[Envio a tiempo]]="Enviado a tiempo"),"Buena Venta","Venta Mala")</f>
        <v>Venta Mala</v>
      </c>
    </row>
    <row r="2348" spans="1:30" x14ac:dyDescent="0.25">
      <c r="A2348" s="26">
        <v>1399977</v>
      </c>
      <c r="B2348" s="10">
        <v>41866</v>
      </c>
      <c r="C2348" s="11" t="s">
        <v>315</v>
      </c>
      <c r="D2348" s="11" t="s">
        <v>3</v>
      </c>
      <c r="E2348" s="11" t="s">
        <v>4</v>
      </c>
      <c r="F2348" s="11" t="s">
        <v>5</v>
      </c>
      <c r="G2348" s="11" t="s">
        <v>1007</v>
      </c>
      <c r="H2348" s="11" t="s">
        <v>6</v>
      </c>
      <c r="I2348" s="11" t="s">
        <v>1015</v>
      </c>
      <c r="J2348" s="11" t="s">
        <v>1027</v>
      </c>
      <c r="K2348" s="11" t="s">
        <v>1261</v>
      </c>
      <c r="L2348" s="11" t="s">
        <v>1267</v>
      </c>
      <c r="M2348" s="11" t="s">
        <v>1273</v>
      </c>
      <c r="N2348" s="10">
        <v>41869</v>
      </c>
      <c r="O2348" s="12">
        <v>5429</v>
      </c>
      <c r="P2348" s="12">
        <v>9048</v>
      </c>
      <c r="Q2348" s="12">
        <v>3619</v>
      </c>
      <c r="R2348" s="11">
        <v>48</v>
      </c>
      <c r="S2348" s="12">
        <v>434304</v>
      </c>
      <c r="T2348" s="13">
        <v>7.0000000000000007E-2</v>
      </c>
      <c r="U2348" s="12">
        <v>30401.280000000002</v>
      </c>
      <c r="V2348" s="12">
        <v>403902.71999999997</v>
      </c>
      <c r="W2348" s="12">
        <v>1999</v>
      </c>
      <c r="X2348" s="12">
        <v>410394</v>
      </c>
      <c r="Y2348" s="14">
        <f>+DAY('TABLA PRINCIPAL'!$B2348)</f>
        <v>15</v>
      </c>
      <c r="Z2348" s="14">
        <f>+MONTH('TABLA PRINCIPAL'!$B2348)</f>
        <v>8</v>
      </c>
      <c r="AA2348" s="14">
        <f>+YEAR('TABLA PRINCIPAL'!$B2348)</f>
        <v>2014</v>
      </c>
      <c r="AB2348" s="22" t="str">
        <f>+IF(Ventas_Oficina[[#This Row],[Total del pedido]]&gt;=100000,"SI","NO")</f>
        <v>SI</v>
      </c>
      <c r="AC2348" s="22" t="str">
        <f>+_xlfn.XLOOKUP(Ventas_Oficina[[#This Row],[Nº de artículo]],AUXILIAR!A2347:A7239,AUXILIAR!D2347:D7239,"Error",0)</f>
        <v>Enviado a tiempo</v>
      </c>
      <c r="AD2348" s="22" t="str">
        <f>+IF(AND(Ventas_Oficina[[#This Row],[Total]]&gt;75000,Ventas_Oficina[[#This Row],[Envio a tiempo]]="Enviado a tiempo"),"Buena Venta","Venta Mala")</f>
        <v>Buena Venta</v>
      </c>
    </row>
    <row r="2349" spans="1:30" x14ac:dyDescent="0.25">
      <c r="A2349" s="26">
        <v>1400342</v>
      </c>
      <c r="B2349" s="10">
        <v>41441</v>
      </c>
      <c r="C2349" s="11" t="s">
        <v>270</v>
      </c>
      <c r="D2349" s="11" t="s">
        <v>68</v>
      </c>
      <c r="E2349" s="11" t="s">
        <v>12</v>
      </c>
      <c r="F2349" s="11" t="s">
        <v>13</v>
      </c>
      <c r="G2349" s="11" t="s">
        <v>1008</v>
      </c>
      <c r="H2349" s="11" t="s">
        <v>14</v>
      </c>
      <c r="I2349" s="11" t="s">
        <v>1013</v>
      </c>
      <c r="J2349" s="11" t="s">
        <v>1088</v>
      </c>
      <c r="K2349" s="11" t="s">
        <v>1261</v>
      </c>
      <c r="L2349" s="11" t="s">
        <v>1265</v>
      </c>
      <c r="M2349" s="11" t="s">
        <v>1273</v>
      </c>
      <c r="N2349" s="10">
        <v>41441</v>
      </c>
      <c r="O2349" s="12">
        <v>17883</v>
      </c>
      <c r="P2349" s="12">
        <v>41588</v>
      </c>
      <c r="Q2349" s="12">
        <v>23705</v>
      </c>
      <c r="R2349" s="11">
        <v>3</v>
      </c>
      <c r="S2349" s="12">
        <v>124764</v>
      </c>
      <c r="T2349" s="13">
        <v>0.03</v>
      </c>
      <c r="U2349" s="12">
        <v>3742.92</v>
      </c>
      <c r="V2349" s="12">
        <v>121021.08</v>
      </c>
      <c r="W2349" s="12">
        <v>1137</v>
      </c>
      <c r="X2349" s="12">
        <v>29069</v>
      </c>
      <c r="Y2349" s="14">
        <f>+DAY('TABLA PRINCIPAL'!$B2349)</f>
        <v>16</v>
      </c>
      <c r="Z2349" s="14">
        <f>+MONTH('TABLA PRINCIPAL'!$B2349)</f>
        <v>6</v>
      </c>
      <c r="AA2349" s="14">
        <f>+YEAR('TABLA PRINCIPAL'!$B2349)</f>
        <v>2013</v>
      </c>
      <c r="AB2349" s="22" t="str">
        <f>+IF(Ventas_Oficina[[#This Row],[Total del pedido]]&gt;=100000,"SI","NO")</f>
        <v>SI</v>
      </c>
      <c r="AC2349" s="22" t="str">
        <f>+_xlfn.XLOOKUP(Ventas_Oficina[[#This Row],[Nº de artículo]],AUXILIAR!A2349:A7241,AUXILIAR!D2349:D7241,"Error",0)</f>
        <v>No enviado a tiempo</v>
      </c>
      <c r="AD2349" s="22" t="str">
        <f>+IF(AND(Ventas_Oficina[[#This Row],[Total]]&gt;75000,Ventas_Oficina[[#This Row],[Envio a tiempo]]="Enviado a tiempo"),"Buena Venta","Venta Mala")</f>
        <v>Venta Mala</v>
      </c>
    </row>
    <row r="2350" spans="1:30" x14ac:dyDescent="0.25">
      <c r="A2350" s="25">
        <v>1400342</v>
      </c>
      <c r="B2350" s="5">
        <v>42006</v>
      </c>
      <c r="C2350" s="6" t="s">
        <v>707</v>
      </c>
      <c r="D2350" s="6" t="s">
        <v>38</v>
      </c>
      <c r="E2350" s="6" t="s">
        <v>4</v>
      </c>
      <c r="F2350" s="6" t="s">
        <v>5</v>
      </c>
      <c r="G2350" s="6" t="s">
        <v>1008</v>
      </c>
      <c r="H2350" s="6" t="s">
        <v>39</v>
      </c>
      <c r="I2350" s="6" t="s">
        <v>1013</v>
      </c>
      <c r="J2350" s="6" t="s">
        <v>1131</v>
      </c>
      <c r="K2350" s="6" t="s">
        <v>1261</v>
      </c>
      <c r="L2350" s="6" t="s">
        <v>1266</v>
      </c>
      <c r="M2350" s="6" t="s">
        <v>1272</v>
      </c>
      <c r="N2350" s="5">
        <v>42008</v>
      </c>
      <c r="O2350" s="7">
        <v>1978</v>
      </c>
      <c r="P2350" s="7">
        <v>4599</v>
      </c>
      <c r="Q2350" s="7">
        <v>2621</v>
      </c>
      <c r="R2350" s="6">
        <v>8</v>
      </c>
      <c r="S2350" s="7">
        <v>36792</v>
      </c>
      <c r="T2350" s="8">
        <v>0.03</v>
      </c>
      <c r="U2350" s="7">
        <v>1103.76</v>
      </c>
      <c r="V2350" s="7">
        <v>35688.239999999998</v>
      </c>
      <c r="W2350" s="7">
        <v>499</v>
      </c>
      <c r="X2350" s="7">
        <v>230449</v>
      </c>
      <c r="Y2350" s="9">
        <f>+DAY('TABLA PRINCIPAL'!$B2350)</f>
        <v>2</v>
      </c>
      <c r="Z2350" s="9">
        <f>+MONTH('TABLA PRINCIPAL'!$B2350)</f>
        <v>1</v>
      </c>
      <c r="AA2350" s="9">
        <f>+YEAR('TABLA PRINCIPAL'!$B2350)</f>
        <v>2015</v>
      </c>
      <c r="AB2350" s="22" t="str">
        <f>+IF(Ventas_Oficina[[#This Row],[Total del pedido]]&gt;=100000,"SI","NO")</f>
        <v>NO</v>
      </c>
      <c r="AC2350" s="22" t="str">
        <f>+_xlfn.XLOOKUP(Ventas_Oficina[[#This Row],[Nº de artículo]],AUXILIAR!A2349:A7242,AUXILIAR!D2349:D7242,"Error",0)</f>
        <v>No enviado a tiempo</v>
      </c>
      <c r="AD2350" s="22" t="str">
        <f>+IF(AND(Ventas_Oficina[[#This Row],[Total]]&gt;75000,Ventas_Oficina[[#This Row],[Envio a tiempo]]="Enviado a tiempo"),"Buena Venta","Venta Mala")</f>
        <v>Venta Mala</v>
      </c>
    </row>
    <row r="2351" spans="1:30" x14ac:dyDescent="0.25">
      <c r="A2351" s="26">
        <v>1400342</v>
      </c>
      <c r="B2351" s="10">
        <v>42067</v>
      </c>
      <c r="C2351" s="11" t="s">
        <v>715</v>
      </c>
      <c r="D2351" s="11" t="s">
        <v>260</v>
      </c>
      <c r="E2351" s="11" t="s">
        <v>4</v>
      </c>
      <c r="F2351" s="11" t="s">
        <v>5</v>
      </c>
      <c r="G2351" s="11" t="s">
        <v>1008</v>
      </c>
      <c r="H2351" s="11" t="s">
        <v>121</v>
      </c>
      <c r="I2351" s="11" t="s">
        <v>1013</v>
      </c>
      <c r="J2351" s="11" t="s">
        <v>1074</v>
      </c>
      <c r="K2351" s="11" t="s">
        <v>1261</v>
      </c>
      <c r="L2351" s="11" t="s">
        <v>1265</v>
      </c>
      <c r="M2351" s="11" t="s">
        <v>1272</v>
      </c>
      <c r="N2351" s="10">
        <v>42069</v>
      </c>
      <c r="O2351" s="12">
        <v>287</v>
      </c>
      <c r="P2351" s="12">
        <v>684</v>
      </c>
      <c r="Q2351" s="12">
        <v>397</v>
      </c>
      <c r="R2351" s="11">
        <v>30</v>
      </c>
      <c r="S2351" s="12">
        <v>20520</v>
      </c>
      <c r="T2351" s="13">
        <v>0.01</v>
      </c>
      <c r="U2351" s="12">
        <v>205.20000000000002</v>
      </c>
      <c r="V2351" s="12">
        <v>20314.8</v>
      </c>
      <c r="W2351" s="12">
        <v>442</v>
      </c>
      <c r="X2351" s="12">
        <v>24143</v>
      </c>
      <c r="Y2351" s="14">
        <f>+DAY('TABLA PRINCIPAL'!$B2351)</f>
        <v>4</v>
      </c>
      <c r="Z2351" s="14">
        <f>+MONTH('TABLA PRINCIPAL'!$B2351)</f>
        <v>3</v>
      </c>
      <c r="AA2351" s="14">
        <f>+YEAR('TABLA PRINCIPAL'!$B2351)</f>
        <v>2015</v>
      </c>
      <c r="AB2351" s="22" t="str">
        <f>+IF(Ventas_Oficina[[#This Row],[Total del pedido]]&gt;=100000,"SI","NO")</f>
        <v>NO</v>
      </c>
      <c r="AC2351" s="22" t="str">
        <f>+_xlfn.XLOOKUP(Ventas_Oficina[[#This Row],[Nº de artículo]],AUXILIAR!A2350:A7243,AUXILIAR!D2350:D7243,"Error",0)</f>
        <v>Enviado a tiempo</v>
      </c>
      <c r="AD2351" s="22" t="str">
        <f>+IF(AND(Ventas_Oficina[[#This Row],[Total]]&gt;75000,Ventas_Oficina[[#This Row],[Envio a tiempo]]="Enviado a tiempo"),"Buena Venta","Venta Mala")</f>
        <v>Venta Mala</v>
      </c>
    </row>
    <row r="2352" spans="1:30" x14ac:dyDescent="0.25">
      <c r="A2352" s="25">
        <v>1400707</v>
      </c>
      <c r="B2352" s="5">
        <v>41646</v>
      </c>
      <c r="C2352" s="6" t="s">
        <v>506</v>
      </c>
      <c r="D2352" s="6" t="s">
        <v>78</v>
      </c>
      <c r="E2352" s="6" t="s">
        <v>4</v>
      </c>
      <c r="F2352" s="6" t="s">
        <v>5</v>
      </c>
      <c r="G2352" s="6" t="s">
        <v>1010</v>
      </c>
      <c r="H2352" s="6" t="s">
        <v>53</v>
      </c>
      <c r="I2352" s="6" t="s">
        <v>1015</v>
      </c>
      <c r="J2352" s="6" t="s">
        <v>1035</v>
      </c>
      <c r="K2352" s="6" t="s">
        <v>1261</v>
      </c>
      <c r="L2352" s="6" t="s">
        <v>1267</v>
      </c>
      <c r="M2352" s="6" t="s">
        <v>1272</v>
      </c>
      <c r="N2352" s="5">
        <v>41646</v>
      </c>
      <c r="O2352" s="7">
        <v>882</v>
      </c>
      <c r="P2352" s="7">
        <v>2099</v>
      </c>
      <c r="Q2352" s="7">
        <v>1217</v>
      </c>
      <c r="R2352" s="6">
        <v>47</v>
      </c>
      <c r="S2352" s="7">
        <v>98653</v>
      </c>
      <c r="T2352" s="8">
        <v>0.01</v>
      </c>
      <c r="U2352" s="7">
        <v>986.53</v>
      </c>
      <c r="V2352" s="7">
        <v>97666.47</v>
      </c>
      <c r="W2352" s="7">
        <v>481</v>
      </c>
      <c r="X2352" s="7">
        <v>41533</v>
      </c>
      <c r="Y2352" s="9">
        <f>+DAY('TABLA PRINCIPAL'!$B2352)</f>
        <v>7</v>
      </c>
      <c r="Z2352" s="9">
        <f>+MONTH('TABLA PRINCIPAL'!$B2352)</f>
        <v>1</v>
      </c>
      <c r="AA2352" s="9">
        <f>+YEAR('TABLA PRINCIPAL'!$B2352)</f>
        <v>2014</v>
      </c>
      <c r="AB2352" s="22" t="str">
        <f>+IF(Ventas_Oficina[[#This Row],[Total del pedido]]&gt;=100000,"SI","NO")</f>
        <v>NO</v>
      </c>
      <c r="AC2352" s="22" t="str">
        <f>+_xlfn.XLOOKUP(Ventas_Oficina[[#This Row],[Nº de artículo]],AUXILIAR!A2351:A7244,AUXILIAR!D2351:D7244,"Error",0)</f>
        <v>No enviado a tiempo</v>
      </c>
      <c r="AD2352" s="22" t="str">
        <f>+IF(AND(Ventas_Oficina[[#This Row],[Total]]&gt;75000,Ventas_Oficina[[#This Row],[Envio a tiempo]]="Enviado a tiempo"),"Buena Venta","Venta Mala")</f>
        <v>Venta Mala</v>
      </c>
    </row>
    <row r="2353" spans="1:30" x14ac:dyDescent="0.25">
      <c r="A2353" s="26">
        <v>1400707</v>
      </c>
      <c r="B2353" s="10">
        <v>42018</v>
      </c>
      <c r="C2353" s="11" t="s">
        <v>506</v>
      </c>
      <c r="D2353" s="11" t="s">
        <v>78</v>
      </c>
      <c r="E2353" s="11" t="s">
        <v>4</v>
      </c>
      <c r="F2353" s="11" t="s">
        <v>5</v>
      </c>
      <c r="G2353" s="11" t="s">
        <v>1007</v>
      </c>
      <c r="H2353" s="11" t="s">
        <v>53</v>
      </c>
      <c r="I2353" s="11" t="s">
        <v>1016</v>
      </c>
      <c r="J2353" s="11" t="s">
        <v>1087</v>
      </c>
      <c r="K2353" s="11" t="s">
        <v>1261</v>
      </c>
      <c r="L2353" s="11" t="s">
        <v>1265</v>
      </c>
      <c r="M2353" s="11" t="s">
        <v>1272</v>
      </c>
      <c r="N2353" s="10">
        <v>42019</v>
      </c>
      <c r="O2353" s="12">
        <v>640</v>
      </c>
      <c r="P2353" s="12">
        <v>2910</v>
      </c>
      <c r="Q2353" s="12">
        <v>2270</v>
      </c>
      <c r="R2353" s="11">
        <v>50</v>
      </c>
      <c r="S2353" s="12">
        <v>145500</v>
      </c>
      <c r="T2353" s="13">
        <v>0.01</v>
      </c>
      <c r="U2353" s="12">
        <v>1455</v>
      </c>
      <c r="V2353" s="12">
        <v>144045</v>
      </c>
      <c r="W2353" s="12">
        <v>400</v>
      </c>
      <c r="X2353" s="12">
        <v>82682</v>
      </c>
      <c r="Y2353" s="14">
        <f>+DAY('TABLA PRINCIPAL'!$B2353)</f>
        <v>14</v>
      </c>
      <c r="Z2353" s="14">
        <f>+MONTH('TABLA PRINCIPAL'!$B2353)</f>
        <v>1</v>
      </c>
      <c r="AA2353" s="14">
        <f>+YEAR('TABLA PRINCIPAL'!$B2353)</f>
        <v>2015</v>
      </c>
      <c r="AB2353" s="22" t="str">
        <f>+IF(Ventas_Oficina[[#This Row],[Total del pedido]]&gt;=100000,"SI","NO")</f>
        <v>SI</v>
      </c>
      <c r="AC2353" s="22" t="str">
        <f>+_xlfn.XLOOKUP(Ventas_Oficina[[#This Row],[Nº de artículo]],AUXILIAR!A2352:A7245,AUXILIAR!D2352:D7245,"Error",0)</f>
        <v>No enviado a tiempo</v>
      </c>
      <c r="AD2353" s="22" t="str">
        <f>+IF(AND(Ventas_Oficina[[#This Row],[Total]]&gt;75000,Ventas_Oficina[[#This Row],[Envio a tiempo]]="Enviado a tiempo"),"Buena Venta","Venta Mala")</f>
        <v>Venta Mala</v>
      </c>
    </row>
    <row r="2354" spans="1:30" x14ac:dyDescent="0.25">
      <c r="A2354" s="25">
        <v>1400707</v>
      </c>
      <c r="B2354" s="5">
        <v>41694</v>
      </c>
      <c r="C2354" s="6" t="s">
        <v>397</v>
      </c>
      <c r="D2354" s="6" t="s">
        <v>88</v>
      </c>
      <c r="E2354" s="6" t="s">
        <v>4</v>
      </c>
      <c r="F2354" s="6" t="s">
        <v>5</v>
      </c>
      <c r="G2354" s="6" t="s">
        <v>1007</v>
      </c>
      <c r="H2354" s="6" t="s">
        <v>39</v>
      </c>
      <c r="I2354" s="6" t="s">
        <v>1016</v>
      </c>
      <c r="J2354" s="6" t="s">
        <v>1138</v>
      </c>
      <c r="K2354" s="6" t="s">
        <v>1261</v>
      </c>
      <c r="L2354" s="6" t="s">
        <v>1267</v>
      </c>
      <c r="M2354" s="6" t="s">
        <v>1272</v>
      </c>
      <c r="N2354" s="5">
        <v>41696</v>
      </c>
      <c r="O2354" s="7">
        <v>410</v>
      </c>
      <c r="P2354" s="7">
        <v>931</v>
      </c>
      <c r="Q2354" s="7">
        <v>521</v>
      </c>
      <c r="R2354" s="6">
        <v>38</v>
      </c>
      <c r="S2354" s="7">
        <v>35378</v>
      </c>
      <c r="T2354" s="8">
        <v>0.02</v>
      </c>
      <c r="U2354" s="7">
        <v>707.56000000000006</v>
      </c>
      <c r="V2354" s="7">
        <v>34670.44</v>
      </c>
      <c r="W2354" s="7">
        <v>398</v>
      </c>
      <c r="X2354" s="7">
        <v>16603</v>
      </c>
      <c r="Y2354" s="9">
        <f>+DAY('TABLA PRINCIPAL'!$B2354)</f>
        <v>24</v>
      </c>
      <c r="Z2354" s="9">
        <f>+MONTH('TABLA PRINCIPAL'!$B2354)</f>
        <v>2</v>
      </c>
      <c r="AA2354" s="9">
        <f>+YEAR('TABLA PRINCIPAL'!$B2354)</f>
        <v>2014</v>
      </c>
      <c r="AB2354" s="22" t="str">
        <f>+IF(Ventas_Oficina[[#This Row],[Total del pedido]]&gt;=100000,"SI","NO")</f>
        <v>NO</v>
      </c>
      <c r="AC2354" s="22" t="str">
        <f>+_xlfn.XLOOKUP(Ventas_Oficina[[#This Row],[Nº de artículo]],AUXILIAR!A2353:A7246,AUXILIAR!D2353:D7246,"Error",0)</f>
        <v>No enviado a tiempo</v>
      </c>
      <c r="AD2354" s="22" t="str">
        <f>+IF(AND(Ventas_Oficina[[#This Row],[Total]]&gt;75000,Ventas_Oficina[[#This Row],[Envio a tiempo]]="Enviado a tiempo"),"Buena Venta","Venta Mala")</f>
        <v>Venta Mala</v>
      </c>
    </row>
    <row r="2355" spans="1:30" x14ac:dyDescent="0.25">
      <c r="A2355" s="26">
        <v>1401072</v>
      </c>
      <c r="B2355" s="10">
        <v>41399</v>
      </c>
      <c r="C2355" s="11" t="s">
        <v>207</v>
      </c>
      <c r="D2355" s="11" t="s">
        <v>177</v>
      </c>
      <c r="E2355" s="11" t="s">
        <v>4</v>
      </c>
      <c r="F2355" s="11" t="s">
        <v>5</v>
      </c>
      <c r="G2355" s="11" t="s">
        <v>1010</v>
      </c>
      <c r="H2355" s="11" t="s">
        <v>6</v>
      </c>
      <c r="I2355" s="11" t="s">
        <v>1013</v>
      </c>
      <c r="J2355" s="11" t="s">
        <v>1075</v>
      </c>
      <c r="K2355" s="11" t="s">
        <v>1261</v>
      </c>
      <c r="L2355" s="11" t="s">
        <v>1266</v>
      </c>
      <c r="M2355" s="11" t="s">
        <v>1272</v>
      </c>
      <c r="N2355" s="10">
        <v>41400</v>
      </c>
      <c r="O2355" s="12">
        <v>225</v>
      </c>
      <c r="P2355" s="12">
        <v>369</v>
      </c>
      <c r="Q2355" s="12">
        <v>144</v>
      </c>
      <c r="R2355" s="11">
        <v>22</v>
      </c>
      <c r="S2355" s="12">
        <v>8118</v>
      </c>
      <c r="T2355" s="13">
        <v>0.02</v>
      </c>
      <c r="U2355" s="12">
        <v>162.36000000000001</v>
      </c>
      <c r="V2355" s="12">
        <v>7955.64</v>
      </c>
      <c r="W2355" s="12">
        <v>250</v>
      </c>
      <c r="X2355" s="12">
        <v>9456</v>
      </c>
      <c r="Y2355" s="14">
        <f>+DAY('TABLA PRINCIPAL'!$B2355)</f>
        <v>5</v>
      </c>
      <c r="Z2355" s="14">
        <f>+MONTH('TABLA PRINCIPAL'!$B2355)</f>
        <v>5</v>
      </c>
      <c r="AA2355" s="14">
        <f>+YEAR('TABLA PRINCIPAL'!$B2355)</f>
        <v>2013</v>
      </c>
      <c r="AB2355" s="22" t="str">
        <f>+IF(Ventas_Oficina[[#This Row],[Total del pedido]]&gt;=100000,"SI","NO")</f>
        <v>NO</v>
      </c>
      <c r="AC2355" s="22" t="str">
        <f>+_xlfn.XLOOKUP(Ventas_Oficina[[#This Row],[Nº de artículo]],AUXILIAR!A2354:A7247,AUXILIAR!D2354:D7247,"Error",0)</f>
        <v>No enviado a tiempo</v>
      </c>
      <c r="AD2355" s="22" t="str">
        <f>+IF(AND(Ventas_Oficina[[#This Row],[Total]]&gt;75000,Ventas_Oficina[[#This Row],[Envio a tiempo]]="Enviado a tiempo"),"Buena Venta","Venta Mala")</f>
        <v>Venta Mala</v>
      </c>
    </row>
    <row r="2356" spans="1:30" x14ac:dyDescent="0.25">
      <c r="A2356" s="25">
        <v>1401072</v>
      </c>
      <c r="B2356" s="5">
        <v>42044</v>
      </c>
      <c r="C2356" s="6" t="s">
        <v>180</v>
      </c>
      <c r="D2356" s="6" t="s">
        <v>181</v>
      </c>
      <c r="E2356" s="6" t="s">
        <v>4</v>
      </c>
      <c r="F2356" s="6" t="s">
        <v>5</v>
      </c>
      <c r="G2356" s="6" t="s">
        <v>1009</v>
      </c>
      <c r="H2356" s="6" t="s">
        <v>121</v>
      </c>
      <c r="I2356" s="6" t="s">
        <v>1012</v>
      </c>
      <c r="J2356" s="6" t="s">
        <v>1049</v>
      </c>
      <c r="K2356" s="6" t="s">
        <v>1261</v>
      </c>
      <c r="L2356" s="6" t="s">
        <v>1267</v>
      </c>
      <c r="M2356" s="6" t="s">
        <v>1272</v>
      </c>
      <c r="N2356" s="5">
        <v>42050</v>
      </c>
      <c r="O2356" s="7">
        <v>184</v>
      </c>
      <c r="P2356" s="7">
        <v>288</v>
      </c>
      <c r="Q2356" s="7">
        <v>104</v>
      </c>
      <c r="R2356" s="6">
        <v>50</v>
      </c>
      <c r="S2356" s="7">
        <v>14400</v>
      </c>
      <c r="T2356" s="8">
        <v>0.09</v>
      </c>
      <c r="U2356" s="7">
        <v>1296</v>
      </c>
      <c r="V2356" s="7">
        <v>13104</v>
      </c>
      <c r="W2356" s="7">
        <v>99</v>
      </c>
      <c r="X2356" s="7">
        <v>4025</v>
      </c>
      <c r="Y2356" s="9">
        <f>+DAY('TABLA PRINCIPAL'!$B2356)</f>
        <v>9</v>
      </c>
      <c r="Z2356" s="9">
        <f>+MONTH('TABLA PRINCIPAL'!$B2356)</f>
        <v>2</v>
      </c>
      <c r="AA2356" s="9">
        <f>+YEAR('TABLA PRINCIPAL'!$B2356)</f>
        <v>2015</v>
      </c>
      <c r="AB2356" s="22" t="str">
        <f>+IF(Ventas_Oficina[[#This Row],[Total del pedido]]&gt;=100000,"SI","NO")</f>
        <v>NO</v>
      </c>
      <c r="AC2356" s="22" t="str">
        <f>+_xlfn.XLOOKUP(Ventas_Oficina[[#This Row],[Nº de artículo]],AUXILIAR!A2355:A7248,AUXILIAR!D2355:D7248,"Error",0)</f>
        <v>No enviado a tiempo</v>
      </c>
      <c r="AD2356" s="22" t="str">
        <f>+IF(AND(Ventas_Oficina[[#This Row],[Total]]&gt;75000,Ventas_Oficina[[#This Row],[Envio a tiempo]]="Enviado a tiempo"),"Buena Venta","Venta Mala")</f>
        <v>Venta Mala</v>
      </c>
    </row>
    <row r="2357" spans="1:30" x14ac:dyDescent="0.25">
      <c r="A2357" s="26">
        <v>1401438</v>
      </c>
      <c r="B2357" s="10">
        <v>42011</v>
      </c>
      <c r="C2357" s="11" t="s">
        <v>514</v>
      </c>
      <c r="D2357" s="11" t="s">
        <v>133</v>
      </c>
      <c r="E2357" s="11" t="s">
        <v>12</v>
      </c>
      <c r="F2357" s="11" t="s">
        <v>13</v>
      </c>
      <c r="G2357" s="11" t="s">
        <v>1010</v>
      </c>
      <c r="H2357" s="11" t="s">
        <v>42</v>
      </c>
      <c r="I2357" s="11" t="s">
        <v>1014</v>
      </c>
      <c r="J2357" s="11" t="s">
        <v>1021</v>
      </c>
      <c r="K2357" s="11" t="s">
        <v>1261</v>
      </c>
      <c r="L2357" s="11" t="s">
        <v>1267</v>
      </c>
      <c r="M2357" s="11" t="s">
        <v>1272</v>
      </c>
      <c r="N2357" s="10">
        <v>42013</v>
      </c>
      <c r="O2357" s="12">
        <v>533</v>
      </c>
      <c r="P2357" s="12">
        <v>860</v>
      </c>
      <c r="Q2357" s="12">
        <v>327</v>
      </c>
      <c r="R2357" s="11">
        <v>17</v>
      </c>
      <c r="S2357" s="12">
        <v>14620</v>
      </c>
      <c r="T2357" s="13">
        <v>0.09</v>
      </c>
      <c r="U2357" s="12">
        <v>1315.8</v>
      </c>
      <c r="V2357" s="12">
        <v>13304.2</v>
      </c>
      <c r="W2357" s="12">
        <v>619</v>
      </c>
      <c r="X2357" s="12">
        <v>41073</v>
      </c>
      <c r="Y2357" s="14">
        <f>+DAY('TABLA PRINCIPAL'!$B2357)</f>
        <v>7</v>
      </c>
      <c r="Z2357" s="14">
        <f>+MONTH('TABLA PRINCIPAL'!$B2357)</f>
        <v>1</v>
      </c>
      <c r="AA2357" s="14">
        <f>+YEAR('TABLA PRINCIPAL'!$B2357)</f>
        <v>2015</v>
      </c>
      <c r="AB2357" s="22" t="str">
        <f>+IF(Ventas_Oficina[[#This Row],[Total del pedido]]&gt;=100000,"SI","NO")</f>
        <v>NO</v>
      </c>
      <c r="AC2357" s="22" t="str">
        <f>+_xlfn.XLOOKUP(Ventas_Oficina[[#This Row],[Nº de artículo]],AUXILIAR!A2356:A7249,AUXILIAR!D2356:D7249,"Error",0)</f>
        <v>Enviado a tiempo</v>
      </c>
      <c r="AD2357" s="22" t="str">
        <f>+IF(AND(Ventas_Oficina[[#This Row],[Total]]&gt;75000,Ventas_Oficina[[#This Row],[Envio a tiempo]]="Enviado a tiempo"),"Buena Venta","Venta Mala")</f>
        <v>Venta Mala</v>
      </c>
    </row>
    <row r="2358" spans="1:30" x14ac:dyDescent="0.25">
      <c r="A2358" s="25">
        <v>1401803</v>
      </c>
      <c r="B2358" s="5">
        <v>41642</v>
      </c>
      <c r="C2358" s="6" t="s">
        <v>182</v>
      </c>
      <c r="D2358" s="6" t="s">
        <v>183</v>
      </c>
      <c r="E2358" s="6" t="s">
        <v>4</v>
      </c>
      <c r="F2358" s="6" t="s">
        <v>5</v>
      </c>
      <c r="G2358" s="6" t="s">
        <v>1007</v>
      </c>
      <c r="H2358" s="6" t="s">
        <v>106</v>
      </c>
      <c r="I2358" s="6" t="s">
        <v>1014</v>
      </c>
      <c r="J2358" s="6" t="s">
        <v>1060</v>
      </c>
      <c r="K2358" s="6" t="s">
        <v>1261</v>
      </c>
      <c r="L2358" s="6" t="s">
        <v>1265</v>
      </c>
      <c r="M2358" s="6" t="s">
        <v>1272</v>
      </c>
      <c r="N2358" s="5">
        <v>41642</v>
      </c>
      <c r="O2358" s="7">
        <v>1388</v>
      </c>
      <c r="P2358" s="7">
        <v>2238</v>
      </c>
      <c r="Q2358" s="7">
        <v>850</v>
      </c>
      <c r="R2358" s="6">
        <v>33</v>
      </c>
      <c r="S2358" s="7">
        <v>73854</v>
      </c>
      <c r="T2358" s="8">
        <v>0.08</v>
      </c>
      <c r="U2358" s="7">
        <v>5908.32</v>
      </c>
      <c r="V2358" s="7">
        <v>67945.679999999993</v>
      </c>
      <c r="W2358" s="7">
        <v>1510</v>
      </c>
      <c r="X2358" s="7">
        <v>40043</v>
      </c>
      <c r="Y2358" s="9">
        <f>+DAY('TABLA PRINCIPAL'!$B2358)</f>
        <v>3</v>
      </c>
      <c r="Z2358" s="9">
        <f>+MONTH('TABLA PRINCIPAL'!$B2358)</f>
        <v>1</v>
      </c>
      <c r="AA2358" s="9">
        <f>+YEAR('TABLA PRINCIPAL'!$B2358)</f>
        <v>2014</v>
      </c>
      <c r="AB2358" s="22" t="str">
        <f>+IF(Ventas_Oficina[[#This Row],[Total del pedido]]&gt;=100000,"SI","NO")</f>
        <v>NO</v>
      </c>
      <c r="AC2358" s="22" t="str">
        <f>+_xlfn.XLOOKUP(Ventas_Oficina[[#This Row],[Nº de artículo]],AUXILIAR!A2357:A7250,AUXILIAR!D2357:D7250,"Error",0)</f>
        <v>No enviado a tiempo</v>
      </c>
      <c r="AD2358" s="22" t="str">
        <f>+IF(AND(Ventas_Oficina[[#This Row],[Total]]&gt;75000,Ventas_Oficina[[#This Row],[Envio a tiempo]]="Enviado a tiempo"),"Buena Venta","Venta Mala")</f>
        <v>Venta Mala</v>
      </c>
    </row>
    <row r="2359" spans="1:30" x14ac:dyDescent="0.25">
      <c r="A2359" s="26">
        <v>1402168</v>
      </c>
      <c r="B2359" s="10">
        <v>41807</v>
      </c>
      <c r="C2359" s="11" t="s">
        <v>87</v>
      </c>
      <c r="D2359" s="11" t="s">
        <v>88</v>
      </c>
      <c r="E2359" s="11" t="s">
        <v>4</v>
      </c>
      <c r="F2359" s="11" t="s">
        <v>5</v>
      </c>
      <c r="G2359" s="11" t="s">
        <v>1008</v>
      </c>
      <c r="H2359" s="11" t="s">
        <v>39</v>
      </c>
      <c r="I2359" s="11" t="s">
        <v>1015</v>
      </c>
      <c r="J2359" s="11" t="s">
        <v>1025</v>
      </c>
      <c r="K2359" s="11" t="s">
        <v>1261</v>
      </c>
      <c r="L2359" s="11" t="s">
        <v>1267</v>
      </c>
      <c r="M2359" s="11" t="s">
        <v>1272</v>
      </c>
      <c r="N2359" s="10">
        <v>41808</v>
      </c>
      <c r="O2359" s="12">
        <v>399</v>
      </c>
      <c r="P2359" s="12">
        <v>623</v>
      </c>
      <c r="Q2359" s="12">
        <v>224</v>
      </c>
      <c r="R2359" s="11">
        <v>19</v>
      </c>
      <c r="S2359" s="12">
        <v>11837</v>
      </c>
      <c r="T2359" s="13">
        <v>0</v>
      </c>
      <c r="U2359" s="12">
        <v>0</v>
      </c>
      <c r="V2359" s="12">
        <v>11837</v>
      </c>
      <c r="W2359" s="12">
        <v>697</v>
      </c>
      <c r="X2359" s="12">
        <v>3185</v>
      </c>
      <c r="Y2359" s="14">
        <f>+DAY('TABLA PRINCIPAL'!$B2359)</f>
        <v>17</v>
      </c>
      <c r="Z2359" s="14">
        <f>+MONTH('TABLA PRINCIPAL'!$B2359)</f>
        <v>6</v>
      </c>
      <c r="AA2359" s="14">
        <f>+YEAR('TABLA PRINCIPAL'!$B2359)</f>
        <v>2014</v>
      </c>
      <c r="AB2359" s="22" t="str">
        <f>+IF(Ventas_Oficina[[#This Row],[Total del pedido]]&gt;=100000,"SI","NO")</f>
        <v>NO</v>
      </c>
      <c r="AC2359" s="22" t="str">
        <f>+_xlfn.XLOOKUP(Ventas_Oficina[[#This Row],[Nº de artículo]],AUXILIAR!A2358:A7251,AUXILIAR!D2358:D7251,"Error",0)</f>
        <v>No enviado a tiempo</v>
      </c>
      <c r="AD2359" s="22" t="str">
        <f>+IF(AND(Ventas_Oficina[[#This Row],[Total]]&gt;75000,Ventas_Oficina[[#This Row],[Envio a tiempo]]="Enviado a tiempo"),"Buena Venta","Venta Mala")</f>
        <v>Venta Mala</v>
      </c>
    </row>
    <row r="2360" spans="1:30" x14ac:dyDescent="0.25">
      <c r="A2360" s="25">
        <v>1402168</v>
      </c>
      <c r="B2360" s="5">
        <v>41715</v>
      </c>
      <c r="C2360" s="6" t="s">
        <v>61</v>
      </c>
      <c r="D2360" s="6" t="s">
        <v>62</v>
      </c>
      <c r="E2360" s="6" t="s">
        <v>4</v>
      </c>
      <c r="F2360" s="6" t="s">
        <v>5</v>
      </c>
      <c r="G2360" s="6" t="s">
        <v>1010</v>
      </c>
      <c r="H2360" s="6" t="s">
        <v>27</v>
      </c>
      <c r="I2360" s="6" t="s">
        <v>1013</v>
      </c>
      <c r="J2360" s="6" t="s">
        <v>1059</v>
      </c>
      <c r="K2360" s="6" t="s">
        <v>1261</v>
      </c>
      <c r="L2360" s="6" t="s">
        <v>1265</v>
      </c>
      <c r="M2360" s="6" t="s">
        <v>1272</v>
      </c>
      <c r="N2360" s="5">
        <v>41716</v>
      </c>
      <c r="O2360" s="7">
        <v>226</v>
      </c>
      <c r="P2360" s="7">
        <v>358</v>
      </c>
      <c r="Q2360" s="7">
        <v>132</v>
      </c>
      <c r="R2360" s="6">
        <v>8</v>
      </c>
      <c r="S2360" s="7">
        <v>2864</v>
      </c>
      <c r="T2360" s="8">
        <v>7.0000000000000007E-2</v>
      </c>
      <c r="U2360" s="7">
        <v>200.48000000000002</v>
      </c>
      <c r="V2360" s="7">
        <v>2663.52</v>
      </c>
      <c r="W2360" s="7">
        <v>547</v>
      </c>
      <c r="X2360" s="7">
        <v>25037</v>
      </c>
      <c r="Y2360" s="9">
        <f>+DAY('TABLA PRINCIPAL'!$B2360)</f>
        <v>17</v>
      </c>
      <c r="Z2360" s="9">
        <f>+MONTH('TABLA PRINCIPAL'!$B2360)</f>
        <v>3</v>
      </c>
      <c r="AA2360" s="9">
        <f>+YEAR('TABLA PRINCIPAL'!$B2360)</f>
        <v>2014</v>
      </c>
      <c r="AB2360" s="22" t="str">
        <f>+IF(Ventas_Oficina[[#This Row],[Total del pedido]]&gt;=100000,"SI","NO")</f>
        <v>NO</v>
      </c>
      <c r="AC2360" s="22" t="str">
        <f>+_xlfn.XLOOKUP(Ventas_Oficina[[#This Row],[Nº de artículo]],AUXILIAR!A2359:A7252,AUXILIAR!D2359:D7252,"Error",0)</f>
        <v>No enviado a tiempo</v>
      </c>
      <c r="AD2360" s="22" t="str">
        <f>+IF(AND(Ventas_Oficina[[#This Row],[Total]]&gt;75000,Ventas_Oficina[[#This Row],[Envio a tiempo]]="Enviado a tiempo"),"Buena Venta","Venta Mala")</f>
        <v>Venta Mala</v>
      </c>
    </row>
    <row r="2361" spans="1:30" x14ac:dyDescent="0.25">
      <c r="A2361" s="26">
        <v>1402533</v>
      </c>
      <c r="B2361" s="10">
        <v>42348</v>
      </c>
      <c r="C2361" s="11" t="s">
        <v>411</v>
      </c>
      <c r="D2361" s="11" t="s">
        <v>36</v>
      </c>
      <c r="E2361" s="11" t="s">
        <v>12</v>
      </c>
      <c r="F2361" s="11" t="s">
        <v>13</v>
      </c>
      <c r="G2361" s="11" t="s">
        <v>1007</v>
      </c>
      <c r="H2361" s="11" t="s">
        <v>14</v>
      </c>
      <c r="I2361" s="11" t="s">
        <v>1015</v>
      </c>
      <c r="J2361" s="11" t="s">
        <v>1058</v>
      </c>
      <c r="K2361" s="11" t="s">
        <v>1262</v>
      </c>
      <c r="L2361" s="11" t="s">
        <v>1265</v>
      </c>
      <c r="M2361" s="11" t="s">
        <v>1272</v>
      </c>
      <c r="N2361" s="10">
        <v>42718</v>
      </c>
      <c r="O2361" s="12">
        <v>87</v>
      </c>
      <c r="P2361" s="12">
        <v>181</v>
      </c>
      <c r="Q2361" s="12">
        <v>94</v>
      </c>
      <c r="R2361" s="11">
        <v>8</v>
      </c>
      <c r="S2361" s="12">
        <v>1448</v>
      </c>
      <c r="T2361" s="13">
        <v>0</v>
      </c>
      <c r="U2361" s="12">
        <v>0</v>
      </c>
      <c r="V2361" s="12">
        <v>1448</v>
      </c>
      <c r="W2361" s="12">
        <v>75</v>
      </c>
      <c r="X2361" s="12">
        <v>1557</v>
      </c>
      <c r="Y2361" s="14">
        <f>+DAY('TABLA PRINCIPAL'!$B2361)</f>
        <v>10</v>
      </c>
      <c r="Z2361" s="14">
        <f>+MONTH('TABLA PRINCIPAL'!$B2361)</f>
        <v>12</v>
      </c>
      <c r="AA2361" s="14">
        <f>+YEAR('TABLA PRINCIPAL'!$B2361)</f>
        <v>2015</v>
      </c>
      <c r="AB2361" s="22" t="str">
        <f>+IF(Ventas_Oficina[[#This Row],[Total del pedido]]&gt;=100000,"SI","NO")</f>
        <v>NO</v>
      </c>
      <c r="AC2361" s="22" t="str">
        <f>+_xlfn.XLOOKUP(Ventas_Oficina[[#This Row],[Nº de artículo]],AUXILIAR!A2360:A7253,AUXILIAR!D2360:D7253,"Error",0)</f>
        <v>Enviado a tiempo</v>
      </c>
      <c r="AD2361" s="22" t="str">
        <f>+IF(AND(Ventas_Oficina[[#This Row],[Total]]&gt;75000,Ventas_Oficina[[#This Row],[Envio a tiempo]]="Enviado a tiempo"),"Buena Venta","Venta Mala")</f>
        <v>Venta Mala</v>
      </c>
    </row>
    <row r="2362" spans="1:30" x14ac:dyDescent="0.25">
      <c r="A2362" s="25">
        <v>1402533</v>
      </c>
      <c r="B2362" s="5">
        <v>42013</v>
      </c>
      <c r="C2362" s="6" t="s">
        <v>362</v>
      </c>
      <c r="D2362" s="6" t="s">
        <v>150</v>
      </c>
      <c r="E2362" s="6" t="s">
        <v>12</v>
      </c>
      <c r="F2362" s="6" t="s">
        <v>13</v>
      </c>
      <c r="G2362" s="6" t="s">
        <v>1008</v>
      </c>
      <c r="H2362" s="6" t="s">
        <v>14</v>
      </c>
      <c r="I2362" s="6" t="s">
        <v>1014</v>
      </c>
      <c r="J2362" s="6" t="s">
        <v>1058</v>
      </c>
      <c r="K2362" s="6" t="s">
        <v>1261</v>
      </c>
      <c r="L2362" s="6" t="s">
        <v>1265</v>
      </c>
      <c r="M2362" s="6" t="s">
        <v>1272</v>
      </c>
      <c r="N2362" s="5">
        <v>42015</v>
      </c>
      <c r="O2362" s="7">
        <v>87</v>
      </c>
      <c r="P2362" s="7">
        <v>181</v>
      </c>
      <c r="Q2362" s="7">
        <v>94</v>
      </c>
      <c r="R2362" s="6">
        <v>24</v>
      </c>
      <c r="S2362" s="7">
        <v>4344</v>
      </c>
      <c r="T2362" s="8">
        <v>0.04</v>
      </c>
      <c r="U2362" s="7">
        <v>173.76</v>
      </c>
      <c r="V2362" s="7">
        <v>4170.24</v>
      </c>
      <c r="W2362" s="7">
        <v>75</v>
      </c>
      <c r="X2362" s="7">
        <v>1557</v>
      </c>
      <c r="Y2362" s="9">
        <f>+DAY('TABLA PRINCIPAL'!$B2362)</f>
        <v>9</v>
      </c>
      <c r="Z2362" s="9">
        <f>+MONTH('TABLA PRINCIPAL'!$B2362)</f>
        <v>1</v>
      </c>
      <c r="AA2362" s="9">
        <f>+YEAR('TABLA PRINCIPAL'!$B2362)</f>
        <v>2015</v>
      </c>
      <c r="AB2362" s="22" t="str">
        <f>+IF(Ventas_Oficina[[#This Row],[Total del pedido]]&gt;=100000,"SI","NO")</f>
        <v>NO</v>
      </c>
      <c r="AC2362" s="22" t="str">
        <f>+_xlfn.XLOOKUP(Ventas_Oficina[[#This Row],[Nº de artículo]],AUXILIAR!A2361:A7254,AUXILIAR!D2361:D7254,"Error",0)</f>
        <v>Enviado a tiempo</v>
      </c>
      <c r="AD2362" s="22" t="str">
        <f>+IF(AND(Ventas_Oficina[[#This Row],[Total]]&gt;75000,Ventas_Oficina[[#This Row],[Envio a tiempo]]="Enviado a tiempo"),"Buena Venta","Venta Mala")</f>
        <v>Venta Mala</v>
      </c>
    </row>
    <row r="2363" spans="1:30" x14ac:dyDescent="0.25">
      <c r="A2363" s="26">
        <v>1402899</v>
      </c>
      <c r="B2363" s="10">
        <v>41449</v>
      </c>
      <c r="C2363" s="11" t="s">
        <v>264</v>
      </c>
      <c r="D2363" s="11" t="s">
        <v>265</v>
      </c>
      <c r="E2363" s="11" t="s">
        <v>4</v>
      </c>
      <c r="F2363" s="11" t="s">
        <v>5</v>
      </c>
      <c r="G2363" s="11" t="s">
        <v>1007</v>
      </c>
      <c r="H2363" s="11" t="s">
        <v>53</v>
      </c>
      <c r="I2363" s="11" t="s">
        <v>1012</v>
      </c>
      <c r="J2363" s="11" t="s">
        <v>1080</v>
      </c>
      <c r="K2363" s="11" t="s">
        <v>1261</v>
      </c>
      <c r="L2363" s="11" t="s">
        <v>1267</v>
      </c>
      <c r="M2363" s="11" t="s">
        <v>1273</v>
      </c>
      <c r="N2363" s="10">
        <v>41450</v>
      </c>
      <c r="O2363" s="12">
        <v>350</v>
      </c>
      <c r="P2363" s="12">
        <v>574</v>
      </c>
      <c r="Q2363" s="12">
        <v>224</v>
      </c>
      <c r="R2363" s="11">
        <v>35</v>
      </c>
      <c r="S2363" s="12">
        <v>20090</v>
      </c>
      <c r="T2363" s="13">
        <v>0.01</v>
      </c>
      <c r="U2363" s="12">
        <v>200.9</v>
      </c>
      <c r="V2363" s="12">
        <v>19889.099999999999</v>
      </c>
      <c r="W2363" s="12">
        <v>501</v>
      </c>
      <c r="X2363" s="12">
        <v>13063</v>
      </c>
      <c r="Y2363" s="14">
        <f>+DAY('TABLA PRINCIPAL'!$B2363)</f>
        <v>24</v>
      </c>
      <c r="Z2363" s="14">
        <f>+MONTH('TABLA PRINCIPAL'!$B2363)</f>
        <v>6</v>
      </c>
      <c r="AA2363" s="14">
        <f>+YEAR('TABLA PRINCIPAL'!$B2363)</f>
        <v>2013</v>
      </c>
      <c r="AB2363" s="22" t="str">
        <f>+IF(Ventas_Oficina[[#This Row],[Total del pedido]]&gt;=100000,"SI","NO")</f>
        <v>NO</v>
      </c>
      <c r="AC2363" s="22" t="str">
        <f>+_xlfn.XLOOKUP(Ventas_Oficina[[#This Row],[Nº de artículo]],AUXILIAR!A2362:A7255,AUXILIAR!D2362:D7255,"Error",0)</f>
        <v>No enviado a tiempo</v>
      </c>
      <c r="AD2363" s="22" t="str">
        <f>+IF(AND(Ventas_Oficina[[#This Row],[Total]]&gt;75000,Ventas_Oficina[[#This Row],[Envio a tiempo]]="Enviado a tiempo"),"Buena Venta","Venta Mala")</f>
        <v>Venta Mala</v>
      </c>
    </row>
    <row r="2364" spans="1:30" x14ac:dyDescent="0.25">
      <c r="A2364" s="25">
        <v>1402899</v>
      </c>
      <c r="B2364" s="5">
        <v>41857</v>
      </c>
      <c r="C2364" s="6" t="s">
        <v>495</v>
      </c>
      <c r="D2364" s="6" t="s">
        <v>135</v>
      </c>
      <c r="E2364" s="6" t="s">
        <v>12</v>
      </c>
      <c r="F2364" s="6" t="s">
        <v>13</v>
      </c>
      <c r="G2364" s="6" t="s">
        <v>1008</v>
      </c>
      <c r="H2364" s="6" t="s">
        <v>14</v>
      </c>
      <c r="I2364" s="6" t="s">
        <v>1015</v>
      </c>
      <c r="J2364" s="6" t="s">
        <v>1154</v>
      </c>
      <c r="K2364" s="6" t="s">
        <v>1261</v>
      </c>
      <c r="L2364" s="6" t="s">
        <v>1267</v>
      </c>
      <c r="M2364" s="6" t="s">
        <v>1273</v>
      </c>
      <c r="N2364" s="5">
        <v>41857</v>
      </c>
      <c r="O2364" s="7">
        <v>342</v>
      </c>
      <c r="P2364" s="7">
        <v>834</v>
      </c>
      <c r="Q2364" s="7">
        <v>492</v>
      </c>
      <c r="R2364" s="6">
        <v>22</v>
      </c>
      <c r="S2364" s="7">
        <v>18348</v>
      </c>
      <c r="T2364" s="8">
        <v>0.01</v>
      </c>
      <c r="U2364" s="7">
        <v>183.48</v>
      </c>
      <c r="V2364" s="7">
        <v>18164.52</v>
      </c>
      <c r="W2364" s="7">
        <v>264</v>
      </c>
      <c r="X2364" s="7">
        <v>12773</v>
      </c>
      <c r="Y2364" s="9">
        <f>+DAY('TABLA PRINCIPAL'!$B2364)</f>
        <v>6</v>
      </c>
      <c r="Z2364" s="9">
        <f>+MONTH('TABLA PRINCIPAL'!$B2364)</f>
        <v>8</v>
      </c>
      <c r="AA2364" s="9">
        <f>+YEAR('TABLA PRINCIPAL'!$B2364)</f>
        <v>2014</v>
      </c>
      <c r="AB2364" s="22" t="str">
        <f>+IF(Ventas_Oficina[[#This Row],[Total del pedido]]&gt;=100000,"SI","NO")</f>
        <v>NO</v>
      </c>
      <c r="AC2364" s="22" t="str">
        <f>+_xlfn.XLOOKUP(Ventas_Oficina[[#This Row],[Nº de artículo]],AUXILIAR!A2363:A7256,AUXILIAR!D2363:D7256,"Error",0)</f>
        <v>No enviado a tiempo</v>
      </c>
      <c r="AD2364" s="22" t="str">
        <f>+IF(AND(Ventas_Oficina[[#This Row],[Total]]&gt;75000,Ventas_Oficina[[#This Row],[Envio a tiempo]]="Enviado a tiempo"),"Buena Venta","Venta Mala")</f>
        <v>Venta Mala</v>
      </c>
    </row>
    <row r="2365" spans="1:30" x14ac:dyDescent="0.25">
      <c r="A2365" s="26">
        <v>1402899</v>
      </c>
      <c r="B2365" s="10">
        <v>41939</v>
      </c>
      <c r="C2365" s="11" t="s">
        <v>201</v>
      </c>
      <c r="D2365" s="11" t="s">
        <v>29</v>
      </c>
      <c r="E2365" s="11" t="s">
        <v>12</v>
      </c>
      <c r="F2365" s="11" t="s">
        <v>13</v>
      </c>
      <c r="G2365" s="11" t="s">
        <v>1008</v>
      </c>
      <c r="H2365" s="11" t="s">
        <v>14</v>
      </c>
      <c r="I2365" s="11" t="s">
        <v>1014</v>
      </c>
      <c r="J2365" s="11" t="s">
        <v>1102</v>
      </c>
      <c r="K2365" s="11" t="s">
        <v>1261</v>
      </c>
      <c r="L2365" s="11" t="s">
        <v>1267</v>
      </c>
      <c r="M2365" s="11" t="s">
        <v>1272</v>
      </c>
      <c r="N2365" s="10">
        <v>41943</v>
      </c>
      <c r="O2365" s="12">
        <v>290</v>
      </c>
      <c r="P2365" s="12">
        <v>476</v>
      </c>
      <c r="Q2365" s="12">
        <v>186</v>
      </c>
      <c r="R2365" s="11">
        <v>45</v>
      </c>
      <c r="S2365" s="12">
        <v>21420</v>
      </c>
      <c r="T2365" s="13">
        <v>0.01</v>
      </c>
      <c r="U2365" s="12">
        <v>214.20000000000002</v>
      </c>
      <c r="V2365" s="12">
        <v>21205.8</v>
      </c>
      <c r="W2365" s="12">
        <v>88</v>
      </c>
      <c r="X2365" s="12">
        <v>3780</v>
      </c>
      <c r="Y2365" s="14">
        <f>+DAY('TABLA PRINCIPAL'!$B2365)</f>
        <v>27</v>
      </c>
      <c r="Z2365" s="14">
        <f>+MONTH('TABLA PRINCIPAL'!$B2365)</f>
        <v>10</v>
      </c>
      <c r="AA2365" s="14">
        <f>+YEAR('TABLA PRINCIPAL'!$B2365)</f>
        <v>2014</v>
      </c>
      <c r="AB2365" s="22" t="str">
        <f>+IF(Ventas_Oficina[[#This Row],[Total del pedido]]&gt;=100000,"SI","NO")</f>
        <v>NO</v>
      </c>
      <c r="AC2365" s="22" t="str">
        <f>+_xlfn.XLOOKUP(Ventas_Oficina[[#This Row],[Nº de artículo]],AUXILIAR!A2364:A7257,AUXILIAR!D2364:D7257,"Error",0)</f>
        <v>No enviado a tiempo</v>
      </c>
      <c r="AD2365" s="22" t="str">
        <f>+IF(AND(Ventas_Oficina[[#This Row],[Total]]&gt;75000,Ventas_Oficina[[#This Row],[Envio a tiempo]]="Enviado a tiempo"),"Buena Venta","Venta Mala")</f>
        <v>Venta Mala</v>
      </c>
    </row>
    <row r="2366" spans="1:30" x14ac:dyDescent="0.25">
      <c r="A2366" s="25">
        <v>1403264</v>
      </c>
      <c r="B2366" s="5">
        <v>41916</v>
      </c>
      <c r="C2366" s="6" t="s">
        <v>20</v>
      </c>
      <c r="D2366" s="6" t="s">
        <v>21</v>
      </c>
      <c r="E2366" s="6" t="s">
        <v>4</v>
      </c>
      <c r="F2366" s="6" t="s">
        <v>5</v>
      </c>
      <c r="G2366" s="6" t="s">
        <v>1008</v>
      </c>
      <c r="H2366" s="6" t="s">
        <v>6</v>
      </c>
      <c r="I2366" s="6" t="s">
        <v>1014</v>
      </c>
      <c r="J2366" s="6" t="s">
        <v>1104</v>
      </c>
      <c r="K2366" s="6" t="s">
        <v>1261</v>
      </c>
      <c r="L2366" s="6" t="s">
        <v>1265</v>
      </c>
      <c r="M2366" s="6" t="s">
        <v>1272</v>
      </c>
      <c r="N2366" s="5">
        <v>41918</v>
      </c>
      <c r="O2366" s="7">
        <v>131</v>
      </c>
      <c r="P2366" s="7">
        <v>284</v>
      </c>
      <c r="Q2366" s="7">
        <v>153</v>
      </c>
      <c r="R2366" s="6">
        <v>39</v>
      </c>
      <c r="S2366" s="7">
        <v>11076</v>
      </c>
      <c r="T2366" s="8">
        <v>0.03</v>
      </c>
      <c r="U2366" s="7">
        <v>332.28</v>
      </c>
      <c r="V2366" s="7">
        <v>10743.72</v>
      </c>
      <c r="W2366" s="7">
        <v>93</v>
      </c>
      <c r="X2366" s="7">
        <v>6057</v>
      </c>
      <c r="Y2366" s="9">
        <f>+DAY('TABLA PRINCIPAL'!$B2366)</f>
        <v>4</v>
      </c>
      <c r="Z2366" s="9">
        <f>+MONTH('TABLA PRINCIPAL'!$B2366)</f>
        <v>10</v>
      </c>
      <c r="AA2366" s="9">
        <f>+YEAR('TABLA PRINCIPAL'!$B2366)</f>
        <v>2014</v>
      </c>
      <c r="AB2366" s="22" t="str">
        <f>+IF(Ventas_Oficina[[#This Row],[Total del pedido]]&gt;=100000,"SI","NO")</f>
        <v>NO</v>
      </c>
      <c r="AC2366" s="22" t="str">
        <f>+_xlfn.XLOOKUP(Ventas_Oficina[[#This Row],[Nº de artículo]],AUXILIAR!A2365:A7258,AUXILIAR!D2365:D7258,"Error",0)</f>
        <v>Enviado a tiempo</v>
      </c>
      <c r="AD2366" s="22" t="str">
        <f>+IF(AND(Ventas_Oficina[[#This Row],[Total]]&gt;75000,Ventas_Oficina[[#This Row],[Envio a tiempo]]="Enviado a tiempo"),"Buena Venta","Venta Mala")</f>
        <v>Venta Mala</v>
      </c>
    </row>
    <row r="2367" spans="1:30" x14ac:dyDescent="0.25">
      <c r="A2367" s="26">
        <v>1403264</v>
      </c>
      <c r="B2367" s="10">
        <v>41537</v>
      </c>
      <c r="C2367" s="11" t="s">
        <v>84</v>
      </c>
      <c r="D2367" s="11" t="s">
        <v>29</v>
      </c>
      <c r="E2367" s="11" t="s">
        <v>12</v>
      </c>
      <c r="F2367" s="11" t="s">
        <v>13</v>
      </c>
      <c r="G2367" s="11" t="s">
        <v>1008</v>
      </c>
      <c r="H2367" s="11" t="s">
        <v>14</v>
      </c>
      <c r="I2367" s="11" t="s">
        <v>1015</v>
      </c>
      <c r="J2367" s="11" t="s">
        <v>1049</v>
      </c>
      <c r="K2367" s="11" t="s">
        <v>1261</v>
      </c>
      <c r="L2367" s="11" t="s">
        <v>1265</v>
      </c>
      <c r="M2367" s="11" t="s">
        <v>1272</v>
      </c>
      <c r="N2367" s="10">
        <v>41537</v>
      </c>
      <c r="O2367" s="12">
        <v>184</v>
      </c>
      <c r="P2367" s="12">
        <v>288</v>
      </c>
      <c r="Q2367" s="12">
        <v>104</v>
      </c>
      <c r="R2367" s="11">
        <v>38</v>
      </c>
      <c r="S2367" s="12">
        <v>10944</v>
      </c>
      <c r="T2367" s="13">
        <v>0.01</v>
      </c>
      <c r="U2367" s="12">
        <v>109.44</v>
      </c>
      <c r="V2367" s="12">
        <v>10834.56</v>
      </c>
      <c r="W2367" s="12">
        <v>99</v>
      </c>
      <c r="X2367" s="12">
        <v>7657</v>
      </c>
      <c r="Y2367" s="14">
        <f>+DAY('TABLA PRINCIPAL'!$B2367)</f>
        <v>20</v>
      </c>
      <c r="Z2367" s="14">
        <f>+MONTH('TABLA PRINCIPAL'!$B2367)</f>
        <v>9</v>
      </c>
      <c r="AA2367" s="14">
        <f>+YEAR('TABLA PRINCIPAL'!$B2367)</f>
        <v>2013</v>
      </c>
      <c r="AB2367" s="22" t="str">
        <f>+IF(Ventas_Oficina[[#This Row],[Total del pedido]]&gt;=100000,"SI","NO")</f>
        <v>NO</v>
      </c>
      <c r="AC2367" s="22" t="str">
        <f>+_xlfn.XLOOKUP(Ventas_Oficina[[#This Row],[Nº de artículo]],AUXILIAR!A2366:A7259,AUXILIAR!D2366:D7259,"Error",0)</f>
        <v>Enviado a tiempo</v>
      </c>
      <c r="AD2367" s="22" t="str">
        <f>+IF(AND(Ventas_Oficina[[#This Row],[Total]]&gt;75000,Ventas_Oficina[[#This Row],[Envio a tiempo]]="Enviado a tiempo"),"Buena Venta","Venta Mala")</f>
        <v>Venta Mala</v>
      </c>
    </row>
    <row r="2368" spans="1:30" x14ac:dyDescent="0.25">
      <c r="A2368" s="25">
        <v>1403264</v>
      </c>
      <c r="B2368" s="5">
        <v>41356</v>
      </c>
      <c r="C2368" s="6" t="s">
        <v>130</v>
      </c>
      <c r="D2368" s="6" t="s">
        <v>131</v>
      </c>
      <c r="E2368" s="6" t="s">
        <v>4</v>
      </c>
      <c r="F2368" s="6" t="s">
        <v>5</v>
      </c>
      <c r="G2368" s="6" t="s">
        <v>1007</v>
      </c>
      <c r="H2368" s="6" t="s">
        <v>27</v>
      </c>
      <c r="I2368" s="6" t="s">
        <v>1012</v>
      </c>
      <c r="J2368" s="6" t="s">
        <v>1055</v>
      </c>
      <c r="K2368" s="6" t="s">
        <v>1261</v>
      </c>
      <c r="L2368" s="6" t="s">
        <v>1265</v>
      </c>
      <c r="M2368" s="6" t="s">
        <v>1272</v>
      </c>
      <c r="N2368" s="5">
        <v>41359</v>
      </c>
      <c r="O2368" s="7">
        <v>250</v>
      </c>
      <c r="P2368" s="7">
        <v>568</v>
      </c>
      <c r="Q2368" s="7">
        <v>318</v>
      </c>
      <c r="R2368" s="6">
        <v>45</v>
      </c>
      <c r="S2368" s="7">
        <v>25560</v>
      </c>
      <c r="T2368" s="8">
        <v>0.08</v>
      </c>
      <c r="U2368" s="7">
        <v>2044.8</v>
      </c>
      <c r="V2368" s="7">
        <v>23515.200000000001</v>
      </c>
      <c r="W2368" s="7">
        <v>360</v>
      </c>
      <c r="X2368" s="7">
        <v>24755</v>
      </c>
      <c r="Y2368" s="9">
        <f>+DAY('TABLA PRINCIPAL'!$B2368)</f>
        <v>23</v>
      </c>
      <c r="Z2368" s="9">
        <f>+MONTH('TABLA PRINCIPAL'!$B2368)</f>
        <v>3</v>
      </c>
      <c r="AA2368" s="9">
        <f>+YEAR('TABLA PRINCIPAL'!$B2368)</f>
        <v>2013</v>
      </c>
      <c r="AB2368" s="22" t="str">
        <f>+IF(Ventas_Oficina[[#This Row],[Total del pedido]]&gt;=100000,"SI","NO")</f>
        <v>NO</v>
      </c>
      <c r="AC2368" s="22" t="str">
        <f>+_xlfn.XLOOKUP(Ventas_Oficina[[#This Row],[Nº de artículo]],AUXILIAR!A2367:A7260,AUXILIAR!D2367:D7260,"Error",0)</f>
        <v>No enviado a tiempo</v>
      </c>
      <c r="AD2368" s="22" t="str">
        <f>+IF(AND(Ventas_Oficina[[#This Row],[Total]]&gt;75000,Ventas_Oficina[[#This Row],[Envio a tiempo]]="Enviado a tiempo"),"Buena Venta","Venta Mala")</f>
        <v>Venta Mala</v>
      </c>
    </row>
    <row r="2369" spans="1:30" x14ac:dyDescent="0.25">
      <c r="A2369" s="26">
        <v>1403264</v>
      </c>
      <c r="B2369" s="10">
        <v>42135</v>
      </c>
      <c r="C2369" s="11" t="s">
        <v>45</v>
      </c>
      <c r="D2369" s="11" t="s">
        <v>19</v>
      </c>
      <c r="E2369" s="11" t="s">
        <v>4</v>
      </c>
      <c r="F2369" s="11" t="s">
        <v>5</v>
      </c>
      <c r="G2369" s="11" t="s">
        <v>1008</v>
      </c>
      <c r="H2369" s="11" t="s">
        <v>6</v>
      </c>
      <c r="I2369" s="11" t="s">
        <v>1016</v>
      </c>
      <c r="J2369" s="11" t="s">
        <v>716</v>
      </c>
      <c r="K2369" s="11" t="s">
        <v>1262</v>
      </c>
      <c r="L2369" s="11" t="s">
        <v>1268</v>
      </c>
      <c r="M2369" s="11" t="s">
        <v>1272</v>
      </c>
      <c r="N2369" s="10">
        <v>42137</v>
      </c>
      <c r="O2369" s="12">
        <v>150</v>
      </c>
      <c r="P2369" s="12">
        <v>212</v>
      </c>
      <c r="Q2369" s="12">
        <v>122</v>
      </c>
      <c r="R2369" s="11">
        <v>24</v>
      </c>
      <c r="S2369" s="12">
        <v>5088</v>
      </c>
      <c r="T2369" s="13">
        <v>0.01</v>
      </c>
      <c r="U2369" s="12">
        <v>50.88</v>
      </c>
      <c r="V2369" s="12">
        <v>5037.12</v>
      </c>
      <c r="W2369" s="12">
        <v>70</v>
      </c>
      <c r="X2369" s="12">
        <v>4728</v>
      </c>
      <c r="Y2369" s="14">
        <f>+DAY('TABLA PRINCIPAL'!$B2369)</f>
        <v>11</v>
      </c>
      <c r="Z2369" s="14">
        <f>+MONTH('TABLA PRINCIPAL'!$B2369)</f>
        <v>5</v>
      </c>
      <c r="AA2369" s="14">
        <f>+YEAR('TABLA PRINCIPAL'!$B2369)</f>
        <v>2015</v>
      </c>
      <c r="AB2369" s="22" t="str">
        <f>+IF(Ventas_Oficina[[#This Row],[Total del pedido]]&gt;=100000,"SI","NO")</f>
        <v>NO</v>
      </c>
      <c r="AC2369" s="22" t="str">
        <f>+_xlfn.XLOOKUP(Ventas_Oficina[[#This Row],[Nº de artículo]],AUXILIAR!A2368:A7261,AUXILIAR!D2368:D7261,"Error",0)</f>
        <v>Enviado a tiempo</v>
      </c>
      <c r="AD2369" s="22" t="str">
        <f>+IF(AND(Ventas_Oficina[[#This Row],[Total]]&gt;75000,Ventas_Oficina[[#This Row],[Envio a tiempo]]="Enviado a tiempo"),"Buena Venta","Venta Mala")</f>
        <v>Venta Mala</v>
      </c>
    </row>
    <row r="2370" spans="1:30" x14ac:dyDescent="0.25">
      <c r="A2370" s="25">
        <v>1403264</v>
      </c>
      <c r="B2370" s="5">
        <v>41594</v>
      </c>
      <c r="C2370" s="6" t="s">
        <v>74</v>
      </c>
      <c r="D2370" s="6" t="s">
        <v>3</v>
      </c>
      <c r="E2370" s="6" t="s">
        <v>4</v>
      </c>
      <c r="F2370" s="6" t="s">
        <v>5</v>
      </c>
      <c r="G2370" s="6" t="s">
        <v>1010</v>
      </c>
      <c r="H2370" s="6" t="s">
        <v>6</v>
      </c>
      <c r="I2370" s="6" t="s">
        <v>1013</v>
      </c>
      <c r="J2370" s="6" t="s">
        <v>1104</v>
      </c>
      <c r="K2370" s="6" t="s">
        <v>1261</v>
      </c>
      <c r="L2370" s="6" t="s">
        <v>1265</v>
      </c>
      <c r="M2370" s="6" t="s">
        <v>1272</v>
      </c>
      <c r="N2370" s="5">
        <v>41595</v>
      </c>
      <c r="O2370" s="7">
        <v>131</v>
      </c>
      <c r="P2370" s="7">
        <v>284</v>
      </c>
      <c r="Q2370" s="7">
        <v>153</v>
      </c>
      <c r="R2370" s="6">
        <v>19</v>
      </c>
      <c r="S2370" s="7">
        <v>5396</v>
      </c>
      <c r="T2370" s="8">
        <v>7.0000000000000007E-2</v>
      </c>
      <c r="U2370" s="7">
        <v>377.72</v>
      </c>
      <c r="V2370" s="7">
        <v>5018.28</v>
      </c>
      <c r="W2370" s="7">
        <v>93</v>
      </c>
      <c r="X2370" s="7">
        <v>6057</v>
      </c>
      <c r="Y2370" s="9">
        <f>+DAY('TABLA PRINCIPAL'!$B2370)</f>
        <v>16</v>
      </c>
      <c r="Z2370" s="9">
        <f>+MONTH('TABLA PRINCIPAL'!$B2370)</f>
        <v>11</v>
      </c>
      <c r="AA2370" s="9">
        <f>+YEAR('TABLA PRINCIPAL'!$B2370)</f>
        <v>2013</v>
      </c>
      <c r="AB2370" s="22" t="str">
        <f>+IF(Ventas_Oficina[[#This Row],[Total del pedido]]&gt;=100000,"SI","NO")</f>
        <v>NO</v>
      </c>
      <c r="AC2370" s="22" t="str">
        <f>+_xlfn.XLOOKUP(Ventas_Oficina[[#This Row],[Nº de artículo]],AUXILIAR!A2369:A7262,AUXILIAR!D2369:D7262,"Error",0)</f>
        <v>Enviado a tiempo</v>
      </c>
      <c r="AD2370" s="22" t="str">
        <f>+IF(AND(Ventas_Oficina[[#This Row],[Total]]&gt;75000,Ventas_Oficina[[#This Row],[Envio a tiempo]]="Enviado a tiempo"),"Buena Venta","Venta Mala")</f>
        <v>Venta Mala</v>
      </c>
    </row>
    <row r="2371" spans="1:30" x14ac:dyDescent="0.25">
      <c r="A2371" s="26">
        <v>1403629</v>
      </c>
      <c r="B2371" s="10">
        <v>42020</v>
      </c>
      <c r="C2371" s="11" t="s">
        <v>346</v>
      </c>
      <c r="D2371" s="11" t="s">
        <v>129</v>
      </c>
      <c r="E2371" s="11" t="s">
        <v>4</v>
      </c>
      <c r="F2371" s="11" t="s">
        <v>5</v>
      </c>
      <c r="G2371" s="11" t="s">
        <v>1009</v>
      </c>
      <c r="H2371" s="11" t="s">
        <v>6</v>
      </c>
      <c r="I2371" s="11" t="s">
        <v>1015</v>
      </c>
      <c r="J2371" s="11" t="s">
        <v>1106</v>
      </c>
      <c r="K2371" s="11" t="s">
        <v>1261</v>
      </c>
      <c r="L2371" s="11" t="s">
        <v>1267</v>
      </c>
      <c r="M2371" s="11" t="s">
        <v>1272</v>
      </c>
      <c r="N2371" s="10">
        <v>42021</v>
      </c>
      <c r="O2371" s="12">
        <v>2018</v>
      </c>
      <c r="P2371" s="12">
        <v>3541</v>
      </c>
      <c r="Q2371" s="12">
        <v>1523</v>
      </c>
      <c r="R2371" s="11">
        <v>45</v>
      </c>
      <c r="S2371" s="12">
        <v>159345</v>
      </c>
      <c r="T2371" s="13">
        <v>7.0000000000000007E-2</v>
      </c>
      <c r="U2371" s="12">
        <v>11154.150000000001</v>
      </c>
      <c r="V2371" s="12">
        <v>148190.85</v>
      </c>
      <c r="W2371" s="12">
        <v>199</v>
      </c>
      <c r="X2371" s="12">
        <v>3740</v>
      </c>
      <c r="Y2371" s="14">
        <f>+DAY('TABLA PRINCIPAL'!$B2371)</f>
        <v>16</v>
      </c>
      <c r="Z2371" s="14">
        <f>+MONTH('TABLA PRINCIPAL'!$B2371)</f>
        <v>1</v>
      </c>
      <c r="AA2371" s="14">
        <f>+YEAR('TABLA PRINCIPAL'!$B2371)</f>
        <v>2015</v>
      </c>
      <c r="AB2371" s="22" t="str">
        <f>+IF(Ventas_Oficina[[#This Row],[Total del pedido]]&gt;=100000,"SI","NO")</f>
        <v>SI</v>
      </c>
      <c r="AC2371" s="22" t="str">
        <f>+_xlfn.XLOOKUP(Ventas_Oficina[[#This Row],[Nº de artículo]],AUXILIAR!A2370:A7263,AUXILIAR!D2370:D7263,"Error",0)</f>
        <v>No enviado a tiempo</v>
      </c>
      <c r="AD2371" s="22" t="str">
        <f>+IF(AND(Ventas_Oficina[[#This Row],[Total]]&gt;75000,Ventas_Oficina[[#This Row],[Envio a tiempo]]="Enviado a tiempo"),"Buena Venta","Venta Mala")</f>
        <v>Venta Mala</v>
      </c>
    </row>
    <row r="2372" spans="1:30" x14ac:dyDescent="0.25">
      <c r="A2372" s="25">
        <v>1403629</v>
      </c>
      <c r="B2372" s="5">
        <v>42015</v>
      </c>
      <c r="C2372" s="6" t="s">
        <v>134</v>
      </c>
      <c r="D2372" s="6" t="s">
        <v>135</v>
      </c>
      <c r="E2372" s="6" t="s">
        <v>12</v>
      </c>
      <c r="F2372" s="6" t="s">
        <v>13</v>
      </c>
      <c r="G2372" s="6" t="s">
        <v>1007</v>
      </c>
      <c r="H2372" s="6" t="s">
        <v>14</v>
      </c>
      <c r="I2372" s="6" t="s">
        <v>1015</v>
      </c>
      <c r="J2372" s="6" t="s">
        <v>1106</v>
      </c>
      <c r="K2372" s="6" t="s">
        <v>1261</v>
      </c>
      <c r="L2372" s="6" t="s">
        <v>1265</v>
      </c>
      <c r="M2372" s="6" t="s">
        <v>1272</v>
      </c>
      <c r="N2372" s="5">
        <v>42016</v>
      </c>
      <c r="O2372" s="7">
        <v>2018</v>
      </c>
      <c r="P2372" s="7">
        <v>3541</v>
      </c>
      <c r="Q2372" s="7">
        <v>1523</v>
      </c>
      <c r="R2372" s="6">
        <v>31</v>
      </c>
      <c r="S2372" s="7">
        <v>109771</v>
      </c>
      <c r="T2372" s="8">
        <v>7.0000000000000007E-2</v>
      </c>
      <c r="U2372" s="7">
        <v>7683.9700000000012</v>
      </c>
      <c r="V2372" s="7">
        <v>102087.03</v>
      </c>
      <c r="W2372" s="7">
        <v>199</v>
      </c>
      <c r="X2372" s="7">
        <v>3740</v>
      </c>
      <c r="Y2372" s="9">
        <f>+DAY('TABLA PRINCIPAL'!$B2372)</f>
        <v>11</v>
      </c>
      <c r="Z2372" s="9">
        <f>+MONTH('TABLA PRINCIPAL'!$B2372)</f>
        <v>1</v>
      </c>
      <c r="AA2372" s="9">
        <f>+YEAR('TABLA PRINCIPAL'!$B2372)</f>
        <v>2015</v>
      </c>
      <c r="AB2372" s="22" t="str">
        <f>+IF(Ventas_Oficina[[#This Row],[Total del pedido]]&gt;=100000,"SI","NO")</f>
        <v>SI</v>
      </c>
      <c r="AC2372" s="22" t="str">
        <f>+_xlfn.XLOOKUP(Ventas_Oficina[[#This Row],[Nº de artículo]],AUXILIAR!A2371:A7264,AUXILIAR!D2371:D7264,"Error",0)</f>
        <v>No enviado a tiempo</v>
      </c>
      <c r="AD2372" s="22" t="str">
        <f>+IF(AND(Ventas_Oficina[[#This Row],[Total]]&gt;75000,Ventas_Oficina[[#This Row],[Envio a tiempo]]="Enviado a tiempo"),"Buena Venta","Venta Mala")</f>
        <v>Venta Mala</v>
      </c>
    </row>
    <row r="2373" spans="1:30" x14ac:dyDescent="0.25">
      <c r="A2373" s="26">
        <v>1403994</v>
      </c>
      <c r="B2373" s="10">
        <v>41715</v>
      </c>
      <c r="C2373" s="11" t="s">
        <v>717</v>
      </c>
      <c r="D2373" s="11" t="s">
        <v>60</v>
      </c>
      <c r="E2373" s="11" t="s">
        <v>4</v>
      </c>
      <c r="F2373" s="11" t="s">
        <v>5</v>
      </c>
      <c r="G2373" s="11" t="s">
        <v>1008</v>
      </c>
      <c r="H2373" s="11" t="s">
        <v>24</v>
      </c>
      <c r="I2373" s="11" t="s">
        <v>1014</v>
      </c>
      <c r="J2373" s="11" t="s">
        <v>1102</v>
      </c>
      <c r="K2373" s="11" t="s">
        <v>1261</v>
      </c>
      <c r="L2373" s="11" t="s">
        <v>1267</v>
      </c>
      <c r="M2373" s="11" t="s">
        <v>1272</v>
      </c>
      <c r="N2373" s="10">
        <v>41716</v>
      </c>
      <c r="O2373" s="12">
        <v>290</v>
      </c>
      <c r="P2373" s="12">
        <v>476</v>
      </c>
      <c r="Q2373" s="12">
        <v>186</v>
      </c>
      <c r="R2373" s="11">
        <v>15</v>
      </c>
      <c r="S2373" s="12">
        <v>7140</v>
      </c>
      <c r="T2373" s="13">
        <v>0.03</v>
      </c>
      <c r="U2373" s="12">
        <v>214.2</v>
      </c>
      <c r="V2373" s="12">
        <v>6925.8</v>
      </c>
      <c r="W2373" s="12">
        <v>88</v>
      </c>
      <c r="X2373" s="12">
        <v>25969</v>
      </c>
      <c r="Y2373" s="14">
        <f>+DAY('TABLA PRINCIPAL'!$B2373)</f>
        <v>17</v>
      </c>
      <c r="Z2373" s="14">
        <f>+MONTH('TABLA PRINCIPAL'!$B2373)</f>
        <v>3</v>
      </c>
      <c r="AA2373" s="14">
        <f>+YEAR('TABLA PRINCIPAL'!$B2373)</f>
        <v>2014</v>
      </c>
      <c r="AB2373" s="22" t="str">
        <f>+IF(Ventas_Oficina[[#This Row],[Total del pedido]]&gt;=100000,"SI","NO")</f>
        <v>NO</v>
      </c>
      <c r="AC2373" s="22" t="str">
        <f>+_xlfn.XLOOKUP(Ventas_Oficina[[#This Row],[Nº de artículo]],AUXILIAR!A2372:A7265,AUXILIAR!D2372:D7265,"Error",0)</f>
        <v>No enviado a tiempo</v>
      </c>
      <c r="AD2373" s="22" t="str">
        <f>+IF(AND(Ventas_Oficina[[#This Row],[Total]]&gt;75000,Ventas_Oficina[[#This Row],[Envio a tiempo]]="Enviado a tiempo"),"Buena Venta","Venta Mala")</f>
        <v>Venta Mala</v>
      </c>
    </row>
    <row r="2374" spans="1:30" x14ac:dyDescent="0.25">
      <c r="A2374" s="25">
        <v>1404360</v>
      </c>
      <c r="B2374" s="5">
        <v>42208</v>
      </c>
      <c r="C2374" s="6" t="s">
        <v>72</v>
      </c>
      <c r="D2374" s="6" t="s">
        <v>21</v>
      </c>
      <c r="E2374" s="6" t="s">
        <v>4</v>
      </c>
      <c r="F2374" s="6" t="s">
        <v>5</v>
      </c>
      <c r="G2374" s="6" t="s">
        <v>1010</v>
      </c>
      <c r="H2374" s="6" t="s">
        <v>6</v>
      </c>
      <c r="I2374" s="6" t="s">
        <v>1013</v>
      </c>
      <c r="J2374" s="6" t="s">
        <v>1030</v>
      </c>
      <c r="K2374" s="6" t="s">
        <v>1261</v>
      </c>
      <c r="L2374" s="6" t="s">
        <v>1265</v>
      </c>
      <c r="M2374" s="6" t="s">
        <v>1272</v>
      </c>
      <c r="N2374" s="5">
        <v>42215</v>
      </c>
      <c r="O2374" s="7">
        <v>90</v>
      </c>
      <c r="P2374" s="7">
        <v>210</v>
      </c>
      <c r="Q2374" s="7">
        <v>120</v>
      </c>
      <c r="R2374" s="6">
        <v>22</v>
      </c>
      <c r="S2374" s="7">
        <v>4620</v>
      </c>
      <c r="T2374" s="8">
        <v>0.02</v>
      </c>
      <c r="U2374" s="7">
        <v>92.4</v>
      </c>
      <c r="V2374" s="7">
        <v>4527.6000000000004</v>
      </c>
      <c r="W2374" s="7">
        <v>70</v>
      </c>
      <c r="X2374" s="7">
        <v>4610</v>
      </c>
      <c r="Y2374" s="9">
        <f>+DAY('TABLA PRINCIPAL'!$B2374)</f>
        <v>23</v>
      </c>
      <c r="Z2374" s="9">
        <f>+MONTH('TABLA PRINCIPAL'!$B2374)</f>
        <v>7</v>
      </c>
      <c r="AA2374" s="9">
        <f>+YEAR('TABLA PRINCIPAL'!$B2374)</f>
        <v>2015</v>
      </c>
      <c r="AB2374" s="22" t="str">
        <f>+IF(Ventas_Oficina[[#This Row],[Total del pedido]]&gt;=100000,"SI","NO")</f>
        <v>NO</v>
      </c>
      <c r="AC2374" s="22" t="str">
        <f>+_xlfn.XLOOKUP(Ventas_Oficina[[#This Row],[Nº de artículo]],AUXILIAR!A2373:A7266,AUXILIAR!D2373:D7266,"Error",0)</f>
        <v>Enviado a tiempo</v>
      </c>
      <c r="AD2374" s="22" t="str">
        <f>+IF(AND(Ventas_Oficina[[#This Row],[Total]]&gt;75000,Ventas_Oficina[[#This Row],[Envio a tiempo]]="Enviado a tiempo"),"Buena Venta","Venta Mala")</f>
        <v>Venta Mala</v>
      </c>
    </row>
    <row r="2375" spans="1:30" x14ac:dyDescent="0.25">
      <c r="A2375" s="26">
        <v>1404360</v>
      </c>
      <c r="B2375" s="10">
        <v>42135</v>
      </c>
      <c r="C2375" s="11" t="s">
        <v>45</v>
      </c>
      <c r="D2375" s="11" t="s">
        <v>137</v>
      </c>
      <c r="E2375" s="11" t="s">
        <v>4</v>
      </c>
      <c r="F2375" s="11" t="s">
        <v>5</v>
      </c>
      <c r="G2375" s="11" t="s">
        <v>1008</v>
      </c>
      <c r="H2375" s="11" t="s">
        <v>6</v>
      </c>
      <c r="I2375" s="11" t="s">
        <v>1014</v>
      </c>
      <c r="J2375" s="11" t="s">
        <v>1049</v>
      </c>
      <c r="K2375" s="11" t="s">
        <v>1261</v>
      </c>
      <c r="L2375" s="11" t="s">
        <v>1265</v>
      </c>
      <c r="M2375" s="11" t="s">
        <v>1272</v>
      </c>
      <c r="N2375" s="10">
        <v>42137</v>
      </c>
      <c r="O2375" s="12">
        <v>184</v>
      </c>
      <c r="P2375" s="12">
        <v>288</v>
      </c>
      <c r="Q2375" s="12">
        <v>104</v>
      </c>
      <c r="R2375" s="11">
        <v>24</v>
      </c>
      <c r="S2375" s="12">
        <v>6912</v>
      </c>
      <c r="T2375" s="13">
        <v>0.04</v>
      </c>
      <c r="U2375" s="12">
        <v>276.48</v>
      </c>
      <c r="V2375" s="12">
        <v>6635.52</v>
      </c>
      <c r="W2375" s="12">
        <v>99</v>
      </c>
      <c r="X2375" s="12">
        <v>4505</v>
      </c>
      <c r="Y2375" s="14">
        <f>+DAY('TABLA PRINCIPAL'!$B2375)</f>
        <v>11</v>
      </c>
      <c r="Z2375" s="14">
        <f>+MONTH('TABLA PRINCIPAL'!$B2375)</f>
        <v>5</v>
      </c>
      <c r="AA2375" s="14">
        <f>+YEAR('TABLA PRINCIPAL'!$B2375)</f>
        <v>2015</v>
      </c>
      <c r="AB2375" s="22" t="str">
        <f>+IF(Ventas_Oficina[[#This Row],[Total del pedido]]&gt;=100000,"SI","NO")</f>
        <v>NO</v>
      </c>
      <c r="AC2375" s="22" t="str">
        <f>+_xlfn.XLOOKUP(Ventas_Oficina[[#This Row],[Nº de artículo]],AUXILIAR!A2374:A7267,AUXILIAR!D2374:D7267,"Error",0)</f>
        <v>Enviado a tiempo</v>
      </c>
      <c r="AD2375" s="22" t="str">
        <f>+IF(AND(Ventas_Oficina[[#This Row],[Total]]&gt;75000,Ventas_Oficina[[#This Row],[Envio a tiempo]]="Enviado a tiempo"),"Buena Venta","Venta Mala")</f>
        <v>Venta Mala</v>
      </c>
    </row>
    <row r="2376" spans="1:30" x14ac:dyDescent="0.25">
      <c r="A2376" s="25">
        <v>1404360</v>
      </c>
      <c r="B2376" s="5">
        <v>42465</v>
      </c>
      <c r="C2376" s="6" t="s">
        <v>718</v>
      </c>
      <c r="D2376" s="6" t="s">
        <v>71</v>
      </c>
      <c r="E2376" s="6" t="s">
        <v>4</v>
      </c>
      <c r="F2376" s="6" t="s">
        <v>5</v>
      </c>
      <c r="G2376" s="6" t="s">
        <v>1010</v>
      </c>
      <c r="H2376" s="6" t="s">
        <v>17</v>
      </c>
      <c r="I2376" s="6" t="s">
        <v>1012</v>
      </c>
      <c r="J2376" s="6" t="s">
        <v>1085</v>
      </c>
      <c r="K2376" s="6" t="s">
        <v>1261</v>
      </c>
      <c r="L2376" s="6" t="s">
        <v>1265</v>
      </c>
      <c r="M2376" s="6" t="s">
        <v>1272</v>
      </c>
      <c r="N2376" s="5">
        <v>42471</v>
      </c>
      <c r="O2376" s="7">
        <v>384</v>
      </c>
      <c r="P2376" s="7">
        <v>630</v>
      </c>
      <c r="Q2376" s="7">
        <v>246</v>
      </c>
      <c r="R2376" s="6">
        <v>50</v>
      </c>
      <c r="S2376" s="7">
        <v>31500</v>
      </c>
      <c r="T2376" s="8">
        <v>0.09</v>
      </c>
      <c r="U2376" s="7">
        <v>2835</v>
      </c>
      <c r="V2376" s="7">
        <v>28665</v>
      </c>
      <c r="W2376" s="7">
        <v>50</v>
      </c>
      <c r="X2376" s="7">
        <v>37613</v>
      </c>
      <c r="Y2376" s="9">
        <f>+DAY('TABLA PRINCIPAL'!$B2376)</f>
        <v>5</v>
      </c>
      <c r="Z2376" s="9">
        <f>+MONTH('TABLA PRINCIPAL'!$B2376)</f>
        <v>4</v>
      </c>
      <c r="AA2376" s="9">
        <f>+YEAR('TABLA PRINCIPAL'!$B2376)</f>
        <v>2016</v>
      </c>
      <c r="AB2376" s="22" t="str">
        <f>+IF(Ventas_Oficina[[#This Row],[Total del pedido]]&gt;=100000,"SI","NO")</f>
        <v>NO</v>
      </c>
      <c r="AC2376" s="22" t="str">
        <f>+_xlfn.XLOOKUP(Ventas_Oficina[[#This Row],[Nº de artículo]],AUXILIAR!A2375:A7268,AUXILIAR!D2375:D7268,"Error",0)</f>
        <v>Enviado a tiempo</v>
      </c>
      <c r="AD2376" s="22" t="str">
        <f>+IF(AND(Ventas_Oficina[[#This Row],[Total]]&gt;75000,Ventas_Oficina[[#This Row],[Envio a tiempo]]="Enviado a tiempo"),"Buena Venta","Venta Mala")</f>
        <v>Venta Mala</v>
      </c>
    </row>
    <row r="2377" spans="1:30" x14ac:dyDescent="0.25">
      <c r="A2377" s="26">
        <v>1404360</v>
      </c>
      <c r="B2377" s="10">
        <v>41683</v>
      </c>
      <c r="C2377" s="11" t="s">
        <v>390</v>
      </c>
      <c r="D2377" s="11" t="s">
        <v>160</v>
      </c>
      <c r="E2377" s="11" t="s">
        <v>4</v>
      </c>
      <c r="F2377" s="11" t="s">
        <v>5</v>
      </c>
      <c r="G2377" s="11" t="s">
        <v>1008</v>
      </c>
      <c r="H2377" s="11" t="s">
        <v>53</v>
      </c>
      <c r="I2377" s="11" t="s">
        <v>1012</v>
      </c>
      <c r="J2377" s="11" t="s">
        <v>1028</v>
      </c>
      <c r="K2377" s="11" t="s">
        <v>1261</v>
      </c>
      <c r="L2377" s="11" t="s">
        <v>1267</v>
      </c>
      <c r="M2377" s="11" t="s">
        <v>1272</v>
      </c>
      <c r="N2377" s="10">
        <v>41683</v>
      </c>
      <c r="O2377" s="12">
        <v>229</v>
      </c>
      <c r="P2377" s="12">
        <v>369</v>
      </c>
      <c r="Q2377" s="12">
        <v>140</v>
      </c>
      <c r="R2377" s="11">
        <v>1</v>
      </c>
      <c r="S2377" s="12">
        <v>369</v>
      </c>
      <c r="T2377" s="13">
        <v>0.01</v>
      </c>
      <c r="U2377" s="12">
        <v>3.69</v>
      </c>
      <c r="V2377" s="12">
        <v>365.31</v>
      </c>
      <c r="W2377" s="12">
        <v>50</v>
      </c>
      <c r="X2377" s="12">
        <v>14609</v>
      </c>
      <c r="Y2377" s="14">
        <f>+DAY('TABLA PRINCIPAL'!$B2377)</f>
        <v>13</v>
      </c>
      <c r="Z2377" s="14">
        <f>+MONTH('TABLA PRINCIPAL'!$B2377)</f>
        <v>2</v>
      </c>
      <c r="AA2377" s="14">
        <f>+YEAR('TABLA PRINCIPAL'!$B2377)</f>
        <v>2014</v>
      </c>
      <c r="AB2377" s="22" t="str">
        <f>+IF(Ventas_Oficina[[#This Row],[Total del pedido]]&gt;=100000,"SI","NO")</f>
        <v>NO</v>
      </c>
      <c r="AC2377" s="22" t="str">
        <f>+_xlfn.XLOOKUP(Ventas_Oficina[[#This Row],[Nº de artículo]],AUXILIAR!A2376:A7269,AUXILIAR!D2376:D7269,"Error",0)</f>
        <v>Enviado a tiempo</v>
      </c>
      <c r="AD2377" s="22" t="str">
        <f>+IF(AND(Ventas_Oficina[[#This Row],[Total]]&gt;75000,Ventas_Oficina[[#This Row],[Envio a tiempo]]="Enviado a tiempo"),"Buena Venta","Venta Mala")</f>
        <v>Venta Mala</v>
      </c>
    </row>
    <row r="2378" spans="1:30" x14ac:dyDescent="0.25">
      <c r="A2378" s="25">
        <v>1404360</v>
      </c>
      <c r="B2378" s="5">
        <v>41471</v>
      </c>
      <c r="C2378" s="6" t="s">
        <v>276</v>
      </c>
      <c r="D2378" s="6" t="s">
        <v>277</v>
      </c>
      <c r="E2378" s="6" t="s">
        <v>4</v>
      </c>
      <c r="F2378" s="6" t="s">
        <v>5</v>
      </c>
      <c r="G2378" s="6" t="s">
        <v>1007</v>
      </c>
      <c r="H2378" s="6" t="s">
        <v>9</v>
      </c>
      <c r="I2378" s="6" t="s">
        <v>1014</v>
      </c>
      <c r="J2378" s="6" t="s">
        <v>1128</v>
      </c>
      <c r="K2378" s="6" t="s">
        <v>1261</v>
      </c>
      <c r="L2378" s="6" t="s">
        <v>1265</v>
      </c>
      <c r="M2378" s="6" t="s">
        <v>1272</v>
      </c>
      <c r="N2378" s="5">
        <v>41472</v>
      </c>
      <c r="O2378" s="7">
        <v>192</v>
      </c>
      <c r="P2378" s="7">
        <v>326</v>
      </c>
      <c r="Q2378" s="7">
        <v>134</v>
      </c>
      <c r="R2378" s="6">
        <v>8</v>
      </c>
      <c r="S2378" s="7">
        <v>2608</v>
      </c>
      <c r="T2378" s="8">
        <v>7.0000000000000007E-2</v>
      </c>
      <c r="U2378" s="7">
        <v>182.56000000000003</v>
      </c>
      <c r="V2378" s="7">
        <v>2425.44</v>
      </c>
      <c r="W2378" s="7">
        <v>186</v>
      </c>
      <c r="X2378" s="7">
        <v>7512</v>
      </c>
      <c r="Y2378" s="9">
        <f>+DAY('TABLA PRINCIPAL'!$B2378)</f>
        <v>16</v>
      </c>
      <c r="Z2378" s="9">
        <f>+MONTH('TABLA PRINCIPAL'!$B2378)</f>
        <v>7</v>
      </c>
      <c r="AA2378" s="9">
        <f>+YEAR('TABLA PRINCIPAL'!$B2378)</f>
        <v>2013</v>
      </c>
      <c r="AB2378" s="22" t="str">
        <f>+IF(Ventas_Oficina[[#This Row],[Total del pedido]]&gt;=100000,"SI","NO")</f>
        <v>NO</v>
      </c>
      <c r="AC2378" s="22" t="str">
        <f>+_xlfn.XLOOKUP(Ventas_Oficina[[#This Row],[Nº de artículo]],AUXILIAR!A2377:A7270,AUXILIAR!D2377:D7270,"Error",0)</f>
        <v>No enviado a tiempo</v>
      </c>
      <c r="AD2378" s="22" t="str">
        <f>+IF(AND(Ventas_Oficina[[#This Row],[Total]]&gt;75000,Ventas_Oficina[[#This Row],[Envio a tiempo]]="Enviado a tiempo"),"Buena Venta","Venta Mala")</f>
        <v>Venta Mala</v>
      </c>
    </row>
    <row r="2379" spans="1:30" x14ac:dyDescent="0.25">
      <c r="A2379" s="26">
        <v>1405090</v>
      </c>
      <c r="B2379" s="10">
        <v>42354</v>
      </c>
      <c r="C2379" s="11" t="s">
        <v>20</v>
      </c>
      <c r="D2379" s="11" t="s">
        <v>21</v>
      </c>
      <c r="E2379" s="11" t="s">
        <v>4</v>
      </c>
      <c r="F2379" s="11" t="s">
        <v>5</v>
      </c>
      <c r="G2379" s="11" t="s">
        <v>1008</v>
      </c>
      <c r="H2379" s="11" t="s">
        <v>6</v>
      </c>
      <c r="I2379" s="11" t="s">
        <v>1015</v>
      </c>
      <c r="J2379" s="11" t="s">
        <v>1070</v>
      </c>
      <c r="K2379" s="11" t="s">
        <v>1261</v>
      </c>
      <c r="L2379" s="11" t="s">
        <v>1265</v>
      </c>
      <c r="M2379" s="11" t="s">
        <v>1272</v>
      </c>
      <c r="N2379" s="10">
        <v>42356</v>
      </c>
      <c r="O2379" s="12">
        <v>3602</v>
      </c>
      <c r="P2379" s="12">
        <v>5810</v>
      </c>
      <c r="Q2379" s="12">
        <v>2208</v>
      </c>
      <c r="R2379" s="11">
        <v>38</v>
      </c>
      <c r="S2379" s="12">
        <v>220780</v>
      </c>
      <c r="T2379" s="13">
        <v>0.05</v>
      </c>
      <c r="U2379" s="12">
        <v>11039</v>
      </c>
      <c r="V2379" s="12">
        <v>209741</v>
      </c>
      <c r="W2379" s="12">
        <v>149</v>
      </c>
      <c r="X2379" s="12">
        <v>4500</v>
      </c>
      <c r="Y2379" s="14">
        <f>+DAY('TABLA PRINCIPAL'!$B2379)</f>
        <v>16</v>
      </c>
      <c r="Z2379" s="14">
        <f>+MONTH('TABLA PRINCIPAL'!$B2379)</f>
        <v>12</v>
      </c>
      <c r="AA2379" s="14">
        <f>+YEAR('TABLA PRINCIPAL'!$B2379)</f>
        <v>2015</v>
      </c>
      <c r="AB2379" s="22" t="str">
        <f>+IF(Ventas_Oficina[[#This Row],[Total del pedido]]&gt;=100000,"SI","NO")</f>
        <v>SI</v>
      </c>
      <c r="AC2379" s="22" t="str">
        <f>+_xlfn.XLOOKUP(Ventas_Oficina[[#This Row],[Nº de artículo]],AUXILIAR!A2378:A7271,AUXILIAR!D2378:D7271,"Error",0)</f>
        <v>Enviado a tiempo</v>
      </c>
      <c r="AD2379" s="22" t="str">
        <f>+IF(AND(Ventas_Oficina[[#This Row],[Total]]&gt;75000,Ventas_Oficina[[#This Row],[Envio a tiempo]]="Enviado a tiempo"),"Buena Venta","Venta Mala")</f>
        <v>Venta Mala</v>
      </c>
    </row>
    <row r="2380" spans="1:30" x14ac:dyDescent="0.25">
      <c r="A2380" s="25">
        <v>1405090</v>
      </c>
      <c r="B2380" s="5">
        <v>42016</v>
      </c>
      <c r="C2380" s="6" t="s">
        <v>719</v>
      </c>
      <c r="D2380" s="6" t="s">
        <v>183</v>
      </c>
      <c r="E2380" s="6" t="s">
        <v>4</v>
      </c>
      <c r="F2380" s="6" t="s">
        <v>5</v>
      </c>
      <c r="G2380" s="6" t="s">
        <v>1008</v>
      </c>
      <c r="H2380" s="6" t="s">
        <v>106</v>
      </c>
      <c r="I2380" s="6" t="s">
        <v>1012</v>
      </c>
      <c r="J2380" s="6" t="s">
        <v>1039</v>
      </c>
      <c r="K2380" s="6" t="s">
        <v>1261</v>
      </c>
      <c r="L2380" s="6" t="s">
        <v>1267</v>
      </c>
      <c r="M2380" s="6" t="s">
        <v>1272</v>
      </c>
      <c r="N2380" s="5">
        <v>42018</v>
      </c>
      <c r="O2380" s="7">
        <v>479</v>
      </c>
      <c r="P2380" s="7">
        <v>1197</v>
      </c>
      <c r="Q2380" s="7">
        <v>718</v>
      </c>
      <c r="R2380" s="6">
        <v>16</v>
      </c>
      <c r="S2380" s="7">
        <v>19152</v>
      </c>
      <c r="T2380" s="8">
        <v>0.09</v>
      </c>
      <c r="U2380" s="7">
        <v>1723.6799999999998</v>
      </c>
      <c r="V2380" s="7">
        <v>17428.32</v>
      </c>
      <c r="W2380" s="7">
        <v>581</v>
      </c>
      <c r="X2380" s="7">
        <v>9750</v>
      </c>
      <c r="Y2380" s="9">
        <f>+DAY('TABLA PRINCIPAL'!$B2380)</f>
        <v>12</v>
      </c>
      <c r="Z2380" s="9">
        <f>+MONTH('TABLA PRINCIPAL'!$B2380)</f>
        <v>1</v>
      </c>
      <c r="AA2380" s="9">
        <f>+YEAR('TABLA PRINCIPAL'!$B2380)</f>
        <v>2015</v>
      </c>
      <c r="AB2380" s="22" t="str">
        <f>+IF(Ventas_Oficina[[#This Row],[Total del pedido]]&gt;=100000,"SI","NO")</f>
        <v>NO</v>
      </c>
      <c r="AC2380" s="22" t="str">
        <f>+_xlfn.XLOOKUP(Ventas_Oficina[[#This Row],[Nº de artículo]],AUXILIAR!A2379:A7272,AUXILIAR!D2379:D7272,"Error",0)</f>
        <v>Enviado a tiempo</v>
      </c>
      <c r="AD2380" s="22" t="str">
        <f>+IF(AND(Ventas_Oficina[[#This Row],[Total]]&gt;75000,Ventas_Oficina[[#This Row],[Envio a tiempo]]="Enviado a tiempo"),"Buena Venta","Venta Mala")</f>
        <v>Venta Mala</v>
      </c>
    </row>
    <row r="2381" spans="1:30" x14ac:dyDescent="0.25">
      <c r="A2381" s="26">
        <v>1405821</v>
      </c>
      <c r="B2381" s="10">
        <v>42087</v>
      </c>
      <c r="C2381" s="11" t="s">
        <v>720</v>
      </c>
      <c r="D2381" s="11" t="s">
        <v>308</v>
      </c>
      <c r="E2381" s="11" t="s">
        <v>4</v>
      </c>
      <c r="F2381" s="11" t="s">
        <v>5</v>
      </c>
      <c r="G2381" s="11" t="s">
        <v>1008</v>
      </c>
      <c r="H2381" s="11" t="s">
        <v>17</v>
      </c>
      <c r="I2381" s="11" t="s">
        <v>1012</v>
      </c>
      <c r="J2381" s="11" t="s">
        <v>1102</v>
      </c>
      <c r="K2381" s="11" t="s">
        <v>1261</v>
      </c>
      <c r="L2381" s="11" t="s">
        <v>1265</v>
      </c>
      <c r="M2381" s="11" t="s">
        <v>1272</v>
      </c>
      <c r="N2381" s="10">
        <v>42089</v>
      </c>
      <c r="O2381" s="12">
        <v>290</v>
      </c>
      <c r="P2381" s="12">
        <v>476</v>
      </c>
      <c r="Q2381" s="12">
        <v>186</v>
      </c>
      <c r="R2381" s="11">
        <v>39</v>
      </c>
      <c r="S2381" s="12">
        <v>18564</v>
      </c>
      <c r="T2381" s="13">
        <v>7.0000000000000007E-2</v>
      </c>
      <c r="U2381" s="12">
        <v>1299.48</v>
      </c>
      <c r="V2381" s="12">
        <v>17264.52</v>
      </c>
      <c r="W2381" s="12">
        <v>88</v>
      </c>
      <c r="X2381" s="12">
        <v>18681</v>
      </c>
      <c r="Y2381" s="14">
        <f>+DAY('TABLA PRINCIPAL'!$B2381)</f>
        <v>24</v>
      </c>
      <c r="Z2381" s="14">
        <f>+MONTH('TABLA PRINCIPAL'!$B2381)</f>
        <v>3</v>
      </c>
      <c r="AA2381" s="14">
        <f>+YEAR('TABLA PRINCIPAL'!$B2381)</f>
        <v>2015</v>
      </c>
      <c r="AB2381" s="22" t="str">
        <f>+IF(Ventas_Oficina[[#This Row],[Total del pedido]]&gt;=100000,"SI","NO")</f>
        <v>NO</v>
      </c>
      <c r="AC2381" s="22" t="str">
        <f>+_xlfn.XLOOKUP(Ventas_Oficina[[#This Row],[Nº de artículo]],AUXILIAR!A2380:A7273,AUXILIAR!D2380:D7273,"Error",0)</f>
        <v>Enviado a tiempo</v>
      </c>
      <c r="AD2381" s="22" t="str">
        <f>+IF(AND(Ventas_Oficina[[#This Row],[Total]]&gt;75000,Ventas_Oficina[[#This Row],[Envio a tiempo]]="Enviado a tiempo"),"Buena Venta","Venta Mala")</f>
        <v>Venta Mala</v>
      </c>
    </row>
    <row r="2382" spans="1:30" x14ac:dyDescent="0.25">
      <c r="A2382" s="25">
        <v>1405821</v>
      </c>
      <c r="B2382" s="5">
        <v>41575</v>
      </c>
      <c r="C2382" s="6" t="s">
        <v>441</v>
      </c>
      <c r="D2382" s="6" t="s">
        <v>135</v>
      </c>
      <c r="E2382" s="6" t="s">
        <v>12</v>
      </c>
      <c r="F2382" s="6" t="s">
        <v>13</v>
      </c>
      <c r="G2382" s="6" t="s">
        <v>1008</v>
      </c>
      <c r="H2382" s="6" t="s">
        <v>14</v>
      </c>
      <c r="I2382" s="6" t="s">
        <v>1015</v>
      </c>
      <c r="J2382" s="6" t="s">
        <v>1075</v>
      </c>
      <c r="K2382" s="6" t="s">
        <v>1262</v>
      </c>
      <c r="L2382" s="6" t="s">
        <v>1269</v>
      </c>
      <c r="M2382" s="6" t="s">
        <v>1272</v>
      </c>
      <c r="N2382" s="5">
        <v>41576</v>
      </c>
      <c r="O2382" s="7">
        <v>225</v>
      </c>
      <c r="P2382" s="7">
        <v>369</v>
      </c>
      <c r="Q2382" s="7">
        <v>144</v>
      </c>
      <c r="R2382" s="6">
        <v>48</v>
      </c>
      <c r="S2382" s="7">
        <v>17712</v>
      </c>
      <c r="T2382" s="8">
        <v>0.08</v>
      </c>
      <c r="U2382" s="7">
        <v>1416.96</v>
      </c>
      <c r="V2382" s="7">
        <v>16295.04</v>
      </c>
      <c r="W2382" s="7">
        <v>250</v>
      </c>
      <c r="X2382" s="7">
        <v>26685</v>
      </c>
      <c r="Y2382" s="9">
        <f>+DAY('TABLA PRINCIPAL'!$B2382)</f>
        <v>28</v>
      </c>
      <c r="Z2382" s="9">
        <f>+MONTH('TABLA PRINCIPAL'!$B2382)</f>
        <v>10</v>
      </c>
      <c r="AA2382" s="9">
        <f>+YEAR('TABLA PRINCIPAL'!$B2382)</f>
        <v>2013</v>
      </c>
      <c r="AB2382" s="22" t="str">
        <f>+IF(Ventas_Oficina[[#This Row],[Total del pedido]]&gt;=100000,"SI","NO")</f>
        <v>NO</v>
      </c>
      <c r="AC2382" s="22" t="str">
        <f>+_xlfn.XLOOKUP(Ventas_Oficina[[#This Row],[Nº de artículo]],AUXILIAR!A2381:A7274,AUXILIAR!D2381:D7274,"Error",0)</f>
        <v>Enviado a tiempo</v>
      </c>
      <c r="AD2382" s="22" t="str">
        <f>+IF(AND(Ventas_Oficina[[#This Row],[Total]]&gt;75000,Ventas_Oficina[[#This Row],[Envio a tiempo]]="Enviado a tiempo"),"Buena Venta","Venta Mala")</f>
        <v>Venta Mala</v>
      </c>
    </row>
    <row r="2383" spans="1:30" x14ac:dyDescent="0.25">
      <c r="A2383" s="26">
        <v>1405821</v>
      </c>
      <c r="B2383" s="10">
        <v>41653</v>
      </c>
      <c r="C2383" s="11" t="s">
        <v>721</v>
      </c>
      <c r="D2383" s="11" t="s">
        <v>60</v>
      </c>
      <c r="E2383" s="11" t="s">
        <v>4</v>
      </c>
      <c r="F2383" s="11" t="s">
        <v>5</v>
      </c>
      <c r="G2383" s="11" t="s">
        <v>1010</v>
      </c>
      <c r="H2383" s="11" t="s">
        <v>24</v>
      </c>
      <c r="I2383" s="11" t="s">
        <v>1013</v>
      </c>
      <c r="J2383" s="11" t="s">
        <v>1046</v>
      </c>
      <c r="K2383" s="11" t="s">
        <v>1261</v>
      </c>
      <c r="L2383" s="11" t="s">
        <v>1267</v>
      </c>
      <c r="M2383" s="11" t="s">
        <v>1272</v>
      </c>
      <c r="N2383" s="10">
        <v>41655</v>
      </c>
      <c r="O2383" s="12">
        <v>519</v>
      </c>
      <c r="P2383" s="12">
        <v>1298</v>
      </c>
      <c r="Q2383" s="12">
        <v>779</v>
      </c>
      <c r="R2383" s="11">
        <v>4</v>
      </c>
      <c r="S2383" s="12">
        <v>5192</v>
      </c>
      <c r="T2383" s="13">
        <v>0.09</v>
      </c>
      <c r="U2383" s="12">
        <v>467.28</v>
      </c>
      <c r="V2383" s="12">
        <v>4724.72</v>
      </c>
      <c r="W2383" s="12">
        <v>314</v>
      </c>
      <c r="X2383" s="12">
        <v>26583</v>
      </c>
      <c r="Y2383" s="14">
        <f>+DAY('TABLA PRINCIPAL'!$B2383)</f>
        <v>14</v>
      </c>
      <c r="Z2383" s="14">
        <f>+MONTH('TABLA PRINCIPAL'!$B2383)</f>
        <v>1</v>
      </c>
      <c r="AA2383" s="14">
        <f>+YEAR('TABLA PRINCIPAL'!$B2383)</f>
        <v>2014</v>
      </c>
      <c r="AB2383" s="22" t="str">
        <f>+IF(Ventas_Oficina[[#This Row],[Total del pedido]]&gt;=100000,"SI","NO")</f>
        <v>NO</v>
      </c>
      <c r="AC2383" s="22" t="str">
        <f>+_xlfn.XLOOKUP(Ventas_Oficina[[#This Row],[Nº de artículo]],AUXILIAR!A2382:A7275,AUXILIAR!D2382:D7275,"Error",0)</f>
        <v>No enviado a tiempo</v>
      </c>
      <c r="AD2383" s="22" t="str">
        <f>+IF(AND(Ventas_Oficina[[#This Row],[Total]]&gt;75000,Ventas_Oficina[[#This Row],[Envio a tiempo]]="Enviado a tiempo"),"Buena Venta","Venta Mala")</f>
        <v>Venta Mala</v>
      </c>
    </row>
    <row r="2384" spans="1:30" x14ac:dyDescent="0.25">
      <c r="A2384" s="25">
        <v>1406186</v>
      </c>
      <c r="B2384" s="5">
        <v>42017</v>
      </c>
      <c r="C2384" s="6" t="s">
        <v>468</v>
      </c>
      <c r="D2384" s="6" t="s">
        <v>110</v>
      </c>
      <c r="E2384" s="6" t="s">
        <v>12</v>
      </c>
      <c r="F2384" s="6" t="s">
        <v>13</v>
      </c>
      <c r="G2384" s="6" t="s">
        <v>1008</v>
      </c>
      <c r="H2384" s="6" t="s">
        <v>14</v>
      </c>
      <c r="I2384" s="6" t="s">
        <v>1016</v>
      </c>
      <c r="J2384" s="6" t="s">
        <v>1074</v>
      </c>
      <c r="K2384" s="6" t="s">
        <v>1261</v>
      </c>
      <c r="L2384" s="6" t="s">
        <v>1265</v>
      </c>
      <c r="M2384" s="6" t="s">
        <v>1272</v>
      </c>
      <c r="N2384" s="5">
        <v>42019</v>
      </c>
      <c r="O2384" s="7">
        <v>287</v>
      </c>
      <c r="P2384" s="7">
        <v>684</v>
      </c>
      <c r="Q2384" s="7">
        <v>397</v>
      </c>
      <c r="R2384" s="6">
        <v>13</v>
      </c>
      <c r="S2384" s="7">
        <v>8892</v>
      </c>
      <c r="T2384" s="8">
        <v>0.03</v>
      </c>
      <c r="U2384" s="7">
        <v>266.76</v>
      </c>
      <c r="V2384" s="7">
        <v>8625.24</v>
      </c>
      <c r="W2384" s="7">
        <v>442</v>
      </c>
      <c r="X2384" s="7">
        <v>16803</v>
      </c>
      <c r="Y2384" s="9">
        <f>+DAY('TABLA PRINCIPAL'!$B2384)</f>
        <v>13</v>
      </c>
      <c r="Z2384" s="9">
        <f>+MONTH('TABLA PRINCIPAL'!$B2384)</f>
        <v>1</v>
      </c>
      <c r="AA2384" s="9">
        <f>+YEAR('TABLA PRINCIPAL'!$B2384)</f>
        <v>2015</v>
      </c>
      <c r="AB2384" s="22" t="str">
        <f>+IF(Ventas_Oficina[[#This Row],[Total del pedido]]&gt;=100000,"SI","NO")</f>
        <v>NO</v>
      </c>
      <c r="AC2384" s="22" t="str">
        <f>+_xlfn.XLOOKUP(Ventas_Oficina[[#This Row],[Nº de artículo]],AUXILIAR!A2383:A7276,AUXILIAR!D2383:D7276,"Error",0)</f>
        <v>Enviado a tiempo</v>
      </c>
      <c r="AD2384" s="22" t="str">
        <f>+IF(AND(Ventas_Oficina[[#This Row],[Total]]&gt;75000,Ventas_Oficina[[#This Row],[Envio a tiempo]]="Enviado a tiempo"),"Buena Venta","Venta Mala")</f>
        <v>Venta Mala</v>
      </c>
    </row>
    <row r="2385" spans="1:30" x14ac:dyDescent="0.25">
      <c r="A2385" s="26">
        <v>1406186</v>
      </c>
      <c r="B2385" s="10">
        <v>41481</v>
      </c>
      <c r="C2385" s="11" t="s">
        <v>276</v>
      </c>
      <c r="D2385" s="11" t="s">
        <v>139</v>
      </c>
      <c r="E2385" s="11" t="s">
        <v>4</v>
      </c>
      <c r="F2385" s="11" t="s">
        <v>5</v>
      </c>
      <c r="G2385" s="11" t="s">
        <v>1009</v>
      </c>
      <c r="H2385" s="11" t="s">
        <v>39</v>
      </c>
      <c r="I2385" s="11" t="s">
        <v>1014</v>
      </c>
      <c r="J2385" s="11" t="s">
        <v>1039</v>
      </c>
      <c r="K2385" s="11" t="s">
        <v>1261</v>
      </c>
      <c r="L2385" s="11" t="s">
        <v>1265</v>
      </c>
      <c r="M2385" s="11" t="s">
        <v>1272</v>
      </c>
      <c r="N2385" s="10">
        <v>41482</v>
      </c>
      <c r="O2385" s="12">
        <v>479</v>
      </c>
      <c r="P2385" s="12">
        <v>1197</v>
      </c>
      <c r="Q2385" s="12">
        <v>718</v>
      </c>
      <c r="R2385" s="11">
        <v>9</v>
      </c>
      <c r="S2385" s="12">
        <v>10773</v>
      </c>
      <c r="T2385" s="13">
        <v>0.04</v>
      </c>
      <c r="U2385" s="12">
        <v>430.92</v>
      </c>
      <c r="V2385" s="12">
        <v>10342.08</v>
      </c>
      <c r="W2385" s="12">
        <v>581</v>
      </c>
      <c r="X2385" s="12">
        <v>16893</v>
      </c>
      <c r="Y2385" s="14">
        <f>+DAY('TABLA PRINCIPAL'!$B2385)</f>
        <v>26</v>
      </c>
      <c r="Z2385" s="14">
        <f>+MONTH('TABLA PRINCIPAL'!$B2385)</f>
        <v>7</v>
      </c>
      <c r="AA2385" s="14">
        <f>+YEAR('TABLA PRINCIPAL'!$B2385)</f>
        <v>2013</v>
      </c>
      <c r="AB2385" s="22" t="str">
        <f>+IF(Ventas_Oficina[[#This Row],[Total del pedido]]&gt;=100000,"SI","NO")</f>
        <v>NO</v>
      </c>
      <c r="AC2385" s="22" t="str">
        <f>+_xlfn.XLOOKUP(Ventas_Oficina[[#This Row],[Nº de artículo]],AUXILIAR!A2384:A7277,AUXILIAR!D2384:D7277,"Error",0)</f>
        <v>Enviado a tiempo</v>
      </c>
      <c r="AD2385" s="22" t="str">
        <f>+IF(AND(Ventas_Oficina[[#This Row],[Total]]&gt;75000,Ventas_Oficina[[#This Row],[Envio a tiempo]]="Enviado a tiempo"),"Buena Venta","Venta Mala")</f>
        <v>Venta Mala</v>
      </c>
    </row>
    <row r="2386" spans="1:30" x14ac:dyDescent="0.25">
      <c r="A2386" s="25">
        <v>1406551</v>
      </c>
      <c r="B2386" s="5">
        <v>41398</v>
      </c>
      <c r="C2386" s="6" t="s">
        <v>269</v>
      </c>
      <c r="D2386" s="6" t="s">
        <v>102</v>
      </c>
      <c r="E2386" s="6" t="s">
        <v>4</v>
      </c>
      <c r="F2386" s="6" t="s">
        <v>5</v>
      </c>
      <c r="G2386" s="6" t="s">
        <v>1008</v>
      </c>
      <c r="H2386" s="6" t="s">
        <v>39</v>
      </c>
      <c r="I2386" s="6" t="s">
        <v>1016</v>
      </c>
      <c r="J2386" s="6" t="s">
        <v>1077</v>
      </c>
      <c r="K2386" s="6" t="s">
        <v>1261</v>
      </c>
      <c r="L2386" s="6" t="s">
        <v>1266</v>
      </c>
      <c r="M2386" s="6" t="s">
        <v>1273</v>
      </c>
      <c r="N2386" s="5">
        <v>41400</v>
      </c>
      <c r="O2386" s="7">
        <v>403</v>
      </c>
      <c r="P2386" s="7">
        <v>938</v>
      </c>
      <c r="Q2386" s="7">
        <v>535</v>
      </c>
      <c r="R2386" s="6">
        <v>11</v>
      </c>
      <c r="S2386" s="7">
        <v>10318</v>
      </c>
      <c r="T2386" s="8">
        <v>0.03</v>
      </c>
      <c r="U2386" s="7">
        <v>309.53999999999996</v>
      </c>
      <c r="V2386" s="7">
        <v>10008.459999999999</v>
      </c>
      <c r="W2386" s="7">
        <v>728</v>
      </c>
      <c r="X2386" s="7">
        <v>27683</v>
      </c>
      <c r="Y2386" s="9">
        <f>+DAY('TABLA PRINCIPAL'!$B2386)</f>
        <v>4</v>
      </c>
      <c r="Z2386" s="9">
        <f>+MONTH('TABLA PRINCIPAL'!$B2386)</f>
        <v>5</v>
      </c>
      <c r="AA2386" s="9">
        <f>+YEAR('TABLA PRINCIPAL'!$B2386)</f>
        <v>2013</v>
      </c>
      <c r="AB2386" s="22" t="str">
        <f>+IF(Ventas_Oficina[[#This Row],[Total del pedido]]&gt;=100000,"SI","NO")</f>
        <v>NO</v>
      </c>
      <c r="AC2386" s="22" t="str">
        <f>+_xlfn.XLOOKUP(Ventas_Oficina[[#This Row],[Nº de artículo]],AUXILIAR!A2385:A7278,AUXILIAR!D2385:D7278,"Error",0)</f>
        <v>Enviado a tiempo</v>
      </c>
      <c r="AD2386" s="22" t="str">
        <f>+IF(AND(Ventas_Oficina[[#This Row],[Total]]&gt;75000,Ventas_Oficina[[#This Row],[Envio a tiempo]]="Enviado a tiempo"),"Buena Venta","Venta Mala")</f>
        <v>Venta Mala</v>
      </c>
    </row>
    <row r="2387" spans="1:30" x14ac:dyDescent="0.25">
      <c r="A2387" s="26">
        <v>1406551</v>
      </c>
      <c r="B2387" s="10">
        <v>42182</v>
      </c>
      <c r="C2387" s="11" t="s">
        <v>497</v>
      </c>
      <c r="D2387" s="11" t="s">
        <v>29</v>
      </c>
      <c r="E2387" s="11" t="s">
        <v>12</v>
      </c>
      <c r="F2387" s="11" t="s">
        <v>13</v>
      </c>
      <c r="G2387" s="11" t="s">
        <v>1007</v>
      </c>
      <c r="H2387" s="11" t="s">
        <v>14</v>
      </c>
      <c r="I2387" s="11" t="s">
        <v>1012</v>
      </c>
      <c r="J2387" s="11" t="s">
        <v>1045</v>
      </c>
      <c r="K2387" s="11" t="s">
        <v>1261</v>
      </c>
      <c r="L2387" s="11" t="s">
        <v>1265</v>
      </c>
      <c r="M2387" s="11" t="s">
        <v>1273</v>
      </c>
      <c r="N2387" s="10">
        <v>42184</v>
      </c>
      <c r="O2387" s="12">
        <v>93</v>
      </c>
      <c r="P2387" s="12">
        <v>148</v>
      </c>
      <c r="Q2387" s="12">
        <v>55</v>
      </c>
      <c r="R2387" s="11">
        <v>37</v>
      </c>
      <c r="S2387" s="12">
        <v>5476</v>
      </c>
      <c r="T2387" s="13">
        <v>0.09</v>
      </c>
      <c r="U2387" s="12">
        <v>492.84</v>
      </c>
      <c r="V2387" s="12">
        <v>4983.16</v>
      </c>
      <c r="W2387" s="12">
        <v>70</v>
      </c>
      <c r="X2387" s="12">
        <v>7648</v>
      </c>
      <c r="Y2387" s="14">
        <f>+DAY('TABLA PRINCIPAL'!$B2387)</f>
        <v>27</v>
      </c>
      <c r="Z2387" s="14">
        <f>+MONTH('TABLA PRINCIPAL'!$B2387)</f>
        <v>6</v>
      </c>
      <c r="AA2387" s="14">
        <f>+YEAR('TABLA PRINCIPAL'!$B2387)</f>
        <v>2015</v>
      </c>
      <c r="AB2387" s="22" t="str">
        <f>+IF(Ventas_Oficina[[#This Row],[Total del pedido]]&gt;=100000,"SI","NO")</f>
        <v>NO</v>
      </c>
      <c r="AC2387" s="22" t="str">
        <f>+_xlfn.XLOOKUP(Ventas_Oficina[[#This Row],[Nº de artículo]],AUXILIAR!A2386:A7279,AUXILIAR!D2386:D7279,"Error",0)</f>
        <v>Enviado a tiempo</v>
      </c>
      <c r="AD2387" s="22" t="str">
        <f>+IF(AND(Ventas_Oficina[[#This Row],[Total]]&gt;75000,Ventas_Oficina[[#This Row],[Envio a tiempo]]="Enviado a tiempo"),"Buena Venta","Venta Mala")</f>
        <v>Venta Mala</v>
      </c>
    </row>
    <row r="2388" spans="1:30" x14ac:dyDescent="0.25">
      <c r="A2388" s="25">
        <v>1406916</v>
      </c>
      <c r="B2388" s="5">
        <v>42153</v>
      </c>
      <c r="C2388" s="6" t="s">
        <v>172</v>
      </c>
      <c r="D2388" s="6" t="s">
        <v>110</v>
      </c>
      <c r="E2388" s="6" t="s">
        <v>12</v>
      </c>
      <c r="F2388" s="6" t="s">
        <v>13</v>
      </c>
      <c r="G2388" s="6" t="s">
        <v>1009</v>
      </c>
      <c r="H2388" s="6" t="s">
        <v>14</v>
      </c>
      <c r="I2388" s="6" t="s">
        <v>1014</v>
      </c>
      <c r="J2388" s="6" t="s">
        <v>1102</v>
      </c>
      <c r="K2388" s="6" t="s">
        <v>1261</v>
      </c>
      <c r="L2388" s="6" t="s">
        <v>1267</v>
      </c>
      <c r="M2388" s="6" t="s">
        <v>1272</v>
      </c>
      <c r="N2388" s="5">
        <v>42155</v>
      </c>
      <c r="O2388" s="7">
        <v>290</v>
      </c>
      <c r="P2388" s="7">
        <v>476</v>
      </c>
      <c r="Q2388" s="7">
        <v>186</v>
      </c>
      <c r="R2388" s="6">
        <v>23</v>
      </c>
      <c r="S2388" s="7">
        <v>10948</v>
      </c>
      <c r="T2388" s="8">
        <v>7.0000000000000007E-2</v>
      </c>
      <c r="U2388" s="7">
        <v>766.36000000000013</v>
      </c>
      <c r="V2388" s="7">
        <v>10181.64</v>
      </c>
      <c r="W2388" s="7">
        <v>88</v>
      </c>
      <c r="X2388" s="7">
        <v>5864</v>
      </c>
      <c r="Y2388" s="9">
        <f>+DAY('TABLA PRINCIPAL'!$B2388)</f>
        <v>29</v>
      </c>
      <c r="Z2388" s="9">
        <f>+MONTH('TABLA PRINCIPAL'!$B2388)</f>
        <v>5</v>
      </c>
      <c r="AA2388" s="9">
        <f>+YEAR('TABLA PRINCIPAL'!$B2388)</f>
        <v>2015</v>
      </c>
      <c r="AB2388" s="22" t="str">
        <f>+IF(Ventas_Oficina[[#This Row],[Total del pedido]]&gt;=100000,"SI","NO")</f>
        <v>NO</v>
      </c>
      <c r="AC2388" s="22" t="str">
        <f>+_xlfn.XLOOKUP(Ventas_Oficina[[#This Row],[Nº de artículo]],AUXILIAR!A2387:A7280,AUXILIAR!D2387:D7280,"Error",0)</f>
        <v>Enviado a tiempo</v>
      </c>
      <c r="AD2388" s="22" t="str">
        <f>+IF(AND(Ventas_Oficina[[#This Row],[Total]]&gt;75000,Ventas_Oficina[[#This Row],[Envio a tiempo]]="Enviado a tiempo"),"Buena Venta","Venta Mala")</f>
        <v>Venta Mala</v>
      </c>
    </row>
    <row r="2389" spans="1:30" x14ac:dyDescent="0.25">
      <c r="A2389" s="26">
        <v>1406916</v>
      </c>
      <c r="B2389" s="10">
        <v>42088</v>
      </c>
      <c r="C2389" s="11" t="s">
        <v>602</v>
      </c>
      <c r="D2389" s="11" t="s">
        <v>26</v>
      </c>
      <c r="E2389" s="11" t="s">
        <v>4</v>
      </c>
      <c r="F2389" s="11" t="s">
        <v>5</v>
      </c>
      <c r="G2389" s="11" t="s">
        <v>1010</v>
      </c>
      <c r="H2389" s="11" t="s">
        <v>27</v>
      </c>
      <c r="I2389" s="11" t="s">
        <v>1015</v>
      </c>
      <c r="J2389" s="11" t="s">
        <v>1024</v>
      </c>
      <c r="K2389" s="11" t="s">
        <v>1261</v>
      </c>
      <c r="L2389" s="11" t="s">
        <v>1265</v>
      </c>
      <c r="M2389" s="11" t="s">
        <v>1272</v>
      </c>
      <c r="N2389" s="10">
        <v>42090</v>
      </c>
      <c r="O2389" s="12">
        <v>160</v>
      </c>
      <c r="P2389" s="12">
        <v>262</v>
      </c>
      <c r="Q2389" s="12">
        <v>102</v>
      </c>
      <c r="R2389" s="11">
        <v>47</v>
      </c>
      <c r="S2389" s="12">
        <v>12314</v>
      </c>
      <c r="T2389" s="13">
        <v>0</v>
      </c>
      <c r="U2389" s="12">
        <v>0</v>
      </c>
      <c r="V2389" s="12">
        <v>12314</v>
      </c>
      <c r="W2389" s="12">
        <v>80</v>
      </c>
      <c r="X2389" s="12">
        <v>9548</v>
      </c>
      <c r="Y2389" s="14">
        <f>+DAY('TABLA PRINCIPAL'!$B2389)</f>
        <v>25</v>
      </c>
      <c r="Z2389" s="14">
        <f>+MONTH('TABLA PRINCIPAL'!$B2389)</f>
        <v>3</v>
      </c>
      <c r="AA2389" s="14">
        <f>+YEAR('TABLA PRINCIPAL'!$B2389)</f>
        <v>2015</v>
      </c>
      <c r="AB2389" s="22" t="str">
        <f>+IF(Ventas_Oficina[[#This Row],[Total del pedido]]&gt;=100000,"SI","NO")</f>
        <v>NO</v>
      </c>
      <c r="AC2389" s="22" t="str">
        <f>+_xlfn.XLOOKUP(Ventas_Oficina[[#This Row],[Nº de artículo]],AUXILIAR!A2388:A7281,AUXILIAR!D2388:D7281,"Error",0)</f>
        <v>Enviado a tiempo</v>
      </c>
      <c r="AD2389" s="22" t="str">
        <f>+IF(AND(Ventas_Oficina[[#This Row],[Total]]&gt;75000,Ventas_Oficina[[#This Row],[Envio a tiempo]]="Enviado a tiempo"),"Buena Venta","Venta Mala")</f>
        <v>Venta Mala</v>
      </c>
    </row>
    <row r="2390" spans="1:30" x14ac:dyDescent="0.25">
      <c r="A2390" s="25">
        <v>1406916</v>
      </c>
      <c r="B2390" s="5">
        <v>42021</v>
      </c>
      <c r="C2390" s="6" t="s">
        <v>722</v>
      </c>
      <c r="D2390" s="6" t="s">
        <v>52</v>
      </c>
      <c r="E2390" s="6" t="s">
        <v>4</v>
      </c>
      <c r="F2390" s="6" t="s">
        <v>5</v>
      </c>
      <c r="G2390" s="6" t="s">
        <v>1008</v>
      </c>
      <c r="H2390" s="6" t="s">
        <v>53</v>
      </c>
      <c r="I2390" s="6" t="s">
        <v>1012</v>
      </c>
      <c r="J2390" s="6" t="s">
        <v>1136</v>
      </c>
      <c r="K2390" s="6" t="s">
        <v>1261</v>
      </c>
      <c r="L2390" s="6" t="s">
        <v>1265</v>
      </c>
      <c r="M2390" s="6" t="s">
        <v>1273</v>
      </c>
      <c r="N2390" s="5">
        <v>42021</v>
      </c>
      <c r="O2390" s="7">
        <v>351</v>
      </c>
      <c r="P2390" s="7">
        <v>857</v>
      </c>
      <c r="Q2390" s="7">
        <v>506</v>
      </c>
      <c r="R2390" s="6">
        <v>30</v>
      </c>
      <c r="S2390" s="7">
        <v>25710</v>
      </c>
      <c r="T2390" s="8">
        <v>0.08</v>
      </c>
      <c r="U2390" s="7">
        <v>2056.8000000000002</v>
      </c>
      <c r="V2390" s="7">
        <v>23653.200000000001</v>
      </c>
      <c r="W2390" s="7">
        <v>614</v>
      </c>
      <c r="X2390" s="7">
        <v>13774</v>
      </c>
      <c r="Y2390" s="9">
        <f>+DAY('TABLA PRINCIPAL'!$B2390)</f>
        <v>17</v>
      </c>
      <c r="Z2390" s="9">
        <f>+MONTH('TABLA PRINCIPAL'!$B2390)</f>
        <v>1</v>
      </c>
      <c r="AA2390" s="9">
        <f>+YEAR('TABLA PRINCIPAL'!$B2390)</f>
        <v>2015</v>
      </c>
      <c r="AB2390" s="22" t="str">
        <f>+IF(Ventas_Oficina[[#This Row],[Total del pedido]]&gt;=100000,"SI","NO")</f>
        <v>NO</v>
      </c>
      <c r="AC2390" s="22" t="str">
        <f>+_xlfn.XLOOKUP(Ventas_Oficina[[#This Row],[Nº de artículo]],AUXILIAR!A2389:A7282,AUXILIAR!D2389:D7282,"Error",0)</f>
        <v>Enviado a tiempo</v>
      </c>
      <c r="AD2390" s="22" t="str">
        <f>+IF(AND(Ventas_Oficina[[#This Row],[Total]]&gt;75000,Ventas_Oficina[[#This Row],[Envio a tiempo]]="Enviado a tiempo"),"Buena Venta","Venta Mala")</f>
        <v>Venta Mala</v>
      </c>
    </row>
    <row r="2391" spans="1:30" x14ac:dyDescent="0.25">
      <c r="A2391" s="26">
        <v>1406916</v>
      </c>
      <c r="B2391" s="10">
        <v>42023</v>
      </c>
      <c r="C2391" s="11" t="s">
        <v>396</v>
      </c>
      <c r="D2391" s="11" t="s">
        <v>183</v>
      </c>
      <c r="E2391" s="11" t="s">
        <v>4</v>
      </c>
      <c r="F2391" s="11" t="s">
        <v>5</v>
      </c>
      <c r="G2391" s="11" t="s">
        <v>1008</v>
      </c>
      <c r="H2391" s="11" t="s">
        <v>106</v>
      </c>
      <c r="I2391" s="11" t="s">
        <v>1012</v>
      </c>
      <c r="J2391" s="11" t="s">
        <v>1030</v>
      </c>
      <c r="K2391" s="11" t="s">
        <v>1263</v>
      </c>
      <c r="L2391" s="11" t="s">
        <v>1269</v>
      </c>
      <c r="M2391" s="11" t="s">
        <v>1272</v>
      </c>
      <c r="N2391" s="10">
        <v>42025</v>
      </c>
      <c r="O2391" s="12">
        <v>90</v>
      </c>
      <c r="P2391" s="12">
        <v>210</v>
      </c>
      <c r="Q2391" s="12">
        <v>120</v>
      </c>
      <c r="R2391" s="11">
        <v>44</v>
      </c>
      <c r="S2391" s="12">
        <v>9240</v>
      </c>
      <c r="T2391" s="13">
        <v>0.08</v>
      </c>
      <c r="U2391" s="12">
        <v>739.2</v>
      </c>
      <c r="V2391" s="12">
        <v>8500.7999999999993</v>
      </c>
      <c r="W2391" s="12">
        <v>70</v>
      </c>
      <c r="X2391" s="12">
        <v>7067</v>
      </c>
      <c r="Y2391" s="14">
        <f>+DAY('TABLA PRINCIPAL'!$B2391)</f>
        <v>19</v>
      </c>
      <c r="Z2391" s="14">
        <f>+MONTH('TABLA PRINCIPAL'!$B2391)</f>
        <v>1</v>
      </c>
      <c r="AA2391" s="14">
        <f>+YEAR('TABLA PRINCIPAL'!$B2391)</f>
        <v>2015</v>
      </c>
      <c r="AB2391" s="22" t="str">
        <f>+IF(Ventas_Oficina[[#This Row],[Total del pedido]]&gt;=100000,"SI","NO")</f>
        <v>NO</v>
      </c>
      <c r="AC2391" s="22" t="str">
        <f>+_xlfn.XLOOKUP(Ventas_Oficina[[#This Row],[Nº de artículo]],AUXILIAR!A2390:A7283,AUXILIAR!D2390:D7283,"Error",0)</f>
        <v>No enviado a tiempo</v>
      </c>
      <c r="AD2391" s="22" t="str">
        <f>+IF(AND(Ventas_Oficina[[#This Row],[Total]]&gt;75000,Ventas_Oficina[[#This Row],[Envio a tiempo]]="Enviado a tiempo"),"Buena Venta","Venta Mala")</f>
        <v>Venta Mala</v>
      </c>
    </row>
    <row r="2392" spans="1:30" x14ac:dyDescent="0.25">
      <c r="A2392" s="25">
        <v>1406916</v>
      </c>
      <c r="B2392" s="5">
        <v>41529</v>
      </c>
      <c r="C2392" s="6" t="s">
        <v>723</v>
      </c>
      <c r="D2392" s="6" t="s">
        <v>76</v>
      </c>
      <c r="E2392" s="6" t="s">
        <v>4</v>
      </c>
      <c r="F2392" s="6" t="s">
        <v>5</v>
      </c>
      <c r="G2392" s="6" t="s">
        <v>1007</v>
      </c>
      <c r="H2392" s="6" t="s">
        <v>17</v>
      </c>
      <c r="I2392" s="6" t="s">
        <v>1015</v>
      </c>
      <c r="J2392" s="6" t="s">
        <v>1104</v>
      </c>
      <c r="K2392" s="6" t="s">
        <v>1261</v>
      </c>
      <c r="L2392" s="6" t="s">
        <v>1267</v>
      </c>
      <c r="M2392" s="6" t="s">
        <v>1272</v>
      </c>
      <c r="N2392" s="5">
        <v>41531</v>
      </c>
      <c r="O2392" s="7">
        <v>131</v>
      </c>
      <c r="P2392" s="7">
        <v>284</v>
      </c>
      <c r="Q2392" s="7">
        <v>153</v>
      </c>
      <c r="R2392" s="6">
        <v>18</v>
      </c>
      <c r="S2392" s="7">
        <v>5112</v>
      </c>
      <c r="T2392" s="8">
        <v>0.09</v>
      </c>
      <c r="U2392" s="7">
        <v>460.08</v>
      </c>
      <c r="V2392" s="7">
        <v>4651.92</v>
      </c>
      <c r="W2392" s="7">
        <v>93</v>
      </c>
      <c r="X2392" s="7">
        <v>5863</v>
      </c>
      <c r="Y2392" s="9">
        <f>+DAY('TABLA PRINCIPAL'!$B2392)</f>
        <v>12</v>
      </c>
      <c r="Z2392" s="9">
        <f>+MONTH('TABLA PRINCIPAL'!$B2392)</f>
        <v>9</v>
      </c>
      <c r="AA2392" s="9">
        <f>+YEAR('TABLA PRINCIPAL'!$B2392)</f>
        <v>2013</v>
      </c>
      <c r="AB2392" s="22" t="str">
        <f>+IF(Ventas_Oficina[[#This Row],[Total del pedido]]&gt;=100000,"SI","NO")</f>
        <v>NO</v>
      </c>
      <c r="AC2392" s="22" t="str">
        <f>+_xlfn.XLOOKUP(Ventas_Oficina[[#This Row],[Nº de artículo]],AUXILIAR!A2391:A7284,AUXILIAR!D2391:D7284,"Error",0)</f>
        <v>Enviado a tiempo</v>
      </c>
      <c r="AD2392" s="22" t="str">
        <f>+IF(AND(Ventas_Oficina[[#This Row],[Total]]&gt;75000,Ventas_Oficina[[#This Row],[Envio a tiempo]]="Enviado a tiempo"),"Buena Venta","Venta Mala")</f>
        <v>Venta Mala</v>
      </c>
    </row>
    <row r="2393" spans="1:30" x14ac:dyDescent="0.25">
      <c r="A2393" s="26">
        <v>1407282</v>
      </c>
      <c r="B2393" s="10">
        <v>41316</v>
      </c>
      <c r="C2393" s="11" t="s">
        <v>59</v>
      </c>
      <c r="D2393" s="11" t="s">
        <v>60</v>
      </c>
      <c r="E2393" s="11" t="s">
        <v>4</v>
      </c>
      <c r="F2393" s="11" t="s">
        <v>5</v>
      </c>
      <c r="G2393" s="11" t="s">
        <v>1008</v>
      </c>
      <c r="H2393" s="11" t="s">
        <v>24</v>
      </c>
      <c r="I2393" s="11" t="s">
        <v>1016</v>
      </c>
      <c r="J2393" s="11" t="s">
        <v>1130</v>
      </c>
      <c r="K2393" s="11" t="s">
        <v>1261</v>
      </c>
      <c r="L2393" s="11" t="s">
        <v>1266</v>
      </c>
      <c r="M2393" s="11" t="s">
        <v>1272</v>
      </c>
      <c r="N2393" s="10">
        <v>41318</v>
      </c>
      <c r="O2393" s="12">
        <v>184</v>
      </c>
      <c r="P2393" s="12">
        <v>288</v>
      </c>
      <c r="Q2393" s="12">
        <v>104</v>
      </c>
      <c r="R2393" s="11">
        <v>10</v>
      </c>
      <c r="S2393" s="12">
        <v>2880</v>
      </c>
      <c r="T2393" s="13">
        <v>0.01</v>
      </c>
      <c r="U2393" s="12">
        <v>28.8</v>
      </c>
      <c r="V2393" s="12">
        <v>2851.2</v>
      </c>
      <c r="W2393" s="12">
        <v>149</v>
      </c>
      <c r="X2393" s="12">
        <v>6864</v>
      </c>
      <c r="Y2393" s="14">
        <f>+DAY('TABLA PRINCIPAL'!$B2393)</f>
        <v>11</v>
      </c>
      <c r="Z2393" s="14">
        <f>+MONTH('TABLA PRINCIPAL'!$B2393)</f>
        <v>2</v>
      </c>
      <c r="AA2393" s="14">
        <f>+YEAR('TABLA PRINCIPAL'!$B2393)</f>
        <v>2013</v>
      </c>
      <c r="AB2393" s="22" t="str">
        <f>+IF(Ventas_Oficina[[#This Row],[Total del pedido]]&gt;=100000,"SI","NO")</f>
        <v>NO</v>
      </c>
      <c r="AC2393" s="22" t="str">
        <f>+_xlfn.XLOOKUP(Ventas_Oficina[[#This Row],[Nº de artículo]],AUXILIAR!A2392:A7285,AUXILIAR!D2392:D7285,"Error",0)</f>
        <v>Enviado a tiempo</v>
      </c>
      <c r="AD2393" s="22" t="str">
        <f>+IF(AND(Ventas_Oficina[[#This Row],[Total]]&gt;75000,Ventas_Oficina[[#This Row],[Envio a tiempo]]="Enviado a tiempo"),"Buena Venta","Venta Mala")</f>
        <v>Venta Mala</v>
      </c>
    </row>
    <row r="2394" spans="1:30" x14ac:dyDescent="0.25">
      <c r="A2394" s="25">
        <v>1407647</v>
      </c>
      <c r="B2394" s="5">
        <v>42144</v>
      </c>
      <c r="C2394" s="6" t="s">
        <v>240</v>
      </c>
      <c r="D2394" s="6" t="s">
        <v>68</v>
      </c>
      <c r="E2394" s="6" t="s">
        <v>12</v>
      </c>
      <c r="F2394" s="6" t="s">
        <v>13</v>
      </c>
      <c r="G2394" s="6" t="s">
        <v>1009</v>
      </c>
      <c r="H2394" s="6" t="s">
        <v>14</v>
      </c>
      <c r="I2394" s="6" t="s">
        <v>1015</v>
      </c>
      <c r="J2394" s="6" t="s">
        <v>1060</v>
      </c>
      <c r="K2394" s="6" t="s">
        <v>1261</v>
      </c>
      <c r="L2394" s="6" t="s">
        <v>1266</v>
      </c>
      <c r="M2394" s="6" t="s">
        <v>1273</v>
      </c>
      <c r="N2394" s="5">
        <v>42146</v>
      </c>
      <c r="O2394" s="7">
        <v>1388</v>
      </c>
      <c r="P2394" s="7">
        <v>2238</v>
      </c>
      <c r="Q2394" s="7">
        <v>850</v>
      </c>
      <c r="R2394" s="6">
        <v>22</v>
      </c>
      <c r="S2394" s="7">
        <v>49236</v>
      </c>
      <c r="T2394" s="8">
        <v>0.01</v>
      </c>
      <c r="U2394" s="7">
        <v>492.36</v>
      </c>
      <c r="V2394" s="7">
        <v>48743.64</v>
      </c>
      <c r="W2394" s="7">
        <v>1510</v>
      </c>
      <c r="X2394" s="7">
        <v>34539</v>
      </c>
      <c r="Y2394" s="9">
        <f>+DAY('TABLA PRINCIPAL'!$B2394)</f>
        <v>20</v>
      </c>
      <c r="Z2394" s="9">
        <f>+MONTH('TABLA PRINCIPAL'!$B2394)</f>
        <v>5</v>
      </c>
      <c r="AA2394" s="9">
        <f>+YEAR('TABLA PRINCIPAL'!$B2394)</f>
        <v>2015</v>
      </c>
      <c r="AB2394" s="22" t="str">
        <f>+IF(Ventas_Oficina[[#This Row],[Total del pedido]]&gt;=100000,"SI","NO")</f>
        <v>NO</v>
      </c>
      <c r="AC2394" s="22" t="str">
        <f>+_xlfn.XLOOKUP(Ventas_Oficina[[#This Row],[Nº de artículo]],AUXILIAR!A2393:A7286,AUXILIAR!D2393:D7286,"Error",0)</f>
        <v>Enviado a tiempo</v>
      </c>
      <c r="AD2394" s="22" t="str">
        <f>+IF(AND(Ventas_Oficina[[#This Row],[Total]]&gt;75000,Ventas_Oficina[[#This Row],[Envio a tiempo]]="Enviado a tiempo"),"Buena Venta","Venta Mala")</f>
        <v>Venta Mala</v>
      </c>
    </row>
    <row r="2395" spans="1:30" x14ac:dyDescent="0.25">
      <c r="A2395" s="26">
        <v>1408012</v>
      </c>
      <c r="B2395" s="10">
        <v>41479</v>
      </c>
      <c r="C2395" s="11" t="s">
        <v>128</v>
      </c>
      <c r="D2395" s="11" t="s">
        <v>129</v>
      </c>
      <c r="E2395" s="11" t="s">
        <v>4</v>
      </c>
      <c r="F2395" s="11" t="s">
        <v>5</v>
      </c>
      <c r="G2395" s="11" t="s">
        <v>1010</v>
      </c>
      <c r="H2395" s="11" t="s">
        <v>6</v>
      </c>
      <c r="I2395" s="11" t="s">
        <v>1014</v>
      </c>
      <c r="J2395" s="11" t="s">
        <v>1049</v>
      </c>
      <c r="K2395" s="11" t="s">
        <v>1261</v>
      </c>
      <c r="L2395" s="11" t="s">
        <v>1267</v>
      </c>
      <c r="M2395" s="11" t="s">
        <v>1273</v>
      </c>
      <c r="N2395" s="10">
        <v>41481</v>
      </c>
      <c r="O2395" s="12">
        <v>184</v>
      </c>
      <c r="P2395" s="12">
        <v>288</v>
      </c>
      <c r="Q2395" s="12">
        <v>104</v>
      </c>
      <c r="R2395" s="11">
        <v>4</v>
      </c>
      <c r="S2395" s="12">
        <v>1152</v>
      </c>
      <c r="T2395" s="13">
        <v>0.09</v>
      </c>
      <c r="U2395" s="12">
        <v>103.67999999999999</v>
      </c>
      <c r="V2395" s="12">
        <v>1048.32</v>
      </c>
      <c r="W2395" s="12">
        <v>99</v>
      </c>
      <c r="X2395" s="12">
        <v>9655</v>
      </c>
      <c r="Y2395" s="14">
        <f>+DAY('TABLA PRINCIPAL'!$B2395)</f>
        <v>24</v>
      </c>
      <c r="Z2395" s="14">
        <f>+MONTH('TABLA PRINCIPAL'!$B2395)</f>
        <v>7</v>
      </c>
      <c r="AA2395" s="14">
        <f>+YEAR('TABLA PRINCIPAL'!$B2395)</f>
        <v>2013</v>
      </c>
      <c r="AB2395" s="22" t="str">
        <f>+IF(Ventas_Oficina[[#This Row],[Total del pedido]]&gt;=100000,"SI","NO")</f>
        <v>NO</v>
      </c>
      <c r="AC2395" s="22" t="str">
        <f>+_xlfn.XLOOKUP(Ventas_Oficina[[#This Row],[Nº de artículo]],AUXILIAR!A2394:A7287,AUXILIAR!D2394:D7287,"Error",0)</f>
        <v>Enviado a tiempo</v>
      </c>
      <c r="AD2395" s="22" t="str">
        <f>+IF(AND(Ventas_Oficina[[#This Row],[Total]]&gt;75000,Ventas_Oficina[[#This Row],[Envio a tiempo]]="Enviado a tiempo"),"Buena Venta","Venta Mala")</f>
        <v>Venta Mala</v>
      </c>
    </row>
    <row r="2396" spans="1:30" x14ac:dyDescent="0.25">
      <c r="A2396" s="25">
        <v>1408012</v>
      </c>
      <c r="B2396" s="5">
        <v>42000</v>
      </c>
      <c r="C2396" s="6" t="s">
        <v>213</v>
      </c>
      <c r="D2396" s="6" t="s">
        <v>183</v>
      </c>
      <c r="E2396" s="6" t="s">
        <v>4</v>
      </c>
      <c r="F2396" s="6" t="s">
        <v>5</v>
      </c>
      <c r="G2396" s="6" t="s">
        <v>1009</v>
      </c>
      <c r="H2396" s="6" t="s">
        <v>106</v>
      </c>
      <c r="I2396" s="6" t="s">
        <v>1013</v>
      </c>
      <c r="J2396" s="6" t="s">
        <v>1081</v>
      </c>
      <c r="K2396" s="6" t="s">
        <v>1261</v>
      </c>
      <c r="L2396" s="6" t="s">
        <v>1267</v>
      </c>
      <c r="M2396" s="6" t="s">
        <v>1272</v>
      </c>
      <c r="N2396" s="5">
        <v>42002</v>
      </c>
      <c r="O2396" s="7">
        <v>252</v>
      </c>
      <c r="P2396" s="7">
        <v>400</v>
      </c>
      <c r="Q2396" s="7">
        <v>148</v>
      </c>
      <c r="R2396" s="6">
        <v>47</v>
      </c>
      <c r="S2396" s="7">
        <v>18800</v>
      </c>
      <c r="T2396" s="8">
        <v>0.01</v>
      </c>
      <c r="U2396" s="7">
        <v>188</v>
      </c>
      <c r="V2396" s="7">
        <v>18612</v>
      </c>
      <c r="W2396" s="7">
        <v>130</v>
      </c>
      <c r="X2396" s="7">
        <v>741984</v>
      </c>
      <c r="Y2396" s="9">
        <f>+DAY('TABLA PRINCIPAL'!$B2396)</f>
        <v>27</v>
      </c>
      <c r="Z2396" s="9">
        <f>+MONTH('TABLA PRINCIPAL'!$B2396)</f>
        <v>12</v>
      </c>
      <c r="AA2396" s="9">
        <f>+YEAR('TABLA PRINCIPAL'!$B2396)</f>
        <v>2014</v>
      </c>
      <c r="AB2396" s="22" t="str">
        <f>+IF(Ventas_Oficina[[#This Row],[Total del pedido]]&gt;=100000,"SI","NO")</f>
        <v>NO</v>
      </c>
      <c r="AC2396" s="22" t="str">
        <f>+_xlfn.XLOOKUP(Ventas_Oficina[[#This Row],[Nº de artículo]],AUXILIAR!A2395:A7288,AUXILIAR!D2395:D7288,"Error",0)</f>
        <v>Enviado a tiempo</v>
      </c>
      <c r="AD2396" s="22" t="str">
        <f>+IF(AND(Ventas_Oficina[[#This Row],[Total]]&gt;75000,Ventas_Oficina[[#This Row],[Envio a tiempo]]="Enviado a tiempo"),"Buena Venta","Venta Mala")</f>
        <v>Buena Venta</v>
      </c>
    </row>
    <row r="2397" spans="1:30" x14ac:dyDescent="0.25">
      <c r="A2397" s="26">
        <v>1408012</v>
      </c>
      <c r="B2397" s="10">
        <v>41319</v>
      </c>
      <c r="C2397" s="11" t="s">
        <v>449</v>
      </c>
      <c r="D2397" s="11" t="s">
        <v>450</v>
      </c>
      <c r="E2397" s="11" t="s">
        <v>4</v>
      </c>
      <c r="F2397" s="11" t="s">
        <v>5</v>
      </c>
      <c r="G2397" s="11" t="s">
        <v>1010</v>
      </c>
      <c r="H2397" s="11" t="s">
        <v>27</v>
      </c>
      <c r="I2397" s="11" t="s">
        <v>1014</v>
      </c>
      <c r="J2397" s="11" t="s">
        <v>724</v>
      </c>
      <c r="K2397" s="11" t="s">
        <v>1261</v>
      </c>
      <c r="L2397" s="11" t="s">
        <v>1267</v>
      </c>
      <c r="M2397" s="11" t="s">
        <v>1272</v>
      </c>
      <c r="N2397" s="10">
        <v>41320</v>
      </c>
      <c r="O2397" s="12">
        <v>4128</v>
      </c>
      <c r="P2397" s="12">
        <v>9599</v>
      </c>
      <c r="Q2397" s="12">
        <v>5471</v>
      </c>
      <c r="R2397" s="11">
        <v>38</v>
      </c>
      <c r="S2397" s="12">
        <v>364762</v>
      </c>
      <c r="T2397" s="13">
        <v>0</v>
      </c>
      <c r="U2397" s="12">
        <v>0</v>
      </c>
      <c r="V2397" s="12">
        <v>364762</v>
      </c>
      <c r="W2397" s="12">
        <v>899</v>
      </c>
      <c r="X2397" s="12">
        <v>14154</v>
      </c>
      <c r="Y2397" s="14">
        <f>+DAY('TABLA PRINCIPAL'!$B2397)</f>
        <v>14</v>
      </c>
      <c r="Z2397" s="14">
        <f>+MONTH('TABLA PRINCIPAL'!$B2397)</f>
        <v>2</v>
      </c>
      <c r="AA2397" s="14">
        <f>+YEAR('TABLA PRINCIPAL'!$B2397)</f>
        <v>2013</v>
      </c>
      <c r="AB2397" s="22" t="str">
        <f>+IF(Ventas_Oficina[[#This Row],[Total del pedido]]&gt;=100000,"SI","NO")</f>
        <v>SI</v>
      </c>
      <c r="AC2397" s="22" t="str">
        <f>+_xlfn.XLOOKUP(Ventas_Oficina[[#This Row],[Nº de artículo]],AUXILIAR!A2396:A7289,AUXILIAR!D2396:D7289,"Error",0)</f>
        <v>Enviado a tiempo</v>
      </c>
      <c r="AD2397" s="22" t="str">
        <f>+IF(AND(Ventas_Oficina[[#This Row],[Total]]&gt;75000,Ventas_Oficina[[#This Row],[Envio a tiempo]]="Enviado a tiempo"),"Buena Venta","Venta Mala")</f>
        <v>Venta Mala</v>
      </c>
    </row>
    <row r="2398" spans="1:30" x14ac:dyDescent="0.25">
      <c r="A2398" s="25">
        <v>1408743</v>
      </c>
      <c r="B2398" s="5">
        <v>42020</v>
      </c>
      <c r="C2398" s="6" t="s">
        <v>725</v>
      </c>
      <c r="D2398" s="6" t="s">
        <v>29</v>
      </c>
      <c r="E2398" s="6" t="s">
        <v>12</v>
      </c>
      <c r="F2398" s="6" t="s">
        <v>13</v>
      </c>
      <c r="G2398" s="6" t="s">
        <v>1008</v>
      </c>
      <c r="H2398" s="6" t="s">
        <v>14</v>
      </c>
      <c r="I2398" s="6" t="s">
        <v>1013</v>
      </c>
      <c r="J2398" s="6" t="s">
        <v>1153</v>
      </c>
      <c r="K2398" s="6" t="s">
        <v>1261</v>
      </c>
      <c r="L2398" s="6" t="s">
        <v>1265</v>
      </c>
      <c r="M2398" s="6" t="s">
        <v>1272</v>
      </c>
      <c r="N2398" s="5">
        <v>42021</v>
      </c>
      <c r="O2398" s="7">
        <v>31561</v>
      </c>
      <c r="P2398" s="7">
        <v>50097</v>
      </c>
      <c r="Q2398" s="7">
        <v>18536</v>
      </c>
      <c r="R2398" s="6">
        <v>17</v>
      </c>
      <c r="S2398" s="7">
        <v>851649</v>
      </c>
      <c r="T2398" s="8">
        <v>0.02</v>
      </c>
      <c r="U2398" s="7">
        <v>17032.98</v>
      </c>
      <c r="V2398" s="7">
        <v>834616.02</v>
      </c>
      <c r="W2398" s="7">
        <v>6930</v>
      </c>
      <c r="X2398" s="7">
        <v>1860519</v>
      </c>
      <c r="Y2398" s="9">
        <f>+DAY('TABLA PRINCIPAL'!$B2398)</f>
        <v>16</v>
      </c>
      <c r="Z2398" s="9">
        <f>+MONTH('TABLA PRINCIPAL'!$B2398)</f>
        <v>1</v>
      </c>
      <c r="AA2398" s="9">
        <f>+YEAR('TABLA PRINCIPAL'!$B2398)</f>
        <v>2015</v>
      </c>
      <c r="AB2398" s="22" t="str">
        <f>+IF(Ventas_Oficina[[#This Row],[Total del pedido]]&gt;=100000,"SI","NO")</f>
        <v>SI</v>
      </c>
      <c r="AC2398" s="22" t="str">
        <f>+_xlfn.XLOOKUP(Ventas_Oficina[[#This Row],[Nº de artículo]],AUXILIAR!A2397:A7290,AUXILIAR!D2397:D7290,"Error",0)</f>
        <v>No enviado a tiempo</v>
      </c>
      <c r="AD2398" s="22" t="str">
        <f>+IF(AND(Ventas_Oficina[[#This Row],[Total]]&gt;75000,Ventas_Oficina[[#This Row],[Envio a tiempo]]="Enviado a tiempo"),"Buena Venta","Venta Mala")</f>
        <v>Venta Mala</v>
      </c>
    </row>
    <row r="2399" spans="1:30" x14ac:dyDescent="0.25">
      <c r="A2399" s="26">
        <v>1409108</v>
      </c>
      <c r="B2399" s="10">
        <v>41495</v>
      </c>
      <c r="C2399" s="11" t="s">
        <v>282</v>
      </c>
      <c r="D2399" s="11" t="s">
        <v>133</v>
      </c>
      <c r="E2399" s="11" t="s">
        <v>12</v>
      </c>
      <c r="F2399" s="11" t="s">
        <v>13</v>
      </c>
      <c r="G2399" s="11" t="s">
        <v>1008</v>
      </c>
      <c r="H2399" s="11" t="s">
        <v>42</v>
      </c>
      <c r="I2399" s="11" t="s">
        <v>1014</v>
      </c>
      <c r="J2399" s="11" t="s">
        <v>1060</v>
      </c>
      <c r="K2399" s="11" t="s">
        <v>1261</v>
      </c>
      <c r="L2399" s="11" t="s">
        <v>1265</v>
      </c>
      <c r="M2399" s="11" t="s">
        <v>1272</v>
      </c>
      <c r="N2399" s="10">
        <v>41499</v>
      </c>
      <c r="O2399" s="12">
        <v>1388</v>
      </c>
      <c r="P2399" s="12">
        <v>2238</v>
      </c>
      <c r="Q2399" s="12">
        <v>850</v>
      </c>
      <c r="R2399" s="11">
        <v>39</v>
      </c>
      <c r="S2399" s="12">
        <v>87282</v>
      </c>
      <c r="T2399" s="13">
        <v>0.03</v>
      </c>
      <c r="U2399" s="12">
        <v>2618.46</v>
      </c>
      <c r="V2399" s="12">
        <v>84663.54</v>
      </c>
      <c r="W2399" s="12">
        <v>1510</v>
      </c>
      <c r="X2399" s="12">
        <v>27094</v>
      </c>
      <c r="Y2399" s="14">
        <f>+DAY('TABLA PRINCIPAL'!$B2399)</f>
        <v>9</v>
      </c>
      <c r="Z2399" s="14">
        <f>+MONTH('TABLA PRINCIPAL'!$B2399)</f>
        <v>8</v>
      </c>
      <c r="AA2399" s="14">
        <f>+YEAR('TABLA PRINCIPAL'!$B2399)</f>
        <v>2013</v>
      </c>
      <c r="AB2399" s="22" t="str">
        <f>+IF(Ventas_Oficina[[#This Row],[Total del pedido]]&gt;=100000,"SI","NO")</f>
        <v>NO</v>
      </c>
      <c r="AC2399" s="22" t="str">
        <f>+_xlfn.XLOOKUP(Ventas_Oficina[[#This Row],[Nº de artículo]],AUXILIAR!A2398:A7291,AUXILIAR!D2398:D7291,"Error",0)</f>
        <v>Enviado a tiempo</v>
      </c>
      <c r="AD2399" s="22" t="str">
        <f>+IF(AND(Ventas_Oficina[[#This Row],[Total]]&gt;75000,Ventas_Oficina[[#This Row],[Envio a tiempo]]="Enviado a tiempo"),"Buena Venta","Venta Mala")</f>
        <v>Venta Mala</v>
      </c>
    </row>
    <row r="2400" spans="1:30" x14ac:dyDescent="0.25">
      <c r="A2400" s="25">
        <v>1409108</v>
      </c>
      <c r="B2400" s="5">
        <v>41637</v>
      </c>
      <c r="C2400" s="6" t="s">
        <v>414</v>
      </c>
      <c r="D2400" s="6" t="s">
        <v>199</v>
      </c>
      <c r="E2400" s="6" t="s">
        <v>4</v>
      </c>
      <c r="F2400" s="6" t="s">
        <v>5</v>
      </c>
      <c r="G2400" s="6" t="s">
        <v>1009</v>
      </c>
      <c r="H2400" s="6" t="s">
        <v>24</v>
      </c>
      <c r="I2400" s="6" t="s">
        <v>1014</v>
      </c>
      <c r="J2400" s="6" t="s">
        <v>1071</v>
      </c>
      <c r="K2400" s="6" t="s">
        <v>1262</v>
      </c>
      <c r="L2400" s="6" t="s">
        <v>1265</v>
      </c>
      <c r="M2400" s="6" t="s">
        <v>1272</v>
      </c>
      <c r="N2400" s="5">
        <v>41629</v>
      </c>
      <c r="O2400" s="7">
        <v>274</v>
      </c>
      <c r="P2400" s="7">
        <v>449</v>
      </c>
      <c r="Q2400" s="7">
        <v>175</v>
      </c>
      <c r="R2400" s="6">
        <v>44</v>
      </c>
      <c r="S2400" s="7">
        <v>19756</v>
      </c>
      <c r="T2400" s="8">
        <v>0.01</v>
      </c>
      <c r="U2400" s="7">
        <v>197.56</v>
      </c>
      <c r="V2400" s="7">
        <v>19558.439999999999</v>
      </c>
      <c r="W2400" s="7">
        <v>149</v>
      </c>
      <c r="X2400" s="7">
        <v>1642</v>
      </c>
      <c r="Y2400" s="9">
        <f>+DAY('TABLA PRINCIPAL'!$B2400)</f>
        <v>29</v>
      </c>
      <c r="Z2400" s="9">
        <f>+MONTH('TABLA PRINCIPAL'!$B2400)</f>
        <v>12</v>
      </c>
      <c r="AA2400" s="9">
        <f>+YEAR('TABLA PRINCIPAL'!$B2400)</f>
        <v>2013</v>
      </c>
      <c r="AB2400" s="22" t="str">
        <f>+IF(Ventas_Oficina[[#This Row],[Total del pedido]]&gt;=100000,"SI","NO")</f>
        <v>NO</v>
      </c>
      <c r="AC2400" s="22" t="str">
        <f>+_xlfn.XLOOKUP(Ventas_Oficina[[#This Row],[Nº de artículo]],AUXILIAR!A2399:A7292,AUXILIAR!D2399:D7292,"Error",0)</f>
        <v>Enviado a tiempo</v>
      </c>
      <c r="AD2400" s="22" t="str">
        <f>+IF(AND(Ventas_Oficina[[#This Row],[Total]]&gt;75000,Ventas_Oficina[[#This Row],[Envio a tiempo]]="Enviado a tiempo"),"Buena Venta","Venta Mala")</f>
        <v>Venta Mala</v>
      </c>
    </row>
    <row r="2401" spans="1:30" x14ac:dyDescent="0.25">
      <c r="A2401" s="26">
        <v>1409473</v>
      </c>
      <c r="B2401" s="10">
        <v>42190</v>
      </c>
      <c r="C2401" s="11" t="s">
        <v>176</v>
      </c>
      <c r="D2401" s="11" t="s">
        <v>177</v>
      </c>
      <c r="E2401" s="11" t="s">
        <v>4</v>
      </c>
      <c r="F2401" s="11" t="s">
        <v>5</v>
      </c>
      <c r="G2401" s="11" t="s">
        <v>1007</v>
      </c>
      <c r="H2401" s="11" t="s">
        <v>6</v>
      </c>
      <c r="I2401" s="11" t="s">
        <v>1014</v>
      </c>
      <c r="J2401" s="11" t="s">
        <v>1121</v>
      </c>
      <c r="K2401" s="11" t="s">
        <v>1261</v>
      </c>
      <c r="L2401" s="11" t="s">
        <v>1267</v>
      </c>
      <c r="M2401" s="11" t="s">
        <v>1272</v>
      </c>
      <c r="N2401" s="10">
        <v>42192</v>
      </c>
      <c r="O2401" s="12">
        <v>892</v>
      </c>
      <c r="P2401" s="12">
        <v>2974</v>
      </c>
      <c r="Q2401" s="12">
        <v>2082</v>
      </c>
      <c r="R2401" s="11">
        <v>24</v>
      </c>
      <c r="S2401" s="12">
        <v>71376</v>
      </c>
      <c r="T2401" s="13">
        <v>0.05</v>
      </c>
      <c r="U2401" s="12">
        <v>3568.8</v>
      </c>
      <c r="V2401" s="12">
        <v>67807.199999999997</v>
      </c>
      <c r="W2401" s="12">
        <v>664</v>
      </c>
      <c r="X2401" s="12">
        <v>97092</v>
      </c>
      <c r="Y2401" s="14">
        <f>+DAY('TABLA PRINCIPAL'!$B2401)</f>
        <v>5</v>
      </c>
      <c r="Z2401" s="14">
        <f>+MONTH('TABLA PRINCIPAL'!$B2401)</f>
        <v>7</v>
      </c>
      <c r="AA2401" s="14">
        <f>+YEAR('TABLA PRINCIPAL'!$B2401)</f>
        <v>2015</v>
      </c>
      <c r="AB2401" s="22" t="str">
        <f>+IF(Ventas_Oficina[[#This Row],[Total del pedido]]&gt;=100000,"SI","NO")</f>
        <v>NO</v>
      </c>
      <c r="AC2401" s="22" t="str">
        <f>+_xlfn.XLOOKUP(Ventas_Oficina[[#This Row],[Nº de artículo]],AUXILIAR!A2400:A7293,AUXILIAR!D2400:D7293,"Error",0)</f>
        <v>Enviado a tiempo</v>
      </c>
      <c r="AD2401" s="22" t="str">
        <f>+IF(AND(Ventas_Oficina[[#This Row],[Total]]&gt;75000,Ventas_Oficina[[#This Row],[Envio a tiempo]]="Enviado a tiempo"),"Buena Venta","Venta Mala")</f>
        <v>Buena Venta</v>
      </c>
    </row>
    <row r="2402" spans="1:30" x14ac:dyDescent="0.25">
      <c r="A2402" s="25">
        <v>1409473</v>
      </c>
      <c r="B2402" s="5">
        <v>41472</v>
      </c>
      <c r="C2402" s="6" t="s">
        <v>210</v>
      </c>
      <c r="D2402" s="6" t="s">
        <v>133</v>
      </c>
      <c r="E2402" s="6" t="s">
        <v>12</v>
      </c>
      <c r="F2402" s="6" t="s">
        <v>13</v>
      </c>
      <c r="G2402" s="6" t="s">
        <v>1009</v>
      </c>
      <c r="H2402" s="6" t="s">
        <v>42</v>
      </c>
      <c r="I2402" s="6" t="s">
        <v>1015</v>
      </c>
      <c r="J2402" s="6" t="s">
        <v>1059</v>
      </c>
      <c r="K2402" s="6" t="s">
        <v>1261</v>
      </c>
      <c r="L2402" s="6" t="s">
        <v>1267</v>
      </c>
      <c r="M2402" s="6" t="s">
        <v>1272</v>
      </c>
      <c r="N2402" s="5">
        <v>41472</v>
      </c>
      <c r="O2402" s="7">
        <v>226</v>
      </c>
      <c r="P2402" s="7">
        <v>358</v>
      </c>
      <c r="Q2402" s="7">
        <v>132</v>
      </c>
      <c r="R2402" s="6">
        <v>19</v>
      </c>
      <c r="S2402" s="7">
        <v>6802</v>
      </c>
      <c r="T2402" s="8">
        <v>0.01</v>
      </c>
      <c r="U2402" s="7">
        <v>68.02</v>
      </c>
      <c r="V2402" s="7">
        <v>6733.98</v>
      </c>
      <c r="W2402" s="7">
        <v>547</v>
      </c>
      <c r="X2402" s="7">
        <v>31863</v>
      </c>
      <c r="Y2402" s="9">
        <f>+DAY('TABLA PRINCIPAL'!$B2402)</f>
        <v>17</v>
      </c>
      <c r="Z2402" s="9">
        <f>+MONTH('TABLA PRINCIPAL'!$B2402)</f>
        <v>7</v>
      </c>
      <c r="AA2402" s="9">
        <f>+YEAR('TABLA PRINCIPAL'!$B2402)</f>
        <v>2013</v>
      </c>
      <c r="AB2402" s="22" t="str">
        <f>+IF(Ventas_Oficina[[#This Row],[Total del pedido]]&gt;=100000,"SI","NO")</f>
        <v>NO</v>
      </c>
      <c r="AC2402" s="22" t="str">
        <f>+_xlfn.XLOOKUP(Ventas_Oficina[[#This Row],[Nº de artículo]],AUXILIAR!A2401:A7294,AUXILIAR!D2401:D7294,"Error",0)</f>
        <v>Enviado a tiempo</v>
      </c>
      <c r="AD2402" s="22" t="str">
        <f>+IF(AND(Ventas_Oficina[[#This Row],[Total]]&gt;75000,Ventas_Oficina[[#This Row],[Envio a tiempo]]="Enviado a tiempo"),"Buena Venta","Venta Mala")</f>
        <v>Venta Mala</v>
      </c>
    </row>
    <row r="2403" spans="1:30" x14ac:dyDescent="0.25">
      <c r="A2403" s="26">
        <v>1409838</v>
      </c>
      <c r="B2403" s="10">
        <v>41384</v>
      </c>
      <c r="C2403" s="11" t="s">
        <v>59</v>
      </c>
      <c r="D2403" s="11" t="s">
        <v>60</v>
      </c>
      <c r="E2403" s="11" t="s">
        <v>4</v>
      </c>
      <c r="F2403" s="11" t="s">
        <v>5</v>
      </c>
      <c r="G2403" s="11" t="s">
        <v>1009</v>
      </c>
      <c r="H2403" s="11" t="s">
        <v>24</v>
      </c>
      <c r="I2403" s="11" t="s">
        <v>1015</v>
      </c>
      <c r="J2403" s="11" t="s">
        <v>1054</v>
      </c>
      <c r="K2403" s="11" t="s">
        <v>1261</v>
      </c>
      <c r="L2403" s="11" t="s">
        <v>1267</v>
      </c>
      <c r="M2403" s="11" t="s">
        <v>1272</v>
      </c>
      <c r="N2403" s="10">
        <v>41386</v>
      </c>
      <c r="O2403" s="12">
        <v>71</v>
      </c>
      <c r="P2403" s="12">
        <v>114</v>
      </c>
      <c r="Q2403" s="12">
        <v>43</v>
      </c>
      <c r="R2403" s="11">
        <v>49</v>
      </c>
      <c r="S2403" s="12">
        <v>5586</v>
      </c>
      <c r="T2403" s="13">
        <v>0</v>
      </c>
      <c r="U2403" s="12">
        <v>0</v>
      </c>
      <c r="V2403" s="12">
        <v>5586</v>
      </c>
      <c r="W2403" s="12">
        <v>70</v>
      </c>
      <c r="X2403" s="12">
        <v>1645</v>
      </c>
      <c r="Y2403" s="14">
        <f>+DAY('TABLA PRINCIPAL'!$B2403)</f>
        <v>20</v>
      </c>
      <c r="Z2403" s="14">
        <f>+MONTH('TABLA PRINCIPAL'!$B2403)</f>
        <v>4</v>
      </c>
      <c r="AA2403" s="14">
        <f>+YEAR('TABLA PRINCIPAL'!$B2403)</f>
        <v>2013</v>
      </c>
      <c r="AB2403" s="22" t="str">
        <f>+IF(Ventas_Oficina[[#This Row],[Total del pedido]]&gt;=100000,"SI","NO")</f>
        <v>NO</v>
      </c>
      <c r="AC2403" s="22" t="str">
        <f>+_xlfn.XLOOKUP(Ventas_Oficina[[#This Row],[Nº de artículo]],AUXILIAR!A2402:A7295,AUXILIAR!D2402:D7295,"Error",0)</f>
        <v>Enviado a tiempo</v>
      </c>
      <c r="AD2403" s="22" t="str">
        <f>+IF(AND(Ventas_Oficina[[#This Row],[Total]]&gt;75000,Ventas_Oficina[[#This Row],[Envio a tiempo]]="Enviado a tiempo"),"Buena Venta","Venta Mala")</f>
        <v>Venta Mala</v>
      </c>
    </row>
    <row r="2404" spans="1:30" x14ac:dyDescent="0.25">
      <c r="A2404" s="25">
        <v>1410204</v>
      </c>
      <c r="B2404" s="5">
        <v>42243</v>
      </c>
      <c r="C2404" s="6" t="s">
        <v>334</v>
      </c>
      <c r="D2404" s="6" t="s">
        <v>88</v>
      </c>
      <c r="E2404" s="6" t="s">
        <v>4</v>
      </c>
      <c r="F2404" s="6" t="s">
        <v>5</v>
      </c>
      <c r="G2404" s="6" t="s">
        <v>1008</v>
      </c>
      <c r="H2404" s="6" t="s">
        <v>39</v>
      </c>
      <c r="I2404" s="6" t="s">
        <v>1012</v>
      </c>
      <c r="J2404" s="6" t="s">
        <v>1089</v>
      </c>
      <c r="K2404" s="6" t="s">
        <v>1262</v>
      </c>
      <c r="L2404" s="6" t="s">
        <v>1265</v>
      </c>
      <c r="M2404" s="6" t="s">
        <v>1272</v>
      </c>
      <c r="N2404" s="5">
        <v>42244</v>
      </c>
      <c r="O2404" s="7">
        <v>176</v>
      </c>
      <c r="P2404" s="7">
        <v>338</v>
      </c>
      <c r="Q2404" s="7">
        <v>162</v>
      </c>
      <c r="R2404" s="6">
        <v>8</v>
      </c>
      <c r="S2404" s="7">
        <v>2704</v>
      </c>
      <c r="T2404" s="8">
        <v>0.05</v>
      </c>
      <c r="U2404" s="7">
        <v>135.20000000000002</v>
      </c>
      <c r="V2404" s="7">
        <v>2568.8000000000002</v>
      </c>
      <c r="W2404" s="7">
        <v>85</v>
      </c>
      <c r="X2404" s="7">
        <v>17783</v>
      </c>
      <c r="Y2404" s="9">
        <f>+DAY('TABLA PRINCIPAL'!$B2404)</f>
        <v>27</v>
      </c>
      <c r="Z2404" s="9">
        <f>+MONTH('TABLA PRINCIPAL'!$B2404)</f>
        <v>8</v>
      </c>
      <c r="AA2404" s="9">
        <f>+YEAR('TABLA PRINCIPAL'!$B2404)</f>
        <v>2015</v>
      </c>
      <c r="AB2404" s="22" t="str">
        <f>+IF(Ventas_Oficina[[#This Row],[Total del pedido]]&gt;=100000,"SI","NO")</f>
        <v>NO</v>
      </c>
      <c r="AC2404" s="22" t="str">
        <f>+_xlfn.XLOOKUP(Ventas_Oficina[[#This Row],[Nº de artículo]],AUXILIAR!A2403:A7296,AUXILIAR!D2403:D7296,"Error",0)</f>
        <v>No enviado a tiempo</v>
      </c>
      <c r="AD2404" s="22" t="str">
        <f>+IF(AND(Ventas_Oficina[[#This Row],[Total]]&gt;75000,Ventas_Oficina[[#This Row],[Envio a tiempo]]="Enviado a tiempo"),"Buena Venta","Venta Mala")</f>
        <v>Venta Mala</v>
      </c>
    </row>
    <row r="2405" spans="1:30" x14ac:dyDescent="0.25">
      <c r="A2405" s="26">
        <v>1410204</v>
      </c>
      <c r="B2405" s="10">
        <v>41511</v>
      </c>
      <c r="C2405" s="11" t="s">
        <v>384</v>
      </c>
      <c r="D2405" s="11" t="s">
        <v>88</v>
      </c>
      <c r="E2405" s="11" t="s">
        <v>4</v>
      </c>
      <c r="F2405" s="11" t="s">
        <v>5</v>
      </c>
      <c r="G2405" s="11" t="s">
        <v>1010</v>
      </c>
      <c r="H2405" s="11" t="s">
        <v>39</v>
      </c>
      <c r="I2405" s="11" t="s">
        <v>1016</v>
      </c>
      <c r="J2405" s="11" t="s">
        <v>1075</v>
      </c>
      <c r="K2405" s="11" t="s">
        <v>1261</v>
      </c>
      <c r="L2405" s="11" t="s">
        <v>1265</v>
      </c>
      <c r="M2405" s="11" t="s">
        <v>1272</v>
      </c>
      <c r="N2405" s="10">
        <v>41512</v>
      </c>
      <c r="O2405" s="12">
        <v>225</v>
      </c>
      <c r="P2405" s="12">
        <v>369</v>
      </c>
      <c r="Q2405" s="12">
        <v>144</v>
      </c>
      <c r="R2405" s="11">
        <v>29</v>
      </c>
      <c r="S2405" s="12">
        <v>10701</v>
      </c>
      <c r="T2405" s="13">
        <v>0</v>
      </c>
      <c r="U2405" s="12">
        <v>0</v>
      </c>
      <c r="V2405" s="12">
        <v>10701</v>
      </c>
      <c r="W2405" s="12">
        <v>250</v>
      </c>
      <c r="X2405" s="12">
        <v>8396</v>
      </c>
      <c r="Y2405" s="14">
        <f>+DAY('TABLA PRINCIPAL'!$B2405)</f>
        <v>25</v>
      </c>
      <c r="Z2405" s="14">
        <f>+MONTH('TABLA PRINCIPAL'!$B2405)</f>
        <v>8</v>
      </c>
      <c r="AA2405" s="14">
        <f>+YEAR('TABLA PRINCIPAL'!$B2405)</f>
        <v>2013</v>
      </c>
      <c r="AB2405" s="22" t="str">
        <f>+IF(Ventas_Oficina[[#This Row],[Total del pedido]]&gt;=100000,"SI","NO")</f>
        <v>NO</v>
      </c>
      <c r="AC2405" s="22" t="str">
        <f>+_xlfn.XLOOKUP(Ventas_Oficina[[#This Row],[Nº de artículo]],AUXILIAR!A2404:A7297,AUXILIAR!D2404:D7297,"Error",0)</f>
        <v>No enviado a tiempo</v>
      </c>
      <c r="AD2405" s="22" t="str">
        <f>+IF(AND(Ventas_Oficina[[#This Row],[Total]]&gt;75000,Ventas_Oficina[[#This Row],[Envio a tiempo]]="Enviado a tiempo"),"Buena Venta","Venta Mala")</f>
        <v>Venta Mala</v>
      </c>
    </row>
    <row r="2406" spans="1:30" x14ac:dyDescent="0.25">
      <c r="A2406" s="25">
        <v>1410569</v>
      </c>
      <c r="B2406" s="5">
        <v>42024</v>
      </c>
      <c r="C2406" s="6" t="s">
        <v>182</v>
      </c>
      <c r="D2406" s="6" t="s">
        <v>183</v>
      </c>
      <c r="E2406" s="6" t="s">
        <v>4</v>
      </c>
      <c r="F2406" s="6" t="s">
        <v>5</v>
      </c>
      <c r="G2406" s="6" t="s">
        <v>1008</v>
      </c>
      <c r="H2406" s="6" t="s">
        <v>106</v>
      </c>
      <c r="I2406" s="6" t="s">
        <v>1012</v>
      </c>
      <c r="J2406" s="6" t="s">
        <v>1118</v>
      </c>
      <c r="K2406" s="6" t="s">
        <v>1262</v>
      </c>
      <c r="L2406" s="6" t="s">
        <v>1268</v>
      </c>
      <c r="M2406" s="6" t="s">
        <v>1272</v>
      </c>
      <c r="N2406" s="5">
        <v>42025</v>
      </c>
      <c r="O2406" s="7">
        <v>448</v>
      </c>
      <c r="P2406" s="7">
        <v>814</v>
      </c>
      <c r="Q2406" s="7">
        <v>366</v>
      </c>
      <c r="R2406" s="6">
        <v>3</v>
      </c>
      <c r="S2406" s="7">
        <v>2442</v>
      </c>
      <c r="T2406" s="8">
        <v>0.01</v>
      </c>
      <c r="U2406" s="7">
        <v>24.42</v>
      </c>
      <c r="V2406" s="7">
        <v>2417.58</v>
      </c>
      <c r="W2406" s="7">
        <v>312</v>
      </c>
      <c r="X2406" s="7">
        <v>17723</v>
      </c>
      <c r="Y2406" s="9">
        <f>+DAY('TABLA PRINCIPAL'!$B2406)</f>
        <v>20</v>
      </c>
      <c r="Z2406" s="9">
        <f>+MONTH('TABLA PRINCIPAL'!$B2406)</f>
        <v>1</v>
      </c>
      <c r="AA2406" s="9">
        <f>+YEAR('TABLA PRINCIPAL'!$B2406)</f>
        <v>2015</v>
      </c>
      <c r="AB2406" s="22" t="str">
        <f>+IF(Ventas_Oficina[[#This Row],[Total del pedido]]&gt;=100000,"SI","NO")</f>
        <v>NO</v>
      </c>
      <c r="AC2406" s="22" t="str">
        <f>+_xlfn.XLOOKUP(Ventas_Oficina[[#This Row],[Nº de artículo]],AUXILIAR!A2405:A7298,AUXILIAR!D2405:D7298,"Error",0)</f>
        <v>No enviado a tiempo</v>
      </c>
      <c r="AD2406" s="22" t="str">
        <f>+IF(AND(Ventas_Oficina[[#This Row],[Total]]&gt;75000,Ventas_Oficina[[#This Row],[Envio a tiempo]]="Enviado a tiempo"),"Buena Venta","Venta Mala")</f>
        <v>Venta Mala</v>
      </c>
    </row>
    <row r="2407" spans="1:30" x14ac:dyDescent="0.25">
      <c r="A2407" s="26">
        <v>1410569</v>
      </c>
      <c r="B2407" s="10">
        <v>42347</v>
      </c>
      <c r="C2407" s="11" t="s">
        <v>148</v>
      </c>
      <c r="D2407" s="11" t="s">
        <v>36</v>
      </c>
      <c r="E2407" s="11" t="s">
        <v>12</v>
      </c>
      <c r="F2407" s="11" t="s">
        <v>13</v>
      </c>
      <c r="G2407" s="11" t="s">
        <v>1009</v>
      </c>
      <c r="H2407" s="11" t="s">
        <v>14</v>
      </c>
      <c r="I2407" s="11" t="s">
        <v>1014</v>
      </c>
      <c r="J2407" s="11" t="s">
        <v>1041</v>
      </c>
      <c r="K2407" s="11" t="s">
        <v>1261</v>
      </c>
      <c r="L2407" s="11" t="s">
        <v>1265</v>
      </c>
      <c r="M2407" s="11" t="s">
        <v>1272</v>
      </c>
      <c r="N2407" s="10">
        <v>42347</v>
      </c>
      <c r="O2407" s="12">
        <v>245</v>
      </c>
      <c r="P2407" s="12">
        <v>389</v>
      </c>
      <c r="Q2407" s="12">
        <v>144</v>
      </c>
      <c r="R2407" s="11">
        <v>30</v>
      </c>
      <c r="S2407" s="12">
        <v>11670</v>
      </c>
      <c r="T2407" s="13">
        <v>0.01</v>
      </c>
      <c r="U2407" s="12">
        <v>116.7</v>
      </c>
      <c r="V2407" s="12">
        <v>11553.3</v>
      </c>
      <c r="W2407" s="12">
        <v>701</v>
      </c>
      <c r="X2407" s="12">
        <v>1649</v>
      </c>
      <c r="Y2407" s="14">
        <f>+DAY('TABLA PRINCIPAL'!$B2407)</f>
        <v>9</v>
      </c>
      <c r="Z2407" s="14">
        <f>+MONTH('TABLA PRINCIPAL'!$B2407)</f>
        <v>12</v>
      </c>
      <c r="AA2407" s="14">
        <f>+YEAR('TABLA PRINCIPAL'!$B2407)</f>
        <v>2015</v>
      </c>
      <c r="AB2407" s="22" t="str">
        <f>+IF(Ventas_Oficina[[#This Row],[Total del pedido]]&gt;=100000,"SI","NO")</f>
        <v>NO</v>
      </c>
      <c r="AC2407" s="22" t="str">
        <f>+_xlfn.XLOOKUP(Ventas_Oficina[[#This Row],[Nº de artículo]],AUXILIAR!A2406:A7299,AUXILIAR!D2406:D7299,"Error",0)</f>
        <v>No enviado a tiempo</v>
      </c>
      <c r="AD2407" s="22" t="str">
        <f>+IF(AND(Ventas_Oficina[[#This Row],[Total]]&gt;75000,Ventas_Oficina[[#This Row],[Envio a tiempo]]="Enviado a tiempo"),"Buena Venta","Venta Mala")</f>
        <v>Venta Mala</v>
      </c>
    </row>
    <row r="2408" spans="1:30" x14ac:dyDescent="0.25">
      <c r="A2408" s="25">
        <v>1410569</v>
      </c>
      <c r="B2408" s="5">
        <v>42024</v>
      </c>
      <c r="C2408" s="6" t="s">
        <v>182</v>
      </c>
      <c r="D2408" s="6" t="s">
        <v>183</v>
      </c>
      <c r="E2408" s="6" t="s">
        <v>4</v>
      </c>
      <c r="F2408" s="6" t="s">
        <v>5</v>
      </c>
      <c r="G2408" s="6" t="s">
        <v>1008</v>
      </c>
      <c r="H2408" s="6" t="s">
        <v>106</v>
      </c>
      <c r="I2408" s="6" t="s">
        <v>1013</v>
      </c>
      <c r="J2408" s="6" t="s">
        <v>1044</v>
      </c>
      <c r="K2408" s="6" t="s">
        <v>1261</v>
      </c>
      <c r="L2408" s="6" t="s">
        <v>1267</v>
      </c>
      <c r="M2408" s="6" t="s">
        <v>1272</v>
      </c>
      <c r="N2408" s="5">
        <v>42025</v>
      </c>
      <c r="O2408" s="7">
        <v>118</v>
      </c>
      <c r="P2408" s="7">
        <v>188</v>
      </c>
      <c r="Q2408" s="7">
        <v>70</v>
      </c>
      <c r="R2408" s="6">
        <v>34</v>
      </c>
      <c r="S2408" s="7">
        <v>6392</v>
      </c>
      <c r="T2408" s="8">
        <v>0</v>
      </c>
      <c r="U2408" s="7">
        <v>0</v>
      </c>
      <c r="V2408" s="7">
        <v>6392</v>
      </c>
      <c r="W2408" s="7">
        <v>149</v>
      </c>
      <c r="X2408" s="7">
        <v>6043</v>
      </c>
      <c r="Y2408" s="9">
        <f>+DAY('TABLA PRINCIPAL'!$B2408)</f>
        <v>20</v>
      </c>
      <c r="Z2408" s="9">
        <f>+MONTH('TABLA PRINCIPAL'!$B2408)</f>
        <v>1</v>
      </c>
      <c r="AA2408" s="9">
        <f>+YEAR('TABLA PRINCIPAL'!$B2408)</f>
        <v>2015</v>
      </c>
      <c r="AB2408" s="22" t="str">
        <f>+IF(Ventas_Oficina[[#This Row],[Total del pedido]]&gt;=100000,"SI","NO")</f>
        <v>NO</v>
      </c>
      <c r="AC2408" s="22" t="str">
        <f>+_xlfn.XLOOKUP(Ventas_Oficina[[#This Row],[Nº de artículo]],AUXILIAR!A2407:A7300,AUXILIAR!D2407:D7300,"Error",0)</f>
        <v>No enviado a tiempo</v>
      </c>
      <c r="AD2408" s="22" t="str">
        <f>+IF(AND(Ventas_Oficina[[#This Row],[Total]]&gt;75000,Ventas_Oficina[[#This Row],[Envio a tiempo]]="Enviado a tiempo"),"Buena Venta","Venta Mala")</f>
        <v>Venta Mala</v>
      </c>
    </row>
    <row r="2409" spans="1:30" x14ac:dyDescent="0.25">
      <c r="A2409" s="26">
        <v>1410569</v>
      </c>
      <c r="B2409" s="10">
        <v>42083</v>
      </c>
      <c r="C2409" s="11" t="s">
        <v>220</v>
      </c>
      <c r="D2409" s="11" t="s">
        <v>29</v>
      </c>
      <c r="E2409" s="11" t="s">
        <v>12</v>
      </c>
      <c r="F2409" s="11" t="s">
        <v>13</v>
      </c>
      <c r="G2409" s="11" t="s">
        <v>1010</v>
      </c>
      <c r="H2409" s="11" t="s">
        <v>14</v>
      </c>
      <c r="I2409" s="11" t="s">
        <v>1013</v>
      </c>
      <c r="J2409" s="11" t="s">
        <v>1066</v>
      </c>
      <c r="K2409" s="11" t="s">
        <v>1261</v>
      </c>
      <c r="L2409" s="11" t="s">
        <v>1266</v>
      </c>
      <c r="M2409" s="11" t="s">
        <v>1272</v>
      </c>
      <c r="N2409" s="10">
        <v>42084</v>
      </c>
      <c r="O2409" s="12">
        <v>1364</v>
      </c>
      <c r="P2409" s="12">
        <v>2098</v>
      </c>
      <c r="Q2409" s="12">
        <v>734</v>
      </c>
      <c r="R2409" s="11">
        <v>11</v>
      </c>
      <c r="S2409" s="12">
        <v>23078</v>
      </c>
      <c r="T2409" s="13">
        <v>0.08</v>
      </c>
      <c r="U2409" s="12">
        <v>1846.24</v>
      </c>
      <c r="V2409" s="12">
        <v>21231.759999999998</v>
      </c>
      <c r="W2409" s="12">
        <v>149</v>
      </c>
      <c r="X2409" s="12">
        <v>27852</v>
      </c>
      <c r="Y2409" s="14">
        <f>+DAY('TABLA PRINCIPAL'!$B2409)</f>
        <v>20</v>
      </c>
      <c r="Z2409" s="14">
        <f>+MONTH('TABLA PRINCIPAL'!$B2409)</f>
        <v>3</v>
      </c>
      <c r="AA2409" s="14">
        <f>+YEAR('TABLA PRINCIPAL'!$B2409)</f>
        <v>2015</v>
      </c>
      <c r="AB2409" s="22" t="str">
        <f>+IF(Ventas_Oficina[[#This Row],[Total del pedido]]&gt;=100000,"SI","NO")</f>
        <v>NO</v>
      </c>
      <c r="AC2409" s="22" t="str">
        <f>+_xlfn.XLOOKUP(Ventas_Oficina[[#This Row],[Nº de artículo]],AUXILIAR!A2408:A7301,AUXILIAR!D2408:D7301,"Error",0)</f>
        <v>No enviado a tiempo</v>
      </c>
      <c r="AD2409" s="22" t="str">
        <f>+IF(AND(Ventas_Oficina[[#This Row],[Total]]&gt;75000,Ventas_Oficina[[#This Row],[Envio a tiempo]]="Enviado a tiempo"),"Buena Venta","Venta Mala")</f>
        <v>Venta Mala</v>
      </c>
    </row>
    <row r="2410" spans="1:30" x14ac:dyDescent="0.25">
      <c r="A2410" s="25">
        <v>1410569</v>
      </c>
      <c r="B2410" s="5">
        <v>42024</v>
      </c>
      <c r="C2410" s="6" t="s">
        <v>182</v>
      </c>
      <c r="D2410" s="6" t="s">
        <v>183</v>
      </c>
      <c r="E2410" s="6" t="s">
        <v>4</v>
      </c>
      <c r="F2410" s="6" t="s">
        <v>5</v>
      </c>
      <c r="G2410" s="6" t="s">
        <v>1009</v>
      </c>
      <c r="H2410" s="6" t="s">
        <v>106</v>
      </c>
      <c r="I2410" s="6" t="s">
        <v>1014</v>
      </c>
      <c r="J2410" s="6" t="s">
        <v>1089</v>
      </c>
      <c r="K2410" s="6" t="s">
        <v>1261</v>
      </c>
      <c r="L2410" s="6" t="s">
        <v>1265</v>
      </c>
      <c r="M2410" s="6" t="s">
        <v>1272</v>
      </c>
      <c r="N2410" s="5">
        <v>42025</v>
      </c>
      <c r="O2410" s="7">
        <v>176</v>
      </c>
      <c r="P2410" s="7">
        <v>338</v>
      </c>
      <c r="Q2410" s="7">
        <v>162</v>
      </c>
      <c r="R2410" s="6">
        <v>34</v>
      </c>
      <c r="S2410" s="7">
        <v>11492</v>
      </c>
      <c r="T2410" s="8">
        <v>0</v>
      </c>
      <c r="U2410" s="7">
        <v>0</v>
      </c>
      <c r="V2410" s="7">
        <v>11492</v>
      </c>
      <c r="W2410" s="7">
        <v>85</v>
      </c>
      <c r="X2410" s="7">
        <v>17723</v>
      </c>
      <c r="Y2410" s="9">
        <f>+DAY('TABLA PRINCIPAL'!$B2410)</f>
        <v>20</v>
      </c>
      <c r="Z2410" s="9">
        <f>+MONTH('TABLA PRINCIPAL'!$B2410)</f>
        <v>1</v>
      </c>
      <c r="AA2410" s="9">
        <f>+YEAR('TABLA PRINCIPAL'!$B2410)</f>
        <v>2015</v>
      </c>
      <c r="AB2410" s="22" t="str">
        <f>+IF(Ventas_Oficina[[#This Row],[Total del pedido]]&gt;=100000,"SI","NO")</f>
        <v>NO</v>
      </c>
      <c r="AC2410" s="22" t="str">
        <f>+_xlfn.XLOOKUP(Ventas_Oficina[[#This Row],[Nº de artículo]],AUXILIAR!A2409:A7302,AUXILIAR!D2409:D7302,"Error",0)</f>
        <v>No enviado a tiempo</v>
      </c>
      <c r="AD2410" s="22" t="str">
        <f>+IF(AND(Ventas_Oficina[[#This Row],[Total]]&gt;75000,Ventas_Oficina[[#This Row],[Envio a tiempo]]="Enviado a tiempo"),"Buena Venta","Venta Mala")</f>
        <v>Venta Mala</v>
      </c>
    </row>
    <row r="2411" spans="1:30" x14ac:dyDescent="0.25">
      <c r="A2411" s="26">
        <v>1410569</v>
      </c>
      <c r="B2411" s="10">
        <v>42024</v>
      </c>
      <c r="C2411" s="11" t="s">
        <v>681</v>
      </c>
      <c r="D2411" s="11" t="s">
        <v>265</v>
      </c>
      <c r="E2411" s="11" t="s">
        <v>4</v>
      </c>
      <c r="F2411" s="11" t="s">
        <v>5</v>
      </c>
      <c r="G2411" s="11" t="s">
        <v>1008</v>
      </c>
      <c r="H2411" s="11" t="s">
        <v>53</v>
      </c>
      <c r="I2411" s="11" t="s">
        <v>1016</v>
      </c>
      <c r="J2411" s="11" t="s">
        <v>1041</v>
      </c>
      <c r="K2411" s="11" t="s">
        <v>1261</v>
      </c>
      <c r="L2411" s="11" t="s">
        <v>1266</v>
      </c>
      <c r="M2411" s="11" t="s">
        <v>1272</v>
      </c>
      <c r="N2411" s="10">
        <v>42025</v>
      </c>
      <c r="O2411" s="12">
        <v>245</v>
      </c>
      <c r="P2411" s="12">
        <v>389</v>
      </c>
      <c r="Q2411" s="12">
        <v>144</v>
      </c>
      <c r="R2411" s="11">
        <v>19</v>
      </c>
      <c r="S2411" s="12">
        <v>7391</v>
      </c>
      <c r="T2411" s="13">
        <v>0.08</v>
      </c>
      <c r="U2411" s="12">
        <v>591.28</v>
      </c>
      <c r="V2411" s="12">
        <v>6799.72</v>
      </c>
      <c r="W2411" s="12">
        <v>701</v>
      </c>
      <c r="X2411" s="12">
        <v>17723</v>
      </c>
      <c r="Y2411" s="14">
        <f>+DAY('TABLA PRINCIPAL'!$B2411)</f>
        <v>20</v>
      </c>
      <c r="Z2411" s="14">
        <f>+MONTH('TABLA PRINCIPAL'!$B2411)</f>
        <v>1</v>
      </c>
      <c r="AA2411" s="14">
        <f>+YEAR('TABLA PRINCIPAL'!$B2411)</f>
        <v>2015</v>
      </c>
      <c r="AB2411" s="22" t="str">
        <f>+IF(Ventas_Oficina[[#This Row],[Total del pedido]]&gt;=100000,"SI","NO")</f>
        <v>NO</v>
      </c>
      <c r="AC2411" s="22" t="str">
        <f>+_xlfn.XLOOKUP(Ventas_Oficina[[#This Row],[Nº de artículo]],AUXILIAR!A2410:A7303,AUXILIAR!D2410:D7303,"Error",0)</f>
        <v>No enviado a tiempo</v>
      </c>
      <c r="AD2411" s="22" t="str">
        <f>+IF(AND(Ventas_Oficina[[#This Row],[Total]]&gt;75000,Ventas_Oficina[[#This Row],[Envio a tiempo]]="Enviado a tiempo"),"Buena Venta","Venta Mala")</f>
        <v>Venta Mala</v>
      </c>
    </row>
    <row r="2412" spans="1:30" x14ac:dyDescent="0.25">
      <c r="A2412" s="25">
        <v>1410569</v>
      </c>
      <c r="B2412" s="5">
        <v>42006</v>
      </c>
      <c r="C2412" s="6" t="s">
        <v>259</v>
      </c>
      <c r="D2412" s="6" t="s">
        <v>260</v>
      </c>
      <c r="E2412" s="6" t="s">
        <v>4</v>
      </c>
      <c r="F2412" s="6" t="s">
        <v>5</v>
      </c>
      <c r="G2412" s="6" t="s">
        <v>1008</v>
      </c>
      <c r="H2412" s="6" t="s">
        <v>121</v>
      </c>
      <c r="I2412" s="6" t="s">
        <v>1012</v>
      </c>
      <c r="J2412" s="6" t="s">
        <v>1024</v>
      </c>
      <c r="K2412" s="6" t="s">
        <v>1261</v>
      </c>
      <c r="L2412" s="6" t="s">
        <v>1265</v>
      </c>
      <c r="M2412" s="6" t="s">
        <v>1272</v>
      </c>
      <c r="N2412" s="5">
        <v>42008</v>
      </c>
      <c r="O2412" s="7">
        <v>160</v>
      </c>
      <c r="P2412" s="7">
        <v>262</v>
      </c>
      <c r="Q2412" s="7">
        <v>102</v>
      </c>
      <c r="R2412" s="6">
        <v>19</v>
      </c>
      <c r="S2412" s="7">
        <v>4978</v>
      </c>
      <c r="T2412" s="8">
        <v>0</v>
      </c>
      <c r="U2412" s="7">
        <v>0</v>
      </c>
      <c r="V2412" s="7">
        <v>4978</v>
      </c>
      <c r="W2412" s="7">
        <v>80</v>
      </c>
      <c r="X2412" s="7">
        <v>6047</v>
      </c>
      <c r="Y2412" s="9">
        <f>+DAY('TABLA PRINCIPAL'!$B2412)</f>
        <v>2</v>
      </c>
      <c r="Z2412" s="9">
        <f>+MONTH('TABLA PRINCIPAL'!$B2412)</f>
        <v>1</v>
      </c>
      <c r="AA2412" s="9">
        <f>+YEAR('TABLA PRINCIPAL'!$B2412)</f>
        <v>2015</v>
      </c>
      <c r="AB2412" s="22" t="str">
        <f>+IF(Ventas_Oficina[[#This Row],[Total del pedido]]&gt;=100000,"SI","NO")</f>
        <v>NO</v>
      </c>
      <c r="AC2412" s="22" t="str">
        <f>+_xlfn.XLOOKUP(Ventas_Oficina[[#This Row],[Nº de artículo]],AUXILIAR!A2411:A7304,AUXILIAR!D2411:D7304,"Error",0)</f>
        <v>No enviado a tiempo</v>
      </c>
      <c r="AD2412" s="22" t="str">
        <f>+IF(AND(Ventas_Oficina[[#This Row],[Total]]&gt;75000,Ventas_Oficina[[#This Row],[Envio a tiempo]]="Enviado a tiempo"),"Buena Venta","Venta Mala")</f>
        <v>Venta Mala</v>
      </c>
    </row>
    <row r="2413" spans="1:30" x14ac:dyDescent="0.25">
      <c r="A2413" s="26">
        <v>1410600</v>
      </c>
      <c r="B2413" s="10">
        <v>41895</v>
      </c>
      <c r="C2413" s="11" t="s">
        <v>18</v>
      </c>
      <c r="D2413" s="11" t="s">
        <v>19</v>
      </c>
      <c r="E2413" s="11" t="s">
        <v>4</v>
      </c>
      <c r="F2413" s="11" t="s">
        <v>5</v>
      </c>
      <c r="G2413" s="11" t="s">
        <v>1007</v>
      </c>
      <c r="H2413" s="11" t="s">
        <v>6</v>
      </c>
      <c r="I2413" s="11" t="s">
        <v>1016</v>
      </c>
      <c r="J2413" s="11" t="s">
        <v>1044</v>
      </c>
      <c r="K2413" s="11" t="s">
        <v>1261</v>
      </c>
      <c r="L2413" s="11" t="s">
        <v>1267</v>
      </c>
      <c r="M2413" s="11" t="s">
        <v>1272</v>
      </c>
      <c r="N2413" s="10">
        <v>41899</v>
      </c>
      <c r="O2413" s="12">
        <v>118</v>
      </c>
      <c r="P2413" s="12">
        <v>188</v>
      </c>
      <c r="Q2413" s="12">
        <v>70</v>
      </c>
      <c r="R2413" s="11">
        <v>31</v>
      </c>
      <c r="S2413" s="12">
        <v>5828</v>
      </c>
      <c r="T2413" s="13">
        <v>0.06</v>
      </c>
      <c r="U2413" s="12">
        <v>349.68</v>
      </c>
      <c r="V2413" s="12">
        <v>5478.32</v>
      </c>
      <c r="W2413" s="12">
        <v>149</v>
      </c>
      <c r="X2413" s="12">
        <v>6043</v>
      </c>
      <c r="Y2413" s="14">
        <f>+DAY('TABLA PRINCIPAL'!$B2413)</f>
        <v>13</v>
      </c>
      <c r="Z2413" s="14">
        <f>+MONTH('TABLA PRINCIPAL'!$B2413)</f>
        <v>9</v>
      </c>
      <c r="AA2413" s="14">
        <f>+YEAR('TABLA PRINCIPAL'!$B2413)</f>
        <v>2014</v>
      </c>
      <c r="AB2413" s="22" t="str">
        <f>+IF(Ventas_Oficina[[#This Row],[Total del pedido]]&gt;=100000,"SI","NO")</f>
        <v>NO</v>
      </c>
      <c r="AC2413" s="22" t="str">
        <f>+_xlfn.XLOOKUP(Ventas_Oficina[[#This Row],[Nº de artículo]],AUXILIAR!A2412:A7305,AUXILIAR!D2412:D7305,"Error",0)</f>
        <v>Enviado a tiempo</v>
      </c>
      <c r="AD2413" s="22" t="str">
        <f>+IF(AND(Ventas_Oficina[[#This Row],[Total]]&gt;75000,Ventas_Oficina[[#This Row],[Envio a tiempo]]="Enviado a tiempo"),"Buena Venta","Venta Mala")</f>
        <v>Venta Mala</v>
      </c>
    </row>
    <row r="2414" spans="1:30" x14ac:dyDescent="0.25">
      <c r="A2414" s="25">
        <v>1411299</v>
      </c>
      <c r="B2414" s="5">
        <v>42018</v>
      </c>
      <c r="C2414" s="6" t="s">
        <v>506</v>
      </c>
      <c r="D2414" s="6" t="s">
        <v>78</v>
      </c>
      <c r="E2414" s="6" t="s">
        <v>4</v>
      </c>
      <c r="F2414" s="6" t="s">
        <v>5</v>
      </c>
      <c r="G2414" s="6" t="s">
        <v>1009</v>
      </c>
      <c r="H2414" s="6" t="s">
        <v>53</v>
      </c>
      <c r="I2414" s="6" t="s">
        <v>1012</v>
      </c>
      <c r="J2414" s="6" t="s">
        <v>1060</v>
      </c>
      <c r="K2414" s="6" t="s">
        <v>1261</v>
      </c>
      <c r="L2414" s="6" t="s">
        <v>1267</v>
      </c>
      <c r="M2414" s="6" t="s">
        <v>1273</v>
      </c>
      <c r="N2414" s="5">
        <v>42019</v>
      </c>
      <c r="O2414" s="7">
        <v>1388</v>
      </c>
      <c r="P2414" s="7">
        <v>2238</v>
      </c>
      <c r="Q2414" s="7">
        <v>850</v>
      </c>
      <c r="R2414" s="6">
        <v>42</v>
      </c>
      <c r="S2414" s="7">
        <v>93996</v>
      </c>
      <c r="T2414" s="8">
        <v>7.0000000000000007E-2</v>
      </c>
      <c r="U2414" s="7">
        <v>6579.72</v>
      </c>
      <c r="V2414" s="7">
        <v>87416.28</v>
      </c>
      <c r="W2414" s="7">
        <v>1510</v>
      </c>
      <c r="X2414" s="7">
        <v>82682</v>
      </c>
      <c r="Y2414" s="9">
        <f>+DAY('TABLA PRINCIPAL'!$B2414)</f>
        <v>14</v>
      </c>
      <c r="Z2414" s="9">
        <f>+MONTH('TABLA PRINCIPAL'!$B2414)</f>
        <v>1</v>
      </c>
      <c r="AA2414" s="9">
        <f>+YEAR('TABLA PRINCIPAL'!$B2414)</f>
        <v>2015</v>
      </c>
      <c r="AB2414" s="22" t="str">
        <f>+IF(Ventas_Oficina[[#This Row],[Total del pedido]]&gt;=100000,"SI","NO")</f>
        <v>NO</v>
      </c>
      <c r="AC2414" s="22" t="str">
        <f>+_xlfn.XLOOKUP(Ventas_Oficina[[#This Row],[Nº de artículo]],AUXILIAR!A2413:A7306,AUXILIAR!D2413:D7306,"Error",0)</f>
        <v>No enviado a tiempo</v>
      </c>
      <c r="AD2414" s="22" t="str">
        <f>+IF(AND(Ventas_Oficina[[#This Row],[Total]]&gt;75000,Ventas_Oficina[[#This Row],[Envio a tiempo]]="Enviado a tiempo"),"Buena Venta","Venta Mala")</f>
        <v>Venta Mala</v>
      </c>
    </row>
    <row r="2415" spans="1:30" x14ac:dyDescent="0.25">
      <c r="A2415" s="26">
        <v>1411665</v>
      </c>
      <c r="B2415" s="10">
        <v>41983</v>
      </c>
      <c r="C2415" s="11" t="s">
        <v>522</v>
      </c>
      <c r="D2415" s="11" t="s">
        <v>46</v>
      </c>
      <c r="E2415" s="11" t="s">
        <v>4</v>
      </c>
      <c r="F2415" s="11" t="s">
        <v>5</v>
      </c>
      <c r="G2415" s="11" t="s">
        <v>1008</v>
      </c>
      <c r="H2415" s="11" t="s">
        <v>9</v>
      </c>
      <c r="I2415" s="11" t="s">
        <v>1012</v>
      </c>
      <c r="J2415" s="11" t="s">
        <v>1075</v>
      </c>
      <c r="K2415" s="11" t="s">
        <v>1262</v>
      </c>
      <c r="L2415" s="11" t="s">
        <v>1268</v>
      </c>
      <c r="M2415" s="11" t="s">
        <v>1272</v>
      </c>
      <c r="N2415" s="10">
        <v>41985</v>
      </c>
      <c r="O2415" s="12">
        <v>225</v>
      </c>
      <c r="P2415" s="12">
        <v>369</v>
      </c>
      <c r="Q2415" s="12">
        <v>144</v>
      </c>
      <c r="R2415" s="11">
        <v>10</v>
      </c>
      <c r="S2415" s="12">
        <v>3690</v>
      </c>
      <c r="T2415" s="13">
        <v>0.01</v>
      </c>
      <c r="U2415" s="12">
        <v>36.9</v>
      </c>
      <c r="V2415" s="12">
        <v>3653.1</v>
      </c>
      <c r="W2415" s="12">
        <v>250</v>
      </c>
      <c r="X2415" s="12">
        <v>8676</v>
      </c>
      <c r="Y2415" s="14">
        <f>+DAY('TABLA PRINCIPAL'!$B2415)</f>
        <v>10</v>
      </c>
      <c r="Z2415" s="14">
        <f>+MONTH('TABLA PRINCIPAL'!$B2415)</f>
        <v>12</v>
      </c>
      <c r="AA2415" s="14">
        <f>+YEAR('TABLA PRINCIPAL'!$B2415)</f>
        <v>2014</v>
      </c>
      <c r="AB2415" s="22" t="str">
        <f>+IF(Ventas_Oficina[[#This Row],[Total del pedido]]&gt;=100000,"SI","NO")</f>
        <v>NO</v>
      </c>
      <c r="AC2415" s="22" t="str">
        <f>+_xlfn.XLOOKUP(Ventas_Oficina[[#This Row],[Nº de artículo]],AUXILIAR!A2414:A7307,AUXILIAR!D2414:D7307,"Error",0)</f>
        <v>Enviado a tiempo</v>
      </c>
      <c r="AD2415" s="22" t="str">
        <f>+IF(AND(Ventas_Oficina[[#This Row],[Total]]&gt;75000,Ventas_Oficina[[#This Row],[Envio a tiempo]]="Enviado a tiempo"),"Buena Venta","Venta Mala")</f>
        <v>Venta Mala</v>
      </c>
    </row>
    <row r="2416" spans="1:30" x14ac:dyDescent="0.25">
      <c r="A2416" s="25">
        <v>1412030</v>
      </c>
      <c r="B2416" s="5">
        <v>41646</v>
      </c>
      <c r="C2416" s="6" t="s">
        <v>519</v>
      </c>
      <c r="D2416" s="6" t="s">
        <v>520</v>
      </c>
      <c r="E2416" s="6" t="s">
        <v>4</v>
      </c>
      <c r="F2416" s="6" t="s">
        <v>5</v>
      </c>
      <c r="G2416" s="6" t="s">
        <v>1010</v>
      </c>
      <c r="H2416" s="6" t="s">
        <v>106</v>
      </c>
      <c r="I2416" s="6" t="s">
        <v>1012</v>
      </c>
      <c r="J2416" s="6" t="s">
        <v>1075</v>
      </c>
      <c r="K2416" s="6" t="s">
        <v>1261</v>
      </c>
      <c r="L2416" s="6" t="s">
        <v>1265</v>
      </c>
      <c r="M2416" s="6" t="s">
        <v>1272</v>
      </c>
      <c r="N2416" s="5">
        <v>41647</v>
      </c>
      <c r="O2416" s="7">
        <v>225</v>
      </c>
      <c r="P2416" s="7">
        <v>369</v>
      </c>
      <c r="Q2416" s="7">
        <v>144</v>
      </c>
      <c r="R2416" s="6">
        <v>9</v>
      </c>
      <c r="S2416" s="7">
        <v>3321</v>
      </c>
      <c r="T2416" s="8">
        <v>0.09</v>
      </c>
      <c r="U2416" s="7">
        <v>298.89</v>
      </c>
      <c r="V2416" s="7">
        <v>3022.11</v>
      </c>
      <c r="W2416" s="7">
        <v>250</v>
      </c>
      <c r="X2416" s="7">
        <v>4807</v>
      </c>
      <c r="Y2416" s="9">
        <f>+DAY('TABLA PRINCIPAL'!$B2416)</f>
        <v>7</v>
      </c>
      <c r="Z2416" s="9">
        <f>+MONTH('TABLA PRINCIPAL'!$B2416)</f>
        <v>1</v>
      </c>
      <c r="AA2416" s="9">
        <f>+YEAR('TABLA PRINCIPAL'!$B2416)</f>
        <v>2014</v>
      </c>
      <c r="AB2416" s="22" t="str">
        <f>+IF(Ventas_Oficina[[#This Row],[Total del pedido]]&gt;=100000,"SI","NO")</f>
        <v>NO</v>
      </c>
      <c r="AC2416" s="22" t="str">
        <f>+_xlfn.XLOOKUP(Ventas_Oficina[[#This Row],[Nº de artículo]],AUXILIAR!A2415:A7308,AUXILIAR!D2415:D7308,"Error",0)</f>
        <v>No enviado a tiempo</v>
      </c>
      <c r="AD2416" s="22" t="str">
        <f>+IF(AND(Ventas_Oficina[[#This Row],[Total]]&gt;75000,Ventas_Oficina[[#This Row],[Envio a tiempo]]="Enviado a tiempo"),"Buena Venta","Venta Mala")</f>
        <v>Venta Mala</v>
      </c>
    </row>
    <row r="2417" spans="1:30" x14ac:dyDescent="0.25">
      <c r="A2417" s="26">
        <v>1412030</v>
      </c>
      <c r="B2417" s="10">
        <v>42143</v>
      </c>
      <c r="C2417" s="11" t="s">
        <v>304</v>
      </c>
      <c r="D2417" s="11" t="s">
        <v>3</v>
      </c>
      <c r="E2417" s="11" t="s">
        <v>4</v>
      </c>
      <c r="F2417" s="11" t="s">
        <v>5</v>
      </c>
      <c r="G2417" s="11" t="s">
        <v>1009</v>
      </c>
      <c r="H2417" s="11" t="s">
        <v>6</v>
      </c>
      <c r="I2417" s="11" t="s">
        <v>1012</v>
      </c>
      <c r="J2417" s="11" t="s">
        <v>1075</v>
      </c>
      <c r="K2417" s="11" t="s">
        <v>1261</v>
      </c>
      <c r="L2417" s="11" t="s">
        <v>1267</v>
      </c>
      <c r="M2417" s="11" t="s">
        <v>1272</v>
      </c>
      <c r="N2417" s="10">
        <v>42144</v>
      </c>
      <c r="O2417" s="12">
        <v>225</v>
      </c>
      <c r="P2417" s="12">
        <v>369</v>
      </c>
      <c r="Q2417" s="12">
        <v>144</v>
      </c>
      <c r="R2417" s="11">
        <v>18</v>
      </c>
      <c r="S2417" s="12">
        <v>6642</v>
      </c>
      <c r="T2417" s="13">
        <v>0.06</v>
      </c>
      <c r="U2417" s="12">
        <v>398.52</v>
      </c>
      <c r="V2417" s="12">
        <v>6243.48</v>
      </c>
      <c r="W2417" s="12">
        <v>250</v>
      </c>
      <c r="X2417" s="12">
        <v>4807</v>
      </c>
      <c r="Y2417" s="14">
        <f>+DAY('TABLA PRINCIPAL'!$B2417)</f>
        <v>19</v>
      </c>
      <c r="Z2417" s="14">
        <f>+MONTH('TABLA PRINCIPAL'!$B2417)</f>
        <v>5</v>
      </c>
      <c r="AA2417" s="14">
        <f>+YEAR('TABLA PRINCIPAL'!$B2417)</f>
        <v>2015</v>
      </c>
      <c r="AB2417" s="22" t="str">
        <f>+IF(Ventas_Oficina[[#This Row],[Total del pedido]]&gt;=100000,"SI","NO")</f>
        <v>NO</v>
      </c>
      <c r="AC2417" s="22" t="str">
        <f>+_xlfn.XLOOKUP(Ventas_Oficina[[#This Row],[Nº de artículo]],AUXILIAR!A2416:A7309,AUXILIAR!D2416:D7309,"Error",0)</f>
        <v>No enviado a tiempo</v>
      </c>
      <c r="AD2417" s="22" t="str">
        <f>+IF(AND(Ventas_Oficina[[#This Row],[Total]]&gt;75000,Ventas_Oficina[[#This Row],[Envio a tiempo]]="Enviado a tiempo"),"Buena Venta","Venta Mala")</f>
        <v>Venta Mala</v>
      </c>
    </row>
    <row r="2418" spans="1:30" x14ac:dyDescent="0.25">
      <c r="A2418" s="25">
        <v>1412030</v>
      </c>
      <c r="B2418" s="5">
        <v>42025</v>
      </c>
      <c r="C2418" s="6" t="s">
        <v>726</v>
      </c>
      <c r="D2418" s="6" t="s">
        <v>48</v>
      </c>
      <c r="E2418" s="6" t="s">
        <v>4</v>
      </c>
      <c r="F2418" s="6" t="s">
        <v>5</v>
      </c>
      <c r="G2418" s="6" t="s">
        <v>1008</v>
      </c>
      <c r="H2418" s="6" t="s">
        <v>34</v>
      </c>
      <c r="I2418" s="6" t="s">
        <v>1014</v>
      </c>
      <c r="J2418" s="6" t="s">
        <v>1075</v>
      </c>
      <c r="K2418" s="6" t="s">
        <v>1261</v>
      </c>
      <c r="L2418" s="6" t="s">
        <v>1265</v>
      </c>
      <c r="M2418" s="6" t="s">
        <v>1272</v>
      </c>
      <c r="N2418" s="5">
        <v>42027</v>
      </c>
      <c r="O2418" s="7">
        <v>225</v>
      </c>
      <c r="P2418" s="7">
        <v>369</v>
      </c>
      <c r="Q2418" s="7">
        <v>144</v>
      </c>
      <c r="R2418" s="6">
        <v>14</v>
      </c>
      <c r="S2418" s="7">
        <v>5166</v>
      </c>
      <c r="T2418" s="8">
        <v>0.01</v>
      </c>
      <c r="U2418" s="7">
        <v>51.660000000000004</v>
      </c>
      <c r="V2418" s="7">
        <v>5114.34</v>
      </c>
      <c r="W2418" s="7">
        <v>250</v>
      </c>
      <c r="X2418" s="7">
        <v>4807</v>
      </c>
      <c r="Y2418" s="9">
        <f>+DAY('TABLA PRINCIPAL'!$B2418)</f>
        <v>21</v>
      </c>
      <c r="Z2418" s="9">
        <f>+MONTH('TABLA PRINCIPAL'!$B2418)</f>
        <v>1</v>
      </c>
      <c r="AA2418" s="9">
        <f>+YEAR('TABLA PRINCIPAL'!$B2418)</f>
        <v>2015</v>
      </c>
      <c r="AB2418" s="22" t="str">
        <f>+IF(Ventas_Oficina[[#This Row],[Total del pedido]]&gt;=100000,"SI","NO")</f>
        <v>NO</v>
      </c>
      <c r="AC2418" s="22" t="str">
        <f>+_xlfn.XLOOKUP(Ventas_Oficina[[#This Row],[Nº de artículo]],AUXILIAR!A2417:A7310,AUXILIAR!D2417:D7310,"Error",0)</f>
        <v>No enviado a tiempo</v>
      </c>
      <c r="AD2418" s="22" t="str">
        <f>+IF(AND(Ventas_Oficina[[#This Row],[Total]]&gt;75000,Ventas_Oficina[[#This Row],[Envio a tiempo]]="Enviado a tiempo"),"Buena Venta","Venta Mala")</f>
        <v>Venta Mala</v>
      </c>
    </row>
    <row r="2419" spans="1:30" x14ac:dyDescent="0.25">
      <c r="A2419" s="26">
        <v>1412395</v>
      </c>
      <c r="B2419" s="10">
        <v>41619</v>
      </c>
      <c r="C2419" s="11" t="s">
        <v>45</v>
      </c>
      <c r="D2419" s="11" t="s">
        <v>19</v>
      </c>
      <c r="E2419" s="11" t="s">
        <v>4</v>
      </c>
      <c r="F2419" s="11" t="s">
        <v>5</v>
      </c>
      <c r="G2419" s="11" t="s">
        <v>1010</v>
      </c>
      <c r="H2419" s="11" t="s">
        <v>6</v>
      </c>
      <c r="I2419" s="11" t="s">
        <v>1016</v>
      </c>
      <c r="J2419" s="11" t="s">
        <v>1071</v>
      </c>
      <c r="K2419" s="11" t="s">
        <v>1262</v>
      </c>
      <c r="L2419" s="11" t="s">
        <v>1269</v>
      </c>
      <c r="M2419" s="11" t="s">
        <v>1272</v>
      </c>
      <c r="N2419" s="10">
        <v>41623</v>
      </c>
      <c r="O2419" s="12">
        <v>274</v>
      </c>
      <c r="P2419" s="12">
        <v>449</v>
      </c>
      <c r="Q2419" s="12">
        <v>175</v>
      </c>
      <c r="R2419" s="11">
        <v>5</v>
      </c>
      <c r="S2419" s="12">
        <v>2245</v>
      </c>
      <c r="T2419" s="13">
        <v>0.02</v>
      </c>
      <c r="U2419" s="12">
        <v>44.9</v>
      </c>
      <c r="V2419" s="12">
        <v>2200.1</v>
      </c>
      <c r="W2419" s="12">
        <v>149</v>
      </c>
      <c r="X2419" s="12">
        <v>4705</v>
      </c>
      <c r="Y2419" s="14">
        <f>+DAY('TABLA PRINCIPAL'!$B2419)</f>
        <v>11</v>
      </c>
      <c r="Z2419" s="14">
        <f>+MONTH('TABLA PRINCIPAL'!$B2419)</f>
        <v>12</v>
      </c>
      <c r="AA2419" s="14">
        <f>+YEAR('TABLA PRINCIPAL'!$B2419)</f>
        <v>2013</v>
      </c>
      <c r="AB2419" s="22" t="str">
        <f>+IF(Ventas_Oficina[[#This Row],[Total del pedido]]&gt;=100000,"SI","NO")</f>
        <v>NO</v>
      </c>
      <c r="AC2419" s="22" t="str">
        <f>+_xlfn.XLOOKUP(Ventas_Oficina[[#This Row],[Nº de artículo]],AUXILIAR!A2418:A7311,AUXILIAR!D2418:D7311,"Error",0)</f>
        <v>Enviado a tiempo</v>
      </c>
      <c r="AD2419" s="22" t="str">
        <f>+IF(AND(Ventas_Oficina[[#This Row],[Total]]&gt;75000,Ventas_Oficina[[#This Row],[Envio a tiempo]]="Enviado a tiempo"),"Buena Venta","Venta Mala")</f>
        <v>Venta Mala</v>
      </c>
    </row>
    <row r="2420" spans="1:30" x14ac:dyDescent="0.25">
      <c r="A2420" s="25">
        <v>1412791</v>
      </c>
      <c r="B2420" s="5">
        <v>42026</v>
      </c>
      <c r="C2420" s="6" t="s">
        <v>89</v>
      </c>
      <c r="D2420" s="6" t="s">
        <v>76</v>
      </c>
      <c r="E2420" s="6" t="s">
        <v>4</v>
      </c>
      <c r="F2420" s="6" t="s">
        <v>5</v>
      </c>
      <c r="G2420" s="6" t="s">
        <v>1007</v>
      </c>
      <c r="H2420" s="6" t="s">
        <v>17</v>
      </c>
      <c r="I2420" s="6" t="s">
        <v>1015</v>
      </c>
      <c r="J2420" s="6" t="s">
        <v>1060</v>
      </c>
      <c r="K2420" s="6" t="s">
        <v>1261</v>
      </c>
      <c r="L2420" s="6" t="s">
        <v>1267</v>
      </c>
      <c r="M2420" s="6" t="s">
        <v>1273</v>
      </c>
      <c r="N2420" s="5">
        <v>42026</v>
      </c>
      <c r="O2420" s="7">
        <v>1388</v>
      </c>
      <c r="P2420" s="7">
        <v>2238</v>
      </c>
      <c r="Q2420" s="7">
        <v>850</v>
      </c>
      <c r="R2420" s="6">
        <v>48</v>
      </c>
      <c r="S2420" s="7">
        <v>107424</v>
      </c>
      <c r="T2420" s="8">
        <v>7.0000000000000007E-2</v>
      </c>
      <c r="U2420" s="7">
        <v>7519.68</v>
      </c>
      <c r="V2420" s="7">
        <v>99904.320000000007</v>
      </c>
      <c r="W2420" s="7">
        <v>1510</v>
      </c>
      <c r="X2420" s="7">
        <v>88926</v>
      </c>
      <c r="Y2420" s="9">
        <f>+DAY('TABLA PRINCIPAL'!$B2420)</f>
        <v>22</v>
      </c>
      <c r="Z2420" s="9">
        <f>+MONTH('TABLA PRINCIPAL'!$B2420)</f>
        <v>1</v>
      </c>
      <c r="AA2420" s="9">
        <f>+YEAR('TABLA PRINCIPAL'!$B2420)</f>
        <v>2015</v>
      </c>
      <c r="AB2420" s="22" t="str">
        <f>+IF(Ventas_Oficina[[#This Row],[Total del pedido]]&gt;=100000,"SI","NO")</f>
        <v>NO</v>
      </c>
      <c r="AC2420" s="22" t="str">
        <f>+_xlfn.XLOOKUP(Ventas_Oficina[[#This Row],[Nº de artículo]],AUXILIAR!A2419:A7312,AUXILIAR!D2419:D7312,"Error",0)</f>
        <v>No enviado a tiempo</v>
      </c>
      <c r="AD2420" s="22" t="str">
        <f>+IF(AND(Ventas_Oficina[[#This Row],[Total]]&gt;75000,Ventas_Oficina[[#This Row],[Envio a tiempo]]="Enviado a tiempo"),"Buena Venta","Venta Mala")</f>
        <v>Venta Mala</v>
      </c>
    </row>
    <row r="2421" spans="1:30" x14ac:dyDescent="0.25">
      <c r="A2421" s="26">
        <v>1412791</v>
      </c>
      <c r="B2421" s="10">
        <v>42026</v>
      </c>
      <c r="C2421" s="11" t="s">
        <v>89</v>
      </c>
      <c r="D2421" s="11" t="s">
        <v>76</v>
      </c>
      <c r="E2421" s="11" t="s">
        <v>4</v>
      </c>
      <c r="F2421" s="11" t="s">
        <v>5</v>
      </c>
      <c r="G2421" s="11" t="s">
        <v>1008</v>
      </c>
      <c r="H2421" s="11" t="s">
        <v>17</v>
      </c>
      <c r="I2421" s="11" t="s">
        <v>1016</v>
      </c>
      <c r="J2421" s="11" t="s">
        <v>1060</v>
      </c>
      <c r="K2421" s="11" t="s">
        <v>1261</v>
      </c>
      <c r="L2421" s="11" t="s">
        <v>1265</v>
      </c>
      <c r="M2421" s="11" t="s">
        <v>1272</v>
      </c>
      <c r="N2421" s="10">
        <v>42026</v>
      </c>
      <c r="O2421" s="12">
        <v>1388</v>
      </c>
      <c r="P2421" s="12">
        <v>2238</v>
      </c>
      <c r="Q2421" s="12">
        <v>850</v>
      </c>
      <c r="R2421" s="11">
        <v>41</v>
      </c>
      <c r="S2421" s="12">
        <v>91758</v>
      </c>
      <c r="T2421" s="13">
        <v>0.03</v>
      </c>
      <c r="U2421" s="12">
        <v>2752.74</v>
      </c>
      <c r="V2421" s="12">
        <v>89005.26</v>
      </c>
      <c r="W2421" s="12">
        <v>1510</v>
      </c>
      <c r="X2421" s="12">
        <v>88926</v>
      </c>
      <c r="Y2421" s="14">
        <f>+DAY('TABLA PRINCIPAL'!$B2421)</f>
        <v>22</v>
      </c>
      <c r="Z2421" s="14">
        <f>+MONTH('TABLA PRINCIPAL'!$B2421)</f>
        <v>1</v>
      </c>
      <c r="AA2421" s="14">
        <f>+YEAR('TABLA PRINCIPAL'!$B2421)</f>
        <v>2015</v>
      </c>
      <c r="AB2421" s="22" t="str">
        <f>+IF(Ventas_Oficina[[#This Row],[Total del pedido]]&gt;=100000,"SI","NO")</f>
        <v>NO</v>
      </c>
      <c r="AC2421" s="22" t="str">
        <f>+_xlfn.XLOOKUP(Ventas_Oficina[[#This Row],[Nº de artículo]],AUXILIAR!A2420:A7313,AUXILIAR!D2420:D7313,"Error",0)</f>
        <v>No enviado a tiempo</v>
      </c>
      <c r="AD2421" s="22" t="str">
        <f>+IF(AND(Ventas_Oficina[[#This Row],[Total]]&gt;75000,Ventas_Oficina[[#This Row],[Envio a tiempo]]="Enviado a tiempo"),"Buena Venta","Venta Mala")</f>
        <v>Venta Mala</v>
      </c>
    </row>
    <row r="2422" spans="1:30" x14ac:dyDescent="0.25">
      <c r="A2422" s="25">
        <v>1412791</v>
      </c>
      <c r="B2422" s="5">
        <v>41363</v>
      </c>
      <c r="C2422" s="6" t="s">
        <v>227</v>
      </c>
      <c r="D2422" s="6" t="s">
        <v>26</v>
      </c>
      <c r="E2422" s="6" t="s">
        <v>4</v>
      </c>
      <c r="F2422" s="6" t="s">
        <v>5</v>
      </c>
      <c r="G2422" s="6" t="s">
        <v>1007</v>
      </c>
      <c r="H2422" s="6" t="s">
        <v>27</v>
      </c>
      <c r="I2422" s="6" t="s">
        <v>1014</v>
      </c>
      <c r="J2422" s="6" t="s">
        <v>1045</v>
      </c>
      <c r="K2422" s="6" t="s">
        <v>1261</v>
      </c>
      <c r="L2422" s="6" t="s">
        <v>1265</v>
      </c>
      <c r="M2422" s="6" t="s">
        <v>1272</v>
      </c>
      <c r="N2422" s="5">
        <v>41364</v>
      </c>
      <c r="O2422" s="7">
        <v>93</v>
      </c>
      <c r="P2422" s="7">
        <v>148</v>
      </c>
      <c r="Q2422" s="7">
        <v>55</v>
      </c>
      <c r="R2422" s="6">
        <v>38</v>
      </c>
      <c r="S2422" s="7">
        <v>5624</v>
      </c>
      <c r="T2422" s="8">
        <v>0.04</v>
      </c>
      <c r="U2422" s="7">
        <v>224.96</v>
      </c>
      <c r="V2422" s="7">
        <v>5399.04</v>
      </c>
      <c r="W2422" s="7">
        <v>70</v>
      </c>
      <c r="X2422" s="7">
        <v>6447</v>
      </c>
      <c r="Y2422" s="9">
        <f>+DAY('TABLA PRINCIPAL'!$B2422)</f>
        <v>30</v>
      </c>
      <c r="Z2422" s="9">
        <f>+MONTH('TABLA PRINCIPAL'!$B2422)</f>
        <v>3</v>
      </c>
      <c r="AA2422" s="9">
        <f>+YEAR('TABLA PRINCIPAL'!$B2422)</f>
        <v>2013</v>
      </c>
      <c r="AB2422" s="22" t="str">
        <f>+IF(Ventas_Oficina[[#This Row],[Total del pedido]]&gt;=100000,"SI","NO")</f>
        <v>NO</v>
      </c>
      <c r="AC2422" s="22" t="str">
        <f>+_xlfn.XLOOKUP(Ventas_Oficina[[#This Row],[Nº de artículo]],AUXILIAR!A2421:A7314,AUXILIAR!D2421:D7314,"Error",0)</f>
        <v>No enviado a tiempo</v>
      </c>
      <c r="AD2422" s="22" t="str">
        <f>+IF(AND(Ventas_Oficina[[#This Row],[Total]]&gt;75000,Ventas_Oficina[[#This Row],[Envio a tiempo]]="Enviado a tiempo"),"Buena Venta","Venta Mala")</f>
        <v>Venta Mala</v>
      </c>
    </row>
    <row r="2423" spans="1:30" x14ac:dyDescent="0.25">
      <c r="A2423" s="26">
        <v>1412791</v>
      </c>
      <c r="B2423" s="10">
        <v>42208</v>
      </c>
      <c r="C2423" s="11" t="s">
        <v>72</v>
      </c>
      <c r="D2423" s="11" t="s">
        <v>21</v>
      </c>
      <c r="E2423" s="11" t="s">
        <v>4</v>
      </c>
      <c r="F2423" s="11" t="s">
        <v>5</v>
      </c>
      <c r="G2423" s="11" t="s">
        <v>1007</v>
      </c>
      <c r="H2423" s="11" t="s">
        <v>6</v>
      </c>
      <c r="I2423" s="11" t="s">
        <v>1015</v>
      </c>
      <c r="J2423" s="11" t="s">
        <v>1060</v>
      </c>
      <c r="K2423" s="11" t="s">
        <v>1261</v>
      </c>
      <c r="L2423" s="11" t="s">
        <v>1265</v>
      </c>
      <c r="M2423" s="11" t="s">
        <v>1272</v>
      </c>
      <c r="N2423" s="10">
        <v>42215</v>
      </c>
      <c r="O2423" s="12">
        <v>1388</v>
      </c>
      <c r="P2423" s="12">
        <v>2238</v>
      </c>
      <c r="Q2423" s="12">
        <v>850</v>
      </c>
      <c r="R2423" s="11">
        <v>46</v>
      </c>
      <c r="S2423" s="12">
        <v>102948</v>
      </c>
      <c r="T2423" s="13">
        <v>0.09</v>
      </c>
      <c r="U2423" s="12">
        <v>9265.32</v>
      </c>
      <c r="V2423" s="12">
        <v>93682.68</v>
      </c>
      <c r="W2423" s="12">
        <v>1510</v>
      </c>
      <c r="X2423" s="12">
        <v>88926</v>
      </c>
      <c r="Y2423" s="14">
        <f>+DAY('TABLA PRINCIPAL'!$B2423)</f>
        <v>23</v>
      </c>
      <c r="Z2423" s="14">
        <f>+MONTH('TABLA PRINCIPAL'!$B2423)</f>
        <v>7</v>
      </c>
      <c r="AA2423" s="14">
        <f>+YEAR('TABLA PRINCIPAL'!$B2423)</f>
        <v>2015</v>
      </c>
      <c r="AB2423" s="22" t="str">
        <f>+IF(Ventas_Oficina[[#This Row],[Total del pedido]]&gt;=100000,"SI","NO")</f>
        <v>NO</v>
      </c>
      <c r="AC2423" s="22" t="str">
        <f>+_xlfn.XLOOKUP(Ventas_Oficina[[#This Row],[Nº de artículo]],AUXILIAR!A2422:A7315,AUXILIAR!D2422:D7315,"Error",0)</f>
        <v>No enviado a tiempo</v>
      </c>
      <c r="AD2423" s="22" t="str">
        <f>+IF(AND(Ventas_Oficina[[#This Row],[Total]]&gt;75000,Ventas_Oficina[[#This Row],[Envio a tiempo]]="Enviado a tiempo"),"Buena Venta","Venta Mala")</f>
        <v>Venta Mala</v>
      </c>
    </row>
    <row r="2424" spans="1:30" x14ac:dyDescent="0.25">
      <c r="A2424" s="25">
        <v>1412791</v>
      </c>
      <c r="B2424" s="5">
        <v>41935</v>
      </c>
      <c r="C2424" s="6" t="s">
        <v>727</v>
      </c>
      <c r="D2424" s="6" t="s">
        <v>16</v>
      </c>
      <c r="E2424" s="6" t="s">
        <v>4</v>
      </c>
      <c r="F2424" s="6" t="s">
        <v>5</v>
      </c>
      <c r="G2424" s="6" t="s">
        <v>1008</v>
      </c>
      <c r="H2424" s="6" t="s">
        <v>17</v>
      </c>
      <c r="I2424" s="6" t="s">
        <v>1014</v>
      </c>
      <c r="J2424" s="6" t="s">
        <v>1062</v>
      </c>
      <c r="K2424" s="6" t="s">
        <v>1262</v>
      </c>
      <c r="L2424" s="6" t="s">
        <v>1265</v>
      </c>
      <c r="M2424" s="6" t="s">
        <v>1272</v>
      </c>
      <c r="N2424" s="5">
        <v>41937</v>
      </c>
      <c r="O2424" s="7">
        <v>639</v>
      </c>
      <c r="P2424" s="7">
        <v>1998</v>
      </c>
      <c r="Q2424" s="7">
        <v>1359</v>
      </c>
      <c r="R2424" s="6">
        <v>36</v>
      </c>
      <c r="S2424" s="7">
        <v>71928</v>
      </c>
      <c r="T2424" s="8">
        <v>0.06</v>
      </c>
      <c r="U2424" s="7">
        <v>4315.68</v>
      </c>
      <c r="V2424" s="7">
        <v>67612.320000000007</v>
      </c>
      <c r="W2424" s="7">
        <v>400</v>
      </c>
      <c r="X2424" s="7">
        <v>73815</v>
      </c>
      <c r="Y2424" s="9">
        <f>+DAY('TABLA PRINCIPAL'!$B2424)</f>
        <v>23</v>
      </c>
      <c r="Z2424" s="9">
        <f>+MONTH('TABLA PRINCIPAL'!$B2424)</f>
        <v>10</v>
      </c>
      <c r="AA2424" s="9">
        <f>+YEAR('TABLA PRINCIPAL'!$B2424)</f>
        <v>2014</v>
      </c>
      <c r="AB2424" s="22" t="str">
        <f>+IF(Ventas_Oficina[[#This Row],[Total del pedido]]&gt;=100000,"SI","NO")</f>
        <v>NO</v>
      </c>
      <c r="AC2424" s="22" t="str">
        <f>+_xlfn.XLOOKUP(Ventas_Oficina[[#This Row],[Nº de artículo]],AUXILIAR!A2423:A7316,AUXILIAR!D2423:D7316,"Error",0)</f>
        <v>Enviado a tiempo</v>
      </c>
      <c r="AD2424" s="22" t="str">
        <f>+IF(AND(Ventas_Oficina[[#This Row],[Total]]&gt;75000,Ventas_Oficina[[#This Row],[Envio a tiempo]]="Enviado a tiempo"),"Buena Venta","Venta Mala")</f>
        <v>Venta Mala</v>
      </c>
    </row>
    <row r="2425" spans="1:30" x14ac:dyDescent="0.25">
      <c r="A2425" s="26">
        <v>1412791</v>
      </c>
      <c r="B2425" s="10">
        <v>42026</v>
      </c>
      <c r="C2425" s="11" t="s">
        <v>89</v>
      </c>
      <c r="D2425" s="11" t="s">
        <v>76</v>
      </c>
      <c r="E2425" s="11" t="s">
        <v>4</v>
      </c>
      <c r="F2425" s="11" t="s">
        <v>5</v>
      </c>
      <c r="G2425" s="11" t="s">
        <v>1009</v>
      </c>
      <c r="H2425" s="11" t="s">
        <v>17</v>
      </c>
      <c r="I2425" s="11" t="s">
        <v>1012</v>
      </c>
      <c r="J2425" s="11" t="s">
        <v>1221</v>
      </c>
      <c r="K2425" s="11" t="s">
        <v>1261</v>
      </c>
      <c r="L2425" s="11" t="s">
        <v>1265</v>
      </c>
      <c r="M2425" s="11" t="s">
        <v>1273</v>
      </c>
      <c r="N2425" s="10">
        <v>42026</v>
      </c>
      <c r="O2425" s="12">
        <v>1388</v>
      </c>
      <c r="P2425" s="12">
        <v>2238</v>
      </c>
      <c r="Q2425" s="12">
        <v>850</v>
      </c>
      <c r="R2425" s="11">
        <v>8</v>
      </c>
      <c r="S2425" s="12">
        <v>17904</v>
      </c>
      <c r="T2425" s="13">
        <v>0.05</v>
      </c>
      <c r="U2425" s="12">
        <v>895.2</v>
      </c>
      <c r="V2425" s="12">
        <v>17008.8</v>
      </c>
      <c r="W2425" s="12">
        <v>1510</v>
      </c>
      <c r="X2425" s="12">
        <v>88926</v>
      </c>
      <c r="Y2425" s="14">
        <f>+DAY('TABLA PRINCIPAL'!$B2425)</f>
        <v>22</v>
      </c>
      <c r="Z2425" s="14">
        <f>+MONTH('TABLA PRINCIPAL'!$B2425)</f>
        <v>1</v>
      </c>
      <c r="AA2425" s="14">
        <f>+YEAR('TABLA PRINCIPAL'!$B2425)</f>
        <v>2015</v>
      </c>
      <c r="AB2425" s="22" t="str">
        <f>+IF(Ventas_Oficina[[#This Row],[Total del pedido]]&gt;=100000,"SI","NO")</f>
        <v>NO</v>
      </c>
      <c r="AC2425" s="22" t="str">
        <f>+_xlfn.XLOOKUP(Ventas_Oficina[[#This Row],[Nº de artículo]],AUXILIAR!A2424:A7317,AUXILIAR!D2424:D7317,"Error",0)</f>
        <v>Enviado a tiempo</v>
      </c>
      <c r="AD2425" s="22" t="str">
        <f>+IF(AND(Ventas_Oficina[[#This Row],[Total]]&gt;75000,Ventas_Oficina[[#This Row],[Envio a tiempo]]="Enviado a tiempo"),"Buena Venta","Venta Mala")</f>
        <v>Buena Venta</v>
      </c>
    </row>
    <row r="2426" spans="1:30" x14ac:dyDescent="0.25">
      <c r="A2426" s="25">
        <v>1412791</v>
      </c>
      <c r="B2426" s="5">
        <v>42026</v>
      </c>
      <c r="C2426" s="6" t="s">
        <v>89</v>
      </c>
      <c r="D2426" s="6" t="s">
        <v>76</v>
      </c>
      <c r="E2426" s="6" t="s">
        <v>4</v>
      </c>
      <c r="F2426" s="6" t="s">
        <v>5</v>
      </c>
      <c r="G2426" s="6" t="s">
        <v>1009</v>
      </c>
      <c r="H2426" s="6" t="s">
        <v>17</v>
      </c>
      <c r="I2426" s="6" t="s">
        <v>1014</v>
      </c>
      <c r="J2426" s="6" t="s">
        <v>1062</v>
      </c>
      <c r="K2426" s="6" t="s">
        <v>1261</v>
      </c>
      <c r="L2426" s="6" t="s">
        <v>1267</v>
      </c>
      <c r="M2426" s="6" t="s">
        <v>1272</v>
      </c>
      <c r="N2426" s="5">
        <v>42028</v>
      </c>
      <c r="O2426" s="7">
        <v>639</v>
      </c>
      <c r="P2426" s="7">
        <v>1998</v>
      </c>
      <c r="Q2426" s="7">
        <v>1359</v>
      </c>
      <c r="R2426" s="6">
        <v>47</v>
      </c>
      <c r="S2426" s="7">
        <v>93906</v>
      </c>
      <c r="T2426" s="8">
        <v>0.04</v>
      </c>
      <c r="U2426" s="7">
        <v>3756.2400000000002</v>
      </c>
      <c r="V2426" s="7">
        <v>90149.759999999995</v>
      </c>
      <c r="W2426" s="7">
        <v>400</v>
      </c>
      <c r="X2426" s="7">
        <v>84915</v>
      </c>
      <c r="Y2426" s="9">
        <f>+DAY('TABLA PRINCIPAL'!$B2426)</f>
        <v>22</v>
      </c>
      <c r="Z2426" s="9">
        <f>+MONTH('TABLA PRINCIPAL'!$B2426)</f>
        <v>1</v>
      </c>
      <c r="AA2426" s="9">
        <f>+YEAR('TABLA PRINCIPAL'!$B2426)</f>
        <v>2015</v>
      </c>
      <c r="AB2426" s="22" t="str">
        <f>+IF(Ventas_Oficina[[#This Row],[Total del pedido]]&gt;=100000,"SI","NO")</f>
        <v>NO</v>
      </c>
      <c r="AC2426" s="22" t="str">
        <f>+_xlfn.XLOOKUP(Ventas_Oficina[[#This Row],[Nº de artículo]],AUXILIAR!A2425:A7318,AUXILIAR!D2425:D7318,"Error",0)</f>
        <v>No enviado a tiempo</v>
      </c>
      <c r="AD2426" s="22" t="str">
        <f>+IF(AND(Ventas_Oficina[[#This Row],[Total]]&gt;75000,Ventas_Oficina[[#This Row],[Envio a tiempo]]="Enviado a tiempo"),"Buena Venta","Venta Mala")</f>
        <v>Venta Mala</v>
      </c>
    </row>
    <row r="2427" spans="1:30" x14ac:dyDescent="0.25">
      <c r="A2427" s="26">
        <v>1413126</v>
      </c>
      <c r="B2427" s="10">
        <v>42124</v>
      </c>
      <c r="C2427" s="11" t="s">
        <v>210</v>
      </c>
      <c r="D2427" s="11" t="s">
        <v>133</v>
      </c>
      <c r="E2427" s="11" t="s">
        <v>12</v>
      </c>
      <c r="F2427" s="11" t="s">
        <v>13</v>
      </c>
      <c r="G2427" s="11" t="s">
        <v>1008</v>
      </c>
      <c r="H2427" s="11" t="s">
        <v>42</v>
      </c>
      <c r="I2427" s="11" t="s">
        <v>1013</v>
      </c>
      <c r="J2427" s="11" t="s">
        <v>1075</v>
      </c>
      <c r="K2427" s="11" t="s">
        <v>1262</v>
      </c>
      <c r="L2427" s="11" t="s">
        <v>1268</v>
      </c>
      <c r="M2427" s="11" t="s">
        <v>1272</v>
      </c>
      <c r="N2427" s="10">
        <v>42126</v>
      </c>
      <c r="O2427" s="12">
        <v>225</v>
      </c>
      <c r="P2427" s="12">
        <v>369</v>
      </c>
      <c r="Q2427" s="12">
        <v>144</v>
      </c>
      <c r="R2427" s="11">
        <v>9</v>
      </c>
      <c r="S2427" s="12">
        <v>3321</v>
      </c>
      <c r="T2427" s="13">
        <v>0.08</v>
      </c>
      <c r="U2427" s="12">
        <v>265.68</v>
      </c>
      <c r="V2427" s="12">
        <v>3055.32</v>
      </c>
      <c r="W2427" s="12">
        <v>250</v>
      </c>
      <c r="X2427" s="12">
        <v>3780</v>
      </c>
      <c r="Y2427" s="14">
        <f>+DAY('TABLA PRINCIPAL'!$B2427)</f>
        <v>30</v>
      </c>
      <c r="Z2427" s="14">
        <f>+MONTH('TABLA PRINCIPAL'!$B2427)</f>
        <v>4</v>
      </c>
      <c r="AA2427" s="14">
        <f>+YEAR('TABLA PRINCIPAL'!$B2427)</f>
        <v>2015</v>
      </c>
      <c r="AB2427" s="22" t="str">
        <f>+IF(Ventas_Oficina[[#This Row],[Total del pedido]]&gt;=100000,"SI","NO")</f>
        <v>NO</v>
      </c>
      <c r="AC2427" s="22" t="str">
        <f>+_xlfn.XLOOKUP(Ventas_Oficina[[#This Row],[Nº de artículo]],AUXILIAR!A2426:A7319,AUXILIAR!D2426:D7319,"Error",0)</f>
        <v>Enviado a tiempo</v>
      </c>
      <c r="AD2427" s="22" t="str">
        <f>+IF(AND(Ventas_Oficina[[#This Row],[Total]]&gt;75000,Ventas_Oficina[[#This Row],[Envio a tiempo]]="Enviado a tiempo"),"Buena Venta","Venta Mala")</f>
        <v>Venta Mala</v>
      </c>
    </row>
    <row r="2428" spans="1:30" x14ac:dyDescent="0.25">
      <c r="A2428" s="25">
        <v>1413126</v>
      </c>
      <c r="B2428" s="5">
        <v>41733</v>
      </c>
      <c r="C2428" s="6" t="s">
        <v>171</v>
      </c>
      <c r="D2428" s="6" t="s">
        <v>156</v>
      </c>
      <c r="E2428" s="6" t="s">
        <v>12</v>
      </c>
      <c r="F2428" s="6" t="s">
        <v>13</v>
      </c>
      <c r="G2428" s="6" t="s">
        <v>1010</v>
      </c>
      <c r="H2428" s="6" t="s">
        <v>42</v>
      </c>
      <c r="I2428" s="6" t="s">
        <v>1014</v>
      </c>
      <c r="J2428" s="6" t="s">
        <v>1028</v>
      </c>
      <c r="K2428" s="6" t="s">
        <v>1261</v>
      </c>
      <c r="L2428" s="6" t="s">
        <v>1267</v>
      </c>
      <c r="M2428" s="6" t="s">
        <v>1272</v>
      </c>
      <c r="N2428" s="5">
        <v>41734</v>
      </c>
      <c r="O2428" s="7">
        <v>229</v>
      </c>
      <c r="P2428" s="7">
        <v>369</v>
      </c>
      <c r="Q2428" s="7">
        <v>140</v>
      </c>
      <c r="R2428" s="6">
        <v>39</v>
      </c>
      <c r="S2428" s="7">
        <v>14391</v>
      </c>
      <c r="T2428" s="8">
        <v>0.08</v>
      </c>
      <c r="U2428" s="7">
        <v>1151.28</v>
      </c>
      <c r="V2428" s="7">
        <v>13239.72</v>
      </c>
      <c r="W2428" s="7">
        <v>50</v>
      </c>
      <c r="X2428" s="7">
        <v>1455</v>
      </c>
      <c r="Y2428" s="9">
        <f>+DAY('TABLA PRINCIPAL'!$B2428)</f>
        <v>4</v>
      </c>
      <c r="Z2428" s="9">
        <f>+MONTH('TABLA PRINCIPAL'!$B2428)</f>
        <v>4</v>
      </c>
      <c r="AA2428" s="9">
        <f>+YEAR('TABLA PRINCIPAL'!$B2428)</f>
        <v>2014</v>
      </c>
      <c r="AB2428" s="22" t="str">
        <f>+IF(Ventas_Oficina[[#This Row],[Total del pedido]]&gt;=100000,"SI","NO")</f>
        <v>NO</v>
      </c>
      <c r="AC2428" s="22" t="str">
        <f>+_xlfn.XLOOKUP(Ventas_Oficina[[#This Row],[Nº de artículo]],AUXILIAR!A2427:A7320,AUXILIAR!D2427:D7320,"Error",0)</f>
        <v>Enviado a tiempo</v>
      </c>
      <c r="AD2428" s="22" t="str">
        <f>+IF(AND(Ventas_Oficina[[#This Row],[Total]]&gt;75000,Ventas_Oficina[[#This Row],[Envio a tiempo]]="Enviado a tiempo"),"Buena Venta","Venta Mala")</f>
        <v>Venta Mala</v>
      </c>
    </row>
    <row r="2429" spans="1:30" x14ac:dyDescent="0.25">
      <c r="A2429" s="26">
        <v>1414221</v>
      </c>
      <c r="B2429" s="10">
        <v>42210</v>
      </c>
      <c r="C2429" s="11" t="s">
        <v>178</v>
      </c>
      <c r="D2429" s="11" t="s">
        <v>65</v>
      </c>
      <c r="E2429" s="11" t="s">
        <v>12</v>
      </c>
      <c r="F2429" s="11" t="s">
        <v>13</v>
      </c>
      <c r="G2429" s="11" t="s">
        <v>1008</v>
      </c>
      <c r="H2429" s="11" t="s">
        <v>14</v>
      </c>
      <c r="I2429" s="11" t="s">
        <v>1015</v>
      </c>
      <c r="J2429" s="11" t="s">
        <v>1139</v>
      </c>
      <c r="K2429" s="11" t="s">
        <v>1261</v>
      </c>
      <c r="L2429" s="11" t="s">
        <v>1267</v>
      </c>
      <c r="M2429" s="11" t="s">
        <v>1272</v>
      </c>
      <c r="N2429" s="10">
        <v>42211</v>
      </c>
      <c r="O2429" s="12">
        <v>348</v>
      </c>
      <c r="P2429" s="12">
        <v>543</v>
      </c>
      <c r="Q2429" s="12">
        <v>195</v>
      </c>
      <c r="R2429" s="11">
        <v>19</v>
      </c>
      <c r="S2429" s="12">
        <v>10317</v>
      </c>
      <c r="T2429" s="13">
        <v>0</v>
      </c>
      <c r="U2429" s="12">
        <v>0</v>
      </c>
      <c r="V2429" s="12">
        <v>10317</v>
      </c>
      <c r="W2429" s="12">
        <v>95</v>
      </c>
      <c r="X2429" s="12">
        <v>1745</v>
      </c>
      <c r="Y2429" s="14">
        <f>+DAY('TABLA PRINCIPAL'!$B2429)</f>
        <v>25</v>
      </c>
      <c r="Z2429" s="14">
        <f>+MONTH('TABLA PRINCIPAL'!$B2429)</f>
        <v>7</v>
      </c>
      <c r="AA2429" s="14">
        <f>+YEAR('TABLA PRINCIPAL'!$B2429)</f>
        <v>2015</v>
      </c>
      <c r="AB2429" s="22" t="str">
        <f>+IF(Ventas_Oficina[[#This Row],[Total del pedido]]&gt;=100000,"SI","NO")</f>
        <v>NO</v>
      </c>
      <c r="AC2429" s="22" t="str">
        <f>+_xlfn.XLOOKUP(Ventas_Oficina[[#This Row],[Nº de artículo]],AUXILIAR!A2428:A7321,AUXILIAR!D2428:D7321,"Error",0)</f>
        <v>No enviado a tiempo</v>
      </c>
      <c r="AD2429" s="22" t="str">
        <f>+IF(AND(Ventas_Oficina[[#This Row],[Total]]&gt;75000,Ventas_Oficina[[#This Row],[Envio a tiempo]]="Enviado a tiempo"),"Buena Venta","Venta Mala")</f>
        <v>Venta Mala</v>
      </c>
    </row>
    <row r="2430" spans="1:30" x14ac:dyDescent="0.25">
      <c r="A2430" s="25">
        <v>1414221</v>
      </c>
      <c r="B2430" s="5">
        <v>42136</v>
      </c>
      <c r="C2430" s="6" t="s">
        <v>112</v>
      </c>
      <c r="D2430" s="6" t="s">
        <v>113</v>
      </c>
      <c r="E2430" s="6" t="s">
        <v>12</v>
      </c>
      <c r="F2430" s="6" t="s">
        <v>13</v>
      </c>
      <c r="G2430" s="6" t="s">
        <v>1008</v>
      </c>
      <c r="H2430" s="6" t="s">
        <v>42</v>
      </c>
      <c r="I2430" s="6" t="s">
        <v>1012</v>
      </c>
      <c r="J2430" s="6" t="s">
        <v>1064</v>
      </c>
      <c r="K2430" s="6" t="s">
        <v>1261</v>
      </c>
      <c r="L2430" s="6" t="s">
        <v>1267</v>
      </c>
      <c r="M2430" s="6" t="s">
        <v>1272</v>
      </c>
      <c r="N2430" s="5">
        <v>42138</v>
      </c>
      <c r="O2430" s="7">
        <v>365</v>
      </c>
      <c r="P2430" s="7">
        <v>598</v>
      </c>
      <c r="Q2430" s="7">
        <v>233</v>
      </c>
      <c r="R2430" s="6">
        <v>9</v>
      </c>
      <c r="S2430" s="7">
        <v>5382</v>
      </c>
      <c r="T2430" s="8">
        <v>0.08</v>
      </c>
      <c r="U2430" s="7">
        <v>430.56</v>
      </c>
      <c r="V2430" s="7">
        <v>4951.4399999999996</v>
      </c>
      <c r="W2430" s="7">
        <v>149</v>
      </c>
      <c r="X2430" s="7">
        <v>17722</v>
      </c>
      <c r="Y2430" s="9">
        <f>+DAY('TABLA PRINCIPAL'!$B2430)</f>
        <v>12</v>
      </c>
      <c r="Z2430" s="9">
        <f>+MONTH('TABLA PRINCIPAL'!$B2430)</f>
        <v>5</v>
      </c>
      <c r="AA2430" s="9">
        <f>+YEAR('TABLA PRINCIPAL'!$B2430)</f>
        <v>2015</v>
      </c>
      <c r="AB2430" s="22" t="str">
        <f>+IF(Ventas_Oficina[[#This Row],[Total del pedido]]&gt;=100000,"SI","NO")</f>
        <v>NO</v>
      </c>
      <c r="AC2430" s="22" t="str">
        <f>+_xlfn.XLOOKUP(Ventas_Oficina[[#This Row],[Nº de artículo]],AUXILIAR!A2429:A7322,AUXILIAR!D2429:D7322,"Error",0)</f>
        <v>No enviado a tiempo</v>
      </c>
      <c r="AD2430" s="22" t="str">
        <f>+IF(AND(Ventas_Oficina[[#This Row],[Total]]&gt;75000,Ventas_Oficina[[#This Row],[Envio a tiempo]]="Enviado a tiempo"),"Buena Venta","Venta Mala")</f>
        <v>Venta Mala</v>
      </c>
    </row>
    <row r="2431" spans="1:30" x14ac:dyDescent="0.25">
      <c r="A2431" s="26">
        <v>1415317</v>
      </c>
      <c r="B2431" s="10">
        <v>42030</v>
      </c>
      <c r="C2431" s="11" t="s">
        <v>459</v>
      </c>
      <c r="D2431" s="11" t="s">
        <v>71</v>
      </c>
      <c r="E2431" s="11" t="s">
        <v>4</v>
      </c>
      <c r="F2431" s="11" t="s">
        <v>5</v>
      </c>
      <c r="G2431" s="11" t="s">
        <v>1008</v>
      </c>
      <c r="H2431" s="11" t="s">
        <v>17</v>
      </c>
      <c r="I2431" s="11" t="s">
        <v>1014</v>
      </c>
      <c r="J2431" s="11" t="s">
        <v>1054</v>
      </c>
      <c r="K2431" s="11" t="s">
        <v>1261</v>
      </c>
      <c r="L2431" s="11" t="s">
        <v>1267</v>
      </c>
      <c r="M2431" s="11" t="s">
        <v>1272</v>
      </c>
      <c r="N2431" s="10">
        <v>42032</v>
      </c>
      <c r="O2431" s="12">
        <v>71</v>
      </c>
      <c r="P2431" s="12">
        <v>114</v>
      </c>
      <c r="Q2431" s="12">
        <v>43</v>
      </c>
      <c r="R2431" s="11">
        <v>40</v>
      </c>
      <c r="S2431" s="12">
        <v>4560</v>
      </c>
      <c r="T2431" s="13">
        <v>0.03</v>
      </c>
      <c r="U2431" s="12">
        <v>136.79999999999998</v>
      </c>
      <c r="V2431" s="12">
        <v>4423.2</v>
      </c>
      <c r="W2431" s="12">
        <v>70</v>
      </c>
      <c r="X2431" s="12">
        <v>4571</v>
      </c>
      <c r="Y2431" s="14">
        <f>+DAY('TABLA PRINCIPAL'!$B2431)</f>
        <v>26</v>
      </c>
      <c r="Z2431" s="14">
        <f>+MONTH('TABLA PRINCIPAL'!$B2431)</f>
        <v>1</v>
      </c>
      <c r="AA2431" s="14">
        <f>+YEAR('TABLA PRINCIPAL'!$B2431)</f>
        <v>2015</v>
      </c>
      <c r="AB2431" s="22" t="str">
        <f>+IF(Ventas_Oficina[[#This Row],[Total del pedido]]&gt;=100000,"SI","NO")</f>
        <v>NO</v>
      </c>
      <c r="AC2431" s="22" t="str">
        <f>+_xlfn.XLOOKUP(Ventas_Oficina[[#This Row],[Nº de artículo]],AUXILIAR!A2430:A7323,AUXILIAR!D2430:D7323,"Error",0)</f>
        <v>Enviado a tiempo</v>
      </c>
      <c r="AD2431" s="22" t="str">
        <f>+IF(AND(Ventas_Oficina[[#This Row],[Total]]&gt;75000,Ventas_Oficina[[#This Row],[Envio a tiempo]]="Enviado a tiempo"),"Buena Venta","Venta Mala")</f>
        <v>Venta Mala</v>
      </c>
    </row>
    <row r="2432" spans="1:30" x14ac:dyDescent="0.25">
      <c r="A2432" s="25">
        <v>1416048</v>
      </c>
      <c r="B2432" s="5">
        <v>42032</v>
      </c>
      <c r="C2432" s="6" t="s">
        <v>25</v>
      </c>
      <c r="D2432" s="6" t="s">
        <v>26</v>
      </c>
      <c r="E2432" s="6" t="s">
        <v>4</v>
      </c>
      <c r="F2432" s="6" t="s">
        <v>5</v>
      </c>
      <c r="G2432" s="6" t="s">
        <v>1008</v>
      </c>
      <c r="H2432" s="6" t="s">
        <v>27</v>
      </c>
      <c r="I2432" s="6" t="s">
        <v>1014</v>
      </c>
      <c r="J2432" s="6" t="s">
        <v>1028</v>
      </c>
      <c r="K2432" s="6" t="s">
        <v>1261</v>
      </c>
      <c r="L2432" s="6" t="s">
        <v>1267</v>
      </c>
      <c r="M2432" s="6" t="s">
        <v>1272</v>
      </c>
      <c r="N2432" s="5">
        <v>42033</v>
      </c>
      <c r="O2432" s="7">
        <v>229</v>
      </c>
      <c r="P2432" s="7">
        <v>369</v>
      </c>
      <c r="Q2432" s="7">
        <v>140</v>
      </c>
      <c r="R2432" s="6">
        <v>45</v>
      </c>
      <c r="S2432" s="7">
        <v>16605</v>
      </c>
      <c r="T2432" s="8">
        <v>0.01</v>
      </c>
      <c r="U2432" s="7">
        <v>166.05</v>
      </c>
      <c r="V2432" s="7">
        <v>16438.95</v>
      </c>
      <c r="W2432" s="7">
        <v>50</v>
      </c>
      <c r="X2432" s="7">
        <v>1511</v>
      </c>
      <c r="Y2432" s="9">
        <f>+DAY('TABLA PRINCIPAL'!$B2432)</f>
        <v>28</v>
      </c>
      <c r="Z2432" s="9">
        <f>+MONTH('TABLA PRINCIPAL'!$B2432)</f>
        <v>1</v>
      </c>
      <c r="AA2432" s="9">
        <f>+YEAR('TABLA PRINCIPAL'!$B2432)</f>
        <v>2015</v>
      </c>
      <c r="AB2432" s="22" t="str">
        <f>+IF(Ventas_Oficina[[#This Row],[Total del pedido]]&gt;=100000,"SI","NO")</f>
        <v>NO</v>
      </c>
      <c r="AC2432" s="22" t="str">
        <f>+_xlfn.XLOOKUP(Ventas_Oficina[[#This Row],[Nº de artículo]],AUXILIAR!A2431:A7324,AUXILIAR!D2431:D7324,"Error",0)</f>
        <v>No enviado a tiempo</v>
      </c>
      <c r="AD2432" s="22" t="str">
        <f>+IF(AND(Ventas_Oficina[[#This Row],[Total]]&gt;75000,Ventas_Oficina[[#This Row],[Envio a tiempo]]="Enviado a tiempo"),"Buena Venta","Venta Mala")</f>
        <v>Venta Mala</v>
      </c>
    </row>
    <row r="2433" spans="1:30" x14ac:dyDescent="0.25">
      <c r="A2433" s="26">
        <v>1416048</v>
      </c>
      <c r="B2433" s="10">
        <v>42032</v>
      </c>
      <c r="C2433" s="11" t="s">
        <v>25</v>
      </c>
      <c r="D2433" s="11" t="s">
        <v>26</v>
      </c>
      <c r="E2433" s="11" t="s">
        <v>4</v>
      </c>
      <c r="F2433" s="11" t="s">
        <v>5</v>
      </c>
      <c r="G2433" s="11" t="s">
        <v>1008</v>
      </c>
      <c r="H2433" s="11" t="s">
        <v>27</v>
      </c>
      <c r="I2433" s="11" t="s">
        <v>1014</v>
      </c>
      <c r="J2433" s="11" t="s">
        <v>1028</v>
      </c>
      <c r="K2433" s="11" t="s">
        <v>1261</v>
      </c>
      <c r="L2433" s="11" t="s">
        <v>1265</v>
      </c>
      <c r="M2433" s="11" t="s">
        <v>1272</v>
      </c>
      <c r="N2433" s="10">
        <v>42033</v>
      </c>
      <c r="O2433" s="12">
        <v>229</v>
      </c>
      <c r="P2433" s="12">
        <v>369</v>
      </c>
      <c r="Q2433" s="12">
        <v>140</v>
      </c>
      <c r="R2433" s="11">
        <v>34</v>
      </c>
      <c r="S2433" s="12">
        <v>12546</v>
      </c>
      <c r="T2433" s="13">
        <v>0.01</v>
      </c>
      <c r="U2433" s="12">
        <v>125.46000000000001</v>
      </c>
      <c r="V2433" s="12">
        <v>12420.54</v>
      </c>
      <c r="W2433" s="12">
        <v>50</v>
      </c>
      <c r="X2433" s="12">
        <v>1511</v>
      </c>
      <c r="Y2433" s="14">
        <f>+DAY('TABLA PRINCIPAL'!$B2433)</f>
        <v>28</v>
      </c>
      <c r="Z2433" s="14">
        <f>+MONTH('TABLA PRINCIPAL'!$B2433)</f>
        <v>1</v>
      </c>
      <c r="AA2433" s="14">
        <f>+YEAR('TABLA PRINCIPAL'!$B2433)</f>
        <v>2015</v>
      </c>
      <c r="AB2433" s="22" t="str">
        <f>+IF(Ventas_Oficina[[#This Row],[Total del pedido]]&gt;=100000,"SI","NO")</f>
        <v>NO</v>
      </c>
      <c r="AC2433" s="22" t="str">
        <f>+_xlfn.XLOOKUP(Ventas_Oficina[[#This Row],[Nº de artículo]],AUXILIAR!A2432:A7325,AUXILIAR!D2432:D7325,"Error",0)</f>
        <v>No enviado a tiempo</v>
      </c>
      <c r="AD2433" s="22" t="str">
        <f>+IF(AND(Ventas_Oficina[[#This Row],[Total]]&gt;75000,Ventas_Oficina[[#This Row],[Envio a tiempo]]="Enviado a tiempo"),"Buena Venta","Venta Mala")</f>
        <v>Venta Mala</v>
      </c>
    </row>
    <row r="2434" spans="1:30" x14ac:dyDescent="0.25">
      <c r="A2434" s="25">
        <v>1416048</v>
      </c>
      <c r="B2434" s="5">
        <v>42032</v>
      </c>
      <c r="C2434" s="6" t="s">
        <v>25</v>
      </c>
      <c r="D2434" s="6" t="s">
        <v>26</v>
      </c>
      <c r="E2434" s="6" t="s">
        <v>4</v>
      </c>
      <c r="F2434" s="6" t="s">
        <v>5</v>
      </c>
      <c r="G2434" s="6" t="s">
        <v>1009</v>
      </c>
      <c r="H2434" s="6" t="s">
        <v>27</v>
      </c>
      <c r="I2434" s="6" t="s">
        <v>1015</v>
      </c>
      <c r="J2434" s="6" t="s">
        <v>1032</v>
      </c>
      <c r="K2434" s="6" t="s">
        <v>1261</v>
      </c>
      <c r="L2434" s="6" t="s">
        <v>1265</v>
      </c>
      <c r="M2434" s="6" t="s">
        <v>1272</v>
      </c>
      <c r="N2434" s="5">
        <v>42033</v>
      </c>
      <c r="O2434" s="7">
        <v>159</v>
      </c>
      <c r="P2434" s="7">
        <v>261</v>
      </c>
      <c r="Q2434" s="7">
        <v>102</v>
      </c>
      <c r="R2434" s="6">
        <v>32</v>
      </c>
      <c r="S2434" s="7">
        <v>8352</v>
      </c>
      <c r="T2434" s="8">
        <v>0.01</v>
      </c>
      <c r="U2434" s="7">
        <v>83.52</v>
      </c>
      <c r="V2434" s="7">
        <v>8268.48</v>
      </c>
      <c r="W2434" s="7">
        <v>50</v>
      </c>
      <c r="X2434" s="7">
        <v>1511</v>
      </c>
      <c r="Y2434" s="9">
        <f>+DAY('TABLA PRINCIPAL'!$B2434)</f>
        <v>28</v>
      </c>
      <c r="Z2434" s="9">
        <f>+MONTH('TABLA PRINCIPAL'!$B2434)</f>
        <v>1</v>
      </c>
      <c r="AA2434" s="9">
        <f>+YEAR('TABLA PRINCIPAL'!$B2434)</f>
        <v>2015</v>
      </c>
      <c r="AB2434" s="22" t="str">
        <f>+IF(Ventas_Oficina[[#This Row],[Total del pedido]]&gt;=100000,"SI","NO")</f>
        <v>NO</v>
      </c>
      <c r="AC2434" s="22" t="str">
        <f>+_xlfn.XLOOKUP(Ventas_Oficina[[#This Row],[Nº de artículo]],AUXILIAR!A2433:A7326,AUXILIAR!D2433:D7326,"Error",0)</f>
        <v>No enviado a tiempo</v>
      </c>
      <c r="AD2434" s="22" t="str">
        <f>+IF(AND(Ventas_Oficina[[#This Row],[Total]]&gt;75000,Ventas_Oficina[[#This Row],[Envio a tiempo]]="Enviado a tiempo"),"Buena Venta","Venta Mala")</f>
        <v>Venta Mala</v>
      </c>
    </row>
    <row r="2435" spans="1:30" x14ac:dyDescent="0.25">
      <c r="A2435" s="26">
        <v>1416413</v>
      </c>
      <c r="B2435" s="10">
        <v>42163</v>
      </c>
      <c r="C2435" s="11" t="s">
        <v>69</v>
      </c>
      <c r="D2435" s="11" t="s">
        <v>23</v>
      </c>
      <c r="E2435" s="11" t="s">
        <v>4</v>
      </c>
      <c r="F2435" s="11" t="s">
        <v>5</v>
      </c>
      <c r="G2435" s="11" t="s">
        <v>1010</v>
      </c>
      <c r="H2435" s="11" t="s">
        <v>24</v>
      </c>
      <c r="I2435" s="11" t="s">
        <v>1015</v>
      </c>
      <c r="J2435" s="11" t="s">
        <v>1126</v>
      </c>
      <c r="K2435" s="11" t="s">
        <v>1262</v>
      </c>
      <c r="L2435" s="11" t="s">
        <v>1269</v>
      </c>
      <c r="M2435" s="11" t="s">
        <v>1272</v>
      </c>
      <c r="N2435" s="10">
        <v>42164</v>
      </c>
      <c r="O2435" s="12">
        <v>3202</v>
      </c>
      <c r="P2435" s="12">
        <v>15248</v>
      </c>
      <c r="Q2435" s="12">
        <v>12046</v>
      </c>
      <c r="R2435" s="11">
        <v>16</v>
      </c>
      <c r="S2435" s="12">
        <v>243968</v>
      </c>
      <c r="T2435" s="13">
        <v>0</v>
      </c>
      <c r="U2435" s="12">
        <v>0</v>
      </c>
      <c r="V2435" s="12">
        <v>243968</v>
      </c>
      <c r="W2435" s="12">
        <v>400</v>
      </c>
      <c r="X2435" s="12">
        <v>311002</v>
      </c>
      <c r="Y2435" s="14">
        <f>+DAY('TABLA PRINCIPAL'!$B2435)</f>
        <v>8</v>
      </c>
      <c r="Z2435" s="14">
        <f>+MONTH('TABLA PRINCIPAL'!$B2435)</f>
        <v>6</v>
      </c>
      <c r="AA2435" s="14">
        <f>+YEAR('TABLA PRINCIPAL'!$B2435)</f>
        <v>2015</v>
      </c>
      <c r="AB2435" s="22" t="str">
        <f>+IF(Ventas_Oficina[[#This Row],[Total del pedido]]&gt;=100000,"SI","NO")</f>
        <v>SI</v>
      </c>
      <c r="AC2435" s="22" t="str">
        <f>+_xlfn.XLOOKUP(Ventas_Oficina[[#This Row],[Nº de artículo]],AUXILIAR!A2434:A7327,AUXILIAR!D2434:D7327,"Error",0)</f>
        <v>No enviado a tiempo</v>
      </c>
      <c r="AD2435" s="22" t="str">
        <f>+IF(AND(Ventas_Oficina[[#This Row],[Total]]&gt;75000,Ventas_Oficina[[#This Row],[Envio a tiempo]]="Enviado a tiempo"),"Buena Venta","Venta Mala")</f>
        <v>Venta Mala</v>
      </c>
    </row>
    <row r="2436" spans="1:30" x14ac:dyDescent="0.25">
      <c r="A2436" s="25">
        <v>1416413</v>
      </c>
      <c r="B2436" s="5">
        <v>42332</v>
      </c>
      <c r="C2436" s="6" t="s">
        <v>99</v>
      </c>
      <c r="D2436" s="6" t="s">
        <v>100</v>
      </c>
      <c r="E2436" s="6" t="s">
        <v>12</v>
      </c>
      <c r="F2436" s="6" t="s">
        <v>13</v>
      </c>
      <c r="G2436" s="6" t="s">
        <v>1010</v>
      </c>
      <c r="H2436" s="6" t="s">
        <v>42</v>
      </c>
      <c r="I2436" s="6" t="s">
        <v>1016</v>
      </c>
      <c r="J2436" s="6" t="s">
        <v>1025</v>
      </c>
      <c r="K2436" s="6" t="s">
        <v>1261</v>
      </c>
      <c r="L2436" s="6" t="s">
        <v>1265</v>
      </c>
      <c r="M2436" s="6" t="s">
        <v>1273</v>
      </c>
      <c r="N2436" s="5">
        <v>42332</v>
      </c>
      <c r="O2436" s="7">
        <v>399</v>
      </c>
      <c r="P2436" s="7">
        <v>623</v>
      </c>
      <c r="Q2436" s="7">
        <v>224</v>
      </c>
      <c r="R2436" s="6">
        <v>30</v>
      </c>
      <c r="S2436" s="7">
        <v>18690</v>
      </c>
      <c r="T2436" s="8">
        <v>0.09</v>
      </c>
      <c r="U2436" s="7">
        <v>1682.1</v>
      </c>
      <c r="V2436" s="7">
        <v>17007.900000000001</v>
      </c>
      <c r="W2436" s="7">
        <v>697</v>
      </c>
      <c r="X2436" s="7">
        <v>11175</v>
      </c>
      <c r="Y2436" s="9">
        <f>+DAY('TABLA PRINCIPAL'!$B2436)</f>
        <v>24</v>
      </c>
      <c r="Z2436" s="9">
        <f>+MONTH('TABLA PRINCIPAL'!$B2436)</f>
        <v>11</v>
      </c>
      <c r="AA2436" s="9">
        <f>+YEAR('TABLA PRINCIPAL'!$B2436)</f>
        <v>2015</v>
      </c>
      <c r="AB2436" s="22" t="str">
        <f>+IF(Ventas_Oficina[[#This Row],[Total del pedido]]&gt;=100000,"SI","NO")</f>
        <v>NO</v>
      </c>
      <c r="AC2436" s="22" t="str">
        <f>+_xlfn.XLOOKUP(Ventas_Oficina[[#This Row],[Nº de artículo]],AUXILIAR!A2435:A7328,AUXILIAR!D2435:D7328,"Error",0)</f>
        <v>No enviado a tiempo</v>
      </c>
      <c r="AD2436" s="22" t="str">
        <f>+IF(AND(Ventas_Oficina[[#This Row],[Total]]&gt;75000,Ventas_Oficina[[#This Row],[Envio a tiempo]]="Enviado a tiempo"),"Buena Venta","Venta Mala")</f>
        <v>Venta Mala</v>
      </c>
    </row>
    <row r="2437" spans="1:30" x14ac:dyDescent="0.25">
      <c r="A2437" s="26">
        <v>1416778</v>
      </c>
      <c r="B2437" s="10">
        <v>42556</v>
      </c>
      <c r="C2437" s="11" t="s">
        <v>338</v>
      </c>
      <c r="D2437" s="11" t="s">
        <v>152</v>
      </c>
      <c r="E2437" s="11" t="s">
        <v>4</v>
      </c>
      <c r="F2437" s="11" t="s">
        <v>5</v>
      </c>
      <c r="G2437" s="11" t="s">
        <v>1007</v>
      </c>
      <c r="H2437" s="11" t="s">
        <v>39</v>
      </c>
      <c r="I2437" s="11" t="s">
        <v>1016</v>
      </c>
      <c r="J2437" s="11" t="s">
        <v>1018</v>
      </c>
      <c r="K2437" s="11" t="s">
        <v>1262</v>
      </c>
      <c r="L2437" s="11" t="s">
        <v>1269</v>
      </c>
      <c r="M2437" s="11" t="s">
        <v>1273</v>
      </c>
      <c r="N2437" s="10">
        <v>42558</v>
      </c>
      <c r="O2437" s="12">
        <v>15650</v>
      </c>
      <c r="P2437" s="12">
        <v>30097</v>
      </c>
      <c r="Q2437" s="12">
        <v>14447</v>
      </c>
      <c r="R2437" s="11">
        <v>50</v>
      </c>
      <c r="S2437" s="12">
        <v>1504850</v>
      </c>
      <c r="T2437" s="13">
        <v>0.09</v>
      </c>
      <c r="U2437" s="12">
        <v>135436.5</v>
      </c>
      <c r="V2437" s="12">
        <v>1369413.5</v>
      </c>
      <c r="W2437" s="12">
        <v>718</v>
      </c>
      <c r="X2437" s="12">
        <v>226725</v>
      </c>
      <c r="Y2437" s="14">
        <f>+DAY('TABLA PRINCIPAL'!$B2437)</f>
        <v>5</v>
      </c>
      <c r="Z2437" s="14">
        <f>+MONTH('TABLA PRINCIPAL'!$B2437)</f>
        <v>7</v>
      </c>
      <c r="AA2437" s="14">
        <f>+YEAR('TABLA PRINCIPAL'!$B2437)</f>
        <v>2016</v>
      </c>
      <c r="AB2437" s="22" t="str">
        <f>+IF(Ventas_Oficina[[#This Row],[Total del pedido]]&gt;=100000,"SI","NO")</f>
        <v>SI</v>
      </c>
      <c r="AC2437" s="22" t="str">
        <f>+_xlfn.XLOOKUP(Ventas_Oficina[[#This Row],[Nº de artículo]],AUXILIAR!A2436:A7329,AUXILIAR!D2436:D7329,"Error",0)</f>
        <v>Enviado a tiempo</v>
      </c>
      <c r="AD2437" s="22" t="str">
        <f>+IF(AND(Ventas_Oficina[[#This Row],[Total]]&gt;75000,Ventas_Oficina[[#This Row],[Envio a tiempo]]="Enviado a tiempo"),"Buena Venta","Venta Mala")</f>
        <v>Buena Venta</v>
      </c>
    </row>
    <row r="2438" spans="1:30" x14ac:dyDescent="0.25">
      <c r="A2438" s="25">
        <v>1416778</v>
      </c>
      <c r="B2438" s="5">
        <v>42130</v>
      </c>
      <c r="C2438" s="6" t="s">
        <v>217</v>
      </c>
      <c r="D2438" s="6" t="s">
        <v>29</v>
      </c>
      <c r="E2438" s="6" t="s">
        <v>12</v>
      </c>
      <c r="F2438" s="6" t="s">
        <v>13</v>
      </c>
      <c r="G2438" s="6" t="s">
        <v>1009</v>
      </c>
      <c r="H2438" s="6" t="s">
        <v>14</v>
      </c>
      <c r="I2438" s="6" t="s">
        <v>1015</v>
      </c>
      <c r="J2438" s="6" t="s">
        <v>1101</v>
      </c>
      <c r="K2438" s="6" t="s">
        <v>1261</v>
      </c>
      <c r="L2438" s="6" t="s">
        <v>1265</v>
      </c>
      <c r="M2438" s="6" t="s">
        <v>1272</v>
      </c>
      <c r="N2438" s="5">
        <v>42132</v>
      </c>
      <c r="O2438" s="7">
        <v>27899</v>
      </c>
      <c r="P2438" s="7">
        <v>44999</v>
      </c>
      <c r="Q2438" s="7">
        <v>17100</v>
      </c>
      <c r="R2438" s="6">
        <v>8</v>
      </c>
      <c r="S2438" s="7">
        <v>359992</v>
      </c>
      <c r="T2438" s="8">
        <v>0.09</v>
      </c>
      <c r="U2438" s="7">
        <v>32399.279999999999</v>
      </c>
      <c r="V2438" s="7">
        <v>327592.71999999997</v>
      </c>
      <c r="W2438" s="7">
        <v>4900</v>
      </c>
      <c r="X2438" s="7">
        <v>126745</v>
      </c>
      <c r="Y2438" s="9">
        <f>+DAY('TABLA PRINCIPAL'!$B2438)</f>
        <v>6</v>
      </c>
      <c r="Z2438" s="9">
        <f>+MONTH('TABLA PRINCIPAL'!$B2438)</f>
        <v>5</v>
      </c>
      <c r="AA2438" s="9">
        <f>+YEAR('TABLA PRINCIPAL'!$B2438)</f>
        <v>2015</v>
      </c>
      <c r="AB2438" s="22" t="str">
        <f>+IF(Ventas_Oficina[[#This Row],[Total del pedido]]&gt;=100000,"SI","NO")</f>
        <v>SI</v>
      </c>
      <c r="AC2438" s="22" t="str">
        <f>+_xlfn.XLOOKUP(Ventas_Oficina[[#This Row],[Nº de artículo]],AUXILIAR!A2437:A7330,AUXILIAR!D2437:D7330,"Error",0)</f>
        <v>Enviado a tiempo</v>
      </c>
      <c r="AD2438" s="22" t="str">
        <f>+IF(AND(Ventas_Oficina[[#This Row],[Total]]&gt;75000,Ventas_Oficina[[#This Row],[Envio a tiempo]]="Enviado a tiempo"),"Buena Venta","Venta Mala")</f>
        <v>Buena Venta</v>
      </c>
    </row>
    <row r="2439" spans="1:30" x14ac:dyDescent="0.25">
      <c r="A2439" s="26">
        <v>1416778</v>
      </c>
      <c r="B2439" s="10">
        <v>42088</v>
      </c>
      <c r="C2439" s="11" t="s">
        <v>278</v>
      </c>
      <c r="D2439" s="11" t="s">
        <v>133</v>
      </c>
      <c r="E2439" s="11" t="s">
        <v>12</v>
      </c>
      <c r="F2439" s="11" t="s">
        <v>13</v>
      </c>
      <c r="G2439" s="11" t="s">
        <v>1009</v>
      </c>
      <c r="H2439" s="11" t="s">
        <v>42</v>
      </c>
      <c r="I2439" s="11" t="s">
        <v>1013</v>
      </c>
      <c r="J2439" s="11" t="s">
        <v>1064</v>
      </c>
      <c r="K2439" s="11" t="s">
        <v>1261</v>
      </c>
      <c r="L2439" s="11" t="s">
        <v>1267</v>
      </c>
      <c r="M2439" s="11" t="s">
        <v>1272</v>
      </c>
      <c r="N2439" s="10">
        <v>42090</v>
      </c>
      <c r="O2439" s="12">
        <v>365</v>
      </c>
      <c r="P2439" s="12">
        <v>598</v>
      </c>
      <c r="Q2439" s="12">
        <v>233</v>
      </c>
      <c r="R2439" s="11">
        <v>46</v>
      </c>
      <c r="S2439" s="12">
        <v>27508</v>
      </c>
      <c r="T2439" s="13">
        <v>0.01</v>
      </c>
      <c r="U2439" s="12">
        <v>275.08</v>
      </c>
      <c r="V2439" s="12">
        <v>27232.92</v>
      </c>
      <c r="W2439" s="12">
        <v>149</v>
      </c>
      <c r="X2439" s="12">
        <v>8340</v>
      </c>
      <c r="Y2439" s="14">
        <f>+DAY('TABLA PRINCIPAL'!$B2439)</f>
        <v>25</v>
      </c>
      <c r="Z2439" s="14">
        <f>+MONTH('TABLA PRINCIPAL'!$B2439)</f>
        <v>3</v>
      </c>
      <c r="AA2439" s="14">
        <f>+YEAR('TABLA PRINCIPAL'!$B2439)</f>
        <v>2015</v>
      </c>
      <c r="AB2439" s="22" t="str">
        <f>+IF(Ventas_Oficina[[#This Row],[Total del pedido]]&gt;=100000,"SI","NO")</f>
        <v>NO</v>
      </c>
      <c r="AC2439" s="22" t="str">
        <f>+_xlfn.XLOOKUP(Ventas_Oficina[[#This Row],[Nº de artículo]],AUXILIAR!A2438:A7331,AUXILIAR!D2438:D7331,"Error",0)</f>
        <v>Enviado a tiempo</v>
      </c>
      <c r="AD2439" s="22" t="str">
        <f>+IF(AND(Ventas_Oficina[[#This Row],[Total]]&gt;75000,Ventas_Oficina[[#This Row],[Envio a tiempo]]="Enviado a tiempo"),"Buena Venta","Venta Mala")</f>
        <v>Venta Mala</v>
      </c>
    </row>
    <row r="2440" spans="1:30" x14ac:dyDescent="0.25">
      <c r="A2440" s="25">
        <v>1416778</v>
      </c>
      <c r="B2440" s="5">
        <v>41526</v>
      </c>
      <c r="C2440" s="6" t="s">
        <v>686</v>
      </c>
      <c r="D2440" s="6" t="s">
        <v>135</v>
      </c>
      <c r="E2440" s="6" t="s">
        <v>12</v>
      </c>
      <c r="F2440" s="6" t="s">
        <v>13</v>
      </c>
      <c r="G2440" s="6" t="s">
        <v>1008</v>
      </c>
      <c r="H2440" s="6" t="s">
        <v>42</v>
      </c>
      <c r="I2440" s="6" t="s">
        <v>1014</v>
      </c>
      <c r="J2440" s="6" t="s">
        <v>1049</v>
      </c>
      <c r="K2440" s="6" t="s">
        <v>1261</v>
      </c>
      <c r="L2440" s="6" t="s">
        <v>1265</v>
      </c>
      <c r="M2440" s="6" t="s">
        <v>1272</v>
      </c>
      <c r="N2440" s="5">
        <v>41527</v>
      </c>
      <c r="O2440" s="7">
        <v>184</v>
      </c>
      <c r="P2440" s="7">
        <v>288</v>
      </c>
      <c r="Q2440" s="7">
        <v>104</v>
      </c>
      <c r="R2440" s="6">
        <v>39</v>
      </c>
      <c r="S2440" s="7">
        <v>11232</v>
      </c>
      <c r="T2440" s="8">
        <v>0.03</v>
      </c>
      <c r="U2440" s="7">
        <v>336.96</v>
      </c>
      <c r="V2440" s="7">
        <v>10895.04</v>
      </c>
      <c r="W2440" s="7">
        <v>99</v>
      </c>
      <c r="X2440" s="7">
        <v>4591</v>
      </c>
      <c r="Y2440" s="9">
        <f>+DAY('TABLA PRINCIPAL'!$B2440)</f>
        <v>9</v>
      </c>
      <c r="Z2440" s="9">
        <f>+MONTH('TABLA PRINCIPAL'!$B2440)</f>
        <v>9</v>
      </c>
      <c r="AA2440" s="9">
        <f>+YEAR('TABLA PRINCIPAL'!$B2440)</f>
        <v>2013</v>
      </c>
      <c r="AB2440" s="22" t="str">
        <f>+IF(Ventas_Oficina[[#This Row],[Total del pedido]]&gt;=100000,"SI","NO")</f>
        <v>NO</v>
      </c>
      <c r="AC2440" s="22" t="str">
        <f>+_xlfn.XLOOKUP(Ventas_Oficina[[#This Row],[Nº de artículo]],AUXILIAR!A2439:A7332,AUXILIAR!D2439:D7332,"Error",0)</f>
        <v>Enviado a tiempo</v>
      </c>
      <c r="AD2440" s="22" t="str">
        <f>+IF(AND(Ventas_Oficina[[#This Row],[Total]]&gt;75000,Ventas_Oficina[[#This Row],[Envio a tiempo]]="Enviado a tiempo"),"Buena Venta","Venta Mala")</f>
        <v>Venta Mala</v>
      </c>
    </row>
    <row r="2441" spans="1:30" x14ac:dyDescent="0.25">
      <c r="A2441" s="26">
        <v>1417509</v>
      </c>
      <c r="B2441" s="10">
        <v>41624</v>
      </c>
      <c r="C2441" s="11" t="s">
        <v>20</v>
      </c>
      <c r="D2441" s="11" t="s">
        <v>21</v>
      </c>
      <c r="E2441" s="11" t="s">
        <v>4</v>
      </c>
      <c r="F2441" s="11" t="s">
        <v>5</v>
      </c>
      <c r="G2441" s="11" t="s">
        <v>1010</v>
      </c>
      <c r="H2441" s="11" t="s">
        <v>6</v>
      </c>
      <c r="I2441" s="11" t="s">
        <v>1016</v>
      </c>
      <c r="J2441" s="11" t="s">
        <v>1071</v>
      </c>
      <c r="K2441" s="11" t="s">
        <v>1261</v>
      </c>
      <c r="L2441" s="11" t="s">
        <v>1265</v>
      </c>
      <c r="M2441" s="11" t="s">
        <v>1272</v>
      </c>
      <c r="N2441" s="10">
        <v>41626</v>
      </c>
      <c r="O2441" s="12">
        <v>274</v>
      </c>
      <c r="P2441" s="12">
        <v>449</v>
      </c>
      <c r="Q2441" s="12">
        <v>175</v>
      </c>
      <c r="R2441" s="11">
        <v>30</v>
      </c>
      <c r="S2441" s="12">
        <v>13470</v>
      </c>
      <c r="T2441" s="13">
        <v>0.09</v>
      </c>
      <c r="U2441" s="12">
        <v>1212.3</v>
      </c>
      <c r="V2441" s="12">
        <v>12257.7</v>
      </c>
      <c r="W2441" s="12">
        <v>149</v>
      </c>
      <c r="X2441" s="12">
        <v>22353</v>
      </c>
      <c r="Y2441" s="14">
        <f>+DAY('TABLA PRINCIPAL'!$B2441)</f>
        <v>16</v>
      </c>
      <c r="Z2441" s="14">
        <f>+MONTH('TABLA PRINCIPAL'!$B2441)</f>
        <v>12</v>
      </c>
      <c r="AA2441" s="14">
        <f>+YEAR('TABLA PRINCIPAL'!$B2441)</f>
        <v>2013</v>
      </c>
      <c r="AB2441" s="22" t="str">
        <f>+IF(Ventas_Oficina[[#This Row],[Total del pedido]]&gt;=100000,"SI","NO")</f>
        <v>NO</v>
      </c>
      <c r="AC2441" s="22" t="str">
        <f>+_xlfn.XLOOKUP(Ventas_Oficina[[#This Row],[Nº de artículo]],AUXILIAR!A2440:A7333,AUXILIAR!D2440:D7333,"Error",0)</f>
        <v>Enviado a tiempo</v>
      </c>
      <c r="AD2441" s="22" t="str">
        <f>+IF(AND(Ventas_Oficina[[#This Row],[Total]]&gt;75000,Ventas_Oficina[[#This Row],[Envio a tiempo]]="Enviado a tiempo"),"Buena Venta","Venta Mala")</f>
        <v>Venta Mala</v>
      </c>
    </row>
    <row r="2442" spans="1:30" x14ac:dyDescent="0.25">
      <c r="A2442" s="25">
        <v>1417509</v>
      </c>
      <c r="B2442" s="5">
        <v>42038</v>
      </c>
      <c r="C2442" s="6" t="s">
        <v>322</v>
      </c>
      <c r="D2442" s="6" t="s">
        <v>323</v>
      </c>
      <c r="E2442" s="6" t="s">
        <v>4</v>
      </c>
      <c r="F2442" s="6" t="s">
        <v>5</v>
      </c>
      <c r="G2442" s="6" t="s">
        <v>1008</v>
      </c>
      <c r="H2442" s="6" t="s">
        <v>34</v>
      </c>
      <c r="I2442" s="6" t="s">
        <v>1012</v>
      </c>
      <c r="J2442" s="6" t="s">
        <v>1040</v>
      </c>
      <c r="K2442" s="6" t="s">
        <v>1261</v>
      </c>
      <c r="L2442" s="6" t="s">
        <v>1265</v>
      </c>
      <c r="M2442" s="6" t="s">
        <v>1272</v>
      </c>
      <c r="N2442" s="5">
        <v>42065</v>
      </c>
      <c r="O2442" s="7">
        <v>2156</v>
      </c>
      <c r="P2442" s="7">
        <v>3655</v>
      </c>
      <c r="Q2442" s="7">
        <v>1499</v>
      </c>
      <c r="R2442" s="6">
        <v>42</v>
      </c>
      <c r="S2442" s="7">
        <v>153510</v>
      </c>
      <c r="T2442" s="8">
        <v>7.0000000000000007E-2</v>
      </c>
      <c r="U2442" s="7">
        <v>10745.7</v>
      </c>
      <c r="V2442" s="7">
        <v>142764.29999999999</v>
      </c>
      <c r="W2442" s="7">
        <v>1389</v>
      </c>
      <c r="X2442" s="7">
        <v>119786</v>
      </c>
      <c r="Y2442" s="9">
        <f>+DAY('TABLA PRINCIPAL'!$B2442)</f>
        <v>3</v>
      </c>
      <c r="Z2442" s="9">
        <f>+MONTH('TABLA PRINCIPAL'!$B2442)</f>
        <v>2</v>
      </c>
      <c r="AA2442" s="9">
        <f>+YEAR('TABLA PRINCIPAL'!$B2442)</f>
        <v>2015</v>
      </c>
      <c r="AB2442" s="22" t="str">
        <f>+IF(Ventas_Oficina[[#This Row],[Total del pedido]]&gt;=100000,"SI","NO")</f>
        <v>SI</v>
      </c>
      <c r="AC2442" s="22" t="str">
        <f>+_xlfn.XLOOKUP(Ventas_Oficina[[#This Row],[Nº de artículo]],AUXILIAR!A2441:A7334,AUXILIAR!D2441:D7334,"Error",0)</f>
        <v>Enviado a tiempo</v>
      </c>
      <c r="AD2442" s="22" t="str">
        <f>+IF(AND(Ventas_Oficina[[#This Row],[Total]]&gt;75000,Ventas_Oficina[[#This Row],[Envio a tiempo]]="Enviado a tiempo"),"Buena Venta","Venta Mala")</f>
        <v>Buena Venta</v>
      </c>
    </row>
    <row r="2443" spans="1:30" x14ac:dyDescent="0.25">
      <c r="A2443" s="26">
        <v>1417874</v>
      </c>
      <c r="B2443" s="10">
        <v>42053</v>
      </c>
      <c r="C2443" s="11" t="s">
        <v>67</v>
      </c>
      <c r="D2443" s="11" t="s">
        <v>68</v>
      </c>
      <c r="E2443" s="11" t="s">
        <v>12</v>
      </c>
      <c r="F2443" s="11" t="s">
        <v>13</v>
      </c>
      <c r="G2443" s="11" t="s">
        <v>1010</v>
      </c>
      <c r="H2443" s="11" t="s">
        <v>14</v>
      </c>
      <c r="I2443" s="11" t="s">
        <v>1014</v>
      </c>
      <c r="J2443" s="11" t="s">
        <v>1130</v>
      </c>
      <c r="K2443" s="11" t="s">
        <v>1261</v>
      </c>
      <c r="L2443" s="11" t="s">
        <v>1267</v>
      </c>
      <c r="M2443" s="11" t="s">
        <v>1272</v>
      </c>
      <c r="N2443" s="10">
        <v>42054</v>
      </c>
      <c r="O2443" s="12">
        <v>184</v>
      </c>
      <c r="P2443" s="12">
        <v>288</v>
      </c>
      <c r="Q2443" s="12">
        <v>104</v>
      </c>
      <c r="R2443" s="11">
        <v>39</v>
      </c>
      <c r="S2443" s="12">
        <v>11232</v>
      </c>
      <c r="T2443" s="13">
        <v>0.08</v>
      </c>
      <c r="U2443" s="12">
        <v>898.56000000000006</v>
      </c>
      <c r="V2443" s="12">
        <v>10333.44</v>
      </c>
      <c r="W2443" s="12">
        <v>149</v>
      </c>
      <c r="X2443" s="12">
        <v>4893</v>
      </c>
      <c r="Y2443" s="14">
        <f>+DAY('TABLA PRINCIPAL'!$B2443)</f>
        <v>18</v>
      </c>
      <c r="Z2443" s="14">
        <f>+MONTH('TABLA PRINCIPAL'!$B2443)</f>
        <v>2</v>
      </c>
      <c r="AA2443" s="14">
        <f>+YEAR('TABLA PRINCIPAL'!$B2443)</f>
        <v>2015</v>
      </c>
      <c r="AB2443" s="22" t="str">
        <f>+IF(Ventas_Oficina[[#This Row],[Total del pedido]]&gt;=100000,"SI","NO")</f>
        <v>NO</v>
      </c>
      <c r="AC2443" s="22" t="str">
        <f>+_xlfn.XLOOKUP(Ventas_Oficina[[#This Row],[Nº de artículo]],AUXILIAR!A2442:A7335,AUXILIAR!D2442:D7335,"Error",0)</f>
        <v>No enviado a tiempo</v>
      </c>
      <c r="AD2443" s="22" t="str">
        <f>+IF(AND(Ventas_Oficina[[#This Row],[Total]]&gt;75000,Ventas_Oficina[[#This Row],[Envio a tiempo]]="Enviado a tiempo"),"Buena Venta","Venta Mala")</f>
        <v>Venta Mala</v>
      </c>
    </row>
    <row r="2444" spans="1:30" x14ac:dyDescent="0.25">
      <c r="A2444" s="25">
        <v>1417874</v>
      </c>
      <c r="B2444" s="5">
        <v>41346</v>
      </c>
      <c r="C2444" s="6" t="s">
        <v>551</v>
      </c>
      <c r="D2444" s="6" t="s">
        <v>150</v>
      </c>
      <c r="E2444" s="6" t="s">
        <v>12</v>
      </c>
      <c r="F2444" s="6" t="s">
        <v>13</v>
      </c>
      <c r="G2444" s="6" t="s">
        <v>1010</v>
      </c>
      <c r="H2444" s="6" t="s">
        <v>14</v>
      </c>
      <c r="I2444" s="6" t="s">
        <v>1012</v>
      </c>
      <c r="J2444" s="6" t="s">
        <v>1028</v>
      </c>
      <c r="K2444" s="6" t="s">
        <v>1261</v>
      </c>
      <c r="L2444" s="6" t="s">
        <v>1266</v>
      </c>
      <c r="M2444" s="6" t="s">
        <v>1272</v>
      </c>
      <c r="N2444" s="5">
        <v>41346</v>
      </c>
      <c r="O2444" s="7">
        <v>229</v>
      </c>
      <c r="P2444" s="7">
        <v>369</v>
      </c>
      <c r="Q2444" s="7">
        <v>140</v>
      </c>
      <c r="R2444" s="6">
        <v>6</v>
      </c>
      <c r="S2444" s="7">
        <v>2214</v>
      </c>
      <c r="T2444" s="8">
        <v>0</v>
      </c>
      <c r="U2444" s="7">
        <v>0</v>
      </c>
      <c r="V2444" s="7">
        <v>2214</v>
      </c>
      <c r="W2444" s="7">
        <v>50</v>
      </c>
      <c r="X2444" s="7">
        <v>6040</v>
      </c>
      <c r="Y2444" s="9">
        <f>+DAY('TABLA PRINCIPAL'!$B2444)</f>
        <v>13</v>
      </c>
      <c r="Z2444" s="9">
        <f>+MONTH('TABLA PRINCIPAL'!$B2444)</f>
        <v>3</v>
      </c>
      <c r="AA2444" s="9">
        <f>+YEAR('TABLA PRINCIPAL'!$B2444)</f>
        <v>2013</v>
      </c>
      <c r="AB2444" s="22" t="str">
        <f>+IF(Ventas_Oficina[[#This Row],[Total del pedido]]&gt;=100000,"SI","NO")</f>
        <v>NO</v>
      </c>
      <c r="AC2444" s="22" t="str">
        <f>+_xlfn.XLOOKUP(Ventas_Oficina[[#This Row],[Nº de artículo]],AUXILIAR!A2443:A7336,AUXILIAR!D2443:D7336,"Error",0)</f>
        <v>No enviado a tiempo</v>
      </c>
      <c r="AD2444" s="22" t="str">
        <f>+IF(AND(Ventas_Oficina[[#This Row],[Total]]&gt;75000,Ventas_Oficina[[#This Row],[Envio a tiempo]]="Enviado a tiempo"),"Buena Venta","Venta Mala")</f>
        <v>Venta Mala</v>
      </c>
    </row>
    <row r="2445" spans="1:30" x14ac:dyDescent="0.25">
      <c r="A2445" s="26">
        <v>1417874</v>
      </c>
      <c r="B2445" s="10">
        <v>41441</v>
      </c>
      <c r="C2445" s="11" t="s">
        <v>270</v>
      </c>
      <c r="D2445" s="11" t="s">
        <v>68</v>
      </c>
      <c r="E2445" s="11" t="s">
        <v>12</v>
      </c>
      <c r="F2445" s="11" t="s">
        <v>13</v>
      </c>
      <c r="G2445" s="11" t="s">
        <v>1007</v>
      </c>
      <c r="H2445" s="11" t="s">
        <v>14</v>
      </c>
      <c r="I2445" s="11" t="s">
        <v>1012</v>
      </c>
      <c r="J2445" s="11" t="s">
        <v>1106</v>
      </c>
      <c r="K2445" s="11" t="s">
        <v>1261</v>
      </c>
      <c r="L2445" s="11" t="s">
        <v>1265</v>
      </c>
      <c r="M2445" s="11" t="s">
        <v>1272</v>
      </c>
      <c r="N2445" s="10">
        <v>41441</v>
      </c>
      <c r="O2445" s="12">
        <v>2018</v>
      </c>
      <c r="P2445" s="12">
        <v>3541</v>
      </c>
      <c r="Q2445" s="12">
        <v>1523</v>
      </c>
      <c r="R2445" s="11">
        <v>45</v>
      </c>
      <c r="S2445" s="12">
        <v>159345</v>
      </c>
      <c r="T2445" s="13">
        <v>0</v>
      </c>
      <c r="U2445" s="12">
        <v>0</v>
      </c>
      <c r="V2445" s="12">
        <v>159345</v>
      </c>
      <c r="W2445" s="12">
        <v>199</v>
      </c>
      <c r="X2445" s="12">
        <v>29097</v>
      </c>
      <c r="Y2445" s="14">
        <f>+DAY('TABLA PRINCIPAL'!$B2445)</f>
        <v>16</v>
      </c>
      <c r="Z2445" s="14">
        <f>+MONTH('TABLA PRINCIPAL'!$B2445)</f>
        <v>6</v>
      </c>
      <c r="AA2445" s="14">
        <f>+YEAR('TABLA PRINCIPAL'!$B2445)</f>
        <v>2013</v>
      </c>
      <c r="AB2445" s="22" t="str">
        <f>+IF(Ventas_Oficina[[#This Row],[Total del pedido]]&gt;=100000,"SI","NO")</f>
        <v>SI</v>
      </c>
      <c r="AC2445" s="22" t="str">
        <f>+_xlfn.XLOOKUP(Ventas_Oficina[[#This Row],[Nº de artículo]],AUXILIAR!A2444:A7337,AUXILIAR!D2444:D7337,"Error",0)</f>
        <v>No enviado a tiempo</v>
      </c>
      <c r="AD2445" s="22" t="str">
        <f>+IF(AND(Ventas_Oficina[[#This Row],[Total]]&gt;75000,Ventas_Oficina[[#This Row],[Envio a tiempo]]="Enviado a tiempo"),"Buena Venta","Venta Mala")</f>
        <v>Venta Mala</v>
      </c>
    </row>
    <row r="2446" spans="1:30" x14ac:dyDescent="0.25">
      <c r="A2446" s="25">
        <v>1417874</v>
      </c>
      <c r="B2446" s="5">
        <v>41552</v>
      </c>
      <c r="C2446" s="6" t="s">
        <v>230</v>
      </c>
      <c r="D2446" s="6" t="s">
        <v>177</v>
      </c>
      <c r="E2446" s="6" t="s">
        <v>4</v>
      </c>
      <c r="F2446" s="6" t="s">
        <v>5</v>
      </c>
      <c r="G2446" s="6" t="s">
        <v>1009</v>
      </c>
      <c r="H2446" s="6" t="s">
        <v>6</v>
      </c>
      <c r="I2446" s="6" t="s">
        <v>1014</v>
      </c>
      <c r="J2446" s="6" t="s">
        <v>1022</v>
      </c>
      <c r="K2446" s="6" t="s">
        <v>1261</v>
      </c>
      <c r="L2446" s="6" t="s">
        <v>1267</v>
      </c>
      <c r="M2446" s="6" t="s">
        <v>1272</v>
      </c>
      <c r="N2446" s="5">
        <v>41554</v>
      </c>
      <c r="O2446" s="7">
        <v>153</v>
      </c>
      <c r="P2446" s="7">
        <v>278</v>
      </c>
      <c r="Q2446" s="7">
        <v>125</v>
      </c>
      <c r="R2446" s="6">
        <v>47</v>
      </c>
      <c r="S2446" s="7">
        <v>13066</v>
      </c>
      <c r="T2446" s="8">
        <v>0.04</v>
      </c>
      <c r="U2446" s="7">
        <v>522.64</v>
      </c>
      <c r="V2446" s="7">
        <v>12543.36</v>
      </c>
      <c r="W2446" s="7">
        <v>134</v>
      </c>
      <c r="X2446" s="7">
        <v>6046</v>
      </c>
      <c r="Y2446" s="9">
        <f>+DAY('TABLA PRINCIPAL'!$B2446)</f>
        <v>5</v>
      </c>
      <c r="Z2446" s="9">
        <f>+MONTH('TABLA PRINCIPAL'!$B2446)</f>
        <v>10</v>
      </c>
      <c r="AA2446" s="9">
        <f>+YEAR('TABLA PRINCIPAL'!$B2446)</f>
        <v>2013</v>
      </c>
      <c r="AB2446" s="22" t="str">
        <f>+IF(Ventas_Oficina[[#This Row],[Total del pedido]]&gt;=100000,"SI","NO")</f>
        <v>NO</v>
      </c>
      <c r="AC2446" s="22" t="str">
        <f>+_xlfn.XLOOKUP(Ventas_Oficina[[#This Row],[Nº de artículo]],AUXILIAR!A2445:A7338,AUXILIAR!D2445:D7338,"Error",0)</f>
        <v>No enviado a tiempo</v>
      </c>
      <c r="AD2446" s="22" t="str">
        <f>+IF(AND(Ventas_Oficina[[#This Row],[Total]]&gt;75000,Ventas_Oficina[[#This Row],[Envio a tiempo]]="Enviado a tiempo"),"Buena Venta","Venta Mala")</f>
        <v>Venta Mala</v>
      </c>
    </row>
    <row r="2447" spans="1:30" x14ac:dyDescent="0.25">
      <c r="A2447" s="26">
        <v>1417874</v>
      </c>
      <c r="B2447" s="10">
        <v>41508</v>
      </c>
      <c r="C2447" s="11" t="s">
        <v>314</v>
      </c>
      <c r="D2447" s="11" t="s">
        <v>260</v>
      </c>
      <c r="E2447" s="11" t="s">
        <v>4</v>
      </c>
      <c r="F2447" s="11" t="s">
        <v>5</v>
      </c>
      <c r="G2447" s="11" t="s">
        <v>1009</v>
      </c>
      <c r="H2447" s="11" t="s">
        <v>121</v>
      </c>
      <c r="I2447" s="11" t="s">
        <v>1016</v>
      </c>
      <c r="J2447" s="11" t="s">
        <v>1177</v>
      </c>
      <c r="K2447" s="11" t="s">
        <v>1261</v>
      </c>
      <c r="L2447" s="11" t="s">
        <v>1267</v>
      </c>
      <c r="M2447" s="11" t="s">
        <v>1272</v>
      </c>
      <c r="N2447" s="10">
        <v>41510</v>
      </c>
      <c r="O2447" s="12">
        <v>2218</v>
      </c>
      <c r="P2447" s="12">
        <v>5410</v>
      </c>
      <c r="Q2447" s="12">
        <v>3192</v>
      </c>
      <c r="R2447" s="11">
        <v>46</v>
      </c>
      <c r="S2447" s="12">
        <v>248860</v>
      </c>
      <c r="T2447" s="13">
        <v>0</v>
      </c>
      <c r="U2447" s="12">
        <v>0</v>
      </c>
      <c r="V2447" s="12">
        <v>248860</v>
      </c>
      <c r="W2447" s="12">
        <v>1999</v>
      </c>
      <c r="X2447" s="12">
        <v>27852</v>
      </c>
      <c r="Y2447" s="14">
        <f>+DAY('TABLA PRINCIPAL'!$B2447)</f>
        <v>22</v>
      </c>
      <c r="Z2447" s="14">
        <f>+MONTH('TABLA PRINCIPAL'!$B2447)</f>
        <v>8</v>
      </c>
      <c r="AA2447" s="14">
        <f>+YEAR('TABLA PRINCIPAL'!$B2447)</f>
        <v>2013</v>
      </c>
      <c r="AB2447" s="22" t="str">
        <f>+IF(Ventas_Oficina[[#This Row],[Total del pedido]]&gt;=100000,"SI","NO")</f>
        <v>SI</v>
      </c>
      <c r="AC2447" s="22" t="str">
        <f>+_xlfn.XLOOKUP(Ventas_Oficina[[#This Row],[Nº de artículo]],AUXILIAR!A2446:A7339,AUXILIAR!D2446:D7339,"Error",0)</f>
        <v>Enviado a tiempo</v>
      </c>
      <c r="AD2447" s="22" t="str">
        <f>+IF(AND(Ventas_Oficina[[#This Row],[Total]]&gt;75000,Ventas_Oficina[[#This Row],[Envio a tiempo]]="Enviado a tiempo"),"Buena Venta","Venta Mala")</f>
        <v>Venta Mala</v>
      </c>
    </row>
    <row r="2448" spans="1:30" x14ac:dyDescent="0.25">
      <c r="A2448" s="25">
        <v>1417874</v>
      </c>
      <c r="B2448" s="5">
        <v>41999</v>
      </c>
      <c r="C2448" s="6" t="s">
        <v>95</v>
      </c>
      <c r="D2448" s="6" t="s">
        <v>29</v>
      </c>
      <c r="E2448" s="6" t="s">
        <v>12</v>
      </c>
      <c r="F2448" s="6" t="s">
        <v>13</v>
      </c>
      <c r="G2448" s="6" t="s">
        <v>1007</v>
      </c>
      <c r="H2448" s="6" t="s">
        <v>14</v>
      </c>
      <c r="I2448" s="6" t="s">
        <v>1014</v>
      </c>
      <c r="J2448" s="6" t="s">
        <v>1117</v>
      </c>
      <c r="K2448" s="6" t="s">
        <v>1261</v>
      </c>
      <c r="L2448" s="6" t="s">
        <v>1265</v>
      </c>
      <c r="M2448" s="6" t="s">
        <v>1273</v>
      </c>
      <c r="N2448" s="5">
        <v>42002</v>
      </c>
      <c r="O2448" s="7">
        <v>352</v>
      </c>
      <c r="P2448" s="7">
        <v>558</v>
      </c>
      <c r="Q2448" s="7">
        <v>206</v>
      </c>
      <c r="R2448" s="6">
        <v>44</v>
      </c>
      <c r="S2448" s="7">
        <v>24552</v>
      </c>
      <c r="T2448" s="8">
        <v>7.0000000000000007E-2</v>
      </c>
      <c r="U2448" s="7">
        <v>1718.64</v>
      </c>
      <c r="V2448" s="7">
        <v>22833.360000000001</v>
      </c>
      <c r="W2448" s="7">
        <v>299</v>
      </c>
      <c r="X2448" s="7">
        <v>22652</v>
      </c>
      <c r="Y2448" s="9">
        <f>+DAY('TABLA PRINCIPAL'!$B2448)</f>
        <v>26</v>
      </c>
      <c r="Z2448" s="9">
        <f>+MONTH('TABLA PRINCIPAL'!$B2448)</f>
        <v>12</v>
      </c>
      <c r="AA2448" s="9">
        <f>+YEAR('TABLA PRINCIPAL'!$B2448)</f>
        <v>2014</v>
      </c>
      <c r="AB2448" s="22" t="str">
        <f>+IF(Ventas_Oficina[[#This Row],[Total del pedido]]&gt;=100000,"SI","NO")</f>
        <v>NO</v>
      </c>
      <c r="AC2448" s="22" t="str">
        <f>+_xlfn.XLOOKUP(Ventas_Oficina[[#This Row],[Nº de artículo]],AUXILIAR!A2447:A7340,AUXILIAR!D2447:D7340,"Error",0)</f>
        <v>Enviado a tiempo</v>
      </c>
      <c r="AD2448" s="22" t="str">
        <f>+IF(AND(Ventas_Oficina[[#This Row],[Total]]&gt;75000,Ventas_Oficina[[#This Row],[Envio a tiempo]]="Enviado a tiempo"),"Buena Venta","Venta Mala")</f>
        <v>Venta Mala</v>
      </c>
    </row>
    <row r="2449" spans="1:30" x14ac:dyDescent="0.25">
      <c r="A2449" s="26">
        <v>1417905</v>
      </c>
      <c r="B2449" s="10">
        <v>42141</v>
      </c>
      <c r="C2449" s="11" t="s">
        <v>728</v>
      </c>
      <c r="D2449" s="11" t="s">
        <v>385</v>
      </c>
      <c r="E2449" s="11" t="s">
        <v>4</v>
      </c>
      <c r="F2449" s="11" t="s">
        <v>5</v>
      </c>
      <c r="G2449" s="11" t="s">
        <v>1008</v>
      </c>
      <c r="H2449" s="11" t="s">
        <v>9</v>
      </c>
      <c r="I2449" s="11" t="s">
        <v>1015</v>
      </c>
      <c r="J2449" s="11" t="s">
        <v>1104</v>
      </c>
      <c r="K2449" s="11" t="s">
        <v>1263</v>
      </c>
      <c r="L2449" s="11" t="s">
        <v>1269</v>
      </c>
      <c r="M2449" s="11" t="s">
        <v>1272</v>
      </c>
      <c r="N2449" s="10">
        <v>42143</v>
      </c>
      <c r="O2449" s="12">
        <v>131</v>
      </c>
      <c r="P2449" s="12">
        <v>284</v>
      </c>
      <c r="Q2449" s="12">
        <v>153</v>
      </c>
      <c r="R2449" s="11">
        <v>3</v>
      </c>
      <c r="S2449" s="12">
        <v>852</v>
      </c>
      <c r="T2449" s="13">
        <v>0.01</v>
      </c>
      <c r="U2449" s="12">
        <v>8.52</v>
      </c>
      <c r="V2449" s="12">
        <v>843.48</v>
      </c>
      <c r="W2449" s="12">
        <v>93</v>
      </c>
      <c r="X2449" s="12">
        <v>6057</v>
      </c>
      <c r="Y2449" s="14">
        <f>+DAY('TABLA PRINCIPAL'!$B2449)</f>
        <v>17</v>
      </c>
      <c r="Z2449" s="14">
        <f>+MONTH('TABLA PRINCIPAL'!$B2449)</f>
        <v>5</v>
      </c>
      <c r="AA2449" s="14">
        <f>+YEAR('TABLA PRINCIPAL'!$B2449)</f>
        <v>2015</v>
      </c>
      <c r="AB2449" s="22" t="str">
        <f>+IF(Ventas_Oficina[[#This Row],[Total del pedido]]&gt;=100000,"SI","NO")</f>
        <v>NO</v>
      </c>
      <c r="AC2449" s="22" t="str">
        <f>+_xlfn.XLOOKUP(Ventas_Oficina[[#This Row],[Nº de artículo]],AUXILIAR!A2448:A7341,AUXILIAR!D2448:D7341,"Error",0)</f>
        <v>Enviado a tiempo</v>
      </c>
      <c r="AD2449" s="22" t="str">
        <f>+IF(AND(Ventas_Oficina[[#This Row],[Total]]&gt;75000,Ventas_Oficina[[#This Row],[Envio a tiempo]]="Enviado a tiempo"),"Buena Venta","Venta Mala")</f>
        <v>Venta Mala</v>
      </c>
    </row>
    <row r="2450" spans="1:30" x14ac:dyDescent="0.25">
      <c r="A2450" s="25">
        <v>1418239</v>
      </c>
      <c r="B2450" s="5">
        <v>42037</v>
      </c>
      <c r="C2450" s="6" t="s">
        <v>305</v>
      </c>
      <c r="D2450" s="6" t="s">
        <v>52</v>
      </c>
      <c r="E2450" s="6" t="s">
        <v>4</v>
      </c>
      <c r="F2450" s="6" t="s">
        <v>5</v>
      </c>
      <c r="G2450" s="6" t="s">
        <v>1008</v>
      </c>
      <c r="H2450" s="6" t="s">
        <v>53</v>
      </c>
      <c r="I2450" s="6" t="s">
        <v>1015</v>
      </c>
      <c r="J2450" s="6" t="s">
        <v>1101</v>
      </c>
      <c r="K2450" s="6" t="s">
        <v>1261</v>
      </c>
      <c r="L2450" s="6" t="s">
        <v>1267</v>
      </c>
      <c r="M2450" s="6" t="s">
        <v>1272</v>
      </c>
      <c r="N2450" s="5">
        <v>42038</v>
      </c>
      <c r="O2450" s="7">
        <v>27899</v>
      </c>
      <c r="P2450" s="7">
        <v>44999</v>
      </c>
      <c r="Q2450" s="7">
        <v>17100</v>
      </c>
      <c r="R2450" s="6">
        <v>19</v>
      </c>
      <c r="S2450" s="7">
        <v>854981</v>
      </c>
      <c r="T2450" s="8">
        <v>0.09</v>
      </c>
      <c r="U2450" s="7">
        <v>76948.289999999994</v>
      </c>
      <c r="V2450" s="7">
        <v>778032.71</v>
      </c>
      <c r="W2450" s="7">
        <v>4900</v>
      </c>
      <c r="X2450" s="7">
        <v>660085</v>
      </c>
      <c r="Y2450" s="9">
        <f>+DAY('TABLA PRINCIPAL'!$B2450)</f>
        <v>2</v>
      </c>
      <c r="Z2450" s="9">
        <f>+MONTH('TABLA PRINCIPAL'!$B2450)</f>
        <v>2</v>
      </c>
      <c r="AA2450" s="9">
        <f>+YEAR('TABLA PRINCIPAL'!$B2450)</f>
        <v>2015</v>
      </c>
      <c r="AB2450" s="22" t="str">
        <f>+IF(Ventas_Oficina[[#This Row],[Total del pedido]]&gt;=100000,"SI","NO")</f>
        <v>SI</v>
      </c>
      <c r="AC2450" s="22" t="str">
        <f>+_xlfn.XLOOKUP(Ventas_Oficina[[#This Row],[Nº de artículo]],AUXILIAR!A2449:A7342,AUXILIAR!D2449:D7342,"Error",0)</f>
        <v>No enviado a tiempo</v>
      </c>
      <c r="AD2450" s="22" t="str">
        <f>+IF(AND(Ventas_Oficina[[#This Row],[Total]]&gt;75000,Ventas_Oficina[[#This Row],[Envio a tiempo]]="Enviado a tiempo"),"Buena Venta","Venta Mala")</f>
        <v>Venta Mala</v>
      </c>
    </row>
    <row r="2451" spans="1:30" x14ac:dyDescent="0.25">
      <c r="A2451" s="26">
        <v>1418239</v>
      </c>
      <c r="B2451" s="10">
        <v>42037</v>
      </c>
      <c r="C2451" s="11" t="s">
        <v>96</v>
      </c>
      <c r="D2451" s="11" t="s">
        <v>97</v>
      </c>
      <c r="E2451" s="11" t="s">
        <v>12</v>
      </c>
      <c r="F2451" s="11" t="s">
        <v>13</v>
      </c>
      <c r="G2451" s="11" t="s">
        <v>1008</v>
      </c>
      <c r="H2451" s="11" t="s">
        <v>14</v>
      </c>
      <c r="I2451" s="11" t="s">
        <v>1016</v>
      </c>
      <c r="J2451" s="11" t="s">
        <v>1101</v>
      </c>
      <c r="K2451" s="11" t="s">
        <v>1261</v>
      </c>
      <c r="L2451" s="11" t="s">
        <v>1266</v>
      </c>
      <c r="M2451" s="11" t="s">
        <v>1272</v>
      </c>
      <c r="N2451" s="10">
        <v>42038</v>
      </c>
      <c r="O2451" s="12">
        <v>21600</v>
      </c>
      <c r="P2451" s="12">
        <v>44999</v>
      </c>
      <c r="Q2451" s="12">
        <v>23399</v>
      </c>
      <c r="R2451" s="11">
        <v>42</v>
      </c>
      <c r="S2451" s="12">
        <v>1889958</v>
      </c>
      <c r="T2451" s="13">
        <v>0.05</v>
      </c>
      <c r="U2451" s="12">
        <v>94497.900000000009</v>
      </c>
      <c r="V2451" s="12">
        <v>1795460.1</v>
      </c>
      <c r="W2451" s="12">
        <v>2449</v>
      </c>
      <c r="X2451" s="12">
        <v>660085</v>
      </c>
      <c r="Y2451" s="14">
        <f>+DAY('TABLA PRINCIPAL'!$B2451)</f>
        <v>2</v>
      </c>
      <c r="Z2451" s="14">
        <f>+MONTH('TABLA PRINCIPAL'!$B2451)</f>
        <v>2</v>
      </c>
      <c r="AA2451" s="14">
        <f>+YEAR('TABLA PRINCIPAL'!$B2451)</f>
        <v>2015</v>
      </c>
      <c r="AB2451" s="22" t="str">
        <f>+IF(Ventas_Oficina[[#This Row],[Total del pedido]]&gt;=100000,"SI","NO")</f>
        <v>SI</v>
      </c>
      <c r="AC2451" s="22" t="str">
        <f>+_xlfn.XLOOKUP(Ventas_Oficina[[#This Row],[Nº de artículo]],AUXILIAR!A2450:A7343,AUXILIAR!D2450:D7343,"Error",0)</f>
        <v>No enviado a tiempo</v>
      </c>
      <c r="AD2451" s="22" t="str">
        <f>+IF(AND(Ventas_Oficina[[#This Row],[Total]]&gt;75000,Ventas_Oficina[[#This Row],[Envio a tiempo]]="Enviado a tiempo"),"Buena Venta","Venta Mala")</f>
        <v>Venta Mala</v>
      </c>
    </row>
    <row r="2452" spans="1:30" x14ac:dyDescent="0.25">
      <c r="A2452" s="25">
        <v>1418239</v>
      </c>
      <c r="B2452" s="5">
        <v>41494</v>
      </c>
      <c r="C2452" s="6" t="s">
        <v>355</v>
      </c>
      <c r="D2452" s="6" t="s">
        <v>177</v>
      </c>
      <c r="E2452" s="6" t="s">
        <v>4</v>
      </c>
      <c r="F2452" s="6" t="s">
        <v>5</v>
      </c>
      <c r="G2452" s="6" t="s">
        <v>1008</v>
      </c>
      <c r="H2452" s="6" t="s">
        <v>6</v>
      </c>
      <c r="I2452" s="6" t="s">
        <v>1015</v>
      </c>
      <c r="J2452" s="6" t="s">
        <v>1101</v>
      </c>
      <c r="K2452" s="6" t="s">
        <v>1261</v>
      </c>
      <c r="L2452" s="6" t="s">
        <v>1265</v>
      </c>
      <c r="M2452" s="6" t="s">
        <v>1272</v>
      </c>
      <c r="N2452" s="5">
        <v>41495</v>
      </c>
      <c r="O2452" s="7">
        <v>27899</v>
      </c>
      <c r="P2452" s="7">
        <v>44999</v>
      </c>
      <c r="Q2452" s="7">
        <v>17100</v>
      </c>
      <c r="R2452" s="6">
        <v>12</v>
      </c>
      <c r="S2452" s="7">
        <v>539988</v>
      </c>
      <c r="T2452" s="8">
        <v>0.04</v>
      </c>
      <c r="U2452" s="7">
        <v>21599.52</v>
      </c>
      <c r="V2452" s="7">
        <v>518388.47999999998</v>
      </c>
      <c r="W2452" s="7">
        <v>4900</v>
      </c>
      <c r="X2452" s="7">
        <v>660781</v>
      </c>
      <c r="Y2452" s="9">
        <f>+DAY('TABLA PRINCIPAL'!$B2452)</f>
        <v>8</v>
      </c>
      <c r="Z2452" s="9">
        <f>+MONTH('TABLA PRINCIPAL'!$B2452)</f>
        <v>8</v>
      </c>
      <c r="AA2452" s="9">
        <f>+YEAR('TABLA PRINCIPAL'!$B2452)</f>
        <v>2013</v>
      </c>
      <c r="AB2452" s="22" t="str">
        <f>+IF(Ventas_Oficina[[#This Row],[Total del pedido]]&gt;=100000,"SI","NO")</f>
        <v>SI</v>
      </c>
      <c r="AC2452" s="22" t="str">
        <f>+_xlfn.XLOOKUP(Ventas_Oficina[[#This Row],[Nº de artículo]],AUXILIAR!A2451:A7344,AUXILIAR!D2451:D7344,"Error",0)</f>
        <v>No enviado a tiempo</v>
      </c>
      <c r="AD2452" s="22" t="str">
        <f>+IF(AND(Ventas_Oficina[[#This Row],[Total]]&gt;75000,Ventas_Oficina[[#This Row],[Envio a tiempo]]="Enviado a tiempo"),"Buena Venta","Venta Mala")</f>
        <v>Venta Mala</v>
      </c>
    </row>
    <row r="2453" spans="1:30" x14ac:dyDescent="0.25">
      <c r="A2453" s="26">
        <v>1418239</v>
      </c>
      <c r="B2453" s="10">
        <v>42036</v>
      </c>
      <c r="C2453" s="11" t="s">
        <v>729</v>
      </c>
      <c r="D2453" s="11" t="s">
        <v>211</v>
      </c>
      <c r="E2453" s="11" t="s">
        <v>4</v>
      </c>
      <c r="F2453" s="11" t="s">
        <v>5</v>
      </c>
      <c r="G2453" s="11" t="s">
        <v>1008</v>
      </c>
      <c r="H2453" s="11" t="s">
        <v>34</v>
      </c>
      <c r="I2453" s="11" t="s">
        <v>1012</v>
      </c>
      <c r="J2453" s="11" t="s">
        <v>1101</v>
      </c>
      <c r="K2453" s="11" t="s">
        <v>1261</v>
      </c>
      <c r="L2453" s="11" t="s">
        <v>1267</v>
      </c>
      <c r="M2453" s="11" t="s">
        <v>1272</v>
      </c>
      <c r="N2453" s="10">
        <v>42038</v>
      </c>
      <c r="O2453" s="12">
        <v>27899</v>
      </c>
      <c r="P2453" s="12">
        <v>44999</v>
      </c>
      <c r="Q2453" s="12">
        <v>17100</v>
      </c>
      <c r="R2453" s="11">
        <v>11</v>
      </c>
      <c r="S2453" s="12">
        <v>494989</v>
      </c>
      <c r="T2453" s="13">
        <v>7.0000000000000007E-2</v>
      </c>
      <c r="U2453" s="12">
        <v>34649.230000000003</v>
      </c>
      <c r="V2453" s="12">
        <v>460339.77</v>
      </c>
      <c r="W2453" s="12">
        <v>4900</v>
      </c>
      <c r="X2453" s="12">
        <v>660085</v>
      </c>
      <c r="Y2453" s="14">
        <f>+DAY('TABLA PRINCIPAL'!$B2453)</f>
        <v>1</v>
      </c>
      <c r="Z2453" s="14">
        <f>+MONTH('TABLA PRINCIPAL'!$B2453)</f>
        <v>2</v>
      </c>
      <c r="AA2453" s="14">
        <f>+YEAR('TABLA PRINCIPAL'!$B2453)</f>
        <v>2015</v>
      </c>
      <c r="AB2453" s="22" t="str">
        <f>+IF(Ventas_Oficina[[#This Row],[Total del pedido]]&gt;=100000,"SI","NO")</f>
        <v>SI</v>
      </c>
      <c r="AC2453" s="22" t="str">
        <f>+_xlfn.XLOOKUP(Ventas_Oficina[[#This Row],[Nº de artículo]],AUXILIAR!A2452:A7345,AUXILIAR!D2452:D7345,"Error",0)</f>
        <v>No enviado a tiempo</v>
      </c>
      <c r="AD2453" s="22" t="str">
        <f>+IF(AND(Ventas_Oficina[[#This Row],[Total]]&gt;75000,Ventas_Oficina[[#This Row],[Envio a tiempo]]="Enviado a tiempo"),"Buena Venta","Venta Mala")</f>
        <v>Venta Mala</v>
      </c>
    </row>
    <row r="2454" spans="1:30" x14ac:dyDescent="0.25">
      <c r="A2454" s="25">
        <v>1418604</v>
      </c>
      <c r="B2454" s="5">
        <v>41548</v>
      </c>
      <c r="C2454" s="6" t="s">
        <v>730</v>
      </c>
      <c r="D2454" s="6" t="s">
        <v>97</v>
      </c>
      <c r="E2454" s="6" t="s">
        <v>12</v>
      </c>
      <c r="F2454" s="6" t="s">
        <v>13</v>
      </c>
      <c r="G2454" s="6" t="s">
        <v>1008</v>
      </c>
      <c r="H2454" s="6" t="s">
        <v>14</v>
      </c>
      <c r="I2454" s="6" t="s">
        <v>1014</v>
      </c>
      <c r="J2454" s="6" t="s">
        <v>1021</v>
      </c>
      <c r="K2454" s="6" t="s">
        <v>1261</v>
      </c>
      <c r="L2454" s="6" t="s">
        <v>1266</v>
      </c>
      <c r="M2454" s="6" t="s">
        <v>1273</v>
      </c>
      <c r="N2454" s="5">
        <v>41549</v>
      </c>
      <c r="O2454" s="7">
        <v>533</v>
      </c>
      <c r="P2454" s="7">
        <v>860</v>
      </c>
      <c r="Q2454" s="7">
        <v>327</v>
      </c>
      <c r="R2454" s="6">
        <v>23</v>
      </c>
      <c r="S2454" s="7">
        <v>19780</v>
      </c>
      <c r="T2454" s="8">
        <v>0.01</v>
      </c>
      <c r="U2454" s="7">
        <v>197.8</v>
      </c>
      <c r="V2454" s="7">
        <v>19582.2</v>
      </c>
      <c r="W2454" s="7">
        <v>619</v>
      </c>
      <c r="X2454" s="7">
        <v>15874</v>
      </c>
      <c r="Y2454" s="9">
        <f>+DAY('TABLA PRINCIPAL'!$B2454)</f>
        <v>1</v>
      </c>
      <c r="Z2454" s="9">
        <f>+MONTH('TABLA PRINCIPAL'!$B2454)</f>
        <v>10</v>
      </c>
      <c r="AA2454" s="9">
        <f>+YEAR('TABLA PRINCIPAL'!$B2454)</f>
        <v>2013</v>
      </c>
      <c r="AB2454" s="22" t="str">
        <f>+IF(Ventas_Oficina[[#This Row],[Total del pedido]]&gt;=100000,"SI","NO")</f>
        <v>NO</v>
      </c>
      <c r="AC2454" s="22" t="str">
        <f>+_xlfn.XLOOKUP(Ventas_Oficina[[#This Row],[Nº de artículo]],AUXILIAR!A2453:A7346,AUXILIAR!D2453:D7346,"Error",0)</f>
        <v>No enviado a tiempo</v>
      </c>
      <c r="AD2454" s="22" t="str">
        <f>+IF(AND(Ventas_Oficina[[#This Row],[Total]]&gt;75000,Ventas_Oficina[[#This Row],[Envio a tiempo]]="Enviado a tiempo"),"Buena Venta","Venta Mala")</f>
        <v>Venta Mala</v>
      </c>
    </row>
    <row r="2455" spans="1:30" x14ac:dyDescent="0.25">
      <c r="A2455" s="26">
        <v>1419335</v>
      </c>
      <c r="B2455" s="10">
        <v>41797</v>
      </c>
      <c r="C2455" s="11" t="s">
        <v>95</v>
      </c>
      <c r="D2455" s="11" t="s">
        <v>29</v>
      </c>
      <c r="E2455" s="11" t="s">
        <v>12</v>
      </c>
      <c r="F2455" s="11" t="s">
        <v>13</v>
      </c>
      <c r="G2455" s="11" t="s">
        <v>1008</v>
      </c>
      <c r="H2455" s="11" t="s">
        <v>14</v>
      </c>
      <c r="I2455" s="11" t="s">
        <v>1015</v>
      </c>
      <c r="J2455" s="11" t="s">
        <v>1222</v>
      </c>
      <c r="K2455" s="11" t="s">
        <v>1261</v>
      </c>
      <c r="L2455" s="11" t="s">
        <v>1265</v>
      </c>
      <c r="M2455" s="11" t="s">
        <v>1272</v>
      </c>
      <c r="N2455" s="10">
        <v>41799</v>
      </c>
      <c r="O2455" s="12">
        <v>109</v>
      </c>
      <c r="P2455" s="12">
        <v>260</v>
      </c>
      <c r="Q2455" s="12">
        <v>151</v>
      </c>
      <c r="R2455" s="11">
        <v>38</v>
      </c>
      <c r="S2455" s="12">
        <v>9880</v>
      </c>
      <c r="T2455" s="13">
        <v>0.09</v>
      </c>
      <c r="U2455" s="12">
        <v>889.19999999999993</v>
      </c>
      <c r="V2455" s="12">
        <v>8990.7999999999993</v>
      </c>
      <c r="W2455" s="12">
        <v>240</v>
      </c>
      <c r="X2455" s="12">
        <v>82478</v>
      </c>
      <c r="Y2455" s="14">
        <f>+DAY('TABLA PRINCIPAL'!$B2455)</f>
        <v>7</v>
      </c>
      <c r="Z2455" s="14">
        <f>+MONTH('TABLA PRINCIPAL'!$B2455)</f>
        <v>6</v>
      </c>
      <c r="AA2455" s="14">
        <f>+YEAR('TABLA PRINCIPAL'!$B2455)</f>
        <v>2014</v>
      </c>
      <c r="AB2455" s="22" t="str">
        <f>+IF(Ventas_Oficina[[#This Row],[Total del pedido]]&gt;=100000,"SI","NO")</f>
        <v>NO</v>
      </c>
      <c r="AC2455" s="22" t="str">
        <f>+_xlfn.XLOOKUP(Ventas_Oficina[[#This Row],[Nº de artículo]],AUXILIAR!A2454:A7347,AUXILIAR!D2454:D7347,"Error",0)</f>
        <v>Enviado a tiempo</v>
      </c>
      <c r="AD2455" s="22" t="str">
        <f>+IF(AND(Ventas_Oficina[[#This Row],[Total]]&gt;75000,Ventas_Oficina[[#This Row],[Envio a tiempo]]="Enviado a tiempo"),"Buena Venta","Venta Mala")</f>
        <v>Buena Venta</v>
      </c>
    </row>
    <row r="2456" spans="1:30" x14ac:dyDescent="0.25">
      <c r="A2456" s="25">
        <v>1419335</v>
      </c>
      <c r="B2456" s="5">
        <v>42166</v>
      </c>
      <c r="C2456" s="6" t="s">
        <v>429</v>
      </c>
      <c r="D2456" s="6" t="s">
        <v>197</v>
      </c>
      <c r="E2456" s="6" t="s">
        <v>4</v>
      </c>
      <c r="F2456" s="6" t="s">
        <v>5</v>
      </c>
      <c r="G2456" s="6" t="s">
        <v>1010</v>
      </c>
      <c r="H2456" s="6" t="s">
        <v>39</v>
      </c>
      <c r="I2456" s="6" t="s">
        <v>1014</v>
      </c>
      <c r="J2456" s="6" t="s">
        <v>1118</v>
      </c>
      <c r="K2456" s="6" t="s">
        <v>1261</v>
      </c>
      <c r="L2456" s="6" t="s">
        <v>1267</v>
      </c>
      <c r="M2456" s="6" t="s">
        <v>1272</v>
      </c>
      <c r="N2456" s="5">
        <v>42166</v>
      </c>
      <c r="O2456" s="7">
        <v>448</v>
      </c>
      <c r="P2456" s="7">
        <v>814</v>
      </c>
      <c r="Q2456" s="7">
        <v>366</v>
      </c>
      <c r="R2456" s="6">
        <v>25</v>
      </c>
      <c r="S2456" s="7">
        <v>20350</v>
      </c>
      <c r="T2456" s="8">
        <v>0.01</v>
      </c>
      <c r="U2456" s="7">
        <v>203.5</v>
      </c>
      <c r="V2456" s="7">
        <v>20146.5</v>
      </c>
      <c r="W2456" s="7">
        <v>312</v>
      </c>
      <c r="X2456" s="7">
        <v>1640</v>
      </c>
      <c r="Y2456" s="9">
        <f>+DAY('TABLA PRINCIPAL'!$B2456)</f>
        <v>11</v>
      </c>
      <c r="Z2456" s="9">
        <f>+MONTH('TABLA PRINCIPAL'!$B2456)</f>
        <v>6</v>
      </c>
      <c r="AA2456" s="9">
        <f>+YEAR('TABLA PRINCIPAL'!$B2456)</f>
        <v>2015</v>
      </c>
      <c r="AB2456" s="22" t="str">
        <f>+IF(Ventas_Oficina[[#This Row],[Total del pedido]]&gt;=100000,"SI","NO")</f>
        <v>NO</v>
      </c>
      <c r="AC2456" s="22" t="str">
        <f>+_xlfn.XLOOKUP(Ventas_Oficina[[#This Row],[Nº de artículo]],AUXILIAR!A2455:A7348,AUXILIAR!D2455:D7348,"Error",0)</f>
        <v>Enviado a tiempo</v>
      </c>
      <c r="AD2456" s="22" t="str">
        <f>+IF(AND(Ventas_Oficina[[#This Row],[Total]]&gt;75000,Ventas_Oficina[[#This Row],[Envio a tiempo]]="Enviado a tiempo"),"Buena Venta","Venta Mala")</f>
        <v>Venta Mala</v>
      </c>
    </row>
    <row r="2457" spans="1:30" x14ac:dyDescent="0.25">
      <c r="A2457" s="26">
        <v>1420796</v>
      </c>
      <c r="B2457" s="10">
        <v>42039</v>
      </c>
      <c r="C2457" s="11" t="s">
        <v>221</v>
      </c>
      <c r="D2457" s="11" t="s">
        <v>199</v>
      </c>
      <c r="E2457" s="11" t="s">
        <v>4</v>
      </c>
      <c r="F2457" s="11" t="s">
        <v>5</v>
      </c>
      <c r="G2457" s="11" t="s">
        <v>1009</v>
      </c>
      <c r="H2457" s="11" t="s">
        <v>24</v>
      </c>
      <c r="I2457" s="11" t="s">
        <v>1014</v>
      </c>
      <c r="J2457" s="11" t="s">
        <v>187</v>
      </c>
      <c r="K2457" s="11" t="s">
        <v>1261</v>
      </c>
      <c r="L2457" s="11" t="s">
        <v>1265</v>
      </c>
      <c r="M2457" s="11" t="s">
        <v>1272</v>
      </c>
      <c r="N2457" s="10">
        <v>42041</v>
      </c>
      <c r="O2457" s="12">
        <v>231</v>
      </c>
      <c r="P2457" s="12">
        <v>378</v>
      </c>
      <c r="Q2457" s="12">
        <v>147</v>
      </c>
      <c r="R2457" s="11">
        <v>47</v>
      </c>
      <c r="S2457" s="12">
        <v>17766</v>
      </c>
      <c r="T2457" s="13">
        <v>0.03</v>
      </c>
      <c r="U2457" s="12">
        <v>532.98</v>
      </c>
      <c r="V2457" s="12">
        <v>17233.02</v>
      </c>
      <c r="W2457" s="12">
        <v>71</v>
      </c>
      <c r="X2457" s="12">
        <v>12537</v>
      </c>
      <c r="Y2457" s="14">
        <f>+DAY('TABLA PRINCIPAL'!$B2457)</f>
        <v>4</v>
      </c>
      <c r="Z2457" s="14">
        <f>+MONTH('TABLA PRINCIPAL'!$B2457)</f>
        <v>2</v>
      </c>
      <c r="AA2457" s="14">
        <f>+YEAR('TABLA PRINCIPAL'!$B2457)</f>
        <v>2015</v>
      </c>
      <c r="AB2457" s="22" t="str">
        <f>+IF(Ventas_Oficina[[#This Row],[Total del pedido]]&gt;=100000,"SI","NO")</f>
        <v>NO</v>
      </c>
      <c r="AC2457" s="22" t="str">
        <f>+_xlfn.XLOOKUP(Ventas_Oficina[[#This Row],[Nº de artículo]],AUXILIAR!A2456:A7349,AUXILIAR!D2456:D7349,"Error",0)</f>
        <v>Enviado a tiempo</v>
      </c>
      <c r="AD2457" s="22" t="str">
        <f>+IF(AND(Ventas_Oficina[[#This Row],[Total]]&gt;75000,Ventas_Oficina[[#This Row],[Envio a tiempo]]="Enviado a tiempo"),"Buena Venta","Venta Mala")</f>
        <v>Venta Mala</v>
      </c>
    </row>
    <row r="2458" spans="1:30" x14ac:dyDescent="0.25">
      <c r="A2458" s="25">
        <v>1421526</v>
      </c>
      <c r="B2458" s="5">
        <v>41903</v>
      </c>
      <c r="C2458" s="6" t="s">
        <v>398</v>
      </c>
      <c r="D2458" s="6" t="s">
        <v>46</v>
      </c>
      <c r="E2458" s="6" t="s">
        <v>4</v>
      </c>
      <c r="F2458" s="6" t="s">
        <v>5</v>
      </c>
      <c r="G2458" s="6" t="s">
        <v>1008</v>
      </c>
      <c r="H2458" s="6" t="s">
        <v>9</v>
      </c>
      <c r="I2458" s="6" t="s">
        <v>1012</v>
      </c>
      <c r="J2458" s="6" t="s">
        <v>1072</v>
      </c>
      <c r="K2458" s="6" t="s">
        <v>1261</v>
      </c>
      <c r="L2458" s="6" t="s">
        <v>1265</v>
      </c>
      <c r="M2458" s="6" t="s">
        <v>1272</v>
      </c>
      <c r="N2458" s="5">
        <v>41904</v>
      </c>
      <c r="O2458" s="7">
        <v>194</v>
      </c>
      <c r="P2458" s="7">
        <v>308</v>
      </c>
      <c r="Q2458" s="7">
        <v>114</v>
      </c>
      <c r="R2458" s="6">
        <v>42</v>
      </c>
      <c r="S2458" s="7">
        <v>12936</v>
      </c>
      <c r="T2458" s="8">
        <v>0.04</v>
      </c>
      <c r="U2458" s="7">
        <v>517.44000000000005</v>
      </c>
      <c r="V2458" s="7">
        <v>12418.56</v>
      </c>
      <c r="W2458" s="7">
        <v>99</v>
      </c>
      <c r="X2458" s="7">
        <v>10324</v>
      </c>
      <c r="Y2458" s="9">
        <f>+DAY('TABLA PRINCIPAL'!$B2458)</f>
        <v>21</v>
      </c>
      <c r="Z2458" s="9">
        <f>+MONTH('TABLA PRINCIPAL'!$B2458)</f>
        <v>9</v>
      </c>
      <c r="AA2458" s="9">
        <f>+YEAR('TABLA PRINCIPAL'!$B2458)</f>
        <v>2014</v>
      </c>
      <c r="AB2458" s="22" t="str">
        <f>+IF(Ventas_Oficina[[#This Row],[Total del pedido]]&gt;=100000,"SI","NO")</f>
        <v>NO</v>
      </c>
      <c r="AC2458" s="22" t="str">
        <f>+_xlfn.XLOOKUP(Ventas_Oficina[[#This Row],[Nº de artículo]],AUXILIAR!A2457:A7350,AUXILIAR!D2457:D7350,"Error",0)</f>
        <v>No enviado a tiempo</v>
      </c>
      <c r="AD2458" s="22" t="str">
        <f>+IF(AND(Ventas_Oficina[[#This Row],[Total]]&gt;75000,Ventas_Oficina[[#This Row],[Envio a tiempo]]="Enviado a tiempo"),"Buena Venta","Venta Mala")</f>
        <v>Venta Mala</v>
      </c>
    </row>
    <row r="2459" spans="1:30" x14ac:dyDescent="0.25">
      <c r="A2459" s="26">
        <v>1422622</v>
      </c>
      <c r="B2459" s="10">
        <v>41465</v>
      </c>
      <c r="C2459" s="11" t="s">
        <v>312</v>
      </c>
      <c r="D2459" s="11" t="s">
        <v>26</v>
      </c>
      <c r="E2459" s="11" t="s">
        <v>4</v>
      </c>
      <c r="F2459" s="11" t="s">
        <v>5</v>
      </c>
      <c r="G2459" s="11" t="s">
        <v>1008</v>
      </c>
      <c r="H2459" s="11" t="s">
        <v>27</v>
      </c>
      <c r="I2459" s="11" t="s">
        <v>1012</v>
      </c>
      <c r="J2459" s="11" t="s">
        <v>1052</v>
      </c>
      <c r="K2459" s="11" t="s">
        <v>1261</v>
      </c>
      <c r="L2459" s="11" t="s">
        <v>1265</v>
      </c>
      <c r="M2459" s="11" t="s">
        <v>1272</v>
      </c>
      <c r="N2459" s="10">
        <v>41465</v>
      </c>
      <c r="O2459" s="12">
        <v>332</v>
      </c>
      <c r="P2459" s="12">
        <v>518</v>
      </c>
      <c r="Q2459" s="12">
        <v>186</v>
      </c>
      <c r="R2459" s="11">
        <v>36</v>
      </c>
      <c r="S2459" s="12">
        <v>18648</v>
      </c>
      <c r="T2459" s="13">
        <v>0.09</v>
      </c>
      <c r="U2459" s="12">
        <v>1678.32</v>
      </c>
      <c r="V2459" s="12">
        <v>16969.68</v>
      </c>
      <c r="W2459" s="12">
        <v>204</v>
      </c>
      <c r="X2459" s="12">
        <v>5560</v>
      </c>
      <c r="Y2459" s="14">
        <f>+DAY('TABLA PRINCIPAL'!$B2459)</f>
        <v>10</v>
      </c>
      <c r="Z2459" s="14">
        <f>+MONTH('TABLA PRINCIPAL'!$B2459)</f>
        <v>7</v>
      </c>
      <c r="AA2459" s="14">
        <f>+YEAR('TABLA PRINCIPAL'!$B2459)</f>
        <v>2013</v>
      </c>
      <c r="AB2459" s="22" t="str">
        <f>+IF(Ventas_Oficina[[#This Row],[Total del pedido]]&gt;=100000,"SI","NO")</f>
        <v>NO</v>
      </c>
      <c r="AC2459" s="22" t="str">
        <f>+_xlfn.XLOOKUP(Ventas_Oficina[[#This Row],[Nº de artículo]],AUXILIAR!A2458:A7351,AUXILIAR!D2458:D7351,"Error",0)</f>
        <v>No enviado a tiempo</v>
      </c>
      <c r="AD2459" s="22" t="str">
        <f>+IF(AND(Ventas_Oficina[[#This Row],[Total]]&gt;75000,Ventas_Oficina[[#This Row],[Envio a tiempo]]="Enviado a tiempo"),"Buena Venta","Venta Mala")</f>
        <v>Venta Mala</v>
      </c>
    </row>
    <row r="2460" spans="1:30" x14ac:dyDescent="0.25">
      <c r="A2460" s="25">
        <v>1422987</v>
      </c>
      <c r="B2460" s="5">
        <v>41983</v>
      </c>
      <c r="C2460" s="6" t="s">
        <v>522</v>
      </c>
      <c r="D2460" s="6" t="s">
        <v>46</v>
      </c>
      <c r="E2460" s="6" t="s">
        <v>4</v>
      </c>
      <c r="F2460" s="6" t="s">
        <v>5</v>
      </c>
      <c r="G2460" s="6" t="s">
        <v>1010</v>
      </c>
      <c r="H2460" s="6" t="s">
        <v>9</v>
      </c>
      <c r="I2460" s="6" t="s">
        <v>1014</v>
      </c>
      <c r="J2460" s="6" t="s">
        <v>1075</v>
      </c>
      <c r="K2460" s="6" t="s">
        <v>1261</v>
      </c>
      <c r="L2460" s="6" t="s">
        <v>1267</v>
      </c>
      <c r="M2460" s="6" t="s">
        <v>1273</v>
      </c>
      <c r="N2460" s="5">
        <v>41985</v>
      </c>
      <c r="O2460" s="7">
        <v>225</v>
      </c>
      <c r="P2460" s="7">
        <v>369</v>
      </c>
      <c r="Q2460" s="7">
        <v>144</v>
      </c>
      <c r="R2460" s="6">
        <v>27</v>
      </c>
      <c r="S2460" s="7">
        <v>9963</v>
      </c>
      <c r="T2460" s="8">
        <v>0</v>
      </c>
      <c r="U2460" s="7">
        <v>0</v>
      </c>
      <c r="V2460" s="7">
        <v>9963</v>
      </c>
      <c r="W2460" s="7">
        <v>250</v>
      </c>
      <c r="X2460" s="7">
        <v>8670</v>
      </c>
      <c r="Y2460" s="9">
        <f>+DAY('TABLA PRINCIPAL'!$B2460)</f>
        <v>10</v>
      </c>
      <c r="Z2460" s="9">
        <f>+MONTH('TABLA PRINCIPAL'!$B2460)</f>
        <v>12</v>
      </c>
      <c r="AA2460" s="9">
        <f>+YEAR('TABLA PRINCIPAL'!$B2460)</f>
        <v>2014</v>
      </c>
      <c r="AB2460" s="22" t="str">
        <f>+IF(Ventas_Oficina[[#This Row],[Total del pedido]]&gt;=100000,"SI","NO")</f>
        <v>NO</v>
      </c>
      <c r="AC2460" s="22" t="str">
        <f>+_xlfn.XLOOKUP(Ventas_Oficina[[#This Row],[Nº de artículo]],AUXILIAR!A2459:A7352,AUXILIAR!D2459:D7352,"Error",0)</f>
        <v>Enviado a tiempo</v>
      </c>
      <c r="AD2460" s="22" t="str">
        <f>+IF(AND(Ventas_Oficina[[#This Row],[Total]]&gt;75000,Ventas_Oficina[[#This Row],[Envio a tiempo]]="Enviado a tiempo"),"Buena Venta","Venta Mala")</f>
        <v>Venta Mala</v>
      </c>
    </row>
    <row r="2461" spans="1:30" x14ac:dyDescent="0.25">
      <c r="A2461" s="26">
        <v>1423353</v>
      </c>
      <c r="B2461" s="10">
        <v>42211</v>
      </c>
      <c r="C2461" s="11" t="s">
        <v>69</v>
      </c>
      <c r="D2461" s="11" t="s">
        <v>23</v>
      </c>
      <c r="E2461" s="11" t="s">
        <v>4</v>
      </c>
      <c r="F2461" s="11" t="s">
        <v>5</v>
      </c>
      <c r="G2461" s="11" t="s">
        <v>1010</v>
      </c>
      <c r="H2461" s="11" t="s">
        <v>24</v>
      </c>
      <c r="I2461" s="11" t="s">
        <v>1016</v>
      </c>
      <c r="J2461" s="11" t="s">
        <v>1056</v>
      </c>
      <c r="K2461" s="11" t="s">
        <v>1261</v>
      </c>
      <c r="L2461" s="11" t="s">
        <v>1267</v>
      </c>
      <c r="M2461" s="11" t="s">
        <v>1272</v>
      </c>
      <c r="N2461" s="10">
        <v>42212</v>
      </c>
      <c r="O2461" s="12">
        <v>352</v>
      </c>
      <c r="P2461" s="12">
        <v>568</v>
      </c>
      <c r="Q2461" s="12">
        <v>216</v>
      </c>
      <c r="R2461" s="11">
        <v>34</v>
      </c>
      <c r="S2461" s="12">
        <v>19312</v>
      </c>
      <c r="T2461" s="13">
        <v>0.03</v>
      </c>
      <c r="U2461" s="12">
        <v>579.36</v>
      </c>
      <c r="V2461" s="12">
        <v>18732.64</v>
      </c>
      <c r="W2461" s="12">
        <v>139</v>
      </c>
      <c r="X2461" s="12">
        <v>4520</v>
      </c>
      <c r="Y2461" s="14">
        <f>+DAY('TABLA PRINCIPAL'!$B2461)</f>
        <v>26</v>
      </c>
      <c r="Z2461" s="14">
        <f>+MONTH('TABLA PRINCIPAL'!$B2461)</f>
        <v>7</v>
      </c>
      <c r="AA2461" s="14">
        <f>+YEAR('TABLA PRINCIPAL'!$B2461)</f>
        <v>2015</v>
      </c>
      <c r="AB2461" s="22" t="str">
        <f>+IF(Ventas_Oficina[[#This Row],[Total del pedido]]&gt;=100000,"SI","NO")</f>
        <v>NO</v>
      </c>
      <c r="AC2461" s="22" t="str">
        <f>+_xlfn.XLOOKUP(Ventas_Oficina[[#This Row],[Nº de artículo]],AUXILIAR!A2460:A7353,AUXILIAR!D2460:D7353,"Error",0)</f>
        <v>No enviado a tiempo</v>
      </c>
      <c r="AD2461" s="22" t="str">
        <f>+IF(AND(Ventas_Oficina[[#This Row],[Total]]&gt;75000,Ventas_Oficina[[#This Row],[Envio a tiempo]]="Enviado a tiempo"),"Buena Venta","Venta Mala")</f>
        <v>Venta Mala</v>
      </c>
    </row>
    <row r="2462" spans="1:30" x14ac:dyDescent="0.25">
      <c r="A2462" s="25">
        <v>1423353</v>
      </c>
      <c r="B2462" s="5">
        <v>41979</v>
      </c>
      <c r="C2462" s="6" t="s">
        <v>493</v>
      </c>
      <c r="D2462" s="6" t="s">
        <v>65</v>
      </c>
      <c r="E2462" s="6" t="s">
        <v>12</v>
      </c>
      <c r="F2462" s="6" t="s">
        <v>13</v>
      </c>
      <c r="G2462" s="6" t="s">
        <v>1008</v>
      </c>
      <c r="H2462" s="6" t="s">
        <v>14</v>
      </c>
      <c r="I2462" s="6" t="s">
        <v>1014</v>
      </c>
      <c r="J2462" s="6" t="s">
        <v>1046</v>
      </c>
      <c r="K2462" s="6" t="s">
        <v>1261</v>
      </c>
      <c r="L2462" s="6" t="s">
        <v>1267</v>
      </c>
      <c r="M2462" s="6" t="s">
        <v>1272</v>
      </c>
      <c r="N2462" s="5">
        <v>41950</v>
      </c>
      <c r="O2462" s="7">
        <v>519</v>
      </c>
      <c r="P2462" s="7">
        <v>1298</v>
      </c>
      <c r="Q2462" s="7">
        <v>779</v>
      </c>
      <c r="R2462" s="6">
        <v>27</v>
      </c>
      <c r="S2462" s="7">
        <v>35046</v>
      </c>
      <c r="T2462" s="8">
        <v>0.08</v>
      </c>
      <c r="U2462" s="7">
        <v>2803.68</v>
      </c>
      <c r="V2462" s="7">
        <v>32242.32</v>
      </c>
      <c r="W2462" s="7">
        <v>314</v>
      </c>
      <c r="X2462" s="7">
        <v>60022</v>
      </c>
      <c r="Y2462" s="9">
        <f>+DAY('TABLA PRINCIPAL'!$B2462)</f>
        <v>6</v>
      </c>
      <c r="Z2462" s="9">
        <f>+MONTH('TABLA PRINCIPAL'!$B2462)</f>
        <v>12</v>
      </c>
      <c r="AA2462" s="9">
        <f>+YEAR('TABLA PRINCIPAL'!$B2462)</f>
        <v>2014</v>
      </c>
      <c r="AB2462" s="22" t="str">
        <f>+IF(Ventas_Oficina[[#This Row],[Total del pedido]]&gt;=100000,"SI","NO")</f>
        <v>NO</v>
      </c>
      <c r="AC2462" s="22" t="str">
        <f>+_xlfn.XLOOKUP(Ventas_Oficina[[#This Row],[Nº de artículo]],AUXILIAR!A2461:A7354,AUXILIAR!D2461:D7354,"Error",0)</f>
        <v>No enviado a tiempo</v>
      </c>
      <c r="AD2462" s="22" t="str">
        <f>+IF(AND(Ventas_Oficina[[#This Row],[Total]]&gt;75000,Ventas_Oficina[[#This Row],[Envio a tiempo]]="Enviado a tiempo"),"Buena Venta","Venta Mala")</f>
        <v>Venta Mala</v>
      </c>
    </row>
    <row r="2463" spans="1:30" x14ac:dyDescent="0.25">
      <c r="A2463" s="26">
        <v>1423718</v>
      </c>
      <c r="B2463" s="10">
        <v>42005</v>
      </c>
      <c r="C2463" s="11" t="s">
        <v>96</v>
      </c>
      <c r="D2463" s="11" t="s">
        <v>97</v>
      </c>
      <c r="E2463" s="11" t="s">
        <v>12</v>
      </c>
      <c r="F2463" s="11" t="s">
        <v>13</v>
      </c>
      <c r="G2463" s="11" t="s">
        <v>1009</v>
      </c>
      <c r="H2463" s="11" t="s">
        <v>14</v>
      </c>
      <c r="I2463" s="11" t="s">
        <v>1014</v>
      </c>
      <c r="J2463" s="11" t="s">
        <v>1133</v>
      </c>
      <c r="K2463" s="11" t="s">
        <v>1261</v>
      </c>
      <c r="L2463" s="11" t="s">
        <v>1265</v>
      </c>
      <c r="M2463" s="11" t="s">
        <v>1272</v>
      </c>
      <c r="N2463" s="10">
        <v>42007</v>
      </c>
      <c r="O2463" s="12">
        <v>176</v>
      </c>
      <c r="P2463" s="12">
        <v>294</v>
      </c>
      <c r="Q2463" s="12">
        <v>118</v>
      </c>
      <c r="R2463" s="11">
        <v>47</v>
      </c>
      <c r="S2463" s="12">
        <v>13818</v>
      </c>
      <c r="T2463" s="13">
        <v>0.04</v>
      </c>
      <c r="U2463" s="12">
        <v>552.72</v>
      </c>
      <c r="V2463" s="12">
        <v>13265.28</v>
      </c>
      <c r="W2463" s="12">
        <v>81</v>
      </c>
      <c r="X2463" s="12">
        <v>15239</v>
      </c>
      <c r="Y2463" s="14">
        <f>+DAY('TABLA PRINCIPAL'!$B2463)</f>
        <v>1</v>
      </c>
      <c r="Z2463" s="14">
        <f>+MONTH('TABLA PRINCIPAL'!$B2463)</f>
        <v>1</v>
      </c>
      <c r="AA2463" s="14">
        <f>+YEAR('TABLA PRINCIPAL'!$B2463)</f>
        <v>2015</v>
      </c>
      <c r="AB2463" s="22" t="str">
        <f>+IF(Ventas_Oficina[[#This Row],[Total del pedido]]&gt;=100000,"SI","NO")</f>
        <v>NO</v>
      </c>
      <c r="AC2463" s="22" t="str">
        <f>+_xlfn.XLOOKUP(Ventas_Oficina[[#This Row],[Nº de artículo]],AUXILIAR!A2462:A7355,AUXILIAR!D2462:D7355,"Error",0)</f>
        <v>Enviado a tiempo</v>
      </c>
      <c r="AD2463" s="22" t="str">
        <f>+IF(AND(Ventas_Oficina[[#This Row],[Total]]&gt;75000,Ventas_Oficina[[#This Row],[Envio a tiempo]]="Enviado a tiempo"),"Buena Venta","Venta Mala")</f>
        <v>Venta Mala</v>
      </c>
    </row>
    <row r="2464" spans="1:30" x14ac:dyDescent="0.25">
      <c r="A2464" s="25">
        <v>1424083</v>
      </c>
      <c r="B2464" s="5">
        <v>41401</v>
      </c>
      <c r="C2464" s="6" t="s">
        <v>165</v>
      </c>
      <c r="D2464" s="6" t="s">
        <v>166</v>
      </c>
      <c r="E2464" s="6" t="s">
        <v>4</v>
      </c>
      <c r="F2464" s="6" t="s">
        <v>5</v>
      </c>
      <c r="G2464" s="6" t="s">
        <v>1008</v>
      </c>
      <c r="H2464" s="6" t="s">
        <v>34</v>
      </c>
      <c r="I2464" s="6" t="s">
        <v>1012</v>
      </c>
      <c r="J2464" s="6" t="s">
        <v>1101</v>
      </c>
      <c r="K2464" s="6" t="s">
        <v>1261</v>
      </c>
      <c r="L2464" s="6" t="s">
        <v>1267</v>
      </c>
      <c r="M2464" s="6" t="s">
        <v>1273</v>
      </c>
      <c r="N2464" s="5">
        <v>41403</v>
      </c>
      <c r="O2464" s="7">
        <v>27899</v>
      </c>
      <c r="P2464" s="7">
        <v>44999</v>
      </c>
      <c r="Q2464" s="7">
        <v>17100</v>
      </c>
      <c r="R2464" s="6">
        <v>29</v>
      </c>
      <c r="S2464" s="7">
        <v>1304971</v>
      </c>
      <c r="T2464" s="8">
        <v>7.0000000000000007E-2</v>
      </c>
      <c r="U2464" s="7">
        <v>91347.970000000016</v>
      </c>
      <c r="V2464" s="7">
        <v>1213623.03</v>
      </c>
      <c r="W2464" s="7">
        <v>4900</v>
      </c>
      <c r="X2464" s="7">
        <v>1119625</v>
      </c>
      <c r="Y2464" s="9">
        <f>+DAY('TABLA PRINCIPAL'!$B2464)</f>
        <v>7</v>
      </c>
      <c r="Z2464" s="9">
        <f>+MONTH('TABLA PRINCIPAL'!$B2464)</f>
        <v>5</v>
      </c>
      <c r="AA2464" s="9">
        <f>+YEAR('TABLA PRINCIPAL'!$B2464)</f>
        <v>2013</v>
      </c>
      <c r="AB2464" s="22" t="str">
        <f>+IF(Ventas_Oficina[[#This Row],[Total del pedido]]&gt;=100000,"SI","NO")</f>
        <v>SI</v>
      </c>
      <c r="AC2464" s="22" t="str">
        <f>+_xlfn.XLOOKUP(Ventas_Oficina[[#This Row],[Nº de artículo]],AUXILIAR!A2463:A7356,AUXILIAR!D2463:D7356,"Error",0)</f>
        <v>Enviado a tiempo</v>
      </c>
      <c r="AD2464" s="22" t="str">
        <f>+IF(AND(Ventas_Oficina[[#This Row],[Total]]&gt;75000,Ventas_Oficina[[#This Row],[Envio a tiempo]]="Enviado a tiempo"),"Buena Venta","Venta Mala")</f>
        <v>Buena Venta</v>
      </c>
    </row>
    <row r="2465" spans="1:30" x14ac:dyDescent="0.25">
      <c r="A2465" s="26">
        <v>1424083</v>
      </c>
      <c r="B2465" s="10">
        <v>42386</v>
      </c>
      <c r="C2465" s="11" t="s">
        <v>225</v>
      </c>
      <c r="D2465" s="11" t="s">
        <v>131</v>
      </c>
      <c r="E2465" s="11" t="s">
        <v>4</v>
      </c>
      <c r="F2465" s="11" t="s">
        <v>5</v>
      </c>
      <c r="G2465" s="11" t="s">
        <v>1008</v>
      </c>
      <c r="H2465" s="11" t="s">
        <v>27</v>
      </c>
      <c r="I2465" s="11" t="s">
        <v>1014</v>
      </c>
      <c r="J2465" s="11" t="s">
        <v>1018</v>
      </c>
      <c r="K2465" s="11" t="s">
        <v>1261</v>
      </c>
      <c r="L2465" s="11" t="s">
        <v>1265</v>
      </c>
      <c r="M2465" s="11" t="s">
        <v>1273</v>
      </c>
      <c r="N2465" s="10">
        <v>42388</v>
      </c>
      <c r="O2465" s="12">
        <v>15650</v>
      </c>
      <c r="P2465" s="12">
        <v>30097</v>
      </c>
      <c r="Q2465" s="12">
        <v>14447</v>
      </c>
      <c r="R2465" s="11">
        <v>42</v>
      </c>
      <c r="S2465" s="12">
        <v>1264074</v>
      </c>
      <c r="T2465" s="13">
        <v>0.04</v>
      </c>
      <c r="U2465" s="12">
        <v>50562.96</v>
      </c>
      <c r="V2465" s="12">
        <v>1213511.04</v>
      </c>
      <c r="W2465" s="12">
        <v>718</v>
      </c>
      <c r="X2465" s="12">
        <v>1111297</v>
      </c>
      <c r="Y2465" s="14">
        <f>+DAY('TABLA PRINCIPAL'!$B2465)</f>
        <v>17</v>
      </c>
      <c r="Z2465" s="14">
        <f>+MONTH('TABLA PRINCIPAL'!$B2465)</f>
        <v>1</v>
      </c>
      <c r="AA2465" s="14">
        <f>+YEAR('TABLA PRINCIPAL'!$B2465)</f>
        <v>2016</v>
      </c>
      <c r="AB2465" s="22" t="str">
        <f>+IF(Ventas_Oficina[[#This Row],[Total del pedido]]&gt;=100000,"SI","NO")</f>
        <v>SI</v>
      </c>
      <c r="AC2465" s="22" t="str">
        <f>+_xlfn.XLOOKUP(Ventas_Oficina[[#This Row],[Nº de artículo]],AUXILIAR!A2464:A7357,AUXILIAR!D2464:D7357,"Error",0)</f>
        <v>Enviado a tiempo</v>
      </c>
      <c r="AD2465" s="22" t="str">
        <f>+IF(AND(Ventas_Oficina[[#This Row],[Total]]&gt;75000,Ventas_Oficina[[#This Row],[Envio a tiempo]]="Enviado a tiempo"),"Buena Venta","Venta Mala")</f>
        <v>Buena Venta</v>
      </c>
    </row>
    <row r="2466" spans="1:30" x14ac:dyDescent="0.25">
      <c r="A2466" s="25">
        <v>1424083</v>
      </c>
      <c r="B2466" s="5">
        <v>42163</v>
      </c>
      <c r="C2466" s="6" t="s">
        <v>731</v>
      </c>
      <c r="D2466" s="6" t="s">
        <v>97</v>
      </c>
      <c r="E2466" s="6" t="s">
        <v>12</v>
      </c>
      <c r="F2466" s="6" t="s">
        <v>13</v>
      </c>
      <c r="G2466" s="6" t="s">
        <v>1010</v>
      </c>
      <c r="H2466" s="6" t="s">
        <v>14</v>
      </c>
      <c r="I2466" s="6" t="s">
        <v>1016</v>
      </c>
      <c r="J2466" s="6" t="s">
        <v>1018</v>
      </c>
      <c r="K2466" s="6" t="s">
        <v>1261</v>
      </c>
      <c r="L2466" s="6" t="s">
        <v>1265</v>
      </c>
      <c r="M2466" s="6" t="s">
        <v>1272</v>
      </c>
      <c r="N2466" s="5">
        <v>42164</v>
      </c>
      <c r="O2466" s="7">
        <v>15650</v>
      </c>
      <c r="P2466" s="7">
        <v>30097</v>
      </c>
      <c r="Q2466" s="7">
        <v>14447</v>
      </c>
      <c r="R2466" s="6">
        <v>21</v>
      </c>
      <c r="S2466" s="7">
        <v>632037</v>
      </c>
      <c r="T2466" s="8">
        <v>0.09</v>
      </c>
      <c r="U2466" s="7">
        <v>56883.329999999994</v>
      </c>
      <c r="V2466" s="7">
        <v>575153.67000000004</v>
      </c>
      <c r="W2466" s="7">
        <v>718</v>
      </c>
      <c r="X2466" s="7">
        <v>1111297</v>
      </c>
      <c r="Y2466" s="9">
        <f>+DAY('TABLA PRINCIPAL'!$B2466)</f>
        <v>8</v>
      </c>
      <c r="Z2466" s="9">
        <f>+MONTH('TABLA PRINCIPAL'!$B2466)</f>
        <v>6</v>
      </c>
      <c r="AA2466" s="9">
        <f>+YEAR('TABLA PRINCIPAL'!$B2466)</f>
        <v>2015</v>
      </c>
      <c r="AB2466" s="22" t="str">
        <f>+IF(Ventas_Oficina[[#This Row],[Total del pedido]]&gt;=100000,"SI","NO")</f>
        <v>SI</v>
      </c>
      <c r="AC2466" s="22" t="str">
        <f>+_xlfn.XLOOKUP(Ventas_Oficina[[#This Row],[Nº de artículo]],AUXILIAR!A2465:A7358,AUXILIAR!D2465:D7358,"Error",0)</f>
        <v>Enviado a tiempo</v>
      </c>
      <c r="AD2466" s="22" t="str">
        <f>+IF(AND(Ventas_Oficina[[#This Row],[Total]]&gt;75000,Ventas_Oficina[[#This Row],[Envio a tiempo]]="Enviado a tiempo"),"Buena Venta","Venta Mala")</f>
        <v>Buena Venta</v>
      </c>
    </row>
    <row r="2467" spans="1:30" x14ac:dyDescent="0.25">
      <c r="A2467" s="26">
        <v>1424083</v>
      </c>
      <c r="B2467" s="10">
        <v>41808</v>
      </c>
      <c r="C2467" s="11" t="s">
        <v>475</v>
      </c>
      <c r="D2467" s="11" t="s">
        <v>78</v>
      </c>
      <c r="E2467" s="11" t="s">
        <v>4</v>
      </c>
      <c r="F2467" s="11" t="s">
        <v>5</v>
      </c>
      <c r="G2467" s="11" t="s">
        <v>1008</v>
      </c>
      <c r="H2467" s="11" t="s">
        <v>53</v>
      </c>
      <c r="I2467" s="11" t="s">
        <v>1016</v>
      </c>
      <c r="J2467" s="11" t="s">
        <v>1046</v>
      </c>
      <c r="K2467" s="11" t="s">
        <v>1261</v>
      </c>
      <c r="L2467" s="11" t="s">
        <v>1267</v>
      </c>
      <c r="M2467" s="11" t="s">
        <v>1272</v>
      </c>
      <c r="N2467" s="10">
        <v>41808</v>
      </c>
      <c r="O2467" s="12">
        <v>519</v>
      </c>
      <c r="P2467" s="12">
        <v>1298</v>
      </c>
      <c r="Q2467" s="12">
        <v>779</v>
      </c>
      <c r="R2467" s="11">
        <v>20</v>
      </c>
      <c r="S2467" s="12">
        <v>25960</v>
      </c>
      <c r="T2467" s="13">
        <v>0.06</v>
      </c>
      <c r="U2467" s="12">
        <v>1557.6</v>
      </c>
      <c r="V2467" s="12">
        <v>24402.400000000001</v>
      </c>
      <c r="W2467" s="12">
        <v>314</v>
      </c>
      <c r="X2467" s="12">
        <v>26655</v>
      </c>
      <c r="Y2467" s="14">
        <f>+DAY('TABLA PRINCIPAL'!$B2467)</f>
        <v>18</v>
      </c>
      <c r="Z2467" s="14">
        <f>+MONTH('TABLA PRINCIPAL'!$B2467)</f>
        <v>6</v>
      </c>
      <c r="AA2467" s="14">
        <f>+YEAR('TABLA PRINCIPAL'!$B2467)</f>
        <v>2014</v>
      </c>
      <c r="AB2467" s="22" t="str">
        <f>+IF(Ventas_Oficina[[#This Row],[Total del pedido]]&gt;=100000,"SI","NO")</f>
        <v>NO</v>
      </c>
      <c r="AC2467" s="22" t="str">
        <f>+_xlfn.XLOOKUP(Ventas_Oficina[[#This Row],[Nº de artículo]],AUXILIAR!A2466:A7359,AUXILIAR!D2466:D7359,"Error",0)</f>
        <v>No enviado a tiempo</v>
      </c>
      <c r="AD2467" s="22" t="str">
        <f>+IF(AND(Ventas_Oficina[[#This Row],[Total]]&gt;75000,Ventas_Oficina[[#This Row],[Envio a tiempo]]="Enviado a tiempo"),"Buena Venta","Venta Mala")</f>
        <v>Venta Mala</v>
      </c>
    </row>
    <row r="2468" spans="1:30" x14ac:dyDescent="0.25">
      <c r="A2468" s="25">
        <v>1424083</v>
      </c>
      <c r="B2468" s="5">
        <v>41736</v>
      </c>
      <c r="C2468" s="6" t="s">
        <v>204</v>
      </c>
      <c r="D2468" s="6" t="s">
        <v>205</v>
      </c>
      <c r="E2468" s="6" t="s">
        <v>4</v>
      </c>
      <c r="F2468" s="6" t="s">
        <v>5</v>
      </c>
      <c r="G2468" s="6" t="s">
        <v>1008</v>
      </c>
      <c r="H2468" s="6" t="s">
        <v>121</v>
      </c>
      <c r="I2468" s="6" t="s">
        <v>1012</v>
      </c>
      <c r="J2468" s="6" t="s">
        <v>1018</v>
      </c>
      <c r="K2468" s="6" t="s">
        <v>1261</v>
      </c>
      <c r="L2468" s="6" t="s">
        <v>1267</v>
      </c>
      <c r="M2468" s="6" t="s">
        <v>1272</v>
      </c>
      <c r="N2468" s="5">
        <v>41736</v>
      </c>
      <c r="O2468" s="7">
        <v>15650</v>
      </c>
      <c r="P2468" s="7">
        <v>30097</v>
      </c>
      <c r="Q2468" s="7">
        <v>14447</v>
      </c>
      <c r="R2468" s="6">
        <v>9</v>
      </c>
      <c r="S2468" s="7">
        <v>270873</v>
      </c>
      <c r="T2468" s="8">
        <v>0.08</v>
      </c>
      <c r="U2468" s="7">
        <v>21669.84</v>
      </c>
      <c r="V2468" s="7">
        <v>249203.16</v>
      </c>
      <c r="W2468" s="7">
        <v>718</v>
      </c>
      <c r="X2468" s="7">
        <v>1111297</v>
      </c>
      <c r="Y2468" s="9">
        <f>+DAY('TABLA PRINCIPAL'!$B2468)</f>
        <v>7</v>
      </c>
      <c r="Z2468" s="9">
        <f>+MONTH('TABLA PRINCIPAL'!$B2468)</f>
        <v>4</v>
      </c>
      <c r="AA2468" s="9">
        <f>+YEAR('TABLA PRINCIPAL'!$B2468)</f>
        <v>2014</v>
      </c>
      <c r="AB2468" s="22" t="str">
        <f>+IF(Ventas_Oficina[[#This Row],[Total del pedido]]&gt;=100000,"SI","NO")</f>
        <v>SI</v>
      </c>
      <c r="AC2468" s="22" t="str">
        <f>+_xlfn.XLOOKUP(Ventas_Oficina[[#This Row],[Nº de artículo]],AUXILIAR!A2467:A7360,AUXILIAR!D2467:D7360,"Error",0)</f>
        <v>No enviado a tiempo</v>
      </c>
      <c r="AD2468" s="22" t="str">
        <f>+IF(AND(Ventas_Oficina[[#This Row],[Total]]&gt;75000,Ventas_Oficina[[#This Row],[Envio a tiempo]]="Enviado a tiempo"),"Buena Venta","Venta Mala")</f>
        <v>Venta Mala</v>
      </c>
    </row>
    <row r="2469" spans="1:30" x14ac:dyDescent="0.25">
      <c r="A2469" s="26">
        <v>1424813</v>
      </c>
      <c r="B2469" s="10">
        <v>41895</v>
      </c>
      <c r="C2469" s="11" t="s">
        <v>18</v>
      </c>
      <c r="D2469" s="11" t="s">
        <v>19</v>
      </c>
      <c r="E2469" s="11" t="s">
        <v>4</v>
      </c>
      <c r="F2469" s="11" t="s">
        <v>5</v>
      </c>
      <c r="G2469" s="11" t="s">
        <v>1009</v>
      </c>
      <c r="H2469" s="11" t="s">
        <v>6</v>
      </c>
      <c r="I2469" s="11" t="s">
        <v>1012</v>
      </c>
      <c r="J2469" s="11" t="s">
        <v>1068</v>
      </c>
      <c r="K2469" s="11" t="s">
        <v>1261</v>
      </c>
      <c r="L2469" s="11" t="s">
        <v>1265</v>
      </c>
      <c r="M2469" s="11" t="s">
        <v>1272</v>
      </c>
      <c r="N2469" s="10">
        <v>41899</v>
      </c>
      <c r="O2469" s="12">
        <v>446</v>
      </c>
      <c r="P2469" s="12">
        <v>1089</v>
      </c>
      <c r="Q2469" s="12">
        <v>643</v>
      </c>
      <c r="R2469" s="11">
        <v>46</v>
      </c>
      <c r="S2469" s="12">
        <v>50094</v>
      </c>
      <c r="T2469" s="13">
        <v>0.04</v>
      </c>
      <c r="U2469" s="12">
        <v>2003.76</v>
      </c>
      <c r="V2469" s="12">
        <v>48090.239999999998</v>
      </c>
      <c r="W2469" s="12">
        <v>450</v>
      </c>
      <c r="X2469" s="12">
        <v>7978</v>
      </c>
      <c r="Y2469" s="14">
        <f>+DAY('TABLA PRINCIPAL'!$B2469)</f>
        <v>13</v>
      </c>
      <c r="Z2469" s="14">
        <f>+MONTH('TABLA PRINCIPAL'!$B2469)</f>
        <v>9</v>
      </c>
      <c r="AA2469" s="14">
        <f>+YEAR('TABLA PRINCIPAL'!$B2469)</f>
        <v>2014</v>
      </c>
      <c r="AB2469" s="22" t="str">
        <f>+IF(Ventas_Oficina[[#This Row],[Total del pedido]]&gt;=100000,"SI","NO")</f>
        <v>NO</v>
      </c>
      <c r="AC2469" s="22" t="str">
        <f>+_xlfn.XLOOKUP(Ventas_Oficina[[#This Row],[Nº de artículo]],AUXILIAR!A2468:A7361,AUXILIAR!D2468:D7361,"Error",0)</f>
        <v>Enviado a tiempo</v>
      </c>
      <c r="AD2469" s="22" t="str">
        <f>+IF(AND(Ventas_Oficina[[#This Row],[Total]]&gt;75000,Ventas_Oficina[[#This Row],[Envio a tiempo]]="Enviado a tiempo"),"Buena Venta","Venta Mala")</f>
        <v>Venta Mala</v>
      </c>
    </row>
    <row r="2470" spans="1:30" x14ac:dyDescent="0.25">
      <c r="A2470" s="25">
        <v>1424813</v>
      </c>
      <c r="B2470" s="5">
        <v>42052</v>
      </c>
      <c r="C2470" s="6" t="s">
        <v>348</v>
      </c>
      <c r="D2470" s="6" t="s">
        <v>60</v>
      </c>
      <c r="E2470" s="6" t="s">
        <v>4</v>
      </c>
      <c r="F2470" s="6" t="s">
        <v>5</v>
      </c>
      <c r="G2470" s="6" t="s">
        <v>1007</v>
      </c>
      <c r="H2470" s="6" t="s">
        <v>24</v>
      </c>
      <c r="I2470" s="6" t="s">
        <v>1013</v>
      </c>
      <c r="J2470" s="6" t="s">
        <v>1039</v>
      </c>
      <c r="K2470" s="6" t="s">
        <v>1261</v>
      </c>
      <c r="L2470" s="6" t="s">
        <v>1267</v>
      </c>
      <c r="M2470" s="6" t="s">
        <v>1272</v>
      </c>
      <c r="N2470" s="5">
        <v>42054</v>
      </c>
      <c r="O2470" s="7">
        <v>479</v>
      </c>
      <c r="P2470" s="7">
        <v>1197</v>
      </c>
      <c r="Q2470" s="7">
        <v>718</v>
      </c>
      <c r="R2470" s="6">
        <v>35</v>
      </c>
      <c r="S2470" s="7">
        <v>41895</v>
      </c>
      <c r="T2470" s="8">
        <v>0.04</v>
      </c>
      <c r="U2470" s="7">
        <v>1675.8</v>
      </c>
      <c r="V2470" s="7">
        <v>40219.199999999997</v>
      </c>
      <c r="W2470" s="7">
        <v>581</v>
      </c>
      <c r="X2470" s="7">
        <v>33618</v>
      </c>
      <c r="Y2470" s="9">
        <f>+DAY('TABLA PRINCIPAL'!$B2470)</f>
        <v>17</v>
      </c>
      <c r="Z2470" s="9">
        <f>+MONTH('TABLA PRINCIPAL'!$B2470)</f>
        <v>2</v>
      </c>
      <c r="AA2470" s="9">
        <f>+YEAR('TABLA PRINCIPAL'!$B2470)</f>
        <v>2015</v>
      </c>
      <c r="AB2470" s="22" t="str">
        <f>+IF(Ventas_Oficina[[#This Row],[Total del pedido]]&gt;=100000,"SI","NO")</f>
        <v>NO</v>
      </c>
      <c r="AC2470" s="22" t="str">
        <f>+_xlfn.XLOOKUP(Ventas_Oficina[[#This Row],[Nº de artículo]],AUXILIAR!A2469:A7362,AUXILIAR!D2469:D7362,"Error",0)</f>
        <v>Enviado a tiempo</v>
      </c>
      <c r="AD2470" s="22" t="str">
        <f>+IF(AND(Ventas_Oficina[[#This Row],[Total]]&gt;75000,Ventas_Oficina[[#This Row],[Envio a tiempo]]="Enviado a tiempo"),"Buena Venta","Venta Mala")</f>
        <v>Venta Mala</v>
      </c>
    </row>
    <row r="2471" spans="1:30" x14ac:dyDescent="0.25">
      <c r="A2471" s="26">
        <v>1425178</v>
      </c>
      <c r="B2471" s="10">
        <v>41579</v>
      </c>
      <c r="C2471" s="11" t="s">
        <v>280</v>
      </c>
      <c r="D2471" s="11" t="s">
        <v>732</v>
      </c>
      <c r="E2471" s="11" t="s">
        <v>4</v>
      </c>
      <c r="F2471" s="11" t="s">
        <v>5</v>
      </c>
      <c r="G2471" s="11" t="s">
        <v>1007</v>
      </c>
      <c r="H2471" s="11" t="s">
        <v>24</v>
      </c>
      <c r="I2471" s="11" t="s">
        <v>1013</v>
      </c>
      <c r="J2471" s="11" t="s">
        <v>1042</v>
      </c>
      <c r="K2471" s="11" t="s">
        <v>1262</v>
      </c>
      <c r="L2471" s="11" t="s">
        <v>1265</v>
      </c>
      <c r="M2471" s="11" t="s">
        <v>1272</v>
      </c>
      <c r="N2471" s="10">
        <v>41580</v>
      </c>
      <c r="O2471" s="12">
        <v>109</v>
      </c>
      <c r="P2471" s="12">
        <v>168</v>
      </c>
      <c r="Q2471" s="12">
        <v>59</v>
      </c>
      <c r="R2471" s="11">
        <v>9</v>
      </c>
      <c r="S2471" s="12">
        <v>1512</v>
      </c>
      <c r="T2471" s="13">
        <v>0.06</v>
      </c>
      <c r="U2471" s="12">
        <v>90.72</v>
      </c>
      <c r="V2471" s="12">
        <v>1421.28</v>
      </c>
      <c r="W2471" s="12">
        <v>100</v>
      </c>
      <c r="X2471" s="12">
        <v>3394</v>
      </c>
      <c r="Y2471" s="14">
        <f>+DAY('TABLA PRINCIPAL'!$B2471)</f>
        <v>1</v>
      </c>
      <c r="Z2471" s="14">
        <f>+MONTH('TABLA PRINCIPAL'!$B2471)</f>
        <v>11</v>
      </c>
      <c r="AA2471" s="14">
        <f>+YEAR('TABLA PRINCIPAL'!$B2471)</f>
        <v>2013</v>
      </c>
      <c r="AB2471" s="22" t="str">
        <f>+IF(Ventas_Oficina[[#This Row],[Total del pedido]]&gt;=100000,"SI","NO")</f>
        <v>NO</v>
      </c>
      <c r="AC2471" s="22" t="str">
        <f>+_xlfn.XLOOKUP(Ventas_Oficina[[#This Row],[Nº de artículo]],AUXILIAR!A2470:A7363,AUXILIAR!D2470:D7363,"Error",0)</f>
        <v>No enviado a tiempo</v>
      </c>
      <c r="AD2471" s="22" t="str">
        <f>+IF(AND(Ventas_Oficina[[#This Row],[Total]]&gt;75000,Ventas_Oficina[[#This Row],[Envio a tiempo]]="Enviado a tiempo"),"Buena Venta","Venta Mala")</f>
        <v>Venta Mala</v>
      </c>
    </row>
    <row r="2472" spans="1:30" x14ac:dyDescent="0.25">
      <c r="A2472" s="25">
        <v>1425178</v>
      </c>
      <c r="B2472" s="5">
        <v>42070</v>
      </c>
      <c r="C2472" s="6" t="s">
        <v>180</v>
      </c>
      <c r="D2472" s="6" t="s">
        <v>181</v>
      </c>
      <c r="E2472" s="6" t="s">
        <v>4</v>
      </c>
      <c r="F2472" s="6" t="s">
        <v>5</v>
      </c>
      <c r="G2472" s="6" t="s">
        <v>1008</v>
      </c>
      <c r="H2472" s="6" t="s">
        <v>121</v>
      </c>
      <c r="I2472" s="6" t="s">
        <v>1013</v>
      </c>
      <c r="J2472" s="6" t="s">
        <v>1019</v>
      </c>
      <c r="K2472" s="6" t="s">
        <v>1261</v>
      </c>
      <c r="L2472" s="6" t="s">
        <v>1267</v>
      </c>
      <c r="M2472" s="6" t="s">
        <v>1272</v>
      </c>
      <c r="N2472" s="5">
        <v>42081</v>
      </c>
      <c r="O2472" s="7">
        <v>24</v>
      </c>
      <c r="P2472" s="7">
        <v>126</v>
      </c>
      <c r="Q2472" s="7">
        <v>102</v>
      </c>
      <c r="R2472" s="6">
        <v>8</v>
      </c>
      <c r="S2472" s="7">
        <v>1008</v>
      </c>
      <c r="T2472" s="8">
        <v>0.06</v>
      </c>
      <c r="U2472" s="7">
        <v>60.48</v>
      </c>
      <c r="V2472" s="7">
        <v>947.52</v>
      </c>
      <c r="W2472" s="7">
        <v>70</v>
      </c>
      <c r="X2472" s="7">
        <v>2399</v>
      </c>
      <c r="Y2472" s="9">
        <f>+DAY('TABLA PRINCIPAL'!$B2472)</f>
        <v>7</v>
      </c>
      <c r="Z2472" s="9">
        <f>+MONTH('TABLA PRINCIPAL'!$B2472)</f>
        <v>3</v>
      </c>
      <c r="AA2472" s="9">
        <f>+YEAR('TABLA PRINCIPAL'!$B2472)</f>
        <v>2015</v>
      </c>
      <c r="AB2472" s="22" t="str">
        <f>+IF(Ventas_Oficina[[#This Row],[Total del pedido]]&gt;=100000,"SI","NO")</f>
        <v>NO</v>
      </c>
      <c r="AC2472" s="22" t="str">
        <f>+_xlfn.XLOOKUP(Ventas_Oficina[[#This Row],[Nº de artículo]],AUXILIAR!A2471:A7364,AUXILIAR!D2471:D7364,"Error",0)</f>
        <v>No enviado a tiempo</v>
      </c>
      <c r="AD2472" s="22" t="str">
        <f>+IF(AND(Ventas_Oficina[[#This Row],[Total]]&gt;75000,Ventas_Oficina[[#This Row],[Envio a tiempo]]="Enviado a tiempo"),"Buena Venta","Venta Mala")</f>
        <v>Venta Mala</v>
      </c>
    </row>
    <row r="2473" spans="1:30" x14ac:dyDescent="0.25">
      <c r="A2473" s="26">
        <v>1425178</v>
      </c>
      <c r="B2473" s="10">
        <v>42471</v>
      </c>
      <c r="C2473" s="11" t="s">
        <v>306</v>
      </c>
      <c r="D2473" s="11" t="s">
        <v>29</v>
      </c>
      <c r="E2473" s="11" t="s">
        <v>12</v>
      </c>
      <c r="F2473" s="11" t="s">
        <v>13</v>
      </c>
      <c r="G2473" s="11" t="s">
        <v>1007</v>
      </c>
      <c r="H2473" s="11" t="s">
        <v>14</v>
      </c>
      <c r="I2473" s="11" t="s">
        <v>1015</v>
      </c>
      <c r="J2473" s="11" t="s">
        <v>1031</v>
      </c>
      <c r="K2473" s="11" t="s">
        <v>1262</v>
      </c>
      <c r="L2473" s="11" t="s">
        <v>1265</v>
      </c>
      <c r="M2473" s="11" t="s">
        <v>1272</v>
      </c>
      <c r="N2473" s="10">
        <v>42471</v>
      </c>
      <c r="O2473" s="12">
        <v>831</v>
      </c>
      <c r="P2473" s="12">
        <v>1598</v>
      </c>
      <c r="Q2473" s="12">
        <v>767</v>
      </c>
      <c r="R2473" s="11">
        <v>41</v>
      </c>
      <c r="S2473" s="12">
        <v>65518</v>
      </c>
      <c r="T2473" s="13">
        <v>0.06</v>
      </c>
      <c r="U2473" s="12">
        <v>3931.08</v>
      </c>
      <c r="V2473" s="12">
        <v>61586.92</v>
      </c>
      <c r="W2473" s="12">
        <v>650</v>
      </c>
      <c r="X2473" s="12">
        <v>62336</v>
      </c>
      <c r="Y2473" s="14">
        <f>+DAY('TABLA PRINCIPAL'!$B2473)</f>
        <v>11</v>
      </c>
      <c r="Z2473" s="14">
        <f>+MONTH('TABLA PRINCIPAL'!$B2473)</f>
        <v>4</v>
      </c>
      <c r="AA2473" s="14">
        <f>+YEAR('TABLA PRINCIPAL'!$B2473)</f>
        <v>2016</v>
      </c>
      <c r="AB2473" s="22" t="str">
        <f>+IF(Ventas_Oficina[[#This Row],[Total del pedido]]&gt;=100000,"SI","NO")</f>
        <v>NO</v>
      </c>
      <c r="AC2473" s="22" t="str">
        <f>+_xlfn.XLOOKUP(Ventas_Oficina[[#This Row],[Nº de artículo]],AUXILIAR!A2472:A7365,AUXILIAR!D2472:D7365,"Error",0)</f>
        <v>Enviado a tiempo</v>
      </c>
      <c r="AD2473" s="22" t="str">
        <f>+IF(AND(Ventas_Oficina[[#This Row],[Total]]&gt;75000,Ventas_Oficina[[#This Row],[Envio a tiempo]]="Enviado a tiempo"),"Buena Venta","Venta Mala")</f>
        <v>Venta Mala</v>
      </c>
    </row>
    <row r="2474" spans="1:30" x14ac:dyDescent="0.25">
      <c r="A2474" s="25">
        <v>1425178</v>
      </c>
      <c r="B2474" s="5">
        <v>41885</v>
      </c>
      <c r="C2474" s="6" t="s">
        <v>331</v>
      </c>
      <c r="D2474" s="6" t="s">
        <v>46</v>
      </c>
      <c r="E2474" s="6" t="s">
        <v>4</v>
      </c>
      <c r="F2474" s="6" t="s">
        <v>5</v>
      </c>
      <c r="G2474" s="6" t="s">
        <v>1010</v>
      </c>
      <c r="H2474" s="6" t="s">
        <v>9</v>
      </c>
      <c r="I2474" s="6" t="s">
        <v>1012</v>
      </c>
      <c r="J2474" s="6" t="s">
        <v>1023</v>
      </c>
      <c r="K2474" s="6" t="s">
        <v>1261</v>
      </c>
      <c r="L2474" s="6" t="s">
        <v>1267</v>
      </c>
      <c r="M2474" s="6" t="s">
        <v>1272</v>
      </c>
      <c r="N2474" s="5">
        <v>41892</v>
      </c>
      <c r="O2474" s="7">
        <v>459</v>
      </c>
      <c r="P2474" s="7">
        <v>728</v>
      </c>
      <c r="Q2474" s="7">
        <v>269</v>
      </c>
      <c r="R2474" s="6">
        <v>10</v>
      </c>
      <c r="S2474" s="7">
        <v>7280</v>
      </c>
      <c r="T2474" s="8">
        <v>0.01</v>
      </c>
      <c r="U2474" s="7">
        <v>72.8</v>
      </c>
      <c r="V2474" s="7">
        <v>7207.2</v>
      </c>
      <c r="W2474" s="7">
        <v>1115</v>
      </c>
      <c r="X2474" s="7">
        <v>1193</v>
      </c>
      <c r="Y2474" s="9">
        <f>+DAY('TABLA PRINCIPAL'!$B2474)</f>
        <v>3</v>
      </c>
      <c r="Z2474" s="9">
        <f>+MONTH('TABLA PRINCIPAL'!$B2474)</f>
        <v>9</v>
      </c>
      <c r="AA2474" s="9">
        <f>+YEAR('TABLA PRINCIPAL'!$B2474)</f>
        <v>2014</v>
      </c>
      <c r="AB2474" s="22" t="str">
        <f>+IF(Ventas_Oficina[[#This Row],[Total del pedido]]&gt;=100000,"SI","NO")</f>
        <v>NO</v>
      </c>
      <c r="AC2474" s="22" t="str">
        <f>+_xlfn.XLOOKUP(Ventas_Oficina[[#This Row],[Nº de artículo]],AUXILIAR!A2473:A7366,AUXILIAR!D2473:D7366,"Error",0)</f>
        <v>No enviado a tiempo</v>
      </c>
      <c r="AD2474" s="22" t="str">
        <f>+IF(AND(Ventas_Oficina[[#This Row],[Total]]&gt;75000,Ventas_Oficina[[#This Row],[Envio a tiempo]]="Enviado a tiempo"),"Buena Venta","Venta Mala")</f>
        <v>Venta Mala</v>
      </c>
    </row>
    <row r="2475" spans="1:30" x14ac:dyDescent="0.25">
      <c r="A2475" s="26">
        <v>1425209</v>
      </c>
      <c r="B2475" s="10">
        <v>42319</v>
      </c>
      <c r="C2475" s="11" t="s">
        <v>104</v>
      </c>
      <c r="D2475" s="11" t="s">
        <v>105</v>
      </c>
      <c r="E2475" s="11" t="s">
        <v>4</v>
      </c>
      <c r="F2475" s="11" t="s">
        <v>5</v>
      </c>
      <c r="G2475" s="11" t="s">
        <v>1007</v>
      </c>
      <c r="H2475" s="11" t="s">
        <v>106</v>
      </c>
      <c r="I2475" s="11" t="s">
        <v>1013</v>
      </c>
      <c r="J2475" s="11" t="s">
        <v>1045</v>
      </c>
      <c r="K2475" s="11" t="s">
        <v>1261</v>
      </c>
      <c r="L2475" s="11" t="s">
        <v>1267</v>
      </c>
      <c r="M2475" s="11" t="s">
        <v>1272</v>
      </c>
      <c r="N2475" s="10">
        <v>42321</v>
      </c>
      <c r="O2475" s="12">
        <v>93</v>
      </c>
      <c r="P2475" s="12">
        <v>148</v>
      </c>
      <c r="Q2475" s="12">
        <v>55</v>
      </c>
      <c r="R2475" s="11">
        <v>21</v>
      </c>
      <c r="S2475" s="12">
        <v>3108</v>
      </c>
      <c r="T2475" s="13">
        <v>0.04</v>
      </c>
      <c r="U2475" s="12">
        <v>124.32000000000001</v>
      </c>
      <c r="V2475" s="12">
        <v>2983.68</v>
      </c>
      <c r="W2475" s="12">
        <v>70</v>
      </c>
      <c r="X2475" s="12">
        <v>4372</v>
      </c>
      <c r="Y2475" s="14">
        <f>+DAY('TABLA PRINCIPAL'!$B2475)</f>
        <v>11</v>
      </c>
      <c r="Z2475" s="14">
        <f>+MONTH('TABLA PRINCIPAL'!$B2475)</f>
        <v>11</v>
      </c>
      <c r="AA2475" s="14">
        <f>+YEAR('TABLA PRINCIPAL'!$B2475)</f>
        <v>2015</v>
      </c>
      <c r="AB2475" s="22" t="str">
        <f>+IF(Ventas_Oficina[[#This Row],[Total del pedido]]&gt;=100000,"SI","NO")</f>
        <v>NO</v>
      </c>
      <c r="AC2475" s="22" t="str">
        <f>+_xlfn.XLOOKUP(Ventas_Oficina[[#This Row],[Nº de artículo]],AUXILIAR!A2474:A7367,AUXILIAR!D2474:D7367,"Error",0)</f>
        <v>Enviado a tiempo</v>
      </c>
      <c r="AD2475" s="22" t="str">
        <f>+IF(AND(Ventas_Oficina[[#This Row],[Total]]&gt;75000,Ventas_Oficina[[#This Row],[Envio a tiempo]]="Enviado a tiempo"),"Buena Venta","Venta Mala")</f>
        <v>Venta Mala</v>
      </c>
    </row>
    <row r="2476" spans="1:30" x14ac:dyDescent="0.25">
      <c r="A2476" s="25">
        <v>1425543</v>
      </c>
      <c r="B2476" s="5">
        <v>42053</v>
      </c>
      <c r="C2476" s="6" t="s">
        <v>67</v>
      </c>
      <c r="D2476" s="6" t="s">
        <v>68</v>
      </c>
      <c r="E2476" s="6" t="s">
        <v>12</v>
      </c>
      <c r="F2476" s="6" t="s">
        <v>13</v>
      </c>
      <c r="G2476" s="6" t="s">
        <v>1008</v>
      </c>
      <c r="H2476" s="6" t="s">
        <v>14</v>
      </c>
      <c r="I2476" s="6" t="s">
        <v>1014</v>
      </c>
      <c r="J2476" s="6" t="s">
        <v>1080</v>
      </c>
      <c r="K2476" s="6" t="s">
        <v>1261</v>
      </c>
      <c r="L2476" s="6" t="s">
        <v>1267</v>
      </c>
      <c r="M2476" s="6" t="s">
        <v>1272</v>
      </c>
      <c r="N2476" s="5">
        <v>42056</v>
      </c>
      <c r="O2476" s="7">
        <v>350</v>
      </c>
      <c r="P2476" s="7">
        <v>574</v>
      </c>
      <c r="Q2476" s="7">
        <v>224</v>
      </c>
      <c r="R2476" s="6">
        <v>40</v>
      </c>
      <c r="S2476" s="7">
        <v>22960</v>
      </c>
      <c r="T2476" s="8">
        <v>0.03</v>
      </c>
      <c r="U2476" s="7">
        <v>688.8</v>
      </c>
      <c r="V2476" s="7">
        <v>22271.200000000001</v>
      </c>
      <c r="W2476" s="7">
        <v>501</v>
      </c>
      <c r="X2476" s="7">
        <v>6936</v>
      </c>
      <c r="Y2476" s="9">
        <f>+DAY('TABLA PRINCIPAL'!$B2476)</f>
        <v>18</v>
      </c>
      <c r="Z2476" s="9">
        <f>+MONTH('TABLA PRINCIPAL'!$B2476)</f>
        <v>2</v>
      </c>
      <c r="AA2476" s="9">
        <f>+YEAR('TABLA PRINCIPAL'!$B2476)</f>
        <v>2015</v>
      </c>
      <c r="AB2476" s="22" t="str">
        <f>+IF(Ventas_Oficina[[#This Row],[Total del pedido]]&gt;=100000,"SI","NO")</f>
        <v>NO</v>
      </c>
      <c r="AC2476" s="22" t="str">
        <f>+_xlfn.XLOOKUP(Ventas_Oficina[[#This Row],[Nº de artículo]],AUXILIAR!A2475:A7368,AUXILIAR!D2475:D7368,"Error",0)</f>
        <v>Enviado a tiempo</v>
      </c>
      <c r="AD2476" s="22" t="str">
        <f>+IF(AND(Ventas_Oficina[[#This Row],[Total]]&gt;75000,Ventas_Oficina[[#This Row],[Envio a tiempo]]="Enviado a tiempo"),"Buena Venta","Venta Mala")</f>
        <v>Venta Mala</v>
      </c>
    </row>
    <row r="2477" spans="1:30" x14ac:dyDescent="0.25">
      <c r="A2477" s="26">
        <v>1425543</v>
      </c>
      <c r="B2477" s="10">
        <v>42053</v>
      </c>
      <c r="C2477" s="11" t="s">
        <v>67</v>
      </c>
      <c r="D2477" s="11" t="s">
        <v>68</v>
      </c>
      <c r="E2477" s="11" t="s">
        <v>12</v>
      </c>
      <c r="F2477" s="11" t="s">
        <v>13</v>
      </c>
      <c r="G2477" s="11" t="s">
        <v>1007</v>
      </c>
      <c r="H2477" s="11" t="s">
        <v>14</v>
      </c>
      <c r="I2477" s="11" t="s">
        <v>1015</v>
      </c>
      <c r="J2477" s="11" t="s">
        <v>1052</v>
      </c>
      <c r="K2477" s="11" t="s">
        <v>1261</v>
      </c>
      <c r="L2477" s="11" t="s">
        <v>1267</v>
      </c>
      <c r="M2477" s="11" t="s">
        <v>1272</v>
      </c>
      <c r="N2477" s="10">
        <v>42056</v>
      </c>
      <c r="O2477" s="12">
        <v>332</v>
      </c>
      <c r="P2477" s="12">
        <v>518</v>
      </c>
      <c r="Q2477" s="12">
        <v>186</v>
      </c>
      <c r="R2477" s="11">
        <v>22</v>
      </c>
      <c r="S2477" s="12">
        <v>11396</v>
      </c>
      <c r="T2477" s="13">
        <v>0.01</v>
      </c>
      <c r="U2477" s="12">
        <v>113.96000000000001</v>
      </c>
      <c r="V2477" s="12">
        <v>11282.04</v>
      </c>
      <c r="W2477" s="12">
        <v>204</v>
      </c>
      <c r="X2477" s="12">
        <v>6936</v>
      </c>
      <c r="Y2477" s="14">
        <f>+DAY('TABLA PRINCIPAL'!$B2477)</f>
        <v>18</v>
      </c>
      <c r="Z2477" s="14">
        <f>+MONTH('TABLA PRINCIPAL'!$B2477)</f>
        <v>2</v>
      </c>
      <c r="AA2477" s="14">
        <f>+YEAR('TABLA PRINCIPAL'!$B2477)</f>
        <v>2015</v>
      </c>
      <c r="AB2477" s="22" t="str">
        <f>+IF(Ventas_Oficina[[#This Row],[Total del pedido]]&gt;=100000,"SI","NO")</f>
        <v>NO</v>
      </c>
      <c r="AC2477" s="22" t="str">
        <f>+_xlfn.XLOOKUP(Ventas_Oficina[[#This Row],[Nº de artículo]],AUXILIAR!A2476:A7369,AUXILIAR!D2476:D7369,"Error",0)</f>
        <v>Enviado a tiempo</v>
      </c>
      <c r="AD2477" s="22" t="str">
        <f>+IF(AND(Ventas_Oficina[[#This Row],[Total]]&gt;75000,Ventas_Oficina[[#This Row],[Envio a tiempo]]="Enviado a tiempo"),"Buena Venta","Venta Mala")</f>
        <v>Venta Mala</v>
      </c>
    </row>
    <row r="2478" spans="1:30" x14ac:dyDescent="0.25">
      <c r="A2478" s="25">
        <v>1425543</v>
      </c>
      <c r="B2478" s="5">
        <v>42053</v>
      </c>
      <c r="C2478" s="6" t="s">
        <v>67</v>
      </c>
      <c r="D2478" s="6" t="s">
        <v>68</v>
      </c>
      <c r="E2478" s="6" t="s">
        <v>12</v>
      </c>
      <c r="F2478" s="6" t="s">
        <v>13</v>
      </c>
      <c r="G2478" s="6" t="s">
        <v>1010</v>
      </c>
      <c r="H2478" s="6" t="s">
        <v>14</v>
      </c>
      <c r="I2478" s="6" t="s">
        <v>1012</v>
      </c>
      <c r="J2478" s="6" t="s">
        <v>1052</v>
      </c>
      <c r="K2478" s="6" t="s">
        <v>1261</v>
      </c>
      <c r="L2478" s="6" t="s">
        <v>1265</v>
      </c>
      <c r="M2478" s="6" t="s">
        <v>1272</v>
      </c>
      <c r="N2478" s="5">
        <v>42056</v>
      </c>
      <c r="O2478" s="7">
        <v>332</v>
      </c>
      <c r="P2478" s="7">
        <v>518</v>
      </c>
      <c r="Q2478" s="7">
        <v>186</v>
      </c>
      <c r="R2478" s="6">
        <v>43</v>
      </c>
      <c r="S2478" s="7">
        <v>22274</v>
      </c>
      <c r="T2478" s="8">
        <v>0.03</v>
      </c>
      <c r="U2478" s="7">
        <v>668.22</v>
      </c>
      <c r="V2478" s="7">
        <v>21605.78</v>
      </c>
      <c r="W2478" s="7">
        <v>204</v>
      </c>
      <c r="X2478" s="7">
        <v>6936</v>
      </c>
      <c r="Y2478" s="9">
        <f>+DAY('TABLA PRINCIPAL'!$B2478)</f>
        <v>18</v>
      </c>
      <c r="Z2478" s="9">
        <f>+MONTH('TABLA PRINCIPAL'!$B2478)</f>
        <v>2</v>
      </c>
      <c r="AA2478" s="9">
        <f>+YEAR('TABLA PRINCIPAL'!$B2478)</f>
        <v>2015</v>
      </c>
      <c r="AB2478" s="22" t="str">
        <f>+IF(Ventas_Oficina[[#This Row],[Total del pedido]]&gt;=100000,"SI","NO")</f>
        <v>NO</v>
      </c>
      <c r="AC2478" s="22" t="str">
        <f>+_xlfn.XLOOKUP(Ventas_Oficina[[#This Row],[Nº de artículo]],AUXILIAR!A2477:A7370,AUXILIAR!D2477:D7370,"Error",0)</f>
        <v>Enviado a tiempo</v>
      </c>
      <c r="AD2478" s="22" t="str">
        <f>+IF(AND(Ventas_Oficina[[#This Row],[Total]]&gt;75000,Ventas_Oficina[[#This Row],[Envio a tiempo]]="Enviado a tiempo"),"Buena Venta","Venta Mala")</f>
        <v>Venta Mala</v>
      </c>
    </row>
    <row r="2479" spans="1:30" x14ac:dyDescent="0.25">
      <c r="A2479" s="26">
        <v>1425543</v>
      </c>
      <c r="B2479" s="10">
        <v>42200</v>
      </c>
      <c r="C2479" s="11" t="s">
        <v>329</v>
      </c>
      <c r="D2479" s="11" t="s">
        <v>152</v>
      </c>
      <c r="E2479" s="11" t="s">
        <v>4</v>
      </c>
      <c r="F2479" s="11" t="s">
        <v>5</v>
      </c>
      <c r="G2479" s="11" t="s">
        <v>1010</v>
      </c>
      <c r="H2479" s="11" t="s">
        <v>39</v>
      </c>
      <c r="I2479" s="11" t="s">
        <v>1015</v>
      </c>
      <c r="J2479" s="11" t="s">
        <v>1059</v>
      </c>
      <c r="K2479" s="11" t="s">
        <v>1261</v>
      </c>
      <c r="L2479" s="11" t="s">
        <v>1265</v>
      </c>
      <c r="M2479" s="11" t="s">
        <v>1272</v>
      </c>
      <c r="N2479" s="10">
        <v>42204</v>
      </c>
      <c r="O2479" s="12">
        <v>226</v>
      </c>
      <c r="P2479" s="12">
        <v>358</v>
      </c>
      <c r="Q2479" s="12">
        <v>132</v>
      </c>
      <c r="R2479" s="11">
        <v>43</v>
      </c>
      <c r="S2479" s="12">
        <v>15394</v>
      </c>
      <c r="T2479" s="13">
        <v>0.08</v>
      </c>
      <c r="U2479" s="12">
        <v>1231.52</v>
      </c>
      <c r="V2479" s="12">
        <v>14162.48</v>
      </c>
      <c r="W2479" s="12">
        <v>547</v>
      </c>
      <c r="X2479" s="12">
        <v>2278</v>
      </c>
      <c r="Y2479" s="14">
        <f>+DAY('TABLA PRINCIPAL'!$B2479)</f>
        <v>15</v>
      </c>
      <c r="Z2479" s="14">
        <f>+MONTH('TABLA PRINCIPAL'!$B2479)</f>
        <v>7</v>
      </c>
      <c r="AA2479" s="14">
        <f>+YEAR('TABLA PRINCIPAL'!$B2479)</f>
        <v>2015</v>
      </c>
      <c r="AB2479" s="22" t="str">
        <f>+IF(Ventas_Oficina[[#This Row],[Total del pedido]]&gt;=100000,"SI","NO")</f>
        <v>NO</v>
      </c>
      <c r="AC2479" s="22" t="str">
        <f>+_xlfn.XLOOKUP(Ventas_Oficina[[#This Row],[Nº de artículo]],AUXILIAR!A2478:A7371,AUXILIAR!D2478:D7371,"Error",0)</f>
        <v>Enviado a tiempo</v>
      </c>
      <c r="AD2479" s="22" t="str">
        <f>+IF(AND(Ventas_Oficina[[#This Row],[Total]]&gt;75000,Ventas_Oficina[[#This Row],[Envio a tiempo]]="Enviado a tiempo"),"Buena Venta","Venta Mala")</f>
        <v>Venta Mala</v>
      </c>
    </row>
    <row r="2480" spans="1:30" x14ac:dyDescent="0.25">
      <c r="A2480" s="25">
        <v>1425543</v>
      </c>
      <c r="B2480" s="5">
        <v>42053</v>
      </c>
      <c r="C2480" s="6" t="s">
        <v>67</v>
      </c>
      <c r="D2480" s="6" t="s">
        <v>68</v>
      </c>
      <c r="E2480" s="6" t="s">
        <v>12</v>
      </c>
      <c r="F2480" s="6" t="s">
        <v>13</v>
      </c>
      <c r="G2480" s="6" t="s">
        <v>1007</v>
      </c>
      <c r="H2480" s="6" t="s">
        <v>14</v>
      </c>
      <c r="I2480" s="6" t="s">
        <v>1012</v>
      </c>
      <c r="J2480" s="6" t="s">
        <v>1119</v>
      </c>
      <c r="K2480" s="6" t="s">
        <v>1261</v>
      </c>
      <c r="L2480" s="6" t="s">
        <v>1265</v>
      </c>
      <c r="M2480" s="6" t="s">
        <v>1272</v>
      </c>
      <c r="N2480" s="5">
        <v>42056</v>
      </c>
      <c r="O2480" s="7">
        <v>337</v>
      </c>
      <c r="P2480" s="7">
        <v>553</v>
      </c>
      <c r="Q2480" s="7">
        <v>216</v>
      </c>
      <c r="R2480" s="6">
        <v>6</v>
      </c>
      <c r="S2480" s="7">
        <v>3318</v>
      </c>
      <c r="T2480" s="8">
        <v>0.03</v>
      </c>
      <c r="U2480" s="7">
        <v>99.539999999999992</v>
      </c>
      <c r="V2480" s="7">
        <v>3218.46</v>
      </c>
      <c r="W2480" s="7">
        <v>698</v>
      </c>
      <c r="X2480" s="7">
        <v>6936</v>
      </c>
      <c r="Y2480" s="9">
        <f>+DAY('TABLA PRINCIPAL'!$B2480)</f>
        <v>18</v>
      </c>
      <c r="Z2480" s="9">
        <f>+MONTH('TABLA PRINCIPAL'!$B2480)</f>
        <v>2</v>
      </c>
      <c r="AA2480" s="9">
        <f>+YEAR('TABLA PRINCIPAL'!$B2480)</f>
        <v>2015</v>
      </c>
      <c r="AB2480" s="22" t="str">
        <f>+IF(Ventas_Oficina[[#This Row],[Total del pedido]]&gt;=100000,"SI","NO")</f>
        <v>NO</v>
      </c>
      <c r="AC2480" s="22" t="str">
        <f>+_xlfn.XLOOKUP(Ventas_Oficina[[#This Row],[Nº de artículo]],AUXILIAR!A2479:A7372,AUXILIAR!D2479:D7372,"Error",0)</f>
        <v>Enviado a tiempo</v>
      </c>
      <c r="AD2480" s="22" t="str">
        <f>+IF(AND(Ventas_Oficina[[#This Row],[Total]]&gt;75000,Ventas_Oficina[[#This Row],[Envio a tiempo]]="Enviado a tiempo"),"Buena Venta","Venta Mala")</f>
        <v>Venta Mala</v>
      </c>
    </row>
    <row r="2481" spans="1:30" x14ac:dyDescent="0.25">
      <c r="A2481" s="26">
        <v>1425908</v>
      </c>
      <c r="B2481" s="10">
        <v>42328</v>
      </c>
      <c r="C2481" s="11" t="s">
        <v>334</v>
      </c>
      <c r="D2481" s="11" t="s">
        <v>88</v>
      </c>
      <c r="E2481" s="11" t="s">
        <v>4</v>
      </c>
      <c r="F2481" s="11" t="s">
        <v>5</v>
      </c>
      <c r="G2481" s="11" t="s">
        <v>1008</v>
      </c>
      <c r="H2481" s="11" t="s">
        <v>39</v>
      </c>
      <c r="I2481" s="11" t="s">
        <v>1014</v>
      </c>
      <c r="J2481" s="11" t="s">
        <v>1031</v>
      </c>
      <c r="K2481" s="11" t="s">
        <v>1261</v>
      </c>
      <c r="L2481" s="11" t="s">
        <v>1267</v>
      </c>
      <c r="M2481" s="11" t="s">
        <v>1272</v>
      </c>
      <c r="N2481" s="10">
        <v>42329</v>
      </c>
      <c r="O2481" s="12">
        <v>1007</v>
      </c>
      <c r="P2481" s="12">
        <v>1598</v>
      </c>
      <c r="Q2481" s="12">
        <v>591</v>
      </c>
      <c r="R2481" s="11">
        <v>40</v>
      </c>
      <c r="S2481" s="12">
        <v>63920</v>
      </c>
      <c r="T2481" s="13">
        <v>0.03</v>
      </c>
      <c r="U2481" s="12">
        <v>1917.6</v>
      </c>
      <c r="V2481" s="12">
        <v>62002.400000000001</v>
      </c>
      <c r="W2481" s="12">
        <v>400</v>
      </c>
      <c r="X2481" s="12">
        <v>15999</v>
      </c>
      <c r="Y2481" s="14">
        <f>+DAY('TABLA PRINCIPAL'!$B2481)</f>
        <v>20</v>
      </c>
      <c r="Z2481" s="14">
        <f>+MONTH('TABLA PRINCIPAL'!$B2481)</f>
        <v>11</v>
      </c>
      <c r="AA2481" s="14">
        <f>+YEAR('TABLA PRINCIPAL'!$B2481)</f>
        <v>2015</v>
      </c>
      <c r="AB2481" s="22" t="str">
        <f>+IF(Ventas_Oficina[[#This Row],[Total del pedido]]&gt;=100000,"SI","NO")</f>
        <v>NO</v>
      </c>
      <c r="AC2481" s="22" t="str">
        <f>+_xlfn.XLOOKUP(Ventas_Oficina[[#This Row],[Nº de artículo]],AUXILIAR!A2480:A7373,AUXILIAR!D2480:D7373,"Error",0)</f>
        <v>No enviado a tiempo</v>
      </c>
      <c r="AD2481" s="22" t="str">
        <f>+IF(AND(Ventas_Oficina[[#This Row],[Total]]&gt;75000,Ventas_Oficina[[#This Row],[Envio a tiempo]]="Enviado a tiempo"),"Buena Venta","Venta Mala")</f>
        <v>Venta Mala</v>
      </c>
    </row>
    <row r="2482" spans="1:30" x14ac:dyDescent="0.25">
      <c r="A2482" s="25">
        <v>1425908</v>
      </c>
      <c r="B2482" s="5">
        <v>42053</v>
      </c>
      <c r="C2482" s="6" t="s">
        <v>67</v>
      </c>
      <c r="D2482" s="6" t="s">
        <v>68</v>
      </c>
      <c r="E2482" s="6" t="s">
        <v>12</v>
      </c>
      <c r="F2482" s="6" t="s">
        <v>13</v>
      </c>
      <c r="G2482" s="6" t="s">
        <v>1007</v>
      </c>
      <c r="H2482" s="6" t="s">
        <v>14</v>
      </c>
      <c r="I2482" s="6" t="s">
        <v>1013</v>
      </c>
      <c r="J2482" s="6" t="s">
        <v>1130</v>
      </c>
      <c r="K2482" s="6" t="s">
        <v>1261</v>
      </c>
      <c r="L2482" s="6" t="s">
        <v>1265</v>
      </c>
      <c r="M2482" s="6" t="s">
        <v>1272</v>
      </c>
      <c r="N2482" s="5">
        <v>42056</v>
      </c>
      <c r="O2482" s="7">
        <v>184</v>
      </c>
      <c r="P2482" s="7">
        <v>288</v>
      </c>
      <c r="Q2482" s="7">
        <v>104</v>
      </c>
      <c r="R2482" s="6">
        <v>38</v>
      </c>
      <c r="S2482" s="7">
        <v>10944</v>
      </c>
      <c r="T2482" s="8">
        <v>0.03</v>
      </c>
      <c r="U2482" s="7">
        <v>328.32</v>
      </c>
      <c r="V2482" s="7">
        <v>10615.68</v>
      </c>
      <c r="W2482" s="7">
        <v>149</v>
      </c>
      <c r="X2482" s="7">
        <v>6936</v>
      </c>
      <c r="Y2482" s="9">
        <f>+DAY('TABLA PRINCIPAL'!$B2482)</f>
        <v>18</v>
      </c>
      <c r="Z2482" s="9">
        <f>+MONTH('TABLA PRINCIPAL'!$B2482)</f>
        <v>2</v>
      </c>
      <c r="AA2482" s="9">
        <f>+YEAR('TABLA PRINCIPAL'!$B2482)</f>
        <v>2015</v>
      </c>
      <c r="AB2482" s="22" t="str">
        <f>+IF(Ventas_Oficina[[#This Row],[Total del pedido]]&gt;=100000,"SI","NO")</f>
        <v>NO</v>
      </c>
      <c r="AC2482" s="22" t="str">
        <f>+_xlfn.XLOOKUP(Ventas_Oficina[[#This Row],[Nº de artículo]],AUXILIAR!A2481:A7374,AUXILIAR!D2481:D7374,"Error",0)</f>
        <v>No enviado a tiempo</v>
      </c>
      <c r="AD2482" s="22" t="str">
        <f>+IF(AND(Ventas_Oficina[[#This Row],[Total]]&gt;75000,Ventas_Oficina[[#This Row],[Envio a tiempo]]="Enviado a tiempo"),"Buena Venta","Venta Mala")</f>
        <v>Venta Mala</v>
      </c>
    </row>
    <row r="2483" spans="1:30" x14ac:dyDescent="0.25">
      <c r="A2483" s="26">
        <v>1425908</v>
      </c>
      <c r="B2483" s="10">
        <v>42143</v>
      </c>
      <c r="C2483" s="11" t="s">
        <v>304</v>
      </c>
      <c r="D2483" s="11" t="s">
        <v>3</v>
      </c>
      <c r="E2483" s="11" t="s">
        <v>4</v>
      </c>
      <c r="F2483" s="11" t="s">
        <v>5</v>
      </c>
      <c r="G2483" s="11" t="s">
        <v>1007</v>
      </c>
      <c r="H2483" s="11" t="s">
        <v>6</v>
      </c>
      <c r="I2483" s="11" t="s">
        <v>1016</v>
      </c>
      <c r="J2483" s="11" t="s">
        <v>1069</v>
      </c>
      <c r="K2483" s="11" t="s">
        <v>1262</v>
      </c>
      <c r="L2483" s="11" t="s">
        <v>1270</v>
      </c>
      <c r="M2483" s="11" t="s">
        <v>1274</v>
      </c>
      <c r="N2483" s="10">
        <v>42144</v>
      </c>
      <c r="O2483" s="12">
        <v>105</v>
      </c>
      <c r="P2483" s="12">
        <v>195</v>
      </c>
      <c r="Q2483" s="12">
        <v>90</v>
      </c>
      <c r="R2483" s="11">
        <v>44</v>
      </c>
      <c r="S2483" s="12">
        <v>8580</v>
      </c>
      <c r="T2483" s="13">
        <v>0.03</v>
      </c>
      <c r="U2483" s="12">
        <v>257.39999999999998</v>
      </c>
      <c r="V2483" s="12">
        <v>8322.6</v>
      </c>
      <c r="W2483" s="12">
        <v>163</v>
      </c>
      <c r="X2483" s="12">
        <v>4338</v>
      </c>
      <c r="Y2483" s="14">
        <f>+DAY('TABLA PRINCIPAL'!$B2483)</f>
        <v>19</v>
      </c>
      <c r="Z2483" s="14">
        <f>+MONTH('TABLA PRINCIPAL'!$B2483)</f>
        <v>5</v>
      </c>
      <c r="AA2483" s="14">
        <f>+YEAR('TABLA PRINCIPAL'!$B2483)</f>
        <v>2015</v>
      </c>
      <c r="AB2483" s="22" t="str">
        <f>+IF(Ventas_Oficina[[#This Row],[Total del pedido]]&gt;=100000,"SI","NO")</f>
        <v>NO</v>
      </c>
      <c r="AC2483" s="22" t="str">
        <f>+_xlfn.XLOOKUP(Ventas_Oficina[[#This Row],[Nº de artículo]],AUXILIAR!A2482:A7375,AUXILIAR!D2482:D7375,"Error",0)</f>
        <v>Enviado a tiempo</v>
      </c>
      <c r="AD2483" s="22" t="str">
        <f>+IF(AND(Ventas_Oficina[[#This Row],[Total]]&gt;75000,Ventas_Oficina[[#This Row],[Envio a tiempo]]="Enviado a tiempo"),"Buena Venta","Venta Mala")</f>
        <v>Venta Mala</v>
      </c>
    </row>
    <row r="2484" spans="1:30" x14ac:dyDescent="0.25">
      <c r="A2484" s="25">
        <v>1425939</v>
      </c>
      <c r="B2484" s="5">
        <v>42053</v>
      </c>
      <c r="C2484" s="6" t="s">
        <v>67</v>
      </c>
      <c r="D2484" s="6" t="s">
        <v>68</v>
      </c>
      <c r="E2484" s="6" t="s">
        <v>12</v>
      </c>
      <c r="F2484" s="6" t="s">
        <v>13</v>
      </c>
      <c r="G2484" s="6" t="s">
        <v>1007</v>
      </c>
      <c r="H2484" s="6" t="s">
        <v>14</v>
      </c>
      <c r="I2484" s="6" t="s">
        <v>1015</v>
      </c>
      <c r="J2484" s="6" t="s">
        <v>1069</v>
      </c>
      <c r="K2484" s="6" t="s">
        <v>1261</v>
      </c>
      <c r="L2484" s="6" t="s">
        <v>1267</v>
      </c>
      <c r="M2484" s="6" t="s">
        <v>1273</v>
      </c>
      <c r="N2484" s="5">
        <v>42054</v>
      </c>
      <c r="O2484" s="7">
        <v>105</v>
      </c>
      <c r="P2484" s="7">
        <v>195</v>
      </c>
      <c r="Q2484" s="7">
        <v>90</v>
      </c>
      <c r="R2484" s="6">
        <v>40</v>
      </c>
      <c r="S2484" s="7">
        <v>7800</v>
      </c>
      <c r="T2484" s="8">
        <v>0.04</v>
      </c>
      <c r="U2484" s="7">
        <v>312</v>
      </c>
      <c r="V2484" s="7">
        <v>7488</v>
      </c>
      <c r="W2484" s="7">
        <v>163</v>
      </c>
      <c r="X2484" s="7">
        <v>4228</v>
      </c>
      <c r="Y2484" s="9">
        <f>+DAY('TABLA PRINCIPAL'!$B2484)</f>
        <v>18</v>
      </c>
      <c r="Z2484" s="9">
        <f>+MONTH('TABLA PRINCIPAL'!$B2484)</f>
        <v>2</v>
      </c>
      <c r="AA2484" s="9">
        <f>+YEAR('TABLA PRINCIPAL'!$B2484)</f>
        <v>2015</v>
      </c>
      <c r="AB2484" s="22" t="str">
        <f>+IF(Ventas_Oficina[[#This Row],[Total del pedido]]&gt;=100000,"SI","NO")</f>
        <v>NO</v>
      </c>
      <c r="AC2484" s="22" t="str">
        <f>+_xlfn.XLOOKUP(Ventas_Oficina[[#This Row],[Nº de artículo]],AUXILIAR!A2483:A7376,AUXILIAR!D2483:D7376,"Error",0)</f>
        <v>No enviado a tiempo</v>
      </c>
      <c r="AD2484" s="22" t="str">
        <f>+IF(AND(Ventas_Oficina[[#This Row],[Total]]&gt;75000,Ventas_Oficina[[#This Row],[Envio a tiempo]]="Enviado a tiempo"),"Buena Venta","Venta Mala")</f>
        <v>Venta Mala</v>
      </c>
    </row>
    <row r="2485" spans="1:30" x14ac:dyDescent="0.25">
      <c r="A2485" s="26">
        <v>1425939</v>
      </c>
      <c r="B2485" s="10">
        <v>42053</v>
      </c>
      <c r="C2485" s="11" t="s">
        <v>67</v>
      </c>
      <c r="D2485" s="11" t="s">
        <v>68</v>
      </c>
      <c r="E2485" s="11" t="s">
        <v>12</v>
      </c>
      <c r="F2485" s="11" t="s">
        <v>13</v>
      </c>
      <c r="G2485" s="11" t="s">
        <v>1008</v>
      </c>
      <c r="H2485" s="11" t="s">
        <v>14</v>
      </c>
      <c r="I2485" s="11" t="s">
        <v>1016</v>
      </c>
      <c r="J2485" s="11" t="s">
        <v>1118</v>
      </c>
      <c r="K2485" s="11" t="s">
        <v>1261</v>
      </c>
      <c r="L2485" s="11" t="s">
        <v>1265</v>
      </c>
      <c r="M2485" s="11" t="s">
        <v>1272</v>
      </c>
      <c r="N2485" s="10">
        <v>42054</v>
      </c>
      <c r="O2485" s="12">
        <v>448</v>
      </c>
      <c r="P2485" s="12">
        <v>814</v>
      </c>
      <c r="Q2485" s="12">
        <v>366</v>
      </c>
      <c r="R2485" s="11">
        <v>18</v>
      </c>
      <c r="S2485" s="12">
        <v>14652</v>
      </c>
      <c r="T2485" s="13">
        <v>0.05</v>
      </c>
      <c r="U2485" s="12">
        <v>732.6</v>
      </c>
      <c r="V2485" s="12">
        <v>13919.4</v>
      </c>
      <c r="W2485" s="12">
        <v>312</v>
      </c>
      <c r="X2485" s="12">
        <v>4228</v>
      </c>
      <c r="Y2485" s="14">
        <f>+DAY('TABLA PRINCIPAL'!$B2485)</f>
        <v>18</v>
      </c>
      <c r="Z2485" s="14">
        <f>+MONTH('TABLA PRINCIPAL'!$B2485)</f>
        <v>2</v>
      </c>
      <c r="AA2485" s="14">
        <f>+YEAR('TABLA PRINCIPAL'!$B2485)</f>
        <v>2015</v>
      </c>
      <c r="AB2485" s="22" t="str">
        <f>+IF(Ventas_Oficina[[#This Row],[Total del pedido]]&gt;=100000,"SI","NO")</f>
        <v>NO</v>
      </c>
      <c r="AC2485" s="22" t="str">
        <f>+_xlfn.XLOOKUP(Ventas_Oficina[[#This Row],[Nº de artículo]],AUXILIAR!A2484:A7377,AUXILIAR!D2484:D7377,"Error",0)</f>
        <v>No enviado a tiempo</v>
      </c>
      <c r="AD2485" s="22" t="str">
        <f>+IF(AND(Ventas_Oficina[[#This Row],[Total]]&gt;75000,Ventas_Oficina[[#This Row],[Envio a tiempo]]="Enviado a tiempo"),"Buena Venta","Venta Mala")</f>
        <v>Venta Mala</v>
      </c>
    </row>
    <row r="2486" spans="1:30" x14ac:dyDescent="0.25">
      <c r="A2486" s="25">
        <v>1425939</v>
      </c>
      <c r="B2486" s="5">
        <v>42053</v>
      </c>
      <c r="C2486" s="6" t="s">
        <v>67</v>
      </c>
      <c r="D2486" s="6" t="s">
        <v>68</v>
      </c>
      <c r="E2486" s="6" t="s">
        <v>12</v>
      </c>
      <c r="F2486" s="6" t="s">
        <v>13</v>
      </c>
      <c r="G2486" s="6" t="s">
        <v>1008</v>
      </c>
      <c r="H2486" s="6" t="s">
        <v>14</v>
      </c>
      <c r="I2486" s="6" t="s">
        <v>1013</v>
      </c>
      <c r="J2486" s="6" t="s">
        <v>1048</v>
      </c>
      <c r="K2486" s="6" t="s">
        <v>1261</v>
      </c>
      <c r="L2486" s="6" t="s">
        <v>1267</v>
      </c>
      <c r="M2486" s="6" t="s">
        <v>1272</v>
      </c>
      <c r="N2486" s="5">
        <v>42054</v>
      </c>
      <c r="O2486" s="7">
        <v>298</v>
      </c>
      <c r="P2486" s="7">
        <v>584</v>
      </c>
      <c r="Q2486" s="7">
        <v>286</v>
      </c>
      <c r="R2486" s="6">
        <v>35</v>
      </c>
      <c r="S2486" s="7">
        <v>20440</v>
      </c>
      <c r="T2486" s="8">
        <v>0.06</v>
      </c>
      <c r="U2486" s="7">
        <v>1226.3999999999999</v>
      </c>
      <c r="V2486" s="7">
        <v>19213.599999999999</v>
      </c>
      <c r="W2486" s="7">
        <v>83</v>
      </c>
      <c r="X2486" s="7">
        <v>4228</v>
      </c>
      <c r="Y2486" s="9">
        <f>+DAY('TABLA PRINCIPAL'!$B2486)</f>
        <v>18</v>
      </c>
      <c r="Z2486" s="9">
        <f>+MONTH('TABLA PRINCIPAL'!$B2486)</f>
        <v>2</v>
      </c>
      <c r="AA2486" s="9">
        <f>+YEAR('TABLA PRINCIPAL'!$B2486)</f>
        <v>2015</v>
      </c>
      <c r="AB2486" s="22" t="str">
        <f>+IF(Ventas_Oficina[[#This Row],[Total del pedido]]&gt;=100000,"SI","NO")</f>
        <v>NO</v>
      </c>
      <c r="AC2486" s="22" t="str">
        <f>+_xlfn.XLOOKUP(Ventas_Oficina[[#This Row],[Nº de artículo]],AUXILIAR!A2485:A7378,AUXILIAR!D2485:D7378,"Error",0)</f>
        <v>No enviado a tiempo</v>
      </c>
      <c r="AD2486" s="22" t="str">
        <f>+IF(AND(Ventas_Oficina[[#This Row],[Total]]&gt;75000,Ventas_Oficina[[#This Row],[Envio a tiempo]]="Enviado a tiempo"),"Buena Venta","Venta Mala")</f>
        <v>Venta Mala</v>
      </c>
    </row>
    <row r="2487" spans="1:30" x14ac:dyDescent="0.25">
      <c r="A2487" s="26">
        <v>1426274</v>
      </c>
      <c r="B2487" s="10">
        <v>42052</v>
      </c>
      <c r="C2487" s="11" t="s">
        <v>414</v>
      </c>
      <c r="D2487" s="11" t="s">
        <v>199</v>
      </c>
      <c r="E2487" s="11" t="s">
        <v>4</v>
      </c>
      <c r="F2487" s="11" t="s">
        <v>5</v>
      </c>
      <c r="G2487" s="11" t="s">
        <v>1009</v>
      </c>
      <c r="H2487" s="11" t="s">
        <v>24</v>
      </c>
      <c r="I2487" s="11" t="s">
        <v>1014</v>
      </c>
      <c r="J2487" s="11" t="s">
        <v>1023</v>
      </c>
      <c r="K2487" s="11" t="s">
        <v>1261</v>
      </c>
      <c r="L2487" s="11" t="s">
        <v>1265</v>
      </c>
      <c r="M2487" s="11" t="s">
        <v>1273</v>
      </c>
      <c r="N2487" s="10">
        <v>42055</v>
      </c>
      <c r="O2487" s="12">
        <v>459</v>
      </c>
      <c r="P2487" s="12">
        <v>728</v>
      </c>
      <c r="Q2487" s="12">
        <v>269</v>
      </c>
      <c r="R2487" s="11">
        <v>26</v>
      </c>
      <c r="S2487" s="12">
        <v>18928</v>
      </c>
      <c r="T2487" s="13">
        <v>0.01</v>
      </c>
      <c r="U2487" s="12">
        <v>189.28</v>
      </c>
      <c r="V2487" s="12">
        <v>18738.72</v>
      </c>
      <c r="W2487" s="12">
        <v>1115</v>
      </c>
      <c r="X2487" s="12">
        <v>23120</v>
      </c>
      <c r="Y2487" s="14">
        <f>+DAY('TABLA PRINCIPAL'!$B2487)</f>
        <v>17</v>
      </c>
      <c r="Z2487" s="14">
        <f>+MONTH('TABLA PRINCIPAL'!$B2487)</f>
        <v>2</v>
      </c>
      <c r="AA2487" s="14">
        <f>+YEAR('TABLA PRINCIPAL'!$B2487)</f>
        <v>2015</v>
      </c>
      <c r="AB2487" s="22" t="str">
        <f>+IF(Ventas_Oficina[[#This Row],[Total del pedido]]&gt;=100000,"SI","NO")</f>
        <v>NO</v>
      </c>
      <c r="AC2487" s="22" t="str">
        <f>+_xlfn.XLOOKUP(Ventas_Oficina[[#This Row],[Nº de artículo]],AUXILIAR!A2486:A7379,AUXILIAR!D2486:D7379,"Error",0)</f>
        <v>Enviado a tiempo</v>
      </c>
      <c r="AD2487" s="22" t="str">
        <f>+IF(AND(Ventas_Oficina[[#This Row],[Total]]&gt;75000,Ventas_Oficina[[#This Row],[Envio a tiempo]]="Enviado a tiempo"),"Buena Venta","Venta Mala")</f>
        <v>Venta Mala</v>
      </c>
    </row>
    <row r="2488" spans="1:30" x14ac:dyDescent="0.25">
      <c r="A2488" s="25">
        <v>1426274</v>
      </c>
      <c r="B2488" s="5">
        <v>42144</v>
      </c>
      <c r="C2488" s="6" t="s">
        <v>341</v>
      </c>
      <c r="D2488" s="6" t="s">
        <v>26</v>
      </c>
      <c r="E2488" s="6" t="s">
        <v>4</v>
      </c>
      <c r="F2488" s="6" t="s">
        <v>5</v>
      </c>
      <c r="G2488" s="6" t="s">
        <v>1009</v>
      </c>
      <c r="H2488" s="6" t="s">
        <v>27</v>
      </c>
      <c r="I2488" s="6" t="s">
        <v>1013</v>
      </c>
      <c r="J2488" s="6" t="s">
        <v>1130</v>
      </c>
      <c r="K2488" s="6" t="s">
        <v>1262</v>
      </c>
      <c r="L2488" s="6" t="s">
        <v>1269</v>
      </c>
      <c r="M2488" s="6" t="s">
        <v>1272</v>
      </c>
      <c r="N2488" s="5">
        <v>42145</v>
      </c>
      <c r="O2488" s="7">
        <v>184</v>
      </c>
      <c r="P2488" s="7">
        <v>288</v>
      </c>
      <c r="Q2488" s="7">
        <v>104</v>
      </c>
      <c r="R2488" s="6">
        <v>10</v>
      </c>
      <c r="S2488" s="7">
        <v>2880</v>
      </c>
      <c r="T2488" s="8">
        <v>0.01</v>
      </c>
      <c r="U2488" s="7">
        <v>28.8</v>
      </c>
      <c r="V2488" s="7">
        <v>2851.2</v>
      </c>
      <c r="W2488" s="7">
        <v>149</v>
      </c>
      <c r="X2488" s="7">
        <v>5571</v>
      </c>
      <c r="Y2488" s="9">
        <f>+DAY('TABLA PRINCIPAL'!$B2488)</f>
        <v>20</v>
      </c>
      <c r="Z2488" s="9">
        <f>+MONTH('TABLA PRINCIPAL'!$B2488)</f>
        <v>5</v>
      </c>
      <c r="AA2488" s="9">
        <f>+YEAR('TABLA PRINCIPAL'!$B2488)</f>
        <v>2015</v>
      </c>
      <c r="AB2488" s="22" t="str">
        <f>+IF(Ventas_Oficina[[#This Row],[Total del pedido]]&gt;=100000,"SI","NO")</f>
        <v>NO</v>
      </c>
      <c r="AC2488" s="22" t="str">
        <f>+_xlfn.XLOOKUP(Ventas_Oficina[[#This Row],[Nº de artículo]],AUXILIAR!A2487:A7380,AUXILIAR!D2487:D7380,"Error",0)</f>
        <v>Enviado a tiempo</v>
      </c>
      <c r="AD2488" s="22" t="str">
        <f>+IF(AND(Ventas_Oficina[[#This Row],[Total]]&gt;75000,Ventas_Oficina[[#This Row],[Envio a tiempo]]="Enviado a tiempo"),"Buena Venta","Venta Mala")</f>
        <v>Venta Mala</v>
      </c>
    </row>
    <row r="2489" spans="1:30" x14ac:dyDescent="0.25">
      <c r="A2489" s="26">
        <v>1426639</v>
      </c>
      <c r="B2489" s="10">
        <v>42058</v>
      </c>
      <c r="C2489" s="11" t="s">
        <v>733</v>
      </c>
      <c r="D2489" s="11" t="s">
        <v>575</v>
      </c>
      <c r="E2489" s="11" t="s">
        <v>4</v>
      </c>
      <c r="F2489" s="11" t="s">
        <v>5</v>
      </c>
      <c r="G2489" s="11" t="s">
        <v>1010</v>
      </c>
      <c r="H2489" s="11" t="s">
        <v>39</v>
      </c>
      <c r="I2489" s="11" t="s">
        <v>1013</v>
      </c>
      <c r="J2489" s="11" t="s">
        <v>1173</v>
      </c>
      <c r="K2489" s="11" t="s">
        <v>1261</v>
      </c>
      <c r="L2489" s="11" t="s">
        <v>1266</v>
      </c>
      <c r="M2489" s="11" t="s">
        <v>1272</v>
      </c>
      <c r="N2489" s="10">
        <v>42061</v>
      </c>
      <c r="O2489" s="12">
        <v>489</v>
      </c>
      <c r="P2489" s="12">
        <v>764</v>
      </c>
      <c r="Q2489" s="12">
        <v>275</v>
      </c>
      <c r="R2489" s="11">
        <v>22</v>
      </c>
      <c r="S2489" s="12">
        <v>16808</v>
      </c>
      <c r="T2489" s="13">
        <v>0.02</v>
      </c>
      <c r="U2489" s="12">
        <v>336.16</v>
      </c>
      <c r="V2489" s="12">
        <v>16471.84</v>
      </c>
      <c r="W2489" s="12">
        <v>139</v>
      </c>
      <c r="X2489" s="12">
        <v>23120</v>
      </c>
      <c r="Y2489" s="14">
        <f>+DAY('TABLA PRINCIPAL'!$B2489)</f>
        <v>23</v>
      </c>
      <c r="Z2489" s="14">
        <f>+MONTH('TABLA PRINCIPAL'!$B2489)</f>
        <v>2</v>
      </c>
      <c r="AA2489" s="14">
        <f>+YEAR('TABLA PRINCIPAL'!$B2489)</f>
        <v>2015</v>
      </c>
      <c r="AB2489" s="22" t="str">
        <f>+IF(Ventas_Oficina[[#This Row],[Total del pedido]]&gt;=100000,"SI","NO")</f>
        <v>NO</v>
      </c>
      <c r="AC2489" s="22" t="str">
        <f>+_xlfn.XLOOKUP(Ventas_Oficina[[#This Row],[Nº de artículo]],AUXILIAR!A2488:A7381,AUXILIAR!D2488:D7381,"Error",0)</f>
        <v>Enviado a tiempo</v>
      </c>
      <c r="AD2489" s="22" t="str">
        <f>+IF(AND(Ventas_Oficina[[#This Row],[Total]]&gt;75000,Ventas_Oficina[[#This Row],[Envio a tiempo]]="Enviado a tiempo"),"Buena Venta","Venta Mala")</f>
        <v>Venta Mala</v>
      </c>
    </row>
    <row r="2490" spans="1:30" x14ac:dyDescent="0.25">
      <c r="A2490" s="25">
        <v>1426639</v>
      </c>
      <c r="B2490" s="5">
        <v>42058</v>
      </c>
      <c r="C2490" s="6" t="s">
        <v>733</v>
      </c>
      <c r="D2490" s="6" t="s">
        <v>575</v>
      </c>
      <c r="E2490" s="6" t="s">
        <v>4</v>
      </c>
      <c r="F2490" s="6" t="s">
        <v>5</v>
      </c>
      <c r="G2490" s="6" t="s">
        <v>1007</v>
      </c>
      <c r="H2490" s="6" t="s">
        <v>39</v>
      </c>
      <c r="I2490" s="6" t="s">
        <v>1016</v>
      </c>
      <c r="J2490" s="6" t="s">
        <v>1173</v>
      </c>
      <c r="K2490" s="6" t="s">
        <v>1261</v>
      </c>
      <c r="L2490" s="6" t="s">
        <v>1266</v>
      </c>
      <c r="M2490" s="6" t="s">
        <v>1272</v>
      </c>
      <c r="N2490" s="5">
        <v>42061</v>
      </c>
      <c r="O2490" s="7">
        <v>489</v>
      </c>
      <c r="P2490" s="7">
        <v>764</v>
      </c>
      <c r="Q2490" s="7">
        <v>275</v>
      </c>
      <c r="R2490" s="6">
        <v>23</v>
      </c>
      <c r="S2490" s="7">
        <v>17572</v>
      </c>
      <c r="T2490" s="8">
        <v>0.01</v>
      </c>
      <c r="U2490" s="7">
        <v>175.72</v>
      </c>
      <c r="V2490" s="7">
        <v>17396.28</v>
      </c>
      <c r="W2490" s="7">
        <v>139</v>
      </c>
      <c r="X2490" s="7">
        <v>23120</v>
      </c>
      <c r="Y2490" s="9">
        <f>+DAY('TABLA PRINCIPAL'!$B2490)</f>
        <v>23</v>
      </c>
      <c r="Z2490" s="9">
        <f>+MONTH('TABLA PRINCIPAL'!$B2490)</f>
        <v>2</v>
      </c>
      <c r="AA2490" s="9">
        <f>+YEAR('TABLA PRINCIPAL'!$B2490)</f>
        <v>2015</v>
      </c>
      <c r="AB2490" s="22" t="str">
        <f>+IF(Ventas_Oficina[[#This Row],[Total del pedido]]&gt;=100000,"SI","NO")</f>
        <v>NO</v>
      </c>
      <c r="AC2490" s="22" t="str">
        <f>+_xlfn.XLOOKUP(Ventas_Oficina[[#This Row],[Nº de artículo]],AUXILIAR!A2489:A7382,AUXILIAR!D2489:D7382,"Error",0)</f>
        <v>Enviado a tiempo</v>
      </c>
      <c r="AD2490" s="22" t="str">
        <f>+IF(AND(Ventas_Oficina[[#This Row],[Total]]&gt;75000,Ventas_Oficina[[#This Row],[Envio a tiempo]]="Enviado a tiempo"),"Buena Venta","Venta Mala")</f>
        <v>Venta Mala</v>
      </c>
    </row>
    <row r="2491" spans="1:30" x14ac:dyDescent="0.25">
      <c r="A2491" s="26">
        <v>1426639</v>
      </c>
      <c r="B2491" s="10">
        <v>41617</v>
      </c>
      <c r="C2491" s="11" t="s">
        <v>63</v>
      </c>
      <c r="D2491" s="11" t="s">
        <v>52</v>
      </c>
      <c r="E2491" s="11" t="s">
        <v>4</v>
      </c>
      <c r="F2491" s="11" t="s">
        <v>5</v>
      </c>
      <c r="G2491" s="11" t="s">
        <v>1010</v>
      </c>
      <c r="H2491" s="11" t="s">
        <v>53</v>
      </c>
      <c r="I2491" s="11" t="s">
        <v>1016</v>
      </c>
      <c r="J2491" s="11" t="s">
        <v>1078</v>
      </c>
      <c r="K2491" s="11" t="s">
        <v>1261</v>
      </c>
      <c r="L2491" s="11" t="s">
        <v>1266</v>
      </c>
      <c r="M2491" s="11" t="s">
        <v>1272</v>
      </c>
      <c r="N2491" s="10">
        <v>41617</v>
      </c>
      <c r="O2491" s="12">
        <v>119</v>
      </c>
      <c r="P2491" s="12">
        <v>198</v>
      </c>
      <c r="Q2491" s="12">
        <v>79</v>
      </c>
      <c r="R2491" s="11">
        <v>46</v>
      </c>
      <c r="S2491" s="12">
        <v>9108</v>
      </c>
      <c r="T2491" s="13">
        <v>0.06</v>
      </c>
      <c r="U2491" s="12">
        <v>546.48</v>
      </c>
      <c r="V2491" s="12">
        <v>8561.52</v>
      </c>
      <c r="W2491" s="12">
        <v>477</v>
      </c>
      <c r="X2491" s="12">
        <v>4528</v>
      </c>
      <c r="Y2491" s="14">
        <f>+DAY('TABLA PRINCIPAL'!$B2491)</f>
        <v>9</v>
      </c>
      <c r="Z2491" s="14">
        <f>+MONTH('TABLA PRINCIPAL'!$B2491)</f>
        <v>12</v>
      </c>
      <c r="AA2491" s="14">
        <f>+YEAR('TABLA PRINCIPAL'!$B2491)</f>
        <v>2013</v>
      </c>
      <c r="AB2491" s="22" t="str">
        <f>+IF(Ventas_Oficina[[#This Row],[Total del pedido]]&gt;=100000,"SI","NO")</f>
        <v>NO</v>
      </c>
      <c r="AC2491" s="22" t="str">
        <f>+_xlfn.XLOOKUP(Ventas_Oficina[[#This Row],[Nº de artículo]],AUXILIAR!A2490:A7383,AUXILIAR!D2490:D7383,"Error",0)</f>
        <v>Enviado a tiempo</v>
      </c>
      <c r="AD2491" s="22" t="str">
        <f>+IF(AND(Ventas_Oficina[[#This Row],[Total]]&gt;75000,Ventas_Oficina[[#This Row],[Envio a tiempo]]="Enviado a tiempo"),"Buena Venta","Venta Mala")</f>
        <v>Venta Mala</v>
      </c>
    </row>
    <row r="2492" spans="1:30" x14ac:dyDescent="0.25">
      <c r="A2492" s="25">
        <v>1426639</v>
      </c>
      <c r="B2492" s="5">
        <v>41596</v>
      </c>
      <c r="C2492" s="6" t="s">
        <v>25</v>
      </c>
      <c r="D2492" s="6" t="s">
        <v>26</v>
      </c>
      <c r="E2492" s="6" t="s">
        <v>4</v>
      </c>
      <c r="F2492" s="6" t="s">
        <v>5</v>
      </c>
      <c r="G2492" s="6" t="s">
        <v>1010</v>
      </c>
      <c r="H2492" s="6" t="s">
        <v>27</v>
      </c>
      <c r="I2492" s="6" t="s">
        <v>1013</v>
      </c>
      <c r="J2492" s="6" t="s">
        <v>1049</v>
      </c>
      <c r="K2492" s="6" t="s">
        <v>1261</v>
      </c>
      <c r="L2492" s="6" t="s">
        <v>1265</v>
      </c>
      <c r="M2492" s="6" t="s">
        <v>1272</v>
      </c>
      <c r="N2492" s="5">
        <v>41598</v>
      </c>
      <c r="O2492" s="7">
        <v>184</v>
      </c>
      <c r="P2492" s="7">
        <v>288</v>
      </c>
      <c r="Q2492" s="7">
        <v>104</v>
      </c>
      <c r="R2492" s="6">
        <v>50</v>
      </c>
      <c r="S2492" s="7">
        <v>14400</v>
      </c>
      <c r="T2492" s="8">
        <v>7.0000000000000007E-2</v>
      </c>
      <c r="U2492" s="7">
        <v>1008.0000000000001</v>
      </c>
      <c r="V2492" s="7">
        <v>13392</v>
      </c>
      <c r="W2492" s="7">
        <v>99</v>
      </c>
      <c r="X2492" s="7">
        <v>6370</v>
      </c>
      <c r="Y2492" s="9">
        <f>+DAY('TABLA PRINCIPAL'!$B2492)</f>
        <v>18</v>
      </c>
      <c r="Z2492" s="9">
        <f>+MONTH('TABLA PRINCIPAL'!$B2492)</f>
        <v>11</v>
      </c>
      <c r="AA2492" s="9">
        <f>+YEAR('TABLA PRINCIPAL'!$B2492)</f>
        <v>2013</v>
      </c>
      <c r="AB2492" s="22" t="str">
        <f>+IF(Ventas_Oficina[[#This Row],[Total del pedido]]&gt;=100000,"SI","NO")</f>
        <v>NO</v>
      </c>
      <c r="AC2492" s="22" t="str">
        <f>+_xlfn.XLOOKUP(Ventas_Oficina[[#This Row],[Nº de artículo]],AUXILIAR!A2491:A7384,AUXILIAR!D2491:D7384,"Error",0)</f>
        <v>No enviado a tiempo</v>
      </c>
      <c r="AD2492" s="22" t="str">
        <f>+IF(AND(Ventas_Oficina[[#This Row],[Total]]&gt;75000,Ventas_Oficina[[#This Row],[Envio a tiempo]]="Enviado a tiempo"),"Buena Venta","Venta Mala")</f>
        <v>Venta Mala</v>
      </c>
    </row>
    <row r="2493" spans="1:30" x14ac:dyDescent="0.25">
      <c r="A2493" s="26">
        <v>1426639</v>
      </c>
      <c r="B2493" s="10">
        <v>42058</v>
      </c>
      <c r="C2493" s="11" t="s">
        <v>733</v>
      </c>
      <c r="D2493" s="11" t="s">
        <v>575</v>
      </c>
      <c r="E2493" s="11" t="s">
        <v>4</v>
      </c>
      <c r="F2493" s="11" t="s">
        <v>5</v>
      </c>
      <c r="G2493" s="11" t="s">
        <v>1008</v>
      </c>
      <c r="H2493" s="11" t="s">
        <v>39</v>
      </c>
      <c r="I2493" s="11" t="s">
        <v>1013</v>
      </c>
      <c r="J2493" s="11" t="s">
        <v>1173</v>
      </c>
      <c r="K2493" s="11" t="s">
        <v>1261</v>
      </c>
      <c r="L2493" s="11" t="s">
        <v>1265</v>
      </c>
      <c r="M2493" s="11" t="s">
        <v>1273</v>
      </c>
      <c r="N2493" s="10">
        <v>42061</v>
      </c>
      <c r="O2493" s="12">
        <v>489</v>
      </c>
      <c r="P2493" s="12">
        <v>764</v>
      </c>
      <c r="Q2493" s="12">
        <v>275</v>
      </c>
      <c r="R2493" s="11">
        <v>27</v>
      </c>
      <c r="S2493" s="12">
        <v>20628</v>
      </c>
      <c r="T2493" s="13">
        <v>0.08</v>
      </c>
      <c r="U2493" s="12">
        <v>1650.24</v>
      </c>
      <c r="V2493" s="12">
        <v>18977.759999999998</v>
      </c>
      <c r="W2493" s="12">
        <v>139</v>
      </c>
      <c r="X2493" s="12">
        <v>23120</v>
      </c>
      <c r="Y2493" s="14">
        <f>+DAY('TABLA PRINCIPAL'!$B2493)</f>
        <v>23</v>
      </c>
      <c r="Z2493" s="14">
        <f>+MONTH('TABLA PRINCIPAL'!$B2493)</f>
        <v>2</v>
      </c>
      <c r="AA2493" s="14">
        <f>+YEAR('TABLA PRINCIPAL'!$B2493)</f>
        <v>2015</v>
      </c>
      <c r="AB2493" s="22" t="str">
        <f>+IF(Ventas_Oficina[[#This Row],[Total del pedido]]&gt;=100000,"SI","NO")</f>
        <v>NO</v>
      </c>
      <c r="AC2493" s="22" t="str">
        <f>+_xlfn.XLOOKUP(Ventas_Oficina[[#This Row],[Nº de artículo]],AUXILIAR!A2492:A7385,AUXILIAR!D2492:D7385,"Error",0)</f>
        <v>Enviado a tiempo</v>
      </c>
      <c r="AD2493" s="22" t="str">
        <f>+IF(AND(Ventas_Oficina[[#This Row],[Total]]&gt;75000,Ventas_Oficina[[#This Row],[Envio a tiempo]]="Enviado a tiempo"),"Buena Venta","Venta Mala")</f>
        <v>Venta Mala</v>
      </c>
    </row>
    <row r="2494" spans="1:30" x14ac:dyDescent="0.25">
      <c r="A2494" s="25">
        <v>1426639</v>
      </c>
      <c r="B2494" s="5">
        <v>41329</v>
      </c>
      <c r="C2494" s="6" t="s">
        <v>85</v>
      </c>
      <c r="D2494" s="6" t="s">
        <v>3</v>
      </c>
      <c r="E2494" s="6" t="s">
        <v>4</v>
      </c>
      <c r="F2494" s="6" t="s">
        <v>5</v>
      </c>
      <c r="G2494" s="6" t="s">
        <v>1009</v>
      </c>
      <c r="H2494" s="6" t="s">
        <v>6</v>
      </c>
      <c r="I2494" s="6" t="s">
        <v>1016</v>
      </c>
      <c r="J2494" s="6" t="s">
        <v>1036</v>
      </c>
      <c r="K2494" s="6" t="s">
        <v>1262</v>
      </c>
      <c r="L2494" s="6" t="s">
        <v>1265</v>
      </c>
      <c r="M2494" s="6" t="s">
        <v>1272</v>
      </c>
      <c r="N2494" s="5">
        <v>41330</v>
      </c>
      <c r="O2494" s="7">
        <v>453</v>
      </c>
      <c r="P2494" s="7">
        <v>730</v>
      </c>
      <c r="Q2494" s="7">
        <v>277</v>
      </c>
      <c r="R2494" s="6">
        <v>40</v>
      </c>
      <c r="S2494" s="7">
        <v>29200</v>
      </c>
      <c r="T2494" s="8">
        <v>0.03</v>
      </c>
      <c r="U2494" s="7">
        <v>876</v>
      </c>
      <c r="V2494" s="7">
        <v>28324</v>
      </c>
      <c r="W2494" s="7">
        <v>772</v>
      </c>
      <c r="X2494" s="7">
        <v>7488</v>
      </c>
      <c r="Y2494" s="9">
        <f>+DAY('TABLA PRINCIPAL'!$B2494)</f>
        <v>24</v>
      </c>
      <c r="Z2494" s="9">
        <f>+MONTH('TABLA PRINCIPAL'!$B2494)</f>
        <v>2</v>
      </c>
      <c r="AA2494" s="9">
        <f>+YEAR('TABLA PRINCIPAL'!$B2494)</f>
        <v>2013</v>
      </c>
      <c r="AB2494" s="22" t="str">
        <f>+IF(Ventas_Oficina[[#This Row],[Total del pedido]]&gt;=100000,"SI","NO")</f>
        <v>NO</v>
      </c>
      <c r="AC2494" s="22" t="str">
        <f>+_xlfn.XLOOKUP(Ventas_Oficina[[#This Row],[Nº de artículo]],AUXILIAR!A2493:A7386,AUXILIAR!D2493:D7386,"Error",0)</f>
        <v>Enviado a tiempo</v>
      </c>
      <c r="AD2494" s="22" t="str">
        <f>+IF(AND(Ventas_Oficina[[#This Row],[Total]]&gt;75000,Ventas_Oficina[[#This Row],[Envio a tiempo]]="Enviado a tiempo"),"Buena Venta","Venta Mala")</f>
        <v>Venta Mala</v>
      </c>
    </row>
    <row r="2495" spans="1:30" x14ac:dyDescent="0.25">
      <c r="A2495" s="26">
        <v>1426670</v>
      </c>
      <c r="B2495" s="10">
        <v>41514</v>
      </c>
      <c r="C2495" s="11" t="s">
        <v>396</v>
      </c>
      <c r="D2495" s="11" t="s">
        <v>183</v>
      </c>
      <c r="E2495" s="11" t="s">
        <v>4</v>
      </c>
      <c r="F2495" s="11" t="s">
        <v>5</v>
      </c>
      <c r="G2495" s="11" t="s">
        <v>1010</v>
      </c>
      <c r="H2495" s="11" t="s">
        <v>106</v>
      </c>
      <c r="I2495" s="11" t="s">
        <v>1014</v>
      </c>
      <c r="J2495" s="11" t="s">
        <v>1019</v>
      </c>
      <c r="K2495" s="11" t="s">
        <v>1261</v>
      </c>
      <c r="L2495" s="11" t="s">
        <v>1265</v>
      </c>
      <c r="M2495" s="11" t="s">
        <v>1272</v>
      </c>
      <c r="N2495" s="10">
        <v>41487</v>
      </c>
      <c r="O2495" s="12">
        <v>24</v>
      </c>
      <c r="P2495" s="12">
        <v>126</v>
      </c>
      <c r="Q2495" s="12">
        <v>102</v>
      </c>
      <c r="R2495" s="11">
        <v>38</v>
      </c>
      <c r="S2495" s="12">
        <v>4788</v>
      </c>
      <c r="T2495" s="13">
        <v>0.09</v>
      </c>
      <c r="U2495" s="12">
        <v>430.91999999999996</v>
      </c>
      <c r="V2495" s="12">
        <v>4357.08</v>
      </c>
      <c r="W2495" s="12">
        <v>70</v>
      </c>
      <c r="X2495" s="12">
        <v>1399</v>
      </c>
      <c r="Y2495" s="14">
        <f>+DAY('TABLA PRINCIPAL'!$B2495)</f>
        <v>28</v>
      </c>
      <c r="Z2495" s="14">
        <f>+MONTH('TABLA PRINCIPAL'!$B2495)</f>
        <v>8</v>
      </c>
      <c r="AA2495" s="14">
        <f>+YEAR('TABLA PRINCIPAL'!$B2495)</f>
        <v>2013</v>
      </c>
      <c r="AB2495" s="22" t="str">
        <f>+IF(Ventas_Oficina[[#This Row],[Total del pedido]]&gt;=100000,"SI","NO")</f>
        <v>NO</v>
      </c>
      <c r="AC2495" s="22" t="str">
        <f>+_xlfn.XLOOKUP(Ventas_Oficina[[#This Row],[Nº de artículo]],AUXILIAR!A2494:A7387,AUXILIAR!D2494:D7387,"Error",0)</f>
        <v>No enviado a tiempo</v>
      </c>
      <c r="AD2495" s="22" t="str">
        <f>+IF(AND(Ventas_Oficina[[#This Row],[Total]]&gt;75000,Ventas_Oficina[[#This Row],[Envio a tiempo]]="Enviado a tiempo"),"Buena Venta","Venta Mala")</f>
        <v>Venta Mala</v>
      </c>
    </row>
    <row r="2496" spans="1:30" x14ac:dyDescent="0.25">
      <c r="A2496" s="25">
        <v>1427004</v>
      </c>
      <c r="B2496" s="5">
        <v>42059</v>
      </c>
      <c r="C2496" s="6" t="s">
        <v>734</v>
      </c>
      <c r="D2496" s="6" t="s">
        <v>29</v>
      </c>
      <c r="E2496" s="6" t="s">
        <v>12</v>
      </c>
      <c r="F2496" s="6" t="s">
        <v>13</v>
      </c>
      <c r="G2496" s="6" t="s">
        <v>1010</v>
      </c>
      <c r="H2496" s="6" t="s">
        <v>14</v>
      </c>
      <c r="I2496" s="6" t="s">
        <v>1014</v>
      </c>
      <c r="J2496" s="6" t="s">
        <v>1124</v>
      </c>
      <c r="K2496" s="6" t="s">
        <v>1261</v>
      </c>
      <c r="L2496" s="6" t="s">
        <v>1266</v>
      </c>
      <c r="M2496" s="6" t="s">
        <v>1272</v>
      </c>
      <c r="N2496" s="5">
        <v>42059</v>
      </c>
      <c r="O2496" s="7">
        <v>314</v>
      </c>
      <c r="P2496" s="7">
        <v>491</v>
      </c>
      <c r="Q2496" s="7">
        <v>177</v>
      </c>
      <c r="R2496" s="6">
        <v>34</v>
      </c>
      <c r="S2496" s="7">
        <v>16694</v>
      </c>
      <c r="T2496" s="8">
        <v>0</v>
      </c>
      <c r="U2496" s="7">
        <v>0</v>
      </c>
      <c r="V2496" s="7">
        <v>16694</v>
      </c>
      <c r="W2496" s="7">
        <v>50</v>
      </c>
      <c r="X2496" s="7">
        <v>4389</v>
      </c>
      <c r="Y2496" s="9">
        <f>+DAY('TABLA PRINCIPAL'!$B2496)</f>
        <v>24</v>
      </c>
      <c r="Z2496" s="9">
        <f>+MONTH('TABLA PRINCIPAL'!$B2496)</f>
        <v>2</v>
      </c>
      <c r="AA2496" s="9">
        <f>+YEAR('TABLA PRINCIPAL'!$B2496)</f>
        <v>2015</v>
      </c>
      <c r="AB2496" s="22" t="str">
        <f>+IF(Ventas_Oficina[[#This Row],[Total del pedido]]&gt;=100000,"SI","NO")</f>
        <v>NO</v>
      </c>
      <c r="AC2496" s="22" t="str">
        <f>+_xlfn.XLOOKUP(Ventas_Oficina[[#This Row],[Nº de artículo]],AUXILIAR!A2495:A7388,AUXILIAR!D2495:D7388,"Error",0)</f>
        <v>No enviado a tiempo</v>
      </c>
      <c r="AD2496" s="22" t="str">
        <f>+IF(AND(Ventas_Oficina[[#This Row],[Total]]&gt;75000,Ventas_Oficina[[#This Row],[Envio a tiempo]]="Enviado a tiempo"),"Buena Venta","Venta Mala")</f>
        <v>Venta Mala</v>
      </c>
    </row>
    <row r="2497" spans="1:30" x14ac:dyDescent="0.25">
      <c r="A2497" s="26">
        <v>1427369</v>
      </c>
      <c r="B2497" s="10">
        <v>42021</v>
      </c>
      <c r="C2497" s="11" t="s">
        <v>735</v>
      </c>
      <c r="D2497" s="11" t="s">
        <v>137</v>
      </c>
      <c r="E2497" s="11" t="s">
        <v>4</v>
      </c>
      <c r="F2497" s="11" t="s">
        <v>5</v>
      </c>
      <c r="G2497" s="11" t="s">
        <v>1009</v>
      </c>
      <c r="H2497" s="11" t="s">
        <v>6</v>
      </c>
      <c r="I2497" s="11" t="s">
        <v>1014</v>
      </c>
      <c r="J2497" s="11" t="s">
        <v>1124</v>
      </c>
      <c r="K2497" s="11" t="s">
        <v>1261</v>
      </c>
      <c r="L2497" s="11" t="s">
        <v>1267</v>
      </c>
      <c r="M2497" s="11" t="s">
        <v>1272</v>
      </c>
      <c r="N2497" s="10">
        <v>42023</v>
      </c>
      <c r="O2497" s="12">
        <v>314</v>
      </c>
      <c r="P2497" s="12">
        <v>491</v>
      </c>
      <c r="Q2497" s="12">
        <v>177</v>
      </c>
      <c r="R2497" s="11">
        <v>42</v>
      </c>
      <c r="S2497" s="12">
        <v>20622</v>
      </c>
      <c r="T2497" s="13">
        <v>0.06</v>
      </c>
      <c r="U2497" s="12">
        <v>1237.32</v>
      </c>
      <c r="V2497" s="12">
        <v>19384.68</v>
      </c>
      <c r="W2497" s="12">
        <v>50</v>
      </c>
      <c r="X2497" s="12">
        <v>4389</v>
      </c>
      <c r="Y2497" s="14">
        <f>+DAY('TABLA PRINCIPAL'!$B2497)</f>
        <v>17</v>
      </c>
      <c r="Z2497" s="14">
        <f>+MONTH('TABLA PRINCIPAL'!$B2497)</f>
        <v>1</v>
      </c>
      <c r="AA2497" s="14">
        <f>+YEAR('TABLA PRINCIPAL'!$B2497)</f>
        <v>2015</v>
      </c>
      <c r="AB2497" s="22" t="str">
        <f>+IF(Ventas_Oficina[[#This Row],[Total del pedido]]&gt;=100000,"SI","NO")</f>
        <v>NO</v>
      </c>
      <c r="AC2497" s="22" t="str">
        <f>+_xlfn.XLOOKUP(Ventas_Oficina[[#This Row],[Nº de artículo]],AUXILIAR!A2496:A7389,AUXILIAR!D2496:D7389,"Error",0)</f>
        <v>Enviado a tiempo</v>
      </c>
      <c r="AD2497" s="22" t="str">
        <f>+IF(AND(Ventas_Oficina[[#This Row],[Total]]&gt;75000,Ventas_Oficina[[#This Row],[Envio a tiempo]]="Enviado a tiempo"),"Buena Venta","Venta Mala")</f>
        <v>Venta Mala</v>
      </c>
    </row>
    <row r="2498" spans="1:30" x14ac:dyDescent="0.25">
      <c r="A2498" s="25">
        <v>1427735</v>
      </c>
      <c r="B2498" s="5">
        <v>42587</v>
      </c>
      <c r="C2498" s="6" t="s">
        <v>216</v>
      </c>
      <c r="D2498" s="6" t="s">
        <v>199</v>
      </c>
      <c r="E2498" s="6" t="s">
        <v>4</v>
      </c>
      <c r="F2498" s="6" t="s">
        <v>5</v>
      </c>
      <c r="G2498" s="6" t="s">
        <v>1009</v>
      </c>
      <c r="H2498" s="6" t="s">
        <v>24</v>
      </c>
      <c r="I2498" s="6" t="s">
        <v>1015</v>
      </c>
      <c r="J2498" s="6" t="s">
        <v>1032</v>
      </c>
      <c r="K2498" s="6" t="s">
        <v>1261</v>
      </c>
      <c r="L2498" s="6" t="s">
        <v>1267</v>
      </c>
      <c r="M2498" s="6" t="s">
        <v>1272</v>
      </c>
      <c r="N2498" s="5">
        <v>42588</v>
      </c>
      <c r="O2498" s="7">
        <v>159</v>
      </c>
      <c r="P2498" s="7">
        <v>261</v>
      </c>
      <c r="Q2498" s="7">
        <v>102</v>
      </c>
      <c r="R2498" s="6">
        <v>21</v>
      </c>
      <c r="S2498" s="7">
        <v>5481</v>
      </c>
      <c r="T2498" s="8">
        <v>0</v>
      </c>
      <c r="U2498" s="7">
        <v>0</v>
      </c>
      <c r="V2498" s="7">
        <v>5481</v>
      </c>
      <c r="W2498" s="7">
        <v>50</v>
      </c>
      <c r="X2498" s="7">
        <v>17253</v>
      </c>
      <c r="Y2498" s="9">
        <f>+DAY('TABLA PRINCIPAL'!$B2498)</f>
        <v>5</v>
      </c>
      <c r="Z2498" s="9">
        <f>+MONTH('TABLA PRINCIPAL'!$B2498)</f>
        <v>8</v>
      </c>
      <c r="AA2498" s="9">
        <f>+YEAR('TABLA PRINCIPAL'!$B2498)</f>
        <v>2016</v>
      </c>
      <c r="AB2498" s="22" t="str">
        <f>+IF(Ventas_Oficina[[#This Row],[Total del pedido]]&gt;=100000,"SI","NO")</f>
        <v>NO</v>
      </c>
      <c r="AC2498" s="22" t="str">
        <f>+_xlfn.XLOOKUP(Ventas_Oficina[[#This Row],[Nº de artículo]],AUXILIAR!A2497:A7390,AUXILIAR!D2497:D7390,"Error",0)</f>
        <v>No enviado a tiempo</v>
      </c>
      <c r="AD2498" s="22" t="str">
        <f>+IF(AND(Ventas_Oficina[[#This Row],[Total]]&gt;75000,Ventas_Oficina[[#This Row],[Envio a tiempo]]="Enviado a tiempo"),"Buena Venta","Venta Mala")</f>
        <v>Venta Mala</v>
      </c>
    </row>
    <row r="2499" spans="1:30" x14ac:dyDescent="0.25">
      <c r="A2499" s="26">
        <v>1427735</v>
      </c>
      <c r="B2499" s="10">
        <v>42298</v>
      </c>
      <c r="C2499" s="11" t="s">
        <v>80</v>
      </c>
      <c r="D2499" s="11" t="s">
        <v>81</v>
      </c>
      <c r="E2499" s="11" t="s">
        <v>4</v>
      </c>
      <c r="F2499" s="11" t="s">
        <v>5</v>
      </c>
      <c r="G2499" s="11" t="s">
        <v>1007</v>
      </c>
      <c r="H2499" s="11" t="s">
        <v>34</v>
      </c>
      <c r="I2499" s="11" t="s">
        <v>1016</v>
      </c>
      <c r="J2499" s="11" t="s">
        <v>1049</v>
      </c>
      <c r="K2499" s="11" t="s">
        <v>1262</v>
      </c>
      <c r="L2499" s="11" t="s">
        <v>1265</v>
      </c>
      <c r="M2499" s="11" t="s">
        <v>1272</v>
      </c>
      <c r="N2499" s="10">
        <v>42300</v>
      </c>
      <c r="O2499" s="12">
        <v>184</v>
      </c>
      <c r="P2499" s="12">
        <v>288</v>
      </c>
      <c r="Q2499" s="12">
        <v>104</v>
      </c>
      <c r="R2499" s="11">
        <v>31</v>
      </c>
      <c r="S2499" s="12">
        <v>8928</v>
      </c>
      <c r="T2499" s="13">
        <v>0.03</v>
      </c>
      <c r="U2499" s="12">
        <v>267.83999999999997</v>
      </c>
      <c r="V2499" s="12">
        <v>8660.16</v>
      </c>
      <c r="W2499" s="12">
        <v>99</v>
      </c>
      <c r="X2499" s="12">
        <v>2691</v>
      </c>
      <c r="Y2499" s="14">
        <f>+DAY('TABLA PRINCIPAL'!$B2499)</f>
        <v>21</v>
      </c>
      <c r="Z2499" s="14">
        <f>+MONTH('TABLA PRINCIPAL'!$B2499)</f>
        <v>10</v>
      </c>
      <c r="AA2499" s="14">
        <f>+YEAR('TABLA PRINCIPAL'!$B2499)</f>
        <v>2015</v>
      </c>
      <c r="AB2499" s="22" t="str">
        <f>+IF(Ventas_Oficina[[#This Row],[Total del pedido]]&gt;=100000,"SI","NO")</f>
        <v>NO</v>
      </c>
      <c r="AC2499" s="22" t="str">
        <f>+_xlfn.XLOOKUP(Ventas_Oficina[[#This Row],[Nº de artículo]],AUXILIAR!A2498:A7391,AUXILIAR!D2498:D7391,"Error",0)</f>
        <v>No enviado a tiempo</v>
      </c>
      <c r="AD2499" s="22" t="str">
        <f>+IF(AND(Ventas_Oficina[[#This Row],[Total]]&gt;75000,Ventas_Oficina[[#This Row],[Envio a tiempo]]="Enviado a tiempo"),"Buena Venta","Venta Mala")</f>
        <v>Venta Mala</v>
      </c>
    </row>
    <row r="2500" spans="1:30" x14ac:dyDescent="0.25">
      <c r="A2500" s="25">
        <v>1427735</v>
      </c>
      <c r="B2500" s="5">
        <v>42005</v>
      </c>
      <c r="C2500" s="6" t="s">
        <v>96</v>
      </c>
      <c r="D2500" s="6" t="s">
        <v>97</v>
      </c>
      <c r="E2500" s="6" t="s">
        <v>12</v>
      </c>
      <c r="F2500" s="6" t="s">
        <v>13</v>
      </c>
      <c r="G2500" s="6" t="s">
        <v>1009</v>
      </c>
      <c r="H2500" s="6" t="s">
        <v>14</v>
      </c>
      <c r="I2500" s="6" t="s">
        <v>1014</v>
      </c>
      <c r="J2500" s="6" t="s">
        <v>1059</v>
      </c>
      <c r="K2500" s="6" t="s">
        <v>1261</v>
      </c>
      <c r="L2500" s="6" t="s">
        <v>1265</v>
      </c>
      <c r="M2500" s="6" t="s">
        <v>1272</v>
      </c>
      <c r="N2500" s="5">
        <v>42007</v>
      </c>
      <c r="O2500" s="7">
        <v>226</v>
      </c>
      <c r="P2500" s="7">
        <v>358</v>
      </c>
      <c r="Q2500" s="7">
        <v>132</v>
      </c>
      <c r="R2500" s="6">
        <v>6</v>
      </c>
      <c r="S2500" s="7">
        <v>2148</v>
      </c>
      <c r="T2500" s="8">
        <v>0.09</v>
      </c>
      <c r="U2500" s="7">
        <v>193.32</v>
      </c>
      <c r="V2500" s="7">
        <v>1954.68</v>
      </c>
      <c r="W2500" s="7">
        <v>547</v>
      </c>
      <c r="X2500" s="7">
        <v>2399</v>
      </c>
      <c r="Y2500" s="9">
        <f>+DAY('TABLA PRINCIPAL'!$B2500)</f>
        <v>1</v>
      </c>
      <c r="Z2500" s="9">
        <f>+MONTH('TABLA PRINCIPAL'!$B2500)</f>
        <v>1</v>
      </c>
      <c r="AA2500" s="9">
        <f>+YEAR('TABLA PRINCIPAL'!$B2500)</f>
        <v>2015</v>
      </c>
      <c r="AB2500" s="22" t="str">
        <f>+IF(Ventas_Oficina[[#This Row],[Total del pedido]]&gt;=100000,"SI","NO")</f>
        <v>NO</v>
      </c>
      <c r="AC2500" s="22" t="str">
        <f>+_xlfn.XLOOKUP(Ventas_Oficina[[#This Row],[Nº de artículo]],AUXILIAR!A2499:A7392,AUXILIAR!D2499:D7392,"Error",0)</f>
        <v>Enviado a tiempo</v>
      </c>
      <c r="AD2500" s="22" t="str">
        <f>+IF(AND(Ventas_Oficina[[#This Row],[Total]]&gt;75000,Ventas_Oficina[[#This Row],[Envio a tiempo]]="Enviado a tiempo"),"Buena Venta","Venta Mala")</f>
        <v>Venta Mala</v>
      </c>
    </row>
    <row r="2501" spans="1:30" x14ac:dyDescent="0.25">
      <c r="A2501" s="26">
        <v>1427735</v>
      </c>
      <c r="B2501" s="10">
        <v>41996</v>
      </c>
      <c r="C2501" s="11" t="s">
        <v>676</v>
      </c>
      <c r="D2501" s="11" t="s">
        <v>265</v>
      </c>
      <c r="E2501" s="11" t="s">
        <v>4</v>
      </c>
      <c r="F2501" s="11" t="s">
        <v>5</v>
      </c>
      <c r="G2501" s="11" t="s">
        <v>1009</v>
      </c>
      <c r="H2501" s="11" t="s">
        <v>53</v>
      </c>
      <c r="I2501" s="11" t="s">
        <v>1012</v>
      </c>
      <c r="J2501" s="11" t="s">
        <v>1059</v>
      </c>
      <c r="K2501" s="11" t="s">
        <v>1261</v>
      </c>
      <c r="L2501" s="11" t="s">
        <v>1267</v>
      </c>
      <c r="M2501" s="11" t="s">
        <v>1272</v>
      </c>
      <c r="N2501" s="10">
        <v>41996</v>
      </c>
      <c r="O2501" s="12">
        <v>226</v>
      </c>
      <c r="P2501" s="12">
        <v>358</v>
      </c>
      <c r="Q2501" s="12">
        <v>132</v>
      </c>
      <c r="R2501" s="11">
        <v>32</v>
      </c>
      <c r="S2501" s="12">
        <v>11456</v>
      </c>
      <c r="T2501" s="13">
        <v>0.06</v>
      </c>
      <c r="U2501" s="12">
        <v>687.36</v>
      </c>
      <c r="V2501" s="12">
        <v>10768.64</v>
      </c>
      <c r="W2501" s="12">
        <v>547</v>
      </c>
      <c r="X2501" s="12">
        <v>2693</v>
      </c>
      <c r="Y2501" s="14">
        <f>+DAY('TABLA PRINCIPAL'!$B2501)</f>
        <v>23</v>
      </c>
      <c r="Z2501" s="14">
        <f>+MONTH('TABLA PRINCIPAL'!$B2501)</f>
        <v>12</v>
      </c>
      <c r="AA2501" s="14">
        <f>+YEAR('TABLA PRINCIPAL'!$B2501)</f>
        <v>2014</v>
      </c>
      <c r="AB2501" s="22" t="str">
        <f>+IF(Ventas_Oficina[[#This Row],[Total del pedido]]&gt;=100000,"SI","NO")</f>
        <v>NO</v>
      </c>
      <c r="AC2501" s="22" t="str">
        <f>+_xlfn.XLOOKUP(Ventas_Oficina[[#This Row],[Nº de artículo]],AUXILIAR!A2500:A7393,AUXILIAR!D2500:D7393,"Error",0)</f>
        <v>Enviado a tiempo</v>
      </c>
      <c r="AD2501" s="22" t="str">
        <f>+IF(AND(Ventas_Oficina[[#This Row],[Total]]&gt;75000,Ventas_Oficina[[#This Row],[Envio a tiempo]]="Enviado a tiempo"),"Buena Venta","Venta Mala")</f>
        <v>Venta Mala</v>
      </c>
    </row>
    <row r="2502" spans="1:30" x14ac:dyDescent="0.25">
      <c r="A2502" s="25">
        <v>1428465</v>
      </c>
      <c r="B2502" s="5">
        <v>42006</v>
      </c>
      <c r="C2502" s="6" t="s">
        <v>259</v>
      </c>
      <c r="D2502" s="6" t="s">
        <v>260</v>
      </c>
      <c r="E2502" s="6" t="s">
        <v>4</v>
      </c>
      <c r="F2502" s="6" t="s">
        <v>5</v>
      </c>
      <c r="G2502" s="6" t="s">
        <v>1008</v>
      </c>
      <c r="H2502" s="6" t="s">
        <v>121</v>
      </c>
      <c r="I2502" s="6" t="s">
        <v>1015</v>
      </c>
      <c r="J2502" s="6" t="s">
        <v>1023</v>
      </c>
      <c r="K2502" s="6" t="s">
        <v>1262</v>
      </c>
      <c r="L2502" s="6" t="s">
        <v>1265</v>
      </c>
      <c r="M2502" s="6" t="s">
        <v>1272</v>
      </c>
      <c r="N2502" s="5">
        <v>42008</v>
      </c>
      <c r="O2502" s="7">
        <v>459</v>
      </c>
      <c r="P2502" s="7">
        <v>728</v>
      </c>
      <c r="Q2502" s="7">
        <v>269</v>
      </c>
      <c r="R2502" s="6">
        <v>8</v>
      </c>
      <c r="S2502" s="7">
        <v>5824</v>
      </c>
      <c r="T2502" s="8">
        <v>0.01</v>
      </c>
      <c r="U2502" s="7">
        <v>58.24</v>
      </c>
      <c r="V2502" s="7">
        <v>5765.76</v>
      </c>
      <c r="W2502" s="7">
        <v>1115</v>
      </c>
      <c r="X2502" s="7">
        <v>19471</v>
      </c>
      <c r="Y2502" s="9">
        <f>+DAY('TABLA PRINCIPAL'!$B2502)</f>
        <v>2</v>
      </c>
      <c r="Z2502" s="9">
        <f>+MONTH('TABLA PRINCIPAL'!$B2502)</f>
        <v>1</v>
      </c>
      <c r="AA2502" s="9">
        <f>+YEAR('TABLA PRINCIPAL'!$B2502)</f>
        <v>2015</v>
      </c>
      <c r="AB2502" s="22" t="str">
        <f>+IF(Ventas_Oficina[[#This Row],[Total del pedido]]&gt;=100000,"SI","NO")</f>
        <v>NO</v>
      </c>
      <c r="AC2502" s="22" t="str">
        <f>+_xlfn.XLOOKUP(Ventas_Oficina[[#This Row],[Nº de artículo]],AUXILIAR!A2501:A7394,AUXILIAR!D2501:D7394,"Error",0)</f>
        <v>Enviado a tiempo</v>
      </c>
      <c r="AD2502" s="22" t="str">
        <f>+IF(AND(Ventas_Oficina[[#This Row],[Total]]&gt;75000,Ventas_Oficina[[#This Row],[Envio a tiempo]]="Enviado a tiempo"),"Buena Venta","Venta Mala")</f>
        <v>Venta Mala</v>
      </c>
    </row>
    <row r="2503" spans="1:30" x14ac:dyDescent="0.25">
      <c r="A2503" s="26">
        <v>1428465</v>
      </c>
      <c r="B2503" s="10">
        <v>42064</v>
      </c>
      <c r="C2503" s="11" t="s">
        <v>622</v>
      </c>
      <c r="D2503" s="11" t="s">
        <v>189</v>
      </c>
      <c r="E2503" s="11" t="s">
        <v>4</v>
      </c>
      <c r="F2503" s="11" t="s">
        <v>5</v>
      </c>
      <c r="G2503" s="11" t="s">
        <v>1008</v>
      </c>
      <c r="H2503" s="11" t="s">
        <v>121</v>
      </c>
      <c r="I2503" s="11" t="s">
        <v>1014</v>
      </c>
      <c r="J2503" s="11" t="s">
        <v>1031</v>
      </c>
      <c r="K2503" s="11" t="s">
        <v>1261</v>
      </c>
      <c r="L2503" s="11" t="s">
        <v>1265</v>
      </c>
      <c r="M2503" s="11" t="s">
        <v>1273</v>
      </c>
      <c r="N2503" s="10">
        <v>42064</v>
      </c>
      <c r="O2503" s="12">
        <v>1007</v>
      </c>
      <c r="P2503" s="12">
        <v>1598</v>
      </c>
      <c r="Q2503" s="12">
        <v>591</v>
      </c>
      <c r="R2503" s="11">
        <v>36</v>
      </c>
      <c r="S2503" s="12">
        <v>57528</v>
      </c>
      <c r="T2503" s="13">
        <v>0.06</v>
      </c>
      <c r="U2503" s="12">
        <v>3451.68</v>
      </c>
      <c r="V2503" s="12">
        <v>54076.32</v>
      </c>
      <c r="W2503" s="12">
        <v>400</v>
      </c>
      <c r="X2503" s="12">
        <v>41533</v>
      </c>
      <c r="Y2503" s="14">
        <f>+DAY('TABLA PRINCIPAL'!$B2503)</f>
        <v>1</v>
      </c>
      <c r="Z2503" s="14">
        <f>+MONTH('TABLA PRINCIPAL'!$B2503)</f>
        <v>3</v>
      </c>
      <c r="AA2503" s="14">
        <f>+YEAR('TABLA PRINCIPAL'!$B2503)</f>
        <v>2015</v>
      </c>
      <c r="AB2503" s="22" t="str">
        <f>+IF(Ventas_Oficina[[#This Row],[Total del pedido]]&gt;=100000,"SI","NO")</f>
        <v>NO</v>
      </c>
      <c r="AC2503" s="22" t="str">
        <f>+_xlfn.XLOOKUP(Ventas_Oficina[[#This Row],[Nº de artículo]],AUXILIAR!A2502:A7395,AUXILIAR!D2502:D7395,"Error",0)</f>
        <v>Enviado a tiempo</v>
      </c>
      <c r="AD2503" s="22" t="str">
        <f>+IF(AND(Ventas_Oficina[[#This Row],[Total]]&gt;75000,Ventas_Oficina[[#This Row],[Envio a tiempo]]="Enviado a tiempo"),"Buena Venta","Venta Mala")</f>
        <v>Venta Mala</v>
      </c>
    </row>
    <row r="2504" spans="1:30" x14ac:dyDescent="0.25">
      <c r="A2504" s="25">
        <v>1428465</v>
      </c>
      <c r="B2504" s="5">
        <v>42080</v>
      </c>
      <c r="C2504" s="6" t="s">
        <v>736</v>
      </c>
      <c r="D2504" s="6" t="s">
        <v>29</v>
      </c>
      <c r="E2504" s="6" t="s">
        <v>12</v>
      </c>
      <c r="F2504" s="6" t="s">
        <v>13</v>
      </c>
      <c r="G2504" s="6" t="s">
        <v>1007</v>
      </c>
      <c r="H2504" s="6" t="s">
        <v>14</v>
      </c>
      <c r="I2504" s="6" t="s">
        <v>1016</v>
      </c>
      <c r="J2504" s="6" t="s">
        <v>1031</v>
      </c>
      <c r="K2504" s="6" t="s">
        <v>1261</v>
      </c>
      <c r="L2504" s="6" t="s">
        <v>1265</v>
      </c>
      <c r="M2504" s="6" t="s">
        <v>1272</v>
      </c>
      <c r="N2504" s="5">
        <v>42080</v>
      </c>
      <c r="O2504" s="7">
        <v>1007</v>
      </c>
      <c r="P2504" s="7">
        <v>1598</v>
      </c>
      <c r="Q2504" s="7">
        <v>591</v>
      </c>
      <c r="R2504" s="6">
        <v>47</v>
      </c>
      <c r="S2504" s="7">
        <v>75106</v>
      </c>
      <c r="T2504" s="8">
        <v>0</v>
      </c>
      <c r="U2504" s="7">
        <v>0</v>
      </c>
      <c r="V2504" s="7">
        <v>75106</v>
      </c>
      <c r="W2504" s="7">
        <v>400</v>
      </c>
      <c r="X2504" s="7">
        <v>41533</v>
      </c>
      <c r="Y2504" s="9">
        <f>+DAY('TABLA PRINCIPAL'!$B2504)</f>
        <v>17</v>
      </c>
      <c r="Z2504" s="9">
        <f>+MONTH('TABLA PRINCIPAL'!$B2504)</f>
        <v>3</v>
      </c>
      <c r="AA2504" s="9">
        <f>+YEAR('TABLA PRINCIPAL'!$B2504)</f>
        <v>2015</v>
      </c>
      <c r="AB2504" s="22" t="str">
        <f>+IF(Ventas_Oficina[[#This Row],[Total del pedido]]&gt;=100000,"SI","NO")</f>
        <v>NO</v>
      </c>
      <c r="AC2504" s="22" t="str">
        <f>+_xlfn.XLOOKUP(Ventas_Oficina[[#This Row],[Nº de artículo]],AUXILIAR!A2503:A7396,AUXILIAR!D2503:D7396,"Error",0)</f>
        <v>No enviado a tiempo</v>
      </c>
      <c r="AD2504" s="22" t="str">
        <f>+IF(AND(Ventas_Oficina[[#This Row],[Total]]&gt;75000,Ventas_Oficina[[#This Row],[Envio a tiempo]]="Enviado a tiempo"),"Buena Venta","Venta Mala")</f>
        <v>Venta Mala</v>
      </c>
    </row>
    <row r="2505" spans="1:30" x14ac:dyDescent="0.25">
      <c r="A2505" s="26">
        <v>1428465</v>
      </c>
      <c r="B2505" s="10">
        <v>41552</v>
      </c>
      <c r="C2505" s="11" t="s">
        <v>230</v>
      </c>
      <c r="D2505" s="11" t="s">
        <v>177</v>
      </c>
      <c r="E2505" s="11" t="s">
        <v>4</v>
      </c>
      <c r="F2505" s="11" t="s">
        <v>5</v>
      </c>
      <c r="G2505" s="11" t="s">
        <v>1007</v>
      </c>
      <c r="H2505" s="11" t="s">
        <v>6</v>
      </c>
      <c r="I2505" s="11" t="s">
        <v>1015</v>
      </c>
      <c r="J2505" s="11" t="s">
        <v>1064</v>
      </c>
      <c r="K2505" s="11" t="s">
        <v>1261</v>
      </c>
      <c r="L2505" s="11" t="s">
        <v>1265</v>
      </c>
      <c r="M2505" s="11" t="s">
        <v>1272</v>
      </c>
      <c r="N2505" s="10">
        <v>41554</v>
      </c>
      <c r="O2505" s="12">
        <v>365</v>
      </c>
      <c r="P2505" s="12">
        <v>598</v>
      </c>
      <c r="Q2505" s="12">
        <v>233</v>
      </c>
      <c r="R2505" s="11">
        <v>23</v>
      </c>
      <c r="S2505" s="12">
        <v>13754</v>
      </c>
      <c r="T2505" s="13">
        <v>7.0000000000000007E-2</v>
      </c>
      <c r="U2505" s="12">
        <v>962.78000000000009</v>
      </c>
      <c r="V2505" s="12">
        <v>12791.22</v>
      </c>
      <c r="W2505" s="12">
        <v>149</v>
      </c>
      <c r="X2505" s="12">
        <v>19971</v>
      </c>
      <c r="Y2505" s="14">
        <f>+DAY('TABLA PRINCIPAL'!$B2505)</f>
        <v>5</v>
      </c>
      <c r="Z2505" s="14">
        <f>+MONTH('TABLA PRINCIPAL'!$B2505)</f>
        <v>10</v>
      </c>
      <c r="AA2505" s="14">
        <f>+YEAR('TABLA PRINCIPAL'!$B2505)</f>
        <v>2013</v>
      </c>
      <c r="AB2505" s="22" t="str">
        <f>+IF(Ventas_Oficina[[#This Row],[Total del pedido]]&gt;=100000,"SI","NO")</f>
        <v>NO</v>
      </c>
      <c r="AC2505" s="22" t="str">
        <f>+_xlfn.XLOOKUP(Ventas_Oficina[[#This Row],[Nº de artículo]],AUXILIAR!A2504:A7397,AUXILIAR!D2504:D7397,"Error",0)</f>
        <v>No enviado a tiempo</v>
      </c>
      <c r="AD2505" s="22" t="str">
        <f>+IF(AND(Ventas_Oficina[[#This Row],[Total]]&gt;75000,Ventas_Oficina[[#This Row],[Envio a tiempo]]="Enviado a tiempo"),"Buena Venta","Venta Mala")</f>
        <v>Venta Mala</v>
      </c>
    </row>
    <row r="2506" spans="1:30" x14ac:dyDescent="0.25">
      <c r="A2506" s="25">
        <v>1428465</v>
      </c>
      <c r="B2506" s="5">
        <v>42636</v>
      </c>
      <c r="C2506" s="6" t="s">
        <v>587</v>
      </c>
      <c r="D2506" s="6" t="s">
        <v>143</v>
      </c>
      <c r="E2506" s="6" t="s">
        <v>4</v>
      </c>
      <c r="F2506" s="6" t="s">
        <v>5</v>
      </c>
      <c r="G2506" s="6" t="s">
        <v>1007</v>
      </c>
      <c r="H2506" s="6" t="s">
        <v>24</v>
      </c>
      <c r="I2506" s="6" t="s">
        <v>1012</v>
      </c>
      <c r="J2506" s="6" t="s">
        <v>1080</v>
      </c>
      <c r="K2506" s="6" t="s">
        <v>1262</v>
      </c>
      <c r="L2506" s="6" t="s">
        <v>1265</v>
      </c>
      <c r="M2506" s="6" t="s">
        <v>1272</v>
      </c>
      <c r="N2506" s="5">
        <v>42638</v>
      </c>
      <c r="O2506" s="7">
        <v>350</v>
      </c>
      <c r="P2506" s="7">
        <v>574</v>
      </c>
      <c r="Q2506" s="7">
        <v>224</v>
      </c>
      <c r="R2506" s="6">
        <v>8</v>
      </c>
      <c r="S2506" s="7">
        <v>4592</v>
      </c>
      <c r="T2506" s="8">
        <v>0.02</v>
      </c>
      <c r="U2506" s="7">
        <v>91.84</v>
      </c>
      <c r="V2506" s="7">
        <v>4500.16</v>
      </c>
      <c r="W2506" s="7">
        <v>501</v>
      </c>
      <c r="X2506" s="7">
        <v>12527</v>
      </c>
      <c r="Y2506" s="9">
        <f>+DAY('TABLA PRINCIPAL'!$B2506)</f>
        <v>23</v>
      </c>
      <c r="Z2506" s="9">
        <f>+MONTH('TABLA PRINCIPAL'!$B2506)</f>
        <v>9</v>
      </c>
      <c r="AA2506" s="9">
        <f>+YEAR('TABLA PRINCIPAL'!$B2506)</f>
        <v>2016</v>
      </c>
      <c r="AB2506" s="22" t="str">
        <f>+IF(Ventas_Oficina[[#This Row],[Total del pedido]]&gt;=100000,"SI","NO")</f>
        <v>NO</v>
      </c>
      <c r="AC2506" s="22" t="str">
        <f>+_xlfn.XLOOKUP(Ventas_Oficina[[#This Row],[Nº de artículo]],AUXILIAR!A2505:A7398,AUXILIAR!D2505:D7398,"Error",0)</f>
        <v>Enviado a tiempo</v>
      </c>
      <c r="AD2506" s="22" t="str">
        <f>+IF(AND(Ventas_Oficina[[#This Row],[Total]]&gt;75000,Ventas_Oficina[[#This Row],[Envio a tiempo]]="Enviado a tiempo"),"Buena Venta","Venta Mala")</f>
        <v>Venta Mala</v>
      </c>
    </row>
    <row r="2507" spans="1:30" x14ac:dyDescent="0.25">
      <c r="A2507" s="26">
        <v>1428465</v>
      </c>
      <c r="B2507" s="10">
        <v>42606</v>
      </c>
      <c r="C2507" s="11" t="s">
        <v>234</v>
      </c>
      <c r="D2507" s="11" t="s">
        <v>57</v>
      </c>
      <c r="E2507" s="11" t="s">
        <v>4</v>
      </c>
      <c r="F2507" s="11" t="s">
        <v>5</v>
      </c>
      <c r="G2507" s="11" t="s">
        <v>1009</v>
      </c>
      <c r="H2507" s="11" t="s">
        <v>58</v>
      </c>
      <c r="I2507" s="11" t="s">
        <v>1015</v>
      </c>
      <c r="J2507" s="11" t="s">
        <v>1023</v>
      </c>
      <c r="K2507" s="11" t="s">
        <v>1261</v>
      </c>
      <c r="L2507" s="11" t="s">
        <v>1265</v>
      </c>
      <c r="M2507" s="11" t="s">
        <v>1272</v>
      </c>
      <c r="N2507" s="10">
        <v>42615</v>
      </c>
      <c r="O2507" s="12">
        <v>459</v>
      </c>
      <c r="P2507" s="12">
        <v>728</v>
      </c>
      <c r="Q2507" s="12">
        <v>269</v>
      </c>
      <c r="R2507" s="11">
        <v>8</v>
      </c>
      <c r="S2507" s="12">
        <v>5824</v>
      </c>
      <c r="T2507" s="13">
        <v>0.09</v>
      </c>
      <c r="U2507" s="12">
        <v>524.16</v>
      </c>
      <c r="V2507" s="12">
        <v>5299.84</v>
      </c>
      <c r="W2507" s="12">
        <v>1115</v>
      </c>
      <c r="X2507" s="12">
        <v>15279</v>
      </c>
      <c r="Y2507" s="14">
        <f>+DAY('TABLA PRINCIPAL'!$B2507)</f>
        <v>24</v>
      </c>
      <c r="Z2507" s="14">
        <f>+MONTH('TABLA PRINCIPAL'!$B2507)</f>
        <v>8</v>
      </c>
      <c r="AA2507" s="14">
        <f>+YEAR('TABLA PRINCIPAL'!$B2507)</f>
        <v>2016</v>
      </c>
      <c r="AB2507" s="22" t="str">
        <f>+IF(Ventas_Oficina[[#This Row],[Total del pedido]]&gt;=100000,"SI","NO")</f>
        <v>NO</v>
      </c>
      <c r="AC2507" s="22" t="str">
        <f>+_xlfn.XLOOKUP(Ventas_Oficina[[#This Row],[Nº de artículo]],AUXILIAR!A2506:A7399,AUXILIAR!D2506:D7399,"Error",0)</f>
        <v>Enviado a tiempo</v>
      </c>
      <c r="AD2507" s="22" t="str">
        <f>+IF(AND(Ventas_Oficina[[#This Row],[Total]]&gt;75000,Ventas_Oficina[[#This Row],[Envio a tiempo]]="Enviado a tiempo"),"Buena Venta","Venta Mala")</f>
        <v>Venta Mala</v>
      </c>
    </row>
    <row r="2508" spans="1:30" x14ac:dyDescent="0.25">
      <c r="A2508" s="25">
        <v>1428830</v>
      </c>
      <c r="B2508" s="5">
        <v>41363</v>
      </c>
      <c r="C2508" s="6" t="s">
        <v>227</v>
      </c>
      <c r="D2508" s="6" t="s">
        <v>26</v>
      </c>
      <c r="E2508" s="6" t="s">
        <v>4</v>
      </c>
      <c r="F2508" s="6" t="s">
        <v>5</v>
      </c>
      <c r="G2508" s="6" t="s">
        <v>1007</v>
      </c>
      <c r="H2508" s="6" t="s">
        <v>27</v>
      </c>
      <c r="I2508" s="6" t="s">
        <v>1015</v>
      </c>
      <c r="J2508" s="6" t="s">
        <v>1081</v>
      </c>
      <c r="K2508" s="6" t="s">
        <v>1261</v>
      </c>
      <c r="L2508" s="6" t="s">
        <v>1265</v>
      </c>
      <c r="M2508" s="6" t="s">
        <v>1273</v>
      </c>
      <c r="N2508" s="5">
        <v>41364</v>
      </c>
      <c r="O2508" s="7">
        <v>252</v>
      </c>
      <c r="P2508" s="7">
        <v>400</v>
      </c>
      <c r="Q2508" s="7">
        <v>148</v>
      </c>
      <c r="R2508" s="6">
        <v>49</v>
      </c>
      <c r="S2508" s="7">
        <v>19600</v>
      </c>
      <c r="T2508" s="8">
        <v>0.05</v>
      </c>
      <c r="U2508" s="7">
        <v>980</v>
      </c>
      <c r="V2508" s="7">
        <v>18620</v>
      </c>
      <c r="W2508" s="7">
        <v>130</v>
      </c>
      <c r="X2508" s="7">
        <v>2743</v>
      </c>
      <c r="Y2508" s="9">
        <f>+DAY('TABLA PRINCIPAL'!$B2508)</f>
        <v>30</v>
      </c>
      <c r="Z2508" s="9">
        <f>+MONTH('TABLA PRINCIPAL'!$B2508)</f>
        <v>3</v>
      </c>
      <c r="AA2508" s="9">
        <f>+YEAR('TABLA PRINCIPAL'!$B2508)</f>
        <v>2013</v>
      </c>
      <c r="AB2508" s="22" t="str">
        <f>+IF(Ventas_Oficina[[#This Row],[Total del pedido]]&gt;=100000,"SI","NO")</f>
        <v>NO</v>
      </c>
      <c r="AC2508" s="22" t="str">
        <f>+_xlfn.XLOOKUP(Ventas_Oficina[[#This Row],[Nº de artículo]],AUXILIAR!A2507:A7400,AUXILIAR!D2507:D7400,"Error",0)</f>
        <v>No enviado a tiempo</v>
      </c>
      <c r="AD2508" s="22" t="str">
        <f>+IF(AND(Ventas_Oficina[[#This Row],[Total]]&gt;75000,Ventas_Oficina[[#This Row],[Envio a tiempo]]="Enviado a tiempo"),"Buena Venta","Venta Mala")</f>
        <v>Venta Mala</v>
      </c>
    </row>
    <row r="2509" spans="1:30" x14ac:dyDescent="0.25">
      <c r="A2509" s="26">
        <v>1428830</v>
      </c>
      <c r="B2509" s="10">
        <v>41471</v>
      </c>
      <c r="C2509" s="11" t="s">
        <v>257</v>
      </c>
      <c r="D2509" s="11" t="s">
        <v>97</v>
      </c>
      <c r="E2509" s="11" t="s">
        <v>12</v>
      </c>
      <c r="F2509" s="11" t="s">
        <v>13</v>
      </c>
      <c r="G2509" s="11" t="s">
        <v>1007</v>
      </c>
      <c r="H2509" s="11" t="s">
        <v>14</v>
      </c>
      <c r="I2509" s="11" t="s">
        <v>1016</v>
      </c>
      <c r="J2509" s="11" t="s">
        <v>1031</v>
      </c>
      <c r="K2509" s="11" t="s">
        <v>1261</v>
      </c>
      <c r="L2509" s="11" t="s">
        <v>1267</v>
      </c>
      <c r="M2509" s="11" t="s">
        <v>1272</v>
      </c>
      <c r="N2509" s="10">
        <v>41471</v>
      </c>
      <c r="O2509" s="12">
        <v>831</v>
      </c>
      <c r="P2509" s="12">
        <v>1598</v>
      </c>
      <c r="Q2509" s="12">
        <v>767</v>
      </c>
      <c r="R2509" s="11">
        <v>38</v>
      </c>
      <c r="S2509" s="12">
        <v>60724</v>
      </c>
      <c r="T2509" s="13">
        <v>0.02</v>
      </c>
      <c r="U2509" s="12">
        <v>1214.48</v>
      </c>
      <c r="V2509" s="12">
        <v>59509.52</v>
      </c>
      <c r="W2509" s="12">
        <v>650</v>
      </c>
      <c r="X2509" s="12">
        <v>5963</v>
      </c>
      <c r="Y2509" s="14">
        <f>+DAY('TABLA PRINCIPAL'!$B2509)</f>
        <v>16</v>
      </c>
      <c r="Z2509" s="14">
        <f>+MONTH('TABLA PRINCIPAL'!$B2509)</f>
        <v>7</v>
      </c>
      <c r="AA2509" s="14">
        <f>+YEAR('TABLA PRINCIPAL'!$B2509)</f>
        <v>2013</v>
      </c>
      <c r="AB2509" s="22" t="str">
        <f>+IF(Ventas_Oficina[[#This Row],[Total del pedido]]&gt;=100000,"SI","NO")</f>
        <v>NO</v>
      </c>
      <c r="AC2509" s="22" t="str">
        <f>+_xlfn.XLOOKUP(Ventas_Oficina[[#This Row],[Nº de artículo]],AUXILIAR!A2508:A7401,AUXILIAR!D2508:D7401,"Error",0)</f>
        <v>No enviado a tiempo</v>
      </c>
      <c r="AD2509" s="22" t="str">
        <f>+IF(AND(Ventas_Oficina[[#This Row],[Total]]&gt;75000,Ventas_Oficina[[#This Row],[Envio a tiempo]]="Enviado a tiempo"),"Buena Venta","Venta Mala")</f>
        <v>Venta Mala</v>
      </c>
    </row>
    <row r="2510" spans="1:30" x14ac:dyDescent="0.25">
      <c r="A2510" s="25">
        <v>1428830</v>
      </c>
      <c r="B2510" s="5">
        <v>41653</v>
      </c>
      <c r="C2510" s="6" t="s">
        <v>541</v>
      </c>
      <c r="D2510" s="6" t="s">
        <v>137</v>
      </c>
      <c r="E2510" s="6" t="s">
        <v>4</v>
      </c>
      <c r="F2510" s="6" t="s">
        <v>5</v>
      </c>
      <c r="G2510" s="6" t="s">
        <v>1008</v>
      </c>
      <c r="H2510" s="6" t="s">
        <v>6</v>
      </c>
      <c r="I2510" s="6" t="s">
        <v>1015</v>
      </c>
      <c r="J2510" s="6" t="s">
        <v>1093</v>
      </c>
      <c r="K2510" s="6" t="s">
        <v>1263</v>
      </c>
      <c r="L2510" s="6" t="s">
        <v>1269</v>
      </c>
      <c r="M2510" s="6" t="s">
        <v>1272</v>
      </c>
      <c r="N2510" s="5">
        <v>41655</v>
      </c>
      <c r="O2510" s="7">
        <v>216</v>
      </c>
      <c r="P2510" s="7">
        <v>385</v>
      </c>
      <c r="Q2510" s="7">
        <v>169</v>
      </c>
      <c r="R2510" s="6">
        <v>3</v>
      </c>
      <c r="S2510" s="7">
        <v>1155</v>
      </c>
      <c r="T2510" s="8">
        <v>0.01</v>
      </c>
      <c r="U2510" s="7">
        <v>11.55</v>
      </c>
      <c r="V2510" s="7">
        <v>1143.45</v>
      </c>
      <c r="W2510" s="7">
        <v>70</v>
      </c>
      <c r="X2510" s="7">
        <v>15127</v>
      </c>
      <c r="Y2510" s="9">
        <f>+DAY('TABLA PRINCIPAL'!$B2510)</f>
        <v>14</v>
      </c>
      <c r="Z2510" s="9">
        <f>+MONTH('TABLA PRINCIPAL'!$B2510)</f>
        <v>1</v>
      </c>
      <c r="AA2510" s="9">
        <f>+YEAR('TABLA PRINCIPAL'!$B2510)</f>
        <v>2014</v>
      </c>
      <c r="AB2510" s="22" t="str">
        <f>+IF(Ventas_Oficina[[#This Row],[Total del pedido]]&gt;=100000,"SI","NO")</f>
        <v>NO</v>
      </c>
      <c r="AC2510" s="22" t="str">
        <f>+_xlfn.XLOOKUP(Ventas_Oficina[[#This Row],[Nº de artículo]],AUXILIAR!A2509:A7402,AUXILIAR!D2509:D7402,"Error",0)</f>
        <v>No enviado a tiempo</v>
      </c>
      <c r="AD2510" s="22" t="str">
        <f>+IF(AND(Ventas_Oficina[[#This Row],[Total]]&gt;75000,Ventas_Oficina[[#This Row],[Envio a tiempo]]="Enviado a tiempo"),"Buena Venta","Venta Mala")</f>
        <v>Venta Mala</v>
      </c>
    </row>
    <row r="2511" spans="1:30" x14ac:dyDescent="0.25">
      <c r="A2511" s="26">
        <v>1429196</v>
      </c>
      <c r="B2511" s="10">
        <v>42226</v>
      </c>
      <c r="C2511" s="11" t="s">
        <v>104</v>
      </c>
      <c r="D2511" s="11" t="s">
        <v>105</v>
      </c>
      <c r="E2511" s="11" t="s">
        <v>4</v>
      </c>
      <c r="F2511" s="11" t="s">
        <v>5</v>
      </c>
      <c r="G2511" s="11" t="s">
        <v>1007</v>
      </c>
      <c r="H2511" s="11" t="s">
        <v>106</v>
      </c>
      <c r="I2511" s="11" t="s">
        <v>1013</v>
      </c>
      <c r="J2511" s="11" t="s">
        <v>1102</v>
      </c>
      <c r="K2511" s="11" t="s">
        <v>1261</v>
      </c>
      <c r="L2511" s="11" t="s">
        <v>1267</v>
      </c>
      <c r="M2511" s="11" t="s">
        <v>1272</v>
      </c>
      <c r="N2511" s="10">
        <v>42229</v>
      </c>
      <c r="O2511" s="12">
        <v>290</v>
      </c>
      <c r="P2511" s="12">
        <v>476</v>
      </c>
      <c r="Q2511" s="12">
        <v>186</v>
      </c>
      <c r="R2511" s="11">
        <v>2</v>
      </c>
      <c r="S2511" s="12">
        <v>952</v>
      </c>
      <c r="T2511" s="13">
        <v>0.03</v>
      </c>
      <c r="U2511" s="12">
        <v>28.56</v>
      </c>
      <c r="V2511" s="12">
        <v>923.44</v>
      </c>
      <c r="W2511" s="12">
        <v>88</v>
      </c>
      <c r="X2511" s="12">
        <v>2940</v>
      </c>
      <c r="Y2511" s="14">
        <f>+DAY('TABLA PRINCIPAL'!$B2511)</f>
        <v>10</v>
      </c>
      <c r="Z2511" s="14">
        <f>+MONTH('TABLA PRINCIPAL'!$B2511)</f>
        <v>8</v>
      </c>
      <c r="AA2511" s="14">
        <f>+YEAR('TABLA PRINCIPAL'!$B2511)</f>
        <v>2015</v>
      </c>
      <c r="AB2511" s="22" t="str">
        <f>+IF(Ventas_Oficina[[#This Row],[Total del pedido]]&gt;=100000,"SI","NO")</f>
        <v>NO</v>
      </c>
      <c r="AC2511" s="22" t="str">
        <f>+_xlfn.XLOOKUP(Ventas_Oficina[[#This Row],[Nº de artículo]],AUXILIAR!A2510:A7403,AUXILIAR!D2510:D7403,"Error",0)</f>
        <v>Enviado a tiempo</v>
      </c>
      <c r="AD2511" s="22" t="str">
        <f>+IF(AND(Ventas_Oficina[[#This Row],[Total]]&gt;75000,Ventas_Oficina[[#This Row],[Envio a tiempo]]="Enviado a tiempo"),"Buena Venta","Venta Mala")</f>
        <v>Venta Mala</v>
      </c>
    </row>
    <row r="2512" spans="1:30" x14ac:dyDescent="0.25">
      <c r="A2512" s="25">
        <v>1429196</v>
      </c>
      <c r="B2512" s="5">
        <v>42135</v>
      </c>
      <c r="C2512" s="6" t="s">
        <v>45</v>
      </c>
      <c r="D2512" s="6" t="s">
        <v>19</v>
      </c>
      <c r="E2512" s="6" t="s">
        <v>4</v>
      </c>
      <c r="F2512" s="6" t="s">
        <v>5</v>
      </c>
      <c r="G2512" s="6" t="s">
        <v>1008</v>
      </c>
      <c r="H2512" s="6" t="s">
        <v>6</v>
      </c>
      <c r="I2512" s="6" t="s">
        <v>1014</v>
      </c>
      <c r="J2512" s="6" t="s">
        <v>1048</v>
      </c>
      <c r="K2512" s="6" t="s">
        <v>1262</v>
      </c>
      <c r="L2512" s="6" t="s">
        <v>1268</v>
      </c>
      <c r="M2512" s="6" t="s">
        <v>1273</v>
      </c>
      <c r="N2512" s="5">
        <v>42137</v>
      </c>
      <c r="O2512" s="7">
        <v>298</v>
      </c>
      <c r="P2512" s="7">
        <v>584</v>
      </c>
      <c r="Q2512" s="7">
        <v>286</v>
      </c>
      <c r="R2512" s="6">
        <v>18</v>
      </c>
      <c r="S2512" s="7">
        <v>10512</v>
      </c>
      <c r="T2512" s="8">
        <v>0</v>
      </c>
      <c r="U2512" s="7">
        <v>0</v>
      </c>
      <c r="V2512" s="7">
        <v>10512</v>
      </c>
      <c r="W2512" s="7">
        <v>83</v>
      </c>
      <c r="X2512" s="7">
        <v>2742</v>
      </c>
      <c r="Y2512" s="9">
        <f>+DAY('TABLA PRINCIPAL'!$B2512)</f>
        <v>11</v>
      </c>
      <c r="Z2512" s="9">
        <f>+MONTH('TABLA PRINCIPAL'!$B2512)</f>
        <v>5</v>
      </c>
      <c r="AA2512" s="9">
        <f>+YEAR('TABLA PRINCIPAL'!$B2512)</f>
        <v>2015</v>
      </c>
      <c r="AB2512" s="22" t="str">
        <f>+IF(Ventas_Oficina[[#This Row],[Total del pedido]]&gt;=100000,"SI","NO")</f>
        <v>NO</v>
      </c>
      <c r="AC2512" s="22" t="str">
        <f>+_xlfn.XLOOKUP(Ventas_Oficina[[#This Row],[Nº de artículo]],AUXILIAR!A2511:A7404,AUXILIAR!D2511:D7404,"Error",0)</f>
        <v>Enviado a tiempo</v>
      </c>
      <c r="AD2512" s="22" t="str">
        <f>+IF(AND(Ventas_Oficina[[#This Row],[Total]]&gt;75000,Ventas_Oficina[[#This Row],[Envio a tiempo]]="Enviado a tiempo"),"Buena Venta","Venta Mala")</f>
        <v>Venta Mala</v>
      </c>
    </row>
    <row r="2513" spans="1:30" x14ac:dyDescent="0.25">
      <c r="A2513" s="26">
        <v>1429196</v>
      </c>
      <c r="B2513" s="10">
        <v>42210</v>
      </c>
      <c r="C2513" s="11" t="s">
        <v>737</v>
      </c>
      <c r="D2513" s="11" t="s">
        <v>199</v>
      </c>
      <c r="E2513" s="11" t="s">
        <v>4</v>
      </c>
      <c r="F2513" s="11" t="s">
        <v>5</v>
      </c>
      <c r="G2513" s="11" t="s">
        <v>1008</v>
      </c>
      <c r="H2513" s="11" t="s">
        <v>24</v>
      </c>
      <c r="I2513" s="11" t="s">
        <v>1015</v>
      </c>
      <c r="J2513" s="11" t="s">
        <v>1045</v>
      </c>
      <c r="K2513" s="11" t="s">
        <v>1261</v>
      </c>
      <c r="L2513" s="11" t="s">
        <v>1267</v>
      </c>
      <c r="M2513" s="11" t="s">
        <v>1272</v>
      </c>
      <c r="N2513" s="10">
        <v>42212</v>
      </c>
      <c r="O2513" s="12">
        <v>93</v>
      </c>
      <c r="P2513" s="12">
        <v>148</v>
      </c>
      <c r="Q2513" s="12">
        <v>55</v>
      </c>
      <c r="R2513" s="11">
        <v>41</v>
      </c>
      <c r="S2513" s="12">
        <v>6068</v>
      </c>
      <c r="T2513" s="13">
        <v>0.03</v>
      </c>
      <c r="U2513" s="12">
        <v>182.04</v>
      </c>
      <c r="V2513" s="12">
        <v>5885.96</v>
      </c>
      <c r="W2513" s="12">
        <v>70</v>
      </c>
      <c r="X2513" s="12">
        <v>2253</v>
      </c>
      <c r="Y2513" s="14">
        <f>+DAY('TABLA PRINCIPAL'!$B2513)</f>
        <v>25</v>
      </c>
      <c r="Z2513" s="14">
        <f>+MONTH('TABLA PRINCIPAL'!$B2513)</f>
        <v>7</v>
      </c>
      <c r="AA2513" s="14">
        <f>+YEAR('TABLA PRINCIPAL'!$B2513)</f>
        <v>2015</v>
      </c>
      <c r="AB2513" s="22" t="str">
        <f>+IF(Ventas_Oficina[[#This Row],[Total del pedido]]&gt;=100000,"SI","NO")</f>
        <v>NO</v>
      </c>
      <c r="AC2513" s="22" t="str">
        <f>+_xlfn.XLOOKUP(Ventas_Oficina[[#This Row],[Nº de artículo]],AUXILIAR!A2512:A7405,AUXILIAR!D2512:D7405,"Error",0)</f>
        <v>Enviado a tiempo</v>
      </c>
      <c r="AD2513" s="22" t="str">
        <f>+IF(AND(Ventas_Oficina[[#This Row],[Total]]&gt;75000,Ventas_Oficina[[#This Row],[Envio a tiempo]]="Enviado a tiempo"),"Buena Venta","Venta Mala")</f>
        <v>Venta Mala</v>
      </c>
    </row>
    <row r="2514" spans="1:30" x14ac:dyDescent="0.25">
      <c r="A2514" s="25">
        <v>1429561</v>
      </c>
      <c r="B2514" s="5">
        <v>42204</v>
      </c>
      <c r="C2514" s="6" t="s">
        <v>738</v>
      </c>
      <c r="D2514" s="6" t="s">
        <v>268</v>
      </c>
      <c r="E2514" s="6" t="s">
        <v>4</v>
      </c>
      <c r="F2514" s="6" t="s">
        <v>5</v>
      </c>
      <c r="G2514" s="6" t="s">
        <v>1008</v>
      </c>
      <c r="H2514" s="6" t="s">
        <v>121</v>
      </c>
      <c r="I2514" s="6" t="s">
        <v>1016</v>
      </c>
      <c r="J2514" s="6" t="s">
        <v>1041</v>
      </c>
      <c r="K2514" s="6" t="s">
        <v>1262</v>
      </c>
      <c r="L2514" s="6" t="s">
        <v>1265</v>
      </c>
      <c r="M2514" s="6" t="s">
        <v>1272</v>
      </c>
      <c r="N2514" s="5">
        <v>42205</v>
      </c>
      <c r="O2514" s="7">
        <v>245</v>
      </c>
      <c r="P2514" s="7">
        <v>389</v>
      </c>
      <c r="Q2514" s="7">
        <v>144</v>
      </c>
      <c r="R2514" s="6">
        <v>36</v>
      </c>
      <c r="S2514" s="7">
        <v>14004</v>
      </c>
      <c r="T2514" s="8">
        <v>0</v>
      </c>
      <c r="U2514" s="7">
        <v>0</v>
      </c>
      <c r="V2514" s="7">
        <v>14004</v>
      </c>
      <c r="W2514" s="7">
        <v>701</v>
      </c>
      <c r="X2514" s="7">
        <v>23927</v>
      </c>
      <c r="Y2514" s="9">
        <f>+DAY('TABLA PRINCIPAL'!$B2514)</f>
        <v>19</v>
      </c>
      <c r="Z2514" s="9">
        <f>+MONTH('TABLA PRINCIPAL'!$B2514)</f>
        <v>7</v>
      </c>
      <c r="AA2514" s="9">
        <f>+YEAR('TABLA PRINCIPAL'!$B2514)</f>
        <v>2015</v>
      </c>
      <c r="AB2514" s="22" t="str">
        <f>+IF(Ventas_Oficina[[#This Row],[Total del pedido]]&gt;=100000,"SI","NO")</f>
        <v>NO</v>
      </c>
      <c r="AC2514" s="22" t="str">
        <f>+_xlfn.XLOOKUP(Ventas_Oficina[[#This Row],[Nº de artículo]],AUXILIAR!A2513:A7406,AUXILIAR!D2513:D7406,"Error",0)</f>
        <v>No enviado a tiempo</v>
      </c>
      <c r="AD2514" s="22" t="str">
        <f>+IF(AND(Ventas_Oficina[[#This Row],[Total]]&gt;75000,Ventas_Oficina[[#This Row],[Envio a tiempo]]="Enviado a tiempo"),"Buena Venta","Venta Mala")</f>
        <v>Venta Mala</v>
      </c>
    </row>
    <row r="2515" spans="1:30" x14ac:dyDescent="0.25">
      <c r="A2515" s="26">
        <v>1429561</v>
      </c>
      <c r="B2515" s="10">
        <v>41850</v>
      </c>
      <c r="C2515" s="11" t="s">
        <v>79</v>
      </c>
      <c r="D2515" s="11" t="s">
        <v>36</v>
      </c>
      <c r="E2515" s="11" t="s">
        <v>12</v>
      </c>
      <c r="F2515" s="11" t="s">
        <v>13</v>
      </c>
      <c r="G2515" s="11" t="s">
        <v>1008</v>
      </c>
      <c r="H2515" s="11" t="s">
        <v>14</v>
      </c>
      <c r="I2515" s="11" t="s">
        <v>1016</v>
      </c>
      <c r="J2515" s="11" t="s">
        <v>1035</v>
      </c>
      <c r="K2515" s="11" t="s">
        <v>1261</v>
      </c>
      <c r="L2515" s="11" t="s">
        <v>1265</v>
      </c>
      <c r="M2515" s="11" t="s">
        <v>1272</v>
      </c>
      <c r="N2515" s="10">
        <v>41852</v>
      </c>
      <c r="O2515" s="12">
        <v>882</v>
      </c>
      <c r="P2515" s="12">
        <v>2099</v>
      </c>
      <c r="Q2515" s="12">
        <v>1217</v>
      </c>
      <c r="R2515" s="11">
        <v>10</v>
      </c>
      <c r="S2515" s="12">
        <v>20990</v>
      </c>
      <c r="T2515" s="13">
        <v>0.04</v>
      </c>
      <c r="U2515" s="12">
        <v>839.6</v>
      </c>
      <c r="V2515" s="12">
        <v>20150.400000000001</v>
      </c>
      <c r="W2515" s="12">
        <v>481</v>
      </c>
      <c r="X2515" s="12">
        <v>4139</v>
      </c>
      <c r="Y2515" s="14">
        <f>+DAY('TABLA PRINCIPAL'!$B2515)</f>
        <v>30</v>
      </c>
      <c r="Z2515" s="14">
        <f>+MONTH('TABLA PRINCIPAL'!$B2515)</f>
        <v>7</v>
      </c>
      <c r="AA2515" s="14">
        <f>+YEAR('TABLA PRINCIPAL'!$B2515)</f>
        <v>2014</v>
      </c>
      <c r="AB2515" s="22" t="str">
        <f>+IF(Ventas_Oficina[[#This Row],[Total del pedido]]&gt;=100000,"SI","NO")</f>
        <v>NO</v>
      </c>
      <c r="AC2515" s="22" t="str">
        <f>+_xlfn.XLOOKUP(Ventas_Oficina[[#This Row],[Nº de artículo]],AUXILIAR!A2514:A7407,AUXILIAR!D2514:D7407,"Error",0)</f>
        <v>No enviado a tiempo</v>
      </c>
      <c r="AD2515" s="22" t="str">
        <f>+IF(AND(Ventas_Oficina[[#This Row],[Total]]&gt;75000,Ventas_Oficina[[#This Row],[Envio a tiempo]]="Enviado a tiempo"),"Buena Venta","Venta Mala")</f>
        <v>Venta Mala</v>
      </c>
    </row>
    <row r="2516" spans="1:30" x14ac:dyDescent="0.25">
      <c r="A2516" s="25">
        <v>1429561</v>
      </c>
      <c r="B2516" s="5">
        <v>41683</v>
      </c>
      <c r="C2516" s="6" t="s">
        <v>390</v>
      </c>
      <c r="D2516" s="6" t="s">
        <v>160</v>
      </c>
      <c r="E2516" s="6" t="s">
        <v>4</v>
      </c>
      <c r="F2516" s="6" t="s">
        <v>5</v>
      </c>
      <c r="G2516" s="6" t="s">
        <v>1010</v>
      </c>
      <c r="H2516" s="6" t="s">
        <v>53</v>
      </c>
      <c r="I2516" s="6" t="s">
        <v>1015</v>
      </c>
      <c r="J2516" s="6" t="s">
        <v>1064</v>
      </c>
      <c r="K2516" s="6" t="s">
        <v>1261</v>
      </c>
      <c r="L2516" s="6" t="s">
        <v>1265</v>
      </c>
      <c r="M2516" s="6" t="s">
        <v>1272</v>
      </c>
      <c r="N2516" s="5">
        <v>41683</v>
      </c>
      <c r="O2516" s="7">
        <v>365</v>
      </c>
      <c r="P2516" s="7">
        <v>598</v>
      </c>
      <c r="Q2516" s="7">
        <v>233</v>
      </c>
      <c r="R2516" s="6">
        <v>43</v>
      </c>
      <c r="S2516" s="7">
        <v>25714</v>
      </c>
      <c r="T2516" s="8">
        <v>0.08</v>
      </c>
      <c r="U2516" s="7">
        <v>2057.12</v>
      </c>
      <c r="V2516" s="7">
        <v>23656.880000000001</v>
      </c>
      <c r="W2516" s="7">
        <v>149</v>
      </c>
      <c r="X2516" s="7">
        <v>12647</v>
      </c>
      <c r="Y2516" s="9">
        <f>+DAY('TABLA PRINCIPAL'!$B2516)</f>
        <v>13</v>
      </c>
      <c r="Z2516" s="9">
        <f>+MONTH('TABLA PRINCIPAL'!$B2516)</f>
        <v>2</v>
      </c>
      <c r="AA2516" s="9">
        <f>+YEAR('TABLA PRINCIPAL'!$B2516)</f>
        <v>2014</v>
      </c>
      <c r="AB2516" s="22" t="str">
        <f>+IF(Ventas_Oficina[[#This Row],[Total del pedido]]&gt;=100000,"SI","NO")</f>
        <v>NO</v>
      </c>
      <c r="AC2516" s="22" t="str">
        <f>+_xlfn.XLOOKUP(Ventas_Oficina[[#This Row],[Nº de artículo]],AUXILIAR!A2515:A7408,AUXILIAR!D2515:D7408,"Error",0)</f>
        <v>Enviado a tiempo</v>
      </c>
      <c r="AD2516" s="22" t="str">
        <f>+IF(AND(Ventas_Oficina[[#This Row],[Total]]&gt;75000,Ventas_Oficina[[#This Row],[Envio a tiempo]]="Enviado a tiempo"),"Buena Venta","Venta Mala")</f>
        <v>Venta Mala</v>
      </c>
    </row>
    <row r="2517" spans="1:30" x14ac:dyDescent="0.25">
      <c r="A2517" s="26">
        <v>1429561</v>
      </c>
      <c r="B2517" s="10">
        <v>42017</v>
      </c>
      <c r="C2517" s="11" t="s">
        <v>468</v>
      </c>
      <c r="D2517" s="11" t="s">
        <v>110</v>
      </c>
      <c r="E2517" s="11" t="s">
        <v>12</v>
      </c>
      <c r="F2517" s="11" t="s">
        <v>13</v>
      </c>
      <c r="G2517" s="11" t="s">
        <v>1008</v>
      </c>
      <c r="H2517" s="11" t="s">
        <v>14</v>
      </c>
      <c r="I2517" s="11" t="s">
        <v>1014</v>
      </c>
      <c r="J2517" s="11" t="s">
        <v>1072</v>
      </c>
      <c r="K2517" s="11" t="s">
        <v>1261</v>
      </c>
      <c r="L2517" s="11" t="s">
        <v>1267</v>
      </c>
      <c r="M2517" s="11" t="s">
        <v>1272</v>
      </c>
      <c r="N2517" s="10">
        <v>42019</v>
      </c>
      <c r="O2517" s="12">
        <v>194</v>
      </c>
      <c r="P2517" s="12">
        <v>308</v>
      </c>
      <c r="Q2517" s="12">
        <v>114</v>
      </c>
      <c r="R2517" s="11">
        <v>5</v>
      </c>
      <c r="S2517" s="12">
        <v>1540</v>
      </c>
      <c r="T2517" s="13">
        <v>0.09</v>
      </c>
      <c r="U2517" s="12">
        <v>138.6</v>
      </c>
      <c r="V2517" s="12">
        <v>1401.4</v>
      </c>
      <c r="W2517" s="12">
        <v>99</v>
      </c>
      <c r="X2517" s="12">
        <v>1247</v>
      </c>
      <c r="Y2517" s="14">
        <f>+DAY('TABLA PRINCIPAL'!$B2517)</f>
        <v>13</v>
      </c>
      <c r="Z2517" s="14">
        <f>+MONTH('TABLA PRINCIPAL'!$B2517)</f>
        <v>1</v>
      </c>
      <c r="AA2517" s="14">
        <f>+YEAR('TABLA PRINCIPAL'!$B2517)</f>
        <v>2015</v>
      </c>
      <c r="AB2517" s="22" t="str">
        <f>+IF(Ventas_Oficina[[#This Row],[Total del pedido]]&gt;=100000,"SI","NO")</f>
        <v>NO</v>
      </c>
      <c r="AC2517" s="22" t="str">
        <f>+_xlfn.XLOOKUP(Ventas_Oficina[[#This Row],[Nº de artículo]],AUXILIAR!A2516:A7409,AUXILIAR!D2516:D7409,"Error",0)</f>
        <v>No enviado a tiempo</v>
      </c>
      <c r="AD2517" s="22" t="str">
        <f>+IF(AND(Ventas_Oficina[[#This Row],[Total]]&gt;75000,Ventas_Oficina[[#This Row],[Envio a tiempo]]="Enviado a tiempo"),"Buena Venta","Venta Mala")</f>
        <v>Venta Mala</v>
      </c>
    </row>
    <row r="2518" spans="1:30" x14ac:dyDescent="0.25">
      <c r="A2518" s="25">
        <v>1429561</v>
      </c>
      <c r="B2518" s="5">
        <v>42366</v>
      </c>
      <c r="C2518" s="6" t="s">
        <v>600</v>
      </c>
      <c r="D2518" s="6" t="s">
        <v>91</v>
      </c>
      <c r="E2518" s="6" t="s">
        <v>4</v>
      </c>
      <c r="F2518" s="6" t="s">
        <v>5</v>
      </c>
      <c r="G2518" s="6" t="s">
        <v>1008</v>
      </c>
      <c r="H2518" s="6" t="s">
        <v>24</v>
      </c>
      <c r="I2518" s="6" t="s">
        <v>1015</v>
      </c>
      <c r="J2518" s="6" t="s">
        <v>1119</v>
      </c>
      <c r="K2518" s="6" t="s">
        <v>1261</v>
      </c>
      <c r="L2518" s="6" t="s">
        <v>1267</v>
      </c>
      <c r="M2518" s="6" t="s">
        <v>1273</v>
      </c>
      <c r="N2518" s="5">
        <v>42373</v>
      </c>
      <c r="O2518" s="7">
        <v>337</v>
      </c>
      <c r="P2518" s="7">
        <v>553</v>
      </c>
      <c r="Q2518" s="7">
        <v>216</v>
      </c>
      <c r="R2518" s="6">
        <v>39</v>
      </c>
      <c r="S2518" s="7">
        <v>21567</v>
      </c>
      <c r="T2518" s="8">
        <v>0.05</v>
      </c>
      <c r="U2518" s="7">
        <v>1078.3500000000001</v>
      </c>
      <c r="V2518" s="7">
        <v>20488.650000000001</v>
      </c>
      <c r="W2518" s="7">
        <v>698</v>
      </c>
      <c r="X2518" s="7">
        <v>24759</v>
      </c>
      <c r="Y2518" s="9">
        <f>+DAY('TABLA PRINCIPAL'!$B2518)</f>
        <v>28</v>
      </c>
      <c r="Z2518" s="9">
        <f>+MONTH('TABLA PRINCIPAL'!$B2518)</f>
        <v>12</v>
      </c>
      <c r="AA2518" s="9">
        <f>+YEAR('TABLA PRINCIPAL'!$B2518)</f>
        <v>2015</v>
      </c>
      <c r="AB2518" s="22" t="str">
        <f>+IF(Ventas_Oficina[[#This Row],[Total del pedido]]&gt;=100000,"SI","NO")</f>
        <v>NO</v>
      </c>
      <c r="AC2518" s="22" t="str">
        <f>+_xlfn.XLOOKUP(Ventas_Oficina[[#This Row],[Nº de artículo]],AUXILIAR!A2517:A7410,AUXILIAR!D2517:D7410,"Error",0)</f>
        <v>Enviado a tiempo</v>
      </c>
      <c r="AD2518" s="22" t="str">
        <f>+IF(AND(Ventas_Oficina[[#This Row],[Total]]&gt;75000,Ventas_Oficina[[#This Row],[Envio a tiempo]]="Enviado a tiempo"),"Buena Venta","Venta Mala")</f>
        <v>Venta Mala</v>
      </c>
    </row>
    <row r="2519" spans="1:30" x14ac:dyDescent="0.25">
      <c r="A2519" s="26">
        <v>1429926</v>
      </c>
      <c r="B2519" s="10">
        <v>41856</v>
      </c>
      <c r="C2519" s="11" t="s">
        <v>477</v>
      </c>
      <c r="D2519" s="11" t="s">
        <v>41</v>
      </c>
      <c r="E2519" s="11" t="s">
        <v>12</v>
      </c>
      <c r="F2519" s="11" t="s">
        <v>13</v>
      </c>
      <c r="G2519" s="11" t="s">
        <v>1007</v>
      </c>
      <c r="H2519" s="11" t="s">
        <v>42</v>
      </c>
      <c r="I2519" s="11" t="s">
        <v>1012</v>
      </c>
      <c r="J2519" s="11" t="s">
        <v>1044</v>
      </c>
      <c r="K2519" s="11" t="s">
        <v>1261</v>
      </c>
      <c r="L2519" s="11" t="s">
        <v>1265</v>
      </c>
      <c r="M2519" s="11" t="s">
        <v>1272</v>
      </c>
      <c r="N2519" s="10">
        <v>41858</v>
      </c>
      <c r="O2519" s="12">
        <v>118</v>
      </c>
      <c r="P2519" s="12">
        <v>188</v>
      </c>
      <c r="Q2519" s="12">
        <v>70</v>
      </c>
      <c r="R2519" s="11">
        <v>8</v>
      </c>
      <c r="S2519" s="12">
        <v>1504</v>
      </c>
      <c r="T2519" s="13">
        <v>0.02</v>
      </c>
      <c r="U2519" s="12">
        <v>30.080000000000002</v>
      </c>
      <c r="V2519" s="12">
        <v>1473.92</v>
      </c>
      <c r="W2519" s="12">
        <v>149</v>
      </c>
      <c r="X2519" s="12">
        <v>7090</v>
      </c>
      <c r="Y2519" s="14">
        <f>+DAY('TABLA PRINCIPAL'!$B2519)</f>
        <v>5</v>
      </c>
      <c r="Z2519" s="14">
        <f>+MONTH('TABLA PRINCIPAL'!$B2519)</f>
        <v>8</v>
      </c>
      <c r="AA2519" s="14">
        <f>+YEAR('TABLA PRINCIPAL'!$B2519)</f>
        <v>2014</v>
      </c>
      <c r="AB2519" s="22" t="str">
        <f>+IF(Ventas_Oficina[[#This Row],[Total del pedido]]&gt;=100000,"SI","NO")</f>
        <v>NO</v>
      </c>
      <c r="AC2519" s="22" t="str">
        <f>+_xlfn.XLOOKUP(Ventas_Oficina[[#This Row],[Nº de artículo]],AUXILIAR!A2518:A7411,AUXILIAR!D2518:D7411,"Error",0)</f>
        <v>Enviado a tiempo</v>
      </c>
      <c r="AD2519" s="22" t="str">
        <f>+IF(AND(Ventas_Oficina[[#This Row],[Total]]&gt;75000,Ventas_Oficina[[#This Row],[Envio a tiempo]]="Enviado a tiempo"),"Buena Venta","Venta Mala")</f>
        <v>Venta Mala</v>
      </c>
    </row>
    <row r="2520" spans="1:30" x14ac:dyDescent="0.25">
      <c r="A2520" s="25">
        <v>1429926</v>
      </c>
      <c r="B2520" s="5">
        <v>42579</v>
      </c>
      <c r="C2520" s="6" t="s">
        <v>242</v>
      </c>
      <c r="D2520" s="6" t="s">
        <v>29</v>
      </c>
      <c r="E2520" s="6" t="s">
        <v>12</v>
      </c>
      <c r="F2520" s="6" t="s">
        <v>13</v>
      </c>
      <c r="G2520" s="6" t="s">
        <v>1008</v>
      </c>
      <c r="H2520" s="6" t="s">
        <v>14</v>
      </c>
      <c r="I2520" s="6" t="s">
        <v>1013</v>
      </c>
      <c r="J2520" s="6" t="s">
        <v>1115</v>
      </c>
      <c r="K2520" s="6" t="s">
        <v>1262</v>
      </c>
      <c r="L2520" s="6" t="s">
        <v>1268</v>
      </c>
      <c r="M2520" s="6" t="s">
        <v>1272</v>
      </c>
      <c r="N2520" s="5">
        <v>42581</v>
      </c>
      <c r="O2520" s="7">
        <v>522</v>
      </c>
      <c r="P2520" s="7">
        <v>985</v>
      </c>
      <c r="Q2520" s="7">
        <v>463</v>
      </c>
      <c r="R2520" s="6">
        <v>9</v>
      </c>
      <c r="S2520" s="7">
        <v>8865</v>
      </c>
      <c r="T2520" s="8">
        <v>0.08</v>
      </c>
      <c r="U2520" s="7">
        <v>709.2</v>
      </c>
      <c r="V2520" s="7">
        <v>8155.8</v>
      </c>
      <c r="W2520" s="7">
        <v>482</v>
      </c>
      <c r="X2520" s="7">
        <v>38848</v>
      </c>
      <c r="Y2520" s="9">
        <f>+DAY('TABLA PRINCIPAL'!$B2520)</f>
        <v>28</v>
      </c>
      <c r="Z2520" s="9">
        <f>+MONTH('TABLA PRINCIPAL'!$B2520)</f>
        <v>7</v>
      </c>
      <c r="AA2520" s="9">
        <f>+YEAR('TABLA PRINCIPAL'!$B2520)</f>
        <v>2016</v>
      </c>
      <c r="AB2520" s="22" t="str">
        <f>+IF(Ventas_Oficina[[#This Row],[Total del pedido]]&gt;=100000,"SI","NO")</f>
        <v>NO</v>
      </c>
      <c r="AC2520" s="22" t="str">
        <f>+_xlfn.XLOOKUP(Ventas_Oficina[[#This Row],[Nº de artículo]],AUXILIAR!A2519:A7412,AUXILIAR!D2519:D7412,"Error",0)</f>
        <v>Enviado a tiempo</v>
      </c>
      <c r="AD2520" s="22" t="str">
        <f>+IF(AND(Ventas_Oficina[[#This Row],[Total]]&gt;75000,Ventas_Oficina[[#This Row],[Envio a tiempo]]="Enviado a tiempo"),"Buena Venta","Venta Mala")</f>
        <v>Venta Mala</v>
      </c>
    </row>
    <row r="2521" spans="1:30" x14ac:dyDescent="0.25">
      <c r="A2521" s="26">
        <v>1429926</v>
      </c>
      <c r="B2521" s="10">
        <v>42079</v>
      </c>
      <c r="C2521" s="11" t="s">
        <v>318</v>
      </c>
      <c r="D2521" s="11" t="s">
        <v>29</v>
      </c>
      <c r="E2521" s="11" t="s">
        <v>12</v>
      </c>
      <c r="F2521" s="11" t="s">
        <v>13</v>
      </c>
      <c r="G2521" s="11" t="s">
        <v>1008</v>
      </c>
      <c r="H2521" s="11" t="s">
        <v>14</v>
      </c>
      <c r="I2521" s="11" t="s">
        <v>1016</v>
      </c>
      <c r="J2521" s="11" t="s">
        <v>1115</v>
      </c>
      <c r="K2521" s="11" t="s">
        <v>1262</v>
      </c>
      <c r="L2521" s="11" t="s">
        <v>1265</v>
      </c>
      <c r="M2521" s="11" t="s">
        <v>1272</v>
      </c>
      <c r="N2521" s="10">
        <v>42079</v>
      </c>
      <c r="O2521" s="12">
        <v>522</v>
      </c>
      <c r="P2521" s="12">
        <v>985</v>
      </c>
      <c r="Q2521" s="12">
        <v>463</v>
      </c>
      <c r="R2521" s="11">
        <v>5</v>
      </c>
      <c r="S2521" s="12">
        <v>4925</v>
      </c>
      <c r="T2521" s="13">
        <v>0.08</v>
      </c>
      <c r="U2521" s="12">
        <v>394</v>
      </c>
      <c r="V2521" s="12">
        <v>4531</v>
      </c>
      <c r="W2521" s="12">
        <v>482</v>
      </c>
      <c r="X2521" s="12">
        <v>38848</v>
      </c>
      <c r="Y2521" s="14">
        <f>+DAY('TABLA PRINCIPAL'!$B2521)</f>
        <v>16</v>
      </c>
      <c r="Z2521" s="14">
        <f>+MONTH('TABLA PRINCIPAL'!$B2521)</f>
        <v>3</v>
      </c>
      <c r="AA2521" s="14">
        <f>+YEAR('TABLA PRINCIPAL'!$B2521)</f>
        <v>2015</v>
      </c>
      <c r="AB2521" s="22" t="str">
        <f>+IF(Ventas_Oficina[[#This Row],[Total del pedido]]&gt;=100000,"SI","NO")</f>
        <v>NO</v>
      </c>
      <c r="AC2521" s="22" t="str">
        <f>+_xlfn.XLOOKUP(Ventas_Oficina[[#This Row],[Nº de artículo]],AUXILIAR!A2520:A7413,AUXILIAR!D2520:D7413,"Error",0)</f>
        <v>Enviado a tiempo</v>
      </c>
      <c r="AD2521" s="22" t="str">
        <f>+IF(AND(Ventas_Oficina[[#This Row],[Total]]&gt;75000,Ventas_Oficina[[#This Row],[Envio a tiempo]]="Enviado a tiempo"),"Buena Venta","Venta Mala")</f>
        <v>Venta Mala</v>
      </c>
    </row>
    <row r="2522" spans="1:30" x14ac:dyDescent="0.25">
      <c r="A2522" s="25">
        <v>1429926</v>
      </c>
      <c r="B2522" s="5">
        <v>41647</v>
      </c>
      <c r="C2522" s="6" t="s">
        <v>517</v>
      </c>
      <c r="D2522" s="6" t="s">
        <v>23</v>
      </c>
      <c r="E2522" s="6" t="s">
        <v>4</v>
      </c>
      <c r="F2522" s="6" t="s">
        <v>5</v>
      </c>
      <c r="G2522" s="6" t="s">
        <v>1008</v>
      </c>
      <c r="H2522" s="6" t="s">
        <v>24</v>
      </c>
      <c r="I2522" s="6" t="s">
        <v>1016</v>
      </c>
      <c r="J2522" s="6" t="s">
        <v>1040</v>
      </c>
      <c r="K2522" s="6" t="s">
        <v>1261</v>
      </c>
      <c r="L2522" s="6" t="s">
        <v>1265</v>
      </c>
      <c r="M2522" s="6" t="s">
        <v>1272</v>
      </c>
      <c r="N2522" s="5">
        <v>41654</v>
      </c>
      <c r="O2522" s="7">
        <v>2156</v>
      </c>
      <c r="P2522" s="7">
        <v>3655</v>
      </c>
      <c r="Q2522" s="7">
        <v>1499</v>
      </c>
      <c r="R2522" s="6">
        <v>20</v>
      </c>
      <c r="S2522" s="7">
        <v>73100</v>
      </c>
      <c r="T2522" s="8">
        <v>0.04</v>
      </c>
      <c r="U2522" s="7">
        <v>2924</v>
      </c>
      <c r="V2522" s="7">
        <v>70176</v>
      </c>
      <c r="W2522" s="7">
        <v>1389</v>
      </c>
      <c r="X2522" s="7">
        <v>41459</v>
      </c>
      <c r="Y2522" s="9">
        <f>+DAY('TABLA PRINCIPAL'!$B2522)</f>
        <v>8</v>
      </c>
      <c r="Z2522" s="9">
        <f>+MONTH('TABLA PRINCIPAL'!$B2522)</f>
        <v>1</v>
      </c>
      <c r="AA2522" s="9">
        <f>+YEAR('TABLA PRINCIPAL'!$B2522)</f>
        <v>2014</v>
      </c>
      <c r="AB2522" s="22" t="str">
        <f>+IF(Ventas_Oficina[[#This Row],[Total del pedido]]&gt;=100000,"SI","NO")</f>
        <v>NO</v>
      </c>
      <c r="AC2522" s="22" t="str">
        <f>+_xlfn.XLOOKUP(Ventas_Oficina[[#This Row],[Nº de artículo]],AUXILIAR!A2521:A7414,AUXILIAR!D2521:D7414,"Error",0)</f>
        <v>No enviado a tiempo</v>
      </c>
      <c r="AD2522" s="22" t="str">
        <f>+IF(AND(Ventas_Oficina[[#This Row],[Total]]&gt;75000,Ventas_Oficina[[#This Row],[Envio a tiempo]]="Enviado a tiempo"),"Buena Venta","Venta Mala")</f>
        <v>Venta Mala</v>
      </c>
    </row>
    <row r="2523" spans="1:30" x14ac:dyDescent="0.25">
      <c r="A2523" s="26">
        <v>1430291</v>
      </c>
      <c r="B2523" s="10">
        <v>42214</v>
      </c>
      <c r="C2523" s="11" t="s">
        <v>739</v>
      </c>
      <c r="D2523" s="11" t="s">
        <v>52</v>
      </c>
      <c r="E2523" s="11" t="s">
        <v>4</v>
      </c>
      <c r="F2523" s="11" t="s">
        <v>5</v>
      </c>
      <c r="G2523" s="11" t="s">
        <v>1007</v>
      </c>
      <c r="H2523" s="11" t="s">
        <v>53</v>
      </c>
      <c r="I2523" s="11" t="s">
        <v>1016</v>
      </c>
      <c r="J2523" s="11" t="s">
        <v>1041</v>
      </c>
      <c r="K2523" s="11" t="s">
        <v>1262</v>
      </c>
      <c r="L2523" s="11" t="s">
        <v>1265</v>
      </c>
      <c r="M2523" s="11" t="s">
        <v>1272</v>
      </c>
      <c r="N2523" s="10">
        <v>42215</v>
      </c>
      <c r="O2523" s="12">
        <v>245</v>
      </c>
      <c r="P2523" s="12">
        <v>389</v>
      </c>
      <c r="Q2523" s="12">
        <v>144</v>
      </c>
      <c r="R2523" s="11">
        <v>34</v>
      </c>
      <c r="S2523" s="12">
        <v>13226</v>
      </c>
      <c r="T2523" s="13">
        <v>0.01</v>
      </c>
      <c r="U2523" s="12">
        <v>132.26</v>
      </c>
      <c r="V2523" s="12">
        <v>13093.74</v>
      </c>
      <c r="W2523" s="12">
        <v>701</v>
      </c>
      <c r="X2523" s="12">
        <v>23977</v>
      </c>
      <c r="Y2523" s="14">
        <f>+DAY('TABLA PRINCIPAL'!$B2523)</f>
        <v>29</v>
      </c>
      <c r="Z2523" s="14">
        <f>+MONTH('TABLA PRINCIPAL'!$B2523)</f>
        <v>7</v>
      </c>
      <c r="AA2523" s="14">
        <f>+YEAR('TABLA PRINCIPAL'!$B2523)</f>
        <v>2015</v>
      </c>
      <c r="AB2523" s="22" t="str">
        <f>+IF(Ventas_Oficina[[#This Row],[Total del pedido]]&gt;=100000,"SI","NO")</f>
        <v>NO</v>
      </c>
      <c r="AC2523" s="22" t="str">
        <f>+_xlfn.XLOOKUP(Ventas_Oficina[[#This Row],[Nº de artículo]],AUXILIAR!A2522:A7415,AUXILIAR!D2522:D7415,"Error",0)</f>
        <v>No enviado a tiempo</v>
      </c>
      <c r="AD2523" s="22" t="str">
        <f>+IF(AND(Ventas_Oficina[[#This Row],[Total]]&gt;75000,Ventas_Oficina[[#This Row],[Envio a tiempo]]="Enviado a tiempo"),"Buena Venta","Venta Mala")</f>
        <v>Venta Mala</v>
      </c>
    </row>
    <row r="2524" spans="1:30" x14ac:dyDescent="0.25">
      <c r="A2524" s="25">
        <v>1430291</v>
      </c>
      <c r="B2524" s="5">
        <v>41663</v>
      </c>
      <c r="C2524" s="6" t="s">
        <v>534</v>
      </c>
      <c r="D2524" s="6" t="s">
        <v>129</v>
      </c>
      <c r="E2524" s="6" t="s">
        <v>4</v>
      </c>
      <c r="F2524" s="6" t="s">
        <v>5</v>
      </c>
      <c r="G2524" s="6" t="s">
        <v>1010</v>
      </c>
      <c r="H2524" s="6" t="s">
        <v>6</v>
      </c>
      <c r="I2524" s="6" t="s">
        <v>1016</v>
      </c>
      <c r="J2524" s="6" t="s">
        <v>1088</v>
      </c>
      <c r="K2524" s="6" t="s">
        <v>1261</v>
      </c>
      <c r="L2524" s="6" t="s">
        <v>1267</v>
      </c>
      <c r="M2524" s="6" t="s">
        <v>1272</v>
      </c>
      <c r="N2524" s="5">
        <v>41665</v>
      </c>
      <c r="O2524" s="7">
        <v>17883</v>
      </c>
      <c r="P2524" s="7">
        <v>41588</v>
      </c>
      <c r="Q2524" s="7">
        <v>23705</v>
      </c>
      <c r="R2524" s="6">
        <v>26</v>
      </c>
      <c r="S2524" s="7">
        <v>1081288</v>
      </c>
      <c r="T2524" s="8">
        <v>0.03</v>
      </c>
      <c r="U2524" s="7">
        <v>32438.639999999999</v>
      </c>
      <c r="V2524" s="7">
        <v>1048849.3600000001</v>
      </c>
      <c r="W2524" s="7">
        <v>1137</v>
      </c>
      <c r="X2524" s="7">
        <v>150192</v>
      </c>
      <c r="Y2524" s="9">
        <f>+DAY('TABLA PRINCIPAL'!$B2524)</f>
        <v>24</v>
      </c>
      <c r="Z2524" s="9">
        <f>+MONTH('TABLA PRINCIPAL'!$B2524)</f>
        <v>1</v>
      </c>
      <c r="AA2524" s="9">
        <f>+YEAR('TABLA PRINCIPAL'!$B2524)</f>
        <v>2014</v>
      </c>
      <c r="AB2524" s="22" t="str">
        <f>+IF(Ventas_Oficina[[#This Row],[Total del pedido]]&gt;=100000,"SI","NO")</f>
        <v>SI</v>
      </c>
      <c r="AC2524" s="22" t="str">
        <f>+_xlfn.XLOOKUP(Ventas_Oficina[[#This Row],[Nº de artículo]],AUXILIAR!A2523:A7416,AUXILIAR!D2523:D7416,"Error",0)</f>
        <v>No enviado a tiempo</v>
      </c>
      <c r="AD2524" s="22" t="str">
        <f>+IF(AND(Ventas_Oficina[[#This Row],[Total]]&gt;75000,Ventas_Oficina[[#This Row],[Envio a tiempo]]="Enviado a tiempo"),"Buena Venta","Venta Mala")</f>
        <v>Venta Mala</v>
      </c>
    </row>
    <row r="2525" spans="1:30" x14ac:dyDescent="0.25">
      <c r="A2525" s="26">
        <v>1430291</v>
      </c>
      <c r="B2525" s="10">
        <v>42087</v>
      </c>
      <c r="C2525" s="11" t="s">
        <v>720</v>
      </c>
      <c r="D2525" s="11" t="s">
        <v>308</v>
      </c>
      <c r="E2525" s="11" t="s">
        <v>4</v>
      </c>
      <c r="F2525" s="11" t="s">
        <v>5</v>
      </c>
      <c r="G2525" s="11" t="s">
        <v>1008</v>
      </c>
      <c r="H2525" s="11" t="s">
        <v>17</v>
      </c>
      <c r="I2525" s="11" t="s">
        <v>1013</v>
      </c>
      <c r="J2525" s="11" t="s">
        <v>1118</v>
      </c>
      <c r="K2525" s="11" t="s">
        <v>1261</v>
      </c>
      <c r="L2525" s="11" t="s">
        <v>1267</v>
      </c>
      <c r="M2525" s="11" t="s">
        <v>1272</v>
      </c>
      <c r="N2525" s="10">
        <v>42089</v>
      </c>
      <c r="O2525" s="12">
        <v>448</v>
      </c>
      <c r="P2525" s="12">
        <v>814</v>
      </c>
      <c r="Q2525" s="12">
        <v>366</v>
      </c>
      <c r="R2525" s="11">
        <v>20</v>
      </c>
      <c r="S2525" s="12">
        <v>16280</v>
      </c>
      <c r="T2525" s="13">
        <v>0.06</v>
      </c>
      <c r="U2525" s="12">
        <v>976.8</v>
      </c>
      <c r="V2525" s="12">
        <v>15303.2</v>
      </c>
      <c r="W2525" s="12">
        <v>312</v>
      </c>
      <c r="X2525" s="12">
        <v>1471</v>
      </c>
      <c r="Y2525" s="14">
        <f>+DAY('TABLA PRINCIPAL'!$B2525)</f>
        <v>24</v>
      </c>
      <c r="Z2525" s="14">
        <f>+MONTH('TABLA PRINCIPAL'!$B2525)</f>
        <v>3</v>
      </c>
      <c r="AA2525" s="14">
        <f>+YEAR('TABLA PRINCIPAL'!$B2525)</f>
        <v>2015</v>
      </c>
      <c r="AB2525" s="22" t="str">
        <f>+IF(Ventas_Oficina[[#This Row],[Total del pedido]]&gt;=100000,"SI","NO")</f>
        <v>NO</v>
      </c>
      <c r="AC2525" s="22" t="str">
        <f>+_xlfn.XLOOKUP(Ventas_Oficina[[#This Row],[Nº de artículo]],AUXILIAR!A2524:A7417,AUXILIAR!D2524:D7417,"Error",0)</f>
        <v>Enviado a tiempo</v>
      </c>
      <c r="AD2525" s="22" t="str">
        <f>+IF(AND(Ventas_Oficina[[#This Row],[Total]]&gt;75000,Ventas_Oficina[[#This Row],[Envio a tiempo]]="Enviado a tiempo"),"Buena Venta","Venta Mala")</f>
        <v>Venta Mala</v>
      </c>
    </row>
    <row r="2526" spans="1:30" x14ac:dyDescent="0.25">
      <c r="A2526" s="25">
        <v>1430291</v>
      </c>
      <c r="B2526" s="5">
        <v>41858</v>
      </c>
      <c r="C2526" s="6" t="s">
        <v>126</v>
      </c>
      <c r="D2526" s="6" t="s">
        <v>19</v>
      </c>
      <c r="E2526" s="6" t="s">
        <v>4</v>
      </c>
      <c r="F2526" s="6" t="s">
        <v>5</v>
      </c>
      <c r="G2526" s="6" t="s">
        <v>1008</v>
      </c>
      <c r="H2526" s="6" t="s">
        <v>6</v>
      </c>
      <c r="I2526" s="6" t="s">
        <v>1014</v>
      </c>
      <c r="J2526" s="6" t="s">
        <v>1093</v>
      </c>
      <c r="K2526" s="6" t="s">
        <v>1263</v>
      </c>
      <c r="L2526" s="6" t="s">
        <v>1269</v>
      </c>
      <c r="M2526" s="6" t="s">
        <v>1272</v>
      </c>
      <c r="N2526" s="5">
        <v>41860</v>
      </c>
      <c r="O2526" s="7">
        <v>216</v>
      </c>
      <c r="P2526" s="7">
        <v>385</v>
      </c>
      <c r="Q2526" s="7">
        <v>169</v>
      </c>
      <c r="R2526" s="6">
        <v>27</v>
      </c>
      <c r="S2526" s="7">
        <v>10395</v>
      </c>
      <c r="T2526" s="8">
        <v>0.09</v>
      </c>
      <c r="U2526" s="7">
        <v>935.55</v>
      </c>
      <c r="V2526" s="7">
        <v>9459.4500000000007</v>
      </c>
      <c r="W2526" s="7">
        <v>70</v>
      </c>
      <c r="X2526" s="7">
        <v>1471</v>
      </c>
      <c r="Y2526" s="9">
        <f>+DAY('TABLA PRINCIPAL'!$B2526)</f>
        <v>7</v>
      </c>
      <c r="Z2526" s="9">
        <f>+MONTH('TABLA PRINCIPAL'!$B2526)</f>
        <v>8</v>
      </c>
      <c r="AA2526" s="9">
        <f>+YEAR('TABLA PRINCIPAL'!$B2526)</f>
        <v>2014</v>
      </c>
      <c r="AB2526" s="22" t="str">
        <f>+IF(Ventas_Oficina[[#This Row],[Total del pedido]]&gt;=100000,"SI","NO")</f>
        <v>NO</v>
      </c>
      <c r="AC2526" s="22" t="str">
        <f>+_xlfn.XLOOKUP(Ventas_Oficina[[#This Row],[Nº de artículo]],AUXILIAR!A2525:A7418,AUXILIAR!D2525:D7418,"Error",0)</f>
        <v>Enviado a tiempo</v>
      </c>
      <c r="AD2526" s="22" t="str">
        <f>+IF(AND(Ventas_Oficina[[#This Row],[Total]]&gt;75000,Ventas_Oficina[[#This Row],[Envio a tiempo]]="Enviado a tiempo"),"Buena Venta","Venta Mala")</f>
        <v>Venta Mala</v>
      </c>
    </row>
    <row r="2527" spans="1:30" x14ac:dyDescent="0.25">
      <c r="A2527" s="26">
        <v>1430291</v>
      </c>
      <c r="B2527" s="10">
        <v>41558</v>
      </c>
      <c r="C2527" s="11" t="s">
        <v>740</v>
      </c>
      <c r="D2527" s="11" t="s">
        <v>88</v>
      </c>
      <c r="E2527" s="11" t="s">
        <v>4</v>
      </c>
      <c r="F2527" s="11" t="s">
        <v>5</v>
      </c>
      <c r="G2527" s="11" t="s">
        <v>1007</v>
      </c>
      <c r="H2527" s="11" t="s">
        <v>39</v>
      </c>
      <c r="I2527" s="11" t="s">
        <v>1016</v>
      </c>
      <c r="J2527" s="11" t="s">
        <v>1039</v>
      </c>
      <c r="K2527" s="11" t="s">
        <v>1262</v>
      </c>
      <c r="L2527" s="11" t="s">
        <v>1265</v>
      </c>
      <c r="M2527" s="11" t="s">
        <v>1273</v>
      </c>
      <c r="N2527" s="10">
        <v>41560</v>
      </c>
      <c r="O2527" s="12">
        <v>479</v>
      </c>
      <c r="P2527" s="12">
        <v>1197</v>
      </c>
      <c r="Q2527" s="12">
        <v>718</v>
      </c>
      <c r="R2527" s="11">
        <v>29</v>
      </c>
      <c r="S2527" s="12">
        <v>34713</v>
      </c>
      <c r="T2527" s="13">
        <v>0.03</v>
      </c>
      <c r="U2527" s="12">
        <v>1041.3899999999999</v>
      </c>
      <c r="V2527" s="12">
        <v>33671.61</v>
      </c>
      <c r="W2527" s="12">
        <v>581</v>
      </c>
      <c r="X2527" s="12">
        <v>6457</v>
      </c>
      <c r="Y2527" s="14">
        <f>+DAY('TABLA PRINCIPAL'!$B2527)</f>
        <v>11</v>
      </c>
      <c r="Z2527" s="14">
        <f>+MONTH('TABLA PRINCIPAL'!$B2527)</f>
        <v>10</v>
      </c>
      <c r="AA2527" s="14">
        <f>+YEAR('TABLA PRINCIPAL'!$B2527)</f>
        <v>2013</v>
      </c>
      <c r="AB2527" s="22" t="str">
        <f>+IF(Ventas_Oficina[[#This Row],[Total del pedido]]&gt;=100000,"SI","NO")</f>
        <v>NO</v>
      </c>
      <c r="AC2527" s="22" t="str">
        <f>+_xlfn.XLOOKUP(Ventas_Oficina[[#This Row],[Nº de artículo]],AUXILIAR!A2526:A7419,AUXILIAR!D2526:D7419,"Error",0)</f>
        <v>Enviado a tiempo</v>
      </c>
      <c r="AD2527" s="22" t="str">
        <f>+IF(AND(Ventas_Oficina[[#This Row],[Total]]&gt;75000,Ventas_Oficina[[#This Row],[Envio a tiempo]]="Enviado a tiempo"),"Buena Venta","Venta Mala")</f>
        <v>Venta Mala</v>
      </c>
    </row>
    <row r="2528" spans="1:30" x14ac:dyDescent="0.25">
      <c r="A2528" s="25">
        <v>1430291</v>
      </c>
      <c r="B2528" s="5">
        <v>41946</v>
      </c>
      <c r="C2528" s="6" t="s">
        <v>741</v>
      </c>
      <c r="D2528" s="6" t="s">
        <v>19</v>
      </c>
      <c r="E2528" s="6" t="s">
        <v>4</v>
      </c>
      <c r="F2528" s="6" t="s">
        <v>5</v>
      </c>
      <c r="G2528" s="6" t="s">
        <v>1009</v>
      </c>
      <c r="H2528" s="6" t="s">
        <v>6</v>
      </c>
      <c r="I2528" s="6" t="s">
        <v>1013</v>
      </c>
      <c r="J2528" s="6" t="s">
        <v>1023</v>
      </c>
      <c r="K2528" s="6" t="s">
        <v>1262</v>
      </c>
      <c r="L2528" s="6" t="s">
        <v>1265</v>
      </c>
      <c r="M2528" s="6" t="s">
        <v>1272</v>
      </c>
      <c r="N2528" s="5">
        <v>41947</v>
      </c>
      <c r="O2528" s="7">
        <v>459</v>
      </c>
      <c r="P2528" s="7">
        <v>728</v>
      </c>
      <c r="Q2528" s="7">
        <v>269</v>
      </c>
      <c r="R2528" s="6">
        <v>12</v>
      </c>
      <c r="S2528" s="7">
        <v>8736</v>
      </c>
      <c r="T2528" s="8">
        <v>0</v>
      </c>
      <c r="U2528" s="7">
        <v>0</v>
      </c>
      <c r="V2528" s="7">
        <v>8736</v>
      </c>
      <c r="W2528" s="7">
        <v>1115</v>
      </c>
      <c r="X2528" s="7">
        <v>37842</v>
      </c>
      <c r="Y2528" s="9">
        <f>+DAY('TABLA PRINCIPAL'!$B2528)</f>
        <v>3</v>
      </c>
      <c r="Z2528" s="9">
        <f>+MONTH('TABLA PRINCIPAL'!$B2528)</f>
        <v>11</v>
      </c>
      <c r="AA2528" s="9">
        <f>+YEAR('TABLA PRINCIPAL'!$B2528)</f>
        <v>2014</v>
      </c>
      <c r="AB2528" s="22" t="str">
        <f>+IF(Ventas_Oficina[[#This Row],[Total del pedido]]&gt;=100000,"SI","NO")</f>
        <v>NO</v>
      </c>
      <c r="AC2528" s="22" t="str">
        <f>+_xlfn.XLOOKUP(Ventas_Oficina[[#This Row],[Nº de artículo]],AUXILIAR!A2527:A7420,AUXILIAR!D2527:D7420,"Error",0)</f>
        <v>Enviado a tiempo</v>
      </c>
      <c r="AD2528" s="22" t="str">
        <f>+IF(AND(Ventas_Oficina[[#This Row],[Total]]&gt;75000,Ventas_Oficina[[#This Row],[Envio a tiempo]]="Enviado a tiempo"),"Buena Venta","Venta Mala")</f>
        <v>Venta Mala</v>
      </c>
    </row>
    <row r="2529" spans="1:30" x14ac:dyDescent="0.25">
      <c r="A2529" s="26">
        <v>1430291</v>
      </c>
      <c r="B2529" s="10">
        <v>41327</v>
      </c>
      <c r="C2529" s="11" t="s">
        <v>475</v>
      </c>
      <c r="D2529" s="11" t="s">
        <v>78</v>
      </c>
      <c r="E2529" s="11" t="s">
        <v>4</v>
      </c>
      <c r="F2529" s="11" t="s">
        <v>5</v>
      </c>
      <c r="G2529" s="11" t="s">
        <v>1007</v>
      </c>
      <c r="H2529" s="11" t="s">
        <v>53</v>
      </c>
      <c r="I2529" s="11" t="s">
        <v>1012</v>
      </c>
      <c r="J2529" s="11" t="s">
        <v>1046</v>
      </c>
      <c r="K2529" s="11" t="s">
        <v>1261</v>
      </c>
      <c r="L2529" s="11" t="s">
        <v>1267</v>
      </c>
      <c r="M2529" s="11" t="s">
        <v>1272</v>
      </c>
      <c r="N2529" s="10">
        <v>41328</v>
      </c>
      <c r="O2529" s="12">
        <v>519</v>
      </c>
      <c r="P2529" s="12">
        <v>1298</v>
      </c>
      <c r="Q2529" s="12">
        <v>779</v>
      </c>
      <c r="R2529" s="11">
        <v>35</v>
      </c>
      <c r="S2529" s="12">
        <v>45430</v>
      </c>
      <c r="T2529" s="13">
        <v>0.01</v>
      </c>
      <c r="U2529" s="12">
        <v>454.3</v>
      </c>
      <c r="V2529" s="12">
        <v>44975.7</v>
      </c>
      <c r="W2529" s="12">
        <v>314</v>
      </c>
      <c r="X2529" s="12">
        <v>53104</v>
      </c>
      <c r="Y2529" s="14">
        <f>+DAY('TABLA PRINCIPAL'!$B2529)</f>
        <v>22</v>
      </c>
      <c r="Z2529" s="14">
        <f>+MONTH('TABLA PRINCIPAL'!$B2529)</f>
        <v>2</v>
      </c>
      <c r="AA2529" s="14">
        <f>+YEAR('TABLA PRINCIPAL'!$B2529)</f>
        <v>2013</v>
      </c>
      <c r="AB2529" s="22" t="str">
        <f>+IF(Ventas_Oficina[[#This Row],[Total del pedido]]&gt;=100000,"SI","NO")</f>
        <v>NO</v>
      </c>
      <c r="AC2529" s="22" t="str">
        <f>+_xlfn.XLOOKUP(Ventas_Oficina[[#This Row],[Nº de artículo]],AUXILIAR!A2528:A7421,AUXILIAR!D2528:D7421,"Error",0)</f>
        <v>No enviado a tiempo</v>
      </c>
      <c r="AD2529" s="22" t="str">
        <f>+IF(AND(Ventas_Oficina[[#This Row],[Total]]&gt;75000,Ventas_Oficina[[#This Row],[Envio a tiempo]]="Enviado a tiempo"),"Buena Venta","Venta Mala")</f>
        <v>Venta Mala</v>
      </c>
    </row>
    <row r="2530" spans="1:30" x14ac:dyDescent="0.25">
      <c r="A2530" s="25">
        <v>1430291</v>
      </c>
      <c r="B2530" s="5">
        <v>41479</v>
      </c>
      <c r="C2530" s="6" t="s">
        <v>128</v>
      </c>
      <c r="D2530" s="6" t="s">
        <v>129</v>
      </c>
      <c r="E2530" s="6" t="s">
        <v>4</v>
      </c>
      <c r="F2530" s="6" t="s">
        <v>5</v>
      </c>
      <c r="G2530" s="6" t="s">
        <v>1007</v>
      </c>
      <c r="H2530" s="6" t="s">
        <v>6</v>
      </c>
      <c r="I2530" s="6" t="s">
        <v>1012</v>
      </c>
      <c r="J2530" s="6" t="s">
        <v>1065</v>
      </c>
      <c r="K2530" s="6" t="s">
        <v>1261</v>
      </c>
      <c r="L2530" s="6" t="s">
        <v>1265</v>
      </c>
      <c r="M2530" s="6" t="s">
        <v>1272</v>
      </c>
      <c r="N2530" s="5">
        <v>41481</v>
      </c>
      <c r="O2530" s="7">
        <v>109</v>
      </c>
      <c r="P2530" s="7">
        <v>182</v>
      </c>
      <c r="Q2530" s="7">
        <v>73</v>
      </c>
      <c r="R2530" s="6">
        <v>32</v>
      </c>
      <c r="S2530" s="7">
        <v>5824</v>
      </c>
      <c r="T2530" s="8">
        <v>0.01</v>
      </c>
      <c r="U2530" s="7">
        <v>58.24</v>
      </c>
      <c r="V2530" s="7">
        <v>5765.76</v>
      </c>
      <c r="W2530" s="7">
        <v>100</v>
      </c>
      <c r="X2530" s="7">
        <v>5057</v>
      </c>
      <c r="Y2530" s="9">
        <f>+DAY('TABLA PRINCIPAL'!$B2530)</f>
        <v>24</v>
      </c>
      <c r="Z2530" s="9">
        <f>+MONTH('TABLA PRINCIPAL'!$B2530)</f>
        <v>7</v>
      </c>
      <c r="AA2530" s="9">
        <f>+YEAR('TABLA PRINCIPAL'!$B2530)</f>
        <v>2013</v>
      </c>
      <c r="AB2530" s="22" t="str">
        <f>+IF(Ventas_Oficina[[#This Row],[Total del pedido]]&gt;=100000,"SI","NO")</f>
        <v>NO</v>
      </c>
      <c r="AC2530" s="22" t="str">
        <f>+_xlfn.XLOOKUP(Ventas_Oficina[[#This Row],[Nº de artículo]],AUXILIAR!A2529:A7422,AUXILIAR!D2529:D7422,"Error",0)</f>
        <v>No enviado a tiempo</v>
      </c>
      <c r="AD2530" s="22" t="str">
        <f>+IF(AND(Ventas_Oficina[[#This Row],[Total]]&gt;75000,Ventas_Oficina[[#This Row],[Envio a tiempo]]="Enviado a tiempo"),"Buena Venta","Venta Mala")</f>
        <v>Venta Mala</v>
      </c>
    </row>
    <row r="2531" spans="1:30" x14ac:dyDescent="0.25">
      <c r="A2531" s="26">
        <v>1431022</v>
      </c>
      <c r="B2531" s="10">
        <v>41440</v>
      </c>
      <c r="C2531" s="11" t="s">
        <v>390</v>
      </c>
      <c r="D2531" s="11" t="s">
        <v>160</v>
      </c>
      <c r="E2531" s="11" t="s">
        <v>4</v>
      </c>
      <c r="F2531" s="11" t="s">
        <v>5</v>
      </c>
      <c r="G2531" s="11" t="s">
        <v>1008</v>
      </c>
      <c r="H2531" s="11" t="s">
        <v>53</v>
      </c>
      <c r="I2531" s="11" t="s">
        <v>1012</v>
      </c>
      <c r="J2531" s="11" t="s">
        <v>1085</v>
      </c>
      <c r="K2531" s="11" t="s">
        <v>1261</v>
      </c>
      <c r="L2531" s="11" t="s">
        <v>1267</v>
      </c>
      <c r="M2531" s="11" t="s">
        <v>1272</v>
      </c>
      <c r="N2531" s="10">
        <v>41442</v>
      </c>
      <c r="O2531" s="12">
        <v>384</v>
      </c>
      <c r="P2531" s="12">
        <v>630</v>
      </c>
      <c r="Q2531" s="12">
        <v>246</v>
      </c>
      <c r="R2531" s="11">
        <v>16</v>
      </c>
      <c r="S2531" s="12">
        <v>10080</v>
      </c>
      <c r="T2531" s="13">
        <v>0.09</v>
      </c>
      <c r="U2531" s="12">
        <v>907.19999999999993</v>
      </c>
      <c r="V2531" s="12">
        <v>9172.7999999999993</v>
      </c>
      <c r="W2531" s="12">
        <v>50</v>
      </c>
      <c r="X2531" s="12">
        <v>6267</v>
      </c>
      <c r="Y2531" s="14">
        <f>+DAY('TABLA PRINCIPAL'!$B2531)</f>
        <v>15</v>
      </c>
      <c r="Z2531" s="14">
        <f>+MONTH('TABLA PRINCIPAL'!$B2531)</f>
        <v>6</v>
      </c>
      <c r="AA2531" s="14">
        <f>+YEAR('TABLA PRINCIPAL'!$B2531)</f>
        <v>2013</v>
      </c>
      <c r="AB2531" s="22" t="str">
        <f>+IF(Ventas_Oficina[[#This Row],[Total del pedido]]&gt;=100000,"SI","NO")</f>
        <v>NO</v>
      </c>
      <c r="AC2531" s="22" t="str">
        <f>+_xlfn.XLOOKUP(Ventas_Oficina[[#This Row],[Nº de artículo]],AUXILIAR!A2530:A7423,AUXILIAR!D2530:D7423,"Error",0)</f>
        <v>Enviado a tiempo</v>
      </c>
      <c r="AD2531" s="22" t="str">
        <f>+IF(AND(Ventas_Oficina[[#This Row],[Total]]&gt;75000,Ventas_Oficina[[#This Row],[Envio a tiempo]]="Enviado a tiempo"),"Buena Venta","Venta Mala")</f>
        <v>Venta Mala</v>
      </c>
    </row>
    <row r="2532" spans="1:30" x14ac:dyDescent="0.25">
      <c r="A2532" s="25">
        <v>1431387</v>
      </c>
      <c r="B2532" s="5">
        <v>41908</v>
      </c>
      <c r="C2532" s="6" t="s">
        <v>742</v>
      </c>
      <c r="D2532" s="6" t="s">
        <v>277</v>
      </c>
      <c r="E2532" s="6" t="s">
        <v>4</v>
      </c>
      <c r="F2532" s="6" t="s">
        <v>5</v>
      </c>
      <c r="G2532" s="6" t="s">
        <v>1008</v>
      </c>
      <c r="H2532" s="6" t="s">
        <v>9</v>
      </c>
      <c r="I2532" s="6" t="s">
        <v>1012</v>
      </c>
      <c r="J2532" s="6" t="s">
        <v>1040</v>
      </c>
      <c r="K2532" s="6" t="s">
        <v>1262</v>
      </c>
      <c r="L2532" s="6" t="s">
        <v>1265</v>
      </c>
      <c r="M2532" s="6" t="s">
        <v>1272</v>
      </c>
      <c r="N2532" s="5">
        <v>41910</v>
      </c>
      <c r="O2532" s="7">
        <v>2156</v>
      </c>
      <c r="P2532" s="7">
        <v>3655</v>
      </c>
      <c r="Q2532" s="7">
        <v>1499</v>
      </c>
      <c r="R2532" s="6">
        <v>42</v>
      </c>
      <c r="S2532" s="7">
        <v>153510</v>
      </c>
      <c r="T2532" s="8">
        <v>0.02</v>
      </c>
      <c r="U2532" s="7">
        <v>3070.2000000000003</v>
      </c>
      <c r="V2532" s="7">
        <v>150439.79999999999</v>
      </c>
      <c r="W2532" s="7">
        <v>1389</v>
      </c>
      <c r="X2532" s="7">
        <v>57376</v>
      </c>
      <c r="Y2532" s="9">
        <f>+DAY('TABLA PRINCIPAL'!$B2532)</f>
        <v>26</v>
      </c>
      <c r="Z2532" s="9">
        <f>+MONTH('TABLA PRINCIPAL'!$B2532)</f>
        <v>9</v>
      </c>
      <c r="AA2532" s="9">
        <f>+YEAR('TABLA PRINCIPAL'!$B2532)</f>
        <v>2014</v>
      </c>
      <c r="AB2532" s="22" t="str">
        <f>+IF(Ventas_Oficina[[#This Row],[Total del pedido]]&gt;=100000,"SI","NO")</f>
        <v>SI</v>
      </c>
      <c r="AC2532" s="22" t="str">
        <f>+_xlfn.XLOOKUP(Ventas_Oficina[[#This Row],[Nº de artículo]],AUXILIAR!A2531:A7424,AUXILIAR!D2531:D7424,"Error",0)</f>
        <v>Enviado a tiempo</v>
      </c>
      <c r="AD2532" s="22" t="str">
        <f>+IF(AND(Ventas_Oficina[[#This Row],[Total]]&gt;75000,Ventas_Oficina[[#This Row],[Envio a tiempo]]="Enviado a tiempo"),"Buena Venta","Venta Mala")</f>
        <v>Venta Mala</v>
      </c>
    </row>
    <row r="2533" spans="1:30" x14ac:dyDescent="0.25">
      <c r="A2533" s="26">
        <v>1431387</v>
      </c>
      <c r="B2533" s="10">
        <v>41585</v>
      </c>
      <c r="C2533" s="11" t="s">
        <v>488</v>
      </c>
      <c r="D2533" s="11" t="s">
        <v>147</v>
      </c>
      <c r="E2533" s="11" t="s">
        <v>4</v>
      </c>
      <c r="F2533" s="11" t="s">
        <v>5</v>
      </c>
      <c r="G2533" s="11" t="s">
        <v>1008</v>
      </c>
      <c r="H2533" s="11" t="s">
        <v>9</v>
      </c>
      <c r="I2533" s="11" t="s">
        <v>1016</v>
      </c>
      <c r="J2533" s="11" t="s">
        <v>1096</v>
      </c>
      <c r="K2533" s="11" t="s">
        <v>1261</v>
      </c>
      <c r="L2533" s="11" t="s">
        <v>1267</v>
      </c>
      <c r="M2533" s="11" t="s">
        <v>1272</v>
      </c>
      <c r="N2533" s="10">
        <v>41586</v>
      </c>
      <c r="O2533" s="12">
        <v>419</v>
      </c>
      <c r="P2533" s="12">
        <v>1023</v>
      </c>
      <c r="Q2533" s="12">
        <v>604</v>
      </c>
      <c r="R2533" s="11">
        <v>50</v>
      </c>
      <c r="S2533" s="12">
        <v>51150</v>
      </c>
      <c r="T2533" s="13">
        <v>0</v>
      </c>
      <c r="U2533" s="12">
        <v>0</v>
      </c>
      <c r="V2533" s="12">
        <v>51150</v>
      </c>
      <c r="W2533" s="12">
        <v>468</v>
      </c>
      <c r="X2533" s="12">
        <v>19045</v>
      </c>
      <c r="Y2533" s="14">
        <f>+DAY('TABLA PRINCIPAL'!$B2533)</f>
        <v>7</v>
      </c>
      <c r="Z2533" s="14">
        <f>+MONTH('TABLA PRINCIPAL'!$B2533)</f>
        <v>11</v>
      </c>
      <c r="AA2533" s="14">
        <f>+YEAR('TABLA PRINCIPAL'!$B2533)</f>
        <v>2013</v>
      </c>
      <c r="AB2533" s="22" t="str">
        <f>+IF(Ventas_Oficina[[#This Row],[Total del pedido]]&gt;=100000,"SI","NO")</f>
        <v>NO</v>
      </c>
      <c r="AC2533" s="22" t="str">
        <f>+_xlfn.XLOOKUP(Ventas_Oficina[[#This Row],[Nº de artículo]],AUXILIAR!A2532:A7425,AUXILIAR!D2532:D7425,"Error",0)</f>
        <v>Enviado a tiempo</v>
      </c>
      <c r="AD2533" s="22" t="str">
        <f>+IF(AND(Ventas_Oficina[[#This Row],[Total]]&gt;75000,Ventas_Oficina[[#This Row],[Envio a tiempo]]="Enviado a tiempo"),"Buena Venta","Venta Mala")</f>
        <v>Venta Mala</v>
      </c>
    </row>
    <row r="2534" spans="1:30" x14ac:dyDescent="0.25">
      <c r="A2534" s="25">
        <v>1431387</v>
      </c>
      <c r="B2534" s="5">
        <v>41652</v>
      </c>
      <c r="C2534" s="6" t="s">
        <v>32</v>
      </c>
      <c r="D2534" s="6" t="s">
        <v>575</v>
      </c>
      <c r="E2534" s="6" t="s">
        <v>4</v>
      </c>
      <c r="F2534" s="6" t="s">
        <v>5</v>
      </c>
      <c r="G2534" s="6" t="s">
        <v>1008</v>
      </c>
      <c r="H2534" s="6" t="s">
        <v>39</v>
      </c>
      <c r="I2534" s="6" t="s">
        <v>1014</v>
      </c>
      <c r="J2534" s="6" t="s">
        <v>1036</v>
      </c>
      <c r="K2534" s="6" t="s">
        <v>1261</v>
      </c>
      <c r="L2534" s="6" t="s">
        <v>1265</v>
      </c>
      <c r="M2534" s="6" t="s">
        <v>1272</v>
      </c>
      <c r="N2534" s="5">
        <v>41649</v>
      </c>
      <c r="O2534" s="7">
        <v>453</v>
      </c>
      <c r="P2534" s="7">
        <v>730</v>
      </c>
      <c r="Q2534" s="7">
        <v>277</v>
      </c>
      <c r="R2534" s="6">
        <v>21</v>
      </c>
      <c r="S2534" s="7">
        <v>15330</v>
      </c>
      <c r="T2534" s="8">
        <v>0.05</v>
      </c>
      <c r="U2534" s="7">
        <v>766.5</v>
      </c>
      <c r="V2534" s="7">
        <v>14563.5</v>
      </c>
      <c r="W2534" s="7">
        <v>772</v>
      </c>
      <c r="X2534" s="7">
        <v>23156</v>
      </c>
      <c r="Y2534" s="9">
        <f>+DAY('TABLA PRINCIPAL'!$B2534)</f>
        <v>13</v>
      </c>
      <c r="Z2534" s="9">
        <f>+MONTH('TABLA PRINCIPAL'!$B2534)</f>
        <v>1</v>
      </c>
      <c r="AA2534" s="9">
        <f>+YEAR('TABLA PRINCIPAL'!$B2534)</f>
        <v>2014</v>
      </c>
      <c r="AB2534" s="22" t="str">
        <f>+IF(Ventas_Oficina[[#This Row],[Total del pedido]]&gt;=100000,"SI","NO")</f>
        <v>NO</v>
      </c>
      <c r="AC2534" s="22" t="str">
        <f>+_xlfn.XLOOKUP(Ventas_Oficina[[#This Row],[Nº de artículo]],AUXILIAR!A2533:A7426,AUXILIAR!D2533:D7426,"Error",0)</f>
        <v>No enviado a tiempo</v>
      </c>
      <c r="AD2534" s="22" t="str">
        <f>+IF(AND(Ventas_Oficina[[#This Row],[Total]]&gt;75000,Ventas_Oficina[[#This Row],[Envio a tiempo]]="Enviado a tiempo"),"Buena Venta","Venta Mala")</f>
        <v>Venta Mala</v>
      </c>
    </row>
    <row r="2535" spans="1:30" x14ac:dyDescent="0.25">
      <c r="A2535" s="26">
        <v>1431752</v>
      </c>
      <c r="B2535" s="10">
        <v>41541</v>
      </c>
      <c r="C2535" s="11" t="s">
        <v>221</v>
      </c>
      <c r="D2535" s="11" t="s">
        <v>199</v>
      </c>
      <c r="E2535" s="11" t="s">
        <v>4</v>
      </c>
      <c r="F2535" s="11" t="s">
        <v>5</v>
      </c>
      <c r="G2535" s="11" t="s">
        <v>1008</v>
      </c>
      <c r="H2535" s="11" t="s">
        <v>24</v>
      </c>
      <c r="I2535" s="11" t="s">
        <v>1014</v>
      </c>
      <c r="J2535" s="11" t="s">
        <v>1052</v>
      </c>
      <c r="K2535" s="11" t="s">
        <v>1261</v>
      </c>
      <c r="L2535" s="11" t="s">
        <v>1266</v>
      </c>
      <c r="M2535" s="11" t="s">
        <v>1272</v>
      </c>
      <c r="N2535" s="10">
        <v>41543</v>
      </c>
      <c r="O2535" s="12">
        <v>332</v>
      </c>
      <c r="P2535" s="12">
        <v>518</v>
      </c>
      <c r="Q2535" s="12">
        <v>186</v>
      </c>
      <c r="R2535" s="11">
        <v>6</v>
      </c>
      <c r="S2535" s="12">
        <v>3108</v>
      </c>
      <c r="T2535" s="13">
        <v>0.01</v>
      </c>
      <c r="U2535" s="12">
        <v>31.080000000000002</v>
      </c>
      <c r="V2535" s="12">
        <v>3076.92</v>
      </c>
      <c r="W2535" s="12">
        <v>204</v>
      </c>
      <c r="X2535" s="12">
        <v>8647</v>
      </c>
      <c r="Y2535" s="14">
        <f>+DAY('TABLA PRINCIPAL'!$B2535)</f>
        <v>24</v>
      </c>
      <c r="Z2535" s="14">
        <f>+MONTH('TABLA PRINCIPAL'!$B2535)</f>
        <v>9</v>
      </c>
      <c r="AA2535" s="14">
        <f>+YEAR('TABLA PRINCIPAL'!$B2535)</f>
        <v>2013</v>
      </c>
      <c r="AB2535" s="22" t="str">
        <f>+IF(Ventas_Oficina[[#This Row],[Total del pedido]]&gt;=100000,"SI","NO")</f>
        <v>NO</v>
      </c>
      <c r="AC2535" s="22" t="str">
        <f>+_xlfn.XLOOKUP(Ventas_Oficina[[#This Row],[Nº de artículo]],AUXILIAR!A2534:A7427,AUXILIAR!D2534:D7427,"Error",0)</f>
        <v>Enviado a tiempo</v>
      </c>
      <c r="AD2535" s="22" t="str">
        <f>+IF(AND(Ventas_Oficina[[#This Row],[Total]]&gt;75000,Ventas_Oficina[[#This Row],[Envio a tiempo]]="Enviado a tiempo"),"Buena Venta","Venta Mala")</f>
        <v>Venta Mala</v>
      </c>
    </row>
    <row r="2536" spans="1:30" x14ac:dyDescent="0.25">
      <c r="A2536" s="25">
        <v>1432118</v>
      </c>
      <c r="B2536" s="5">
        <v>42075</v>
      </c>
      <c r="C2536" s="6" t="s">
        <v>572</v>
      </c>
      <c r="D2536" s="6" t="s">
        <v>743</v>
      </c>
      <c r="E2536" s="6" t="s">
        <v>4</v>
      </c>
      <c r="F2536" s="6" t="s">
        <v>5</v>
      </c>
      <c r="G2536" s="6" t="s">
        <v>1010</v>
      </c>
      <c r="H2536" s="6" t="s">
        <v>27</v>
      </c>
      <c r="I2536" s="6" t="s">
        <v>1015</v>
      </c>
      <c r="J2536" s="6" t="s">
        <v>1072</v>
      </c>
      <c r="K2536" s="6" t="s">
        <v>1261</v>
      </c>
      <c r="L2536" s="6" t="s">
        <v>1265</v>
      </c>
      <c r="M2536" s="6" t="s">
        <v>1272</v>
      </c>
      <c r="N2536" s="5">
        <v>42076</v>
      </c>
      <c r="O2536" s="7">
        <v>194</v>
      </c>
      <c r="P2536" s="7">
        <v>308</v>
      </c>
      <c r="Q2536" s="7">
        <v>114</v>
      </c>
      <c r="R2536" s="6">
        <v>4</v>
      </c>
      <c r="S2536" s="7">
        <v>1232</v>
      </c>
      <c r="T2536" s="8">
        <v>0.08</v>
      </c>
      <c r="U2536" s="7">
        <v>98.56</v>
      </c>
      <c r="V2536" s="7">
        <v>1133.44</v>
      </c>
      <c r="W2536" s="7">
        <v>99</v>
      </c>
      <c r="X2536" s="7">
        <v>1294</v>
      </c>
      <c r="Y2536" s="9">
        <f>+DAY('TABLA PRINCIPAL'!$B2536)</f>
        <v>12</v>
      </c>
      <c r="Z2536" s="9">
        <f>+MONTH('TABLA PRINCIPAL'!$B2536)</f>
        <v>3</v>
      </c>
      <c r="AA2536" s="9">
        <f>+YEAR('TABLA PRINCIPAL'!$B2536)</f>
        <v>2015</v>
      </c>
      <c r="AB2536" s="22" t="str">
        <f>+IF(Ventas_Oficina[[#This Row],[Total del pedido]]&gt;=100000,"SI","NO")</f>
        <v>NO</v>
      </c>
      <c r="AC2536" s="22" t="str">
        <f>+_xlfn.XLOOKUP(Ventas_Oficina[[#This Row],[Nº de artículo]],AUXILIAR!A2535:A7428,AUXILIAR!D2535:D7428,"Error",0)</f>
        <v>No enviado a tiempo</v>
      </c>
      <c r="AD2536" s="22" t="str">
        <f>+IF(AND(Ventas_Oficina[[#This Row],[Total]]&gt;75000,Ventas_Oficina[[#This Row],[Envio a tiempo]]="Enviado a tiempo"),"Buena Venta","Venta Mala")</f>
        <v>Venta Mala</v>
      </c>
    </row>
    <row r="2537" spans="1:30" x14ac:dyDescent="0.25">
      <c r="A2537" s="26">
        <v>1432118</v>
      </c>
      <c r="B2537" s="10">
        <v>42075</v>
      </c>
      <c r="C2537" s="11" t="s">
        <v>572</v>
      </c>
      <c r="D2537" s="11" t="s">
        <v>308</v>
      </c>
      <c r="E2537" s="11" t="s">
        <v>4</v>
      </c>
      <c r="F2537" s="11" t="s">
        <v>5</v>
      </c>
      <c r="G2537" s="11" t="s">
        <v>1007</v>
      </c>
      <c r="H2537" s="11" t="s">
        <v>17</v>
      </c>
      <c r="I2537" s="11" t="s">
        <v>1016</v>
      </c>
      <c r="J2537" s="11" t="s">
        <v>1072</v>
      </c>
      <c r="K2537" s="11" t="s">
        <v>1261</v>
      </c>
      <c r="L2537" s="11" t="s">
        <v>1265</v>
      </c>
      <c r="M2537" s="11" t="s">
        <v>1272</v>
      </c>
      <c r="N2537" s="10">
        <v>42076</v>
      </c>
      <c r="O2537" s="12">
        <v>194</v>
      </c>
      <c r="P2537" s="12">
        <v>308</v>
      </c>
      <c r="Q2537" s="12">
        <v>114</v>
      </c>
      <c r="R2537" s="11">
        <v>27</v>
      </c>
      <c r="S2537" s="12">
        <v>8316</v>
      </c>
      <c r="T2537" s="13">
        <v>0</v>
      </c>
      <c r="U2537" s="12">
        <v>0</v>
      </c>
      <c r="V2537" s="12">
        <v>8316</v>
      </c>
      <c r="W2537" s="12">
        <v>99</v>
      </c>
      <c r="X2537" s="12">
        <v>1294</v>
      </c>
      <c r="Y2537" s="14">
        <f>+DAY('TABLA PRINCIPAL'!$B2537)</f>
        <v>12</v>
      </c>
      <c r="Z2537" s="14">
        <f>+MONTH('TABLA PRINCIPAL'!$B2537)</f>
        <v>3</v>
      </c>
      <c r="AA2537" s="14">
        <f>+YEAR('TABLA PRINCIPAL'!$B2537)</f>
        <v>2015</v>
      </c>
      <c r="AB2537" s="22" t="str">
        <f>+IF(Ventas_Oficina[[#This Row],[Total del pedido]]&gt;=100000,"SI","NO")</f>
        <v>NO</v>
      </c>
      <c r="AC2537" s="22" t="str">
        <f>+_xlfn.XLOOKUP(Ventas_Oficina[[#This Row],[Nº de artículo]],AUXILIAR!A2536:A7429,AUXILIAR!D2536:D7429,"Error",0)</f>
        <v>No enviado a tiempo</v>
      </c>
      <c r="AD2537" s="22" t="str">
        <f>+IF(AND(Ventas_Oficina[[#This Row],[Total]]&gt;75000,Ventas_Oficina[[#This Row],[Envio a tiempo]]="Enviado a tiempo"),"Buena Venta","Venta Mala")</f>
        <v>Venta Mala</v>
      </c>
    </row>
    <row r="2538" spans="1:30" x14ac:dyDescent="0.25">
      <c r="A2538" s="25">
        <v>1432118</v>
      </c>
      <c r="B2538" s="5">
        <v>42075</v>
      </c>
      <c r="C2538" s="6" t="s">
        <v>572</v>
      </c>
      <c r="D2538" s="6" t="s">
        <v>308</v>
      </c>
      <c r="E2538" s="6" t="s">
        <v>4</v>
      </c>
      <c r="F2538" s="6" t="s">
        <v>5</v>
      </c>
      <c r="G2538" s="6" t="s">
        <v>1008</v>
      </c>
      <c r="H2538" s="6" t="s">
        <v>17</v>
      </c>
      <c r="I2538" s="6" t="s">
        <v>1014</v>
      </c>
      <c r="J2538" s="6" t="s">
        <v>1072</v>
      </c>
      <c r="K2538" s="6" t="s">
        <v>1263</v>
      </c>
      <c r="L2538" s="6" t="s">
        <v>1266</v>
      </c>
      <c r="M2538" s="6" t="s">
        <v>1272</v>
      </c>
      <c r="N2538" s="5">
        <v>42076</v>
      </c>
      <c r="O2538" s="7">
        <v>194</v>
      </c>
      <c r="P2538" s="7">
        <v>308</v>
      </c>
      <c r="Q2538" s="7">
        <v>114</v>
      </c>
      <c r="R2538" s="6">
        <v>8</v>
      </c>
      <c r="S2538" s="7">
        <v>2464</v>
      </c>
      <c r="T2538" s="8">
        <v>0.01</v>
      </c>
      <c r="U2538" s="7">
        <v>24.64</v>
      </c>
      <c r="V2538" s="7">
        <v>2439.36</v>
      </c>
      <c r="W2538" s="7">
        <v>99</v>
      </c>
      <c r="X2538" s="7">
        <v>1294</v>
      </c>
      <c r="Y2538" s="9">
        <f>+DAY('TABLA PRINCIPAL'!$B2538)</f>
        <v>12</v>
      </c>
      <c r="Z2538" s="9">
        <f>+MONTH('TABLA PRINCIPAL'!$B2538)</f>
        <v>3</v>
      </c>
      <c r="AA2538" s="9">
        <f>+YEAR('TABLA PRINCIPAL'!$B2538)</f>
        <v>2015</v>
      </c>
      <c r="AB2538" s="22" t="str">
        <f>+IF(Ventas_Oficina[[#This Row],[Total del pedido]]&gt;=100000,"SI","NO")</f>
        <v>NO</v>
      </c>
      <c r="AC2538" s="22" t="str">
        <f>+_xlfn.XLOOKUP(Ventas_Oficina[[#This Row],[Nº de artículo]],AUXILIAR!A2537:A7430,AUXILIAR!D2537:D7430,"Error",0)</f>
        <v>No enviado a tiempo</v>
      </c>
      <c r="AD2538" s="22" t="str">
        <f>+IF(AND(Ventas_Oficina[[#This Row],[Total]]&gt;75000,Ventas_Oficina[[#This Row],[Envio a tiempo]]="Enviado a tiempo"),"Buena Venta","Venta Mala")</f>
        <v>Venta Mala</v>
      </c>
    </row>
    <row r="2539" spans="1:30" x14ac:dyDescent="0.25">
      <c r="A2539" s="26">
        <v>1432118</v>
      </c>
      <c r="B2539" s="10">
        <v>41685</v>
      </c>
      <c r="C2539" s="11" t="s">
        <v>744</v>
      </c>
      <c r="D2539" s="11" t="s">
        <v>254</v>
      </c>
      <c r="E2539" s="11" t="s">
        <v>4</v>
      </c>
      <c r="F2539" s="11" t="s">
        <v>5</v>
      </c>
      <c r="G2539" s="11" t="s">
        <v>1007</v>
      </c>
      <c r="H2539" s="11" t="s">
        <v>27</v>
      </c>
      <c r="I2539" s="11" t="s">
        <v>1016</v>
      </c>
      <c r="J2539" s="11" t="s">
        <v>1154</v>
      </c>
      <c r="K2539" s="11" t="s">
        <v>1261</v>
      </c>
      <c r="L2539" s="11" t="s">
        <v>1267</v>
      </c>
      <c r="M2539" s="11" t="s">
        <v>1272</v>
      </c>
      <c r="N2539" s="10">
        <v>41656</v>
      </c>
      <c r="O2539" s="12">
        <v>342</v>
      </c>
      <c r="P2539" s="12">
        <v>834</v>
      </c>
      <c r="Q2539" s="12">
        <v>492</v>
      </c>
      <c r="R2539" s="11">
        <v>39</v>
      </c>
      <c r="S2539" s="12">
        <v>32526</v>
      </c>
      <c r="T2539" s="13">
        <v>0.04</v>
      </c>
      <c r="U2539" s="12">
        <v>1301.04</v>
      </c>
      <c r="V2539" s="12">
        <v>31224.959999999999</v>
      </c>
      <c r="W2539" s="12">
        <v>264</v>
      </c>
      <c r="X2539" s="12">
        <v>11249</v>
      </c>
      <c r="Y2539" s="14">
        <f>+DAY('TABLA PRINCIPAL'!$B2539)</f>
        <v>15</v>
      </c>
      <c r="Z2539" s="14">
        <f>+MONTH('TABLA PRINCIPAL'!$B2539)</f>
        <v>2</v>
      </c>
      <c r="AA2539" s="14">
        <f>+YEAR('TABLA PRINCIPAL'!$B2539)</f>
        <v>2014</v>
      </c>
      <c r="AB2539" s="22" t="str">
        <f>+IF(Ventas_Oficina[[#This Row],[Total del pedido]]&gt;=100000,"SI","NO")</f>
        <v>NO</v>
      </c>
      <c r="AC2539" s="22" t="str">
        <f>+_xlfn.XLOOKUP(Ventas_Oficina[[#This Row],[Nº de artículo]],AUXILIAR!A2538:A7431,AUXILIAR!D2538:D7431,"Error",0)</f>
        <v>No enviado a tiempo</v>
      </c>
      <c r="AD2539" s="22" t="str">
        <f>+IF(AND(Ventas_Oficina[[#This Row],[Total]]&gt;75000,Ventas_Oficina[[#This Row],[Envio a tiempo]]="Enviado a tiempo"),"Buena Venta","Venta Mala")</f>
        <v>Venta Mala</v>
      </c>
    </row>
    <row r="2540" spans="1:30" x14ac:dyDescent="0.25">
      <c r="A2540" s="25">
        <v>1432118</v>
      </c>
      <c r="B2540" s="5">
        <v>42075</v>
      </c>
      <c r="C2540" s="6" t="s">
        <v>572</v>
      </c>
      <c r="D2540" s="6" t="s">
        <v>308</v>
      </c>
      <c r="E2540" s="6" t="s">
        <v>4</v>
      </c>
      <c r="F2540" s="6" t="s">
        <v>5</v>
      </c>
      <c r="G2540" s="6" t="s">
        <v>1007</v>
      </c>
      <c r="H2540" s="6" t="s">
        <v>17</v>
      </c>
      <c r="I2540" s="6" t="s">
        <v>1012</v>
      </c>
      <c r="J2540" s="6" t="s">
        <v>1072</v>
      </c>
      <c r="K2540" s="6" t="s">
        <v>1261</v>
      </c>
      <c r="L2540" s="6" t="s">
        <v>1267</v>
      </c>
      <c r="M2540" s="6" t="s">
        <v>1272</v>
      </c>
      <c r="N2540" s="5">
        <v>42076</v>
      </c>
      <c r="O2540" s="7">
        <v>194</v>
      </c>
      <c r="P2540" s="7">
        <v>308</v>
      </c>
      <c r="Q2540" s="7">
        <v>114</v>
      </c>
      <c r="R2540" s="6">
        <v>8</v>
      </c>
      <c r="S2540" s="7">
        <v>2464</v>
      </c>
      <c r="T2540" s="8">
        <v>0.01</v>
      </c>
      <c r="U2540" s="7">
        <v>24.64</v>
      </c>
      <c r="V2540" s="7">
        <v>2439.36</v>
      </c>
      <c r="W2540" s="7">
        <v>99</v>
      </c>
      <c r="X2540" s="7">
        <v>1294</v>
      </c>
      <c r="Y2540" s="9">
        <f>+DAY('TABLA PRINCIPAL'!$B2540)</f>
        <v>12</v>
      </c>
      <c r="Z2540" s="9">
        <f>+MONTH('TABLA PRINCIPAL'!$B2540)</f>
        <v>3</v>
      </c>
      <c r="AA2540" s="9">
        <f>+YEAR('TABLA PRINCIPAL'!$B2540)</f>
        <v>2015</v>
      </c>
      <c r="AB2540" s="22" t="str">
        <f>+IF(Ventas_Oficina[[#This Row],[Total del pedido]]&gt;=100000,"SI","NO")</f>
        <v>NO</v>
      </c>
      <c r="AC2540" s="22" t="str">
        <f>+_xlfn.XLOOKUP(Ventas_Oficina[[#This Row],[Nº de artículo]],AUXILIAR!A2539:A7432,AUXILIAR!D2539:D7432,"Error",0)</f>
        <v>No enviado a tiempo</v>
      </c>
      <c r="AD2540" s="22" t="str">
        <f>+IF(AND(Ventas_Oficina[[#This Row],[Total]]&gt;75000,Ventas_Oficina[[#This Row],[Envio a tiempo]]="Enviado a tiempo"),"Buena Venta","Venta Mala")</f>
        <v>Venta Mala</v>
      </c>
    </row>
    <row r="2541" spans="1:30" x14ac:dyDescent="0.25">
      <c r="A2541" s="26">
        <v>1432118</v>
      </c>
      <c r="B2541" s="10">
        <v>42075</v>
      </c>
      <c r="C2541" s="11" t="s">
        <v>572</v>
      </c>
      <c r="D2541" s="11" t="s">
        <v>537</v>
      </c>
      <c r="E2541" s="11" t="s">
        <v>4</v>
      </c>
      <c r="F2541" s="11" t="s">
        <v>5</v>
      </c>
      <c r="G2541" s="11" t="s">
        <v>1007</v>
      </c>
      <c r="H2541" s="11" t="s">
        <v>53</v>
      </c>
      <c r="I2541" s="11" t="s">
        <v>1016</v>
      </c>
      <c r="J2541" s="11" t="s">
        <v>1072</v>
      </c>
      <c r="K2541" s="11" t="s">
        <v>1261</v>
      </c>
      <c r="L2541" s="11" t="s">
        <v>1267</v>
      </c>
      <c r="M2541" s="11" t="s">
        <v>1273</v>
      </c>
      <c r="N2541" s="10">
        <v>42076</v>
      </c>
      <c r="O2541" s="12">
        <v>194</v>
      </c>
      <c r="P2541" s="12">
        <v>308</v>
      </c>
      <c r="Q2541" s="12">
        <v>114</v>
      </c>
      <c r="R2541" s="11">
        <v>22</v>
      </c>
      <c r="S2541" s="12">
        <v>6776</v>
      </c>
      <c r="T2541" s="13">
        <v>0.04</v>
      </c>
      <c r="U2541" s="12">
        <v>271.04000000000002</v>
      </c>
      <c r="V2541" s="12">
        <v>6504.96</v>
      </c>
      <c r="W2541" s="12">
        <v>99</v>
      </c>
      <c r="X2541" s="12">
        <v>1294</v>
      </c>
      <c r="Y2541" s="14">
        <f>+DAY('TABLA PRINCIPAL'!$B2541)</f>
        <v>12</v>
      </c>
      <c r="Z2541" s="14">
        <f>+MONTH('TABLA PRINCIPAL'!$B2541)</f>
        <v>3</v>
      </c>
      <c r="AA2541" s="14">
        <f>+YEAR('TABLA PRINCIPAL'!$B2541)</f>
        <v>2015</v>
      </c>
      <c r="AB2541" s="22" t="str">
        <f>+IF(Ventas_Oficina[[#This Row],[Total del pedido]]&gt;=100000,"SI","NO")</f>
        <v>NO</v>
      </c>
      <c r="AC2541" s="22" t="str">
        <f>+_xlfn.XLOOKUP(Ventas_Oficina[[#This Row],[Nº de artículo]],AUXILIAR!A2540:A7433,AUXILIAR!D2540:D7433,"Error",0)</f>
        <v>No enviado a tiempo</v>
      </c>
      <c r="AD2541" s="22" t="str">
        <f>+IF(AND(Ventas_Oficina[[#This Row],[Total]]&gt;75000,Ventas_Oficina[[#This Row],[Envio a tiempo]]="Enviado a tiempo"),"Buena Venta","Venta Mala")</f>
        <v>Venta Mala</v>
      </c>
    </row>
    <row r="2542" spans="1:30" x14ac:dyDescent="0.25">
      <c r="A2542" s="25">
        <v>1432483</v>
      </c>
      <c r="B2542" s="5">
        <v>41552</v>
      </c>
      <c r="C2542" s="6" t="s">
        <v>387</v>
      </c>
      <c r="D2542" s="6" t="s">
        <v>46</v>
      </c>
      <c r="E2542" s="6" t="s">
        <v>4</v>
      </c>
      <c r="F2542" s="6" t="s">
        <v>5</v>
      </c>
      <c r="G2542" s="6" t="s">
        <v>1008</v>
      </c>
      <c r="H2542" s="6" t="s">
        <v>9</v>
      </c>
      <c r="I2542" s="6" t="s">
        <v>1016</v>
      </c>
      <c r="J2542" s="6" t="s">
        <v>187</v>
      </c>
      <c r="K2542" s="6" t="s">
        <v>1261</v>
      </c>
      <c r="L2542" s="6" t="s">
        <v>1265</v>
      </c>
      <c r="M2542" s="6" t="s">
        <v>1272</v>
      </c>
      <c r="N2542" s="5">
        <v>41559</v>
      </c>
      <c r="O2542" s="7">
        <v>231</v>
      </c>
      <c r="P2542" s="7">
        <v>378</v>
      </c>
      <c r="Q2542" s="7">
        <v>147</v>
      </c>
      <c r="R2542" s="6">
        <v>29</v>
      </c>
      <c r="S2542" s="7">
        <v>10962</v>
      </c>
      <c r="T2542" s="8">
        <v>0.03</v>
      </c>
      <c r="U2542" s="7">
        <v>328.86</v>
      </c>
      <c r="V2542" s="7">
        <v>10633.14</v>
      </c>
      <c r="W2542" s="7">
        <v>71</v>
      </c>
      <c r="X2542" s="7">
        <v>15725</v>
      </c>
      <c r="Y2542" s="9">
        <f>+DAY('TABLA PRINCIPAL'!$B2542)</f>
        <v>5</v>
      </c>
      <c r="Z2542" s="9">
        <f>+MONTH('TABLA PRINCIPAL'!$B2542)</f>
        <v>10</v>
      </c>
      <c r="AA2542" s="9">
        <f>+YEAR('TABLA PRINCIPAL'!$B2542)</f>
        <v>2013</v>
      </c>
      <c r="AB2542" s="22" t="str">
        <f>+IF(Ventas_Oficina[[#This Row],[Total del pedido]]&gt;=100000,"SI","NO")</f>
        <v>NO</v>
      </c>
      <c r="AC2542" s="22" t="str">
        <f>+_xlfn.XLOOKUP(Ventas_Oficina[[#This Row],[Nº de artículo]],AUXILIAR!A2541:A7434,AUXILIAR!D2541:D7434,"Error",0)</f>
        <v>Enviado a tiempo</v>
      </c>
      <c r="AD2542" s="22" t="str">
        <f>+IF(AND(Ventas_Oficina[[#This Row],[Total]]&gt;75000,Ventas_Oficina[[#This Row],[Envio a tiempo]]="Enviado a tiempo"),"Buena Venta","Venta Mala")</f>
        <v>Venta Mala</v>
      </c>
    </row>
    <row r="2543" spans="1:30" x14ac:dyDescent="0.25">
      <c r="A2543" s="26">
        <v>1432483</v>
      </c>
      <c r="B2543" s="10">
        <v>41624</v>
      </c>
      <c r="C2543" s="11" t="s">
        <v>99</v>
      </c>
      <c r="D2543" s="11" t="s">
        <v>100</v>
      </c>
      <c r="E2543" s="11" t="s">
        <v>12</v>
      </c>
      <c r="F2543" s="11" t="s">
        <v>13</v>
      </c>
      <c r="G2543" s="11" t="s">
        <v>1008</v>
      </c>
      <c r="H2543" s="11" t="s">
        <v>42</v>
      </c>
      <c r="I2543" s="11" t="s">
        <v>1014</v>
      </c>
      <c r="J2543" s="11" t="s">
        <v>1045</v>
      </c>
      <c r="K2543" s="11" t="s">
        <v>1261</v>
      </c>
      <c r="L2543" s="11" t="s">
        <v>1267</v>
      </c>
      <c r="M2543" s="11" t="s">
        <v>1272</v>
      </c>
      <c r="N2543" s="10">
        <v>41627</v>
      </c>
      <c r="O2543" s="12">
        <v>93</v>
      </c>
      <c r="P2543" s="12">
        <v>148</v>
      </c>
      <c r="Q2543" s="12">
        <v>55</v>
      </c>
      <c r="R2543" s="11">
        <v>44</v>
      </c>
      <c r="S2543" s="12">
        <v>6512</v>
      </c>
      <c r="T2543" s="13">
        <v>0.09</v>
      </c>
      <c r="U2543" s="12">
        <v>586.07999999999993</v>
      </c>
      <c r="V2543" s="12">
        <v>5925.92</v>
      </c>
      <c r="W2543" s="12">
        <v>70</v>
      </c>
      <c r="X2543" s="12">
        <v>1243</v>
      </c>
      <c r="Y2543" s="14">
        <f>+DAY('TABLA PRINCIPAL'!$B2543)</f>
        <v>16</v>
      </c>
      <c r="Z2543" s="14">
        <f>+MONTH('TABLA PRINCIPAL'!$B2543)</f>
        <v>12</v>
      </c>
      <c r="AA2543" s="14">
        <f>+YEAR('TABLA PRINCIPAL'!$B2543)</f>
        <v>2013</v>
      </c>
      <c r="AB2543" s="22" t="str">
        <f>+IF(Ventas_Oficina[[#This Row],[Total del pedido]]&gt;=100000,"SI","NO")</f>
        <v>NO</v>
      </c>
      <c r="AC2543" s="22" t="str">
        <f>+_xlfn.XLOOKUP(Ventas_Oficina[[#This Row],[Nº de artículo]],AUXILIAR!A2542:A7435,AUXILIAR!D2542:D7435,"Error",0)</f>
        <v>Enviado a tiempo</v>
      </c>
      <c r="AD2543" s="22" t="str">
        <f>+IF(AND(Ventas_Oficina[[#This Row],[Total]]&gt;75000,Ventas_Oficina[[#This Row],[Envio a tiempo]]="Enviado a tiempo"),"Buena Venta","Venta Mala")</f>
        <v>Venta Mala</v>
      </c>
    </row>
    <row r="2544" spans="1:30" x14ac:dyDescent="0.25">
      <c r="A2544" s="25">
        <v>1432483</v>
      </c>
      <c r="B2544" s="5">
        <v>41451</v>
      </c>
      <c r="C2544" s="6" t="s">
        <v>219</v>
      </c>
      <c r="D2544" s="6" t="s">
        <v>46</v>
      </c>
      <c r="E2544" s="6" t="s">
        <v>4</v>
      </c>
      <c r="F2544" s="6" t="s">
        <v>5</v>
      </c>
      <c r="G2544" s="6" t="s">
        <v>1009</v>
      </c>
      <c r="H2544" s="6" t="s">
        <v>9</v>
      </c>
      <c r="I2544" s="6" t="s">
        <v>1016</v>
      </c>
      <c r="J2544" s="6" t="s">
        <v>1045</v>
      </c>
      <c r="K2544" s="6" t="s">
        <v>1261</v>
      </c>
      <c r="L2544" s="6" t="s">
        <v>1266</v>
      </c>
      <c r="M2544" s="6" t="s">
        <v>1272</v>
      </c>
      <c r="N2544" s="5">
        <v>41452</v>
      </c>
      <c r="O2544" s="7">
        <v>93</v>
      </c>
      <c r="P2544" s="7">
        <v>148</v>
      </c>
      <c r="Q2544" s="7">
        <v>55</v>
      </c>
      <c r="R2544" s="6">
        <v>24</v>
      </c>
      <c r="S2544" s="7">
        <v>3552</v>
      </c>
      <c r="T2544" s="8">
        <v>0.01</v>
      </c>
      <c r="U2544" s="7">
        <v>35.520000000000003</v>
      </c>
      <c r="V2544" s="7">
        <v>3516.48</v>
      </c>
      <c r="W2544" s="7">
        <v>70</v>
      </c>
      <c r="X2544" s="7">
        <v>1245</v>
      </c>
      <c r="Y2544" s="9">
        <f>+DAY('TABLA PRINCIPAL'!$B2544)</f>
        <v>26</v>
      </c>
      <c r="Z2544" s="9">
        <f>+MONTH('TABLA PRINCIPAL'!$B2544)</f>
        <v>6</v>
      </c>
      <c r="AA2544" s="9">
        <f>+YEAR('TABLA PRINCIPAL'!$B2544)</f>
        <v>2013</v>
      </c>
      <c r="AB2544" s="22" t="str">
        <f>+IF(Ventas_Oficina[[#This Row],[Total del pedido]]&gt;=100000,"SI","NO")</f>
        <v>NO</v>
      </c>
      <c r="AC2544" s="22" t="str">
        <f>+_xlfn.XLOOKUP(Ventas_Oficina[[#This Row],[Nº de artículo]],AUXILIAR!A2543:A7436,AUXILIAR!D2543:D7436,"Error",0)</f>
        <v>Enviado a tiempo</v>
      </c>
      <c r="AD2544" s="22" t="str">
        <f>+IF(AND(Ventas_Oficina[[#This Row],[Total]]&gt;75000,Ventas_Oficina[[#This Row],[Envio a tiempo]]="Enviado a tiempo"),"Buena Venta","Venta Mala")</f>
        <v>Venta Mala</v>
      </c>
    </row>
    <row r="2545" spans="1:30" x14ac:dyDescent="0.25">
      <c r="A2545" s="26">
        <v>1432483</v>
      </c>
      <c r="B2545" s="10">
        <v>41529</v>
      </c>
      <c r="C2545" s="11" t="s">
        <v>561</v>
      </c>
      <c r="D2545" s="11" t="s">
        <v>62</v>
      </c>
      <c r="E2545" s="11" t="s">
        <v>4</v>
      </c>
      <c r="F2545" s="11" t="s">
        <v>5</v>
      </c>
      <c r="G2545" s="11" t="s">
        <v>1008</v>
      </c>
      <c r="H2545" s="11" t="s">
        <v>27</v>
      </c>
      <c r="I2545" s="11" t="s">
        <v>1016</v>
      </c>
      <c r="J2545" s="11" t="s">
        <v>1024</v>
      </c>
      <c r="K2545" s="11" t="s">
        <v>1261</v>
      </c>
      <c r="L2545" s="11" t="s">
        <v>1265</v>
      </c>
      <c r="M2545" s="11" t="s">
        <v>1272</v>
      </c>
      <c r="N2545" s="10">
        <v>41531</v>
      </c>
      <c r="O2545" s="12">
        <v>160</v>
      </c>
      <c r="P2545" s="12">
        <v>262</v>
      </c>
      <c r="Q2545" s="12">
        <v>102</v>
      </c>
      <c r="R2545" s="11">
        <v>50</v>
      </c>
      <c r="S2545" s="12">
        <v>13100</v>
      </c>
      <c r="T2545" s="13">
        <v>0.05</v>
      </c>
      <c r="U2545" s="12">
        <v>655</v>
      </c>
      <c r="V2545" s="12">
        <v>12445</v>
      </c>
      <c r="W2545" s="12">
        <v>80</v>
      </c>
      <c r="X2545" s="12">
        <v>6031</v>
      </c>
      <c r="Y2545" s="14">
        <f>+DAY('TABLA PRINCIPAL'!$B2545)</f>
        <v>12</v>
      </c>
      <c r="Z2545" s="14">
        <f>+MONTH('TABLA PRINCIPAL'!$B2545)</f>
        <v>9</v>
      </c>
      <c r="AA2545" s="14">
        <f>+YEAR('TABLA PRINCIPAL'!$B2545)</f>
        <v>2013</v>
      </c>
      <c r="AB2545" s="22" t="str">
        <f>+IF(Ventas_Oficina[[#This Row],[Total del pedido]]&gt;=100000,"SI","NO")</f>
        <v>NO</v>
      </c>
      <c r="AC2545" s="22" t="str">
        <f>+_xlfn.XLOOKUP(Ventas_Oficina[[#This Row],[Nº de artículo]],AUXILIAR!A2544:A7437,AUXILIAR!D2544:D7437,"Error",0)</f>
        <v>No enviado a tiempo</v>
      </c>
      <c r="AD2545" s="22" t="str">
        <f>+IF(AND(Ventas_Oficina[[#This Row],[Total]]&gt;75000,Ventas_Oficina[[#This Row],[Envio a tiempo]]="Enviado a tiempo"),"Buena Venta","Venta Mala")</f>
        <v>Venta Mala</v>
      </c>
    </row>
    <row r="2546" spans="1:30" x14ac:dyDescent="0.25">
      <c r="A2546" s="25">
        <v>1432483</v>
      </c>
      <c r="B2546" s="5">
        <v>41583</v>
      </c>
      <c r="C2546" s="6" t="s">
        <v>398</v>
      </c>
      <c r="D2546" s="6" t="s">
        <v>46</v>
      </c>
      <c r="E2546" s="6" t="s">
        <v>4</v>
      </c>
      <c r="F2546" s="6" t="s">
        <v>5</v>
      </c>
      <c r="G2546" s="6" t="s">
        <v>1010</v>
      </c>
      <c r="H2546" s="6" t="s">
        <v>9</v>
      </c>
      <c r="I2546" s="6" t="s">
        <v>1014</v>
      </c>
      <c r="J2546" s="6" t="s">
        <v>1046</v>
      </c>
      <c r="K2546" s="6" t="s">
        <v>1261</v>
      </c>
      <c r="L2546" s="6" t="s">
        <v>1265</v>
      </c>
      <c r="M2546" s="6" t="s">
        <v>1273</v>
      </c>
      <c r="N2546" s="5">
        <v>41585</v>
      </c>
      <c r="O2546" s="7">
        <v>519</v>
      </c>
      <c r="P2546" s="7">
        <v>1298</v>
      </c>
      <c r="Q2546" s="7">
        <v>779</v>
      </c>
      <c r="R2546" s="6">
        <v>50</v>
      </c>
      <c r="S2546" s="7">
        <v>64900</v>
      </c>
      <c r="T2546" s="8">
        <v>0.02</v>
      </c>
      <c r="U2546" s="7">
        <v>1298</v>
      </c>
      <c r="V2546" s="7">
        <v>63602</v>
      </c>
      <c r="W2546" s="7">
        <v>314</v>
      </c>
      <c r="X2546" s="7">
        <v>63816</v>
      </c>
      <c r="Y2546" s="9">
        <f>+DAY('TABLA PRINCIPAL'!$B2546)</f>
        <v>5</v>
      </c>
      <c r="Z2546" s="9">
        <f>+MONTH('TABLA PRINCIPAL'!$B2546)</f>
        <v>11</v>
      </c>
      <c r="AA2546" s="9">
        <f>+YEAR('TABLA PRINCIPAL'!$B2546)</f>
        <v>2013</v>
      </c>
      <c r="AB2546" s="22" t="str">
        <f>+IF(Ventas_Oficina[[#This Row],[Total del pedido]]&gt;=100000,"SI","NO")</f>
        <v>NO</v>
      </c>
      <c r="AC2546" s="22" t="str">
        <f>+_xlfn.XLOOKUP(Ventas_Oficina[[#This Row],[Nº de artículo]],AUXILIAR!A2545:A7438,AUXILIAR!D2545:D7438,"Error",0)</f>
        <v>Enviado a tiempo</v>
      </c>
      <c r="AD2546" s="22" t="str">
        <f>+IF(AND(Ventas_Oficina[[#This Row],[Total]]&gt;75000,Ventas_Oficina[[#This Row],[Envio a tiempo]]="Enviado a tiempo"),"Buena Venta","Venta Mala")</f>
        <v>Venta Mala</v>
      </c>
    </row>
    <row r="2547" spans="1:30" x14ac:dyDescent="0.25">
      <c r="A2547" s="26">
        <v>1432848</v>
      </c>
      <c r="B2547" s="10">
        <v>41885</v>
      </c>
      <c r="C2547" s="11" t="s">
        <v>331</v>
      </c>
      <c r="D2547" s="11" t="s">
        <v>46</v>
      </c>
      <c r="E2547" s="11" t="s">
        <v>4</v>
      </c>
      <c r="F2547" s="11" t="s">
        <v>5</v>
      </c>
      <c r="G2547" s="11" t="s">
        <v>1008</v>
      </c>
      <c r="H2547" s="11" t="s">
        <v>9</v>
      </c>
      <c r="I2547" s="11" t="s">
        <v>1016</v>
      </c>
      <c r="J2547" s="11" t="s">
        <v>1173</v>
      </c>
      <c r="K2547" s="11" t="s">
        <v>1261</v>
      </c>
      <c r="L2547" s="11" t="s">
        <v>1265</v>
      </c>
      <c r="M2547" s="11" t="s">
        <v>1272</v>
      </c>
      <c r="N2547" s="10">
        <v>41892</v>
      </c>
      <c r="O2547" s="12">
        <v>489</v>
      </c>
      <c r="P2547" s="12">
        <v>764</v>
      </c>
      <c r="Q2547" s="12">
        <v>275</v>
      </c>
      <c r="R2547" s="11">
        <v>47</v>
      </c>
      <c r="S2547" s="12">
        <v>35908</v>
      </c>
      <c r="T2547" s="13">
        <v>0</v>
      </c>
      <c r="U2547" s="12">
        <v>0</v>
      </c>
      <c r="V2547" s="12">
        <v>35908</v>
      </c>
      <c r="W2547" s="12">
        <v>139</v>
      </c>
      <c r="X2547" s="12">
        <v>12240</v>
      </c>
      <c r="Y2547" s="14">
        <f>+DAY('TABLA PRINCIPAL'!$B2547)</f>
        <v>3</v>
      </c>
      <c r="Z2547" s="14">
        <f>+MONTH('TABLA PRINCIPAL'!$B2547)</f>
        <v>9</v>
      </c>
      <c r="AA2547" s="14">
        <f>+YEAR('TABLA PRINCIPAL'!$B2547)</f>
        <v>2014</v>
      </c>
      <c r="AB2547" s="22" t="str">
        <f>+IF(Ventas_Oficina[[#This Row],[Total del pedido]]&gt;=100000,"SI","NO")</f>
        <v>NO</v>
      </c>
      <c r="AC2547" s="22" t="str">
        <f>+_xlfn.XLOOKUP(Ventas_Oficina[[#This Row],[Nº de artículo]],AUXILIAR!A2546:A7439,AUXILIAR!D2546:D7439,"Error",0)</f>
        <v>Enviado a tiempo</v>
      </c>
      <c r="AD2547" s="22" t="str">
        <f>+IF(AND(Ventas_Oficina[[#This Row],[Total]]&gt;75000,Ventas_Oficina[[#This Row],[Envio a tiempo]]="Enviado a tiempo"),"Buena Venta","Venta Mala")</f>
        <v>Venta Mala</v>
      </c>
    </row>
    <row r="2548" spans="1:30" x14ac:dyDescent="0.25">
      <c r="A2548" s="25">
        <v>1432848</v>
      </c>
      <c r="B2548" s="5">
        <v>41406</v>
      </c>
      <c r="C2548" s="6" t="s">
        <v>112</v>
      </c>
      <c r="D2548" s="6" t="s">
        <v>113</v>
      </c>
      <c r="E2548" s="6" t="s">
        <v>12</v>
      </c>
      <c r="F2548" s="6" t="s">
        <v>13</v>
      </c>
      <c r="G2548" s="6" t="s">
        <v>1008</v>
      </c>
      <c r="H2548" s="6" t="s">
        <v>42</v>
      </c>
      <c r="I2548" s="6" t="s">
        <v>1015</v>
      </c>
      <c r="J2548" s="6" t="s">
        <v>1080</v>
      </c>
      <c r="K2548" s="6" t="s">
        <v>1263</v>
      </c>
      <c r="L2548" s="6" t="s">
        <v>1269</v>
      </c>
      <c r="M2548" s="6" t="s">
        <v>1272</v>
      </c>
      <c r="N2548" s="5">
        <v>41407</v>
      </c>
      <c r="O2548" s="7">
        <v>350</v>
      </c>
      <c r="P2548" s="7">
        <v>574</v>
      </c>
      <c r="Q2548" s="7">
        <v>224</v>
      </c>
      <c r="R2548" s="6">
        <v>3</v>
      </c>
      <c r="S2548" s="7">
        <v>1722</v>
      </c>
      <c r="T2548" s="8">
        <v>0.01</v>
      </c>
      <c r="U2548" s="7">
        <v>17.22</v>
      </c>
      <c r="V2548" s="7">
        <v>1704.78</v>
      </c>
      <c r="W2548" s="7">
        <v>501</v>
      </c>
      <c r="X2548" s="7">
        <v>2245</v>
      </c>
      <c r="Y2548" s="9">
        <f>+DAY('TABLA PRINCIPAL'!$B2548)</f>
        <v>12</v>
      </c>
      <c r="Z2548" s="9">
        <f>+MONTH('TABLA PRINCIPAL'!$B2548)</f>
        <v>5</v>
      </c>
      <c r="AA2548" s="9">
        <f>+YEAR('TABLA PRINCIPAL'!$B2548)</f>
        <v>2013</v>
      </c>
      <c r="AB2548" s="22" t="str">
        <f>+IF(Ventas_Oficina[[#This Row],[Total del pedido]]&gt;=100000,"SI","NO")</f>
        <v>NO</v>
      </c>
      <c r="AC2548" s="22" t="str">
        <f>+_xlfn.XLOOKUP(Ventas_Oficina[[#This Row],[Nº de artículo]],AUXILIAR!A2547:A7440,AUXILIAR!D2547:D7440,"Error",0)</f>
        <v>Enviado a tiempo</v>
      </c>
      <c r="AD2548" s="22" t="str">
        <f>+IF(AND(Ventas_Oficina[[#This Row],[Total]]&gt;75000,Ventas_Oficina[[#This Row],[Envio a tiempo]]="Enviado a tiempo"),"Buena Venta","Venta Mala")</f>
        <v>Venta Mala</v>
      </c>
    </row>
    <row r="2549" spans="1:30" x14ac:dyDescent="0.25">
      <c r="A2549" s="26">
        <v>1433213</v>
      </c>
      <c r="B2549" s="10">
        <v>42347</v>
      </c>
      <c r="C2549" s="11" t="s">
        <v>148</v>
      </c>
      <c r="D2549" s="11" t="s">
        <v>36</v>
      </c>
      <c r="E2549" s="11" t="s">
        <v>12</v>
      </c>
      <c r="F2549" s="11" t="s">
        <v>13</v>
      </c>
      <c r="G2549" s="11" t="s">
        <v>1010</v>
      </c>
      <c r="H2549" s="11" t="s">
        <v>14</v>
      </c>
      <c r="I2549" s="11" t="s">
        <v>1014</v>
      </c>
      <c r="J2549" s="11" t="s">
        <v>1028</v>
      </c>
      <c r="K2549" s="11" t="s">
        <v>1261</v>
      </c>
      <c r="L2549" s="11" t="s">
        <v>1265</v>
      </c>
      <c r="M2549" s="11" t="s">
        <v>1272</v>
      </c>
      <c r="N2549" s="10">
        <v>42347</v>
      </c>
      <c r="O2549" s="12">
        <v>229</v>
      </c>
      <c r="P2549" s="12">
        <v>369</v>
      </c>
      <c r="Q2549" s="12">
        <v>140</v>
      </c>
      <c r="R2549" s="11">
        <v>38</v>
      </c>
      <c r="S2549" s="12">
        <v>14022</v>
      </c>
      <c r="T2549" s="13">
        <v>0.09</v>
      </c>
      <c r="U2549" s="12">
        <v>1261.98</v>
      </c>
      <c r="V2549" s="12">
        <v>12760.02</v>
      </c>
      <c r="W2549" s="12">
        <v>50</v>
      </c>
      <c r="X2549" s="12">
        <v>12245</v>
      </c>
      <c r="Y2549" s="14">
        <f>+DAY('TABLA PRINCIPAL'!$B2549)</f>
        <v>9</v>
      </c>
      <c r="Z2549" s="14">
        <f>+MONTH('TABLA PRINCIPAL'!$B2549)</f>
        <v>12</v>
      </c>
      <c r="AA2549" s="14">
        <f>+YEAR('TABLA PRINCIPAL'!$B2549)</f>
        <v>2015</v>
      </c>
      <c r="AB2549" s="22" t="str">
        <f>+IF(Ventas_Oficina[[#This Row],[Total del pedido]]&gt;=100000,"SI","NO")</f>
        <v>NO</v>
      </c>
      <c r="AC2549" s="22" t="str">
        <f>+_xlfn.XLOOKUP(Ventas_Oficina[[#This Row],[Nº de artículo]],AUXILIAR!A2548:A7441,AUXILIAR!D2548:D7441,"Error",0)</f>
        <v>No enviado a tiempo</v>
      </c>
      <c r="AD2549" s="22" t="str">
        <f>+IF(AND(Ventas_Oficina[[#This Row],[Total]]&gt;75000,Ventas_Oficina[[#This Row],[Envio a tiempo]]="Enviado a tiempo"),"Buena Venta","Venta Mala")</f>
        <v>Venta Mala</v>
      </c>
    </row>
    <row r="2550" spans="1:30" x14ac:dyDescent="0.25">
      <c r="A2550" s="25">
        <v>1433213</v>
      </c>
      <c r="B2550" s="5">
        <v>42067</v>
      </c>
      <c r="C2550" s="6" t="s">
        <v>745</v>
      </c>
      <c r="D2550" s="6" t="s">
        <v>244</v>
      </c>
      <c r="E2550" s="6" t="s">
        <v>4</v>
      </c>
      <c r="F2550" s="6" t="s">
        <v>5</v>
      </c>
      <c r="G2550" s="6" t="s">
        <v>1008</v>
      </c>
      <c r="H2550" s="6" t="s">
        <v>58</v>
      </c>
      <c r="I2550" s="6" t="s">
        <v>1016</v>
      </c>
      <c r="J2550" s="6" t="s">
        <v>1063</v>
      </c>
      <c r="K2550" s="6" t="s">
        <v>1261</v>
      </c>
      <c r="L2550" s="6" t="s">
        <v>1267</v>
      </c>
      <c r="M2550" s="6" t="s">
        <v>1272</v>
      </c>
      <c r="N2550" s="5">
        <v>42069</v>
      </c>
      <c r="O2550" s="7">
        <v>761</v>
      </c>
      <c r="P2550" s="7">
        <v>899</v>
      </c>
      <c r="Q2550" s="7">
        <v>4097</v>
      </c>
      <c r="R2550" s="6">
        <v>50</v>
      </c>
      <c r="S2550" s="7">
        <v>44950</v>
      </c>
      <c r="T2550" s="8">
        <v>0</v>
      </c>
      <c r="U2550" s="7">
        <v>0</v>
      </c>
      <c r="V2550" s="7">
        <v>44950</v>
      </c>
      <c r="W2550" s="7">
        <v>501</v>
      </c>
      <c r="X2550" s="7">
        <v>21930</v>
      </c>
      <c r="Y2550" s="9">
        <f>+DAY('TABLA PRINCIPAL'!$B2550)</f>
        <v>4</v>
      </c>
      <c r="Z2550" s="9">
        <f>+MONTH('TABLA PRINCIPAL'!$B2550)</f>
        <v>3</v>
      </c>
      <c r="AA2550" s="9">
        <f>+YEAR('TABLA PRINCIPAL'!$B2550)</f>
        <v>2015</v>
      </c>
      <c r="AB2550" s="22" t="str">
        <f>+IF(Ventas_Oficina[[#This Row],[Total del pedido]]&gt;=100000,"SI","NO")</f>
        <v>NO</v>
      </c>
      <c r="AC2550" s="22" t="str">
        <f>+_xlfn.XLOOKUP(Ventas_Oficina[[#This Row],[Nº de artículo]],AUXILIAR!A2549:A7442,AUXILIAR!D2549:D7442,"Error",0)</f>
        <v>No enviado a tiempo</v>
      </c>
      <c r="AD2550" s="22" t="str">
        <f>+IF(AND(Ventas_Oficina[[#This Row],[Total]]&gt;75000,Ventas_Oficina[[#This Row],[Envio a tiempo]]="Enviado a tiempo"),"Buena Venta","Venta Mala")</f>
        <v>Venta Mala</v>
      </c>
    </row>
    <row r="2551" spans="1:30" x14ac:dyDescent="0.25">
      <c r="A2551" s="26">
        <v>1433213</v>
      </c>
      <c r="B2551" s="10">
        <v>41498</v>
      </c>
      <c r="C2551" s="11" t="s">
        <v>74</v>
      </c>
      <c r="D2551" s="11" t="s">
        <v>3</v>
      </c>
      <c r="E2551" s="11" t="s">
        <v>4</v>
      </c>
      <c r="F2551" s="11" t="s">
        <v>5</v>
      </c>
      <c r="G2551" s="11" t="s">
        <v>1010</v>
      </c>
      <c r="H2551" s="11" t="s">
        <v>6</v>
      </c>
      <c r="I2551" s="11" t="s">
        <v>1013</v>
      </c>
      <c r="J2551" s="11" t="s">
        <v>187</v>
      </c>
      <c r="K2551" s="11" t="s">
        <v>1262</v>
      </c>
      <c r="L2551" s="11" t="s">
        <v>1265</v>
      </c>
      <c r="M2551" s="11" t="s">
        <v>1272</v>
      </c>
      <c r="N2551" s="10">
        <v>41502</v>
      </c>
      <c r="O2551" s="12">
        <v>231</v>
      </c>
      <c r="P2551" s="12">
        <v>378</v>
      </c>
      <c r="Q2551" s="12">
        <v>147</v>
      </c>
      <c r="R2551" s="11">
        <v>29</v>
      </c>
      <c r="S2551" s="12">
        <v>10962</v>
      </c>
      <c r="T2551" s="13">
        <v>0.09</v>
      </c>
      <c r="U2551" s="12">
        <v>986.57999999999993</v>
      </c>
      <c r="V2551" s="12">
        <v>9975.42</v>
      </c>
      <c r="W2551" s="12">
        <v>71</v>
      </c>
      <c r="X2551" s="12">
        <v>15259</v>
      </c>
      <c r="Y2551" s="14">
        <f>+DAY('TABLA PRINCIPAL'!$B2551)</f>
        <v>12</v>
      </c>
      <c r="Z2551" s="14">
        <f>+MONTH('TABLA PRINCIPAL'!$B2551)</f>
        <v>8</v>
      </c>
      <c r="AA2551" s="14">
        <f>+YEAR('TABLA PRINCIPAL'!$B2551)</f>
        <v>2013</v>
      </c>
      <c r="AB2551" s="22" t="str">
        <f>+IF(Ventas_Oficina[[#This Row],[Total del pedido]]&gt;=100000,"SI","NO")</f>
        <v>NO</v>
      </c>
      <c r="AC2551" s="22" t="str">
        <f>+_xlfn.XLOOKUP(Ventas_Oficina[[#This Row],[Nº de artículo]],AUXILIAR!A2550:A7443,AUXILIAR!D2550:D7443,"Error",0)</f>
        <v>Enviado a tiempo</v>
      </c>
      <c r="AD2551" s="22" t="str">
        <f>+IF(AND(Ventas_Oficina[[#This Row],[Total]]&gt;75000,Ventas_Oficina[[#This Row],[Envio a tiempo]]="Enviado a tiempo"),"Buena Venta","Venta Mala")</f>
        <v>Venta Mala</v>
      </c>
    </row>
    <row r="2552" spans="1:30" x14ac:dyDescent="0.25">
      <c r="A2552" s="25">
        <v>1433213</v>
      </c>
      <c r="B2552" s="5">
        <v>41694</v>
      </c>
      <c r="C2552" s="6" t="s">
        <v>397</v>
      </c>
      <c r="D2552" s="6" t="s">
        <v>88</v>
      </c>
      <c r="E2552" s="6" t="s">
        <v>4</v>
      </c>
      <c r="F2552" s="6" t="s">
        <v>5</v>
      </c>
      <c r="G2552" s="6" t="s">
        <v>1008</v>
      </c>
      <c r="H2552" s="6" t="s">
        <v>39</v>
      </c>
      <c r="I2552" s="6" t="s">
        <v>1012</v>
      </c>
      <c r="J2552" s="6" t="s">
        <v>1059</v>
      </c>
      <c r="K2552" s="6" t="s">
        <v>1261</v>
      </c>
      <c r="L2552" s="6" t="s">
        <v>1267</v>
      </c>
      <c r="M2552" s="6" t="s">
        <v>1272</v>
      </c>
      <c r="N2552" s="5">
        <v>41696</v>
      </c>
      <c r="O2552" s="7">
        <v>226</v>
      </c>
      <c r="P2552" s="7">
        <v>358</v>
      </c>
      <c r="Q2552" s="7">
        <v>132</v>
      </c>
      <c r="R2552" s="6">
        <v>9</v>
      </c>
      <c r="S2552" s="7">
        <v>3222</v>
      </c>
      <c r="T2552" s="8">
        <v>0.06</v>
      </c>
      <c r="U2552" s="7">
        <v>193.32</v>
      </c>
      <c r="V2552" s="7">
        <v>3028.68</v>
      </c>
      <c r="W2552" s="7">
        <v>547</v>
      </c>
      <c r="X2552" s="7">
        <v>2621</v>
      </c>
      <c r="Y2552" s="9">
        <f>+DAY('TABLA PRINCIPAL'!$B2552)</f>
        <v>24</v>
      </c>
      <c r="Z2552" s="9">
        <f>+MONTH('TABLA PRINCIPAL'!$B2552)</f>
        <v>2</v>
      </c>
      <c r="AA2552" s="9">
        <f>+YEAR('TABLA PRINCIPAL'!$B2552)</f>
        <v>2014</v>
      </c>
      <c r="AB2552" s="22" t="str">
        <f>+IF(Ventas_Oficina[[#This Row],[Total del pedido]]&gt;=100000,"SI","NO")</f>
        <v>NO</v>
      </c>
      <c r="AC2552" s="22" t="str">
        <f>+_xlfn.XLOOKUP(Ventas_Oficina[[#This Row],[Nº de artículo]],AUXILIAR!A2551:A7444,AUXILIAR!D2551:D7444,"Error",0)</f>
        <v>Enviado a tiempo</v>
      </c>
      <c r="AD2552" s="22" t="str">
        <f>+IF(AND(Ventas_Oficina[[#This Row],[Total]]&gt;75000,Ventas_Oficina[[#This Row],[Envio a tiempo]]="Enviado a tiempo"),"Buena Venta","Venta Mala")</f>
        <v>Venta Mala</v>
      </c>
    </row>
    <row r="2553" spans="1:30" x14ac:dyDescent="0.25">
      <c r="A2553" s="26">
        <v>1433579</v>
      </c>
      <c r="B2553" s="10">
        <v>41556</v>
      </c>
      <c r="C2553" s="11" t="s">
        <v>56</v>
      </c>
      <c r="D2553" s="11" t="s">
        <v>57</v>
      </c>
      <c r="E2553" s="11" t="s">
        <v>4</v>
      </c>
      <c r="F2553" s="11" t="s">
        <v>5</v>
      </c>
      <c r="G2553" s="11" t="s">
        <v>1009</v>
      </c>
      <c r="H2553" s="11" t="s">
        <v>58</v>
      </c>
      <c r="I2553" s="11" t="s">
        <v>1012</v>
      </c>
      <c r="J2553" s="11" t="s">
        <v>1093</v>
      </c>
      <c r="K2553" s="11" t="s">
        <v>1261</v>
      </c>
      <c r="L2553" s="11" t="s">
        <v>1266</v>
      </c>
      <c r="M2553" s="11" t="s">
        <v>1272</v>
      </c>
      <c r="N2553" s="10">
        <v>41558</v>
      </c>
      <c r="O2553" s="12">
        <v>216</v>
      </c>
      <c r="P2553" s="12">
        <v>385</v>
      </c>
      <c r="Q2553" s="12">
        <v>169</v>
      </c>
      <c r="R2553" s="11">
        <v>41</v>
      </c>
      <c r="S2553" s="12">
        <v>15785</v>
      </c>
      <c r="T2553" s="13">
        <v>0.03</v>
      </c>
      <c r="U2553" s="12">
        <v>473.54999999999995</v>
      </c>
      <c r="V2553" s="12">
        <v>15311.45</v>
      </c>
      <c r="W2553" s="12">
        <v>70</v>
      </c>
      <c r="X2553" s="12">
        <v>2742</v>
      </c>
      <c r="Y2553" s="14">
        <f>+DAY('TABLA PRINCIPAL'!$B2553)</f>
        <v>9</v>
      </c>
      <c r="Z2553" s="14">
        <f>+MONTH('TABLA PRINCIPAL'!$B2553)</f>
        <v>10</v>
      </c>
      <c r="AA2553" s="14">
        <f>+YEAR('TABLA PRINCIPAL'!$B2553)</f>
        <v>2013</v>
      </c>
      <c r="AB2553" s="22" t="str">
        <f>+IF(Ventas_Oficina[[#This Row],[Total del pedido]]&gt;=100000,"SI","NO")</f>
        <v>NO</v>
      </c>
      <c r="AC2553" s="22" t="str">
        <f>+_xlfn.XLOOKUP(Ventas_Oficina[[#This Row],[Nº de artículo]],AUXILIAR!A2552:A7445,AUXILIAR!D2552:D7445,"Error",0)</f>
        <v>Enviado a tiempo</v>
      </c>
      <c r="AD2553" s="22" t="str">
        <f>+IF(AND(Ventas_Oficina[[#This Row],[Total]]&gt;75000,Ventas_Oficina[[#This Row],[Envio a tiempo]]="Enviado a tiempo"),"Buena Venta","Venta Mala")</f>
        <v>Venta Mala</v>
      </c>
    </row>
    <row r="2554" spans="1:30" x14ac:dyDescent="0.25">
      <c r="A2554" s="25">
        <v>1433579</v>
      </c>
      <c r="B2554" s="5">
        <v>41715</v>
      </c>
      <c r="C2554" s="6" t="s">
        <v>61</v>
      </c>
      <c r="D2554" s="6" t="s">
        <v>62</v>
      </c>
      <c r="E2554" s="6" t="s">
        <v>4</v>
      </c>
      <c r="F2554" s="6" t="s">
        <v>5</v>
      </c>
      <c r="G2554" s="6" t="s">
        <v>1007</v>
      </c>
      <c r="H2554" s="6" t="s">
        <v>27</v>
      </c>
      <c r="I2554" s="6" t="s">
        <v>1016</v>
      </c>
      <c r="J2554" s="6" t="s">
        <v>1101</v>
      </c>
      <c r="K2554" s="6" t="s">
        <v>1261</v>
      </c>
      <c r="L2554" s="6" t="s">
        <v>1267</v>
      </c>
      <c r="M2554" s="6" t="s">
        <v>1272</v>
      </c>
      <c r="N2554" s="5">
        <v>41716</v>
      </c>
      <c r="O2554" s="7">
        <v>27899</v>
      </c>
      <c r="P2554" s="7">
        <v>44999</v>
      </c>
      <c r="Q2554" s="7">
        <v>17100</v>
      </c>
      <c r="R2554" s="6">
        <v>38</v>
      </c>
      <c r="S2554" s="7">
        <v>1709962</v>
      </c>
      <c r="T2554" s="8">
        <v>0.02</v>
      </c>
      <c r="U2554" s="7">
        <v>34199.24</v>
      </c>
      <c r="V2554" s="7">
        <v>1675762.76</v>
      </c>
      <c r="W2554" s="7">
        <v>4900</v>
      </c>
      <c r="X2554" s="7">
        <v>136405</v>
      </c>
      <c r="Y2554" s="9">
        <f>+DAY('TABLA PRINCIPAL'!$B2554)</f>
        <v>17</v>
      </c>
      <c r="Z2554" s="9">
        <f>+MONTH('TABLA PRINCIPAL'!$B2554)</f>
        <v>3</v>
      </c>
      <c r="AA2554" s="9">
        <f>+YEAR('TABLA PRINCIPAL'!$B2554)</f>
        <v>2014</v>
      </c>
      <c r="AB2554" s="22" t="str">
        <f>+IF(Ventas_Oficina[[#This Row],[Total del pedido]]&gt;=100000,"SI","NO")</f>
        <v>SI</v>
      </c>
      <c r="AC2554" s="22" t="str">
        <f>+_xlfn.XLOOKUP(Ventas_Oficina[[#This Row],[Nº de artículo]],AUXILIAR!A2553:A7446,AUXILIAR!D2553:D7446,"Error",0)</f>
        <v>Enviado a tiempo</v>
      </c>
      <c r="AD2554" s="22" t="str">
        <f>+IF(AND(Ventas_Oficina[[#This Row],[Total]]&gt;75000,Ventas_Oficina[[#This Row],[Envio a tiempo]]="Enviado a tiempo"),"Buena Venta","Venta Mala")</f>
        <v>Buena Venta</v>
      </c>
    </row>
    <row r="2555" spans="1:30" x14ac:dyDescent="0.25">
      <c r="A2555" s="26">
        <v>1433579</v>
      </c>
      <c r="B2555" s="10">
        <v>41895</v>
      </c>
      <c r="C2555" s="11" t="s">
        <v>18</v>
      </c>
      <c r="D2555" s="11" t="s">
        <v>19</v>
      </c>
      <c r="E2555" s="11" t="s">
        <v>4</v>
      </c>
      <c r="F2555" s="11" t="s">
        <v>5</v>
      </c>
      <c r="G2555" s="11" t="s">
        <v>1008</v>
      </c>
      <c r="H2555" s="11" t="s">
        <v>6</v>
      </c>
      <c r="I2555" s="11" t="s">
        <v>1014</v>
      </c>
      <c r="J2555" s="11" t="s">
        <v>1085</v>
      </c>
      <c r="K2555" s="11" t="s">
        <v>1263</v>
      </c>
      <c r="L2555" s="11" t="s">
        <v>1266</v>
      </c>
      <c r="M2555" s="11" t="s">
        <v>1272</v>
      </c>
      <c r="N2555" s="10">
        <v>41899</v>
      </c>
      <c r="O2555" s="12">
        <v>384</v>
      </c>
      <c r="P2555" s="12">
        <v>630</v>
      </c>
      <c r="Q2555" s="12">
        <v>246</v>
      </c>
      <c r="R2555" s="11">
        <v>7</v>
      </c>
      <c r="S2555" s="12">
        <v>4410</v>
      </c>
      <c r="T2555" s="13">
        <v>0.01</v>
      </c>
      <c r="U2555" s="12">
        <v>44.1</v>
      </c>
      <c r="V2555" s="12">
        <v>4365.8999999999996</v>
      </c>
      <c r="W2555" s="12">
        <v>50</v>
      </c>
      <c r="X2555" s="12">
        <v>43029</v>
      </c>
      <c r="Y2555" s="14">
        <f>+DAY('TABLA PRINCIPAL'!$B2555)</f>
        <v>13</v>
      </c>
      <c r="Z2555" s="14">
        <f>+MONTH('TABLA PRINCIPAL'!$B2555)</f>
        <v>9</v>
      </c>
      <c r="AA2555" s="14">
        <f>+YEAR('TABLA PRINCIPAL'!$B2555)</f>
        <v>2014</v>
      </c>
      <c r="AB2555" s="22" t="str">
        <f>+IF(Ventas_Oficina[[#This Row],[Total del pedido]]&gt;=100000,"SI","NO")</f>
        <v>NO</v>
      </c>
      <c r="AC2555" s="22" t="str">
        <f>+_xlfn.XLOOKUP(Ventas_Oficina[[#This Row],[Nº de artículo]],AUXILIAR!A2554:A7447,AUXILIAR!D2554:D7447,"Error",0)</f>
        <v>No enviado a tiempo</v>
      </c>
      <c r="AD2555" s="22" t="str">
        <f>+IF(AND(Ventas_Oficina[[#This Row],[Total]]&gt;75000,Ventas_Oficina[[#This Row],[Envio a tiempo]]="Enviado a tiempo"),"Buena Venta","Venta Mala")</f>
        <v>Venta Mala</v>
      </c>
    </row>
    <row r="2556" spans="1:30" x14ac:dyDescent="0.25">
      <c r="A2556" s="25">
        <v>1433579</v>
      </c>
      <c r="B2556" s="5">
        <v>41817</v>
      </c>
      <c r="C2556" s="6" t="s">
        <v>87</v>
      </c>
      <c r="D2556" s="6" t="s">
        <v>385</v>
      </c>
      <c r="E2556" s="6" t="s">
        <v>4</v>
      </c>
      <c r="F2556" s="6" t="s">
        <v>5</v>
      </c>
      <c r="G2556" s="6" t="s">
        <v>1007</v>
      </c>
      <c r="H2556" s="6" t="s">
        <v>9</v>
      </c>
      <c r="I2556" s="6" t="s">
        <v>1014</v>
      </c>
      <c r="J2556" s="6" t="s">
        <v>1032</v>
      </c>
      <c r="K2556" s="6" t="s">
        <v>1261</v>
      </c>
      <c r="L2556" s="6" t="s">
        <v>1266</v>
      </c>
      <c r="M2556" s="6" t="s">
        <v>1272</v>
      </c>
      <c r="N2556" s="5">
        <v>41818</v>
      </c>
      <c r="O2556" s="7">
        <v>159</v>
      </c>
      <c r="P2556" s="7">
        <v>261</v>
      </c>
      <c r="Q2556" s="7">
        <v>102</v>
      </c>
      <c r="R2556" s="6">
        <v>49</v>
      </c>
      <c r="S2556" s="7">
        <v>12789</v>
      </c>
      <c r="T2556" s="8">
        <v>0.09</v>
      </c>
      <c r="U2556" s="7">
        <v>1151.01</v>
      </c>
      <c r="V2556" s="7">
        <v>11637.99</v>
      </c>
      <c r="W2556" s="7">
        <v>50</v>
      </c>
      <c r="X2556" s="7">
        <v>2213</v>
      </c>
      <c r="Y2556" s="9">
        <f>+DAY('TABLA PRINCIPAL'!$B2556)</f>
        <v>27</v>
      </c>
      <c r="Z2556" s="9">
        <f>+MONTH('TABLA PRINCIPAL'!$B2556)</f>
        <v>6</v>
      </c>
      <c r="AA2556" s="9">
        <f>+YEAR('TABLA PRINCIPAL'!$B2556)</f>
        <v>2014</v>
      </c>
      <c r="AB2556" s="22" t="str">
        <f>+IF(Ventas_Oficina[[#This Row],[Total del pedido]]&gt;=100000,"SI","NO")</f>
        <v>NO</v>
      </c>
      <c r="AC2556" s="22" t="str">
        <f>+_xlfn.XLOOKUP(Ventas_Oficina[[#This Row],[Nº de artículo]],AUXILIAR!A2555:A7448,AUXILIAR!D2555:D7448,"Error",0)</f>
        <v>Enviado a tiempo</v>
      </c>
      <c r="AD2556" s="22" t="str">
        <f>+IF(AND(Ventas_Oficina[[#This Row],[Total]]&gt;75000,Ventas_Oficina[[#This Row],[Envio a tiempo]]="Enviado a tiempo"),"Buena Venta","Venta Mala")</f>
        <v>Venta Mala</v>
      </c>
    </row>
    <row r="2557" spans="1:30" x14ac:dyDescent="0.25">
      <c r="A2557" s="26">
        <v>1433579</v>
      </c>
      <c r="B2557" s="10">
        <v>42157</v>
      </c>
      <c r="C2557" s="11" t="s">
        <v>746</v>
      </c>
      <c r="D2557" s="11" t="s">
        <v>133</v>
      </c>
      <c r="E2557" s="11" t="s">
        <v>12</v>
      </c>
      <c r="F2557" s="11" t="s">
        <v>13</v>
      </c>
      <c r="G2557" s="11" t="s">
        <v>1010</v>
      </c>
      <c r="H2557" s="11" t="s">
        <v>42</v>
      </c>
      <c r="I2557" s="11" t="s">
        <v>1014</v>
      </c>
      <c r="J2557" s="11" t="s">
        <v>1106</v>
      </c>
      <c r="K2557" s="11" t="s">
        <v>1262</v>
      </c>
      <c r="L2557" s="11" t="s">
        <v>1265</v>
      </c>
      <c r="M2557" s="11" t="s">
        <v>1272</v>
      </c>
      <c r="N2557" s="10">
        <v>42164</v>
      </c>
      <c r="O2557" s="12">
        <v>2018</v>
      </c>
      <c r="P2557" s="12">
        <v>3541</v>
      </c>
      <c r="Q2557" s="12">
        <v>1523</v>
      </c>
      <c r="R2557" s="11">
        <v>18</v>
      </c>
      <c r="S2557" s="12">
        <v>63738</v>
      </c>
      <c r="T2557" s="13">
        <v>0.01</v>
      </c>
      <c r="U2557" s="12">
        <v>637.38</v>
      </c>
      <c r="V2557" s="12">
        <v>63100.62</v>
      </c>
      <c r="W2557" s="12">
        <v>199</v>
      </c>
      <c r="X2557" s="12">
        <v>16970</v>
      </c>
      <c r="Y2557" s="14">
        <f>+DAY('TABLA PRINCIPAL'!$B2557)</f>
        <v>2</v>
      </c>
      <c r="Z2557" s="14">
        <f>+MONTH('TABLA PRINCIPAL'!$B2557)</f>
        <v>6</v>
      </c>
      <c r="AA2557" s="14">
        <f>+YEAR('TABLA PRINCIPAL'!$B2557)</f>
        <v>2015</v>
      </c>
      <c r="AB2557" s="22" t="str">
        <f>+IF(Ventas_Oficina[[#This Row],[Total del pedido]]&gt;=100000,"SI","NO")</f>
        <v>NO</v>
      </c>
      <c r="AC2557" s="22" t="str">
        <f>+_xlfn.XLOOKUP(Ventas_Oficina[[#This Row],[Nº de artículo]],AUXILIAR!A2556:A7449,AUXILIAR!D2556:D7449,"Error",0)</f>
        <v>No enviado a tiempo</v>
      </c>
      <c r="AD2557" s="22" t="str">
        <f>+IF(AND(Ventas_Oficina[[#This Row],[Total]]&gt;75000,Ventas_Oficina[[#This Row],[Envio a tiempo]]="Enviado a tiempo"),"Buena Venta","Venta Mala")</f>
        <v>Venta Mala</v>
      </c>
    </row>
    <row r="2558" spans="1:30" x14ac:dyDescent="0.25">
      <c r="A2558" s="25">
        <v>1433944</v>
      </c>
      <c r="B2558" s="5">
        <v>41347</v>
      </c>
      <c r="C2558" s="6" t="s">
        <v>747</v>
      </c>
      <c r="D2558" s="6" t="s">
        <v>21</v>
      </c>
      <c r="E2558" s="6" t="s">
        <v>4</v>
      </c>
      <c r="F2558" s="6" t="s">
        <v>5</v>
      </c>
      <c r="G2558" s="6" t="s">
        <v>1008</v>
      </c>
      <c r="H2558" s="6" t="s">
        <v>6</v>
      </c>
      <c r="I2558" s="6" t="s">
        <v>1014</v>
      </c>
      <c r="J2558" s="6" t="s">
        <v>1103</v>
      </c>
      <c r="K2558" s="6" t="s">
        <v>1261</v>
      </c>
      <c r="L2558" s="6" t="s">
        <v>1265</v>
      </c>
      <c r="M2558" s="6" t="s">
        <v>1272</v>
      </c>
      <c r="N2558" s="5">
        <v>41349</v>
      </c>
      <c r="O2558" s="7">
        <v>5616</v>
      </c>
      <c r="P2558" s="7">
        <v>13698</v>
      </c>
      <c r="Q2558" s="7">
        <v>8082</v>
      </c>
      <c r="R2558" s="6">
        <v>20</v>
      </c>
      <c r="S2558" s="7">
        <v>273960</v>
      </c>
      <c r="T2558" s="8">
        <v>7.0000000000000007E-2</v>
      </c>
      <c r="U2558" s="7">
        <v>19177.2</v>
      </c>
      <c r="V2558" s="7">
        <v>254782.8</v>
      </c>
      <c r="W2558" s="7">
        <v>2449</v>
      </c>
      <c r="X2558" s="7">
        <v>24857</v>
      </c>
      <c r="Y2558" s="9">
        <f>+DAY('TABLA PRINCIPAL'!$B2558)</f>
        <v>14</v>
      </c>
      <c r="Z2558" s="9">
        <f>+MONTH('TABLA PRINCIPAL'!$B2558)</f>
        <v>3</v>
      </c>
      <c r="AA2558" s="9">
        <f>+YEAR('TABLA PRINCIPAL'!$B2558)</f>
        <v>2013</v>
      </c>
      <c r="AB2558" s="22" t="str">
        <f>+IF(Ventas_Oficina[[#This Row],[Total del pedido]]&gt;=100000,"SI","NO")</f>
        <v>SI</v>
      </c>
      <c r="AC2558" s="22" t="str">
        <f>+_xlfn.XLOOKUP(Ventas_Oficina[[#This Row],[Nº de artículo]],AUXILIAR!A2557:A7450,AUXILIAR!D2557:D7450,"Error",0)</f>
        <v>Enviado a tiempo</v>
      </c>
      <c r="AD2558" s="22" t="str">
        <f>+IF(AND(Ventas_Oficina[[#This Row],[Total]]&gt;75000,Ventas_Oficina[[#This Row],[Envio a tiempo]]="Enviado a tiempo"),"Buena Venta","Venta Mala")</f>
        <v>Venta Mala</v>
      </c>
    </row>
    <row r="2559" spans="1:30" x14ac:dyDescent="0.25">
      <c r="A2559" s="26">
        <v>1433944</v>
      </c>
      <c r="B2559" s="10">
        <v>42079</v>
      </c>
      <c r="C2559" s="11" t="s">
        <v>318</v>
      </c>
      <c r="D2559" s="11" t="s">
        <v>29</v>
      </c>
      <c r="E2559" s="11" t="s">
        <v>12</v>
      </c>
      <c r="F2559" s="11" t="s">
        <v>13</v>
      </c>
      <c r="G2559" s="11" t="s">
        <v>1009</v>
      </c>
      <c r="H2559" s="11" t="s">
        <v>14</v>
      </c>
      <c r="I2559" s="11" t="s">
        <v>1013</v>
      </c>
      <c r="J2559" s="11" t="s">
        <v>1113</v>
      </c>
      <c r="K2559" s="11" t="s">
        <v>1262</v>
      </c>
      <c r="L2559" s="11" t="s">
        <v>1269</v>
      </c>
      <c r="M2559" s="11" t="s">
        <v>1272</v>
      </c>
      <c r="N2559" s="10">
        <v>42079</v>
      </c>
      <c r="O2559" s="12">
        <v>1495</v>
      </c>
      <c r="P2559" s="12">
        <v>3476</v>
      </c>
      <c r="Q2559" s="12">
        <v>1981</v>
      </c>
      <c r="R2559" s="11">
        <v>10</v>
      </c>
      <c r="S2559" s="12">
        <v>34760</v>
      </c>
      <c r="T2559" s="13">
        <v>0.01</v>
      </c>
      <c r="U2559" s="12">
        <v>347.6</v>
      </c>
      <c r="V2559" s="12">
        <v>34412.400000000001</v>
      </c>
      <c r="W2559" s="12">
        <v>822</v>
      </c>
      <c r="X2559" s="12">
        <v>150290</v>
      </c>
      <c r="Y2559" s="14">
        <f>+DAY('TABLA PRINCIPAL'!$B2559)</f>
        <v>16</v>
      </c>
      <c r="Z2559" s="14">
        <f>+MONTH('TABLA PRINCIPAL'!$B2559)</f>
        <v>3</v>
      </c>
      <c r="AA2559" s="14">
        <f>+YEAR('TABLA PRINCIPAL'!$B2559)</f>
        <v>2015</v>
      </c>
      <c r="AB2559" s="22" t="str">
        <f>+IF(Ventas_Oficina[[#This Row],[Total del pedido]]&gt;=100000,"SI","NO")</f>
        <v>NO</v>
      </c>
      <c r="AC2559" s="22" t="str">
        <f>+_xlfn.XLOOKUP(Ventas_Oficina[[#This Row],[Nº de artículo]],AUXILIAR!A2558:A7451,AUXILIAR!D2558:D7451,"Error",0)</f>
        <v>Enviado a tiempo</v>
      </c>
      <c r="AD2559" s="22" t="str">
        <f>+IF(AND(Ventas_Oficina[[#This Row],[Total]]&gt;75000,Ventas_Oficina[[#This Row],[Envio a tiempo]]="Enviado a tiempo"),"Buena Venta","Venta Mala")</f>
        <v>Buena Venta</v>
      </c>
    </row>
    <row r="2560" spans="1:30" x14ac:dyDescent="0.25">
      <c r="A2560" s="25">
        <v>1433944</v>
      </c>
      <c r="B2560" s="5">
        <v>41974</v>
      </c>
      <c r="C2560" s="6" t="s">
        <v>30</v>
      </c>
      <c r="D2560" s="6" t="s">
        <v>31</v>
      </c>
      <c r="E2560" s="6" t="s">
        <v>4</v>
      </c>
      <c r="F2560" s="6" t="s">
        <v>5</v>
      </c>
      <c r="G2560" s="6" t="s">
        <v>1008</v>
      </c>
      <c r="H2560" s="6" t="s">
        <v>9</v>
      </c>
      <c r="I2560" s="6" t="s">
        <v>1013</v>
      </c>
      <c r="J2560" s="6" t="s">
        <v>1069</v>
      </c>
      <c r="K2560" s="6" t="s">
        <v>1261</v>
      </c>
      <c r="L2560" s="6" t="s">
        <v>1265</v>
      </c>
      <c r="M2560" s="6" t="s">
        <v>1272</v>
      </c>
      <c r="N2560" s="5">
        <v>41978</v>
      </c>
      <c r="O2560" s="7">
        <v>192</v>
      </c>
      <c r="P2560" s="7">
        <v>326</v>
      </c>
      <c r="Q2560" s="7">
        <v>134</v>
      </c>
      <c r="R2560" s="6">
        <v>50</v>
      </c>
      <c r="S2560" s="7">
        <v>16300</v>
      </c>
      <c r="T2560" s="8">
        <v>0.02</v>
      </c>
      <c r="U2560" s="7">
        <v>326</v>
      </c>
      <c r="V2560" s="7">
        <v>15974</v>
      </c>
      <c r="W2560" s="7">
        <v>186</v>
      </c>
      <c r="X2560" s="7">
        <v>1471</v>
      </c>
      <c r="Y2560" s="9">
        <f>+DAY('TABLA PRINCIPAL'!$B2560)</f>
        <v>1</v>
      </c>
      <c r="Z2560" s="9">
        <f>+MONTH('TABLA PRINCIPAL'!$B2560)</f>
        <v>12</v>
      </c>
      <c r="AA2560" s="9">
        <f>+YEAR('TABLA PRINCIPAL'!$B2560)</f>
        <v>2014</v>
      </c>
      <c r="AB2560" s="22" t="str">
        <f>+IF(Ventas_Oficina[[#This Row],[Total del pedido]]&gt;=100000,"SI","NO")</f>
        <v>NO</v>
      </c>
      <c r="AC2560" s="22" t="str">
        <f>+_xlfn.XLOOKUP(Ventas_Oficina[[#This Row],[Nº de artículo]],AUXILIAR!A2559:A7452,AUXILIAR!D2559:D7452,"Error",0)</f>
        <v>No enviado a tiempo</v>
      </c>
      <c r="AD2560" s="22" t="str">
        <f>+IF(AND(Ventas_Oficina[[#This Row],[Total]]&gt;75000,Ventas_Oficina[[#This Row],[Envio a tiempo]]="Enviado a tiempo"),"Buena Venta","Venta Mala")</f>
        <v>Venta Mala</v>
      </c>
    </row>
    <row r="2561" spans="1:30" x14ac:dyDescent="0.25">
      <c r="A2561" s="26">
        <v>1433944</v>
      </c>
      <c r="B2561" s="10">
        <v>42058</v>
      </c>
      <c r="C2561" s="11" t="s">
        <v>733</v>
      </c>
      <c r="D2561" s="11" t="s">
        <v>575</v>
      </c>
      <c r="E2561" s="11" t="s">
        <v>4</v>
      </c>
      <c r="F2561" s="11" t="s">
        <v>5</v>
      </c>
      <c r="G2561" s="11" t="s">
        <v>1007</v>
      </c>
      <c r="H2561" s="11" t="s">
        <v>39</v>
      </c>
      <c r="I2561" s="11" t="s">
        <v>1014</v>
      </c>
      <c r="J2561" s="11" t="s">
        <v>1113</v>
      </c>
      <c r="K2561" s="11" t="s">
        <v>1261</v>
      </c>
      <c r="L2561" s="11" t="s">
        <v>1265</v>
      </c>
      <c r="M2561" s="11" t="s">
        <v>1272</v>
      </c>
      <c r="N2561" s="10">
        <v>42061</v>
      </c>
      <c r="O2561" s="12">
        <v>1495</v>
      </c>
      <c r="P2561" s="12">
        <v>3476</v>
      </c>
      <c r="Q2561" s="12">
        <v>1981</v>
      </c>
      <c r="R2561" s="11">
        <v>33</v>
      </c>
      <c r="S2561" s="12">
        <v>114708</v>
      </c>
      <c r="T2561" s="13">
        <v>0.08</v>
      </c>
      <c r="U2561" s="12">
        <v>9176.64</v>
      </c>
      <c r="V2561" s="12">
        <v>105531.36</v>
      </c>
      <c r="W2561" s="12">
        <v>822</v>
      </c>
      <c r="X2561" s="12">
        <v>150290</v>
      </c>
      <c r="Y2561" s="14">
        <f>+DAY('TABLA PRINCIPAL'!$B2561)</f>
        <v>23</v>
      </c>
      <c r="Z2561" s="14">
        <f>+MONTH('TABLA PRINCIPAL'!$B2561)</f>
        <v>2</v>
      </c>
      <c r="AA2561" s="14">
        <f>+YEAR('TABLA PRINCIPAL'!$B2561)</f>
        <v>2015</v>
      </c>
      <c r="AB2561" s="22" t="str">
        <f>+IF(Ventas_Oficina[[#This Row],[Total del pedido]]&gt;=100000,"SI","NO")</f>
        <v>SI</v>
      </c>
      <c r="AC2561" s="22" t="str">
        <f>+_xlfn.XLOOKUP(Ventas_Oficina[[#This Row],[Nº de artículo]],AUXILIAR!A2560:A7453,AUXILIAR!D2560:D7453,"Error",0)</f>
        <v>Enviado a tiempo</v>
      </c>
      <c r="AD2561" s="22" t="str">
        <f>+IF(AND(Ventas_Oficina[[#This Row],[Total]]&gt;75000,Ventas_Oficina[[#This Row],[Envio a tiempo]]="Enviado a tiempo"),"Buena Venta","Venta Mala")</f>
        <v>Buena Venta</v>
      </c>
    </row>
    <row r="2562" spans="1:30" x14ac:dyDescent="0.25">
      <c r="A2562" s="25">
        <v>1433944</v>
      </c>
      <c r="B2562" s="5">
        <v>41899</v>
      </c>
      <c r="C2562" s="6" t="s">
        <v>61</v>
      </c>
      <c r="D2562" s="6" t="s">
        <v>62</v>
      </c>
      <c r="E2562" s="6" t="s">
        <v>4</v>
      </c>
      <c r="F2562" s="6" t="s">
        <v>5</v>
      </c>
      <c r="G2562" s="6" t="s">
        <v>1010</v>
      </c>
      <c r="H2562" s="6" t="s">
        <v>27</v>
      </c>
      <c r="I2562" s="6" t="s">
        <v>1016</v>
      </c>
      <c r="J2562" s="6" t="s">
        <v>1101</v>
      </c>
      <c r="K2562" s="6" t="s">
        <v>1262</v>
      </c>
      <c r="L2562" s="6" t="s">
        <v>1270</v>
      </c>
      <c r="M2562" s="6" t="s">
        <v>1274</v>
      </c>
      <c r="N2562" s="5">
        <v>41900</v>
      </c>
      <c r="O2562" s="7">
        <v>27899</v>
      </c>
      <c r="P2562" s="7">
        <v>44999</v>
      </c>
      <c r="Q2562" s="7">
        <v>17100</v>
      </c>
      <c r="R2562" s="6">
        <v>6</v>
      </c>
      <c r="S2562" s="7">
        <v>269994</v>
      </c>
      <c r="T2562" s="8">
        <v>0.08</v>
      </c>
      <c r="U2562" s="7">
        <v>21599.52</v>
      </c>
      <c r="V2562" s="7">
        <v>248394.48</v>
      </c>
      <c r="W2562" s="7">
        <v>4900</v>
      </c>
      <c r="X2562" s="7">
        <v>104270</v>
      </c>
      <c r="Y2562" s="9">
        <f>+DAY('TABLA PRINCIPAL'!$B2562)</f>
        <v>17</v>
      </c>
      <c r="Z2562" s="9">
        <f>+MONTH('TABLA PRINCIPAL'!$B2562)</f>
        <v>9</v>
      </c>
      <c r="AA2562" s="9">
        <f>+YEAR('TABLA PRINCIPAL'!$B2562)</f>
        <v>2014</v>
      </c>
      <c r="AB2562" s="22" t="str">
        <f>+IF(Ventas_Oficina[[#This Row],[Total del pedido]]&gt;=100000,"SI","NO")</f>
        <v>SI</v>
      </c>
      <c r="AC2562" s="22" t="str">
        <f>+_xlfn.XLOOKUP(Ventas_Oficina[[#This Row],[Nº de artículo]],AUXILIAR!A2561:A7454,AUXILIAR!D2561:D7454,"Error",0)</f>
        <v>Enviado a tiempo</v>
      </c>
      <c r="AD2562" s="22" t="str">
        <f>+IF(AND(Ventas_Oficina[[#This Row],[Total]]&gt;75000,Ventas_Oficina[[#This Row],[Envio a tiempo]]="Enviado a tiempo"),"Buena Venta","Venta Mala")</f>
        <v>Buena Venta</v>
      </c>
    </row>
    <row r="2563" spans="1:30" x14ac:dyDescent="0.25">
      <c r="A2563" s="26">
        <v>1433944</v>
      </c>
      <c r="B2563" s="10">
        <v>41597</v>
      </c>
      <c r="C2563" s="11" t="s">
        <v>333</v>
      </c>
      <c r="D2563" s="11" t="s">
        <v>197</v>
      </c>
      <c r="E2563" s="11" t="s">
        <v>4</v>
      </c>
      <c r="F2563" s="11" t="s">
        <v>5</v>
      </c>
      <c r="G2563" s="11" t="s">
        <v>1010</v>
      </c>
      <c r="H2563" s="11" t="s">
        <v>39</v>
      </c>
      <c r="I2563" s="11" t="s">
        <v>1013</v>
      </c>
      <c r="J2563" s="11" t="s">
        <v>1049</v>
      </c>
      <c r="K2563" s="11" t="s">
        <v>1261</v>
      </c>
      <c r="L2563" s="11" t="s">
        <v>1265</v>
      </c>
      <c r="M2563" s="11" t="s">
        <v>1272</v>
      </c>
      <c r="N2563" s="10">
        <v>41599</v>
      </c>
      <c r="O2563" s="12">
        <v>184</v>
      </c>
      <c r="P2563" s="12">
        <v>288</v>
      </c>
      <c r="Q2563" s="12">
        <v>104</v>
      </c>
      <c r="R2563" s="11">
        <v>38</v>
      </c>
      <c r="S2563" s="12">
        <v>10944</v>
      </c>
      <c r="T2563" s="13">
        <v>0.03</v>
      </c>
      <c r="U2563" s="12">
        <v>328.32</v>
      </c>
      <c r="V2563" s="12">
        <v>10615.68</v>
      </c>
      <c r="W2563" s="12">
        <v>99</v>
      </c>
      <c r="X2563" s="12">
        <v>2295</v>
      </c>
      <c r="Y2563" s="14">
        <f>+DAY('TABLA PRINCIPAL'!$B2563)</f>
        <v>19</v>
      </c>
      <c r="Z2563" s="14">
        <f>+MONTH('TABLA PRINCIPAL'!$B2563)</f>
        <v>11</v>
      </c>
      <c r="AA2563" s="14">
        <f>+YEAR('TABLA PRINCIPAL'!$B2563)</f>
        <v>2013</v>
      </c>
      <c r="AB2563" s="22" t="str">
        <f>+IF(Ventas_Oficina[[#This Row],[Total del pedido]]&gt;=100000,"SI","NO")</f>
        <v>NO</v>
      </c>
      <c r="AC2563" s="22" t="str">
        <f>+_xlfn.XLOOKUP(Ventas_Oficina[[#This Row],[Nº de artículo]],AUXILIAR!A2562:A7455,AUXILIAR!D2562:D7455,"Error",0)</f>
        <v>No enviado a tiempo</v>
      </c>
      <c r="AD2563" s="22" t="str">
        <f>+IF(AND(Ventas_Oficina[[#This Row],[Total]]&gt;75000,Ventas_Oficina[[#This Row],[Envio a tiempo]]="Enviado a tiempo"),"Buena Venta","Venta Mala")</f>
        <v>Venta Mala</v>
      </c>
    </row>
    <row r="2564" spans="1:30" x14ac:dyDescent="0.25">
      <c r="A2564" s="25">
        <v>1433944</v>
      </c>
      <c r="B2564" s="5">
        <v>41663</v>
      </c>
      <c r="C2564" s="6" t="s">
        <v>534</v>
      </c>
      <c r="D2564" s="6" t="s">
        <v>129</v>
      </c>
      <c r="E2564" s="6" t="s">
        <v>4</v>
      </c>
      <c r="F2564" s="6" t="s">
        <v>5</v>
      </c>
      <c r="G2564" s="6" t="s">
        <v>1010</v>
      </c>
      <c r="H2564" s="6" t="s">
        <v>6</v>
      </c>
      <c r="I2564" s="6" t="s">
        <v>1012</v>
      </c>
      <c r="J2564" s="6" t="s">
        <v>1113</v>
      </c>
      <c r="K2564" s="6" t="s">
        <v>1261</v>
      </c>
      <c r="L2564" s="6" t="s">
        <v>1267</v>
      </c>
      <c r="M2564" s="6" t="s">
        <v>1272</v>
      </c>
      <c r="N2564" s="5">
        <v>41665</v>
      </c>
      <c r="O2564" s="7">
        <v>1495</v>
      </c>
      <c r="P2564" s="7">
        <v>3476</v>
      </c>
      <c r="Q2564" s="7">
        <v>1981</v>
      </c>
      <c r="R2564" s="6">
        <v>33</v>
      </c>
      <c r="S2564" s="7">
        <v>114708</v>
      </c>
      <c r="T2564" s="8">
        <v>0.03</v>
      </c>
      <c r="U2564" s="7">
        <v>3441.24</v>
      </c>
      <c r="V2564" s="7">
        <v>111266.76</v>
      </c>
      <c r="W2564" s="7">
        <v>822</v>
      </c>
      <c r="X2564" s="7">
        <v>150290</v>
      </c>
      <c r="Y2564" s="9">
        <f>+DAY('TABLA PRINCIPAL'!$B2564)</f>
        <v>24</v>
      </c>
      <c r="Z2564" s="9">
        <f>+MONTH('TABLA PRINCIPAL'!$B2564)</f>
        <v>1</v>
      </c>
      <c r="AA2564" s="9">
        <f>+YEAR('TABLA PRINCIPAL'!$B2564)</f>
        <v>2014</v>
      </c>
      <c r="AB2564" s="22" t="str">
        <f>+IF(Ventas_Oficina[[#This Row],[Total del pedido]]&gt;=100000,"SI","NO")</f>
        <v>SI</v>
      </c>
      <c r="AC2564" s="22" t="str">
        <f>+_xlfn.XLOOKUP(Ventas_Oficina[[#This Row],[Nº de artículo]],AUXILIAR!A2563:A7456,AUXILIAR!D2563:D7456,"Error",0)</f>
        <v>Enviado a tiempo</v>
      </c>
      <c r="AD2564" s="22" t="str">
        <f>+IF(AND(Ventas_Oficina[[#This Row],[Total]]&gt;75000,Ventas_Oficina[[#This Row],[Envio a tiempo]]="Enviado a tiempo"),"Buena Venta","Venta Mala")</f>
        <v>Buena Venta</v>
      </c>
    </row>
    <row r="2565" spans="1:30" x14ac:dyDescent="0.25">
      <c r="A2565" s="26">
        <v>1433944</v>
      </c>
      <c r="B2565" s="10">
        <v>42079</v>
      </c>
      <c r="C2565" s="11" t="s">
        <v>318</v>
      </c>
      <c r="D2565" s="11" t="s">
        <v>29</v>
      </c>
      <c r="E2565" s="11" t="s">
        <v>12</v>
      </c>
      <c r="F2565" s="11" t="s">
        <v>13</v>
      </c>
      <c r="G2565" s="11" t="s">
        <v>1009</v>
      </c>
      <c r="H2565" s="11" t="s">
        <v>14</v>
      </c>
      <c r="I2565" s="11" t="s">
        <v>1013</v>
      </c>
      <c r="J2565" s="11" t="s">
        <v>1113</v>
      </c>
      <c r="K2565" s="11" t="s">
        <v>1261</v>
      </c>
      <c r="L2565" s="11" t="s">
        <v>1265</v>
      </c>
      <c r="M2565" s="11" t="s">
        <v>1273</v>
      </c>
      <c r="N2565" s="10">
        <v>42079</v>
      </c>
      <c r="O2565" s="12">
        <v>1495</v>
      </c>
      <c r="P2565" s="12">
        <v>3476</v>
      </c>
      <c r="Q2565" s="12">
        <v>1981</v>
      </c>
      <c r="R2565" s="11">
        <v>48</v>
      </c>
      <c r="S2565" s="12">
        <v>166848</v>
      </c>
      <c r="T2565" s="13">
        <v>0.01</v>
      </c>
      <c r="U2565" s="12">
        <v>1668.48</v>
      </c>
      <c r="V2565" s="12">
        <v>165179.51999999999</v>
      </c>
      <c r="W2565" s="12">
        <v>822</v>
      </c>
      <c r="X2565" s="12">
        <v>150290</v>
      </c>
      <c r="Y2565" s="14">
        <f>+DAY('TABLA PRINCIPAL'!$B2565)</f>
        <v>16</v>
      </c>
      <c r="Z2565" s="14">
        <f>+MONTH('TABLA PRINCIPAL'!$B2565)</f>
        <v>3</v>
      </c>
      <c r="AA2565" s="14">
        <f>+YEAR('TABLA PRINCIPAL'!$B2565)</f>
        <v>2015</v>
      </c>
      <c r="AB2565" s="22" t="str">
        <f>+IF(Ventas_Oficina[[#This Row],[Total del pedido]]&gt;=100000,"SI","NO")</f>
        <v>SI</v>
      </c>
      <c r="AC2565" s="22" t="str">
        <f>+_xlfn.XLOOKUP(Ventas_Oficina[[#This Row],[Nº de artículo]],AUXILIAR!A2564:A7457,AUXILIAR!D2564:D7457,"Error",0)</f>
        <v>Enviado a tiempo</v>
      </c>
      <c r="AD2565" s="22" t="str">
        <f>+IF(AND(Ventas_Oficina[[#This Row],[Total]]&gt;75000,Ventas_Oficina[[#This Row],[Envio a tiempo]]="Enviado a tiempo"),"Buena Venta","Venta Mala")</f>
        <v>Buena Venta</v>
      </c>
    </row>
    <row r="2566" spans="1:30" x14ac:dyDescent="0.25">
      <c r="A2566" s="25">
        <v>1433944</v>
      </c>
      <c r="B2566" s="5">
        <v>42120</v>
      </c>
      <c r="C2566" s="6" t="s">
        <v>302</v>
      </c>
      <c r="D2566" s="6" t="s">
        <v>135</v>
      </c>
      <c r="E2566" s="6" t="s">
        <v>12</v>
      </c>
      <c r="F2566" s="6" t="s">
        <v>13</v>
      </c>
      <c r="G2566" s="6" t="s">
        <v>1008</v>
      </c>
      <c r="H2566" s="6" t="s">
        <v>14</v>
      </c>
      <c r="I2566" s="6" t="s">
        <v>1012</v>
      </c>
      <c r="J2566" s="6" t="s">
        <v>1113</v>
      </c>
      <c r="K2566" s="6" t="s">
        <v>1262</v>
      </c>
      <c r="L2566" s="6" t="s">
        <v>1270</v>
      </c>
      <c r="M2566" s="6" t="s">
        <v>1274</v>
      </c>
      <c r="N2566" s="5">
        <v>42122</v>
      </c>
      <c r="O2566" s="7">
        <v>1495</v>
      </c>
      <c r="P2566" s="7">
        <v>3476</v>
      </c>
      <c r="Q2566" s="7">
        <v>1981</v>
      </c>
      <c r="R2566" s="6">
        <v>43</v>
      </c>
      <c r="S2566" s="7">
        <v>149468</v>
      </c>
      <c r="T2566" s="8">
        <v>0.06</v>
      </c>
      <c r="U2566" s="7">
        <v>8968.08</v>
      </c>
      <c r="V2566" s="7">
        <v>140499.92000000001</v>
      </c>
      <c r="W2566" s="7">
        <v>822</v>
      </c>
      <c r="X2566" s="7">
        <v>150290</v>
      </c>
      <c r="Y2566" s="9">
        <f>+DAY('TABLA PRINCIPAL'!$B2566)</f>
        <v>26</v>
      </c>
      <c r="Z2566" s="9">
        <f>+MONTH('TABLA PRINCIPAL'!$B2566)</f>
        <v>4</v>
      </c>
      <c r="AA2566" s="9">
        <f>+YEAR('TABLA PRINCIPAL'!$B2566)</f>
        <v>2015</v>
      </c>
      <c r="AB2566" s="22" t="str">
        <f>+IF(Ventas_Oficina[[#This Row],[Total del pedido]]&gt;=100000,"SI","NO")</f>
        <v>SI</v>
      </c>
      <c r="AC2566" s="22" t="str">
        <f>+_xlfn.XLOOKUP(Ventas_Oficina[[#This Row],[Nº de artículo]],AUXILIAR!A2565:A7458,AUXILIAR!D2565:D7458,"Error",0)</f>
        <v>No enviado a tiempo</v>
      </c>
      <c r="AD2566" s="22" t="str">
        <f>+IF(AND(Ventas_Oficina[[#This Row],[Total]]&gt;75000,Ventas_Oficina[[#This Row],[Envio a tiempo]]="Enviado a tiempo"),"Buena Venta","Venta Mala")</f>
        <v>Venta Mala</v>
      </c>
    </row>
    <row r="2567" spans="1:30" x14ac:dyDescent="0.25">
      <c r="A2567" s="26">
        <v>1434674</v>
      </c>
      <c r="B2567" s="10">
        <v>41653</v>
      </c>
      <c r="C2567" s="11" t="s">
        <v>159</v>
      </c>
      <c r="D2567" s="11" t="s">
        <v>160</v>
      </c>
      <c r="E2567" s="11" t="s">
        <v>4</v>
      </c>
      <c r="F2567" s="11" t="s">
        <v>5</v>
      </c>
      <c r="G2567" s="11" t="s">
        <v>1007</v>
      </c>
      <c r="H2567" s="11" t="s">
        <v>53</v>
      </c>
      <c r="I2567" s="11" t="s">
        <v>1015</v>
      </c>
      <c r="J2567" s="11" t="s">
        <v>1186</v>
      </c>
      <c r="K2567" s="11" t="s">
        <v>1261</v>
      </c>
      <c r="L2567" s="11" t="s">
        <v>1265</v>
      </c>
      <c r="M2567" s="11" t="s">
        <v>1272</v>
      </c>
      <c r="N2567" s="10">
        <v>41656</v>
      </c>
      <c r="O2567" s="12">
        <v>190</v>
      </c>
      <c r="P2567" s="12">
        <v>328</v>
      </c>
      <c r="Q2567" s="12">
        <v>138</v>
      </c>
      <c r="R2567" s="11">
        <v>8</v>
      </c>
      <c r="S2567" s="12">
        <v>2624</v>
      </c>
      <c r="T2567" s="13">
        <v>0</v>
      </c>
      <c r="U2567" s="12">
        <v>0</v>
      </c>
      <c r="V2567" s="12">
        <v>2624</v>
      </c>
      <c r="W2567" s="12">
        <v>195</v>
      </c>
      <c r="X2567" s="12">
        <v>12147</v>
      </c>
      <c r="Y2567" s="14">
        <f>+DAY('TABLA PRINCIPAL'!$B2567)</f>
        <v>14</v>
      </c>
      <c r="Z2567" s="14">
        <f>+MONTH('TABLA PRINCIPAL'!$B2567)</f>
        <v>1</v>
      </c>
      <c r="AA2567" s="14">
        <f>+YEAR('TABLA PRINCIPAL'!$B2567)</f>
        <v>2014</v>
      </c>
      <c r="AB2567" s="22" t="str">
        <f>+IF(Ventas_Oficina[[#This Row],[Total del pedido]]&gt;=100000,"SI","NO")</f>
        <v>NO</v>
      </c>
      <c r="AC2567" s="22" t="str">
        <f>+_xlfn.XLOOKUP(Ventas_Oficina[[#This Row],[Nº de artículo]],AUXILIAR!A2566:A7459,AUXILIAR!D2566:D7459,"Error",0)</f>
        <v>Enviado a tiempo</v>
      </c>
      <c r="AD2567" s="22" t="str">
        <f>+IF(AND(Ventas_Oficina[[#This Row],[Total]]&gt;75000,Ventas_Oficina[[#This Row],[Envio a tiempo]]="Enviado a tiempo"),"Buena Venta","Venta Mala")</f>
        <v>Venta Mala</v>
      </c>
    </row>
    <row r="2568" spans="1:30" x14ac:dyDescent="0.25">
      <c r="A2568" s="25">
        <v>1435040</v>
      </c>
      <c r="B2568" s="5">
        <v>42080</v>
      </c>
      <c r="C2568" s="6" t="s">
        <v>736</v>
      </c>
      <c r="D2568" s="6" t="s">
        <v>29</v>
      </c>
      <c r="E2568" s="6" t="s">
        <v>12</v>
      </c>
      <c r="F2568" s="6" t="s">
        <v>13</v>
      </c>
      <c r="G2568" s="6" t="s">
        <v>1007</v>
      </c>
      <c r="H2568" s="6" t="s">
        <v>14</v>
      </c>
      <c r="I2568" s="6" t="s">
        <v>1012</v>
      </c>
      <c r="J2568" s="6" t="s">
        <v>1094</v>
      </c>
      <c r="K2568" s="6" t="s">
        <v>1261</v>
      </c>
      <c r="L2568" s="6" t="s">
        <v>1265</v>
      </c>
      <c r="M2568" s="6" t="s">
        <v>1273</v>
      </c>
      <c r="N2568" s="5">
        <v>42080</v>
      </c>
      <c r="O2568" s="7">
        <v>1239</v>
      </c>
      <c r="P2568" s="7">
        <v>1998</v>
      </c>
      <c r="Q2568" s="7">
        <v>759</v>
      </c>
      <c r="R2568" s="6">
        <v>11</v>
      </c>
      <c r="S2568" s="7">
        <v>21978</v>
      </c>
      <c r="T2568" s="8">
        <v>0.03</v>
      </c>
      <c r="U2568" s="7">
        <v>659.34</v>
      </c>
      <c r="V2568" s="7">
        <v>21318.66</v>
      </c>
      <c r="W2568" s="7">
        <v>577</v>
      </c>
      <c r="X2568" s="7">
        <v>61316</v>
      </c>
      <c r="Y2568" s="9">
        <f>+DAY('TABLA PRINCIPAL'!$B2568)</f>
        <v>17</v>
      </c>
      <c r="Z2568" s="9">
        <f>+MONTH('TABLA PRINCIPAL'!$B2568)</f>
        <v>3</v>
      </c>
      <c r="AA2568" s="9">
        <f>+YEAR('TABLA PRINCIPAL'!$B2568)</f>
        <v>2015</v>
      </c>
      <c r="AB2568" s="22" t="str">
        <f>+IF(Ventas_Oficina[[#This Row],[Total del pedido]]&gt;=100000,"SI","NO")</f>
        <v>NO</v>
      </c>
      <c r="AC2568" s="22" t="str">
        <f>+_xlfn.XLOOKUP(Ventas_Oficina[[#This Row],[Nº de artículo]],AUXILIAR!A2567:A7460,AUXILIAR!D2567:D7460,"Error",0)</f>
        <v>No enviado a tiempo</v>
      </c>
      <c r="AD2568" s="22" t="str">
        <f>+IF(AND(Ventas_Oficina[[#This Row],[Total]]&gt;75000,Ventas_Oficina[[#This Row],[Envio a tiempo]]="Enviado a tiempo"),"Buena Venta","Venta Mala")</f>
        <v>Venta Mala</v>
      </c>
    </row>
    <row r="2569" spans="1:30" x14ac:dyDescent="0.25">
      <c r="A2569" s="26">
        <v>1435040</v>
      </c>
      <c r="B2569" s="10">
        <v>42080</v>
      </c>
      <c r="C2569" s="11" t="s">
        <v>220</v>
      </c>
      <c r="D2569" s="11" t="s">
        <v>29</v>
      </c>
      <c r="E2569" s="11" t="s">
        <v>12</v>
      </c>
      <c r="F2569" s="11" t="s">
        <v>13</v>
      </c>
      <c r="G2569" s="11" t="s">
        <v>1007</v>
      </c>
      <c r="H2569" s="11" t="s">
        <v>14</v>
      </c>
      <c r="I2569" s="11" t="s">
        <v>1012</v>
      </c>
      <c r="J2569" s="11" t="s">
        <v>1094</v>
      </c>
      <c r="K2569" s="11" t="s">
        <v>1261</v>
      </c>
      <c r="L2569" s="11" t="s">
        <v>1267</v>
      </c>
      <c r="M2569" s="11" t="s">
        <v>1272</v>
      </c>
      <c r="N2569" s="10">
        <v>42081</v>
      </c>
      <c r="O2569" s="12">
        <v>1239</v>
      </c>
      <c r="P2569" s="12">
        <v>1998</v>
      </c>
      <c r="Q2569" s="12">
        <v>759</v>
      </c>
      <c r="R2569" s="11">
        <v>48</v>
      </c>
      <c r="S2569" s="12">
        <v>95904</v>
      </c>
      <c r="T2569" s="13">
        <v>0.09</v>
      </c>
      <c r="U2569" s="12">
        <v>8631.36</v>
      </c>
      <c r="V2569" s="12">
        <v>87272.639999999999</v>
      </c>
      <c r="W2569" s="12">
        <v>577</v>
      </c>
      <c r="X2569" s="12">
        <v>61316</v>
      </c>
      <c r="Y2569" s="14">
        <f>+DAY('TABLA PRINCIPAL'!$B2569)</f>
        <v>17</v>
      </c>
      <c r="Z2569" s="14">
        <f>+MONTH('TABLA PRINCIPAL'!$B2569)</f>
        <v>3</v>
      </c>
      <c r="AA2569" s="14">
        <f>+YEAR('TABLA PRINCIPAL'!$B2569)</f>
        <v>2015</v>
      </c>
      <c r="AB2569" s="22" t="str">
        <f>+IF(Ventas_Oficina[[#This Row],[Total del pedido]]&gt;=100000,"SI","NO")</f>
        <v>NO</v>
      </c>
      <c r="AC2569" s="22" t="str">
        <f>+_xlfn.XLOOKUP(Ventas_Oficina[[#This Row],[Nº de artículo]],AUXILIAR!A2568:A7461,AUXILIAR!D2568:D7461,"Error",0)</f>
        <v>No enviado a tiempo</v>
      </c>
      <c r="AD2569" s="22" t="str">
        <f>+IF(AND(Ventas_Oficina[[#This Row],[Total]]&gt;75000,Ventas_Oficina[[#This Row],[Envio a tiempo]]="Enviado a tiempo"),"Buena Venta","Venta Mala")</f>
        <v>Venta Mala</v>
      </c>
    </row>
    <row r="2570" spans="1:30" x14ac:dyDescent="0.25">
      <c r="A2570" s="25">
        <v>1435040</v>
      </c>
      <c r="B2570" s="5">
        <v>41903</v>
      </c>
      <c r="C2570" s="6" t="s">
        <v>310</v>
      </c>
      <c r="D2570" s="6" t="s">
        <v>65</v>
      </c>
      <c r="E2570" s="6" t="s">
        <v>12</v>
      </c>
      <c r="F2570" s="6" t="s">
        <v>13</v>
      </c>
      <c r="G2570" s="6" t="s">
        <v>1008</v>
      </c>
      <c r="H2570" s="6" t="s">
        <v>14</v>
      </c>
      <c r="I2570" s="6" t="s">
        <v>1016</v>
      </c>
      <c r="J2570" s="6" t="s">
        <v>1101</v>
      </c>
      <c r="K2570" s="6" t="s">
        <v>1261</v>
      </c>
      <c r="L2570" s="6" t="s">
        <v>1265</v>
      </c>
      <c r="M2570" s="6" t="s">
        <v>1272</v>
      </c>
      <c r="N2570" s="5">
        <v>41904</v>
      </c>
      <c r="O2570" s="7">
        <v>21600</v>
      </c>
      <c r="P2570" s="7">
        <v>44999</v>
      </c>
      <c r="Q2570" s="7">
        <v>23399</v>
      </c>
      <c r="R2570" s="6">
        <v>2</v>
      </c>
      <c r="S2570" s="7">
        <v>89998</v>
      </c>
      <c r="T2570" s="8">
        <v>0.08</v>
      </c>
      <c r="U2570" s="7">
        <v>7199.84</v>
      </c>
      <c r="V2570" s="7">
        <v>82798.16</v>
      </c>
      <c r="W2570" s="7">
        <v>2449</v>
      </c>
      <c r="X2570" s="7">
        <v>42620</v>
      </c>
      <c r="Y2570" s="9">
        <f>+DAY('TABLA PRINCIPAL'!$B2570)</f>
        <v>21</v>
      </c>
      <c r="Z2570" s="9">
        <f>+MONTH('TABLA PRINCIPAL'!$B2570)</f>
        <v>9</v>
      </c>
      <c r="AA2570" s="9">
        <f>+YEAR('TABLA PRINCIPAL'!$B2570)</f>
        <v>2014</v>
      </c>
      <c r="AB2570" s="22" t="str">
        <f>+IF(Ventas_Oficina[[#This Row],[Total del pedido]]&gt;=100000,"SI","NO")</f>
        <v>NO</v>
      </c>
      <c r="AC2570" s="22" t="str">
        <f>+_xlfn.XLOOKUP(Ventas_Oficina[[#This Row],[Nº de artículo]],AUXILIAR!A2569:A7462,AUXILIAR!D2569:D7462,"Error",0)</f>
        <v>No enviado a tiempo</v>
      </c>
      <c r="AD2570" s="22" t="str">
        <f>+IF(AND(Ventas_Oficina[[#This Row],[Total]]&gt;75000,Ventas_Oficina[[#This Row],[Envio a tiempo]]="Enviado a tiempo"),"Buena Venta","Venta Mala")</f>
        <v>Venta Mala</v>
      </c>
    </row>
    <row r="2571" spans="1:30" x14ac:dyDescent="0.25">
      <c r="A2571" s="26">
        <v>1435040</v>
      </c>
      <c r="B2571" s="10">
        <v>42190</v>
      </c>
      <c r="C2571" s="11" t="s">
        <v>176</v>
      </c>
      <c r="D2571" s="11" t="s">
        <v>177</v>
      </c>
      <c r="E2571" s="11" t="s">
        <v>4</v>
      </c>
      <c r="F2571" s="11" t="s">
        <v>5</v>
      </c>
      <c r="G2571" s="11" t="s">
        <v>1010</v>
      </c>
      <c r="H2571" s="11" t="s">
        <v>6</v>
      </c>
      <c r="I2571" s="11" t="s">
        <v>1016</v>
      </c>
      <c r="J2571" s="11" t="s">
        <v>1040</v>
      </c>
      <c r="K2571" s="11" t="s">
        <v>1261</v>
      </c>
      <c r="L2571" s="11" t="s">
        <v>1265</v>
      </c>
      <c r="M2571" s="11" t="s">
        <v>1272</v>
      </c>
      <c r="N2571" s="10">
        <v>42192</v>
      </c>
      <c r="O2571" s="12">
        <v>2156</v>
      </c>
      <c r="P2571" s="12">
        <v>3655</v>
      </c>
      <c r="Q2571" s="12">
        <v>1499</v>
      </c>
      <c r="R2571" s="11">
        <v>18</v>
      </c>
      <c r="S2571" s="12">
        <v>65790</v>
      </c>
      <c r="T2571" s="13">
        <v>0.03</v>
      </c>
      <c r="U2571" s="12">
        <v>1973.6999999999998</v>
      </c>
      <c r="V2571" s="12">
        <v>63816.3</v>
      </c>
      <c r="W2571" s="12">
        <v>1389</v>
      </c>
      <c r="X2571" s="12">
        <v>112400</v>
      </c>
      <c r="Y2571" s="14">
        <f>+DAY('TABLA PRINCIPAL'!$B2571)</f>
        <v>5</v>
      </c>
      <c r="Z2571" s="14">
        <f>+MONTH('TABLA PRINCIPAL'!$B2571)</f>
        <v>7</v>
      </c>
      <c r="AA2571" s="14">
        <f>+YEAR('TABLA PRINCIPAL'!$B2571)</f>
        <v>2015</v>
      </c>
      <c r="AB2571" s="22" t="str">
        <f>+IF(Ventas_Oficina[[#This Row],[Total del pedido]]&gt;=100000,"SI","NO")</f>
        <v>NO</v>
      </c>
      <c r="AC2571" s="22" t="str">
        <f>+_xlfn.XLOOKUP(Ventas_Oficina[[#This Row],[Nº de artículo]],AUXILIAR!A2570:A7463,AUXILIAR!D2570:D7463,"Error",0)</f>
        <v>No enviado a tiempo</v>
      </c>
      <c r="AD2571" s="22" t="str">
        <f>+IF(AND(Ventas_Oficina[[#This Row],[Total]]&gt;75000,Ventas_Oficina[[#This Row],[Envio a tiempo]]="Enviado a tiempo"),"Buena Venta","Venta Mala")</f>
        <v>Venta Mala</v>
      </c>
    </row>
    <row r="2572" spans="1:30" x14ac:dyDescent="0.25">
      <c r="A2572" s="25">
        <v>1435770</v>
      </c>
      <c r="B2572" s="5">
        <v>42386</v>
      </c>
      <c r="C2572" s="6" t="s">
        <v>430</v>
      </c>
      <c r="D2572" s="6" t="s">
        <v>425</v>
      </c>
      <c r="E2572" s="6" t="s">
        <v>4</v>
      </c>
      <c r="F2572" s="6" t="s">
        <v>5</v>
      </c>
      <c r="G2572" s="6" t="s">
        <v>1009</v>
      </c>
      <c r="H2572" s="6" t="s">
        <v>106</v>
      </c>
      <c r="I2572" s="6" t="s">
        <v>1013</v>
      </c>
      <c r="J2572" s="6" t="s">
        <v>1223</v>
      </c>
      <c r="K2572" s="6" t="s">
        <v>1262</v>
      </c>
      <c r="L2572" s="6" t="s">
        <v>1269</v>
      </c>
      <c r="M2572" s="6" t="s">
        <v>1272</v>
      </c>
      <c r="N2572" s="5">
        <v>42388</v>
      </c>
      <c r="O2572" s="7">
        <v>342</v>
      </c>
      <c r="P2572" s="7">
        <v>834</v>
      </c>
      <c r="Q2572" s="7">
        <v>492</v>
      </c>
      <c r="R2572" s="6">
        <v>10</v>
      </c>
      <c r="S2572" s="7">
        <v>8340</v>
      </c>
      <c r="T2572" s="8">
        <v>0.01</v>
      </c>
      <c r="U2572" s="7">
        <v>83.4</v>
      </c>
      <c r="V2572" s="7">
        <v>8256.6</v>
      </c>
      <c r="W2572" s="7">
        <v>264</v>
      </c>
      <c r="X2572" s="7">
        <v>23971</v>
      </c>
      <c r="Y2572" s="9">
        <f>+DAY('TABLA PRINCIPAL'!$B2572)</f>
        <v>17</v>
      </c>
      <c r="Z2572" s="9">
        <f>+MONTH('TABLA PRINCIPAL'!$B2572)</f>
        <v>1</v>
      </c>
      <c r="AA2572" s="9">
        <f>+YEAR('TABLA PRINCIPAL'!$B2572)</f>
        <v>2016</v>
      </c>
      <c r="AB2572" s="22" t="str">
        <f>+IF(Ventas_Oficina[[#This Row],[Total del pedido]]&gt;=100000,"SI","NO")</f>
        <v>NO</v>
      </c>
      <c r="AC2572" s="22" t="str">
        <f>+_xlfn.XLOOKUP(Ventas_Oficina[[#This Row],[Nº de artículo]],AUXILIAR!A2571:A7464,AUXILIAR!D2571:D7464,"Error",0)</f>
        <v>Enviado a tiempo</v>
      </c>
      <c r="AD2572" s="22" t="str">
        <f>+IF(AND(Ventas_Oficina[[#This Row],[Total]]&gt;75000,Ventas_Oficina[[#This Row],[Envio a tiempo]]="Enviado a tiempo"),"Buena Venta","Venta Mala")</f>
        <v>Venta Mala</v>
      </c>
    </row>
    <row r="2573" spans="1:30" x14ac:dyDescent="0.25">
      <c r="A2573" s="26">
        <v>1435770</v>
      </c>
      <c r="B2573" s="10">
        <v>41432</v>
      </c>
      <c r="C2573" s="11" t="s">
        <v>412</v>
      </c>
      <c r="D2573" s="11" t="s">
        <v>57</v>
      </c>
      <c r="E2573" s="11" t="s">
        <v>4</v>
      </c>
      <c r="F2573" s="11" t="s">
        <v>5</v>
      </c>
      <c r="G2573" s="11" t="s">
        <v>1008</v>
      </c>
      <c r="H2573" s="11" t="s">
        <v>58</v>
      </c>
      <c r="I2573" s="11" t="s">
        <v>1012</v>
      </c>
      <c r="J2573" s="11" t="s">
        <v>1074</v>
      </c>
      <c r="K2573" s="11" t="s">
        <v>1261</v>
      </c>
      <c r="L2573" s="11" t="s">
        <v>1267</v>
      </c>
      <c r="M2573" s="11" t="s">
        <v>1272</v>
      </c>
      <c r="N2573" s="10">
        <v>41433</v>
      </c>
      <c r="O2573" s="12">
        <v>287</v>
      </c>
      <c r="P2573" s="12">
        <v>684</v>
      </c>
      <c r="Q2573" s="12">
        <v>397</v>
      </c>
      <c r="R2573" s="11">
        <v>27</v>
      </c>
      <c r="S2573" s="12">
        <v>18468</v>
      </c>
      <c r="T2573" s="13">
        <v>0.01</v>
      </c>
      <c r="U2573" s="12">
        <v>184.68</v>
      </c>
      <c r="V2573" s="12">
        <v>18283.32</v>
      </c>
      <c r="W2573" s="12">
        <v>442</v>
      </c>
      <c r="X2573" s="12">
        <v>23903</v>
      </c>
      <c r="Y2573" s="14">
        <f>+DAY('TABLA PRINCIPAL'!$B2573)</f>
        <v>7</v>
      </c>
      <c r="Z2573" s="14">
        <f>+MONTH('TABLA PRINCIPAL'!$B2573)</f>
        <v>6</v>
      </c>
      <c r="AA2573" s="14">
        <f>+YEAR('TABLA PRINCIPAL'!$B2573)</f>
        <v>2013</v>
      </c>
      <c r="AB2573" s="22" t="str">
        <f>+IF(Ventas_Oficina[[#This Row],[Total del pedido]]&gt;=100000,"SI","NO")</f>
        <v>NO</v>
      </c>
      <c r="AC2573" s="22" t="str">
        <f>+_xlfn.XLOOKUP(Ventas_Oficina[[#This Row],[Nº de artículo]],AUXILIAR!A2572:A7465,AUXILIAR!D2572:D7465,"Error",0)</f>
        <v>Enviado a tiempo</v>
      </c>
      <c r="AD2573" s="22" t="str">
        <f>+IF(AND(Ventas_Oficina[[#This Row],[Total]]&gt;75000,Ventas_Oficina[[#This Row],[Envio a tiempo]]="Enviado a tiempo"),"Buena Venta","Venta Mala")</f>
        <v>Venta Mala</v>
      </c>
    </row>
    <row r="2574" spans="1:30" x14ac:dyDescent="0.25">
      <c r="A2574" s="25">
        <v>1435770</v>
      </c>
      <c r="B2574" s="5">
        <v>42347</v>
      </c>
      <c r="C2574" s="6" t="s">
        <v>148</v>
      </c>
      <c r="D2574" s="6" t="s">
        <v>36</v>
      </c>
      <c r="E2574" s="6" t="s">
        <v>12</v>
      </c>
      <c r="F2574" s="6" t="s">
        <v>13</v>
      </c>
      <c r="G2574" s="6" t="s">
        <v>1009</v>
      </c>
      <c r="H2574" s="6" t="s">
        <v>14</v>
      </c>
      <c r="I2574" s="6" t="s">
        <v>1016</v>
      </c>
      <c r="J2574" s="6" t="s">
        <v>1120</v>
      </c>
      <c r="K2574" s="6" t="s">
        <v>1261</v>
      </c>
      <c r="L2574" s="6" t="s">
        <v>1267</v>
      </c>
      <c r="M2574" s="6" t="s">
        <v>1272</v>
      </c>
      <c r="N2574" s="5">
        <v>42347</v>
      </c>
      <c r="O2574" s="7">
        <v>651</v>
      </c>
      <c r="P2574" s="7">
        <v>3098</v>
      </c>
      <c r="Q2574" s="7">
        <v>2447</v>
      </c>
      <c r="R2574" s="6">
        <v>24</v>
      </c>
      <c r="S2574" s="7">
        <v>74352</v>
      </c>
      <c r="T2574" s="8">
        <v>0.04</v>
      </c>
      <c r="U2574" s="7">
        <v>2974.08</v>
      </c>
      <c r="V2574" s="7">
        <v>71377.919999999998</v>
      </c>
      <c r="W2574" s="7">
        <v>650</v>
      </c>
      <c r="X2574" s="7">
        <v>21779</v>
      </c>
      <c r="Y2574" s="9">
        <f>+DAY('TABLA PRINCIPAL'!$B2574)</f>
        <v>9</v>
      </c>
      <c r="Z2574" s="9">
        <f>+MONTH('TABLA PRINCIPAL'!$B2574)</f>
        <v>12</v>
      </c>
      <c r="AA2574" s="9">
        <f>+YEAR('TABLA PRINCIPAL'!$B2574)</f>
        <v>2015</v>
      </c>
      <c r="AB2574" s="22" t="str">
        <f>+IF(Ventas_Oficina[[#This Row],[Total del pedido]]&gt;=100000,"SI","NO")</f>
        <v>NO</v>
      </c>
      <c r="AC2574" s="22" t="str">
        <f>+_xlfn.XLOOKUP(Ventas_Oficina[[#This Row],[Nº de artículo]],AUXILIAR!A2573:A7466,AUXILIAR!D2573:D7466,"Error",0)</f>
        <v>No enviado a tiempo</v>
      </c>
      <c r="AD2574" s="22" t="str">
        <f>+IF(AND(Ventas_Oficina[[#This Row],[Total]]&gt;75000,Ventas_Oficina[[#This Row],[Envio a tiempo]]="Enviado a tiempo"),"Buena Venta","Venta Mala")</f>
        <v>Venta Mala</v>
      </c>
    </row>
    <row r="2575" spans="1:30" x14ac:dyDescent="0.25">
      <c r="A2575" s="26">
        <v>1436135</v>
      </c>
      <c r="B2575" s="10">
        <v>42083</v>
      </c>
      <c r="C2575" s="11" t="s">
        <v>220</v>
      </c>
      <c r="D2575" s="11" t="s">
        <v>29</v>
      </c>
      <c r="E2575" s="11" t="s">
        <v>12</v>
      </c>
      <c r="F2575" s="11" t="s">
        <v>13</v>
      </c>
      <c r="G2575" s="11" t="s">
        <v>1009</v>
      </c>
      <c r="H2575" s="11" t="s">
        <v>14</v>
      </c>
      <c r="I2575" s="11" t="s">
        <v>1015</v>
      </c>
      <c r="J2575" s="11" t="s">
        <v>1087</v>
      </c>
      <c r="K2575" s="11" t="s">
        <v>1261</v>
      </c>
      <c r="L2575" s="11" t="s">
        <v>1267</v>
      </c>
      <c r="M2575" s="11" t="s">
        <v>1273</v>
      </c>
      <c r="N2575" s="10">
        <v>42084</v>
      </c>
      <c r="O2575" s="12">
        <v>640</v>
      </c>
      <c r="P2575" s="12">
        <v>2910</v>
      </c>
      <c r="Q2575" s="12">
        <v>2270</v>
      </c>
      <c r="R2575" s="11">
        <v>11</v>
      </c>
      <c r="S2575" s="12">
        <v>32010</v>
      </c>
      <c r="T2575" s="13">
        <v>0.06</v>
      </c>
      <c r="U2575" s="12">
        <v>1920.6</v>
      </c>
      <c r="V2575" s="12">
        <v>30089.4</v>
      </c>
      <c r="W2575" s="12">
        <v>400</v>
      </c>
      <c r="X2575" s="12">
        <v>132805</v>
      </c>
      <c r="Y2575" s="14">
        <f>+DAY('TABLA PRINCIPAL'!$B2575)</f>
        <v>20</v>
      </c>
      <c r="Z2575" s="14">
        <f>+MONTH('TABLA PRINCIPAL'!$B2575)</f>
        <v>3</v>
      </c>
      <c r="AA2575" s="14">
        <f>+YEAR('TABLA PRINCIPAL'!$B2575)</f>
        <v>2015</v>
      </c>
      <c r="AB2575" s="22" t="str">
        <f>+IF(Ventas_Oficina[[#This Row],[Total del pedido]]&gt;=100000,"SI","NO")</f>
        <v>NO</v>
      </c>
      <c r="AC2575" s="22" t="str">
        <f>+_xlfn.XLOOKUP(Ventas_Oficina[[#This Row],[Nº de artículo]],AUXILIAR!A2574:A7467,AUXILIAR!D2574:D7467,"Error",0)</f>
        <v>No enviado a tiempo</v>
      </c>
      <c r="AD2575" s="22" t="str">
        <f>+IF(AND(Ventas_Oficina[[#This Row],[Total]]&gt;75000,Ventas_Oficina[[#This Row],[Envio a tiempo]]="Enviado a tiempo"),"Buena Venta","Venta Mala")</f>
        <v>Venta Mala</v>
      </c>
    </row>
    <row r="2576" spans="1:30" x14ac:dyDescent="0.25">
      <c r="A2576" s="25">
        <v>1436135</v>
      </c>
      <c r="B2576" s="5">
        <v>42511</v>
      </c>
      <c r="C2576" s="6" t="s">
        <v>126</v>
      </c>
      <c r="D2576" s="6" t="s">
        <v>19</v>
      </c>
      <c r="E2576" s="6" t="s">
        <v>4</v>
      </c>
      <c r="F2576" s="6" t="s">
        <v>5</v>
      </c>
      <c r="G2576" s="6" t="s">
        <v>1008</v>
      </c>
      <c r="H2576" s="6" t="s">
        <v>6</v>
      </c>
      <c r="I2576" s="6" t="s">
        <v>1014</v>
      </c>
      <c r="J2576" s="6" t="s">
        <v>1087</v>
      </c>
      <c r="K2576" s="6" t="s">
        <v>1261</v>
      </c>
      <c r="L2576" s="6" t="s">
        <v>1265</v>
      </c>
      <c r="M2576" s="6" t="s">
        <v>1272</v>
      </c>
      <c r="N2576" s="5">
        <v>42512</v>
      </c>
      <c r="O2576" s="7">
        <v>640</v>
      </c>
      <c r="P2576" s="7">
        <v>2910</v>
      </c>
      <c r="Q2576" s="7">
        <v>2270</v>
      </c>
      <c r="R2576" s="6">
        <v>8</v>
      </c>
      <c r="S2576" s="7">
        <v>23280</v>
      </c>
      <c r="T2576" s="8">
        <v>0.06</v>
      </c>
      <c r="U2576" s="7">
        <v>1396.8</v>
      </c>
      <c r="V2576" s="7">
        <v>21883.200000000001</v>
      </c>
      <c r="W2576" s="7">
        <v>400</v>
      </c>
      <c r="X2576" s="7">
        <v>132805</v>
      </c>
      <c r="Y2576" s="9">
        <f>+DAY('TABLA PRINCIPAL'!$B2576)</f>
        <v>21</v>
      </c>
      <c r="Z2576" s="9">
        <f>+MONTH('TABLA PRINCIPAL'!$B2576)</f>
        <v>5</v>
      </c>
      <c r="AA2576" s="9">
        <f>+YEAR('TABLA PRINCIPAL'!$B2576)</f>
        <v>2016</v>
      </c>
      <c r="AB2576" s="22" t="str">
        <f>+IF(Ventas_Oficina[[#This Row],[Total del pedido]]&gt;=100000,"SI","NO")</f>
        <v>NO</v>
      </c>
      <c r="AC2576" s="22" t="str">
        <f>+_xlfn.XLOOKUP(Ventas_Oficina[[#This Row],[Nº de artículo]],AUXILIAR!A2575:A7468,AUXILIAR!D2575:D7468,"Error",0)</f>
        <v>No enviado a tiempo</v>
      </c>
      <c r="AD2576" s="22" t="str">
        <f>+IF(AND(Ventas_Oficina[[#This Row],[Total]]&gt;75000,Ventas_Oficina[[#This Row],[Envio a tiempo]]="Enviado a tiempo"),"Buena Venta","Venta Mala")</f>
        <v>Venta Mala</v>
      </c>
    </row>
    <row r="2577" spans="1:30" x14ac:dyDescent="0.25">
      <c r="A2577" s="26">
        <v>1436135</v>
      </c>
      <c r="B2577" s="10">
        <v>42156</v>
      </c>
      <c r="C2577" s="11" t="s">
        <v>327</v>
      </c>
      <c r="D2577" s="11" t="s">
        <v>11</v>
      </c>
      <c r="E2577" s="11" t="s">
        <v>12</v>
      </c>
      <c r="F2577" s="11" t="s">
        <v>13</v>
      </c>
      <c r="G2577" s="11" t="s">
        <v>1007</v>
      </c>
      <c r="H2577" s="11" t="s">
        <v>14</v>
      </c>
      <c r="I2577" s="11" t="s">
        <v>1016</v>
      </c>
      <c r="J2577" s="11" t="s">
        <v>1064</v>
      </c>
      <c r="K2577" s="11" t="s">
        <v>1261</v>
      </c>
      <c r="L2577" s="11" t="s">
        <v>1265</v>
      </c>
      <c r="M2577" s="11" t="s">
        <v>1272</v>
      </c>
      <c r="N2577" s="10">
        <v>42161</v>
      </c>
      <c r="O2577" s="12">
        <v>365</v>
      </c>
      <c r="P2577" s="12">
        <v>598</v>
      </c>
      <c r="Q2577" s="12">
        <v>233</v>
      </c>
      <c r="R2577" s="11">
        <v>11</v>
      </c>
      <c r="S2577" s="12">
        <v>6578</v>
      </c>
      <c r="T2577" s="13">
        <v>0.02</v>
      </c>
      <c r="U2577" s="12">
        <v>131.56</v>
      </c>
      <c r="V2577" s="12">
        <v>6446.44</v>
      </c>
      <c r="W2577" s="12">
        <v>149</v>
      </c>
      <c r="X2577" s="12">
        <v>15982</v>
      </c>
      <c r="Y2577" s="14">
        <f>+DAY('TABLA PRINCIPAL'!$B2577)</f>
        <v>1</v>
      </c>
      <c r="Z2577" s="14">
        <f>+MONTH('TABLA PRINCIPAL'!$B2577)</f>
        <v>6</v>
      </c>
      <c r="AA2577" s="14">
        <f>+YEAR('TABLA PRINCIPAL'!$B2577)</f>
        <v>2015</v>
      </c>
      <c r="AB2577" s="22" t="str">
        <f>+IF(Ventas_Oficina[[#This Row],[Total del pedido]]&gt;=100000,"SI","NO")</f>
        <v>NO</v>
      </c>
      <c r="AC2577" s="22" t="str">
        <f>+_xlfn.XLOOKUP(Ventas_Oficina[[#This Row],[Nº de artículo]],AUXILIAR!A2576:A7469,AUXILIAR!D2576:D7469,"Error",0)</f>
        <v>No enviado a tiempo</v>
      </c>
      <c r="AD2577" s="22" t="str">
        <f>+IF(AND(Ventas_Oficina[[#This Row],[Total]]&gt;75000,Ventas_Oficina[[#This Row],[Envio a tiempo]]="Enviado a tiempo"),"Buena Venta","Venta Mala")</f>
        <v>Venta Mala</v>
      </c>
    </row>
    <row r="2578" spans="1:30" x14ac:dyDescent="0.25">
      <c r="A2578" s="25">
        <v>1436135</v>
      </c>
      <c r="B2578" s="5">
        <v>41519</v>
      </c>
      <c r="C2578" s="6" t="s">
        <v>511</v>
      </c>
      <c r="D2578" s="6" t="s">
        <v>50</v>
      </c>
      <c r="E2578" s="6" t="s">
        <v>4</v>
      </c>
      <c r="F2578" s="6" t="s">
        <v>5</v>
      </c>
      <c r="G2578" s="6" t="s">
        <v>1008</v>
      </c>
      <c r="H2578" s="6" t="s">
        <v>17</v>
      </c>
      <c r="I2578" s="6" t="s">
        <v>1012</v>
      </c>
      <c r="J2578" s="6" t="s">
        <v>1064</v>
      </c>
      <c r="K2578" s="6" t="s">
        <v>1261</v>
      </c>
      <c r="L2578" s="6" t="s">
        <v>1265</v>
      </c>
      <c r="M2578" s="6" t="s">
        <v>1272</v>
      </c>
      <c r="N2578" s="5">
        <v>41520</v>
      </c>
      <c r="O2578" s="7">
        <v>365</v>
      </c>
      <c r="P2578" s="7">
        <v>598</v>
      </c>
      <c r="Q2578" s="7">
        <v>233</v>
      </c>
      <c r="R2578" s="6">
        <v>42</v>
      </c>
      <c r="S2578" s="7">
        <v>25116</v>
      </c>
      <c r="T2578" s="8">
        <v>0.04</v>
      </c>
      <c r="U2578" s="7">
        <v>1004.64</v>
      </c>
      <c r="V2578" s="7">
        <v>24111.360000000001</v>
      </c>
      <c r="W2578" s="7">
        <v>149</v>
      </c>
      <c r="X2578" s="7">
        <v>8471</v>
      </c>
      <c r="Y2578" s="9">
        <f>+DAY('TABLA PRINCIPAL'!$B2578)</f>
        <v>2</v>
      </c>
      <c r="Z2578" s="9">
        <f>+MONTH('TABLA PRINCIPAL'!$B2578)</f>
        <v>9</v>
      </c>
      <c r="AA2578" s="9">
        <f>+YEAR('TABLA PRINCIPAL'!$B2578)</f>
        <v>2013</v>
      </c>
      <c r="AB2578" s="22" t="str">
        <f>+IF(Ventas_Oficina[[#This Row],[Total del pedido]]&gt;=100000,"SI","NO")</f>
        <v>NO</v>
      </c>
      <c r="AC2578" s="22" t="str">
        <f>+_xlfn.XLOOKUP(Ventas_Oficina[[#This Row],[Nº de artículo]],AUXILIAR!A2577:A7470,AUXILIAR!D2577:D7470,"Error",0)</f>
        <v>Enviado a tiempo</v>
      </c>
      <c r="AD2578" s="22" t="str">
        <f>+IF(AND(Ventas_Oficina[[#This Row],[Total]]&gt;75000,Ventas_Oficina[[#This Row],[Envio a tiempo]]="Enviado a tiempo"),"Buena Venta","Venta Mala")</f>
        <v>Venta Mala</v>
      </c>
    </row>
    <row r="2579" spans="1:30" x14ac:dyDescent="0.25">
      <c r="A2579" s="26">
        <v>1436501</v>
      </c>
      <c r="B2579" s="10">
        <v>42087</v>
      </c>
      <c r="C2579" s="11" t="s">
        <v>720</v>
      </c>
      <c r="D2579" s="11" t="s">
        <v>537</v>
      </c>
      <c r="E2579" s="11" t="s">
        <v>4</v>
      </c>
      <c r="F2579" s="11" t="s">
        <v>5</v>
      </c>
      <c r="G2579" s="11" t="s">
        <v>1008</v>
      </c>
      <c r="H2579" s="11" t="s">
        <v>53</v>
      </c>
      <c r="I2579" s="11" t="s">
        <v>1015</v>
      </c>
      <c r="J2579" s="11" t="s">
        <v>1083</v>
      </c>
      <c r="K2579" s="11" t="s">
        <v>1261</v>
      </c>
      <c r="L2579" s="11" t="s">
        <v>1265</v>
      </c>
      <c r="M2579" s="11" t="s">
        <v>1272</v>
      </c>
      <c r="N2579" s="10">
        <v>42089</v>
      </c>
      <c r="O2579" s="12">
        <v>375</v>
      </c>
      <c r="P2579" s="12">
        <v>708</v>
      </c>
      <c r="Q2579" s="12">
        <v>333</v>
      </c>
      <c r="R2579" s="11">
        <v>40</v>
      </c>
      <c r="S2579" s="12">
        <v>28320</v>
      </c>
      <c r="T2579" s="13">
        <v>0</v>
      </c>
      <c r="U2579" s="12">
        <v>0</v>
      </c>
      <c r="V2579" s="12">
        <v>28320</v>
      </c>
      <c r="W2579" s="12">
        <v>235</v>
      </c>
      <c r="X2579" s="12">
        <v>27836</v>
      </c>
      <c r="Y2579" s="14">
        <f>+DAY('TABLA PRINCIPAL'!$B2579)</f>
        <v>24</v>
      </c>
      <c r="Z2579" s="14">
        <f>+MONTH('TABLA PRINCIPAL'!$B2579)</f>
        <v>3</v>
      </c>
      <c r="AA2579" s="14">
        <f>+YEAR('TABLA PRINCIPAL'!$B2579)</f>
        <v>2015</v>
      </c>
      <c r="AB2579" s="22" t="str">
        <f>+IF(Ventas_Oficina[[#This Row],[Total del pedido]]&gt;=100000,"SI","NO")</f>
        <v>NO</v>
      </c>
      <c r="AC2579" s="22" t="str">
        <f>+_xlfn.XLOOKUP(Ventas_Oficina[[#This Row],[Nº de artículo]],AUXILIAR!A2578:A7471,AUXILIAR!D2578:D7471,"Error",0)</f>
        <v>Enviado a tiempo</v>
      </c>
      <c r="AD2579" s="22" t="str">
        <f>+IF(AND(Ventas_Oficina[[#This Row],[Total]]&gt;75000,Ventas_Oficina[[#This Row],[Envio a tiempo]]="Enviado a tiempo"),"Buena Venta","Venta Mala")</f>
        <v>Venta Mala</v>
      </c>
    </row>
    <row r="2580" spans="1:30" x14ac:dyDescent="0.25">
      <c r="A2580" s="25">
        <v>1436866</v>
      </c>
      <c r="B2580" s="5">
        <v>42024</v>
      </c>
      <c r="C2580" s="6" t="s">
        <v>182</v>
      </c>
      <c r="D2580" s="6" t="s">
        <v>183</v>
      </c>
      <c r="E2580" s="6" t="s">
        <v>4</v>
      </c>
      <c r="F2580" s="6" t="s">
        <v>5</v>
      </c>
      <c r="G2580" s="6" t="s">
        <v>1010</v>
      </c>
      <c r="H2580" s="6" t="s">
        <v>106</v>
      </c>
      <c r="I2580" s="6" t="s">
        <v>1013</v>
      </c>
      <c r="J2580" s="6" t="s">
        <v>1055</v>
      </c>
      <c r="K2580" s="6" t="s">
        <v>1261</v>
      </c>
      <c r="L2580" s="6" t="s">
        <v>1266</v>
      </c>
      <c r="M2580" s="6" t="s">
        <v>1272</v>
      </c>
      <c r="N2580" s="5">
        <v>42025</v>
      </c>
      <c r="O2580" s="7">
        <v>250</v>
      </c>
      <c r="P2580" s="7">
        <v>568</v>
      </c>
      <c r="Q2580" s="7">
        <v>318</v>
      </c>
      <c r="R2580" s="6">
        <v>22</v>
      </c>
      <c r="S2580" s="7">
        <v>12496</v>
      </c>
      <c r="T2580" s="8">
        <v>0.02</v>
      </c>
      <c r="U2580" s="7">
        <v>249.92000000000002</v>
      </c>
      <c r="V2580" s="7">
        <v>12246.08</v>
      </c>
      <c r="W2580" s="7">
        <v>360</v>
      </c>
      <c r="X2580" s="7">
        <v>27329</v>
      </c>
      <c r="Y2580" s="9">
        <f>+DAY('TABLA PRINCIPAL'!$B2580)</f>
        <v>20</v>
      </c>
      <c r="Z2580" s="9">
        <f>+MONTH('TABLA PRINCIPAL'!$B2580)</f>
        <v>1</v>
      </c>
      <c r="AA2580" s="9">
        <f>+YEAR('TABLA PRINCIPAL'!$B2580)</f>
        <v>2015</v>
      </c>
      <c r="AB2580" s="22" t="str">
        <f>+IF(Ventas_Oficina[[#This Row],[Total del pedido]]&gt;=100000,"SI","NO")</f>
        <v>NO</v>
      </c>
      <c r="AC2580" s="22" t="str">
        <f>+_xlfn.XLOOKUP(Ventas_Oficina[[#This Row],[Nº de artículo]],AUXILIAR!A2579:A7472,AUXILIAR!D2579:D7472,"Error",0)</f>
        <v>No enviado a tiempo</v>
      </c>
      <c r="AD2580" s="22" t="str">
        <f>+IF(AND(Ventas_Oficina[[#This Row],[Total]]&gt;75000,Ventas_Oficina[[#This Row],[Envio a tiempo]]="Enviado a tiempo"),"Buena Venta","Venta Mala")</f>
        <v>Venta Mala</v>
      </c>
    </row>
    <row r="2581" spans="1:30" x14ac:dyDescent="0.25">
      <c r="A2581" s="26">
        <v>1436866</v>
      </c>
      <c r="B2581" s="10">
        <v>41527</v>
      </c>
      <c r="C2581" s="11" t="s">
        <v>107</v>
      </c>
      <c r="D2581" s="11" t="s">
        <v>108</v>
      </c>
      <c r="E2581" s="11" t="s">
        <v>4</v>
      </c>
      <c r="F2581" s="11" t="s">
        <v>5</v>
      </c>
      <c r="G2581" s="11" t="s">
        <v>1007</v>
      </c>
      <c r="H2581" s="11" t="s">
        <v>9</v>
      </c>
      <c r="I2581" s="11" t="s">
        <v>1014</v>
      </c>
      <c r="J2581" s="11" t="s">
        <v>1035</v>
      </c>
      <c r="K2581" s="11" t="s">
        <v>1261</v>
      </c>
      <c r="L2581" s="11" t="s">
        <v>1265</v>
      </c>
      <c r="M2581" s="11" t="s">
        <v>1272</v>
      </c>
      <c r="N2581" s="10">
        <v>41529</v>
      </c>
      <c r="O2581" s="12">
        <v>882</v>
      </c>
      <c r="P2581" s="12">
        <v>2099</v>
      </c>
      <c r="Q2581" s="12">
        <v>1217</v>
      </c>
      <c r="R2581" s="11">
        <v>27</v>
      </c>
      <c r="S2581" s="12">
        <v>56673</v>
      </c>
      <c r="T2581" s="13">
        <v>0.03</v>
      </c>
      <c r="U2581" s="12">
        <v>1700.1899999999998</v>
      </c>
      <c r="V2581" s="12">
        <v>54972.81</v>
      </c>
      <c r="W2581" s="12">
        <v>481</v>
      </c>
      <c r="X2581" s="12">
        <v>41004</v>
      </c>
      <c r="Y2581" s="14">
        <f>+DAY('TABLA PRINCIPAL'!$B2581)</f>
        <v>10</v>
      </c>
      <c r="Z2581" s="14">
        <f>+MONTH('TABLA PRINCIPAL'!$B2581)</f>
        <v>9</v>
      </c>
      <c r="AA2581" s="14">
        <f>+YEAR('TABLA PRINCIPAL'!$B2581)</f>
        <v>2013</v>
      </c>
      <c r="AB2581" s="22" t="str">
        <f>+IF(Ventas_Oficina[[#This Row],[Total del pedido]]&gt;=100000,"SI","NO")</f>
        <v>NO</v>
      </c>
      <c r="AC2581" s="22" t="str">
        <f>+_xlfn.XLOOKUP(Ventas_Oficina[[#This Row],[Nº de artículo]],AUXILIAR!A2580:A7473,AUXILIAR!D2580:D7473,"Error",0)</f>
        <v>No enviado a tiempo</v>
      </c>
      <c r="AD2581" s="22" t="str">
        <f>+IF(AND(Ventas_Oficina[[#This Row],[Total]]&gt;75000,Ventas_Oficina[[#This Row],[Envio a tiempo]]="Enviado a tiempo"),"Buena Venta","Venta Mala")</f>
        <v>Venta Mala</v>
      </c>
    </row>
    <row r="2582" spans="1:30" x14ac:dyDescent="0.25">
      <c r="A2582" s="25">
        <v>1436866</v>
      </c>
      <c r="B2582" s="5">
        <v>41503</v>
      </c>
      <c r="C2582" s="6" t="s">
        <v>74</v>
      </c>
      <c r="D2582" s="6" t="s">
        <v>3</v>
      </c>
      <c r="E2582" s="6" t="s">
        <v>4</v>
      </c>
      <c r="F2582" s="6" t="s">
        <v>5</v>
      </c>
      <c r="G2582" s="6" t="s">
        <v>1007</v>
      </c>
      <c r="H2582" s="6" t="s">
        <v>6</v>
      </c>
      <c r="I2582" s="6" t="s">
        <v>1014</v>
      </c>
      <c r="J2582" s="6" t="s">
        <v>1064</v>
      </c>
      <c r="K2582" s="6" t="s">
        <v>1261</v>
      </c>
      <c r="L2582" s="6" t="s">
        <v>1265</v>
      </c>
      <c r="M2582" s="6" t="s">
        <v>1272</v>
      </c>
      <c r="N2582" s="5">
        <v>41503</v>
      </c>
      <c r="O2582" s="7">
        <v>365</v>
      </c>
      <c r="P2582" s="7">
        <v>598</v>
      </c>
      <c r="Q2582" s="7">
        <v>233</v>
      </c>
      <c r="R2582" s="6">
        <v>27</v>
      </c>
      <c r="S2582" s="7">
        <v>16146</v>
      </c>
      <c r="T2582" s="8">
        <v>0.03</v>
      </c>
      <c r="U2582" s="7">
        <v>484.38</v>
      </c>
      <c r="V2582" s="7">
        <v>15661.62</v>
      </c>
      <c r="W2582" s="7">
        <v>149</v>
      </c>
      <c r="X2582" s="7">
        <v>16008</v>
      </c>
      <c r="Y2582" s="9">
        <f>+DAY('TABLA PRINCIPAL'!$B2582)</f>
        <v>17</v>
      </c>
      <c r="Z2582" s="9">
        <f>+MONTH('TABLA PRINCIPAL'!$B2582)</f>
        <v>8</v>
      </c>
      <c r="AA2582" s="9">
        <f>+YEAR('TABLA PRINCIPAL'!$B2582)</f>
        <v>2013</v>
      </c>
      <c r="AB2582" s="22" t="str">
        <f>+IF(Ventas_Oficina[[#This Row],[Total del pedido]]&gt;=100000,"SI","NO")</f>
        <v>NO</v>
      </c>
      <c r="AC2582" s="22" t="str">
        <f>+_xlfn.XLOOKUP(Ventas_Oficina[[#This Row],[Nº de artículo]],AUXILIAR!A2581:A7474,AUXILIAR!D2581:D7474,"Error",0)</f>
        <v>Enviado a tiempo</v>
      </c>
      <c r="AD2582" s="22" t="str">
        <f>+IF(AND(Ventas_Oficina[[#This Row],[Total]]&gt;75000,Ventas_Oficina[[#This Row],[Envio a tiempo]]="Enviado a tiempo"),"Buena Venta","Venta Mala")</f>
        <v>Venta Mala</v>
      </c>
    </row>
    <row r="2583" spans="1:30" x14ac:dyDescent="0.25">
      <c r="A2583" s="26">
        <v>1437231</v>
      </c>
      <c r="B2583" s="10">
        <v>42314</v>
      </c>
      <c r="C2583" s="11" t="s">
        <v>386</v>
      </c>
      <c r="D2583" s="11" t="s">
        <v>76</v>
      </c>
      <c r="E2583" s="11" t="s">
        <v>4</v>
      </c>
      <c r="F2583" s="11" t="s">
        <v>5</v>
      </c>
      <c r="G2583" s="11" t="s">
        <v>1008</v>
      </c>
      <c r="H2583" s="11" t="s">
        <v>17</v>
      </c>
      <c r="I2583" s="11" t="s">
        <v>1015</v>
      </c>
      <c r="J2583" s="11" t="s">
        <v>1053</v>
      </c>
      <c r="K2583" s="11" t="s">
        <v>1262</v>
      </c>
      <c r="L2583" s="11" t="s">
        <v>1265</v>
      </c>
      <c r="M2583" s="11" t="s">
        <v>1272</v>
      </c>
      <c r="N2583" s="10">
        <v>42314</v>
      </c>
      <c r="O2583" s="12">
        <v>37799</v>
      </c>
      <c r="P2583" s="12">
        <v>59999</v>
      </c>
      <c r="Q2583" s="12">
        <v>22200</v>
      </c>
      <c r="R2583" s="11">
        <v>8</v>
      </c>
      <c r="S2583" s="12">
        <v>479992</v>
      </c>
      <c r="T2583" s="13">
        <v>0.01</v>
      </c>
      <c r="U2583" s="12">
        <v>4799.92</v>
      </c>
      <c r="V2583" s="12">
        <v>475192.08</v>
      </c>
      <c r="W2583" s="12">
        <v>2449</v>
      </c>
      <c r="X2583" s="12">
        <v>270541</v>
      </c>
      <c r="Y2583" s="14">
        <f>+DAY('TABLA PRINCIPAL'!$B2583)</f>
        <v>6</v>
      </c>
      <c r="Z2583" s="14">
        <f>+MONTH('TABLA PRINCIPAL'!$B2583)</f>
        <v>11</v>
      </c>
      <c r="AA2583" s="14">
        <f>+YEAR('TABLA PRINCIPAL'!$B2583)</f>
        <v>2015</v>
      </c>
      <c r="AB2583" s="22" t="str">
        <f>+IF(Ventas_Oficina[[#This Row],[Total del pedido]]&gt;=100000,"SI","NO")</f>
        <v>SI</v>
      </c>
      <c r="AC2583" s="22" t="str">
        <f>+_xlfn.XLOOKUP(Ventas_Oficina[[#This Row],[Nº de artículo]],AUXILIAR!A2582:A7475,AUXILIAR!D2582:D7475,"Error",0)</f>
        <v>No enviado a tiempo</v>
      </c>
      <c r="AD2583" s="22" t="str">
        <f>+IF(AND(Ventas_Oficina[[#This Row],[Total]]&gt;75000,Ventas_Oficina[[#This Row],[Envio a tiempo]]="Enviado a tiempo"),"Buena Venta","Venta Mala")</f>
        <v>Venta Mala</v>
      </c>
    </row>
    <row r="2584" spans="1:30" x14ac:dyDescent="0.25">
      <c r="A2584" s="25">
        <v>1437231</v>
      </c>
      <c r="B2584" s="5">
        <v>42142</v>
      </c>
      <c r="C2584" s="6" t="s">
        <v>47</v>
      </c>
      <c r="D2584" s="6" t="s">
        <v>48</v>
      </c>
      <c r="E2584" s="6" t="s">
        <v>4</v>
      </c>
      <c r="F2584" s="6" t="s">
        <v>5</v>
      </c>
      <c r="G2584" s="6" t="s">
        <v>1008</v>
      </c>
      <c r="H2584" s="6" t="s">
        <v>34</v>
      </c>
      <c r="I2584" s="6" t="s">
        <v>1013</v>
      </c>
      <c r="J2584" s="6" t="s">
        <v>1023</v>
      </c>
      <c r="K2584" s="6" t="s">
        <v>1261</v>
      </c>
      <c r="L2584" s="6" t="s">
        <v>1265</v>
      </c>
      <c r="M2584" s="6" t="s">
        <v>1272</v>
      </c>
      <c r="N2584" s="5">
        <v>42149</v>
      </c>
      <c r="O2584" s="7">
        <v>459</v>
      </c>
      <c r="P2584" s="7">
        <v>728</v>
      </c>
      <c r="Q2584" s="7">
        <v>269</v>
      </c>
      <c r="R2584" s="6">
        <v>42</v>
      </c>
      <c r="S2584" s="7">
        <v>30576</v>
      </c>
      <c r="T2584" s="8">
        <v>0.06</v>
      </c>
      <c r="U2584" s="7">
        <v>1834.56</v>
      </c>
      <c r="V2584" s="7">
        <v>28741.439999999999</v>
      </c>
      <c r="W2584" s="7">
        <v>1115</v>
      </c>
      <c r="X2584" s="7">
        <v>29841</v>
      </c>
      <c r="Y2584" s="9">
        <f>+DAY('TABLA PRINCIPAL'!$B2584)</f>
        <v>18</v>
      </c>
      <c r="Z2584" s="9">
        <f>+MONTH('TABLA PRINCIPAL'!$B2584)</f>
        <v>5</v>
      </c>
      <c r="AA2584" s="9">
        <f>+YEAR('TABLA PRINCIPAL'!$B2584)</f>
        <v>2015</v>
      </c>
      <c r="AB2584" s="22" t="str">
        <f>+IF(Ventas_Oficina[[#This Row],[Total del pedido]]&gt;=100000,"SI","NO")</f>
        <v>NO</v>
      </c>
      <c r="AC2584" s="22" t="str">
        <f>+_xlfn.XLOOKUP(Ventas_Oficina[[#This Row],[Nº de artículo]],AUXILIAR!A2583:A7476,AUXILIAR!D2583:D7476,"Error",0)</f>
        <v>No enviado a tiempo</v>
      </c>
      <c r="AD2584" s="22" t="str">
        <f>+IF(AND(Ventas_Oficina[[#This Row],[Total]]&gt;75000,Ventas_Oficina[[#This Row],[Envio a tiempo]]="Enviado a tiempo"),"Buena Venta","Venta Mala")</f>
        <v>Venta Mala</v>
      </c>
    </row>
    <row r="2585" spans="1:30" x14ac:dyDescent="0.25">
      <c r="A2585" s="26">
        <v>1437231</v>
      </c>
      <c r="B2585" s="10">
        <v>41359</v>
      </c>
      <c r="C2585" s="11" t="s">
        <v>170</v>
      </c>
      <c r="D2585" s="11" t="s">
        <v>48</v>
      </c>
      <c r="E2585" s="11" t="s">
        <v>4</v>
      </c>
      <c r="F2585" s="11" t="s">
        <v>5</v>
      </c>
      <c r="G2585" s="11" t="s">
        <v>1007</v>
      </c>
      <c r="H2585" s="11" t="s">
        <v>34</v>
      </c>
      <c r="I2585" s="11" t="s">
        <v>1012</v>
      </c>
      <c r="J2585" s="11" t="s">
        <v>1119</v>
      </c>
      <c r="K2585" s="11" t="s">
        <v>1261</v>
      </c>
      <c r="L2585" s="11" t="s">
        <v>1265</v>
      </c>
      <c r="M2585" s="11" t="s">
        <v>1272</v>
      </c>
      <c r="N2585" s="10">
        <v>41361</v>
      </c>
      <c r="O2585" s="12">
        <v>337</v>
      </c>
      <c r="P2585" s="12">
        <v>553</v>
      </c>
      <c r="Q2585" s="12">
        <v>216</v>
      </c>
      <c r="R2585" s="11">
        <v>16</v>
      </c>
      <c r="S2585" s="12">
        <v>8848</v>
      </c>
      <c r="T2585" s="13">
        <v>0.04</v>
      </c>
      <c r="U2585" s="12">
        <v>353.92</v>
      </c>
      <c r="V2585" s="12">
        <v>8494.08</v>
      </c>
      <c r="W2585" s="12">
        <v>698</v>
      </c>
      <c r="X2585" s="12">
        <v>4040</v>
      </c>
      <c r="Y2585" s="14">
        <f>+DAY('TABLA PRINCIPAL'!$B2585)</f>
        <v>26</v>
      </c>
      <c r="Z2585" s="14">
        <f>+MONTH('TABLA PRINCIPAL'!$B2585)</f>
        <v>3</v>
      </c>
      <c r="AA2585" s="14">
        <f>+YEAR('TABLA PRINCIPAL'!$B2585)</f>
        <v>2013</v>
      </c>
      <c r="AB2585" s="22" t="str">
        <f>+IF(Ventas_Oficina[[#This Row],[Total del pedido]]&gt;=100000,"SI","NO")</f>
        <v>NO</v>
      </c>
      <c r="AC2585" s="22" t="str">
        <f>+_xlfn.XLOOKUP(Ventas_Oficina[[#This Row],[Nº de artículo]],AUXILIAR!A2584:A7477,AUXILIAR!D2584:D7477,"Error",0)</f>
        <v>Enviado a tiempo</v>
      </c>
      <c r="AD2585" s="22" t="str">
        <f>+IF(AND(Ventas_Oficina[[#This Row],[Total]]&gt;75000,Ventas_Oficina[[#This Row],[Envio a tiempo]]="Enviado a tiempo"),"Buena Venta","Venta Mala")</f>
        <v>Venta Mala</v>
      </c>
    </row>
    <row r="2586" spans="1:30" x14ac:dyDescent="0.25">
      <c r="A2586" s="25">
        <v>1437262</v>
      </c>
      <c r="B2586" s="5">
        <v>42121</v>
      </c>
      <c r="C2586" s="6" t="s">
        <v>302</v>
      </c>
      <c r="D2586" s="6" t="s">
        <v>135</v>
      </c>
      <c r="E2586" s="6" t="s">
        <v>12</v>
      </c>
      <c r="F2586" s="6" t="s">
        <v>13</v>
      </c>
      <c r="G2586" s="6" t="s">
        <v>1008</v>
      </c>
      <c r="H2586" s="6" t="s">
        <v>14</v>
      </c>
      <c r="I2586" s="6" t="s">
        <v>1015</v>
      </c>
      <c r="J2586" s="6" t="s">
        <v>1081</v>
      </c>
      <c r="K2586" s="6" t="s">
        <v>1262</v>
      </c>
      <c r="L2586" s="6" t="s">
        <v>1269</v>
      </c>
      <c r="M2586" s="6" t="s">
        <v>1272</v>
      </c>
      <c r="N2586" s="5">
        <v>42122</v>
      </c>
      <c r="O2586" s="7">
        <v>252</v>
      </c>
      <c r="P2586" s="7">
        <v>400</v>
      </c>
      <c r="Q2586" s="7">
        <v>148</v>
      </c>
      <c r="R2586" s="6">
        <v>48</v>
      </c>
      <c r="S2586" s="7">
        <v>19200</v>
      </c>
      <c r="T2586" s="8">
        <v>0.08</v>
      </c>
      <c r="U2586" s="7">
        <v>1536</v>
      </c>
      <c r="V2586" s="7">
        <v>17664</v>
      </c>
      <c r="W2586" s="7">
        <v>130</v>
      </c>
      <c r="X2586" s="7">
        <v>13252</v>
      </c>
      <c r="Y2586" s="9">
        <f>+DAY('TABLA PRINCIPAL'!$B2586)</f>
        <v>27</v>
      </c>
      <c r="Z2586" s="9">
        <f>+MONTH('TABLA PRINCIPAL'!$B2586)</f>
        <v>4</v>
      </c>
      <c r="AA2586" s="9">
        <f>+YEAR('TABLA PRINCIPAL'!$B2586)</f>
        <v>2015</v>
      </c>
      <c r="AB2586" s="22" t="str">
        <f>+IF(Ventas_Oficina[[#This Row],[Total del pedido]]&gt;=100000,"SI","NO")</f>
        <v>NO</v>
      </c>
      <c r="AC2586" s="22" t="str">
        <f>+_xlfn.XLOOKUP(Ventas_Oficina[[#This Row],[Nº de artículo]],AUXILIAR!A2585:A7478,AUXILIAR!D2585:D7478,"Error",0)</f>
        <v>No enviado a tiempo</v>
      </c>
      <c r="AD2586" s="22" t="str">
        <f>+IF(AND(Ventas_Oficina[[#This Row],[Total]]&gt;75000,Ventas_Oficina[[#This Row],[Envio a tiempo]]="Enviado a tiempo"),"Buena Venta","Venta Mala")</f>
        <v>Venta Mala</v>
      </c>
    </row>
    <row r="2587" spans="1:30" x14ac:dyDescent="0.25">
      <c r="A2587" s="26">
        <v>1437962</v>
      </c>
      <c r="B2587" s="10">
        <v>42568</v>
      </c>
      <c r="C2587" s="11" t="s">
        <v>331</v>
      </c>
      <c r="D2587" s="11" t="s">
        <v>46</v>
      </c>
      <c r="E2587" s="11" t="s">
        <v>4</v>
      </c>
      <c r="F2587" s="11" t="s">
        <v>5</v>
      </c>
      <c r="G2587" s="11" t="s">
        <v>1010</v>
      </c>
      <c r="H2587" s="11" t="s">
        <v>9</v>
      </c>
      <c r="I2587" s="11" t="s">
        <v>1016</v>
      </c>
      <c r="J2587" s="11" t="s">
        <v>1019</v>
      </c>
      <c r="K2587" s="11" t="s">
        <v>1261</v>
      </c>
      <c r="L2587" s="11" t="s">
        <v>1267</v>
      </c>
      <c r="M2587" s="11" t="s">
        <v>1272</v>
      </c>
      <c r="N2587" s="10">
        <v>42569</v>
      </c>
      <c r="O2587" s="12">
        <v>24</v>
      </c>
      <c r="P2587" s="12">
        <v>126</v>
      </c>
      <c r="Q2587" s="12">
        <v>102</v>
      </c>
      <c r="R2587" s="11">
        <v>26</v>
      </c>
      <c r="S2587" s="12">
        <v>3276</v>
      </c>
      <c r="T2587" s="13">
        <v>7.0000000000000007E-2</v>
      </c>
      <c r="U2587" s="12">
        <v>229.32000000000002</v>
      </c>
      <c r="V2587" s="12">
        <v>3046.68</v>
      </c>
      <c r="W2587" s="12">
        <v>70</v>
      </c>
      <c r="X2587" s="12">
        <v>41439</v>
      </c>
      <c r="Y2587" s="14">
        <f>+DAY('TABLA PRINCIPAL'!$B2587)</f>
        <v>17</v>
      </c>
      <c r="Z2587" s="14">
        <f>+MONTH('TABLA PRINCIPAL'!$B2587)</f>
        <v>7</v>
      </c>
      <c r="AA2587" s="14">
        <f>+YEAR('TABLA PRINCIPAL'!$B2587)</f>
        <v>2016</v>
      </c>
      <c r="AB2587" s="22" t="str">
        <f>+IF(Ventas_Oficina[[#This Row],[Total del pedido]]&gt;=100000,"SI","NO")</f>
        <v>NO</v>
      </c>
      <c r="AC2587" s="22" t="str">
        <f>+_xlfn.XLOOKUP(Ventas_Oficina[[#This Row],[Nº de artículo]],AUXILIAR!A2586:A7479,AUXILIAR!D2586:D7479,"Error",0)</f>
        <v>No enviado a tiempo</v>
      </c>
      <c r="AD2587" s="22" t="str">
        <f>+IF(AND(Ventas_Oficina[[#This Row],[Total]]&gt;75000,Ventas_Oficina[[#This Row],[Envio a tiempo]]="Enviado a tiempo"),"Buena Venta","Venta Mala")</f>
        <v>Venta Mala</v>
      </c>
    </row>
    <row r="2588" spans="1:30" x14ac:dyDescent="0.25">
      <c r="A2588" s="25">
        <v>1437962</v>
      </c>
      <c r="B2588" s="5">
        <v>41685</v>
      </c>
      <c r="C2588" s="6" t="s">
        <v>67</v>
      </c>
      <c r="D2588" s="6" t="s">
        <v>68</v>
      </c>
      <c r="E2588" s="6" t="s">
        <v>12</v>
      </c>
      <c r="F2588" s="6" t="s">
        <v>13</v>
      </c>
      <c r="G2588" s="6" t="s">
        <v>1010</v>
      </c>
      <c r="H2588" s="6" t="s">
        <v>14</v>
      </c>
      <c r="I2588" s="6" t="s">
        <v>1012</v>
      </c>
      <c r="J2588" s="6" t="s">
        <v>1059</v>
      </c>
      <c r="K2588" s="6" t="s">
        <v>1261</v>
      </c>
      <c r="L2588" s="6" t="s">
        <v>1266</v>
      </c>
      <c r="M2588" s="6" t="s">
        <v>1272</v>
      </c>
      <c r="N2588" s="5">
        <v>41686</v>
      </c>
      <c r="O2588" s="7">
        <v>226</v>
      </c>
      <c r="P2588" s="7">
        <v>358</v>
      </c>
      <c r="Q2588" s="7">
        <v>132</v>
      </c>
      <c r="R2588" s="6">
        <v>16</v>
      </c>
      <c r="S2588" s="7">
        <v>5728</v>
      </c>
      <c r="T2588" s="8">
        <v>0.03</v>
      </c>
      <c r="U2588" s="7">
        <v>171.84</v>
      </c>
      <c r="V2588" s="7">
        <v>5556.16</v>
      </c>
      <c r="W2588" s="7">
        <v>547</v>
      </c>
      <c r="X2588" s="7">
        <v>4049</v>
      </c>
      <c r="Y2588" s="9">
        <f>+DAY('TABLA PRINCIPAL'!$B2588)</f>
        <v>15</v>
      </c>
      <c r="Z2588" s="9">
        <f>+MONTH('TABLA PRINCIPAL'!$B2588)</f>
        <v>2</v>
      </c>
      <c r="AA2588" s="9">
        <f>+YEAR('TABLA PRINCIPAL'!$B2588)</f>
        <v>2014</v>
      </c>
      <c r="AB2588" s="22" t="str">
        <f>+IF(Ventas_Oficina[[#This Row],[Total del pedido]]&gt;=100000,"SI","NO")</f>
        <v>NO</v>
      </c>
      <c r="AC2588" s="22" t="str">
        <f>+_xlfn.XLOOKUP(Ventas_Oficina[[#This Row],[Nº de artículo]],AUXILIAR!A2587:A7480,AUXILIAR!D2587:D7480,"Error",0)</f>
        <v>No enviado a tiempo</v>
      </c>
      <c r="AD2588" s="22" t="str">
        <f>+IF(AND(Ventas_Oficina[[#This Row],[Total]]&gt;75000,Ventas_Oficina[[#This Row],[Envio a tiempo]]="Enviado a tiempo"),"Buena Venta","Venta Mala")</f>
        <v>Venta Mala</v>
      </c>
    </row>
    <row r="2589" spans="1:30" x14ac:dyDescent="0.25">
      <c r="A2589" s="26">
        <v>1438327</v>
      </c>
      <c r="B2589" s="10">
        <v>41695</v>
      </c>
      <c r="C2589" s="11" t="s">
        <v>107</v>
      </c>
      <c r="D2589" s="11" t="s">
        <v>372</v>
      </c>
      <c r="E2589" s="11" t="s">
        <v>4</v>
      </c>
      <c r="F2589" s="11" t="s">
        <v>5</v>
      </c>
      <c r="G2589" s="11" t="s">
        <v>1010</v>
      </c>
      <c r="H2589" s="11" t="s">
        <v>121</v>
      </c>
      <c r="I2589" s="11" t="s">
        <v>1014</v>
      </c>
      <c r="J2589" s="11" t="s">
        <v>1041</v>
      </c>
      <c r="K2589" s="11" t="s">
        <v>1261</v>
      </c>
      <c r="L2589" s="11" t="s">
        <v>1265</v>
      </c>
      <c r="M2589" s="11" t="s">
        <v>1272</v>
      </c>
      <c r="N2589" s="10">
        <v>41697</v>
      </c>
      <c r="O2589" s="12">
        <v>245</v>
      </c>
      <c r="P2589" s="12">
        <v>389</v>
      </c>
      <c r="Q2589" s="12">
        <v>144</v>
      </c>
      <c r="R2589" s="11">
        <v>10</v>
      </c>
      <c r="S2589" s="12">
        <v>3890</v>
      </c>
      <c r="T2589" s="13">
        <v>0.06</v>
      </c>
      <c r="U2589" s="12">
        <v>233.39999999999998</v>
      </c>
      <c r="V2589" s="12">
        <v>3656.6</v>
      </c>
      <c r="W2589" s="12">
        <v>701</v>
      </c>
      <c r="X2589" s="12">
        <v>10144</v>
      </c>
      <c r="Y2589" s="14">
        <f>+DAY('TABLA PRINCIPAL'!$B2589)</f>
        <v>25</v>
      </c>
      <c r="Z2589" s="14">
        <f>+MONTH('TABLA PRINCIPAL'!$B2589)</f>
        <v>2</v>
      </c>
      <c r="AA2589" s="14">
        <f>+YEAR('TABLA PRINCIPAL'!$B2589)</f>
        <v>2014</v>
      </c>
      <c r="AB2589" s="22" t="str">
        <f>+IF(Ventas_Oficina[[#This Row],[Total del pedido]]&gt;=100000,"SI","NO")</f>
        <v>NO</v>
      </c>
      <c r="AC2589" s="22" t="str">
        <f>+_xlfn.XLOOKUP(Ventas_Oficina[[#This Row],[Nº de artículo]],AUXILIAR!A2588:A7481,AUXILIAR!D2588:D7481,"Error",0)</f>
        <v>Enviado a tiempo</v>
      </c>
      <c r="AD2589" s="22" t="str">
        <f>+IF(AND(Ventas_Oficina[[#This Row],[Total]]&gt;75000,Ventas_Oficina[[#This Row],[Envio a tiempo]]="Enviado a tiempo"),"Buena Venta","Venta Mala")</f>
        <v>Venta Mala</v>
      </c>
    </row>
    <row r="2590" spans="1:30" x14ac:dyDescent="0.25">
      <c r="A2590" s="25">
        <v>1438327</v>
      </c>
      <c r="B2590" s="5">
        <v>42087</v>
      </c>
      <c r="C2590" s="6" t="s">
        <v>482</v>
      </c>
      <c r="D2590" s="6" t="s">
        <v>150</v>
      </c>
      <c r="E2590" s="6" t="s">
        <v>12</v>
      </c>
      <c r="F2590" s="6" t="s">
        <v>13</v>
      </c>
      <c r="G2590" s="6" t="s">
        <v>1010</v>
      </c>
      <c r="H2590" s="6" t="s">
        <v>14</v>
      </c>
      <c r="I2590" s="6" t="s">
        <v>1013</v>
      </c>
      <c r="J2590" s="6" t="s">
        <v>1039</v>
      </c>
      <c r="K2590" s="6" t="s">
        <v>1261</v>
      </c>
      <c r="L2590" s="6" t="s">
        <v>1265</v>
      </c>
      <c r="M2590" s="6" t="s">
        <v>1272</v>
      </c>
      <c r="N2590" s="5">
        <v>42088</v>
      </c>
      <c r="O2590" s="7">
        <v>479</v>
      </c>
      <c r="P2590" s="7">
        <v>1197</v>
      </c>
      <c r="Q2590" s="7">
        <v>718</v>
      </c>
      <c r="R2590" s="6">
        <v>32</v>
      </c>
      <c r="S2590" s="7">
        <v>38304</v>
      </c>
      <c r="T2590" s="8">
        <v>0.09</v>
      </c>
      <c r="U2590" s="7">
        <v>3447.3599999999997</v>
      </c>
      <c r="V2590" s="7">
        <v>34856.639999999999</v>
      </c>
      <c r="W2590" s="7">
        <v>581</v>
      </c>
      <c r="X2590" s="7">
        <v>4592</v>
      </c>
      <c r="Y2590" s="9">
        <f>+DAY('TABLA PRINCIPAL'!$B2590)</f>
        <v>24</v>
      </c>
      <c r="Z2590" s="9">
        <f>+MONTH('TABLA PRINCIPAL'!$B2590)</f>
        <v>3</v>
      </c>
      <c r="AA2590" s="9">
        <f>+YEAR('TABLA PRINCIPAL'!$B2590)</f>
        <v>2015</v>
      </c>
      <c r="AB2590" s="22" t="str">
        <f>+IF(Ventas_Oficina[[#This Row],[Total del pedido]]&gt;=100000,"SI","NO")</f>
        <v>NO</v>
      </c>
      <c r="AC2590" s="22" t="str">
        <f>+_xlfn.XLOOKUP(Ventas_Oficina[[#This Row],[Nº de artículo]],AUXILIAR!A2589:A7482,AUXILIAR!D2589:D7482,"Error",0)</f>
        <v>Enviado a tiempo</v>
      </c>
      <c r="AD2590" s="22" t="str">
        <f>+IF(AND(Ventas_Oficina[[#This Row],[Total]]&gt;75000,Ventas_Oficina[[#This Row],[Envio a tiempo]]="Enviado a tiempo"),"Buena Venta","Venta Mala")</f>
        <v>Venta Mala</v>
      </c>
    </row>
    <row r="2591" spans="1:30" x14ac:dyDescent="0.25">
      <c r="A2591" s="26">
        <v>1438692</v>
      </c>
      <c r="B2591" s="10">
        <v>42146</v>
      </c>
      <c r="C2591" s="11" t="s">
        <v>59</v>
      </c>
      <c r="D2591" s="11" t="s">
        <v>60</v>
      </c>
      <c r="E2591" s="11" t="s">
        <v>4</v>
      </c>
      <c r="F2591" s="11" t="s">
        <v>5</v>
      </c>
      <c r="G2591" s="11" t="s">
        <v>1008</v>
      </c>
      <c r="H2591" s="11" t="s">
        <v>24</v>
      </c>
      <c r="I2591" s="11" t="s">
        <v>1013</v>
      </c>
      <c r="J2591" s="11" t="s">
        <v>1059</v>
      </c>
      <c r="K2591" s="11" t="s">
        <v>1261</v>
      </c>
      <c r="L2591" s="11" t="s">
        <v>1265</v>
      </c>
      <c r="M2591" s="11" t="s">
        <v>1272</v>
      </c>
      <c r="N2591" s="10">
        <v>42148</v>
      </c>
      <c r="O2591" s="12">
        <v>226</v>
      </c>
      <c r="P2591" s="12">
        <v>358</v>
      </c>
      <c r="Q2591" s="12">
        <v>132</v>
      </c>
      <c r="R2591" s="11">
        <v>7</v>
      </c>
      <c r="S2591" s="12">
        <v>2506</v>
      </c>
      <c r="T2591" s="13">
        <v>0.06</v>
      </c>
      <c r="U2591" s="12">
        <v>150.35999999999999</v>
      </c>
      <c r="V2591" s="12">
        <v>2355.64</v>
      </c>
      <c r="W2591" s="12">
        <v>547</v>
      </c>
      <c r="X2591" s="12">
        <v>2542</v>
      </c>
      <c r="Y2591" s="14">
        <f>+DAY('TABLA PRINCIPAL'!$B2591)</f>
        <v>22</v>
      </c>
      <c r="Z2591" s="14">
        <f>+MONTH('TABLA PRINCIPAL'!$B2591)</f>
        <v>5</v>
      </c>
      <c r="AA2591" s="14">
        <f>+YEAR('TABLA PRINCIPAL'!$B2591)</f>
        <v>2015</v>
      </c>
      <c r="AB2591" s="22" t="str">
        <f>+IF(Ventas_Oficina[[#This Row],[Total del pedido]]&gt;=100000,"SI","NO")</f>
        <v>NO</v>
      </c>
      <c r="AC2591" s="22" t="str">
        <f>+_xlfn.XLOOKUP(Ventas_Oficina[[#This Row],[Nº de artículo]],AUXILIAR!A2590:A7483,AUXILIAR!D2590:D7483,"Error",0)</f>
        <v>Enviado a tiempo</v>
      </c>
      <c r="AD2591" s="22" t="str">
        <f>+IF(AND(Ventas_Oficina[[#This Row],[Total]]&gt;75000,Ventas_Oficina[[#This Row],[Envio a tiempo]]="Enviado a tiempo"),"Buena Venta","Venta Mala")</f>
        <v>Venta Mala</v>
      </c>
    </row>
    <row r="2592" spans="1:30" x14ac:dyDescent="0.25">
      <c r="A2592" s="25">
        <v>1438692</v>
      </c>
      <c r="B2592" s="5">
        <v>42626</v>
      </c>
      <c r="C2592" s="6" t="s">
        <v>18</v>
      </c>
      <c r="D2592" s="6" t="s">
        <v>19</v>
      </c>
      <c r="E2592" s="6" t="s">
        <v>4</v>
      </c>
      <c r="F2592" s="6" t="s">
        <v>5</v>
      </c>
      <c r="G2592" s="6" t="s">
        <v>1010</v>
      </c>
      <c r="H2592" s="6" t="s">
        <v>6</v>
      </c>
      <c r="I2592" s="6" t="s">
        <v>1016</v>
      </c>
      <c r="J2592" s="6" t="s">
        <v>1023</v>
      </c>
      <c r="K2592" s="6" t="s">
        <v>1262</v>
      </c>
      <c r="L2592" s="6" t="s">
        <v>1266</v>
      </c>
      <c r="M2592" s="6" t="s">
        <v>1272</v>
      </c>
      <c r="N2592" s="5">
        <v>42633</v>
      </c>
      <c r="O2592" s="7">
        <v>459</v>
      </c>
      <c r="P2592" s="7">
        <v>728</v>
      </c>
      <c r="Q2592" s="7">
        <v>269</v>
      </c>
      <c r="R2592" s="6">
        <v>30</v>
      </c>
      <c r="S2592" s="7">
        <v>21840</v>
      </c>
      <c r="T2592" s="8">
        <v>0.08</v>
      </c>
      <c r="U2592" s="7">
        <v>1747.2</v>
      </c>
      <c r="V2592" s="7">
        <v>20092.8</v>
      </c>
      <c r="W2592" s="7">
        <v>1115</v>
      </c>
      <c r="X2592" s="7">
        <v>50050</v>
      </c>
      <c r="Y2592" s="9">
        <f>+DAY('TABLA PRINCIPAL'!$B2592)</f>
        <v>13</v>
      </c>
      <c r="Z2592" s="9">
        <f>+MONTH('TABLA PRINCIPAL'!$B2592)</f>
        <v>9</v>
      </c>
      <c r="AA2592" s="9">
        <f>+YEAR('TABLA PRINCIPAL'!$B2592)</f>
        <v>2016</v>
      </c>
      <c r="AB2592" s="22" t="str">
        <f>+IF(Ventas_Oficina[[#This Row],[Total del pedido]]&gt;=100000,"SI","NO")</f>
        <v>NO</v>
      </c>
      <c r="AC2592" s="22" t="str">
        <f>+_xlfn.XLOOKUP(Ventas_Oficina[[#This Row],[Nº de artículo]],AUXILIAR!A2591:A7484,AUXILIAR!D2591:D7484,"Error",0)</f>
        <v>Enviado a tiempo</v>
      </c>
      <c r="AD2592" s="22" t="str">
        <f>+IF(AND(Ventas_Oficina[[#This Row],[Total]]&gt;75000,Ventas_Oficina[[#This Row],[Envio a tiempo]]="Enviado a tiempo"),"Buena Venta","Venta Mala")</f>
        <v>Venta Mala</v>
      </c>
    </row>
    <row r="2593" spans="1:30" x14ac:dyDescent="0.25">
      <c r="A2593" s="26">
        <v>1439423</v>
      </c>
      <c r="B2593" s="10">
        <v>41479</v>
      </c>
      <c r="C2593" s="11" t="s">
        <v>128</v>
      </c>
      <c r="D2593" s="11" t="s">
        <v>129</v>
      </c>
      <c r="E2593" s="11" t="s">
        <v>4</v>
      </c>
      <c r="F2593" s="11" t="s">
        <v>5</v>
      </c>
      <c r="G2593" s="11" t="s">
        <v>1009</v>
      </c>
      <c r="H2593" s="11" t="s">
        <v>6</v>
      </c>
      <c r="I2593" s="11" t="s">
        <v>1013</v>
      </c>
      <c r="J2593" s="11" t="s">
        <v>1192</v>
      </c>
      <c r="K2593" s="11" t="s">
        <v>1261</v>
      </c>
      <c r="L2593" s="11" t="s">
        <v>1265</v>
      </c>
      <c r="M2593" s="11" t="s">
        <v>1272</v>
      </c>
      <c r="N2593" s="10">
        <v>41481</v>
      </c>
      <c r="O2593" s="12">
        <v>21961</v>
      </c>
      <c r="P2593" s="12">
        <v>53564</v>
      </c>
      <c r="Q2593" s="12">
        <v>31603</v>
      </c>
      <c r="R2593" s="11">
        <v>32</v>
      </c>
      <c r="S2593" s="12">
        <v>1714048</v>
      </c>
      <c r="T2593" s="13">
        <v>0.05</v>
      </c>
      <c r="U2593" s="12">
        <v>85702.400000000009</v>
      </c>
      <c r="V2593" s="12">
        <v>1628345.6</v>
      </c>
      <c r="W2593" s="12">
        <v>1470</v>
      </c>
      <c r="X2593" s="12">
        <v>11246</v>
      </c>
      <c r="Y2593" s="14">
        <f>+DAY('TABLA PRINCIPAL'!$B2593)</f>
        <v>24</v>
      </c>
      <c r="Z2593" s="14">
        <f>+MONTH('TABLA PRINCIPAL'!$B2593)</f>
        <v>7</v>
      </c>
      <c r="AA2593" s="14">
        <f>+YEAR('TABLA PRINCIPAL'!$B2593)</f>
        <v>2013</v>
      </c>
      <c r="AB2593" s="22" t="str">
        <f>+IF(Ventas_Oficina[[#This Row],[Total del pedido]]&gt;=100000,"SI","NO")</f>
        <v>SI</v>
      </c>
      <c r="AC2593" s="22" t="str">
        <f>+_xlfn.XLOOKUP(Ventas_Oficina[[#This Row],[Nº de artículo]],AUXILIAR!A2592:A7485,AUXILIAR!D2592:D7485,"Error",0)</f>
        <v>Enviado a tiempo</v>
      </c>
      <c r="AD2593" s="22" t="str">
        <f>+IF(AND(Ventas_Oficina[[#This Row],[Total]]&gt;75000,Ventas_Oficina[[#This Row],[Envio a tiempo]]="Enviado a tiempo"),"Buena Venta","Venta Mala")</f>
        <v>Venta Mala</v>
      </c>
    </row>
    <row r="2594" spans="1:30" x14ac:dyDescent="0.25">
      <c r="A2594" s="25">
        <v>1439423</v>
      </c>
      <c r="B2594" s="5">
        <v>42018</v>
      </c>
      <c r="C2594" s="6" t="s">
        <v>506</v>
      </c>
      <c r="D2594" s="6" t="s">
        <v>78</v>
      </c>
      <c r="E2594" s="6" t="s">
        <v>4</v>
      </c>
      <c r="F2594" s="6" t="s">
        <v>5</v>
      </c>
      <c r="G2594" s="6" t="s">
        <v>1008</v>
      </c>
      <c r="H2594" s="6" t="s">
        <v>53</v>
      </c>
      <c r="I2594" s="6" t="s">
        <v>1016</v>
      </c>
      <c r="J2594" s="6" t="s">
        <v>1085</v>
      </c>
      <c r="K2594" s="6" t="s">
        <v>1261</v>
      </c>
      <c r="L2594" s="6" t="s">
        <v>1265</v>
      </c>
      <c r="M2594" s="6" t="s">
        <v>1272</v>
      </c>
      <c r="N2594" s="5">
        <v>42019</v>
      </c>
      <c r="O2594" s="7">
        <v>384</v>
      </c>
      <c r="P2594" s="7">
        <v>630</v>
      </c>
      <c r="Q2594" s="7">
        <v>246</v>
      </c>
      <c r="R2594" s="6">
        <v>43</v>
      </c>
      <c r="S2594" s="7">
        <v>27090</v>
      </c>
      <c r="T2594" s="8">
        <v>0.08</v>
      </c>
      <c r="U2594" s="7">
        <v>2167.1999999999998</v>
      </c>
      <c r="V2594" s="7">
        <v>24922.799999999999</v>
      </c>
      <c r="W2594" s="7">
        <v>50</v>
      </c>
      <c r="X2594" s="7">
        <v>19199</v>
      </c>
      <c r="Y2594" s="9">
        <f>+DAY('TABLA PRINCIPAL'!$B2594)</f>
        <v>14</v>
      </c>
      <c r="Z2594" s="9">
        <f>+MONTH('TABLA PRINCIPAL'!$B2594)</f>
        <v>1</v>
      </c>
      <c r="AA2594" s="9">
        <f>+YEAR('TABLA PRINCIPAL'!$B2594)</f>
        <v>2015</v>
      </c>
      <c r="AB2594" s="22" t="str">
        <f>+IF(Ventas_Oficina[[#This Row],[Total del pedido]]&gt;=100000,"SI","NO")</f>
        <v>NO</v>
      </c>
      <c r="AC2594" s="22" t="str">
        <f>+_xlfn.XLOOKUP(Ventas_Oficina[[#This Row],[Nº de artículo]],AUXILIAR!A2593:A7486,AUXILIAR!D2593:D7486,"Error",0)</f>
        <v>Enviado a tiempo</v>
      </c>
      <c r="AD2594" s="22" t="str">
        <f>+IF(AND(Ventas_Oficina[[#This Row],[Total]]&gt;75000,Ventas_Oficina[[#This Row],[Envio a tiempo]]="Enviado a tiempo"),"Buena Venta","Venta Mala")</f>
        <v>Venta Mala</v>
      </c>
    </row>
    <row r="2595" spans="1:30" x14ac:dyDescent="0.25">
      <c r="A2595" s="26">
        <v>1439423</v>
      </c>
      <c r="B2595" s="10">
        <v>41893</v>
      </c>
      <c r="C2595" s="11" t="s">
        <v>132</v>
      </c>
      <c r="D2595" s="11" t="s">
        <v>133</v>
      </c>
      <c r="E2595" s="11" t="s">
        <v>12</v>
      </c>
      <c r="F2595" s="11" t="s">
        <v>13</v>
      </c>
      <c r="G2595" s="11" t="s">
        <v>1010</v>
      </c>
      <c r="H2595" s="11" t="s">
        <v>42</v>
      </c>
      <c r="I2595" s="11" t="s">
        <v>1012</v>
      </c>
      <c r="J2595" s="11" t="s">
        <v>1119</v>
      </c>
      <c r="K2595" s="11" t="s">
        <v>1262</v>
      </c>
      <c r="L2595" s="11" t="s">
        <v>1268</v>
      </c>
      <c r="M2595" s="11" t="s">
        <v>1272</v>
      </c>
      <c r="N2595" s="10">
        <v>41895</v>
      </c>
      <c r="O2595" s="12">
        <v>337</v>
      </c>
      <c r="P2595" s="12">
        <v>553</v>
      </c>
      <c r="Q2595" s="12">
        <v>216</v>
      </c>
      <c r="R2595" s="11">
        <v>8</v>
      </c>
      <c r="S2595" s="12">
        <v>4424</v>
      </c>
      <c r="T2595" s="13">
        <v>0.09</v>
      </c>
      <c r="U2595" s="12">
        <v>398.15999999999997</v>
      </c>
      <c r="V2595" s="12">
        <v>4025.84</v>
      </c>
      <c r="W2595" s="12">
        <v>698</v>
      </c>
      <c r="X2595" s="12">
        <v>15259</v>
      </c>
      <c r="Y2595" s="14">
        <f>+DAY('TABLA PRINCIPAL'!$B2595)</f>
        <v>11</v>
      </c>
      <c r="Z2595" s="14">
        <f>+MONTH('TABLA PRINCIPAL'!$B2595)</f>
        <v>9</v>
      </c>
      <c r="AA2595" s="14">
        <f>+YEAR('TABLA PRINCIPAL'!$B2595)</f>
        <v>2014</v>
      </c>
      <c r="AB2595" s="22" t="str">
        <f>+IF(Ventas_Oficina[[#This Row],[Total del pedido]]&gt;=100000,"SI","NO")</f>
        <v>NO</v>
      </c>
      <c r="AC2595" s="22" t="str">
        <f>+_xlfn.XLOOKUP(Ventas_Oficina[[#This Row],[Nº de artículo]],AUXILIAR!A2594:A7487,AUXILIAR!D2594:D7487,"Error",0)</f>
        <v>No enviado a tiempo</v>
      </c>
      <c r="AD2595" s="22" t="str">
        <f>+IF(AND(Ventas_Oficina[[#This Row],[Total]]&gt;75000,Ventas_Oficina[[#This Row],[Envio a tiempo]]="Enviado a tiempo"),"Buena Venta","Venta Mala")</f>
        <v>Venta Mala</v>
      </c>
    </row>
    <row r="2596" spans="1:30" x14ac:dyDescent="0.25">
      <c r="A2596" s="25">
        <v>1439423</v>
      </c>
      <c r="B2596" s="5">
        <v>42088</v>
      </c>
      <c r="C2596" s="6" t="s">
        <v>357</v>
      </c>
      <c r="D2596" s="6" t="s">
        <v>48</v>
      </c>
      <c r="E2596" s="6" t="s">
        <v>4</v>
      </c>
      <c r="F2596" s="6" t="s">
        <v>5</v>
      </c>
      <c r="G2596" s="6" t="s">
        <v>1009</v>
      </c>
      <c r="H2596" s="6" t="s">
        <v>34</v>
      </c>
      <c r="I2596" s="6" t="s">
        <v>1013</v>
      </c>
      <c r="J2596" s="6" t="s">
        <v>1022</v>
      </c>
      <c r="K2596" s="6" t="s">
        <v>1261</v>
      </c>
      <c r="L2596" s="6" t="s">
        <v>1267</v>
      </c>
      <c r="M2596" s="6" t="s">
        <v>1272</v>
      </c>
      <c r="N2596" s="5">
        <v>42090</v>
      </c>
      <c r="O2596" s="7">
        <v>153</v>
      </c>
      <c r="P2596" s="7">
        <v>278</v>
      </c>
      <c r="Q2596" s="7">
        <v>125</v>
      </c>
      <c r="R2596" s="6">
        <v>47</v>
      </c>
      <c r="S2596" s="7">
        <v>13066</v>
      </c>
      <c r="T2596" s="8">
        <v>0.01</v>
      </c>
      <c r="U2596" s="7">
        <v>130.66</v>
      </c>
      <c r="V2596" s="7">
        <v>12935.34</v>
      </c>
      <c r="W2596" s="7">
        <v>134</v>
      </c>
      <c r="X2596" s="7">
        <v>9586</v>
      </c>
      <c r="Y2596" s="9">
        <f>+DAY('TABLA PRINCIPAL'!$B2596)</f>
        <v>25</v>
      </c>
      <c r="Z2596" s="9">
        <f>+MONTH('TABLA PRINCIPAL'!$B2596)</f>
        <v>3</v>
      </c>
      <c r="AA2596" s="9">
        <f>+YEAR('TABLA PRINCIPAL'!$B2596)</f>
        <v>2015</v>
      </c>
      <c r="AB2596" s="22" t="str">
        <f>+IF(Ventas_Oficina[[#This Row],[Total del pedido]]&gt;=100000,"SI","NO")</f>
        <v>NO</v>
      </c>
      <c r="AC2596" s="22" t="str">
        <f>+_xlfn.XLOOKUP(Ventas_Oficina[[#This Row],[Nº de artículo]],AUXILIAR!A2595:A7488,AUXILIAR!D2595:D7488,"Error",0)</f>
        <v>Enviado a tiempo</v>
      </c>
      <c r="AD2596" s="22" t="str">
        <f>+IF(AND(Ventas_Oficina[[#This Row],[Total]]&gt;75000,Ventas_Oficina[[#This Row],[Envio a tiempo]]="Enviado a tiempo"),"Buena Venta","Venta Mala")</f>
        <v>Venta Mala</v>
      </c>
    </row>
    <row r="2597" spans="1:30" x14ac:dyDescent="0.25">
      <c r="A2597" s="26">
        <v>1439788</v>
      </c>
      <c r="B2597" s="10">
        <v>42111</v>
      </c>
      <c r="C2597" s="11" t="s">
        <v>748</v>
      </c>
      <c r="D2597" s="11" t="s">
        <v>29</v>
      </c>
      <c r="E2597" s="11" t="s">
        <v>12</v>
      </c>
      <c r="F2597" s="11" t="s">
        <v>13</v>
      </c>
      <c r="G2597" s="11" t="s">
        <v>1008</v>
      </c>
      <c r="H2597" s="11" t="s">
        <v>14</v>
      </c>
      <c r="I2597" s="11" t="s">
        <v>1012</v>
      </c>
      <c r="J2597" s="11" t="s">
        <v>1022</v>
      </c>
      <c r="K2597" s="11" t="s">
        <v>1262</v>
      </c>
      <c r="L2597" s="11" t="s">
        <v>1265</v>
      </c>
      <c r="M2597" s="11" t="s">
        <v>1272</v>
      </c>
      <c r="N2597" s="10">
        <v>42113</v>
      </c>
      <c r="O2597" s="12">
        <v>153</v>
      </c>
      <c r="P2597" s="12">
        <v>278</v>
      </c>
      <c r="Q2597" s="12">
        <v>125</v>
      </c>
      <c r="R2597" s="11">
        <v>44</v>
      </c>
      <c r="S2597" s="12">
        <v>12232</v>
      </c>
      <c r="T2597" s="13">
        <v>0.09</v>
      </c>
      <c r="U2597" s="12">
        <v>1100.8799999999999</v>
      </c>
      <c r="V2597" s="12">
        <v>11131.12</v>
      </c>
      <c r="W2597" s="12">
        <v>134</v>
      </c>
      <c r="X2597" s="12">
        <v>3187</v>
      </c>
      <c r="Y2597" s="14">
        <f>+DAY('TABLA PRINCIPAL'!$B2597)</f>
        <v>17</v>
      </c>
      <c r="Z2597" s="14">
        <f>+MONTH('TABLA PRINCIPAL'!$B2597)</f>
        <v>4</v>
      </c>
      <c r="AA2597" s="14">
        <f>+YEAR('TABLA PRINCIPAL'!$B2597)</f>
        <v>2015</v>
      </c>
      <c r="AB2597" s="22" t="str">
        <f>+IF(Ventas_Oficina[[#This Row],[Total del pedido]]&gt;=100000,"SI","NO")</f>
        <v>NO</v>
      </c>
      <c r="AC2597" s="22" t="str">
        <f>+_xlfn.XLOOKUP(Ventas_Oficina[[#This Row],[Nº de artículo]],AUXILIAR!A2596:A7489,AUXILIAR!D2596:D7489,"Error",0)</f>
        <v>Enviado a tiempo</v>
      </c>
      <c r="AD2597" s="22" t="str">
        <f>+IF(AND(Ventas_Oficina[[#This Row],[Total]]&gt;75000,Ventas_Oficina[[#This Row],[Envio a tiempo]]="Enviado a tiempo"),"Buena Venta","Venta Mala")</f>
        <v>Venta Mala</v>
      </c>
    </row>
    <row r="2598" spans="1:30" x14ac:dyDescent="0.25">
      <c r="A2598" s="25">
        <v>1440153</v>
      </c>
      <c r="B2598" s="5">
        <v>42098</v>
      </c>
      <c r="C2598" s="6" t="s">
        <v>319</v>
      </c>
      <c r="D2598" s="6" t="s">
        <v>46</v>
      </c>
      <c r="E2598" s="6" t="s">
        <v>4</v>
      </c>
      <c r="F2598" s="6" t="s">
        <v>5</v>
      </c>
      <c r="G2598" s="6" t="s">
        <v>1009</v>
      </c>
      <c r="H2598" s="6" t="s">
        <v>9</v>
      </c>
      <c r="I2598" s="6" t="s">
        <v>1015</v>
      </c>
      <c r="J2598" s="6" t="s">
        <v>1029</v>
      </c>
      <c r="K2598" s="6" t="s">
        <v>1261</v>
      </c>
      <c r="L2598" s="6" t="s">
        <v>1265</v>
      </c>
      <c r="M2598" s="6" t="s">
        <v>1272</v>
      </c>
      <c r="N2598" s="5">
        <v>42099</v>
      </c>
      <c r="O2598" s="7">
        <v>7500</v>
      </c>
      <c r="P2598" s="7">
        <v>12097</v>
      </c>
      <c r="Q2598" s="7">
        <v>4597</v>
      </c>
      <c r="R2598" s="6">
        <v>32</v>
      </c>
      <c r="S2598" s="7">
        <v>387104</v>
      </c>
      <c r="T2598" s="8">
        <v>0.01</v>
      </c>
      <c r="U2598" s="7">
        <v>3871.04</v>
      </c>
      <c r="V2598" s="7">
        <v>383232.96</v>
      </c>
      <c r="W2598" s="7">
        <v>2630</v>
      </c>
      <c r="X2598" s="7">
        <v>420944</v>
      </c>
      <c r="Y2598" s="9">
        <f>+DAY('TABLA PRINCIPAL'!$B2598)</f>
        <v>4</v>
      </c>
      <c r="Z2598" s="9">
        <f>+MONTH('TABLA PRINCIPAL'!$B2598)</f>
        <v>4</v>
      </c>
      <c r="AA2598" s="9">
        <f>+YEAR('TABLA PRINCIPAL'!$B2598)</f>
        <v>2015</v>
      </c>
      <c r="AB2598" s="22" t="str">
        <f>+IF(Ventas_Oficina[[#This Row],[Total del pedido]]&gt;=100000,"SI","NO")</f>
        <v>SI</v>
      </c>
      <c r="AC2598" s="22" t="str">
        <f>+_xlfn.XLOOKUP(Ventas_Oficina[[#This Row],[Nº de artículo]],AUXILIAR!A2597:A7490,AUXILIAR!D2597:D7490,"Error",0)</f>
        <v>No enviado a tiempo</v>
      </c>
      <c r="AD2598" s="22" t="str">
        <f>+IF(AND(Ventas_Oficina[[#This Row],[Total]]&gt;75000,Ventas_Oficina[[#This Row],[Envio a tiempo]]="Enviado a tiempo"),"Buena Venta","Venta Mala")</f>
        <v>Venta Mala</v>
      </c>
    </row>
    <row r="2599" spans="1:30" x14ac:dyDescent="0.25">
      <c r="A2599" s="26">
        <v>1440153</v>
      </c>
      <c r="B2599" s="10">
        <v>42180</v>
      </c>
      <c r="C2599" s="11" t="s">
        <v>338</v>
      </c>
      <c r="D2599" s="11" t="s">
        <v>584</v>
      </c>
      <c r="E2599" s="11" t="s">
        <v>4</v>
      </c>
      <c r="F2599" s="11" t="s">
        <v>5</v>
      </c>
      <c r="G2599" s="11" t="s">
        <v>1008</v>
      </c>
      <c r="H2599" s="11" t="s">
        <v>17</v>
      </c>
      <c r="I2599" s="11" t="s">
        <v>1012</v>
      </c>
      <c r="J2599" s="11" t="s">
        <v>1029</v>
      </c>
      <c r="K2599" s="11" t="s">
        <v>1261</v>
      </c>
      <c r="L2599" s="11" t="s">
        <v>1266</v>
      </c>
      <c r="M2599" s="11" t="s">
        <v>1272</v>
      </c>
      <c r="N2599" s="10">
        <v>42182</v>
      </c>
      <c r="O2599" s="12">
        <v>7500</v>
      </c>
      <c r="P2599" s="12">
        <v>12097</v>
      </c>
      <c r="Q2599" s="12">
        <v>4597</v>
      </c>
      <c r="R2599" s="11">
        <v>35</v>
      </c>
      <c r="S2599" s="12">
        <v>423395</v>
      </c>
      <c r="T2599" s="13">
        <v>0.02</v>
      </c>
      <c r="U2599" s="12">
        <v>8467.9</v>
      </c>
      <c r="V2599" s="12">
        <v>414927.1</v>
      </c>
      <c r="W2599" s="12">
        <v>2630</v>
      </c>
      <c r="X2599" s="12">
        <v>270543</v>
      </c>
      <c r="Y2599" s="14">
        <f>+DAY('TABLA PRINCIPAL'!$B2599)</f>
        <v>25</v>
      </c>
      <c r="Z2599" s="14">
        <f>+MONTH('TABLA PRINCIPAL'!$B2599)</f>
        <v>6</v>
      </c>
      <c r="AA2599" s="14">
        <f>+YEAR('TABLA PRINCIPAL'!$B2599)</f>
        <v>2015</v>
      </c>
      <c r="AB2599" s="22" t="str">
        <f>+IF(Ventas_Oficina[[#This Row],[Total del pedido]]&gt;=100000,"SI","NO")</f>
        <v>SI</v>
      </c>
      <c r="AC2599" s="22" t="str">
        <f>+_xlfn.XLOOKUP(Ventas_Oficina[[#This Row],[Nº de artículo]],AUXILIAR!A2598:A7491,AUXILIAR!D2598:D7491,"Error",0)</f>
        <v>No enviado a tiempo</v>
      </c>
      <c r="AD2599" s="22" t="str">
        <f>+IF(AND(Ventas_Oficina[[#This Row],[Total]]&gt;75000,Ventas_Oficina[[#This Row],[Envio a tiempo]]="Enviado a tiempo"),"Buena Venta","Venta Mala")</f>
        <v>Venta Mala</v>
      </c>
    </row>
    <row r="2600" spans="1:30" x14ac:dyDescent="0.25">
      <c r="A2600" s="25">
        <v>1440153</v>
      </c>
      <c r="B2600" s="5">
        <v>42219</v>
      </c>
      <c r="C2600" s="6" t="s">
        <v>259</v>
      </c>
      <c r="D2600" s="6" t="s">
        <v>260</v>
      </c>
      <c r="E2600" s="6" t="s">
        <v>4</v>
      </c>
      <c r="F2600" s="6" t="s">
        <v>5</v>
      </c>
      <c r="G2600" s="6" t="s">
        <v>1008</v>
      </c>
      <c r="H2600" s="6" t="s">
        <v>121</v>
      </c>
      <c r="I2600" s="6" t="s">
        <v>1015</v>
      </c>
      <c r="J2600" s="6" t="s">
        <v>1064</v>
      </c>
      <c r="K2600" s="6" t="s">
        <v>1261</v>
      </c>
      <c r="L2600" s="6" t="s">
        <v>1267</v>
      </c>
      <c r="M2600" s="6" t="s">
        <v>1272</v>
      </c>
      <c r="N2600" s="5">
        <v>42224</v>
      </c>
      <c r="O2600" s="7">
        <v>365</v>
      </c>
      <c r="P2600" s="7">
        <v>598</v>
      </c>
      <c r="Q2600" s="7">
        <v>233</v>
      </c>
      <c r="R2600" s="6">
        <v>41</v>
      </c>
      <c r="S2600" s="7">
        <v>24518</v>
      </c>
      <c r="T2600" s="8">
        <v>0.03</v>
      </c>
      <c r="U2600" s="7">
        <v>735.54</v>
      </c>
      <c r="V2600" s="7">
        <v>23782.46</v>
      </c>
      <c r="W2600" s="7">
        <v>149</v>
      </c>
      <c r="X2600" s="7">
        <v>12619</v>
      </c>
      <c r="Y2600" s="9">
        <f>+DAY('TABLA PRINCIPAL'!$B2600)</f>
        <v>3</v>
      </c>
      <c r="Z2600" s="9">
        <f>+MONTH('TABLA PRINCIPAL'!$B2600)</f>
        <v>8</v>
      </c>
      <c r="AA2600" s="9">
        <f>+YEAR('TABLA PRINCIPAL'!$B2600)</f>
        <v>2015</v>
      </c>
      <c r="AB2600" s="22" t="str">
        <f>+IF(Ventas_Oficina[[#This Row],[Total del pedido]]&gt;=100000,"SI","NO")</f>
        <v>NO</v>
      </c>
      <c r="AC2600" s="22" t="str">
        <f>+_xlfn.XLOOKUP(Ventas_Oficina[[#This Row],[Nº de artículo]],AUXILIAR!A2599:A7492,AUXILIAR!D2599:D7492,"Error",0)</f>
        <v>Enviado a tiempo</v>
      </c>
      <c r="AD2600" s="22" t="str">
        <f>+IF(AND(Ventas_Oficina[[#This Row],[Total]]&gt;75000,Ventas_Oficina[[#This Row],[Envio a tiempo]]="Enviado a tiempo"),"Buena Venta","Venta Mala")</f>
        <v>Venta Mala</v>
      </c>
    </row>
    <row r="2601" spans="1:30" x14ac:dyDescent="0.25">
      <c r="A2601" s="26">
        <v>1440518</v>
      </c>
      <c r="B2601" s="10">
        <v>41399</v>
      </c>
      <c r="C2601" s="11" t="s">
        <v>207</v>
      </c>
      <c r="D2601" s="11" t="s">
        <v>177</v>
      </c>
      <c r="E2601" s="11" t="s">
        <v>4</v>
      </c>
      <c r="F2601" s="11" t="s">
        <v>5</v>
      </c>
      <c r="G2601" s="11" t="s">
        <v>1008</v>
      </c>
      <c r="H2601" s="11" t="s">
        <v>6</v>
      </c>
      <c r="I2601" s="11" t="s">
        <v>1012</v>
      </c>
      <c r="J2601" s="11" t="s">
        <v>1052</v>
      </c>
      <c r="K2601" s="11" t="s">
        <v>1261</v>
      </c>
      <c r="L2601" s="11" t="s">
        <v>1265</v>
      </c>
      <c r="M2601" s="11" t="s">
        <v>1272</v>
      </c>
      <c r="N2601" s="10">
        <v>41400</v>
      </c>
      <c r="O2601" s="12">
        <v>332</v>
      </c>
      <c r="P2601" s="12">
        <v>518</v>
      </c>
      <c r="Q2601" s="12">
        <v>186</v>
      </c>
      <c r="R2601" s="11">
        <v>1</v>
      </c>
      <c r="S2601" s="12">
        <v>518</v>
      </c>
      <c r="T2601" s="13">
        <v>0.05</v>
      </c>
      <c r="U2601" s="12">
        <v>25.900000000000002</v>
      </c>
      <c r="V2601" s="12">
        <v>492.1</v>
      </c>
      <c r="W2601" s="12">
        <v>204</v>
      </c>
      <c r="X2601" s="12">
        <v>60540</v>
      </c>
      <c r="Y2601" s="14">
        <f>+DAY('TABLA PRINCIPAL'!$B2601)</f>
        <v>5</v>
      </c>
      <c r="Z2601" s="14">
        <f>+MONTH('TABLA PRINCIPAL'!$B2601)</f>
        <v>5</v>
      </c>
      <c r="AA2601" s="14">
        <f>+YEAR('TABLA PRINCIPAL'!$B2601)</f>
        <v>2013</v>
      </c>
      <c r="AB2601" s="22" t="str">
        <f>+IF(Ventas_Oficina[[#This Row],[Total del pedido]]&gt;=100000,"SI","NO")</f>
        <v>NO</v>
      </c>
      <c r="AC2601" s="22" t="str">
        <f>+_xlfn.XLOOKUP(Ventas_Oficina[[#This Row],[Nº de artículo]],AUXILIAR!A2600:A7493,AUXILIAR!D2600:D7493,"Error",0)</f>
        <v>No enviado a tiempo</v>
      </c>
      <c r="AD2601" s="22" t="str">
        <f>+IF(AND(Ventas_Oficina[[#This Row],[Total]]&gt;75000,Ventas_Oficina[[#This Row],[Envio a tiempo]]="Enviado a tiempo"),"Buena Venta","Venta Mala")</f>
        <v>Venta Mala</v>
      </c>
    </row>
    <row r="2602" spans="1:30" x14ac:dyDescent="0.25">
      <c r="A2602" s="25">
        <v>1440518</v>
      </c>
      <c r="B2602" s="5">
        <v>42412</v>
      </c>
      <c r="C2602" s="6" t="s">
        <v>749</v>
      </c>
      <c r="D2602" s="6" t="s">
        <v>131</v>
      </c>
      <c r="E2602" s="6" t="s">
        <v>4</v>
      </c>
      <c r="F2602" s="6" t="s">
        <v>5</v>
      </c>
      <c r="G2602" s="6" t="s">
        <v>1007</v>
      </c>
      <c r="H2602" s="6" t="s">
        <v>27</v>
      </c>
      <c r="I2602" s="6" t="s">
        <v>1016</v>
      </c>
      <c r="J2602" s="6" t="s">
        <v>1115</v>
      </c>
      <c r="K2602" s="6" t="s">
        <v>1262</v>
      </c>
      <c r="L2602" s="6" t="s">
        <v>1265</v>
      </c>
      <c r="M2602" s="6" t="s">
        <v>1272</v>
      </c>
      <c r="N2602" s="5">
        <v>42414</v>
      </c>
      <c r="O2602" s="7">
        <v>522</v>
      </c>
      <c r="P2602" s="7">
        <v>985</v>
      </c>
      <c r="Q2602" s="7">
        <v>463</v>
      </c>
      <c r="R2602" s="6">
        <v>27</v>
      </c>
      <c r="S2602" s="7">
        <v>26595</v>
      </c>
      <c r="T2602" s="8">
        <v>0</v>
      </c>
      <c r="U2602" s="7">
        <v>0</v>
      </c>
      <c r="V2602" s="7">
        <v>26595</v>
      </c>
      <c r="W2602" s="7">
        <v>482</v>
      </c>
      <c r="X2602" s="7">
        <v>51829</v>
      </c>
      <c r="Y2602" s="9">
        <f>+DAY('TABLA PRINCIPAL'!$B2602)</f>
        <v>12</v>
      </c>
      <c r="Z2602" s="9">
        <f>+MONTH('TABLA PRINCIPAL'!$B2602)</f>
        <v>2</v>
      </c>
      <c r="AA2602" s="9">
        <f>+YEAR('TABLA PRINCIPAL'!$B2602)</f>
        <v>2016</v>
      </c>
      <c r="AB2602" s="22" t="str">
        <f>+IF(Ventas_Oficina[[#This Row],[Total del pedido]]&gt;=100000,"SI","NO")</f>
        <v>NO</v>
      </c>
      <c r="AC2602" s="22" t="str">
        <f>+_xlfn.XLOOKUP(Ventas_Oficina[[#This Row],[Nº de artículo]],AUXILIAR!A2601:A7494,AUXILIAR!D2601:D7494,"Error",0)</f>
        <v>No enviado a tiempo</v>
      </c>
      <c r="AD2602" s="22" t="str">
        <f>+IF(AND(Ventas_Oficina[[#This Row],[Total]]&gt;75000,Ventas_Oficina[[#This Row],[Envio a tiempo]]="Enviado a tiempo"),"Buena Venta","Venta Mala")</f>
        <v>Venta Mala</v>
      </c>
    </row>
    <row r="2603" spans="1:30" x14ac:dyDescent="0.25">
      <c r="A2603" s="26">
        <v>1440518</v>
      </c>
      <c r="B2603" s="10">
        <v>42088</v>
      </c>
      <c r="C2603" s="11" t="s">
        <v>278</v>
      </c>
      <c r="D2603" s="11" t="s">
        <v>133</v>
      </c>
      <c r="E2603" s="11" t="s">
        <v>12</v>
      </c>
      <c r="F2603" s="11" t="s">
        <v>13</v>
      </c>
      <c r="G2603" s="11" t="s">
        <v>1008</v>
      </c>
      <c r="H2603" s="11" t="s">
        <v>42</v>
      </c>
      <c r="I2603" s="11" t="s">
        <v>1015</v>
      </c>
      <c r="J2603" s="11" t="s">
        <v>1062</v>
      </c>
      <c r="K2603" s="11" t="s">
        <v>1261</v>
      </c>
      <c r="L2603" s="11" t="s">
        <v>1265</v>
      </c>
      <c r="M2603" s="11" t="s">
        <v>1272</v>
      </c>
      <c r="N2603" s="10">
        <v>42090</v>
      </c>
      <c r="O2603" s="12">
        <v>639</v>
      </c>
      <c r="P2603" s="12">
        <v>1998</v>
      </c>
      <c r="Q2603" s="12">
        <v>1359</v>
      </c>
      <c r="R2603" s="11">
        <v>8</v>
      </c>
      <c r="S2603" s="12">
        <v>15984</v>
      </c>
      <c r="T2603" s="13">
        <v>0.05</v>
      </c>
      <c r="U2603" s="12">
        <v>799.2</v>
      </c>
      <c r="V2603" s="12">
        <v>15184.8</v>
      </c>
      <c r="W2603" s="12">
        <v>400</v>
      </c>
      <c r="X2603" s="12">
        <v>92102</v>
      </c>
      <c r="Y2603" s="14">
        <f>+DAY('TABLA PRINCIPAL'!$B2603)</f>
        <v>25</v>
      </c>
      <c r="Z2603" s="14">
        <f>+MONTH('TABLA PRINCIPAL'!$B2603)</f>
        <v>3</v>
      </c>
      <c r="AA2603" s="14">
        <f>+YEAR('TABLA PRINCIPAL'!$B2603)</f>
        <v>2015</v>
      </c>
      <c r="AB2603" s="22" t="str">
        <f>+IF(Ventas_Oficina[[#This Row],[Total del pedido]]&gt;=100000,"SI","NO")</f>
        <v>NO</v>
      </c>
      <c r="AC2603" s="22" t="str">
        <f>+_xlfn.XLOOKUP(Ventas_Oficina[[#This Row],[Nº de artículo]],AUXILIAR!A2602:A7495,AUXILIAR!D2602:D7495,"Error",0)</f>
        <v>Enviado a tiempo</v>
      </c>
      <c r="AD2603" s="22" t="str">
        <f>+IF(AND(Ventas_Oficina[[#This Row],[Total]]&gt;75000,Ventas_Oficina[[#This Row],[Envio a tiempo]]="Enviado a tiempo"),"Buena Venta","Venta Mala")</f>
        <v>Buena Venta</v>
      </c>
    </row>
    <row r="2604" spans="1:30" x14ac:dyDescent="0.25">
      <c r="A2604" s="25">
        <v>1440884</v>
      </c>
      <c r="B2604" s="5">
        <v>41459</v>
      </c>
      <c r="C2604" s="6" t="s">
        <v>82</v>
      </c>
      <c r="D2604" s="6" t="s">
        <v>19</v>
      </c>
      <c r="E2604" s="6" t="s">
        <v>4</v>
      </c>
      <c r="F2604" s="6" t="s">
        <v>5</v>
      </c>
      <c r="G2604" s="6" t="s">
        <v>1010</v>
      </c>
      <c r="H2604" s="6" t="s">
        <v>6</v>
      </c>
      <c r="I2604" s="6" t="s">
        <v>1016</v>
      </c>
      <c r="J2604" s="6" t="s">
        <v>1052</v>
      </c>
      <c r="K2604" s="6" t="s">
        <v>1261</v>
      </c>
      <c r="L2604" s="6" t="s">
        <v>1266</v>
      </c>
      <c r="M2604" s="6" t="s">
        <v>1272</v>
      </c>
      <c r="N2604" s="5">
        <v>41460</v>
      </c>
      <c r="O2604" s="7">
        <v>332</v>
      </c>
      <c r="P2604" s="7">
        <v>518</v>
      </c>
      <c r="Q2604" s="7">
        <v>186</v>
      </c>
      <c r="R2604" s="6">
        <v>19</v>
      </c>
      <c r="S2604" s="7">
        <v>9842</v>
      </c>
      <c r="T2604" s="8">
        <v>0.08</v>
      </c>
      <c r="U2604" s="7">
        <v>787.36</v>
      </c>
      <c r="V2604" s="7">
        <v>9054.64</v>
      </c>
      <c r="W2604" s="7">
        <v>204</v>
      </c>
      <c r="X2604" s="7">
        <v>12871</v>
      </c>
      <c r="Y2604" s="9">
        <f>+DAY('TABLA PRINCIPAL'!$B2604)</f>
        <v>4</v>
      </c>
      <c r="Z2604" s="9">
        <f>+MONTH('TABLA PRINCIPAL'!$B2604)</f>
        <v>7</v>
      </c>
      <c r="AA2604" s="9">
        <f>+YEAR('TABLA PRINCIPAL'!$B2604)</f>
        <v>2013</v>
      </c>
      <c r="AB2604" s="22" t="str">
        <f>+IF(Ventas_Oficina[[#This Row],[Total del pedido]]&gt;=100000,"SI","NO")</f>
        <v>NO</v>
      </c>
      <c r="AC2604" s="22" t="str">
        <f>+_xlfn.XLOOKUP(Ventas_Oficina[[#This Row],[Nº de artículo]],AUXILIAR!A2603:A7496,AUXILIAR!D2603:D7496,"Error",0)</f>
        <v>No enviado a tiempo</v>
      </c>
      <c r="AD2604" s="22" t="str">
        <f>+IF(AND(Ventas_Oficina[[#This Row],[Total]]&gt;75000,Ventas_Oficina[[#This Row],[Envio a tiempo]]="Enviado a tiempo"),"Buena Venta","Venta Mala")</f>
        <v>Venta Mala</v>
      </c>
    </row>
    <row r="2605" spans="1:30" x14ac:dyDescent="0.25">
      <c r="A2605" s="26">
        <v>1440884</v>
      </c>
      <c r="B2605" s="10">
        <v>42135</v>
      </c>
      <c r="C2605" s="11" t="s">
        <v>45</v>
      </c>
      <c r="D2605" s="11" t="s">
        <v>19</v>
      </c>
      <c r="E2605" s="11" t="s">
        <v>4</v>
      </c>
      <c r="F2605" s="11" t="s">
        <v>5</v>
      </c>
      <c r="G2605" s="11" t="s">
        <v>1008</v>
      </c>
      <c r="H2605" s="11" t="s">
        <v>6</v>
      </c>
      <c r="I2605" s="11" t="s">
        <v>1012</v>
      </c>
      <c r="J2605" s="11" t="s">
        <v>1049</v>
      </c>
      <c r="K2605" s="11" t="s">
        <v>1262</v>
      </c>
      <c r="L2605" s="11" t="s">
        <v>1268</v>
      </c>
      <c r="M2605" s="11" t="s">
        <v>1272</v>
      </c>
      <c r="N2605" s="10">
        <v>42137</v>
      </c>
      <c r="O2605" s="12">
        <v>184</v>
      </c>
      <c r="P2605" s="12">
        <v>288</v>
      </c>
      <c r="Q2605" s="12">
        <v>104</v>
      </c>
      <c r="R2605" s="11">
        <v>10</v>
      </c>
      <c r="S2605" s="12">
        <v>2880</v>
      </c>
      <c r="T2605" s="13">
        <v>0</v>
      </c>
      <c r="U2605" s="12">
        <v>0</v>
      </c>
      <c r="V2605" s="12">
        <v>2880</v>
      </c>
      <c r="W2605" s="12">
        <v>99</v>
      </c>
      <c r="X2605" s="12">
        <v>7051</v>
      </c>
      <c r="Y2605" s="14">
        <f>+DAY('TABLA PRINCIPAL'!$B2605)</f>
        <v>11</v>
      </c>
      <c r="Z2605" s="14">
        <f>+MONTH('TABLA PRINCIPAL'!$B2605)</f>
        <v>5</v>
      </c>
      <c r="AA2605" s="14">
        <f>+YEAR('TABLA PRINCIPAL'!$B2605)</f>
        <v>2015</v>
      </c>
      <c r="AB2605" s="22" t="str">
        <f>+IF(Ventas_Oficina[[#This Row],[Total del pedido]]&gt;=100000,"SI","NO")</f>
        <v>NO</v>
      </c>
      <c r="AC2605" s="22" t="str">
        <f>+_xlfn.XLOOKUP(Ventas_Oficina[[#This Row],[Nº de artículo]],AUXILIAR!A2604:A7497,AUXILIAR!D2604:D7497,"Error",0)</f>
        <v>No enviado a tiempo</v>
      </c>
      <c r="AD2605" s="22" t="str">
        <f>+IF(AND(Ventas_Oficina[[#This Row],[Total]]&gt;75000,Ventas_Oficina[[#This Row],[Envio a tiempo]]="Enviado a tiempo"),"Buena Venta","Venta Mala")</f>
        <v>Venta Mala</v>
      </c>
    </row>
    <row r="2606" spans="1:30" x14ac:dyDescent="0.25">
      <c r="A2606" s="25">
        <v>1440884</v>
      </c>
      <c r="B2606" s="5">
        <v>42264</v>
      </c>
      <c r="C2606" s="6" t="s">
        <v>250</v>
      </c>
      <c r="D2606" s="6" t="s">
        <v>118</v>
      </c>
      <c r="E2606" s="6" t="s">
        <v>4</v>
      </c>
      <c r="F2606" s="6" t="s">
        <v>5</v>
      </c>
      <c r="G2606" s="6" t="s">
        <v>1010</v>
      </c>
      <c r="H2606" s="6" t="s">
        <v>53</v>
      </c>
      <c r="I2606" s="6" t="s">
        <v>1014</v>
      </c>
      <c r="J2606" s="6" t="s">
        <v>1084</v>
      </c>
      <c r="K2606" s="6" t="s">
        <v>1261</v>
      </c>
      <c r="L2606" s="6" t="s">
        <v>1267</v>
      </c>
      <c r="M2606" s="6" t="s">
        <v>1272</v>
      </c>
      <c r="N2606" s="5">
        <v>42264</v>
      </c>
      <c r="O2606" s="7">
        <v>259</v>
      </c>
      <c r="P2606" s="7">
        <v>398</v>
      </c>
      <c r="Q2606" s="7">
        <v>139</v>
      </c>
      <c r="R2606" s="6">
        <v>17</v>
      </c>
      <c r="S2606" s="7">
        <v>6766</v>
      </c>
      <c r="T2606" s="8">
        <v>0.09</v>
      </c>
      <c r="U2606" s="7">
        <v>608.93999999999994</v>
      </c>
      <c r="V2606" s="7">
        <v>6157.06</v>
      </c>
      <c r="W2606" s="7">
        <v>297</v>
      </c>
      <c r="X2606" s="7">
        <v>1061</v>
      </c>
      <c r="Y2606" s="9">
        <f>+DAY('TABLA PRINCIPAL'!$B2606)</f>
        <v>17</v>
      </c>
      <c r="Z2606" s="9">
        <f>+MONTH('TABLA PRINCIPAL'!$B2606)</f>
        <v>9</v>
      </c>
      <c r="AA2606" s="9">
        <f>+YEAR('TABLA PRINCIPAL'!$B2606)</f>
        <v>2015</v>
      </c>
      <c r="AB2606" s="22" t="str">
        <f>+IF(Ventas_Oficina[[#This Row],[Total del pedido]]&gt;=100000,"SI","NO")</f>
        <v>NO</v>
      </c>
      <c r="AC2606" s="22" t="str">
        <f>+_xlfn.XLOOKUP(Ventas_Oficina[[#This Row],[Nº de artículo]],AUXILIAR!A2605:A7498,AUXILIAR!D2605:D7498,"Error",0)</f>
        <v>Enviado a tiempo</v>
      </c>
      <c r="AD2606" s="22" t="str">
        <f>+IF(AND(Ventas_Oficina[[#This Row],[Total]]&gt;75000,Ventas_Oficina[[#This Row],[Envio a tiempo]]="Enviado a tiempo"),"Buena Venta","Venta Mala")</f>
        <v>Venta Mala</v>
      </c>
    </row>
    <row r="2607" spans="1:30" x14ac:dyDescent="0.25">
      <c r="A2607" s="26">
        <v>1441249</v>
      </c>
      <c r="B2607" s="10">
        <v>42000</v>
      </c>
      <c r="C2607" s="11" t="s">
        <v>213</v>
      </c>
      <c r="D2607" s="11" t="s">
        <v>750</v>
      </c>
      <c r="E2607" s="11" t="s">
        <v>4</v>
      </c>
      <c r="F2607" s="11" t="s">
        <v>5</v>
      </c>
      <c r="G2607" s="11" t="s">
        <v>1010</v>
      </c>
      <c r="H2607" s="11" t="s">
        <v>9</v>
      </c>
      <c r="I2607" s="11" t="s">
        <v>1015</v>
      </c>
      <c r="J2607" s="11" t="s">
        <v>1060</v>
      </c>
      <c r="K2607" s="11" t="s">
        <v>1261</v>
      </c>
      <c r="L2607" s="11" t="s">
        <v>1267</v>
      </c>
      <c r="M2607" s="11" t="s">
        <v>1272</v>
      </c>
      <c r="N2607" s="10">
        <v>42002</v>
      </c>
      <c r="O2607" s="12">
        <v>1388</v>
      </c>
      <c r="P2607" s="12">
        <v>2238</v>
      </c>
      <c r="Q2607" s="12">
        <v>850</v>
      </c>
      <c r="R2607" s="11">
        <v>47</v>
      </c>
      <c r="S2607" s="12">
        <v>105186</v>
      </c>
      <c r="T2607" s="13">
        <v>0.01</v>
      </c>
      <c r="U2607" s="12">
        <v>1051.8600000000001</v>
      </c>
      <c r="V2607" s="12">
        <v>104134.14</v>
      </c>
      <c r="W2607" s="12">
        <v>1510</v>
      </c>
      <c r="X2607" s="12">
        <v>95171</v>
      </c>
      <c r="Y2607" s="14">
        <f>+DAY('TABLA PRINCIPAL'!$B2607)</f>
        <v>27</v>
      </c>
      <c r="Z2607" s="14">
        <f>+MONTH('TABLA PRINCIPAL'!$B2607)</f>
        <v>12</v>
      </c>
      <c r="AA2607" s="14">
        <f>+YEAR('TABLA PRINCIPAL'!$B2607)</f>
        <v>2014</v>
      </c>
      <c r="AB2607" s="22" t="str">
        <f>+IF(Ventas_Oficina[[#This Row],[Total del pedido]]&gt;=100000,"SI","NO")</f>
        <v>SI</v>
      </c>
      <c r="AC2607" s="22" t="str">
        <f>+_xlfn.XLOOKUP(Ventas_Oficina[[#This Row],[Nº de artículo]],AUXILIAR!A2606:A7499,AUXILIAR!D2606:D7499,"Error",0)</f>
        <v>Enviado a tiempo</v>
      </c>
      <c r="AD2607" s="22" t="str">
        <f>+IF(AND(Ventas_Oficina[[#This Row],[Total]]&gt;75000,Ventas_Oficina[[#This Row],[Envio a tiempo]]="Enviado a tiempo"),"Buena Venta","Venta Mala")</f>
        <v>Buena Venta</v>
      </c>
    </row>
    <row r="2608" spans="1:30" x14ac:dyDescent="0.25">
      <c r="A2608" s="25">
        <v>1441614</v>
      </c>
      <c r="B2608" s="5">
        <v>42102</v>
      </c>
      <c r="C2608" s="6" t="s">
        <v>169</v>
      </c>
      <c r="D2608" s="6" t="s">
        <v>174</v>
      </c>
      <c r="E2608" s="6" t="s">
        <v>4</v>
      </c>
      <c r="F2608" s="6" t="s">
        <v>5</v>
      </c>
      <c r="G2608" s="6" t="s">
        <v>1010</v>
      </c>
      <c r="H2608" s="6" t="s">
        <v>121</v>
      </c>
      <c r="I2608" s="6" t="s">
        <v>1014</v>
      </c>
      <c r="J2608" s="6" t="s">
        <v>1119</v>
      </c>
      <c r="K2608" s="6" t="s">
        <v>1261</v>
      </c>
      <c r="L2608" s="6" t="s">
        <v>1267</v>
      </c>
      <c r="M2608" s="6" t="s">
        <v>1272</v>
      </c>
      <c r="N2608" s="5">
        <v>42103</v>
      </c>
      <c r="O2608" s="7">
        <v>337</v>
      </c>
      <c r="P2608" s="7">
        <v>553</v>
      </c>
      <c r="Q2608" s="7">
        <v>216</v>
      </c>
      <c r="R2608" s="6">
        <v>14</v>
      </c>
      <c r="S2608" s="7">
        <v>7742</v>
      </c>
      <c r="T2608" s="8">
        <v>0</v>
      </c>
      <c r="U2608" s="7">
        <v>0</v>
      </c>
      <c r="V2608" s="7">
        <v>7742</v>
      </c>
      <c r="W2608" s="7">
        <v>698</v>
      </c>
      <c r="X2608" s="7">
        <v>5227</v>
      </c>
      <c r="Y2608" s="9">
        <f>+DAY('TABLA PRINCIPAL'!$B2608)</f>
        <v>8</v>
      </c>
      <c r="Z2608" s="9">
        <f>+MONTH('TABLA PRINCIPAL'!$B2608)</f>
        <v>4</v>
      </c>
      <c r="AA2608" s="9">
        <f>+YEAR('TABLA PRINCIPAL'!$B2608)</f>
        <v>2015</v>
      </c>
      <c r="AB2608" s="22" t="str">
        <f>+IF(Ventas_Oficina[[#This Row],[Total del pedido]]&gt;=100000,"SI","NO")</f>
        <v>NO</v>
      </c>
      <c r="AC2608" s="22" t="str">
        <f>+_xlfn.XLOOKUP(Ventas_Oficina[[#This Row],[Nº de artículo]],AUXILIAR!A2607:A7500,AUXILIAR!D2607:D7500,"Error",0)</f>
        <v>No enviado a tiempo</v>
      </c>
      <c r="AD2608" s="22" t="str">
        <f>+IF(AND(Ventas_Oficina[[#This Row],[Total]]&gt;75000,Ventas_Oficina[[#This Row],[Envio a tiempo]]="Enviado a tiempo"),"Buena Venta","Venta Mala")</f>
        <v>Venta Mala</v>
      </c>
    </row>
    <row r="2609" spans="1:30" x14ac:dyDescent="0.25">
      <c r="A2609" s="26">
        <v>1441614</v>
      </c>
      <c r="B2609" s="10">
        <v>42135</v>
      </c>
      <c r="C2609" s="11" t="s">
        <v>45</v>
      </c>
      <c r="D2609" s="11" t="s">
        <v>19</v>
      </c>
      <c r="E2609" s="11" t="s">
        <v>4</v>
      </c>
      <c r="F2609" s="11" t="s">
        <v>5</v>
      </c>
      <c r="G2609" s="11" t="s">
        <v>1010</v>
      </c>
      <c r="H2609" s="11" t="s">
        <v>6</v>
      </c>
      <c r="I2609" s="11" t="s">
        <v>1013</v>
      </c>
      <c r="J2609" s="11" t="s">
        <v>1119</v>
      </c>
      <c r="K2609" s="11" t="s">
        <v>1261</v>
      </c>
      <c r="L2609" s="11" t="s">
        <v>1267</v>
      </c>
      <c r="M2609" s="11" t="s">
        <v>1272</v>
      </c>
      <c r="N2609" s="10">
        <v>42137</v>
      </c>
      <c r="O2609" s="12">
        <v>337</v>
      </c>
      <c r="P2609" s="12">
        <v>553</v>
      </c>
      <c r="Q2609" s="12">
        <v>216</v>
      </c>
      <c r="R2609" s="11">
        <v>36</v>
      </c>
      <c r="S2609" s="12">
        <v>19908</v>
      </c>
      <c r="T2609" s="13">
        <v>0.04</v>
      </c>
      <c r="U2609" s="12">
        <v>796.32</v>
      </c>
      <c r="V2609" s="12">
        <v>19111.68</v>
      </c>
      <c r="W2609" s="12">
        <v>698</v>
      </c>
      <c r="X2609" s="12">
        <v>45147</v>
      </c>
      <c r="Y2609" s="14">
        <f>+DAY('TABLA PRINCIPAL'!$B2609)</f>
        <v>11</v>
      </c>
      <c r="Z2609" s="14">
        <f>+MONTH('TABLA PRINCIPAL'!$B2609)</f>
        <v>5</v>
      </c>
      <c r="AA2609" s="14">
        <f>+YEAR('TABLA PRINCIPAL'!$B2609)</f>
        <v>2015</v>
      </c>
      <c r="AB2609" s="22" t="str">
        <f>+IF(Ventas_Oficina[[#This Row],[Total del pedido]]&gt;=100000,"SI","NO")</f>
        <v>NO</v>
      </c>
      <c r="AC2609" s="22" t="str">
        <f>+_xlfn.XLOOKUP(Ventas_Oficina[[#This Row],[Nº de artículo]],AUXILIAR!A2608:A7501,AUXILIAR!D2608:D7501,"Error",0)</f>
        <v>No enviado a tiempo</v>
      </c>
      <c r="AD2609" s="22" t="str">
        <f>+IF(AND(Ventas_Oficina[[#This Row],[Total]]&gt;75000,Ventas_Oficina[[#This Row],[Envio a tiempo]]="Enviado a tiempo"),"Buena Venta","Venta Mala")</f>
        <v>Venta Mala</v>
      </c>
    </row>
    <row r="2610" spans="1:30" x14ac:dyDescent="0.25">
      <c r="A2610" s="25">
        <v>1441614</v>
      </c>
      <c r="B2610" s="5">
        <v>42237</v>
      </c>
      <c r="C2610" s="6" t="s">
        <v>96</v>
      </c>
      <c r="D2610" s="6" t="s">
        <v>97</v>
      </c>
      <c r="E2610" s="6" t="s">
        <v>12</v>
      </c>
      <c r="F2610" s="6" t="s">
        <v>13</v>
      </c>
      <c r="G2610" s="6" t="s">
        <v>1007</v>
      </c>
      <c r="H2610" s="6" t="s">
        <v>14</v>
      </c>
      <c r="I2610" s="6" t="s">
        <v>1012</v>
      </c>
      <c r="J2610" s="6" t="s">
        <v>1085</v>
      </c>
      <c r="K2610" s="6" t="s">
        <v>1262</v>
      </c>
      <c r="L2610" s="6" t="s">
        <v>1265</v>
      </c>
      <c r="M2610" s="6" t="s">
        <v>1272</v>
      </c>
      <c r="N2610" s="5">
        <v>42217</v>
      </c>
      <c r="O2610" s="7">
        <v>384</v>
      </c>
      <c r="P2610" s="7">
        <v>630</v>
      </c>
      <c r="Q2610" s="7">
        <v>246</v>
      </c>
      <c r="R2610" s="6">
        <v>23</v>
      </c>
      <c r="S2610" s="7">
        <v>14490</v>
      </c>
      <c r="T2610" s="8">
        <v>0.02</v>
      </c>
      <c r="U2610" s="7">
        <v>289.8</v>
      </c>
      <c r="V2610" s="7">
        <v>14200.2</v>
      </c>
      <c r="W2610" s="7">
        <v>50</v>
      </c>
      <c r="X2610" s="7">
        <v>14050</v>
      </c>
      <c r="Y2610" s="9">
        <f>+DAY('TABLA PRINCIPAL'!$B2610)</f>
        <v>21</v>
      </c>
      <c r="Z2610" s="9">
        <f>+MONTH('TABLA PRINCIPAL'!$B2610)</f>
        <v>8</v>
      </c>
      <c r="AA2610" s="9">
        <f>+YEAR('TABLA PRINCIPAL'!$B2610)</f>
        <v>2015</v>
      </c>
      <c r="AB2610" s="22" t="str">
        <f>+IF(Ventas_Oficina[[#This Row],[Total del pedido]]&gt;=100000,"SI","NO")</f>
        <v>NO</v>
      </c>
      <c r="AC2610" s="22" t="str">
        <f>+_xlfn.XLOOKUP(Ventas_Oficina[[#This Row],[Nº de artículo]],AUXILIAR!A2609:A7502,AUXILIAR!D2609:D7502,"Error",0)</f>
        <v>Enviado a tiempo</v>
      </c>
      <c r="AD2610" s="22" t="str">
        <f>+IF(AND(Ventas_Oficina[[#This Row],[Total]]&gt;75000,Ventas_Oficina[[#This Row],[Envio a tiempo]]="Enviado a tiempo"),"Buena Venta","Venta Mala")</f>
        <v>Venta Mala</v>
      </c>
    </row>
    <row r="2611" spans="1:30" x14ac:dyDescent="0.25">
      <c r="A2611" s="26">
        <v>1441614</v>
      </c>
      <c r="B2611" s="10">
        <v>42082</v>
      </c>
      <c r="C2611" s="11" t="s">
        <v>357</v>
      </c>
      <c r="D2611" s="11" t="s">
        <v>48</v>
      </c>
      <c r="E2611" s="11" t="s">
        <v>4</v>
      </c>
      <c r="F2611" s="11" t="s">
        <v>5</v>
      </c>
      <c r="G2611" s="11" t="s">
        <v>1008</v>
      </c>
      <c r="H2611" s="11" t="s">
        <v>34</v>
      </c>
      <c r="I2611" s="11" t="s">
        <v>1012</v>
      </c>
      <c r="J2611" s="11" t="s">
        <v>1064</v>
      </c>
      <c r="K2611" s="11" t="s">
        <v>1261</v>
      </c>
      <c r="L2611" s="11" t="s">
        <v>1267</v>
      </c>
      <c r="M2611" s="11" t="s">
        <v>1272</v>
      </c>
      <c r="N2611" s="10">
        <v>42084</v>
      </c>
      <c r="O2611" s="12">
        <v>365</v>
      </c>
      <c r="P2611" s="12">
        <v>598</v>
      </c>
      <c r="Q2611" s="12">
        <v>233</v>
      </c>
      <c r="R2611" s="11">
        <v>35</v>
      </c>
      <c r="S2611" s="12">
        <v>20930</v>
      </c>
      <c r="T2611" s="13">
        <v>0.09</v>
      </c>
      <c r="U2611" s="12">
        <v>1883.6999999999998</v>
      </c>
      <c r="V2611" s="12">
        <v>19046.3</v>
      </c>
      <c r="W2611" s="12">
        <v>149</v>
      </c>
      <c r="X2611" s="12">
        <v>11410</v>
      </c>
      <c r="Y2611" s="14">
        <f>+DAY('TABLA PRINCIPAL'!$B2611)</f>
        <v>19</v>
      </c>
      <c r="Z2611" s="14">
        <f>+MONTH('TABLA PRINCIPAL'!$B2611)</f>
        <v>3</v>
      </c>
      <c r="AA2611" s="14">
        <f>+YEAR('TABLA PRINCIPAL'!$B2611)</f>
        <v>2015</v>
      </c>
      <c r="AB2611" s="22" t="str">
        <f>+IF(Ventas_Oficina[[#This Row],[Total del pedido]]&gt;=100000,"SI","NO")</f>
        <v>NO</v>
      </c>
      <c r="AC2611" s="22" t="str">
        <f>+_xlfn.XLOOKUP(Ventas_Oficina[[#This Row],[Nº de artículo]],AUXILIAR!A2610:A7503,AUXILIAR!D2610:D7503,"Error",0)</f>
        <v>No enviado a tiempo</v>
      </c>
      <c r="AD2611" s="22" t="str">
        <f>+IF(AND(Ventas_Oficina[[#This Row],[Total]]&gt;75000,Ventas_Oficina[[#This Row],[Envio a tiempo]]="Enviado a tiempo"),"Buena Venta","Venta Mala")</f>
        <v>Venta Mala</v>
      </c>
    </row>
    <row r="2612" spans="1:30" x14ac:dyDescent="0.25">
      <c r="A2612" s="25">
        <v>1441614</v>
      </c>
      <c r="B2612" s="5">
        <v>41316</v>
      </c>
      <c r="C2612" s="6" t="s">
        <v>35</v>
      </c>
      <c r="D2612" s="6" t="s">
        <v>36</v>
      </c>
      <c r="E2612" s="6" t="s">
        <v>12</v>
      </c>
      <c r="F2612" s="6" t="s">
        <v>13</v>
      </c>
      <c r="G2612" s="6" t="s">
        <v>1008</v>
      </c>
      <c r="H2612" s="6" t="s">
        <v>14</v>
      </c>
      <c r="I2612" s="6" t="s">
        <v>1016</v>
      </c>
      <c r="J2612" s="6" t="s">
        <v>1124</v>
      </c>
      <c r="K2612" s="6" t="s">
        <v>1261</v>
      </c>
      <c r="L2612" s="6" t="s">
        <v>1267</v>
      </c>
      <c r="M2612" s="6" t="s">
        <v>1272</v>
      </c>
      <c r="N2612" s="5">
        <v>41317</v>
      </c>
      <c r="O2612" s="7">
        <v>314</v>
      </c>
      <c r="P2612" s="7">
        <v>491</v>
      </c>
      <c r="Q2612" s="7">
        <v>177</v>
      </c>
      <c r="R2612" s="6">
        <v>14</v>
      </c>
      <c r="S2612" s="7">
        <v>6874</v>
      </c>
      <c r="T2612" s="8">
        <v>0.08</v>
      </c>
      <c r="U2612" s="7">
        <v>549.91999999999996</v>
      </c>
      <c r="V2612" s="7">
        <v>6324.08</v>
      </c>
      <c r="W2612" s="7">
        <v>50</v>
      </c>
      <c r="X2612" s="7">
        <v>5157</v>
      </c>
      <c r="Y2612" s="9">
        <f>+DAY('TABLA PRINCIPAL'!$B2612)</f>
        <v>11</v>
      </c>
      <c r="Z2612" s="9">
        <f>+MONTH('TABLA PRINCIPAL'!$B2612)</f>
        <v>2</v>
      </c>
      <c r="AA2612" s="9">
        <f>+YEAR('TABLA PRINCIPAL'!$B2612)</f>
        <v>2013</v>
      </c>
      <c r="AB2612" s="22" t="str">
        <f>+IF(Ventas_Oficina[[#This Row],[Total del pedido]]&gt;=100000,"SI","NO")</f>
        <v>NO</v>
      </c>
      <c r="AC2612" s="22" t="str">
        <f>+_xlfn.XLOOKUP(Ventas_Oficina[[#This Row],[Nº de artículo]],AUXILIAR!A2611:A7504,AUXILIAR!D2611:D7504,"Error",0)</f>
        <v>Enviado a tiempo</v>
      </c>
      <c r="AD2612" s="22" t="str">
        <f>+IF(AND(Ventas_Oficina[[#This Row],[Total]]&gt;75000,Ventas_Oficina[[#This Row],[Envio a tiempo]]="Enviado a tiempo"),"Buena Venta","Venta Mala")</f>
        <v>Venta Mala</v>
      </c>
    </row>
    <row r="2613" spans="1:30" x14ac:dyDescent="0.25">
      <c r="A2613" s="26">
        <v>1441614</v>
      </c>
      <c r="B2613" s="10">
        <v>42102</v>
      </c>
      <c r="C2613" s="11" t="s">
        <v>751</v>
      </c>
      <c r="D2613" s="11" t="s">
        <v>211</v>
      </c>
      <c r="E2613" s="11" t="s">
        <v>4</v>
      </c>
      <c r="F2613" s="11" t="s">
        <v>5</v>
      </c>
      <c r="G2613" s="11" t="s">
        <v>1007</v>
      </c>
      <c r="H2613" s="11" t="s">
        <v>34</v>
      </c>
      <c r="I2613" s="11" t="s">
        <v>1012</v>
      </c>
      <c r="J2613" s="11" t="s">
        <v>1119</v>
      </c>
      <c r="K2613" s="11" t="s">
        <v>1261</v>
      </c>
      <c r="L2613" s="11" t="s">
        <v>1265</v>
      </c>
      <c r="M2613" s="11" t="s">
        <v>1272</v>
      </c>
      <c r="N2613" s="10">
        <v>42103</v>
      </c>
      <c r="O2613" s="12">
        <v>337</v>
      </c>
      <c r="P2613" s="12">
        <v>553</v>
      </c>
      <c r="Q2613" s="12">
        <v>216</v>
      </c>
      <c r="R2613" s="11">
        <v>37</v>
      </c>
      <c r="S2613" s="12">
        <v>20461</v>
      </c>
      <c r="T2613" s="13">
        <v>0.09</v>
      </c>
      <c r="U2613" s="12">
        <v>1841.49</v>
      </c>
      <c r="V2613" s="12">
        <v>18619.509999999998</v>
      </c>
      <c r="W2613" s="12">
        <v>698</v>
      </c>
      <c r="X2613" s="12">
        <v>5227</v>
      </c>
      <c r="Y2613" s="14">
        <f>+DAY('TABLA PRINCIPAL'!$B2613)</f>
        <v>8</v>
      </c>
      <c r="Z2613" s="14">
        <f>+MONTH('TABLA PRINCIPAL'!$B2613)</f>
        <v>4</v>
      </c>
      <c r="AA2613" s="14">
        <f>+YEAR('TABLA PRINCIPAL'!$B2613)</f>
        <v>2015</v>
      </c>
      <c r="AB2613" s="22" t="str">
        <f>+IF(Ventas_Oficina[[#This Row],[Total del pedido]]&gt;=100000,"SI","NO")</f>
        <v>NO</v>
      </c>
      <c r="AC2613" s="22" t="str">
        <f>+_xlfn.XLOOKUP(Ventas_Oficina[[#This Row],[Nº de artículo]],AUXILIAR!A2612:A7505,AUXILIAR!D2612:D7505,"Error",0)</f>
        <v>No enviado a tiempo</v>
      </c>
      <c r="AD2613" s="22" t="str">
        <f>+IF(AND(Ventas_Oficina[[#This Row],[Total]]&gt;75000,Ventas_Oficina[[#This Row],[Envio a tiempo]]="Enviado a tiempo"),"Buena Venta","Venta Mala")</f>
        <v>Venta Mala</v>
      </c>
    </row>
    <row r="2614" spans="1:30" x14ac:dyDescent="0.25">
      <c r="A2614" s="25">
        <v>1441614</v>
      </c>
      <c r="B2614" s="5">
        <v>42102</v>
      </c>
      <c r="C2614" s="6" t="s">
        <v>169</v>
      </c>
      <c r="D2614" s="6" t="s">
        <v>244</v>
      </c>
      <c r="E2614" s="6" t="s">
        <v>4</v>
      </c>
      <c r="F2614" s="6" t="s">
        <v>5</v>
      </c>
      <c r="G2614" s="6" t="s">
        <v>1007</v>
      </c>
      <c r="H2614" s="6" t="s">
        <v>58</v>
      </c>
      <c r="I2614" s="6" t="s">
        <v>1013</v>
      </c>
      <c r="J2614" s="6" t="s">
        <v>1119</v>
      </c>
      <c r="K2614" s="6" t="s">
        <v>1261</v>
      </c>
      <c r="L2614" s="6" t="s">
        <v>1266</v>
      </c>
      <c r="M2614" s="6" t="s">
        <v>1272</v>
      </c>
      <c r="N2614" s="5">
        <v>42103</v>
      </c>
      <c r="O2614" s="7">
        <v>337</v>
      </c>
      <c r="P2614" s="7">
        <v>553</v>
      </c>
      <c r="Q2614" s="7">
        <v>216</v>
      </c>
      <c r="R2614" s="6">
        <v>34</v>
      </c>
      <c r="S2614" s="7">
        <v>18802</v>
      </c>
      <c r="T2614" s="8">
        <v>7.0000000000000007E-2</v>
      </c>
      <c r="U2614" s="7">
        <v>1316.14</v>
      </c>
      <c r="V2614" s="7">
        <v>17485.86</v>
      </c>
      <c r="W2614" s="7">
        <v>698</v>
      </c>
      <c r="X2614" s="7">
        <v>5227</v>
      </c>
      <c r="Y2614" s="9">
        <f>+DAY('TABLA PRINCIPAL'!$B2614)</f>
        <v>8</v>
      </c>
      <c r="Z2614" s="9">
        <f>+MONTH('TABLA PRINCIPAL'!$B2614)</f>
        <v>4</v>
      </c>
      <c r="AA2614" s="9">
        <f>+YEAR('TABLA PRINCIPAL'!$B2614)</f>
        <v>2015</v>
      </c>
      <c r="AB2614" s="22" t="str">
        <f>+IF(Ventas_Oficina[[#This Row],[Total del pedido]]&gt;=100000,"SI","NO")</f>
        <v>NO</v>
      </c>
      <c r="AC2614" s="22" t="str">
        <f>+_xlfn.XLOOKUP(Ventas_Oficina[[#This Row],[Nº de artículo]],AUXILIAR!A2613:A7506,AUXILIAR!D2613:D7506,"Error",0)</f>
        <v>No enviado a tiempo</v>
      </c>
      <c r="AD2614" s="22" t="str">
        <f>+IF(AND(Ventas_Oficina[[#This Row],[Total]]&gt;75000,Ventas_Oficina[[#This Row],[Envio a tiempo]]="Enviado a tiempo"),"Buena Venta","Venta Mala")</f>
        <v>Venta Mala</v>
      </c>
    </row>
    <row r="2615" spans="1:30" x14ac:dyDescent="0.25">
      <c r="A2615" s="26">
        <v>1441614</v>
      </c>
      <c r="B2615" s="10">
        <v>41934</v>
      </c>
      <c r="C2615" s="11" t="s">
        <v>361</v>
      </c>
      <c r="D2615" s="11" t="s">
        <v>133</v>
      </c>
      <c r="E2615" s="11" t="s">
        <v>12</v>
      </c>
      <c r="F2615" s="11" t="s">
        <v>13</v>
      </c>
      <c r="G2615" s="11" t="s">
        <v>1010</v>
      </c>
      <c r="H2615" s="11" t="s">
        <v>42</v>
      </c>
      <c r="I2615" s="11" t="s">
        <v>1016</v>
      </c>
      <c r="J2615" s="11" t="s">
        <v>1116</v>
      </c>
      <c r="K2615" s="11" t="s">
        <v>1261</v>
      </c>
      <c r="L2615" s="11" t="s">
        <v>1265</v>
      </c>
      <c r="M2615" s="11" t="s">
        <v>1272</v>
      </c>
      <c r="N2615" s="10">
        <v>41935</v>
      </c>
      <c r="O2615" s="12">
        <v>182</v>
      </c>
      <c r="P2615" s="12">
        <v>284</v>
      </c>
      <c r="Q2615" s="12">
        <v>102</v>
      </c>
      <c r="R2615" s="11">
        <v>18</v>
      </c>
      <c r="S2615" s="12">
        <v>5112</v>
      </c>
      <c r="T2615" s="13">
        <v>0.04</v>
      </c>
      <c r="U2615" s="12">
        <v>204.48000000000002</v>
      </c>
      <c r="V2615" s="12">
        <v>4907.5200000000004</v>
      </c>
      <c r="W2615" s="12">
        <v>544</v>
      </c>
      <c r="X2615" s="12">
        <v>4590</v>
      </c>
      <c r="Y2615" s="14">
        <f>+DAY('TABLA PRINCIPAL'!$B2615)</f>
        <v>22</v>
      </c>
      <c r="Z2615" s="14">
        <f>+MONTH('TABLA PRINCIPAL'!$B2615)</f>
        <v>10</v>
      </c>
      <c r="AA2615" s="14">
        <f>+YEAR('TABLA PRINCIPAL'!$B2615)</f>
        <v>2014</v>
      </c>
      <c r="AB2615" s="22" t="str">
        <f>+IF(Ventas_Oficina[[#This Row],[Total del pedido]]&gt;=100000,"SI","NO")</f>
        <v>NO</v>
      </c>
      <c r="AC2615" s="22" t="str">
        <f>+_xlfn.XLOOKUP(Ventas_Oficina[[#This Row],[Nº de artículo]],AUXILIAR!A2614:A7507,AUXILIAR!D2614:D7507,"Error",0)</f>
        <v>No enviado a tiempo</v>
      </c>
      <c r="AD2615" s="22" t="str">
        <f>+IF(AND(Ventas_Oficina[[#This Row],[Total]]&gt;75000,Ventas_Oficina[[#This Row],[Envio a tiempo]]="Enviado a tiempo"),"Buena Venta","Venta Mala")</f>
        <v>Venta Mala</v>
      </c>
    </row>
    <row r="2616" spans="1:30" x14ac:dyDescent="0.25">
      <c r="A2616" s="25">
        <v>1441979</v>
      </c>
      <c r="B2616" s="5">
        <v>42102</v>
      </c>
      <c r="C2616" s="6" t="s">
        <v>438</v>
      </c>
      <c r="D2616" s="6" t="s">
        <v>152</v>
      </c>
      <c r="E2616" s="6" t="s">
        <v>4</v>
      </c>
      <c r="F2616" s="6" t="s">
        <v>5</v>
      </c>
      <c r="G2616" s="6" t="s">
        <v>1007</v>
      </c>
      <c r="H2616" s="6" t="s">
        <v>39</v>
      </c>
      <c r="I2616" s="6" t="s">
        <v>1015</v>
      </c>
      <c r="J2616" s="6" t="s">
        <v>1139</v>
      </c>
      <c r="K2616" s="6" t="s">
        <v>1261</v>
      </c>
      <c r="L2616" s="6" t="s">
        <v>1265</v>
      </c>
      <c r="M2616" s="6" t="s">
        <v>1273</v>
      </c>
      <c r="N2616" s="5">
        <v>42103</v>
      </c>
      <c r="O2616" s="7">
        <v>348</v>
      </c>
      <c r="P2616" s="7">
        <v>543</v>
      </c>
      <c r="Q2616" s="7">
        <v>195</v>
      </c>
      <c r="R2616" s="6">
        <v>23</v>
      </c>
      <c r="S2616" s="7">
        <v>12489</v>
      </c>
      <c r="T2616" s="8">
        <v>7.0000000000000007E-2</v>
      </c>
      <c r="U2616" s="7">
        <v>874.23000000000013</v>
      </c>
      <c r="V2616" s="7">
        <v>11614.77</v>
      </c>
      <c r="W2616" s="7">
        <v>95</v>
      </c>
      <c r="X2616" s="7">
        <v>7013</v>
      </c>
      <c r="Y2616" s="9">
        <f>+DAY('TABLA PRINCIPAL'!$B2616)</f>
        <v>8</v>
      </c>
      <c r="Z2616" s="9">
        <f>+MONTH('TABLA PRINCIPAL'!$B2616)</f>
        <v>4</v>
      </c>
      <c r="AA2616" s="9">
        <f>+YEAR('TABLA PRINCIPAL'!$B2616)</f>
        <v>2015</v>
      </c>
      <c r="AB2616" s="22" t="str">
        <f>+IF(Ventas_Oficina[[#This Row],[Total del pedido]]&gt;=100000,"SI","NO")</f>
        <v>NO</v>
      </c>
      <c r="AC2616" s="22" t="str">
        <f>+_xlfn.XLOOKUP(Ventas_Oficina[[#This Row],[Nº de artículo]],AUXILIAR!A2615:A7508,AUXILIAR!D2615:D7508,"Error",0)</f>
        <v>No enviado a tiempo</v>
      </c>
      <c r="AD2616" s="22" t="str">
        <f>+IF(AND(Ventas_Oficina[[#This Row],[Total]]&gt;75000,Ventas_Oficina[[#This Row],[Envio a tiempo]]="Enviado a tiempo"),"Buena Venta","Venta Mala")</f>
        <v>Venta Mala</v>
      </c>
    </row>
    <row r="2617" spans="1:30" x14ac:dyDescent="0.25">
      <c r="A2617" s="26">
        <v>1442345</v>
      </c>
      <c r="B2617" s="10">
        <v>42064</v>
      </c>
      <c r="C2617" s="11" t="s">
        <v>622</v>
      </c>
      <c r="D2617" s="11" t="s">
        <v>189</v>
      </c>
      <c r="E2617" s="11" t="s">
        <v>4</v>
      </c>
      <c r="F2617" s="11" t="s">
        <v>5</v>
      </c>
      <c r="G2617" s="11" t="s">
        <v>1007</v>
      </c>
      <c r="H2617" s="11" t="s">
        <v>121</v>
      </c>
      <c r="I2617" s="11" t="s">
        <v>1012</v>
      </c>
      <c r="J2617" s="11" t="s">
        <v>1130</v>
      </c>
      <c r="K2617" s="11" t="s">
        <v>1261</v>
      </c>
      <c r="L2617" s="11" t="s">
        <v>1265</v>
      </c>
      <c r="M2617" s="11" t="s">
        <v>1272</v>
      </c>
      <c r="N2617" s="10">
        <v>42064</v>
      </c>
      <c r="O2617" s="12">
        <v>184</v>
      </c>
      <c r="P2617" s="12">
        <v>288</v>
      </c>
      <c r="Q2617" s="12">
        <v>104</v>
      </c>
      <c r="R2617" s="11">
        <v>37</v>
      </c>
      <c r="S2617" s="12">
        <v>10656</v>
      </c>
      <c r="T2617" s="13">
        <v>0.01</v>
      </c>
      <c r="U2617" s="12">
        <v>106.56</v>
      </c>
      <c r="V2617" s="12">
        <v>10549.44</v>
      </c>
      <c r="W2617" s="12">
        <v>149</v>
      </c>
      <c r="X2617" s="12">
        <v>5370</v>
      </c>
      <c r="Y2617" s="14">
        <f>+DAY('TABLA PRINCIPAL'!$B2617)</f>
        <v>1</v>
      </c>
      <c r="Z2617" s="14">
        <f>+MONTH('TABLA PRINCIPAL'!$B2617)</f>
        <v>3</v>
      </c>
      <c r="AA2617" s="14">
        <f>+YEAR('TABLA PRINCIPAL'!$B2617)</f>
        <v>2015</v>
      </c>
      <c r="AB2617" s="22" t="str">
        <f>+IF(Ventas_Oficina[[#This Row],[Total del pedido]]&gt;=100000,"SI","NO")</f>
        <v>NO</v>
      </c>
      <c r="AC2617" s="22" t="str">
        <f>+_xlfn.XLOOKUP(Ventas_Oficina[[#This Row],[Nº de artículo]],AUXILIAR!A2616:A7509,AUXILIAR!D2616:D7509,"Error",0)</f>
        <v>No enviado a tiempo</v>
      </c>
      <c r="AD2617" s="22" t="str">
        <f>+IF(AND(Ventas_Oficina[[#This Row],[Total]]&gt;75000,Ventas_Oficina[[#This Row],[Envio a tiempo]]="Enviado a tiempo"),"Buena Venta","Venta Mala")</f>
        <v>Venta Mala</v>
      </c>
    </row>
    <row r="2618" spans="1:30" x14ac:dyDescent="0.25">
      <c r="A2618" s="25">
        <v>1442710</v>
      </c>
      <c r="B2618" s="5">
        <v>42104</v>
      </c>
      <c r="C2618" s="6" t="s">
        <v>541</v>
      </c>
      <c r="D2618" s="6" t="s">
        <v>137</v>
      </c>
      <c r="E2618" s="6" t="s">
        <v>4</v>
      </c>
      <c r="F2618" s="6" t="s">
        <v>5</v>
      </c>
      <c r="G2618" s="6" t="s">
        <v>1008</v>
      </c>
      <c r="H2618" s="6" t="s">
        <v>6</v>
      </c>
      <c r="I2618" s="6" t="s">
        <v>1015</v>
      </c>
      <c r="J2618" s="6" t="s">
        <v>1184</v>
      </c>
      <c r="K2618" s="6" t="s">
        <v>1263</v>
      </c>
      <c r="L2618" s="6" t="s">
        <v>1266</v>
      </c>
      <c r="M2618" s="6" t="s">
        <v>1272</v>
      </c>
      <c r="N2618" s="5">
        <v>42105</v>
      </c>
      <c r="O2618" s="7">
        <v>353</v>
      </c>
      <c r="P2618" s="7">
        <v>862</v>
      </c>
      <c r="Q2618" s="7">
        <v>509</v>
      </c>
      <c r="R2618" s="6">
        <v>17</v>
      </c>
      <c r="S2618" s="7">
        <v>14654</v>
      </c>
      <c r="T2618" s="8">
        <v>0.01</v>
      </c>
      <c r="U2618" s="7">
        <v>146.54</v>
      </c>
      <c r="V2618" s="7">
        <v>14507.46</v>
      </c>
      <c r="W2618" s="7">
        <v>450</v>
      </c>
      <c r="X2618" s="7">
        <v>40533</v>
      </c>
      <c r="Y2618" s="9">
        <f>+DAY('TABLA PRINCIPAL'!$B2618)</f>
        <v>10</v>
      </c>
      <c r="Z2618" s="9">
        <f>+MONTH('TABLA PRINCIPAL'!$B2618)</f>
        <v>4</v>
      </c>
      <c r="AA2618" s="9">
        <f>+YEAR('TABLA PRINCIPAL'!$B2618)</f>
        <v>2015</v>
      </c>
      <c r="AB2618" s="22" t="str">
        <f>+IF(Ventas_Oficina[[#This Row],[Total del pedido]]&gt;=100000,"SI","NO")</f>
        <v>NO</v>
      </c>
      <c r="AC2618" s="22" t="str">
        <f>+_xlfn.XLOOKUP(Ventas_Oficina[[#This Row],[Nº de artículo]],AUXILIAR!A2617:A7510,AUXILIAR!D2617:D7510,"Error",0)</f>
        <v>No enviado a tiempo</v>
      </c>
      <c r="AD2618" s="22" t="str">
        <f>+IF(AND(Ventas_Oficina[[#This Row],[Total]]&gt;75000,Ventas_Oficina[[#This Row],[Envio a tiempo]]="Enviado a tiempo"),"Buena Venta","Venta Mala")</f>
        <v>Venta Mala</v>
      </c>
    </row>
    <row r="2619" spans="1:30" x14ac:dyDescent="0.25">
      <c r="A2619" s="26">
        <v>1442710</v>
      </c>
      <c r="B2619" s="10">
        <v>42104</v>
      </c>
      <c r="C2619" s="11" t="s">
        <v>752</v>
      </c>
      <c r="D2619" s="11" t="s">
        <v>38</v>
      </c>
      <c r="E2619" s="11" t="s">
        <v>4</v>
      </c>
      <c r="F2619" s="11" t="s">
        <v>5</v>
      </c>
      <c r="G2619" s="11" t="s">
        <v>1009</v>
      </c>
      <c r="H2619" s="11" t="s">
        <v>39</v>
      </c>
      <c r="I2619" s="11" t="s">
        <v>1014</v>
      </c>
      <c r="J2619" s="11" t="s">
        <v>1184</v>
      </c>
      <c r="K2619" s="11" t="s">
        <v>1263</v>
      </c>
      <c r="L2619" s="11" t="s">
        <v>1266</v>
      </c>
      <c r="M2619" s="11" t="s">
        <v>1272</v>
      </c>
      <c r="N2619" s="10">
        <v>42107</v>
      </c>
      <c r="O2619" s="12">
        <v>353</v>
      </c>
      <c r="P2619" s="12">
        <v>862</v>
      </c>
      <c r="Q2619" s="12">
        <v>509</v>
      </c>
      <c r="R2619" s="11">
        <v>27</v>
      </c>
      <c r="S2619" s="12">
        <v>23274</v>
      </c>
      <c r="T2619" s="13">
        <v>7.0000000000000007E-2</v>
      </c>
      <c r="U2619" s="12">
        <v>1629.18</v>
      </c>
      <c r="V2619" s="12">
        <v>21644.82</v>
      </c>
      <c r="W2619" s="12">
        <v>450</v>
      </c>
      <c r="X2619" s="12">
        <v>40533</v>
      </c>
      <c r="Y2619" s="14">
        <f>+DAY('TABLA PRINCIPAL'!$B2619)</f>
        <v>10</v>
      </c>
      <c r="Z2619" s="14">
        <f>+MONTH('TABLA PRINCIPAL'!$B2619)</f>
        <v>4</v>
      </c>
      <c r="AA2619" s="14">
        <f>+YEAR('TABLA PRINCIPAL'!$B2619)</f>
        <v>2015</v>
      </c>
      <c r="AB2619" s="22" t="str">
        <f>+IF(Ventas_Oficina[[#This Row],[Total del pedido]]&gt;=100000,"SI","NO")</f>
        <v>NO</v>
      </c>
      <c r="AC2619" s="22" t="str">
        <f>+_xlfn.XLOOKUP(Ventas_Oficina[[#This Row],[Nº de artículo]],AUXILIAR!A2618:A7511,AUXILIAR!D2618:D7511,"Error",0)</f>
        <v>No enviado a tiempo</v>
      </c>
      <c r="AD2619" s="22" t="str">
        <f>+IF(AND(Ventas_Oficina[[#This Row],[Total]]&gt;75000,Ventas_Oficina[[#This Row],[Envio a tiempo]]="Enviado a tiempo"),"Buena Venta","Venta Mala")</f>
        <v>Venta Mala</v>
      </c>
    </row>
    <row r="2620" spans="1:30" x14ac:dyDescent="0.25">
      <c r="A2620" s="25">
        <v>1443075</v>
      </c>
      <c r="B2620" s="5">
        <v>41895</v>
      </c>
      <c r="C2620" s="6" t="s">
        <v>18</v>
      </c>
      <c r="D2620" s="6" t="s">
        <v>19</v>
      </c>
      <c r="E2620" s="6" t="s">
        <v>4</v>
      </c>
      <c r="F2620" s="6" t="s">
        <v>5</v>
      </c>
      <c r="G2620" s="6" t="s">
        <v>1010</v>
      </c>
      <c r="H2620" s="6" t="s">
        <v>6</v>
      </c>
      <c r="I2620" s="6" t="s">
        <v>1016</v>
      </c>
      <c r="J2620" s="6" t="s">
        <v>1062</v>
      </c>
      <c r="K2620" s="6" t="s">
        <v>1261</v>
      </c>
      <c r="L2620" s="6" t="s">
        <v>1267</v>
      </c>
      <c r="M2620" s="6" t="s">
        <v>1272</v>
      </c>
      <c r="N2620" s="5">
        <v>41899</v>
      </c>
      <c r="O2620" s="7">
        <v>639</v>
      </c>
      <c r="P2620" s="7">
        <v>1998</v>
      </c>
      <c r="Q2620" s="7">
        <v>1359</v>
      </c>
      <c r="R2620" s="6">
        <v>29</v>
      </c>
      <c r="S2620" s="7">
        <v>57942</v>
      </c>
      <c r="T2620" s="8">
        <v>0.03</v>
      </c>
      <c r="U2620" s="7">
        <v>1738.26</v>
      </c>
      <c r="V2620" s="7">
        <v>56203.74</v>
      </c>
      <c r="W2620" s="7">
        <v>400</v>
      </c>
      <c r="X2620" s="7">
        <v>63337</v>
      </c>
      <c r="Y2620" s="9">
        <f>+DAY('TABLA PRINCIPAL'!$B2620)</f>
        <v>13</v>
      </c>
      <c r="Z2620" s="9">
        <f>+MONTH('TABLA PRINCIPAL'!$B2620)</f>
        <v>9</v>
      </c>
      <c r="AA2620" s="9">
        <f>+YEAR('TABLA PRINCIPAL'!$B2620)</f>
        <v>2014</v>
      </c>
      <c r="AB2620" s="22" t="str">
        <f>+IF(Ventas_Oficina[[#This Row],[Total del pedido]]&gt;=100000,"SI","NO")</f>
        <v>NO</v>
      </c>
      <c r="AC2620" s="22" t="str">
        <f>+_xlfn.XLOOKUP(Ventas_Oficina[[#This Row],[Nº de artículo]],AUXILIAR!A2619:A7512,AUXILIAR!D2619:D7512,"Error",0)</f>
        <v>Enviado a tiempo</v>
      </c>
      <c r="AD2620" s="22" t="str">
        <f>+IF(AND(Ventas_Oficina[[#This Row],[Total]]&gt;75000,Ventas_Oficina[[#This Row],[Envio a tiempo]]="Enviado a tiempo"),"Buena Venta","Venta Mala")</f>
        <v>Venta Mala</v>
      </c>
    </row>
    <row r="2621" spans="1:30" x14ac:dyDescent="0.25">
      <c r="A2621" s="26">
        <v>1443075</v>
      </c>
      <c r="B2621" s="10">
        <v>42104</v>
      </c>
      <c r="C2621" s="11" t="s">
        <v>322</v>
      </c>
      <c r="D2621" s="11" t="s">
        <v>323</v>
      </c>
      <c r="E2621" s="11" t="s">
        <v>4</v>
      </c>
      <c r="F2621" s="11" t="s">
        <v>5</v>
      </c>
      <c r="G2621" s="11" t="s">
        <v>1008</v>
      </c>
      <c r="H2621" s="11" t="s">
        <v>34</v>
      </c>
      <c r="I2621" s="11" t="s">
        <v>1014</v>
      </c>
      <c r="J2621" s="11" t="s">
        <v>1062</v>
      </c>
      <c r="K2621" s="11" t="s">
        <v>1261</v>
      </c>
      <c r="L2621" s="11" t="s">
        <v>1267</v>
      </c>
      <c r="M2621" s="11" t="s">
        <v>1272</v>
      </c>
      <c r="N2621" s="10">
        <v>42106</v>
      </c>
      <c r="O2621" s="12">
        <v>639</v>
      </c>
      <c r="P2621" s="12">
        <v>1998</v>
      </c>
      <c r="Q2621" s="12">
        <v>1359</v>
      </c>
      <c r="R2621" s="11">
        <v>15</v>
      </c>
      <c r="S2621" s="12">
        <v>29970</v>
      </c>
      <c r="T2621" s="13">
        <v>0.03</v>
      </c>
      <c r="U2621" s="12">
        <v>899.1</v>
      </c>
      <c r="V2621" s="12">
        <v>29070.9</v>
      </c>
      <c r="W2621" s="12">
        <v>400</v>
      </c>
      <c r="X2621" s="12">
        <v>63337</v>
      </c>
      <c r="Y2621" s="14">
        <f>+DAY('TABLA PRINCIPAL'!$B2621)</f>
        <v>10</v>
      </c>
      <c r="Z2621" s="14">
        <f>+MONTH('TABLA PRINCIPAL'!$B2621)</f>
        <v>4</v>
      </c>
      <c r="AA2621" s="14">
        <f>+YEAR('TABLA PRINCIPAL'!$B2621)</f>
        <v>2015</v>
      </c>
      <c r="AB2621" s="22" t="str">
        <f>+IF(Ventas_Oficina[[#This Row],[Total del pedido]]&gt;=100000,"SI","NO")</f>
        <v>NO</v>
      </c>
      <c r="AC2621" s="22" t="str">
        <f>+_xlfn.XLOOKUP(Ventas_Oficina[[#This Row],[Nº de artículo]],AUXILIAR!A2620:A7513,AUXILIAR!D2620:D7513,"Error",0)</f>
        <v>Enviado a tiempo</v>
      </c>
      <c r="AD2621" s="22" t="str">
        <f>+IF(AND(Ventas_Oficina[[#This Row],[Total]]&gt;75000,Ventas_Oficina[[#This Row],[Envio a tiempo]]="Enviado a tiempo"),"Buena Venta","Venta Mala")</f>
        <v>Venta Mala</v>
      </c>
    </row>
    <row r="2622" spans="1:30" x14ac:dyDescent="0.25">
      <c r="A2622" s="25">
        <v>1443075</v>
      </c>
      <c r="B2622" s="5">
        <v>42112</v>
      </c>
      <c r="C2622" s="6" t="s">
        <v>753</v>
      </c>
      <c r="D2622" s="6" t="s">
        <v>450</v>
      </c>
      <c r="E2622" s="6" t="s">
        <v>4</v>
      </c>
      <c r="F2622" s="6" t="s">
        <v>5</v>
      </c>
      <c r="G2622" s="6" t="s">
        <v>1009</v>
      </c>
      <c r="H2622" s="6" t="s">
        <v>27</v>
      </c>
      <c r="I2622" s="6" t="s">
        <v>1013</v>
      </c>
      <c r="J2622" s="6" t="s">
        <v>1064</v>
      </c>
      <c r="K2622" s="6" t="s">
        <v>1261</v>
      </c>
      <c r="L2622" s="6" t="s">
        <v>1266</v>
      </c>
      <c r="M2622" s="6" t="s">
        <v>1272</v>
      </c>
      <c r="N2622" s="5">
        <v>42113</v>
      </c>
      <c r="O2622" s="7">
        <v>365</v>
      </c>
      <c r="P2622" s="7">
        <v>598</v>
      </c>
      <c r="Q2622" s="7">
        <v>233</v>
      </c>
      <c r="R2622" s="6">
        <v>27</v>
      </c>
      <c r="S2622" s="7">
        <v>16146</v>
      </c>
      <c r="T2622" s="8">
        <v>0.03</v>
      </c>
      <c r="U2622" s="7">
        <v>484.38</v>
      </c>
      <c r="V2622" s="7">
        <v>15661.62</v>
      </c>
      <c r="W2622" s="7">
        <v>149</v>
      </c>
      <c r="X2622" s="7">
        <v>17122</v>
      </c>
      <c r="Y2622" s="9">
        <f>+DAY('TABLA PRINCIPAL'!$B2622)</f>
        <v>18</v>
      </c>
      <c r="Z2622" s="9">
        <f>+MONTH('TABLA PRINCIPAL'!$B2622)</f>
        <v>4</v>
      </c>
      <c r="AA2622" s="9">
        <f>+YEAR('TABLA PRINCIPAL'!$B2622)</f>
        <v>2015</v>
      </c>
      <c r="AB2622" s="22" t="str">
        <f>+IF(Ventas_Oficina[[#This Row],[Total del pedido]]&gt;=100000,"SI","NO")</f>
        <v>NO</v>
      </c>
      <c r="AC2622" s="22" t="str">
        <f>+_xlfn.XLOOKUP(Ventas_Oficina[[#This Row],[Nº de artículo]],AUXILIAR!A2621:A7514,AUXILIAR!D2621:D7514,"Error",0)</f>
        <v>Enviado a tiempo</v>
      </c>
      <c r="AD2622" s="22" t="str">
        <f>+IF(AND(Ventas_Oficina[[#This Row],[Total]]&gt;75000,Ventas_Oficina[[#This Row],[Envio a tiempo]]="Enviado a tiempo"),"Buena Venta","Venta Mala")</f>
        <v>Venta Mala</v>
      </c>
    </row>
    <row r="2623" spans="1:30" x14ac:dyDescent="0.25">
      <c r="A2623" s="26">
        <v>1443075</v>
      </c>
      <c r="B2623" s="10">
        <v>42112</v>
      </c>
      <c r="C2623" s="11" t="s">
        <v>132</v>
      </c>
      <c r="D2623" s="11" t="s">
        <v>133</v>
      </c>
      <c r="E2623" s="11" t="s">
        <v>12</v>
      </c>
      <c r="F2623" s="11" t="s">
        <v>13</v>
      </c>
      <c r="G2623" s="11" t="s">
        <v>1007</v>
      </c>
      <c r="H2623" s="11" t="s">
        <v>42</v>
      </c>
      <c r="I2623" s="11" t="s">
        <v>1013</v>
      </c>
      <c r="J2623" s="11" t="s">
        <v>1064</v>
      </c>
      <c r="K2623" s="11" t="s">
        <v>1262</v>
      </c>
      <c r="L2623" s="11" t="s">
        <v>1270</v>
      </c>
      <c r="M2623" s="11" t="s">
        <v>1274</v>
      </c>
      <c r="N2623" s="10">
        <v>42113</v>
      </c>
      <c r="O2623" s="12">
        <v>365</v>
      </c>
      <c r="P2623" s="12">
        <v>598</v>
      </c>
      <c r="Q2623" s="12">
        <v>233</v>
      </c>
      <c r="R2623" s="11">
        <v>39</v>
      </c>
      <c r="S2623" s="12">
        <v>23322</v>
      </c>
      <c r="T2623" s="13">
        <v>0.08</v>
      </c>
      <c r="U2623" s="12">
        <v>1865.76</v>
      </c>
      <c r="V2623" s="12">
        <v>21456.240000000002</v>
      </c>
      <c r="W2623" s="12">
        <v>149</v>
      </c>
      <c r="X2623" s="12">
        <v>17122</v>
      </c>
      <c r="Y2623" s="14">
        <f>+DAY('TABLA PRINCIPAL'!$B2623)</f>
        <v>18</v>
      </c>
      <c r="Z2623" s="14">
        <f>+MONTH('TABLA PRINCIPAL'!$B2623)</f>
        <v>4</v>
      </c>
      <c r="AA2623" s="14">
        <f>+YEAR('TABLA PRINCIPAL'!$B2623)</f>
        <v>2015</v>
      </c>
      <c r="AB2623" s="22" t="str">
        <f>+IF(Ventas_Oficina[[#This Row],[Total del pedido]]&gt;=100000,"SI","NO")</f>
        <v>NO</v>
      </c>
      <c r="AC2623" s="22" t="str">
        <f>+_xlfn.XLOOKUP(Ventas_Oficina[[#This Row],[Nº de artículo]],AUXILIAR!A2622:A7515,AUXILIAR!D2622:D7515,"Error",0)</f>
        <v>No enviado a tiempo</v>
      </c>
      <c r="AD2623" s="22" t="str">
        <f>+IF(AND(Ventas_Oficina[[#This Row],[Total]]&gt;75000,Ventas_Oficina[[#This Row],[Envio a tiempo]]="Enviado a tiempo"),"Buena Venta","Venta Mala")</f>
        <v>Venta Mala</v>
      </c>
    </row>
    <row r="2624" spans="1:30" x14ac:dyDescent="0.25">
      <c r="A2624" s="25">
        <v>1443075</v>
      </c>
      <c r="B2624" s="5">
        <v>42122</v>
      </c>
      <c r="C2624" s="6" t="s">
        <v>359</v>
      </c>
      <c r="D2624" s="6" t="s">
        <v>36</v>
      </c>
      <c r="E2624" s="6" t="s">
        <v>12</v>
      </c>
      <c r="F2624" s="6" t="s">
        <v>13</v>
      </c>
      <c r="G2624" s="6" t="s">
        <v>1009</v>
      </c>
      <c r="H2624" s="6" t="s">
        <v>14</v>
      </c>
      <c r="I2624" s="6" t="s">
        <v>1013</v>
      </c>
      <c r="J2624" s="6" t="s">
        <v>1036</v>
      </c>
      <c r="K2624" s="6" t="s">
        <v>1261</v>
      </c>
      <c r="L2624" s="6" t="s">
        <v>1266</v>
      </c>
      <c r="M2624" s="6" t="s">
        <v>1272</v>
      </c>
      <c r="N2624" s="5">
        <v>42124</v>
      </c>
      <c r="O2624" s="7">
        <v>453</v>
      </c>
      <c r="P2624" s="7">
        <v>730</v>
      </c>
      <c r="Q2624" s="7">
        <v>277</v>
      </c>
      <c r="R2624" s="6">
        <v>27</v>
      </c>
      <c r="S2624" s="7">
        <v>19710</v>
      </c>
      <c r="T2624" s="8">
        <v>0.03</v>
      </c>
      <c r="U2624" s="7">
        <v>591.29999999999995</v>
      </c>
      <c r="V2624" s="7">
        <v>19118.7</v>
      </c>
      <c r="W2624" s="7">
        <v>772</v>
      </c>
      <c r="X2624" s="7">
        <v>17122</v>
      </c>
      <c r="Y2624" s="9">
        <f>+DAY('TABLA PRINCIPAL'!$B2624)</f>
        <v>28</v>
      </c>
      <c r="Z2624" s="9">
        <f>+MONTH('TABLA PRINCIPAL'!$B2624)</f>
        <v>4</v>
      </c>
      <c r="AA2624" s="9">
        <f>+YEAR('TABLA PRINCIPAL'!$B2624)</f>
        <v>2015</v>
      </c>
      <c r="AB2624" s="22" t="str">
        <f>+IF(Ventas_Oficina[[#This Row],[Total del pedido]]&gt;=100000,"SI","NO")</f>
        <v>NO</v>
      </c>
      <c r="AC2624" s="22" t="str">
        <f>+_xlfn.XLOOKUP(Ventas_Oficina[[#This Row],[Nº de artículo]],AUXILIAR!A2623:A7516,AUXILIAR!D2623:D7516,"Error",0)</f>
        <v>No enviado a tiempo</v>
      </c>
      <c r="AD2624" s="22" t="str">
        <f>+IF(AND(Ventas_Oficina[[#This Row],[Total]]&gt;75000,Ventas_Oficina[[#This Row],[Envio a tiempo]]="Enviado a tiempo"),"Buena Venta","Venta Mala")</f>
        <v>Venta Mala</v>
      </c>
    </row>
    <row r="2625" spans="1:30" x14ac:dyDescent="0.25">
      <c r="A2625" s="26">
        <v>1443075</v>
      </c>
      <c r="B2625" s="10">
        <v>42104</v>
      </c>
      <c r="C2625" s="11" t="s">
        <v>322</v>
      </c>
      <c r="D2625" s="11" t="s">
        <v>323</v>
      </c>
      <c r="E2625" s="11" t="s">
        <v>4</v>
      </c>
      <c r="F2625" s="11" t="s">
        <v>5</v>
      </c>
      <c r="G2625" s="11" t="s">
        <v>1009</v>
      </c>
      <c r="H2625" s="11" t="s">
        <v>34</v>
      </c>
      <c r="I2625" s="11" t="s">
        <v>1016</v>
      </c>
      <c r="J2625" s="11" t="s">
        <v>1062</v>
      </c>
      <c r="K2625" s="11" t="s">
        <v>1261</v>
      </c>
      <c r="L2625" s="11" t="s">
        <v>1266</v>
      </c>
      <c r="M2625" s="11" t="s">
        <v>1272</v>
      </c>
      <c r="N2625" s="10">
        <v>42106</v>
      </c>
      <c r="O2625" s="12">
        <v>639</v>
      </c>
      <c r="P2625" s="12">
        <v>1998</v>
      </c>
      <c r="Q2625" s="12">
        <v>1359</v>
      </c>
      <c r="R2625" s="11">
        <v>24</v>
      </c>
      <c r="S2625" s="12">
        <v>47952</v>
      </c>
      <c r="T2625" s="13">
        <v>0.01</v>
      </c>
      <c r="U2625" s="12">
        <v>479.52</v>
      </c>
      <c r="V2625" s="12">
        <v>47472.480000000003</v>
      </c>
      <c r="W2625" s="12">
        <v>400</v>
      </c>
      <c r="X2625" s="12">
        <v>63337</v>
      </c>
      <c r="Y2625" s="14">
        <f>+DAY('TABLA PRINCIPAL'!$B2625)</f>
        <v>10</v>
      </c>
      <c r="Z2625" s="14">
        <f>+MONTH('TABLA PRINCIPAL'!$B2625)</f>
        <v>4</v>
      </c>
      <c r="AA2625" s="14">
        <f>+YEAR('TABLA PRINCIPAL'!$B2625)</f>
        <v>2015</v>
      </c>
      <c r="AB2625" s="22" t="str">
        <f>+IF(Ventas_Oficina[[#This Row],[Total del pedido]]&gt;=100000,"SI","NO")</f>
        <v>NO</v>
      </c>
      <c r="AC2625" s="22" t="str">
        <f>+_xlfn.XLOOKUP(Ventas_Oficina[[#This Row],[Nº de artículo]],AUXILIAR!A2624:A7517,AUXILIAR!D2624:D7517,"Error",0)</f>
        <v>Enviado a tiempo</v>
      </c>
      <c r="AD2625" s="22" t="str">
        <f>+IF(AND(Ventas_Oficina[[#This Row],[Total]]&gt;75000,Ventas_Oficina[[#This Row],[Envio a tiempo]]="Enviado a tiempo"),"Buena Venta","Venta Mala")</f>
        <v>Venta Mala</v>
      </c>
    </row>
    <row r="2626" spans="1:30" x14ac:dyDescent="0.25">
      <c r="A2626" s="25">
        <v>1443075</v>
      </c>
      <c r="B2626" s="5">
        <v>42336</v>
      </c>
      <c r="C2626" s="6" t="s">
        <v>414</v>
      </c>
      <c r="D2626" s="6" t="s">
        <v>199</v>
      </c>
      <c r="E2626" s="6" t="s">
        <v>4</v>
      </c>
      <c r="F2626" s="6" t="s">
        <v>5</v>
      </c>
      <c r="G2626" s="6" t="s">
        <v>1010</v>
      </c>
      <c r="H2626" s="6" t="s">
        <v>24</v>
      </c>
      <c r="I2626" s="6" t="s">
        <v>1014</v>
      </c>
      <c r="J2626" s="6" t="s">
        <v>1064</v>
      </c>
      <c r="K2626" s="6" t="s">
        <v>1261</v>
      </c>
      <c r="L2626" s="6" t="s">
        <v>1267</v>
      </c>
      <c r="M2626" s="6" t="s">
        <v>1272</v>
      </c>
      <c r="N2626" s="5">
        <v>42339</v>
      </c>
      <c r="O2626" s="7">
        <v>365</v>
      </c>
      <c r="P2626" s="7">
        <v>598</v>
      </c>
      <c r="Q2626" s="7">
        <v>233</v>
      </c>
      <c r="R2626" s="6">
        <v>45</v>
      </c>
      <c r="S2626" s="7">
        <v>26910</v>
      </c>
      <c r="T2626" s="8">
        <v>0.01</v>
      </c>
      <c r="U2626" s="7">
        <v>269.10000000000002</v>
      </c>
      <c r="V2626" s="7">
        <v>26640.9</v>
      </c>
      <c r="W2626" s="7">
        <v>149</v>
      </c>
      <c r="X2626" s="7">
        <v>14242</v>
      </c>
      <c r="Y2626" s="9">
        <f>+DAY('TABLA PRINCIPAL'!$B2626)</f>
        <v>28</v>
      </c>
      <c r="Z2626" s="9">
        <f>+MONTH('TABLA PRINCIPAL'!$B2626)</f>
        <v>11</v>
      </c>
      <c r="AA2626" s="9">
        <f>+YEAR('TABLA PRINCIPAL'!$B2626)</f>
        <v>2015</v>
      </c>
      <c r="AB2626" s="22" t="str">
        <f>+IF(Ventas_Oficina[[#This Row],[Total del pedido]]&gt;=100000,"SI","NO")</f>
        <v>NO</v>
      </c>
      <c r="AC2626" s="22" t="str">
        <f>+_xlfn.XLOOKUP(Ventas_Oficina[[#This Row],[Nº de artículo]],AUXILIAR!A2625:A7518,AUXILIAR!D2625:D7518,"Error",0)</f>
        <v>Enviado a tiempo</v>
      </c>
      <c r="AD2626" s="22" t="str">
        <f>+IF(AND(Ventas_Oficina[[#This Row],[Total]]&gt;75000,Ventas_Oficina[[#This Row],[Envio a tiempo]]="Enviado a tiempo"),"Buena Venta","Venta Mala")</f>
        <v>Venta Mala</v>
      </c>
    </row>
    <row r="2627" spans="1:30" x14ac:dyDescent="0.25">
      <c r="A2627" s="26">
        <v>1443075</v>
      </c>
      <c r="B2627" s="10">
        <v>42018</v>
      </c>
      <c r="C2627" s="11" t="s">
        <v>506</v>
      </c>
      <c r="D2627" s="11" t="s">
        <v>78</v>
      </c>
      <c r="E2627" s="11" t="s">
        <v>4</v>
      </c>
      <c r="F2627" s="11" t="s">
        <v>5</v>
      </c>
      <c r="G2627" s="11" t="s">
        <v>1007</v>
      </c>
      <c r="H2627" s="11" t="s">
        <v>53</v>
      </c>
      <c r="I2627" s="11" t="s">
        <v>1013</v>
      </c>
      <c r="J2627" s="11" t="s">
        <v>1062</v>
      </c>
      <c r="K2627" s="11" t="s">
        <v>1261</v>
      </c>
      <c r="L2627" s="11" t="s">
        <v>1267</v>
      </c>
      <c r="M2627" s="11" t="s">
        <v>1272</v>
      </c>
      <c r="N2627" s="10">
        <v>42019</v>
      </c>
      <c r="O2627" s="12">
        <v>639</v>
      </c>
      <c r="P2627" s="12">
        <v>1998</v>
      </c>
      <c r="Q2627" s="12">
        <v>1359</v>
      </c>
      <c r="R2627" s="11">
        <v>22</v>
      </c>
      <c r="S2627" s="12">
        <v>43956</v>
      </c>
      <c r="T2627" s="13">
        <v>7.0000000000000007E-2</v>
      </c>
      <c r="U2627" s="12">
        <v>3076.92</v>
      </c>
      <c r="V2627" s="12">
        <v>40879.08</v>
      </c>
      <c r="W2627" s="12">
        <v>400</v>
      </c>
      <c r="X2627" s="12">
        <v>63337</v>
      </c>
      <c r="Y2627" s="14">
        <f>+DAY('TABLA PRINCIPAL'!$B2627)</f>
        <v>14</v>
      </c>
      <c r="Z2627" s="14">
        <f>+MONTH('TABLA PRINCIPAL'!$B2627)</f>
        <v>1</v>
      </c>
      <c r="AA2627" s="14">
        <f>+YEAR('TABLA PRINCIPAL'!$B2627)</f>
        <v>2015</v>
      </c>
      <c r="AB2627" s="22" t="str">
        <f>+IF(Ventas_Oficina[[#This Row],[Total del pedido]]&gt;=100000,"SI","NO")</f>
        <v>NO</v>
      </c>
      <c r="AC2627" s="22" t="str">
        <f>+_xlfn.XLOOKUP(Ventas_Oficina[[#This Row],[Nº de artículo]],AUXILIAR!A2626:A7519,AUXILIAR!D2626:D7519,"Error",0)</f>
        <v>Enviado a tiempo</v>
      </c>
      <c r="AD2627" s="22" t="str">
        <f>+IF(AND(Ventas_Oficina[[#This Row],[Total]]&gt;75000,Ventas_Oficina[[#This Row],[Envio a tiempo]]="Enviado a tiempo"),"Buena Venta","Venta Mala")</f>
        <v>Venta Mala</v>
      </c>
    </row>
    <row r="2628" spans="1:30" x14ac:dyDescent="0.25">
      <c r="A2628" s="25">
        <v>1443075</v>
      </c>
      <c r="B2628" s="5">
        <v>42104</v>
      </c>
      <c r="C2628" s="6" t="s">
        <v>322</v>
      </c>
      <c r="D2628" s="6" t="s">
        <v>323</v>
      </c>
      <c r="E2628" s="6" t="s">
        <v>4</v>
      </c>
      <c r="F2628" s="6" t="s">
        <v>5</v>
      </c>
      <c r="G2628" s="6" t="s">
        <v>1007</v>
      </c>
      <c r="H2628" s="6" t="s">
        <v>34</v>
      </c>
      <c r="I2628" s="6" t="s">
        <v>1013</v>
      </c>
      <c r="J2628" s="6" t="s">
        <v>1062</v>
      </c>
      <c r="K2628" s="6" t="s">
        <v>1262</v>
      </c>
      <c r="L2628" s="6" t="s">
        <v>1265</v>
      </c>
      <c r="M2628" s="6" t="s">
        <v>1272</v>
      </c>
      <c r="N2628" s="5">
        <v>42106</v>
      </c>
      <c r="O2628" s="7">
        <v>639</v>
      </c>
      <c r="P2628" s="7">
        <v>1998</v>
      </c>
      <c r="Q2628" s="7">
        <v>1359</v>
      </c>
      <c r="R2628" s="6">
        <v>13</v>
      </c>
      <c r="S2628" s="7">
        <v>25974</v>
      </c>
      <c r="T2628" s="8">
        <v>0.04</v>
      </c>
      <c r="U2628" s="7">
        <v>1038.96</v>
      </c>
      <c r="V2628" s="7">
        <v>24935.040000000001</v>
      </c>
      <c r="W2628" s="7">
        <v>400</v>
      </c>
      <c r="X2628" s="7">
        <v>63337</v>
      </c>
      <c r="Y2628" s="9">
        <f>+DAY('TABLA PRINCIPAL'!$B2628)</f>
        <v>10</v>
      </c>
      <c r="Z2628" s="9">
        <f>+MONTH('TABLA PRINCIPAL'!$B2628)</f>
        <v>4</v>
      </c>
      <c r="AA2628" s="9">
        <f>+YEAR('TABLA PRINCIPAL'!$B2628)</f>
        <v>2015</v>
      </c>
      <c r="AB2628" s="22" t="str">
        <f>+IF(Ventas_Oficina[[#This Row],[Total del pedido]]&gt;=100000,"SI","NO")</f>
        <v>NO</v>
      </c>
      <c r="AC2628" s="22" t="str">
        <f>+_xlfn.XLOOKUP(Ventas_Oficina[[#This Row],[Nº de artículo]],AUXILIAR!A2627:A7520,AUXILIAR!D2627:D7520,"Error",0)</f>
        <v>No enviado a tiempo</v>
      </c>
      <c r="AD2628" s="22" t="str">
        <f>+IF(AND(Ventas_Oficina[[#This Row],[Total]]&gt;75000,Ventas_Oficina[[#This Row],[Envio a tiempo]]="Enviado a tiempo"),"Buena Venta","Venta Mala")</f>
        <v>Venta Mala</v>
      </c>
    </row>
    <row r="2629" spans="1:30" x14ac:dyDescent="0.25">
      <c r="A2629" s="26">
        <v>1443075</v>
      </c>
      <c r="B2629" s="10">
        <v>42104</v>
      </c>
      <c r="C2629" s="11" t="s">
        <v>322</v>
      </c>
      <c r="D2629" s="11" t="s">
        <v>323</v>
      </c>
      <c r="E2629" s="11" t="s">
        <v>4</v>
      </c>
      <c r="F2629" s="11" t="s">
        <v>5</v>
      </c>
      <c r="G2629" s="11" t="s">
        <v>1010</v>
      </c>
      <c r="H2629" s="11" t="s">
        <v>34</v>
      </c>
      <c r="I2629" s="11" t="s">
        <v>1016</v>
      </c>
      <c r="J2629" s="11" t="s">
        <v>1062</v>
      </c>
      <c r="K2629" s="11" t="s">
        <v>1261</v>
      </c>
      <c r="L2629" s="11" t="s">
        <v>1265</v>
      </c>
      <c r="M2629" s="11" t="s">
        <v>1272</v>
      </c>
      <c r="N2629" s="10">
        <v>42106</v>
      </c>
      <c r="O2629" s="12">
        <v>639</v>
      </c>
      <c r="P2629" s="12">
        <v>1998</v>
      </c>
      <c r="Q2629" s="12">
        <v>1359</v>
      </c>
      <c r="R2629" s="11">
        <v>11</v>
      </c>
      <c r="S2629" s="12">
        <v>21978</v>
      </c>
      <c r="T2629" s="13">
        <v>0.09</v>
      </c>
      <c r="U2629" s="12">
        <v>1978.02</v>
      </c>
      <c r="V2629" s="12">
        <v>19999.98</v>
      </c>
      <c r="W2629" s="12">
        <v>400</v>
      </c>
      <c r="X2629" s="12">
        <v>63337</v>
      </c>
      <c r="Y2629" s="14">
        <f>+DAY('TABLA PRINCIPAL'!$B2629)</f>
        <v>10</v>
      </c>
      <c r="Z2629" s="14">
        <f>+MONTH('TABLA PRINCIPAL'!$B2629)</f>
        <v>4</v>
      </c>
      <c r="AA2629" s="14">
        <f>+YEAR('TABLA PRINCIPAL'!$B2629)</f>
        <v>2015</v>
      </c>
      <c r="AB2629" s="22" t="str">
        <f>+IF(Ventas_Oficina[[#This Row],[Total del pedido]]&gt;=100000,"SI","NO")</f>
        <v>NO</v>
      </c>
      <c r="AC2629" s="22" t="str">
        <f>+_xlfn.XLOOKUP(Ventas_Oficina[[#This Row],[Nº de artículo]],AUXILIAR!A2628:A7521,AUXILIAR!D2628:D7521,"Error",0)</f>
        <v>Enviado a tiempo</v>
      </c>
      <c r="AD2629" s="22" t="str">
        <f>+IF(AND(Ventas_Oficina[[#This Row],[Total]]&gt;75000,Ventas_Oficina[[#This Row],[Envio a tiempo]]="Enviado a tiempo"),"Buena Venta","Venta Mala")</f>
        <v>Venta Mala</v>
      </c>
    </row>
    <row r="2630" spans="1:30" x14ac:dyDescent="0.25">
      <c r="A2630" s="25">
        <v>1443075</v>
      </c>
      <c r="B2630" s="5">
        <v>42104</v>
      </c>
      <c r="C2630" s="6" t="s">
        <v>322</v>
      </c>
      <c r="D2630" s="6" t="s">
        <v>323</v>
      </c>
      <c r="E2630" s="6" t="s">
        <v>4</v>
      </c>
      <c r="F2630" s="6" t="s">
        <v>5</v>
      </c>
      <c r="G2630" s="6" t="s">
        <v>1008</v>
      </c>
      <c r="H2630" s="6" t="s">
        <v>34</v>
      </c>
      <c r="I2630" s="6" t="s">
        <v>1014</v>
      </c>
      <c r="J2630" s="6" t="s">
        <v>1062</v>
      </c>
      <c r="K2630" s="6" t="s">
        <v>1261</v>
      </c>
      <c r="L2630" s="6" t="s">
        <v>1267</v>
      </c>
      <c r="M2630" s="6" t="s">
        <v>1272</v>
      </c>
      <c r="N2630" s="5">
        <v>42106</v>
      </c>
      <c r="O2630" s="7">
        <v>639</v>
      </c>
      <c r="P2630" s="7">
        <v>1998</v>
      </c>
      <c r="Q2630" s="7">
        <v>1359</v>
      </c>
      <c r="R2630" s="6">
        <v>30</v>
      </c>
      <c r="S2630" s="7">
        <v>59940</v>
      </c>
      <c r="T2630" s="8">
        <v>0.03</v>
      </c>
      <c r="U2630" s="7">
        <v>1798.2</v>
      </c>
      <c r="V2630" s="7">
        <v>58141.8</v>
      </c>
      <c r="W2630" s="7">
        <v>400</v>
      </c>
      <c r="X2630" s="7">
        <v>63337</v>
      </c>
      <c r="Y2630" s="9">
        <f>+DAY('TABLA PRINCIPAL'!$B2630)</f>
        <v>10</v>
      </c>
      <c r="Z2630" s="9">
        <f>+MONTH('TABLA PRINCIPAL'!$B2630)</f>
        <v>4</v>
      </c>
      <c r="AA2630" s="9">
        <f>+YEAR('TABLA PRINCIPAL'!$B2630)</f>
        <v>2015</v>
      </c>
      <c r="AB2630" s="22" t="str">
        <f>+IF(Ventas_Oficina[[#This Row],[Total del pedido]]&gt;=100000,"SI","NO")</f>
        <v>NO</v>
      </c>
      <c r="AC2630" s="22" t="str">
        <f>+_xlfn.XLOOKUP(Ventas_Oficina[[#This Row],[Nº de artículo]],AUXILIAR!A2629:A7522,AUXILIAR!D2629:D7522,"Error",0)</f>
        <v>Enviado a tiempo</v>
      </c>
      <c r="AD2630" s="22" t="str">
        <f>+IF(AND(Ventas_Oficina[[#This Row],[Total]]&gt;75000,Ventas_Oficina[[#This Row],[Envio a tiempo]]="Enviado a tiempo"),"Buena Venta","Venta Mala")</f>
        <v>Venta Mala</v>
      </c>
    </row>
    <row r="2631" spans="1:30" x14ac:dyDescent="0.25">
      <c r="A2631" s="26">
        <v>1443075</v>
      </c>
      <c r="B2631" s="10">
        <v>42104</v>
      </c>
      <c r="C2631" s="11" t="s">
        <v>322</v>
      </c>
      <c r="D2631" s="11" t="s">
        <v>323</v>
      </c>
      <c r="E2631" s="11" t="s">
        <v>4</v>
      </c>
      <c r="F2631" s="11" t="s">
        <v>5</v>
      </c>
      <c r="G2631" s="11" t="s">
        <v>1008</v>
      </c>
      <c r="H2631" s="11" t="s">
        <v>34</v>
      </c>
      <c r="I2631" s="11" t="s">
        <v>1013</v>
      </c>
      <c r="J2631" s="11" t="s">
        <v>1062</v>
      </c>
      <c r="K2631" s="11" t="s">
        <v>1261</v>
      </c>
      <c r="L2631" s="11" t="s">
        <v>1265</v>
      </c>
      <c r="M2631" s="11" t="s">
        <v>1272</v>
      </c>
      <c r="N2631" s="10">
        <v>42106</v>
      </c>
      <c r="O2631" s="12">
        <v>639</v>
      </c>
      <c r="P2631" s="12">
        <v>1998</v>
      </c>
      <c r="Q2631" s="12">
        <v>1359</v>
      </c>
      <c r="R2631" s="11">
        <v>3</v>
      </c>
      <c r="S2631" s="12">
        <v>5994</v>
      </c>
      <c r="T2631" s="13">
        <v>0.01</v>
      </c>
      <c r="U2631" s="12">
        <v>59.94</v>
      </c>
      <c r="V2631" s="12">
        <v>5934.06</v>
      </c>
      <c r="W2631" s="12">
        <v>400</v>
      </c>
      <c r="X2631" s="12">
        <v>63337</v>
      </c>
      <c r="Y2631" s="14">
        <f>+DAY('TABLA PRINCIPAL'!$B2631)</f>
        <v>10</v>
      </c>
      <c r="Z2631" s="14">
        <f>+MONTH('TABLA PRINCIPAL'!$B2631)</f>
        <v>4</v>
      </c>
      <c r="AA2631" s="14">
        <f>+YEAR('TABLA PRINCIPAL'!$B2631)</f>
        <v>2015</v>
      </c>
      <c r="AB2631" s="22" t="str">
        <f>+IF(Ventas_Oficina[[#This Row],[Total del pedido]]&gt;=100000,"SI","NO")</f>
        <v>NO</v>
      </c>
      <c r="AC2631" s="22" t="str">
        <f>+_xlfn.XLOOKUP(Ventas_Oficina[[#This Row],[Nº de artículo]],AUXILIAR!A2630:A7523,AUXILIAR!D2630:D7523,"Error",0)</f>
        <v>Enviado a tiempo</v>
      </c>
      <c r="AD2631" s="22" t="str">
        <f>+IF(AND(Ventas_Oficina[[#This Row],[Total]]&gt;75000,Ventas_Oficina[[#This Row],[Envio a tiempo]]="Enviado a tiempo"),"Buena Venta","Venta Mala")</f>
        <v>Venta Mala</v>
      </c>
    </row>
    <row r="2632" spans="1:30" x14ac:dyDescent="0.25">
      <c r="A2632" s="25">
        <v>1443075</v>
      </c>
      <c r="B2632" s="5">
        <v>42104</v>
      </c>
      <c r="C2632" s="6" t="s">
        <v>322</v>
      </c>
      <c r="D2632" s="6" t="s">
        <v>323</v>
      </c>
      <c r="E2632" s="6" t="s">
        <v>4</v>
      </c>
      <c r="F2632" s="6" t="s">
        <v>5</v>
      </c>
      <c r="G2632" s="6" t="s">
        <v>1008</v>
      </c>
      <c r="H2632" s="6" t="s">
        <v>34</v>
      </c>
      <c r="I2632" s="6" t="s">
        <v>1013</v>
      </c>
      <c r="J2632" s="6" t="s">
        <v>1062</v>
      </c>
      <c r="K2632" s="6" t="s">
        <v>1261</v>
      </c>
      <c r="L2632" s="6" t="s">
        <v>1265</v>
      </c>
      <c r="M2632" s="6" t="s">
        <v>1272</v>
      </c>
      <c r="N2632" s="5">
        <v>42106</v>
      </c>
      <c r="O2632" s="7">
        <v>639</v>
      </c>
      <c r="P2632" s="7">
        <v>1998</v>
      </c>
      <c r="Q2632" s="7">
        <v>1359</v>
      </c>
      <c r="R2632" s="6">
        <v>50</v>
      </c>
      <c r="S2632" s="7">
        <v>99900</v>
      </c>
      <c r="T2632" s="8">
        <v>0.08</v>
      </c>
      <c r="U2632" s="7">
        <v>7992</v>
      </c>
      <c r="V2632" s="7">
        <v>91908</v>
      </c>
      <c r="W2632" s="7">
        <v>400</v>
      </c>
      <c r="X2632" s="7">
        <v>63337</v>
      </c>
      <c r="Y2632" s="9">
        <f>+DAY('TABLA PRINCIPAL'!$B2632)</f>
        <v>10</v>
      </c>
      <c r="Z2632" s="9">
        <f>+MONTH('TABLA PRINCIPAL'!$B2632)</f>
        <v>4</v>
      </c>
      <c r="AA2632" s="9">
        <f>+YEAR('TABLA PRINCIPAL'!$B2632)</f>
        <v>2015</v>
      </c>
      <c r="AB2632" s="22" t="str">
        <f>+IF(Ventas_Oficina[[#This Row],[Total del pedido]]&gt;=100000,"SI","NO")</f>
        <v>NO</v>
      </c>
      <c r="AC2632" s="22" t="str">
        <f>+_xlfn.XLOOKUP(Ventas_Oficina[[#This Row],[Nº de artículo]],AUXILIAR!A2631:A7524,AUXILIAR!D2631:D7524,"Error",0)</f>
        <v>Enviado a tiempo</v>
      </c>
      <c r="AD2632" s="22" t="str">
        <f>+IF(AND(Ventas_Oficina[[#This Row],[Total]]&gt;75000,Ventas_Oficina[[#This Row],[Envio a tiempo]]="Enviado a tiempo"),"Buena Venta","Venta Mala")</f>
        <v>Venta Mala</v>
      </c>
    </row>
    <row r="2633" spans="1:30" x14ac:dyDescent="0.25">
      <c r="A2633" s="26">
        <v>1443075</v>
      </c>
      <c r="B2633" s="10">
        <v>42104</v>
      </c>
      <c r="C2633" s="11" t="s">
        <v>322</v>
      </c>
      <c r="D2633" s="11" t="s">
        <v>323</v>
      </c>
      <c r="E2633" s="11" t="s">
        <v>4</v>
      </c>
      <c r="F2633" s="11" t="s">
        <v>5</v>
      </c>
      <c r="G2633" s="11" t="s">
        <v>1008</v>
      </c>
      <c r="H2633" s="11" t="s">
        <v>34</v>
      </c>
      <c r="I2633" s="11" t="s">
        <v>1016</v>
      </c>
      <c r="J2633" s="11" t="s">
        <v>1062</v>
      </c>
      <c r="K2633" s="11" t="s">
        <v>1261</v>
      </c>
      <c r="L2633" s="11" t="s">
        <v>1267</v>
      </c>
      <c r="M2633" s="11" t="s">
        <v>1272</v>
      </c>
      <c r="N2633" s="10">
        <v>42106</v>
      </c>
      <c r="O2633" s="12">
        <v>639</v>
      </c>
      <c r="P2633" s="12">
        <v>1998</v>
      </c>
      <c r="Q2633" s="12">
        <v>1359</v>
      </c>
      <c r="R2633" s="11">
        <v>33</v>
      </c>
      <c r="S2633" s="12">
        <v>65934</v>
      </c>
      <c r="T2633" s="13">
        <v>0.05</v>
      </c>
      <c r="U2633" s="12">
        <v>3296.7000000000003</v>
      </c>
      <c r="V2633" s="12">
        <v>62637.3</v>
      </c>
      <c r="W2633" s="12">
        <v>400</v>
      </c>
      <c r="X2633" s="12">
        <v>63337</v>
      </c>
      <c r="Y2633" s="14">
        <f>+DAY('TABLA PRINCIPAL'!$B2633)</f>
        <v>10</v>
      </c>
      <c r="Z2633" s="14">
        <f>+MONTH('TABLA PRINCIPAL'!$B2633)</f>
        <v>4</v>
      </c>
      <c r="AA2633" s="14">
        <f>+YEAR('TABLA PRINCIPAL'!$B2633)</f>
        <v>2015</v>
      </c>
      <c r="AB2633" s="22" t="str">
        <f>+IF(Ventas_Oficina[[#This Row],[Total del pedido]]&gt;=100000,"SI","NO")</f>
        <v>NO</v>
      </c>
      <c r="AC2633" s="22" t="str">
        <f>+_xlfn.XLOOKUP(Ventas_Oficina[[#This Row],[Nº de artículo]],AUXILIAR!A2632:A7525,AUXILIAR!D2632:D7525,"Error",0)</f>
        <v>Enviado a tiempo</v>
      </c>
      <c r="AD2633" s="22" t="str">
        <f>+IF(AND(Ventas_Oficina[[#This Row],[Total]]&gt;75000,Ventas_Oficina[[#This Row],[Envio a tiempo]]="Enviado a tiempo"),"Buena Venta","Venta Mala")</f>
        <v>Venta Mala</v>
      </c>
    </row>
    <row r="2634" spans="1:30" x14ac:dyDescent="0.25">
      <c r="A2634" s="25">
        <v>1443440</v>
      </c>
      <c r="B2634" s="5">
        <v>41647</v>
      </c>
      <c r="C2634" s="6" t="s">
        <v>517</v>
      </c>
      <c r="D2634" s="6" t="s">
        <v>23</v>
      </c>
      <c r="E2634" s="6" t="s">
        <v>4</v>
      </c>
      <c r="F2634" s="6" t="s">
        <v>5</v>
      </c>
      <c r="G2634" s="6" t="s">
        <v>1007</v>
      </c>
      <c r="H2634" s="6" t="s">
        <v>24</v>
      </c>
      <c r="I2634" s="6" t="s">
        <v>1012</v>
      </c>
      <c r="J2634" s="6" t="s">
        <v>1093</v>
      </c>
      <c r="K2634" s="6" t="s">
        <v>1261</v>
      </c>
      <c r="L2634" s="6" t="s">
        <v>1265</v>
      </c>
      <c r="M2634" s="6" t="s">
        <v>1272</v>
      </c>
      <c r="N2634" s="5">
        <v>41654</v>
      </c>
      <c r="O2634" s="7">
        <v>216</v>
      </c>
      <c r="P2634" s="7">
        <v>385</v>
      </c>
      <c r="Q2634" s="7">
        <v>169</v>
      </c>
      <c r="R2634" s="6">
        <v>39</v>
      </c>
      <c r="S2634" s="7">
        <v>15015</v>
      </c>
      <c r="T2634" s="8">
        <v>0</v>
      </c>
      <c r="U2634" s="7">
        <v>0</v>
      </c>
      <c r="V2634" s="7">
        <v>15015</v>
      </c>
      <c r="W2634" s="7">
        <v>70</v>
      </c>
      <c r="X2634" s="7">
        <v>12911</v>
      </c>
      <c r="Y2634" s="9">
        <f>+DAY('TABLA PRINCIPAL'!$B2634)</f>
        <v>8</v>
      </c>
      <c r="Z2634" s="9">
        <f>+MONTH('TABLA PRINCIPAL'!$B2634)</f>
        <v>1</v>
      </c>
      <c r="AA2634" s="9">
        <f>+YEAR('TABLA PRINCIPAL'!$B2634)</f>
        <v>2014</v>
      </c>
      <c r="AB2634" s="22" t="str">
        <f>+IF(Ventas_Oficina[[#This Row],[Total del pedido]]&gt;=100000,"SI","NO")</f>
        <v>NO</v>
      </c>
      <c r="AC2634" s="22" t="str">
        <f>+_xlfn.XLOOKUP(Ventas_Oficina[[#This Row],[Nº de artículo]],AUXILIAR!A2633:A7526,AUXILIAR!D2633:D7526,"Error",0)</f>
        <v>Enviado a tiempo</v>
      </c>
      <c r="AD2634" s="22" t="str">
        <f>+IF(AND(Ventas_Oficina[[#This Row],[Total]]&gt;75000,Ventas_Oficina[[#This Row],[Envio a tiempo]]="Enviado a tiempo"),"Buena Venta","Venta Mala")</f>
        <v>Venta Mala</v>
      </c>
    </row>
    <row r="2635" spans="1:30" x14ac:dyDescent="0.25">
      <c r="A2635" s="26">
        <v>1443440</v>
      </c>
      <c r="B2635" s="10">
        <v>42039</v>
      </c>
      <c r="C2635" s="11" t="s">
        <v>315</v>
      </c>
      <c r="D2635" s="11" t="s">
        <v>3</v>
      </c>
      <c r="E2635" s="11" t="s">
        <v>4</v>
      </c>
      <c r="F2635" s="11" t="s">
        <v>5</v>
      </c>
      <c r="G2635" s="11" t="s">
        <v>1009</v>
      </c>
      <c r="H2635" s="11" t="s">
        <v>6</v>
      </c>
      <c r="I2635" s="11" t="s">
        <v>1013</v>
      </c>
      <c r="J2635" s="11" t="s">
        <v>1040</v>
      </c>
      <c r="K2635" s="11" t="s">
        <v>1263</v>
      </c>
      <c r="L2635" s="11" t="s">
        <v>1266</v>
      </c>
      <c r="M2635" s="11" t="s">
        <v>1272</v>
      </c>
      <c r="N2635" s="10">
        <v>42041</v>
      </c>
      <c r="O2635" s="12">
        <v>2156</v>
      </c>
      <c r="P2635" s="12">
        <v>3655</v>
      </c>
      <c r="Q2635" s="12">
        <v>1499</v>
      </c>
      <c r="R2635" s="11">
        <v>18</v>
      </c>
      <c r="S2635" s="12">
        <v>65790</v>
      </c>
      <c r="T2635" s="13">
        <v>0.04</v>
      </c>
      <c r="U2635" s="12">
        <v>2631.6</v>
      </c>
      <c r="V2635" s="12">
        <v>63158.400000000001</v>
      </c>
      <c r="W2635" s="12">
        <v>1389</v>
      </c>
      <c r="X2635" s="12">
        <v>124143</v>
      </c>
      <c r="Y2635" s="14">
        <f>+DAY('TABLA PRINCIPAL'!$B2635)</f>
        <v>4</v>
      </c>
      <c r="Z2635" s="14">
        <f>+MONTH('TABLA PRINCIPAL'!$B2635)</f>
        <v>2</v>
      </c>
      <c r="AA2635" s="14">
        <f>+YEAR('TABLA PRINCIPAL'!$B2635)</f>
        <v>2015</v>
      </c>
      <c r="AB2635" s="22" t="str">
        <f>+IF(Ventas_Oficina[[#This Row],[Total del pedido]]&gt;=100000,"SI","NO")</f>
        <v>NO</v>
      </c>
      <c r="AC2635" s="22" t="str">
        <f>+_xlfn.XLOOKUP(Ventas_Oficina[[#This Row],[Nº de artículo]],AUXILIAR!A2634:A7527,AUXILIAR!D2634:D7527,"Error",0)</f>
        <v>Enviado a tiempo</v>
      </c>
      <c r="AD2635" s="22" t="str">
        <f>+IF(AND(Ventas_Oficina[[#This Row],[Total]]&gt;75000,Ventas_Oficina[[#This Row],[Envio a tiempo]]="Enviado a tiempo"),"Buena Venta","Venta Mala")</f>
        <v>Buena Venta</v>
      </c>
    </row>
    <row r="2636" spans="1:30" x14ac:dyDescent="0.25">
      <c r="A2636" s="25">
        <v>1443440</v>
      </c>
      <c r="B2636" s="5">
        <v>42069</v>
      </c>
      <c r="C2636" s="6" t="s">
        <v>431</v>
      </c>
      <c r="D2636" s="6" t="s">
        <v>29</v>
      </c>
      <c r="E2636" s="6" t="s">
        <v>12</v>
      </c>
      <c r="F2636" s="6" t="s">
        <v>13</v>
      </c>
      <c r="G2636" s="6" t="s">
        <v>1008</v>
      </c>
      <c r="H2636" s="6" t="s">
        <v>14</v>
      </c>
      <c r="I2636" s="6" t="s">
        <v>1013</v>
      </c>
      <c r="J2636" s="6" t="s">
        <v>1032</v>
      </c>
      <c r="K2636" s="6" t="s">
        <v>1261</v>
      </c>
      <c r="L2636" s="6" t="s">
        <v>1267</v>
      </c>
      <c r="M2636" s="6" t="s">
        <v>1272</v>
      </c>
      <c r="N2636" s="5">
        <v>42070</v>
      </c>
      <c r="O2636" s="7">
        <v>159</v>
      </c>
      <c r="P2636" s="7">
        <v>261</v>
      </c>
      <c r="Q2636" s="7">
        <v>102</v>
      </c>
      <c r="R2636" s="6">
        <v>11</v>
      </c>
      <c r="S2636" s="7">
        <v>2871</v>
      </c>
      <c r="T2636" s="8">
        <v>0.09</v>
      </c>
      <c r="U2636" s="7">
        <v>258.39</v>
      </c>
      <c r="V2636" s="7">
        <v>2612.61</v>
      </c>
      <c r="W2636" s="7">
        <v>50</v>
      </c>
      <c r="X2636" s="7">
        <v>1524</v>
      </c>
      <c r="Y2636" s="9">
        <f>+DAY('TABLA PRINCIPAL'!$B2636)</f>
        <v>6</v>
      </c>
      <c r="Z2636" s="9">
        <f>+MONTH('TABLA PRINCIPAL'!$B2636)</f>
        <v>3</v>
      </c>
      <c r="AA2636" s="9">
        <f>+YEAR('TABLA PRINCIPAL'!$B2636)</f>
        <v>2015</v>
      </c>
      <c r="AB2636" s="22" t="str">
        <f>+IF(Ventas_Oficina[[#This Row],[Total del pedido]]&gt;=100000,"SI","NO")</f>
        <v>NO</v>
      </c>
      <c r="AC2636" s="22" t="str">
        <f>+_xlfn.XLOOKUP(Ventas_Oficina[[#This Row],[Nº de artículo]],AUXILIAR!A2635:A7528,AUXILIAR!D2635:D7528,"Error",0)</f>
        <v>Enviado a tiempo</v>
      </c>
      <c r="AD2636" s="22" t="str">
        <f>+IF(AND(Ventas_Oficina[[#This Row],[Total]]&gt;75000,Ventas_Oficina[[#This Row],[Envio a tiempo]]="Enviado a tiempo"),"Buena Venta","Venta Mala")</f>
        <v>Venta Mala</v>
      </c>
    </row>
    <row r="2637" spans="1:30" x14ac:dyDescent="0.25">
      <c r="A2637" s="26">
        <v>1443440</v>
      </c>
      <c r="B2637" s="10">
        <v>42102</v>
      </c>
      <c r="C2637" s="11" t="s">
        <v>484</v>
      </c>
      <c r="D2637" s="11" t="s">
        <v>23</v>
      </c>
      <c r="E2637" s="11" t="s">
        <v>4</v>
      </c>
      <c r="F2637" s="11" t="s">
        <v>5</v>
      </c>
      <c r="G2637" s="11" t="s">
        <v>1010</v>
      </c>
      <c r="H2637" s="11" t="s">
        <v>24</v>
      </c>
      <c r="I2637" s="11" t="s">
        <v>1013</v>
      </c>
      <c r="J2637" s="11" t="s">
        <v>1154</v>
      </c>
      <c r="K2637" s="11" t="s">
        <v>1261</v>
      </c>
      <c r="L2637" s="11" t="s">
        <v>1265</v>
      </c>
      <c r="M2637" s="11" t="s">
        <v>1272</v>
      </c>
      <c r="N2637" s="10">
        <v>42103</v>
      </c>
      <c r="O2637" s="12">
        <v>342</v>
      </c>
      <c r="P2637" s="12">
        <v>834</v>
      </c>
      <c r="Q2637" s="12">
        <v>492</v>
      </c>
      <c r="R2637" s="11">
        <v>8</v>
      </c>
      <c r="S2637" s="12">
        <v>6672</v>
      </c>
      <c r="T2637" s="13">
        <v>7.0000000000000007E-2</v>
      </c>
      <c r="U2637" s="12">
        <v>467.04</v>
      </c>
      <c r="V2637" s="12">
        <v>6204.96</v>
      </c>
      <c r="W2637" s="12">
        <v>264</v>
      </c>
      <c r="X2637" s="12">
        <v>13933</v>
      </c>
      <c r="Y2637" s="14">
        <f>+DAY('TABLA PRINCIPAL'!$B2637)</f>
        <v>8</v>
      </c>
      <c r="Z2637" s="14">
        <f>+MONTH('TABLA PRINCIPAL'!$B2637)</f>
        <v>4</v>
      </c>
      <c r="AA2637" s="14">
        <f>+YEAR('TABLA PRINCIPAL'!$B2637)</f>
        <v>2015</v>
      </c>
      <c r="AB2637" s="22" t="str">
        <f>+IF(Ventas_Oficina[[#This Row],[Total del pedido]]&gt;=100000,"SI","NO")</f>
        <v>NO</v>
      </c>
      <c r="AC2637" s="22" t="str">
        <f>+_xlfn.XLOOKUP(Ventas_Oficina[[#This Row],[Nº de artículo]],AUXILIAR!A2636:A7529,AUXILIAR!D2636:D7529,"Error",0)</f>
        <v>No enviado a tiempo</v>
      </c>
      <c r="AD2637" s="22" t="str">
        <f>+IF(AND(Ventas_Oficina[[#This Row],[Total]]&gt;75000,Ventas_Oficina[[#This Row],[Envio a tiempo]]="Enviado a tiempo"),"Buena Venta","Venta Mala")</f>
        <v>Venta Mala</v>
      </c>
    </row>
    <row r="2638" spans="1:30" x14ac:dyDescent="0.25">
      <c r="A2638" s="25">
        <v>1443440</v>
      </c>
      <c r="B2638" s="5">
        <v>42120</v>
      </c>
      <c r="C2638" s="6" t="s">
        <v>302</v>
      </c>
      <c r="D2638" s="6" t="s">
        <v>135</v>
      </c>
      <c r="E2638" s="6" t="s">
        <v>12</v>
      </c>
      <c r="F2638" s="6" t="s">
        <v>13</v>
      </c>
      <c r="G2638" s="6" t="s">
        <v>1007</v>
      </c>
      <c r="H2638" s="6" t="s">
        <v>42</v>
      </c>
      <c r="I2638" s="6" t="s">
        <v>1014</v>
      </c>
      <c r="J2638" s="6" t="s">
        <v>1117</v>
      </c>
      <c r="K2638" s="6" t="s">
        <v>1262</v>
      </c>
      <c r="L2638" s="6" t="s">
        <v>1268</v>
      </c>
      <c r="M2638" s="6" t="s">
        <v>1272</v>
      </c>
      <c r="N2638" s="5">
        <v>42122</v>
      </c>
      <c r="O2638" s="7">
        <v>352</v>
      </c>
      <c r="P2638" s="7">
        <v>558</v>
      </c>
      <c r="Q2638" s="7">
        <v>206</v>
      </c>
      <c r="R2638" s="6">
        <v>3</v>
      </c>
      <c r="S2638" s="7">
        <v>1674</v>
      </c>
      <c r="T2638" s="8">
        <v>0.01</v>
      </c>
      <c r="U2638" s="7">
        <v>16.740000000000002</v>
      </c>
      <c r="V2638" s="7">
        <v>1657.26</v>
      </c>
      <c r="W2638" s="7">
        <v>299</v>
      </c>
      <c r="X2638" s="7">
        <v>14613</v>
      </c>
      <c r="Y2638" s="9">
        <f>+DAY('TABLA PRINCIPAL'!$B2638)</f>
        <v>26</v>
      </c>
      <c r="Z2638" s="9">
        <f>+MONTH('TABLA PRINCIPAL'!$B2638)</f>
        <v>4</v>
      </c>
      <c r="AA2638" s="9">
        <f>+YEAR('TABLA PRINCIPAL'!$B2638)</f>
        <v>2015</v>
      </c>
      <c r="AB2638" s="22" t="str">
        <f>+IF(Ventas_Oficina[[#This Row],[Total del pedido]]&gt;=100000,"SI","NO")</f>
        <v>NO</v>
      </c>
      <c r="AC2638" s="22" t="str">
        <f>+_xlfn.XLOOKUP(Ventas_Oficina[[#This Row],[Nº de artículo]],AUXILIAR!A2637:A7530,AUXILIAR!D2637:D7530,"Error",0)</f>
        <v>No enviado a tiempo</v>
      </c>
      <c r="AD2638" s="22" t="str">
        <f>+IF(AND(Ventas_Oficina[[#This Row],[Total]]&gt;75000,Ventas_Oficina[[#This Row],[Envio a tiempo]]="Enviado a tiempo"),"Buena Venta","Venta Mala")</f>
        <v>Venta Mala</v>
      </c>
    </row>
    <row r="2639" spans="1:30" x14ac:dyDescent="0.25">
      <c r="A2639" s="26">
        <v>1443440</v>
      </c>
      <c r="B2639" s="10">
        <v>41478</v>
      </c>
      <c r="C2639" s="11" t="s">
        <v>347</v>
      </c>
      <c r="D2639" s="11" t="s">
        <v>209</v>
      </c>
      <c r="E2639" s="11" t="s">
        <v>4</v>
      </c>
      <c r="F2639" s="11" t="s">
        <v>5</v>
      </c>
      <c r="G2639" s="11" t="s">
        <v>1007</v>
      </c>
      <c r="H2639" s="11" t="s">
        <v>6</v>
      </c>
      <c r="I2639" s="11" t="s">
        <v>1016</v>
      </c>
      <c r="J2639" s="11" t="s">
        <v>1093</v>
      </c>
      <c r="K2639" s="11" t="s">
        <v>1261</v>
      </c>
      <c r="L2639" s="11" t="s">
        <v>1265</v>
      </c>
      <c r="M2639" s="11" t="s">
        <v>1272</v>
      </c>
      <c r="N2639" s="10">
        <v>41480</v>
      </c>
      <c r="O2639" s="12">
        <v>216</v>
      </c>
      <c r="P2639" s="12">
        <v>385</v>
      </c>
      <c r="Q2639" s="12">
        <v>169</v>
      </c>
      <c r="R2639" s="11">
        <v>37</v>
      </c>
      <c r="S2639" s="12">
        <v>14245</v>
      </c>
      <c r="T2639" s="13">
        <v>0.04</v>
      </c>
      <c r="U2639" s="12">
        <v>569.80000000000007</v>
      </c>
      <c r="V2639" s="12">
        <v>13675.2</v>
      </c>
      <c r="W2639" s="12">
        <v>70</v>
      </c>
      <c r="X2639" s="12">
        <v>1445</v>
      </c>
      <c r="Y2639" s="14">
        <f>+DAY('TABLA PRINCIPAL'!$B2639)</f>
        <v>23</v>
      </c>
      <c r="Z2639" s="14">
        <f>+MONTH('TABLA PRINCIPAL'!$B2639)</f>
        <v>7</v>
      </c>
      <c r="AA2639" s="14">
        <f>+YEAR('TABLA PRINCIPAL'!$B2639)</f>
        <v>2013</v>
      </c>
      <c r="AB2639" s="22" t="str">
        <f>+IF(Ventas_Oficina[[#This Row],[Total del pedido]]&gt;=100000,"SI","NO")</f>
        <v>NO</v>
      </c>
      <c r="AC2639" s="22" t="str">
        <f>+_xlfn.XLOOKUP(Ventas_Oficina[[#This Row],[Nº de artículo]],AUXILIAR!A2638:A7531,AUXILIAR!D2638:D7531,"Error",0)</f>
        <v>Enviado a tiempo</v>
      </c>
      <c r="AD2639" s="22" t="str">
        <f>+IF(AND(Ventas_Oficina[[#This Row],[Total]]&gt;75000,Ventas_Oficina[[#This Row],[Envio a tiempo]]="Enviado a tiempo"),"Buena Venta","Venta Mala")</f>
        <v>Venta Mala</v>
      </c>
    </row>
    <row r="2640" spans="1:30" x14ac:dyDescent="0.25">
      <c r="A2640" s="25">
        <v>1444171</v>
      </c>
      <c r="B2640" s="5">
        <v>42130</v>
      </c>
      <c r="C2640" s="6" t="s">
        <v>217</v>
      </c>
      <c r="D2640" s="6" t="s">
        <v>199</v>
      </c>
      <c r="E2640" s="6" t="s">
        <v>4</v>
      </c>
      <c r="F2640" s="6" t="s">
        <v>5</v>
      </c>
      <c r="G2640" s="6" t="s">
        <v>1010</v>
      </c>
      <c r="H2640" s="6" t="s">
        <v>24</v>
      </c>
      <c r="I2640" s="6" t="s">
        <v>1015</v>
      </c>
      <c r="J2640" s="6" t="s">
        <v>1062</v>
      </c>
      <c r="K2640" s="6" t="s">
        <v>1262</v>
      </c>
      <c r="L2640" s="6" t="s">
        <v>1268</v>
      </c>
      <c r="M2640" s="6" t="s">
        <v>1273</v>
      </c>
      <c r="N2640" s="5">
        <v>42132</v>
      </c>
      <c r="O2640" s="7">
        <v>639</v>
      </c>
      <c r="P2640" s="7">
        <v>1998</v>
      </c>
      <c r="Q2640" s="7">
        <v>1359</v>
      </c>
      <c r="R2640" s="6">
        <v>2</v>
      </c>
      <c r="S2640" s="7">
        <v>3996</v>
      </c>
      <c r="T2640" s="8">
        <v>0.01</v>
      </c>
      <c r="U2640" s="7">
        <v>39.96</v>
      </c>
      <c r="V2640" s="7">
        <v>3956.04</v>
      </c>
      <c r="W2640" s="7">
        <v>400</v>
      </c>
      <c r="X2640" s="7">
        <v>63567</v>
      </c>
      <c r="Y2640" s="9">
        <f>+DAY('TABLA PRINCIPAL'!$B2640)</f>
        <v>6</v>
      </c>
      <c r="Z2640" s="9">
        <f>+MONTH('TABLA PRINCIPAL'!$B2640)</f>
        <v>5</v>
      </c>
      <c r="AA2640" s="9">
        <f>+YEAR('TABLA PRINCIPAL'!$B2640)</f>
        <v>2015</v>
      </c>
      <c r="AB2640" s="22" t="str">
        <f>+IF(Ventas_Oficina[[#This Row],[Total del pedido]]&gt;=100000,"SI","NO")</f>
        <v>NO</v>
      </c>
      <c r="AC2640" s="22" t="str">
        <f>+_xlfn.XLOOKUP(Ventas_Oficina[[#This Row],[Nº de artículo]],AUXILIAR!A2639:A7532,AUXILIAR!D2639:D7532,"Error",0)</f>
        <v>Enviado a tiempo</v>
      </c>
      <c r="AD2640" s="22" t="str">
        <f>+IF(AND(Ventas_Oficina[[#This Row],[Total]]&gt;75000,Ventas_Oficina[[#This Row],[Envio a tiempo]]="Enviado a tiempo"),"Buena Venta","Venta Mala")</f>
        <v>Venta Mala</v>
      </c>
    </row>
    <row r="2641" spans="1:30" x14ac:dyDescent="0.25">
      <c r="A2641" s="26">
        <v>1444171</v>
      </c>
      <c r="B2641" s="10">
        <v>42105</v>
      </c>
      <c r="C2641" s="11" t="s">
        <v>235</v>
      </c>
      <c r="D2641" s="11" t="s">
        <v>91</v>
      </c>
      <c r="E2641" s="11" t="s">
        <v>4</v>
      </c>
      <c r="F2641" s="11" t="s">
        <v>5</v>
      </c>
      <c r="G2641" s="11" t="s">
        <v>1008</v>
      </c>
      <c r="H2641" s="11" t="s">
        <v>24</v>
      </c>
      <c r="I2641" s="11" t="s">
        <v>1014</v>
      </c>
      <c r="J2641" s="11" t="s">
        <v>1031</v>
      </c>
      <c r="K2641" s="11" t="s">
        <v>1262</v>
      </c>
      <c r="L2641" s="11" t="s">
        <v>1265</v>
      </c>
      <c r="M2641" s="11" t="s">
        <v>1272</v>
      </c>
      <c r="N2641" s="10">
        <v>42106</v>
      </c>
      <c r="O2641" s="12">
        <v>1007</v>
      </c>
      <c r="P2641" s="12">
        <v>1598</v>
      </c>
      <c r="Q2641" s="12">
        <v>591</v>
      </c>
      <c r="R2641" s="11">
        <v>20</v>
      </c>
      <c r="S2641" s="12">
        <v>31960</v>
      </c>
      <c r="T2641" s="13">
        <v>0</v>
      </c>
      <c r="U2641" s="12">
        <v>0</v>
      </c>
      <c r="V2641" s="12">
        <v>31960</v>
      </c>
      <c r="W2641" s="12">
        <v>400</v>
      </c>
      <c r="X2641" s="12">
        <v>63681</v>
      </c>
      <c r="Y2641" s="14">
        <f>+DAY('TABLA PRINCIPAL'!$B2641)</f>
        <v>11</v>
      </c>
      <c r="Z2641" s="14">
        <f>+MONTH('TABLA PRINCIPAL'!$B2641)</f>
        <v>4</v>
      </c>
      <c r="AA2641" s="14">
        <f>+YEAR('TABLA PRINCIPAL'!$B2641)</f>
        <v>2015</v>
      </c>
      <c r="AB2641" s="22" t="str">
        <f>+IF(Ventas_Oficina[[#This Row],[Total del pedido]]&gt;=100000,"SI","NO")</f>
        <v>NO</v>
      </c>
      <c r="AC2641" s="22" t="str">
        <f>+_xlfn.XLOOKUP(Ventas_Oficina[[#This Row],[Nº de artículo]],AUXILIAR!A2640:A7533,AUXILIAR!D2640:D7533,"Error",0)</f>
        <v>Enviado a tiempo</v>
      </c>
      <c r="AD2641" s="22" t="str">
        <f>+IF(AND(Ventas_Oficina[[#This Row],[Total]]&gt;75000,Ventas_Oficina[[#This Row],[Envio a tiempo]]="Enviado a tiempo"),"Buena Venta","Venta Mala")</f>
        <v>Venta Mala</v>
      </c>
    </row>
    <row r="2642" spans="1:30" x14ac:dyDescent="0.25">
      <c r="A2642" s="25">
        <v>1444171</v>
      </c>
      <c r="B2642" s="5">
        <v>42160</v>
      </c>
      <c r="C2642" s="6" t="s">
        <v>313</v>
      </c>
      <c r="D2642" s="6" t="s">
        <v>150</v>
      </c>
      <c r="E2642" s="6" t="s">
        <v>12</v>
      </c>
      <c r="F2642" s="6" t="s">
        <v>13</v>
      </c>
      <c r="G2642" s="6" t="s">
        <v>1008</v>
      </c>
      <c r="H2642" s="6" t="s">
        <v>42</v>
      </c>
      <c r="I2642" s="6" t="s">
        <v>1013</v>
      </c>
      <c r="J2642" s="6" t="s">
        <v>1046</v>
      </c>
      <c r="K2642" s="6" t="s">
        <v>1261</v>
      </c>
      <c r="L2642" s="6" t="s">
        <v>1265</v>
      </c>
      <c r="M2642" s="6" t="s">
        <v>1272</v>
      </c>
      <c r="N2642" s="5">
        <v>42161</v>
      </c>
      <c r="O2642" s="7">
        <v>519</v>
      </c>
      <c r="P2642" s="7">
        <v>1298</v>
      </c>
      <c r="Q2642" s="7">
        <v>779</v>
      </c>
      <c r="R2642" s="6">
        <v>14</v>
      </c>
      <c r="S2642" s="7">
        <v>18172</v>
      </c>
      <c r="T2642" s="8">
        <v>0.02</v>
      </c>
      <c r="U2642" s="7">
        <v>363.44</v>
      </c>
      <c r="V2642" s="7">
        <v>17808.560000000001</v>
      </c>
      <c r="W2642" s="7">
        <v>314</v>
      </c>
      <c r="X2642" s="7">
        <v>53872</v>
      </c>
      <c r="Y2642" s="9">
        <f>+DAY('TABLA PRINCIPAL'!$B2642)</f>
        <v>5</v>
      </c>
      <c r="Z2642" s="9">
        <f>+MONTH('TABLA PRINCIPAL'!$B2642)</f>
        <v>6</v>
      </c>
      <c r="AA2642" s="9">
        <f>+YEAR('TABLA PRINCIPAL'!$B2642)</f>
        <v>2015</v>
      </c>
      <c r="AB2642" s="22" t="str">
        <f>+IF(Ventas_Oficina[[#This Row],[Total del pedido]]&gt;=100000,"SI","NO")</f>
        <v>NO</v>
      </c>
      <c r="AC2642" s="22" t="str">
        <f>+_xlfn.XLOOKUP(Ventas_Oficina[[#This Row],[Nº de artículo]],AUXILIAR!A2641:A7534,AUXILIAR!D2641:D7534,"Error",0)</f>
        <v>No enviado a tiempo</v>
      </c>
      <c r="AD2642" s="22" t="str">
        <f>+IF(AND(Ventas_Oficina[[#This Row],[Total]]&gt;75000,Ventas_Oficina[[#This Row],[Envio a tiempo]]="Enviado a tiempo"),"Buena Venta","Venta Mala")</f>
        <v>Venta Mala</v>
      </c>
    </row>
    <row r="2643" spans="1:30" x14ac:dyDescent="0.25">
      <c r="A2643" s="26">
        <v>1444171</v>
      </c>
      <c r="B2643" s="10">
        <v>42104</v>
      </c>
      <c r="C2643" s="11" t="s">
        <v>594</v>
      </c>
      <c r="D2643" s="11" t="s">
        <v>754</v>
      </c>
      <c r="E2643" s="11" t="s">
        <v>4</v>
      </c>
      <c r="F2643" s="11" t="s">
        <v>5</v>
      </c>
      <c r="G2643" s="11" t="s">
        <v>1008</v>
      </c>
      <c r="H2643" s="11" t="s">
        <v>121</v>
      </c>
      <c r="I2643" s="11" t="s">
        <v>1014</v>
      </c>
      <c r="J2643" s="11" t="s">
        <v>1031</v>
      </c>
      <c r="K2643" s="11" t="s">
        <v>1261</v>
      </c>
      <c r="L2643" s="11" t="s">
        <v>1265</v>
      </c>
      <c r="M2643" s="11" t="s">
        <v>1272</v>
      </c>
      <c r="N2643" s="10">
        <v>42106</v>
      </c>
      <c r="O2643" s="12">
        <v>1007</v>
      </c>
      <c r="P2643" s="12">
        <v>1598</v>
      </c>
      <c r="Q2643" s="12">
        <v>591</v>
      </c>
      <c r="R2643" s="11">
        <v>30</v>
      </c>
      <c r="S2643" s="12">
        <v>47940</v>
      </c>
      <c r="T2643" s="13">
        <v>0.08</v>
      </c>
      <c r="U2643" s="12">
        <v>3835.2000000000003</v>
      </c>
      <c r="V2643" s="12">
        <v>44104.800000000003</v>
      </c>
      <c r="W2643" s="12">
        <v>400</v>
      </c>
      <c r="X2643" s="12">
        <v>63681</v>
      </c>
      <c r="Y2643" s="14">
        <f>+DAY('TABLA PRINCIPAL'!$B2643)</f>
        <v>10</v>
      </c>
      <c r="Z2643" s="14">
        <f>+MONTH('TABLA PRINCIPAL'!$B2643)</f>
        <v>4</v>
      </c>
      <c r="AA2643" s="14">
        <f>+YEAR('TABLA PRINCIPAL'!$B2643)</f>
        <v>2015</v>
      </c>
      <c r="AB2643" s="22" t="str">
        <f>+IF(Ventas_Oficina[[#This Row],[Total del pedido]]&gt;=100000,"SI","NO")</f>
        <v>NO</v>
      </c>
      <c r="AC2643" s="22" t="str">
        <f>+_xlfn.XLOOKUP(Ventas_Oficina[[#This Row],[Nº de artículo]],AUXILIAR!A2642:A7535,AUXILIAR!D2642:D7535,"Error",0)</f>
        <v>No enviado a tiempo</v>
      </c>
      <c r="AD2643" s="22" t="str">
        <f>+IF(AND(Ventas_Oficina[[#This Row],[Total]]&gt;75000,Ventas_Oficina[[#This Row],[Envio a tiempo]]="Enviado a tiempo"),"Buena Venta","Venta Mala")</f>
        <v>Venta Mala</v>
      </c>
    </row>
    <row r="2644" spans="1:30" x14ac:dyDescent="0.25">
      <c r="A2644" s="25">
        <v>1444171</v>
      </c>
      <c r="B2644" s="5">
        <v>42105</v>
      </c>
      <c r="C2644" s="6" t="s">
        <v>306</v>
      </c>
      <c r="D2644" s="6" t="s">
        <v>29</v>
      </c>
      <c r="E2644" s="6" t="s">
        <v>12</v>
      </c>
      <c r="F2644" s="6" t="s">
        <v>13</v>
      </c>
      <c r="G2644" s="6" t="s">
        <v>1010</v>
      </c>
      <c r="H2644" s="6" t="s">
        <v>14</v>
      </c>
      <c r="I2644" s="6" t="s">
        <v>1015</v>
      </c>
      <c r="J2644" s="6" t="s">
        <v>1031</v>
      </c>
      <c r="K2644" s="6" t="s">
        <v>1261</v>
      </c>
      <c r="L2644" s="6" t="s">
        <v>1267</v>
      </c>
      <c r="M2644" s="6" t="s">
        <v>1272</v>
      </c>
      <c r="N2644" s="5">
        <v>42105</v>
      </c>
      <c r="O2644" s="7">
        <v>831</v>
      </c>
      <c r="P2644" s="7">
        <v>1598</v>
      </c>
      <c r="Q2644" s="7">
        <v>767</v>
      </c>
      <c r="R2644" s="6">
        <v>47</v>
      </c>
      <c r="S2644" s="7">
        <v>75106</v>
      </c>
      <c r="T2644" s="8">
        <v>0.01</v>
      </c>
      <c r="U2644" s="7">
        <v>751.06000000000006</v>
      </c>
      <c r="V2644" s="7">
        <v>74354.94</v>
      </c>
      <c r="W2644" s="7">
        <v>650</v>
      </c>
      <c r="X2644" s="7">
        <v>63681</v>
      </c>
      <c r="Y2644" s="9">
        <f>+DAY('TABLA PRINCIPAL'!$B2644)</f>
        <v>11</v>
      </c>
      <c r="Z2644" s="9">
        <f>+MONTH('TABLA PRINCIPAL'!$B2644)</f>
        <v>4</v>
      </c>
      <c r="AA2644" s="9">
        <f>+YEAR('TABLA PRINCIPAL'!$B2644)</f>
        <v>2015</v>
      </c>
      <c r="AB2644" s="22" t="str">
        <f>+IF(Ventas_Oficina[[#This Row],[Total del pedido]]&gt;=100000,"SI","NO")</f>
        <v>NO</v>
      </c>
      <c r="AC2644" s="22" t="str">
        <f>+_xlfn.XLOOKUP(Ventas_Oficina[[#This Row],[Nº de artículo]],AUXILIAR!A2643:A7536,AUXILIAR!D2643:D7536,"Error",0)</f>
        <v>Enviado a tiempo</v>
      </c>
      <c r="AD2644" s="22" t="str">
        <f>+IF(AND(Ventas_Oficina[[#This Row],[Total]]&gt;75000,Ventas_Oficina[[#This Row],[Envio a tiempo]]="Enviado a tiempo"),"Buena Venta","Venta Mala")</f>
        <v>Venta Mala</v>
      </c>
    </row>
    <row r="2645" spans="1:30" x14ac:dyDescent="0.25">
      <c r="A2645" s="26">
        <v>1444536</v>
      </c>
      <c r="B2645" s="10">
        <v>42359</v>
      </c>
      <c r="C2645" s="11" t="s">
        <v>689</v>
      </c>
      <c r="D2645" s="11" t="s">
        <v>755</v>
      </c>
      <c r="E2645" s="11" t="s">
        <v>4</v>
      </c>
      <c r="F2645" s="11" t="s">
        <v>5</v>
      </c>
      <c r="G2645" s="11" t="s">
        <v>1007</v>
      </c>
      <c r="H2645" s="11" t="s">
        <v>39</v>
      </c>
      <c r="I2645" s="11" t="s">
        <v>1015</v>
      </c>
      <c r="J2645" s="11" t="s">
        <v>1064</v>
      </c>
      <c r="K2645" s="11" t="s">
        <v>1262</v>
      </c>
      <c r="L2645" s="11" t="s">
        <v>1265</v>
      </c>
      <c r="M2645" s="11" t="s">
        <v>1272</v>
      </c>
      <c r="N2645" s="10">
        <v>42360</v>
      </c>
      <c r="O2645" s="12">
        <v>365</v>
      </c>
      <c r="P2645" s="12">
        <v>598</v>
      </c>
      <c r="Q2645" s="12">
        <v>233</v>
      </c>
      <c r="R2645" s="11">
        <v>19</v>
      </c>
      <c r="S2645" s="12">
        <v>11362</v>
      </c>
      <c r="T2645" s="13">
        <v>0.08</v>
      </c>
      <c r="U2645" s="12">
        <v>908.96</v>
      </c>
      <c r="V2645" s="12">
        <v>10453.040000000001</v>
      </c>
      <c r="W2645" s="12">
        <v>149</v>
      </c>
      <c r="X2645" s="12">
        <v>12246</v>
      </c>
      <c r="Y2645" s="14">
        <f>+DAY('TABLA PRINCIPAL'!$B2645)</f>
        <v>21</v>
      </c>
      <c r="Z2645" s="14">
        <f>+MONTH('TABLA PRINCIPAL'!$B2645)</f>
        <v>12</v>
      </c>
      <c r="AA2645" s="14">
        <f>+YEAR('TABLA PRINCIPAL'!$B2645)</f>
        <v>2015</v>
      </c>
      <c r="AB2645" s="22" t="str">
        <f>+IF(Ventas_Oficina[[#This Row],[Total del pedido]]&gt;=100000,"SI","NO")</f>
        <v>NO</v>
      </c>
      <c r="AC2645" s="22" t="str">
        <f>+_xlfn.XLOOKUP(Ventas_Oficina[[#This Row],[Nº de artículo]],AUXILIAR!A2644:A7537,AUXILIAR!D2644:D7537,"Error",0)</f>
        <v>No enviado a tiempo</v>
      </c>
      <c r="AD2645" s="22" t="str">
        <f>+IF(AND(Ventas_Oficina[[#This Row],[Total]]&gt;75000,Ventas_Oficina[[#This Row],[Envio a tiempo]]="Enviado a tiempo"),"Buena Venta","Venta Mala")</f>
        <v>Venta Mala</v>
      </c>
    </row>
    <row r="2646" spans="1:30" x14ac:dyDescent="0.25">
      <c r="A2646" s="25">
        <v>1444536</v>
      </c>
      <c r="B2646" s="5">
        <v>41501</v>
      </c>
      <c r="C2646" s="6" t="s">
        <v>291</v>
      </c>
      <c r="D2646" s="6" t="s">
        <v>46</v>
      </c>
      <c r="E2646" s="6" t="s">
        <v>4</v>
      </c>
      <c r="F2646" s="6" t="s">
        <v>5</v>
      </c>
      <c r="G2646" s="6" t="s">
        <v>1007</v>
      </c>
      <c r="H2646" s="6" t="s">
        <v>9</v>
      </c>
      <c r="I2646" s="6" t="s">
        <v>1012</v>
      </c>
      <c r="J2646" s="6" t="s">
        <v>1224</v>
      </c>
      <c r="K2646" s="6" t="s">
        <v>1261</v>
      </c>
      <c r="L2646" s="6" t="s">
        <v>1265</v>
      </c>
      <c r="M2646" s="6" t="s">
        <v>1272</v>
      </c>
      <c r="N2646" s="5">
        <v>41502</v>
      </c>
      <c r="O2646" s="7">
        <v>519</v>
      </c>
      <c r="P2646" s="7">
        <v>1298</v>
      </c>
      <c r="Q2646" s="7">
        <v>779</v>
      </c>
      <c r="R2646" s="6">
        <v>6</v>
      </c>
      <c r="S2646" s="7">
        <v>7788</v>
      </c>
      <c r="T2646" s="8">
        <v>0.03</v>
      </c>
      <c r="U2646" s="7">
        <v>233.64</v>
      </c>
      <c r="V2646" s="7">
        <v>7554.36</v>
      </c>
      <c r="W2646" s="7">
        <v>314</v>
      </c>
      <c r="X2646" s="7">
        <v>23034</v>
      </c>
      <c r="Y2646" s="9">
        <f>+DAY('TABLA PRINCIPAL'!$B2646)</f>
        <v>15</v>
      </c>
      <c r="Z2646" s="9">
        <f>+MONTH('TABLA PRINCIPAL'!$B2646)</f>
        <v>8</v>
      </c>
      <c r="AA2646" s="9">
        <f>+YEAR('TABLA PRINCIPAL'!$B2646)</f>
        <v>2013</v>
      </c>
      <c r="AB2646" s="22" t="str">
        <f>+IF(Ventas_Oficina[[#This Row],[Total del pedido]]&gt;=100000,"SI","NO")</f>
        <v>NO</v>
      </c>
      <c r="AC2646" s="22" t="str">
        <f>+_xlfn.XLOOKUP(Ventas_Oficina[[#This Row],[Nº de artículo]],AUXILIAR!A2645:A7538,AUXILIAR!D2645:D7538,"Error",0)</f>
        <v>No enviado a tiempo</v>
      </c>
      <c r="AD2646" s="22" t="str">
        <f>+IF(AND(Ventas_Oficina[[#This Row],[Total]]&gt;75000,Ventas_Oficina[[#This Row],[Envio a tiempo]]="Enviado a tiempo"),"Buena Venta","Venta Mala")</f>
        <v>Venta Mala</v>
      </c>
    </row>
    <row r="2647" spans="1:30" x14ac:dyDescent="0.25">
      <c r="A2647" s="26">
        <v>1445267</v>
      </c>
      <c r="B2647" s="10">
        <v>41575</v>
      </c>
      <c r="C2647" s="11" t="s">
        <v>441</v>
      </c>
      <c r="D2647" s="11" t="s">
        <v>135</v>
      </c>
      <c r="E2647" s="11" t="s">
        <v>12</v>
      </c>
      <c r="F2647" s="11" t="s">
        <v>13</v>
      </c>
      <c r="G2647" s="11" t="s">
        <v>1010</v>
      </c>
      <c r="H2647" s="11" t="s">
        <v>14</v>
      </c>
      <c r="I2647" s="11" t="s">
        <v>1012</v>
      </c>
      <c r="J2647" s="11" t="s">
        <v>1060</v>
      </c>
      <c r="K2647" s="11" t="s">
        <v>1261</v>
      </c>
      <c r="L2647" s="11" t="s">
        <v>1266</v>
      </c>
      <c r="M2647" s="11" t="s">
        <v>1273</v>
      </c>
      <c r="N2647" s="10">
        <v>41576</v>
      </c>
      <c r="O2647" s="12">
        <v>1388</v>
      </c>
      <c r="P2647" s="12">
        <v>2238</v>
      </c>
      <c r="Q2647" s="12">
        <v>850</v>
      </c>
      <c r="R2647" s="11">
        <v>24</v>
      </c>
      <c r="S2647" s="12">
        <v>53712</v>
      </c>
      <c r="T2647" s="13">
        <v>0.06</v>
      </c>
      <c r="U2647" s="12">
        <v>3222.72</v>
      </c>
      <c r="V2647" s="12">
        <v>50489.279999999999</v>
      </c>
      <c r="W2647" s="12">
        <v>1510</v>
      </c>
      <c r="X2647" s="12">
        <v>30003</v>
      </c>
      <c r="Y2647" s="14">
        <f>+DAY('TABLA PRINCIPAL'!$B2647)</f>
        <v>28</v>
      </c>
      <c r="Z2647" s="14">
        <f>+MONTH('TABLA PRINCIPAL'!$B2647)</f>
        <v>10</v>
      </c>
      <c r="AA2647" s="14">
        <f>+YEAR('TABLA PRINCIPAL'!$B2647)</f>
        <v>2013</v>
      </c>
      <c r="AB2647" s="22" t="str">
        <f>+IF(Ventas_Oficina[[#This Row],[Total del pedido]]&gt;=100000,"SI","NO")</f>
        <v>NO</v>
      </c>
      <c r="AC2647" s="22" t="str">
        <f>+_xlfn.XLOOKUP(Ventas_Oficina[[#This Row],[Nº de artículo]],AUXILIAR!A2646:A7539,AUXILIAR!D2646:D7539,"Error",0)</f>
        <v>No enviado a tiempo</v>
      </c>
      <c r="AD2647" s="22" t="str">
        <f>+IF(AND(Ventas_Oficina[[#This Row],[Total]]&gt;75000,Ventas_Oficina[[#This Row],[Envio a tiempo]]="Enviado a tiempo"),"Buena Venta","Venta Mala")</f>
        <v>Venta Mala</v>
      </c>
    </row>
    <row r="2648" spans="1:30" x14ac:dyDescent="0.25">
      <c r="A2648" s="25">
        <v>1445267</v>
      </c>
      <c r="B2648" s="5">
        <v>42112</v>
      </c>
      <c r="C2648" s="6" t="s">
        <v>132</v>
      </c>
      <c r="D2648" s="6" t="s">
        <v>133</v>
      </c>
      <c r="E2648" s="6" t="s">
        <v>12</v>
      </c>
      <c r="F2648" s="6" t="s">
        <v>13</v>
      </c>
      <c r="G2648" s="6" t="s">
        <v>1007</v>
      </c>
      <c r="H2648" s="6" t="s">
        <v>42</v>
      </c>
      <c r="I2648" s="6" t="s">
        <v>1013</v>
      </c>
      <c r="J2648" s="6" t="s">
        <v>1096</v>
      </c>
      <c r="K2648" s="6" t="s">
        <v>1261</v>
      </c>
      <c r="L2648" s="6" t="s">
        <v>1265</v>
      </c>
      <c r="M2648" s="6" t="s">
        <v>1272</v>
      </c>
      <c r="N2648" s="5">
        <v>42113</v>
      </c>
      <c r="O2648" s="7">
        <v>419</v>
      </c>
      <c r="P2648" s="7">
        <v>1023</v>
      </c>
      <c r="Q2648" s="7">
        <v>604</v>
      </c>
      <c r="R2648" s="6">
        <v>2</v>
      </c>
      <c r="S2648" s="7">
        <v>2046</v>
      </c>
      <c r="T2648" s="8">
        <v>0.03</v>
      </c>
      <c r="U2648" s="7">
        <v>61.379999999999995</v>
      </c>
      <c r="V2648" s="7">
        <v>1984.62</v>
      </c>
      <c r="W2648" s="7">
        <v>468</v>
      </c>
      <c r="X2648" s="7">
        <v>17122</v>
      </c>
      <c r="Y2648" s="9">
        <f>+DAY('TABLA PRINCIPAL'!$B2648)</f>
        <v>18</v>
      </c>
      <c r="Z2648" s="9">
        <f>+MONTH('TABLA PRINCIPAL'!$B2648)</f>
        <v>4</v>
      </c>
      <c r="AA2648" s="9">
        <f>+YEAR('TABLA PRINCIPAL'!$B2648)</f>
        <v>2015</v>
      </c>
      <c r="AB2648" s="22" t="str">
        <f>+IF(Ventas_Oficina[[#This Row],[Total del pedido]]&gt;=100000,"SI","NO")</f>
        <v>NO</v>
      </c>
      <c r="AC2648" s="22" t="str">
        <f>+_xlfn.XLOOKUP(Ventas_Oficina[[#This Row],[Nº de artículo]],AUXILIAR!A2647:A7540,AUXILIAR!D2647:D7540,"Error",0)</f>
        <v>No enviado a tiempo</v>
      </c>
      <c r="AD2648" s="22" t="str">
        <f>+IF(AND(Ventas_Oficina[[#This Row],[Total]]&gt;75000,Ventas_Oficina[[#This Row],[Envio a tiempo]]="Enviado a tiempo"),"Buena Venta","Venta Mala")</f>
        <v>Venta Mala</v>
      </c>
    </row>
    <row r="2649" spans="1:30" x14ac:dyDescent="0.25">
      <c r="A2649" s="26">
        <v>1445267</v>
      </c>
      <c r="B2649" s="10">
        <v>41815</v>
      </c>
      <c r="C2649" s="11" t="s">
        <v>302</v>
      </c>
      <c r="D2649" s="11" t="s">
        <v>135</v>
      </c>
      <c r="E2649" s="11" t="s">
        <v>12</v>
      </c>
      <c r="F2649" s="11" t="s">
        <v>13</v>
      </c>
      <c r="G2649" s="11" t="s">
        <v>1008</v>
      </c>
      <c r="H2649" s="11" t="s">
        <v>14</v>
      </c>
      <c r="I2649" s="11" t="s">
        <v>1012</v>
      </c>
      <c r="J2649" s="11" t="s">
        <v>1119</v>
      </c>
      <c r="K2649" s="11" t="s">
        <v>1261</v>
      </c>
      <c r="L2649" s="11" t="s">
        <v>1267</v>
      </c>
      <c r="M2649" s="11" t="s">
        <v>1272</v>
      </c>
      <c r="N2649" s="10">
        <v>41818</v>
      </c>
      <c r="O2649" s="12">
        <v>337</v>
      </c>
      <c r="P2649" s="12">
        <v>553</v>
      </c>
      <c r="Q2649" s="12">
        <v>216</v>
      </c>
      <c r="R2649" s="11">
        <v>9</v>
      </c>
      <c r="S2649" s="12">
        <v>4977</v>
      </c>
      <c r="T2649" s="13">
        <v>0.08</v>
      </c>
      <c r="U2649" s="12">
        <v>398.16</v>
      </c>
      <c r="V2649" s="12">
        <v>4578.84</v>
      </c>
      <c r="W2649" s="12">
        <v>698</v>
      </c>
      <c r="X2649" s="12">
        <v>14402</v>
      </c>
      <c r="Y2649" s="14">
        <f>+DAY('TABLA PRINCIPAL'!$B2649)</f>
        <v>25</v>
      </c>
      <c r="Z2649" s="14">
        <f>+MONTH('TABLA PRINCIPAL'!$B2649)</f>
        <v>6</v>
      </c>
      <c r="AA2649" s="14">
        <f>+YEAR('TABLA PRINCIPAL'!$B2649)</f>
        <v>2014</v>
      </c>
      <c r="AB2649" s="22" t="str">
        <f>+IF(Ventas_Oficina[[#This Row],[Total del pedido]]&gt;=100000,"SI","NO")</f>
        <v>NO</v>
      </c>
      <c r="AC2649" s="22" t="str">
        <f>+_xlfn.XLOOKUP(Ventas_Oficina[[#This Row],[Nº de artículo]],AUXILIAR!A2648:A7541,AUXILIAR!D2648:D7541,"Error",0)</f>
        <v>No enviado a tiempo</v>
      </c>
      <c r="AD2649" s="22" t="str">
        <f>+IF(AND(Ventas_Oficina[[#This Row],[Total]]&gt;75000,Ventas_Oficina[[#This Row],[Envio a tiempo]]="Enviado a tiempo"),"Buena Venta","Venta Mala")</f>
        <v>Venta Mala</v>
      </c>
    </row>
    <row r="2650" spans="1:30" x14ac:dyDescent="0.25">
      <c r="A2650" s="25">
        <v>1445267</v>
      </c>
      <c r="B2650" s="5">
        <v>42157</v>
      </c>
      <c r="C2650" s="6" t="s">
        <v>756</v>
      </c>
      <c r="D2650" s="6" t="s">
        <v>36</v>
      </c>
      <c r="E2650" s="6" t="s">
        <v>12</v>
      </c>
      <c r="F2650" s="6" t="s">
        <v>13</v>
      </c>
      <c r="G2650" s="6" t="s">
        <v>1008</v>
      </c>
      <c r="H2650" s="6" t="s">
        <v>14</v>
      </c>
      <c r="I2650" s="6" t="s">
        <v>1013</v>
      </c>
      <c r="J2650" s="6" t="s">
        <v>1033</v>
      </c>
      <c r="K2650" s="6" t="s">
        <v>1261</v>
      </c>
      <c r="L2650" s="6" t="s">
        <v>1265</v>
      </c>
      <c r="M2650" s="6" t="s">
        <v>1272</v>
      </c>
      <c r="N2650" s="5">
        <v>42159</v>
      </c>
      <c r="O2650" s="7">
        <v>94</v>
      </c>
      <c r="P2650" s="7">
        <v>188</v>
      </c>
      <c r="Q2650" s="7">
        <v>94</v>
      </c>
      <c r="R2650" s="6">
        <v>7</v>
      </c>
      <c r="S2650" s="7">
        <v>1316</v>
      </c>
      <c r="T2650" s="8">
        <v>0.04</v>
      </c>
      <c r="U2650" s="7">
        <v>52.64</v>
      </c>
      <c r="V2650" s="7">
        <v>1263.3599999999999</v>
      </c>
      <c r="W2650" s="7">
        <v>79</v>
      </c>
      <c r="X2650" s="7">
        <v>5309</v>
      </c>
      <c r="Y2650" s="9">
        <f>+DAY('TABLA PRINCIPAL'!$B2650)</f>
        <v>2</v>
      </c>
      <c r="Z2650" s="9">
        <f>+MONTH('TABLA PRINCIPAL'!$B2650)</f>
        <v>6</v>
      </c>
      <c r="AA2650" s="9">
        <f>+YEAR('TABLA PRINCIPAL'!$B2650)</f>
        <v>2015</v>
      </c>
      <c r="AB2650" s="22" t="str">
        <f>+IF(Ventas_Oficina[[#This Row],[Total del pedido]]&gt;=100000,"SI","NO")</f>
        <v>NO</v>
      </c>
      <c r="AC2650" s="22" t="str">
        <f>+_xlfn.XLOOKUP(Ventas_Oficina[[#This Row],[Nº de artículo]],AUXILIAR!A2649:A7542,AUXILIAR!D2649:D7542,"Error",0)</f>
        <v>Enviado a tiempo</v>
      </c>
      <c r="AD2650" s="22" t="str">
        <f>+IF(AND(Ventas_Oficina[[#This Row],[Total]]&gt;75000,Ventas_Oficina[[#This Row],[Envio a tiempo]]="Enviado a tiempo"),"Buena Venta","Venta Mala")</f>
        <v>Venta Mala</v>
      </c>
    </row>
    <row r="2651" spans="1:30" x14ac:dyDescent="0.25">
      <c r="A2651" s="26">
        <v>1445632</v>
      </c>
      <c r="B2651" s="10">
        <v>42112</v>
      </c>
      <c r="C2651" s="11" t="s">
        <v>132</v>
      </c>
      <c r="D2651" s="11" t="s">
        <v>133</v>
      </c>
      <c r="E2651" s="11" t="s">
        <v>12</v>
      </c>
      <c r="F2651" s="11" t="s">
        <v>13</v>
      </c>
      <c r="G2651" s="11" t="s">
        <v>1008</v>
      </c>
      <c r="H2651" s="11" t="s">
        <v>42</v>
      </c>
      <c r="I2651" s="11" t="s">
        <v>1014</v>
      </c>
      <c r="J2651" s="11" t="s">
        <v>1064</v>
      </c>
      <c r="K2651" s="11" t="s">
        <v>1261</v>
      </c>
      <c r="L2651" s="11" t="s">
        <v>1265</v>
      </c>
      <c r="M2651" s="11" t="s">
        <v>1272</v>
      </c>
      <c r="N2651" s="10">
        <v>42113</v>
      </c>
      <c r="O2651" s="12">
        <v>365</v>
      </c>
      <c r="P2651" s="12">
        <v>598</v>
      </c>
      <c r="Q2651" s="12">
        <v>233</v>
      </c>
      <c r="R2651" s="11">
        <v>47</v>
      </c>
      <c r="S2651" s="12">
        <v>28106</v>
      </c>
      <c r="T2651" s="13">
        <v>0.05</v>
      </c>
      <c r="U2651" s="12">
        <v>1405.3000000000002</v>
      </c>
      <c r="V2651" s="12">
        <v>26700.7</v>
      </c>
      <c r="W2651" s="12">
        <v>149</v>
      </c>
      <c r="X2651" s="12">
        <v>17122</v>
      </c>
      <c r="Y2651" s="14">
        <f>+DAY('TABLA PRINCIPAL'!$B2651)</f>
        <v>18</v>
      </c>
      <c r="Z2651" s="14">
        <f>+MONTH('TABLA PRINCIPAL'!$B2651)</f>
        <v>4</v>
      </c>
      <c r="AA2651" s="14">
        <f>+YEAR('TABLA PRINCIPAL'!$B2651)</f>
        <v>2015</v>
      </c>
      <c r="AB2651" s="22" t="str">
        <f>+IF(Ventas_Oficina[[#This Row],[Total del pedido]]&gt;=100000,"SI","NO")</f>
        <v>NO</v>
      </c>
      <c r="AC2651" s="22" t="str">
        <f>+_xlfn.XLOOKUP(Ventas_Oficina[[#This Row],[Nº de artículo]],AUXILIAR!A2650:A7543,AUXILIAR!D2650:D7543,"Error",0)</f>
        <v>No enviado a tiempo</v>
      </c>
      <c r="AD2651" s="22" t="str">
        <f>+IF(AND(Ventas_Oficina[[#This Row],[Total]]&gt;75000,Ventas_Oficina[[#This Row],[Envio a tiempo]]="Enviado a tiempo"),"Buena Venta","Venta Mala")</f>
        <v>Venta Mala</v>
      </c>
    </row>
    <row r="2652" spans="1:30" x14ac:dyDescent="0.25">
      <c r="A2652" s="25">
        <v>1445997</v>
      </c>
      <c r="B2652" s="5">
        <v>42112</v>
      </c>
      <c r="C2652" s="6" t="s">
        <v>132</v>
      </c>
      <c r="D2652" s="6" t="s">
        <v>133</v>
      </c>
      <c r="E2652" s="6" t="s">
        <v>12</v>
      </c>
      <c r="F2652" s="6" t="s">
        <v>13</v>
      </c>
      <c r="G2652" s="6" t="s">
        <v>1010</v>
      </c>
      <c r="H2652" s="6" t="s">
        <v>42</v>
      </c>
      <c r="I2652" s="6" t="s">
        <v>1015</v>
      </c>
      <c r="J2652" s="6" t="s">
        <v>1130</v>
      </c>
      <c r="K2652" s="6" t="s">
        <v>1262</v>
      </c>
      <c r="L2652" s="6" t="s">
        <v>1270</v>
      </c>
      <c r="M2652" s="6" t="s">
        <v>1274</v>
      </c>
      <c r="N2652" s="5">
        <v>42113</v>
      </c>
      <c r="O2652" s="7">
        <v>184</v>
      </c>
      <c r="P2652" s="7">
        <v>288</v>
      </c>
      <c r="Q2652" s="7">
        <v>104</v>
      </c>
      <c r="R2652" s="6">
        <v>42</v>
      </c>
      <c r="S2652" s="7">
        <v>12096</v>
      </c>
      <c r="T2652" s="8">
        <v>0</v>
      </c>
      <c r="U2652" s="7">
        <v>0</v>
      </c>
      <c r="V2652" s="7">
        <v>12096</v>
      </c>
      <c r="W2652" s="7">
        <v>149</v>
      </c>
      <c r="X2652" s="7">
        <v>15032</v>
      </c>
      <c r="Y2652" s="9">
        <f>+DAY('TABLA PRINCIPAL'!$B2652)</f>
        <v>18</v>
      </c>
      <c r="Z2652" s="9">
        <f>+MONTH('TABLA PRINCIPAL'!$B2652)</f>
        <v>4</v>
      </c>
      <c r="AA2652" s="9">
        <f>+YEAR('TABLA PRINCIPAL'!$B2652)</f>
        <v>2015</v>
      </c>
      <c r="AB2652" s="22" t="str">
        <f>+IF(Ventas_Oficina[[#This Row],[Total del pedido]]&gt;=100000,"SI","NO")</f>
        <v>NO</v>
      </c>
      <c r="AC2652" s="22" t="str">
        <f>+_xlfn.XLOOKUP(Ventas_Oficina[[#This Row],[Nº de artículo]],AUXILIAR!A2651:A7544,AUXILIAR!D2651:D7544,"Error",0)</f>
        <v>No enviado a tiempo</v>
      </c>
      <c r="AD2652" s="22" t="str">
        <f>+IF(AND(Ventas_Oficina[[#This Row],[Total]]&gt;75000,Ventas_Oficina[[#This Row],[Envio a tiempo]]="Enviado a tiempo"),"Buena Venta","Venta Mala")</f>
        <v>Venta Mala</v>
      </c>
    </row>
    <row r="2653" spans="1:30" x14ac:dyDescent="0.25">
      <c r="A2653" s="26">
        <v>1445997</v>
      </c>
      <c r="B2653" s="10">
        <v>41548</v>
      </c>
      <c r="C2653" s="11" t="s">
        <v>420</v>
      </c>
      <c r="D2653" s="11" t="s">
        <v>36</v>
      </c>
      <c r="E2653" s="11" t="s">
        <v>12</v>
      </c>
      <c r="F2653" s="11" t="s">
        <v>13</v>
      </c>
      <c r="G2653" s="11" t="s">
        <v>1007</v>
      </c>
      <c r="H2653" s="11" t="s">
        <v>14</v>
      </c>
      <c r="I2653" s="11" t="s">
        <v>1016</v>
      </c>
      <c r="J2653" s="11" t="s">
        <v>1064</v>
      </c>
      <c r="K2653" s="11" t="s">
        <v>1261</v>
      </c>
      <c r="L2653" s="11" t="s">
        <v>1265</v>
      </c>
      <c r="M2653" s="11" t="s">
        <v>1272</v>
      </c>
      <c r="N2653" s="10">
        <v>41549</v>
      </c>
      <c r="O2653" s="12">
        <v>365</v>
      </c>
      <c r="P2653" s="12">
        <v>598</v>
      </c>
      <c r="Q2653" s="12">
        <v>233</v>
      </c>
      <c r="R2653" s="11">
        <v>30</v>
      </c>
      <c r="S2653" s="12">
        <v>17940</v>
      </c>
      <c r="T2653" s="13">
        <v>0.03</v>
      </c>
      <c r="U2653" s="12">
        <v>538.19999999999993</v>
      </c>
      <c r="V2653" s="12">
        <v>17401.8</v>
      </c>
      <c r="W2653" s="12">
        <v>149</v>
      </c>
      <c r="X2653" s="12">
        <v>24730</v>
      </c>
      <c r="Y2653" s="14">
        <f>+DAY('TABLA PRINCIPAL'!$B2653)</f>
        <v>1</v>
      </c>
      <c r="Z2653" s="14">
        <f>+MONTH('TABLA PRINCIPAL'!$B2653)</f>
        <v>10</v>
      </c>
      <c r="AA2653" s="14">
        <f>+YEAR('TABLA PRINCIPAL'!$B2653)</f>
        <v>2013</v>
      </c>
      <c r="AB2653" s="22" t="str">
        <f>+IF(Ventas_Oficina[[#This Row],[Total del pedido]]&gt;=100000,"SI","NO")</f>
        <v>NO</v>
      </c>
      <c r="AC2653" s="22" t="str">
        <f>+_xlfn.XLOOKUP(Ventas_Oficina[[#This Row],[Nº de artículo]],AUXILIAR!A2652:A7545,AUXILIAR!D2652:D7545,"Error",0)</f>
        <v>No enviado a tiempo</v>
      </c>
      <c r="AD2653" s="22" t="str">
        <f>+IF(AND(Ventas_Oficina[[#This Row],[Total]]&gt;75000,Ventas_Oficina[[#This Row],[Envio a tiempo]]="Enviado a tiempo"),"Buena Venta","Venta Mala")</f>
        <v>Venta Mala</v>
      </c>
    </row>
    <row r="2654" spans="1:30" x14ac:dyDescent="0.25">
      <c r="A2654" s="25">
        <v>1445997</v>
      </c>
      <c r="B2654" s="5">
        <v>42112</v>
      </c>
      <c r="C2654" s="6" t="s">
        <v>95</v>
      </c>
      <c r="D2654" s="6" t="s">
        <v>29</v>
      </c>
      <c r="E2654" s="6" t="s">
        <v>12</v>
      </c>
      <c r="F2654" s="6" t="s">
        <v>13</v>
      </c>
      <c r="G2654" s="6" t="s">
        <v>1008</v>
      </c>
      <c r="H2654" s="6" t="s">
        <v>14</v>
      </c>
      <c r="I2654" s="6" t="s">
        <v>1015</v>
      </c>
      <c r="J2654" s="6" t="s">
        <v>1119</v>
      </c>
      <c r="K2654" s="6" t="s">
        <v>1261</v>
      </c>
      <c r="L2654" s="6" t="s">
        <v>1266</v>
      </c>
      <c r="M2654" s="6" t="s">
        <v>1272</v>
      </c>
      <c r="N2654" s="5">
        <v>42113</v>
      </c>
      <c r="O2654" s="7">
        <v>337</v>
      </c>
      <c r="P2654" s="7">
        <v>553</v>
      </c>
      <c r="Q2654" s="7">
        <v>216</v>
      </c>
      <c r="R2654" s="6">
        <v>17</v>
      </c>
      <c r="S2654" s="7">
        <v>9401</v>
      </c>
      <c r="T2654" s="8">
        <v>0.03</v>
      </c>
      <c r="U2654" s="7">
        <v>282.02999999999997</v>
      </c>
      <c r="V2654" s="7">
        <v>9118.9699999999993</v>
      </c>
      <c r="W2654" s="7">
        <v>698</v>
      </c>
      <c r="X2654" s="7">
        <v>15032</v>
      </c>
      <c r="Y2654" s="9">
        <f>+DAY('TABLA PRINCIPAL'!$B2654)</f>
        <v>18</v>
      </c>
      <c r="Z2654" s="9">
        <f>+MONTH('TABLA PRINCIPAL'!$B2654)</f>
        <v>4</v>
      </c>
      <c r="AA2654" s="9">
        <f>+YEAR('TABLA PRINCIPAL'!$B2654)</f>
        <v>2015</v>
      </c>
      <c r="AB2654" s="22" t="str">
        <f>+IF(Ventas_Oficina[[#This Row],[Total del pedido]]&gt;=100000,"SI","NO")</f>
        <v>NO</v>
      </c>
      <c r="AC2654" s="22" t="str">
        <f>+_xlfn.XLOOKUP(Ventas_Oficina[[#This Row],[Nº de artículo]],AUXILIAR!A2653:A7546,AUXILIAR!D2653:D7546,"Error",0)</f>
        <v>No enviado a tiempo</v>
      </c>
      <c r="AD2654" s="22" t="str">
        <f>+IF(AND(Ventas_Oficina[[#This Row],[Total]]&gt;75000,Ventas_Oficina[[#This Row],[Envio a tiempo]]="Enviado a tiempo"),"Buena Venta","Venta Mala")</f>
        <v>Venta Mala</v>
      </c>
    </row>
    <row r="2655" spans="1:30" x14ac:dyDescent="0.25">
      <c r="A2655" s="26">
        <v>1445997</v>
      </c>
      <c r="B2655" s="10">
        <v>41646</v>
      </c>
      <c r="C2655" s="11" t="s">
        <v>182</v>
      </c>
      <c r="D2655" s="11" t="s">
        <v>183</v>
      </c>
      <c r="E2655" s="11" t="s">
        <v>4</v>
      </c>
      <c r="F2655" s="11" t="s">
        <v>5</v>
      </c>
      <c r="G2655" s="11" t="s">
        <v>1008</v>
      </c>
      <c r="H2655" s="11" t="s">
        <v>106</v>
      </c>
      <c r="I2655" s="11" t="s">
        <v>1012</v>
      </c>
      <c r="J2655" s="11" t="s">
        <v>1130</v>
      </c>
      <c r="K2655" s="11" t="s">
        <v>1261</v>
      </c>
      <c r="L2655" s="11" t="s">
        <v>1265</v>
      </c>
      <c r="M2655" s="11" t="s">
        <v>1272</v>
      </c>
      <c r="N2655" s="10">
        <v>41648</v>
      </c>
      <c r="O2655" s="12">
        <v>184</v>
      </c>
      <c r="P2655" s="12">
        <v>288</v>
      </c>
      <c r="Q2655" s="12">
        <v>104</v>
      </c>
      <c r="R2655" s="11">
        <v>23</v>
      </c>
      <c r="S2655" s="12">
        <v>6624</v>
      </c>
      <c r="T2655" s="13">
        <v>0.02</v>
      </c>
      <c r="U2655" s="12">
        <v>132.47999999999999</v>
      </c>
      <c r="V2655" s="12">
        <v>6491.52</v>
      </c>
      <c r="W2655" s="12">
        <v>149</v>
      </c>
      <c r="X2655" s="12">
        <v>15032</v>
      </c>
      <c r="Y2655" s="14">
        <f>+DAY('TABLA PRINCIPAL'!$B2655)</f>
        <v>7</v>
      </c>
      <c r="Z2655" s="14">
        <f>+MONTH('TABLA PRINCIPAL'!$B2655)</f>
        <v>1</v>
      </c>
      <c r="AA2655" s="14">
        <f>+YEAR('TABLA PRINCIPAL'!$B2655)</f>
        <v>2014</v>
      </c>
      <c r="AB2655" s="22" t="str">
        <f>+IF(Ventas_Oficina[[#This Row],[Total del pedido]]&gt;=100000,"SI","NO")</f>
        <v>NO</v>
      </c>
      <c r="AC2655" s="22" t="str">
        <f>+_xlfn.XLOOKUP(Ventas_Oficina[[#This Row],[Nº de artículo]],AUXILIAR!A2654:A7547,AUXILIAR!D2654:D7547,"Error",0)</f>
        <v>No enviado a tiempo</v>
      </c>
      <c r="AD2655" s="22" t="str">
        <f>+IF(AND(Ventas_Oficina[[#This Row],[Total]]&gt;75000,Ventas_Oficina[[#This Row],[Envio a tiempo]]="Enviado a tiempo"),"Buena Venta","Venta Mala")</f>
        <v>Venta Mala</v>
      </c>
    </row>
    <row r="2656" spans="1:30" x14ac:dyDescent="0.25">
      <c r="A2656" s="25">
        <v>1445997</v>
      </c>
      <c r="B2656" s="5">
        <v>42112</v>
      </c>
      <c r="C2656" s="6" t="s">
        <v>132</v>
      </c>
      <c r="D2656" s="6" t="s">
        <v>133</v>
      </c>
      <c r="E2656" s="6" t="s">
        <v>12</v>
      </c>
      <c r="F2656" s="6" t="s">
        <v>13</v>
      </c>
      <c r="G2656" s="6" t="s">
        <v>1009</v>
      </c>
      <c r="H2656" s="6" t="s">
        <v>42</v>
      </c>
      <c r="I2656" s="6" t="s">
        <v>1014</v>
      </c>
      <c r="J2656" s="6" t="s">
        <v>1064</v>
      </c>
      <c r="K2656" s="6" t="s">
        <v>1261</v>
      </c>
      <c r="L2656" s="6" t="s">
        <v>1265</v>
      </c>
      <c r="M2656" s="6" t="s">
        <v>1272</v>
      </c>
      <c r="N2656" s="5">
        <v>42113</v>
      </c>
      <c r="O2656" s="7">
        <v>365</v>
      </c>
      <c r="P2656" s="7">
        <v>598</v>
      </c>
      <c r="Q2656" s="7">
        <v>233</v>
      </c>
      <c r="R2656" s="6">
        <v>37</v>
      </c>
      <c r="S2656" s="7">
        <v>22126</v>
      </c>
      <c r="T2656" s="8">
        <v>0.03</v>
      </c>
      <c r="U2656" s="7">
        <v>663.78</v>
      </c>
      <c r="V2656" s="7">
        <v>21462.22</v>
      </c>
      <c r="W2656" s="7">
        <v>149</v>
      </c>
      <c r="X2656" s="7">
        <v>15259</v>
      </c>
      <c r="Y2656" s="9">
        <f>+DAY('TABLA PRINCIPAL'!$B2656)</f>
        <v>18</v>
      </c>
      <c r="Z2656" s="9">
        <f>+MONTH('TABLA PRINCIPAL'!$B2656)</f>
        <v>4</v>
      </c>
      <c r="AA2656" s="9">
        <f>+YEAR('TABLA PRINCIPAL'!$B2656)</f>
        <v>2015</v>
      </c>
      <c r="AB2656" s="22" t="str">
        <f>+IF(Ventas_Oficina[[#This Row],[Total del pedido]]&gt;=100000,"SI","NO")</f>
        <v>NO</v>
      </c>
      <c r="AC2656" s="22" t="str">
        <f>+_xlfn.XLOOKUP(Ventas_Oficina[[#This Row],[Nº de artículo]],AUXILIAR!A2655:A7548,AUXILIAR!D2655:D7548,"Error",0)</f>
        <v>Enviado a tiempo</v>
      </c>
      <c r="AD2656" s="22" t="str">
        <f>+IF(AND(Ventas_Oficina[[#This Row],[Total]]&gt;75000,Ventas_Oficina[[#This Row],[Envio a tiempo]]="Enviado a tiempo"),"Buena Venta","Venta Mala")</f>
        <v>Venta Mala</v>
      </c>
    </row>
    <row r="2657" spans="1:30" x14ac:dyDescent="0.25">
      <c r="A2657" s="26">
        <v>1445997</v>
      </c>
      <c r="B2657" s="10">
        <v>42366</v>
      </c>
      <c r="C2657" s="11" t="s">
        <v>757</v>
      </c>
      <c r="D2657" s="11" t="s">
        <v>150</v>
      </c>
      <c r="E2657" s="11" t="s">
        <v>12</v>
      </c>
      <c r="F2657" s="11" t="s">
        <v>13</v>
      </c>
      <c r="G2657" s="11" t="s">
        <v>1008</v>
      </c>
      <c r="H2657" s="11" t="s">
        <v>14</v>
      </c>
      <c r="I2657" s="11" t="s">
        <v>1016</v>
      </c>
      <c r="J2657" s="11" t="s">
        <v>1121</v>
      </c>
      <c r="K2657" s="11" t="s">
        <v>1261</v>
      </c>
      <c r="L2657" s="11" t="s">
        <v>1265</v>
      </c>
      <c r="M2657" s="11" t="s">
        <v>1272</v>
      </c>
      <c r="N2657" s="10">
        <v>42367</v>
      </c>
      <c r="O2657" s="12">
        <v>892</v>
      </c>
      <c r="P2657" s="12">
        <v>2974</v>
      </c>
      <c r="Q2657" s="12">
        <v>2082</v>
      </c>
      <c r="R2657" s="11">
        <v>7</v>
      </c>
      <c r="S2657" s="12">
        <v>20818</v>
      </c>
      <c r="T2657" s="13">
        <v>0.01</v>
      </c>
      <c r="U2657" s="12">
        <v>208.18</v>
      </c>
      <c r="V2657" s="12">
        <v>20609.82</v>
      </c>
      <c r="W2657" s="12">
        <v>664</v>
      </c>
      <c r="X2657" s="12">
        <v>63561</v>
      </c>
      <c r="Y2657" s="14">
        <f>+DAY('TABLA PRINCIPAL'!$B2657)</f>
        <v>28</v>
      </c>
      <c r="Z2657" s="14">
        <f>+MONTH('TABLA PRINCIPAL'!$B2657)</f>
        <v>12</v>
      </c>
      <c r="AA2657" s="14">
        <f>+YEAR('TABLA PRINCIPAL'!$B2657)</f>
        <v>2015</v>
      </c>
      <c r="AB2657" s="22" t="str">
        <f>+IF(Ventas_Oficina[[#This Row],[Total del pedido]]&gt;=100000,"SI","NO")</f>
        <v>NO</v>
      </c>
      <c r="AC2657" s="22" t="str">
        <f>+_xlfn.XLOOKUP(Ventas_Oficina[[#This Row],[Nº de artículo]],AUXILIAR!A2656:A7549,AUXILIAR!D2656:D7549,"Error",0)</f>
        <v>No enviado a tiempo</v>
      </c>
      <c r="AD2657" s="22" t="str">
        <f>+IF(AND(Ventas_Oficina[[#This Row],[Total]]&gt;75000,Ventas_Oficina[[#This Row],[Envio a tiempo]]="Enviado a tiempo"),"Buena Venta","Venta Mala")</f>
        <v>Venta Mala</v>
      </c>
    </row>
    <row r="2658" spans="1:30" x14ac:dyDescent="0.25">
      <c r="A2658" s="25">
        <v>1445997</v>
      </c>
      <c r="B2658" s="5">
        <v>42112</v>
      </c>
      <c r="C2658" s="6" t="s">
        <v>132</v>
      </c>
      <c r="D2658" s="6" t="s">
        <v>133</v>
      </c>
      <c r="E2658" s="6" t="s">
        <v>12</v>
      </c>
      <c r="F2658" s="6" t="s">
        <v>13</v>
      </c>
      <c r="G2658" s="6" t="s">
        <v>1008</v>
      </c>
      <c r="H2658" s="6" t="s">
        <v>42</v>
      </c>
      <c r="I2658" s="6" t="s">
        <v>1012</v>
      </c>
      <c r="J2658" s="6" t="s">
        <v>1119</v>
      </c>
      <c r="K2658" s="6" t="s">
        <v>1261</v>
      </c>
      <c r="L2658" s="6" t="s">
        <v>1267</v>
      </c>
      <c r="M2658" s="6" t="s">
        <v>1272</v>
      </c>
      <c r="N2658" s="5">
        <v>42113</v>
      </c>
      <c r="O2658" s="7">
        <v>337</v>
      </c>
      <c r="P2658" s="7">
        <v>553</v>
      </c>
      <c r="Q2658" s="7">
        <v>216</v>
      </c>
      <c r="R2658" s="6">
        <v>8</v>
      </c>
      <c r="S2658" s="7">
        <v>4424</v>
      </c>
      <c r="T2658" s="8">
        <v>0.04</v>
      </c>
      <c r="U2658" s="7">
        <v>176.96</v>
      </c>
      <c r="V2658" s="7">
        <v>4247.04</v>
      </c>
      <c r="W2658" s="7">
        <v>698</v>
      </c>
      <c r="X2658" s="7">
        <v>15032</v>
      </c>
      <c r="Y2658" s="9">
        <f>+DAY('TABLA PRINCIPAL'!$B2658)</f>
        <v>18</v>
      </c>
      <c r="Z2658" s="9">
        <f>+MONTH('TABLA PRINCIPAL'!$B2658)</f>
        <v>4</v>
      </c>
      <c r="AA2658" s="9">
        <f>+YEAR('TABLA PRINCIPAL'!$B2658)</f>
        <v>2015</v>
      </c>
      <c r="AB2658" s="22" t="str">
        <f>+IF(Ventas_Oficina[[#This Row],[Total del pedido]]&gt;=100000,"SI","NO")</f>
        <v>NO</v>
      </c>
      <c r="AC2658" s="22" t="str">
        <f>+_xlfn.XLOOKUP(Ventas_Oficina[[#This Row],[Nº de artículo]],AUXILIAR!A2657:A7550,AUXILIAR!D2657:D7550,"Error",0)</f>
        <v>No enviado a tiempo</v>
      </c>
      <c r="AD2658" s="22" t="str">
        <f>+IF(AND(Ventas_Oficina[[#This Row],[Total]]&gt;75000,Ventas_Oficina[[#This Row],[Envio a tiempo]]="Enviado a tiempo"),"Buena Venta","Venta Mala")</f>
        <v>Venta Mala</v>
      </c>
    </row>
    <row r="2659" spans="1:30" x14ac:dyDescent="0.25">
      <c r="A2659" s="26">
        <v>1445997</v>
      </c>
      <c r="B2659" s="10">
        <v>41349</v>
      </c>
      <c r="C2659" s="11" t="s">
        <v>18</v>
      </c>
      <c r="D2659" s="11" t="s">
        <v>19</v>
      </c>
      <c r="E2659" s="11" t="s">
        <v>4</v>
      </c>
      <c r="F2659" s="11" t="s">
        <v>5</v>
      </c>
      <c r="G2659" s="11" t="s">
        <v>1009</v>
      </c>
      <c r="H2659" s="11" t="s">
        <v>6</v>
      </c>
      <c r="I2659" s="11" t="s">
        <v>1016</v>
      </c>
      <c r="J2659" s="11" t="s">
        <v>1119</v>
      </c>
      <c r="K2659" s="11" t="s">
        <v>1261</v>
      </c>
      <c r="L2659" s="11" t="s">
        <v>1265</v>
      </c>
      <c r="M2659" s="11" t="s">
        <v>1273</v>
      </c>
      <c r="N2659" s="10">
        <v>41353</v>
      </c>
      <c r="O2659" s="12">
        <v>337</v>
      </c>
      <c r="P2659" s="12">
        <v>553</v>
      </c>
      <c r="Q2659" s="12">
        <v>216</v>
      </c>
      <c r="R2659" s="11">
        <v>50</v>
      </c>
      <c r="S2659" s="12">
        <v>27650</v>
      </c>
      <c r="T2659" s="13">
        <v>7.0000000000000007E-2</v>
      </c>
      <c r="U2659" s="12">
        <v>1935.5000000000002</v>
      </c>
      <c r="V2659" s="12">
        <v>25714.5</v>
      </c>
      <c r="W2659" s="12">
        <v>698</v>
      </c>
      <c r="X2659" s="12">
        <v>12941</v>
      </c>
      <c r="Y2659" s="14">
        <f>+DAY('TABLA PRINCIPAL'!$B2659)</f>
        <v>16</v>
      </c>
      <c r="Z2659" s="14">
        <f>+MONTH('TABLA PRINCIPAL'!$B2659)</f>
        <v>3</v>
      </c>
      <c r="AA2659" s="14">
        <f>+YEAR('TABLA PRINCIPAL'!$B2659)</f>
        <v>2013</v>
      </c>
      <c r="AB2659" s="22" t="str">
        <f>+IF(Ventas_Oficina[[#This Row],[Total del pedido]]&gt;=100000,"SI","NO")</f>
        <v>NO</v>
      </c>
      <c r="AC2659" s="22" t="str">
        <f>+_xlfn.XLOOKUP(Ventas_Oficina[[#This Row],[Nº de artículo]],AUXILIAR!A2658:A7551,AUXILIAR!D2658:D7551,"Error",0)</f>
        <v>No enviado a tiempo</v>
      </c>
      <c r="AD2659" s="22" t="str">
        <f>+IF(AND(Ventas_Oficina[[#This Row],[Total]]&gt;75000,Ventas_Oficina[[#This Row],[Envio a tiempo]]="Enviado a tiempo"),"Buena Venta","Venta Mala")</f>
        <v>Venta Mala</v>
      </c>
    </row>
    <row r="2660" spans="1:30" x14ac:dyDescent="0.25">
      <c r="A2660" s="25">
        <v>1446728</v>
      </c>
      <c r="B2660" s="5">
        <v>42112</v>
      </c>
      <c r="C2660" s="6" t="s">
        <v>132</v>
      </c>
      <c r="D2660" s="6" t="s">
        <v>758</v>
      </c>
      <c r="E2660" s="6" t="s">
        <v>4</v>
      </c>
      <c r="F2660" s="6" t="s">
        <v>5</v>
      </c>
      <c r="G2660" s="6" t="s">
        <v>1009</v>
      </c>
      <c r="H2660" s="6" t="s">
        <v>9</v>
      </c>
      <c r="I2660" s="6" t="s">
        <v>1016</v>
      </c>
      <c r="J2660" s="6" t="s">
        <v>1080</v>
      </c>
      <c r="K2660" s="6" t="s">
        <v>1261</v>
      </c>
      <c r="L2660" s="6" t="s">
        <v>1265</v>
      </c>
      <c r="M2660" s="6" t="s">
        <v>1272</v>
      </c>
      <c r="N2660" s="5">
        <v>42113</v>
      </c>
      <c r="O2660" s="7">
        <v>350</v>
      </c>
      <c r="P2660" s="7">
        <v>574</v>
      </c>
      <c r="Q2660" s="7">
        <v>224</v>
      </c>
      <c r="R2660" s="6">
        <v>4</v>
      </c>
      <c r="S2660" s="7">
        <v>2296</v>
      </c>
      <c r="T2660" s="8">
        <v>0.04</v>
      </c>
      <c r="U2660" s="7">
        <v>91.84</v>
      </c>
      <c r="V2660" s="7">
        <v>2204.16</v>
      </c>
      <c r="W2660" s="7">
        <v>501</v>
      </c>
      <c r="X2660" s="7">
        <v>12911</v>
      </c>
      <c r="Y2660" s="9">
        <f>+DAY('TABLA PRINCIPAL'!$B2660)</f>
        <v>18</v>
      </c>
      <c r="Z2660" s="9">
        <f>+MONTH('TABLA PRINCIPAL'!$B2660)</f>
        <v>4</v>
      </c>
      <c r="AA2660" s="9">
        <f>+YEAR('TABLA PRINCIPAL'!$B2660)</f>
        <v>2015</v>
      </c>
      <c r="AB2660" s="22" t="str">
        <f>+IF(Ventas_Oficina[[#This Row],[Total del pedido]]&gt;=100000,"SI","NO")</f>
        <v>NO</v>
      </c>
      <c r="AC2660" s="22" t="str">
        <f>+_xlfn.XLOOKUP(Ventas_Oficina[[#This Row],[Nº de artículo]],AUXILIAR!A2659:A7552,AUXILIAR!D2659:D7552,"Error",0)</f>
        <v>No enviado a tiempo</v>
      </c>
      <c r="AD2660" s="22" t="str">
        <f>+IF(AND(Ventas_Oficina[[#This Row],[Total]]&gt;75000,Ventas_Oficina[[#This Row],[Envio a tiempo]]="Enviado a tiempo"),"Buena Venta","Venta Mala")</f>
        <v>Venta Mala</v>
      </c>
    </row>
    <row r="2661" spans="1:30" x14ac:dyDescent="0.25">
      <c r="A2661" s="26">
        <v>1446728</v>
      </c>
      <c r="B2661" s="10">
        <v>42336</v>
      </c>
      <c r="C2661" s="11" t="s">
        <v>365</v>
      </c>
      <c r="D2661" s="11" t="s">
        <v>265</v>
      </c>
      <c r="E2661" s="11" t="s">
        <v>4</v>
      </c>
      <c r="F2661" s="11" t="s">
        <v>5</v>
      </c>
      <c r="G2661" s="11" t="s">
        <v>1010</v>
      </c>
      <c r="H2661" s="11" t="s">
        <v>53</v>
      </c>
      <c r="I2661" s="11" t="s">
        <v>1013</v>
      </c>
      <c r="J2661" s="11" t="s">
        <v>1089</v>
      </c>
      <c r="K2661" s="11" t="s">
        <v>1261</v>
      </c>
      <c r="L2661" s="11" t="s">
        <v>1265</v>
      </c>
      <c r="M2661" s="11" t="s">
        <v>1272</v>
      </c>
      <c r="N2661" s="10">
        <v>42338</v>
      </c>
      <c r="O2661" s="12">
        <v>176</v>
      </c>
      <c r="P2661" s="12">
        <v>338</v>
      </c>
      <c r="Q2661" s="12">
        <v>162</v>
      </c>
      <c r="R2661" s="11">
        <v>14</v>
      </c>
      <c r="S2661" s="12">
        <v>4732</v>
      </c>
      <c r="T2661" s="13">
        <v>0.01</v>
      </c>
      <c r="U2661" s="12">
        <v>47.32</v>
      </c>
      <c r="V2661" s="12">
        <v>4684.68</v>
      </c>
      <c r="W2661" s="12">
        <v>85</v>
      </c>
      <c r="X2661" s="12">
        <v>14729</v>
      </c>
      <c r="Y2661" s="14">
        <f>+DAY('TABLA PRINCIPAL'!$B2661)</f>
        <v>28</v>
      </c>
      <c r="Z2661" s="14">
        <f>+MONTH('TABLA PRINCIPAL'!$B2661)</f>
        <v>11</v>
      </c>
      <c r="AA2661" s="14">
        <f>+YEAR('TABLA PRINCIPAL'!$B2661)</f>
        <v>2015</v>
      </c>
      <c r="AB2661" s="22" t="str">
        <f>+IF(Ventas_Oficina[[#This Row],[Total del pedido]]&gt;=100000,"SI","NO")</f>
        <v>NO</v>
      </c>
      <c r="AC2661" s="22" t="str">
        <f>+_xlfn.XLOOKUP(Ventas_Oficina[[#This Row],[Nº de artículo]],AUXILIAR!A2660:A7553,AUXILIAR!D2660:D7553,"Error",0)</f>
        <v>No enviado a tiempo</v>
      </c>
      <c r="AD2661" s="22" t="str">
        <f>+IF(AND(Ventas_Oficina[[#This Row],[Total]]&gt;75000,Ventas_Oficina[[#This Row],[Envio a tiempo]]="Enviado a tiempo"),"Buena Venta","Venta Mala")</f>
        <v>Venta Mala</v>
      </c>
    </row>
    <row r="2662" spans="1:30" x14ac:dyDescent="0.25">
      <c r="A2662" s="25">
        <v>1446728</v>
      </c>
      <c r="B2662" s="5">
        <v>41399</v>
      </c>
      <c r="C2662" s="6" t="s">
        <v>185</v>
      </c>
      <c r="D2662" s="6" t="s">
        <v>41</v>
      </c>
      <c r="E2662" s="6" t="s">
        <v>12</v>
      </c>
      <c r="F2662" s="6" t="s">
        <v>13</v>
      </c>
      <c r="G2662" s="6" t="s">
        <v>1010</v>
      </c>
      <c r="H2662" s="6" t="s">
        <v>42</v>
      </c>
      <c r="I2662" s="6" t="s">
        <v>1016</v>
      </c>
      <c r="J2662" s="6" t="s">
        <v>1024</v>
      </c>
      <c r="K2662" s="6" t="s">
        <v>1261</v>
      </c>
      <c r="L2662" s="6" t="s">
        <v>1265</v>
      </c>
      <c r="M2662" s="6" t="s">
        <v>1272</v>
      </c>
      <c r="N2662" s="5">
        <v>41404</v>
      </c>
      <c r="O2662" s="7">
        <v>160</v>
      </c>
      <c r="P2662" s="7">
        <v>262</v>
      </c>
      <c r="Q2662" s="7">
        <v>102</v>
      </c>
      <c r="R2662" s="6">
        <v>30</v>
      </c>
      <c r="S2662" s="7">
        <v>7860</v>
      </c>
      <c r="T2662" s="8">
        <v>0.09</v>
      </c>
      <c r="U2662" s="7">
        <v>707.4</v>
      </c>
      <c r="V2662" s="7">
        <v>7152.6</v>
      </c>
      <c r="W2662" s="7">
        <v>80</v>
      </c>
      <c r="X2662" s="7">
        <v>5047</v>
      </c>
      <c r="Y2662" s="9">
        <f>+DAY('TABLA PRINCIPAL'!$B2662)</f>
        <v>5</v>
      </c>
      <c r="Z2662" s="9">
        <f>+MONTH('TABLA PRINCIPAL'!$B2662)</f>
        <v>5</v>
      </c>
      <c r="AA2662" s="9">
        <f>+YEAR('TABLA PRINCIPAL'!$B2662)</f>
        <v>2013</v>
      </c>
      <c r="AB2662" s="22" t="str">
        <f>+IF(Ventas_Oficina[[#This Row],[Total del pedido]]&gt;=100000,"SI","NO")</f>
        <v>NO</v>
      </c>
      <c r="AC2662" s="22" t="str">
        <f>+_xlfn.XLOOKUP(Ventas_Oficina[[#This Row],[Nº de artículo]],AUXILIAR!A2661:A7554,AUXILIAR!D2661:D7554,"Error",0)</f>
        <v>Enviado a tiempo</v>
      </c>
      <c r="AD2662" s="22" t="str">
        <f>+IF(AND(Ventas_Oficina[[#This Row],[Total]]&gt;75000,Ventas_Oficina[[#This Row],[Envio a tiempo]]="Enviado a tiempo"),"Buena Venta","Venta Mala")</f>
        <v>Venta Mala</v>
      </c>
    </row>
    <row r="2663" spans="1:30" x14ac:dyDescent="0.25">
      <c r="A2663" s="25">
        <v>1447093</v>
      </c>
      <c r="B2663" s="5">
        <v>41663</v>
      </c>
      <c r="C2663" s="6" t="s">
        <v>360</v>
      </c>
      <c r="D2663" s="6" t="s">
        <v>323</v>
      </c>
      <c r="E2663" s="6" t="s">
        <v>4</v>
      </c>
      <c r="F2663" s="6" t="s">
        <v>5</v>
      </c>
      <c r="G2663" s="6" t="s">
        <v>1007</v>
      </c>
      <c r="H2663" s="6" t="s">
        <v>34</v>
      </c>
      <c r="I2663" s="6" t="s">
        <v>1015</v>
      </c>
      <c r="J2663" s="6" t="s">
        <v>1122</v>
      </c>
      <c r="K2663" s="6" t="s">
        <v>1262</v>
      </c>
      <c r="L2663" s="6" t="s">
        <v>1270</v>
      </c>
      <c r="M2663" s="6" t="s">
        <v>1274</v>
      </c>
      <c r="N2663" s="5">
        <v>41664</v>
      </c>
      <c r="O2663" s="7">
        <v>437</v>
      </c>
      <c r="P2663" s="7">
        <v>911</v>
      </c>
      <c r="Q2663" s="7">
        <v>474</v>
      </c>
      <c r="R2663" s="6">
        <v>47</v>
      </c>
      <c r="S2663" s="7">
        <v>42817</v>
      </c>
      <c r="T2663" s="8">
        <v>0.02</v>
      </c>
      <c r="U2663" s="7">
        <v>856.34</v>
      </c>
      <c r="V2663" s="7">
        <v>41960.66</v>
      </c>
      <c r="W2663" s="7">
        <v>225</v>
      </c>
      <c r="X2663" s="7">
        <v>4164</v>
      </c>
      <c r="Y2663" s="9">
        <f>+DAY('TABLA PRINCIPAL'!$B2663)</f>
        <v>24</v>
      </c>
      <c r="Z2663" s="9">
        <f>+MONTH('TABLA PRINCIPAL'!$B2663)</f>
        <v>1</v>
      </c>
      <c r="AA2663" s="9">
        <f>+YEAR('TABLA PRINCIPAL'!$B2663)</f>
        <v>2014</v>
      </c>
      <c r="AB2663" s="22" t="str">
        <f>+IF(Ventas_Oficina[[#This Row],[Total del pedido]]&gt;=100000,"SI","NO")</f>
        <v>NO</v>
      </c>
      <c r="AC2663" s="22" t="str">
        <f>+_xlfn.XLOOKUP(Ventas_Oficina[[#This Row],[Nº de artículo]],AUXILIAR!A2663:A7556,AUXILIAR!D2663:D7556,"Error",0)</f>
        <v>No enviado a tiempo</v>
      </c>
      <c r="AD2663" s="22" t="str">
        <f>+IF(AND(Ventas_Oficina[[#This Row],[Total]]&gt;75000,Ventas_Oficina[[#This Row],[Envio a tiempo]]="Enviado a tiempo"),"Buena Venta","Venta Mala")</f>
        <v>Venta Mala</v>
      </c>
    </row>
    <row r="2664" spans="1:30" x14ac:dyDescent="0.25">
      <c r="A2664" s="26">
        <v>1447458</v>
      </c>
      <c r="B2664" s="10">
        <v>41435</v>
      </c>
      <c r="C2664" s="11" t="s">
        <v>262</v>
      </c>
      <c r="D2664" s="11" t="s">
        <v>199</v>
      </c>
      <c r="E2664" s="11" t="s">
        <v>4</v>
      </c>
      <c r="F2664" s="11" t="s">
        <v>5</v>
      </c>
      <c r="G2664" s="11" t="s">
        <v>1010</v>
      </c>
      <c r="H2664" s="11" t="s">
        <v>24</v>
      </c>
      <c r="I2664" s="11" t="s">
        <v>1012</v>
      </c>
      <c r="J2664" s="11" t="s">
        <v>1062</v>
      </c>
      <c r="K2664" s="11" t="s">
        <v>1261</v>
      </c>
      <c r="L2664" s="11" t="s">
        <v>1265</v>
      </c>
      <c r="M2664" s="11" t="s">
        <v>1272</v>
      </c>
      <c r="N2664" s="10">
        <v>41437</v>
      </c>
      <c r="O2664" s="12">
        <v>639</v>
      </c>
      <c r="P2664" s="12">
        <v>1998</v>
      </c>
      <c r="Q2664" s="12">
        <v>1359</v>
      </c>
      <c r="R2664" s="11">
        <v>12</v>
      </c>
      <c r="S2664" s="12">
        <v>23976</v>
      </c>
      <c r="T2664" s="13">
        <v>7.0000000000000007E-2</v>
      </c>
      <c r="U2664" s="12">
        <v>1678.3200000000002</v>
      </c>
      <c r="V2664" s="12">
        <v>22297.68</v>
      </c>
      <c r="W2664" s="12">
        <v>400</v>
      </c>
      <c r="X2664" s="12">
        <v>6951</v>
      </c>
      <c r="Y2664" s="14">
        <f>+DAY('TABLA PRINCIPAL'!$B2664)</f>
        <v>10</v>
      </c>
      <c r="Z2664" s="14">
        <f>+MONTH('TABLA PRINCIPAL'!$B2664)</f>
        <v>6</v>
      </c>
      <c r="AA2664" s="14">
        <f>+YEAR('TABLA PRINCIPAL'!$B2664)</f>
        <v>2013</v>
      </c>
      <c r="AB2664" s="22" t="str">
        <f>+IF(Ventas_Oficina[[#This Row],[Total del pedido]]&gt;=100000,"SI","NO")</f>
        <v>NO</v>
      </c>
      <c r="AC2664" s="22" t="str">
        <f>+_xlfn.XLOOKUP(Ventas_Oficina[[#This Row],[Nº de artículo]],AUXILIAR!A2663:A7557,AUXILIAR!D2663:D7557,"Error",0)</f>
        <v>Enviado a tiempo</v>
      </c>
      <c r="AD2664" s="22" t="str">
        <f>+IF(AND(Ventas_Oficina[[#This Row],[Total]]&gt;75000,Ventas_Oficina[[#This Row],[Envio a tiempo]]="Enviado a tiempo"),"Buena Venta","Venta Mala")</f>
        <v>Venta Mala</v>
      </c>
    </row>
    <row r="2665" spans="1:30" x14ac:dyDescent="0.25">
      <c r="A2665" s="25">
        <v>1447458</v>
      </c>
      <c r="B2665" s="5">
        <v>42113</v>
      </c>
      <c r="C2665" s="6" t="s">
        <v>136</v>
      </c>
      <c r="D2665" s="6" t="s">
        <v>137</v>
      </c>
      <c r="E2665" s="6" t="s">
        <v>4</v>
      </c>
      <c r="F2665" s="6" t="s">
        <v>5</v>
      </c>
      <c r="G2665" s="6" t="s">
        <v>1008</v>
      </c>
      <c r="H2665" s="6" t="s">
        <v>6</v>
      </c>
      <c r="I2665" s="6" t="s">
        <v>1015</v>
      </c>
      <c r="J2665" s="6" t="s">
        <v>1062</v>
      </c>
      <c r="K2665" s="6" t="s">
        <v>1261</v>
      </c>
      <c r="L2665" s="6" t="s">
        <v>1267</v>
      </c>
      <c r="M2665" s="6" t="s">
        <v>1273</v>
      </c>
      <c r="N2665" s="5">
        <v>42113</v>
      </c>
      <c r="O2665" s="7">
        <v>639</v>
      </c>
      <c r="P2665" s="7">
        <v>1998</v>
      </c>
      <c r="Q2665" s="7">
        <v>1359</v>
      </c>
      <c r="R2665" s="6">
        <v>20</v>
      </c>
      <c r="S2665" s="7">
        <v>39960</v>
      </c>
      <c r="T2665" s="8">
        <v>0.09</v>
      </c>
      <c r="U2665" s="7">
        <v>3596.4</v>
      </c>
      <c r="V2665" s="7">
        <v>36363.599999999999</v>
      </c>
      <c r="W2665" s="7">
        <v>400</v>
      </c>
      <c r="X2665" s="7">
        <v>11429</v>
      </c>
      <c r="Y2665" s="9">
        <f>+DAY('TABLA PRINCIPAL'!$B2665)</f>
        <v>19</v>
      </c>
      <c r="Z2665" s="9">
        <f>+MONTH('TABLA PRINCIPAL'!$B2665)</f>
        <v>4</v>
      </c>
      <c r="AA2665" s="9">
        <f>+YEAR('TABLA PRINCIPAL'!$B2665)</f>
        <v>2015</v>
      </c>
      <c r="AB2665" s="22" t="str">
        <f>+IF(Ventas_Oficina[[#This Row],[Total del pedido]]&gt;=100000,"SI","NO")</f>
        <v>NO</v>
      </c>
      <c r="AC2665" s="22" t="str">
        <f>+_xlfn.XLOOKUP(Ventas_Oficina[[#This Row],[Nº de artículo]],AUXILIAR!A2664:A7558,AUXILIAR!D2664:D7558,"Error",0)</f>
        <v>Enviado a tiempo</v>
      </c>
      <c r="AD2665" s="22" t="str">
        <f>+IF(AND(Ventas_Oficina[[#This Row],[Total]]&gt;75000,Ventas_Oficina[[#This Row],[Envio a tiempo]]="Enviado a tiempo"),"Buena Venta","Venta Mala")</f>
        <v>Venta Mala</v>
      </c>
    </row>
    <row r="2666" spans="1:30" x14ac:dyDescent="0.25">
      <c r="A2666" s="26">
        <v>1447458</v>
      </c>
      <c r="B2666" s="10">
        <v>42144</v>
      </c>
      <c r="C2666" s="11" t="s">
        <v>341</v>
      </c>
      <c r="D2666" s="11" t="s">
        <v>26</v>
      </c>
      <c r="E2666" s="11" t="s">
        <v>4</v>
      </c>
      <c r="F2666" s="11" t="s">
        <v>5</v>
      </c>
      <c r="G2666" s="11" t="s">
        <v>1008</v>
      </c>
      <c r="H2666" s="11" t="s">
        <v>27</v>
      </c>
      <c r="I2666" s="11" t="s">
        <v>1013</v>
      </c>
      <c r="J2666" s="11" t="s">
        <v>1132</v>
      </c>
      <c r="K2666" s="11" t="s">
        <v>1263</v>
      </c>
      <c r="L2666" s="11" t="s">
        <v>1269</v>
      </c>
      <c r="M2666" s="11" t="s">
        <v>1272</v>
      </c>
      <c r="N2666" s="10">
        <v>42145</v>
      </c>
      <c r="O2666" s="12">
        <v>6240</v>
      </c>
      <c r="P2666" s="12">
        <v>15599</v>
      </c>
      <c r="Q2666" s="12">
        <v>9359</v>
      </c>
      <c r="R2666" s="11">
        <v>20</v>
      </c>
      <c r="S2666" s="12">
        <v>311980</v>
      </c>
      <c r="T2666" s="13">
        <v>0.05</v>
      </c>
      <c r="U2666" s="12">
        <v>15599</v>
      </c>
      <c r="V2666" s="12">
        <v>296381</v>
      </c>
      <c r="W2666" s="12">
        <v>808</v>
      </c>
      <c r="X2666" s="12">
        <v>420144</v>
      </c>
      <c r="Y2666" s="14">
        <f>+DAY('TABLA PRINCIPAL'!$B2666)</f>
        <v>20</v>
      </c>
      <c r="Z2666" s="14">
        <f>+MONTH('TABLA PRINCIPAL'!$B2666)</f>
        <v>5</v>
      </c>
      <c r="AA2666" s="14">
        <f>+YEAR('TABLA PRINCIPAL'!$B2666)</f>
        <v>2015</v>
      </c>
      <c r="AB2666" s="22" t="str">
        <f>+IF(Ventas_Oficina[[#This Row],[Total del pedido]]&gt;=100000,"SI","NO")</f>
        <v>SI</v>
      </c>
      <c r="AC2666" s="22" t="str">
        <f>+_xlfn.XLOOKUP(Ventas_Oficina[[#This Row],[Nº de artículo]],AUXILIAR!A2665:A7559,AUXILIAR!D2665:D7559,"Error",0)</f>
        <v>No enviado a tiempo</v>
      </c>
      <c r="AD2666" s="22" t="str">
        <f>+IF(AND(Ventas_Oficina[[#This Row],[Total]]&gt;75000,Ventas_Oficina[[#This Row],[Envio a tiempo]]="Enviado a tiempo"),"Buena Venta","Venta Mala")</f>
        <v>Venta Mala</v>
      </c>
    </row>
    <row r="2667" spans="1:30" x14ac:dyDescent="0.25">
      <c r="A2667" s="25">
        <v>1447823</v>
      </c>
      <c r="B2667" s="5">
        <v>42026</v>
      </c>
      <c r="C2667" s="6" t="s">
        <v>89</v>
      </c>
      <c r="D2667" s="6" t="s">
        <v>76</v>
      </c>
      <c r="E2667" s="6" t="s">
        <v>4</v>
      </c>
      <c r="F2667" s="6" t="s">
        <v>5</v>
      </c>
      <c r="G2667" s="6" t="s">
        <v>1010</v>
      </c>
      <c r="H2667" s="6" t="s">
        <v>17</v>
      </c>
      <c r="I2667" s="6" t="s">
        <v>1012</v>
      </c>
      <c r="J2667" s="6" t="s">
        <v>1060</v>
      </c>
      <c r="K2667" s="6" t="s">
        <v>1262</v>
      </c>
      <c r="L2667" s="6" t="s">
        <v>1268</v>
      </c>
      <c r="M2667" s="6" t="s">
        <v>1272</v>
      </c>
      <c r="N2667" s="5">
        <v>42027</v>
      </c>
      <c r="O2667" s="7">
        <v>1388</v>
      </c>
      <c r="P2667" s="7">
        <v>2238</v>
      </c>
      <c r="Q2667" s="7">
        <v>850</v>
      </c>
      <c r="R2667" s="6">
        <v>8</v>
      </c>
      <c r="S2667" s="7">
        <v>17904</v>
      </c>
      <c r="T2667" s="8">
        <v>0.09</v>
      </c>
      <c r="U2667" s="7">
        <v>1611.36</v>
      </c>
      <c r="V2667" s="7">
        <v>16292.64</v>
      </c>
      <c r="W2667" s="7">
        <v>1510</v>
      </c>
      <c r="X2667" s="7">
        <v>63681</v>
      </c>
      <c r="Y2667" s="9">
        <f>+DAY('TABLA PRINCIPAL'!$B2667)</f>
        <v>22</v>
      </c>
      <c r="Z2667" s="9">
        <f>+MONTH('TABLA PRINCIPAL'!$B2667)</f>
        <v>1</v>
      </c>
      <c r="AA2667" s="9">
        <f>+YEAR('TABLA PRINCIPAL'!$B2667)</f>
        <v>2015</v>
      </c>
      <c r="AB2667" s="22" t="str">
        <f>+IF(Ventas_Oficina[[#This Row],[Total del pedido]]&gt;=100000,"SI","NO")</f>
        <v>NO</v>
      </c>
      <c r="AC2667" s="22" t="str">
        <f>+_xlfn.XLOOKUP(Ventas_Oficina[[#This Row],[Nº de artículo]],AUXILIAR!A2666:A7560,AUXILIAR!D2666:D7560,"Error",0)</f>
        <v>No enviado a tiempo</v>
      </c>
      <c r="AD2667" s="22" t="str">
        <f>+IF(AND(Ventas_Oficina[[#This Row],[Total]]&gt;75000,Ventas_Oficina[[#This Row],[Envio a tiempo]]="Enviado a tiempo"),"Buena Venta","Venta Mala")</f>
        <v>Venta Mala</v>
      </c>
    </row>
    <row r="2668" spans="1:30" x14ac:dyDescent="0.25">
      <c r="A2668" s="26">
        <v>1448189</v>
      </c>
      <c r="B2668" s="10">
        <v>42113</v>
      </c>
      <c r="C2668" s="11" t="s">
        <v>136</v>
      </c>
      <c r="D2668" s="11" t="s">
        <v>137</v>
      </c>
      <c r="E2668" s="11" t="s">
        <v>4</v>
      </c>
      <c r="F2668" s="11" t="s">
        <v>5</v>
      </c>
      <c r="G2668" s="11" t="s">
        <v>1007</v>
      </c>
      <c r="H2668" s="11" t="s">
        <v>6</v>
      </c>
      <c r="I2668" s="11" t="s">
        <v>1014</v>
      </c>
      <c r="J2668" s="11" t="s">
        <v>1046</v>
      </c>
      <c r="K2668" s="11" t="s">
        <v>1261</v>
      </c>
      <c r="L2668" s="11" t="s">
        <v>1267</v>
      </c>
      <c r="M2668" s="11" t="s">
        <v>1272</v>
      </c>
      <c r="N2668" s="10">
        <v>42113</v>
      </c>
      <c r="O2668" s="12">
        <v>519</v>
      </c>
      <c r="P2668" s="12">
        <v>1298</v>
      </c>
      <c r="Q2668" s="12">
        <v>779</v>
      </c>
      <c r="R2668" s="11">
        <v>3</v>
      </c>
      <c r="S2668" s="12">
        <v>3894</v>
      </c>
      <c r="T2668" s="13">
        <v>0.01</v>
      </c>
      <c r="U2668" s="12">
        <v>38.94</v>
      </c>
      <c r="V2668" s="12">
        <v>3855.06</v>
      </c>
      <c r="W2668" s="12">
        <v>314</v>
      </c>
      <c r="X2668" s="12">
        <v>11429</v>
      </c>
      <c r="Y2668" s="14">
        <f>+DAY('TABLA PRINCIPAL'!$B2668)</f>
        <v>19</v>
      </c>
      <c r="Z2668" s="14">
        <f>+MONTH('TABLA PRINCIPAL'!$B2668)</f>
        <v>4</v>
      </c>
      <c r="AA2668" s="14">
        <f>+YEAR('TABLA PRINCIPAL'!$B2668)</f>
        <v>2015</v>
      </c>
      <c r="AB2668" s="22" t="str">
        <f>+IF(Ventas_Oficina[[#This Row],[Total del pedido]]&gt;=100000,"SI","NO")</f>
        <v>NO</v>
      </c>
      <c r="AC2668" s="22" t="str">
        <f>+_xlfn.XLOOKUP(Ventas_Oficina[[#This Row],[Nº de artículo]],AUXILIAR!A2667:A7561,AUXILIAR!D2667:D7561,"Error",0)</f>
        <v>No enviado a tiempo</v>
      </c>
      <c r="AD2668" s="22" t="str">
        <f>+IF(AND(Ventas_Oficina[[#This Row],[Total]]&gt;75000,Ventas_Oficina[[#This Row],[Envio a tiempo]]="Enviado a tiempo"),"Buena Venta","Venta Mala")</f>
        <v>Venta Mala</v>
      </c>
    </row>
    <row r="2669" spans="1:30" x14ac:dyDescent="0.25">
      <c r="A2669" s="25">
        <v>1448189</v>
      </c>
      <c r="B2669" s="5">
        <v>42093</v>
      </c>
      <c r="C2669" s="6" t="s">
        <v>388</v>
      </c>
      <c r="D2669" s="6" t="s">
        <v>36</v>
      </c>
      <c r="E2669" s="6" t="s">
        <v>12</v>
      </c>
      <c r="F2669" s="6" t="s">
        <v>13</v>
      </c>
      <c r="G2669" s="6" t="s">
        <v>1008</v>
      </c>
      <c r="H2669" s="6" t="s">
        <v>14</v>
      </c>
      <c r="I2669" s="6" t="s">
        <v>1012</v>
      </c>
      <c r="J2669" s="6" t="s">
        <v>1123</v>
      </c>
      <c r="K2669" s="6" t="s">
        <v>1261</v>
      </c>
      <c r="L2669" s="6" t="s">
        <v>1265</v>
      </c>
      <c r="M2669" s="6" t="s">
        <v>1272</v>
      </c>
      <c r="N2669" s="5">
        <v>42095</v>
      </c>
      <c r="O2669" s="7">
        <v>892</v>
      </c>
      <c r="P2669" s="7">
        <v>2974</v>
      </c>
      <c r="Q2669" s="7">
        <v>2082</v>
      </c>
      <c r="R2669" s="6">
        <v>25</v>
      </c>
      <c r="S2669" s="7">
        <v>74350</v>
      </c>
      <c r="T2669" s="8">
        <v>7.0000000000000007E-2</v>
      </c>
      <c r="U2669" s="7">
        <v>5204.5000000000009</v>
      </c>
      <c r="V2669" s="7">
        <v>69145.5</v>
      </c>
      <c r="W2669" s="7">
        <v>664</v>
      </c>
      <c r="X2669" s="7">
        <v>83027</v>
      </c>
      <c r="Y2669" s="9">
        <f>+DAY('TABLA PRINCIPAL'!$B2669)</f>
        <v>30</v>
      </c>
      <c r="Z2669" s="9">
        <f>+MONTH('TABLA PRINCIPAL'!$B2669)</f>
        <v>3</v>
      </c>
      <c r="AA2669" s="9">
        <f>+YEAR('TABLA PRINCIPAL'!$B2669)</f>
        <v>2015</v>
      </c>
      <c r="AB2669" s="22" t="str">
        <f>+IF(Ventas_Oficina[[#This Row],[Total del pedido]]&gt;=100000,"SI","NO")</f>
        <v>NO</v>
      </c>
      <c r="AC2669" s="22" t="str">
        <f>+_xlfn.XLOOKUP(Ventas_Oficina[[#This Row],[Nº de artículo]],AUXILIAR!A2668:A7562,AUXILIAR!D2668:D7562,"Error",0)</f>
        <v>No enviado a tiempo</v>
      </c>
      <c r="AD2669" s="22" t="str">
        <f>+IF(AND(Ventas_Oficina[[#This Row],[Total]]&gt;75000,Ventas_Oficina[[#This Row],[Envio a tiempo]]="Enviado a tiempo"),"Buena Venta","Venta Mala")</f>
        <v>Venta Mala</v>
      </c>
    </row>
    <row r="2670" spans="1:30" x14ac:dyDescent="0.25">
      <c r="A2670" s="26">
        <v>1448189</v>
      </c>
      <c r="B2670" s="10">
        <v>42259</v>
      </c>
      <c r="C2670" s="11" t="s">
        <v>447</v>
      </c>
      <c r="D2670" s="11" t="s">
        <v>62</v>
      </c>
      <c r="E2670" s="11" t="s">
        <v>4</v>
      </c>
      <c r="F2670" s="11" t="s">
        <v>5</v>
      </c>
      <c r="G2670" s="11" t="s">
        <v>1010</v>
      </c>
      <c r="H2670" s="11" t="s">
        <v>27</v>
      </c>
      <c r="I2670" s="11" t="s">
        <v>1015</v>
      </c>
      <c r="J2670" s="11" t="s">
        <v>1025</v>
      </c>
      <c r="K2670" s="11" t="s">
        <v>1262</v>
      </c>
      <c r="L2670" s="11" t="s">
        <v>1265</v>
      </c>
      <c r="M2670" s="11" t="s">
        <v>1272</v>
      </c>
      <c r="N2670" s="10">
        <v>42260</v>
      </c>
      <c r="O2670" s="12">
        <v>399</v>
      </c>
      <c r="P2670" s="12">
        <v>623</v>
      </c>
      <c r="Q2670" s="12">
        <v>224</v>
      </c>
      <c r="R2670" s="11">
        <v>30</v>
      </c>
      <c r="S2670" s="12">
        <v>18690</v>
      </c>
      <c r="T2670" s="13">
        <v>0.08</v>
      </c>
      <c r="U2670" s="12">
        <v>1495.2</v>
      </c>
      <c r="V2670" s="12">
        <v>17194.8</v>
      </c>
      <c r="W2670" s="12">
        <v>697</v>
      </c>
      <c r="X2670" s="12">
        <v>6951</v>
      </c>
      <c r="Y2670" s="14">
        <f>+DAY('TABLA PRINCIPAL'!$B2670)</f>
        <v>12</v>
      </c>
      <c r="Z2670" s="14">
        <f>+MONTH('TABLA PRINCIPAL'!$B2670)</f>
        <v>9</v>
      </c>
      <c r="AA2670" s="14">
        <f>+YEAR('TABLA PRINCIPAL'!$B2670)</f>
        <v>2015</v>
      </c>
      <c r="AB2670" s="22" t="str">
        <f>+IF(Ventas_Oficina[[#This Row],[Total del pedido]]&gt;=100000,"SI","NO")</f>
        <v>NO</v>
      </c>
      <c r="AC2670" s="22" t="str">
        <f>+_xlfn.XLOOKUP(Ventas_Oficina[[#This Row],[Nº de artículo]],AUXILIAR!A2669:A7563,AUXILIAR!D2669:D7563,"Error",0)</f>
        <v>Enviado a tiempo</v>
      </c>
      <c r="AD2670" s="22" t="str">
        <f>+IF(AND(Ventas_Oficina[[#This Row],[Total]]&gt;75000,Ventas_Oficina[[#This Row],[Envio a tiempo]]="Enviado a tiempo"),"Buena Venta","Venta Mala")</f>
        <v>Venta Mala</v>
      </c>
    </row>
    <row r="2671" spans="1:30" x14ac:dyDescent="0.25">
      <c r="A2671" s="25">
        <v>1448189</v>
      </c>
      <c r="B2671" s="5">
        <v>42114</v>
      </c>
      <c r="C2671" s="6" t="s">
        <v>710</v>
      </c>
      <c r="D2671" s="6" t="s">
        <v>199</v>
      </c>
      <c r="E2671" s="6" t="s">
        <v>4</v>
      </c>
      <c r="F2671" s="6" t="s">
        <v>5</v>
      </c>
      <c r="G2671" s="6" t="s">
        <v>1008</v>
      </c>
      <c r="H2671" s="6" t="s">
        <v>24</v>
      </c>
      <c r="I2671" s="6" t="s">
        <v>1013</v>
      </c>
      <c r="J2671" s="6" t="s">
        <v>1118</v>
      </c>
      <c r="K2671" s="6" t="s">
        <v>1261</v>
      </c>
      <c r="L2671" s="6" t="s">
        <v>1265</v>
      </c>
      <c r="M2671" s="6" t="s">
        <v>1272</v>
      </c>
      <c r="N2671" s="5">
        <v>42116</v>
      </c>
      <c r="O2671" s="7">
        <v>448</v>
      </c>
      <c r="P2671" s="7">
        <v>814</v>
      </c>
      <c r="Q2671" s="7">
        <v>366</v>
      </c>
      <c r="R2671" s="6">
        <v>16</v>
      </c>
      <c r="S2671" s="7">
        <v>13024</v>
      </c>
      <c r="T2671" s="8">
        <v>0.04</v>
      </c>
      <c r="U2671" s="7">
        <v>520.96</v>
      </c>
      <c r="V2671" s="7">
        <v>12503.04</v>
      </c>
      <c r="W2671" s="7">
        <v>312</v>
      </c>
      <c r="X2671" s="7">
        <v>6951</v>
      </c>
      <c r="Y2671" s="9">
        <f>+DAY('TABLA PRINCIPAL'!$B2671)</f>
        <v>20</v>
      </c>
      <c r="Z2671" s="9">
        <f>+MONTH('TABLA PRINCIPAL'!$B2671)</f>
        <v>4</v>
      </c>
      <c r="AA2671" s="9">
        <f>+YEAR('TABLA PRINCIPAL'!$B2671)</f>
        <v>2015</v>
      </c>
      <c r="AB2671" s="22" t="str">
        <f>+IF(Ventas_Oficina[[#This Row],[Total del pedido]]&gt;=100000,"SI","NO")</f>
        <v>NO</v>
      </c>
      <c r="AC2671" s="22" t="str">
        <f>+_xlfn.XLOOKUP(Ventas_Oficina[[#This Row],[Nº de artículo]],AUXILIAR!A2670:A7564,AUXILIAR!D2670:D7564,"Error",0)</f>
        <v>No enviado a tiempo</v>
      </c>
      <c r="AD2671" s="22" t="str">
        <f>+IF(AND(Ventas_Oficina[[#This Row],[Total]]&gt;75000,Ventas_Oficina[[#This Row],[Envio a tiempo]]="Enviado a tiempo"),"Buena Venta","Venta Mala")</f>
        <v>Venta Mala</v>
      </c>
    </row>
    <row r="2672" spans="1:30" x14ac:dyDescent="0.25">
      <c r="A2672" s="26">
        <v>1448189</v>
      </c>
      <c r="B2672" s="10">
        <v>42190</v>
      </c>
      <c r="C2672" s="11" t="s">
        <v>176</v>
      </c>
      <c r="D2672" s="11" t="s">
        <v>177</v>
      </c>
      <c r="E2672" s="11" t="s">
        <v>4</v>
      </c>
      <c r="F2672" s="11" t="s">
        <v>5</v>
      </c>
      <c r="G2672" s="11" t="s">
        <v>1008</v>
      </c>
      <c r="H2672" s="11" t="s">
        <v>6</v>
      </c>
      <c r="I2672" s="11" t="s">
        <v>1014</v>
      </c>
      <c r="J2672" s="11" t="s">
        <v>1035</v>
      </c>
      <c r="K2672" s="11" t="s">
        <v>1261</v>
      </c>
      <c r="L2672" s="11" t="s">
        <v>1265</v>
      </c>
      <c r="M2672" s="11" t="s">
        <v>1272</v>
      </c>
      <c r="N2672" s="10">
        <v>42192</v>
      </c>
      <c r="O2672" s="12">
        <v>882</v>
      </c>
      <c r="P2672" s="12">
        <v>2099</v>
      </c>
      <c r="Q2672" s="12">
        <v>1217</v>
      </c>
      <c r="R2672" s="11">
        <v>39</v>
      </c>
      <c r="S2672" s="12">
        <v>81861</v>
      </c>
      <c r="T2672" s="13">
        <v>0.03</v>
      </c>
      <c r="U2672" s="12">
        <v>2455.83</v>
      </c>
      <c r="V2672" s="12">
        <v>79405.17</v>
      </c>
      <c r="W2672" s="12">
        <v>481</v>
      </c>
      <c r="X2672" s="12">
        <v>97162</v>
      </c>
      <c r="Y2672" s="14">
        <f>+DAY('TABLA PRINCIPAL'!$B2672)</f>
        <v>5</v>
      </c>
      <c r="Z2672" s="14">
        <f>+MONTH('TABLA PRINCIPAL'!$B2672)</f>
        <v>7</v>
      </c>
      <c r="AA2672" s="14">
        <f>+YEAR('TABLA PRINCIPAL'!$B2672)</f>
        <v>2015</v>
      </c>
      <c r="AB2672" s="22" t="str">
        <f>+IF(Ventas_Oficina[[#This Row],[Total del pedido]]&gt;=100000,"SI","NO")</f>
        <v>NO</v>
      </c>
      <c r="AC2672" s="22" t="str">
        <f>+_xlfn.XLOOKUP(Ventas_Oficina[[#This Row],[Nº de artículo]],AUXILIAR!A2671:A7565,AUXILIAR!D2671:D7565,"Error",0)</f>
        <v>Enviado a tiempo</v>
      </c>
      <c r="AD2672" s="22" t="str">
        <f>+IF(AND(Ventas_Oficina[[#This Row],[Total]]&gt;75000,Ventas_Oficina[[#This Row],[Envio a tiempo]]="Enviado a tiempo"),"Buena Venta","Venta Mala")</f>
        <v>Buena Venta</v>
      </c>
    </row>
    <row r="2673" spans="1:30" x14ac:dyDescent="0.25">
      <c r="A2673" s="25">
        <v>1448189</v>
      </c>
      <c r="B2673" s="5">
        <v>41492</v>
      </c>
      <c r="C2673" s="6" t="s">
        <v>759</v>
      </c>
      <c r="D2673" s="6" t="s">
        <v>38</v>
      </c>
      <c r="E2673" s="6" t="s">
        <v>4</v>
      </c>
      <c r="F2673" s="6" t="s">
        <v>5</v>
      </c>
      <c r="G2673" s="6" t="s">
        <v>1009</v>
      </c>
      <c r="H2673" s="6" t="s">
        <v>39</v>
      </c>
      <c r="I2673" s="6" t="s">
        <v>1014</v>
      </c>
      <c r="J2673" s="6" t="s">
        <v>1056</v>
      </c>
      <c r="K2673" s="6" t="s">
        <v>1261</v>
      </c>
      <c r="L2673" s="6" t="s">
        <v>1265</v>
      </c>
      <c r="M2673" s="6" t="s">
        <v>1272</v>
      </c>
      <c r="N2673" s="5">
        <v>41495</v>
      </c>
      <c r="O2673" s="7">
        <v>352</v>
      </c>
      <c r="P2673" s="7">
        <v>568</v>
      </c>
      <c r="Q2673" s="7">
        <v>216</v>
      </c>
      <c r="R2673" s="6">
        <v>6</v>
      </c>
      <c r="S2673" s="7">
        <v>3408</v>
      </c>
      <c r="T2673" s="8">
        <v>0.02</v>
      </c>
      <c r="U2673" s="7">
        <v>68.16</v>
      </c>
      <c r="V2673" s="7">
        <v>3339.84</v>
      </c>
      <c r="W2673" s="7">
        <v>139</v>
      </c>
      <c r="X2673" s="7">
        <v>6951</v>
      </c>
      <c r="Y2673" s="9">
        <f>+DAY('TABLA PRINCIPAL'!$B2673)</f>
        <v>6</v>
      </c>
      <c r="Z2673" s="9">
        <f>+MONTH('TABLA PRINCIPAL'!$B2673)</f>
        <v>8</v>
      </c>
      <c r="AA2673" s="9">
        <f>+YEAR('TABLA PRINCIPAL'!$B2673)</f>
        <v>2013</v>
      </c>
      <c r="AB2673" s="22" t="str">
        <f>+IF(Ventas_Oficina[[#This Row],[Total del pedido]]&gt;=100000,"SI","NO")</f>
        <v>NO</v>
      </c>
      <c r="AC2673" s="22" t="str">
        <f>+_xlfn.XLOOKUP(Ventas_Oficina[[#This Row],[Nº de artículo]],AUXILIAR!A2672:A7566,AUXILIAR!D2672:D7566,"Error",0)</f>
        <v>Enviado a tiempo</v>
      </c>
      <c r="AD2673" s="22" t="str">
        <f>+IF(AND(Ventas_Oficina[[#This Row],[Total]]&gt;75000,Ventas_Oficina[[#This Row],[Envio a tiempo]]="Enviado a tiempo"),"Buena Venta","Venta Mala")</f>
        <v>Venta Mala</v>
      </c>
    </row>
    <row r="2674" spans="1:30" x14ac:dyDescent="0.25">
      <c r="A2674" s="26">
        <v>1448189</v>
      </c>
      <c r="B2674" s="10">
        <v>42190</v>
      </c>
      <c r="C2674" s="11" t="s">
        <v>176</v>
      </c>
      <c r="D2674" s="11" t="s">
        <v>177</v>
      </c>
      <c r="E2674" s="11" t="s">
        <v>4</v>
      </c>
      <c r="F2674" s="11" t="s">
        <v>5</v>
      </c>
      <c r="G2674" s="11" t="s">
        <v>1010</v>
      </c>
      <c r="H2674" s="11" t="s">
        <v>6</v>
      </c>
      <c r="I2674" s="11" t="s">
        <v>1014</v>
      </c>
      <c r="J2674" s="11" t="s">
        <v>1035</v>
      </c>
      <c r="K2674" s="11" t="s">
        <v>1261</v>
      </c>
      <c r="L2674" s="11" t="s">
        <v>1266</v>
      </c>
      <c r="M2674" s="11" t="s">
        <v>1272</v>
      </c>
      <c r="N2674" s="10">
        <v>42192</v>
      </c>
      <c r="O2674" s="12">
        <v>882</v>
      </c>
      <c r="P2674" s="12">
        <v>2099</v>
      </c>
      <c r="Q2674" s="12">
        <v>1217</v>
      </c>
      <c r="R2674" s="11">
        <v>26</v>
      </c>
      <c r="S2674" s="12">
        <v>54574</v>
      </c>
      <c r="T2674" s="13">
        <v>0.06</v>
      </c>
      <c r="U2674" s="12">
        <v>3274.44</v>
      </c>
      <c r="V2674" s="12">
        <v>51299.56</v>
      </c>
      <c r="W2674" s="12">
        <v>481</v>
      </c>
      <c r="X2674" s="12">
        <v>97165</v>
      </c>
      <c r="Y2674" s="14">
        <f>+DAY('TABLA PRINCIPAL'!$B2674)</f>
        <v>5</v>
      </c>
      <c r="Z2674" s="14">
        <f>+MONTH('TABLA PRINCIPAL'!$B2674)</f>
        <v>7</v>
      </c>
      <c r="AA2674" s="14">
        <f>+YEAR('TABLA PRINCIPAL'!$B2674)</f>
        <v>2015</v>
      </c>
      <c r="AB2674" s="22" t="str">
        <f>+IF(Ventas_Oficina[[#This Row],[Total del pedido]]&gt;=100000,"SI","NO")</f>
        <v>NO</v>
      </c>
      <c r="AC2674" s="22" t="str">
        <f>+_xlfn.XLOOKUP(Ventas_Oficina[[#This Row],[Nº de artículo]],AUXILIAR!A2673:A7567,AUXILIAR!D2673:D7567,"Error",0)</f>
        <v>Enviado a tiempo</v>
      </c>
      <c r="AD2674" s="22" t="str">
        <f>+IF(AND(Ventas_Oficina[[#This Row],[Total]]&gt;75000,Ventas_Oficina[[#This Row],[Envio a tiempo]]="Enviado a tiempo"),"Buena Venta","Venta Mala")</f>
        <v>Buena Venta</v>
      </c>
    </row>
    <row r="2675" spans="1:30" x14ac:dyDescent="0.25">
      <c r="A2675" s="25">
        <v>1448919</v>
      </c>
      <c r="B2675" s="5">
        <v>41496</v>
      </c>
      <c r="C2675" s="6" t="s">
        <v>535</v>
      </c>
      <c r="D2675" s="6" t="s">
        <v>68</v>
      </c>
      <c r="E2675" s="6" t="s">
        <v>12</v>
      </c>
      <c r="F2675" s="6" t="s">
        <v>13</v>
      </c>
      <c r="G2675" s="6" t="s">
        <v>1008</v>
      </c>
      <c r="H2675" s="6" t="s">
        <v>14</v>
      </c>
      <c r="I2675" s="6" t="s">
        <v>1014</v>
      </c>
      <c r="J2675" s="6" t="s">
        <v>1118</v>
      </c>
      <c r="K2675" s="6" t="s">
        <v>1263</v>
      </c>
      <c r="L2675" s="6" t="s">
        <v>1266</v>
      </c>
      <c r="M2675" s="6" t="s">
        <v>1273</v>
      </c>
      <c r="N2675" s="5">
        <v>41498</v>
      </c>
      <c r="O2675" s="7">
        <v>448</v>
      </c>
      <c r="P2675" s="7">
        <v>814</v>
      </c>
      <c r="Q2675" s="7">
        <v>366</v>
      </c>
      <c r="R2675" s="6">
        <v>8</v>
      </c>
      <c r="S2675" s="7">
        <v>6512</v>
      </c>
      <c r="T2675" s="8">
        <v>0.01</v>
      </c>
      <c r="U2675" s="7">
        <v>65.12</v>
      </c>
      <c r="V2675" s="7">
        <v>6446.88</v>
      </c>
      <c r="W2675" s="7">
        <v>312</v>
      </c>
      <c r="X2675" s="7">
        <v>4827</v>
      </c>
      <c r="Y2675" s="9">
        <f>+DAY('TABLA PRINCIPAL'!$B2675)</f>
        <v>10</v>
      </c>
      <c r="Z2675" s="9">
        <f>+MONTH('TABLA PRINCIPAL'!$B2675)</f>
        <v>8</v>
      </c>
      <c r="AA2675" s="9">
        <f>+YEAR('TABLA PRINCIPAL'!$B2675)</f>
        <v>2013</v>
      </c>
      <c r="AB2675" s="22" t="str">
        <f>+IF(Ventas_Oficina[[#This Row],[Total del pedido]]&gt;=100000,"SI","NO")</f>
        <v>NO</v>
      </c>
      <c r="AC2675" s="22" t="str">
        <f>+_xlfn.XLOOKUP(Ventas_Oficina[[#This Row],[Nº de artículo]],AUXILIAR!A2674:A7568,AUXILIAR!D2674:D7568,"Error",0)</f>
        <v>Enviado a tiempo</v>
      </c>
      <c r="AD2675" s="22" t="str">
        <f>+IF(AND(Ventas_Oficina[[#This Row],[Total]]&gt;75000,Ventas_Oficina[[#This Row],[Envio a tiempo]]="Enviado a tiempo"),"Buena Venta","Venta Mala")</f>
        <v>Venta Mala</v>
      </c>
    </row>
    <row r="2676" spans="1:30" x14ac:dyDescent="0.25">
      <c r="A2676" s="26">
        <v>1449284</v>
      </c>
      <c r="B2676" s="10">
        <v>42118</v>
      </c>
      <c r="C2676" s="11" t="s">
        <v>207</v>
      </c>
      <c r="D2676" s="11" t="s">
        <v>177</v>
      </c>
      <c r="E2676" s="11" t="s">
        <v>4</v>
      </c>
      <c r="F2676" s="11" t="s">
        <v>5</v>
      </c>
      <c r="G2676" s="11" t="s">
        <v>1010</v>
      </c>
      <c r="H2676" s="11" t="s">
        <v>6</v>
      </c>
      <c r="I2676" s="11" t="s">
        <v>1016</v>
      </c>
      <c r="J2676" s="11" t="s">
        <v>1118</v>
      </c>
      <c r="K2676" s="11" t="s">
        <v>1261</v>
      </c>
      <c r="L2676" s="11" t="s">
        <v>1265</v>
      </c>
      <c r="M2676" s="11" t="s">
        <v>1272</v>
      </c>
      <c r="N2676" s="10">
        <v>42118</v>
      </c>
      <c r="O2676" s="12">
        <v>448</v>
      </c>
      <c r="P2676" s="12">
        <v>814</v>
      </c>
      <c r="Q2676" s="12">
        <v>366</v>
      </c>
      <c r="R2676" s="11">
        <v>10</v>
      </c>
      <c r="S2676" s="12">
        <v>8140</v>
      </c>
      <c r="T2676" s="13">
        <v>0.01</v>
      </c>
      <c r="U2676" s="12">
        <v>81.400000000000006</v>
      </c>
      <c r="V2676" s="12">
        <v>8058.6</v>
      </c>
      <c r="W2676" s="12">
        <v>312</v>
      </c>
      <c r="X2676" s="12">
        <v>10144</v>
      </c>
      <c r="Y2676" s="14">
        <f>+DAY('TABLA PRINCIPAL'!$B2676)</f>
        <v>24</v>
      </c>
      <c r="Z2676" s="14">
        <f>+MONTH('TABLA PRINCIPAL'!$B2676)</f>
        <v>4</v>
      </c>
      <c r="AA2676" s="14">
        <f>+YEAR('TABLA PRINCIPAL'!$B2676)</f>
        <v>2015</v>
      </c>
      <c r="AB2676" s="22" t="str">
        <f>+IF(Ventas_Oficina[[#This Row],[Total del pedido]]&gt;=100000,"SI","NO")</f>
        <v>NO</v>
      </c>
      <c r="AC2676" s="22" t="str">
        <f>+_xlfn.XLOOKUP(Ventas_Oficina[[#This Row],[Nº de artículo]],AUXILIAR!A2675:A7569,AUXILIAR!D2675:D7569,"Error",0)</f>
        <v>No enviado a tiempo</v>
      </c>
      <c r="AD2676" s="22" t="str">
        <f>+IF(AND(Ventas_Oficina[[#This Row],[Total]]&gt;75000,Ventas_Oficina[[#This Row],[Envio a tiempo]]="Enviado a tiempo"),"Buena Venta","Venta Mala")</f>
        <v>Venta Mala</v>
      </c>
    </row>
    <row r="2677" spans="1:30" x14ac:dyDescent="0.25">
      <c r="A2677" s="25">
        <v>1449650</v>
      </c>
      <c r="B2677" s="5">
        <v>42000</v>
      </c>
      <c r="C2677" s="6" t="s">
        <v>213</v>
      </c>
      <c r="D2677" s="6" t="s">
        <v>183</v>
      </c>
      <c r="E2677" s="6" t="s">
        <v>4</v>
      </c>
      <c r="F2677" s="6" t="s">
        <v>5</v>
      </c>
      <c r="G2677" s="6" t="s">
        <v>1008</v>
      </c>
      <c r="H2677" s="6" t="s">
        <v>106</v>
      </c>
      <c r="I2677" s="6" t="s">
        <v>1014</v>
      </c>
      <c r="J2677" s="6" t="s">
        <v>1080</v>
      </c>
      <c r="K2677" s="6" t="s">
        <v>1262</v>
      </c>
      <c r="L2677" s="6" t="s">
        <v>1265</v>
      </c>
      <c r="M2677" s="6" t="s">
        <v>1272</v>
      </c>
      <c r="N2677" s="5">
        <v>42002</v>
      </c>
      <c r="O2677" s="7">
        <v>350</v>
      </c>
      <c r="P2677" s="7">
        <v>574</v>
      </c>
      <c r="Q2677" s="7">
        <v>224</v>
      </c>
      <c r="R2677" s="6">
        <v>26</v>
      </c>
      <c r="S2677" s="7">
        <v>14924</v>
      </c>
      <c r="T2677" s="8">
        <v>0.05</v>
      </c>
      <c r="U2677" s="7">
        <v>746.2</v>
      </c>
      <c r="V2677" s="7">
        <v>14177.8</v>
      </c>
      <c r="W2677" s="7">
        <v>501</v>
      </c>
      <c r="X2677" s="7">
        <v>1470</v>
      </c>
      <c r="Y2677" s="9">
        <f>+DAY('TABLA PRINCIPAL'!$B2677)</f>
        <v>27</v>
      </c>
      <c r="Z2677" s="9">
        <f>+MONTH('TABLA PRINCIPAL'!$B2677)</f>
        <v>12</v>
      </c>
      <c r="AA2677" s="9">
        <f>+YEAR('TABLA PRINCIPAL'!$B2677)</f>
        <v>2014</v>
      </c>
      <c r="AB2677" s="22" t="str">
        <f>+IF(Ventas_Oficina[[#This Row],[Total del pedido]]&gt;=100000,"SI","NO")</f>
        <v>NO</v>
      </c>
      <c r="AC2677" s="22" t="str">
        <f>+_xlfn.XLOOKUP(Ventas_Oficina[[#This Row],[Nº de artículo]],AUXILIAR!A2676:A7570,AUXILIAR!D2676:D7570,"Error",0)</f>
        <v>Enviado a tiempo</v>
      </c>
      <c r="AD2677" s="22" t="str">
        <f>+IF(AND(Ventas_Oficina[[#This Row],[Total]]&gt;75000,Ventas_Oficina[[#This Row],[Envio a tiempo]]="Enviado a tiempo"),"Buena Venta","Venta Mala")</f>
        <v>Venta Mala</v>
      </c>
    </row>
    <row r="2678" spans="1:30" x14ac:dyDescent="0.25">
      <c r="A2678" s="26">
        <v>1449650</v>
      </c>
      <c r="B2678" s="10">
        <v>41408</v>
      </c>
      <c r="C2678" s="11" t="s">
        <v>760</v>
      </c>
      <c r="D2678" s="11" t="s">
        <v>97</v>
      </c>
      <c r="E2678" s="11" t="s">
        <v>12</v>
      </c>
      <c r="F2678" s="11" t="s">
        <v>13</v>
      </c>
      <c r="G2678" s="11" t="s">
        <v>1008</v>
      </c>
      <c r="H2678" s="11" t="s">
        <v>14</v>
      </c>
      <c r="I2678" s="11" t="s">
        <v>1014</v>
      </c>
      <c r="J2678" s="11" t="s">
        <v>1044</v>
      </c>
      <c r="K2678" s="11" t="s">
        <v>1261</v>
      </c>
      <c r="L2678" s="11" t="s">
        <v>1267</v>
      </c>
      <c r="M2678" s="11" t="s">
        <v>1272</v>
      </c>
      <c r="N2678" s="10">
        <v>41410</v>
      </c>
      <c r="O2678" s="12">
        <v>118</v>
      </c>
      <c r="P2678" s="12">
        <v>188</v>
      </c>
      <c r="Q2678" s="12">
        <v>70</v>
      </c>
      <c r="R2678" s="11">
        <v>41</v>
      </c>
      <c r="S2678" s="12">
        <v>7708</v>
      </c>
      <c r="T2678" s="13">
        <v>0.02</v>
      </c>
      <c r="U2678" s="12">
        <v>154.16</v>
      </c>
      <c r="V2678" s="12">
        <v>7553.84</v>
      </c>
      <c r="W2678" s="12">
        <v>149</v>
      </c>
      <c r="X2678" s="12">
        <v>5099</v>
      </c>
      <c r="Y2678" s="14">
        <f>+DAY('TABLA PRINCIPAL'!$B2678)</f>
        <v>14</v>
      </c>
      <c r="Z2678" s="14">
        <f>+MONTH('TABLA PRINCIPAL'!$B2678)</f>
        <v>5</v>
      </c>
      <c r="AA2678" s="14">
        <f>+YEAR('TABLA PRINCIPAL'!$B2678)</f>
        <v>2013</v>
      </c>
      <c r="AB2678" s="22" t="str">
        <f>+IF(Ventas_Oficina[[#This Row],[Total del pedido]]&gt;=100000,"SI","NO")</f>
        <v>NO</v>
      </c>
      <c r="AC2678" s="22" t="str">
        <f>+_xlfn.XLOOKUP(Ventas_Oficina[[#This Row],[Nº de artículo]],AUXILIAR!A2677:A7571,AUXILIAR!D2677:D7571,"Error",0)</f>
        <v>Enviado a tiempo</v>
      </c>
      <c r="AD2678" s="22" t="str">
        <f>+IF(AND(Ventas_Oficina[[#This Row],[Total]]&gt;75000,Ventas_Oficina[[#This Row],[Envio a tiempo]]="Enviado a tiempo"),"Buena Venta","Venta Mala")</f>
        <v>Venta Mala</v>
      </c>
    </row>
    <row r="2679" spans="1:30" x14ac:dyDescent="0.25">
      <c r="A2679" s="25">
        <v>1449650</v>
      </c>
      <c r="B2679" s="5">
        <v>42088</v>
      </c>
      <c r="C2679" s="6" t="s">
        <v>278</v>
      </c>
      <c r="D2679" s="6" t="s">
        <v>761</v>
      </c>
      <c r="E2679" s="6" t="s">
        <v>4</v>
      </c>
      <c r="F2679" s="6" t="s">
        <v>5</v>
      </c>
      <c r="G2679" s="6" t="s">
        <v>1010</v>
      </c>
      <c r="H2679" s="6" t="s">
        <v>9</v>
      </c>
      <c r="I2679" s="6" t="s">
        <v>1016</v>
      </c>
      <c r="J2679" s="6" t="s">
        <v>1080</v>
      </c>
      <c r="K2679" s="6" t="s">
        <v>1261</v>
      </c>
      <c r="L2679" s="6" t="s">
        <v>1265</v>
      </c>
      <c r="M2679" s="6" t="s">
        <v>1272</v>
      </c>
      <c r="N2679" s="5">
        <v>42090</v>
      </c>
      <c r="O2679" s="7">
        <v>350</v>
      </c>
      <c r="P2679" s="7">
        <v>574</v>
      </c>
      <c r="Q2679" s="7">
        <v>224</v>
      </c>
      <c r="R2679" s="6">
        <v>40</v>
      </c>
      <c r="S2679" s="7">
        <v>22960</v>
      </c>
      <c r="T2679" s="8">
        <v>0.04</v>
      </c>
      <c r="U2679" s="7">
        <v>918.4</v>
      </c>
      <c r="V2679" s="7">
        <v>22041.599999999999</v>
      </c>
      <c r="W2679" s="7">
        <v>501</v>
      </c>
      <c r="X2679" s="7">
        <v>4039</v>
      </c>
      <c r="Y2679" s="9">
        <f>+DAY('TABLA PRINCIPAL'!$B2679)</f>
        <v>25</v>
      </c>
      <c r="Z2679" s="9">
        <f>+MONTH('TABLA PRINCIPAL'!$B2679)</f>
        <v>3</v>
      </c>
      <c r="AA2679" s="9">
        <f>+YEAR('TABLA PRINCIPAL'!$B2679)</f>
        <v>2015</v>
      </c>
      <c r="AB2679" s="22" t="str">
        <f>+IF(Ventas_Oficina[[#This Row],[Total del pedido]]&gt;=100000,"SI","NO")</f>
        <v>NO</v>
      </c>
      <c r="AC2679" s="22" t="str">
        <f>+_xlfn.XLOOKUP(Ventas_Oficina[[#This Row],[Nº de artículo]],AUXILIAR!A2678:A7572,AUXILIAR!D2678:D7572,"Error",0)</f>
        <v>Enviado a tiempo</v>
      </c>
      <c r="AD2679" s="22" t="str">
        <f>+IF(AND(Ventas_Oficina[[#This Row],[Total]]&gt;75000,Ventas_Oficina[[#This Row],[Envio a tiempo]]="Enviado a tiempo"),"Buena Venta","Venta Mala")</f>
        <v>Venta Mala</v>
      </c>
    </row>
    <row r="2680" spans="1:30" x14ac:dyDescent="0.25">
      <c r="A2680" s="26">
        <v>1449681</v>
      </c>
      <c r="B2680" s="10">
        <v>42119</v>
      </c>
      <c r="C2680" s="11" t="s">
        <v>479</v>
      </c>
      <c r="D2680" s="11" t="s">
        <v>97</v>
      </c>
      <c r="E2680" s="11" t="s">
        <v>12</v>
      </c>
      <c r="F2680" s="11" t="s">
        <v>13</v>
      </c>
      <c r="G2680" s="11" t="s">
        <v>1007</v>
      </c>
      <c r="H2680" s="11" t="s">
        <v>14</v>
      </c>
      <c r="I2680" s="11" t="s">
        <v>1014</v>
      </c>
      <c r="J2680" s="11" t="s">
        <v>1225</v>
      </c>
      <c r="K2680" s="11" t="s">
        <v>1262</v>
      </c>
      <c r="L2680" s="11" t="s">
        <v>1265</v>
      </c>
      <c r="M2680" s="11" t="s">
        <v>1272</v>
      </c>
      <c r="N2680" s="10">
        <v>42121</v>
      </c>
      <c r="O2680" s="12">
        <v>1111</v>
      </c>
      <c r="P2680" s="12">
        <v>1984</v>
      </c>
      <c r="Q2680" s="12">
        <v>873</v>
      </c>
      <c r="R2680" s="11">
        <v>34</v>
      </c>
      <c r="S2680" s="12">
        <v>67456</v>
      </c>
      <c r="T2680" s="13">
        <v>0</v>
      </c>
      <c r="U2680" s="12">
        <v>0</v>
      </c>
      <c r="V2680" s="12">
        <v>67456</v>
      </c>
      <c r="W2680" s="12">
        <v>410</v>
      </c>
      <c r="X2680" s="12">
        <v>3187</v>
      </c>
      <c r="Y2680" s="14">
        <f>+DAY('TABLA PRINCIPAL'!$B2680)</f>
        <v>25</v>
      </c>
      <c r="Z2680" s="14">
        <f>+MONTH('TABLA PRINCIPAL'!$B2680)</f>
        <v>4</v>
      </c>
      <c r="AA2680" s="14">
        <f>+YEAR('TABLA PRINCIPAL'!$B2680)</f>
        <v>2015</v>
      </c>
      <c r="AB2680" s="22" t="str">
        <f>+IF(Ventas_Oficina[[#This Row],[Total del pedido]]&gt;=100000,"SI","NO")</f>
        <v>NO</v>
      </c>
      <c r="AC2680" s="22" t="str">
        <f>+_xlfn.XLOOKUP(Ventas_Oficina[[#This Row],[Nº de artículo]],AUXILIAR!A2679:A7573,AUXILIAR!D2679:D7573,"Error",0)</f>
        <v>Enviado a tiempo</v>
      </c>
      <c r="AD2680" s="22" t="str">
        <f>+IF(AND(Ventas_Oficina[[#This Row],[Total]]&gt;75000,Ventas_Oficina[[#This Row],[Envio a tiempo]]="Enviado a tiempo"),"Buena Venta","Venta Mala")</f>
        <v>Venta Mala</v>
      </c>
    </row>
    <row r="2681" spans="1:30" x14ac:dyDescent="0.25">
      <c r="A2681" s="25">
        <v>1449681</v>
      </c>
      <c r="B2681" s="5">
        <v>42119</v>
      </c>
      <c r="C2681" s="6" t="s">
        <v>479</v>
      </c>
      <c r="D2681" s="6" t="s">
        <v>97</v>
      </c>
      <c r="E2681" s="6" t="s">
        <v>12</v>
      </c>
      <c r="F2681" s="6" t="s">
        <v>13</v>
      </c>
      <c r="G2681" s="6" t="s">
        <v>1007</v>
      </c>
      <c r="H2681" s="6" t="s">
        <v>14</v>
      </c>
      <c r="I2681" s="6" t="s">
        <v>1016</v>
      </c>
      <c r="J2681" s="6" t="s">
        <v>1026</v>
      </c>
      <c r="K2681" s="6" t="s">
        <v>1261</v>
      </c>
      <c r="L2681" s="6" t="s">
        <v>1265</v>
      </c>
      <c r="M2681" s="6" t="s">
        <v>1272</v>
      </c>
      <c r="N2681" s="5">
        <v>42120</v>
      </c>
      <c r="O2681" s="7">
        <v>239</v>
      </c>
      <c r="P2681" s="7">
        <v>426</v>
      </c>
      <c r="Q2681" s="7">
        <v>187</v>
      </c>
      <c r="R2681" s="6">
        <v>13</v>
      </c>
      <c r="S2681" s="7">
        <v>5538</v>
      </c>
      <c r="T2681" s="8">
        <v>0.05</v>
      </c>
      <c r="U2681" s="7">
        <v>276.90000000000003</v>
      </c>
      <c r="V2681" s="7">
        <v>5261.1</v>
      </c>
      <c r="W2681" s="7">
        <v>120</v>
      </c>
      <c r="X2681" s="7">
        <v>3187</v>
      </c>
      <c r="Y2681" s="9">
        <f>+DAY('TABLA PRINCIPAL'!$B2681)</f>
        <v>25</v>
      </c>
      <c r="Z2681" s="9">
        <f>+MONTH('TABLA PRINCIPAL'!$B2681)</f>
        <v>4</v>
      </c>
      <c r="AA2681" s="9">
        <f>+YEAR('TABLA PRINCIPAL'!$B2681)</f>
        <v>2015</v>
      </c>
      <c r="AB2681" s="22" t="str">
        <f>+IF(Ventas_Oficina[[#This Row],[Total del pedido]]&gt;=100000,"SI","NO")</f>
        <v>NO</v>
      </c>
      <c r="AC2681" s="22" t="str">
        <f>+_xlfn.XLOOKUP(Ventas_Oficina[[#This Row],[Nº de artículo]],AUXILIAR!A2680:A7574,AUXILIAR!D2680:D7574,"Error",0)</f>
        <v>Enviado a tiempo</v>
      </c>
      <c r="AD2681" s="22" t="str">
        <f>+IF(AND(Ventas_Oficina[[#This Row],[Total]]&gt;75000,Ventas_Oficina[[#This Row],[Envio a tiempo]]="Enviado a tiempo"),"Buena Venta","Venta Mala")</f>
        <v>Venta Mala</v>
      </c>
    </row>
    <row r="2682" spans="1:30" x14ac:dyDescent="0.25">
      <c r="A2682" s="26">
        <v>1449681</v>
      </c>
      <c r="B2682" s="10">
        <v>42203</v>
      </c>
      <c r="C2682" s="11" t="s">
        <v>112</v>
      </c>
      <c r="D2682" s="11" t="s">
        <v>113</v>
      </c>
      <c r="E2682" s="11" t="s">
        <v>12</v>
      </c>
      <c r="F2682" s="11" t="s">
        <v>13</v>
      </c>
      <c r="G2682" s="11" t="s">
        <v>1007</v>
      </c>
      <c r="H2682" s="11" t="s">
        <v>42</v>
      </c>
      <c r="I2682" s="11" t="s">
        <v>1015</v>
      </c>
      <c r="J2682" s="11" t="s">
        <v>1026</v>
      </c>
      <c r="K2682" s="11" t="s">
        <v>1261</v>
      </c>
      <c r="L2682" s="11" t="s">
        <v>1267</v>
      </c>
      <c r="M2682" s="11" t="s">
        <v>1272</v>
      </c>
      <c r="N2682" s="10">
        <v>42173</v>
      </c>
      <c r="O2682" s="12">
        <v>239</v>
      </c>
      <c r="P2682" s="12">
        <v>426</v>
      </c>
      <c r="Q2682" s="12">
        <v>187</v>
      </c>
      <c r="R2682" s="11">
        <v>9</v>
      </c>
      <c r="S2682" s="12">
        <v>3834</v>
      </c>
      <c r="T2682" s="13">
        <v>0.04</v>
      </c>
      <c r="U2682" s="12">
        <v>153.36000000000001</v>
      </c>
      <c r="V2682" s="12">
        <v>3680.64</v>
      </c>
      <c r="W2682" s="12">
        <v>120</v>
      </c>
      <c r="X2682" s="12">
        <v>3187</v>
      </c>
      <c r="Y2682" s="14">
        <f>+DAY('TABLA PRINCIPAL'!$B2682)</f>
        <v>18</v>
      </c>
      <c r="Z2682" s="14">
        <f>+MONTH('TABLA PRINCIPAL'!$B2682)</f>
        <v>7</v>
      </c>
      <c r="AA2682" s="14">
        <f>+YEAR('TABLA PRINCIPAL'!$B2682)</f>
        <v>2015</v>
      </c>
      <c r="AB2682" s="22" t="str">
        <f>+IF(Ventas_Oficina[[#This Row],[Total del pedido]]&gt;=100000,"SI","NO")</f>
        <v>NO</v>
      </c>
      <c r="AC2682" s="22" t="str">
        <f>+_xlfn.XLOOKUP(Ventas_Oficina[[#This Row],[Nº de artículo]],AUXILIAR!A2681:A7575,AUXILIAR!D2681:D7575,"Error",0)</f>
        <v>No enviado a tiempo</v>
      </c>
      <c r="AD2682" s="22" t="str">
        <f>+IF(AND(Ventas_Oficina[[#This Row],[Total]]&gt;75000,Ventas_Oficina[[#This Row],[Envio a tiempo]]="Enviado a tiempo"),"Buena Venta","Venta Mala")</f>
        <v>Venta Mala</v>
      </c>
    </row>
    <row r="2683" spans="1:30" x14ac:dyDescent="0.25">
      <c r="A2683" s="25">
        <v>1450015</v>
      </c>
      <c r="B2683" s="5">
        <v>42119</v>
      </c>
      <c r="C2683" s="6" t="s">
        <v>479</v>
      </c>
      <c r="D2683" s="6" t="s">
        <v>97</v>
      </c>
      <c r="E2683" s="6" t="s">
        <v>12</v>
      </c>
      <c r="F2683" s="6" t="s">
        <v>13</v>
      </c>
      <c r="G2683" s="6" t="s">
        <v>1010</v>
      </c>
      <c r="H2683" s="6" t="s">
        <v>14</v>
      </c>
      <c r="I2683" s="6" t="s">
        <v>1016</v>
      </c>
      <c r="J2683" s="6" t="s">
        <v>1101</v>
      </c>
      <c r="K2683" s="6" t="s">
        <v>1261</v>
      </c>
      <c r="L2683" s="6" t="s">
        <v>1267</v>
      </c>
      <c r="M2683" s="6" t="s">
        <v>1272</v>
      </c>
      <c r="N2683" s="5">
        <v>42120</v>
      </c>
      <c r="O2683" s="7">
        <v>27899</v>
      </c>
      <c r="P2683" s="7">
        <v>44999</v>
      </c>
      <c r="Q2683" s="7">
        <v>17100</v>
      </c>
      <c r="R2683" s="6">
        <v>34</v>
      </c>
      <c r="S2683" s="7">
        <v>1529966</v>
      </c>
      <c r="T2683" s="8">
        <v>0.03</v>
      </c>
      <c r="U2683" s="7">
        <v>45898.979999999996</v>
      </c>
      <c r="V2683" s="7">
        <v>1484067.02</v>
      </c>
      <c r="W2683" s="7">
        <v>4900</v>
      </c>
      <c r="X2683" s="7">
        <v>85247</v>
      </c>
      <c r="Y2683" s="9">
        <f>+DAY('TABLA PRINCIPAL'!$B2683)</f>
        <v>25</v>
      </c>
      <c r="Z2683" s="9">
        <f>+MONTH('TABLA PRINCIPAL'!$B2683)</f>
        <v>4</v>
      </c>
      <c r="AA2683" s="9">
        <f>+YEAR('TABLA PRINCIPAL'!$B2683)</f>
        <v>2015</v>
      </c>
      <c r="AB2683" s="22" t="str">
        <f>+IF(Ventas_Oficina[[#This Row],[Total del pedido]]&gt;=100000,"SI","NO")</f>
        <v>SI</v>
      </c>
      <c r="AC2683" s="22" t="str">
        <f>+_xlfn.XLOOKUP(Ventas_Oficina[[#This Row],[Nº de artículo]],AUXILIAR!A2682:A7576,AUXILIAR!D2682:D7576,"Error",0)</f>
        <v>No enviado a tiempo</v>
      </c>
      <c r="AD2683" s="22" t="str">
        <f>+IF(AND(Ventas_Oficina[[#This Row],[Total]]&gt;75000,Ventas_Oficina[[#This Row],[Envio a tiempo]]="Enviado a tiempo"),"Buena Venta","Venta Mala")</f>
        <v>Venta Mala</v>
      </c>
    </row>
    <row r="2684" spans="1:30" x14ac:dyDescent="0.25">
      <c r="A2684" s="26">
        <v>1450015</v>
      </c>
      <c r="B2684" s="10">
        <v>41969</v>
      </c>
      <c r="C2684" s="11" t="s">
        <v>487</v>
      </c>
      <c r="D2684" s="11" t="s">
        <v>3</v>
      </c>
      <c r="E2684" s="11" t="s">
        <v>4</v>
      </c>
      <c r="F2684" s="11" t="s">
        <v>5</v>
      </c>
      <c r="G2684" s="11" t="s">
        <v>1010</v>
      </c>
      <c r="H2684" s="11" t="s">
        <v>6</v>
      </c>
      <c r="I2684" s="11" t="s">
        <v>1012</v>
      </c>
      <c r="J2684" s="11" t="s">
        <v>1104</v>
      </c>
      <c r="K2684" s="11" t="s">
        <v>1261</v>
      </c>
      <c r="L2684" s="11" t="s">
        <v>1266</v>
      </c>
      <c r="M2684" s="11" t="s">
        <v>1273</v>
      </c>
      <c r="N2684" s="10">
        <v>41971</v>
      </c>
      <c r="O2684" s="12">
        <v>131</v>
      </c>
      <c r="P2684" s="12">
        <v>284</v>
      </c>
      <c r="Q2684" s="12">
        <v>153</v>
      </c>
      <c r="R2684" s="11">
        <v>49</v>
      </c>
      <c r="S2684" s="12">
        <v>13916</v>
      </c>
      <c r="T2684" s="13">
        <v>7.0000000000000007E-2</v>
      </c>
      <c r="U2684" s="12">
        <v>974.12000000000012</v>
      </c>
      <c r="V2684" s="12">
        <v>12941.88</v>
      </c>
      <c r="W2684" s="12">
        <v>93</v>
      </c>
      <c r="X2684" s="12">
        <v>8378</v>
      </c>
      <c r="Y2684" s="14">
        <f>+DAY('TABLA PRINCIPAL'!$B2684)</f>
        <v>26</v>
      </c>
      <c r="Z2684" s="14">
        <f>+MONTH('TABLA PRINCIPAL'!$B2684)</f>
        <v>11</v>
      </c>
      <c r="AA2684" s="14">
        <f>+YEAR('TABLA PRINCIPAL'!$B2684)</f>
        <v>2014</v>
      </c>
      <c r="AB2684" s="22" t="str">
        <f>+IF(Ventas_Oficina[[#This Row],[Total del pedido]]&gt;=100000,"SI","NO")</f>
        <v>NO</v>
      </c>
      <c r="AC2684" s="22" t="str">
        <f>+_xlfn.XLOOKUP(Ventas_Oficina[[#This Row],[Nº de artículo]],AUXILIAR!A2683:A7577,AUXILIAR!D2683:D7577,"Error",0)</f>
        <v>No enviado a tiempo</v>
      </c>
      <c r="AD2684" s="22" t="str">
        <f>+IF(AND(Ventas_Oficina[[#This Row],[Total]]&gt;75000,Ventas_Oficina[[#This Row],[Envio a tiempo]]="Enviado a tiempo"),"Buena Venta","Venta Mala")</f>
        <v>Venta Mala</v>
      </c>
    </row>
    <row r="2685" spans="1:30" x14ac:dyDescent="0.25">
      <c r="A2685" s="25">
        <v>1450015</v>
      </c>
      <c r="B2685" s="5">
        <v>42138</v>
      </c>
      <c r="C2685" s="6" t="s">
        <v>659</v>
      </c>
      <c r="D2685" s="6" t="s">
        <v>223</v>
      </c>
      <c r="E2685" s="6" t="s">
        <v>4</v>
      </c>
      <c r="F2685" s="6" t="s">
        <v>5</v>
      </c>
      <c r="G2685" s="6" t="s">
        <v>1009</v>
      </c>
      <c r="H2685" s="6" t="s">
        <v>17</v>
      </c>
      <c r="I2685" s="6" t="s">
        <v>1013</v>
      </c>
      <c r="J2685" s="6" t="s">
        <v>1107</v>
      </c>
      <c r="K2685" s="6" t="s">
        <v>1262</v>
      </c>
      <c r="L2685" s="6" t="s">
        <v>1265</v>
      </c>
      <c r="M2685" s="6" t="s">
        <v>1272</v>
      </c>
      <c r="N2685" s="5">
        <v>42138</v>
      </c>
      <c r="O2685" s="7">
        <v>276</v>
      </c>
      <c r="P2685" s="7">
        <v>438</v>
      </c>
      <c r="Q2685" s="7">
        <v>162</v>
      </c>
      <c r="R2685" s="6">
        <v>32</v>
      </c>
      <c r="S2685" s="7">
        <v>14016</v>
      </c>
      <c r="T2685" s="8">
        <v>0.01</v>
      </c>
      <c r="U2685" s="7">
        <v>140.16</v>
      </c>
      <c r="V2685" s="7">
        <v>13875.84</v>
      </c>
      <c r="W2685" s="7">
        <v>621</v>
      </c>
      <c r="X2685" s="7">
        <v>4573</v>
      </c>
      <c r="Y2685" s="9">
        <f>+DAY('TABLA PRINCIPAL'!$B2685)</f>
        <v>14</v>
      </c>
      <c r="Z2685" s="9">
        <f>+MONTH('TABLA PRINCIPAL'!$B2685)</f>
        <v>5</v>
      </c>
      <c r="AA2685" s="9">
        <f>+YEAR('TABLA PRINCIPAL'!$B2685)</f>
        <v>2015</v>
      </c>
      <c r="AB2685" s="22" t="str">
        <f>+IF(Ventas_Oficina[[#This Row],[Total del pedido]]&gt;=100000,"SI","NO")</f>
        <v>NO</v>
      </c>
      <c r="AC2685" s="22" t="str">
        <f>+_xlfn.XLOOKUP(Ventas_Oficina[[#This Row],[Nº de artículo]],AUXILIAR!A2684:A7578,AUXILIAR!D2684:D7578,"Error",0)</f>
        <v>Enviado a tiempo</v>
      </c>
      <c r="AD2685" s="22" t="str">
        <f>+IF(AND(Ventas_Oficina[[#This Row],[Total]]&gt;75000,Ventas_Oficina[[#This Row],[Envio a tiempo]]="Enviado a tiempo"),"Buena Venta","Venta Mala")</f>
        <v>Venta Mala</v>
      </c>
    </row>
    <row r="2686" spans="1:30" x14ac:dyDescent="0.25">
      <c r="A2686" s="26">
        <v>1450015</v>
      </c>
      <c r="B2686" s="10">
        <v>42119</v>
      </c>
      <c r="C2686" s="11" t="s">
        <v>479</v>
      </c>
      <c r="D2686" s="11" t="s">
        <v>97</v>
      </c>
      <c r="E2686" s="11" t="s">
        <v>12</v>
      </c>
      <c r="F2686" s="11" t="s">
        <v>13</v>
      </c>
      <c r="G2686" s="11" t="s">
        <v>1008</v>
      </c>
      <c r="H2686" s="11" t="s">
        <v>14</v>
      </c>
      <c r="I2686" s="11" t="s">
        <v>1012</v>
      </c>
      <c r="J2686" s="11" t="s">
        <v>1115</v>
      </c>
      <c r="K2686" s="11" t="s">
        <v>1262</v>
      </c>
      <c r="L2686" s="11" t="s">
        <v>1265</v>
      </c>
      <c r="M2686" s="11" t="s">
        <v>1273</v>
      </c>
      <c r="N2686" s="10">
        <v>42121</v>
      </c>
      <c r="O2686" s="12">
        <v>522</v>
      </c>
      <c r="P2686" s="12">
        <v>985</v>
      </c>
      <c r="Q2686" s="12">
        <v>463</v>
      </c>
      <c r="R2686" s="11">
        <v>42</v>
      </c>
      <c r="S2686" s="12">
        <v>41370</v>
      </c>
      <c r="T2686" s="13">
        <v>0.02</v>
      </c>
      <c r="U2686" s="12">
        <v>827.4</v>
      </c>
      <c r="V2686" s="12">
        <v>40542.6</v>
      </c>
      <c r="W2686" s="12">
        <v>482</v>
      </c>
      <c r="X2686" s="12">
        <v>87747</v>
      </c>
      <c r="Y2686" s="14">
        <f>+DAY('TABLA PRINCIPAL'!$B2686)</f>
        <v>25</v>
      </c>
      <c r="Z2686" s="14">
        <f>+MONTH('TABLA PRINCIPAL'!$B2686)</f>
        <v>4</v>
      </c>
      <c r="AA2686" s="14">
        <f>+YEAR('TABLA PRINCIPAL'!$B2686)</f>
        <v>2015</v>
      </c>
      <c r="AB2686" s="22" t="str">
        <f>+IF(Ventas_Oficina[[#This Row],[Total del pedido]]&gt;=100000,"SI","NO")</f>
        <v>NO</v>
      </c>
      <c r="AC2686" s="22" t="str">
        <f>+_xlfn.XLOOKUP(Ventas_Oficina[[#This Row],[Nº de artículo]],AUXILIAR!A2685:A7579,AUXILIAR!D2685:D7579,"Error",0)</f>
        <v>No enviado a tiempo</v>
      </c>
      <c r="AD2686" s="22" t="str">
        <f>+IF(AND(Ventas_Oficina[[#This Row],[Total]]&gt;75000,Ventas_Oficina[[#This Row],[Envio a tiempo]]="Enviado a tiempo"),"Buena Venta","Venta Mala")</f>
        <v>Venta Mala</v>
      </c>
    </row>
    <row r="2687" spans="1:30" x14ac:dyDescent="0.25">
      <c r="A2687" s="25">
        <v>1450015</v>
      </c>
      <c r="B2687" s="5">
        <v>42119</v>
      </c>
      <c r="C2687" s="6" t="s">
        <v>479</v>
      </c>
      <c r="D2687" s="6" t="s">
        <v>97</v>
      </c>
      <c r="E2687" s="6" t="s">
        <v>12</v>
      </c>
      <c r="F2687" s="6" t="s">
        <v>13</v>
      </c>
      <c r="G2687" s="6" t="s">
        <v>1008</v>
      </c>
      <c r="H2687" s="6" t="s">
        <v>14</v>
      </c>
      <c r="I2687" s="6" t="s">
        <v>1012</v>
      </c>
      <c r="J2687" s="6" t="s">
        <v>1101</v>
      </c>
      <c r="K2687" s="6" t="s">
        <v>1261</v>
      </c>
      <c r="L2687" s="6" t="s">
        <v>1265</v>
      </c>
      <c r="M2687" s="6" t="s">
        <v>1272</v>
      </c>
      <c r="N2687" s="5">
        <v>42120</v>
      </c>
      <c r="O2687" s="7">
        <v>27899</v>
      </c>
      <c r="P2687" s="7">
        <v>44999</v>
      </c>
      <c r="Q2687" s="7">
        <v>17100</v>
      </c>
      <c r="R2687" s="6">
        <v>28</v>
      </c>
      <c r="S2687" s="7">
        <v>1259972</v>
      </c>
      <c r="T2687" s="8">
        <v>0.08</v>
      </c>
      <c r="U2687" s="7">
        <v>100797.76000000001</v>
      </c>
      <c r="V2687" s="7">
        <v>1159174.24</v>
      </c>
      <c r="W2687" s="7">
        <v>4900</v>
      </c>
      <c r="X2687" s="7">
        <v>85247</v>
      </c>
      <c r="Y2687" s="9">
        <f>+DAY('TABLA PRINCIPAL'!$B2687)</f>
        <v>25</v>
      </c>
      <c r="Z2687" s="9">
        <f>+MONTH('TABLA PRINCIPAL'!$B2687)</f>
        <v>4</v>
      </c>
      <c r="AA2687" s="9">
        <f>+YEAR('TABLA PRINCIPAL'!$B2687)</f>
        <v>2015</v>
      </c>
      <c r="AB2687" s="22" t="str">
        <f>+IF(Ventas_Oficina[[#This Row],[Total del pedido]]&gt;=100000,"SI","NO")</f>
        <v>SI</v>
      </c>
      <c r="AC2687" s="22" t="str">
        <f>+_xlfn.XLOOKUP(Ventas_Oficina[[#This Row],[Nº de artículo]],AUXILIAR!A2686:A7580,AUXILIAR!D2686:D7580,"Error",0)</f>
        <v>Enviado a tiempo</v>
      </c>
      <c r="AD2687" s="22" t="str">
        <f>+IF(AND(Ventas_Oficina[[#This Row],[Total]]&gt;75000,Ventas_Oficina[[#This Row],[Envio a tiempo]]="Enviado a tiempo"),"Buena Venta","Venta Mala")</f>
        <v>Buena Venta</v>
      </c>
    </row>
    <row r="2688" spans="1:30" x14ac:dyDescent="0.25">
      <c r="A2688" s="26">
        <v>1450015</v>
      </c>
      <c r="B2688" s="10">
        <v>42119</v>
      </c>
      <c r="C2688" s="11" t="s">
        <v>479</v>
      </c>
      <c r="D2688" s="11" t="s">
        <v>97</v>
      </c>
      <c r="E2688" s="11" t="s">
        <v>12</v>
      </c>
      <c r="F2688" s="11" t="s">
        <v>13</v>
      </c>
      <c r="G2688" s="11" t="s">
        <v>1008</v>
      </c>
      <c r="H2688" s="11" t="s">
        <v>14</v>
      </c>
      <c r="I2688" s="11" t="s">
        <v>1013</v>
      </c>
      <c r="J2688" s="11" t="s">
        <v>1101</v>
      </c>
      <c r="K2688" s="11" t="s">
        <v>1261</v>
      </c>
      <c r="L2688" s="11" t="s">
        <v>1265</v>
      </c>
      <c r="M2688" s="11" t="s">
        <v>1272</v>
      </c>
      <c r="N2688" s="10">
        <v>42120</v>
      </c>
      <c r="O2688" s="12">
        <v>27899</v>
      </c>
      <c r="P2688" s="12">
        <v>44999</v>
      </c>
      <c r="Q2688" s="12">
        <v>17100</v>
      </c>
      <c r="R2688" s="11">
        <v>50</v>
      </c>
      <c r="S2688" s="12">
        <v>2249950</v>
      </c>
      <c r="T2688" s="13">
        <v>0.01</v>
      </c>
      <c r="U2688" s="12">
        <v>22499.5</v>
      </c>
      <c r="V2688" s="12">
        <v>2227450.5</v>
      </c>
      <c r="W2688" s="12">
        <v>4900</v>
      </c>
      <c r="X2688" s="12">
        <v>85247</v>
      </c>
      <c r="Y2688" s="14">
        <f>+DAY('TABLA PRINCIPAL'!$B2688)</f>
        <v>25</v>
      </c>
      <c r="Z2688" s="14">
        <f>+MONTH('TABLA PRINCIPAL'!$B2688)</f>
        <v>4</v>
      </c>
      <c r="AA2688" s="14">
        <f>+YEAR('TABLA PRINCIPAL'!$B2688)</f>
        <v>2015</v>
      </c>
      <c r="AB2688" s="22" t="str">
        <f>+IF(Ventas_Oficina[[#This Row],[Total del pedido]]&gt;=100000,"SI","NO")</f>
        <v>SI</v>
      </c>
      <c r="AC2688" s="22" t="str">
        <f>+_xlfn.XLOOKUP(Ventas_Oficina[[#This Row],[Nº de artículo]],AUXILIAR!A2687:A7581,AUXILIAR!D2687:D7581,"Error",0)</f>
        <v>No enviado a tiempo</v>
      </c>
      <c r="AD2688" s="22" t="str">
        <f>+IF(AND(Ventas_Oficina[[#This Row],[Total]]&gt;75000,Ventas_Oficina[[#This Row],[Envio a tiempo]]="Enviado a tiempo"),"Buena Venta","Venta Mala")</f>
        <v>Venta Mala</v>
      </c>
    </row>
    <row r="2689" spans="1:30" x14ac:dyDescent="0.25">
      <c r="A2689" s="25">
        <v>1450380</v>
      </c>
      <c r="B2689" s="5">
        <v>41685</v>
      </c>
      <c r="C2689" s="6" t="s">
        <v>190</v>
      </c>
      <c r="D2689" s="6" t="s">
        <v>137</v>
      </c>
      <c r="E2689" s="6" t="s">
        <v>4</v>
      </c>
      <c r="F2689" s="6" t="s">
        <v>5</v>
      </c>
      <c r="G2689" s="6" t="s">
        <v>1010</v>
      </c>
      <c r="H2689" s="6" t="s">
        <v>6</v>
      </c>
      <c r="I2689" s="6" t="s">
        <v>1016</v>
      </c>
      <c r="J2689" s="6" t="s">
        <v>1064</v>
      </c>
      <c r="K2689" s="6" t="s">
        <v>1261</v>
      </c>
      <c r="L2689" s="6" t="s">
        <v>1267</v>
      </c>
      <c r="M2689" s="6" t="s">
        <v>1272</v>
      </c>
      <c r="N2689" s="5">
        <v>41691</v>
      </c>
      <c r="O2689" s="7">
        <v>365</v>
      </c>
      <c r="P2689" s="7">
        <v>598</v>
      </c>
      <c r="Q2689" s="7">
        <v>233</v>
      </c>
      <c r="R2689" s="6">
        <v>28</v>
      </c>
      <c r="S2689" s="7">
        <v>16744</v>
      </c>
      <c r="T2689" s="8">
        <v>0.06</v>
      </c>
      <c r="U2689" s="7">
        <v>1004.64</v>
      </c>
      <c r="V2689" s="7">
        <v>15739.36</v>
      </c>
      <c r="W2689" s="7">
        <v>149</v>
      </c>
      <c r="X2689" s="7">
        <v>15139</v>
      </c>
      <c r="Y2689" s="9">
        <f>+DAY('TABLA PRINCIPAL'!$B2689)</f>
        <v>15</v>
      </c>
      <c r="Z2689" s="9">
        <f>+MONTH('TABLA PRINCIPAL'!$B2689)</f>
        <v>2</v>
      </c>
      <c r="AA2689" s="9">
        <f>+YEAR('TABLA PRINCIPAL'!$B2689)</f>
        <v>2014</v>
      </c>
      <c r="AB2689" s="22" t="str">
        <f>+IF(Ventas_Oficina[[#This Row],[Total del pedido]]&gt;=100000,"SI","NO")</f>
        <v>NO</v>
      </c>
      <c r="AC2689" s="22" t="str">
        <f>+_xlfn.XLOOKUP(Ventas_Oficina[[#This Row],[Nº de artículo]],AUXILIAR!A2688:A7582,AUXILIAR!D2688:D7582,"Error",0)</f>
        <v>Enviado a tiempo</v>
      </c>
      <c r="AD2689" s="22" t="str">
        <f>+IF(AND(Ventas_Oficina[[#This Row],[Total]]&gt;75000,Ventas_Oficina[[#This Row],[Envio a tiempo]]="Enviado a tiempo"),"Buena Venta","Venta Mala")</f>
        <v>Venta Mala</v>
      </c>
    </row>
    <row r="2690" spans="1:30" x14ac:dyDescent="0.25">
      <c r="A2690" s="26">
        <v>1450380</v>
      </c>
      <c r="B2690" s="10">
        <v>42179</v>
      </c>
      <c r="C2690" s="11" t="s">
        <v>762</v>
      </c>
      <c r="D2690" s="11" t="s">
        <v>33</v>
      </c>
      <c r="E2690" s="11" t="s">
        <v>4</v>
      </c>
      <c r="F2690" s="11" t="s">
        <v>5</v>
      </c>
      <c r="G2690" s="11" t="s">
        <v>1009</v>
      </c>
      <c r="H2690" s="11" t="s">
        <v>34</v>
      </c>
      <c r="I2690" s="11" t="s">
        <v>1016</v>
      </c>
      <c r="J2690" s="11" t="s">
        <v>1119</v>
      </c>
      <c r="K2690" s="11" t="s">
        <v>1261</v>
      </c>
      <c r="L2690" s="11" t="s">
        <v>1267</v>
      </c>
      <c r="M2690" s="11" t="s">
        <v>1272</v>
      </c>
      <c r="N2690" s="10">
        <v>42179</v>
      </c>
      <c r="O2690" s="12">
        <v>337</v>
      </c>
      <c r="P2690" s="12">
        <v>553</v>
      </c>
      <c r="Q2690" s="12">
        <v>216</v>
      </c>
      <c r="R2690" s="11">
        <v>33</v>
      </c>
      <c r="S2690" s="12">
        <v>18249</v>
      </c>
      <c r="T2690" s="13">
        <v>0.06</v>
      </c>
      <c r="U2690" s="12">
        <v>1094.94</v>
      </c>
      <c r="V2690" s="12">
        <v>17154.060000000001</v>
      </c>
      <c r="W2690" s="12">
        <v>698</v>
      </c>
      <c r="X2690" s="12">
        <v>2375</v>
      </c>
      <c r="Y2690" s="14">
        <f>+DAY('TABLA PRINCIPAL'!$B2690)</f>
        <v>24</v>
      </c>
      <c r="Z2690" s="14">
        <f>+MONTH('TABLA PRINCIPAL'!$B2690)</f>
        <v>6</v>
      </c>
      <c r="AA2690" s="14">
        <f>+YEAR('TABLA PRINCIPAL'!$B2690)</f>
        <v>2015</v>
      </c>
      <c r="AB2690" s="22" t="str">
        <f>+IF(Ventas_Oficina[[#This Row],[Total del pedido]]&gt;=100000,"SI","NO")</f>
        <v>NO</v>
      </c>
      <c r="AC2690" s="22" t="str">
        <f>+_xlfn.XLOOKUP(Ventas_Oficina[[#This Row],[Nº de artículo]],AUXILIAR!A2689:A7583,AUXILIAR!D2689:D7583,"Error",0)</f>
        <v>Enviado a tiempo</v>
      </c>
      <c r="AD2690" s="22" t="str">
        <f>+IF(AND(Ventas_Oficina[[#This Row],[Total]]&gt;75000,Ventas_Oficina[[#This Row],[Envio a tiempo]]="Enviado a tiempo"),"Buena Venta","Venta Mala")</f>
        <v>Venta Mala</v>
      </c>
    </row>
    <row r="2691" spans="1:30" x14ac:dyDescent="0.25">
      <c r="A2691" s="25">
        <v>1450380</v>
      </c>
      <c r="B2691" s="5">
        <v>42024</v>
      </c>
      <c r="C2691" s="6" t="s">
        <v>182</v>
      </c>
      <c r="D2691" s="6" t="s">
        <v>183</v>
      </c>
      <c r="E2691" s="6" t="s">
        <v>4</v>
      </c>
      <c r="F2691" s="6" t="s">
        <v>5</v>
      </c>
      <c r="G2691" s="6" t="s">
        <v>1008</v>
      </c>
      <c r="H2691" s="6" t="s">
        <v>106</v>
      </c>
      <c r="I2691" s="6" t="s">
        <v>1013</v>
      </c>
      <c r="J2691" s="6" t="s">
        <v>1046</v>
      </c>
      <c r="K2691" s="6" t="s">
        <v>1261</v>
      </c>
      <c r="L2691" s="6" t="s">
        <v>1265</v>
      </c>
      <c r="M2691" s="6" t="s">
        <v>1272</v>
      </c>
      <c r="N2691" s="5">
        <v>42025</v>
      </c>
      <c r="O2691" s="7">
        <v>519</v>
      </c>
      <c r="P2691" s="7">
        <v>1298</v>
      </c>
      <c r="Q2691" s="7">
        <v>779</v>
      </c>
      <c r="R2691" s="6">
        <v>44</v>
      </c>
      <c r="S2691" s="7">
        <v>57112</v>
      </c>
      <c r="T2691" s="8">
        <v>0.03</v>
      </c>
      <c r="U2691" s="7">
        <v>1713.36</v>
      </c>
      <c r="V2691" s="7">
        <v>55398.64</v>
      </c>
      <c r="W2691" s="7">
        <v>314</v>
      </c>
      <c r="X2691" s="7">
        <v>17243</v>
      </c>
      <c r="Y2691" s="9">
        <f>+DAY('TABLA PRINCIPAL'!$B2691)</f>
        <v>20</v>
      </c>
      <c r="Z2691" s="9">
        <f>+MONTH('TABLA PRINCIPAL'!$B2691)</f>
        <v>1</v>
      </c>
      <c r="AA2691" s="9">
        <f>+YEAR('TABLA PRINCIPAL'!$B2691)</f>
        <v>2015</v>
      </c>
      <c r="AB2691" s="22" t="str">
        <f>+IF(Ventas_Oficina[[#This Row],[Total del pedido]]&gt;=100000,"SI","NO")</f>
        <v>NO</v>
      </c>
      <c r="AC2691" s="22" t="str">
        <f>+_xlfn.XLOOKUP(Ventas_Oficina[[#This Row],[Nº de artículo]],AUXILIAR!A2690:A7584,AUXILIAR!D2690:D7584,"Error",0)</f>
        <v>No enviado a tiempo</v>
      </c>
      <c r="AD2691" s="22" t="str">
        <f>+IF(AND(Ventas_Oficina[[#This Row],[Total]]&gt;75000,Ventas_Oficina[[#This Row],[Envio a tiempo]]="Enviado a tiempo"),"Buena Venta","Venta Mala")</f>
        <v>Venta Mala</v>
      </c>
    </row>
    <row r="2692" spans="1:30" x14ac:dyDescent="0.25">
      <c r="A2692" s="26">
        <v>1450745</v>
      </c>
      <c r="B2692" s="10">
        <v>42079</v>
      </c>
      <c r="C2692" s="11" t="s">
        <v>318</v>
      </c>
      <c r="D2692" s="11" t="s">
        <v>29</v>
      </c>
      <c r="E2692" s="11" t="s">
        <v>12</v>
      </c>
      <c r="F2692" s="11" t="s">
        <v>13</v>
      </c>
      <c r="G2692" s="11" t="s">
        <v>1008</v>
      </c>
      <c r="H2692" s="11" t="s">
        <v>14</v>
      </c>
      <c r="I2692" s="11" t="s">
        <v>1013</v>
      </c>
      <c r="J2692" s="11" t="s">
        <v>1060</v>
      </c>
      <c r="K2692" s="11" t="s">
        <v>1263</v>
      </c>
      <c r="L2692" s="11" t="s">
        <v>1269</v>
      </c>
      <c r="M2692" s="11" t="s">
        <v>1272</v>
      </c>
      <c r="N2692" s="10">
        <v>42079</v>
      </c>
      <c r="O2692" s="12">
        <v>1388</v>
      </c>
      <c r="P2692" s="12">
        <v>2238</v>
      </c>
      <c r="Q2692" s="12">
        <v>850</v>
      </c>
      <c r="R2692" s="11">
        <v>14</v>
      </c>
      <c r="S2692" s="12">
        <v>31332</v>
      </c>
      <c r="T2692" s="13">
        <v>0</v>
      </c>
      <c r="U2692" s="12">
        <v>0</v>
      </c>
      <c r="V2692" s="12">
        <v>31332</v>
      </c>
      <c r="W2692" s="12">
        <v>1510</v>
      </c>
      <c r="X2692" s="12">
        <v>14938</v>
      </c>
      <c r="Y2692" s="14">
        <f>+DAY('TABLA PRINCIPAL'!$B2692)</f>
        <v>16</v>
      </c>
      <c r="Z2692" s="14">
        <f>+MONTH('TABLA PRINCIPAL'!$B2692)</f>
        <v>3</v>
      </c>
      <c r="AA2692" s="14">
        <f>+YEAR('TABLA PRINCIPAL'!$B2692)</f>
        <v>2015</v>
      </c>
      <c r="AB2692" s="22" t="str">
        <f>+IF(Ventas_Oficina[[#This Row],[Total del pedido]]&gt;=100000,"SI","NO")</f>
        <v>NO</v>
      </c>
      <c r="AC2692" s="22" t="str">
        <f>+_xlfn.XLOOKUP(Ventas_Oficina[[#This Row],[Nº de artículo]],AUXILIAR!A2691:A7585,AUXILIAR!D2691:D7585,"Error",0)</f>
        <v>No enviado a tiempo</v>
      </c>
      <c r="AD2692" s="22" t="str">
        <f>+IF(AND(Ventas_Oficina[[#This Row],[Total]]&gt;75000,Ventas_Oficina[[#This Row],[Envio a tiempo]]="Enviado a tiempo"),"Buena Venta","Venta Mala")</f>
        <v>Venta Mala</v>
      </c>
    </row>
    <row r="2693" spans="1:30" x14ac:dyDescent="0.25">
      <c r="A2693" s="25">
        <v>1451111</v>
      </c>
      <c r="B2693" s="5">
        <v>41654</v>
      </c>
      <c r="C2693" s="6" t="s">
        <v>284</v>
      </c>
      <c r="D2693" s="6" t="s">
        <v>209</v>
      </c>
      <c r="E2693" s="6" t="s">
        <v>4</v>
      </c>
      <c r="F2693" s="6" t="s">
        <v>5</v>
      </c>
      <c r="G2693" s="6" t="s">
        <v>1008</v>
      </c>
      <c r="H2693" s="6" t="s">
        <v>6</v>
      </c>
      <c r="I2693" s="6" t="s">
        <v>1014</v>
      </c>
      <c r="J2693" s="6" t="s">
        <v>1075</v>
      </c>
      <c r="K2693" s="6" t="s">
        <v>1261</v>
      </c>
      <c r="L2693" s="6" t="s">
        <v>1265</v>
      </c>
      <c r="M2693" s="6" t="s">
        <v>1272</v>
      </c>
      <c r="N2693" s="5">
        <v>41656</v>
      </c>
      <c r="O2693" s="7">
        <v>225</v>
      </c>
      <c r="P2693" s="7">
        <v>369</v>
      </c>
      <c r="Q2693" s="7">
        <v>144</v>
      </c>
      <c r="R2693" s="6">
        <v>24</v>
      </c>
      <c r="S2693" s="7">
        <v>8856</v>
      </c>
      <c r="T2693" s="8">
        <v>0.01</v>
      </c>
      <c r="U2693" s="7">
        <v>88.56</v>
      </c>
      <c r="V2693" s="7">
        <v>8767.44</v>
      </c>
      <c r="W2693" s="7">
        <v>250</v>
      </c>
      <c r="X2693" s="7">
        <v>43579</v>
      </c>
      <c r="Y2693" s="9">
        <f>+DAY('TABLA PRINCIPAL'!$B2693)</f>
        <v>15</v>
      </c>
      <c r="Z2693" s="9">
        <f>+MONTH('TABLA PRINCIPAL'!$B2693)</f>
        <v>1</v>
      </c>
      <c r="AA2693" s="9">
        <f>+YEAR('TABLA PRINCIPAL'!$B2693)</f>
        <v>2014</v>
      </c>
      <c r="AB2693" s="22" t="str">
        <f>+IF(Ventas_Oficina[[#This Row],[Total del pedido]]&gt;=100000,"SI","NO")</f>
        <v>NO</v>
      </c>
      <c r="AC2693" s="22" t="str">
        <f>+_xlfn.XLOOKUP(Ventas_Oficina[[#This Row],[Nº de artículo]],AUXILIAR!A2692:A7586,AUXILIAR!D2692:D7586,"Error",0)</f>
        <v>Enviado a tiempo</v>
      </c>
      <c r="AD2693" s="22" t="str">
        <f>+IF(AND(Ventas_Oficina[[#This Row],[Total]]&gt;75000,Ventas_Oficina[[#This Row],[Envio a tiempo]]="Enviado a tiempo"),"Buena Venta","Venta Mala")</f>
        <v>Venta Mala</v>
      </c>
    </row>
    <row r="2694" spans="1:30" x14ac:dyDescent="0.25">
      <c r="A2694" s="26">
        <v>1451841</v>
      </c>
      <c r="B2694" s="10">
        <v>41682</v>
      </c>
      <c r="C2694" s="11" t="s">
        <v>474</v>
      </c>
      <c r="D2694" s="11" t="s">
        <v>8</v>
      </c>
      <c r="E2694" s="11" t="s">
        <v>4</v>
      </c>
      <c r="F2694" s="11" t="s">
        <v>5</v>
      </c>
      <c r="G2694" s="11" t="s">
        <v>1008</v>
      </c>
      <c r="H2694" s="11" t="s">
        <v>9</v>
      </c>
      <c r="I2694" s="11" t="s">
        <v>1012</v>
      </c>
      <c r="J2694" s="11" t="s">
        <v>1055</v>
      </c>
      <c r="K2694" s="11" t="s">
        <v>1261</v>
      </c>
      <c r="L2694" s="11" t="s">
        <v>1265</v>
      </c>
      <c r="M2694" s="11" t="s">
        <v>1272</v>
      </c>
      <c r="N2694" s="10">
        <v>41683</v>
      </c>
      <c r="O2694" s="12">
        <v>250</v>
      </c>
      <c r="P2694" s="12">
        <v>568</v>
      </c>
      <c r="Q2694" s="12">
        <v>318</v>
      </c>
      <c r="R2694" s="11">
        <v>39</v>
      </c>
      <c r="S2694" s="12">
        <v>22152</v>
      </c>
      <c r="T2694" s="13">
        <v>7.0000000000000007E-2</v>
      </c>
      <c r="U2694" s="12">
        <v>1550.64</v>
      </c>
      <c r="V2694" s="12">
        <v>20601.36</v>
      </c>
      <c r="W2694" s="12">
        <v>360</v>
      </c>
      <c r="X2694" s="12">
        <v>22294</v>
      </c>
      <c r="Y2694" s="14">
        <f>+DAY('TABLA PRINCIPAL'!$B2694)</f>
        <v>12</v>
      </c>
      <c r="Z2694" s="14">
        <f>+MONTH('TABLA PRINCIPAL'!$B2694)</f>
        <v>2</v>
      </c>
      <c r="AA2694" s="14">
        <f>+YEAR('TABLA PRINCIPAL'!$B2694)</f>
        <v>2014</v>
      </c>
      <c r="AB2694" s="22" t="str">
        <f>+IF(Ventas_Oficina[[#This Row],[Total del pedido]]&gt;=100000,"SI","NO")</f>
        <v>NO</v>
      </c>
      <c r="AC2694" s="22" t="str">
        <f>+_xlfn.XLOOKUP(Ventas_Oficina[[#This Row],[Nº de artículo]],AUXILIAR!A2693:A7587,AUXILIAR!D2693:D7587,"Error",0)</f>
        <v>No enviado a tiempo</v>
      </c>
      <c r="AD2694" s="22" t="str">
        <f>+IF(AND(Ventas_Oficina[[#This Row],[Total]]&gt;75000,Ventas_Oficina[[#This Row],[Envio a tiempo]]="Enviado a tiempo"),"Buena Venta","Venta Mala")</f>
        <v>Venta Mala</v>
      </c>
    </row>
    <row r="2695" spans="1:30" x14ac:dyDescent="0.25">
      <c r="A2695" s="25">
        <v>1452206</v>
      </c>
      <c r="B2695" s="5">
        <v>42150</v>
      </c>
      <c r="C2695" s="6" t="s">
        <v>59</v>
      </c>
      <c r="D2695" s="6" t="s">
        <v>60</v>
      </c>
      <c r="E2695" s="6" t="s">
        <v>4</v>
      </c>
      <c r="F2695" s="6" t="s">
        <v>5</v>
      </c>
      <c r="G2695" s="6" t="s">
        <v>1007</v>
      </c>
      <c r="H2695" s="6" t="s">
        <v>24</v>
      </c>
      <c r="I2695" s="6" t="s">
        <v>1012</v>
      </c>
      <c r="J2695" s="6" t="s">
        <v>1048</v>
      </c>
      <c r="K2695" s="6" t="s">
        <v>1261</v>
      </c>
      <c r="L2695" s="6" t="s">
        <v>1267</v>
      </c>
      <c r="M2695" s="6" t="s">
        <v>1272</v>
      </c>
      <c r="N2695" s="5">
        <v>42151</v>
      </c>
      <c r="O2695" s="7">
        <v>298</v>
      </c>
      <c r="P2695" s="7">
        <v>584</v>
      </c>
      <c r="Q2695" s="7">
        <v>286</v>
      </c>
      <c r="R2695" s="6">
        <v>32</v>
      </c>
      <c r="S2695" s="7">
        <v>18688</v>
      </c>
      <c r="T2695" s="8">
        <v>0.03</v>
      </c>
      <c r="U2695" s="7">
        <v>560.64</v>
      </c>
      <c r="V2695" s="7">
        <v>18127.36</v>
      </c>
      <c r="W2695" s="7">
        <v>83</v>
      </c>
      <c r="X2695" s="7">
        <v>2375</v>
      </c>
      <c r="Y2695" s="9">
        <f>+DAY('TABLA PRINCIPAL'!$B2695)</f>
        <v>26</v>
      </c>
      <c r="Z2695" s="9">
        <f>+MONTH('TABLA PRINCIPAL'!$B2695)</f>
        <v>5</v>
      </c>
      <c r="AA2695" s="9">
        <f>+YEAR('TABLA PRINCIPAL'!$B2695)</f>
        <v>2015</v>
      </c>
      <c r="AB2695" s="22" t="str">
        <f>+IF(Ventas_Oficina[[#This Row],[Total del pedido]]&gt;=100000,"SI","NO")</f>
        <v>NO</v>
      </c>
      <c r="AC2695" s="22" t="str">
        <f>+_xlfn.XLOOKUP(Ventas_Oficina[[#This Row],[Nº de artículo]],AUXILIAR!A2694:A7588,AUXILIAR!D2694:D7588,"Error",0)</f>
        <v>No enviado a tiempo</v>
      </c>
      <c r="AD2695" s="22" t="str">
        <f>+IF(AND(Ventas_Oficina[[#This Row],[Total]]&gt;75000,Ventas_Oficina[[#This Row],[Envio a tiempo]]="Enviado a tiempo"),"Buena Venta","Venta Mala")</f>
        <v>Venta Mala</v>
      </c>
    </row>
    <row r="2696" spans="1:30" x14ac:dyDescent="0.25">
      <c r="A2696" s="26">
        <v>1452206</v>
      </c>
      <c r="B2696" s="10">
        <v>41920</v>
      </c>
      <c r="C2696" s="11" t="s">
        <v>207</v>
      </c>
      <c r="D2696" s="11" t="s">
        <v>177</v>
      </c>
      <c r="E2696" s="11" t="s">
        <v>4</v>
      </c>
      <c r="F2696" s="11" t="s">
        <v>5</v>
      </c>
      <c r="G2696" s="11" t="s">
        <v>1008</v>
      </c>
      <c r="H2696" s="11" t="s">
        <v>6</v>
      </c>
      <c r="I2696" s="11" t="s">
        <v>1013</v>
      </c>
      <c r="J2696" s="11" t="s">
        <v>1019</v>
      </c>
      <c r="K2696" s="11" t="s">
        <v>1261</v>
      </c>
      <c r="L2696" s="11" t="s">
        <v>1265</v>
      </c>
      <c r="M2696" s="11" t="s">
        <v>1273</v>
      </c>
      <c r="N2696" s="10">
        <v>41922</v>
      </c>
      <c r="O2696" s="12">
        <v>24</v>
      </c>
      <c r="P2696" s="12">
        <v>126</v>
      </c>
      <c r="Q2696" s="12">
        <v>102</v>
      </c>
      <c r="R2696" s="11">
        <v>3</v>
      </c>
      <c r="S2696" s="12">
        <v>378</v>
      </c>
      <c r="T2696" s="13">
        <v>0</v>
      </c>
      <c r="U2696" s="12">
        <v>0</v>
      </c>
      <c r="V2696" s="12">
        <v>378</v>
      </c>
      <c r="W2696" s="12">
        <v>70</v>
      </c>
      <c r="X2696" s="12">
        <v>4599</v>
      </c>
      <c r="Y2696" s="14">
        <f>+DAY('TABLA PRINCIPAL'!$B2696)</f>
        <v>8</v>
      </c>
      <c r="Z2696" s="14">
        <f>+MONTH('TABLA PRINCIPAL'!$B2696)</f>
        <v>10</v>
      </c>
      <c r="AA2696" s="14">
        <f>+YEAR('TABLA PRINCIPAL'!$B2696)</f>
        <v>2014</v>
      </c>
      <c r="AB2696" s="22" t="str">
        <f>+IF(Ventas_Oficina[[#This Row],[Total del pedido]]&gt;=100000,"SI","NO")</f>
        <v>NO</v>
      </c>
      <c r="AC2696" s="22" t="str">
        <f>+_xlfn.XLOOKUP(Ventas_Oficina[[#This Row],[Nº de artículo]],AUXILIAR!A2695:A7589,AUXILIAR!D2695:D7589,"Error",0)</f>
        <v>No enviado a tiempo</v>
      </c>
      <c r="AD2696" s="22" t="str">
        <f>+IF(AND(Ventas_Oficina[[#This Row],[Total]]&gt;75000,Ventas_Oficina[[#This Row],[Envio a tiempo]]="Enviado a tiempo"),"Buena Venta","Venta Mala")</f>
        <v>Venta Mala</v>
      </c>
    </row>
    <row r="2697" spans="1:30" x14ac:dyDescent="0.25">
      <c r="A2697" s="25">
        <v>1452206</v>
      </c>
      <c r="B2697" s="5">
        <v>42212</v>
      </c>
      <c r="C2697" s="6" t="s">
        <v>96</v>
      </c>
      <c r="D2697" s="6" t="s">
        <v>97</v>
      </c>
      <c r="E2697" s="6" t="s">
        <v>12</v>
      </c>
      <c r="F2697" s="6" t="s">
        <v>13</v>
      </c>
      <c r="G2697" s="6" t="s">
        <v>1008</v>
      </c>
      <c r="H2697" s="6" t="s">
        <v>14</v>
      </c>
      <c r="I2697" s="6" t="s">
        <v>1012</v>
      </c>
      <c r="J2697" s="6" t="s">
        <v>1226</v>
      </c>
      <c r="K2697" s="6" t="s">
        <v>1261</v>
      </c>
      <c r="L2697" s="6" t="s">
        <v>1267</v>
      </c>
      <c r="M2697" s="6" t="s">
        <v>1272</v>
      </c>
      <c r="N2697" s="5">
        <v>42216</v>
      </c>
      <c r="O2697" s="7">
        <v>365</v>
      </c>
      <c r="P2697" s="7">
        <v>598</v>
      </c>
      <c r="Q2697" s="7">
        <v>233</v>
      </c>
      <c r="R2697" s="6">
        <v>36</v>
      </c>
      <c r="S2697" s="7">
        <v>21528</v>
      </c>
      <c r="T2697" s="8">
        <v>0</v>
      </c>
      <c r="U2697" s="7">
        <v>0</v>
      </c>
      <c r="V2697" s="7">
        <v>21528</v>
      </c>
      <c r="W2697" s="7">
        <v>149</v>
      </c>
      <c r="X2697" s="7">
        <v>4273</v>
      </c>
      <c r="Y2697" s="9">
        <f>+DAY('TABLA PRINCIPAL'!$B2697)</f>
        <v>27</v>
      </c>
      <c r="Z2697" s="9">
        <f>+MONTH('TABLA PRINCIPAL'!$B2697)</f>
        <v>7</v>
      </c>
      <c r="AA2697" s="9">
        <f>+YEAR('TABLA PRINCIPAL'!$B2697)</f>
        <v>2015</v>
      </c>
      <c r="AB2697" s="22" t="str">
        <f>+IF(Ventas_Oficina[[#This Row],[Total del pedido]]&gt;=100000,"SI","NO")</f>
        <v>NO</v>
      </c>
      <c r="AC2697" s="22" t="str">
        <f>+_xlfn.XLOOKUP(Ventas_Oficina[[#This Row],[Nº de artículo]],AUXILIAR!A2696:A7590,AUXILIAR!D2696:D7590,"Error",0)</f>
        <v>Enviado a tiempo</v>
      </c>
      <c r="AD2697" s="22" t="str">
        <f>+IF(AND(Ventas_Oficina[[#This Row],[Total]]&gt;75000,Ventas_Oficina[[#This Row],[Envio a tiempo]]="Enviado a tiempo"),"Buena Venta","Venta Mala")</f>
        <v>Venta Mala</v>
      </c>
    </row>
    <row r="2698" spans="1:30" x14ac:dyDescent="0.25">
      <c r="A2698" s="26">
        <v>1452572</v>
      </c>
      <c r="B2698" s="10">
        <v>41495</v>
      </c>
      <c r="C2698" s="11" t="s">
        <v>291</v>
      </c>
      <c r="D2698" s="11" t="s">
        <v>46</v>
      </c>
      <c r="E2698" s="11" t="s">
        <v>4</v>
      </c>
      <c r="F2698" s="11" t="s">
        <v>5</v>
      </c>
      <c r="G2698" s="11" t="s">
        <v>1008</v>
      </c>
      <c r="H2698" s="11" t="s">
        <v>9</v>
      </c>
      <c r="I2698" s="11" t="s">
        <v>1015</v>
      </c>
      <c r="J2698" s="11" t="s">
        <v>1032</v>
      </c>
      <c r="K2698" s="11" t="s">
        <v>1261</v>
      </c>
      <c r="L2698" s="11" t="s">
        <v>1266</v>
      </c>
      <c r="M2698" s="11" t="s">
        <v>1272</v>
      </c>
      <c r="N2698" s="10">
        <v>41502</v>
      </c>
      <c r="O2698" s="12">
        <v>159</v>
      </c>
      <c r="P2698" s="12">
        <v>261</v>
      </c>
      <c r="Q2698" s="12">
        <v>102</v>
      </c>
      <c r="R2698" s="11">
        <v>49</v>
      </c>
      <c r="S2698" s="12">
        <v>12789</v>
      </c>
      <c r="T2698" s="13">
        <v>0.01</v>
      </c>
      <c r="U2698" s="12">
        <v>127.89</v>
      </c>
      <c r="V2698" s="12">
        <v>12661.11</v>
      </c>
      <c r="W2698" s="12">
        <v>50</v>
      </c>
      <c r="X2698" s="12">
        <v>8200</v>
      </c>
      <c r="Y2698" s="14">
        <f>+DAY('TABLA PRINCIPAL'!$B2698)</f>
        <v>9</v>
      </c>
      <c r="Z2698" s="14">
        <f>+MONTH('TABLA PRINCIPAL'!$B2698)</f>
        <v>8</v>
      </c>
      <c r="AA2698" s="14">
        <f>+YEAR('TABLA PRINCIPAL'!$B2698)</f>
        <v>2013</v>
      </c>
      <c r="AB2698" s="22" t="str">
        <f>+IF(Ventas_Oficina[[#This Row],[Total del pedido]]&gt;=100000,"SI","NO")</f>
        <v>NO</v>
      </c>
      <c r="AC2698" s="22" t="str">
        <f>+_xlfn.XLOOKUP(Ventas_Oficina[[#This Row],[Nº de artículo]],AUXILIAR!A2697:A7591,AUXILIAR!D2697:D7591,"Error",0)</f>
        <v>Enviado a tiempo</v>
      </c>
      <c r="AD2698" s="22" t="str">
        <f>+IF(AND(Ventas_Oficina[[#This Row],[Total]]&gt;75000,Ventas_Oficina[[#This Row],[Envio a tiempo]]="Enviado a tiempo"),"Buena Venta","Venta Mala")</f>
        <v>Venta Mala</v>
      </c>
    </row>
    <row r="2699" spans="1:30" x14ac:dyDescent="0.25">
      <c r="A2699" s="25">
        <v>1452572</v>
      </c>
      <c r="B2699" s="5">
        <v>42021</v>
      </c>
      <c r="C2699" s="6" t="s">
        <v>114</v>
      </c>
      <c r="D2699" s="6" t="s">
        <v>115</v>
      </c>
      <c r="E2699" s="6" t="s">
        <v>4</v>
      </c>
      <c r="F2699" s="6" t="s">
        <v>5</v>
      </c>
      <c r="G2699" s="6" t="s">
        <v>1010</v>
      </c>
      <c r="H2699" s="6" t="s">
        <v>116</v>
      </c>
      <c r="I2699" s="6" t="s">
        <v>1012</v>
      </c>
      <c r="J2699" s="6" t="s">
        <v>1139</v>
      </c>
      <c r="K2699" s="6" t="s">
        <v>1261</v>
      </c>
      <c r="L2699" s="6" t="s">
        <v>1267</v>
      </c>
      <c r="M2699" s="6" t="s">
        <v>1272</v>
      </c>
      <c r="N2699" s="5">
        <v>42022</v>
      </c>
      <c r="O2699" s="7">
        <v>348</v>
      </c>
      <c r="P2699" s="7">
        <v>543</v>
      </c>
      <c r="Q2699" s="7">
        <v>195</v>
      </c>
      <c r="R2699" s="6">
        <v>36</v>
      </c>
      <c r="S2699" s="7">
        <v>19548</v>
      </c>
      <c r="T2699" s="8">
        <v>0.01</v>
      </c>
      <c r="U2699" s="7">
        <v>195.48000000000002</v>
      </c>
      <c r="V2699" s="7">
        <v>19352.52</v>
      </c>
      <c r="W2699" s="7">
        <v>95</v>
      </c>
      <c r="X2699" s="7">
        <v>5252</v>
      </c>
      <c r="Y2699" s="9">
        <f>+DAY('TABLA PRINCIPAL'!$B2699)</f>
        <v>17</v>
      </c>
      <c r="Z2699" s="9">
        <f>+MONTH('TABLA PRINCIPAL'!$B2699)</f>
        <v>1</v>
      </c>
      <c r="AA2699" s="9">
        <f>+YEAR('TABLA PRINCIPAL'!$B2699)</f>
        <v>2015</v>
      </c>
      <c r="AB2699" s="22" t="str">
        <f>+IF(Ventas_Oficina[[#This Row],[Total del pedido]]&gt;=100000,"SI","NO")</f>
        <v>NO</v>
      </c>
      <c r="AC2699" s="22" t="str">
        <f>+_xlfn.XLOOKUP(Ventas_Oficina[[#This Row],[Nº de artículo]],AUXILIAR!A2698:A7592,AUXILIAR!D2698:D7592,"Error",0)</f>
        <v>Enviado a tiempo</v>
      </c>
      <c r="AD2699" s="22" t="str">
        <f>+IF(AND(Ventas_Oficina[[#This Row],[Total]]&gt;75000,Ventas_Oficina[[#This Row],[Envio a tiempo]]="Enviado a tiempo"),"Buena Venta","Venta Mala")</f>
        <v>Venta Mala</v>
      </c>
    </row>
    <row r="2700" spans="1:30" x14ac:dyDescent="0.25">
      <c r="A2700" s="26">
        <v>1452572</v>
      </c>
      <c r="B2700" s="10">
        <v>41945</v>
      </c>
      <c r="C2700" s="11" t="s">
        <v>473</v>
      </c>
      <c r="D2700" s="11" t="s">
        <v>456</v>
      </c>
      <c r="E2700" s="11" t="s">
        <v>4</v>
      </c>
      <c r="F2700" s="11" t="s">
        <v>5</v>
      </c>
      <c r="G2700" s="11" t="s">
        <v>1010</v>
      </c>
      <c r="H2700" s="11" t="s">
        <v>27</v>
      </c>
      <c r="I2700" s="11" t="s">
        <v>1014</v>
      </c>
      <c r="J2700" s="11" t="s">
        <v>1056</v>
      </c>
      <c r="K2700" s="11" t="s">
        <v>1261</v>
      </c>
      <c r="L2700" s="11" t="s">
        <v>1266</v>
      </c>
      <c r="M2700" s="11" t="s">
        <v>1272</v>
      </c>
      <c r="N2700" s="10">
        <v>41947</v>
      </c>
      <c r="O2700" s="12">
        <v>352</v>
      </c>
      <c r="P2700" s="12">
        <v>568</v>
      </c>
      <c r="Q2700" s="12">
        <v>216</v>
      </c>
      <c r="R2700" s="11">
        <v>46</v>
      </c>
      <c r="S2700" s="12">
        <v>26128</v>
      </c>
      <c r="T2700" s="13">
        <v>0.04</v>
      </c>
      <c r="U2700" s="12">
        <v>1045.1200000000001</v>
      </c>
      <c r="V2700" s="12">
        <v>25082.880000000001</v>
      </c>
      <c r="W2700" s="12">
        <v>139</v>
      </c>
      <c r="X2700" s="12">
        <v>4592</v>
      </c>
      <c r="Y2700" s="14">
        <f>+DAY('TABLA PRINCIPAL'!$B2700)</f>
        <v>2</v>
      </c>
      <c r="Z2700" s="14">
        <f>+MONTH('TABLA PRINCIPAL'!$B2700)</f>
        <v>11</v>
      </c>
      <c r="AA2700" s="14">
        <f>+YEAR('TABLA PRINCIPAL'!$B2700)</f>
        <v>2014</v>
      </c>
      <c r="AB2700" s="22" t="str">
        <f>+IF(Ventas_Oficina[[#This Row],[Total del pedido]]&gt;=100000,"SI","NO")</f>
        <v>NO</v>
      </c>
      <c r="AC2700" s="22" t="str">
        <f>+_xlfn.XLOOKUP(Ventas_Oficina[[#This Row],[Nº de artículo]],AUXILIAR!A2699:A7593,AUXILIAR!D2699:D7593,"Error",0)</f>
        <v>No enviado a tiempo</v>
      </c>
      <c r="AD2700" s="22" t="str">
        <f>+IF(AND(Ventas_Oficina[[#This Row],[Total]]&gt;75000,Ventas_Oficina[[#This Row],[Envio a tiempo]]="Enviado a tiempo"),"Buena Venta","Venta Mala")</f>
        <v>Venta Mala</v>
      </c>
    </row>
    <row r="2701" spans="1:30" x14ac:dyDescent="0.25">
      <c r="A2701" s="25">
        <v>1452572</v>
      </c>
      <c r="B2701" s="5">
        <v>42183</v>
      </c>
      <c r="C2701" s="6" t="s">
        <v>392</v>
      </c>
      <c r="D2701" s="6" t="s">
        <v>46</v>
      </c>
      <c r="E2701" s="6" t="s">
        <v>4</v>
      </c>
      <c r="F2701" s="6" t="s">
        <v>5</v>
      </c>
      <c r="G2701" s="6" t="s">
        <v>1007</v>
      </c>
      <c r="H2701" s="6" t="s">
        <v>9</v>
      </c>
      <c r="I2701" s="6" t="s">
        <v>1012</v>
      </c>
      <c r="J2701" s="6" t="s">
        <v>187</v>
      </c>
      <c r="K2701" s="6" t="s">
        <v>1262</v>
      </c>
      <c r="L2701" s="6" t="s">
        <v>1265</v>
      </c>
      <c r="M2701" s="6" t="s">
        <v>1272</v>
      </c>
      <c r="N2701" s="5">
        <v>42185</v>
      </c>
      <c r="O2701" s="7">
        <v>231</v>
      </c>
      <c r="P2701" s="7">
        <v>378</v>
      </c>
      <c r="Q2701" s="7">
        <v>147</v>
      </c>
      <c r="R2701" s="6">
        <v>50</v>
      </c>
      <c r="S2701" s="7">
        <v>18900</v>
      </c>
      <c r="T2701" s="8">
        <v>0.09</v>
      </c>
      <c r="U2701" s="7">
        <v>1701</v>
      </c>
      <c r="V2701" s="7">
        <v>17199</v>
      </c>
      <c r="W2701" s="7">
        <v>71</v>
      </c>
      <c r="X2701" s="7">
        <v>2756</v>
      </c>
      <c r="Y2701" s="9">
        <f>+DAY('TABLA PRINCIPAL'!$B2701)</f>
        <v>28</v>
      </c>
      <c r="Z2701" s="9">
        <f>+MONTH('TABLA PRINCIPAL'!$B2701)</f>
        <v>6</v>
      </c>
      <c r="AA2701" s="9">
        <f>+YEAR('TABLA PRINCIPAL'!$B2701)</f>
        <v>2015</v>
      </c>
      <c r="AB2701" s="22" t="str">
        <f>+IF(Ventas_Oficina[[#This Row],[Total del pedido]]&gt;=100000,"SI","NO")</f>
        <v>NO</v>
      </c>
      <c r="AC2701" s="22" t="str">
        <f>+_xlfn.XLOOKUP(Ventas_Oficina[[#This Row],[Nº de artículo]],AUXILIAR!A2700:A7594,AUXILIAR!D2700:D7594,"Error",0)</f>
        <v>Enviado a tiempo</v>
      </c>
      <c r="AD2701" s="22" t="str">
        <f>+IF(AND(Ventas_Oficina[[#This Row],[Total]]&gt;75000,Ventas_Oficina[[#This Row],[Envio a tiempo]]="Enviado a tiempo"),"Buena Venta","Venta Mala")</f>
        <v>Venta Mala</v>
      </c>
    </row>
    <row r="2702" spans="1:30" x14ac:dyDescent="0.25">
      <c r="A2702" s="26">
        <v>1452572</v>
      </c>
      <c r="B2702" s="10">
        <v>42117</v>
      </c>
      <c r="C2702" s="11" t="s">
        <v>103</v>
      </c>
      <c r="D2702" s="11" t="s">
        <v>763</v>
      </c>
      <c r="E2702" s="11" t="s">
        <v>4</v>
      </c>
      <c r="F2702" s="11" t="s">
        <v>5</v>
      </c>
      <c r="G2702" s="11" t="s">
        <v>1008</v>
      </c>
      <c r="H2702" s="11" t="s">
        <v>39</v>
      </c>
      <c r="I2702" s="11" t="s">
        <v>1014</v>
      </c>
      <c r="J2702" s="11" t="s">
        <v>1032</v>
      </c>
      <c r="K2702" s="11" t="s">
        <v>1261</v>
      </c>
      <c r="L2702" s="11" t="s">
        <v>1265</v>
      </c>
      <c r="M2702" s="11" t="s">
        <v>1272</v>
      </c>
      <c r="N2702" s="10">
        <v>42117</v>
      </c>
      <c r="O2702" s="12">
        <v>159</v>
      </c>
      <c r="P2702" s="12">
        <v>261</v>
      </c>
      <c r="Q2702" s="12">
        <v>102</v>
      </c>
      <c r="R2702" s="11">
        <v>24</v>
      </c>
      <c r="S2702" s="12">
        <v>6264</v>
      </c>
      <c r="T2702" s="13">
        <v>0.04</v>
      </c>
      <c r="U2702" s="12">
        <v>250.56</v>
      </c>
      <c r="V2702" s="12">
        <v>6013.44</v>
      </c>
      <c r="W2702" s="12">
        <v>50</v>
      </c>
      <c r="X2702" s="12">
        <v>8200</v>
      </c>
      <c r="Y2702" s="14">
        <f>+DAY('TABLA PRINCIPAL'!$B2702)</f>
        <v>23</v>
      </c>
      <c r="Z2702" s="14">
        <f>+MONTH('TABLA PRINCIPAL'!$B2702)</f>
        <v>4</v>
      </c>
      <c r="AA2702" s="14">
        <f>+YEAR('TABLA PRINCIPAL'!$B2702)</f>
        <v>2015</v>
      </c>
      <c r="AB2702" s="22" t="str">
        <f>+IF(Ventas_Oficina[[#This Row],[Total del pedido]]&gt;=100000,"SI","NO")</f>
        <v>NO</v>
      </c>
      <c r="AC2702" s="22" t="str">
        <f>+_xlfn.XLOOKUP(Ventas_Oficina[[#This Row],[Nº de artículo]],AUXILIAR!A2701:A7595,AUXILIAR!D2701:D7595,"Error",0)</f>
        <v>Enviado a tiempo</v>
      </c>
      <c r="AD2702" s="22" t="str">
        <f>+IF(AND(Ventas_Oficina[[#This Row],[Total]]&gt;75000,Ventas_Oficina[[#This Row],[Envio a tiempo]]="Enviado a tiempo"),"Buena Venta","Venta Mala")</f>
        <v>Venta Mala</v>
      </c>
    </row>
    <row r="2703" spans="1:30" x14ac:dyDescent="0.25">
      <c r="A2703" s="25">
        <v>1453302</v>
      </c>
      <c r="B2703" s="5">
        <v>42142</v>
      </c>
      <c r="C2703" s="6" t="s">
        <v>47</v>
      </c>
      <c r="D2703" s="6" t="s">
        <v>48</v>
      </c>
      <c r="E2703" s="6" t="s">
        <v>4</v>
      </c>
      <c r="F2703" s="6" t="s">
        <v>5</v>
      </c>
      <c r="G2703" s="6" t="s">
        <v>1008</v>
      </c>
      <c r="H2703" s="6" t="s">
        <v>34</v>
      </c>
      <c r="I2703" s="6" t="s">
        <v>1015</v>
      </c>
      <c r="J2703" s="6" t="s">
        <v>1096</v>
      </c>
      <c r="K2703" s="6" t="s">
        <v>1261</v>
      </c>
      <c r="L2703" s="6" t="s">
        <v>1265</v>
      </c>
      <c r="M2703" s="6" t="s">
        <v>1272</v>
      </c>
      <c r="N2703" s="5">
        <v>42149</v>
      </c>
      <c r="O2703" s="7">
        <v>419</v>
      </c>
      <c r="P2703" s="7">
        <v>1023</v>
      </c>
      <c r="Q2703" s="7">
        <v>604</v>
      </c>
      <c r="R2703" s="6">
        <v>44</v>
      </c>
      <c r="S2703" s="7">
        <v>45012</v>
      </c>
      <c r="T2703" s="8">
        <v>0.01</v>
      </c>
      <c r="U2703" s="7">
        <v>450.12</v>
      </c>
      <c r="V2703" s="7">
        <v>44561.88</v>
      </c>
      <c r="W2703" s="7">
        <v>468</v>
      </c>
      <c r="X2703" s="7">
        <v>41438</v>
      </c>
      <c r="Y2703" s="9">
        <f>+DAY('TABLA PRINCIPAL'!$B2703)</f>
        <v>18</v>
      </c>
      <c r="Z2703" s="9">
        <f>+MONTH('TABLA PRINCIPAL'!$B2703)</f>
        <v>5</v>
      </c>
      <c r="AA2703" s="9">
        <f>+YEAR('TABLA PRINCIPAL'!$B2703)</f>
        <v>2015</v>
      </c>
      <c r="AB2703" s="22" t="str">
        <f>+IF(Ventas_Oficina[[#This Row],[Total del pedido]]&gt;=100000,"SI","NO")</f>
        <v>NO</v>
      </c>
      <c r="AC2703" s="22" t="str">
        <f>+_xlfn.XLOOKUP(Ventas_Oficina[[#This Row],[Nº de artículo]],AUXILIAR!A2702:A7596,AUXILIAR!D2702:D7596,"Error",0)</f>
        <v>Enviado a tiempo</v>
      </c>
      <c r="AD2703" s="22" t="str">
        <f>+IF(AND(Ventas_Oficina[[#This Row],[Total]]&gt;75000,Ventas_Oficina[[#This Row],[Envio a tiempo]]="Enviado a tiempo"),"Buena Venta","Venta Mala")</f>
        <v>Venta Mala</v>
      </c>
    </row>
    <row r="2704" spans="1:30" x14ac:dyDescent="0.25">
      <c r="A2704" s="26">
        <v>1453302</v>
      </c>
      <c r="B2704" s="10">
        <v>42211</v>
      </c>
      <c r="C2704" s="11" t="s">
        <v>69</v>
      </c>
      <c r="D2704" s="11" t="s">
        <v>23</v>
      </c>
      <c r="E2704" s="11" t="s">
        <v>4</v>
      </c>
      <c r="F2704" s="11" t="s">
        <v>5</v>
      </c>
      <c r="G2704" s="11" t="s">
        <v>1008</v>
      </c>
      <c r="H2704" s="11" t="s">
        <v>24</v>
      </c>
      <c r="I2704" s="11" t="s">
        <v>1016</v>
      </c>
      <c r="J2704" s="11" t="s">
        <v>1041</v>
      </c>
      <c r="K2704" s="11" t="s">
        <v>1261</v>
      </c>
      <c r="L2704" s="11" t="s">
        <v>1267</v>
      </c>
      <c r="M2704" s="11" t="s">
        <v>1272</v>
      </c>
      <c r="N2704" s="10">
        <v>42212</v>
      </c>
      <c r="O2704" s="12">
        <v>245</v>
      </c>
      <c r="P2704" s="12">
        <v>389</v>
      </c>
      <c r="Q2704" s="12">
        <v>144</v>
      </c>
      <c r="R2704" s="11">
        <v>32</v>
      </c>
      <c r="S2704" s="12">
        <v>12448</v>
      </c>
      <c r="T2704" s="13">
        <v>0.09</v>
      </c>
      <c r="U2704" s="12">
        <v>1120.32</v>
      </c>
      <c r="V2704" s="12">
        <v>11327.68</v>
      </c>
      <c r="W2704" s="12">
        <v>701</v>
      </c>
      <c r="X2704" s="12">
        <v>1675</v>
      </c>
      <c r="Y2704" s="14">
        <f>+DAY('TABLA PRINCIPAL'!$B2704)</f>
        <v>26</v>
      </c>
      <c r="Z2704" s="14">
        <f>+MONTH('TABLA PRINCIPAL'!$B2704)</f>
        <v>7</v>
      </c>
      <c r="AA2704" s="14">
        <f>+YEAR('TABLA PRINCIPAL'!$B2704)</f>
        <v>2015</v>
      </c>
      <c r="AB2704" s="22" t="str">
        <f>+IF(Ventas_Oficina[[#This Row],[Total del pedido]]&gt;=100000,"SI","NO")</f>
        <v>NO</v>
      </c>
      <c r="AC2704" s="22" t="str">
        <f>+_xlfn.XLOOKUP(Ventas_Oficina[[#This Row],[Nº de artículo]],AUXILIAR!A2703:A7597,AUXILIAR!D2703:D7597,"Error",0)</f>
        <v>Enviado a tiempo</v>
      </c>
      <c r="AD2704" s="22" t="str">
        <f>+IF(AND(Ventas_Oficina[[#This Row],[Total]]&gt;75000,Ventas_Oficina[[#This Row],[Envio a tiempo]]="Enviado a tiempo"),"Buena Venta","Venta Mala")</f>
        <v>Venta Mala</v>
      </c>
    </row>
    <row r="2705" spans="1:30" x14ac:dyDescent="0.25">
      <c r="A2705" s="25">
        <v>1453302</v>
      </c>
      <c r="B2705" s="5">
        <v>42117</v>
      </c>
      <c r="C2705" s="6" t="s">
        <v>103</v>
      </c>
      <c r="D2705" s="6" t="s">
        <v>764</v>
      </c>
      <c r="E2705" s="6" t="s">
        <v>4</v>
      </c>
      <c r="F2705" s="6" t="s">
        <v>5</v>
      </c>
      <c r="G2705" s="6" t="s">
        <v>1008</v>
      </c>
      <c r="H2705" s="6" t="s">
        <v>121</v>
      </c>
      <c r="I2705" s="6" t="s">
        <v>1012</v>
      </c>
      <c r="J2705" s="6" t="s">
        <v>1059</v>
      </c>
      <c r="K2705" s="6" t="s">
        <v>1262</v>
      </c>
      <c r="L2705" s="6" t="s">
        <v>1265</v>
      </c>
      <c r="M2705" s="6" t="s">
        <v>1272</v>
      </c>
      <c r="N2705" s="5">
        <v>42117</v>
      </c>
      <c r="O2705" s="7">
        <v>226</v>
      </c>
      <c r="P2705" s="7">
        <v>358</v>
      </c>
      <c r="Q2705" s="7">
        <v>132</v>
      </c>
      <c r="R2705" s="6">
        <v>8</v>
      </c>
      <c r="S2705" s="7">
        <v>2864</v>
      </c>
      <c r="T2705" s="8">
        <v>0.05</v>
      </c>
      <c r="U2705" s="7">
        <v>143.20000000000002</v>
      </c>
      <c r="V2705" s="7">
        <v>2720.8</v>
      </c>
      <c r="W2705" s="7">
        <v>547</v>
      </c>
      <c r="X2705" s="7">
        <v>2827</v>
      </c>
      <c r="Y2705" s="9">
        <f>+DAY('TABLA PRINCIPAL'!$B2705)</f>
        <v>23</v>
      </c>
      <c r="Z2705" s="9">
        <f>+MONTH('TABLA PRINCIPAL'!$B2705)</f>
        <v>4</v>
      </c>
      <c r="AA2705" s="9">
        <f>+YEAR('TABLA PRINCIPAL'!$B2705)</f>
        <v>2015</v>
      </c>
      <c r="AB2705" s="22" t="str">
        <f>+IF(Ventas_Oficina[[#This Row],[Total del pedido]]&gt;=100000,"SI","NO")</f>
        <v>NO</v>
      </c>
      <c r="AC2705" s="22" t="str">
        <f>+_xlfn.XLOOKUP(Ventas_Oficina[[#This Row],[Nº de artículo]],AUXILIAR!A2704:A7598,AUXILIAR!D2704:D7598,"Error",0)</f>
        <v>No enviado a tiempo</v>
      </c>
      <c r="AD2705" s="22" t="str">
        <f>+IF(AND(Ventas_Oficina[[#This Row],[Total]]&gt;75000,Ventas_Oficina[[#This Row],[Envio a tiempo]]="Enviado a tiempo"),"Buena Venta","Venta Mala")</f>
        <v>Venta Mala</v>
      </c>
    </row>
    <row r="2706" spans="1:30" x14ac:dyDescent="0.25">
      <c r="A2706" s="26">
        <v>1454033</v>
      </c>
      <c r="B2706" s="10">
        <v>42125</v>
      </c>
      <c r="C2706" s="11" t="s">
        <v>138</v>
      </c>
      <c r="D2706" s="11" t="s">
        <v>139</v>
      </c>
      <c r="E2706" s="11" t="s">
        <v>4</v>
      </c>
      <c r="F2706" s="11" t="s">
        <v>5</v>
      </c>
      <c r="G2706" s="11" t="s">
        <v>1009</v>
      </c>
      <c r="H2706" s="11" t="s">
        <v>39</v>
      </c>
      <c r="I2706" s="11" t="s">
        <v>1012</v>
      </c>
      <c r="J2706" s="11" t="s">
        <v>1059</v>
      </c>
      <c r="K2706" s="11" t="s">
        <v>1261</v>
      </c>
      <c r="L2706" s="11" t="s">
        <v>1265</v>
      </c>
      <c r="M2706" s="11" t="s">
        <v>1272</v>
      </c>
      <c r="N2706" s="10">
        <v>42126</v>
      </c>
      <c r="O2706" s="12">
        <v>226</v>
      </c>
      <c r="P2706" s="12">
        <v>358</v>
      </c>
      <c r="Q2706" s="12">
        <v>132</v>
      </c>
      <c r="R2706" s="11">
        <v>46</v>
      </c>
      <c r="S2706" s="12">
        <v>16468</v>
      </c>
      <c r="T2706" s="13">
        <v>0.04</v>
      </c>
      <c r="U2706" s="12">
        <v>658.72</v>
      </c>
      <c r="V2706" s="12">
        <v>15809.28</v>
      </c>
      <c r="W2706" s="12">
        <v>547</v>
      </c>
      <c r="X2706" s="12">
        <v>23153</v>
      </c>
      <c r="Y2706" s="14">
        <f>+DAY('TABLA PRINCIPAL'!$B2706)</f>
        <v>1</v>
      </c>
      <c r="Z2706" s="14">
        <f>+MONTH('TABLA PRINCIPAL'!$B2706)</f>
        <v>5</v>
      </c>
      <c r="AA2706" s="14">
        <f>+YEAR('TABLA PRINCIPAL'!$B2706)</f>
        <v>2015</v>
      </c>
      <c r="AB2706" s="22" t="str">
        <f>+IF(Ventas_Oficina[[#This Row],[Total del pedido]]&gt;=100000,"SI","NO")</f>
        <v>NO</v>
      </c>
      <c r="AC2706" s="22" t="str">
        <f>+_xlfn.XLOOKUP(Ventas_Oficina[[#This Row],[Nº de artículo]],AUXILIAR!A2705:A7599,AUXILIAR!D2705:D7599,"Error",0)</f>
        <v>No enviado a tiempo</v>
      </c>
      <c r="AD2706" s="22" t="str">
        <f>+IF(AND(Ventas_Oficina[[#This Row],[Total]]&gt;75000,Ventas_Oficina[[#This Row],[Envio a tiempo]]="Enviado a tiempo"),"Buena Venta","Venta Mala")</f>
        <v>Venta Mala</v>
      </c>
    </row>
    <row r="2707" spans="1:30" x14ac:dyDescent="0.25">
      <c r="A2707" s="25">
        <v>1454033</v>
      </c>
      <c r="B2707" s="5">
        <v>42122</v>
      </c>
      <c r="C2707" s="6" t="s">
        <v>172</v>
      </c>
      <c r="D2707" s="6" t="s">
        <v>110</v>
      </c>
      <c r="E2707" s="6" t="s">
        <v>12</v>
      </c>
      <c r="F2707" s="6" t="s">
        <v>13</v>
      </c>
      <c r="G2707" s="6" t="s">
        <v>1010</v>
      </c>
      <c r="H2707" s="6" t="s">
        <v>14</v>
      </c>
      <c r="I2707" s="6" t="s">
        <v>1012</v>
      </c>
      <c r="J2707" s="6" t="s">
        <v>1056</v>
      </c>
      <c r="K2707" s="6" t="s">
        <v>1261</v>
      </c>
      <c r="L2707" s="6" t="s">
        <v>1265</v>
      </c>
      <c r="M2707" s="6" t="s">
        <v>1273</v>
      </c>
      <c r="N2707" s="5">
        <v>42125</v>
      </c>
      <c r="O2707" s="7">
        <v>352</v>
      </c>
      <c r="P2707" s="7">
        <v>568</v>
      </c>
      <c r="Q2707" s="7">
        <v>216</v>
      </c>
      <c r="R2707" s="6">
        <v>12</v>
      </c>
      <c r="S2707" s="7">
        <v>6816</v>
      </c>
      <c r="T2707" s="8">
        <v>7.0000000000000007E-2</v>
      </c>
      <c r="U2707" s="7">
        <v>477.12000000000006</v>
      </c>
      <c r="V2707" s="7">
        <v>6338.88</v>
      </c>
      <c r="W2707" s="7">
        <v>139</v>
      </c>
      <c r="X2707" s="7">
        <v>22443</v>
      </c>
      <c r="Y2707" s="9">
        <f>+DAY('TABLA PRINCIPAL'!$B2707)</f>
        <v>28</v>
      </c>
      <c r="Z2707" s="9">
        <f>+MONTH('TABLA PRINCIPAL'!$B2707)</f>
        <v>4</v>
      </c>
      <c r="AA2707" s="9">
        <f>+YEAR('TABLA PRINCIPAL'!$B2707)</f>
        <v>2015</v>
      </c>
      <c r="AB2707" s="22" t="str">
        <f>+IF(Ventas_Oficina[[#This Row],[Total del pedido]]&gt;=100000,"SI","NO")</f>
        <v>NO</v>
      </c>
      <c r="AC2707" s="22" t="str">
        <f>+_xlfn.XLOOKUP(Ventas_Oficina[[#This Row],[Nº de artículo]],AUXILIAR!A2706:A7600,AUXILIAR!D2706:D7600,"Error",0)</f>
        <v>No enviado a tiempo</v>
      </c>
      <c r="AD2707" s="22" t="str">
        <f>+IF(AND(Ventas_Oficina[[#This Row],[Total]]&gt;75000,Ventas_Oficina[[#This Row],[Envio a tiempo]]="Enviado a tiempo"),"Buena Venta","Venta Mala")</f>
        <v>Venta Mala</v>
      </c>
    </row>
    <row r="2708" spans="1:30" x14ac:dyDescent="0.25">
      <c r="A2708" s="26">
        <v>1454033</v>
      </c>
      <c r="B2708" s="10">
        <v>42135</v>
      </c>
      <c r="C2708" s="11" t="s">
        <v>45</v>
      </c>
      <c r="D2708" s="11" t="s">
        <v>19</v>
      </c>
      <c r="E2708" s="11" t="s">
        <v>4</v>
      </c>
      <c r="F2708" s="11" t="s">
        <v>5</v>
      </c>
      <c r="G2708" s="11" t="s">
        <v>1008</v>
      </c>
      <c r="H2708" s="11" t="s">
        <v>6</v>
      </c>
      <c r="I2708" s="11" t="s">
        <v>1014</v>
      </c>
      <c r="J2708" s="11" t="s">
        <v>1096</v>
      </c>
      <c r="K2708" s="11" t="s">
        <v>1261</v>
      </c>
      <c r="L2708" s="11" t="s">
        <v>1265</v>
      </c>
      <c r="M2708" s="11" t="s">
        <v>1272</v>
      </c>
      <c r="N2708" s="10">
        <v>42137</v>
      </c>
      <c r="O2708" s="12">
        <v>419</v>
      </c>
      <c r="P2708" s="12">
        <v>1023</v>
      </c>
      <c r="Q2708" s="12">
        <v>604</v>
      </c>
      <c r="R2708" s="11">
        <v>2</v>
      </c>
      <c r="S2708" s="12">
        <v>2046</v>
      </c>
      <c r="T2708" s="13">
        <v>7.0000000000000007E-2</v>
      </c>
      <c r="U2708" s="12">
        <v>143.22000000000003</v>
      </c>
      <c r="V2708" s="12">
        <v>1902.78</v>
      </c>
      <c r="W2708" s="12">
        <v>468</v>
      </c>
      <c r="X2708" s="12">
        <v>2374</v>
      </c>
      <c r="Y2708" s="14">
        <f>+DAY('TABLA PRINCIPAL'!$B2708)</f>
        <v>11</v>
      </c>
      <c r="Z2708" s="14">
        <f>+MONTH('TABLA PRINCIPAL'!$B2708)</f>
        <v>5</v>
      </c>
      <c r="AA2708" s="14">
        <f>+YEAR('TABLA PRINCIPAL'!$B2708)</f>
        <v>2015</v>
      </c>
      <c r="AB2708" s="22" t="str">
        <f>+IF(Ventas_Oficina[[#This Row],[Total del pedido]]&gt;=100000,"SI","NO")</f>
        <v>NO</v>
      </c>
      <c r="AC2708" s="22" t="str">
        <f>+_xlfn.XLOOKUP(Ventas_Oficina[[#This Row],[Nº de artículo]],AUXILIAR!A2707:A7601,AUXILIAR!D2707:D7601,"Error",0)</f>
        <v>Enviado a tiempo</v>
      </c>
      <c r="AD2708" s="22" t="str">
        <f>+IF(AND(Ventas_Oficina[[#This Row],[Total]]&gt;75000,Ventas_Oficina[[#This Row],[Envio a tiempo]]="Enviado a tiempo"),"Buena Venta","Venta Mala")</f>
        <v>Venta Mala</v>
      </c>
    </row>
    <row r="2709" spans="1:30" x14ac:dyDescent="0.25">
      <c r="A2709" s="25">
        <v>1454033</v>
      </c>
      <c r="B2709" s="5">
        <v>41508</v>
      </c>
      <c r="C2709" s="6" t="s">
        <v>314</v>
      </c>
      <c r="D2709" s="6" t="s">
        <v>260</v>
      </c>
      <c r="E2709" s="6" t="s">
        <v>4</v>
      </c>
      <c r="F2709" s="6" t="s">
        <v>5</v>
      </c>
      <c r="G2709" s="6" t="s">
        <v>1008</v>
      </c>
      <c r="H2709" s="6" t="s">
        <v>121</v>
      </c>
      <c r="I2709" s="6" t="s">
        <v>1016</v>
      </c>
      <c r="J2709" s="6" t="s">
        <v>1077</v>
      </c>
      <c r="K2709" s="6" t="s">
        <v>1261</v>
      </c>
      <c r="L2709" s="6" t="s">
        <v>1265</v>
      </c>
      <c r="M2709" s="6" t="s">
        <v>1272</v>
      </c>
      <c r="N2709" s="5">
        <v>41510</v>
      </c>
      <c r="O2709" s="7">
        <v>403</v>
      </c>
      <c r="P2709" s="7">
        <v>938</v>
      </c>
      <c r="Q2709" s="7">
        <v>535</v>
      </c>
      <c r="R2709" s="6">
        <v>43</v>
      </c>
      <c r="S2709" s="7">
        <v>40334</v>
      </c>
      <c r="T2709" s="8">
        <v>0.08</v>
      </c>
      <c r="U2709" s="7">
        <v>3226.7200000000003</v>
      </c>
      <c r="V2709" s="7">
        <v>37107.279999999999</v>
      </c>
      <c r="W2709" s="7">
        <v>728</v>
      </c>
      <c r="X2709" s="7">
        <v>27353</v>
      </c>
      <c r="Y2709" s="9">
        <f>+DAY('TABLA PRINCIPAL'!$B2709)</f>
        <v>22</v>
      </c>
      <c r="Z2709" s="9">
        <f>+MONTH('TABLA PRINCIPAL'!$B2709)</f>
        <v>8</v>
      </c>
      <c r="AA2709" s="9">
        <f>+YEAR('TABLA PRINCIPAL'!$B2709)</f>
        <v>2013</v>
      </c>
      <c r="AB2709" s="22" t="str">
        <f>+IF(Ventas_Oficina[[#This Row],[Total del pedido]]&gt;=100000,"SI","NO")</f>
        <v>NO</v>
      </c>
      <c r="AC2709" s="22" t="str">
        <f>+_xlfn.XLOOKUP(Ventas_Oficina[[#This Row],[Nº de artículo]],AUXILIAR!A2708:A7602,AUXILIAR!D2708:D7602,"Error",0)</f>
        <v>Enviado a tiempo</v>
      </c>
      <c r="AD2709" s="22" t="str">
        <f>+IF(AND(Ventas_Oficina[[#This Row],[Total]]&gt;75000,Ventas_Oficina[[#This Row],[Envio a tiempo]]="Enviado a tiempo"),"Buena Venta","Venta Mala")</f>
        <v>Venta Mala</v>
      </c>
    </row>
    <row r="2710" spans="1:30" x14ac:dyDescent="0.25">
      <c r="A2710" s="26">
        <v>1454033</v>
      </c>
      <c r="B2710" s="10">
        <v>42125</v>
      </c>
      <c r="C2710" s="11" t="s">
        <v>138</v>
      </c>
      <c r="D2710" s="11" t="s">
        <v>277</v>
      </c>
      <c r="E2710" s="11" t="s">
        <v>4</v>
      </c>
      <c r="F2710" s="11" t="s">
        <v>5</v>
      </c>
      <c r="G2710" s="11" t="s">
        <v>1010</v>
      </c>
      <c r="H2710" s="11" t="s">
        <v>9</v>
      </c>
      <c r="I2710" s="11" t="s">
        <v>1013</v>
      </c>
      <c r="J2710" s="11" t="s">
        <v>1031</v>
      </c>
      <c r="K2710" s="11" t="s">
        <v>1261</v>
      </c>
      <c r="L2710" s="11" t="s">
        <v>1267</v>
      </c>
      <c r="M2710" s="11" t="s">
        <v>1272</v>
      </c>
      <c r="N2710" s="10">
        <v>42126</v>
      </c>
      <c r="O2710" s="12">
        <v>1007</v>
      </c>
      <c r="P2710" s="12">
        <v>1598</v>
      </c>
      <c r="Q2710" s="12">
        <v>591</v>
      </c>
      <c r="R2710" s="11">
        <v>19</v>
      </c>
      <c r="S2710" s="12">
        <v>30362</v>
      </c>
      <c r="T2710" s="13">
        <v>0.09</v>
      </c>
      <c r="U2710" s="12">
        <v>2732.58</v>
      </c>
      <c r="V2710" s="12">
        <v>27629.42</v>
      </c>
      <c r="W2710" s="12">
        <v>400</v>
      </c>
      <c r="X2710" s="12">
        <v>44134</v>
      </c>
      <c r="Y2710" s="14">
        <f>+DAY('TABLA PRINCIPAL'!$B2710)</f>
        <v>1</v>
      </c>
      <c r="Z2710" s="14">
        <f>+MONTH('TABLA PRINCIPAL'!$B2710)</f>
        <v>5</v>
      </c>
      <c r="AA2710" s="14">
        <f>+YEAR('TABLA PRINCIPAL'!$B2710)</f>
        <v>2015</v>
      </c>
      <c r="AB2710" s="22" t="str">
        <f>+IF(Ventas_Oficina[[#This Row],[Total del pedido]]&gt;=100000,"SI","NO")</f>
        <v>NO</v>
      </c>
      <c r="AC2710" s="22" t="str">
        <f>+_xlfn.XLOOKUP(Ventas_Oficina[[#This Row],[Nº de artículo]],AUXILIAR!A2709:A7603,AUXILIAR!D2709:D7603,"Error",0)</f>
        <v>Enviado a tiempo</v>
      </c>
      <c r="AD2710" s="22" t="str">
        <f>+IF(AND(Ventas_Oficina[[#This Row],[Total]]&gt;75000,Ventas_Oficina[[#This Row],[Envio a tiempo]]="Enviado a tiempo"),"Buena Venta","Venta Mala")</f>
        <v>Venta Mala</v>
      </c>
    </row>
    <row r="2711" spans="1:30" x14ac:dyDescent="0.25">
      <c r="A2711" s="25">
        <v>1455128</v>
      </c>
      <c r="B2711" s="5">
        <v>42127</v>
      </c>
      <c r="C2711" s="6" t="s">
        <v>513</v>
      </c>
      <c r="D2711" s="6" t="s">
        <v>290</v>
      </c>
      <c r="E2711" s="6" t="s">
        <v>12</v>
      </c>
      <c r="F2711" s="6" t="s">
        <v>13</v>
      </c>
      <c r="G2711" s="6" t="s">
        <v>1009</v>
      </c>
      <c r="H2711" s="6" t="s">
        <v>42</v>
      </c>
      <c r="I2711" s="6" t="s">
        <v>1013</v>
      </c>
      <c r="J2711" s="6" t="s">
        <v>1031</v>
      </c>
      <c r="K2711" s="6" t="s">
        <v>1261</v>
      </c>
      <c r="L2711" s="6" t="s">
        <v>1265</v>
      </c>
      <c r="M2711" s="6" t="s">
        <v>1272</v>
      </c>
      <c r="N2711" s="5">
        <v>42129</v>
      </c>
      <c r="O2711" s="7">
        <v>1007</v>
      </c>
      <c r="P2711" s="7">
        <v>1598</v>
      </c>
      <c r="Q2711" s="7">
        <v>591</v>
      </c>
      <c r="R2711" s="6">
        <v>19</v>
      </c>
      <c r="S2711" s="7">
        <v>30362</v>
      </c>
      <c r="T2711" s="8">
        <v>0</v>
      </c>
      <c r="U2711" s="7">
        <v>0</v>
      </c>
      <c r="V2711" s="7">
        <v>30362</v>
      </c>
      <c r="W2711" s="7">
        <v>400</v>
      </c>
      <c r="X2711" s="7">
        <v>40702</v>
      </c>
      <c r="Y2711" s="9">
        <f>+DAY('TABLA PRINCIPAL'!$B2711)</f>
        <v>3</v>
      </c>
      <c r="Z2711" s="9">
        <f>+MONTH('TABLA PRINCIPAL'!$B2711)</f>
        <v>5</v>
      </c>
      <c r="AA2711" s="9">
        <f>+YEAR('TABLA PRINCIPAL'!$B2711)</f>
        <v>2015</v>
      </c>
      <c r="AB2711" s="22" t="str">
        <f>+IF(Ventas_Oficina[[#This Row],[Total del pedido]]&gt;=100000,"SI","NO")</f>
        <v>NO</v>
      </c>
      <c r="AC2711" s="22" t="str">
        <f>+_xlfn.XLOOKUP(Ventas_Oficina[[#This Row],[Nº de artículo]],AUXILIAR!A2710:A7604,AUXILIAR!D2710:D7604,"Error",0)</f>
        <v>Enviado a tiempo</v>
      </c>
      <c r="AD2711" s="22" t="str">
        <f>+IF(AND(Ventas_Oficina[[#This Row],[Total]]&gt;75000,Ventas_Oficina[[#This Row],[Envio a tiempo]]="Enviado a tiempo"),"Buena Venta","Venta Mala")</f>
        <v>Venta Mala</v>
      </c>
    </row>
    <row r="2712" spans="1:30" x14ac:dyDescent="0.25">
      <c r="A2712" s="26">
        <v>1455128</v>
      </c>
      <c r="B2712" s="10">
        <v>42067</v>
      </c>
      <c r="C2712" s="11" t="s">
        <v>318</v>
      </c>
      <c r="D2712" s="11" t="s">
        <v>29</v>
      </c>
      <c r="E2712" s="11" t="s">
        <v>12</v>
      </c>
      <c r="F2712" s="11" t="s">
        <v>13</v>
      </c>
      <c r="G2712" s="11" t="s">
        <v>1008</v>
      </c>
      <c r="H2712" s="11" t="s">
        <v>14</v>
      </c>
      <c r="I2712" s="11" t="s">
        <v>1014</v>
      </c>
      <c r="J2712" s="11" t="s">
        <v>1177</v>
      </c>
      <c r="K2712" s="11" t="s">
        <v>1261</v>
      </c>
      <c r="L2712" s="11" t="s">
        <v>1267</v>
      </c>
      <c r="M2712" s="11" t="s">
        <v>1272</v>
      </c>
      <c r="N2712" s="10">
        <v>42069</v>
      </c>
      <c r="O2712" s="12">
        <v>2218</v>
      </c>
      <c r="P2712" s="12">
        <v>5410</v>
      </c>
      <c r="Q2712" s="12">
        <v>3192</v>
      </c>
      <c r="R2712" s="11">
        <v>41</v>
      </c>
      <c r="S2712" s="12">
        <v>221810</v>
      </c>
      <c r="T2712" s="13">
        <v>0.02</v>
      </c>
      <c r="U2712" s="12">
        <v>4436.2</v>
      </c>
      <c r="V2712" s="12">
        <v>217373.8</v>
      </c>
      <c r="W2712" s="12">
        <v>1999</v>
      </c>
      <c r="X2712" s="12">
        <v>21419</v>
      </c>
      <c r="Y2712" s="14">
        <f>+DAY('TABLA PRINCIPAL'!$B2712)</f>
        <v>4</v>
      </c>
      <c r="Z2712" s="14">
        <f>+MONTH('TABLA PRINCIPAL'!$B2712)</f>
        <v>3</v>
      </c>
      <c r="AA2712" s="14">
        <f>+YEAR('TABLA PRINCIPAL'!$B2712)</f>
        <v>2015</v>
      </c>
      <c r="AB2712" s="22" t="str">
        <f>+IF(Ventas_Oficina[[#This Row],[Total del pedido]]&gt;=100000,"SI","NO")</f>
        <v>SI</v>
      </c>
      <c r="AC2712" s="22" t="str">
        <f>+_xlfn.XLOOKUP(Ventas_Oficina[[#This Row],[Nº de artículo]],AUXILIAR!A2711:A7605,AUXILIAR!D2711:D7605,"Error",0)</f>
        <v>Enviado a tiempo</v>
      </c>
      <c r="AD2712" s="22" t="str">
        <f>+IF(AND(Ventas_Oficina[[#This Row],[Total]]&gt;75000,Ventas_Oficina[[#This Row],[Envio a tiempo]]="Enviado a tiempo"),"Buena Venta","Venta Mala")</f>
        <v>Venta Mala</v>
      </c>
    </row>
    <row r="2713" spans="1:30" x14ac:dyDescent="0.25">
      <c r="A2713" s="25">
        <v>1455159</v>
      </c>
      <c r="B2713" s="5">
        <v>41451</v>
      </c>
      <c r="C2713" s="6" t="s">
        <v>219</v>
      </c>
      <c r="D2713" s="6" t="s">
        <v>46</v>
      </c>
      <c r="E2713" s="6" t="s">
        <v>4</v>
      </c>
      <c r="F2713" s="6" t="s">
        <v>5</v>
      </c>
      <c r="G2713" s="6" t="s">
        <v>1010</v>
      </c>
      <c r="H2713" s="6" t="s">
        <v>9</v>
      </c>
      <c r="I2713" s="6" t="s">
        <v>1014</v>
      </c>
      <c r="J2713" s="6" t="s">
        <v>1170</v>
      </c>
      <c r="K2713" s="6" t="s">
        <v>1261</v>
      </c>
      <c r="L2713" s="6" t="s">
        <v>1267</v>
      </c>
      <c r="M2713" s="6" t="s">
        <v>1272</v>
      </c>
      <c r="N2713" s="5">
        <v>41452</v>
      </c>
      <c r="O2713" s="7">
        <v>146</v>
      </c>
      <c r="P2713" s="7">
        <v>357</v>
      </c>
      <c r="Q2713" s="7">
        <v>211</v>
      </c>
      <c r="R2713" s="6">
        <v>23</v>
      </c>
      <c r="S2713" s="7">
        <v>8211</v>
      </c>
      <c r="T2713" s="8">
        <v>0.06</v>
      </c>
      <c r="U2713" s="7">
        <v>492.65999999999997</v>
      </c>
      <c r="V2713" s="7">
        <v>7718.34</v>
      </c>
      <c r="W2713" s="7">
        <v>417</v>
      </c>
      <c r="X2713" s="7">
        <v>12643</v>
      </c>
      <c r="Y2713" s="9">
        <f>+DAY('TABLA PRINCIPAL'!$B2713)</f>
        <v>26</v>
      </c>
      <c r="Z2713" s="9">
        <f>+MONTH('TABLA PRINCIPAL'!$B2713)</f>
        <v>6</v>
      </c>
      <c r="AA2713" s="9">
        <f>+YEAR('TABLA PRINCIPAL'!$B2713)</f>
        <v>2013</v>
      </c>
      <c r="AB2713" s="22" t="str">
        <f>+IF(Ventas_Oficina[[#This Row],[Total del pedido]]&gt;=100000,"SI","NO")</f>
        <v>NO</v>
      </c>
      <c r="AC2713" s="22" t="str">
        <f>+_xlfn.XLOOKUP(Ventas_Oficina[[#This Row],[Nº de artículo]],AUXILIAR!A2712:A7606,AUXILIAR!D2712:D7606,"Error",0)</f>
        <v>No enviado a tiempo</v>
      </c>
      <c r="AD2713" s="22" t="str">
        <f>+IF(AND(Ventas_Oficina[[#This Row],[Total]]&gt;75000,Ventas_Oficina[[#This Row],[Envio a tiempo]]="Enviado a tiempo"),"Buena Venta","Venta Mala")</f>
        <v>Venta Mala</v>
      </c>
    </row>
    <row r="2714" spans="1:30" x14ac:dyDescent="0.25">
      <c r="A2714" s="26">
        <v>1455494</v>
      </c>
      <c r="B2714" s="10">
        <v>42499</v>
      </c>
      <c r="C2714" s="11" t="s">
        <v>51</v>
      </c>
      <c r="D2714" s="11" t="s">
        <v>52</v>
      </c>
      <c r="E2714" s="11" t="s">
        <v>4</v>
      </c>
      <c r="F2714" s="11" t="s">
        <v>5</v>
      </c>
      <c r="G2714" s="11" t="s">
        <v>1008</v>
      </c>
      <c r="H2714" s="11" t="s">
        <v>53</v>
      </c>
      <c r="I2714" s="11" t="s">
        <v>1016</v>
      </c>
      <c r="J2714" s="11" t="s">
        <v>1040</v>
      </c>
      <c r="K2714" s="11" t="s">
        <v>1261</v>
      </c>
      <c r="L2714" s="11" t="s">
        <v>1266</v>
      </c>
      <c r="M2714" s="11" t="s">
        <v>1273</v>
      </c>
      <c r="N2714" s="10">
        <v>42501</v>
      </c>
      <c r="O2714" s="12">
        <v>2156</v>
      </c>
      <c r="P2714" s="12">
        <v>3655</v>
      </c>
      <c r="Q2714" s="12">
        <v>1499</v>
      </c>
      <c r="R2714" s="11">
        <v>10</v>
      </c>
      <c r="S2714" s="12">
        <v>36550</v>
      </c>
      <c r="T2714" s="13">
        <v>0.01</v>
      </c>
      <c r="U2714" s="12">
        <v>365.5</v>
      </c>
      <c r="V2714" s="12">
        <v>36184.5</v>
      </c>
      <c r="W2714" s="12">
        <v>1389</v>
      </c>
      <c r="X2714" s="12">
        <v>82468</v>
      </c>
      <c r="Y2714" s="14">
        <f>+DAY('TABLA PRINCIPAL'!$B2714)</f>
        <v>9</v>
      </c>
      <c r="Z2714" s="14">
        <f>+MONTH('TABLA PRINCIPAL'!$B2714)</f>
        <v>5</v>
      </c>
      <c r="AA2714" s="14">
        <f>+YEAR('TABLA PRINCIPAL'!$B2714)</f>
        <v>2016</v>
      </c>
      <c r="AB2714" s="22" t="str">
        <f>+IF(Ventas_Oficina[[#This Row],[Total del pedido]]&gt;=100000,"SI","NO")</f>
        <v>NO</v>
      </c>
      <c r="AC2714" s="22" t="str">
        <f>+_xlfn.XLOOKUP(Ventas_Oficina[[#This Row],[Nº de artículo]],AUXILIAR!A2713:A7607,AUXILIAR!D2713:D7607,"Error",0)</f>
        <v>Enviado a tiempo</v>
      </c>
      <c r="AD2714" s="22" t="str">
        <f>+IF(AND(Ventas_Oficina[[#This Row],[Total]]&gt;75000,Ventas_Oficina[[#This Row],[Envio a tiempo]]="Enviado a tiempo"),"Buena Venta","Venta Mala")</f>
        <v>Buena Venta</v>
      </c>
    </row>
    <row r="2715" spans="1:30" x14ac:dyDescent="0.25">
      <c r="A2715" s="26">
        <v>1455494</v>
      </c>
      <c r="B2715" s="10">
        <v>42128</v>
      </c>
      <c r="C2715" s="11" t="s">
        <v>502</v>
      </c>
      <c r="D2715" s="11" t="s">
        <v>141</v>
      </c>
      <c r="E2715" s="11" t="s">
        <v>4</v>
      </c>
      <c r="F2715" s="11" t="s">
        <v>5</v>
      </c>
      <c r="G2715" s="11" t="s">
        <v>1008</v>
      </c>
      <c r="H2715" s="11" t="s">
        <v>39</v>
      </c>
      <c r="I2715" s="11" t="s">
        <v>1016</v>
      </c>
      <c r="J2715" s="11" t="s">
        <v>1040</v>
      </c>
      <c r="K2715" s="11" t="s">
        <v>1261</v>
      </c>
      <c r="L2715" s="11" t="s">
        <v>1267</v>
      </c>
      <c r="M2715" s="11" t="s">
        <v>1272</v>
      </c>
      <c r="N2715" s="10">
        <v>42129</v>
      </c>
      <c r="O2715" s="12">
        <v>2156</v>
      </c>
      <c r="P2715" s="12">
        <v>3655</v>
      </c>
      <c r="Q2715" s="12">
        <v>1499</v>
      </c>
      <c r="R2715" s="11">
        <v>44</v>
      </c>
      <c r="S2715" s="12">
        <v>160820</v>
      </c>
      <c r="T2715" s="13">
        <v>7.0000000000000007E-2</v>
      </c>
      <c r="U2715" s="12">
        <v>11257.400000000001</v>
      </c>
      <c r="V2715" s="12">
        <v>149562.6</v>
      </c>
      <c r="W2715" s="12">
        <v>1389</v>
      </c>
      <c r="X2715" s="12">
        <v>361040</v>
      </c>
      <c r="Y2715" s="14">
        <f>+DAY('TABLA PRINCIPAL'!$B2715)</f>
        <v>4</v>
      </c>
      <c r="Z2715" s="14">
        <f>+MONTH('TABLA PRINCIPAL'!$B2715)</f>
        <v>5</v>
      </c>
      <c r="AA2715" s="14">
        <f>+YEAR('TABLA PRINCIPAL'!$B2715)</f>
        <v>2015</v>
      </c>
      <c r="AB2715" s="22" t="str">
        <f>+IF(Ventas_Oficina[[#This Row],[Total del pedido]]&gt;=100000,"SI","NO")</f>
        <v>SI</v>
      </c>
      <c r="AC2715" s="22" t="str">
        <f>+_xlfn.XLOOKUP(Ventas_Oficina[[#This Row],[Nº de artículo]],AUXILIAR!A2715:A7609,AUXILIAR!D2715:D7609,"Error",0)</f>
        <v>No enviado a tiempo</v>
      </c>
      <c r="AD2715" s="22" t="str">
        <f>+IF(AND(Ventas_Oficina[[#This Row],[Total]]&gt;75000,Ventas_Oficina[[#This Row],[Envio a tiempo]]="Enviado a tiempo"),"Buena Venta","Venta Mala")</f>
        <v>Venta Mala</v>
      </c>
    </row>
    <row r="2716" spans="1:30" x14ac:dyDescent="0.25">
      <c r="A2716" s="25">
        <v>1455859</v>
      </c>
      <c r="B2716" s="5">
        <v>41815</v>
      </c>
      <c r="C2716" s="6" t="s">
        <v>262</v>
      </c>
      <c r="D2716" s="6" t="s">
        <v>199</v>
      </c>
      <c r="E2716" s="6" t="s">
        <v>4</v>
      </c>
      <c r="F2716" s="6" t="s">
        <v>5</v>
      </c>
      <c r="G2716" s="6" t="s">
        <v>1008</v>
      </c>
      <c r="H2716" s="6" t="s">
        <v>24</v>
      </c>
      <c r="I2716" s="6" t="s">
        <v>1016</v>
      </c>
      <c r="J2716" s="6" t="s">
        <v>1043</v>
      </c>
      <c r="K2716" s="6" t="s">
        <v>1261</v>
      </c>
      <c r="L2716" s="6" t="s">
        <v>1267</v>
      </c>
      <c r="M2716" s="6" t="s">
        <v>1272</v>
      </c>
      <c r="N2716" s="5">
        <v>41815</v>
      </c>
      <c r="O2716" s="7">
        <v>6059</v>
      </c>
      <c r="P2716" s="7">
        <v>10098</v>
      </c>
      <c r="Q2716" s="7">
        <v>4039</v>
      </c>
      <c r="R2716" s="6">
        <v>35</v>
      </c>
      <c r="S2716" s="7">
        <v>353430</v>
      </c>
      <c r="T2716" s="8">
        <v>0.09</v>
      </c>
      <c r="U2716" s="7">
        <v>31808.699999999997</v>
      </c>
      <c r="V2716" s="7">
        <v>321621.3</v>
      </c>
      <c r="W2716" s="7">
        <v>718</v>
      </c>
      <c r="X2716" s="7">
        <v>122140</v>
      </c>
      <c r="Y2716" s="9">
        <f>+DAY('TABLA PRINCIPAL'!$B2716)</f>
        <v>25</v>
      </c>
      <c r="Z2716" s="9">
        <f>+MONTH('TABLA PRINCIPAL'!$B2716)</f>
        <v>6</v>
      </c>
      <c r="AA2716" s="9">
        <f>+YEAR('TABLA PRINCIPAL'!$B2716)</f>
        <v>2014</v>
      </c>
      <c r="AB2716" s="22" t="str">
        <f>+IF(Ventas_Oficina[[#This Row],[Total del pedido]]&gt;=100000,"SI","NO")</f>
        <v>SI</v>
      </c>
      <c r="AC2716" s="22" t="str">
        <f>+_xlfn.XLOOKUP(Ventas_Oficina[[#This Row],[Nº de artículo]],AUXILIAR!A2715:A7610,AUXILIAR!D2715:D7610,"Error",0)</f>
        <v>No enviado a tiempo</v>
      </c>
      <c r="AD2716" s="22" t="str">
        <f>+IF(AND(Ventas_Oficina[[#This Row],[Total]]&gt;75000,Ventas_Oficina[[#This Row],[Envio a tiempo]]="Enviado a tiempo"),"Buena Venta","Venta Mala")</f>
        <v>Venta Mala</v>
      </c>
    </row>
    <row r="2717" spans="1:30" x14ac:dyDescent="0.25">
      <c r="A2717" s="26">
        <v>1455859</v>
      </c>
      <c r="B2717" s="10">
        <v>41918</v>
      </c>
      <c r="C2717" s="11" t="s">
        <v>426</v>
      </c>
      <c r="D2717" s="11" t="s">
        <v>100</v>
      </c>
      <c r="E2717" s="11" t="s">
        <v>12</v>
      </c>
      <c r="F2717" s="11" t="s">
        <v>13</v>
      </c>
      <c r="G2717" s="11" t="s">
        <v>1010</v>
      </c>
      <c r="H2717" s="11" t="s">
        <v>42</v>
      </c>
      <c r="I2717" s="11" t="s">
        <v>1014</v>
      </c>
      <c r="J2717" s="11" t="s">
        <v>1062</v>
      </c>
      <c r="K2717" s="11" t="s">
        <v>1261</v>
      </c>
      <c r="L2717" s="11" t="s">
        <v>1267</v>
      </c>
      <c r="M2717" s="11" t="s">
        <v>1272</v>
      </c>
      <c r="N2717" s="10">
        <v>41919</v>
      </c>
      <c r="O2717" s="12">
        <v>639</v>
      </c>
      <c r="P2717" s="12">
        <v>1998</v>
      </c>
      <c r="Q2717" s="12">
        <v>1359</v>
      </c>
      <c r="R2717" s="11">
        <v>45</v>
      </c>
      <c r="S2717" s="12">
        <v>89910</v>
      </c>
      <c r="T2717" s="13">
        <v>0.08</v>
      </c>
      <c r="U2717" s="12">
        <v>7192.8</v>
      </c>
      <c r="V2717" s="12">
        <v>82717.2</v>
      </c>
      <c r="W2717" s="12">
        <v>400</v>
      </c>
      <c r="X2717" s="12">
        <v>82467</v>
      </c>
      <c r="Y2717" s="14">
        <f>+DAY('TABLA PRINCIPAL'!$B2717)</f>
        <v>6</v>
      </c>
      <c r="Z2717" s="14">
        <f>+MONTH('TABLA PRINCIPAL'!$B2717)</f>
        <v>10</v>
      </c>
      <c r="AA2717" s="14">
        <f>+YEAR('TABLA PRINCIPAL'!$B2717)</f>
        <v>2014</v>
      </c>
      <c r="AB2717" s="22" t="str">
        <f>+IF(Ventas_Oficina[[#This Row],[Total del pedido]]&gt;=100000,"SI","NO")</f>
        <v>NO</v>
      </c>
      <c r="AC2717" s="22" t="str">
        <f>+_xlfn.XLOOKUP(Ventas_Oficina[[#This Row],[Nº de artículo]],AUXILIAR!A2716:A7611,AUXILIAR!D2716:D7611,"Error",0)</f>
        <v>No enviado a tiempo</v>
      </c>
      <c r="AD2717" s="22" t="str">
        <f>+IF(AND(Ventas_Oficina[[#This Row],[Total]]&gt;75000,Ventas_Oficina[[#This Row],[Envio a tiempo]]="Enviado a tiempo"),"Buena Venta","Venta Mala")</f>
        <v>Venta Mala</v>
      </c>
    </row>
    <row r="2718" spans="1:30" x14ac:dyDescent="0.25">
      <c r="A2718" s="25">
        <v>1456224</v>
      </c>
      <c r="B2718" s="5">
        <v>42135</v>
      </c>
      <c r="C2718" s="6" t="s">
        <v>45</v>
      </c>
      <c r="D2718" s="6" t="s">
        <v>19</v>
      </c>
      <c r="E2718" s="6" t="s">
        <v>4</v>
      </c>
      <c r="F2718" s="6" t="s">
        <v>5</v>
      </c>
      <c r="G2718" s="6" t="s">
        <v>1010</v>
      </c>
      <c r="H2718" s="6" t="s">
        <v>6</v>
      </c>
      <c r="I2718" s="6" t="s">
        <v>1014</v>
      </c>
      <c r="J2718" s="6" t="s">
        <v>1074</v>
      </c>
      <c r="K2718" s="6" t="s">
        <v>1261</v>
      </c>
      <c r="L2718" s="6" t="s">
        <v>1265</v>
      </c>
      <c r="M2718" s="6" t="s">
        <v>1272</v>
      </c>
      <c r="N2718" s="5">
        <v>42137</v>
      </c>
      <c r="O2718" s="7">
        <v>287</v>
      </c>
      <c r="P2718" s="7">
        <v>684</v>
      </c>
      <c r="Q2718" s="7">
        <v>397</v>
      </c>
      <c r="R2718" s="6">
        <v>38</v>
      </c>
      <c r="S2718" s="7">
        <v>25992</v>
      </c>
      <c r="T2718" s="8">
        <v>0.09</v>
      </c>
      <c r="U2718" s="7">
        <v>2339.2799999999997</v>
      </c>
      <c r="V2718" s="7">
        <v>23652.720000000001</v>
      </c>
      <c r="W2718" s="7">
        <v>442</v>
      </c>
      <c r="X2718" s="7">
        <v>45173</v>
      </c>
      <c r="Y2718" s="9">
        <f>+DAY('TABLA PRINCIPAL'!$B2718)</f>
        <v>11</v>
      </c>
      <c r="Z2718" s="9">
        <f>+MONTH('TABLA PRINCIPAL'!$B2718)</f>
        <v>5</v>
      </c>
      <c r="AA2718" s="9">
        <f>+YEAR('TABLA PRINCIPAL'!$B2718)</f>
        <v>2015</v>
      </c>
      <c r="AB2718" s="22" t="str">
        <f>+IF(Ventas_Oficina[[#This Row],[Total del pedido]]&gt;=100000,"SI","NO")</f>
        <v>NO</v>
      </c>
      <c r="AC2718" s="22" t="str">
        <f>+_xlfn.XLOOKUP(Ventas_Oficina[[#This Row],[Nº de artículo]],AUXILIAR!A2717:A7612,AUXILIAR!D2717:D7612,"Error",0)</f>
        <v>Enviado a tiempo</v>
      </c>
      <c r="AD2718" s="22" t="str">
        <f>+IF(AND(Ventas_Oficina[[#This Row],[Total]]&gt;75000,Ventas_Oficina[[#This Row],[Envio a tiempo]]="Enviado a tiempo"),"Buena Venta","Venta Mala")</f>
        <v>Venta Mala</v>
      </c>
    </row>
    <row r="2719" spans="1:30" x14ac:dyDescent="0.25">
      <c r="A2719" s="26">
        <v>1456224</v>
      </c>
      <c r="B2719" s="10">
        <v>42039</v>
      </c>
      <c r="C2719" s="11" t="s">
        <v>315</v>
      </c>
      <c r="D2719" s="11" t="s">
        <v>3</v>
      </c>
      <c r="E2719" s="11" t="s">
        <v>4</v>
      </c>
      <c r="F2719" s="11" t="s">
        <v>5</v>
      </c>
      <c r="G2719" s="11" t="s">
        <v>1009</v>
      </c>
      <c r="H2719" s="11" t="s">
        <v>6</v>
      </c>
      <c r="I2719" s="11" t="s">
        <v>1015</v>
      </c>
      <c r="J2719" s="11" t="s">
        <v>1040</v>
      </c>
      <c r="K2719" s="11" t="s">
        <v>1263</v>
      </c>
      <c r="L2719" s="11" t="s">
        <v>1266</v>
      </c>
      <c r="M2719" s="11" t="s">
        <v>1272</v>
      </c>
      <c r="N2719" s="10">
        <v>42041</v>
      </c>
      <c r="O2719" s="12">
        <v>2156</v>
      </c>
      <c r="P2719" s="12">
        <v>3655</v>
      </c>
      <c r="Q2719" s="12">
        <v>1499</v>
      </c>
      <c r="R2719" s="11">
        <v>19</v>
      </c>
      <c r="S2719" s="12">
        <v>69445</v>
      </c>
      <c r="T2719" s="13">
        <v>0.09</v>
      </c>
      <c r="U2719" s="12">
        <v>6250.05</v>
      </c>
      <c r="V2719" s="12">
        <v>63194.95</v>
      </c>
      <c r="W2719" s="12">
        <v>1389</v>
      </c>
      <c r="X2719" s="12">
        <v>136064</v>
      </c>
      <c r="Y2719" s="14">
        <f>+DAY('TABLA PRINCIPAL'!$B2719)</f>
        <v>4</v>
      </c>
      <c r="Z2719" s="14">
        <f>+MONTH('TABLA PRINCIPAL'!$B2719)</f>
        <v>2</v>
      </c>
      <c r="AA2719" s="14">
        <f>+YEAR('TABLA PRINCIPAL'!$B2719)</f>
        <v>2015</v>
      </c>
      <c r="AB2719" s="22" t="str">
        <f>+IF(Ventas_Oficina[[#This Row],[Total del pedido]]&gt;=100000,"SI","NO")</f>
        <v>NO</v>
      </c>
      <c r="AC2719" s="22" t="str">
        <f>+_xlfn.XLOOKUP(Ventas_Oficina[[#This Row],[Nº de artículo]],AUXILIAR!A2718:A7613,AUXILIAR!D2718:D7613,"Error",0)</f>
        <v>Enviado a tiempo</v>
      </c>
      <c r="AD2719" s="22" t="str">
        <f>+IF(AND(Ventas_Oficina[[#This Row],[Total]]&gt;75000,Ventas_Oficina[[#This Row],[Envio a tiempo]]="Enviado a tiempo"),"Buena Venta","Venta Mala")</f>
        <v>Buena Venta</v>
      </c>
    </row>
    <row r="2720" spans="1:30" x14ac:dyDescent="0.25">
      <c r="A2720" s="25">
        <v>1456224</v>
      </c>
      <c r="B2720" s="5">
        <v>42308</v>
      </c>
      <c r="C2720" s="6" t="s">
        <v>609</v>
      </c>
      <c r="D2720" s="6" t="s">
        <v>91</v>
      </c>
      <c r="E2720" s="6" t="s">
        <v>4</v>
      </c>
      <c r="F2720" s="6" t="s">
        <v>5</v>
      </c>
      <c r="G2720" s="6" t="s">
        <v>1010</v>
      </c>
      <c r="H2720" s="6" t="s">
        <v>24</v>
      </c>
      <c r="I2720" s="6" t="s">
        <v>1012</v>
      </c>
      <c r="J2720" s="6" t="s">
        <v>1064</v>
      </c>
      <c r="K2720" s="6" t="s">
        <v>1261</v>
      </c>
      <c r="L2720" s="6" t="s">
        <v>1266</v>
      </c>
      <c r="M2720" s="6" t="s">
        <v>1272</v>
      </c>
      <c r="N2720" s="5">
        <v>42308</v>
      </c>
      <c r="O2720" s="7">
        <v>365</v>
      </c>
      <c r="P2720" s="7">
        <v>598</v>
      </c>
      <c r="Q2720" s="7">
        <v>233</v>
      </c>
      <c r="R2720" s="6">
        <v>49</v>
      </c>
      <c r="S2720" s="7">
        <v>29302</v>
      </c>
      <c r="T2720" s="8">
        <v>0.02</v>
      </c>
      <c r="U2720" s="7">
        <v>586.04</v>
      </c>
      <c r="V2720" s="7">
        <v>28715.96</v>
      </c>
      <c r="W2720" s="7">
        <v>149</v>
      </c>
      <c r="X2720" s="7">
        <v>17123</v>
      </c>
      <c r="Y2720" s="9">
        <f>+DAY('TABLA PRINCIPAL'!$B2720)</f>
        <v>31</v>
      </c>
      <c r="Z2720" s="9">
        <f>+MONTH('TABLA PRINCIPAL'!$B2720)</f>
        <v>10</v>
      </c>
      <c r="AA2720" s="9">
        <f>+YEAR('TABLA PRINCIPAL'!$B2720)</f>
        <v>2015</v>
      </c>
      <c r="AB2720" s="22" t="str">
        <f>+IF(Ventas_Oficina[[#This Row],[Total del pedido]]&gt;=100000,"SI","NO")</f>
        <v>NO</v>
      </c>
      <c r="AC2720" s="22" t="str">
        <f>+_xlfn.XLOOKUP(Ventas_Oficina[[#This Row],[Nº de artículo]],AUXILIAR!A2719:A7614,AUXILIAR!D2719:D7614,"Error",0)</f>
        <v>Enviado a tiempo</v>
      </c>
      <c r="AD2720" s="22" t="str">
        <f>+IF(AND(Ventas_Oficina[[#This Row],[Total]]&gt;75000,Ventas_Oficina[[#This Row],[Envio a tiempo]]="Enviado a tiempo"),"Buena Venta","Venta Mala")</f>
        <v>Venta Mala</v>
      </c>
    </row>
    <row r="2721" spans="1:30" x14ac:dyDescent="0.25">
      <c r="A2721" s="26">
        <v>1456224</v>
      </c>
      <c r="B2721" s="10">
        <v>42141</v>
      </c>
      <c r="C2721" s="11" t="s">
        <v>49</v>
      </c>
      <c r="D2721" s="11" t="s">
        <v>152</v>
      </c>
      <c r="E2721" s="11" t="s">
        <v>4</v>
      </c>
      <c r="F2721" s="11" t="s">
        <v>5</v>
      </c>
      <c r="G2721" s="11" t="s">
        <v>1010</v>
      </c>
      <c r="H2721" s="11" t="s">
        <v>39</v>
      </c>
      <c r="I2721" s="11" t="s">
        <v>1013</v>
      </c>
      <c r="J2721" s="11" t="s">
        <v>1098</v>
      </c>
      <c r="K2721" s="11" t="s">
        <v>1261</v>
      </c>
      <c r="L2721" s="11" t="s">
        <v>1265</v>
      </c>
      <c r="M2721" s="11" t="s">
        <v>1272</v>
      </c>
      <c r="N2721" s="10">
        <v>42144</v>
      </c>
      <c r="O2721" s="12">
        <v>1983</v>
      </c>
      <c r="P2721" s="12">
        <v>3098</v>
      </c>
      <c r="Q2721" s="12">
        <v>1115</v>
      </c>
      <c r="R2721" s="11">
        <v>33</v>
      </c>
      <c r="S2721" s="12">
        <v>102234</v>
      </c>
      <c r="T2721" s="13">
        <v>0.01</v>
      </c>
      <c r="U2721" s="12">
        <v>1022.34</v>
      </c>
      <c r="V2721" s="12">
        <v>101211.66</v>
      </c>
      <c r="W2721" s="12">
        <v>1951</v>
      </c>
      <c r="X2721" s="12">
        <v>60070</v>
      </c>
      <c r="Y2721" s="14">
        <f>+DAY('TABLA PRINCIPAL'!$B2721)</f>
        <v>17</v>
      </c>
      <c r="Z2721" s="14">
        <f>+MONTH('TABLA PRINCIPAL'!$B2721)</f>
        <v>5</v>
      </c>
      <c r="AA2721" s="14">
        <f>+YEAR('TABLA PRINCIPAL'!$B2721)</f>
        <v>2015</v>
      </c>
      <c r="AB2721" s="22" t="str">
        <f>+IF(Ventas_Oficina[[#This Row],[Total del pedido]]&gt;=100000,"SI","NO")</f>
        <v>SI</v>
      </c>
      <c r="AC2721" s="22" t="str">
        <f>+_xlfn.XLOOKUP(Ventas_Oficina[[#This Row],[Nº de artículo]],AUXILIAR!A2720:A7615,AUXILIAR!D2720:D7615,"Error",0)</f>
        <v>No enviado a tiempo</v>
      </c>
      <c r="AD2721" s="22" t="str">
        <f>+IF(AND(Ventas_Oficina[[#This Row],[Total]]&gt;75000,Ventas_Oficina[[#This Row],[Envio a tiempo]]="Enviado a tiempo"),"Buena Venta","Venta Mala")</f>
        <v>Venta Mala</v>
      </c>
    </row>
    <row r="2722" spans="1:30" x14ac:dyDescent="0.25">
      <c r="A2722" s="25">
        <v>1456255</v>
      </c>
      <c r="B2722" s="5">
        <v>42135</v>
      </c>
      <c r="C2722" s="6" t="s">
        <v>45</v>
      </c>
      <c r="D2722" s="6" t="s">
        <v>19</v>
      </c>
      <c r="E2722" s="6" t="s">
        <v>4</v>
      </c>
      <c r="F2722" s="6" t="s">
        <v>5</v>
      </c>
      <c r="G2722" s="6" t="s">
        <v>1007</v>
      </c>
      <c r="H2722" s="6" t="s">
        <v>6</v>
      </c>
      <c r="I2722" s="6" t="s">
        <v>1012</v>
      </c>
      <c r="J2722" s="6" t="s">
        <v>1059</v>
      </c>
      <c r="K2722" s="6" t="s">
        <v>1261</v>
      </c>
      <c r="L2722" s="6" t="s">
        <v>1267</v>
      </c>
      <c r="M2722" s="6" t="s">
        <v>1272</v>
      </c>
      <c r="N2722" s="5">
        <v>42137</v>
      </c>
      <c r="O2722" s="7">
        <v>226</v>
      </c>
      <c r="P2722" s="7">
        <v>358</v>
      </c>
      <c r="Q2722" s="7">
        <v>132</v>
      </c>
      <c r="R2722" s="6">
        <v>16</v>
      </c>
      <c r="S2722" s="7">
        <v>5728</v>
      </c>
      <c r="T2722" s="8">
        <v>0.01</v>
      </c>
      <c r="U2722" s="7">
        <v>57.28</v>
      </c>
      <c r="V2722" s="7">
        <v>5670.72</v>
      </c>
      <c r="W2722" s="7">
        <v>547</v>
      </c>
      <c r="X2722" s="7">
        <v>2374</v>
      </c>
      <c r="Y2722" s="9">
        <f>+DAY('TABLA PRINCIPAL'!$B2722)</f>
        <v>11</v>
      </c>
      <c r="Z2722" s="9">
        <f>+MONTH('TABLA PRINCIPAL'!$B2722)</f>
        <v>5</v>
      </c>
      <c r="AA2722" s="9">
        <f>+YEAR('TABLA PRINCIPAL'!$B2722)</f>
        <v>2015</v>
      </c>
      <c r="AB2722" s="22" t="str">
        <f>+IF(Ventas_Oficina[[#This Row],[Total del pedido]]&gt;=100000,"SI","NO")</f>
        <v>NO</v>
      </c>
      <c r="AC2722" s="22" t="str">
        <f>+_xlfn.XLOOKUP(Ventas_Oficina[[#This Row],[Nº de artículo]],AUXILIAR!A2721:A7616,AUXILIAR!D2721:D7616,"Error",0)</f>
        <v>Enviado a tiempo</v>
      </c>
      <c r="AD2722" s="22" t="str">
        <f>+IF(AND(Ventas_Oficina[[#This Row],[Total]]&gt;75000,Ventas_Oficina[[#This Row],[Envio a tiempo]]="Enviado a tiempo"),"Buena Venta","Venta Mala")</f>
        <v>Venta Mala</v>
      </c>
    </row>
    <row r="2723" spans="1:30" x14ac:dyDescent="0.25">
      <c r="A2723" s="26">
        <v>1456255</v>
      </c>
      <c r="B2723" s="10">
        <v>42135</v>
      </c>
      <c r="C2723" s="11" t="s">
        <v>45</v>
      </c>
      <c r="D2723" s="11" t="s">
        <v>19</v>
      </c>
      <c r="E2723" s="11" t="s">
        <v>4</v>
      </c>
      <c r="F2723" s="11" t="s">
        <v>5</v>
      </c>
      <c r="G2723" s="11" t="s">
        <v>1009</v>
      </c>
      <c r="H2723" s="11" t="s">
        <v>6</v>
      </c>
      <c r="I2723" s="11" t="s">
        <v>1015</v>
      </c>
      <c r="J2723" s="11" t="s">
        <v>1064</v>
      </c>
      <c r="K2723" s="11" t="s">
        <v>1261</v>
      </c>
      <c r="L2723" s="11" t="s">
        <v>1267</v>
      </c>
      <c r="M2723" s="11" t="s">
        <v>1272</v>
      </c>
      <c r="N2723" s="10">
        <v>42137</v>
      </c>
      <c r="O2723" s="12">
        <v>365</v>
      </c>
      <c r="P2723" s="12">
        <v>598</v>
      </c>
      <c r="Q2723" s="12">
        <v>233</v>
      </c>
      <c r="R2723" s="11">
        <v>44</v>
      </c>
      <c r="S2723" s="12">
        <v>26312</v>
      </c>
      <c r="T2723" s="13">
        <v>0.01</v>
      </c>
      <c r="U2723" s="12">
        <v>263.12</v>
      </c>
      <c r="V2723" s="12">
        <v>26048.880000000001</v>
      </c>
      <c r="W2723" s="12">
        <v>149</v>
      </c>
      <c r="X2723" s="12">
        <v>2374</v>
      </c>
      <c r="Y2723" s="14">
        <f>+DAY('TABLA PRINCIPAL'!$B2723)</f>
        <v>11</v>
      </c>
      <c r="Z2723" s="14">
        <f>+MONTH('TABLA PRINCIPAL'!$B2723)</f>
        <v>5</v>
      </c>
      <c r="AA2723" s="14">
        <f>+YEAR('TABLA PRINCIPAL'!$B2723)</f>
        <v>2015</v>
      </c>
      <c r="AB2723" s="22" t="str">
        <f>+IF(Ventas_Oficina[[#This Row],[Total del pedido]]&gt;=100000,"SI","NO")</f>
        <v>NO</v>
      </c>
      <c r="AC2723" s="22" t="str">
        <f>+_xlfn.XLOOKUP(Ventas_Oficina[[#This Row],[Nº de artículo]],AUXILIAR!A2722:A7617,AUXILIAR!D2722:D7617,"Error",0)</f>
        <v>Enviado a tiempo</v>
      </c>
      <c r="AD2723" s="22" t="str">
        <f>+IF(AND(Ventas_Oficina[[#This Row],[Total]]&gt;75000,Ventas_Oficina[[#This Row],[Envio a tiempo]]="Enviado a tiempo"),"Buena Venta","Venta Mala")</f>
        <v>Venta Mala</v>
      </c>
    </row>
    <row r="2724" spans="1:30" x14ac:dyDescent="0.25">
      <c r="A2724" s="25">
        <v>1456255</v>
      </c>
      <c r="B2724" s="5">
        <v>42135</v>
      </c>
      <c r="C2724" s="6" t="s">
        <v>45</v>
      </c>
      <c r="D2724" s="6" t="s">
        <v>19</v>
      </c>
      <c r="E2724" s="6" t="s">
        <v>4</v>
      </c>
      <c r="F2724" s="6" t="s">
        <v>5</v>
      </c>
      <c r="G2724" s="6" t="s">
        <v>1009</v>
      </c>
      <c r="H2724" s="6" t="s">
        <v>6</v>
      </c>
      <c r="I2724" s="6" t="s">
        <v>1015</v>
      </c>
      <c r="J2724" s="6" t="s">
        <v>1064</v>
      </c>
      <c r="K2724" s="6" t="s">
        <v>1261</v>
      </c>
      <c r="L2724" s="6" t="s">
        <v>1265</v>
      </c>
      <c r="M2724" s="6" t="s">
        <v>1272</v>
      </c>
      <c r="N2724" s="5">
        <v>42137</v>
      </c>
      <c r="O2724" s="7">
        <v>365</v>
      </c>
      <c r="P2724" s="7">
        <v>598</v>
      </c>
      <c r="Q2724" s="7">
        <v>233</v>
      </c>
      <c r="R2724" s="6">
        <v>31</v>
      </c>
      <c r="S2724" s="7">
        <v>18538</v>
      </c>
      <c r="T2724" s="8">
        <v>0</v>
      </c>
      <c r="U2724" s="7">
        <v>0</v>
      </c>
      <c r="V2724" s="7">
        <v>18538</v>
      </c>
      <c r="W2724" s="7">
        <v>149</v>
      </c>
      <c r="X2724" s="7">
        <v>2374</v>
      </c>
      <c r="Y2724" s="9">
        <f>+DAY('TABLA PRINCIPAL'!$B2724)</f>
        <v>11</v>
      </c>
      <c r="Z2724" s="9">
        <f>+MONTH('TABLA PRINCIPAL'!$B2724)</f>
        <v>5</v>
      </c>
      <c r="AA2724" s="9">
        <f>+YEAR('TABLA PRINCIPAL'!$B2724)</f>
        <v>2015</v>
      </c>
      <c r="AB2724" s="22" t="str">
        <f>+IF(Ventas_Oficina[[#This Row],[Total del pedido]]&gt;=100000,"SI","NO")</f>
        <v>NO</v>
      </c>
      <c r="AC2724" s="22" t="str">
        <f>+_xlfn.XLOOKUP(Ventas_Oficina[[#This Row],[Nº de artículo]],AUXILIAR!A2723:A7618,AUXILIAR!D2723:D7618,"Error",0)</f>
        <v>Enviado a tiempo</v>
      </c>
      <c r="AD2724" s="22" t="str">
        <f>+IF(AND(Ventas_Oficina[[#This Row],[Total]]&gt;75000,Ventas_Oficina[[#This Row],[Envio a tiempo]]="Enviado a tiempo"),"Buena Venta","Venta Mala")</f>
        <v>Venta Mala</v>
      </c>
    </row>
    <row r="2725" spans="1:30" x14ac:dyDescent="0.25">
      <c r="A2725" s="26">
        <v>1456955</v>
      </c>
      <c r="B2725" s="10">
        <v>41454</v>
      </c>
      <c r="C2725" s="11" t="s">
        <v>117</v>
      </c>
      <c r="D2725" s="11" t="s">
        <v>118</v>
      </c>
      <c r="E2725" s="11" t="s">
        <v>4</v>
      </c>
      <c r="F2725" s="11" t="s">
        <v>5</v>
      </c>
      <c r="G2725" s="11" t="s">
        <v>1007</v>
      </c>
      <c r="H2725" s="11" t="s">
        <v>53</v>
      </c>
      <c r="I2725" s="11" t="s">
        <v>1014</v>
      </c>
      <c r="J2725" s="11" t="s">
        <v>1126</v>
      </c>
      <c r="K2725" s="11" t="s">
        <v>1261</v>
      </c>
      <c r="L2725" s="11" t="s">
        <v>1265</v>
      </c>
      <c r="M2725" s="11" t="s">
        <v>1272</v>
      </c>
      <c r="N2725" s="10">
        <v>41456</v>
      </c>
      <c r="O2725" s="12">
        <v>3202</v>
      </c>
      <c r="P2725" s="12">
        <v>15248</v>
      </c>
      <c r="Q2725" s="12">
        <v>12046</v>
      </c>
      <c r="R2725" s="11">
        <v>1</v>
      </c>
      <c r="S2725" s="12">
        <v>15248</v>
      </c>
      <c r="T2725" s="13">
        <v>0.01</v>
      </c>
      <c r="U2725" s="12">
        <v>152.47999999999999</v>
      </c>
      <c r="V2725" s="12">
        <v>15095.52</v>
      </c>
      <c r="W2725" s="12">
        <v>400</v>
      </c>
      <c r="X2725" s="12">
        <v>440290</v>
      </c>
      <c r="Y2725" s="14">
        <f>+DAY('TABLA PRINCIPAL'!$B2725)</f>
        <v>29</v>
      </c>
      <c r="Z2725" s="14">
        <f>+MONTH('TABLA PRINCIPAL'!$B2725)</f>
        <v>6</v>
      </c>
      <c r="AA2725" s="14">
        <f>+YEAR('TABLA PRINCIPAL'!$B2725)</f>
        <v>2013</v>
      </c>
      <c r="AB2725" s="22" t="str">
        <f>+IF(Ventas_Oficina[[#This Row],[Total del pedido]]&gt;=100000,"SI","NO")</f>
        <v>NO</v>
      </c>
      <c r="AC2725" s="22" t="str">
        <f>+_xlfn.XLOOKUP(Ventas_Oficina[[#This Row],[Nº de artículo]],AUXILIAR!A2724:A7619,AUXILIAR!D2724:D7619,"Error",0)</f>
        <v>Enviado a tiempo</v>
      </c>
      <c r="AD2725" s="22" t="str">
        <f>+IF(AND(Ventas_Oficina[[#This Row],[Total]]&gt;75000,Ventas_Oficina[[#This Row],[Envio a tiempo]]="Enviado a tiempo"),"Buena Venta","Venta Mala")</f>
        <v>Buena Venta</v>
      </c>
    </row>
    <row r="2726" spans="1:30" x14ac:dyDescent="0.25">
      <c r="A2726" s="25">
        <v>1457685</v>
      </c>
      <c r="B2726" s="5">
        <v>42142</v>
      </c>
      <c r="C2726" s="6" t="s">
        <v>220</v>
      </c>
      <c r="D2726" s="6" t="s">
        <v>29</v>
      </c>
      <c r="E2726" s="6" t="s">
        <v>12</v>
      </c>
      <c r="F2726" s="6" t="s">
        <v>13</v>
      </c>
      <c r="G2726" s="6" t="s">
        <v>1010</v>
      </c>
      <c r="H2726" s="6" t="s">
        <v>14</v>
      </c>
      <c r="I2726" s="6" t="s">
        <v>1013</v>
      </c>
      <c r="J2726" s="6" t="s">
        <v>1046</v>
      </c>
      <c r="K2726" s="6" t="s">
        <v>1262</v>
      </c>
      <c r="L2726" s="6" t="s">
        <v>1265</v>
      </c>
      <c r="M2726" s="6" t="s">
        <v>1272</v>
      </c>
      <c r="N2726" s="5">
        <v>42142</v>
      </c>
      <c r="O2726" s="7">
        <v>519</v>
      </c>
      <c r="P2726" s="7">
        <v>1298</v>
      </c>
      <c r="Q2726" s="7">
        <v>779</v>
      </c>
      <c r="R2726" s="6">
        <v>9</v>
      </c>
      <c r="S2726" s="7">
        <v>11682</v>
      </c>
      <c r="T2726" s="8">
        <v>0.01</v>
      </c>
      <c r="U2726" s="7">
        <v>116.82000000000001</v>
      </c>
      <c r="V2726" s="7">
        <v>11565.18</v>
      </c>
      <c r="W2726" s="7">
        <v>314</v>
      </c>
      <c r="X2726" s="7">
        <v>55825</v>
      </c>
      <c r="Y2726" s="9">
        <f>+DAY('TABLA PRINCIPAL'!$B2726)</f>
        <v>18</v>
      </c>
      <c r="Z2726" s="9">
        <f>+MONTH('TABLA PRINCIPAL'!$B2726)</f>
        <v>5</v>
      </c>
      <c r="AA2726" s="9">
        <f>+YEAR('TABLA PRINCIPAL'!$B2726)</f>
        <v>2015</v>
      </c>
      <c r="AB2726" s="22" t="str">
        <f>+IF(Ventas_Oficina[[#This Row],[Total del pedido]]&gt;=100000,"SI","NO")</f>
        <v>NO</v>
      </c>
      <c r="AC2726" s="22" t="str">
        <f>+_xlfn.XLOOKUP(Ventas_Oficina[[#This Row],[Nº de artículo]],AUXILIAR!A2725:A7620,AUXILIAR!D2725:D7620,"Error",0)</f>
        <v>No enviado a tiempo</v>
      </c>
      <c r="AD2726" s="22" t="str">
        <f>+IF(AND(Ventas_Oficina[[#This Row],[Total]]&gt;75000,Ventas_Oficina[[#This Row],[Envio a tiempo]]="Enviado a tiempo"),"Buena Venta","Venta Mala")</f>
        <v>Venta Mala</v>
      </c>
    </row>
    <row r="2727" spans="1:30" x14ac:dyDescent="0.25">
      <c r="A2727" s="26">
        <v>1458050</v>
      </c>
      <c r="B2727" s="10">
        <v>42078</v>
      </c>
      <c r="C2727" s="11" t="s">
        <v>765</v>
      </c>
      <c r="D2727" s="11" t="s">
        <v>3</v>
      </c>
      <c r="E2727" s="11" t="s">
        <v>4</v>
      </c>
      <c r="F2727" s="11" t="s">
        <v>5</v>
      </c>
      <c r="G2727" s="11" t="s">
        <v>1008</v>
      </c>
      <c r="H2727" s="11" t="s">
        <v>6</v>
      </c>
      <c r="I2727" s="11" t="s">
        <v>1015</v>
      </c>
      <c r="J2727" s="11" t="s">
        <v>1041</v>
      </c>
      <c r="K2727" s="11" t="s">
        <v>1261</v>
      </c>
      <c r="L2727" s="11" t="s">
        <v>1267</v>
      </c>
      <c r="M2727" s="11" t="s">
        <v>1272</v>
      </c>
      <c r="N2727" s="10">
        <v>42080</v>
      </c>
      <c r="O2727" s="12">
        <v>245</v>
      </c>
      <c r="P2727" s="12">
        <v>389</v>
      </c>
      <c r="Q2727" s="12">
        <v>144</v>
      </c>
      <c r="R2727" s="11">
        <v>27</v>
      </c>
      <c r="S2727" s="12">
        <v>10503</v>
      </c>
      <c r="T2727" s="13">
        <v>0.06</v>
      </c>
      <c r="U2727" s="12">
        <v>630.17999999999995</v>
      </c>
      <c r="V2727" s="12">
        <v>9872.82</v>
      </c>
      <c r="W2727" s="12">
        <v>701</v>
      </c>
      <c r="X2727" s="12">
        <v>2193</v>
      </c>
      <c r="Y2727" s="14">
        <f>+DAY('TABLA PRINCIPAL'!$B2727)</f>
        <v>15</v>
      </c>
      <c r="Z2727" s="14">
        <f>+MONTH('TABLA PRINCIPAL'!$B2727)</f>
        <v>3</v>
      </c>
      <c r="AA2727" s="14">
        <f>+YEAR('TABLA PRINCIPAL'!$B2727)</f>
        <v>2015</v>
      </c>
      <c r="AB2727" s="22" t="str">
        <f>+IF(Ventas_Oficina[[#This Row],[Total del pedido]]&gt;=100000,"SI","NO")</f>
        <v>NO</v>
      </c>
      <c r="AC2727" s="22" t="str">
        <f>+_xlfn.XLOOKUP(Ventas_Oficina[[#This Row],[Nº de artículo]],AUXILIAR!A2726:A7621,AUXILIAR!D2726:D7621,"Error",0)</f>
        <v>Enviado a tiempo</v>
      </c>
      <c r="AD2727" s="22" t="str">
        <f>+IF(AND(Ventas_Oficina[[#This Row],[Total]]&gt;75000,Ventas_Oficina[[#This Row],[Envio a tiempo]]="Enviado a tiempo"),"Buena Venta","Venta Mala")</f>
        <v>Venta Mala</v>
      </c>
    </row>
    <row r="2728" spans="1:30" x14ac:dyDescent="0.25">
      <c r="A2728" s="25">
        <v>1458416</v>
      </c>
      <c r="B2728" s="5">
        <v>42135</v>
      </c>
      <c r="C2728" s="6" t="s">
        <v>45</v>
      </c>
      <c r="D2728" s="6" t="s">
        <v>19</v>
      </c>
      <c r="E2728" s="6" t="s">
        <v>4</v>
      </c>
      <c r="F2728" s="6" t="s">
        <v>5</v>
      </c>
      <c r="G2728" s="6" t="s">
        <v>1008</v>
      </c>
      <c r="H2728" s="6" t="s">
        <v>6</v>
      </c>
      <c r="I2728" s="6" t="s">
        <v>1013</v>
      </c>
      <c r="J2728" s="6" t="s">
        <v>1019</v>
      </c>
      <c r="K2728" s="6" t="s">
        <v>1261</v>
      </c>
      <c r="L2728" s="6" t="s">
        <v>1265</v>
      </c>
      <c r="M2728" s="6" t="s">
        <v>1272</v>
      </c>
      <c r="N2728" s="5">
        <v>42137</v>
      </c>
      <c r="O2728" s="7">
        <v>24</v>
      </c>
      <c r="P2728" s="7">
        <v>126</v>
      </c>
      <c r="Q2728" s="7">
        <v>102</v>
      </c>
      <c r="R2728" s="6">
        <v>14</v>
      </c>
      <c r="S2728" s="7">
        <v>1764</v>
      </c>
      <c r="T2728" s="8">
        <v>0.02</v>
      </c>
      <c r="U2728" s="7">
        <v>35.28</v>
      </c>
      <c r="V2728" s="7">
        <v>1728.72</v>
      </c>
      <c r="W2728" s="7">
        <v>70</v>
      </c>
      <c r="X2728" s="7">
        <v>4215</v>
      </c>
      <c r="Y2728" s="9">
        <f>+DAY('TABLA PRINCIPAL'!$B2728)</f>
        <v>11</v>
      </c>
      <c r="Z2728" s="9">
        <f>+MONTH('TABLA PRINCIPAL'!$B2728)</f>
        <v>5</v>
      </c>
      <c r="AA2728" s="9">
        <f>+YEAR('TABLA PRINCIPAL'!$B2728)</f>
        <v>2015</v>
      </c>
      <c r="AB2728" s="22" t="str">
        <f>+IF(Ventas_Oficina[[#This Row],[Total del pedido]]&gt;=100000,"SI","NO")</f>
        <v>NO</v>
      </c>
      <c r="AC2728" s="22" t="str">
        <f>+_xlfn.XLOOKUP(Ventas_Oficina[[#This Row],[Nº de artículo]],AUXILIAR!A2727:A7622,AUXILIAR!D2727:D7622,"Error",0)</f>
        <v>Enviado a tiempo</v>
      </c>
      <c r="AD2728" s="22" t="str">
        <f>+IF(AND(Ventas_Oficina[[#This Row],[Total]]&gt;75000,Ventas_Oficina[[#This Row],[Envio a tiempo]]="Enviado a tiempo"),"Buena Venta","Venta Mala")</f>
        <v>Venta Mala</v>
      </c>
    </row>
    <row r="2729" spans="1:30" x14ac:dyDescent="0.25">
      <c r="A2729" s="26">
        <v>1459511</v>
      </c>
      <c r="B2729" s="10">
        <v>41465</v>
      </c>
      <c r="C2729" s="11" t="s">
        <v>148</v>
      </c>
      <c r="D2729" s="11" t="s">
        <v>36</v>
      </c>
      <c r="E2729" s="11" t="s">
        <v>12</v>
      </c>
      <c r="F2729" s="11" t="s">
        <v>13</v>
      </c>
      <c r="G2729" s="11" t="s">
        <v>1007</v>
      </c>
      <c r="H2729" s="11" t="s">
        <v>14</v>
      </c>
      <c r="I2729" s="11" t="s">
        <v>1013</v>
      </c>
      <c r="J2729" s="11" t="s">
        <v>1107</v>
      </c>
      <c r="K2729" s="11" t="s">
        <v>1261</v>
      </c>
      <c r="L2729" s="11" t="s">
        <v>1267</v>
      </c>
      <c r="M2729" s="11" t="s">
        <v>1273</v>
      </c>
      <c r="N2729" s="10">
        <v>41468</v>
      </c>
      <c r="O2729" s="12">
        <v>276</v>
      </c>
      <c r="P2729" s="12">
        <v>438</v>
      </c>
      <c r="Q2729" s="12">
        <v>162</v>
      </c>
      <c r="R2729" s="11">
        <v>22</v>
      </c>
      <c r="S2729" s="12">
        <v>9636</v>
      </c>
      <c r="T2729" s="13">
        <v>0.09</v>
      </c>
      <c r="U2729" s="12">
        <v>867.24</v>
      </c>
      <c r="V2729" s="12">
        <v>8768.76</v>
      </c>
      <c r="W2729" s="12">
        <v>621</v>
      </c>
      <c r="X2729" s="12">
        <v>5872</v>
      </c>
      <c r="Y2729" s="14">
        <f>+DAY('TABLA PRINCIPAL'!$B2729)</f>
        <v>10</v>
      </c>
      <c r="Z2729" s="14">
        <f>+MONTH('TABLA PRINCIPAL'!$B2729)</f>
        <v>7</v>
      </c>
      <c r="AA2729" s="14">
        <f>+YEAR('TABLA PRINCIPAL'!$B2729)</f>
        <v>2013</v>
      </c>
      <c r="AB2729" s="22" t="str">
        <f>+IF(Ventas_Oficina[[#This Row],[Total del pedido]]&gt;=100000,"SI","NO")</f>
        <v>NO</v>
      </c>
      <c r="AC2729" s="22" t="str">
        <f>+_xlfn.XLOOKUP(Ventas_Oficina[[#This Row],[Nº de artículo]],AUXILIAR!A2728:A7623,AUXILIAR!D2728:D7623,"Error",0)</f>
        <v>Enviado a tiempo</v>
      </c>
      <c r="AD2729" s="22" t="str">
        <f>+IF(AND(Ventas_Oficina[[#This Row],[Total]]&gt;75000,Ventas_Oficina[[#This Row],[Envio a tiempo]]="Enviado a tiempo"),"Buena Venta","Venta Mala")</f>
        <v>Venta Mala</v>
      </c>
    </row>
    <row r="2730" spans="1:30" x14ac:dyDescent="0.25">
      <c r="A2730" s="25">
        <v>1459511</v>
      </c>
      <c r="B2730" s="5">
        <v>41340</v>
      </c>
      <c r="C2730" s="6" t="s">
        <v>112</v>
      </c>
      <c r="D2730" s="6" t="s">
        <v>113</v>
      </c>
      <c r="E2730" s="6" t="s">
        <v>12</v>
      </c>
      <c r="F2730" s="6" t="s">
        <v>13</v>
      </c>
      <c r="G2730" s="6" t="s">
        <v>1010</v>
      </c>
      <c r="H2730" s="6" t="s">
        <v>42</v>
      </c>
      <c r="I2730" s="6" t="s">
        <v>1014</v>
      </c>
      <c r="J2730" s="6" t="s">
        <v>1019</v>
      </c>
      <c r="K2730" s="6" t="s">
        <v>1261</v>
      </c>
      <c r="L2730" s="6" t="s">
        <v>1265</v>
      </c>
      <c r="M2730" s="6" t="s">
        <v>1272</v>
      </c>
      <c r="N2730" s="5">
        <v>41343</v>
      </c>
      <c r="O2730" s="7">
        <v>24</v>
      </c>
      <c r="P2730" s="7">
        <v>126</v>
      </c>
      <c r="Q2730" s="7">
        <v>102</v>
      </c>
      <c r="R2730" s="6">
        <v>19</v>
      </c>
      <c r="S2730" s="7">
        <v>2394</v>
      </c>
      <c r="T2730" s="8">
        <v>7.0000000000000007E-2</v>
      </c>
      <c r="U2730" s="7">
        <v>167.58</v>
      </c>
      <c r="V2730" s="7">
        <v>2226.42</v>
      </c>
      <c r="W2730" s="7">
        <v>70</v>
      </c>
      <c r="X2730" s="7">
        <v>4628</v>
      </c>
      <c r="Y2730" s="9">
        <f>+DAY('TABLA PRINCIPAL'!$B2730)</f>
        <v>7</v>
      </c>
      <c r="Z2730" s="9">
        <f>+MONTH('TABLA PRINCIPAL'!$B2730)</f>
        <v>3</v>
      </c>
      <c r="AA2730" s="9">
        <f>+YEAR('TABLA PRINCIPAL'!$B2730)</f>
        <v>2013</v>
      </c>
      <c r="AB2730" s="22" t="str">
        <f>+IF(Ventas_Oficina[[#This Row],[Total del pedido]]&gt;=100000,"SI","NO")</f>
        <v>NO</v>
      </c>
      <c r="AC2730" s="22" t="str">
        <f>+_xlfn.XLOOKUP(Ventas_Oficina[[#This Row],[Nº de artículo]],AUXILIAR!A2729:A7624,AUXILIAR!D2729:D7624,"Error",0)</f>
        <v>Enviado a tiempo</v>
      </c>
      <c r="AD2730" s="22" t="str">
        <f>+IF(AND(Ventas_Oficina[[#This Row],[Total]]&gt;75000,Ventas_Oficina[[#This Row],[Envio a tiempo]]="Enviado a tiempo"),"Buena Venta","Venta Mala")</f>
        <v>Venta Mala</v>
      </c>
    </row>
    <row r="2731" spans="1:30" x14ac:dyDescent="0.25">
      <c r="A2731" s="26">
        <v>1459511</v>
      </c>
      <c r="B2731" s="10">
        <v>41635</v>
      </c>
      <c r="C2731" s="11" t="s">
        <v>484</v>
      </c>
      <c r="D2731" s="11" t="s">
        <v>199</v>
      </c>
      <c r="E2731" s="11" t="s">
        <v>4</v>
      </c>
      <c r="F2731" s="11" t="s">
        <v>5</v>
      </c>
      <c r="G2731" s="11" t="s">
        <v>1009</v>
      </c>
      <c r="H2731" s="11" t="s">
        <v>24</v>
      </c>
      <c r="I2731" s="11" t="s">
        <v>1015</v>
      </c>
      <c r="J2731" s="11" t="s">
        <v>1123</v>
      </c>
      <c r="K2731" s="11" t="s">
        <v>1261</v>
      </c>
      <c r="L2731" s="11" t="s">
        <v>1267</v>
      </c>
      <c r="M2731" s="11" t="s">
        <v>1272</v>
      </c>
      <c r="N2731" s="10">
        <v>41637</v>
      </c>
      <c r="O2731" s="12">
        <v>892</v>
      </c>
      <c r="P2731" s="12">
        <v>2974</v>
      </c>
      <c r="Q2731" s="12">
        <v>2082</v>
      </c>
      <c r="R2731" s="11">
        <v>41</v>
      </c>
      <c r="S2731" s="12">
        <v>121934</v>
      </c>
      <c r="T2731" s="13">
        <v>0.05</v>
      </c>
      <c r="U2731" s="12">
        <v>6096.7000000000007</v>
      </c>
      <c r="V2731" s="12">
        <v>115837.3</v>
      </c>
      <c r="W2731" s="12">
        <v>664</v>
      </c>
      <c r="X2731" s="12">
        <v>98545</v>
      </c>
      <c r="Y2731" s="14">
        <f>+DAY('TABLA PRINCIPAL'!$B2731)</f>
        <v>27</v>
      </c>
      <c r="Z2731" s="14">
        <f>+MONTH('TABLA PRINCIPAL'!$B2731)</f>
        <v>12</v>
      </c>
      <c r="AA2731" s="14">
        <f>+YEAR('TABLA PRINCIPAL'!$B2731)</f>
        <v>2013</v>
      </c>
      <c r="AB2731" s="22" t="str">
        <f>+IF(Ventas_Oficina[[#This Row],[Total del pedido]]&gt;=100000,"SI","NO")</f>
        <v>SI</v>
      </c>
      <c r="AC2731" s="22" t="str">
        <f>+_xlfn.XLOOKUP(Ventas_Oficina[[#This Row],[Nº de artículo]],AUXILIAR!A2730:A7625,AUXILIAR!D2730:D7625,"Error",0)</f>
        <v>Enviado a tiempo</v>
      </c>
      <c r="AD2731" s="22" t="str">
        <f>+IF(AND(Ventas_Oficina[[#This Row],[Total]]&gt;75000,Ventas_Oficina[[#This Row],[Envio a tiempo]]="Enviado a tiempo"),"Buena Venta","Venta Mala")</f>
        <v>Buena Venta</v>
      </c>
    </row>
    <row r="2732" spans="1:30" x14ac:dyDescent="0.25">
      <c r="A2732" s="25">
        <v>1459877</v>
      </c>
      <c r="B2732" s="5">
        <v>41744</v>
      </c>
      <c r="C2732" s="6" t="s">
        <v>659</v>
      </c>
      <c r="D2732" s="6" t="s">
        <v>223</v>
      </c>
      <c r="E2732" s="6" t="s">
        <v>4</v>
      </c>
      <c r="F2732" s="6" t="s">
        <v>5</v>
      </c>
      <c r="G2732" s="6" t="s">
        <v>1010</v>
      </c>
      <c r="H2732" s="6" t="s">
        <v>17</v>
      </c>
      <c r="I2732" s="6" t="s">
        <v>1013</v>
      </c>
      <c r="J2732" s="6" t="s">
        <v>1085</v>
      </c>
      <c r="K2732" s="6" t="s">
        <v>1261</v>
      </c>
      <c r="L2732" s="6" t="s">
        <v>1265</v>
      </c>
      <c r="M2732" s="6" t="s">
        <v>1272</v>
      </c>
      <c r="N2732" s="5">
        <v>41745</v>
      </c>
      <c r="O2732" s="7">
        <v>384</v>
      </c>
      <c r="P2732" s="7">
        <v>630</v>
      </c>
      <c r="Q2732" s="7">
        <v>246</v>
      </c>
      <c r="R2732" s="6">
        <v>41</v>
      </c>
      <c r="S2732" s="7">
        <v>25830</v>
      </c>
      <c r="T2732" s="8">
        <v>0.01</v>
      </c>
      <c r="U2732" s="7">
        <v>258.3</v>
      </c>
      <c r="V2732" s="7">
        <v>25571.7</v>
      </c>
      <c r="W2732" s="7">
        <v>50</v>
      </c>
      <c r="X2732" s="7">
        <v>8200</v>
      </c>
      <c r="Y2732" s="9">
        <f>+DAY('TABLA PRINCIPAL'!$B2732)</f>
        <v>15</v>
      </c>
      <c r="Z2732" s="9">
        <f>+MONTH('TABLA PRINCIPAL'!$B2732)</f>
        <v>4</v>
      </c>
      <c r="AA2732" s="9">
        <f>+YEAR('TABLA PRINCIPAL'!$B2732)</f>
        <v>2014</v>
      </c>
      <c r="AB2732" s="22" t="str">
        <f>+IF(Ventas_Oficina[[#This Row],[Total del pedido]]&gt;=100000,"SI","NO")</f>
        <v>NO</v>
      </c>
      <c r="AC2732" s="22" t="str">
        <f>+_xlfn.XLOOKUP(Ventas_Oficina[[#This Row],[Nº de artículo]],AUXILIAR!A2731:A7626,AUXILIAR!D2731:D7626,"Error",0)</f>
        <v>No enviado a tiempo</v>
      </c>
      <c r="AD2732" s="22" t="str">
        <f>+IF(AND(Ventas_Oficina[[#This Row],[Total]]&gt;75000,Ventas_Oficina[[#This Row],[Envio a tiempo]]="Enviado a tiempo"),"Buena Venta","Venta Mala")</f>
        <v>Venta Mala</v>
      </c>
    </row>
    <row r="2733" spans="1:30" x14ac:dyDescent="0.25">
      <c r="A2733" s="26">
        <v>1459877</v>
      </c>
      <c r="B2733" s="10">
        <v>42256</v>
      </c>
      <c r="C2733" s="11" t="s">
        <v>693</v>
      </c>
      <c r="D2733" s="11" t="s">
        <v>33</v>
      </c>
      <c r="E2733" s="11" t="s">
        <v>4</v>
      </c>
      <c r="F2733" s="11" t="s">
        <v>5</v>
      </c>
      <c r="G2733" s="11" t="s">
        <v>1010</v>
      </c>
      <c r="H2733" s="11" t="s">
        <v>34</v>
      </c>
      <c r="I2733" s="11" t="s">
        <v>1013</v>
      </c>
      <c r="J2733" s="11" t="s">
        <v>1045</v>
      </c>
      <c r="K2733" s="11" t="s">
        <v>1261</v>
      </c>
      <c r="L2733" s="11" t="s">
        <v>1267</v>
      </c>
      <c r="M2733" s="11" t="s">
        <v>1272</v>
      </c>
      <c r="N2733" s="10">
        <v>42257</v>
      </c>
      <c r="O2733" s="12">
        <v>93</v>
      </c>
      <c r="P2733" s="12">
        <v>148</v>
      </c>
      <c r="Q2733" s="12">
        <v>55</v>
      </c>
      <c r="R2733" s="11">
        <v>19</v>
      </c>
      <c r="S2733" s="12">
        <v>2812</v>
      </c>
      <c r="T2733" s="13">
        <v>0.09</v>
      </c>
      <c r="U2733" s="12">
        <v>253.07999999999998</v>
      </c>
      <c r="V2733" s="12">
        <v>2558.92</v>
      </c>
      <c r="W2733" s="12">
        <v>70</v>
      </c>
      <c r="X2733" s="12">
        <v>4320</v>
      </c>
      <c r="Y2733" s="14">
        <f>+DAY('TABLA PRINCIPAL'!$B2733)</f>
        <v>9</v>
      </c>
      <c r="Z2733" s="14">
        <f>+MONTH('TABLA PRINCIPAL'!$B2733)</f>
        <v>9</v>
      </c>
      <c r="AA2733" s="14">
        <f>+YEAR('TABLA PRINCIPAL'!$B2733)</f>
        <v>2015</v>
      </c>
      <c r="AB2733" s="22" t="str">
        <f>+IF(Ventas_Oficina[[#This Row],[Total del pedido]]&gt;=100000,"SI","NO")</f>
        <v>NO</v>
      </c>
      <c r="AC2733" s="22" t="str">
        <f>+_xlfn.XLOOKUP(Ventas_Oficina[[#This Row],[Nº de artículo]],AUXILIAR!A2732:A7627,AUXILIAR!D2732:D7627,"Error",0)</f>
        <v>No enviado a tiempo</v>
      </c>
      <c r="AD2733" s="22" t="str">
        <f>+IF(AND(Ventas_Oficina[[#This Row],[Total]]&gt;75000,Ventas_Oficina[[#This Row],[Envio a tiempo]]="Enviado a tiempo"),"Buena Venta","Venta Mala")</f>
        <v>Venta Mala</v>
      </c>
    </row>
    <row r="2734" spans="1:30" x14ac:dyDescent="0.25">
      <c r="A2734" s="25">
        <v>1459877</v>
      </c>
      <c r="B2734" s="5">
        <v>41503</v>
      </c>
      <c r="C2734" s="6" t="s">
        <v>74</v>
      </c>
      <c r="D2734" s="6" t="s">
        <v>3</v>
      </c>
      <c r="E2734" s="6" t="s">
        <v>4</v>
      </c>
      <c r="F2734" s="6" t="s">
        <v>5</v>
      </c>
      <c r="G2734" s="6" t="s">
        <v>1008</v>
      </c>
      <c r="H2734" s="6" t="s">
        <v>6</v>
      </c>
      <c r="I2734" s="6" t="s">
        <v>1014</v>
      </c>
      <c r="J2734" s="6" t="s">
        <v>1227</v>
      </c>
      <c r="K2734" s="6" t="s">
        <v>1262</v>
      </c>
      <c r="L2734" s="6" t="s">
        <v>1265</v>
      </c>
      <c r="M2734" s="6" t="s">
        <v>1272</v>
      </c>
      <c r="N2734" s="5">
        <v>41503</v>
      </c>
      <c r="O2734" s="7">
        <v>5616</v>
      </c>
      <c r="P2734" s="7">
        <v>13698</v>
      </c>
      <c r="Q2734" s="7">
        <v>8082</v>
      </c>
      <c r="R2734" s="6">
        <v>29</v>
      </c>
      <c r="S2734" s="7">
        <v>397242</v>
      </c>
      <c r="T2734" s="8">
        <v>0.03</v>
      </c>
      <c r="U2734" s="7">
        <v>11917.26</v>
      </c>
      <c r="V2734" s="7">
        <v>385324.74</v>
      </c>
      <c r="W2734" s="7">
        <v>2449</v>
      </c>
      <c r="X2734" s="7">
        <v>4183</v>
      </c>
      <c r="Y2734" s="9">
        <f>+DAY('TABLA PRINCIPAL'!$B2734)</f>
        <v>17</v>
      </c>
      <c r="Z2734" s="9">
        <f>+MONTH('TABLA PRINCIPAL'!$B2734)</f>
        <v>8</v>
      </c>
      <c r="AA2734" s="9">
        <f>+YEAR('TABLA PRINCIPAL'!$B2734)</f>
        <v>2013</v>
      </c>
      <c r="AB2734" s="22" t="str">
        <f>+IF(Ventas_Oficina[[#This Row],[Total del pedido]]&gt;=100000,"SI","NO")</f>
        <v>SI</v>
      </c>
      <c r="AC2734" s="22" t="str">
        <f>+_xlfn.XLOOKUP(Ventas_Oficina[[#This Row],[Nº de artículo]],AUXILIAR!A2733:A7628,AUXILIAR!D2733:D7628,"Error",0)</f>
        <v>No enviado a tiempo</v>
      </c>
      <c r="AD2734" s="22" t="str">
        <f>+IF(AND(Ventas_Oficina[[#This Row],[Total]]&gt;75000,Ventas_Oficina[[#This Row],[Envio a tiempo]]="Enviado a tiempo"),"Buena Venta","Venta Mala")</f>
        <v>Venta Mala</v>
      </c>
    </row>
    <row r="2735" spans="1:30" x14ac:dyDescent="0.25">
      <c r="A2735" s="26">
        <v>1459877</v>
      </c>
      <c r="B2735" s="10">
        <v>42035</v>
      </c>
      <c r="C2735" s="11" t="s">
        <v>766</v>
      </c>
      <c r="D2735" s="11" t="s">
        <v>301</v>
      </c>
      <c r="E2735" s="11" t="s">
        <v>4</v>
      </c>
      <c r="F2735" s="11" t="s">
        <v>5</v>
      </c>
      <c r="G2735" s="11" t="s">
        <v>1010</v>
      </c>
      <c r="H2735" s="11" t="s">
        <v>58</v>
      </c>
      <c r="I2735" s="11" t="s">
        <v>1015</v>
      </c>
      <c r="J2735" s="11" t="s">
        <v>187</v>
      </c>
      <c r="K2735" s="11" t="s">
        <v>1261</v>
      </c>
      <c r="L2735" s="11" t="s">
        <v>1265</v>
      </c>
      <c r="M2735" s="11" t="s">
        <v>1272</v>
      </c>
      <c r="N2735" s="10">
        <v>42036</v>
      </c>
      <c r="O2735" s="12">
        <v>231</v>
      </c>
      <c r="P2735" s="12">
        <v>378</v>
      </c>
      <c r="Q2735" s="12">
        <v>147</v>
      </c>
      <c r="R2735" s="11">
        <v>50</v>
      </c>
      <c r="S2735" s="12">
        <v>18900</v>
      </c>
      <c r="T2735" s="13">
        <v>0.09</v>
      </c>
      <c r="U2735" s="12">
        <v>1701</v>
      </c>
      <c r="V2735" s="12">
        <v>17199</v>
      </c>
      <c r="W2735" s="12">
        <v>71</v>
      </c>
      <c r="X2735" s="12">
        <v>15720</v>
      </c>
      <c r="Y2735" s="14">
        <f>+DAY('TABLA PRINCIPAL'!$B2735)</f>
        <v>31</v>
      </c>
      <c r="Z2735" s="14">
        <f>+MONTH('TABLA PRINCIPAL'!$B2735)</f>
        <v>1</v>
      </c>
      <c r="AA2735" s="14">
        <f>+YEAR('TABLA PRINCIPAL'!$B2735)</f>
        <v>2015</v>
      </c>
      <c r="AB2735" s="22" t="str">
        <f>+IF(Ventas_Oficina[[#This Row],[Total del pedido]]&gt;=100000,"SI","NO")</f>
        <v>NO</v>
      </c>
      <c r="AC2735" s="22" t="str">
        <f>+_xlfn.XLOOKUP(Ventas_Oficina[[#This Row],[Nº de artículo]],AUXILIAR!A2734:A7629,AUXILIAR!D2734:D7629,"Error",0)</f>
        <v>No enviado a tiempo</v>
      </c>
      <c r="AD2735" s="22" t="str">
        <f>+IF(AND(Ventas_Oficina[[#This Row],[Total]]&gt;75000,Ventas_Oficina[[#This Row],[Envio a tiempo]]="Enviado a tiempo"),"Buena Venta","Venta Mala")</f>
        <v>Venta Mala</v>
      </c>
    </row>
    <row r="2736" spans="1:30" x14ac:dyDescent="0.25">
      <c r="A2736" s="25">
        <v>1459877</v>
      </c>
      <c r="B2736" s="5">
        <v>41631</v>
      </c>
      <c r="C2736" s="6" t="s">
        <v>496</v>
      </c>
      <c r="D2736" s="6" t="s">
        <v>33</v>
      </c>
      <c r="E2736" s="6" t="s">
        <v>4</v>
      </c>
      <c r="F2736" s="6" t="s">
        <v>5</v>
      </c>
      <c r="G2736" s="6" t="s">
        <v>1010</v>
      </c>
      <c r="H2736" s="6" t="s">
        <v>34</v>
      </c>
      <c r="I2736" s="6" t="s">
        <v>1013</v>
      </c>
      <c r="J2736" s="6" t="s">
        <v>1096</v>
      </c>
      <c r="K2736" s="6" t="s">
        <v>1262</v>
      </c>
      <c r="L2736" s="6" t="s">
        <v>1270</v>
      </c>
      <c r="M2736" s="6" t="s">
        <v>1274</v>
      </c>
      <c r="N2736" s="5">
        <v>41633</v>
      </c>
      <c r="O2736" s="7">
        <v>419</v>
      </c>
      <c r="P2736" s="7">
        <v>1023</v>
      </c>
      <c r="Q2736" s="7">
        <v>604</v>
      </c>
      <c r="R2736" s="6">
        <v>38</v>
      </c>
      <c r="S2736" s="7">
        <v>38874</v>
      </c>
      <c r="T2736" s="8">
        <v>0.09</v>
      </c>
      <c r="U2736" s="7">
        <v>3498.66</v>
      </c>
      <c r="V2736" s="7">
        <v>35375.339999999997</v>
      </c>
      <c r="W2736" s="7">
        <v>468</v>
      </c>
      <c r="X2736" s="7">
        <v>43455</v>
      </c>
      <c r="Y2736" s="9">
        <f>+DAY('TABLA PRINCIPAL'!$B2736)</f>
        <v>23</v>
      </c>
      <c r="Z2736" s="9">
        <f>+MONTH('TABLA PRINCIPAL'!$B2736)</f>
        <v>12</v>
      </c>
      <c r="AA2736" s="9">
        <f>+YEAR('TABLA PRINCIPAL'!$B2736)</f>
        <v>2013</v>
      </c>
      <c r="AB2736" s="22" t="str">
        <f>+IF(Ventas_Oficina[[#This Row],[Total del pedido]]&gt;=100000,"SI","NO")</f>
        <v>NO</v>
      </c>
      <c r="AC2736" s="22" t="str">
        <f>+_xlfn.XLOOKUP(Ventas_Oficina[[#This Row],[Nº de artículo]],AUXILIAR!A2735:A7630,AUXILIAR!D2735:D7630,"Error",0)</f>
        <v>No enviado a tiempo</v>
      </c>
      <c r="AD2736" s="22" t="str">
        <f>+IF(AND(Ventas_Oficina[[#This Row],[Total]]&gt;75000,Ventas_Oficina[[#This Row],[Envio a tiempo]]="Enviado a tiempo"),"Buena Venta","Venta Mala")</f>
        <v>Venta Mala</v>
      </c>
    </row>
    <row r="2737" spans="1:30" x14ac:dyDescent="0.25">
      <c r="A2737" s="26">
        <v>1459877</v>
      </c>
      <c r="B2737" s="10">
        <v>42081</v>
      </c>
      <c r="C2737" s="11" t="s">
        <v>357</v>
      </c>
      <c r="D2737" s="11" t="s">
        <v>48</v>
      </c>
      <c r="E2737" s="11" t="s">
        <v>4</v>
      </c>
      <c r="F2737" s="11" t="s">
        <v>5</v>
      </c>
      <c r="G2737" s="11" t="s">
        <v>1008</v>
      </c>
      <c r="H2737" s="11" t="s">
        <v>34</v>
      </c>
      <c r="I2737" s="11" t="s">
        <v>1016</v>
      </c>
      <c r="J2737" s="11" t="s">
        <v>1128</v>
      </c>
      <c r="K2737" s="11" t="s">
        <v>1261</v>
      </c>
      <c r="L2737" s="11" t="s">
        <v>1266</v>
      </c>
      <c r="M2737" s="11" t="s">
        <v>1272</v>
      </c>
      <c r="N2737" s="10">
        <v>42084</v>
      </c>
      <c r="O2737" s="12">
        <v>105</v>
      </c>
      <c r="P2737" s="12">
        <v>195</v>
      </c>
      <c r="Q2737" s="12">
        <v>90</v>
      </c>
      <c r="R2737" s="11">
        <v>9</v>
      </c>
      <c r="S2737" s="12">
        <v>1755</v>
      </c>
      <c r="T2737" s="13">
        <v>0.03</v>
      </c>
      <c r="U2737" s="12">
        <v>52.65</v>
      </c>
      <c r="V2737" s="12">
        <v>1702.35</v>
      </c>
      <c r="W2737" s="12">
        <v>163</v>
      </c>
      <c r="X2737" s="12">
        <v>4095</v>
      </c>
      <c r="Y2737" s="14">
        <f>+DAY('TABLA PRINCIPAL'!$B2737)</f>
        <v>18</v>
      </c>
      <c r="Z2737" s="14">
        <f>+MONTH('TABLA PRINCIPAL'!$B2737)</f>
        <v>3</v>
      </c>
      <c r="AA2737" s="14">
        <f>+YEAR('TABLA PRINCIPAL'!$B2737)</f>
        <v>2015</v>
      </c>
      <c r="AB2737" s="22" t="str">
        <f>+IF(Ventas_Oficina[[#This Row],[Total del pedido]]&gt;=100000,"SI","NO")</f>
        <v>NO</v>
      </c>
      <c r="AC2737" s="22" t="str">
        <f>+_xlfn.XLOOKUP(Ventas_Oficina[[#This Row],[Nº de artículo]],AUXILIAR!A2736:A7631,AUXILIAR!D2736:D7631,"Error",0)</f>
        <v>Enviado a tiempo</v>
      </c>
      <c r="AD2737" s="22" t="str">
        <f>+IF(AND(Ventas_Oficina[[#This Row],[Total]]&gt;75000,Ventas_Oficina[[#This Row],[Envio a tiempo]]="Enviado a tiempo"),"Buena Venta","Venta Mala")</f>
        <v>Venta Mala</v>
      </c>
    </row>
    <row r="2738" spans="1:30" x14ac:dyDescent="0.25">
      <c r="A2738" s="25">
        <v>1460972</v>
      </c>
      <c r="B2738" s="5">
        <v>42142</v>
      </c>
      <c r="C2738" s="6" t="s">
        <v>220</v>
      </c>
      <c r="D2738" s="6" t="s">
        <v>29</v>
      </c>
      <c r="E2738" s="6" t="s">
        <v>12</v>
      </c>
      <c r="F2738" s="6" t="s">
        <v>13</v>
      </c>
      <c r="G2738" s="6" t="s">
        <v>1008</v>
      </c>
      <c r="H2738" s="6" t="s">
        <v>14</v>
      </c>
      <c r="I2738" s="6" t="s">
        <v>1012</v>
      </c>
      <c r="J2738" s="6" t="s">
        <v>1032</v>
      </c>
      <c r="K2738" s="6" t="s">
        <v>1261</v>
      </c>
      <c r="L2738" s="6" t="s">
        <v>1265</v>
      </c>
      <c r="M2738" s="6" t="s">
        <v>1272</v>
      </c>
      <c r="N2738" s="5">
        <v>42142</v>
      </c>
      <c r="O2738" s="7">
        <v>159</v>
      </c>
      <c r="P2738" s="7">
        <v>261</v>
      </c>
      <c r="Q2738" s="7">
        <v>102</v>
      </c>
      <c r="R2738" s="6">
        <v>42</v>
      </c>
      <c r="S2738" s="7">
        <v>10962</v>
      </c>
      <c r="T2738" s="8">
        <v>0.04</v>
      </c>
      <c r="U2738" s="7">
        <v>438.48</v>
      </c>
      <c r="V2738" s="7">
        <v>10523.52</v>
      </c>
      <c r="W2738" s="7">
        <v>50</v>
      </c>
      <c r="X2738" s="7">
        <v>5702</v>
      </c>
      <c r="Y2738" s="9">
        <f>+DAY('TABLA PRINCIPAL'!$B2738)</f>
        <v>18</v>
      </c>
      <c r="Z2738" s="9">
        <f>+MONTH('TABLA PRINCIPAL'!$B2738)</f>
        <v>5</v>
      </c>
      <c r="AA2738" s="9">
        <f>+YEAR('TABLA PRINCIPAL'!$B2738)</f>
        <v>2015</v>
      </c>
      <c r="AB2738" s="22" t="str">
        <f>+IF(Ventas_Oficina[[#This Row],[Total del pedido]]&gt;=100000,"SI","NO")</f>
        <v>NO</v>
      </c>
      <c r="AC2738" s="22" t="str">
        <f>+_xlfn.XLOOKUP(Ventas_Oficina[[#This Row],[Nº de artículo]],AUXILIAR!A2737:A7632,AUXILIAR!D2737:D7632,"Error",0)</f>
        <v>No enviado a tiempo</v>
      </c>
      <c r="AD2738" s="22" t="str">
        <f>+IF(AND(Ventas_Oficina[[#This Row],[Total]]&gt;75000,Ventas_Oficina[[#This Row],[Envio a tiempo]]="Enviado a tiempo"),"Buena Venta","Venta Mala")</f>
        <v>Venta Mala</v>
      </c>
    </row>
    <row r="2739" spans="1:30" x14ac:dyDescent="0.25">
      <c r="A2739" s="26">
        <v>1460972</v>
      </c>
      <c r="B2739" s="10">
        <v>42142</v>
      </c>
      <c r="C2739" s="11" t="s">
        <v>220</v>
      </c>
      <c r="D2739" s="11" t="s">
        <v>29</v>
      </c>
      <c r="E2739" s="11" t="s">
        <v>12</v>
      </c>
      <c r="F2739" s="11" t="s">
        <v>13</v>
      </c>
      <c r="G2739" s="11" t="s">
        <v>1007</v>
      </c>
      <c r="H2739" s="11" t="s">
        <v>14</v>
      </c>
      <c r="I2739" s="11" t="s">
        <v>1016</v>
      </c>
      <c r="J2739" s="11" t="s">
        <v>1032</v>
      </c>
      <c r="K2739" s="11" t="s">
        <v>1261</v>
      </c>
      <c r="L2739" s="11" t="s">
        <v>1267</v>
      </c>
      <c r="M2739" s="11" t="s">
        <v>1272</v>
      </c>
      <c r="N2739" s="10">
        <v>42142</v>
      </c>
      <c r="O2739" s="12">
        <v>159</v>
      </c>
      <c r="P2739" s="12">
        <v>261</v>
      </c>
      <c r="Q2739" s="12">
        <v>102</v>
      </c>
      <c r="R2739" s="11">
        <v>41</v>
      </c>
      <c r="S2739" s="12">
        <v>10701</v>
      </c>
      <c r="T2739" s="13">
        <v>0.02</v>
      </c>
      <c r="U2739" s="12">
        <v>214.02</v>
      </c>
      <c r="V2739" s="12">
        <v>10486.98</v>
      </c>
      <c r="W2739" s="12">
        <v>50</v>
      </c>
      <c r="X2739" s="12">
        <v>5702</v>
      </c>
      <c r="Y2739" s="14">
        <f>+DAY('TABLA PRINCIPAL'!$B2739)</f>
        <v>18</v>
      </c>
      <c r="Z2739" s="14">
        <f>+MONTH('TABLA PRINCIPAL'!$B2739)</f>
        <v>5</v>
      </c>
      <c r="AA2739" s="14">
        <f>+YEAR('TABLA PRINCIPAL'!$B2739)</f>
        <v>2015</v>
      </c>
      <c r="AB2739" s="22" t="str">
        <f>+IF(Ventas_Oficina[[#This Row],[Total del pedido]]&gt;=100000,"SI","NO")</f>
        <v>NO</v>
      </c>
      <c r="AC2739" s="22" t="str">
        <f>+_xlfn.XLOOKUP(Ventas_Oficina[[#This Row],[Nº de artículo]],AUXILIAR!A2738:A7633,AUXILIAR!D2738:D7633,"Error",0)</f>
        <v>No enviado a tiempo</v>
      </c>
      <c r="AD2739" s="22" t="str">
        <f>+IF(AND(Ventas_Oficina[[#This Row],[Total]]&gt;75000,Ventas_Oficina[[#This Row],[Envio a tiempo]]="Enviado a tiempo"),"Buena Venta","Venta Mala")</f>
        <v>Venta Mala</v>
      </c>
    </row>
    <row r="2740" spans="1:30" x14ac:dyDescent="0.25">
      <c r="A2740" s="25">
        <v>1460972</v>
      </c>
      <c r="B2740" s="5">
        <v>42142</v>
      </c>
      <c r="C2740" s="6" t="s">
        <v>220</v>
      </c>
      <c r="D2740" s="6" t="s">
        <v>29</v>
      </c>
      <c r="E2740" s="6" t="s">
        <v>12</v>
      </c>
      <c r="F2740" s="6" t="s">
        <v>13</v>
      </c>
      <c r="G2740" s="6" t="s">
        <v>1008</v>
      </c>
      <c r="H2740" s="6" t="s">
        <v>14</v>
      </c>
      <c r="I2740" s="6" t="s">
        <v>1015</v>
      </c>
      <c r="J2740" s="6" t="s">
        <v>1078</v>
      </c>
      <c r="K2740" s="6" t="s">
        <v>1261</v>
      </c>
      <c r="L2740" s="6" t="s">
        <v>1265</v>
      </c>
      <c r="M2740" s="6" t="s">
        <v>1272</v>
      </c>
      <c r="N2740" s="5">
        <v>42142</v>
      </c>
      <c r="O2740" s="7">
        <v>119</v>
      </c>
      <c r="P2740" s="7">
        <v>198</v>
      </c>
      <c r="Q2740" s="7">
        <v>79</v>
      </c>
      <c r="R2740" s="6">
        <v>16</v>
      </c>
      <c r="S2740" s="7">
        <v>3168</v>
      </c>
      <c r="T2740" s="8">
        <v>0.09</v>
      </c>
      <c r="U2740" s="7">
        <v>285.12</v>
      </c>
      <c r="V2740" s="7">
        <v>2882.88</v>
      </c>
      <c r="W2740" s="7">
        <v>477</v>
      </c>
      <c r="X2740" s="7">
        <v>5702</v>
      </c>
      <c r="Y2740" s="9">
        <f>+DAY('TABLA PRINCIPAL'!$B2740)</f>
        <v>18</v>
      </c>
      <c r="Z2740" s="9">
        <f>+MONTH('TABLA PRINCIPAL'!$B2740)</f>
        <v>5</v>
      </c>
      <c r="AA2740" s="9">
        <f>+YEAR('TABLA PRINCIPAL'!$B2740)</f>
        <v>2015</v>
      </c>
      <c r="AB2740" s="22" t="str">
        <f>+IF(Ventas_Oficina[[#This Row],[Total del pedido]]&gt;=100000,"SI","NO")</f>
        <v>NO</v>
      </c>
      <c r="AC2740" s="22" t="str">
        <f>+_xlfn.XLOOKUP(Ventas_Oficina[[#This Row],[Nº de artículo]],AUXILIAR!A2739:A7634,AUXILIAR!D2739:D7634,"Error",0)</f>
        <v>No enviado a tiempo</v>
      </c>
      <c r="AD2740" s="22" t="str">
        <f>+IF(AND(Ventas_Oficina[[#This Row],[Total]]&gt;75000,Ventas_Oficina[[#This Row],[Envio a tiempo]]="Enviado a tiempo"),"Buena Venta","Venta Mala")</f>
        <v>Venta Mala</v>
      </c>
    </row>
    <row r="2741" spans="1:30" x14ac:dyDescent="0.25">
      <c r="A2741" s="26">
        <v>1460972</v>
      </c>
      <c r="B2741" s="10">
        <v>42123</v>
      </c>
      <c r="C2741" s="11" t="s">
        <v>172</v>
      </c>
      <c r="D2741" s="11" t="s">
        <v>110</v>
      </c>
      <c r="E2741" s="11" t="s">
        <v>12</v>
      </c>
      <c r="F2741" s="11" t="s">
        <v>13</v>
      </c>
      <c r="G2741" s="11" t="s">
        <v>1008</v>
      </c>
      <c r="H2741" s="11" t="s">
        <v>14</v>
      </c>
      <c r="I2741" s="11" t="s">
        <v>1012</v>
      </c>
      <c r="J2741" s="11" t="s">
        <v>1045</v>
      </c>
      <c r="K2741" s="11" t="s">
        <v>1261</v>
      </c>
      <c r="L2741" s="11" t="s">
        <v>1265</v>
      </c>
      <c r="M2741" s="11" t="s">
        <v>1272</v>
      </c>
      <c r="N2741" s="10">
        <v>42125</v>
      </c>
      <c r="O2741" s="12">
        <v>93</v>
      </c>
      <c r="P2741" s="12">
        <v>148</v>
      </c>
      <c r="Q2741" s="12">
        <v>55</v>
      </c>
      <c r="R2741" s="11">
        <v>8</v>
      </c>
      <c r="S2741" s="12">
        <v>1184</v>
      </c>
      <c r="T2741" s="13">
        <v>0.02</v>
      </c>
      <c r="U2741" s="12">
        <v>23.68</v>
      </c>
      <c r="V2741" s="12">
        <v>1160.32</v>
      </c>
      <c r="W2741" s="12">
        <v>70</v>
      </c>
      <c r="X2741" s="12">
        <v>15959</v>
      </c>
      <c r="Y2741" s="14">
        <f>+DAY('TABLA PRINCIPAL'!$B2741)</f>
        <v>29</v>
      </c>
      <c r="Z2741" s="14">
        <f>+MONTH('TABLA PRINCIPAL'!$B2741)</f>
        <v>4</v>
      </c>
      <c r="AA2741" s="14">
        <f>+YEAR('TABLA PRINCIPAL'!$B2741)</f>
        <v>2015</v>
      </c>
      <c r="AB2741" s="22" t="str">
        <f>+IF(Ventas_Oficina[[#This Row],[Total del pedido]]&gt;=100000,"SI","NO")</f>
        <v>NO</v>
      </c>
      <c r="AC2741" s="22" t="str">
        <f>+_xlfn.XLOOKUP(Ventas_Oficina[[#This Row],[Nº de artículo]],AUXILIAR!A2740:A7635,AUXILIAR!D2740:D7635,"Error",0)</f>
        <v>No enviado a tiempo</v>
      </c>
      <c r="AD2741" s="22" t="str">
        <f>+IF(AND(Ventas_Oficina[[#This Row],[Total]]&gt;75000,Ventas_Oficina[[#This Row],[Envio a tiempo]]="Enviado a tiempo"),"Buena Venta","Venta Mala")</f>
        <v>Venta Mala</v>
      </c>
    </row>
    <row r="2742" spans="1:30" x14ac:dyDescent="0.25">
      <c r="A2742" s="25">
        <v>1461337</v>
      </c>
      <c r="B2742" s="5">
        <v>42112</v>
      </c>
      <c r="C2742" s="6" t="s">
        <v>132</v>
      </c>
      <c r="D2742" s="6" t="s">
        <v>133</v>
      </c>
      <c r="E2742" s="6" t="s">
        <v>12</v>
      </c>
      <c r="F2742" s="6" t="s">
        <v>13</v>
      </c>
      <c r="G2742" s="6" t="s">
        <v>1008</v>
      </c>
      <c r="H2742" s="6" t="s">
        <v>42</v>
      </c>
      <c r="I2742" s="6" t="s">
        <v>1013</v>
      </c>
      <c r="J2742" s="6" t="s">
        <v>1028</v>
      </c>
      <c r="K2742" s="6" t="s">
        <v>1261</v>
      </c>
      <c r="L2742" s="6" t="s">
        <v>1265</v>
      </c>
      <c r="M2742" s="6" t="s">
        <v>1273</v>
      </c>
      <c r="N2742" s="5">
        <v>42113</v>
      </c>
      <c r="O2742" s="7">
        <v>229</v>
      </c>
      <c r="P2742" s="7">
        <v>369</v>
      </c>
      <c r="Q2742" s="7">
        <v>140</v>
      </c>
      <c r="R2742" s="6">
        <v>9</v>
      </c>
      <c r="S2742" s="7">
        <v>3321</v>
      </c>
      <c r="T2742" s="8">
        <v>0.06</v>
      </c>
      <c r="U2742" s="7">
        <v>199.26</v>
      </c>
      <c r="V2742" s="7">
        <v>3121.74</v>
      </c>
      <c r="W2742" s="7">
        <v>50</v>
      </c>
      <c r="X2742" s="7">
        <v>14536</v>
      </c>
      <c r="Y2742" s="9">
        <f>+DAY('TABLA PRINCIPAL'!$B2742)</f>
        <v>18</v>
      </c>
      <c r="Z2742" s="9">
        <f>+MONTH('TABLA PRINCIPAL'!$B2742)</f>
        <v>4</v>
      </c>
      <c r="AA2742" s="9">
        <f>+YEAR('TABLA PRINCIPAL'!$B2742)</f>
        <v>2015</v>
      </c>
      <c r="AB2742" s="22" t="str">
        <f>+IF(Ventas_Oficina[[#This Row],[Total del pedido]]&gt;=100000,"SI","NO")</f>
        <v>NO</v>
      </c>
      <c r="AC2742" s="22" t="str">
        <f>+_xlfn.XLOOKUP(Ventas_Oficina[[#This Row],[Nº de artículo]],AUXILIAR!A2741:A7636,AUXILIAR!D2741:D7636,"Error",0)</f>
        <v>No enviado a tiempo</v>
      </c>
      <c r="AD2742" s="22" t="str">
        <f>+IF(AND(Ventas_Oficina[[#This Row],[Total]]&gt;75000,Ventas_Oficina[[#This Row],[Envio a tiempo]]="Enviado a tiempo"),"Buena Venta","Venta Mala")</f>
        <v>Venta Mala</v>
      </c>
    </row>
    <row r="2743" spans="1:30" x14ac:dyDescent="0.25">
      <c r="A2743" s="26">
        <v>1462067</v>
      </c>
      <c r="B2743" s="10">
        <v>42509</v>
      </c>
      <c r="C2743" s="11" t="s">
        <v>767</v>
      </c>
      <c r="D2743" s="11" t="s">
        <v>768</v>
      </c>
      <c r="E2743" s="11" t="s">
        <v>4</v>
      </c>
      <c r="F2743" s="11" t="s">
        <v>5</v>
      </c>
      <c r="G2743" s="11" t="s">
        <v>1008</v>
      </c>
      <c r="H2743" s="11" t="s">
        <v>116</v>
      </c>
      <c r="I2743" s="11" t="s">
        <v>1013</v>
      </c>
      <c r="J2743" s="11" t="s">
        <v>1104</v>
      </c>
      <c r="K2743" s="11" t="s">
        <v>1262</v>
      </c>
      <c r="L2743" s="11" t="s">
        <v>1265</v>
      </c>
      <c r="M2743" s="11" t="s">
        <v>1272</v>
      </c>
      <c r="N2743" s="10">
        <v>42510</v>
      </c>
      <c r="O2743" s="12">
        <v>131</v>
      </c>
      <c r="P2743" s="12">
        <v>284</v>
      </c>
      <c r="Q2743" s="12">
        <v>153</v>
      </c>
      <c r="R2743" s="11">
        <v>14</v>
      </c>
      <c r="S2743" s="12">
        <v>3976</v>
      </c>
      <c r="T2743" s="13">
        <v>0.05</v>
      </c>
      <c r="U2743" s="12">
        <v>198.8</v>
      </c>
      <c r="V2743" s="12">
        <v>3777.2</v>
      </c>
      <c r="W2743" s="12">
        <v>93</v>
      </c>
      <c r="X2743" s="12">
        <v>7038</v>
      </c>
      <c r="Y2743" s="14">
        <f>+DAY('TABLA PRINCIPAL'!$B2743)</f>
        <v>19</v>
      </c>
      <c r="Z2743" s="14">
        <f>+MONTH('TABLA PRINCIPAL'!$B2743)</f>
        <v>5</v>
      </c>
      <c r="AA2743" s="14">
        <f>+YEAR('TABLA PRINCIPAL'!$B2743)</f>
        <v>2016</v>
      </c>
      <c r="AB2743" s="22" t="str">
        <f>+IF(Ventas_Oficina[[#This Row],[Total del pedido]]&gt;=100000,"SI","NO")</f>
        <v>NO</v>
      </c>
      <c r="AC2743" s="22" t="str">
        <f>+_xlfn.XLOOKUP(Ventas_Oficina[[#This Row],[Nº de artículo]],AUXILIAR!A2742:A7637,AUXILIAR!D2742:D7637,"Error",0)</f>
        <v>No enviado a tiempo</v>
      </c>
      <c r="AD2743" s="22" t="str">
        <f>+IF(AND(Ventas_Oficina[[#This Row],[Total]]&gt;75000,Ventas_Oficina[[#This Row],[Envio a tiempo]]="Enviado a tiempo"),"Buena Venta","Venta Mala")</f>
        <v>Venta Mala</v>
      </c>
    </row>
    <row r="2744" spans="1:30" x14ac:dyDescent="0.25">
      <c r="A2744" s="25">
        <v>1462067</v>
      </c>
      <c r="B2744" s="5">
        <v>42183</v>
      </c>
      <c r="C2744" s="6" t="s">
        <v>496</v>
      </c>
      <c r="D2744" s="6" t="s">
        <v>33</v>
      </c>
      <c r="E2744" s="6" t="s">
        <v>4</v>
      </c>
      <c r="F2744" s="6" t="s">
        <v>5</v>
      </c>
      <c r="G2744" s="6" t="s">
        <v>1007</v>
      </c>
      <c r="H2744" s="6" t="s">
        <v>34</v>
      </c>
      <c r="I2744" s="6" t="s">
        <v>1012</v>
      </c>
      <c r="J2744" s="6" t="s">
        <v>1052</v>
      </c>
      <c r="K2744" s="6" t="s">
        <v>1261</v>
      </c>
      <c r="L2744" s="6" t="s">
        <v>1265</v>
      </c>
      <c r="M2744" s="6" t="s">
        <v>1272</v>
      </c>
      <c r="N2744" s="5">
        <v>42185</v>
      </c>
      <c r="O2744" s="7">
        <v>332</v>
      </c>
      <c r="P2744" s="7">
        <v>518</v>
      </c>
      <c r="Q2744" s="7">
        <v>186</v>
      </c>
      <c r="R2744" s="6">
        <v>6</v>
      </c>
      <c r="S2744" s="7">
        <v>3108</v>
      </c>
      <c r="T2744" s="8">
        <v>0.03</v>
      </c>
      <c r="U2744" s="7">
        <v>93.24</v>
      </c>
      <c r="V2744" s="7">
        <v>3014.76</v>
      </c>
      <c r="W2744" s="7">
        <v>204</v>
      </c>
      <c r="X2744" s="7">
        <v>8238</v>
      </c>
      <c r="Y2744" s="9">
        <f>+DAY('TABLA PRINCIPAL'!$B2744)</f>
        <v>28</v>
      </c>
      <c r="Z2744" s="9">
        <f>+MONTH('TABLA PRINCIPAL'!$B2744)</f>
        <v>6</v>
      </c>
      <c r="AA2744" s="9">
        <f>+YEAR('TABLA PRINCIPAL'!$B2744)</f>
        <v>2015</v>
      </c>
      <c r="AB2744" s="22" t="str">
        <f>+IF(Ventas_Oficina[[#This Row],[Total del pedido]]&gt;=100000,"SI","NO")</f>
        <v>NO</v>
      </c>
      <c r="AC2744" s="22" t="str">
        <f>+_xlfn.XLOOKUP(Ventas_Oficina[[#This Row],[Nº de artículo]],AUXILIAR!A2743:A7638,AUXILIAR!D2743:D7638,"Error",0)</f>
        <v>No enviado a tiempo</v>
      </c>
      <c r="AD2744" s="22" t="str">
        <f>+IF(AND(Ventas_Oficina[[#This Row],[Total]]&gt;75000,Ventas_Oficina[[#This Row],[Envio a tiempo]]="Enviado a tiempo"),"Buena Venta","Venta Mala")</f>
        <v>Venta Mala</v>
      </c>
    </row>
    <row r="2745" spans="1:30" x14ac:dyDescent="0.25">
      <c r="A2745" s="26">
        <v>1462432</v>
      </c>
      <c r="B2745" s="10">
        <v>41531</v>
      </c>
      <c r="C2745" s="11" t="s">
        <v>234</v>
      </c>
      <c r="D2745" s="11" t="s">
        <v>57</v>
      </c>
      <c r="E2745" s="11" t="s">
        <v>4</v>
      </c>
      <c r="F2745" s="11" t="s">
        <v>5</v>
      </c>
      <c r="G2745" s="11" t="s">
        <v>1008</v>
      </c>
      <c r="H2745" s="11" t="s">
        <v>58</v>
      </c>
      <c r="I2745" s="11" t="s">
        <v>1016</v>
      </c>
      <c r="J2745" s="11" t="s">
        <v>1116</v>
      </c>
      <c r="K2745" s="11" t="s">
        <v>1261</v>
      </c>
      <c r="L2745" s="11" t="s">
        <v>1267</v>
      </c>
      <c r="M2745" s="11" t="s">
        <v>1272</v>
      </c>
      <c r="N2745" s="10">
        <v>41535</v>
      </c>
      <c r="O2745" s="12">
        <v>182</v>
      </c>
      <c r="P2745" s="12">
        <v>284</v>
      </c>
      <c r="Q2745" s="12">
        <v>102</v>
      </c>
      <c r="R2745" s="11">
        <v>39</v>
      </c>
      <c r="S2745" s="12">
        <v>11076</v>
      </c>
      <c r="T2745" s="13">
        <v>0.06</v>
      </c>
      <c r="U2745" s="12">
        <v>664.56</v>
      </c>
      <c r="V2745" s="12">
        <v>10411.44</v>
      </c>
      <c r="W2745" s="12">
        <v>544</v>
      </c>
      <c r="X2745" s="12">
        <v>3168</v>
      </c>
      <c r="Y2745" s="14">
        <f>+DAY('TABLA PRINCIPAL'!$B2745)</f>
        <v>14</v>
      </c>
      <c r="Z2745" s="14">
        <f>+MONTH('TABLA PRINCIPAL'!$B2745)</f>
        <v>9</v>
      </c>
      <c r="AA2745" s="14">
        <f>+YEAR('TABLA PRINCIPAL'!$B2745)</f>
        <v>2013</v>
      </c>
      <c r="AB2745" s="22" t="str">
        <f>+IF(Ventas_Oficina[[#This Row],[Total del pedido]]&gt;=100000,"SI","NO")</f>
        <v>NO</v>
      </c>
      <c r="AC2745" s="22" t="str">
        <f>+_xlfn.XLOOKUP(Ventas_Oficina[[#This Row],[Nº de artículo]],AUXILIAR!A2744:A7639,AUXILIAR!D2744:D7639,"Error",0)</f>
        <v>Enviado a tiempo</v>
      </c>
      <c r="AD2745" s="22" t="str">
        <f>+IF(AND(Ventas_Oficina[[#This Row],[Total]]&gt;75000,Ventas_Oficina[[#This Row],[Envio a tiempo]]="Enviado a tiempo"),"Buena Venta","Venta Mala")</f>
        <v>Venta Mala</v>
      </c>
    </row>
    <row r="2746" spans="1:30" x14ac:dyDescent="0.25">
      <c r="A2746" s="25">
        <v>1462798</v>
      </c>
      <c r="B2746" s="5">
        <v>41323</v>
      </c>
      <c r="C2746" s="6" t="s">
        <v>15</v>
      </c>
      <c r="D2746" s="6" t="s">
        <v>16</v>
      </c>
      <c r="E2746" s="6" t="s">
        <v>4</v>
      </c>
      <c r="F2746" s="6" t="s">
        <v>5</v>
      </c>
      <c r="G2746" s="6" t="s">
        <v>1007</v>
      </c>
      <c r="H2746" s="6" t="s">
        <v>17</v>
      </c>
      <c r="I2746" s="6" t="s">
        <v>1016</v>
      </c>
      <c r="J2746" s="6" t="s">
        <v>1099</v>
      </c>
      <c r="K2746" s="6" t="s">
        <v>1261</v>
      </c>
      <c r="L2746" s="6" t="s">
        <v>1265</v>
      </c>
      <c r="M2746" s="6" t="s">
        <v>1272</v>
      </c>
      <c r="N2746" s="5">
        <v>41325</v>
      </c>
      <c r="O2746" s="7">
        <v>93</v>
      </c>
      <c r="P2746" s="7">
        <v>160</v>
      </c>
      <c r="Q2746" s="7">
        <v>67</v>
      </c>
      <c r="R2746" s="6">
        <v>34</v>
      </c>
      <c r="S2746" s="7">
        <v>5440</v>
      </c>
      <c r="T2746" s="8">
        <v>0.04</v>
      </c>
      <c r="U2746" s="7">
        <v>217.6</v>
      </c>
      <c r="V2746" s="7">
        <v>5222.3999999999996</v>
      </c>
      <c r="W2746" s="7">
        <v>129</v>
      </c>
      <c r="X2746" s="7">
        <v>7138</v>
      </c>
      <c r="Y2746" s="9">
        <f>+DAY('TABLA PRINCIPAL'!$B2746)</f>
        <v>18</v>
      </c>
      <c r="Z2746" s="9">
        <f>+MONTH('TABLA PRINCIPAL'!$B2746)</f>
        <v>2</v>
      </c>
      <c r="AA2746" s="9">
        <f>+YEAR('TABLA PRINCIPAL'!$B2746)</f>
        <v>2013</v>
      </c>
      <c r="AB2746" s="22" t="str">
        <f>+IF(Ventas_Oficina[[#This Row],[Total del pedido]]&gt;=100000,"SI","NO")</f>
        <v>NO</v>
      </c>
      <c r="AC2746" s="22" t="str">
        <f>+_xlfn.XLOOKUP(Ventas_Oficina[[#This Row],[Nº de artículo]],AUXILIAR!A2745:A7640,AUXILIAR!D2745:D7640,"Error",0)</f>
        <v>Enviado a tiempo</v>
      </c>
      <c r="AD2746" s="22" t="str">
        <f>+IF(AND(Ventas_Oficina[[#This Row],[Total]]&gt;75000,Ventas_Oficina[[#This Row],[Envio a tiempo]]="Enviado a tiempo"),"Buena Venta","Venta Mala")</f>
        <v>Venta Mala</v>
      </c>
    </row>
    <row r="2747" spans="1:30" x14ac:dyDescent="0.25">
      <c r="A2747" s="26">
        <v>1463163</v>
      </c>
      <c r="B2747" s="10">
        <v>42144</v>
      </c>
      <c r="C2747" s="11" t="s">
        <v>388</v>
      </c>
      <c r="D2747" s="11" t="s">
        <v>36</v>
      </c>
      <c r="E2747" s="11" t="s">
        <v>12</v>
      </c>
      <c r="F2747" s="11" t="s">
        <v>13</v>
      </c>
      <c r="G2747" s="11" t="s">
        <v>1008</v>
      </c>
      <c r="H2747" s="11" t="s">
        <v>14</v>
      </c>
      <c r="I2747" s="11" t="s">
        <v>1014</v>
      </c>
      <c r="J2747" s="11" t="s">
        <v>1137</v>
      </c>
      <c r="K2747" s="11" t="s">
        <v>1262</v>
      </c>
      <c r="L2747" s="11" t="s">
        <v>1265</v>
      </c>
      <c r="M2747" s="11" t="s">
        <v>1273</v>
      </c>
      <c r="N2747" s="10">
        <v>42147</v>
      </c>
      <c r="O2747" s="12">
        <v>192</v>
      </c>
      <c r="P2747" s="12">
        <v>326</v>
      </c>
      <c r="Q2747" s="12">
        <v>134</v>
      </c>
      <c r="R2747" s="11">
        <v>21</v>
      </c>
      <c r="S2747" s="12">
        <v>6846</v>
      </c>
      <c r="T2747" s="13">
        <v>0.03</v>
      </c>
      <c r="U2747" s="12">
        <v>205.38</v>
      </c>
      <c r="V2747" s="12">
        <v>6640.62</v>
      </c>
      <c r="W2747" s="12">
        <v>186</v>
      </c>
      <c r="X2747" s="12">
        <v>7038</v>
      </c>
      <c r="Y2747" s="14">
        <f>+DAY('TABLA PRINCIPAL'!$B2747)</f>
        <v>20</v>
      </c>
      <c r="Z2747" s="14">
        <f>+MONTH('TABLA PRINCIPAL'!$B2747)</f>
        <v>5</v>
      </c>
      <c r="AA2747" s="14">
        <f>+YEAR('TABLA PRINCIPAL'!$B2747)</f>
        <v>2015</v>
      </c>
      <c r="AB2747" s="22" t="str">
        <f>+IF(Ventas_Oficina[[#This Row],[Total del pedido]]&gt;=100000,"SI","NO")</f>
        <v>NO</v>
      </c>
      <c r="AC2747" s="22" t="str">
        <f>+_xlfn.XLOOKUP(Ventas_Oficina[[#This Row],[Nº de artículo]],AUXILIAR!A2746:A7641,AUXILIAR!D2746:D7641,"Error",0)</f>
        <v>Enviado a tiempo</v>
      </c>
      <c r="AD2747" s="22" t="str">
        <f>+IF(AND(Ventas_Oficina[[#This Row],[Total]]&gt;75000,Ventas_Oficina[[#This Row],[Envio a tiempo]]="Enviado a tiempo"),"Buena Venta","Venta Mala")</f>
        <v>Venta Mala</v>
      </c>
    </row>
    <row r="2748" spans="1:30" x14ac:dyDescent="0.25">
      <c r="A2748" s="25">
        <v>1463163</v>
      </c>
      <c r="B2748" s="5">
        <v>42144</v>
      </c>
      <c r="C2748" s="6" t="s">
        <v>388</v>
      </c>
      <c r="D2748" s="6" t="s">
        <v>36</v>
      </c>
      <c r="E2748" s="6" t="s">
        <v>12</v>
      </c>
      <c r="F2748" s="6" t="s">
        <v>13</v>
      </c>
      <c r="G2748" s="6" t="s">
        <v>1008</v>
      </c>
      <c r="H2748" s="6" t="s">
        <v>14</v>
      </c>
      <c r="I2748" s="6" t="s">
        <v>1013</v>
      </c>
      <c r="J2748" s="6" t="s">
        <v>1130</v>
      </c>
      <c r="K2748" s="6" t="s">
        <v>1261</v>
      </c>
      <c r="L2748" s="6" t="s">
        <v>1267</v>
      </c>
      <c r="M2748" s="6" t="s">
        <v>1273</v>
      </c>
      <c r="N2748" s="5">
        <v>42147</v>
      </c>
      <c r="O2748" s="7">
        <v>184</v>
      </c>
      <c r="P2748" s="7">
        <v>288</v>
      </c>
      <c r="Q2748" s="7">
        <v>104</v>
      </c>
      <c r="R2748" s="6">
        <v>21</v>
      </c>
      <c r="S2748" s="7">
        <v>6048</v>
      </c>
      <c r="T2748" s="8">
        <v>0.06</v>
      </c>
      <c r="U2748" s="7">
        <v>362.88</v>
      </c>
      <c r="V2748" s="7">
        <v>5685.12</v>
      </c>
      <c r="W2748" s="7">
        <v>149</v>
      </c>
      <c r="X2748" s="7">
        <v>7038</v>
      </c>
      <c r="Y2748" s="9">
        <f>+DAY('TABLA PRINCIPAL'!$B2748)</f>
        <v>20</v>
      </c>
      <c r="Z2748" s="9">
        <f>+MONTH('TABLA PRINCIPAL'!$B2748)</f>
        <v>5</v>
      </c>
      <c r="AA2748" s="9">
        <f>+YEAR('TABLA PRINCIPAL'!$B2748)</f>
        <v>2015</v>
      </c>
      <c r="AB2748" s="22" t="str">
        <f>+IF(Ventas_Oficina[[#This Row],[Total del pedido]]&gt;=100000,"SI","NO")</f>
        <v>NO</v>
      </c>
      <c r="AC2748" s="22" t="str">
        <f>+_xlfn.XLOOKUP(Ventas_Oficina[[#This Row],[Nº de artículo]],AUXILIAR!A2747:A7642,AUXILIAR!D2747:D7642,"Error",0)</f>
        <v>Enviado a tiempo</v>
      </c>
      <c r="AD2748" s="22" t="str">
        <f>+IF(AND(Ventas_Oficina[[#This Row],[Total]]&gt;75000,Ventas_Oficina[[#This Row],[Envio a tiempo]]="Enviado a tiempo"),"Buena Venta","Venta Mala")</f>
        <v>Venta Mala</v>
      </c>
    </row>
    <row r="2749" spans="1:30" x14ac:dyDescent="0.25">
      <c r="A2749" s="26">
        <v>1463163</v>
      </c>
      <c r="B2749" s="10">
        <v>41354</v>
      </c>
      <c r="C2749" s="11" t="s">
        <v>769</v>
      </c>
      <c r="D2749" s="11" t="s">
        <v>385</v>
      </c>
      <c r="E2749" s="11" t="s">
        <v>4</v>
      </c>
      <c r="F2749" s="11" t="s">
        <v>5</v>
      </c>
      <c r="G2749" s="11" t="s">
        <v>1008</v>
      </c>
      <c r="H2749" s="11" t="s">
        <v>9</v>
      </c>
      <c r="I2749" s="11" t="s">
        <v>1016</v>
      </c>
      <c r="J2749" s="11" t="s">
        <v>1041</v>
      </c>
      <c r="K2749" s="11" t="s">
        <v>1261</v>
      </c>
      <c r="L2749" s="11" t="s">
        <v>1265</v>
      </c>
      <c r="M2749" s="11" t="s">
        <v>1272</v>
      </c>
      <c r="N2749" s="10">
        <v>41361</v>
      </c>
      <c r="O2749" s="12">
        <v>245</v>
      </c>
      <c r="P2749" s="12">
        <v>389</v>
      </c>
      <c r="Q2749" s="12">
        <v>144</v>
      </c>
      <c r="R2749" s="11">
        <v>2</v>
      </c>
      <c r="S2749" s="12">
        <v>778</v>
      </c>
      <c r="T2749" s="13">
        <v>0.08</v>
      </c>
      <c r="U2749" s="12">
        <v>62.24</v>
      </c>
      <c r="V2749" s="12">
        <v>715.76</v>
      </c>
      <c r="W2749" s="12">
        <v>701</v>
      </c>
      <c r="X2749" s="12">
        <v>6339</v>
      </c>
      <c r="Y2749" s="14">
        <f>+DAY('TABLA PRINCIPAL'!$B2749)</f>
        <v>21</v>
      </c>
      <c r="Z2749" s="14">
        <f>+MONTH('TABLA PRINCIPAL'!$B2749)</f>
        <v>3</v>
      </c>
      <c r="AA2749" s="14">
        <f>+YEAR('TABLA PRINCIPAL'!$B2749)</f>
        <v>2013</v>
      </c>
      <c r="AB2749" s="22" t="str">
        <f>+IF(Ventas_Oficina[[#This Row],[Total del pedido]]&gt;=100000,"SI","NO")</f>
        <v>NO</v>
      </c>
      <c r="AC2749" s="22" t="str">
        <f>+_xlfn.XLOOKUP(Ventas_Oficina[[#This Row],[Nº de artículo]],AUXILIAR!A2748:A7643,AUXILIAR!D2748:D7643,"Error",0)</f>
        <v>Enviado a tiempo</v>
      </c>
      <c r="AD2749" s="22" t="str">
        <f>+IF(AND(Ventas_Oficina[[#This Row],[Total]]&gt;75000,Ventas_Oficina[[#This Row],[Envio a tiempo]]="Enviado a tiempo"),"Buena Venta","Venta Mala")</f>
        <v>Venta Mala</v>
      </c>
    </row>
    <row r="2750" spans="1:30" x14ac:dyDescent="0.25">
      <c r="A2750" s="25">
        <v>1463528</v>
      </c>
      <c r="B2750" s="5">
        <v>41815</v>
      </c>
      <c r="C2750" s="6" t="s">
        <v>74</v>
      </c>
      <c r="D2750" s="6" t="s">
        <v>3</v>
      </c>
      <c r="E2750" s="6" t="s">
        <v>4</v>
      </c>
      <c r="F2750" s="6" t="s">
        <v>5</v>
      </c>
      <c r="G2750" s="6" t="s">
        <v>1009</v>
      </c>
      <c r="H2750" s="6" t="s">
        <v>6</v>
      </c>
      <c r="I2750" s="6" t="s">
        <v>1014</v>
      </c>
      <c r="J2750" s="6" t="s">
        <v>1096</v>
      </c>
      <c r="K2750" s="6" t="s">
        <v>1261</v>
      </c>
      <c r="L2750" s="6" t="s">
        <v>1265</v>
      </c>
      <c r="M2750" s="6" t="s">
        <v>1272</v>
      </c>
      <c r="N2750" s="5">
        <v>41816</v>
      </c>
      <c r="O2750" s="7">
        <v>419</v>
      </c>
      <c r="P2750" s="7">
        <v>1023</v>
      </c>
      <c r="Q2750" s="7">
        <v>604</v>
      </c>
      <c r="R2750" s="6">
        <v>21</v>
      </c>
      <c r="S2750" s="7">
        <v>21483</v>
      </c>
      <c r="T2750" s="8">
        <v>0.09</v>
      </c>
      <c r="U2750" s="7">
        <v>1933.47</v>
      </c>
      <c r="V2750" s="7">
        <v>19549.53</v>
      </c>
      <c r="W2750" s="7">
        <v>468</v>
      </c>
      <c r="X2750" s="7">
        <v>24472</v>
      </c>
      <c r="Y2750" s="9">
        <f>+DAY('TABLA PRINCIPAL'!$B2750)</f>
        <v>25</v>
      </c>
      <c r="Z2750" s="9">
        <f>+MONTH('TABLA PRINCIPAL'!$B2750)</f>
        <v>6</v>
      </c>
      <c r="AA2750" s="9">
        <f>+YEAR('TABLA PRINCIPAL'!$B2750)</f>
        <v>2014</v>
      </c>
      <c r="AB2750" s="22" t="str">
        <f>+IF(Ventas_Oficina[[#This Row],[Total del pedido]]&gt;=100000,"SI","NO")</f>
        <v>NO</v>
      </c>
      <c r="AC2750" s="22" t="str">
        <f>+_xlfn.XLOOKUP(Ventas_Oficina[[#This Row],[Nº de artículo]],AUXILIAR!A2749:A7644,AUXILIAR!D2749:D7644,"Error",0)</f>
        <v>No enviado a tiempo</v>
      </c>
      <c r="AD2750" s="22" t="str">
        <f>+IF(AND(Ventas_Oficina[[#This Row],[Total]]&gt;75000,Ventas_Oficina[[#This Row],[Envio a tiempo]]="Enviado a tiempo"),"Buena Venta","Venta Mala")</f>
        <v>Venta Mala</v>
      </c>
    </row>
    <row r="2751" spans="1:30" x14ac:dyDescent="0.25">
      <c r="A2751" s="26">
        <v>1463528</v>
      </c>
      <c r="B2751" s="10">
        <v>42258</v>
      </c>
      <c r="C2751" s="11" t="s">
        <v>101</v>
      </c>
      <c r="D2751" s="11" t="s">
        <v>102</v>
      </c>
      <c r="E2751" s="11" t="s">
        <v>4</v>
      </c>
      <c r="F2751" s="11" t="s">
        <v>5</v>
      </c>
      <c r="G2751" s="11" t="s">
        <v>1010</v>
      </c>
      <c r="H2751" s="11" t="s">
        <v>39</v>
      </c>
      <c r="I2751" s="11" t="s">
        <v>1013</v>
      </c>
      <c r="J2751" s="11" t="s">
        <v>1133</v>
      </c>
      <c r="K2751" s="11" t="s">
        <v>1262</v>
      </c>
      <c r="L2751" s="11" t="s">
        <v>1270</v>
      </c>
      <c r="M2751" s="11" t="s">
        <v>1274</v>
      </c>
      <c r="N2751" s="10">
        <v>42249</v>
      </c>
      <c r="O2751" s="12">
        <v>176</v>
      </c>
      <c r="P2751" s="12">
        <v>294</v>
      </c>
      <c r="Q2751" s="12">
        <v>118</v>
      </c>
      <c r="R2751" s="11">
        <v>1</v>
      </c>
      <c r="S2751" s="12">
        <v>294</v>
      </c>
      <c r="T2751" s="13">
        <v>0.05</v>
      </c>
      <c r="U2751" s="12">
        <v>14.700000000000001</v>
      </c>
      <c r="V2751" s="12">
        <v>279.3</v>
      </c>
      <c r="W2751" s="12">
        <v>81</v>
      </c>
      <c r="X2751" s="12">
        <v>6236</v>
      </c>
      <c r="Y2751" s="14">
        <f>+DAY('TABLA PRINCIPAL'!$B2751)</f>
        <v>11</v>
      </c>
      <c r="Z2751" s="14">
        <f>+MONTH('TABLA PRINCIPAL'!$B2751)</f>
        <v>9</v>
      </c>
      <c r="AA2751" s="14">
        <f>+YEAR('TABLA PRINCIPAL'!$B2751)</f>
        <v>2015</v>
      </c>
      <c r="AB2751" s="22" t="str">
        <f>+IF(Ventas_Oficina[[#This Row],[Total del pedido]]&gt;=100000,"SI","NO")</f>
        <v>NO</v>
      </c>
      <c r="AC2751" s="22" t="str">
        <f>+_xlfn.XLOOKUP(Ventas_Oficina[[#This Row],[Nº de artículo]],AUXILIAR!A2750:A7645,AUXILIAR!D2750:D7645,"Error",0)</f>
        <v>No enviado a tiempo</v>
      </c>
      <c r="AD2751" s="22" t="str">
        <f>+IF(AND(Ventas_Oficina[[#This Row],[Total]]&gt;75000,Ventas_Oficina[[#This Row],[Envio a tiempo]]="Enviado a tiempo"),"Buena Venta","Venta Mala")</f>
        <v>Venta Mala</v>
      </c>
    </row>
    <row r="2752" spans="1:30" x14ac:dyDescent="0.25">
      <c r="A2752" s="25">
        <v>1463528</v>
      </c>
      <c r="B2752" s="5">
        <v>42146</v>
      </c>
      <c r="C2752" s="6" t="s">
        <v>59</v>
      </c>
      <c r="D2752" s="6" t="s">
        <v>60</v>
      </c>
      <c r="E2752" s="6" t="s">
        <v>4</v>
      </c>
      <c r="F2752" s="6" t="s">
        <v>5</v>
      </c>
      <c r="G2752" s="6" t="s">
        <v>1007</v>
      </c>
      <c r="H2752" s="6" t="s">
        <v>24</v>
      </c>
      <c r="I2752" s="6" t="s">
        <v>1015</v>
      </c>
      <c r="J2752" s="6" t="s">
        <v>1155</v>
      </c>
      <c r="K2752" s="6" t="s">
        <v>1261</v>
      </c>
      <c r="L2752" s="6" t="s">
        <v>1267</v>
      </c>
      <c r="M2752" s="6" t="s">
        <v>1272</v>
      </c>
      <c r="N2752" s="5">
        <v>42148</v>
      </c>
      <c r="O2752" s="7">
        <v>388</v>
      </c>
      <c r="P2752" s="7">
        <v>647</v>
      </c>
      <c r="Q2752" s="7">
        <v>259</v>
      </c>
      <c r="R2752" s="6">
        <v>48</v>
      </c>
      <c r="S2752" s="7">
        <v>31056</v>
      </c>
      <c r="T2752" s="8">
        <v>0.05</v>
      </c>
      <c r="U2752" s="7">
        <v>1552.8000000000002</v>
      </c>
      <c r="V2752" s="7">
        <v>29503.200000000001</v>
      </c>
      <c r="W2752" s="7">
        <v>122</v>
      </c>
      <c r="X2752" s="7">
        <v>7038</v>
      </c>
      <c r="Y2752" s="9">
        <f>+DAY('TABLA PRINCIPAL'!$B2752)</f>
        <v>22</v>
      </c>
      <c r="Z2752" s="9">
        <f>+MONTH('TABLA PRINCIPAL'!$B2752)</f>
        <v>5</v>
      </c>
      <c r="AA2752" s="9">
        <f>+YEAR('TABLA PRINCIPAL'!$B2752)</f>
        <v>2015</v>
      </c>
      <c r="AB2752" s="22" t="str">
        <f>+IF(Ventas_Oficina[[#This Row],[Total del pedido]]&gt;=100000,"SI","NO")</f>
        <v>NO</v>
      </c>
      <c r="AC2752" s="22" t="str">
        <f>+_xlfn.XLOOKUP(Ventas_Oficina[[#This Row],[Nº de artículo]],AUXILIAR!A2751:A7646,AUXILIAR!D2751:D7646,"Error",0)</f>
        <v>No enviado a tiempo</v>
      </c>
      <c r="AD2752" s="22" t="str">
        <f>+IF(AND(Ventas_Oficina[[#This Row],[Total]]&gt;75000,Ventas_Oficina[[#This Row],[Envio a tiempo]]="Enviado a tiempo"),"Buena Venta","Venta Mala")</f>
        <v>Venta Mala</v>
      </c>
    </row>
    <row r="2753" spans="1:30" x14ac:dyDescent="0.25">
      <c r="A2753" s="26">
        <v>1463528</v>
      </c>
      <c r="B2753" s="10">
        <v>42144</v>
      </c>
      <c r="C2753" s="11" t="s">
        <v>240</v>
      </c>
      <c r="D2753" s="11" t="s">
        <v>68</v>
      </c>
      <c r="E2753" s="11" t="s">
        <v>12</v>
      </c>
      <c r="F2753" s="11" t="s">
        <v>13</v>
      </c>
      <c r="G2753" s="11" t="s">
        <v>1007</v>
      </c>
      <c r="H2753" s="11" t="s">
        <v>14</v>
      </c>
      <c r="I2753" s="11" t="s">
        <v>1012</v>
      </c>
      <c r="J2753" s="11" t="s">
        <v>1115</v>
      </c>
      <c r="K2753" s="11" t="s">
        <v>1261</v>
      </c>
      <c r="L2753" s="11" t="s">
        <v>1265</v>
      </c>
      <c r="M2753" s="11" t="s">
        <v>1272</v>
      </c>
      <c r="N2753" s="10">
        <v>42146</v>
      </c>
      <c r="O2753" s="12">
        <v>522</v>
      </c>
      <c r="P2753" s="12">
        <v>985</v>
      </c>
      <c r="Q2753" s="12">
        <v>463</v>
      </c>
      <c r="R2753" s="11">
        <v>11</v>
      </c>
      <c r="S2753" s="12">
        <v>10835</v>
      </c>
      <c r="T2753" s="13">
        <v>0.03</v>
      </c>
      <c r="U2753" s="12">
        <v>325.05</v>
      </c>
      <c r="V2753" s="12">
        <v>10509.95</v>
      </c>
      <c r="W2753" s="12">
        <v>482</v>
      </c>
      <c r="X2753" s="12">
        <v>170238</v>
      </c>
      <c r="Y2753" s="14">
        <f>+DAY('TABLA PRINCIPAL'!$B2753)</f>
        <v>20</v>
      </c>
      <c r="Z2753" s="14">
        <f>+MONTH('TABLA PRINCIPAL'!$B2753)</f>
        <v>5</v>
      </c>
      <c r="AA2753" s="14">
        <f>+YEAR('TABLA PRINCIPAL'!$B2753)</f>
        <v>2015</v>
      </c>
      <c r="AB2753" s="22" t="str">
        <f>+IF(Ventas_Oficina[[#This Row],[Total del pedido]]&gt;=100000,"SI","NO")</f>
        <v>NO</v>
      </c>
      <c r="AC2753" s="22" t="str">
        <f>+_xlfn.XLOOKUP(Ventas_Oficina[[#This Row],[Nº de artículo]],AUXILIAR!A2752:A7647,AUXILIAR!D2752:D7647,"Error",0)</f>
        <v>Enviado a tiempo</v>
      </c>
      <c r="AD2753" s="22" t="str">
        <f>+IF(AND(Ventas_Oficina[[#This Row],[Total]]&gt;75000,Ventas_Oficina[[#This Row],[Envio a tiempo]]="Enviado a tiempo"),"Buena Venta","Venta Mala")</f>
        <v>Buena Venta</v>
      </c>
    </row>
    <row r="2754" spans="1:30" x14ac:dyDescent="0.25">
      <c r="A2754" s="25">
        <v>1463528</v>
      </c>
      <c r="B2754" s="5">
        <v>41560</v>
      </c>
      <c r="C2754" s="6" t="s">
        <v>85</v>
      </c>
      <c r="D2754" s="6" t="s">
        <v>770</v>
      </c>
      <c r="E2754" s="6" t="s">
        <v>4</v>
      </c>
      <c r="F2754" s="6" t="s">
        <v>5</v>
      </c>
      <c r="G2754" s="6" t="s">
        <v>1008</v>
      </c>
      <c r="H2754" s="6" t="s">
        <v>6</v>
      </c>
      <c r="I2754" s="6" t="s">
        <v>1016</v>
      </c>
      <c r="J2754" s="6" t="s">
        <v>1032</v>
      </c>
      <c r="K2754" s="6" t="s">
        <v>1261</v>
      </c>
      <c r="L2754" s="6" t="s">
        <v>1265</v>
      </c>
      <c r="M2754" s="6" t="s">
        <v>1272</v>
      </c>
      <c r="N2754" s="5">
        <v>41560</v>
      </c>
      <c r="O2754" s="7">
        <v>159</v>
      </c>
      <c r="P2754" s="7">
        <v>261</v>
      </c>
      <c r="Q2754" s="7">
        <v>102</v>
      </c>
      <c r="R2754" s="6">
        <v>29</v>
      </c>
      <c r="S2754" s="7">
        <v>7569</v>
      </c>
      <c r="T2754" s="8">
        <v>0.01</v>
      </c>
      <c r="U2754" s="7">
        <v>75.69</v>
      </c>
      <c r="V2754" s="7">
        <v>7493.31</v>
      </c>
      <c r="W2754" s="7">
        <v>50</v>
      </c>
      <c r="X2754" s="7">
        <v>4545</v>
      </c>
      <c r="Y2754" s="9">
        <f>+DAY('TABLA PRINCIPAL'!$B2754)</f>
        <v>13</v>
      </c>
      <c r="Z2754" s="9">
        <f>+MONTH('TABLA PRINCIPAL'!$B2754)</f>
        <v>10</v>
      </c>
      <c r="AA2754" s="9">
        <f>+YEAR('TABLA PRINCIPAL'!$B2754)</f>
        <v>2013</v>
      </c>
      <c r="AB2754" s="22" t="str">
        <f>+IF(Ventas_Oficina[[#This Row],[Total del pedido]]&gt;=100000,"SI","NO")</f>
        <v>NO</v>
      </c>
      <c r="AC2754" s="22" t="str">
        <f>+_xlfn.XLOOKUP(Ventas_Oficina[[#This Row],[Nº de artículo]],AUXILIAR!A2753:A7648,AUXILIAR!D2753:D7648,"Error",0)</f>
        <v>Enviado a tiempo</v>
      </c>
      <c r="AD2754" s="22" t="str">
        <f>+IF(AND(Ventas_Oficina[[#This Row],[Total]]&gt;75000,Ventas_Oficina[[#This Row],[Envio a tiempo]]="Enviado a tiempo"),"Buena Venta","Venta Mala")</f>
        <v>Venta Mala</v>
      </c>
    </row>
    <row r="2755" spans="1:30" x14ac:dyDescent="0.25">
      <c r="A2755" s="26">
        <v>1463893</v>
      </c>
      <c r="B2755" s="10">
        <v>42144</v>
      </c>
      <c r="C2755" s="11" t="s">
        <v>341</v>
      </c>
      <c r="D2755" s="11" t="s">
        <v>26</v>
      </c>
      <c r="E2755" s="11" t="s">
        <v>4</v>
      </c>
      <c r="F2755" s="11" t="s">
        <v>5</v>
      </c>
      <c r="G2755" s="11" t="s">
        <v>1008</v>
      </c>
      <c r="H2755" s="11" t="s">
        <v>27</v>
      </c>
      <c r="I2755" s="11" t="s">
        <v>1012</v>
      </c>
      <c r="J2755" s="11" t="s">
        <v>1135</v>
      </c>
      <c r="K2755" s="11" t="s">
        <v>1261</v>
      </c>
      <c r="L2755" s="11" t="s">
        <v>1265</v>
      </c>
      <c r="M2755" s="11" t="s">
        <v>1272</v>
      </c>
      <c r="N2755" s="10">
        <v>42145</v>
      </c>
      <c r="O2755" s="12">
        <v>8159</v>
      </c>
      <c r="P2755" s="12">
        <v>15999</v>
      </c>
      <c r="Q2755" s="12">
        <v>7840</v>
      </c>
      <c r="R2755" s="11">
        <v>39</v>
      </c>
      <c r="S2755" s="12">
        <v>623961</v>
      </c>
      <c r="T2755" s="13">
        <v>7.0000000000000007E-2</v>
      </c>
      <c r="U2755" s="12">
        <v>43677.270000000004</v>
      </c>
      <c r="V2755" s="12">
        <v>580283.73</v>
      </c>
      <c r="W2755" s="12">
        <v>550</v>
      </c>
      <c r="X2755" s="12">
        <v>274133</v>
      </c>
      <c r="Y2755" s="14">
        <f>+DAY('TABLA PRINCIPAL'!$B2755)</f>
        <v>20</v>
      </c>
      <c r="Z2755" s="14">
        <f>+MONTH('TABLA PRINCIPAL'!$B2755)</f>
        <v>5</v>
      </c>
      <c r="AA2755" s="14">
        <f>+YEAR('TABLA PRINCIPAL'!$B2755)</f>
        <v>2015</v>
      </c>
      <c r="AB2755" s="22" t="str">
        <f>+IF(Ventas_Oficina[[#This Row],[Total del pedido]]&gt;=100000,"SI","NO")</f>
        <v>SI</v>
      </c>
      <c r="AC2755" s="22" t="str">
        <f>+_xlfn.XLOOKUP(Ventas_Oficina[[#This Row],[Nº de artículo]],AUXILIAR!A2754:A7649,AUXILIAR!D2754:D7649,"Error",0)</f>
        <v>No enviado a tiempo</v>
      </c>
      <c r="AD2755" s="22" t="str">
        <f>+IF(AND(Ventas_Oficina[[#This Row],[Total]]&gt;75000,Ventas_Oficina[[#This Row],[Envio a tiempo]]="Enviado a tiempo"),"Buena Venta","Venta Mala")</f>
        <v>Venta Mala</v>
      </c>
    </row>
    <row r="2756" spans="1:30" x14ac:dyDescent="0.25">
      <c r="A2756" s="25">
        <v>1464259</v>
      </c>
      <c r="B2756" s="5">
        <v>42146</v>
      </c>
      <c r="C2756" s="6" t="s">
        <v>59</v>
      </c>
      <c r="D2756" s="6" t="s">
        <v>60</v>
      </c>
      <c r="E2756" s="6" t="s">
        <v>4</v>
      </c>
      <c r="F2756" s="6" t="s">
        <v>5</v>
      </c>
      <c r="G2756" s="6" t="s">
        <v>1010</v>
      </c>
      <c r="H2756" s="6" t="s">
        <v>24</v>
      </c>
      <c r="I2756" s="6" t="s">
        <v>1013</v>
      </c>
      <c r="J2756" s="6" t="s">
        <v>187</v>
      </c>
      <c r="K2756" s="6" t="s">
        <v>1261</v>
      </c>
      <c r="L2756" s="6" t="s">
        <v>1265</v>
      </c>
      <c r="M2756" s="6" t="s">
        <v>1272</v>
      </c>
      <c r="N2756" s="5">
        <v>42148</v>
      </c>
      <c r="O2756" s="7">
        <v>231</v>
      </c>
      <c r="P2756" s="7">
        <v>378</v>
      </c>
      <c r="Q2756" s="7">
        <v>147</v>
      </c>
      <c r="R2756" s="6">
        <v>8</v>
      </c>
      <c r="S2756" s="7">
        <v>3024</v>
      </c>
      <c r="T2756" s="8">
        <v>7.0000000000000007E-2</v>
      </c>
      <c r="U2756" s="7">
        <v>211.68</v>
      </c>
      <c r="V2756" s="7">
        <v>2812.32</v>
      </c>
      <c r="W2756" s="7">
        <v>71</v>
      </c>
      <c r="X2756" s="7">
        <v>7038</v>
      </c>
      <c r="Y2756" s="9">
        <f>+DAY('TABLA PRINCIPAL'!$B2756)</f>
        <v>22</v>
      </c>
      <c r="Z2756" s="9">
        <f>+MONTH('TABLA PRINCIPAL'!$B2756)</f>
        <v>5</v>
      </c>
      <c r="AA2756" s="9">
        <f>+YEAR('TABLA PRINCIPAL'!$B2756)</f>
        <v>2015</v>
      </c>
      <c r="AB2756" s="22" t="str">
        <f>+IF(Ventas_Oficina[[#This Row],[Total del pedido]]&gt;=100000,"SI","NO")</f>
        <v>NO</v>
      </c>
      <c r="AC2756" s="22" t="str">
        <f>+_xlfn.XLOOKUP(Ventas_Oficina[[#This Row],[Nº de artículo]],AUXILIAR!A2755:A7650,AUXILIAR!D2755:D7650,"Error",0)</f>
        <v>Enviado a tiempo</v>
      </c>
      <c r="AD2756" s="22" t="str">
        <f>+IF(AND(Ventas_Oficina[[#This Row],[Total]]&gt;75000,Ventas_Oficina[[#This Row],[Envio a tiempo]]="Enviado a tiempo"),"Buena Venta","Venta Mala")</f>
        <v>Venta Mala</v>
      </c>
    </row>
    <row r="2757" spans="1:30" x14ac:dyDescent="0.25">
      <c r="A2757" s="26">
        <v>1464259</v>
      </c>
      <c r="B2757" s="10">
        <v>42146</v>
      </c>
      <c r="C2757" s="11" t="s">
        <v>59</v>
      </c>
      <c r="D2757" s="11" t="s">
        <v>60</v>
      </c>
      <c r="E2757" s="11" t="s">
        <v>4</v>
      </c>
      <c r="F2757" s="11" t="s">
        <v>5</v>
      </c>
      <c r="G2757" s="11" t="s">
        <v>1010</v>
      </c>
      <c r="H2757" s="11" t="s">
        <v>24</v>
      </c>
      <c r="I2757" s="11" t="s">
        <v>1013</v>
      </c>
      <c r="J2757" s="11" t="s">
        <v>187</v>
      </c>
      <c r="K2757" s="11" t="s">
        <v>1261</v>
      </c>
      <c r="L2757" s="11" t="s">
        <v>1265</v>
      </c>
      <c r="M2757" s="11" t="s">
        <v>1273</v>
      </c>
      <c r="N2757" s="10">
        <v>42148</v>
      </c>
      <c r="O2757" s="12">
        <v>231</v>
      </c>
      <c r="P2757" s="12">
        <v>378</v>
      </c>
      <c r="Q2757" s="12">
        <v>147</v>
      </c>
      <c r="R2757" s="11">
        <v>18</v>
      </c>
      <c r="S2757" s="12">
        <v>6804</v>
      </c>
      <c r="T2757" s="13">
        <v>0.05</v>
      </c>
      <c r="U2757" s="12">
        <v>340.20000000000005</v>
      </c>
      <c r="V2757" s="12">
        <v>6463.8</v>
      </c>
      <c r="W2757" s="12">
        <v>71</v>
      </c>
      <c r="X2757" s="12">
        <v>7038</v>
      </c>
      <c r="Y2757" s="14">
        <f>+DAY('TABLA PRINCIPAL'!$B2757)</f>
        <v>22</v>
      </c>
      <c r="Z2757" s="14">
        <f>+MONTH('TABLA PRINCIPAL'!$B2757)</f>
        <v>5</v>
      </c>
      <c r="AA2757" s="14">
        <f>+YEAR('TABLA PRINCIPAL'!$B2757)</f>
        <v>2015</v>
      </c>
      <c r="AB2757" s="22" t="str">
        <f>+IF(Ventas_Oficina[[#This Row],[Total del pedido]]&gt;=100000,"SI","NO")</f>
        <v>NO</v>
      </c>
      <c r="AC2757" s="22" t="str">
        <f>+_xlfn.XLOOKUP(Ventas_Oficina[[#This Row],[Nº de artículo]],AUXILIAR!A2756:A7651,AUXILIAR!D2756:D7651,"Error",0)</f>
        <v>Enviado a tiempo</v>
      </c>
      <c r="AD2757" s="22" t="str">
        <f>+IF(AND(Ventas_Oficina[[#This Row],[Total]]&gt;75000,Ventas_Oficina[[#This Row],[Envio a tiempo]]="Enviado a tiempo"),"Buena Venta","Venta Mala")</f>
        <v>Venta Mala</v>
      </c>
    </row>
    <row r="2758" spans="1:30" x14ac:dyDescent="0.25">
      <c r="A2758" s="25">
        <v>1464259</v>
      </c>
      <c r="B2758" s="5">
        <v>42146</v>
      </c>
      <c r="C2758" s="6" t="s">
        <v>59</v>
      </c>
      <c r="D2758" s="6" t="s">
        <v>60</v>
      </c>
      <c r="E2758" s="6" t="s">
        <v>4</v>
      </c>
      <c r="F2758" s="6" t="s">
        <v>5</v>
      </c>
      <c r="G2758" s="6" t="s">
        <v>1007</v>
      </c>
      <c r="H2758" s="6" t="s">
        <v>24</v>
      </c>
      <c r="I2758" s="6" t="s">
        <v>1016</v>
      </c>
      <c r="J2758" s="6" t="s">
        <v>187</v>
      </c>
      <c r="K2758" s="6" t="s">
        <v>1261</v>
      </c>
      <c r="L2758" s="6" t="s">
        <v>1265</v>
      </c>
      <c r="M2758" s="6" t="s">
        <v>1272</v>
      </c>
      <c r="N2758" s="5">
        <v>42148</v>
      </c>
      <c r="O2758" s="7">
        <v>231</v>
      </c>
      <c r="P2758" s="7">
        <v>378</v>
      </c>
      <c r="Q2758" s="7">
        <v>147</v>
      </c>
      <c r="R2758" s="6">
        <v>47</v>
      </c>
      <c r="S2758" s="7">
        <v>17766</v>
      </c>
      <c r="T2758" s="8">
        <v>0</v>
      </c>
      <c r="U2758" s="7">
        <v>0</v>
      </c>
      <c r="V2758" s="7">
        <v>17766</v>
      </c>
      <c r="W2758" s="7">
        <v>71</v>
      </c>
      <c r="X2758" s="7">
        <v>7038</v>
      </c>
      <c r="Y2758" s="9">
        <f>+DAY('TABLA PRINCIPAL'!$B2758)</f>
        <v>22</v>
      </c>
      <c r="Z2758" s="9">
        <f>+MONTH('TABLA PRINCIPAL'!$B2758)</f>
        <v>5</v>
      </c>
      <c r="AA2758" s="9">
        <f>+YEAR('TABLA PRINCIPAL'!$B2758)</f>
        <v>2015</v>
      </c>
      <c r="AB2758" s="22" t="str">
        <f>+IF(Ventas_Oficina[[#This Row],[Total del pedido]]&gt;=100000,"SI","NO")</f>
        <v>NO</v>
      </c>
      <c r="AC2758" s="22" t="str">
        <f>+_xlfn.XLOOKUP(Ventas_Oficina[[#This Row],[Nº de artículo]],AUXILIAR!A2757:A7652,AUXILIAR!D2757:D7652,"Error",0)</f>
        <v>Enviado a tiempo</v>
      </c>
      <c r="AD2758" s="22" t="str">
        <f>+IF(AND(Ventas_Oficina[[#This Row],[Total]]&gt;75000,Ventas_Oficina[[#This Row],[Envio a tiempo]]="Enviado a tiempo"),"Buena Venta","Venta Mala")</f>
        <v>Venta Mala</v>
      </c>
    </row>
    <row r="2759" spans="1:30" x14ac:dyDescent="0.25">
      <c r="A2759" s="26">
        <v>1464259</v>
      </c>
      <c r="B2759" s="10">
        <v>42146</v>
      </c>
      <c r="C2759" s="11" t="s">
        <v>59</v>
      </c>
      <c r="D2759" s="11" t="s">
        <v>60</v>
      </c>
      <c r="E2759" s="11" t="s">
        <v>4</v>
      </c>
      <c r="F2759" s="11" t="s">
        <v>5</v>
      </c>
      <c r="G2759" s="11" t="s">
        <v>1008</v>
      </c>
      <c r="H2759" s="11" t="s">
        <v>24</v>
      </c>
      <c r="I2759" s="11" t="s">
        <v>1013</v>
      </c>
      <c r="J2759" s="11" t="s">
        <v>187</v>
      </c>
      <c r="K2759" s="11" t="s">
        <v>1261</v>
      </c>
      <c r="L2759" s="11" t="s">
        <v>1267</v>
      </c>
      <c r="M2759" s="11" t="s">
        <v>1272</v>
      </c>
      <c r="N2759" s="10">
        <v>42148</v>
      </c>
      <c r="O2759" s="12">
        <v>231</v>
      </c>
      <c r="P2759" s="12">
        <v>378</v>
      </c>
      <c r="Q2759" s="12">
        <v>147</v>
      </c>
      <c r="R2759" s="11">
        <v>41</v>
      </c>
      <c r="S2759" s="12">
        <v>15498</v>
      </c>
      <c r="T2759" s="13">
        <v>0.03</v>
      </c>
      <c r="U2759" s="12">
        <v>464.94</v>
      </c>
      <c r="V2759" s="12">
        <v>15033.06</v>
      </c>
      <c r="W2759" s="12">
        <v>71</v>
      </c>
      <c r="X2759" s="12">
        <v>7038</v>
      </c>
      <c r="Y2759" s="14">
        <f>+DAY('TABLA PRINCIPAL'!$B2759)</f>
        <v>22</v>
      </c>
      <c r="Z2759" s="14">
        <f>+MONTH('TABLA PRINCIPAL'!$B2759)</f>
        <v>5</v>
      </c>
      <c r="AA2759" s="14">
        <f>+YEAR('TABLA PRINCIPAL'!$B2759)</f>
        <v>2015</v>
      </c>
      <c r="AB2759" s="22" t="str">
        <f>+IF(Ventas_Oficina[[#This Row],[Total del pedido]]&gt;=100000,"SI","NO")</f>
        <v>NO</v>
      </c>
      <c r="AC2759" s="22" t="str">
        <f>+_xlfn.XLOOKUP(Ventas_Oficina[[#This Row],[Nº de artículo]],AUXILIAR!A2758:A7653,AUXILIAR!D2758:D7653,"Error",0)</f>
        <v>Enviado a tiempo</v>
      </c>
      <c r="AD2759" s="22" t="str">
        <f>+IF(AND(Ventas_Oficina[[#This Row],[Total]]&gt;75000,Ventas_Oficina[[#This Row],[Envio a tiempo]]="Enviado a tiempo"),"Buena Venta","Venta Mala")</f>
        <v>Venta Mala</v>
      </c>
    </row>
    <row r="2760" spans="1:30" x14ac:dyDescent="0.25">
      <c r="A2760" s="25">
        <v>1464259</v>
      </c>
      <c r="B2760" s="5">
        <v>42146</v>
      </c>
      <c r="C2760" s="6" t="s">
        <v>59</v>
      </c>
      <c r="D2760" s="6" t="s">
        <v>60</v>
      </c>
      <c r="E2760" s="6" t="s">
        <v>4</v>
      </c>
      <c r="F2760" s="6" t="s">
        <v>5</v>
      </c>
      <c r="G2760" s="6" t="s">
        <v>1007</v>
      </c>
      <c r="H2760" s="6" t="s">
        <v>24</v>
      </c>
      <c r="I2760" s="6" t="s">
        <v>1015</v>
      </c>
      <c r="J2760" s="6" t="s">
        <v>187</v>
      </c>
      <c r="K2760" s="6" t="s">
        <v>1261</v>
      </c>
      <c r="L2760" s="6" t="s">
        <v>1267</v>
      </c>
      <c r="M2760" s="6" t="s">
        <v>1272</v>
      </c>
      <c r="N2760" s="5">
        <v>42148</v>
      </c>
      <c r="O2760" s="7">
        <v>231</v>
      </c>
      <c r="P2760" s="7">
        <v>378</v>
      </c>
      <c r="Q2760" s="7">
        <v>147</v>
      </c>
      <c r="R2760" s="6">
        <v>40</v>
      </c>
      <c r="S2760" s="7">
        <v>15120</v>
      </c>
      <c r="T2760" s="8">
        <v>0.04</v>
      </c>
      <c r="U2760" s="7">
        <v>604.80000000000007</v>
      </c>
      <c r="V2760" s="7">
        <v>14515.2</v>
      </c>
      <c r="W2760" s="7">
        <v>71</v>
      </c>
      <c r="X2760" s="7">
        <v>7038</v>
      </c>
      <c r="Y2760" s="9">
        <f>+DAY('TABLA PRINCIPAL'!$B2760)</f>
        <v>22</v>
      </c>
      <c r="Z2760" s="9">
        <f>+MONTH('TABLA PRINCIPAL'!$B2760)</f>
        <v>5</v>
      </c>
      <c r="AA2760" s="9">
        <f>+YEAR('TABLA PRINCIPAL'!$B2760)</f>
        <v>2015</v>
      </c>
      <c r="AB2760" s="22" t="str">
        <f>+IF(Ventas_Oficina[[#This Row],[Total del pedido]]&gt;=100000,"SI","NO")</f>
        <v>NO</v>
      </c>
      <c r="AC2760" s="22" t="str">
        <f>+_xlfn.XLOOKUP(Ventas_Oficina[[#This Row],[Nº de artículo]],AUXILIAR!A2759:A7654,AUXILIAR!D2759:D7654,"Error",0)</f>
        <v>Enviado a tiempo</v>
      </c>
      <c r="AD2760" s="22" t="str">
        <f>+IF(AND(Ventas_Oficina[[#This Row],[Total]]&gt;75000,Ventas_Oficina[[#This Row],[Envio a tiempo]]="Enviado a tiempo"),"Buena Venta","Venta Mala")</f>
        <v>Venta Mala</v>
      </c>
    </row>
    <row r="2761" spans="1:30" x14ac:dyDescent="0.25">
      <c r="A2761" s="26">
        <v>1464259</v>
      </c>
      <c r="B2761" s="10">
        <v>42146</v>
      </c>
      <c r="C2761" s="11" t="s">
        <v>59</v>
      </c>
      <c r="D2761" s="11" t="s">
        <v>60</v>
      </c>
      <c r="E2761" s="11" t="s">
        <v>4</v>
      </c>
      <c r="F2761" s="11" t="s">
        <v>5</v>
      </c>
      <c r="G2761" s="11" t="s">
        <v>1007</v>
      </c>
      <c r="H2761" s="11" t="s">
        <v>24</v>
      </c>
      <c r="I2761" s="11" t="s">
        <v>1012</v>
      </c>
      <c r="J2761" s="11" t="s">
        <v>187</v>
      </c>
      <c r="K2761" s="11" t="s">
        <v>1261</v>
      </c>
      <c r="L2761" s="11" t="s">
        <v>1265</v>
      </c>
      <c r="M2761" s="11" t="s">
        <v>1273</v>
      </c>
      <c r="N2761" s="10">
        <v>42148</v>
      </c>
      <c r="O2761" s="12">
        <v>231</v>
      </c>
      <c r="P2761" s="12">
        <v>378</v>
      </c>
      <c r="Q2761" s="12">
        <v>147</v>
      </c>
      <c r="R2761" s="11">
        <v>41</v>
      </c>
      <c r="S2761" s="12">
        <v>15498</v>
      </c>
      <c r="T2761" s="13">
        <v>7.0000000000000007E-2</v>
      </c>
      <c r="U2761" s="12">
        <v>1084.8600000000001</v>
      </c>
      <c r="V2761" s="12">
        <v>14413.14</v>
      </c>
      <c r="W2761" s="12">
        <v>71</v>
      </c>
      <c r="X2761" s="12">
        <v>7038</v>
      </c>
      <c r="Y2761" s="14">
        <f>+DAY('TABLA PRINCIPAL'!$B2761)</f>
        <v>22</v>
      </c>
      <c r="Z2761" s="14">
        <f>+MONTH('TABLA PRINCIPAL'!$B2761)</f>
        <v>5</v>
      </c>
      <c r="AA2761" s="14">
        <f>+YEAR('TABLA PRINCIPAL'!$B2761)</f>
        <v>2015</v>
      </c>
      <c r="AB2761" s="22" t="str">
        <f>+IF(Ventas_Oficina[[#This Row],[Total del pedido]]&gt;=100000,"SI","NO")</f>
        <v>NO</v>
      </c>
      <c r="AC2761" s="22" t="str">
        <f>+_xlfn.XLOOKUP(Ventas_Oficina[[#This Row],[Nº de artículo]],AUXILIAR!A2760:A7655,AUXILIAR!D2760:D7655,"Error",0)</f>
        <v>Enviado a tiempo</v>
      </c>
      <c r="AD2761" s="22" t="str">
        <f>+IF(AND(Ventas_Oficina[[#This Row],[Total]]&gt;75000,Ventas_Oficina[[#This Row],[Envio a tiempo]]="Enviado a tiempo"),"Buena Venta","Venta Mala")</f>
        <v>Venta Mala</v>
      </c>
    </row>
    <row r="2762" spans="1:30" x14ac:dyDescent="0.25">
      <c r="A2762" s="25">
        <v>1464989</v>
      </c>
      <c r="B2762" s="5">
        <v>41522</v>
      </c>
      <c r="C2762" s="6" t="s">
        <v>128</v>
      </c>
      <c r="D2762" s="6" t="s">
        <v>129</v>
      </c>
      <c r="E2762" s="6" t="s">
        <v>4</v>
      </c>
      <c r="F2762" s="6" t="s">
        <v>5</v>
      </c>
      <c r="G2762" s="6" t="s">
        <v>1010</v>
      </c>
      <c r="H2762" s="6" t="s">
        <v>6</v>
      </c>
      <c r="I2762" s="6" t="s">
        <v>1016</v>
      </c>
      <c r="J2762" s="6" t="s">
        <v>1104</v>
      </c>
      <c r="K2762" s="6" t="s">
        <v>1262</v>
      </c>
      <c r="L2762" s="6" t="s">
        <v>1265</v>
      </c>
      <c r="M2762" s="6" t="s">
        <v>1272</v>
      </c>
      <c r="N2762" s="5">
        <v>41524</v>
      </c>
      <c r="O2762" s="7">
        <v>131</v>
      </c>
      <c r="P2762" s="7">
        <v>284</v>
      </c>
      <c r="Q2762" s="7">
        <v>153</v>
      </c>
      <c r="R2762" s="6">
        <v>48</v>
      </c>
      <c r="S2762" s="7">
        <v>13632</v>
      </c>
      <c r="T2762" s="8">
        <v>0.04</v>
      </c>
      <c r="U2762" s="7">
        <v>545.28</v>
      </c>
      <c r="V2762" s="7">
        <v>13086.72</v>
      </c>
      <c r="W2762" s="7">
        <v>93</v>
      </c>
      <c r="X2762" s="7">
        <v>7246</v>
      </c>
      <c r="Y2762" s="9">
        <f>+DAY('TABLA PRINCIPAL'!$B2762)</f>
        <v>5</v>
      </c>
      <c r="Z2762" s="9">
        <f>+MONTH('TABLA PRINCIPAL'!$B2762)</f>
        <v>9</v>
      </c>
      <c r="AA2762" s="9">
        <f>+YEAR('TABLA PRINCIPAL'!$B2762)</f>
        <v>2013</v>
      </c>
      <c r="AB2762" s="22" t="str">
        <f>+IF(Ventas_Oficina[[#This Row],[Total del pedido]]&gt;=100000,"SI","NO")</f>
        <v>NO</v>
      </c>
      <c r="AC2762" s="22" t="str">
        <f>+_xlfn.XLOOKUP(Ventas_Oficina[[#This Row],[Nº de artículo]],AUXILIAR!A2761:A7656,AUXILIAR!D2761:D7656,"Error",0)</f>
        <v>Enviado a tiempo</v>
      </c>
      <c r="AD2762" s="22" t="str">
        <f>+IF(AND(Ventas_Oficina[[#This Row],[Total]]&gt;75000,Ventas_Oficina[[#This Row],[Envio a tiempo]]="Enviado a tiempo"),"Buena Venta","Venta Mala")</f>
        <v>Venta Mala</v>
      </c>
    </row>
    <row r="2763" spans="1:30" x14ac:dyDescent="0.25">
      <c r="A2763" s="26">
        <v>1464989</v>
      </c>
      <c r="B2763" s="10">
        <v>41403</v>
      </c>
      <c r="C2763" s="11" t="s">
        <v>633</v>
      </c>
      <c r="D2763" s="11" t="s">
        <v>211</v>
      </c>
      <c r="E2763" s="11" t="s">
        <v>4</v>
      </c>
      <c r="F2763" s="11" t="s">
        <v>5</v>
      </c>
      <c r="G2763" s="11" t="s">
        <v>1009</v>
      </c>
      <c r="H2763" s="11" t="s">
        <v>34</v>
      </c>
      <c r="I2763" s="11" t="s">
        <v>1016</v>
      </c>
      <c r="J2763" s="11" t="s">
        <v>1030</v>
      </c>
      <c r="K2763" s="11" t="s">
        <v>1261</v>
      </c>
      <c r="L2763" s="11" t="s">
        <v>1267</v>
      </c>
      <c r="M2763" s="11" t="s">
        <v>1272</v>
      </c>
      <c r="N2763" s="10">
        <v>41404</v>
      </c>
      <c r="O2763" s="12">
        <v>90</v>
      </c>
      <c r="P2763" s="12">
        <v>210</v>
      </c>
      <c r="Q2763" s="12">
        <v>120</v>
      </c>
      <c r="R2763" s="11">
        <v>27</v>
      </c>
      <c r="S2763" s="12">
        <v>5670</v>
      </c>
      <c r="T2763" s="13">
        <v>7.0000000000000007E-2</v>
      </c>
      <c r="U2763" s="12">
        <v>396.90000000000003</v>
      </c>
      <c r="V2763" s="12">
        <v>5273.1</v>
      </c>
      <c r="W2763" s="12">
        <v>70</v>
      </c>
      <c r="X2763" s="12">
        <v>3319</v>
      </c>
      <c r="Y2763" s="14">
        <f>+DAY('TABLA PRINCIPAL'!$B2763)</f>
        <v>9</v>
      </c>
      <c r="Z2763" s="14">
        <f>+MONTH('TABLA PRINCIPAL'!$B2763)</f>
        <v>5</v>
      </c>
      <c r="AA2763" s="14">
        <f>+YEAR('TABLA PRINCIPAL'!$B2763)</f>
        <v>2013</v>
      </c>
      <c r="AB2763" s="22" t="str">
        <f>+IF(Ventas_Oficina[[#This Row],[Total del pedido]]&gt;=100000,"SI","NO")</f>
        <v>NO</v>
      </c>
      <c r="AC2763" s="22" t="str">
        <f>+_xlfn.XLOOKUP(Ventas_Oficina[[#This Row],[Nº de artículo]],AUXILIAR!A2762:A7657,AUXILIAR!D2762:D7657,"Error",0)</f>
        <v>Enviado a tiempo</v>
      </c>
      <c r="AD2763" s="22" t="str">
        <f>+IF(AND(Ventas_Oficina[[#This Row],[Total]]&gt;75000,Ventas_Oficina[[#This Row],[Envio a tiempo]]="Enviado a tiempo"),"Buena Venta","Venta Mala")</f>
        <v>Venta Mala</v>
      </c>
    </row>
    <row r="2764" spans="1:30" x14ac:dyDescent="0.25">
      <c r="A2764" s="25">
        <v>1464989</v>
      </c>
      <c r="B2764" s="5">
        <v>41496</v>
      </c>
      <c r="C2764" s="6" t="s">
        <v>74</v>
      </c>
      <c r="D2764" s="6" t="s">
        <v>3</v>
      </c>
      <c r="E2764" s="6" t="s">
        <v>4</v>
      </c>
      <c r="F2764" s="6" t="s">
        <v>5</v>
      </c>
      <c r="G2764" s="6" t="s">
        <v>1010</v>
      </c>
      <c r="H2764" s="6" t="s">
        <v>6</v>
      </c>
      <c r="I2764" s="6" t="s">
        <v>1016</v>
      </c>
      <c r="J2764" s="6" t="s">
        <v>1126</v>
      </c>
      <c r="K2764" s="6" t="s">
        <v>1261</v>
      </c>
      <c r="L2764" s="6" t="s">
        <v>1265</v>
      </c>
      <c r="M2764" s="6" t="s">
        <v>1273</v>
      </c>
      <c r="N2764" s="5">
        <v>41501</v>
      </c>
      <c r="O2764" s="7">
        <v>3964</v>
      </c>
      <c r="P2764" s="7">
        <v>15248</v>
      </c>
      <c r="Q2764" s="7">
        <v>11284</v>
      </c>
      <c r="R2764" s="6">
        <v>40</v>
      </c>
      <c r="S2764" s="7">
        <v>609920</v>
      </c>
      <c r="T2764" s="8">
        <v>0.03</v>
      </c>
      <c r="U2764" s="7">
        <v>18297.599999999999</v>
      </c>
      <c r="V2764" s="7">
        <v>591622.40000000002</v>
      </c>
      <c r="W2764" s="7">
        <v>650</v>
      </c>
      <c r="X2764" s="7">
        <v>535458</v>
      </c>
      <c r="Y2764" s="9">
        <f>+DAY('TABLA PRINCIPAL'!$B2764)</f>
        <v>10</v>
      </c>
      <c r="Z2764" s="9">
        <f>+MONTH('TABLA PRINCIPAL'!$B2764)</f>
        <v>8</v>
      </c>
      <c r="AA2764" s="9">
        <f>+YEAR('TABLA PRINCIPAL'!$B2764)</f>
        <v>2013</v>
      </c>
      <c r="AB2764" s="22" t="str">
        <f>+IF(Ventas_Oficina[[#This Row],[Total del pedido]]&gt;=100000,"SI","NO")</f>
        <v>SI</v>
      </c>
      <c r="AC2764" s="22" t="str">
        <f>+_xlfn.XLOOKUP(Ventas_Oficina[[#This Row],[Nº de artículo]],AUXILIAR!A2763:A7658,AUXILIAR!D2763:D7658,"Error",0)</f>
        <v>No enviado a tiempo</v>
      </c>
      <c r="AD2764" s="22" t="str">
        <f>+IF(AND(Ventas_Oficina[[#This Row],[Total]]&gt;75000,Ventas_Oficina[[#This Row],[Envio a tiempo]]="Enviado a tiempo"),"Buena Venta","Venta Mala")</f>
        <v>Venta Mala</v>
      </c>
    </row>
    <row r="2765" spans="1:30" x14ac:dyDescent="0.25">
      <c r="A2765" s="26">
        <v>1464989</v>
      </c>
      <c r="B2765" s="10">
        <v>42148</v>
      </c>
      <c r="C2765" s="11" t="s">
        <v>487</v>
      </c>
      <c r="D2765" s="11" t="s">
        <v>19</v>
      </c>
      <c r="E2765" s="11" t="s">
        <v>4</v>
      </c>
      <c r="F2765" s="11" t="s">
        <v>5</v>
      </c>
      <c r="G2765" s="11" t="s">
        <v>1008</v>
      </c>
      <c r="H2765" s="11" t="s">
        <v>6</v>
      </c>
      <c r="I2765" s="11" t="s">
        <v>1013</v>
      </c>
      <c r="J2765" s="11" t="s">
        <v>1099</v>
      </c>
      <c r="K2765" s="11" t="s">
        <v>1261</v>
      </c>
      <c r="L2765" s="11" t="s">
        <v>1265</v>
      </c>
      <c r="M2765" s="11" t="s">
        <v>1273</v>
      </c>
      <c r="N2765" s="10">
        <v>42149</v>
      </c>
      <c r="O2765" s="12">
        <v>93</v>
      </c>
      <c r="P2765" s="12">
        <v>160</v>
      </c>
      <c r="Q2765" s="12">
        <v>67</v>
      </c>
      <c r="R2765" s="11">
        <v>23</v>
      </c>
      <c r="S2765" s="12">
        <v>3680</v>
      </c>
      <c r="T2765" s="13">
        <v>0.01</v>
      </c>
      <c r="U2765" s="12">
        <v>36.800000000000004</v>
      </c>
      <c r="V2765" s="12">
        <v>3643.2</v>
      </c>
      <c r="W2765" s="12">
        <v>129</v>
      </c>
      <c r="X2765" s="12">
        <v>3319</v>
      </c>
      <c r="Y2765" s="14">
        <f>+DAY('TABLA PRINCIPAL'!$B2765)</f>
        <v>24</v>
      </c>
      <c r="Z2765" s="14">
        <f>+MONTH('TABLA PRINCIPAL'!$B2765)</f>
        <v>5</v>
      </c>
      <c r="AA2765" s="14">
        <f>+YEAR('TABLA PRINCIPAL'!$B2765)</f>
        <v>2015</v>
      </c>
      <c r="AB2765" s="22" t="str">
        <f>+IF(Ventas_Oficina[[#This Row],[Total del pedido]]&gt;=100000,"SI","NO")</f>
        <v>NO</v>
      </c>
      <c r="AC2765" s="22" t="str">
        <f>+_xlfn.XLOOKUP(Ventas_Oficina[[#This Row],[Nº de artículo]],AUXILIAR!A2764:A7659,AUXILIAR!D2764:D7659,"Error",0)</f>
        <v>Enviado a tiempo</v>
      </c>
      <c r="AD2765" s="22" t="str">
        <f>+IF(AND(Ventas_Oficina[[#This Row],[Total]]&gt;75000,Ventas_Oficina[[#This Row],[Envio a tiempo]]="Enviado a tiempo"),"Buena Venta","Venta Mala")</f>
        <v>Venta Mala</v>
      </c>
    </row>
    <row r="2766" spans="1:30" x14ac:dyDescent="0.25">
      <c r="A2766" s="25">
        <v>1464989</v>
      </c>
      <c r="B2766" s="5">
        <v>41965</v>
      </c>
      <c r="C2766" s="6" t="s">
        <v>771</v>
      </c>
      <c r="D2766" s="6" t="s">
        <v>520</v>
      </c>
      <c r="E2766" s="6" t="s">
        <v>4</v>
      </c>
      <c r="F2766" s="6" t="s">
        <v>5</v>
      </c>
      <c r="G2766" s="6" t="s">
        <v>1007</v>
      </c>
      <c r="H2766" s="6" t="s">
        <v>106</v>
      </c>
      <c r="I2766" s="6" t="s">
        <v>1012</v>
      </c>
      <c r="J2766" s="6" t="s">
        <v>1099</v>
      </c>
      <c r="K2766" s="6" t="s">
        <v>1261</v>
      </c>
      <c r="L2766" s="6" t="s">
        <v>1265</v>
      </c>
      <c r="M2766" s="6" t="s">
        <v>1272</v>
      </c>
      <c r="N2766" s="5">
        <v>41966</v>
      </c>
      <c r="O2766" s="7">
        <v>93</v>
      </c>
      <c r="P2766" s="7">
        <v>160</v>
      </c>
      <c r="Q2766" s="7">
        <v>67</v>
      </c>
      <c r="R2766" s="6">
        <v>42</v>
      </c>
      <c r="S2766" s="7">
        <v>6720</v>
      </c>
      <c r="T2766" s="8">
        <v>7.0000000000000007E-2</v>
      </c>
      <c r="U2766" s="7">
        <v>470.40000000000003</v>
      </c>
      <c r="V2766" s="7">
        <v>6249.6</v>
      </c>
      <c r="W2766" s="7">
        <v>129</v>
      </c>
      <c r="X2766" s="7">
        <v>3645</v>
      </c>
      <c r="Y2766" s="9">
        <f>+DAY('TABLA PRINCIPAL'!$B2766)</f>
        <v>22</v>
      </c>
      <c r="Z2766" s="9">
        <f>+MONTH('TABLA PRINCIPAL'!$B2766)</f>
        <v>11</v>
      </c>
      <c r="AA2766" s="9">
        <f>+YEAR('TABLA PRINCIPAL'!$B2766)</f>
        <v>2014</v>
      </c>
      <c r="AB2766" s="22" t="str">
        <f>+IF(Ventas_Oficina[[#This Row],[Total del pedido]]&gt;=100000,"SI","NO")</f>
        <v>NO</v>
      </c>
      <c r="AC2766" s="22" t="str">
        <f>+_xlfn.XLOOKUP(Ventas_Oficina[[#This Row],[Nº de artículo]],AUXILIAR!A2765:A7660,AUXILIAR!D2765:D7660,"Error",0)</f>
        <v>No enviado a tiempo</v>
      </c>
      <c r="AD2766" s="22" t="str">
        <f>+IF(AND(Ventas_Oficina[[#This Row],[Total]]&gt;75000,Ventas_Oficina[[#This Row],[Envio a tiempo]]="Enviado a tiempo"),"Buena Venta","Venta Mala")</f>
        <v>Venta Mala</v>
      </c>
    </row>
    <row r="2767" spans="1:30" x14ac:dyDescent="0.25">
      <c r="A2767" s="26">
        <v>1464989</v>
      </c>
      <c r="B2767" s="10">
        <v>42148</v>
      </c>
      <c r="C2767" s="11" t="s">
        <v>487</v>
      </c>
      <c r="D2767" s="11" t="s">
        <v>19</v>
      </c>
      <c r="E2767" s="11" t="s">
        <v>4</v>
      </c>
      <c r="F2767" s="11" t="s">
        <v>5</v>
      </c>
      <c r="G2767" s="11" t="s">
        <v>1007</v>
      </c>
      <c r="H2767" s="11" t="s">
        <v>6</v>
      </c>
      <c r="I2767" s="11" t="s">
        <v>1016</v>
      </c>
      <c r="J2767" s="11" t="s">
        <v>1030</v>
      </c>
      <c r="K2767" s="11" t="s">
        <v>1261</v>
      </c>
      <c r="L2767" s="11" t="s">
        <v>1265</v>
      </c>
      <c r="M2767" s="11" t="s">
        <v>1272</v>
      </c>
      <c r="N2767" s="10">
        <v>42149</v>
      </c>
      <c r="O2767" s="12">
        <v>90</v>
      </c>
      <c r="P2767" s="12">
        <v>210</v>
      </c>
      <c r="Q2767" s="12">
        <v>120</v>
      </c>
      <c r="R2767" s="11">
        <v>27</v>
      </c>
      <c r="S2767" s="12">
        <v>5670</v>
      </c>
      <c r="T2767" s="13">
        <v>0</v>
      </c>
      <c r="U2767" s="12">
        <v>0</v>
      </c>
      <c r="V2767" s="12">
        <v>5670</v>
      </c>
      <c r="W2767" s="12">
        <v>70</v>
      </c>
      <c r="X2767" s="12">
        <v>3319</v>
      </c>
      <c r="Y2767" s="14">
        <f>+DAY('TABLA PRINCIPAL'!$B2767)</f>
        <v>24</v>
      </c>
      <c r="Z2767" s="14">
        <f>+MONTH('TABLA PRINCIPAL'!$B2767)</f>
        <v>5</v>
      </c>
      <c r="AA2767" s="14">
        <f>+YEAR('TABLA PRINCIPAL'!$B2767)</f>
        <v>2015</v>
      </c>
      <c r="AB2767" s="22" t="str">
        <f>+IF(Ventas_Oficina[[#This Row],[Total del pedido]]&gt;=100000,"SI","NO")</f>
        <v>NO</v>
      </c>
      <c r="AC2767" s="22" t="str">
        <f>+_xlfn.XLOOKUP(Ventas_Oficina[[#This Row],[Nº de artículo]],AUXILIAR!A2766:A7661,AUXILIAR!D2766:D7661,"Error",0)</f>
        <v>No enviado a tiempo</v>
      </c>
      <c r="AD2767" s="22" t="str">
        <f>+IF(AND(Ventas_Oficina[[#This Row],[Total]]&gt;75000,Ventas_Oficina[[#This Row],[Envio a tiempo]]="Enviado a tiempo"),"Buena Venta","Venta Mala")</f>
        <v>Venta Mala</v>
      </c>
    </row>
    <row r="2768" spans="1:30" x14ac:dyDescent="0.25">
      <c r="A2768" s="25">
        <v>1464989</v>
      </c>
      <c r="B2768" s="5">
        <v>42168</v>
      </c>
      <c r="C2768" s="6" t="s">
        <v>332</v>
      </c>
      <c r="D2768" s="6" t="s">
        <v>26</v>
      </c>
      <c r="E2768" s="6" t="s">
        <v>4</v>
      </c>
      <c r="F2768" s="6" t="s">
        <v>5</v>
      </c>
      <c r="G2768" s="6" t="s">
        <v>1007</v>
      </c>
      <c r="H2768" s="6" t="s">
        <v>27</v>
      </c>
      <c r="I2768" s="6" t="s">
        <v>1013</v>
      </c>
      <c r="J2768" s="6" t="s">
        <v>1031</v>
      </c>
      <c r="K2768" s="6" t="s">
        <v>1261</v>
      </c>
      <c r="L2768" s="6" t="s">
        <v>1267</v>
      </c>
      <c r="M2768" s="6" t="s">
        <v>1273</v>
      </c>
      <c r="N2768" s="5">
        <v>42171</v>
      </c>
      <c r="O2768" s="7">
        <v>831</v>
      </c>
      <c r="P2768" s="7">
        <v>1598</v>
      </c>
      <c r="Q2768" s="7">
        <v>767</v>
      </c>
      <c r="R2768" s="6">
        <v>22</v>
      </c>
      <c r="S2768" s="7">
        <v>35156</v>
      </c>
      <c r="T2768" s="8">
        <v>0.09</v>
      </c>
      <c r="U2768" s="7">
        <v>3164.04</v>
      </c>
      <c r="V2768" s="7">
        <v>31991.96</v>
      </c>
      <c r="W2768" s="7">
        <v>650</v>
      </c>
      <c r="X2768" s="7">
        <v>9699</v>
      </c>
      <c r="Y2768" s="9">
        <f>+DAY('TABLA PRINCIPAL'!$B2768)</f>
        <v>13</v>
      </c>
      <c r="Z2768" s="9">
        <f>+MONTH('TABLA PRINCIPAL'!$B2768)</f>
        <v>6</v>
      </c>
      <c r="AA2768" s="9">
        <f>+YEAR('TABLA PRINCIPAL'!$B2768)</f>
        <v>2015</v>
      </c>
      <c r="AB2768" s="22" t="str">
        <f>+IF(Ventas_Oficina[[#This Row],[Total del pedido]]&gt;=100000,"SI","NO")</f>
        <v>NO</v>
      </c>
      <c r="AC2768" s="22" t="str">
        <f>+_xlfn.XLOOKUP(Ventas_Oficina[[#This Row],[Nº de artículo]],AUXILIAR!A2767:A7662,AUXILIAR!D2767:D7662,"Error",0)</f>
        <v>No enviado a tiempo</v>
      </c>
      <c r="AD2768" s="22" t="str">
        <f>+IF(AND(Ventas_Oficina[[#This Row],[Total]]&gt;75000,Ventas_Oficina[[#This Row],[Envio a tiempo]]="Enviado a tiempo"),"Buena Venta","Venta Mala")</f>
        <v>Venta Mala</v>
      </c>
    </row>
    <row r="2769" spans="1:30" x14ac:dyDescent="0.25">
      <c r="A2769" s="26">
        <v>1464989</v>
      </c>
      <c r="B2769" s="10">
        <v>41413</v>
      </c>
      <c r="C2769" s="11" t="s">
        <v>772</v>
      </c>
      <c r="D2769" s="11" t="s">
        <v>33</v>
      </c>
      <c r="E2769" s="11" t="s">
        <v>4</v>
      </c>
      <c r="F2769" s="11" t="s">
        <v>5</v>
      </c>
      <c r="G2769" s="11" t="s">
        <v>1008</v>
      </c>
      <c r="H2769" s="11" t="s">
        <v>34</v>
      </c>
      <c r="I2769" s="11" t="s">
        <v>1014</v>
      </c>
      <c r="J2769" s="11" t="s">
        <v>1228</v>
      </c>
      <c r="K2769" s="11" t="s">
        <v>1262</v>
      </c>
      <c r="L2769" s="11" t="s">
        <v>1265</v>
      </c>
      <c r="M2769" s="11" t="s">
        <v>1272</v>
      </c>
      <c r="N2769" s="10">
        <v>41414</v>
      </c>
      <c r="O2769" s="12">
        <v>119</v>
      </c>
      <c r="P2769" s="12">
        <v>198</v>
      </c>
      <c r="Q2769" s="12">
        <v>79</v>
      </c>
      <c r="R2769" s="11">
        <v>8</v>
      </c>
      <c r="S2769" s="12">
        <v>1584</v>
      </c>
      <c r="T2769" s="13">
        <v>0.06</v>
      </c>
      <c r="U2769" s="12">
        <v>95.039999999999992</v>
      </c>
      <c r="V2769" s="12">
        <v>1488.96</v>
      </c>
      <c r="W2769" s="12">
        <v>477</v>
      </c>
      <c r="X2769" s="12">
        <v>19721</v>
      </c>
      <c r="Y2769" s="14">
        <f>+DAY('TABLA PRINCIPAL'!$B2769)</f>
        <v>19</v>
      </c>
      <c r="Z2769" s="14">
        <f>+MONTH('TABLA PRINCIPAL'!$B2769)</f>
        <v>5</v>
      </c>
      <c r="AA2769" s="14">
        <f>+YEAR('TABLA PRINCIPAL'!$B2769)</f>
        <v>2013</v>
      </c>
      <c r="AB2769" s="22" t="str">
        <f>+IF(Ventas_Oficina[[#This Row],[Total del pedido]]&gt;=100000,"SI","NO")</f>
        <v>NO</v>
      </c>
      <c r="AC2769" s="22" t="str">
        <f>+_xlfn.XLOOKUP(Ventas_Oficina[[#This Row],[Nº de artículo]],AUXILIAR!A2768:A7663,AUXILIAR!D2768:D7663,"Error",0)</f>
        <v>Enviado a tiempo</v>
      </c>
      <c r="AD2769" s="22" t="str">
        <f>+IF(AND(Ventas_Oficina[[#This Row],[Total]]&gt;75000,Ventas_Oficina[[#This Row],[Envio a tiempo]]="Enviado a tiempo"),"Buena Venta","Venta Mala")</f>
        <v>Venta Mala</v>
      </c>
    </row>
    <row r="2770" spans="1:30" x14ac:dyDescent="0.25">
      <c r="A2770" s="25">
        <v>1465354</v>
      </c>
      <c r="B2770" s="5">
        <v>41476</v>
      </c>
      <c r="C2770" s="6" t="s">
        <v>378</v>
      </c>
      <c r="D2770" s="6" t="s">
        <v>115</v>
      </c>
      <c r="E2770" s="6" t="s">
        <v>4</v>
      </c>
      <c r="F2770" s="6" t="s">
        <v>5</v>
      </c>
      <c r="G2770" s="6" t="s">
        <v>1008</v>
      </c>
      <c r="H2770" s="6" t="s">
        <v>116</v>
      </c>
      <c r="I2770" s="6" t="s">
        <v>1016</v>
      </c>
      <c r="J2770" s="6" t="s">
        <v>1024</v>
      </c>
      <c r="K2770" s="6" t="s">
        <v>1261</v>
      </c>
      <c r="L2770" s="6" t="s">
        <v>1265</v>
      </c>
      <c r="M2770" s="6" t="s">
        <v>1272</v>
      </c>
      <c r="N2770" s="5">
        <v>41478</v>
      </c>
      <c r="O2770" s="7">
        <v>160</v>
      </c>
      <c r="P2770" s="7">
        <v>262</v>
      </c>
      <c r="Q2770" s="7">
        <v>102</v>
      </c>
      <c r="R2770" s="6">
        <v>7</v>
      </c>
      <c r="S2770" s="7">
        <v>1834</v>
      </c>
      <c r="T2770" s="8">
        <v>0</v>
      </c>
      <c r="U2770" s="7">
        <v>0</v>
      </c>
      <c r="V2770" s="7">
        <v>1834</v>
      </c>
      <c r="W2770" s="7">
        <v>80</v>
      </c>
      <c r="X2770" s="7">
        <v>3375</v>
      </c>
      <c r="Y2770" s="9">
        <f>+DAY('TABLA PRINCIPAL'!$B2770)</f>
        <v>21</v>
      </c>
      <c r="Z2770" s="9">
        <f>+MONTH('TABLA PRINCIPAL'!$B2770)</f>
        <v>7</v>
      </c>
      <c r="AA2770" s="9">
        <f>+YEAR('TABLA PRINCIPAL'!$B2770)</f>
        <v>2013</v>
      </c>
      <c r="AB2770" s="22" t="str">
        <f>+IF(Ventas_Oficina[[#This Row],[Total del pedido]]&gt;=100000,"SI","NO")</f>
        <v>NO</v>
      </c>
      <c r="AC2770" s="22" t="str">
        <f>+_xlfn.XLOOKUP(Ventas_Oficina[[#This Row],[Nº de artículo]],AUXILIAR!A2769:A7664,AUXILIAR!D2769:D7664,"Error",0)</f>
        <v>Enviado a tiempo</v>
      </c>
      <c r="AD2770" s="22" t="str">
        <f>+IF(AND(Ventas_Oficina[[#This Row],[Total]]&gt;75000,Ventas_Oficina[[#This Row],[Envio a tiempo]]="Enviado a tiempo"),"Buena Venta","Venta Mala")</f>
        <v>Venta Mala</v>
      </c>
    </row>
    <row r="2771" spans="1:30" x14ac:dyDescent="0.25">
      <c r="A2771" s="26">
        <v>1465720</v>
      </c>
      <c r="B2771" s="10">
        <v>41878</v>
      </c>
      <c r="C2771" s="11" t="s">
        <v>167</v>
      </c>
      <c r="D2771" s="11" t="s">
        <v>137</v>
      </c>
      <c r="E2771" s="11" t="s">
        <v>4</v>
      </c>
      <c r="F2771" s="11" t="s">
        <v>5</v>
      </c>
      <c r="G2771" s="11" t="s">
        <v>1010</v>
      </c>
      <c r="H2771" s="11" t="s">
        <v>6</v>
      </c>
      <c r="I2771" s="11" t="s">
        <v>1013</v>
      </c>
      <c r="J2771" s="11" t="s">
        <v>1072</v>
      </c>
      <c r="K2771" s="11" t="s">
        <v>1262</v>
      </c>
      <c r="L2771" s="11" t="s">
        <v>1265</v>
      </c>
      <c r="M2771" s="11" t="s">
        <v>1272</v>
      </c>
      <c r="N2771" s="10">
        <v>41914</v>
      </c>
      <c r="O2771" s="12">
        <v>194</v>
      </c>
      <c r="P2771" s="12">
        <v>308</v>
      </c>
      <c r="Q2771" s="12">
        <v>114</v>
      </c>
      <c r="R2771" s="11">
        <v>24</v>
      </c>
      <c r="S2771" s="12">
        <v>7392</v>
      </c>
      <c r="T2771" s="13">
        <v>0.08</v>
      </c>
      <c r="U2771" s="12">
        <v>591.36</v>
      </c>
      <c r="V2771" s="12">
        <v>6800.64</v>
      </c>
      <c r="W2771" s="12">
        <v>99</v>
      </c>
      <c r="X2771" s="12">
        <v>2229</v>
      </c>
      <c r="Y2771" s="14">
        <f>+DAY('TABLA PRINCIPAL'!$B2771)</f>
        <v>27</v>
      </c>
      <c r="Z2771" s="14">
        <f>+MONTH('TABLA PRINCIPAL'!$B2771)</f>
        <v>8</v>
      </c>
      <c r="AA2771" s="14">
        <f>+YEAR('TABLA PRINCIPAL'!$B2771)</f>
        <v>2014</v>
      </c>
      <c r="AB2771" s="22" t="str">
        <f>+IF(Ventas_Oficina[[#This Row],[Total del pedido]]&gt;=100000,"SI","NO")</f>
        <v>NO</v>
      </c>
      <c r="AC2771" s="22" t="str">
        <f>+_xlfn.XLOOKUP(Ventas_Oficina[[#This Row],[Nº de artículo]],AUXILIAR!A2770:A7665,AUXILIAR!D2770:D7665,"Error",0)</f>
        <v>Enviado a tiempo</v>
      </c>
      <c r="AD2771" s="22" t="str">
        <f>+IF(AND(Ventas_Oficina[[#This Row],[Total]]&gt;75000,Ventas_Oficina[[#This Row],[Envio a tiempo]]="Enviado a tiempo"),"Buena Venta","Venta Mala")</f>
        <v>Venta Mala</v>
      </c>
    </row>
    <row r="2772" spans="1:30" x14ac:dyDescent="0.25">
      <c r="A2772" s="25">
        <v>1465720</v>
      </c>
      <c r="B2772" s="5">
        <v>42078</v>
      </c>
      <c r="C2772" s="6" t="s">
        <v>180</v>
      </c>
      <c r="D2772" s="6" t="s">
        <v>181</v>
      </c>
      <c r="E2772" s="6" t="s">
        <v>4</v>
      </c>
      <c r="F2772" s="6" t="s">
        <v>5</v>
      </c>
      <c r="G2772" s="6" t="s">
        <v>1009</v>
      </c>
      <c r="H2772" s="6" t="s">
        <v>121</v>
      </c>
      <c r="I2772" s="6" t="s">
        <v>1016</v>
      </c>
      <c r="J2772" s="6" t="s">
        <v>1083</v>
      </c>
      <c r="K2772" s="6" t="s">
        <v>1261</v>
      </c>
      <c r="L2772" s="6" t="s">
        <v>1267</v>
      </c>
      <c r="M2772" s="6" t="s">
        <v>1272</v>
      </c>
      <c r="N2772" s="5">
        <v>42080</v>
      </c>
      <c r="O2772" s="7">
        <v>375</v>
      </c>
      <c r="P2772" s="7">
        <v>708</v>
      </c>
      <c r="Q2772" s="7">
        <v>333</v>
      </c>
      <c r="R2772" s="6">
        <v>46</v>
      </c>
      <c r="S2772" s="7">
        <v>32568</v>
      </c>
      <c r="T2772" s="8">
        <v>0</v>
      </c>
      <c r="U2772" s="7">
        <v>0</v>
      </c>
      <c r="V2772" s="7">
        <v>32568</v>
      </c>
      <c r="W2772" s="7">
        <v>235</v>
      </c>
      <c r="X2772" s="7">
        <v>12677</v>
      </c>
      <c r="Y2772" s="9">
        <f>+DAY('TABLA PRINCIPAL'!$B2772)</f>
        <v>15</v>
      </c>
      <c r="Z2772" s="9">
        <f>+MONTH('TABLA PRINCIPAL'!$B2772)</f>
        <v>3</v>
      </c>
      <c r="AA2772" s="9">
        <f>+YEAR('TABLA PRINCIPAL'!$B2772)</f>
        <v>2015</v>
      </c>
      <c r="AB2772" s="22" t="str">
        <f>+IF(Ventas_Oficina[[#This Row],[Total del pedido]]&gt;=100000,"SI","NO")</f>
        <v>NO</v>
      </c>
      <c r="AC2772" s="22" t="str">
        <f>+_xlfn.XLOOKUP(Ventas_Oficina[[#This Row],[Nº de artículo]],AUXILIAR!A2771:A7666,AUXILIAR!D2771:D7666,"Error",0)</f>
        <v>Enviado a tiempo</v>
      </c>
      <c r="AD2772" s="22" t="str">
        <f>+IF(AND(Ventas_Oficina[[#This Row],[Total]]&gt;75000,Ventas_Oficina[[#This Row],[Envio a tiempo]]="Enviado a tiempo"),"Buena Venta","Venta Mala")</f>
        <v>Venta Mala</v>
      </c>
    </row>
    <row r="2773" spans="1:30" x14ac:dyDescent="0.25">
      <c r="A2773" s="26">
        <v>1465720</v>
      </c>
      <c r="B2773" s="10">
        <v>41835</v>
      </c>
      <c r="C2773" s="11" t="s">
        <v>526</v>
      </c>
      <c r="D2773" s="11" t="s">
        <v>110</v>
      </c>
      <c r="E2773" s="11" t="s">
        <v>12</v>
      </c>
      <c r="F2773" s="11" t="s">
        <v>13</v>
      </c>
      <c r="G2773" s="11" t="s">
        <v>1008</v>
      </c>
      <c r="H2773" s="11" t="s">
        <v>14</v>
      </c>
      <c r="I2773" s="11" t="s">
        <v>1016</v>
      </c>
      <c r="J2773" s="11" t="s">
        <v>1030</v>
      </c>
      <c r="K2773" s="11" t="s">
        <v>1261</v>
      </c>
      <c r="L2773" s="11" t="s">
        <v>1267</v>
      </c>
      <c r="M2773" s="11" t="s">
        <v>1273</v>
      </c>
      <c r="N2773" s="10">
        <v>41837</v>
      </c>
      <c r="O2773" s="12">
        <v>90</v>
      </c>
      <c r="P2773" s="12">
        <v>210</v>
      </c>
      <c r="Q2773" s="12">
        <v>120</v>
      </c>
      <c r="R2773" s="11">
        <v>47</v>
      </c>
      <c r="S2773" s="12">
        <v>9870</v>
      </c>
      <c r="T2773" s="13">
        <v>0</v>
      </c>
      <c r="U2773" s="12">
        <v>0</v>
      </c>
      <c r="V2773" s="12">
        <v>9870</v>
      </c>
      <c r="W2773" s="12">
        <v>70</v>
      </c>
      <c r="X2773" s="12">
        <v>3673</v>
      </c>
      <c r="Y2773" s="14">
        <f>+DAY('TABLA PRINCIPAL'!$B2773)</f>
        <v>15</v>
      </c>
      <c r="Z2773" s="14">
        <f>+MONTH('TABLA PRINCIPAL'!$B2773)</f>
        <v>7</v>
      </c>
      <c r="AA2773" s="14">
        <f>+YEAR('TABLA PRINCIPAL'!$B2773)</f>
        <v>2014</v>
      </c>
      <c r="AB2773" s="22" t="str">
        <f>+IF(Ventas_Oficina[[#This Row],[Total del pedido]]&gt;=100000,"SI","NO")</f>
        <v>NO</v>
      </c>
      <c r="AC2773" s="22" t="str">
        <f>+_xlfn.XLOOKUP(Ventas_Oficina[[#This Row],[Nº de artículo]],AUXILIAR!A2772:A7667,AUXILIAR!D2772:D7667,"Error",0)</f>
        <v>Enviado a tiempo</v>
      </c>
      <c r="AD2773" s="22" t="str">
        <f>+IF(AND(Ventas_Oficina[[#This Row],[Total]]&gt;75000,Ventas_Oficina[[#This Row],[Envio a tiempo]]="Enviado a tiempo"),"Buena Venta","Venta Mala")</f>
        <v>Venta Mala</v>
      </c>
    </row>
    <row r="2774" spans="1:30" x14ac:dyDescent="0.25">
      <c r="A2774" s="25">
        <v>1465720</v>
      </c>
      <c r="B2774" s="5">
        <v>42148</v>
      </c>
      <c r="C2774" s="6" t="s">
        <v>201</v>
      </c>
      <c r="D2774" s="6" t="s">
        <v>29</v>
      </c>
      <c r="E2774" s="6" t="s">
        <v>12</v>
      </c>
      <c r="F2774" s="6" t="s">
        <v>13</v>
      </c>
      <c r="G2774" s="6" t="s">
        <v>1008</v>
      </c>
      <c r="H2774" s="6" t="s">
        <v>14</v>
      </c>
      <c r="I2774" s="6" t="s">
        <v>1016</v>
      </c>
      <c r="J2774" s="6" t="s">
        <v>1198</v>
      </c>
      <c r="K2774" s="6" t="s">
        <v>1261</v>
      </c>
      <c r="L2774" s="6" t="s">
        <v>1265</v>
      </c>
      <c r="M2774" s="6" t="s">
        <v>1272</v>
      </c>
      <c r="N2774" s="5">
        <v>42152</v>
      </c>
      <c r="O2774" s="7">
        <v>241</v>
      </c>
      <c r="P2774" s="7">
        <v>371</v>
      </c>
      <c r="Q2774" s="7">
        <v>130</v>
      </c>
      <c r="R2774" s="6">
        <v>23</v>
      </c>
      <c r="S2774" s="7">
        <v>8533</v>
      </c>
      <c r="T2774" s="8">
        <v>0.06</v>
      </c>
      <c r="U2774" s="7">
        <v>511.97999999999996</v>
      </c>
      <c r="V2774" s="7">
        <v>8021.02</v>
      </c>
      <c r="W2774" s="7">
        <v>193</v>
      </c>
      <c r="X2774" s="7">
        <v>34967</v>
      </c>
      <c r="Y2774" s="9">
        <f>+DAY('TABLA PRINCIPAL'!$B2774)</f>
        <v>24</v>
      </c>
      <c r="Z2774" s="9">
        <f>+MONTH('TABLA PRINCIPAL'!$B2774)</f>
        <v>5</v>
      </c>
      <c r="AA2774" s="9">
        <f>+YEAR('TABLA PRINCIPAL'!$B2774)</f>
        <v>2015</v>
      </c>
      <c r="AB2774" s="22" t="str">
        <f>+IF(Ventas_Oficina[[#This Row],[Total del pedido]]&gt;=100000,"SI","NO")</f>
        <v>NO</v>
      </c>
      <c r="AC2774" s="22" t="str">
        <f>+_xlfn.XLOOKUP(Ventas_Oficina[[#This Row],[Nº de artículo]],AUXILIAR!A2773:A7668,AUXILIAR!D2773:D7668,"Error",0)</f>
        <v>Enviado a tiempo</v>
      </c>
      <c r="AD2774" s="22" t="str">
        <f>+IF(AND(Ventas_Oficina[[#This Row],[Total]]&gt;75000,Ventas_Oficina[[#This Row],[Envio a tiempo]]="Enviado a tiempo"),"Buena Venta","Venta Mala")</f>
        <v>Venta Mala</v>
      </c>
    </row>
    <row r="2775" spans="1:30" x14ac:dyDescent="0.25">
      <c r="A2775" s="26">
        <v>1465720</v>
      </c>
      <c r="B2775" s="10">
        <v>42148</v>
      </c>
      <c r="C2775" s="11" t="s">
        <v>201</v>
      </c>
      <c r="D2775" s="11" t="s">
        <v>29</v>
      </c>
      <c r="E2775" s="11" t="s">
        <v>12</v>
      </c>
      <c r="F2775" s="11" t="s">
        <v>13</v>
      </c>
      <c r="G2775" s="11" t="s">
        <v>1008</v>
      </c>
      <c r="H2775" s="11" t="s">
        <v>14</v>
      </c>
      <c r="I2775" s="11" t="s">
        <v>1015</v>
      </c>
      <c r="J2775" s="11" t="s">
        <v>1083</v>
      </c>
      <c r="K2775" s="11" t="s">
        <v>1261</v>
      </c>
      <c r="L2775" s="11" t="s">
        <v>1265</v>
      </c>
      <c r="M2775" s="11" t="s">
        <v>1272</v>
      </c>
      <c r="N2775" s="10">
        <v>42150</v>
      </c>
      <c r="O2775" s="12">
        <v>375</v>
      </c>
      <c r="P2775" s="12">
        <v>708</v>
      </c>
      <c r="Q2775" s="12">
        <v>333</v>
      </c>
      <c r="R2775" s="11">
        <v>32</v>
      </c>
      <c r="S2775" s="12">
        <v>22656</v>
      </c>
      <c r="T2775" s="13">
        <v>0.01</v>
      </c>
      <c r="U2775" s="12">
        <v>226.56</v>
      </c>
      <c r="V2775" s="12">
        <v>22429.439999999999</v>
      </c>
      <c r="W2775" s="12">
        <v>235</v>
      </c>
      <c r="X2775" s="12">
        <v>34927</v>
      </c>
      <c r="Y2775" s="14">
        <f>+DAY('TABLA PRINCIPAL'!$B2775)</f>
        <v>24</v>
      </c>
      <c r="Z2775" s="14">
        <f>+MONTH('TABLA PRINCIPAL'!$B2775)</f>
        <v>5</v>
      </c>
      <c r="AA2775" s="14">
        <f>+YEAR('TABLA PRINCIPAL'!$B2775)</f>
        <v>2015</v>
      </c>
      <c r="AB2775" s="22" t="str">
        <f>+IF(Ventas_Oficina[[#This Row],[Total del pedido]]&gt;=100000,"SI","NO")</f>
        <v>NO</v>
      </c>
      <c r="AC2775" s="22" t="str">
        <f>+_xlfn.XLOOKUP(Ventas_Oficina[[#This Row],[Nº de artículo]],AUXILIAR!A2774:A7669,AUXILIAR!D2774:D7669,"Error",0)</f>
        <v>Enviado a tiempo</v>
      </c>
      <c r="AD2775" s="22" t="str">
        <f>+IF(AND(Ventas_Oficina[[#This Row],[Total]]&gt;75000,Ventas_Oficina[[#This Row],[Envio a tiempo]]="Enviado a tiempo"),"Buena Venta","Venta Mala")</f>
        <v>Venta Mala</v>
      </c>
    </row>
    <row r="2776" spans="1:30" x14ac:dyDescent="0.25">
      <c r="A2776" s="25">
        <v>1466085</v>
      </c>
      <c r="B2776" s="5">
        <v>41498</v>
      </c>
      <c r="C2776" s="6" t="s">
        <v>635</v>
      </c>
      <c r="D2776" s="6" t="s">
        <v>123</v>
      </c>
      <c r="E2776" s="6" t="s">
        <v>4</v>
      </c>
      <c r="F2776" s="6" t="s">
        <v>5</v>
      </c>
      <c r="G2776" s="6" t="s">
        <v>1010</v>
      </c>
      <c r="H2776" s="6" t="s">
        <v>9</v>
      </c>
      <c r="I2776" s="6" t="s">
        <v>1016</v>
      </c>
      <c r="J2776" s="6" t="s">
        <v>1038</v>
      </c>
      <c r="K2776" s="6" t="s">
        <v>1261</v>
      </c>
      <c r="L2776" s="6" t="s">
        <v>1265</v>
      </c>
      <c r="M2776" s="6" t="s">
        <v>1272</v>
      </c>
      <c r="N2776" s="5">
        <v>41500</v>
      </c>
      <c r="O2776" s="7">
        <v>9939</v>
      </c>
      <c r="P2776" s="7">
        <v>16293</v>
      </c>
      <c r="Q2776" s="7">
        <v>6354</v>
      </c>
      <c r="R2776" s="6">
        <v>40</v>
      </c>
      <c r="S2776" s="7">
        <v>651720</v>
      </c>
      <c r="T2776" s="8">
        <v>0.04</v>
      </c>
      <c r="U2776" s="7">
        <v>26068.799999999999</v>
      </c>
      <c r="V2776" s="7">
        <v>625651.19999999995</v>
      </c>
      <c r="W2776" s="7">
        <v>1999</v>
      </c>
      <c r="X2776" s="7">
        <v>536717</v>
      </c>
      <c r="Y2776" s="9">
        <f>+DAY('TABLA PRINCIPAL'!$B2776)</f>
        <v>12</v>
      </c>
      <c r="Z2776" s="9">
        <f>+MONTH('TABLA PRINCIPAL'!$B2776)</f>
        <v>8</v>
      </c>
      <c r="AA2776" s="9">
        <f>+YEAR('TABLA PRINCIPAL'!$B2776)</f>
        <v>2013</v>
      </c>
      <c r="AB2776" s="22" t="str">
        <f>+IF(Ventas_Oficina[[#This Row],[Total del pedido]]&gt;=100000,"SI","NO")</f>
        <v>SI</v>
      </c>
      <c r="AC2776" s="22" t="str">
        <f>+_xlfn.XLOOKUP(Ventas_Oficina[[#This Row],[Nº de artículo]],AUXILIAR!A2775:A7670,AUXILIAR!D2775:D7670,"Error",0)</f>
        <v>Enviado a tiempo</v>
      </c>
      <c r="AD2776" s="22" t="str">
        <f>+IF(AND(Ventas_Oficina[[#This Row],[Total]]&gt;75000,Ventas_Oficina[[#This Row],[Envio a tiempo]]="Enviado a tiempo"),"Buena Venta","Venta Mala")</f>
        <v>Buena Venta</v>
      </c>
    </row>
    <row r="2777" spans="1:30" x14ac:dyDescent="0.25">
      <c r="A2777" s="26">
        <v>1466085</v>
      </c>
      <c r="B2777" s="10">
        <v>41323</v>
      </c>
      <c r="C2777" s="11" t="s">
        <v>15</v>
      </c>
      <c r="D2777" s="11" t="s">
        <v>773</v>
      </c>
      <c r="E2777" s="11" t="s">
        <v>4</v>
      </c>
      <c r="F2777" s="11" t="s">
        <v>5</v>
      </c>
      <c r="G2777" s="11" t="s">
        <v>1010</v>
      </c>
      <c r="H2777" s="11" t="s">
        <v>34</v>
      </c>
      <c r="I2777" s="11" t="s">
        <v>1015</v>
      </c>
      <c r="J2777" s="11" t="s">
        <v>1037</v>
      </c>
      <c r="K2777" s="11" t="s">
        <v>1261</v>
      </c>
      <c r="L2777" s="11" t="s">
        <v>1265</v>
      </c>
      <c r="M2777" s="11" t="s">
        <v>1272</v>
      </c>
      <c r="N2777" s="10">
        <v>41325</v>
      </c>
      <c r="O2777" s="12">
        <v>340</v>
      </c>
      <c r="P2777" s="12">
        <v>540</v>
      </c>
      <c r="Q2777" s="12">
        <v>200</v>
      </c>
      <c r="R2777" s="11">
        <v>43</v>
      </c>
      <c r="S2777" s="12">
        <v>23220</v>
      </c>
      <c r="T2777" s="13">
        <v>0.08</v>
      </c>
      <c r="U2777" s="12">
        <v>1857.6000000000001</v>
      </c>
      <c r="V2777" s="12">
        <v>21362.400000000001</v>
      </c>
      <c r="W2777" s="12">
        <v>778</v>
      </c>
      <c r="X2777" s="12">
        <v>6247</v>
      </c>
      <c r="Y2777" s="14">
        <f>+DAY('TABLA PRINCIPAL'!$B2777)</f>
        <v>18</v>
      </c>
      <c r="Z2777" s="14">
        <f>+MONTH('TABLA PRINCIPAL'!$B2777)</f>
        <v>2</v>
      </c>
      <c r="AA2777" s="14">
        <f>+YEAR('TABLA PRINCIPAL'!$B2777)</f>
        <v>2013</v>
      </c>
      <c r="AB2777" s="22" t="str">
        <f>+IF(Ventas_Oficina[[#This Row],[Total del pedido]]&gt;=100000,"SI","NO")</f>
        <v>NO</v>
      </c>
      <c r="AC2777" s="22" t="str">
        <f>+_xlfn.XLOOKUP(Ventas_Oficina[[#This Row],[Nº de artículo]],AUXILIAR!A2776:A7671,AUXILIAR!D2776:D7671,"Error",0)</f>
        <v>Enviado a tiempo</v>
      </c>
      <c r="AD2777" s="22" t="str">
        <f>+IF(AND(Ventas_Oficina[[#This Row],[Total]]&gt;75000,Ventas_Oficina[[#This Row],[Envio a tiempo]]="Enviado a tiempo"),"Buena Venta","Venta Mala")</f>
        <v>Venta Mala</v>
      </c>
    </row>
    <row r="2778" spans="1:30" x14ac:dyDescent="0.25">
      <c r="A2778" s="25">
        <v>1466085</v>
      </c>
      <c r="B2778" s="5">
        <v>42153</v>
      </c>
      <c r="C2778" s="6" t="s">
        <v>172</v>
      </c>
      <c r="D2778" s="6" t="s">
        <v>110</v>
      </c>
      <c r="E2778" s="6" t="s">
        <v>12</v>
      </c>
      <c r="F2778" s="6" t="s">
        <v>13</v>
      </c>
      <c r="G2778" s="6" t="s">
        <v>1010</v>
      </c>
      <c r="H2778" s="6" t="s">
        <v>14</v>
      </c>
      <c r="I2778" s="6" t="s">
        <v>1013</v>
      </c>
      <c r="J2778" s="6" t="s">
        <v>1034</v>
      </c>
      <c r="K2778" s="6" t="s">
        <v>1261</v>
      </c>
      <c r="L2778" s="6" t="s">
        <v>1265</v>
      </c>
      <c r="M2778" s="6" t="s">
        <v>1272</v>
      </c>
      <c r="N2778" s="5">
        <v>42155</v>
      </c>
      <c r="O2778" s="7">
        <v>109</v>
      </c>
      <c r="P2778" s="7">
        <v>260</v>
      </c>
      <c r="Q2778" s="7">
        <v>151</v>
      </c>
      <c r="R2778" s="6">
        <v>3</v>
      </c>
      <c r="S2778" s="7">
        <v>780</v>
      </c>
      <c r="T2778" s="8">
        <v>0.05</v>
      </c>
      <c r="U2778" s="7">
        <v>39</v>
      </c>
      <c r="V2778" s="7">
        <v>741</v>
      </c>
      <c r="W2778" s="7">
        <v>240</v>
      </c>
      <c r="X2778" s="7">
        <v>6357</v>
      </c>
      <c r="Y2778" s="9">
        <f>+DAY('TABLA PRINCIPAL'!$B2778)</f>
        <v>29</v>
      </c>
      <c r="Z2778" s="9">
        <f>+MONTH('TABLA PRINCIPAL'!$B2778)</f>
        <v>5</v>
      </c>
      <c r="AA2778" s="9">
        <f>+YEAR('TABLA PRINCIPAL'!$B2778)</f>
        <v>2015</v>
      </c>
      <c r="AB2778" s="22" t="str">
        <f>+IF(Ventas_Oficina[[#This Row],[Total del pedido]]&gt;=100000,"SI","NO")</f>
        <v>NO</v>
      </c>
      <c r="AC2778" s="22" t="str">
        <f>+_xlfn.XLOOKUP(Ventas_Oficina[[#This Row],[Nº de artículo]],AUXILIAR!A2777:A7672,AUXILIAR!D2777:D7672,"Error",0)</f>
        <v>Enviado a tiempo</v>
      </c>
      <c r="AD2778" s="22" t="str">
        <f>+IF(AND(Ventas_Oficina[[#This Row],[Total]]&gt;75000,Ventas_Oficina[[#This Row],[Envio a tiempo]]="Enviado a tiempo"),"Buena Venta","Venta Mala")</f>
        <v>Venta Mala</v>
      </c>
    </row>
    <row r="2779" spans="1:30" x14ac:dyDescent="0.25">
      <c r="A2779" s="26">
        <v>1466085</v>
      </c>
      <c r="B2779" s="10">
        <v>41399</v>
      </c>
      <c r="C2779" s="11" t="s">
        <v>207</v>
      </c>
      <c r="D2779" s="11" t="s">
        <v>177</v>
      </c>
      <c r="E2779" s="11" t="s">
        <v>4</v>
      </c>
      <c r="F2779" s="11" t="s">
        <v>5</v>
      </c>
      <c r="G2779" s="11" t="s">
        <v>1009</v>
      </c>
      <c r="H2779" s="11" t="s">
        <v>6</v>
      </c>
      <c r="I2779" s="11" t="s">
        <v>1015</v>
      </c>
      <c r="J2779" s="11" t="s">
        <v>1034</v>
      </c>
      <c r="K2779" s="11" t="s">
        <v>1261</v>
      </c>
      <c r="L2779" s="11" t="s">
        <v>1266</v>
      </c>
      <c r="M2779" s="11" t="s">
        <v>1272</v>
      </c>
      <c r="N2779" s="10">
        <v>41400</v>
      </c>
      <c r="O2779" s="12">
        <v>109</v>
      </c>
      <c r="P2779" s="12">
        <v>260</v>
      </c>
      <c r="Q2779" s="12">
        <v>151</v>
      </c>
      <c r="R2779" s="11">
        <v>22</v>
      </c>
      <c r="S2779" s="12">
        <v>5720</v>
      </c>
      <c r="T2779" s="13">
        <v>0.01</v>
      </c>
      <c r="U2779" s="12">
        <v>57.2</v>
      </c>
      <c r="V2779" s="12">
        <v>5662.8</v>
      </c>
      <c r="W2779" s="12">
        <v>240</v>
      </c>
      <c r="X2779" s="12">
        <v>6347</v>
      </c>
      <c r="Y2779" s="14">
        <f>+DAY('TABLA PRINCIPAL'!$B2779)</f>
        <v>5</v>
      </c>
      <c r="Z2779" s="14">
        <f>+MONTH('TABLA PRINCIPAL'!$B2779)</f>
        <v>5</v>
      </c>
      <c r="AA2779" s="14">
        <f>+YEAR('TABLA PRINCIPAL'!$B2779)</f>
        <v>2013</v>
      </c>
      <c r="AB2779" s="22" t="str">
        <f>+IF(Ventas_Oficina[[#This Row],[Total del pedido]]&gt;=100000,"SI","NO")</f>
        <v>NO</v>
      </c>
      <c r="AC2779" s="22" t="str">
        <f>+_xlfn.XLOOKUP(Ventas_Oficina[[#This Row],[Nº de artículo]],AUXILIAR!A2778:A7673,AUXILIAR!D2778:D7673,"Error",0)</f>
        <v>Enviado a tiempo</v>
      </c>
      <c r="AD2779" s="22" t="str">
        <f>+IF(AND(Ventas_Oficina[[#This Row],[Total]]&gt;75000,Ventas_Oficina[[#This Row],[Envio a tiempo]]="Enviado a tiempo"),"Buena Venta","Venta Mala")</f>
        <v>Venta Mala</v>
      </c>
    </row>
    <row r="2780" spans="1:30" x14ac:dyDescent="0.25">
      <c r="A2780" s="25">
        <v>1466815</v>
      </c>
      <c r="B2780" s="5">
        <v>42098</v>
      </c>
      <c r="C2780" s="6" t="s">
        <v>169</v>
      </c>
      <c r="D2780" s="6" t="s">
        <v>199</v>
      </c>
      <c r="E2780" s="6" t="s">
        <v>4</v>
      </c>
      <c r="F2780" s="6" t="s">
        <v>5</v>
      </c>
      <c r="G2780" s="6" t="s">
        <v>1010</v>
      </c>
      <c r="H2780" s="6" t="s">
        <v>24</v>
      </c>
      <c r="I2780" s="6" t="s">
        <v>1013</v>
      </c>
      <c r="J2780" s="6" t="s">
        <v>187</v>
      </c>
      <c r="K2780" s="6" t="s">
        <v>1262</v>
      </c>
      <c r="L2780" s="6" t="s">
        <v>1270</v>
      </c>
      <c r="M2780" s="6" t="s">
        <v>1274</v>
      </c>
      <c r="N2780" s="5">
        <v>42099</v>
      </c>
      <c r="O2780" s="7">
        <v>231</v>
      </c>
      <c r="P2780" s="7">
        <v>378</v>
      </c>
      <c r="Q2780" s="7">
        <v>147</v>
      </c>
      <c r="R2780" s="6">
        <v>38</v>
      </c>
      <c r="S2780" s="7">
        <v>14364</v>
      </c>
      <c r="T2780" s="8">
        <v>0.09</v>
      </c>
      <c r="U2780" s="7">
        <v>1292.76</v>
      </c>
      <c r="V2780" s="7">
        <v>13071.24</v>
      </c>
      <c r="W2780" s="7">
        <v>71</v>
      </c>
      <c r="X2780" s="7">
        <v>6379</v>
      </c>
      <c r="Y2780" s="9">
        <f>+DAY('TABLA PRINCIPAL'!$B2780)</f>
        <v>4</v>
      </c>
      <c r="Z2780" s="9">
        <f>+MONTH('TABLA PRINCIPAL'!$B2780)</f>
        <v>4</v>
      </c>
      <c r="AA2780" s="9">
        <f>+YEAR('TABLA PRINCIPAL'!$B2780)</f>
        <v>2015</v>
      </c>
      <c r="AB2780" s="22" t="str">
        <f>+IF(Ventas_Oficina[[#This Row],[Total del pedido]]&gt;=100000,"SI","NO")</f>
        <v>NO</v>
      </c>
      <c r="AC2780" s="22" t="str">
        <f>+_xlfn.XLOOKUP(Ventas_Oficina[[#This Row],[Nº de artículo]],AUXILIAR!A2779:A7674,AUXILIAR!D2779:D7674,"Error",0)</f>
        <v>No enviado a tiempo</v>
      </c>
      <c r="AD2780" s="22" t="str">
        <f>+IF(AND(Ventas_Oficina[[#This Row],[Total]]&gt;75000,Ventas_Oficina[[#This Row],[Envio a tiempo]]="Enviado a tiempo"),"Buena Venta","Venta Mala")</f>
        <v>Venta Mala</v>
      </c>
    </row>
    <row r="2781" spans="1:30" x14ac:dyDescent="0.25">
      <c r="A2781" s="26">
        <v>1466815</v>
      </c>
      <c r="B2781" s="10">
        <v>42139</v>
      </c>
      <c r="C2781" s="11" t="s">
        <v>702</v>
      </c>
      <c r="D2781" s="11" t="s">
        <v>197</v>
      </c>
      <c r="E2781" s="11" t="s">
        <v>4</v>
      </c>
      <c r="F2781" s="11" t="s">
        <v>5</v>
      </c>
      <c r="G2781" s="11" t="s">
        <v>1010</v>
      </c>
      <c r="H2781" s="11" t="s">
        <v>39</v>
      </c>
      <c r="I2781" s="11" t="s">
        <v>1015</v>
      </c>
      <c r="J2781" s="11" t="s">
        <v>1229</v>
      </c>
      <c r="K2781" s="11" t="s">
        <v>1261</v>
      </c>
      <c r="L2781" s="11" t="s">
        <v>1265</v>
      </c>
      <c r="M2781" s="11" t="s">
        <v>1272</v>
      </c>
      <c r="N2781" s="10">
        <v>42141</v>
      </c>
      <c r="O2781" s="12">
        <v>252</v>
      </c>
      <c r="P2781" s="12">
        <v>400</v>
      </c>
      <c r="Q2781" s="12">
        <v>148</v>
      </c>
      <c r="R2781" s="11">
        <v>1</v>
      </c>
      <c r="S2781" s="12">
        <v>400</v>
      </c>
      <c r="T2781" s="13">
        <v>0.03</v>
      </c>
      <c r="U2781" s="12">
        <v>12</v>
      </c>
      <c r="V2781" s="12">
        <v>388</v>
      </c>
      <c r="W2781" s="12">
        <v>130</v>
      </c>
      <c r="X2781" s="12">
        <v>22852</v>
      </c>
      <c r="Y2781" s="14">
        <f>+DAY('TABLA PRINCIPAL'!$B2781)</f>
        <v>15</v>
      </c>
      <c r="Z2781" s="14">
        <f>+MONTH('TABLA PRINCIPAL'!$B2781)</f>
        <v>5</v>
      </c>
      <c r="AA2781" s="14">
        <f>+YEAR('TABLA PRINCIPAL'!$B2781)</f>
        <v>2015</v>
      </c>
      <c r="AB2781" s="22" t="str">
        <f>+IF(Ventas_Oficina[[#This Row],[Total del pedido]]&gt;=100000,"SI","NO")</f>
        <v>NO</v>
      </c>
      <c r="AC2781" s="22" t="str">
        <f>+_xlfn.XLOOKUP(Ventas_Oficina[[#This Row],[Nº de artículo]],AUXILIAR!A2780:A7675,AUXILIAR!D2780:D7675,"Error",0)</f>
        <v>No enviado a tiempo</v>
      </c>
      <c r="AD2781" s="22" t="str">
        <f>+IF(AND(Ventas_Oficina[[#This Row],[Total]]&gt;75000,Ventas_Oficina[[#This Row],[Envio a tiempo]]="Enviado a tiempo"),"Buena Venta","Venta Mala")</f>
        <v>Venta Mala</v>
      </c>
    </row>
    <row r="2782" spans="1:30" x14ac:dyDescent="0.25">
      <c r="A2782" s="25">
        <v>1466815</v>
      </c>
      <c r="B2782" s="5">
        <v>41316</v>
      </c>
      <c r="C2782" s="6" t="s">
        <v>427</v>
      </c>
      <c r="D2782" s="6" t="s">
        <v>428</v>
      </c>
      <c r="E2782" s="6" t="s">
        <v>4</v>
      </c>
      <c r="F2782" s="6" t="s">
        <v>5</v>
      </c>
      <c r="G2782" s="6" t="s">
        <v>1008</v>
      </c>
      <c r="H2782" s="6" t="s">
        <v>116</v>
      </c>
      <c r="I2782" s="6" t="s">
        <v>1012</v>
      </c>
      <c r="J2782" s="6" t="s">
        <v>1055</v>
      </c>
      <c r="K2782" s="6" t="s">
        <v>1261</v>
      </c>
      <c r="L2782" s="6" t="s">
        <v>1265</v>
      </c>
      <c r="M2782" s="6" t="s">
        <v>1272</v>
      </c>
      <c r="N2782" s="5">
        <v>41317</v>
      </c>
      <c r="O2782" s="7">
        <v>250</v>
      </c>
      <c r="P2782" s="7">
        <v>568</v>
      </c>
      <c r="Q2782" s="7">
        <v>318</v>
      </c>
      <c r="R2782" s="6">
        <v>13</v>
      </c>
      <c r="S2782" s="7">
        <v>7384</v>
      </c>
      <c r="T2782" s="8">
        <v>0.08</v>
      </c>
      <c r="U2782" s="7">
        <v>590.72</v>
      </c>
      <c r="V2782" s="7">
        <v>6793.28</v>
      </c>
      <c r="W2782" s="7">
        <v>360</v>
      </c>
      <c r="X2782" s="7">
        <v>6377</v>
      </c>
      <c r="Y2782" s="9">
        <f>+DAY('TABLA PRINCIPAL'!$B2782)</f>
        <v>11</v>
      </c>
      <c r="Z2782" s="9">
        <f>+MONTH('TABLA PRINCIPAL'!$B2782)</f>
        <v>2</v>
      </c>
      <c r="AA2782" s="9">
        <f>+YEAR('TABLA PRINCIPAL'!$B2782)</f>
        <v>2013</v>
      </c>
      <c r="AB2782" s="22" t="str">
        <f>+IF(Ventas_Oficina[[#This Row],[Total del pedido]]&gt;=100000,"SI","NO")</f>
        <v>NO</v>
      </c>
      <c r="AC2782" s="22" t="str">
        <f>+_xlfn.XLOOKUP(Ventas_Oficina[[#This Row],[Nº de artículo]],AUXILIAR!A2781:A7676,AUXILIAR!D2781:D7676,"Error",0)</f>
        <v>Enviado a tiempo</v>
      </c>
      <c r="AD2782" s="22" t="str">
        <f>+IF(AND(Ventas_Oficina[[#This Row],[Total]]&gt;75000,Ventas_Oficina[[#This Row],[Envio a tiempo]]="Enviado a tiempo"),"Buena Venta","Venta Mala")</f>
        <v>Venta Mala</v>
      </c>
    </row>
    <row r="2783" spans="1:30" x14ac:dyDescent="0.25">
      <c r="A2783" s="26">
        <v>1466815</v>
      </c>
      <c r="B2783" s="10">
        <v>41779</v>
      </c>
      <c r="C2783" s="11" t="s">
        <v>59</v>
      </c>
      <c r="D2783" s="11" t="s">
        <v>60</v>
      </c>
      <c r="E2783" s="11" t="s">
        <v>4</v>
      </c>
      <c r="F2783" s="11" t="s">
        <v>5</v>
      </c>
      <c r="G2783" s="11" t="s">
        <v>1009</v>
      </c>
      <c r="H2783" s="11" t="s">
        <v>24</v>
      </c>
      <c r="I2783" s="11" t="s">
        <v>1012</v>
      </c>
      <c r="J2783" s="11" t="s">
        <v>1021</v>
      </c>
      <c r="K2783" s="11" t="s">
        <v>1261</v>
      </c>
      <c r="L2783" s="11" t="s">
        <v>1267</v>
      </c>
      <c r="M2783" s="11" t="s">
        <v>1272</v>
      </c>
      <c r="N2783" s="10">
        <v>41780</v>
      </c>
      <c r="O2783" s="12">
        <v>533</v>
      </c>
      <c r="P2783" s="12">
        <v>860</v>
      </c>
      <c r="Q2783" s="12">
        <v>327</v>
      </c>
      <c r="R2783" s="11">
        <v>17</v>
      </c>
      <c r="S2783" s="12">
        <v>14620</v>
      </c>
      <c r="T2783" s="13">
        <v>0.03</v>
      </c>
      <c r="U2783" s="12">
        <v>438.59999999999997</v>
      </c>
      <c r="V2783" s="12">
        <v>14181.4</v>
      </c>
      <c r="W2783" s="12">
        <v>619</v>
      </c>
      <c r="X2783" s="12">
        <v>24457</v>
      </c>
      <c r="Y2783" s="14">
        <f>+DAY('TABLA PRINCIPAL'!$B2783)</f>
        <v>20</v>
      </c>
      <c r="Z2783" s="14">
        <f>+MONTH('TABLA PRINCIPAL'!$B2783)</f>
        <v>5</v>
      </c>
      <c r="AA2783" s="14">
        <f>+YEAR('TABLA PRINCIPAL'!$B2783)</f>
        <v>2014</v>
      </c>
      <c r="AB2783" s="22" t="str">
        <f>+IF(Ventas_Oficina[[#This Row],[Total del pedido]]&gt;=100000,"SI","NO")</f>
        <v>NO</v>
      </c>
      <c r="AC2783" s="22" t="str">
        <f>+_xlfn.XLOOKUP(Ventas_Oficina[[#This Row],[Nº de artículo]],AUXILIAR!A2782:A7677,AUXILIAR!D2782:D7677,"Error",0)</f>
        <v>No enviado a tiempo</v>
      </c>
      <c r="AD2783" s="22" t="str">
        <f>+IF(AND(Ventas_Oficina[[#This Row],[Total]]&gt;75000,Ventas_Oficina[[#This Row],[Envio a tiempo]]="Enviado a tiempo"),"Buena Venta","Venta Mala")</f>
        <v>Venta Mala</v>
      </c>
    </row>
    <row r="2784" spans="1:30" x14ac:dyDescent="0.25">
      <c r="A2784" s="25">
        <v>1466815</v>
      </c>
      <c r="B2784" s="5">
        <v>41858</v>
      </c>
      <c r="C2784" s="6" t="s">
        <v>126</v>
      </c>
      <c r="D2784" s="6" t="s">
        <v>19</v>
      </c>
      <c r="E2784" s="6" t="s">
        <v>4</v>
      </c>
      <c r="F2784" s="6" t="s">
        <v>5</v>
      </c>
      <c r="G2784" s="6" t="s">
        <v>1008</v>
      </c>
      <c r="H2784" s="6" t="s">
        <v>6</v>
      </c>
      <c r="I2784" s="6" t="s">
        <v>1012</v>
      </c>
      <c r="J2784" s="6" t="s">
        <v>1072</v>
      </c>
      <c r="K2784" s="6" t="s">
        <v>1262</v>
      </c>
      <c r="L2784" s="6" t="s">
        <v>1268</v>
      </c>
      <c r="M2784" s="6" t="s">
        <v>1272</v>
      </c>
      <c r="N2784" s="5">
        <v>41860</v>
      </c>
      <c r="O2784" s="7">
        <v>194</v>
      </c>
      <c r="P2784" s="7">
        <v>308</v>
      </c>
      <c r="Q2784" s="7">
        <v>114</v>
      </c>
      <c r="R2784" s="6">
        <v>19</v>
      </c>
      <c r="S2784" s="7">
        <v>5852</v>
      </c>
      <c r="T2784" s="8">
        <v>0.01</v>
      </c>
      <c r="U2784" s="7">
        <v>58.52</v>
      </c>
      <c r="V2784" s="7">
        <v>5793.48</v>
      </c>
      <c r="W2784" s="7">
        <v>99</v>
      </c>
      <c r="X2784" s="7">
        <v>9279</v>
      </c>
      <c r="Y2784" s="9">
        <f>+DAY('TABLA PRINCIPAL'!$B2784)</f>
        <v>7</v>
      </c>
      <c r="Z2784" s="9">
        <f>+MONTH('TABLA PRINCIPAL'!$B2784)</f>
        <v>8</v>
      </c>
      <c r="AA2784" s="9">
        <f>+YEAR('TABLA PRINCIPAL'!$B2784)</f>
        <v>2014</v>
      </c>
      <c r="AB2784" s="22" t="str">
        <f>+IF(Ventas_Oficina[[#This Row],[Total del pedido]]&gt;=100000,"SI","NO")</f>
        <v>NO</v>
      </c>
      <c r="AC2784" s="22" t="str">
        <f>+_xlfn.XLOOKUP(Ventas_Oficina[[#This Row],[Nº de artículo]],AUXILIAR!A2783:A7678,AUXILIAR!D2783:D7678,"Error",0)</f>
        <v>No enviado a tiempo</v>
      </c>
      <c r="AD2784" s="22" t="str">
        <f>+IF(AND(Ventas_Oficina[[#This Row],[Total]]&gt;75000,Ventas_Oficina[[#This Row],[Envio a tiempo]]="Enviado a tiempo"),"Buena Venta","Venta Mala")</f>
        <v>Venta Mala</v>
      </c>
    </row>
    <row r="2785" spans="1:30" x14ac:dyDescent="0.25">
      <c r="A2785" s="26">
        <v>1467181</v>
      </c>
      <c r="B2785" s="10">
        <v>42017</v>
      </c>
      <c r="C2785" s="11" t="s">
        <v>468</v>
      </c>
      <c r="D2785" s="11" t="s">
        <v>110</v>
      </c>
      <c r="E2785" s="11" t="s">
        <v>12</v>
      </c>
      <c r="F2785" s="11" t="s">
        <v>13</v>
      </c>
      <c r="G2785" s="11" t="s">
        <v>1010</v>
      </c>
      <c r="H2785" s="11" t="s">
        <v>14</v>
      </c>
      <c r="I2785" s="11" t="s">
        <v>1015</v>
      </c>
      <c r="J2785" s="11" t="s">
        <v>1055</v>
      </c>
      <c r="K2785" s="11" t="s">
        <v>1262</v>
      </c>
      <c r="L2785" s="11" t="s">
        <v>1269</v>
      </c>
      <c r="M2785" s="11" t="s">
        <v>1272</v>
      </c>
      <c r="N2785" s="10">
        <v>42019</v>
      </c>
      <c r="O2785" s="12">
        <v>250</v>
      </c>
      <c r="P2785" s="12">
        <v>568</v>
      </c>
      <c r="Q2785" s="12">
        <v>318</v>
      </c>
      <c r="R2785" s="11">
        <v>16</v>
      </c>
      <c r="S2785" s="12">
        <v>9088</v>
      </c>
      <c r="T2785" s="13">
        <v>0</v>
      </c>
      <c r="U2785" s="12">
        <v>0</v>
      </c>
      <c r="V2785" s="12">
        <v>9088</v>
      </c>
      <c r="W2785" s="12">
        <v>360</v>
      </c>
      <c r="X2785" s="12">
        <v>33694</v>
      </c>
      <c r="Y2785" s="14">
        <f>+DAY('TABLA PRINCIPAL'!$B2785)</f>
        <v>13</v>
      </c>
      <c r="Z2785" s="14">
        <f>+MONTH('TABLA PRINCIPAL'!$B2785)</f>
        <v>1</v>
      </c>
      <c r="AA2785" s="14">
        <f>+YEAR('TABLA PRINCIPAL'!$B2785)</f>
        <v>2015</v>
      </c>
      <c r="AB2785" s="22" t="str">
        <f>+IF(Ventas_Oficina[[#This Row],[Total del pedido]]&gt;=100000,"SI","NO")</f>
        <v>NO</v>
      </c>
      <c r="AC2785" s="22" t="str">
        <f>+_xlfn.XLOOKUP(Ventas_Oficina[[#This Row],[Nº de artículo]],AUXILIAR!A2784:A7679,AUXILIAR!D2784:D7679,"Error",0)</f>
        <v>Enviado a tiempo</v>
      </c>
      <c r="AD2785" s="22" t="str">
        <f>+IF(AND(Ventas_Oficina[[#This Row],[Total]]&gt;75000,Ventas_Oficina[[#This Row],[Envio a tiempo]]="Enviado a tiempo"),"Buena Venta","Venta Mala")</f>
        <v>Venta Mala</v>
      </c>
    </row>
    <row r="2786" spans="1:30" x14ac:dyDescent="0.25">
      <c r="A2786" s="25">
        <v>1467181</v>
      </c>
      <c r="B2786" s="5">
        <v>42152</v>
      </c>
      <c r="C2786" s="6" t="s">
        <v>269</v>
      </c>
      <c r="D2786" s="6" t="s">
        <v>102</v>
      </c>
      <c r="E2786" s="6" t="s">
        <v>4</v>
      </c>
      <c r="F2786" s="6" t="s">
        <v>5</v>
      </c>
      <c r="G2786" s="6" t="s">
        <v>1010</v>
      </c>
      <c r="H2786" s="6" t="s">
        <v>39</v>
      </c>
      <c r="I2786" s="6" t="s">
        <v>1013</v>
      </c>
      <c r="J2786" s="6" t="s">
        <v>1034</v>
      </c>
      <c r="K2786" s="6" t="s">
        <v>1261</v>
      </c>
      <c r="L2786" s="6" t="s">
        <v>1265</v>
      </c>
      <c r="M2786" s="6" t="s">
        <v>1272</v>
      </c>
      <c r="N2786" s="5">
        <v>42153</v>
      </c>
      <c r="O2786" s="7">
        <v>109</v>
      </c>
      <c r="P2786" s="7">
        <v>260</v>
      </c>
      <c r="Q2786" s="7">
        <v>151</v>
      </c>
      <c r="R2786" s="6">
        <v>9</v>
      </c>
      <c r="S2786" s="7">
        <v>2340</v>
      </c>
      <c r="T2786" s="8">
        <v>0.09</v>
      </c>
      <c r="U2786" s="7">
        <v>210.6</v>
      </c>
      <c r="V2786" s="7">
        <v>2129.4</v>
      </c>
      <c r="W2786" s="7">
        <v>240</v>
      </c>
      <c r="X2786" s="7">
        <v>10614</v>
      </c>
      <c r="Y2786" s="9">
        <f>+DAY('TABLA PRINCIPAL'!$B2786)</f>
        <v>28</v>
      </c>
      <c r="Z2786" s="9">
        <f>+MONTH('TABLA PRINCIPAL'!$B2786)</f>
        <v>5</v>
      </c>
      <c r="AA2786" s="9">
        <f>+YEAR('TABLA PRINCIPAL'!$B2786)</f>
        <v>2015</v>
      </c>
      <c r="AB2786" s="22" t="str">
        <f>+IF(Ventas_Oficina[[#This Row],[Total del pedido]]&gt;=100000,"SI","NO")</f>
        <v>NO</v>
      </c>
      <c r="AC2786" s="22" t="str">
        <f>+_xlfn.XLOOKUP(Ventas_Oficina[[#This Row],[Nº de artículo]],AUXILIAR!A2785:A7680,AUXILIAR!D2785:D7680,"Error",0)</f>
        <v>Enviado a tiempo</v>
      </c>
      <c r="AD2786" s="22" t="str">
        <f>+IF(AND(Ventas_Oficina[[#This Row],[Total]]&gt;75000,Ventas_Oficina[[#This Row],[Envio a tiempo]]="Enviado a tiempo"),"Buena Venta","Venta Mala")</f>
        <v>Venta Mala</v>
      </c>
    </row>
    <row r="2787" spans="1:30" x14ac:dyDescent="0.25">
      <c r="A2787" s="26">
        <v>1467546</v>
      </c>
      <c r="B2787" s="10">
        <v>41862</v>
      </c>
      <c r="C2787" s="11" t="s">
        <v>146</v>
      </c>
      <c r="D2787" s="11" t="s">
        <v>33</v>
      </c>
      <c r="E2787" s="11" t="s">
        <v>4</v>
      </c>
      <c r="F2787" s="11" t="s">
        <v>5</v>
      </c>
      <c r="G2787" s="11" t="s">
        <v>1008</v>
      </c>
      <c r="H2787" s="11" t="s">
        <v>34</v>
      </c>
      <c r="I2787" s="11" t="s">
        <v>1016</v>
      </c>
      <c r="J2787" s="11" t="s">
        <v>1041</v>
      </c>
      <c r="K2787" s="11" t="s">
        <v>1261</v>
      </c>
      <c r="L2787" s="11" t="s">
        <v>1265</v>
      </c>
      <c r="M2787" s="11" t="s">
        <v>1272</v>
      </c>
      <c r="N2787" s="10">
        <v>41863</v>
      </c>
      <c r="O2787" s="12">
        <v>245</v>
      </c>
      <c r="P2787" s="12">
        <v>389</v>
      </c>
      <c r="Q2787" s="12">
        <v>144</v>
      </c>
      <c r="R2787" s="11">
        <v>23</v>
      </c>
      <c r="S2787" s="12">
        <v>8947</v>
      </c>
      <c r="T2787" s="13">
        <v>0.02</v>
      </c>
      <c r="U2787" s="12">
        <v>178.94</v>
      </c>
      <c r="V2787" s="12">
        <v>8768.06</v>
      </c>
      <c r="W2787" s="12">
        <v>701</v>
      </c>
      <c r="X2787" s="12">
        <v>1245</v>
      </c>
      <c r="Y2787" s="14">
        <f>+DAY('TABLA PRINCIPAL'!$B2787)</f>
        <v>11</v>
      </c>
      <c r="Z2787" s="14">
        <f>+MONTH('TABLA PRINCIPAL'!$B2787)</f>
        <v>8</v>
      </c>
      <c r="AA2787" s="14">
        <f>+YEAR('TABLA PRINCIPAL'!$B2787)</f>
        <v>2014</v>
      </c>
      <c r="AB2787" s="22" t="str">
        <f>+IF(Ventas_Oficina[[#This Row],[Total del pedido]]&gt;=100000,"SI","NO")</f>
        <v>NO</v>
      </c>
      <c r="AC2787" s="22" t="str">
        <f>+_xlfn.XLOOKUP(Ventas_Oficina[[#This Row],[Nº de artículo]],AUXILIAR!A2786:A7681,AUXILIAR!D2786:D7681,"Error",0)</f>
        <v>No enviado a tiempo</v>
      </c>
      <c r="AD2787" s="22" t="str">
        <f>+IF(AND(Ventas_Oficina[[#This Row],[Total]]&gt;75000,Ventas_Oficina[[#This Row],[Envio a tiempo]]="Enviado a tiempo"),"Buena Venta","Venta Mala")</f>
        <v>Venta Mala</v>
      </c>
    </row>
    <row r="2788" spans="1:30" x14ac:dyDescent="0.25">
      <c r="A2788" s="25">
        <v>1467546</v>
      </c>
      <c r="B2788" s="5">
        <v>42016</v>
      </c>
      <c r="C2788" s="6" t="s">
        <v>346</v>
      </c>
      <c r="D2788" s="6" t="s">
        <v>774</v>
      </c>
      <c r="E2788" s="6" t="s">
        <v>4</v>
      </c>
      <c r="F2788" s="6" t="s">
        <v>5</v>
      </c>
      <c r="G2788" s="6" t="s">
        <v>1010</v>
      </c>
      <c r="H2788" s="6" t="s">
        <v>39</v>
      </c>
      <c r="I2788" s="6" t="s">
        <v>1014</v>
      </c>
      <c r="J2788" s="6" t="s">
        <v>1139</v>
      </c>
      <c r="K2788" s="6" t="s">
        <v>1262</v>
      </c>
      <c r="L2788" s="6" t="s">
        <v>1269</v>
      </c>
      <c r="M2788" s="6" t="s">
        <v>1272</v>
      </c>
      <c r="N2788" s="5">
        <v>42017</v>
      </c>
      <c r="O2788" s="7">
        <v>348</v>
      </c>
      <c r="P2788" s="7">
        <v>543</v>
      </c>
      <c r="Q2788" s="7">
        <v>195</v>
      </c>
      <c r="R2788" s="6">
        <v>41</v>
      </c>
      <c r="S2788" s="7">
        <v>22263</v>
      </c>
      <c r="T2788" s="8">
        <v>0.09</v>
      </c>
      <c r="U2788" s="7">
        <v>2003.6699999999998</v>
      </c>
      <c r="V2788" s="7">
        <v>20259.330000000002</v>
      </c>
      <c r="W2788" s="7">
        <v>95</v>
      </c>
      <c r="X2788" s="7">
        <v>7042</v>
      </c>
      <c r="Y2788" s="9">
        <f>+DAY('TABLA PRINCIPAL'!$B2788)</f>
        <v>12</v>
      </c>
      <c r="Z2788" s="9">
        <f>+MONTH('TABLA PRINCIPAL'!$B2788)</f>
        <v>1</v>
      </c>
      <c r="AA2788" s="9">
        <f>+YEAR('TABLA PRINCIPAL'!$B2788)</f>
        <v>2015</v>
      </c>
      <c r="AB2788" s="22" t="str">
        <f>+IF(Ventas_Oficina[[#This Row],[Total del pedido]]&gt;=100000,"SI","NO")</f>
        <v>NO</v>
      </c>
      <c r="AC2788" s="22" t="str">
        <f>+_xlfn.XLOOKUP(Ventas_Oficina[[#This Row],[Nº de artículo]],AUXILIAR!A2787:A7682,AUXILIAR!D2787:D7682,"Error",0)</f>
        <v>No enviado a tiempo</v>
      </c>
      <c r="AD2788" s="22" t="str">
        <f>+IF(AND(Ventas_Oficina[[#This Row],[Total]]&gt;75000,Ventas_Oficina[[#This Row],[Envio a tiempo]]="Enviado a tiempo"),"Buena Venta","Venta Mala")</f>
        <v>Venta Mala</v>
      </c>
    </row>
    <row r="2789" spans="1:30" x14ac:dyDescent="0.25">
      <c r="A2789" s="26">
        <v>1467911</v>
      </c>
      <c r="B2789" s="10">
        <v>41736</v>
      </c>
      <c r="C2789" s="11" t="s">
        <v>388</v>
      </c>
      <c r="D2789" s="11" t="s">
        <v>36</v>
      </c>
      <c r="E2789" s="11" t="s">
        <v>12</v>
      </c>
      <c r="F2789" s="11" t="s">
        <v>13</v>
      </c>
      <c r="G2789" s="11" t="s">
        <v>1009</v>
      </c>
      <c r="H2789" s="11" t="s">
        <v>14</v>
      </c>
      <c r="I2789" s="11" t="s">
        <v>1012</v>
      </c>
      <c r="J2789" s="11" t="s">
        <v>1155</v>
      </c>
      <c r="K2789" s="11" t="s">
        <v>1261</v>
      </c>
      <c r="L2789" s="11" t="s">
        <v>1267</v>
      </c>
      <c r="M2789" s="11" t="s">
        <v>1272</v>
      </c>
      <c r="N2789" s="10">
        <v>41736</v>
      </c>
      <c r="O2789" s="12">
        <v>388</v>
      </c>
      <c r="P2789" s="12">
        <v>647</v>
      </c>
      <c r="Q2789" s="12">
        <v>259</v>
      </c>
      <c r="R2789" s="11">
        <v>50</v>
      </c>
      <c r="S2789" s="12">
        <v>32350</v>
      </c>
      <c r="T2789" s="13">
        <v>0.09</v>
      </c>
      <c r="U2789" s="12">
        <v>2911.5</v>
      </c>
      <c r="V2789" s="12">
        <v>29438.5</v>
      </c>
      <c r="W2789" s="12">
        <v>122</v>
      </c>
      <c r="X2789" s="12">
        <v>3537</v>
      </c>
      <c r="Y2789" s="14">
        <f>+DAY('TABLA PRINCIPAL'!$B2789)</f>
        <v>7</v>
      </c>
      <c r="Z2789" s="14">
        <f>+MONTH('TABLA PRINCIPAL'!$B2789)</f>
        <v>4</v>
      </c>
      <c r="AA2789" s="14">
        <f>+YEAR('TABLA PRINCIPAL'!$B2789)</f>
        <v>2014</v>
      </c>
      <c r="AB2789" s="22" t="str">
        <f>+IF(Ventas_Oficina[[#This Row],[Total del pedido]]&gt;=100000,"SI","NO")</f>
        <v>NO</v>
      </c>
      <c r="AC2789" s="22" t="str">
        <f>+_xlfn.XLOOKUP(Ventas_Oficina[[#This Row],[Nº de artículo]],AUXILIAR!A2788:A7683,AUXILIAR!D2788:D7683,"Error",0)</f>
        <v>No enviado a tiempo</v>
      </c>
      <c r="AD2789" s="22" t="str">
        <f>+IF(AND(Ventas_Oficina[[#This Row],[Total]]&gt;75000,Ventas_Oficina[[#This Row],[Envio a tiempo]]="Enviado a tiempo"),"Buena Venta","Venta Mala")</f>
        <v>Venta Mala</v>
      </c>
    </row>
    <row r="2790" spans="1:30" x14ac:dyDescent="0.25">
      <c r="A2790" s="25">
        <v>1467911</v>
      </c>
      <c r="B2790" s="5">
        <v>42231</v>
      </c>
      <c r="C2790" s="6" t="s">
        <v>251</v>
      </c>
      <c r="D2790" s="6" t="s">
        <v>199</v>
      </c>
      <c r="E2790" s="6" t="s">
        <v>4</v>
      </c>
      <c r="F2790" s="6" t="s">
        <v>5</v>
      </c>
      <c r="G2790" s="6" t="s">
        <v>1010</v>
      </c>
      <c r="H2790" s="6" t="s">
        <v>24</v>
      </c>
      <c r="I2790" s="6" t="s">
        <v>1012</v>
      </c>
      <c r="J2790" s="6" t="s">
        <v>775</v>
      </c>
      <c r="K2790" s="6" t="s">
        <v>1261</v>
      </c>
      <c r="L2790" s="6" t="s">
        <v>1265</v>
      </c>
      <c r="M2790" s="6" t="s">
        <v>1272</v>
      </c>
      <c r="N2790" s="5">
        <v>42233</v>
      </c>
      <c r="O2790" s="7">
        <v>15650</v>
      </c>
      <c r="P2790" s="7">
        <v>30097</v>
      </c>
      <c r="Q2790" s="7">
        <v>14447</v>
      </c>
      <c r="R2790" s="6">
        <v>22</v>
      </c>
      <c r="S2790" s="7">
        <v>662134</v>
      </c>
      <c r="T2790" s="8">
        <v>0.01</v>
      </c>
      <c r="U2790" s="7">
        <v>6621.34</v>
      </c>
      <c r="V2790" s="7">
        <v>655512.66</v>
      </c>
      <c r="W2790" s="7">
        <v>718</v>
      </c>
      <c r="X2790" s="7">
        <v>22852</v>
      </c>
      <c r="Y2790" s="9">
        <f>+DAY('TABLA PRINCIPAL'!$B2790)</f>
        <v>15</v>
      </c>
      <c r="Z2790" s="9">
        <f>+MONTH('TABLA PRINCIPAL'!$B2790)</f>
        <v>8</v>
      </c>
      <c r="AA2790" s="9">
        <f>+YEAR('TABLA PRINCIPAL'!$B2790)</f>
        <v>2015</v>
      </c>
      <c r="AB2790" s="22" t="str">
        <f>+IF(Ventas_Oficina[[#This Row],[Total del pedido]]&gt;=100000,"SI","NO")</f>
        <v>SI</v>
      </c>
      <c r="AC2790" s="22" t="str">
        <f>+_xlfn.XLOOKUP(Ventas_Oficina[[#This Row],[Nº de artículo]],AUXILIAR!A2789:A7684,AUXILIAR!D2789:D7684,"Error",0)</f>
        <v>No enviado a tiempo</v>
      </c>
      <c r="AD2790" s="22" t="str">
        <f>+IF(AND(Ventas_Oficina[[#This Row],[Total]]&gt;75000,Ventas_Oficina[[#This Row],[Envio a tiempo]]="Enviado a tiempo"),"Buena Venta","Venta Mala")</f>
        <v>Venta Mala</v>
      </c>
    </row>
    <row r="2791" spans="1:30" x14ac:dyDescent="0.25">
      <c r="A2791" s="26">
        <v>1468276</v>
      </c>
      <c r="B2791" s="10">
        <v>42183</v>
      </c>
      <c r="C2791" s="11" t="s">
        <v>392</v>
      </c>
      <c r="D2791" s="11" t="s">
        <v>46</v>
      </c>
      <c r="E2791" s="11" t="s">
        <v>4</v>
      </c>
      <c r="F2791" s="11" t="s">
        <v>5</v>
      </c>
      <c r="G2791" s="11" t="s">
        <v>1007</v>
      </c>
      <c r="H2791" s="11" t="s">
        <v>9</v>
      </c>
      <c r="I2791" s="11" t="s">
        <v>1014</v>
      </c>
      <c r="J2791" s="11" t="s">
        <v>1059</v>
      </c>
      <c r="K2791" s="11" t="s">
        <v>1261</v>
      </c>
      <c r="L2791" s="11" t="s">
        <v>1267</v>
      </c>
      <c r="M2791" s="11" t="s">
        <v>1272</v>
      </c>
      <c r="N2791" s="10">
        <v>42185</v>
      </c>
      <c r="O2791" s="12">
        <v>226</v>
      </c>
      <c r="P2791" s="12">
        <v>358</v>
      </c>
      <c r="Q2791" s="12">
        <v>132</v>
      </c>
      <c r="R2791" s="11">
        <v>49</v>
      </c>
      <c r="S2791" s="12">
        <v>17542</v>
      </c>
      <c r="T2791" s="13">
        <v>0.09</v>
      </c>
      <c r="U2791" s="12">
        <v>1578.78</v>
      </c>
      <c r="V2791" s="12">
        <v>15963.22</v>
      </c>
      <c r="W2791" s="12">
        <v>547</v>
      </c>
      <c r="X2791" s="12">
        <v>2571</v>
      </c>
      <c r="Y2791" s="14">
        <f>+DAY('TABLA PRINCIPAL'!$B2791)</f>
        <v>28</v>
      </c>
      <c r="Z2791" s="14">
        <f>+MONTH('TABLA PRINCIPAL'!$B2791)</f>
        <v>6</v>
      </c>
      <c r="AA2791" s="14">
        <f>+YEAR('TABLA PRINCIPAL'!$B2791)</f>
        <v>2015</v>
      </c>
      <c r="AB2791" s="22" t="str">
        <f>+IF(Ventas_Oficina[[#This Row],[Total del pedido]]&gt;=100000,"SI","NO")</f>
        <v>NO</v>
      </c>
      <c r="AC2791" s="22" t="str">
        <f>+_xlfn.XLOOKUP(Ventas_Oficina[[#This Row],[Nº de artículo]],AUXILIAR!A2790:A7685,AUXILIAR!D2790:D7685,"Error",0)</f>
        <v>Enviado a tiempo</v>
      </c>
      <c r="AD2791" s="22" t="str">
        <f>+IF(AND(Ventas_Oficina[[#This Row],[Total]]&gt;75000,Ventas_Oficina[[#This Row],[Envio a tiempo]]="Enviado a tiempo"),"Buena Venta","Venta Mala")</f>
        <v>Venta Mala</v>
      </c>
    </row>
    <row r="2792" spans="1:30" x14ac:dyDescent="0.25">
      <c r="A2792" s="25">
        <v>1469007</v>
      </c>
      <c r="B2792" s="5">
        <v>41428</v>
      </c>
      <c r="C2792" s="6" t="s">
        <v>327</v>
      </c>
      <c r="D2792" s="6" t="s">
        <v>11</v>
      </c>
      <c r="E2792" s="6" t="s">
        <v>12</v>
      </c>
      <c r="F2792" s="6" t="s">
        <v>13</v>
      </c>
      <c r="G2792" s="6" t="s">
        <v>1008</v>
      </c>
      <c r="H2792" s="6" t="s">
        <v>14</v>
      </c>
      <c r="I2792" s="6" t="s">
        <v>1015</v>
      </c>
      <c r="J2792" s="6" t="s">
        <v>1027</v>
      </c>
      <c r="K2792" s="6" t="s">
        <v>1261</v>
      </c>
      <c r="L2792" s="6" t="s">
        <v>1267</v>
      </c>
      <c r="M2792" s="6" t="s">
        <v>1272</v>
      </c>
      <c r="N2792" s="5">
        <v>41430</v>
      </c>
      <c r="O2792" s="7">
        <v>5429</v>
      </c>
      <c r="P2792" s="7">
        <v>9048</v>
      </c>
      <c r="Q2792" s="7">
        <v>3619</v>
      </c>
      <c r="R2792" s="6">
        <v>38</v>
      </c>
      <c r="S2792" s="7">
        <v>343824</v>
      </c>
      <c r="T2792" s="8">
        <v>0.06</v>
      </c>
      <c r="U2792" s="7">
        <v>20629.439999999999</v>
      </c>
      <c r="V2792" s="7">
        <v>323194.56</v>
      </c>
      <c r="W2792" s="7">
        <v>1999</v>
      </c>
      <c r="X2792" s="7">
        <v>121495</v>
      </c>
      <c r="Y2792" s="9">
        <f>+DAY('TABLA PRINCIPAL'!$B2792)</f>
        <v>3</v>
      </c>
      <c r="Z2792" s="9">
        <f>+MONTH('TABLA PRINCIPAL'!$B2792)</f>
        <v>6</v>
      </c>
      <c r="AA2792" s="9">
        <f>+YEAR('TABLA PRINCIPAL'!$B2792)</f>
        <v>2013</v>
      </c>
      <c r="AB2792" s="22" t="str">
        <f>+IF(Ventas_Oficina[[#This Row],[Total del pedido]]&gt;=100000,"SI","NO")</f>
        <v>SI</v>
      </c>
      <c r="AC2792" s="22" t="str">
        <f>+_xlfn.XLOOKUP(Ventas_Oficina[[#This Row],[Nº de artículo]],AUXILIAR!A2791:A7686,AUXILIAR!D2791:D7686,"Error",0)</f>
        <v>Enviado a tiempo</v>
      </c>
      <c r="AD2792" s="22" t="str">
        <f>+IF(AND(Ventas_Oficina[[#This Row],[Total]]&gt;75000,Ventas_Oficina[[#This Row],[Envio a tiempo]]="Enviado a tiempo"),"Buena Venta","Venta Mala")</f>
        <v>Buena Venta</v>
      </c>
    </row>
    <row r="2793" spans="1:30" x14ac:dyDescent="0.25">
      <c r="A2793" s="26">
        <v>1469737</v>
      </c>
      <c r="B2793" s="10">
        <v>41649</v>
      </c>
      <c r="C2793" s="11" t="s">
        <v>32</v>
      </c>
      <c r="D2793" s="11" t="s">
        <v>33</v>
      </c>
      <c r="E2793" s="11" t="s">
        <v>4</v>
      </c>
      <c r="F2793" s="11" t="s">
        <v>5</v>
      </c>
      <c r="G2793" s="11" t="s">
        <v>1010</v>
      </c>
      <c r="H2793" s="11" t="s">
        <v>34</v>
      </c>
      <c r="I2793" s="11" t="s">
        <v>1016</v>
      </c>
      <c r="J2793" s="11" t="s">
        <v>1075</v>
      </c>
      <c r="K2793" s="11" t="s">
        <v>1261</v>
      </c>
      <c r="L2793" s="11" t="s">
        <v>1267</v>
      </c>
      <c r="M2793" s="11" t="s">
        <v>1272</v>
      </c>
      <c r="N2793" s="10">
        <v>41650</v>
      </c>
      <c r="O2793" s="12">
        <v>225</v>
      </c>
      <c r="P2793" s="12">
        <v>369</v>
      </c>
      <c r="Q2793" s="12">
        <v>144</v>
      </c>
      <c r="R2793" s="11">
        <v>21</v>
      </c>
      <c r="S2793" s="12">
        <v>7749</v>
      </c>
      <c r="T2793" s="13">
        <v>0.03</v>
      </c>
      <c r="U2793" s="12">
        <v>232.47</v>
      </c>
      <c r="V2793" s="12">
        <v>7516.53</v>
      </c>
      <c r="W2793" s="12">
        <v>250</v>
      </c>
      <c r="X2793" s="12">
        <v>14604</v>
      </c>
      <c r="Y2793" s="14">
        <f>+DAY('TABLA PRINCIPAL'!$B2793)</f>
        <v>10</v>
      </c>
      <c r="Z2793" s="14">
        <f>+MONTH('TABLA PRINCIPAL'!$B2793)</f>
        <v>1</v>
      </c>
      <c r="AA2793" s="14">
        <f>+YEAR('TABLA PRINCIPAL'!$B2793)</f>
        <v>2014</v>
      </c>
      <c r="AB2793" s="22" t="str">
        <f>+IF(Ventas_Oficina[[#This Row],[Total del pedido]]&gt;=100000,"SI","NO")</f>
        <v>NO</v>
      </c>
      <c r="AC2793" s="22" t="str">
        <f>+_xlfn.XLOOKUP(Ventas_Oficina[[#This Row],[Nº de artículo]],AUXILIAR!A2792:A7687,AUXILIAR!D2792:D7687,"Error",0)</f>
        <v>No enviado a tiempo</v>
      </c>
      <c r="AD2793" s="22" t="str">
        <f>+IF(AND(Ventas_Oficina[[#This Row],[Total]]&gt;75000,Ventas_Oficina[[#This Row],[Envio a tiempo]]="Enviado a tiempo"),"Buena Venta","Venta Mala")</f>
        <v>Venta Mala</v>
      </c>
    </row>
    <row r="2794" spans="1:30" x14ac:dyDescent="0.25">
      <c r="A2794" s="25">
        <v>1470103</v>
      </c>
      <c r="B2794" s="5">
        <v>42155</v>
      </c>
      <c r="C2794" s="6" t="s">
        <v>186</v>
      </c>
      <c r="D2794" s="6" t="s">
        <v>62</v>
      </c>
      <c r="E2794" s="6" t="s">
        <v>4</v>
      </c>
      <c r="F2794" s="6" t="s">
        <v>5</v>
      </c>
      <c r="G2794" s="6" t="s">
        <v>1010</v>
      </c>
      <c r="H2794" s="6" t="s">
        <v>27</v>
      </c>
      <c r="I2794" s="6" t="s">
        <v>1013</v>
      </c>
      <c r="J2794" s="6" t="s">
        <v>1038</v>
      </c>
      <c r="K2794" s="6" t="s">
        <v>1261</v>
      </c>
      <c r="L2794" s="6" t="s">
        <v>1265</v>
      </c>
      <c r="M2794" s="6" t="s">
        <v>1273</v>
      </c>
      <c r="N2794" s="5">
        <v>42160</v>
      </c>
      <c r="O2794" s="7">
        <v>9939</v>
      </c>
      <c r="P2794" s="7">
        <v>16293</v>
      </c>
      <c r="Q2794" s="7">
        <v>6354</v>
      </c>
      <c r="R2794" s="6">
        <v>3</v>
      </c>
      <c r="S2794" s="7">
        <v>48879</v>
      </c>
      <c r="T2794" s="8">
        <v>0.05</v>
      </c>
      <c r="U2794" s="7">
        <v>2443.9500000000003</v>
      </c>
      <c r="V2794" s="7">
        <v>46435.05</v>
      </c>
      <c r="W2794" s="7">
        <v>1999</v>
      </c>
      <c r="X2794" s="7">
        <v>138333</v>
      </c>
      <c r="Y2794" s="9">
        <f>+DAY('TABLA PRINCIPAL'!$B2794)</f>
        <v>31</v>
      </c>
      <c r="Z2794" s="9">
        <f>+MONTH('TABLA PRINCIPAL'!$B2794)</f>
        <v>5</v>
      </c>
      <c r="AA2794" s="9">
        <f>+YEAR('TABLA PRINCIPAL'!$B2794)</f>
        <v>2015</v>
      </c>
      <c r="AB2794" s="22" t="str">
        <f>+IF(Ventas_Oficina[[#This Row],[Total del pedido]]&gt;=100000,"SI","NO")</f>
        <v>NO</v>
      </c>
      <c r="AC2794" s="22" t="str">
        <f>+_xlfn.XLOOKUP(Ventas_Oficina[[#This Row],[Nº de artículo]],AUXILIAR!A2793:A7688,AUXILIAR!D2793:D7688,"Error",0)</f>
        <v>Enviado a tiempo</v>
      </c>
      <c r="AD2794" s="22" t="str">
        <f>+IF(AND(Ventas_Oficina[[#This Row],[Total]]&gt;75000,Ventas_Oficina[[#This Row],[Envio a tiempo]]="Enviado a tiempo"),"Buena Venta","Venta Mala")</f>
        <v>Buena Venta</v>
      </c>
    </row>
    <row r="2795" spans="1:30" x14ac:dyDescent="0.25">
      <c r="A2795" s="26">
        <v>1470103</v>
      </c>
      <c r="B2795" s="10">
        <v>41398</v>
      </c>
      <c r="C2795" s="11" t="s">
        <v>269</v>
      </c>
      <c r="D2795" s="11" t="s">
        <v>102</v>
      </c>
      <c r="E2795" s="11" t="s">
        <v>4</v>
      </c>
      <c r="F2795" s="11" t="s">
        <v>5</v>
      </c>
      <c r="G2795" s="11" t="s">
        <v>1007</v>
      </c>
      <c r="H2795" s="11" t="s">
        <v>39</v>
      </c>
      <c r="I2795" s="11" t="s">
        <v>1013</v>
      </c>
      <c r="J2795" s="11" t="s">
        <v>1085</v>
      </c>
      <c r="K2795" s="11" t="s">
        <v>1261</v>
      </c>
      <c r="L2795" s="11" t="s">
        <v>1267</v>
      </c>
      <c r="M2795" s="11" t="s">
        <v>1272</v>
      </c>
      <c r="N2795" s="10">
        <v>41400</v>
      </c>
      <c r="O2795" s="12">
        <v>384</v>
      </c>
      <c r="P2795" s="12">
        <v>630</v>
      </c>
      <c r="Q2795" s="12">
        <v>246</v>
      </c>
      <c r="R2795" s="11">
        <v>29</v>
      </c>
      <c r="S2795" s="12">
        <v>18270</v>
      </c>
      <c r="T2795" s="13">
        <v>7.0000000000000007E-2</v>
      </c>
      <c r="U2795" s="12">
        <v>1278.9000000000001</v>
      </c>
      <c r="V2795" s="12">
        <v>16991.099999999999</v>
      </c>
      <c r="W2795" s="12">
        <v>50</v>
      </c>
      <c r="X2795" s="12">
        <v>4329</v>
      </c>
      <c r="Y2795" s="14">
        <f>+DAY('TABLA PRINCIPAL'!$B2795)</f>
        <v>4</v>
      </c>
      <c r="Z2795" s="14">
        <f>+MONTH('TABLA PRINCIPAL'!$B2795)</f>
        <v>5</v>
      </c>
      <c r="AA2795" s="14">
        <f>+YEAR('TABLA PRINCIPAL'!$B2795)</f>
        <v>2013</v>
      </c>
      <c r="AB2795" s="22" t="str">
        <f>+IF(Ventas_Oficina[[#This Row],[Total del pedido]]&gt;=100000,"SI","NO")</f>
        <v>NO</v>
      </c>
      <c r="AC2795" s="22" t="str">
        <f>+_xlfn.XLOOKUP(Ventas_Oficina[[#This Row],[Nº de artículo]],AUXILIAR!A2794:A7689,AUXILIAR!D2794:D7689,"Error",0)</f>
        <v>Enviado a tiempo</v>
      </c>
      <c r="AD2795" s="22" t="str">
        <f>+IF(AND(Ventas_Oficina[[#This Row],[Total]]&gt;75000,Ventas_Oficina[[#This Row],[Envio a tiempo]]="Enviado a tiempo"),"Buena Venta","Venta Mala")</f>
        <v>Venta Mala</v>
      </c>
    </row>
    <row r="2796" spans="1:30" x14ac:dyDescent="0.25">
      <c r="A2796" s="26">
        <v>1470103</v>
      </c>
      <c r="B2796" s="10">
        <v>42155</v>
      </c>
      <c r="C2796" s="11" t="s">
        <v>186</v>
      </c>
      <c r="D2796" s="11" t="s">
        <v>62</v>
      </c>
      <c r="E2796" s="11" t="s">
        <v>4</v>
      </c>
      <c r="F2796" s="11" t="s">
        <v>5</v>
      </c>
      <c r="G2796" s="11" t="s">
        <v>1007</v>
      </c>
      <c r="H2796" s="11" t="s">
        <v>27</v>
      </c>
      <c r="I2796" s="11" t="s">
        <v>1012</v>
      </c>
      <c r="J2796" s="11" t="s">
        <v>1038</v>
      </c>
      <c r="K2796" s="11" t="s">
        <v>1261</v>
      </c>
      <c r="L2796" s="11" t="s">
        <v>1267</v>
      </c>
      <c r="M2796" s="11" t="s">
        <v>1272</v>
      </c>
      <c r="N2796" s="10">
        <v>42160</v>
      </c>
      <c r="O2796" s="12">
        <v>9939</v>
      </c>
      <c r="P2796" s="12">
        <v>16293</v>
      </c>
      <c r="Q2796" s="12">
        <v>6354</v>
      </c>
      <c r="R2796" s="11">
        <v>24</v>
      </c>
      <c r="S2796" s="12">
        <v>391032</v>
      </c>
      <c r="T2796" s="13">
        <v>7.0000000000000007E-2</v>
      </c>
      <c r="U2796" s="12">
        <v>27372.240000000002</v>
      </c>
      <c r="V2796" s="12">
        <v>363659.76</v>
      </c>
      <c r="W2796" s="12">
        <v>1999</v>
      </c>
      <c r="X2796" s="12">
        <v>138333</v>
      </c>
      <c r="Y2796" s="14">
        <f>+DAY('TABLA PRINCIPAL'!$B2796)</f>
        <v>31</v>
      </c>
      <c r="Z2796" s="14">
        <f>+MONTH('TABLA PRINCIPAL'!$B2796)</f>
        <v>5</v>
      </c>
      <c r="AA2796" s="14">
        <f>+YEAR('TABLA PRINCIPAL'!$B2796)</f>
        <v>2015</v>
      </c>
      <c r="AB2796" s="22" t="str">
        <f>+IF(Ventas_Oficina[[#This Row],[Total del pedido]]&gt;=100000,"SI","NO")</f>
        <v>SI</v>
      </c>
      <c r="AC2796" s="22" t="str">
        <f>+_xlfn.XLOOKUP(Ventas_Oficina[[#This Row],[Nº de artículo]],AUXILIAR!A2796:A7691,AUXILIAR!D2796:D7691,"Error",0)</f>
        <v>Enviado a tiempo</v>
      </c>
      <c r="AD2796" s="22" t="str">
        <f>+IF(AND(Ventas_Oficina[[#This Row],[Total]]&gt;75000,Ventas_Oficina[[#This Row],[Envio a tiempo]]="Enviado a tiempo"),"Buena Venta","Venta Mala")</f>
        <v>Buena Venta</v>
      </c>
    </row>
    <row r="2797" spans="1:30" x14ac:dyDescent="0.25">
      <c r="A2797" s="25">
        <v>1470103</v>
      </c>
      <c r="B2797" s="5">
        <v>42412</v>
      </c>
      <c r="C2797" s="6" t="s">
        <v>647</v>
      </c>
      <c r="D2797" s="6" t="s">
        <v>11</v>
      </c>
      <c r="E2797" s="6" t="s">
        <v>12</v>
      </c>
      <c r="F2797" s="6" t="s">
        <v>13</v>
      </c>
      <c r="G2797" s="6" t="s">
        <v>1008</v>
      </c>
      <c r="H2797" s="6" t="s">
        <v>14</v>
      </c>
      <c r="I2797" s="6" t="s">
        <v>1014</v>
      </c>
      <c r="J2797" s="6" t="s">
        <v>1092</v>
      </c>
      <c r="K2797" s="6" t="s">
        <v>1261</v>
      </c>
      <c r="L2797" s="6" t="s">
        <v>1265</v>
      </c>
      <c r="M2797" s="6" t="s">
        <v>1272</v>
      </c>
      <c r="N2797" s="5">
        <v>42413</v>
      </c>
      <c r="O2797" s="7">
        <v>187</v>
      </c>
      <c r="P2797" s="7">
        <v>812</v>
      </c>
      <c r="Q2797" s="7">
        <v>625</v>
      </c>
      <c r="R2797" s="6">
        <v>42</v>
      </c>
      <c r="S2797" s="7">
        <v>34104</v>
      </c>
      <c r="T2797" s="8">
        <v>0.04</v>
      </c>
      <c r="U2797" s="7">
        <v>1364.16</v>
      </c>
      <c r="V2797" s="7">
        <v>32739.84</v>
      </c>
      <c r="W2797" s="7">
        <v>283</v>
      </c>
      <c r="X2797" s="7">
        <v>69315</v>
      </c>
      <c r="Y2797" s="9">
        <f>+DAY('TABLA PRINCIPAL'!$B2797)</f>
        <v>12</v>
      </c>
      <c r="Z2797" s="9">
        <f>+MONTH('TABLA PRINCIPAL'!$B2797)</f>
        <v>2</v>
      </c>
      <c r="AA2797" s="9">
        <f>+YEAR('TABLA PRINCIPAL'!$B2797)</f>
        <v>2016</v>
      </c>
      <c r="AB2797" s="22" t="str">
        <f>+IF(Ventas_Oficina[[#This Row],[Total del pedido]]&gt;=100000,"SI","NO")</f>
        <v>NO</v>
      </c>
      <c r="AC2797" s="22" t="str">
        <f>+_xlfn.XLOOKUP(Ventas_Oficina[[#This Row],[Nº de artículo]],AUXILIAR!A2796:A7692,AUXILIAR!D2796:D7692,"Error",0)</f>
        <v>Enviado a tiempo</v>
      </c>
      <c r="AD2797" s="22" t="str">
        <f>+IF(AND(Ventas_Oficina[[#This Row],[Total]]&gt;75000,Ventas_Oficina[[#This Row],[Envio a tiempo]]="Enviado a tiempo"),"Buena Venta","Venta Mala")</f>
        <v>Venta Mala</v>
      </c>
    </row>
    <row r="2798" spans="1:30" x14ac:dyDescent="0.25">
      <c r="A2798" s="26">
        <v>1470103</v>
      </c>
      <c r="B2798" s="10">
        <v>42085</v>
      </c>
      <c r="C2798" s="11" t="s">
        <v>389</v>
      </c>
      <c r="D2798" s="11" t="s">
        <v>46</v>
      </c>
      <c r="E2798" s="11" t="s">
        <v>4</v>
      </c>
      <c r="F2798" s="11" t="s">
        <v>5</v>
      </c>
      <c r="G2798" s="11" t="s">
        <v>1007</v>
      </c>
      <c r="H2798" s="11" t="s">
        <v>9</v>
      </c>
      <c r="I2798" s="11" t="s">
        <v>1016</v>
      </c>
      <c r="J2798" s="11" t="s">
        <v>1081</v>
      </c>
      <c r="K2798" s="11" t="s">
        <v>1261</v>
      </c>
      <c r="L2798" s="11" t="s">
        <v>1265</v>
      </c>
      <c r="M2798" s="11" t="s">
        <v>1273</v>
      </c>
      <c r="N2798" s="10">
        <v>42086</v>
      </c>
      <c r="O2798" s="12">
        <v>252</v>
      </c>
      <c r="P2798" s="12">
        <v>400</v>
      </c>
      <c r="Q2798" s="12">
        <v>148</v>
      </c>
      <c r="R2798" s="11">
        <v>48</v>
      </c>
      <c r="S2798" s="12">
        <v>19200</v>
      </c>
      <c r="T2798" s="13">
        <v>0.02</v>
      </c>
      <c r="U2798" s="12">
        <v>384</v>
      </c>
      <c r="V2798" s="12">
        <v>18816</v>
      </c>
      <c r="W2798" s="12">
        <v>130</v>
      </c>
      <c r="X2798" s="12">
        <v>11229</v>
      </c>
      <c r="Y2798" s="14">
        <f>+DAY('TABLA PRINCIPAL'!$B2798)</f>
        <v>22</v>
      </c>
      <c r="Z2798" s="14">
        <f>+MONTH('TABLA PRINCIPAL'!$B2798)</f>
        <v>3</v>
      </c>
      <c r="AA2798" s="14">
        <f>+YEAR('TABLA PRINCIPAL'!$B2798)</f>
        <v>2015</v>
      </c>
      <c r="AB2798" s="22" t="str">
        <f>+IF(Ventas_Oficina[[#This Row],[Total del pedido]]&gt;=100000,"SI","NO")</f>
        <v>NO</v>
      </c>
      <c r="AC2798" s="22" t="str">
        <f>+_xlfn.XLOOKUP(Ventas_Oficina[[#This Row],[Nº de artículo]],AUXILIAR!A2797:A7693,AUXILIAR!D2797:D7693,"Error",0)</f>
        <v>No enviado a tiempo</v>
      </c>
      <c r="AD2798" s="22" t="str">
        <f>+IF(AND(Ventas_Oficina[[#This Row],[Total]]&gt;75000,Ventas_Oficina[[#This Row],[Envio a tiempo]]="Enviado a tiempo"),"Buena Venta","Venta Mala")</f>
        <v>Venta Mala</v>
      </c>
    </row>
    <row r="2799" spans="1:30" x14ac:dyDescent="0.25">
      <c r="A2799" s="25">
        <v>1470103</v>
      </c>
      <c r="B2799" s="5">
        <v>41846</v>
      </c>
      <c r="C2799" s="6" t="s">
        <v>415</v>
      </c>
      <c r="D2799" s="6" t="s">
        <v>29</v>
      </c>
      <c r="E2799" s="6" t="s">
        <v>12</v>
      </c>
      <c r="F2799" s="6" t="s">
        <v>13</v>
      </c>
      <c r="G2799" s="6" t="s">
        <v>1007</v>
      </c>
      <c r="H2799" s="6" t="s">
        <v>14</v>
      </c>
      <c r="I2799" s="6" t="s">
        <v>1015</v>
      </c>
      <c r="J2799" s="6" t="s">
        <v>1019</v>
      </c>
      <c r="K2799" s="6" t="s">
        <v>1261</v>
      </c>
      <c r="L2799" s="6" t="s">
        <v>1267</v>
      </c>
      <c r="M2799" s="6" t="s">
        <v>1272</v>
      </c>
      <c r="N2799" s="5">
        <v>41853</v>
      </c>
      <c r="O2799" s="7">
        <v>24</v>
      </c>
      <c r="P2799" s="7">
        <v>126</v>
      </c>
      <c r="Q2799" s="7">
        <v>102</v>
      </c>
      <c r="R2799" s="6">
        <v>4</v>
      </c>
      <c r="S2799" s="7">
        <v>504</v>
      </c>
      <c r="T2799" s="8">
        <v>0.09</v>
      </c>
      <c r="U2799" s="7">
        <v>45.36</v>
      </c>
      <c r="V2799" s="7">
        <v>458.64</v>
      </c>
      <c r="W2799" s="7">
        <v>70</v>
      </c>
      <c r="X2799" s="7">
        <v>4438</v>
      </c>
      <c r="Y2799" s="9">
        <f>+DAY('TABLA PRINCIPAL'!$B2799)</f>
        <v>26</v>
      </c>
      <c r="Z2799" s="9">
        <f>+MONTH('TABLA PRINCIPAL'!$B2799)</f>
        <v>7</v>
      </c>
      <c r="AA2799" s="9">
        <f>+YEAR('TABLA PRINCIPAL'!$B2799)</f>
        <v>2014</v>
      </c>
      <c r="AB2799" s="22" t="str">
        <f>+IF(Ventas_Oficina[[#This Row],[Total del pedido]]&gt;=100000,"SI","NO")</f>
        <v>NO</v>
      </c>
      <c r="AC2799" s="22" t="str">
        <f>+_xlfn.XLOOKUP(Ventas_Oficina[[#This Row],[Nº de artículo]],AUXILIAR!A2798:A7694,AUXILIAR!D2798:D7694,"Error",0)</f>
        <v>No enviado a tiempo</v>
      </c>
      <c r="AD2799" s="22" t="str">
        <f>+IF(AND(Ventas_Oficina[[#This Row],[Total]]&gt;75000,Ventas_Oficina[[#This Row],[Envio a tiempo]]="Enviado a tiempo"),"Buena Venta","Venta Mala")</f>
        <v>Venta Mala</v>
      </c>
    </row>
    <row r="2800" spans="1:30" x14ac:dyDescent="0.25">
      <c r="A2800" s="26">
        <v>1470468</v>
      </c>
      <c r="B2800" s="10">
        <v>41484</v>
      </c>
      <c r="C2800" s="11" t="s">
        <v>83</v>
      </c>
      <c r="D2800" s="11" t="s">
        <v>110</v>
      </c>
      <c r="E2800" s="11" t="s">
        <v>12</v>
      </c>
      <c r="F2800" s="11" t="s">
        <v>13</v>
      </c>
      <c r="G2800" s="11" t="s">
        <v>1007</v>
      </c>
      <c r="H2800" s="11" t="s">
        <v>14</v>
      </c>
      <c r="I2800" s="11" t="s">
        <v>1014</v>
      </c>
      <c r="J2800" s="11" t="s">
        <v>1032</v>
      </c>
      <c r="K2800" s="11" t="s">
        <v>1261</v>
      </c>
      <c r="L2800" s="11" t="s">
        <v>1265</v>
      </c>
      <c r="M2800" s="11" t="s">
        <v>1272</v>
      </c>
      <c r="N2800" s="10">
        <v>41485</v>
      </c>
      <c r="O2800" s="12">
        <v>159</v>
      </c>
      <c r="P2800" s="12">
        <v>261</v>
      </c>
      <c r="Q2800" s="12">
        <v>102</v>
      </c>
      <c r="R2800" s="11">
        <v>31</v>
      </c>
      <c r="S2800" s="12">
        <v>8091</v>
      </c>
      <c r="T2800" s="13">
        <v>0.08</v>
      </c>
      <c r="U2800" s="12">
        <v>647.28</v>
      </c>
      <c r="V2800" s="12">
        <v>7443.72</v>
      </c>
      <c r="W2800" s="12">
        <v>50</v>
      </c>
      <c r="X2800" s="12">
        <v>4853</v>
      </c>
      <c r="Y2800" s="14">
        <f>+DAY('TABLA PRINCIPAL'!$B2800)</f>
        <v>29</v>
      </c>
      <c r="Z2800" s="14">
        <f>+MONTH('TABLA PRINCIPAL'!$B2800)</f>
        <v>7</v>
      </c>
      <c r="AA2800" s="14">
        <f>+YEAR('TABLA PRINCIPAL'!$B2800)</f>
        <v>2013</v>
      </c>
      <c r="AB2800" s="22" t="str">
        <f>+IF(Ventas_Oficina[[#This Row],[Total del pedido]]&gt;=100000,"SI","NO")</f>
        <v>NO</v>
      </c>
      <c r="AC2800" s="22" t="str">
        <f>+_xlfn.XLOOKUP(Ventas_Oficina[[#This Row],[Nº de artículo]],AUXILIAR!A2799:A7695,AUXILIAR!D2799:D7695,"Error",0)</f>
        <v>No enviado a tiempo</v>
      </c>
      <c r="AD2800" s="22" t="str">
        <f>+IF(AND(Ventas_Oficina[[#This Row],[Total]]&gt;75000,Ventas_Oficina[[#This Row],[Envio a tiempo]]="Enviado a tiempo"),"Buena Venta","Venta Mala")</f>
        <v>Venta Mala</v>
      </c>
    </row>
    <row r="2801" spans="1:30" x14ac:dyDescent="0.25">
      <c r="A2801" s="25">
        <v>1470468</v>
      </c>
      <c r="B2801" s="5">
        <v>41552</v>
      </c>
      <c r="C2801" s="6" t="s">
        <v>230</v>
      </c>
      <c r="D2801" s="6" t="s">
        <v>177</v>
      </c>
      <c r="E2801" s="6" t="s">
        <v>4</v>
      </c>
      <c r="F2801" s="6" t="s">
        <v>5</v>
      </c>
      <c r="G2801" s="6" t="s">
        <v>1009</v>
      </c>
      <c r="H2801" s="6" t="s">
        <v>6</v>
      </c>
      <c r="I2801" s="6" t="s">
        <v>1015</v>
      </c>
      <c r="J2801" s="6" t="s">
        <v>1104</v>
      </c>
      <c r="K2801" s="6" t="s">
        <v>1261</v>
      </c>
      <c r="L2801" s="6" t="s">
        <v>1265</v>
      </c>
      <c r="M2801" s="6" t="s">
        <v>1272</v>
      </c>
      <c r="N2801" s="5">
        <v>41554</v>
      </c>
      <c r="O2801" s="7">
        <v>131</v>
      </c>
      <c r="P2801" s="7">
        <v>284</v>
      </c>
      <c r="Q2801" s="7">
        <v>153</v>
      </c>
      <c r="R2801" s="6">
        <v>13</v>
      </c>
      <c r="S2801" s="7">
        <v>3692</v>
      </c>
      <c r="T2801" s="8">
        <v>0.01</v>
      </c>
      <c r="U2801" s="7">
        <v>36.92</v>
      </c>
      <c r="V2801" s="7">
        <v>3655.08</v>
      </c>
      <c r="W2801" s="7">
        <v>93</v>
      </c>
      <c r="X2801" s="7">
        <v>6036</v>
      </c>
      <c r="Y2801" s="9">
        <f>+DAY('TABLA PRINCIPAL'!$B2801)</f>
        <v>5</v>
      </c>
      <c r="Z2801" s="9">
        <f>+MONTH('TABLA PRINCIPAL'!$B2801)</f>
        <v>10</v>
      </c>
      <c r="AA2801" s="9">
        <f>+YEAR('TABLA PRINCIPAL'!$B2801)</f>
        <v>2013</v>
      </c>
      <c r="AB2801" s="22" t="str">
        <f>+IF(Ventas_Oficina[[#This Row],[Total del pedido]]&gt;=100000,"SI","NO")</f>
        <v>NO</v>
      </c>
      <c r="AC2801" s="22" t="str">
        <f>+_xlfn.XLOOKUP(Ventas_Oficina[[#This Row],[Nº de artículo]],AUXILIAR!A2800:A7696,AUXILIAR!D2800:D7696,"Error",0)</f>
        <v>No enviado a tiempo</v>
      </c>
      <c r="AD2801" s="22" t="str">
        <f>+IF(AND(Ventas_Oficina[[#This Row],[Total]]&gt;75000,Ventas_Oficina[[#This Row],[Envio a tiempo]]="Enviado a tiempo"),"Buena Venta","Venta Mala")</f>
        <v>Venta Mala</v>
      </c>
    </row>
    <row r="2802" spans="1:30" x14ac:dyDescent="0.25">
      <c r="A2802" s="26">
        <v>1470468</v>
      </c>
      <c r="B2802" s="10">
        <v>42159</v>
      </c>
      <c r="C2802" s="11" t="s">
        <v>262</v>
      </c>
      <c r="D2802" s="11" t="s">
        <v>199</v>
      </c>
      <c r="E2802" s="11" t="s">
        <v>4</v>
      </c>
      <c r="F2802" s="11" t="s">
        <v>5</v>
      </c>
      <c r="G2802" s="11" t="s">
        <v>1008</v>
      </c>
      <c r="H2802" s="11" t="s">
        <v>24</v>
      </c>
      <c r="I2802" s="11" t="s">
        <v>1015</v>
      </c>
      <c r="J2802" s="11" t="s">
        <v>1041</v>
      </c>
      <c r="K2802" s="11" t="s">
        <v>1261</v>
      </c>
      <c r="L2802" s="11" t="s">
        <v>1265</v>
      </c>
      <c r="M2802" s="11" t="s">
        <v>1272</v>
      </c>
      <c r="N2802" s="10">
        <v>42160</v>
      </c>
      <c r="O2802" s="12">
        <v>245</v>
      </c>
      <c r="P2802" s="12">
        <v>389</v>
      </c>
      <c r="Q2802" s="12">
        <v>144</v>
      </c>
      <c r="R2802" s="11">
        <v>32</v>
      </c>
      <c r="S2802" s="12">
        <v>12448</v>
      </c>
      <c r="T2802" s="13">
        <v>0.01</v>
      </c>
      <c r="U2802" s="12">
        <v>124.48</v>
      </c>
      <c r="V2802" s="12">
        <v>12323.52</v>
      </c>
      <c r="W2802" s="12">
        <v>701</v>
      </c>
      <c r="X2802" s="12">
        <v>2475</v>
      </c>
      <c r="Y2802" s="14">
        <f>+DAY('TABLA PRINCIPAL'!$B2802)</f>
        <v>4</v>
      </c>
      <c r="Z2802" s="14">
        <f>+MONTH('TABLA PRINCIPAL'!$B2802)</f>
        <v>6</v>
      </c>
      <c r="AA2802" s="14">
        <f>+YEAR('TABLA PRINCIPAL'!$B2802)</f>
        <v>2015</v>
      </c>
      <c r="AB2802" s="22" t="str">
        <f>+IF(Ventas_Oficina[[#This Row],[Total del pedido]]&gt;=100000,"SI","NO")</f>
        <v>NO</v>
      </c>
      <c r="AC2802" s="22" t="str">
        <f>+_xlfn.XLOOKUP(Ventas_Oficina[[#This Row],[Nº de artículo]],AUXILIAR!A2801:A7697,AUXILIAR!D2801:D7697,"Error",0)</f>
        <v>Enviado a tiempo</v>
      </c>
      <c r="AD2802" s="22" t="str">
        <f>+IF(AND(Ventas_Oficina[[#This Row],[Total]]&gt;75000,Ventas_Oficina[[#This Row],[Envio a tiempo]]="Enviado a tiempo"),"Buena Venta","Venta Mala")</f>
        <v>Venta Mala</v>
      </c>
    </row>
    <row r="2803" spans="1:30" x14ac:dyDescent="0.25">
      <c r="A2803" s="25">
        <v>1470468</v>
      </c>
      <c r="B2803" s="5">
        <v>41455</v>
      </c>
      <c r="C2803" s="6" t="s">
        <v>297</v>
      </c>
      <c r="D2803" s="6" t="s">
        <v>23</v>
      </c>
      <c r="E2803" s="6" t="s">
        <v>4</v>
      </c>
      <c r="F2803" s="6" t="s">
        <v>5</v>
      </c>
      <c r="G2803" s="6" t="s">
        <v>1009</v>
      </c>
      <c r="H2803" s="6" t="s">
        <v>24</v>
      </c>
      <c r="I2803" s="6" t="s">
        <v>1016</v>
      </c>
      <c r="J2803" s="6" t="s">
        <v>1104</v>
      </c>
      <c r="K2803" s="6" t="s">
        <v>1263</v>
      </c>
      <c r="L2803" s="6" t="s">
        <v>1266</v>
      </c>
      <c r="M2803" s="6" t="s">
        <v>1272</v>
      </c>
      <c r="N2803" s="5">
        <v>41459</v>
      </c>
      <c r="O2803" s="7">
        <v>131</v>
      </c>
      <c r="P2803" s="7">
        <v>284</v>
      </c>
      <c r="Q2803" s="7">
        <v>153</v>
      </c>
      <c r="R2803" s="6">
        <v>32</v>
      </c>
      <c r="S2803" s="7">
        <v>9088</v>
      </c>
      <c r="T2803" s="8">
        <v>0.08</v>
      </c>
      <c r="U2803" s="7">
        <v>727.04</v>
      </c>
      <c r="V2803" s="7">
        <v>8360.9599999999991</v>
      </c>
      <c r="W2803" s="7">
        <v>93</v>
      </c>
      <c r="X2803" s="7">
        <v>12378</v>
      </c>
      <c r="Y2803" s="9">
        <f>+DAY('TABLA PRINCIPAL'!$B2803)</f>
        <v>30</v>
      </c>
      <c r="Z2803" s="9">
        <f>+MONTH('TABLA PRINCIPAL'!$B2803)</f>
        <v>6</v>
      </c>
      <c r="AA2803" s="9">
        <f>+YEAR('TABLA PRINCIPAL'!$B2803)</f>
        <v>2013</v>
      </c>
      <c r="AB2803" s="22" t="str">
        <f>+IF(Ventas_Oficina[[#This Row],[Total del pedido]]&gt;=100000,"SI","NO")</f>
        <v>NO</v>
      </c>
      <c r="AC2803" s="22" t="str">
        <f>+_xlfn.XLOOKUP(Ventas_Oficina[[#This Row],[Nº de artículo]],AUXILIAR!A2802:A7698,AUXILIAR!D2802:D7698,"Error",0)</f>
        <v>No enviado a tiempo</v>
      </c>
      <c r="AD2803" s="22" t="str">
        <f>+IF(AND(Ventas_Oficina[[#This Row],[Total]]&gt;75000,Ventas_Oficina[[#This Row],[Envio a tiempo]]="Enviado a tiempo"),"Buena Venta","Venta Mala")</f>
        <v>Venta Mala</v>
      </c>
    </row>
    <row r="2804" spans="1:30" x14ac:dyDescent="0.25">
      <c r="A2804" s="26">
        <v>1470468</v>
      </c>
      <c r="B2804" s="10">
        <v>41736</v>
      </c>
      <c r="C2804" s="11" t="s">
        <v>379</v>
      </c>
      <c r="D2804" s="11" t="s">
        <v>137</v>
      </c>
      <c r="E2804" s="11" t="s">
        <v>4</v>
      </c>
      <c r="F2804" s="11" t="s">
        <v>5</v>
      </c>
      <c r="G2804" s="11" t="s">
        <v>1007</v>
      </c>
      <c r="H2804" s="11" t="s">
        <v>6</v>
      </c>
      <c r="I2804" s="11" t="s">
        <v>1013</v>
      </c>
      <c r="J2804" s="11" t="s">
        <v>1098</v>
      </c>
      <c r="K2804" s="11" t="s">
        <v>1261</v>
      </c>
      <c r="L2804" s="11" t="s">
        <v>1265</v>
      </c>
      <c r="M2804" s="11" t="s">
        <v>1272</v>
      </c>
      <c r="N2804" s="10">
        <v>41738</v>
      </c>
      <c r="O2804" s="12">
        <v>1983</v>
      </c>
      <c r="P2804" s="12">
        <v>3098</v>
      </c>
      <c r="Q2804" s="12">
        <v>1115</v>
      </c>
      <c r="R2804" s="11">
        <v>16</v>
      </c>
      <c r="S2804" s="12">
        <v>49568</v>
      </c>
      <c r="T2804" s="13">
        <v>0</v>
      </c>
      <c r="U2804" s="12">
        <v>0</v>
      </c>
      <c r="V2804" s="12">
        <v>49568</v>
      </c>
      <c r="W2804" s="12">
        <v>1951</v>
      </c>
      <c r="X2804" s="12">
        <v>82467</v>
      </c>
      <c r="Y2804" s="14">
        <f>+DAY('TABLA PRINCIPAL'!$B2804)</f>
        <v>7</v>
      </c>
      <c r="Z2804" s="14">
        <f>+MONTH('TABLA PRINCIPAL'!$B2804)</f>
        <v>4</v>
      </c>
      <c r="AA2804" s="14">
        <f>+YEAR('TABLA PRINCIPAL'!$B2804)</f>
        <v>2014</v>
      </c>
      <c r="AB2804" s="22" t="str">
        <f>+IF(Ventas_Oficina[[#This Row],[Total del pedido]]&gt;=100000,"SI","NO")</f>
        <v>NO</v>
      </c>
      <c r="AC2804" s="22" t="str">
        <f>+_xlfn.XLOOKUP(Ventas_Oficina[[#This Row],[Nº de artículo]],AUXILIAR!A2803:A7699,AUXILIAR!D2803:D7699,"Error",0)</f>
        <v>Enviado a tiempo</v>
      </c>
      <c r="AD2804" s="22" t="str">
        <f>+IF(AND(Ventas_Oficina[[#This Row],[Total]]&gt;75000,Ventas_Oficina[[#This Row],[Envio a tiempo]]="Enviado a tiempo"),"Buena Venta","Venta Mala")</f>
        <v>Buena Venta</v>
      </c>
    </row>
    <row r="2805" spans="1:30" x14ac:dyDescent="0.25">
      <c r="A2805" s="25">
        <v>1470833</v>
      </c>
      <c r="B2805" s="5">
        <v>41526</v>
      </c>
      <c r="C2805" s="6" t="s">
        <v>686</v>
      </c>
      <c r="D2805" s="6" t="s">
        <v>71</v>
      </c>
      <c r="E2805" s="6" t="s">
        <v>4</v>
      </c>
      <c r="F2805" s="6" t="s">
        <v>5</v>
      </c>
      <c r="G2805" s="6" t="s">
        <v>1007</v>
      </c>
      <c r="H2805" s="6" t="s">
        <v>17</v>
      </c>
      <c r="I2805" s="6" t="s">
        <v>1014</v>
      </c>
      <c r="J2805" s="6" t="s">
        <v>1024</v>
      </c>
      <c r="K2805" s="6" t="s">
        <v>1261</v>
      </c>
      <c r="L2805" s="6" t="s">
        <v>1265</v>
      </c>
      <c r="M2805" s="6" t="s">
        <v>1272</v>
      </c>
      <c r="N2805" s="5">
        <v>41527</v>
      </c>
      <c r="O2805" s="7">
        <v>160</v>
      </c>
      <c r="P2805" s="7">
        <v>262</v>
      </c>
      <c r="Q2805" s="7">
        <v>102</v>
      </c>
      <c r="R2805" s="6">
        <v>30</v>
      </c>
      <c r="S2805" s="7">
        <v>7860</v>
      </c>
      <c r="T2805" s="8">
        <v>0.03</v>
      </c>
      <c r="U2805" s="7">
        <v>235.79999999999998</v>
      </c>
      <c r="V2805" s="7">
        <v>7624.2</v>
      </c>
      <c r="W2805" s="7">
        <v>80</v>
      </c>
      <c r="X2805" s="7">
        <v>10151</v>
      </c>
      <c r="Y2805" s="9">
        <f>+DAY('TABLA PRINCIPAL'!$B2805)</f>
        <v>9</v>
      </c>
      <c r="Z2805" s="9">
        <f>+MONTH('TABLA PRINCIPAL'!$B2805)</f>
        <v>9</v>
      </c>
      <c r="AA2805" s="9">
        <f>+YEAR('TABLA PRINCIPAL'!$B2805)</f>
        <v>2013</v>
      </c>
      <c r="AB2805" s="22" t="str">
        <f>+IF(Ventas_Oficina[[#This Row],[Total del pedido]]&gt;=100000,"SI","NO")</f>
        <v>NO</v>
      </c>
      <c r="AC2805" s="22" t="str">
        <f>+_xlfn.XLOOKUP(Ventas_Oficina[[#This Row],[Nº de artículo]],AUXILIAR!A2804:A7700,AUXILIAR!D2804:D7700,"Error",0)</f>
        <v>No enviado a tiempo</v>
      </c>
      <c r="AD2805" s="22" t="str">
        <f>+IF(AND(Ventas_Oficina[[#This Row],[Total]]&gt;75000,Ventas_Oficina[[#This Row],[Envio a tiempo]]="Enviado a tiempo"),"Buena Venta","Venta Mala")</f>
        <v>Venta Mala</v>
      </c>
    </row>
    <row r="2806" spans="1:30" x14ac:dyDescent="0.25">
      <c r="A2806" s="26">
        <v>1470833</v>
      </c>
      <c r="B2806" s="10">
        <v>42210</v>
      </c>
      <c r="C2806" s="11" t="s">
        <v>523</v>
      </c>
      <c r="D2806" s="11" t="s">
        <v>133</v>
      </c>
      <c r="E2806" s="11" t="s">
        <v>12</v>
      </c>
      <c r="F2806" s="11" t="s">
        <v>13</v>
      </c>
      <c r="G2806" s="11" t="s">
        <v>1010</v>
      </c>
      <c r="H2806" s="11" t="s">
        <v>42</v>
      </c>
      <c r="I2806" s="11" t="s">
        <v>1015</v>
      </c>
      <c r="J2806" s="11" t="s">
        <v>1056</v>
      </c>
      <c r="K2806" s="11" t="s">
        <v>1262</v>
      </c>
      <c r="L2806" s="11" t="s">
        <v>1265</v>
      </c>
      <c r="M2806" s="11" t="s">
        <v>1272</v>
      </c>
      <c r="N2806" s="10">
        <v>42211</v>
      </c>
      <c r="O2806" s="12">
        <v>352</v>
      </c>
      <c r="P2806" s="12">
        <v>568</v>
      </c>
      <c r="Q2806" s="12">
        <v>216</v>
      </c>
      <c r="R2806" s="11">
        <v>29</v>
      </c>
      <c r="S2806" s="12">
        <v>16472</v>
      </c>
      <c r="T2806" s="13">
        <v>0.04</v>
      </c>
      <c r="U2806" s="12">
        <v>658.88</v>
      </c>
      <c r="V2806" s="12">
        <v>15813.12</v>
      </c>
      <c r="W2806" s="12">
        <v>139</v>
      </c>
      <c r="X2806" s="12">
        <v>13146</v>
      </c>
      <c r="Y2806" s="14">
        <f>+DAY('TABLA PRINCIPAL'!$B2806)</f>
        <v>25</v>
      </c>
      <c r="Z2806" s="14">
        <f>+MONTH('TABLA PRINCIPAL'!$B2806)</f>
        <v>7</v>
      </c>
      <c r="AA2806" s="14">
        <f>+YEAR('TABLA PRINCIPAL'!$B2806)</f>
        <v>2015</v>
      </c>
      <c r="AB2806" s="22" t="str">
        <f>+IF(Ventas_Oficina[[#This Row],[Total del pedido]]&gt;=100000,"SI","NO")</f>
        <v>NO</v>
      </c>
      <c r="AC2806" s="22" t="str">
        <f>+_xlfn.XLOOKUP(Ventas_Oficina[[#This Row],[Nº de artículo]],AUXILIAR!A2805:A7701,AUXILIAR!D2805:D7701,"Error",0)</f>
        <v>No enviado a tiempo</v>
      </c>
      <c r="AD2806" s="22" t="str">
        <f>+IF(AND(Ventas_Oficina[[#This Row],[Total]]&gt;75000,Ventas_Oficina[[#This Row],[Envio a tiempo]]="Enviado a tiempo"),"Buena Venta","Venta Mala")</f>
        <v>Venta Mala</v>
      </c>
    </row>
    <row r="2807" spans="1:30" x14ac:dyDescent="0.25">
      <c r="A2807" s="25">
        <v>1470833</v>
      </c>
      <c r="B2807" s="5">
        <v>42156</v>
      </c>
      <c r="C2807" s="6" t="s">
        <v>327</v>
      </c>
      <c r="D2807" s="6" t="s">
        <v>11</v>
      </c>
      <c r="E2807" s="6" t="s">
        <v>12</v>
      </c>
      <c r="F2807" s="6" t="s">
        <v>13</v>
      </c>
      <c r="G2807" s="6" t="s">
        <v>1007</v>
      </c>
      <c r="H2807" s="6" t="s">
        <v>14</v>
      </c>
      <c r="I2807" s="6" t="s">
        <v>1015</v>
      </c>
      <c r="J2807" s="6" t="s">
        <v>1096</v>
      </c>
      <c r="K2807" s="6" t="s">
        <v>1261</v>
      </c>
      <c r="L2807" s="6" t="s">
        <v>1265</v>
      </c>
      <c r="M2807" s="6" t="s">
        <v>1273</v>
      </c>
      <c r="N2807" s="5">
        <v>42161</v>
      </c>
      <c r="O2807" s="7">
        <v>419</v>
      </c>
      <c r="P2807" s="7">
        <v>1023</v>
      </c>
      <c r="Q2807" s="7">
        <v>604</v>
      </c>
      <c r="R2807" s="6">
        <v>5</v>
      </c>
      <c r="S2807" s="7">
        <v>5115</v>
      </c>
      <c r="T2807" s="8">
        <v>0.04</v>
      </c>
      <c r="U2807" s="7">
        <v>204.6</v>
      </c>
      <c r="V2807" s="7">
        <v>4910.3999999999996</v>
      </c>
      <c r="W2807" s="7">
        <v>468</v>
      </c>
      <c r="X2807" s="7">
        <v>35915</v>
      </c>
      <c r="Y2807" s="9">
        <f>+DAY('TABLA PRINCIPAL'!$B2807)</f>
        <v>1</v>
      </c>
      <c r="Z2807" s="9">
        <f>+MONTH('TABLA PRINCIPAL'!$B2807)</f>
        <v>6</v>
      </c>
      <c r="AA2807" s="9">
        <f>+YEAR('TABLA PRINCIPAL'!$B2807)</f>
        <v>2015</v>
      </c>
      <c r="AB2807" s="22" t="str">
        <f>+IF(Ventas_Oficina[[#This Row],[Total del pedido]]&gt;=100000,"SI","NO")</f>
        <v>NO</v>
      </c>
      <c r="AC2807" s="22" t="str">
        <f>+_xlfn.XLOOKUP(Ventas_Oficina[[#This Row],[Nº de artículo]],AUXILIAR!A2806:A7702,AUXILIAR!D2806:D7702,"Error",0)</f>
        <v>No enviado a tiempo</v>
      </c>
      <c r="AD2807" s="22" t="str">
        <f>+IF(AND(Ventas_Oficina[[#This Row],[Total]]&gt;75000,Ventas_Oficina[[#This Row],[Envio a tiempo]]="Enviado a tiempo"),"Buena Venta","Venta Mala")</f>
        <v>Venta Mala</v>
      </c>
    </row>
    <row r="2808" spans="1:30" x14ac:dyDescent="0.25">
      <c r="A2808" s="26">
        <v>1471198</v>
      </c>
      <c r="B2808" s="10">
        <v>41488</v>
      </c>
      <c r="C2808" s="11" t="s">
        <v>633</v>
      </c>
      <c r="D2808" s="11" t="s">
        <v>211</v>
      </c>
      <c r="E2808" s="11" t="s">
        <v>4</v>
      </c>
      <c r="F2808" s="11" t="s">
        <v>5</v>
      </c>
      <c r="G2808" s="11" t="s">
        <v>1010</v>
      </c>
      <c r="H2808" s="11" t="s">
        <v>34</v>
      </c>
      <c r="I2808" s="11" t="s">
        <v>1014</v>
      </c>
      <c r="J2808" s="11" t="s">
        <v>1154</v>
      </c>
      <c r="K2808" s="11" t="s">
        <v>1262</v>
      </c>
      <c r="L2808" s="11" t="s">
        <v>1270</v>
      </c>
      <c r="M2808" s="11" t="s">
        <v>1274</v>
      </c>
      <c r="N2808" s="10">
        <v>41490</v>
      </c>
      <c r="O2808" s="12">
        <v>342</v>
      </c>
      <c r="P2808" s="12">
        <v>834</v>
      </c>
      <c r="Q2808" s="12">
        <v>492</v>
      </c>
      <c r="R2808" s="11">
        <v>31</v>
      </c>
      <c r="S2808" s="12">
        <v>25854</v>
      </c>
      <c r="T2808" s="13">
        <v>0.06</v>
      </c>
      <c r="U2808" s="12">
        <v>1551.24</v>
      </c>
      <c r="V2808" s="12">
        <v>24302.76</v>
      </c>
      <c r="W2808" s="12">
        <v>264</v>
      </c>
      <c r="X2808" s="12">
        <v>9451</v>
      </c>
      <c r="Y2808" s="14">
        <f>+DAY('TABLA PRINCIPAL'!$B2808)</f>
        <v>2</v>
      </c>
      <c r="Z2808" s="14">
        <f>+MONTH('TABLA PRINCIPAL'!$B2808)</f>
        <v>8</v>
      </c>
      <c r="AA2808" s="14">
        <f>+YEAR('TABLA PRINCIPAL'!$B2808)</f>
        <v>2013</v>
      </c>
      <c r="AB2808" s="22" t="str">
        <f>+IF(Ventas_Oficina[[#This Row],[Total del pedido]]&gt;=100000,"SI","NO")</f>
        <v>NO</v>
      </c>
      <c r="AC2808" s="22" t="str">
        <f>+_xlfn.XLOOKUP(Ventas_Oficina[[#This Row],[Nº de artículo]],AUXILIAR!A2807:A7703,AUXILIAR!D2807:D7703,"Error",0)</f>
        <v>Enviado a tiempo</v>
      </c>
      <c r="AD2808" s="22" t="str">
        <f>+IF(AND(Ventas_Oficina[[#This Row],[Total]]&gt;75000,Ventas_Oficina[[#This Row],[Envio a tiempo]]="Enviado a tiempo"),"Buena Venta","Venta Mala")</f>
        <v>Venta Mala</v>
      </c>
    </row>
    <row r="2809" spans="1:30" x14ac:dyDescent="0.25">
      <c r="A2809" s="25">
        <v>1471564</v>
      </c>
      <c r="B2809" s="5">
        <v>42197</v>
      </c>
      <c r="C2809" s="6" t="s">
        <v>440</v>
      </c>
      <c r="D2809" s="6" t="s">
        <v>268</v>
      </c>
      <c r="E2809" s="6" t="s">
        <v>4</v>
      </c>
      <c r="F2809" s="6" t="s">
        <v>5</v>
      </c>
      <c r="G2809" s="6" t="s">
        <v>1009</v>
      </c>
      <c r="H2809" s="6" t="s">
        <v>121</v>
      </c>
      <c r="I2809" s="6" t="s">
        <v>1012</v>
      </c>
      <c r="J2809" s="6" t="s">
        <v>1032</v>
      </c>
      <c r="K2809" s="6" t="s">
        <v>1261</v>
      </c>
      <c r="L2809" s="6" t="s">
        <v>1267</v>
      </c>
      <c r="M2809" s="6" t="s">
        <v>1272</v>
      </c>
      <c r="N2809" s="5">
        <v>42199</v>
      </c>
      <c r="O2809" s="7">
        <v>159</v>
      </c>
      <c r="P2809" s="7">
        <v>261</v>
      </c>
      <c r="Q2809" s="7">
        <v>102</v>
      </c>
      <c r="R2809" s="6">
        <v>39</v>
      </c>
      <c r="S2809" s="7">
        <v>10179</v>
      </c>
      <c r="T2809" s="8">
        <v>0.05</v>
      </c>
      <c r="U2809" s="7">
        <v>508.95000000000005</v>
      </c>
      <c r="V2809" s="7">
        <v>9670.0499999999993</v>
      </c>
      <c r="W2809" s="7">
        <v>50</v>
      </c>
      <c r="X2809" s="7">
        <v>2886</v>
      </c>
      <c r="Y2809" s="9">
        <f>+DAY('TABLA PRINCIPAL'!$B2809)</f>
        <v>12</v>
      </c>
      <c r="Z2809" s="9">
        <f>+MONTH('TABLA PRINCIPAL'!$B2809)</f>
        <v>7</v>
      </c>
      <c r="AA2809" s="9">
        <f>+YEAR('TABLA PRINCIPAL'!$B2809)</f>
        <v>2015</v>
      </c>
      <c r="AB2809" s="22" t="str">
        <f>+IF(Ventas_Oficina[[#This Row],[Total del pedido]]&gt;=100000,"SI","NO")</f>
        <v>NO</v>
      </c>
      <c r="AC2809" s="22" t="str">
        <f>+_xlfn.XLOOKUP(Ventas_Oficina[[#This Row],[Nº de artículo]],AUXILIAR!A2808:A7704,AUXILIAR!D2808:D7704,"Error",0)</f>
        <v>Enviado a tiempo</v>
      </c>
      <c r="AD2809" s="22" t="str">
        <f>+IF(AND(Ventas_Oficina[[#This Row],[Total]]&gt;75000,Ventas_Oficina[[#This Row],[Envio a tiempo]]="Enviado a tiempo"),"Buena Venta","Venta Mala")</f>
        <v>Venta Mala</v>
      </c>
    </row>
    <row r="2810" spans="1:30" x14ac:dyDescent="0.25">
      <c r="A2810" s="26">
        <v>1471564</v>
      </c>
      <c r="B2810" s="10">
        <v>41349</v>
      </c>
      <c r="C2810" s="11" t="s">
        <v>18</v>
      </c>
      <c r="D2810" s="11" t="s">
        <v>19</v>
      </c>
      <c r="E2810" s="11" t="s">
        <v>4</v>
      </c>
      <c r="F2810" s="11" t="s">
        <v>5</v>
      </c>
      <c r="G2810" s="11" t="s">
        <v>1007</v>
      </c>
      <c r="H2810" s="11" t="s">
        <v>6</v>
      </c>
      <c r="I2810" s="11" t="s">
        <v>1016</v>
      </c>
      <c r="J2810" s="11" t="s">
        <v>1072</v>
      </c>
      <c r="K2810" s="11" t="s">
        <v>1262</v>
      </c>
      <c r="L2810" s="11" t="s">
        <v>1265</v>
      </c>
      <c r="M2810" s="11" t="s">
        <v>1272</v>
      </c>
      <c r="N2810" s="10">
        <v>41353</v>
      </c>
      <c r="O2810" s="12">
        <v>194</v>
      </c>
      <c r="P2810" s="12">
        <v>308</v>
      </c>
      <c r="Q2810" s="12">
        <v>114</v>
      </c>
      <c r="R2810" s="11">
        <v>47</v>
      </c>
      <c r="S2810" s="12">
        <v>14476</v>
      </c>
      <c r="T2810" s="13">
        <v>0</v>
      </c>
      <c r="U2810" s="12">
        <v>0</v>
      </c>
      <c r="V2810" s="12">
        <v>14476</v>
      </c>
      <c r="W2810" s="12">
        <v>99</v>
      </c>
      <c r="X2810" s="12">
        <v>12456</v>
      </c>
      <c r="Y2810" s="14">
        <f>+DAY('TABLA PRINCIPAL'!$B2810)</f>
        <v>16</v>
      </c>
      <c r="Z2810" s="14">
        <f>+MONTH('TABLA PRINCIPAL'!$B2810)</f>
        <v>3</v>
      </c>
      <c r="AA2810" s="14">
        <f>+YEAR('TABLA PRINCIPAL'!$B2810)</f>
        <v>2013</v>
      </c>
      <c r="AB2810" s="22" t="str">
        <f>+IF(Ventas_Oficina[[#This Row],[Total del pedido]]&gt;=100000,"SI","NO")</f>
        <v>NO</v>
      </c>
      <c r="AC2810" s="22" t="str">
        <f>+_xlfn.XLOOKUP(Ventas_Oficina[[#This Row],[Nº de artículo]],AUXILIAR!A2809:A7705,AUXILIAR!D2809:D7705,"Error",0)</f>
        <v>Enviado a tiempo</v>
      </c>
      <c r="AD2810" s="22" t="str">
        <f>+IF(AND(Ventas_Oficina[[#This Row],[Total]]&gt;75000,Ventas_Oficina[[#This Row],[Envio a tiempo]]="Enviado a tiempo"),"Buena Venta","Venta Mala")</f>
        <v>Venta Mala</v>
      </c>
    </row>
    <row r="2811" spans="1:30" x14ac:dyDescent="0.25">
      <c r="A2811" s="25">
        <v>1471929</v>
      </c>
      <c r="B2811" s="5">
        <v>42132</v>
      </c>
      <c r="C2811" s="6" t="s">
        <v>406</v>
      </c>
      <c r="D2811" s="6" t="s">
        <v>81</v>
      </c>
      <c r="E2811" s="6" t="s">
        <v>4</v>
      </c>
      <c r="F2811" s="6" t="s">
        <v>5</v>
      </c>
      <c r="G2811" s="6" t="s">
        <v>1009</v>
      </c>
      <c r="H2811" s="6" t="s">
        <v>34</v>
      </c>
      <c r="I2811" s="6" t="s">
        <v>1013</v>
      </c>
      <c r="J2811" s="6" t="s">
        <v>1053</v>
      </c>
      <c r="K2811" s="6" t="s">
        <v>1261</v>
      </c>
      <c r="L2811" s="6" t="s">
        <v>1267</v>
      </c>
      <c r="M2811" s="6" t="s">
        <v>1272</v>
      </c>
      <c r="N2811" s="5">
        <v>42136</v>
      </c>
      <c r="O2811" s="7">
        <v>37799</v>
      </c>
      <c r="P2811" s="7">
        <v>59999</v>
      </c>
      <c r="Q2811" s="7">
        <v>22200</v>
      </c>
      <c r="R2811" s="6">
        <v>47</v>
      </c>
      <c r="S2811" s="7">
        <v>2819953</v>
      </c>
      <c r="T2811" s="8">
        <v>7.0000000000000007E-2</v>
      </c>
      <c r="U2811" s="7">
        <v>197396.71000000002</v>
      </c>
      <c r="V2811" s="7">
        <v>2622556.29</v>
      </c>
      <c r="W2811" s="7">
        <v>2449</v>
      </c>
      <c r="X2811" s="7">
        <v>2241012</v>
      </c>
      <c r="Y2811" s="9">
        <f>+DAY('TABLA PRINCIPAL'!$B2811)</f>
        <v>8</v>
      </c>
      <c r="Z2811" s="9">
        <f>+MONTH('TABLA PRINCIPAL'!$B2811)</f>
        <v>5</v>
      </c>
      <c r="AA2811" s="9">
        <f>+YEAR('TABLA PRINCIPAL'!$B2811)</f>
        <v>2015</v>
      </c>
      <c r="AB2811" s="22" t="str">
        <f>+IF(Ventas_Oficina[[#This Row],[Total del pedido]]&gt;=100000,"SI","NO")</f>
        <v>SI</v>
      </c>
      <c r="AC2811" s="22" t="str">
        <f>+_xlfn.XLOOKUP(Ventas_Oficina[[#This Row],[Nº de artículo]],AUXILIAR!A2810:A7706,AUXILIAR!D2810:D7706,"Error",0)</f>
        <v>Enviado a tiempo</v>
      </c>
      <c r="AD2811" s="22" t="str">
        <f>+IF(AND(Ventas_Oficina[[#This Row],[Total]]&gt;75000,Ventas_Oficina[[#This Row],[Envio a tiempo]]="Enviado a tiempo"),"Buena Venta","Venta Mala")</f>
        <v>Buena Venta</v>
      </c>
    </row>
    <row r="2812" spans="1:30" x14ac:dyDescent="0.25">
      <c r="A2812" s="26">
        <v>1471929</v>
      </c>
      <c r="B2812" s="10">
        <v>42163</v>
      </c>
      <c r="C2812" s="11" t="s">
        <v>69</v>
      </c>
      <c r="D2812" s="11" t="s">
        <v>23</v>
      </c>
      <c r="E2812" s="11" t="s">
        <v>4</v>
      </c>
      <c r="F2812" s="11" t="s">
        <v>5</v>
      </c>
      <c r="G2812" s="11" t="s">
        <v>1010</v>
      </c>
      <c r="H2812" s="11" t="s">
        <v>24</v>
      </c>
      <c r="I2812" s="11" t="s">
        <v>1016</v>
      </c>
      <c r="J2812" s="11" t="s">
        <v>1053</v>
      </c>
      <c r="K2812" s="11" t="s">
        <v>1261</v>
      </c>
      <c r="L2812" s="11" t="s">
        <v>1265</v>
      </c>
      <c r="M2812" s="11" t="s">
        <v>1273</v>
      </c>
      <c r="N2812" s="10">
        <v>42164</v>
      </c>
      <c r="O2812" s="12">
        <v>37799</v>
      </c>
      <c r="P2812" s="12">
        <v>59999</v>
      </c>
      <c r="Q2812" s="12">
        <v>22200</v>
      </c>
      <c r="R2812" s="11">
        <v>38</v>
      </c>
      <c r="S2812" s="12">
        <v>2279962</v>
      </c>
      <c r="T2812" s="13">
        <v>0.04</v>
      </c>
      <c r="U2812" s="12">
        <v>91198.48</v>
      </c>
      <c r="V2812" s="12">
        <v>2188763.52</v>
      </c>
      <c r="W2812" s="12">
        <v>2449</v>
      </c>
      <c r="X2812" s="12">
        <v>2241012</v>
      </c>
      <c r="Y2812" s="14">
        <f>+DAY('TABLA PRINCIPAL'!$B2812)</f>
        <v>8</v>
      </c>
      <c r="Z2812" s="14">
        <f>+MONTH('TABLA PRINCIPAL'!$B2812)</f>
        <v>6</v>
      </c>
      <c r="AA2812" s="14">
        <f>+YEAR('TABLA PRINCIPAL'!$B2812)</f>
        <v>2015</v>
      </c>
      <c r="AB2812" s="22" t="str">
        <f>+IF(Ventas_Oficina[[#This Row],[Total del pedido]]&gt;=100000,"SI","NO")</f>
        <v>SI</v>
      </c>
      <c r="AC2812" s="22" t="str">
        <f>+_xlfn.XLOOKUP(Ventas_Oficina[[#This Row],[Nº de artículo]],AUXILIAR!A2811:A7707,AUXILIAR!D2811:D7707,"Error",0)</f>
        <v>Enviado a tiempo</v>
      </c>
      <c r="AD2812" s="22" t="str">
        <f>+IF(AND(Ventas_Oficina[[#This Row],[Total]]&gt;75000,Ventas_Oficina[[#This Row],[Envio a tiempo]]="Enviado a tiempo"),"Buena Venta","Venta Mala")</f>
        <v>Buena Venta</v>
      </c>
    </row>
    <row r="2813" spans="1:30" x14ac:dyDescent="0.25">
      <c r="A2813" s="25">
        <v>1471929</v>
      </c>
      <c r="B2813" s="5">
        <v>42163</v>
      </c>
      <c r="C2813" s="6" t="s">
        <v>69</v>
      </c>
      <c r="D2813" s="6" t="s">
        <v>23</v>
      </c>
      <c r="E2813" s="6" t="s">
        <v>4</v>
      </c>
      <c r="F2813" s="6" t="s">
        <v>5</v>
      </c>
      <c r="G2813" s="6" t="s">
        <v>1008</v>
      </c>
      <c r="H2813" s="6" t="s">
        <v>24</v>
      </c>
      <c r="I2813" s="6" t="s">
        <v>1015</v>
      </c>
      <c r="J2813" s="6" t="s">
        <v>1053</v>
      </c>
      <c r="K2813" s="6" t="s">
        <v>1261</v>
      </c>
      <c r="L2813" s="6" t="s">
        <v>1266</v>
      </c>
      <c r="M2813" s="6" t="s">
        <v>1272</v>
      </c>
      <c r="N2813" s="5">
        <v>42164</v>
      </c>
      <c r="O2813" s="7">
        <v>37799</v>
      </c>
      <c r="P2813" s="7">
        <v>59999</v>
      </c>
      <c r="Q2813" s="7">
        <v>22200</v>
      </c>
      <c r="R2813" s="6">
        <v>25</v>
      </c>
      <c r="S2813" s="7">
        <v>1499975</v>
      </c>
      <c r="T2813" s="8">
        <v>0.01</v>
      </c>
      <c r="U2813" s="7">
        <v>14999.75</v>
      </c>
      <c r="V2813" s="7">
        <v>1484975.25</v>
      </c>
      <c r="W2813" s="7">
        <v>2449</v>
      </c>
      <c r="X2813" s="7">
        <v>2241012</v>
      </c>
      <c r="Y2813" s="9">
        <f>+DAY('TABLA PRINCIPAL'!$B2813)</f>
        <v>8</v>
      </c>
      <c r="Z2813" s="9">
        <f>+MONTH('TABLA PRINCIPAL'!$B2813)</f>
        <v>6</v>
      </c>
      <c r="AA2813" s="9">
        <f>+YEAR('TABLA PRINCIPAL'!$B2813)</f>
        <v>2015</v>
      </c>
      <c r="AB2813" s="22" t="str">
        <f>+IF(Ventas_Oficina[[#This Row],[Total del pedido]]&gt;=100000,"SI","NO")</f>
        <v>SI</v>
      </c>
      <c r="AC2813" s="22" t="str">
        <f>+_xlfn.XLOOKUP(Ventas_Oficina[[#This Row],[Nº de artículo]],AUXILIAR!A2812:A7708,AUXILIAR!D2812:D7708,"Error",0)</f>
        <v>No enviado a tiempo</v>
      </c>
      <c r="AD2813" s="22" t="str">
        <f>+IF(AND(Ventas_Oficina[[#This Row],[Total]]&gt;75000,Ventas_Oficina[[#This Row],[Envio a tiempo]]="Enviado a tiempo"),"Buena Venta","Venta Mala")</f>
        <v>Venta Mala</v>
      </c>
    </row>
    <row r="2814" spans="1:30" x14ac:dyDescent="0.25">
      <c r="A2814" s="26">
        <v>1472294</v>
      </c>
      <c r="B2814" s="10">
        <v>42169</v>
      </c>
      <c r="C2814" s="11" t="s">
        <v>748</v>
      </c>
      <c r="D2814" s="11" t="s">
        <v>29</v>
      </c>
      <c r="E2814" s="11" t="s">
        <v>12</v>
      </c>
      <c r="F2814" s="11" t="s">
        <v>13</v>
      </c>
      <c r="G2814" s="11" t="s">
        <v>1007</v>
      </c>
      <c r="H2814" s="11" t="s">
        <v>14</v>
      </c>
      <c r="I2814" s="11" t="s">
        <v>1016</v>
      </c>
      <c r="J2814" s="11" t="s">
        <v>1058</v>
      </c>
      <c r="K2814" s="11" t="s">
        <v>1261</v>
      </c>
      <c r="L2814" s="11" t="s">
        <v>1267</v>
      </c>
      <c r="M2814" s="11" t="s">
        <v>1272</v>
      </c>
      <c r="N2814" s="10">
        <v>42170</v>
      </c>
      <c r="O2814" s="12">
        <v>87</v>
      </c>
      <c r="P2814" s="12">
        <v>181</v>
      </c>
      <c r="Q2814" s="12">
        <v>94</v>
      </c>
      <c r="R2814" s="11">
        <v>34</v>
      </c>
      <c r="S2814" s="12">
        <v>6154</v>
      </c>
      <c r="T2814" s="13">
        <v>0.08</v>
      </c>
      <c r="U2814" s="12">
        <v>492.32</v>
      </c>
      <c r="V2814" s="12">
        <v>5661.68</v>
      </c>
      <c r="W2814" s="12">
        <v>75</v>
      </c>
      <c r="X2814" s="12">
        <v>3373</v>
      </c>
      <c r="Y2814" s="14">
        <f>+DAY('TABLA PRINCIPAL'!$B2814)</f>
        <v>14</v>
      </c>
      <c r="Z2814" s="14">
        <f>+MONTH('TABLA PRINCIPAL'!$B2814)</f>
        <v>6</v>
      </c>
      <c r="AA2814" s="14">
        <f>+YEAR('TABLA PRINCIPAL'!$B2814)</f>
        <v>2015</v>
      </c>
      <c r="AB2814" s="22" t="str">
        <f>+IF(Ventas_Oficina[[#This Row],[Total del pedido]]&gt;=100000,"SI","NO")</f>
        <v>NO</v>
      </c>
      <c r="AC2814" s="22" t="str">
        <f>+_xlfn.XLOOKUP(Ventas_Oficina[[#This Row],[Nº de artículo]],AUXILIAR!A2813:A7709,AUXILIAR!D2813:D7709,"Error",0)</f>
        <v>No enviado a tiempo</v>
      </c>
      <c r="AD2814" s="22" t="str">
        <f>+IF(AND(Ventas_Oficina[[#This Row],[Total]]&gt;75000,Ventas_Oficina[[#This Row],[Envio a tiempo]]="Enviado a tiempo"),"Buena Venta","Venta Mala")</f>
        <v>Venta Mala</v>
      </c>
    </row>
    <row r="2815" spans="1:30" x14ac:dyDescent="0.25">
      <c r="A2815" s="25">
        <v>1472294</v>
      </c>
      <c r="B2815" s="5">
        <v>41762</v>
      </c>
      <c r="C2815" s="6" t="s">
        <v>155</v>
      </c>
      <c r="D2815" s="6" t="s">
        <v>156</v>
      </c>
      <c r="E2815" s="6" t="s">
        <v>12</v>
      </c>
      <c r="F2815" s="6" t="s">
        <v>13</v>
      </c>
      <c r="G2815" s="6" t="s">
        <v>1008</v>
      </c>
      <c r="H2815" s="6" t="s">
        <v>42</v>
      </c>
      <c r="I2815" s="6" t="s">
        <v>1014</v>
      </c>
      <c r="J2815" s="6" t="s">
        <v>1075</v>
      </c>
      <c r="K2815" s="6" t="s">
        <v>1261</v>
      </c>
      <c r="L2815" s="6" t="s">
        <v>1267</v>
      </c>
      <c r="M2815" s="6" t="s">
        <v>1272</v>
      </c>
      <c r="N2815" s="5">
        <v>41766</v>
      </c>
      <c r="O2815" s="7">
        <v>225</v>
      </c>
      <c r="P2815" s="7">
        <v>369</v>
      </c>
      <c r="Q2815" s="7">
        <v>144</v>
      </c>
      <c r="R2815" s="6">
        <v>40</v>
      </c>
      <c r="S2815" s="7">
        <v>14760</v>
      </c>
      <c r="T2815" s="8">
        <v>0.03</v>
      </c>
      <c r="U2815" s="7">
        <v>442.8</v>
      </c>
      <c r="V2815" s="7">
        <v>14317.2</v>
      </c>
      <c r="W2815" s="7">
        <v>250</v>
      </c>
      <c r="X2815" s="7">
        <v>17785</v>
      </c>
      <c r="Y2815" s="9">
        <f>+DAY('TABLA PRINCIPAL'!$B2815)</f>
        <v>3</v>
      </c>
      <c r="Z2815" s="9">
        <f>+MONTH('TABLA PRINCIPAL'!$B2815)</f>
        <v>5</v>
      </c>
      <c r="AA2815" s="9">
        <f>+YEAR('TABLA PRINCIPAL'!$B2815)</f>
        <v>2014</v>
      </c>
      <c r="AB2815" s="22" t="str">
        <f>+IF(Ventas_Oficina[[#This Row],[Total del pedido]]&gt;=100000,"SI","NO")</f>
        <v>NO</v>
      </c>
      <c r="AC2815" s="22" t="str">
        <f>+_xlfn.XLOOKUP(Ventas_Oficina[[#This Row],[Nº de artículo]],AUXILIAR!A2814:A7710,AUXILIAR!D2814:D7710,"Error",0)</f>
        <v>No enviado a tiempo</v>
      </c>
      <c r="AD2815" s="22" t="str">
        <f>+IF(AND(Ventas_Oficina[[#This Row],[Total]]&gt;75000,Ventas_Oficina[[#This Row],[Envio a tiempo]]="Enviado a tiempo"),"Buena Venta","Venta Mala")</f>
        <v>Venta Mala</v>
      </c>
    </row>
    <row r="2816" spans="1:30" x14ac:dyDescent="0.25">
      <c r="A2816" s="26">
        <v>1472659</v>
      </c>
      <c r="B2816" s="10">
        <v>42165</v>
      </c>
      <c r="C2816" s="11" t="s">
        <v>270</v>
      </c>
      <c r="D2816" s="11" t="s">
        <v>68</v>
      </c>
      <c r="E2816" s="11" t="s">
        <v>12</v>
      </c>
      <c r="F2816" s="11" t="s">
        <v>13</v>
      </c>
      <c r="G2816" s="11" t="s">
        <v>1008</v>
      </c>
      <c r="H2816" s="11" t="s">
        <v>14</v>
      </c>
      <c r="I2816" s="11" t="s">
        <v>1013</v>
      </c>
      <c r="J2816" s="11" t="s">
        <v>1056</v>
      </c>
      <c r="K2816" s="11" t="s">
        <v>1261</v>
      </c>
      <c r="L2816" s="11" t="s">
        <v>1265</v>
      </c>
      <c r="M2816" s="11" t="s">
        <v>1272</v>
      </c>
      <c r="N2816" s="10">
        <v>42169</v>
      </c>
      <c r="O2816" s="12">
        <v>352</v>
      </c>
      <c r="P2816" s="12">
        <v>568</v>
      </c>
      <c r="Q2816" s="12">
        <v>216</v>
      </c>
      <c r="R2816" s="11">
        <v>27</v>
      </c>
      <c r="S2816" s="12">
        <v>15336</v>
      </c>
      <c r="T2816" s="13">
        <v>0.08</v>
      </c>
      <c r="U2816" s="12">
        <v>1226.8800000000001</v>
      </c>
      <c r="V2816" s="12">
        <v>14109.119999999999</v>
      </c>
      <c r="W2816" s="12">
        <v>139</v>
      </c>
      <c r="X2816" s="12">
        <v>4456</v>
      </c>
      <c r="Y2816" s="14">
        <f>+DAY('TABLA PRINCIPAL'!$B2816)</f>
        <v>10</v>
      </c>
      <c r="Z2816" s="14">
        <f>+MONTH('TABLA PRINCIPAL'!$B2816)</f>
        <v>6</v>
      </c>
      <c r="AA2816" s="14">
        <f>+YEAR('TABLA PRINCIPAL'!$B2816)</f>
        <v>2015</v>
      </c>
      <c r="AB2816" s="22" t="str">
        <f>+IF(Ventas_Oficina[[#This Row],[Total del pedido]]&gt;=100000,"SI","NO")</f>
        <v>NO</v>
      </c>
      <c r="AC2816" s="22" t="str">
        <f>+_xlfn.XLOOKUP(Ventas_Oficina[[#This Row],[Nº de artículo]],AUXILIAR!A2815:A7711,AUXILIAR!D2815:D7711,"Error",0)</f>
        <v>Enviado a tiempo</v>
      </c>
      <c r="AD2816" s="22" t="str">
        <f>+IF(AND(Ventas_Oficina[[#This Row],[Total]]&gt;75000,Ventas_Oficina[[#This Row],[Envio a tiempo]]="Enviado a tiempo"),"Buena Venta","Venta Mala")</f>
        <v>Venta Mala</v>
      </c>
    </row>
    <row r="2817" spans="1:30" x14ac:dyDescent="0.25">
      <c r="A2817" s="25">
        <v>1472659</v>
      </c>
      <c r="B2817" s="5">
        <v>41534</v>
      </c>
      <c r="C2817" s="6" t="s">
        <v>776</v>
      </c>
      <c r="D2817" s="6" t="s">
        <v>19</v>
      </c>
      <c r="E2817" s="6" t="s">
        <v>4</v>
      </c>
      <c r="F2817" s="6" t="s">
        <v>5</v>
      </c>
      <c r="G2817" s="6" t="s">
        <v>1007</v>
      </c>
      <c r="H2817" s="6" t="s">
        <v>6</v>
      </c>
      <c r="I2817" s="6" t="s">
        <v>1013</v>
      </c>
      <c r="J2817" s="6" t="s">
        <v>1074</v>
      </c>
      <c r="K2817" s="6" t="s">
        <v>1261</v>
      </c>
      <c r="L2817" s="6" t="s">
        <v>1265</v>
      </c>
      <c r="M2817" s="6" t="s">
        <v>1272</v>
      </c>
      <c r="N2817" s="5">
        <v>41536</v>
      </c>
      <c r="O2817" s="7">
        <v>287</v>
      </c>
      <c r="P2817" s="7">
        <v>684</v>
      </c>
      <c r="Q2817" s="7">
        <v>397</v>
      </c>
      <c r="R2817" s="6">
        <v>48</v>
      </c>
      <c r="S2817" s="7">
        <v>32832</v>
      </c>
      <c r="T2817" s="8">
        <v>0.08</v>
      </c>
      <c r="U2817" s="7">
        <v>2626.56</v>
      </c>
      <c r="V2817" s="7">
        <v>30205.439999999999</v>
      </c>
      <c r="W2817" s="7">
        <v>442</v>
      </c>
      <c r="X2817" s="7">
        <v>17813</v>
      </c>
      <c r="Y2817" s="9">
        <f>+DAY('TABLA PRINCIPAL'!$B2817)</f>
        <v>17</v>
      </c>
      <c r="Z2817" s="9">
        <f>+MONTH('TABLA PRINCIPAL'!$B2817)</f>
        <v>9</v>
      </c>
      <c r="AA2817" s="9">
        <f>+YEAR('TABLA PRINCIPAL'!$B2817)</f>
        <v>2013</v>
      </c>
      <c r="AB2817" s="22" t="str">
        <f>+IF(Ventas_Oficina[[#This Row],[Total del pedido]]&gt;=100000,"SI","NO")</f>
        <v>NO</v>
      </c>
      <c r="AC2817" s="22" t="str">
        <f>+_xlfn.XLOOKUP(Ventas_Oficina[[#This Row],[Nº de artículo]],AUXILIAR!A2816:A7712,AUXILIAR!D2816:D7712,"Error",0)</f>
        <v>Enviado a tiempo</v>
      </c>
      <c r="AD2817" s="22" t="str">
        <f>+IF(AND(Ventas_Oficina[[#This Row],[Total]]&gt;75000,Ventas_Oficina[[#This Row],[Envio a tiempo]]="Enviado a tiempo"),"Buena Venta","Venta Mala")</f>
        <v>Venta Mala</v>
      </c>
    </row>
    <row r="2818" spans="1:30" x14ac:dyDescent="0.25">
      <c r="A2818" s="26">
        <v>1472659</v>
      </c>
      <c r="B2818" s="10">
        <v>42165</v>
      </c>
      <c r="C2818" s="11" t="s">
        <v>270</v>
      </c>
      <c r="D2818" s="11" t="s">
        <v>68</v>
      </c>
      <c r="E2818" s="11" t="s">
        <v>12</v>
      </c>
      <c r="F2818" s="11" t="s">
        <v>13</v>
      </c>
      <c r="G2818" s="11" t="s">
        <v>1010</v>
      </c>
      <c r="H2818" s="11" t="s">
        <v>14</v>
      </c>
      <c r="I2818" s="11" t="s">
        <v>1012</v>
      </c>
      <c r="J2818" s="11" t="s">
        <v>1056</v>
      </c>
      <c r="K2818" s="11" t="s">
        <v>1262</v>
      </c>
      <c r="L2818" s="11" t="s">
        <v>1268</v>
      </c>
      <c r="M2818" s="11" t="s">
        <v>1272</v>
      </c>
      <c r="N2818" s="10">
        <v>42169</v>
      </c>
      <c r="O2818" s="12">
        <v>352</v>
      </c>
      <c r="P2818" s="12">
        <v>568</v>
      </c>
      <c r="Q2818" s="12">
        <v>216</v>
      </c>
      <c r="R2818" s="11">
        <v>8</v>
      </c>
      <c r="S2818" s="12">
        <v>4544</v>
      </c>
      <c r="T2818" s="13">
        <v>0.09</v>
      </c>
      <c r="U2818" s="12">
        <v>408.96</v>
      </c>
      <c r="V2818" s="12">
        <v>4135.04</v>
      </c>
      <c r="W2818" s="12">
        <v>139</v>
      </c>
      <c r="X2818" s="12">
        <v>4456</v>
      </c>
      <c r="Y2818" s="14">
        <f>+DAY('TABLA PRINCIPAL'!$B2818)</f>
        <v>10</v>
      </c>
      <c r="Z2818" s="14">
        <f>+MONTH('TABLA PRINCIPAL'!$B2818)</f>
        <v>6</v>
      </c>
      <c r="AA2818" s="14">
        <f>+YEAR('TABLA PRINCIPAL'!$B2818)</f>
        <v>2015</v>
      </c>
      <c r="AB2818" s="22" t="str">
        <f>+IF(Ventas_Oficina[[#This Row],[Total del pedido]]&gt;=100000,"SI","NO")</f>
        <v>NO</v>
      </c>
      <c r="AC2818" s="22" t="str">
        <f>+_xlfn.XLOOKUP(Ventas_Oficina[[#This Row],[Nº de artículo]],AUXILIAR!A2817:A7713,AUXILIAR!D2817:D7713,"Error",0)</f>
        <v>Enviado a tiempo</v>
      </c>
      <c r="AD2818" s="22" t="str">
        <f>+IF(AND(Ventas_Oficina[[#This Row],[Total]]&gt;75000,Ventas_Oficina[[#This Row],[Envio a tiempo]]="Enviado a tiempo"),"Buena Venta","Venta Mala")</f>
        <v>Venta Mala</v>
      </c>
    </row>
    <row r="2819" spans="1:30" x14ac:dyDescent="0.25">
      <c r="A2819" s="25">
        <v>1472659</v>
      </c>
      <c r="B2819" s="5">
        <v>42153</v>
      </c>
      <c r="C2819" s="6" t="s">
        <v>172</v>
      </c>
      <c r="D2819" s="6" t="s">
        <v>110</v>
      </c>
      <c r="E2819" s="6" t="s">
        <v>12</v>
      </c>
      <c r="F2819" s="6" t="s">
        <v>13</v>
      </c>
      <c r="G2819" s="6" t="s">
        <v>1007</v>
      </c>
      <c r="H2819" s="6" t="s">
        <v>14</v>
      </c>
      <c r="I2819" s="6" t="s">
        <v>1014</v>
      </c>
      <c r="J2819" s="6" t="s">
        <v>1089</v>
      </c>
      <c r="K2819" s="6" t="s">
        <v>1261</v>
      </c>
      <c r="L2819" s="6" t="s">
        <v>1265</v>
      </c>
      <c r="M2819" s="6" t="s">
        <v>1272</v>
      </c>
      <c r="N2819" s="5">
        <v>42155</v>
      </c>
      <c r="O2819" s="7">
        <v>176</v>
      </c>
      <c r="P2819" s="7">
        <v>338</v>
      </c>
      <c r="Q2819" s="7">
        <v>162</v>
      </c>
      <c r="R2819" s="6">
        <v>20</v>
      </c>
      <c r="S2819" s="7">
        <v>6760</v>
      </c>
      <c r="T2819" s="8">
        <v>0.04</v>
      </c>
      <c r="U2819" s="7">
        <v>270.39999999999998</v>
      </c>
      <c r="V2819" s="7">
        <v>6489.6</v>
      </c>
      <c r="W2819" s="7">
        <v>85</v>
      </c>
      <c r="X2819" s="7">
        <v>4303</v>
      </c>
      <c r="Y2819" s="9">
        <f>+DAY('TABLA PRINCIPAL'!$B2819)</f>
        <v>29</v>
      </c>
      <c r="Z2819" s="9">
        <f>+MONTH('TABLA PRINCIPAL'!$B2819)</f>
        <v>5</v>
      </c>
      <c r="AA2819" s="9">
        <f>+YEAR('TABLA PRINCIPAL'!$B2819)</f>
        <v>2015</v>
      </c>
      <c r="AB2819" s="22" t="str">
        <f>+IF(Ventas_Oficina[[#This Row],[Total del pedido]]&gt;=100000,"SI","NO")</f>
        <v>NO</v>
      </c>
      <c r="AC2819" s="22" t="str">
        <f>+_xlfn.XLOOKUP(Ventas_Oficina[[#This Row],[Nº de artículo]],AUXILIAR!A2818:A7714,AUXILIAR!D2818:D7714,"Error",0)</f>
        <v>Enviado a tiempo</v>
      </c>
      <c r="AD2819" s="22" t="str">
        <f>+IF(AND(Ventas_Oficina[[#This Row],[Total]]&gt;75000,Ventas_Oficina[[#This Row],[Envio a tiempo]]="Enviado a tiempo"),"Buena Venta","Venta Mala")</f>
        <v>Venta Mala</v>
      </c>
    </row>
    <row r="2820" spans="1:30" x14ac:dyDescent="0.25">
      <c r="A2820" s="26">
        <v>1472659</v>
      </c>
      <c r="B2820" s="10">
        <v>42165</v>
      </c>
      <c r="C2820" s="11" t="s">
        <v>777</v>
      </c>
      <c r="D2820" s="11" t="s">
        <v>92</v>
      </c>
      <c r="E2820" s="11" t="s">
        <v>4</v>
      </c>
      <c r="F2820" s="11" t="s">
        <v>5</v>
      </c>
      <c r="G2820" s="11" t="s">
        <v>1008</v>
      </c>
      <c r="H2820" s="11" t="s">
        <v>27</v>
      </c>
      <c r="I2820" s="11" t="s">
        <v>1015</v>
      </c>
      <c r="J2820" s="11" t="s">
        <v>1056</v>
      </c>
      <c r="K2820" s="11" t="s">
        <v>1263</v>
      </c>
      <c r="L2820" s="11" t="s">
        <v>1269</v>
      </c>
      <c r="M2820" s="11" t="s">
        <v>1272</v>
      </c>
      <c r="N2820" s="10">
        <v>42167</v>
      </c>
      <c r="O2820" s="12">
        <v>352</v>
      </c>
      <c r="P2820" s="12">
        <v>568</v>
      </c>
      <c r="Q2820" s="12">
        <v>216</v>
      </c>
      <c r="R2820" s="11">
        <v>3</v>
      </c>
      <c r="S2820" s="12">
        <v>1704</v>
      </c>
      <c r="T2820" s="13">
        <v>0.01</v>
      </c>
      <c r="U2820" s="12">
        <v>17.04</v>
      </c>
      <c r="V2820" s="12">
        <v>1686.96</v>
      </c>
      <c r="W2820" s="12">
        <v>139</v>
      </c>
      <c r="X2820" s="12">
        <v>4456</v>
      </c>
      <c r="Y2820" s="14">
        <f>+DAY('TABLA PRINCIPAL'!$B2820)</f>
        <v>10</v>
      </c>
      <c r="Z2820" s="14">
        <f>+MONTH('TABLA PRINCIPAL'!$B2820)</f>
        <v>6</v>
      </c>
      <c r="AA2820" s="14">
        <f>+YEAR('TABLA PRINCIPAL'!$B2820)</f>
        <v>2015</v>
      </c>
      <c r="AB2820" s="22" t="str">
        <f>+IF(Ventas_Oficina[[#This Row],[Total del pedido]]&gt;=100000,"SI","NO")</f>
        <v>NO</v>
      </c>
      <c r="AC2820" s="22" t="str">
        <f>+_xlfn.XLOOKUP(Ventas_Oficina[[#This Row],[Nº de artículo]],AUXILIAR!A2819:A7715,AUXILIAR!D2819:D7715,"Error",0)</f>
        <v>Enviado a tiempo</v>
      </c>
      <c r="AD2820" s="22" t="str">
        <f>+IF(AND(Ventas_Oficina[[#This Row],[Total]]&gt;75000,Ventas_Oficina[[#This Row],[Envio a tiempo]]="Enviado a tiempo"),"Buena Venta","Venta Mala")</f>
        <v>Venta Mala</v>
      </c>
    </row>
    <row r="2821" spans="1:30" x14ac:dyDescent="0.25">
      <c r="A2821" s="25">
        <v>1472659</v>
      </c>
      <c r="B2821" s="5">
        <v>42163</v>
      </c>
      <c r="C2821" s="6" t="s">
        <v>69</v>
      </c>
      <c r="D2821" s="6" t="s">
        <v>23</v>
      </c>
      <c r="E2821" s="6" t="s">
        <v>4</v>
      </c>
      <c r="F2821" s="6" t="s">
        <v>5</v>
      </c>
      <c r="G2821" s="6" t="s">
        <v>1008</v>
      </c>
      <c r="H2821" s="6" t="s">
        <v>24</v>
      </c>
      <c r="I2821" s="6" t="s">
        <v>1013</v>
      </c>
      <c r="J2821" s="6" t="s">
        <v>1053</v>
      </c>
      <c r="K2821" s="6" t="s">
        <v>1261</v>
      </c>
      <c r="L2821" s="6" t="s">
        <v>1265</v>
      </c>
      <c r="M2821" s="6" t="s">
        <v>1272</v>
      </c>
      <c r="N2821" s="5">
        <v>42164</v>
      </c>
      <c r="O2821" s="7">
        <v>37799</v>
      </c>
      <c r="P2821" s="7">
        <v>59999</v>
      </c>
      <c r="Q2821" s="7">
        <v>22200</v>
      </c>
      <c r="R2821" s="6">
        <v>10</v>
      </c>
      <c r="S2821" s="7">
        <v>599990</v>
      </c>
      <c r="T2821" s="8">
        <v>0.01</v>
      </c>
      <c r="U2821" s="7">
        <v>5999.9000000000005</v>
      </c>
      <c r="V2821" s="7">
        <v>593990.1</v>
      </c>
      <c r="W2821" s="7">
        <v>2449</v>
      </c>
      <c r="X2821" s="7">
        <v>2241012</v>
      </c>
      <c r="Y2821" s="9">
        <f>+DAY('TABLA PRINCIPAL'!$B2821)</f>
        <v>8</v>
      </c>
      <c r="Z2821" s="9">
        <f>+MONTH('TABLA PRINCIPAL'!$B2821)</f>
        <v>6</v>
      </c>
      <c r="AA2821" s="9">
        <f>+YEAR('TABLA PRINCIPAL'!$B2821)</f>
        <v>2015</v>
      </c>
      <c r="AB2821" s="22" t="str">
        <f>+IF(Ventas_Oficina[[#This Row],[Total del pedido]]&gt;=100000,"SI","NO")</f>
        <v>SI</v>
      </c>
      <c r="AC2821" s="22" t="str">
        <f>+_xlfn.XLOOKUP(Ventas_Oficina[[#This Row],[Nº de artículo]],AUXILIAR!A2820:A7716,AUXILIAR!D2820:D7716,"Error",0)</f>
        <v>Enviado a tiempo</v>
      </c>
      <c r="AD2821" s="22" t="str">
        <f>+IF(AND(Ventas_Oficina[[#This Row],[Total]]&gt;75000,Ventas_Oficina[[#This Row],[Envio a tiempo]]="Enviado a tiempo"),"Buena Venta","Venta Mala")</f>
        <v>Buena Venta</v>
      </c>
    </row>
    <row r="2822" spans="1:30" x14ac:dyDescent="0.25">
      <c r="A2822" s="26">
        <v>1472659</v>
      </c>
      <c r="B2822" s="10">
        <v>42159</v>
      </c>
      <c r="C2822" s="11" t="s">
        <v>262</v>
      </c>
      <c r="D2822" s="11" t="s">
        <v>199</v>
      </c>
      <c r="E2822" s="11" t="s">
        <v>4</v>
      </c>
      <c r="F2822" s="11" t="s">
        <v>5</v>
      </c>
      <c r="G2822" s="11" t="s">
        <v>1007</v>
      </c>
      <c r="H2822" s="11" t="s">
        <v>24</v>
      </c>
      <c r="I2822" s="11" t="s">
        <v>1012</v>
      </c>
      <c r="J2822" s="11" t="s">
        <v>1039</v>
      </c>
      <c r="K2822" s="11" t="s">
        <v>1262</v>
      </c>
      <c r="L2822" s="11" t="s">
        <v>1265</v>
      </c>
      <c r="M2822" s="11" t="s">
        <v>1273</v>
      </c>
      <c r="N2822" s="10">
        <v>42160</v>
      </c>
      <c r="O2822" s="12">
        <v>479</v>
      </c>
      <c r="P2822" s="12">
        <v>1197</v>
      </c>
      <c r="Q2822" s="12">
        <v>718</v>
      </c>
      <c r="R2822" s="11">
        <v>6</v>
      </c>
      <c r="S2822" s="12">
        <v>7182</v>
      </c>
      <c r="T2822" s="13">
        <v>0.03</v>
      </c>
      <c r="U2822" s="12">
        <v>215.45999999999998</v>
      </c>
      <c r="V2822" s="12">
        <v>6966.54</v>
      </c>
      <c r="W2822" s="12">
        <v>581</v>
      </c>
      <c r="X2822" s="12">
        <v>4456</v>
      </c>
      <c r="Y2822" s="14">
        <f>+DAY('TABLA PRINCIPAL'!$B2822)</f>
        <v>4</v>
      </c>
      <c r="Z2822" s="14">
        <f>+MONTH('TABLA PRINCIPAL'!$B2822)</f>
        <v>6</v>
      </c>
      <c r="AA2822" s="14">
        <f>+YEAR('TABLA PRINCIPAL'!$B2822)</f>
        <v>2015</v>
      </c>
      <c r="AB2822" s="22" t="str">
        <f>+IF(Ventas_Oficina[[#This Row],[Total del pedido]]&gt;=100000,"SI","NO")</f>
        <v>NO</v>
      </c>
      <c r="AC2822" s="22" t="str">
        <f>+_xlfn.XLOOKUP(Ventas_Oficina[[#This Row],[Nº de artículo]],AUXILIAR!A2821:A7717,AUXILIAR!D2821:D7717,"Error",0)</f>
        <v>No enviado a tiempo</v>
      </c>
      <c r="AD2822" s="22" t="str">
        <f>+IF(AND(Ventas_Oficina[[#This Row],[Total]]&gt;75000,Ventas_Oficina[[#This Row],[Envio a tiempo]]="Enviado a tiempo"),"Buena Venta","Venta Mala")</f>
        <v>Venta Mala</v>
      </c>
    </row>
    <row r="2823" spans="1:30" x14ac:dyDescent="0.25">
      <c r="A2823" s="25">
        <v>1472659</v>
      </c>
      <c r="B2823" s="5">
        <v>41495</v>
      </c>
      <c r="C2823" s="6" t="s">
        <v>291</v>
      </c>
      <c r="D2823" s="6" t="s">
        <v>46</v>
      </c>
      <c r="E2823" s="6" t="s">
        <v>4</v>
      </c>
      <c r="F2823" s="6" t="s">
        <v>5</v>
      </c>
      <c r="G2823" s="6" t="s">
        <v>1008</v>
      </c>
      <c r="H2823" s="6" t="s">
        <v>9</v>
      </c>
      <c r="I2823" s="6" t="s">
        <v>1014</v>
      </c>
      <c r="J2823" s="6" t="s">
        <v>1104</v>
      </c>
      <c r="K2823" s="6" t="s">
        <v>1263</v>
      </c>
      <c r="L2823" s="6" t="s">
        <v>1266</v>
      </c>
      <c r="M2823" s="6" t="s">
        <v>1272</v>
      </c>
      <c r="N2823" s="5">
        <v>41502</v>
      </c>
      <c r="O2823" s="7">
        <v>131</v>
      </c>
      <c r="P2823" s="7">
        <v>284</v>
      </c>
      <c r="Q2823" s="7">
        <v>153</v>
      </c>
      <c r="R2823" s="6">
        <v>44</v>
      </c>
      <c r="S2823" s="7">
        <v>12496</v>
      </c>
      <c r="T2823" s="8">
        <v>0.03</v>
      </c>
      <c r="U2823" s="7">
        <v>374.88</v>
      </c>
      <c r="V2823" s="7">
        <v>12121.12</v>
      </c>
      <c r="W2823" s="7">
        <v>93</v>
      </c>
      <c r="X2823" s="7">
        <v>4305</v>
      </c>
      <c r="Y2823" s="9">
        <f>+DAY('TABLA PRINCIPAL'!$B2823)</f>
        <v>9</v>
      </c>
      <c r="Z2823" s="9">
        <f>+MONTH('TABLA PRINCIPAL'!$B2823)</f>
        <v>8</v>
      </c>
      <c r="AA2823" s="9">
        <f>+YEAR('TABLA PRINCIPAL'!$B2823)</f>
        <v>2013</v>
      </c>
      <c r="AB2823" s="22" t="str">
        <f>+IF(Ventas_Oficina[[#This Row],[Total del pedido]]&gt;=100000,"SI","NO")</f>
        <v>NO</v>
      </c>
      <c r="AC2823" s="22" t="str">
        <f>+_xlfn.XLOOKUP(Ventas_Oficina[[#This Row],[Nº de artículo]],AUXILIAR!A2822:A7718,AUXILIAR!D2822:D7718,"Error",0)</f>
        <v>No enviado a tiempo</v>
      </c>
      <c r="AD2823" s="22" t="str">
        <f>+IF(AND(Ventas_Oficina[[#This Row],[Total]]&gt;75000,Ventas_Oficina[[#This Row],[Envio a tiempo]]="Enviado a tiempo"),"Buena Venta","Venta Mala")</f>
        <v>Venta Mala</v>
      </c>
    </row>
    <row r="2824" spans="1:30" x14ac:dyDescent="0.25">
      <c r="A2824" s="26">
        <v>1472659</v>
      </c>
      <c r="B2824" s="10">
        <v>42165</v>
      </c>
      <c r="C2824" s="11" t="s">
        <v>270</v>
      </c>
      <c r="D2824" s="11" t="s">
        <v>68</v>
      </c>
      <c r="E2824" s="11" t="s">
        <v>12</v>
      </c>
      <c r="F2824" s="11" t="s">
        <v>13</v>
      </c>
      <c r="G2824" s="11" t="s">
        <v>1009</v>
      </c>
      <c r="H2824" s="11" t="s">
        <v>14</v>
      </c>
      <c r="I2824" s="11" t="s">
        <v>1015</v>
      </c>
      <c r="J2824" s="11" t="s">
        <v>1056</v>
      </c>
      <c r="K2824" s="11" t="s">
        <v>1261</v>
      </c>
      <c r="L2824" s="11" t="s">
        <v>1267</v>
      </c>
      <c r="M2824" s="11" t="s">
        <v>1272</v>
      </c>
      <c r="N2824" s="10">
        <v>42169</v>
      </c>
      <c r="O2824" s="12">
        <v>352</v>
      </c>
      <c r="P2824" s="12">
        <v>568</v>
      </c>
      <c r="Q2824" s="12">
        <v>216</v>
      </c>
      <c r="R2824" s="11">
        <v>11</v>
      </c>
      <c r="S2824" s="12">
        <v>6248</v>
      </c>
      <c r="T2824" s="13">
        <v>0.06</v>
      </c>
      <c r="U2824" s="12">
        <v>374.88</v>
      </c>
      <c r="V2824" s="12">
        <v>5873.12</v>
      </c>
      <c r="W2824" s="12">
        <v>139</v>
      </c>
      <c r="X2824" s="12">
        <v>4456</v>
      </c>
      <c r="Y2824" s="14">
        <f>+DAY('TABLA PRINCIPAL'!$B2824)</f>
        <v>10</v>
      </c>
      <c r="Z2824" s="14">
        <f>+MONTH('TABLA PRINCIPAL'!$B2824)</f>
        <v>6</v>
      </c>
      <c r="AA2824" s="14">
        <f>+YEAR('TABLA PRINCIPAL'!$B2824)</f>
        <v>2015</v>
      </c>
      <c r="AB2824" s="22" t="str">
        <f>+IF(Ventas_Oficina[[#This Row],[Total del pedido]]&gt;=100000,"SI","NO")</f>
        <v>NO</v>
      </c>
      <c r="AC2824" s="22" t="str">
        <f>+_xlfn.XLOOKUP(Ventas_Oficina[[#This Row],[Nº de artículo]],AUXILIAR!A2823:A7719,AUXILIAR!D2823:D7719,"Error",0)</f>
        <v>Enviado a tiempo</v>
      </c>
      <c r="AD2824" s="22" t="str">
        <f>+IF(AND(Ventas_Oficina[[#This Row],[Total]]&gt;75000,Ventas_Oficina[[#This Row],[Envio a tiempo]]="Enviado a tiempo"),"Buena Venta","Venta Mala")</f>
        <v>Venta Mala</v>
      </c>
    </row>
    <row r="2825" spans="1:30" x14ac:dyDescent="0.25">
      <c r="A2825" s="25">
        <v>1473025</v>
      </c>
      <c r="B2825" s="5">
        <v>42166</v>
      </c>
      <c r="C2825" s="6" t="s">
        <v>429</v>
      </c>
      <c r="D2825" s="6" t="s">
        <v>38</v>
      </c>
      <c r="E2825" s="6" t="s">
        <v>4</v>
      </c>
      <c r="F2825" s="6" t="s">
        <v>5</v>
      </c>
      <c r="G2825" s="6" t="s">
        <v>1007</v>
      </c>
      <c r="H2825" s="6" t="s">
        <v>39</v>
      </c>
      <c r="I2825" s="6" t="s">
        <v>1013</v>
      </c>
      <c r="J2825" s="6" t="s">
        <v>1136</v>
      </c>
      <c r="K2825" s="6" t="s">
        <v>1261</v>
      </c>
      <c r="L2825" s="6" t="s">
        <v>1267</v>
      </c>
      <c r="M2825" s="6" t="s">
        <v>1272</v>
      </c>
      <c r="N2825" s="5">
        <v>42166</v>
      </c>
      <c r="O2825" s="7">
        <v>351</v>
      </c>
      <c r="P2825" s="7">
        <v>857</v>
      </c>
      <c r="Q2825" s="7">
        <v>506</v>
      </c>
      <c r="R2825" s="6">
        <v>31</v>
      </c>
      <c r="S2825" s="7">
        <v>26567</v>
      </c>
      <c r="T2825" s="8">
        <v>0</v>
      </c>
      <c r="U2825" s="7">
        <v>0</v>
      </c>
      <c r="V2825" s="7">
        <v>26567</v>
      </c>
      <c r="W2825" s="7">
        <v>614</v>
      </c>
      <c r="X2825" s="7">
        <v>17583</v>
      </c>
      <c r="Y2825" s="9">
        <f>+DAY('TABLA PRINCIPAL'!$B2825)</f>
        <v>11</v>
      </c>
      <c r="Z2825" s="9">
        <f>+MONTH('TABLA PRINCIPAL'!$B2825)</f>
        <v>6</v>
      </c>
      <c r="AA2825" s="9">
        <f>+YEAR('TABLA PRINCIPAL'!$B2825)</f>
        <v>2015</v>
      </c>
      <c r="AB2825" s="22" t="str">
        <f>+IF(Ventas_Oficina[[#This Row],[Total del pedido]]&gt;=100000,"SI","NO")</f>
        <v>NO</v>
      </c>
      <c r="AC2825" s="22" t="str">
        <f>+_xlfn.XLOOKUP(Ventas_Oficina[[#This Row],[Nº de artículo]],AUXILIAR!A2824:A7720,AUXILIAR!D2824:D7720,"Error",0)</f>
        <v>No enviado a tiempo</v>
      </c>
      <c r="AD2825" s="22" t="str">
        <f>+IF(AND(Ventas_Oficina[[#This Row],[Total]]&gt;75000,Ventas_Oficina[[#This Row],[Envio a tiempo]]="Enviado a tiempo"),"Buena Venta","Venta Mala")</f>
        <v>Venta Mala</v>
      </c>
    </row>
    <row r="2826" spans="1:30" x14ac:dyDescent="0.25">
      <c r="A2826" s="26">
        <v>1473025</v>
      </c>
      <c r="B2826" s="10">
        <v>41762</v>
      </c>
      <c r="C2826" s="11" t="s">
        <v>155</v>
      </c>
      <c r="D2826" s="11" t="s">
        <v>156</v>
      </c>
      <c r="E2826" s="11" t="s">
        <v>12</v>
      </c>
      <c r="F2826" s="11" t="s">
        <v>13</v>
      </c>
      <c r="G2826" s="11" t="s">
        <v>1010</v>
      </c>
      <c r="H2826" s="11" t="s">
        <v>42</v>
      </c>
      <c r="I2826" s="11" t="s">
        <v>1016</v>
      </c>
      <c r="J2826" s="11" t="s">
        <v>1136</v>
      </c>
      <c r="K2826" s="11" t="s">
        <v>1261</v>
      </c>
      <c r="L2826" s="11" t="s">
        <v>1267</v>
      </c>
      <c r="M2826" s="11" t="s">
        <v>1272</v>
      </c>
      <c r="N2826" s="10">
        <v>41766</v>
      </c>
      <c r="O2826" s="12">
        <v>351</v>
      </c>
      <c r="P2826" s="12">
        <v>857</v>
      </c>
      <c r="Q2826" s="12">
        <v>506</v>
      </c>
      <c r="R2826" s="11">
        <v>23</v>
      </c>
      <c r="S2826" s="12">
        <v>19711</v>
      </c>
      <c r="T2826" s="13">
        <v>0.06</v>
      </c>
      <c r="U2826" s="12">
        <v>1182.6599999999999</v>
      </c>
      <c r="V2826" s="12">
        <v>18528.34</v>
      </c>
      <c r="W2826" s="12">
        <v>614</v>
      </c>
      <c r="X2826" s="12">
        <v>17583</v>
      </c>
      <c r="Y2826" s="14">
        <f>+DAY('TABLA PRINCIPAL'!$B2826)</f>
        <v>3</v>
      </c>
      <c r="Z2826" s="14">
        <f>+MONTH('TABLA PRINCIPAL'!$B2826)</f>
        <v>5</v>
      </c>
      <c r="AA2826" s="14">
        <f>+YEAR('TABLA PRINCIPAL'!$B2826)</f>
        <v>2014</v>
      </c>
      <c r="AB2826" s="22" t="str">
        <f>+IF(Ventas_Oficina[[#This Row],[Total del pedido]]&gt;=100000,"SI","NO")</f>
        <v>NO</v>
      </c>
      <c r="AC2826" s="22" t="str">
        <f>+_xlfn.XLOOKUP(Ventas_Oficina[[#This Row],[Nº de artículo]],AUXILIAR!A2825:A7721,AUXILIAR!D2825:D7721,"Error",0)</f>
        <v>No enviado a tiempo</v>
      </c>
      <c r="AD2826" s="22" t="str">
        <f>+IF(AND(Ventas_Oficina[[#This Row],[Total]]&gt;75000,Ventas_Oficina[[#This Row],[Envio a tiempo]]="Enviado a tiempo"),"Buena Venta","Venta Mala")</f>
        <v>Venta Mala</v>
      </c>
    </row>
    <row r="2827" spans="1:30" x14ac:dyDescent="0.25">
      <c r="A2827" s="25">
        <v>1473025</v>
      </c>
      <c r="B2827" s="5">
        <v>41923</v>
      </c>
      <c r="C2827" s="6" t="s">
        <v>499</v>
      </c>
      <c r="D2827" s="6" t="s">
        <v>71</v>
      </c>
      <c r="E2827" s="6" t="s">
        <v>4</v>
      </c>
      <c r="F2827" s="6" t="s">
        <v>5</v>
      </c>
      <c r="G2827" s="6" t="s">
        <v>1009</v>
      </c>
      <c r="H2827" s="6" t="s">
        <v>17</v>
      </c>
      <c r="I2827" s="6" t="s">
        <v>1016</v>
      </c>
      <c r="J2827" s="6" t="s">
        <v>1068</v>
      </c>
      <c r="K2827" s="6" t="s">
        <v>1261</v>
      </c>
      <c r="L2827" s="6" t="s">
        <v>1267</v>
      </c>
      <c r="M2827" s="6" t="s">
        <v>1272</v>
      </c>
      <c r="N2827" s="5">
        <v>41923</v>
      </c>
      <c r="O2827" s="7">
        <v>446</v>
      </c>
      <c r="P2827" s="7">
        <v>1089</v>
      </c>
      <c r="Q2827" s="7">
        <v>643</v>
      </c>
      <c r="R2827" s="6">
        <v>24</v>
      </c>
      <c r="S2827" s="7">
        <v>26136</v>
      </c>
      <c r="T2827" s="8">
        <v>0.04</v>
      </c>
      <c r="U2827" s="7">
        <v>1045.44</v>
      </c>
      <c r="V2827" s="7">
        <v>25090.560000000001</v>
      </c>
      <c r="W2827" s="7">
        <v>450</v>
      </c>
      <c r="X2827" s="7">
        <v>7466</v>
      </c>
      <c r="Y2827" s="9">
        <f>+DAY('TABLA PRINCIPAL'!$B2827)</f>
        <v>11</v>
      </c>
      <c r="Z2827" s="9">
        <f>+MONTH('TABLA PRINCIPAL'!$B2827)</f>
        <v>10</v>
      </c>
      <c r="AA2827" s="9">
        <f>+YEAR('TABLA PRINCIPAL'!$B2827)</f>
        <v>2014</v>
      </c>
      <c r="AB2827" s="22" t="str">
        <f>+IF(Ventas_Oficina[[#This Row],[Total del pedido]]&gt;=100000,"SI","NO")</f>
        <v>NO</v>
      </c>
      <c r="AC2827" s="22" t="str">
        <f>+_xlfn.XLOOKUP(Ventas_Oficina[[#This Row],[Nº de artículo]],AUXILIAR!A2826:A7722,AUXILIAR!D2826:D7722,"Error",0)</f>
        <v>Enviado a tiempo</v>
      </c>
      <c r="AD2827" s="22" t="str">
        <f>+IF(AND(Ventas_Oficina[[#This Row],[Total]]&gt;75000,Ventas_Oficina[[#This Row],[Envio a tiempo]]="Enviado a tiempo"),"Buena Venta","Venta Mala")</f>
        <v>Venta Mala</v>
      </c>
    </row>
    <row r="2828" spans="1:30" x14ac:dyDescent="0.25">
      <c r="A2828" s="26">
        <v>1473025</v>
      </c>
      <c r="B2828" s="10">
        <v>42154</v>
      </c>
      <c r="C2828" s="11" t="s">
        <v>386</v>
      </c>
      <c r="D2828" s="11" t="s">
        <v>76</v>
      </c>
      <c r="E2828" s="11" t="s">
        <v>4</v>
      </c>
      <c r="F2828" s="11" t="s">
        <v>5</v>
      </c>
      <c r="G2828" s="11" t="s">
        <v>1009</v>
      </c>
      <c r="H2828" s="11" t="s">
        <v>17</v>
      </c>
      <c r="I2828" s="11" t="s">
        <v>1016</v>
      </c>
      <c r="J2828" s="11" t="s">
        <v>1083</v>
      </c>
      <c r="K2828" s="11" t="s">
        <v>1261</v>
      </c>
      <c r="L2828" s="11" t="s">
        <v>1267</v>
      </c>
      <c r="M2828" s="11" t="s">
        <v>1272</v>
      </c>
      <c r="N2828" s="10">
        <v>42520</v>
      </c>
      <c r="O2828" s="12">
        <v>375</v>
      </c>
      <c r="P2828" s="12">
        <v>708</v>
      </c>
      <c r="Q2828" s="12">
        <v>333</v>
      </c>
      <c r="R2828" s="11">
        <v>27</v>
      </c>
      <c r="S2828" s="12">
        <v>19116</v>
      </c>
      <c r="T2828" s="13">
        <v>7.0000000000000007E-2</v>
      </c>
      <c r="U2828" s="12">
        <v>1338.1200000000001</v>
      </c>
      <c r="V2828" s="12">
        <v>17777.88</v>
      </c>
      <c r="W2828" s="12">
        <v>235</v>
      </c>
      <c r="X2828" s="12">
        <v>9095</v>
      </c>
      <c r="Y2828" s="14">
        <f>+DAY('TABLA PRINCIPAL'!$B2828)</f>
        <v>30</v>
      </c>
      <c r="Z2828" s="14">
        <f>+MONTH('TABLA PRINCIPAL'!$B2828)</f>
        <v>5</v>
      </c>
      <c r="AA2828" s="14">
        <f>+YEAR('TABLA PRINCIPAL'!$B2828)</f>
        <v>2015</v>
      </c>
      <c r="AB2828" s="22" t="str">
        <f>+IF(Ventas_Oficina[[#This Row],[Total del pedido]]&gt;=100000,"SI","NO")</f>
        <v>NO</v>
      </c>
      <c r="AC2828" s="22" t="str">
        <f>+_xlfn.XLOOKUP(Ventas_Oficina[[#This Row],[Nº de artículo]],AUXILIAR!A2827:A7723,AUXILIAR!D2827:D7723,"Error",0)</f>
        <v>No enviado a tiempo</v>
      </c>
      <c r="AD2828" s="22" t="str">
        <f>+IF(AND(Ventas_Oficina[[#This Row],[Total]]&gt;75000,Ventas_Oficina[[#This Row],[Envio a tiempo]]="Enviado a tiempo"),"Buena Venta","Venta Mala")</f>
        <v>Venta Mala</v>
      </c>
    </row>
    <row r="2829" spans="1:30" x14ac:dyDescent="0.25">
      <c r="A2829" s="25">
        <v>1473390</v>
      </c>
      <c r="B2829" s="5">
        <v>41471</v>
      </c>
      <c r="C2829" s="6" t="s">
        <v>257</v>
      </c>
      <c r="D2829" s="6" t="s">
        <v>97</v>
      </c>
      <c r="E2829" s="6" t="s">
        <v>12</v>
      </c>
      <c r="F2829" s="6" t="s">
        <v>13</v>
      </c>
      <c r="G2829" s="6" t="s">
        <v>1010</v>
      </c>
      <c r="H2829" s="6" t="s">
        <v>14</v>
      </c>
      <c r="I2829" s="6" t="s">
        <v>1014</v>
      </c>
      <c r="J2829" s="6" t="s">
        <v>1052</v>
      </c>
      <c r="K2829" s="6" t="s">
        <v>1261</v>
      </c>
      <c r="L2829" s="6" t="s">
        <v>1267</v>
      </c>
      <c r="M2829" s="6" t="s">
        <v>1272</v>
      </c>
      <c r="N2829" s="5">
        <v>41471</v>
      </c>
      <c r="O2829" s="7">
        <v>332</v>
      </c>
      <c r="P2829" s="7">
        <v>518</v>
      </c>
      <c r="Q2829" s="7">
        <v>186</v>
      </c>
      <c r="R2829" s="6">
        <v>25</v>
      </c>
      <c r="S2829" s="7">
        <v>12950</v>
      </c>
      <c r="T2829" s="8">
        <v>0</v>
      </c>
      <c r="U2829" s="7">
        <v>0</v>
      </c>
      <c r="V2829" s="7">
        <v>12950</v>
      </c>
      <c r="W2829" s="7">
        <v>204</v>
      </c>
      <c r="X2829" s="7">
        <v>11216</v>
      </c>
      <c r="Y2829" s="9">
        <f>+DAY('TABLA PRINCIPAL'!$B2829)</f>
        <v>16</v>
      </c>
      <c r="Z2829" s="9">
        <f>+MONTH('TABLA PRINCIPAL'!$B2829)</f>
        <v>7</v>
      </c>
      <c r="AA2829" s="9">
        <f>+YEAR('TABLA PRINCIPAL'!$B2829)</f>
        <v>2013</v>
      </c>
      <c r="AB2829" s="22" t="str">
        <f>+IF(Ventas_Oficina[[#This Row],[Total del pedido]]&gt;=100000,"SI","NO")</f>
        <v>NO</v>
      </c>
      <c r="AC2829" s="22" t="str">
        <f>+_xlfn.XLOOKUP(Ventas_Oficina[[#This Row],[Nº de artículo]],AUXILIAR!A2828:A7724,AUXILIAR!D2828:D7724,"Error",0)</f>
        <v>No enviado a tiempo</v>
      </c>
      <c r="AD2829" s="22" t="str">
        <f>+IF(AND(Ventas_Oficina[[#This Row],[Total]]&gt;75000,Ventas_Oficina[[#This Row],[Envio a tiempo]]="Enviado a tiempo"),"Buena Venta","Venta Mala")</f>
        <v>Venta Mala</v>
      </c>
    </row>
    <row r="2830" spans="1:30" x14ac:dyDescent="0.25">
      <c r="A2830" s="26">
        <v>1473390</v>
      </c>
      <c r="B2830" s="10">
        <v>42038</v>
      </c>
      <c r="C2830" s="11" t="s">
        <v>322</v>
      </c>
      <c r="D2830" s="11" t="s">
        <v>323</v>
      </c>
      <c r="E2830" s="11" t="s">
        <v>4</v>
      </c>
      <c r="F2830" s="11" t="s">
        <v>5</v>
      </c>
      <c r="G2830" s="11" t="s">
        <v>1010</v>
      </c>
      <c r="H2830" s="11" t="s">
        <v>34</v>
      </c>
      <c r="I2830" s="11" t="s">
        <v>1014</v>
      </c>
      <c r="J2830" s="11" t="s">
        <v>1052</v>
      </c>
      <c r="K2830" s="11" t="s">
        <v>1261</v>
      </c>
      <c r="L2830" s="11" t="s">
        <v>1265</v>
      </c>
      <c r="M2830" s="11" t="s">
        <v>1272</v>
      </c>
      <c r="N2830" s="10">
        <v>42065</v>
      </c>
      <c r="O2830" s="12">
        <v>332</v>
      </c>
      <c r="P2830" s="12">
        <v>518</v>
      </c>
      <c r="Q2830" s="12">
        <v>186</v>
      </c>
      <c r="R2830" s="11">
        <v>34</v>
      </c>
      <c r="S2830" s="12">
        <v>17612</v>
      </c>
      <c r="T2830" s="13">
        <v>0</v>
      </c>
      <c r="U2830" s="12">
        <v>0</v>
      </c>
      <c r="V2830" s="12">
        <v>17612</v>
      </c>
      <c r="W2830" s="12">
        <v>204</v>
      </c>
      <c r="X2830" s="12">
        <v>4557</v>
      </c>
      <c r="Y2830" s="14">
        <f>+DAY('TABLA PRINCIPAL'!$B2830)</f>
        <v>3</v>
      </c>
      <c r="Z2830" s="14">
        <f>+MONTH('TABLA PRINCIPAL'!$B2830)</f>
        <v>2</v>
      </c>
      <c r="AA2830" s="14">
        <f>+YEAR('TABLA PRINCIPAL'!$B2830)</f>
        <v>2015</v>
      </c>
      <c r="AB2830" s="22" t="str">
        <f>+IF(Ventas_Oficina[[#This Row],[Total del pedido]]&gt;=100000,"SI","NO")</f>
        <v>NO</v>
      </c>
      <c r="AC2830" s="22" t="str">
        <f>+_xlfn.XLOOKUP(Ventas_Oficina[[#This Row],[Nº de artículo]],AUXILIAR!A2829:A7725,AUXILIAR!D2829:D7725,"Error",0)</f>
        <v>No enviado a tiempo</v>
      </c>
      <c r="AD2830" s="22" t="str">
        <f>+IF(AND(Ventas_Oficina[[#This Row],[Total]]&gt;75000,Ventas_Oficina[[#This Row],[Envio a tiempo]]="Enviado a tiempo"),"Buena Venta","Venta Mala")</f>
        <v>Venta Mala</v>
      </c>
    </row>
    <row r="2831" spans="1:30" x14ac:dyDescent="0.25">
      <c r="A2831" s="25">
        <v>1473755</v>
      </c>
      <c r="B2831" s="5">
        <v>42166</v>
      </c>
      <c r="C2831" s="6" t="s">
        <v>529</v>
      </c>
      <c r="D2831" s="6" t="s">
        <v>71</v>
      </c>
      <c r="E2831" s="6" t="s">
        <v>4</v>
      </c>
      <c r="F2831" s="6" t="s">
        <v>5</v>
      </c>
      <c r="G2831" s="6" t="s">
        <v>1008</v>
      </c>
      <c r="H2831" s="6" t="s">
        <v>17</v>
      </c>
      <c r="I2831" s="6" t="s">
        <v>1014</v>
      </c>
      <c r="J2831" s="6" t="s">
        <v>1099</v>
      </c>
      <c r="K2831" s="6" t="s">
        <v>1261</v>
      </c>
      <c r="L2831" s="6" t="s">
        <v>1267</v>
      </c>
      <c r="M2831" s="6" t="s">
        <v>1272</v>
      </c>
      <c r="N2831" s="5">
        <v>42168</v>
      </c>
      <c r="O2831" s="7">
        <v>93</v>
      </c>
      <c r="P2831" s="7">
        <v>160</v>
      </c>
      <c r="Q2831" s="7">
        <v>67</v>
      </c>
      <c r="R2831" s="6">
        <v>10</v>
      </c>
      <c r="S2831" s="7">
        <v>1600</v>
      </c>
      <c r="T2831" s="8">
        <v>0.01</v>
      </c>
      <c r="U2831" s="7">
        <v>16</v>
      </c>
      <c r="V2831" s="7">
        <v>1584</v>
      </c>
      <c r="W2831" s="7">
        <v>129</v>
      </c>
      <c r="X2831" s="7">
        <v>3815</v>
      </c>
      <c r="Y2831" s="9">
        <f>+DAY('TABLA PRINCIPAL'!$B2831)</f>
        <v>11</v>
      </c>
      <c r="Z2831" s="9">
        <f>+MONTH('TABLA PRINCIPAL'!$B2831)</f>
        <v>6</v>
      </c>
      <c r="AA2831" s="9">
        <f>+YEAR('TABLA PRINCIPAL'!$B2831)</f>
        <v>2015</v>
      </c>
      <c r="AB2831" s="22" t="str">
        <f>+IF(Ventas_Oficina[[#This Row],[Total del pedido]]&gt;=100000,"SI","NO")</f>
        <v>NO</v>
      </c>
      <c r="AC2831" s="22" t="str">
        <f>+_xlfn.XLOOKUP(Ventas_Oficina[[#This Row],[Nº de artículo]],AUXILIAR!A2830:A7726,AUXILIAR!D2830:D7726,"Error",0)</f>
        <v>Enviado a tiempo</v>
      </c>
      <c r="AD2831" s="22" t="str">
        <f>+IF(AND(Ventas_Oficina[[#This Row],[Total]]&gt;75000,Ventas_Oficina[[#This Row],[Envio a tiempo]]="Enviado a tiempo"),"Buena Venta","Venta Mala")</f>
        <v>Venta Mala</v>
      </c>
    </row>
    <row r="2832" spans="1:30" x14ac:dyDescent="0.25">
      <c r="A2832" s="26">
        <v>1473755</v>
      </c>
      <c r="B2832" s="10">
        <v>41459</v>
      </c>
      <c r="C2832" s="11" t="s">
        <v>778</v>
      </c>
      <c r="D2832" s="11" t="s">
        <v>189</v>
      </c>
      <c r="E2832" s="11" t="s">
        <v>4</v>
      </c>
      <c r="F2832" s="11" t="s">
        <v>5</v>
      </c>
      <c r="G2832" s="11" t="s">
        <v>1010</v>
      </c>
      <c r="H2832" s="11" t="s">
        <v>121</v>
      </c>
      <c r="I2832" s="11" t="s">
        <v>1015</v>
      </c>
      <c r="J2832" s="11" t="s">
        <v>1044</v>
      </c>
      <c r="K2832" s="11" t="s">
        <v>1262</v>
      </c>
      <c r="L2832" s="11" t="s">
        <v>1268</v>
      </c>
      <c r="M2832" s="11" t="s">
        <v>1272</v>
      </c>
      <c r="N2832" s="10">
        <v>41461</v>
      </c>
      <c r="O2832" s="12">
        <v>118</v>
      </c>
      <c r="P2832" s="12">
        <v>188</v>
      </c>
      <c r="Q2832" s="12">
        <v>70</v>
      </c>
      <c r="R2832" s="11">
        <v>2</v>
      </c>
      <c r="S2832" s="12">
        <v>376</v>
      </c>
      <c r="T2832" s="13">
        <v>0.01</v>
      </c>
      <c r="U2832" s="12">
        <v>3.7600000000000002</v>
      </c>
      <c r="V2832" s="12">
        <v>372.24</v>
      </c>
      <c r="W2832" s="12">
        <v>149</v>
      </c>
      <c r="X2832" s="12">
        <v>8456</v>
      </c>
      <c r="Y2832" s="14">
        <f>+DAY('TABLA PRINCIPAL'!$B2832)</f>
        <v>4</v>
      </c>
      <c r="Z2832" s="14">
        <f>+MONTH('TABLA PRINCIPAL'!$B2832)</f>
        <v>7</v>
      </c>
      <c r="AA2832" s="14">
        <f>+YEAR('TABLA PRINCIPAL'!$B2832)</f>
        <v>2013</v>
      </c>
      <c r="AB2832" s="22" t="str">
        <f>+IF(Ventas_Oficina[[#This Row],[Total del pedido]]&gt;=100000,"SI","NO")</f>
        <v>NO</v>
      </c>
      <c r="AC2832" s="22" t="str">
        <f>+_xlfn.XLOOKUP(Ventas_Oficina[[#This Row],[Nº de artículo]],AUXILIAR!A2831:A7727,AUXILIAR!D2831:D7727,"Error",0)</f>
        <v>Enviado a tiempo</v>
      </c>
      <c r="AD2832" s="22" t="str">
        <f>+IF(AND(Ventas_Oficina[[#This Row],[Total]]&gt;75000,Ventas_Oficina[[#This Row],[Envio a tiempo]]="Enviado a tiempo"),"Buena Venta","Venta Mala")</f>
        <v>Venta Mala</v>
      </c>
    </row>
    <row r="2833" spans="1:30" x14ac:dyDescent="0.25">
      <c r="A2833" s="25">
        <v>1473755</v>
      </c>
      <c r="B2833" s="5">
        <v>41587</v>
      </c>
      <c r="C2833" s="6" t="s">
        <v>441</v>
      </c>
      <c r="D2833" s="6" t="s">
        <v>135</v>
      </c>
      <c r="E2833" s="6" t="s">
        <v>12</v>
      </c>
      <c r="F2833" s="6" t="s">
        <v>13</v>
      </c>
      <c r="G2833" s="6" t="s">
        <v>1010</v>
      </c>
      <c r="H2833" s="6" t="s">
        <v>42</v>
      </c>
      <c r="I2833" s="6" t="s">
        <v>1014</v>
      </c>
      <c r="J2833" s="6" t="s">
        <v>1052</v>
      </c>
      <c r="K2833" s="6" t="s">
        <v>1261</v>
      </c>
      <c r="L2833" s="6" t="s">
        <v>1266</v>
      </c>
      <c r="M2833" s="6" t="s">
        <v>1272</v>
      </c>
      <c r="N2833" s="5">
        <v>41587</v>
      </c>
      <c r="O2833" s="7">
        <v>332</v>
      </c>
      <c r="P2833" s="7">
        <v>518</v>
      </c>
      <c r="Q2833" s="7">
        <v>186</v>
      </c>
      <c r="R2833" s="6">
        <v>34</v>
      </c>
      <c r="S2833" s="7">
        <v>17612</v>
      </c>
      <c r="T2833" s="8">
        <v>0</v>
      </c>
      <c r="U2833" s="7">
        <v>0</v>
      </c>
      <c r="V2833" s="7">
        <v>17612</v>
      </c>
      <c r="W2833" s="7">
        <v>204</v>
      </c>
      <c r="X2833" s="7">
        <v>4456</v>
      </c>
      <c r="Y2833" s="9">
        <f>+DAY('TABLA PRINCIPAL'!$B2833)</f>
        <v>9</v>
      </c>
      <c r="Z2833" s="9">
        <f>+MONTH('TABLA PRINCIPAL'!$B2833)</f>
        <v>11</v>
      </c>
      <c r="AA2833" s="9">
        <f>+YEAR('TABLA PRINCIPAL'!$B2833)</f>
        <v>2013</v>
      </c>
      <c r="AB2833" s="22" t="str">
        <f>+IF(Ventas_Oficina[[#This Row],[Total del pedido]]&gt;=100000,"SI","NO")</f>
        <v>NO</v>
      </c>
      <c r="AC2833" s="22" t="str">
        <f>+_xlfn.XLOOKUP(Ventas_Oficina[[#This Row],[Nº de artículo]],AUXILIAR!A2832:A7728,AUXILIAR!D2832:D7728,"Error",0)</f>
        <v>Enviado a tiempo</v>
      </c>
      <c r="AD2833" s="22" t="str">
        <f>+IF(AND(Ventas_Oficina[[#This Row],[Total]]&gt;75000,Ventas_Oficina[[#This Row],[Envio a tiempo]]="Enviado a tiempo"),"Buena Venta","Venta Mala")</f>
        <v>Venta Mala</v>
      </c>
    </row>
    <row r="2834" spans="1:30" x14ac:dyDescent="0.25">
      <c r="A2834" s="26">
        <v>1474120</v>
      </c>
      <c r="B2834" s="10">
        <v>41363</v>
      </c>
      <c r="C2834" s="11" t="s">
        <v>227</v>
      </c>
      <c r="D2834" s="11" t="s">
        <v>281</v>
      </c>
      <c r="E2834" s="11" t="s">
        <v>4</v>
      </c>
      <c r="F2834" s="11" t="s">
        <v>5</v>
      </c>
      <c r="G2834" s="11" t="s">
        <v>1009</v>
      </c>
      <c r="H2834" s="11" t="s">
        <v>24</v>
      </c>
      <c r="I2834" s="11" t="s">
        <v>1015</v>
      </c>
      <c r="J2834" s="11" t="s">
        <v>1044</v>
      </c>
      <c r="K2834" s="11" t="s">
        <v>1261</v>
      </c>
      <c r="L2834" s="11" t="s">
        <v>1265</v>
      </c>
      <c r="M2834" s="11" t="s">
        <v>1272</v>
      </c>
      <c r="N2834" s="10">
        <v>41364</v>
      </c>
      <c r="O2834" s="12">
        <v>118</v>
      </c>
      <c r="P2834" s="12">
        <v>188</v>
      </c>
      <c r="Q2834" s="12">
        <v>70</v>
      </c>
      <c r="R2834" s="11">
        <v>20</v>
      </c>
      <c r="S2834" s="12">
        <v>3760</v>
      </c>
      <c r="T2834" s="13">
        <v>0.04</v>
      </c>
      <c r="U2834" s="12">
        <v>150.4</v>
      </c>
      <c r="V2834" s="12">
        <v>3609.6</v>
      </c>
      <c r="W2834" s="12">
        <v>149</v>
      </c>
      <c r="X2834" s="12">
        <v>6057</v>
      </c>
      <c r="Y2834" s="14">
        <f>+DAY('TABLA PRINCIPAL'!$B2834)</f>
        <v>30</v>
      </c>
      <c r="Z2834" s="14">
        <f>+MONTH('TABLA PRINCIPAL'!$B2834)</f>
        <v>3</v>
      </c>
      <c r="AA2834" s="14">
        <f>+YEAR('TABLA PRINCIPAL'!$B2834)</f>
        <v>2013</v>
      </c>
      <c r="AB2834" s="22" t="str">
        <f>+IF(Ventas_Oficina[[#This Row],[Total del pedido]]&gt;=100000,"SI","NO")</f>
        <v>NO</v>
      </c>
      <c r="AC2834" s="22" t="str">
        <f>+_xlfn.XLOOKUP(Ventas_Oficina[[#This Row],[Nº de artículo]],AUXILIAR!A2833:A7729,AUXILIAR!D2833:D7729,"Error",0)</f>
        <v>No enviado a tiempo</v>
      </c>
      <c r="AD2834" s="22" t="str">
        <f>+IF(AND(Ventas_Oficina[[#This Row],[Total]]&gt;75000,Ventas_Oficina[[#This Row],[Envio a tiempo]]="Enviado a tiempo"),"Buena Venta","Venta Mala")</f>
        <v>Venta Mala</v>
      </c>
    </row>
    <row r="2835" spans="1:30" x14ac:dyDescent="0.25">
      <c r="A2835" s="25">
        <v>1474120</v>
      </c>
      <c r="B2835" s="5">
        <v>41495</v>
      </c>
      <c r="C2835" s="6" t="s">
        <v>282</v>
      </c>
      <c r="D2835" s="6" t="s">
        <v>133</v>
      </c>
      <c r="E2835" s="6" t="s">
        <v>12</v>
      </c>
      <c r="F2835" s="6" t="s">
        <v>13</v>
      </c>
      <c r="G2835" s="6" t="s">
        <v>1007</v>
      </c>
      <c r="H2835" s="6" t="s">
        <v>42</v>
      </c>
      <c r="I2835" s="6" t="s">
        <v>1012</v>
      </c>
      <c r="J2835" s="6" t="s">
        <v>1023</v>
      </c>
      <c r="K2835" s="6" t="s">
        <v>1261</v>
      </c>
      <c r="L2835" s="6" t="s">
        <v>1267</v>
      </c>
      <c r="M2835" s="6" t="s">
        <v>1272</v>
      </c>
      <c r="N2835" s="5">
        <v>41499</v>
      </c>
      <c r="O2835" s="7">
        <v>459</v>
      </c>
      <c r="P2835" s="7">
        <v>728</v>
      </c>
      <c r="Q2835" s="7">
        <v>269</v>
      </c>
      <c r="R2835" s="6">
        <v>25</v>
      </c>
      <c r="S2835" s="7">
        <v>18200</v>
      </c>
      <c r="T2835" s="8">
        <v>0.09</v>
      </c>
      <c r="U2835" s="7">
        <v>1638</v>
      </c>
      <c r="V2835" s="7">
        <v>16562</v>
      </c>
      <c r="W2835" s="7">
        <v>1115</v>
      </c>
      <c r="X2835" s="7">
        <v>16971</v>
      </c>
      <c r="Y2835" s="9">
        <f>+DAY('TABLA PRINCIPAL'!$B2835)</f>
        <v>9</v>
      </c>
      <c r="Z2835" s="9">
        <f>+MONTH('TABLA PRINCIPAL'!$B2835)</f>
        <v>8</v>
      </c>
      <c r="AA2835" s="9">
        <f>+YEAR('TABLA PRINCIPAL'!$B2835)</f>
        <v>2013</v>
      </c>
      <c r="AB2835" s="22" t="str">
        <f>+IF(Ventas_Oficina[[#This Row],[Total del pedido]]&gt;=100000,"SI","NO")</f>
        <v>NO</v>
      </c>
      <c r="AC2835" s="22" t="str">
        <f>+_xlfn.XLOOKUP(Ventas_Oficina[[#This Row],[Nº de artículo]],AUXILIAR!A2834:A7730,AUXILIAR!D2834:D7730,"Error",0)</f>
        <v>No enviado a tiempo</v>
      </c>
      <c r="AD2835" s="22" t="str">
        <f>+IF(AND(Ventas_Oficina[[#This Row],[Total]]&gt;75000,Ventas_Oficina[[#This Row],[Envio a tiempo]]="Enviado a tiempo"),"Buena Venta","Venta Mala")</f>
        <v>Venta Mala</v>
      </c>
    </row>
    <row r="2836" spans="1:30" x14ac:dyDescent="0.25">
      <c r="A2836" s="26">
        <v>1474120</v>
      </c>
      <c r="B2836" s="10">
        <v>42037</v>
      </c>
      <c r="C2836" s="11" t="s">
        <v>240</v>
      </c>
      <c r="D2836" s="11" t="s">
        <v>68</v>
      </c>
      <c r="E2836" s="11" t="s">
        <v>12</v>
      </c>
      <c r="F2836" s="11" t="s">
        <v>13</v>
      </c>
      <c r="G2836" s="11" t="s">
        <v>1009</v>
      </c>
      <c r="H2836" s="11" t="s">
        <v>14</v>
      </c>
      <c r="I2836" s="11" t="s">
        <v>1015</v>
      </c>
      <c r="J2836" s="11" t="s">
        <v>1098</v>
      </c>
      <c r="K2836" s="11" t="s">
        <v>1261</v>
      </c>
      <c r="L2836" s="11" t="s">
        <v>1265</v>
      </c>
      <c r="M2836" s="11" t="s">
        <v>1272</v>
      </c>
      <c r="N2836" s="10">
        <v>42047</v>
      </c>
      <c r="O2836" s="12">
        <v>1983</v>
      </c>
      <c r="P2836" s="12">
        <v>3098</v>
      </c>
      <c r="Q2836" s="12">
        <v>1115</v>
      </c>
      <c r="R2836" s="11">
        <v>32</v>
      </c>
      <c r="S2836" s="12">
        <v>99136</v>
      </c>
      <c r="T2836" s="13">
        <v>0.01</v>
      </c>
      <c r="U2836" s="12">
        <v>991.36</v>
      </c>
      <c r="V2836" s="12">
        <v>98144.639999999999</v>
      </c>
      <c r="W2836" s="12">
        <v>1951</v>
      </c>
      <c r="X2836" s="12">
        <v>133036</v>
      </c>
      <c r="Y2836" s="14">
        <f>+DAY('TABLA PRINCIPAL'!$B2836)</f>
        <v>2</v>
      </c>
      <c r="Z2836" s="14">
        <f>+MONTH('TABLA PRINCIPAL'!$B2836)</f>
        <v>2</v>
      </c>
      <c r="AA2836" s="14">
        <f>+YEAR('TABLA PRINCIPAL'!$B2836)</f>
        <v>2015</v>
      </c>
      <c r="AB2836" s="22" t="str">
        <f>+IF(Ventas_Oficina[[#This Row],[Total del pedido]]&gt;=100000,"SI","NO")</f>
        <v>NO</v>
      </c>
      <c r="AC2836" s="22" t="str">
        <f>+_xlfn.XLOOKUP(Ventas_Oficina[[#This Row],[Nº de artículo]],AUXILIAR!A2835:A7731,AUXILIAR!D2835:D7731,"Error",0)</f>
        <v>Enviado a tiempo</v>
      </c>
      <c r="AD2836" s="22" t="str">
        <f>+IF(AND(Ventas_Oficina[[#This Row],[Total]]&gt;75000,Ventas_Oficina[[#This Row],[Envio a tiempo]]="Enviado a tiempo"),"Buena Venta","Venta Mala")</f>
        <v>Buena Venta</v>
      </c>
    </row>
    <row r="2837" spans="1:30" x14ac:dyDescent="0.25">
      <c r="A2837" s="25">
        <v>1474120</v>
      </c>
      <c r="B2837" s="5">
        <v>42336</v>
      </c>
      <c r="C2837" s="6" t="s">
        <v>365</v>
      </c>
      <c r="D2837" s="6" t="s">
        <v>265</v>
      </c>
      <c r="E2837" s="6" t="s">
        <v>4</v>
      </c>
      <c r="F2837" s="6" t="s">
        <v>5</v>
      </c>
      <c r="G2837" s="6" t="s">
        <v>1009</v>
      </c>
      <c r="H2837" s="6" t="s">
        <v>53</v>
      </c>
      <c r="I2837" s="6" t="s">
        <v>1012</v>
      </c>
      <c r="J2837" s="6" t="s">
        <v>1083</v>
      </c>
      <c r="K2837" s="6" t="s">
        <v>1261</v>
      </c>
      <c r="L2837" s="6" t="s">
        <v>1265</v>
      </c>
      <c r="M2837" s="6" t="s">
        <v>1273</v>
      </c>
      <c r="N2837" s="5">
        <v>42338</v>
      </c>
      <c r="O2837" s="7">
        <v>375</v>
      </c>
      <c r="P2837" s="7">
        <v>708</v>
      </c>
      <c r="Q2837" s="7">
        <v>333</v>
      </c>
      <c r="R2837" s="6">
        <v>34</v>
      </c>
      <c r="S2837" s="7">
        <v>24072</v>
      </c>
      <c r="T2837" s="8">
        <v>0.03</v>
      </c>
      <c r="U2837" s="7">
        <v>722.16</v>
      </c>
      <c r="V2837" s="7">
        <v>23349.84</v>
      </c>
      <c r="W2837" s="7">
        <v>235</v>
      </c>
      <c r="X2837" s="7">
        <v>9949</v>
      </c>
      <c r="Y2837" s="9">
        <f>+DAY('TABLA PRINCIPAL'!$B2837)</f>
        <v>28</v>
      </c>
      <c r="Z2837" s="9">
        <f>+MONTH('TABLA PRINCIPAL'!$B2837)</f>
        <v>11</v>
      </c>
      <c r="AA2837" s="9">
        <f>+YEAR('TABLA PRINCIPAL'!$B2837)</f>
        <v>2015</v>
      </c>
      <c r="AB2837" s="22" t="str">
        <f>+IF(Ventas_Oficina[[#This Row],[Total del pedido]]&gt;=100000,"SI","NO")</f>
        <v>NO</v>
      </c>
      <c r="AC2837" s="22" t="str">
        <f>+_xlfn.XLOOKUP(Ventas_Oficina[[#This Row],[Nº de artículo]],AUXILIAR!A2836:A7732,AUXILIAR!D2836:D7732,"Error",0)</f>
        <v>Enviado a tiempo</v>
      </c>
      <c r="AD2837" s="22" t="str">
        <f>+IF(AND(Ventas_Oficina[[#This Row],[Total]]&gt;75000,Ventas_Oficina[[#This Row],[Envio a tiempo]]="Enviado a tiempo"),"Buena Venta","Venta Mala")</f>
        <v>Venta Mala</v>
      </c>
    </row>
    <row r="2838" spans="1:30" x14ac:dyDescent="0.25">
      <c r="A2838" s="26">
        <v>1474120</v>
      </c>
      <c r="B2838" s="10">
        <v>42369</v>
      </c>
      <c r="C2838" s="11" t="s">
        <v>368</v>
      </c>
      <c r="D2838" s="11" t="s">
        <v>369</v>
      </c>
      <c r="E2838" s="11" t="s">
        <v>4</v>
      </c>
      <c r="F2838" s="11" t="s">
        <v>5</v>
      </c>
      <c r="G2838" s="11" t="s">
        <v>1010</v>
      </c>
      <c r="H2838" s="11" t="s">
        <v>9</v>
      </c>
      <c r="I2838" s="11" t="s">
        <v>1013</v>
      </c>
      <c r="J2838" s="11" t="s">
        <v>1031</v>
      </c>
      <c r="K2838" s="11" t="s">
        <v>1262</v>
      </c>
      <c r="L2838" s="11" t="s">
        <v>1265</v>
      </c>
      <c r="M2838" s="11" t="s">
        <v>1272</v>
      </c>
      <c r="N2838" s="10">
        <v>42370</v>
      </c>
      <c r="O2838" s="12">
        <v>1007</v>
      </c>
      <c r="P2838" s="12">
        <v>1598</v>
      </c>
      <c r="Q2838" s="12">
        <v>591</v>
      </c>
      <c r="R2838" s="11">
        <v>29</v>
      </c>
      <c r="S2838" s="12">
        <v>46342</v>
      </c>
      <c r="T2838" s="13">
        <v>0.09</v>
      </c>
      <c r="U2838" s="12">
        <v>4170.78</v>
      </c>
      <c r="V2838" s="12">
        <v>42171.22</v>
      </c>
      <c r="W2838" s="12">
        <v>400</v>
      </c>
      <c r="X2838" s="12">
        <v>1119121</v>
      </c>
      <c r="Y2838" s="14">
        <f>+DAY('TABLA PRINCIPAL'!$B2838)</f>
        <v>31</v>
      </c>
      <c r="Z2838" s="14">
        <f>+MONTH('TABLA PRINCIPAL'!$B2838)</f>
        <v>12</v>
      </c>
      <c r="AA2838" s="14">
        <f>+YEAR('TABLA PRINCIPAL'!$B2838)</f>
        <v>2015</v>
      </c>
      <c r="AB2838" s="22" t="str">
        <f>+IF(Ventas_Oficina[[#This Row],[Total del pedido]]&gt;=100000,"SI","NO")</f>
        <v>NO</v>
      </c>
      <c r="AC2838" s="22" t="str">
        <f>+_xlfn.XLOOKUP(Ventas_Oficina[[#This Row],[Nº de artículo]],AUXILIAR!A2837:A7733,AUXILIAR!D2837:D7733,"Error",0)</f>
        <v>Enviado a tiempo</v>
      </c>
      <c r="AD2838" s="22" t="str">
        <f>+IF(AND(Ventas_Oficina[[#This Row],[Total]]&gt;75000,Ventas_Oficina[[#This Row],[Envio a tiempo]]="Enviado a tiempo"),"Buena Venta","Venta Mala")</f>
        <v>Buena Venta</v>
      </c>
    </row>
    <row r="2839" spans="1:30" x14ac:dyDescent="0.25">
      <c r="A2839" s="25">
        <v>1474120</v>
      </c>
      <c r="B2839" s="5">
        <v>42053</v>
      </c>
      <c r="C2839" s="6" t="s">
        <v>414</v>
      </c>
      <c r="D2839" s="6" t="s">
        <v>199</v>
      </c>
      <c r="E2839" s="6" t="s">
        <v>4</v>
      </c>
      <c r="F2839" s="6" t="s">
        <v>5</v>
      </c>
      <c r="G2839" s="6" t="s">
        <v>1008</v>
      </c>
      <c r="H2839" s="6" t="s">
        <v>24</v>
      </c>
      <c r="I2839" s="6" t="s">
        <v>1013</v>
      </c>
      <c r="J2839" s="6" t="s">
        <v>1056</v>
      </c>
      <c r="K2839" s="6" t="s">
        <v>1262</v>
      </c>
      <c r="L2839" s="6" t="s">
        <v>1269</v>
      </c>
      <c r="M2839" s="6" t="s">
        <v>1272</v>
      </c>
      <c r="N2839" s="5">
        <v>42055</v>
      </c>
      <c r="O2839" s="7">
        <v>352</v>
      </c>
      <c r="P2839" s="7">
        <v>568</v>
      </c>
      <c r="Q2839" s="7">
        <v>216</v>
      </c>
      <c r="R2839" s="6">
        <v>30</v>
      </c>
      <c r="S2839" s="7">
        <v>17040</v>
      </c>
      <c r="T2839" s="8">
        <v>0.09</v>
      </c>
      <c r="U2839" s="7">
        <v>1533.6</v>
      </c>
      <c r="V2839" s="7">
        <v>15506.4</v>
      </c>
      <c r="W2839" s="7">
        <v>139</v>
      </c>
      <c r="X2839" s="7">
        <v>6248</v>
      </c>
      <c r="Y2839" s="9">
        <f>+DAY('TABLA PRINCIPAL'!$B2839)</f>
        <v>18</v>
      </c>
      <c r="Z2839" s="9">
        <f>+MONTH('TABLA PRINCIPAL'!$B2839)</f>
        <v>2</v>
      </c>
      <c r="AA2839" s="9">
        <f>+YEAR('TABLA PRINCIPAL'!$B2839)</f>
        <v>2015</v>
      </c>
      <c r="AB2839" s="22" t="str">
        <f>+IF(Ventas_Oficina[[#This Row],[Total del pedido]]&gt;=100000,"SI","NO")</f>
        <v>NO</v>
      </c>
      <c r="AC2839" s="22" t="str">
        <f>+_xlfn.XLOOKUP(Ventas_Oficina[[#This Row],[Nº de artículo]],AUXILIAR!A2838:A7734,AUXILIAR!D2838:D7734,"Error",0)</f>
        <v>No enviado a tiempo</v>
      </c>
      <c r="AD2839" s="22" t="str">
        <f>+IF(AND(Ventas_Oficina[[#This Row],[Total]]&gt;75000,Ventas_Oficina[[#This Row],[Envio a tiempo]]="Enviado a tiempo"),"Buena Venta","Venta Mala")</f>
        <v>Venta Mala</v>
      </c>
    </row>
    <row r="2840" spans="1:30" x14ac:dyDescent="0.25">
      <c r="A2840" s="26">
        <v>1474486</v>
      </c>
      <c r="B2840" s="10">
        <v>41398</v>
      </c>
      <c r="C2840" s="11" t="s">
        <v>269</v>
      </c>
      <c r="D2840" s="11" t="s">
        <v>102</v>
      </c>
      <c r="E2840" s="11" t="s">
        <v>4</v>
      </c>
      <c r="F2840" s="11" t="s">
        <v>5</v>
      </c>
      <c r="G2840" s="11" t="s">
        <v>1010</v>
      </c>
      <c r="H2840" s="11" t="s">
        <v>39</v>
      </c>
      <c r="I2840" s="11" t="s">
        <v>1014</v>
      </c>
      <c r="J2840" s="11" t="s">
        <v>1096</v>
      </c>
      <c r="K2840" s="11" t="s">
        <v>1261</v>
      </c>
      <c r="L2840" s="11" t="s">
        <v>1265</v>
      </c>
      <c r="M2840" s="11" t="s">
        <v>1272</v>
      </c>
      <c r="N2840" s="10">
        <v>41400</v>
      </c>
      <c r="O2840" s="12">
        <v>419</v>
      </c>
      <c r="P2840" s="12">
        <v>1023</v>
      </c>
      <c r="Q2840" s="12">
        <v>604</v>
      </c>
      <c r="R2840" s="11">
        <v>24</v>
      </c>
      <c r="S2840" s="12">
        <v>24552</v>
      </c>
      <c r="T2840" s="13">
        <v>7.0000000000000007E-2</v>
      </c>
      <c r="U2840" s="12">
        <v>1718.64</v>
      </c>
      <c r="V2840" s="12">
        <v>22833.360000000001</v>
      </c>
      <c r="W2840" s="12">
        <v>468</v>
      </c>
      <c r="X2840" s="12">
        <v>41533</v>
      </c>
      <c r="Y2840" s="14">
        <f>+DAY('TABLA PRINCIPAL'!$B2840)</f>
        <v>4</v>
      </c>
      <c r="Z2840" s="14">
        <f>+MONTH('TABLA PRINCIPAL'!$B2840)</f>
        <v>5</v>
      </c>
      <c r="AA2840" s="14">
        <f>+YEAR('TABLA PRINCIPAL'!$B2840)</f>
        <v>2013</v>
      </c>
      <c r="AB2840" s="22" t="str">
        <f>+IF(Ventas_Oficina[[#This Row],[Total del pedido]]&gt;=100000,"SI","NO")</f>
        <v>NO</v>
      </c>
      <c r="AC2840" s="22" t="str">
        <f>+_xlfn.XLOOKUP(Ventas_Oficina[[#This Row],[Nº de artículo]],AUXILIAR!A2839:A7735,AUXILIAR!D2839:D7735,"Error",0)</f>
        <v>Enviado a tiempo</v>
      </c>
      <c r="AD2840" s="22" t="str">
        <f>+IF(AND(Ventas_Oficina[[#This Row],[Total]]&gt;75000,Ventas_Oficina[[#This Row],[Envio a tiempo]]="Enviado a tiempo"),"Buena Venta","Venta Mala")</f>
        <v>Venta Mala</v>
      </c>
    </row>
    <row r="2841" spans="1:30" x14ac:dyDescent="0.25">
      <c r="A2841" s="25">
        <v>1474486</v>
      </c>
      <c r="B2841" s="5">
        <v>42309</v>
      </c>
      <c r="C2841" s="6" t="s">
        <v>96</v>
      </c>
      <c r="D2841" s="6" t="s">
        <v>97</v>
      </c>
      <c r="E2841" s="6" t="s">
        <v>12</v>
      </c>
      <c r="F2841" s="6" t="s">
        <v>13</v>
      </c>
      <c r="G2841" s="6" t="s">
        <v>1010</v>
      </c>
      <c r="H2841" s="6" t="s">
        <v>14</v>
      </c>
      <c r="I2841" s="6" t="s">
        <v>1016</v>
      </c>
      <c r="J2841" s="6" t="s">
        <v>1096</v>
      </c>
      <c r="K2841" s="6" t="s">
        <v>1262</v>
      </c>
      <c r="L2841" s="6" t="s">
        <v>1265</v>
      </c>
      <c r="M2841" s="6" t="s">
        <v>1272</v>
      </c>
      <c r="N2841" s="5">
        <v>42309</v>
      </c>
      <c r="O2841" s="7">
        <v>419</v>
      </c>
      <c r="P2841" s="7">
        <v>1023</v>
      </c>
      <c r="Q2841" s="7">
        <v>604</v>
      </c>
      <c r="R2841" s="6">
        <v>23</v>
      </c>
      <c r="S2841" s="7">
        <v>23529</v>
      </c>
      <c r="T2841" s="8">
        <v>0.01</v>
      </c>
      <c r="U2841" s="7">
        <v>235.29</v>
      </c>
      <c r="V2841" s="7">
        <v>23293.71</v>
      </c>
      <c r="W2841" s="7">
        <v>468</v>
      </c>
      <c r="X2841" s="7">
        <v>41074</v>
      </c>
      <c r="Y2841" s="9">
        <f>+DAY('TABLA PRINCIPAL'!$B2841)</f>
        <v>1</v>
      </c>
      <c r="Z2841" s="9">
        <f>+MONTH('TABLA PRINCIPAL'!$B2841)</f>
        <v>11</v>
      </c>
      <c r="AA2841" s="9">
        <f>+YEAR('TABLA PRINCIPAL'!$B2841)</f>
        <v>2015</v>
      </c>
      <c r="AB2841" s="22" t="str">
        <f>+IF(Ventas_Oficina[[#This Row],[Total del pedido]]&gt;=100000,"SI","NO")</f>
        <v>NO</v>
      </c>
      <c r="AC2841" s="22" t="str">
        <f>+_xlfn.XLOOKUP(Ventas_Oficina[[#This Row],[Nº de artículo]],AUXILIAR!A2840:A7736,AUXILIAR!D2840:D7736,"Error",0)</f>
        <v>Enviado a tiempo</v>
      </c>
      <c r="AD2841" s="22" t="str">
        <f>+IF(AND(Ventas_Oficina[[#This Row],[Total]]&gt;75000,Ventas_Oficina[[#This Row],[Envio a tiempo]]="Enviado a tiempo"),"Buena Venta","Venta Mala")</f>
        <v>Venta Mala</v>
      </c>
    </row>
    <row r="2842" spans="1:30" x14ac:dyDescent="0.25">
      <c r="A2842" s="26">
        <v>1474486</v>
      </c>
      <c r="B2842" s="10">
        <v>42168</v>
      </c>
      <c r="C2842" s="11" t="s">
        <v>332</v>
      </c>
      <c r="D2842" s="11" t="s">
        <v>209</v>
      </c>
      <c r="E2842" s="11" t="s">
        <v>4</v>
      </c>
      <c r="F2842" s="11" t="s">
        <v>5</v>
      </c>
      <c r="G2842" s="11" t="s">
        <v>1008</v>
      </c>
      <c r="H2842" s="11" t="s">
        <v>6</v>
      </c>
      <c r="I2842" s="11" t="s">
        <v>1014</v>
      </c>
      <c r="J2842" s="11" t="s">
        <v>1073</v>
      </c>
      <c r="K2842" s="11" t="s">
        <v>1261</v>
      </c>
      <c r="L2842" s="11" t="s">
        <v>1265</v>
      </c>
      <c r="M2842" s="11" t="s">
        <v>1272</v>
      </c>
      <c r="N2842" s="10">
        <v>42171</v>
      </c>
      <c r="O2842" s="12">
        <v>550</v>
      </c>
      <c r="P2842" s="12">
        <v>1222</v>
      </c>
      <c r="Q2842" s="12">
        <v>672</v>
      </c>
      <c r="R2842" s="11">
        <v>48</v>
      </c>
      <c r="S2842" s="12">
        <v>58656</v>
      </c>
      <c r="T2842" s="13">
        <v>0</v>
      </c>
      <c r="U2842" s="12">
        <v>0</v>
      </c>
      <c r="V2842" s="12">
        <v>58656</v>
      </c>
      <c r="W2842" s="12">
        <v>285</v>
      </c>
      <c r="X2842" s="12">
        <v>9083</v>
      </c>
      <c r="Y2842" s="14">
        <f>+DAY('TABLA PRINCIPAL'!$B2842)</f>
        <v>13</v>
      </c>
      <c r="Z2842" s="14">
        <f>+MONTH('TABLA PRINCIPAL'!$B2842)</f>
        <v>6</v>
      </c>
      <c r="AA2842" s="14">
        <f>+YEAR('TABLA PRINCIPAL'!$B2842)</f>
        <v>2015</v>
      </c>
      <c r="AB2842" s="22" t="str">
        <f>+IF(Ventas_Oficina[[#This Row],[Total del pedido]]&gt;=100000,"SI","NO")</f>
        <v>NO</v>
      </c>
      <c r="AC2842" s="22" t="str">
        <f>+_xlfn.XLOOKUP(Ventas_Oficina[[#This Row],[Nº de artículo]],AUXILIAR!A2841:A7737,AUXILIAR!D2841:D7737,"Error",0)</f>
        <v>No enviado a tiempo</v>
      </c>
      <c r="AD2842" s="22" t="str">
        <f>+IF(AND(Ventas_Oficina[[#This Row],[Total]]&gt;75000,Ventas_Oficina[[#This Row],[Envio a tiempo]]="Enviado a tiempo"),"Buena Venta","Venta Mala")</f>
        <v>Venta Mala</v>
      </c>
    </row>
    <row r="2843" spans="1:30" x14ac:dyDescent="0.25">
      <c r="A2843" s="25">
        <v>1474486</v>
      </c>
      <c r="B2843" s="5">
        <v>42168</v>
      </c>
      <c r="C2843" s="6" t="s">
        <v>332</v>
      </c>
      <c r="D2843" s="6" t="s">
        <v>26</v>
      </c>
      <c r="E2843" s="6" t="s">
        <v>4</v>
      </c>
      <c r="F2843" s="6" t="s">
        <v>5</v>
      </c>
      <c r="G2843" s="6" t="s">
        <v>1007</v>
      </c>
      <c r="H2843" s="6" t="s">
        <v>27</v>
      </c>
      <c r="I2843" s="6" t="s">
        <v>1016</v>
      </c>
      <c r="J2843" s="6" t="s">
        <v>1073</v>
      </c>
      <c r="K2843" s="6" t="s">
        <v>1261</v>
      </c>
      <c r="L2843" s="6" t="s">
        <v>1265</v>
      </c>
      <c r="M2843" s="6" t="s">
        <v>1272</v>
      </c>
      <c r="N2843" s="5">
        <v>42171</v>
      </c>
      <c r="O2843" s="7">
        <v>550</v>
      </c>
      <c r="P2843" s="7">
        <v>1222</v>
      </c>
      <c r="Q2843" s="7">
        <v>672</v>
      </c>
      <c r="R2843" s="6">
        <v>2</v>
      </c>
      <c r="S2843" s="7">
        <v>2444</v>
      </c>
      <c r="T2843" s="8">
        <v>0.05</v>
      </c>
      <c r="U2843" s="7">
        <v>122.2</v>
      </c>
      <c r="V2843" s="7">
        <v>2321.8000000000002</v>
      </c>
      <c r="W2843" s="7">
        <v>285</v>
      </c>
      <c r="X2843" s="7">
        <v>9083</v>
      </c>
      <c r="Y2843" s="9">
        <f>+DAY('TABLA PRINCIPAL'!$B2843)</f>
        <v>13</v>
      </c>
      <c r="Z2843" s="9">
        <f>+MONTH('TABLA PRINCIPAL'!$B2843)</f>
        <v>6</v>
      </c>
      <c r="AA2843" s="9">
        <f>+YEAR('TABLA PRINCIPAL'!$B2843)</f>
        <v>2015</v>
      </c>
      <c r="AB2843" s="22" t="str">
        <f>+IF(Ventas_Oficina[[#This Row],[Total del pedido]]&gt;=100000,"SI","NO")</f>
        <v>NO</v>
      </c>
      <c r="AC2843" s="22" t="str">
        <f>+_xlfn.XLOOKUP(Ventas_Oficina[[#This Row],[Nº de artículo]],AUXILIAR!A2842:A7738,AUXILIAR!D2842:D7738,"Error",0)</f>
        <v>Enviado a tiempo</v>
      </c>
      <c r="AD2843" s="22" t="str">
        <f>+IF(AND(Ventas_Oficina[[#This Row],[Total]]&gt;75000,Ventas_Oficina[[#This Row],[Envio a tiempo]]="Enviado a tiempo"),"Buena Venta","Venta Mala")</f>
        <v>Venta Mala</v>
      </c>
    </row>
    <row r="2844" spans="1:30" x14ac:dyDescent="0.25">
      <c r="A2844" s="26">
        <v>1474486</v>
      </c>
      <c r="B2844" s="10">
        <v>42168</v>
      </c>
      <c r="C2844" s="11" t="s">
        <v>332</v>
      </c>
      <c r="D2844" s="11" t="s">
        <v>26</v>
      </c>
      <c r="E2844" s="11" t="s">
        <v>4</v>
      </c>
      <c r="F2844" s="11" t="s">
        <v>5</v>
      </c>
      <c r="G2844" s="11" t="s">
        <v>1008</v>
      </c>
      <c r="H2844" s="11" t="s">
        <v>27</v>
      </c>
      <c r="I2844" s="11" t="s">
        <v>1014</v>
      </c>
      <c r="J2844" s="11" t="s">
        <v>1073</v>
      </c>
      <c r="K2844" s="11" t="s">
        <v>1261</v>
      </c>
      <c r="L2844" s="11" t="s">
        <v>1265</v>
      </c>
      <c r="M2844" s="11" t="s">
        <v>1272</v>
      </c>
      <c r="N2844" s="10">
        <v>42171</v>
      </c>
      <c r="O2844" s="12">
        <v>550</v>
      </c>
      <c r="P2844" s="12">
        <v>1222</v>
      </c>
      <c r="Q2844" s="12">
        <v>672</v>
      </c>
      <c r="R2844" s="11">
        <v>14</v>
      </c>
      <c r="S2844" s="12">
        <v>17108</v>
      </c>
      <c r="T2844" s="13">
        <v>0.01</v>
      </c>
      <c r="U2844" s="12">
        <v>171.08</v>
      </c>
      <c r="V2844" s="12">
        <v>16936.919999999998</v>
      </c>
      <c r="W2844" s="12">
        <v>285</v>
      </c>
      <c r="X2844" s="12">
        <v>9083</v>
      </c>
      <c r="Y2844" s="14">
        <f>+DAY('TABLA PRINCIPAL'!$B2844)</f>
        <v>13</v>
      </c>
      <c r="Z2844" s="14">
        <f>+MONTH('TABLA PRINCIPAL'!$B2844)</f>
        <v>6</v>
      </c>
      <c r="AA2844" s="14">
        <f>+YEAR('TABLA PRINCIPAL'!$B2844)</f>
        <v>2015</v>
      </c>
      <c r="AB2844" s="22" t="str">
        <f>+IF(Ventas_Oficina[[#This Row],[Total del pedido]]&gt;=100000,"SI","NO")</f>
        <v>NO</v>
      </c>
      <c r="AC2844" s="22" t="str">
        <f>+_xlfn.XLOOKUP(Ventas_Oficina[[#This Row],[Nº de artículo]],AUXILIAR!A2843:A7739,AUXILIAR!D2843:D7739,"Error",0)</f>
        <v>Enviado a tiempo</v>
      </c>
      <c r="AD2844" s="22" t="str">
        <f>+IF(AND(Ventas_Oficina[[#This Row],[Total]]&gt;75000,Ventas_Oficina[[#This Row],[Envio a tiempo]]="Enviado a tiempo"),"Buena Venta","Venta Mala")</f>
        <v>Venta Mala</v>
      </c>
    </row>
    <row r="2845" spans="1:30" x14ac:dyDescent="0.25">
      <c r="A2845" s="25">
        <v>1474486</v>
      </c>
      <c r="B2845" s="5">
        <v>42168</v>
      </c>
      <c r="C2845" s="6" t="s">
        <v>332</v>
      </c>
      <c r="D2845" s="6" t="s">
        <v>26</v>
      </c>
      <c r="E2845" s="6" t="s">
        <v>4</v>
      </c>
      <c r="F2845" s="6" t="s">
        <v>5</v>
      </c>
      <c r="G2845" s="6" t="s">
        <v>1007</v>
      </c>
      <c r="H2845" s="6" t="s">
        <v>27</v>
      </c>
      <c r="I2845" s="6" t="s">
        <v>1013</v>
      </c>
      <c r="J2845" s="6" t="s">
        <v>1073</v>
      </c>
      <c r="K2845" s="6" t="s">
        <v>1261</v>
      </c>
      <c r="L2845" s="6" t="s">
        <v>1265</v>
      </c>
      <c r="M2845" s="6" t="s">
        <v>1272</v>
      </c>
      <c r="N2845" s="5">
        <v>42171</v>
      </c>
      <c r="O2845" s="7">
        <v>550</v>
      </c>
      <c r="P2845" s="7">
        <v>1222</v>
      </c>
      <c r="Q2845" s="7">
        <v>672</v>
      </c>
      <c r="R2845" s="6">
        <v>22</v>
      </c>
      <c r="S2845" s="7">
        <v>26884</v>
      </c>
      <c r="T2845" s="8">
        <v>7.0000000000000007E-2</v>
      </c>
      <c r="U2845" s="7">
        <v>1881.88</v>
      </c>
      <c r="V2845" s="7">
        <v>25002.12</v>
      </c>
      <c r="W2845" s="7">
        <v>285</v>
      </c>
      <c r="X2845" s="7">
        <v>9083</v>
      </c>
      <c r="Y2845" s="9">
        <f>+DAY('TABLA PRINCIPAL'!$B2845)</f>
        <v>13</v>
      </c>
      <c r="Z2845" s="9">
        <f>+MONTH('TABLA PRINCIPAL'!$B2845)</f>
        <v>6</v>
      </c>
      <c r="AA2845" s="9">
        <f>+YEAR('TABLA PRINCIPAL'!$B2845)</f>
        <v>2015</v>
      </c>
      <c r="AB2845" s="22" t="str">
        <f>+IF(Ventas_Oficina[[#This Row],[Total del pedido]]&gt;=100000,"SI","NO")</f>
        <v>NO</v>
      </c>
      <c r="AC2845" s="22" t="str">
        <f>+_xlfn.XLOOKUP(Ventas_Oficina[[#This Row],[Nº de artículo]],AUXILIAR!A2844:A7740,AUXILIAR!D2844:D7740,"Error",0)</f>
        <v>Enviado a tiempo</v>
      </c>
      <c r="AD2845" s="22" t="str">
        <f>+IF(AND(Ventas_Oficina[[#This Row],[Total]]&gt;75000,Ventas_Oficina[[#This Row],[Envio a tiempo]]="Enviado a tiempo"),"Buena Venta","Venta Mala")</f>
        <v>Venta Mala</v>
      </c>
    </row>
    <row r="2846" spans="1:30" x14ac:dyDescent="0.25">
      <c r="A2846" s="26">
        <v>1474486</v>
      </c>
      <c r="B2846" s="10">
        <v>42168</v>
      </c>
      <c r="C2846" s="11" t="s">
        <v>332</v>
      </c>
      <c r="D2846" s="11" t="s">
        <v>26</v>
      </c>
      <c r="E2846" s="11" t="s">
        <v>4</v>
      </c>
      <c r="F2846" s="11" t="s">
        <v>5</v>
      </c>
      <c r="G2846" s="11" t="s">
        <v>1008</v>
      </c>
      <c r="H2846" s="11" t="s">
        <v>27</v>
      </c>
      <c r="I2846" s="11" t="s">
        <v>1015</v>
      </c>
      <c r="J2846" s="11" t="s">
        <v>1073</v>
      </c>
      <c r="K2846" s="11" t="s">
        <v>1261</v>
      </c>
      <c r="L2846" s="11" t="s">
        <v>1267</v>
      </c>
      <c r="M2846" s="11" t="s">
        <v>1273</v>
      </c>
      <c r="N2846" s="10">
        <v>42171</v>
      </c>
      <c r="O2846" s="12">
        <v>550</v>
      </c>
      <c r="P2846" s="12">
        <v>1222</v>
      </c>
      <c r="Q2846" s="12">
        <v>672</v>
      </c>
      <c r="R2846" s="11">
        <v>50</v>
      </c>
      <c r="S2846" s="12">
        <v>61100</v>
      </c>
      <c r="T2846" s="13">
        <v>0.08</v>
      </c>
      <c r="U2846" s="12">
        <v>4888</v>
      </c>
      <c r="V2846" s="12">
        <v>56212</v>
      </c>
      <c r="W2846" s="12">
        <v>285</v>
      </c>
      <c r="X2846" s="12">
        <v>9083</v>
      </c>
      <c r="Y2846" s="14">
        <f>+DAY('TABLA PRINCIPAL'!$B2846)</f>
        <v>13</v>
      </c>
      <c r="Z2846" s="14">
        <f>+MONTH('TABLA PRINCIPAL'!$B2846)</f>
        <v>6</v>
      </c>
      <c r="AA2846" s="14">
        <f>+YEAR('TABLA PRINCIPAL'!$B2846)</f>
        <v>2015</v>
      </c>
      <c r="AB2846" s="22" t="str">
        <f>+IF(Ventas_Oficina[[#This Row],[Total del pedido]]&gt;=100000,"SI","NO")</f>
        <v>NO</v>
      </c>
      <c r="AC2846" s="22" t="str">
        <f>+_xlfn.XLOOKUP(Ventas_Oficina[[#This Row],[Nº de artículo]],AUXILIAR!A2845:A7741,AUXILIAR!D2845:D7741,"Error",0)</f>
        <v>Enviado a tiempo</v>
      </c>
      <c r="AD2846" s="22" t="str">
        <f>+IF(AND(Ventas_Oficina[[#This Row],[Total]]&gt;75000,Ventas_Oficina[[#This Row],[Envio a tiempo]]="Enviado a tiempo"),"Buena Venta","Venta Mala")</f>
        <v>Venta Mala</v>
      </c>
    </row>
    <row r="2847" spans="1:30" x14ac:dyDescent="0.25">
      <c r="A2847" s="25">
        <v>1474486</v>
      </c>
      <c r="B2847" s="5">
        <v>42168</v>
      </c>
      <c r="C2847" s="6" t="s">
        <v>332</v>
      </c>
      <c r="D2847" s="6" t="s">
        <v>26</v>
      </c>
      <c r="E2847" s="6" t="s">
        <v>4</v>
      </c>
      <c r="F2847" s="6" t="s">
        <v>5</v>
      </c>
      <c r="G2847" s="6" t="s">
        <v>1008</v>
      </c>
      <c r="H2847" s="6" t="s">
        <v>27</v>
      </c>
      <c r="I2847" s="6" t="s">
        <v>1014</v>
      </c>
      <c r="J2847" s="6" t="s">
        <v>1073</v>
      </c>
      <c r="K2847" s="6" t="s">
        <v>1261</v>
      </c>
      <c r="L2847" s="6" t="s">
        <v>1267</v>
      </c>
      <c r="M2847" s="6" t="s">
        <v>1272</v>
      </c>
      <c r="N2847" s="5">
        <v>42171</v>
      </c>
      <c r="O2847" s="7">
        <v>550</v>
      </c>
      <c r="P2847" s="7">
        <v>1222</v>
      </c>
      <c r="Q2847" s="7">
        <v>672</v>
      </c>
      <c r="R2847" s="6">
        <v>15</v>
      </c>
      <c r="S2847" s="7">
        <v>18330</v>
      </c>
      <c r="T2847" s="8">
        <v>0.03</v>
      </c>
      <c r="U2847" s="7">
        <v>549.9</v>
      </c>
      <c r="V2847" s="7">
        <v>17780.099999999999</v>
      </c>
      <c r="W2847" s="7">
        <v>285</v>
      </c>
      <c r="X2847" s="7">
        <v>9083</v>
      </c>
      <c r="Y2847" s="9">
        <f>+DAY('TABLA PRINCIPAL'!$B2847)</f>
        <v>13</v>
      </c>
      <c r="Z2847" s="9">
        <f>+MONTH('TABLA PRINCIPAL'!$B2847)</f>
        <v>6</v>
      </c>
      <c r="AA2847" s="9">
        <f>+YEAR('TABLA PRINCIPAL'!$B2847)</f>
        <v>2015</v>
      </c>
      <c r="AB2847" s="22" t="str">
        <f>+IF(Ventas_Oficina[[#This Row],[Total del pedido]]&gt;=100000,"SI","NO")</f>
        <v>NO</v>
      </c>
      <c r="AC2847" s="22" t="str">
        <f>+_xlfn.XLOOKUP(Ventas_Oficina[[#This Row],[Nº de artículo]],AUXILIAR!A2846:A7742,AUXILIAR!D2846:D7742,"Error",0)</f>
        <v>Enviado a tiempo</v>
      </c>
      <c r="AD2847" s="22" t="str">
        <f>+IF(AND(Ventas_Oficina[[#This Row],[Total]]&gt;75000,Ventas_Oficina[[#This Row],[Envio a tiempo]]="Enviado a tiempo"),"Buena Venta","Venta Mala")</f>
        <v>Venta Mala</v>
      </c>
    </row>
    <row r="2848" spans="1:30" x14ac:dyDescent="0.25">
      <c r="A2848" s="26">
        <v>1474486</v>
      </c>
      <c r="B2848" s="10">
        <v>42168</v>
      </c>
      <c r="C2848" s="11" t="s">
        <v>332</v>
      </c>
      <c r="D2848" s="11" t="s">
        <v>26</v>
      </c>
      <c r="E2848" s="11" t="s">
        <v>4</v>
      </c>
      <c r="F2848" s="11" t="s">
        <v>5</v>
      </c>
      <c r="G2848" s="11" t="s">
        <v>1008</v>
      </c>
      <c r="H2848" s="11" t="s">
        <v>27</v>
      </c>
      <c r="I2848" s="11" t="s">
        <v>1015</v>
      </c>
      <c r="J2848" s="11" t="s">
        <v>1073</v>
      </c>
      <c r="K2848" s="11" t="s">
        <v>1261</v>
      </c>
      <c r="L2848" s="11" t="s">
        <v>1267</v>
      </c>
      <c r="M2848" s="11" t="s">
        <v>1272</v>
      </c>
      <c r="N2848" s="10">
        <v>42171</v>
      </c>
      <c r="O2848" s="12">
        <v>550</v>
      </c>
      <c r="P2848" s="12">
        <v>1222</v>
      </c>
      <c r="Q2848" s="12">
        <v>672</v>
      </c>
      <c r="R2848" s="11">
        <v>8</v>
      </c>
      <c r="S2848" s="12">
        <v>9776</v>
      </c>
      <c r="T2848" s="13">
        <v>0.09</v>
      </c>
      <c r="U2848" s="12">
        <v>879.83999999999992</v>
      </c>
      <c r="V2848" s="12">
        <v>8896.16</v>
      </c>
      <c r="W2848" s="12">
        <v>285</v>
      </c>
      <c r="X2848" s="12">
        <v>9083</v>
      </c>
      <c r="Y2848" s="14">
        <f>+DAY('TABLA PRINCIPAL'!$B2848)</f>
        <v>13</v>
      </c>
      <c r="Z2848" s="14">
        <f>+MONTH('TABLA PRINCIPAL'!$B2848)</f>
        <v>6</v>
      </c>
      <c r="AA2848" s="14">
        <f>+YEAR('TABLA PRINCIPAL'!$B2848)</f>
        <v>2015</v>
      </c>
      <c r="AB2848" s="22" t="str">
        <f>+IF(Ventas_Oficina[[#This Row],[Total del pedido]]&gt;=100000,"SI","NO")</f>
        <v>NO</v>
      </c>
      <c r="AC2848" s="22" t="str">
        <f>+_xlfn.XLOOKUP(Ventas_Oficina[[#This Row],[Nº de artículo]],AUXILIAR!A2847:A7743,AUXILIAR!D2847:D7743,"Error",0)</f>
        <v>Enviado a tiempo</v>
      </c>
      <c r="AD2848" s="22" t="str">
        <f>+IF(AND(Ventas_Oficina[[#This Row],[Total]]&gt;75000,Ventas_Oficina[[#This Row],[Envio a tiempo]]="Enviado a tiempo"),"Buena Venta","Venta Mala")</f>
        <v>Venta Mala</v>
      </c>
    </row>
    <row r="2849" spans="1:30" x14ac:dyDescent="0.25">
      <c r="A2849" s="25">
        <v>1474851</v>
      </c>
      <c r="B2849" s="5">
        <v>42148</v>
      </c>
      <c r="C2849" s="6" t="s">
        <v>487</v>
      </c>
      <c r="D2849" s="6" t="s">
        <v>19</v>
      </c>
      <c r="E2849" s="6" t="s">
        <v>4</v>
      </c>
      <c r="F2849" s="6" t="s">
        <v>5</v>
      </c>
      <c r="G2849" s="6" t="s">
        <v>1010</v>
      </c>
      <c r="H2849" s="6" t="s">
        <v>6</v>
      </c>
      <c r="I2849" s="6" t="s">
        <v>1016</v>
      </c>
      <c r="J2849" s="6" t="s">
        <v>1104</v>
      </c>
      <c r="K2849" s="6" t="s">
        <v>1261</v>
      </c>
      <c r="L2849" s="6" t="s">
        <v>1267</v>
      </c>
      <c r="M2849" s="6" t="s">
        <v>1272</v>
      </c>
      <c r="N2849" s="5">
        <v>42149</v>
      </c>
      <c r="O2849" s="7">
        <v>131</v>
      </c>
      <c r="P2849" s="7">
        <v>284</v>
      </c>
      <c r="Q2849" s="7">
        <v>153</v>
      </c>
      <c r="R2849" s="6">
        <v>29</v>
      </c>
      <c r="S2849" s="7">
        <v>8236</v>
      </c>
      <c r="T2849" s="8">
        <v>0.03</v>
      </c>
      <c r="U2849" s="7">
        <v>247.07999999999998</v>
      </c>
      <c r="V2849" s="7">
        <v>7988.92</v>
      </c>
      <c r="W2849" s="7">
        <v>93</v>
      </c>
      <c r="X2849" s="7">
        <v>6233</v>
      </c>
      <c r="Y2849" s="9">
        <f>+DAY('TABLA PRINCIPAL'!$B2849)</f>
        <v>24</v>
      </c>
      <c r="Z2849" s="9">
        <f>+MONTH('TABLA PRINCIPAL'!$B2849)</f>
        <v>5</v>
      </c>
      <c r="AA2849" s="9">
        <f>+YEAR('TABLA PRINCIPAL'!$B2849)</f>
        <v>2015</v>
      </c>
      <c r="AB2849" s="22" t="str">
        <f>+IF(Ventas_Oficina[[#This Row],[Total del pedido]]&gt;=100000,"SI","NO")</f>
        <v>NO</v>
      </c>
      <c r="AC2849" s="22" t="str">
        <f>+_xlfn.XLOOKUP(Ventas_Oficina[[#This Row],[Nº de artículo]],AUXILIAR!A2848:A7744,AUXILIAR!D2848:D7744,"Error",0)</f>
        <v>No enviado a tiempo</v>
      </c>
      <c r="AD2849" s="22" t="str">
        <f>+IF(AND(Ventas_Oficina[[#This Row],[Total]]&gt;75000,Ventas_Oficina[[#This Row],[Envio a tiempo]]="Enviado a tiempo"),"Buena Venta","Venta Mala")</f>
        <v>Venta Mala</v>
      </c>
    </row>
    <row r="2850" spans="1:30" x14ac:dyDescent="0.25">
      <c r="A2850" s="26">
        <v>1474851</v>
      </c>
      <c r="B2850" s="10">
        <v>42168</v>
      </c>
      <c r="C2850" s="11" t="s">
        <v>332</v>
      </c>
      <c r="D2850" s="11" t="s">
        <v>26</v>
      </c>
      <c r="E2850" s="11" t="s">
        <v>4</v>
      </c>
      <c r="F2850" s="11" t="s">
        <v>5</v>
      </c>
      <c r="G2850" s="11" t="s">
        <v>1008</v>
      </c>
      <c r="H2850" s="11" t="s">
        <v>27</v>
      </c>
      <c r="I2850" s="11" t="s">
        <v>1013</v>
      </c>
      <c r="J2850" s="11" t="s">
        <v>1073</v>
      </c>
      <c r="K2850" s="11" t="s">
        <v>1261</v>
      </c>
      <c r="L2850" s="11" t="s">
        <v>1267</v>
      </c>
      <c r="M2850" s="11" t="s">
        <v>1272</v>
      </c>
      <c r="N2850" s="10">
        <v>42171</v>
      </c>
      <c r="O2850" s="12">
        <v>550</v>
      </c>
      <c r="P2850" s="12">
        <v>1222</v>
      </c>
      <c r="Q2850" s="12">
        <v>672</v>
      </c>
      <c r="R2850" s="11">
        <v>21</v>
      </c>
      <c r="S2850" s="12">
        <v>25662</v>
      </c>
      <c r="T2850" s="13">
        <v>0.06</v>
      </c>
      <c r="U2850" s="12">
        <v>1539.72</v>
      </c>
      <c r="V2850" s="12">
        <v>24122.28</v>
      </c>
      <c r="W2850" s="12">
        <v>285</v>
      </c>
      <c r="X2850" s="12">
        <v>9083</v>
      </c>
      <c r="Y2850" s="14">
        <f>+DAY('TABLA PRINCIPAL'!$B2850)</f>
        <v>13</v>
      </c>
      <c r="Z2850" s="14">
        <f>+MONTH('TABLA PRINCIPAL'!$B2850)</f>
        <v>6</v>
      </c>
      <c r="AA2850" s="14">
        <f>+YEAR('TABLA PRINCIPAL'!$B2850)</f>
        <v>2015</v>
      </c>
      <c r="AB2850" s="22" t="str">
        <f>+IF(Ventas_Oficina[[#This Row],[Total del pedido]]&gt;=100000,"SI","NO")</f>
        <v>NO</v>
      </c>
      <c r="AC2850" s="22" t="str">
        <f>+_xlfn.XLOOKUP(Ventas_Oficina[[#This Row],[Nº de artículo]],AUXILIAR!A2849:A7745,AUXILIAR!D2849:D7745,"Error",0)</f>
        <v>No enviado a tiempo</v>
      </c>
      <c r="AD2850" s="22" t="str">
        <f>+IF(AND(Ventas_Oficina[[#This Row],[Total]]&gt;75000,Ventas_Oficina[[#This Row],[Envio a tiempo]]="Enviado a tiempo"),"Buena Venta","Venta Mala")</f>
        <v>Venta Mala</v>
      </c>
    </row>
    <row r="2851" spans="1:30" x14ac:dyDescent="0.25">
      <c r="A2851" s="25">
        <v>1474851</v>
      </c>
      <c r="B2851" s="5">
        <v>41914</v>
      </c>
      <c r="C2851" s="6" t="s">
        <v>426</v>
      </c>
      <c r="D2851" s="6" t="s">
        <v>100</v>
      </c>
      <c r="E2851" s="6" t="s">
        <v>12</v>
      </c>
      <c r="F2851" s="6" t="s">
        <v>13</v>
      </c>
      <c r="G2851" s="6" t="s">
        <v>1008</v>
      </c>
      <c r="H2851" s="6" t="s">
        <v>42</v>
      </c>
      <c r="I2851" s="6" t="s">
        <v>1013</v>
      </c>
      <c r="J2851" s="6" t="s">
        <v>1079</v>
      </c>
      <c r="K2851" s="6" t="s">
        <v>1261</v>
      </c>
      <c r="L2851" s="6" t="s">
        <v>1266</v>
      </c>
      <c r="M2851" s="6" t="s">
        <v>1272</v>
      </c>
      <c r="N2851" s="5">
        <v>41915</v>
      </c>
      <c r="O2851" s="7">
        <v>5452</v>
      </c>
      <c r="P2851" s="7">
        <v>10097</v>
      </c>
      <c r="Q2851" s="7">
        <v>4645</v>
      </c>
      <c r="R2851" s="6">
        <v>46</v>
      </c>
      <c r="S2851" s="7">
        <v>464462</v>
      </c>
      <c r="T2851" s="8">
        <v>7.0000000000000007E-2</v>
      </c>
      <c r="U2851" s="7">
        <v>32512.340000000004</v>
      </c>
      <c r="V2851" s="7">
        <v>431949.66</v>
      </c>
      <c r="W2851" s="7">
        <v>718</v>
      </c>
      <c r="X2851" s="7">
        <v>274153</v>
      </c>
      <c r="Y2851" s="9">
        <f>+DAY('TABLA PRINCIPAL'!$B2851)</f>
        <v>2</v>
      </c>
      <c r="Z2851" s="9">
        <f>+MONTH('TABLA PRINCIPAL'!$B2851)</f>
        <v>10</v>
      </c>
      <c r="AA2851" s="9">
        <f>+YEAR('TABLA PRINCIPAL'!$B2851)</f>
        <v>2014</v>
      </c>
      <c r="AB2851" s="22" t="str">
        <f>+IF(Ventas_Oficina[[#This Row],[Total del pedido]]&gt;=100000,"SI","NO")</f>
        <v>SI</v>
      </c>
      <c r="AC2851" s="22" t="str">
        <f>+_xlfn.XLOOKUP(Ventas_Oficina[[#This Row],[Nº de artículo]],AUXILIAR!A2850:A7746,AUXILIAR!D2850:D7746,"Error",0)</f>
        <v>Enviado a tiempo</v>
      </c>
      <c r="AD2851" s="22" t="str">
        <f>+IF(AND(Ventas_Oficina[[#This Row],[Total]]&gt;75000,Ventas_Oficina[[#This Row],[Envio a tiempo]]="Enviado a tiempo"),"Buena Venta","Venta Mala")</f>
        <v>Buena Venta</v>
      </c>
    </row>
    <row r="2852" spans="1:30" x14ac:dyDescent="0.25">
      <c r="A2852" s="26">
        <v>1474851</v>
      </c>
      <c r="B2852" s="10">
        <v>42169</v>
      </c>
      <c r="C2852" s="11" t="s">
        <v>748</v>
      </c>
      <c r="D2852" s="11" t="s">
        <v>29</v>
      </c>
      <c r="E2852" s="11" t="s">
        <v>12</v>
      </c>
      <c r="F2852" s="11" t="s">
        <v>13</v>
      </c>
      <c r="G2852" s="11" t="s">
        <v>1010</v>
      </c>
      <c r="H2852" s="11" t="s">
        <v>14</v>
      </c>
      <c r="I2852" s="11" t="s">
        <v>1013</v>
      </c>
      <c r="J2852" s="11" t="s">
        <v>1104</v>
      </c>
      <c r="K2852" s="11" t="s">
        <v>1261</v>
      </c>
      <c r="L2852" s="11" t="s">
        <v>1265</v>
      </c>
      <c r="M2852" s="11" t="s">
        <v>1272</v>
      </c>
      <c r="N2852" s="10">
        <v>42170</v>
      </c>
      <c r="O2852" s="12">
        <v>131</v>
      </c>
      <c r="P2852" s="12">
        <v>284</v>
      </c>
      <c r="Q2852" s="12">
        <v>153</v>
      </c>
      <c r="R2852" s="11">
        <v>12</v>
      </c>
      <c r="S2852" s="12">
        <v>3408</v>
      </c>
      <c r="T2852" s="13">
        <v>0.04</v>
      </c>
      <c r="U2852" s="12">
        <v>136.32</v>
      </c>
      <c r="V2852" s="12">
        <v>3271.68</v>
      </c>
      <c r="W2852" s="12">
        <v>93</v>
      </c>
      <c r="X2852" s="12">
        <v>6233</v>
      </c>
      <c r="Y2852" s="14">
        <f>+DAY('TABLA PRINCIPAL'!$B2852)</f>
        <v>14</v>
      </c>
      <c r="Z2852" s="14">
        <f>+MONTH('TABLA PRINCIPAL'!$B2852)</f>
        <v>6</v>
      </c>
      <c r="AA2852" s="14">
        <f>+YEAR('TABLA PRINCIPAL'!$B2852)</f>
        <v>2015</v>
      </c>
      <c r="AB2852" s="22" t="str">
        <f>+IF(Ventas_Oficina[[#This Row],[Total del pedido]]&gt;=100000,"SI","NO")</f>
        <v>NO</v>
      </c>
      <c r="AC2852" s="22" t="str">
        <f>+_xlfn.XLOOKUP(Ventas_Oficina[[#This Row],[Nº de artículo]],AUXILIAR!A2851:A7747,AUXILIAR!D2851:D7747,"Error",0)</f>
        <v>No enviado a tiempo</v>
      </c>
      <c r="AD2852" s="22" t="str">
        <f>+IF(AND(Ventas_Oficina[[#This Row],[Total]]&gt;75000,Ventas_Oficina[[#This Row],[Envio a tiempo]]="Enviado a tiempo"),"Buena Venta","Venta Mala")</f>
        <v>Venta Mala</v>
      </c>
    </row>
    <row r="2853" spans="1:30" x14ac:dyDescent="0.25">
      <c r="A2853" s="25">
        <v>1474851</v>
      </c>
      <c r="B2853" s="5">
        <v>42169</v>
      </c>
      <c r="C2853" s="6" t="s">
        <v>748</v>
      </c>
      <c r="D2853" s="6" t="s">
        <v>29</v>
      </c>
      <c r="E2853" s="6" t="s">
        <v>12</v>
      </c>
      <c r="F2853" s="6" t="s">
        <v>13</v>
      </c>
      <c r="G2853" s="6" t="s">
        <v>1008</v>
      </c>
      <c r="H2853" s="6" t="s">
        <v>14</v>
      </c>
      <c r="I2853" s="6" t="s">
        <v>1013</v>
      </c>
      <c r="J2853" s="6" t="s">
        <v>1104</v>
      </c>
      <c r="K2853" s="6" t="s">
        <v>1262</v>
      </c>
      <c r="L2853" s="6" t="s">
        <v>1268</v>
      </c>
      <c r="M2853" s="6" t="s">
        <v>1272</v>
      </c>
      <c r="N2853" s="5">
        <v>42170</v>
      </c>
      <c r="O2853" s="7">
        <v>131</v>
      </c>
      <c r="P2853" s="7">
        <v>284</v>
      </c>
      <c r="Q2853" s="7">
        <v>153</v>
      </c>
      <c r="R2853" s="6">
        <v>33</v>
      </c>
      <c r="S2853" s="7">
        <v>9372</v>
      </c>
      <c r="T2853" s="8">
        <v>0.01</v>
      </c>
      <c r="U2853" s="7">
        <v>93.72</v>
      </c>
      <c r="V2853" s="7">
        <v>9278.2800000000007</v>
      </c>
      <c r="W2853" s="7">
        <v>93</v>
      </c>
      <c r="X2853" s="7">
        <v>6233</v>
      </c>
      <c r="Y2853" s="9">
        <f>+DAY('TABLA PRINCIPAL'!$B2853)</f>
        <v>14</v>
      </c>
      <c r="Z2853" s="9">
        <f>+MONTH('TABLA PRINCIPAL'!$B2853)</f>
        <v>6</v>
      </c>
      <c r="AA2853" s="9">
        <f>+YEAR('TABLA PRINCIPAL'!$B2853)</f>
        <v>2015</v>
      </c>
      <c r="AB2853" s="22" t="str">
        <f>+IF(Ventas_Oficina[[#This Row],[Total del pedido]]&gt;=100000,"SI","NO")</f>
        <v>NO</v>
      </c>
      <c r="AC2853" s="22" t="str">
        <f>+_xlfn.XLOOKUP(Ventas_Oficina[[#This Row],[Nº de artículo]],AUXILIAR!A2852:A7748,AUXILIAR!D2852:D7748,"Error",0)</f>
        <v>No enviado a tiempo</v>
      </c>
      <c r="AD2853" s="22" t="str">
        <f>+IF(AND(Ventas_Oficina[[#This Row],[Total]]&gt;75000,Ventas_Oficina[[#This Row],[Envio a tiempo]]="Enviado a tiempo"),"Buena Venta","Venta Mala")</f>
        <v>Venta Mala</v>
      </c>
    </row>
    <row r="2854" spans="1:30" x14ac:dyDescent="0.25">
      <c r="A2854" s="26">
        <v>1474851</v>
      </c>
      <c r="B2854" s="10">
        <v>41653</v>
      </c>
      <c r="C2854" s="11" t="s">
        <v>721</v>
      </c>
      <c r="D2854" s="11" t="s">
        <v>779</v>
      </c>
      <c r="E2854" s="11" t="s">
        <v>4</v>
      </c>
      <c r="F2854" s="11" t="s">
        <v>5</v>
      </c>
      <c r="G2854" s="11" t="s">
        <v>1007</v>
      </c>
      <c r="H2854" s="11" t="s">
        <v>53</v>
      </c>
      <c r="I2854" s="11" t="s">
        <v>1016</v>
      </c>
      <c r="J2854" s="11" t="s">
        <v>1055</v>
      </c>
      <c r="K2854" s="11" t="s">
        <v>1261</v>
      </c>
      <c r="L2854" s="11" t="s">
        <v>1265</v>
      </c>
      <c r="M2854" s="11" t="s">
        <v>1272</v>
      </c>
      <c r="N2854" s="10">
        <v>41655</v>
      </c>
      <c r="O2854" s="12">
        <v>250</v>
      </c>
      <c r="P2854" s="12">
        <v>568</v>
      </c>
      <c r="Q2854" s="12">
        <v>318</v>
      </c>
      <c r="R2854" s="11">
        <v>28</v>
      </c>
      <c r="S2854" s="12">
        <v>15904</v>
      </c>
      <c r="T2854" s="13">
        <v>0.01</v>
      </c>
      <c r="U2854" s="12">
        <v>159.04</v>
      </c>
      <c r="V2854" s="12">
        <v>15744.96</v>
      </c>
      <c r="W2854" s="12">
        <v>360</v>
      </c>
      <c r="X2854" s="12">
        <v>24755</v>
      </c>
      <c r="Y2854" s="14">
        <f>+DAY('TABLA PRINCIPAL'!$B2854)</f>
        <v>14</v>
      </c>
      <c r="Z2854" s="14">
        <f>+MONTH('TABLA PRINCIPAL'!$B2854)</f>
        <v>1</v>
      </c>
      <c r="AA2854" s="14">
        <f>+YEAR('TABLA PRINCIPAL'!$B2854)</f>
        <v>2014</v>
      </c>
      <c r="AB2854" s="22" t="str">
        <f>+IF(Ventas_Oficina[[#This Row],[Total del pedido]]&gt;=100000,"SI","NO")</f>
        <v>NO</v>
      </c>
      <c r="AC2854" s="22" t="str">
        <f>+_xlfn.XLOOKUP(Ventas_Oficina[[#This Row],[Nº de artículo]],AUXILIAR!A2853:A7749,AUXILIAR!D2853:D7749,"Error",0)</f>
        <v>No enviado a tiempo</v>
      </c>
      <c r="AD2854" s="22" t="str">
        <f>+IF(AND(Ventas_Oficina[[#This Row],[Total]]&gt;75000,Ventas_Oficina[[#This Row],[Envio a tiempo]]="Enviado a tiempo"),"Buena Venta","Venta Mala")</f>
        <v>Venta Mala</v>
      </c>
    </row>
    <row r="2855" spans="1:30" x14ac:dyDescent="0.25">
      <c r="A2855" s="25">
        <v>1474851</v>
      </c>
      <c r="B2855" s="5">
        <v>42039</v>
      </c>
      <c r="C2855" s="6" t="s">
        <v>315</v>
      </c>
      <c r="D2855" s="6" t="s">
        <v>3</v>
      </c>
      <c r="E2855" s="6" t="s">
        <v>4</v>
      </c>
      <c r="F2855" s="6" t="s">
        <v>5</v>
      </c>
      <c r="G2855" s="6" t="s">
        <v>1007</v>
      </c>
      <c r="H2855" s="6" t="s">
        <v>6</v>
      </c>
      <c r="I2855" s="6" t="s">
        <v>1012</v>
      </c>
      <c r="J2855" s="6" t="s">
        <v>1126</v>
      </c>
      <c r="K2855" s="6" t="s">
        <v>1261</v>
      </c>
      <c r="L2855" s="6" t="s">
        <v>1267</v>
      </c>
      <c r="M2855" s="6" t="s">
        <v>1272</v>
      </c>
      <c r="N2855" s="5">
        <v>42041</v>
      </c>
      <c r="O2855" s="7">
        <v>3202</v>
      </c>
      <c r="P2855" s="7">
        <v>15248</v>
      </c>
      <c r="Q2855" s="7">
        <v>12046</v>
      </c>
      <c r="R2855" s="6">
        <v>17</v>
      </c>
      <c r="S2855" s="7">
        <v>259216</v>
      </c>
      <c r="T2855" s="8">
        <v>0.02</v>
      </c>
      <c r="U2855" s="7">
        <v>5184.32</v>
      </c>
      <c r="V2855" s="7">
        <v>254031.68</v>
      </c>
      <c r="W2855" s="7">
        <v>400</v>
      </c>
      <c r="X2855" s="7">
        <v>4071</v>
      </c>
      <c r="Y2855" s="9">
        <f>+DAY('TABLA PRINCIPAL'!$B2855)</f>
        <v>4</v>
      </c>
      <c r="Z2855" s="9">
        <f>+MONTH('TABLA PRINCIPAL'!$B2855)</f>
        <v>2</v>
      </c>
      <c r="AA2855" s="9">
        <f>+YEAR('TABLA PRINCIPAL'!$B2855)</f>
        <v>2015</v>
      </c>
      <c r="AB2855" s="22" t="str">
        <f>+IF(Ventas_Oficina[[#This Row],[Total del pedido]]&gt;=100000,"SI","NO")</f>
        <v>SI</v>
      </c>
      <c r="AC2855" s="22" t="str">
        <f>+_xlfn.XLOOKUP(Ventas_Oficina[[#This Row],[Nº de artículo]],AUXILIAR!A2854:A7750,AUXILIAR!D2854:D7750,"Error",0)</f>
        <v>Enviado a tiempo</v>
      </c>
      <c r="AD2855" s="22" t="str">
        <f>+IF(AND(Ventas_Oficina[[#This Row],[Total]]&gt;75000,Ventas_Oficina[[#This Row],[Envio a tiempo]]="Enviado a tiempo"),"Buena Venta","Venta Mala")</f>
        <v>Venta Mala</v>
      </c>
    </row>
    <row r="2856" spans="1:30" x14ac:dyDescent="0.25">
      <c r="A2856" s="26">
        <v>1475216</v>
      </c>
      <c r="B2856" s="10">
        <v>42175</v>
      </c>
      <c r="C2856" s="11" t="s">
        <v>780</v>
      </c>
      <c r="D2856" s="11" t="s">
        <v>29</v>
      </c>
      <c r="E2856" s="11" t="s">
        <v>12</v>
      </c>
      <c r="F2856" s="11" t="s">
        <v>13</v>
      </c>
      <c r="G2856" s="11" t="s">
        <v>1010</v>
      </c>
      <c r="H2856" s="11" t="s">
        <v>14</v>
      </c>
      <c r="I2856" s="11" t="s">
        <v>1016</v>
      </c>
      <c r="J2856" s="11" t="s">
        <v>1023</v>
      </c>
      <c r="K2856" s="11" t="s">
        <v>1261</v>
      </c>
      <c r="L2856" s="11" t="s">
        <v>1265</v>
      </c>
      <c r="M2856" s="11" t="s">
        <v>1272</v>
      </c>
      <c r="N2856" s="10">
        <v>42177</v>
      </c>
      <c r="O2856" s="12">
        <v>459</v>
      </c>
      <c r="P2856" s="12">
        <v>728</v>
      </c>
      <c r="Q2856" s="12">
        <v>269</v>
      </c>
      <c r="R2856" s="11">
        <v>26</v>
      </c>
      <c r="S2856" s="12">
        <v>18928</v>
      </c>
      <c r="T2856" s="13">
        <v>0.01</v>
      </c>
      <c r="U2856" s="12">
        <v>189.28</v>
      </c>
      <c r="V2856" s="12">
        <v>18738.72</v>
      </c>
      <c r="W2856" s="12">
        <v>1115</v>
      </c>
      <c r="X2856" s="12">
        <v>11948</v>
      </c>
      <c r="Y2856" s="14">
        <f>+DAY('TABLA PRINCIPAL'!$B2856)</f>
        <v>20</v>
      </c>
      <c r="Z2856" s="14">
        <f>+MONTH('TABLA PRINCIPAL'!$B2856)</f>
        <v>6</v>
      </c>
      <c r="AA2856" s="14">
        <f>+YEAR('TABLA PRINCIPAL'!$B2856)</f>
        <v>2015</v>
      </c>
      <c r="AB2856" s="22" t="str">
        <f>+IF(Ventas_Oficina[[#This Row],[Total del pedido]]&gt;=100000,"SI","NO")</f>
        <v>NO</v>
      </c>
      <c r="AC2856" s="22" t="str">
        <f>+_xlfn.XLOOKUP(Ventas_Oficina[[#This Row],[Nº de artículo]],AUXILIAR!A2855:A7751,AUXILIAR!D2855:D7751,"Error",0)</f>
        <v>Enviado a tiempo</v>
      </c>
      <c r="AD2856" s="22" t="str">
        <f>+IF(AND(Ventas_Oficina[[#This Row],[Total]]&gt;75000,Ventas_Oficina[[#This Row],[Envio a tiempo]]="Enviado a tiempo"),"Buena Venta","Venta Mala")</f>
        <v>Venta Mala</v>
      </c>
    </row>
    <row r="2857" spans="1:30" x14ac:dyDescent="0.25">
      <c r="A2857" s="25">
        <v>1475216</v>
      </c>
      <c r="B2857" s="5">
        <v>42037</v>
      </c>
      <c r="C2857" s="6" t="s">
        <v>180</v>
      </c>
      <c r="D2857" s="6" t="s">
        <v>181</v>
      </c>
      <c r="E2857" s="6" t="s">
        <v>4</v>
      </c>
      <c r="F2857" s="6" t="s">
        <v>5</v>
      </c>
      <c r="G2857" s="6" t="s">
        <v>1008</v>
      </c>
      <c r="H2857" s="6" t="s">
        <v>121</v>
      </c>
      <c r="I2857" s="6" t="s">
        <v>1014</v>
      </c>
      <c r="J2857" s="6" t="s">
        <v>1038</v>
      </c>
      <c r="K2857" s="6" t="s">
        <v>1261</v>
      </c>
      <c r="L2857" s="6" t="s">
        <v>1265</v>
      </c>
      <c r="M2857" s="6" t="s">
        <v>1273</v>
      </c>
      <c r="N2857" s="5">
        <v>42048</v>
      </c>
      <c r="O2857" s="7">
        <v>9939</v>
      </c>
      <c r="P2857" s="7">
        <v>16293</v>
      </c>
      <c r="Q2857" s="7">
        <v>6354</v>
      </c>
      <c r="R2857" s="6">
        <v>1</v>
      </c>
      <c r="S2857" s="7">
        <v>16293</v>
      </c>
      <c r="T2857" s="8">
        <v>0.06</v>
      </c>
      <c r="U2857" s="7">
        <v>977.57999999999993</v>
      </c>
      <c r="V2857" s="7">
        <v>15315.42</v>
      </c>
      <c r="W2857" s="7">
        <v>1999</v>
      </c>
      <c r="X2857" s="7">
        <v>536758</v>
      </c>
      <c r="Y2857" s="9">
        <f>+DAY('TABLA PRINCIPAL'!$B2857)</f>
        <v>2</v>
      </c>
      <c r="Z2857" s="9">
        <f>+MONTH('TABLA PRINCIPAL'!$B2857)</f>
        <v>2</v>
      </c>
      <c r="AA2857" s="9">
        <f>+YEAR('TABLA PRINCIPAL'!$B2857)</f>
        <v>2015</v>
      </c>
      <c r="AB2857" s="22" t="str">
        <f>+IF(Ventas_Oficina[[#This Row],[Total del pedido]]&gt;=100000,"SI","NO")</f>
        <v>NO</v>
      </c>
      <c r="AC2857" s="22" t="str">
        <f>+_xlfn.XLOOKUP(Ventas_Oficina[[#This Row],[Nº de artículo]],AUXILIAR!A2856:A7752,AUXILIAR!D2856:D7752,"Error",0)</f>
        <v>Enviado a tiempo</v>
      </c>
      <c r="AD2857" s="22" t="str">
        <f>+IF(AND(Ventas_Oficina[[#This Row],[Total]]&gt;75000,Ventas_Oficina[[#This Row],[Envio a tiempo]]="Enviado a tiempo"),"Buena Venta","Venta Mala")</f>
        <v>Buena Venta</v>
      </c>
    </row>
    <row r="2858" spans="1:30" x14ac:dyDescent="0.25">
      <c r="A2858" s="26">
        <v>1475216</v>
      </c>
      <c r="B2858" s="10">
        <v>41568</v>
      </c>
      <c r="C2858" s="11" t="s">
        <v>405</v>
      </c>
      <c r="D2858" s="11" t="s">
        <v>48</v>
      </c>
      <c r="E2858" s="11" t="s">
        <v>4</v>
      </c>
      <c r="F2858" s="11" t="s">
        <v>5</v>
      </c>
      <c r="G2858" s="11" t="s">
        <v>1007</v>
      </c>
      <c r="H2858" s="11" t="s">
        <v>34</v>
      </c>
      <c r="I2858" s="11" t="s">
        <v>1013</v>
      </c>
      <c r="J2858" s="11" t="s">
        <v>1049</v>
      </c>
      <c r="K2858" s="11" t="s">
        <v>1261</v>
      </c>
      <c r="L2858" s="11" t="s">
        <v>1265</v>
      </c>
      <c r="M2858" s="11" t="s">
        <v>1272</v>
      </c>
      <c r="N2858" s="10">
        <v>41570</v>
      </c>
      <c r="O2858" s="12">
        <v>184</v>
      </c>
      <c r="P2858" s="12">
        <v>288</v>
      </c>
      <c r="Q2858" s="12">
        <v>104</v>
      </c>
      <c r="R2858" s="11">
        <v>10</v>
      </c>
      <c r="S2858" s="12">
        <v>2880</v>
      </c>
      <c r="T2858" s="13">
        <v>0.05</v>
      </c>
      <c r="U2858" s="12">
        <v>144</v>
      </c>
      <c r="V2858" s="12">
        <v>2736</v>
      </c>
      <c r="W2858" s="12">
        <v>99</v>
      </c>
      <c r="X2858" s="12">
        <v>6347</v>
      </c>
      <c r="Y2858" s="14">
        <f>+DAY('TABLA PRINCIPAL'!$B2858)</f>
        <v>21</v>
      </c>
      <c r="Z2858" s="14">
        <f>+MONTH('TABLA PRINCIPAL'!$B2858)</f>
        <v>10</v>
      </c>
      <c r="AA2858" s="14">
        <f>+YEAR('TABLA PRINCIPAL'!$B2858)</f>
        <v>2013</v>
      </c>
      <c r="AB2858" s="22" t="str">
        <f>+IF(Ventas_Oficina[[#This Row],[Total del pedido]]&gt;=100000,"SI","NO")</f>
        <v>NO</v>
      </c>
      <c r="AC2858" s="22" t="str">
        <f>+_xlfn.XLOOKUP(Ventas_Oficina[[#This Row],[Nº de artículo]],AUXILIAR!A2857:A7753,AUXILIAR!D2857:D7753,"Error",0)</f>
        <v>Enviado a tiempo</v>
      </c>
      <c r="AD2858" s="22" t="str">
        <f>+IF(AND(Ventas_Oficina[[#This Row],[Total]]&gt;75000,Ventas_Oficina[[#This Row],[Envio a tiempo]]="Enviado a tiempo"),"Buena Venta","Venta Mala")</f>
        <v>Venta Mala</v>
      </c>
    </row>
    <row r="2859" spans="1:30" x14ac:dyDescent="0.25">
      <c r="A2859" s="25">
        <v>1475216</v>
      </c>
      <c r="B2859" s="5">
        <v>42175</v>
      </c>
      <c r="C2859" s="6" t="s">
        <v>780</v>
      </c>
      <c r="D2859" s="6" t="s">
        <v>29</v>
      </c>
      <c r="E2859" s="6" t="s">
        <v>12</v>
      </c>
      <c r="F2859" s="6" t="s">
        <v>13</v>
      </c>
      <c r="G2859" s="6" t="s">
        <v>1008</v>
      </c>
      <c r="H2859" s="6" t="s">
        <v>14</v>
      </c>
      <c r="I2859" s="6" t="s">
        <v>1013</v>
      </c>
      <c r="J2859" s="6" t="s">
        <v>1107</v>
      </c>
      <c r="K2859" s="6" t="s">
        <v>1261</v>
      </c>
      <c r="L2859" s="6" t="s">
        <v>1267</v>
      </c>
      <c r="M2859" s="6" t="s">
        <v>1272</v>
      </c>
      <c r="N2859" s="5">
        <v>42177</v>
      </c>
      <c r="O2859" s="7">
        <v>276</v>
      </c>
      <c r="P2859" s="7">
        <v>438</v>
      </c>
      <c r="Q2859" s="7">
        <v>162</v>
      </c>
      <c r="R2859" s="6">
        <v>11</v>
      </c>
      <c r="S2859" s="7">
        <v>4818</v>
      </c>
      <c r="T2859" s="8">
        <v>0.09</v>
      </c>
      <c r="U2859" s="7">
        <v>433.62</v>
      </c>
      <c r="V2859" s="7">
        <v>4384.38</v>
      </c>
      <c r="W2859" s="7">
        <v>621</v>
      </c>
      <c r="X2859" s="7">
        <v>11948</v>
      </c>
      <c r="Y2859" s="9">
        <f>+DAY('TABLA PRINCIPAL'!$B2859)</f>
        <v>20</v>
      </c>
      <c r="Z2859" s="9">
        <f>+MONTH('TABLA PRINCIPAL'!$B2859)</f>
        <v>6</v>
      </c>
      <c r="AA2859" s="9">
        <f>+YEAR('TABLA PRINCIPAL'!$B2859)</f>
        <v>2015</v>
      </c>
      <c r="AB2859" s="22" t="str">
        <f>+IF(Ventas_Oficina[[#This Row],[Total del pedido]]&gt;=100000,"SI","NO")</f>
        <v>NO</v>
      </c>
      <c r="AC2859" s="22" t="str">
        <f>+_xlfn.XLOOKUP(Ventas_Oficina[[#This Row],[Nº de artículo]],AUXILIAR!A2858:A7754,AUXILIAR!D2858:D7754,"Error",0)</f>
        <v>Enviado a tiempo</v>
      </c>
      <c r="AD2859" s="22" t="str">
        <f>+IF(AND(Ventas_Oficina[[#This Row],[Total]]&gt;75000,Ventas_Oficina[[#This Row],[Envio a tiempo]]="Enviado a tiempo"),"Buena Venta","Venta Mala")</f>
        <v>Venta Mala</v>
      </c>
    </row>
    <row r="2860" spans="1:30" x14ac:dyDescent="0.25">
      <c r="A2860" s="26">
        <v>1475216</v>
      </c>
      <c r="B2860" s="10">
        <v>42175</v>
      </c>
      <c r="C2860" s="11" t="s">
        <v>780</v>
      </c>
      <c r="D2860" s="11" t="s">
        <v>29</v>
      </c>
      <c r="E2860" s="11" t="s">
        <v>12</v>
      </c>
      <c r="F2860" s="11" t="s">
        <v>13</v>
      </c>
      <c r="G2860" s="11" t="s">
        <v>1007</v>
      </c>
      <c r="H2860" s="11" t="s">
        <v>14</v>
      </c>
      <c r="I2860" s="11" t="s">
        <v>1013</v>
      </c>
      <c r="J2860" s="11" t="s">
        <v>1023</v>
      </c>
      <c r="K2860" s="11" t="s">
        <v>1261</v>
      </c>
      <c r="L2860" s="11" t="s">
        <v>1267</v>
      </c>
      <c r="M2860" s="11" t="s">
        <v>1272</v>
      </c>
      <c r="N2860" s="10">
        <v>42177</v>
      </c>
      <c r="O2860" s="12">
        <v>459</v>
      </c>
      <c r="P2860" s="12">
        <v>728</v>
      </c>
      <c r="Q2860" s="12">
        <v>269</v>
      </c>
      <c r="R2860" s="11">
        <v>39</v>
      </c>
      <c r="S2860" s="12">
        <v>28392</v>
      </c>
      <c r="T2860" s="13">
        <v>0.08</v>
      </c>
      <c r="U2860" s="12">
        <v>2271.36</v>
      </c>
      <c r="V2860" s="12">
        <v>26120.639999999999</v>
      </c>
      <c r="W2860" s="12">
        <v>1115</v>
      </c>
      <c r="X2860" s="12">
        <v>11942</v>
      </c>
      <c r="Y2860" s="14">
        <f>+DAY('TABLA PRINCIPAL'!$B2860)</f>
        <v>20</v>
      </c>
      <c r="Z2860" s="14">
        <f>+MONTH('TABLA PRINCIPAL'!$B2860)</f>
        <v>6</v>
      </c>
      <c r="AA2860" s="14">
        <f>+YEAR('TABLA PRINCIPAL'!$B2860)</f>
        <v>2015</v>
      </c>
      <c r="AB2860" s="22" t="str">
        <f>+IF(Ventas_Oficina[[#This Row],[Total del pedido]]&gt;=100000,"SI","NO")</f>
        <v>NO</v>
      </c>
      <c r="AC2860" s="22" t="str">
        <f>+_xlfn.XLOOKUP(Ventas_Oficina[[#This Row],[Nº de artículo]],AUXILIAR!A2859:A7755,AUXILIAR!D2859:D7755,"Error",0)</f>
        <v>Enviado a tiempo</v>
      </c>
      <c r="AD2860" s="22" t="str">
        <f>+IF(AND(Ventas_Oficina[[#This Row],[Total]]&gt;75000,Ventas_Oficina[[#This Row],[Envio a tiempo]]="Enviado a tiempo"),"Buena Venta","Venta Mala")</f>
        <v>Venta Mala</v>
      </c>
    </row>
    <row r="2861" spans="1:30" x14ac:dyDescent="0.25">
      <c r="A2861" s="25">
        <v>1475947</v>
      </c>
      <c r="B2861" s="5">
        <v>42067</v>
      </c>
      <c r="C2861" s="6" t="s">
        <v>188</v>
      </c>
      <c r="D2861" s="6" t="s">
        <v>189</v>
      </c>
      <c r="E2861" s="6" t="s">
        <v>4</v>
      </c>
      <c r="F2861" s="6" t="s">
        <v>5</v>
      </c>
      <c r="G2861" s="6" t="s">
        <v>1008</v>
      </c>
      <c r="H2861" s="6" t="s">
        <v>121</v>
      </c>
      <c r="I2861" s="6" t="s">
        <v>1015</v>
      </c>
      <c r="J2861" s="6" t="s">
        <v>1055</v>
      </c>
      <c r="K2861" s="6" t="s">
        <v>1261</v>
      </c>
      <c r="L2861" s="6" t="s">
        <v>1266</v>
      </c>
      <c r="M2861" s="6" t="s">
        <v>1273</v>
      </c>
      <c r="N2861" s="5">
        <v>42069</v>
      </c>
      <c r="O2861" s="7">
        <v>250</v>
      </c>
      <c r="P2861" s="7">
        <v>568</v>
      </c>
      <c r="Q2861" s="7">
        <v>318</v>
      </c>
      <c r="R2861" s="6">
        <v>45</v>
      </c>
      <c r="S2861" s="7">
        <v>25560</v>
      </c>
      <c r="T2861" s="8">
        <v>0.01</v>
      </c>
      <c r="U2861" s="7">
        <v>255.6</v>
      </c>
      <c r="V2861" s="7">
        <v>25304.400000000001</v>
      </c>
      <c r="W2861" s="7">
        <v>360</v>
      </c>
      <c r="X2861" s="7">
        <v>29823</v>
      </c>
      <c r="Y2861" s="9">
        <f>+DAY('TABLA PRINCIPAL'!$B2861)</f>
        <v>4</v>
      </c>
      <c r="Z2861" s="9">
        <f>+MONTH('TABLA PRINCIPAL'!$B2861)</f>
        <v>3</v>
      </c>
      <c r="AA2861" s="9">
        <f>+YEAR('TABLA PRINCIPAL'!$B2861)</f>
        <v>2015</v>
      </c>
      <c r="AB2861" s="22" t="str">
        <f>+IF(Ventas_Oficina[[#This Row],[Total del pedido]]&gt;=100000,"SI","NO")</f>
        <v>NO</v>
      </c>
      <c r="AC2861" s="22" t="str">
        <f>+_xlfn.XLOOKUP(Ventas_Oficina[[#This Row],[Nº de artículo]],AUXILIAR!A2860:A7756,AUXILIAR!D2860:D7756,"Error",0)</f>
        <v>Enviado a tiempo</v>
      </c>
      <c r="AD2861" s="22" t="str">
        <f>+IF(AND(Ventas_Oficina[[#This Row],[Total]]&gt;75000,Ventas_Oficina[[#This Row],[Envio a tiempo]]="Enviado a tiempo"),"Buena Venta","Venta Mala")</f>
        <v>Venta Mala</v>
      </c>
    </row>
    <row r="2862" spans="1:30" x14ac:dyDescent="0.25">
      <c r="A2862" s="26">
        <v>1475947</v>
      </c>
      <c r="B2862" s="10">
        <v>42166</v>
      </c>
      <c r="C2862" s="11" t="s">
        <v>429</v>
      </c>
      <c r="D2862" s="11" t="s">
        <v>38</v>
      </c>
      <c r="E2862" s="11" t="s">
        <v>4</v>
      </c>
      <c r="F2862" s="11" t="s">
        <v>5</v>
      </c>
      <c r="G2862" s="11" t="s">
        <v>1008</v>
      </c>
      <c r="H2862" s="11" t="s">
        <v>39</v>
      </c>
      <c r="I2862" s="11" t="s">
        <v>1016</v>
      </c>
      <c r="J2862" s="11" t="s">
        <v>1085</v>
      </c>
      <c r="K2862" s="11" t="s">
        <v>1261</v>
      </c>
      <c r="L2862" s="11" t="s">
        <v>1266</v>
      </c>
      <c r="M2862" s="11" t="s">
        <v>1272</v>
      </c>
      <c r="N2862" s="10">
        <v>42166</v>
      </c>
      <c r="O2862" s="12">
        <v>384</v>
      </c>
      <c r="P2862" s="12">
        <v>630</v>
      </c>
      <c r="Q2862" s="12">
        <v>246</v>
      </c>
      <c r="R2862" s="11">
        <v>19</v>
      </c>
      <c r="S2862" s="12">
        <v>11970</v>
      </c>
      <c r="T2862" s="13">
        <v>0.08</v>
      </c>
      <c r="U2862" s="12">
        <v>957.6</v>
      </c>
      <c r="V2862" s="12">
        <v>11012.4</v>
      </c>
      <c r="W2862" s="12">
        <v>50</v>
      </c>
      <c r="X2862" s="12">
        <v>11307</v>
      </c>
      <c r="Y2862" s="14">
        <f>+DAY('TABLA PRINCIPAL'!$B2862)</f>
        <v>11</v>
      </c>
      <c r="Z2862" s="14">
        <f>+MONTH('TABLA PRINCIPAL'!$B2862)</f>
        <v>6</v>
      </c>
      <c r="AA2862" s="14">
        <f>+YEAR('TABLA PRINCIPAL'!$B2862)</f>
        <v>2015</v>
      </c>
      <c r="AB2862" s="22" t="str">
        <f>+IF(Ventas_Oficina[[#This Row],[Total del pedido]]&gt;=100000,"SI","NO")</f>
        <v>NO</v>
      </c>
      <c r="AC2862" s="22" t="str">
        <f>+_xlfn.XLOOKUP(Ventas_Oficina[[#This Row],[Nº de artículo]],AUXILIAR!A2861:A7757,AUXILIAR!D2861:D7757,"Error",0)</f>
        <v>Enviado a tiempo</v>
      </c>
      <c r="AD2862" s="22" t="str">
        <f>+IF(AND(Ventas_Oficina[[#This Row],[Total]]&gt;75000,Ventas_Oficina[[#This Row],[Envio a tiempo]]="Enviado a tiempo"),"Buena Venta","Venta Mala")</f>
        <v>Venta Mala</v>
      </c>
    </row>
    <row r="2863" spans="1:30" x14ac:dyDescent="0.25">
      <c r="A2863" s="25">
        <v>1475947</v>
      </c>
      <c r="B2863" s="5">
        <v>41363</v>
      </c>
      <c r="C2863" s="6" t="s">
        <v>227</v>
      </c>
      <c r="D2863" s="6" t="s">
        <v>26</v>
      </c>
      <c r="E2863" s="6" t="s">
        <v>4</v>
      </c>
      <c r="F2863" s="6" t="s">
        <v>5</v>
      </c>
      <c r="G2863" s="6" t="s">
        <v>1010</v>
      </c>
      <c r="H2863" s="6" t="s">
        <v>27</v>
      </c>
      <c r="I2863" s="6" t="s">
        <v>1013</v>
      </c>
      <c r="J2863" s="6" t="s">
        <v>1049</v>
      </c>
      <c r="K2863" s="6" t="s">
        <v>1261</v>
      </c>
      <c r="L2863" s="6" t="s">
        <v>1267</v>
      </c>
      <c r="M2863" s="6" t="s">
        <v>1272</v>
      </c>
      <c r="N2863" s="5">
        <v>41364</v>
      </c>
      <c r="O2863" s="7">
        <v>184</v>
      </c>
      <c r="P2863" s="7">
        <v>288</v>
      </c>
      <c r="Q2863" s="7">
        <v>104</v>
      </c>
      <c r="R2863" s="6">
        <v>31</v>
      </c>
      <c r="S2863" s="7">
        <v>8928</v>
      </c>
      <c r="T2863" s="8">
        <v>0.04</v>
      </c>
      <c r="U2863" s="7">
        <v>357.12</v>
      </c>
      <c r="V2863" s="7">
        <v>8570.8799999999992</v>
      </c>
      <c r="W2863" s="7">
        <v>99</v>
      </c>
      <c r="X2863" s="7">
        <v>1475</v>
      </c>
      <c r="Y2863" s="9">
        <f>+DAY('TABLA PRINCIPAL'!$B2863)</f>
        <v>30</v>
      </c>
      <c r="Z2863" s="9">
        <f>+MONTH('TABLA PRINCIPAL'!$B2863)</f>
        <v>3</v>
      </c>
      <c r="AA2863" s="9">
        <f>+YEAR('TABLA PRINCIPAL'!$B2863)</f>
        <v>2013</v>
      </c>
      <c r="AB2863" s="22" t="str">
        <f>+IF(Ventas_Oficina[[#This Row],[Total del pedido]]&gt;=100000,"SI","NO")</f>
        <v>NO</v>
      </c>
      <c r="AC2863" s="22" t="str">
        <f>+_xlfn.XLOOKUP(Ventas_Oficina[[#This Row],[Nº de artículo]],AUXILIAR!A2862:A7758,AUXILIAR!D2862:D7758,"Error",0)</f>
        <v>No enviado a tiempo</v>
      </c>
      <c r="AD2863" s="22" t="str">
        <f>+IF(AND(Ventas_Oficina[[#This Row],[Total]]&gt;75000,Ventas_Oficina[[#This Row],[Envio a tiempo]]="Enviado a tiempo"),"Buena Venta","Venta Mala")</f>
        <v>Venta Mala</v>
      </c>
    </row>
    <row r="2864" spans="1:30" x14ac:dyDescent="0.25">
      <c r="A2864" s="26">
        <v>1475947</v>
      </c>
      <c r="B2864" s="10">
        <v>41819</v>
      </c>
      <c r="C2864" s="11" t="s">
        <v>279</v>
      </c>
      <c r="D2864" s="11" t="s">
        <v>38</v>
      </c>
      <c r="E2864" s="11" t="s">
        <v>4</v>
      </c>
      <c r="F2864" s="11" t="s">
        <v>5</v>
      </c>
      <c r="G2864" s="11" t="s">
        <v>1009</v>
      </c>
      <c r="H2864" s="11" t="s">
        <v>39</v>
      </c>
      <c r="I2864" s="11" t="s">
        <v>1012</v>
      </c>
      <c r="J2864" s="11" t="s">
        <v>1230</v>
      </c>
      <c r="K2864" s="11" t="s">
        <v>1261</v>
      </c>
      <c r="L2864" s="11" t="s">
        <v>1266</v>
      </c>
      <c r="M2864" s="11" t="s">
        <v>1273</v>
      </c>
      <c r="N2864" s="10">
        <v>41820</v>
      </c>
      <c r="O2864" s="12">
        <v>109</v>
      </c>
      <c r="P2864" s="12">
        <v>260</v>
      </c>
      <c r="Q2864" s="12">
        <v>151</v>
      </c>
      <c r="R2864" s="11">
        <v>41</v>
      </c>
      <c r="S2864" s="12">
        <v>10660</v>
      </c>
      <c r="T2864" s="13">
        <v>0.03</v>
      </c>
      <c r="U2864" s="12">
        <v>319.8</v>
      </c>
      <c r="V2864" s="12">
        <v>10340.200000000001</v>
      </c>
      <c r="W2864" s="12">
        <v>240</v>
      </c>
      <c r="X2864" s="12">
        <v>24855</v>
      </c>
      <c r="Y2864" s="14">
        <f>+DAY('TABLA PRINCIPAL'!$B2864)</f>
        <v>29</v>
      </c>
      <c r="Z2864" s="14">
        <f>+MONTH('TABLA PRINCIPAL'!$B2864)</f>
        <v>6</v>
      </c>
      <c r="AA2864" s="14">
        <f>+YEAR('TABLA PRINCIPAL'!$B2864)</f>
        <v>2014</v>
      </c>
      <c r="AB2864" s="22" t="str">
        <f>+IF(Ventas_Oficina[[#This Row],[Total del pedido]]&gt;=100000,"SI","NO")</f>
        <v>NO</v>
      </c>
      <c r="AC2864" s="22" t="str">
        <f>+_xlfn.XLOOKUP(Ventas_Oficina[[#This Row],[Nº de artículo]],AUXILIAR!A2863:A7759,AUXILIAR!D2863:D7759,"Error",0)</f>
        <v>No enviado a tiempo</v>
      </c>
      <c r="AD2864" s="22" t="str">
        <f>+IF(AND(Ventas_Oficina[[#This Row],[Total]]&gt;75000,Ventas_Oficina[[#This Row],[Envio a tiempo]]="Enviado a tiempo"),"Buena Venta","Venta Mala")</f>
        <v>Venta Mala</v>
      </c>
    </row>
    <row r="2865" spans="1:30" x14ac:dyDescent="0.25">
      <c r="A2865" s="25">
        <v>1476312</v>
      </c>
      <c r="B2865" s="5">
        <v>42180</v>
      </c>
      <c r="C2865" s="6" t="s">
        <v>338</v>
      </c>
      <c r="D2865" s="6" t="s">
        <v>152</v>
      </c>
      <c r="E2865" s="6" t="s">
        <v>4</v>
      </c>
      <c r="F2865" s="6" t="s">
        <v>5</v>
      </c>
      <c r="G2865" s="6" t="s">
        <v>1008</v>
      </c>
      <c r="H2865" s="6" t="s">
        <v>39</v>
      </c>
      <c r="I2865" s="6" t="s">
        <v>1014</v>
      </c>
      <c r="J2865" s="6" t="s">
        <v>1034</v>
      </c>
      <c r="K2865" s="6" t="s">
        <v>1263</v>
      </c>
      <c r="L2865" s="6" t="s">
        <v>1269</v>
      </c>
      <c r="M2865" s="6" t="s">
        <v>1272</v>
      </c>
      <c r="N2865" s="5">
        <v>42180</v>
      </c>
      <c r="O2865" s="7">
        <v>109</v>
      </c>
      <c r="P2865" s="7">
        <v>260</v>
      </c>
      <c r="Q2865" s="7">
        <v>151</v>
      </c>
      <c r="R2865" s="6">
        <v>17</v>
      </c>
      <c r="S2865" s="7">
        <v>4420</v>
      </c>
      <c r="T2865" s="8">
        <v>0</v>
      </c>
      <c r="U2865" s="7">
        <v>0</v>
      </c>
      <c r="V2865" s="7">
        <v>4420</v>
      </c>
      <c r="W2865" s="7">
        <v>240</v>
      </c>
      <c r="X2865" s="7">
        <v>6459</v>
      </c>
      <c r="Y2865" s="9">
        <f>+DAY('TABLA PRINCIPAL'!$B2865)</f>
        <v>25</v>
      </c>
      <c r="Z2865" s="9">
        <f>+MONTH('TABLA PRINCIPAL'!$B2865)</f>
        <v>6</v>
      </c>
      <c r="AA2865" s="9">
        <f>+YEAR('TABLA PRINCIPAL'!$B2865)</f>
        <v>2015</v>
      </c>
      <c r="AB2865" s="22" t="str">
        <f>+IF(Ventas_Oficina[[#This Row],[Total del pedido]]&gt;=100000,"SI","NO")</f>
        <v>NO</v>
      </c>
      <c r="AC2865" s="22" t="str">
        <f>+_xlfn.XLOOKUP(Ventas_Oficina[[#This Row],[Nº de artículo]],AUXILIAR!A2864:A7760,AUXILIAR!D2864:D7760,"Error",0)</f>
        <v>No enviado a tiempo</v>
      </c>
      <c r="AD2865" s="22" t="str">
        <f>+IF(AND(Ventas_Oficina[[#This Row],[Total]]&gt;75000,Ventas_Oficina[[#This Row],[Envio a tiempo]]="Enviado a tiempo"),"Buena Venta","Venta Mala")</f>
        <v>Venta Mala</v>
      </c>
    </row>
    <row r="2866" spans="1:30" x14ac:dyDescent="0.25">
      <c r="A2866" s="26">
        <v>1476312</v>
      </c>
      <c r="B2866" s="10">
        <v>41515</v>
      </c>
      <c r="C2866" s="11" t="s">
        <v>226</v>
      </c>
      <c r="D2866" s="11" t="s">
        <v>48</v>
      </c>
      <c r="E2866" s="11" t="s">
        <v>4</v>
      </c>
      <c r="F2866" s="11" t="s">
        <v>5</v>
      </c>
      <c r="G2866" s="11" t="s">
        <v>1008</v>
      </c>
      <c r="H2866" s="11" t="s">
        <v>34</v>
      </c>
      <c r="I2866" s="11" t="s">
        <v>1016</v>
      </c>
      <c r="J2866" s="11" t="s">
        <v>1136</v>
      </c>
      <c r="K2866" s="11" t="s">
        <v>1263</v>
      </c>
      <c r="L2866" s="11" t="s">
        <v>1266</v>
      </c>
      <c r="M2866" s="11" t="s">
        <v>1273</v>
      </c>
      <c r="N2866" s="10">
        <v>41520</v>
      </c>
      <c r="O2866" s="12">
        <v>351</v>
      </c>
      <c r="P2866" s="12">
        <v>857</v>
      </c>
      <c r="Q2866" s="12">
        <v>506</v>
      </c>
      <c r="R2866" s="11">
        <v>1</v>
      </c>
      <c r="S2866" s="12">
        <v>857</v>
      </c>
      <c r="T2866" s="13">
        <v>0.01</v>
      </c>
      <c r="U2866" s="12">
        <v>8.57</v>
      </c>
      <c r="V2866" s="12">
        <v>848.43</v>
      </c>
      <c r="W2866" s="12">
        <v>614</v>
      </c>
      <c r="X2866" s="12">
        <v>4328</v>
      </c>
      <c r="Y2866" s="14">
        <f>+DAY('TABLA PRINCIPAL'!$B2866)</f>
        <v>29</v>
      </c>
      <c r="Z2866" s="14">
        <f>+MONTH('TABLA PRINCIPAL'!$B2866)</f>
        <v>8</v>
      </c>
      <c r="AA2866" s="14">
        <f>+YEAR('TABLA PRINCIPAL'!$B2866)</f>
        <v>2013</v>
      </c>
      <c r="AB2866" s="22" t="str">
        <f>+IF(Ventas_Oficina[[#This Row],[Total del pedido]]&gt;=100000,"SI","NO")</f>
        <v>NO</v>
      </c>
      <c r="AC2866" s="22" t="str">
        <f>+_xlfn.XLOOKUP(Ventas_Oficina[[#This Row],[Nº de artículo]],AUXILIAR!A2865:A7761,AUXILIAR!D2865:D7761,"Error",0)</f>
        <v>No enviado a tiempo</v>
      </c>
      <c r="AD2866" s="22" t="str">
        <f>+IF(AND(Ventas_Oficina[[#This Row],[Total]]&gt;75000,Ventas_Oficina[[#This Row],[Envio a tiempo]]="Enviado a tiempo"),"Buena Venta","Venta Mala")</f>
        <v>Venta Mala</v>
      </c>
    </row>
    <row r="2867" spans="1:30" x14ac:dyDescent="0.25">
      <c r="A2867" s="25">
        <v>1476343</v>
      </c>
      <c r="B2867" s="5">
        <v>42180</v>
      </c>
      <c r="C2867" s="6" t="s">
        <v>457</v>
      </c>
      <c r="D2867" s="6" t="s">
        <v>65</v>
      </c>
      <c r="E2867" s="6" t="s">
        <v>12</v>
      </c>
      <c r="F2867" s="6" t="s">
        <v>13</v>
      </c>
      <c r="G2867" s="6" t="s">
        <v>1010</v>
      </c>
      <c r="H2867" s="6" t="s">
        <v>14</v>
      </c>
      <c r="I2867" s="6" t="s">
        <v>1015</v>
      </c>
      <c r="J2867" s="6" t="s">
        <v>1043</v>
      </c>
      <c r="K2867" s="6" t="s">
        <v>1262</v>
      </c>
      <c r="L2867" s="6" t="s">
        <v>1268</v>
      </c>
      <c r="M2867" s="6" t="s">
        <v>1272</v>
      </c>
      <c r="N2867" s="5">
        <v>42182</v>
      </c>
      <c r="O2867" s="7">
        <v>6059</v>
      </c>
      <c r="P2867" s="7">
        <v>10098</v>
      </c>
      <c r="Q2867" s="7">
        <v>4039</v>
      </c>
      <c r="R2867" s="6">
        <v>2</v>
      </c>
      <c r="S2867" s="7">
        <v>20196</v>
      </c>
      <c r="T2867" s="8">
        <v>0.01</v>
      </c>
      <c r="U2867" s="7">
        <v>201.96</v>
      </c>
      <c r="V2867" s="7">
        <v>19994.04</v>
      </c>
      <c r="W2867" s="7">
        <v>718</v>
      </c>
      <c r="X2867" s="7">
        <v>270543</v>
      </c>
      <c r="Y2867" s="9">
        <f>+DAY('TABLA PRINCIPAL'!$B2867)</f>
        <v>25</v>
      </c>
      <c r="Z2867" s="9">
        <f>+MONTH('TABLA PRINCIPAL'!$B2867)</f>
        <v>6</v>
      </c>
      <c r="AA2867" s="9">
        <f>+YEAR('TABLA PRINCIPAL'!$B2867)</f>
        <v>2015</v>
      </c>
      <c r="AB2867" s="22" t="str">
        <f>+IF(Ventas_Oficina[[#This Row],[Total del pedido]]&gt;=100000,"SI","NO")</f>
        <v>NO</v>
      </c>
      <c r="AC2867" s="22" t="str">
        <f>+_xlfn.XLOOKUP(Ventas_Oficina[[#This Row],[Nº de artículo]],AUXILIAR!A2866:A7762,AUXILIAR!D2866:D7762,"Error",0)</f>
        <v>Enviado a tiempo</v>
      </c>
      <c r="AD2867" s="22" t="str">
        <f>+IF(AND(Ventas_Oficina[[#This Row],[Total]]&gt;75000,Ventas_Oficina[[#This Row],[Envio a tiempo]]="Enviado a tiempo"),"Buena Venta","Venta Mala")</f>
        <v>Buena Venta</v>
      </c>
    </row>
    <row r="2868" spans="1:30" x14ac:dyDescent="0.25">
      <c r="A2868" s="26">
        <v>1476677</v>
      </c>
      <c r="B2868" s="10">
        <v>42180</v>
      </c>
      <c r="C2868" s="11" t="s">
        <v>338</v>
      </c>
      <c r="D2868" s="11" t="s">
        <v>50</v>
      </c>
      <c r="E2868" s="11" t="s">
        <v>4</v>
      </c>
      <c r="F2868" s="11" t="s">
        <v>5</v>
      </c>
      <c r="G2868" s="11" t="s">
        <v>1010</v>
      </c>
      <c r="H2868" s="11" t="s">
        <v>17</v>
      </c>
      <c r="I2868" s="11" t="s">
        <v>1012</v>
      </c>
      <c r="J2868" s="11" t="s">
        <v>1034</v>
      </c>
      <c r="K2868" s="11" t="s">
        <v>1261</v>
      </c>
      <c r="L2868" s="11" t="s">
        <v>1266</v>
      </c>
      <c r="M2868" s="11" t="s">
        <v>1272</v>
      </c>
      <c r="N2868" s="10">
        <v>42182</v>
      </c>
      <c r="O2868" s="12">
        <v>109</v>
      </c>
      <c r="P2868" s="12">
        <v>260</v>
      </c>
      <c r="Q2868" s="12">
        <v>151</v>
      </c>
      <c r="R2868" s="11">
        <v>50</v>
      </c>
      <c r="S2868" s="12">
        <v>13000</v>
      </c>
      <c r="T2868" s="13">
        <v>0.08</v>
      </c>
      <c r="U2868" s="12">
        <v>1040</v>
      </c>
      <c r="V2868" s="12">
        <v>11960</v>
      </c>
      <c r="W2868" s="12">
        <v>240</v>
      </c>
      <c r="X2868" s="12">
        <v>6459</v>
      </c>
      <c r="Y2868" s="14">
        <f>+DAY('TABLA PRINCIPAL'!$B2868)</f>
        <v>25</v>
      </c>
      <c r="Z2868" s="14">
        <f>+MONTH('TABLA PRINCIPAL'!$B2868)</f>
        <v>6</v>
      </c>
      <c r="AA2868" s="14">
        <f>+YEAR('TABLA PRINCIPAL'!$B2868)</f>
        <v>2015</v>
      </c>
      <c r="AB2868" s="22" t="str">
        <f>+IF(Ventas_Oficina[[#This Row],[Total del pedido]]&gt;=100000,"SI","NO")</f>
        <v>NO</v>
      </c>
      <c r="AC2868" s="22" t="str">
        <f>+_xlfn.XLOOKUP(Ventas_Oficina[[#This Row],[Nº de artículo]],AUXILIAR!A2867:A7763,AUXILIAR!D2867:D7763,"Error",0)</f>
        <v>Enviado a tiempo</v>
      </c>
      <c r="AD2868" s="22" t="str">
        <f>+IF(AND(Ventas_Oficina[[#This Row],[Total]]&gt;75000,Ventas_Oficina[[#This Row],[Envio a tiempo]]="Enviado a tiempo"),"Buena Venta","Venta Mala")</f>
        <v>Venta Mala</v>
      </c>
    </row>
    <row r="2869" spans="1:30" x14ac:dyDescent="0.25">
      <c r="A2869" s="25">
        <v>1476677</v>
      </c>
      <c r="B2869" s="5">
        <v>42519</v>
      </c>
      <c r="C2869" s="6" t="s">
        <v>781</v>
      </c>
      <c r="D2869" s="6" t="s">
        <v>569</v>
      </c>
      <c r="E2869" s="6" t="s">
        <v>4</v>
      </c>
      <c r="F2869" s="6" t="s">
        <v>5</v>
      </c>
      <c r="G2869" s="6" t="s">
        <v>1008</v>
      </c>
      <c r="H2869" s="6" t="s">
        <v>27</v>
      </c>
      <c r="I2869" s="6" t="s">
        <v>1012</v>
      </c>
      <c r="J2869" s="6" t="s">
        <v>1038</v>
      </c>
      <c r="K2869" s="6" t="s">
        <v>1263</v>
      </c>
      <c r="L2869" s="6" t="s">
        <v>1269</v>
      </c>
      <c r="M2869" s="6" t="s">
        <v>1272</v>
      </c>
      <c r="N2869" s="5">
        <v>42520</v>
      </c>
      <c r="O2869" s="7">
        <v>9939</v>
      </c>
      <c r="P2869" s="7">
        <v>16293</v>
      </c>
      <c r="Q2869" s="7">
        <v>6354</v>
      </c>
      <c r="R2869" s="6">
        <v>16</v>
      </c>
      <c r="S2869" s="7">
        <v>260688</v>
      </c>
      <c r="T2869" s="8">
        <v>0.09</v>
      </c>
      <c r="U2869" s="7">
        <v>23461.919999999998</v>
      </c>
      <c r="V2869" s="7">
        <v>237226.08000000002</v>
      </c>
      <c r="W2869" s="7">
        <v>1999</v>
      </c>
      <c r="X2869" s="7">
        <v>302334</v>
      </c>
      <c r="Y2869" s="9">
        <f>+DAY('TABLA PRINCIPAL'!$B2869)</f>
        <v>29</v>
      </c>
      <c r="Z2869" s="9">
        <f>+MONTH('TABLA PRINCIPAL'!$B2869)</f>
        <v>5</v>
      </c>
      <c r="AA2869" s="9">
        <f>+YEAR('TABLA PRINCIPAL'!$B2869)</f>
        <v>2016</v>
      </c>
      <c r="AB2869" s="22" t="str">
        <f>+IF(Ventas_Oficina[[#This Row],[Total del pedido]]&gt;=100000,"SI","NO")</f>
        <v>SI</v>
      </c>
      <c r="AC2869" s="22" t="str">
        <f>+_xlfn.XLOOKUP(Ventas_Oficina[[#This Row],[Nº de artículo]],AUXILIAR!A2868:A7764,AUXILIAR!D2868:D7764,"Error",0)</f>
        <v>Enviado a tiempo</v>
      </c>
      <c r="AD2869" s="22" t="str">
        <f>+IF(AND(Ventas_Oficina[[#This Row],[Total]]&gt;75000,Ventas_Oficina[[#This Row],[Envio a tiempo]]="Enviado a tiempo"),"Buena Venta","Venta Mala")</f>
        <v>Buena Venta</v>
      </c>
    </row>
    <row r="2870" spans="1:30" x14ac:dyDescent="0.25">
      <c r="A2870" s="26">
        <v>1476677</v>
      </c>
      <c r="B2870" s="10">
        <v>41481</v>
      </c>
      <c r="C2870" s="11" t="s">
        <v>335</v>
      </c>
      <c r="D2870" s="11" t="s">
        <v>29</v>
      </c>
      <c r="E2870" s="11" t="s">
        <v>12</v>
      </c>
      <c r="F2870" s="11" t="s">
        <v>13</v>
      </c>
      <c r="G2870" s="11" t="s">
        <v>1010</v>
      </c>
      <c r="H2870" s="11" t="s">
        <v>14</v>
      </c>
      <c r="I2870" s="11" t="s">
        <v>1013</v>
      </c>
      <c r="J2870" s="11" t="s">
        <v>1085</v>
      </c>
      <c r="K2870" s="11" t="s">
        <v>1262</v>
      </c>
      <c r="L2870" s="11" t="s">
        <v>1265</v>
      </c>
      <c r="M2870" s="11" t="s">
        <v>1272</v>
      </c>
      <c r="N2870" s="10">
        <v>41483</v>
      </c>
      <c r="O2870" s="12">
        <v>384</v>
      </c>
      <c r="P2870" s="12">
        <v>630</v>
      </c>
      <c r="Q2870" s="12">
        <v>246</v>
      </c>
      <c r="R2870" s="11">
        <v>14</v>
      </c>
      <c r="S2870" s="12">
        <v>8820</v>
      </c>
      <c r="T2870" s="13">
        <v>0.01</v>
      </c>
      <c r="U2870" s="12">
        <v>88.2</v>
      </c>
      <c r="V2870" s="12">
        <v>8731.7999999999993</v>
      </c>
      <c r="W2870" s="12">
        <v>50</v>
      </c>
      <c r="X2870" s="12">
        <v>19059</v>
      </c>
      <c r="Y2870" s="14">
        <f>+DAY('TABLA PRINCIPAL'!$B2870)</f>
        <v>26</v>
      </c>
      <c r="Z2870" s="14">
        <f>+MONTH('TABLA PRINCIPAL'!$B2870)</f>
        <v>7</v>
      </c>
      <c r="AA2870" s="14">
        <f>+YEAR('TABLA PRINCIPAL'!$B2870)</f>
        <v>2013</v>
      </c>
      <c r="AB2870" s="22" t="str">
        <f>+IF(Ventas_Oficina[[#This Row],[Total del pedido]]&gt;=100000,"SI","NO")</f>
        <v>NO</v>
      </c>
      <c r="AC2870" s="22" t="str">
        <f>+_xlfn.XLOOKUP(Ventas_Oficina[[#This Row],[Nº de artículo]],AUXILIAR!A2869:A7765,AUXILIAR!D2869:D7765,"Error",0)</f>
        <v>No enviado a tiempo</v>
      </c>
      <c r="AD2870" s="22" t="str">
        <f>+IF(AND(Ventas_Oficina[[#This Row],[Total]]&gt;75000,Ventas_Oficina[[#This Row],[Envio a tiempo]]="Enviado a tiempo"),"Buena Venta","Venta Mala")</f>
        <v>Venta Mala</v>
      </c>
    </row>
    <row r="2871" spans="1:30" x14ac:dyDescent="0.25">
      <c r="A2871" s="25">
        <v>1476677</v>
      </c>
      <c r="B2871" s="5">
        <v>42135</v>
      </c>
      <c r="C2871" s="6" t="s">
        <v>45</v>
      </c>
      <c r="D2871" s="6" t="s">
        <v>19</v>
      </c>
      <c r="E2871" s="6" t="s">
        <v>4</v>
      </c>
      <c r="F2871" s="6" t="s">
        <v>5</v>
      </c>
      <c r="G2871" s="6" t="s">
        <v>1008</v>
      </c>
      <c r="H2871" s="6" t="s">
        <v>6</v>
      </c>
      <c r="I2871" s="6" t="s">
        <v>1014</v>
      </c>
      <c r="J2871" s="6" t="s">
        <v>1049</v>
      </c>
      <c r="K2871" s="6" t="s">
        <v>1261</v>
      </c>
      <c r="L2871" s="6" t="s">
        <v>1267</v>
      </c>
      <c r="M2871" s="6" t="s">
        <v>1272</v>
      </c>
      <c r="N2871" s="5">
        <v>42137</v>
      </c>
      <c r="O2871" s="7">
        <v>184</v>
      </c>
      <c r="P2871" s="7">
        <v>288</v>
      </c>
      <c r="Q2871" s="7">
        <v>104</v>
      </c>
      <c r="R2871" s="6">
        <v>41</v>
      </c>
      <c r="S2871" s="7">
        <v>11808</v>
      </c>
      <c r="T2871" s="8">
        <v>0.02</v>
      </c>
      <c r="U2871" s="7">
        <v>236.16</v>
      </c>
      <c r="V2871" s="7">
        <v>11571.84</v>
      </c>
      <c r="W2871" s="7">
        <v>99</v>
      </c>
      <c r="X2871" s="7">
        <v>4828</v>
      </c>
      <c r="Y2871" s="9">
        <f>+DAY('TABLA PRINCIPAL'!$B2871)</f>
        <v>11</v>
      </c>
      <c r="Z2871" s="9">
        <f>+MONTH('TABLA PRINCIPAL'!$B2871)</f>
        <v>5</v>
      </c>
      <c r="AA2871" s="9">
        <f>+YEAR('TABLA PRINCIPAL'!$B2871)</f>
        <v>2015</v>
      </c>
      <c r="AB2871" s="22" t="str">
        <f>+IF(Ventas_Oficina[[#This Row],[Total del pedido]]&gt;=100000,"SI","NO")</f>
        <v>NO</v>
      </c>
      <c r="AC2871" s="22" t="str">
        <f>+_xlfn.XLOOKUP(Ventas_Oficina[[#This Row],[Nº de artículo]],AUXILIAR!A2870:A7766,AUXILIAR!D2870:D7766,"Error",0)</f>
        <v>Enviado a tiempo</v>
      </c>
      <c r="AD2871" s="22" t="str">
        <f>+IF(AND(Ventas_Oficina[[#This Row],[Total]]&gt;75000,Ventas_Oficina[[#This Row],[Envio a tiempo]]="Enviado a tiempo"),"Buena Venta","Venta Mala")</f>
        <v>Venta Mala</v>
      </c>
    </row>
    <row r="2872" spans="1:30" x14ac:dyDescent="0.25">
      <c r="A2872" s="26">
        <v>1476677</v>
      </c>
      <c r="B2872" s="10">
        <v>42180</v>
      </c>
      <c r="C2872" s="11" t="s">
        <v>338</v>
      </c>
      <c r="D2872" s="11" t="s">
        <v>152</v>
      </c>
      <c r="E2872" s="11" t="s">
        <v>4</v>
      </c>
      <c r="F2872" s="11" t="s">
        <v>5</v>
      </c>
      <c r="G2872" s="11" t="s">
        <v>1007</v>
      </c>
      <c r="H2872" s="11" t="s">
        <v>39</v>
      </c>
      <c r="I2872" s="11" t="s">
        <v>1014</v>
      </c>
      <c r="J2872" s="11" t="s">
        <v>1034</v>
      </c>
      <c r="K2872" s="11" t="s">
        <v>1261</v>
      </c>
      <c r="L2872" s="11" t="s">
        <v>1265</v>
      </c>
      <c r="M2872" s="11" t="s">
        <v>1272</v>
      </c>
      <c r="N2872" s="10">
        <v>42180</v>
      </c>
      <c r="O2872" s="12">
        <v>109</v>
      </c>
      <c r="P2872" s="12">
        <v>260</v>
      </c>
      <c r="Q2872" s="12">
        <v>151</v>
      </c>
      <c r="R2872" s="11">
        <v>31</v>
      </c>
      <c r="S2872" s="12">
        <v>8060</v>
      </c>
      <c r="T2872" s="13">
        <v>0.08</v>
      </c>
      <c r="U2872" s="12">
        <v>644.80000000000007</v>
      </c>
      <c r="V2872" s="12">
        <v>7415.2</v>
      </c>
      <c r="W2872" s="12">
        <v>240</v>
      </c>
      <c r="X2872" s="12">
        <v>6459</v>
      </c>
      <c r="Y2872" s="14">
        <f>+DAY('TABLA PRINCIPAL'!$B2872)</f>
        <v>25</v>
      </c>
      <c r="Z2872" s="14">
        <f>+MONTH('TABLA PRINCIPAL'!$B2872)</f>
        <v>6</v>
      </c>
      <c r="AA2872" s="14">
        <f>+YEAR('TABLA PRINCIPAL'!$B2872)</f>
        <v>2015</v>
      </c>
      <c r="AB2872" s="22" t="str">
        <f>+IF(Ventas_Oficina[[#This Row],[Total del pedido]]&gt;=100000,"SI","NO")</f>
        <v>NO</v>
      </c>
      <c r="AC2872" s="22" t="str">
        <f>+_xlfn.XLOOKUP(Ventas_Oficina[[#This Row],[Nº de artículo]],AUXILIAR!A2871:A7767,AUXILIAR!D2871:D7767,"Error",0)</f>
        <v>Enviado a tiempo</v>
      </c>
      <c r="AD2872" s="22" t="str">
        <f>+IF(AND(Ventas_Oficina[[#This Row],[Total]]&gt;75000,Ventas_Oficina[[#This Row],[Envio a tiempo]]="Enviado a tiempo"),"Buena Venta","Venta Mala")</f>
        <v>Venta Mala</v>
      </c>
    </row>
    <row r="2873" spans="1:30" x14ac:dyDescent="0.25">
      <c r="A2873" s="25">
        <v>1476677</v>
      </c>
      <c r="B2873" s="5">
        <v>42182</v>
      </c>
      <c r="C2873" s="6" t="s">
        <v>497</v>
      </c>
      <c r="D2873" s="6" t="s">
        <v>29</v>
      </c>
      <c r="E2873" s="6" t="s">
        <v>12</v>
      </c>
      <c r="F2873" s="6" t="s">
        <v>13</v>
      </c>
      <c r="G2873" s="6" t="s">
        <v>1008</v>
      </c>
      <c r="H2873" s="6" t="s">
        <v>14</v>
      </c>
      <c r="I2873" s="6" t="s">
        <v>1014</v>
      </c>
      <c r="J2873" s="6" t="s">
        <v>1034</v>
      </c>
      <c r="K2873" s="6" t="s">
        <v>1262</v>
      </c>
      <c r="L2873" s="6" t="s">
        <v>1265</v>
      </c>
      <c r="M2873" s="6" t="s">
        <v>1272</v>
      </c>
      <c r="N2873" s="5">
        <v>42184</v>
      </c>
      <c r="O2873" s="7">
        <v>109</v>
      </c>
      <c r="P2873" s="7">
        <v>260</v>
      </c>
      <c r="Q2873" s="7">
        <v>151</v>
      </c>
      <c r="R2873" s="6">
        <v>29</v>
      </c>
      <c r="S2873" s="7">
        <v>7540</v>
      </c>
      <c r="T2873" s="8">
        <v>0.03</v>
      </c>
      <c r="U2873" s="7">
        <v>226.2</v>
      </c>
      <c r="V2873" s="7">
        <v>7313.8</v>
      </c>
      <c r="W2873" s="7">
        <v>240</v>
      </c>
      <c r="X2873" s="7">
        <v>6459</v>
      </c>
      <c r="Y2873" s="9">
        <f>+DAY('TABLA PRINCIPAL'!$B2873)</f>
        <v>27</v>
      </c>
      <c r="Z2873" s="9">
        <f>+MONTH('TABLA PRINCIPAL'!$B2873)</f>
        <v>6</v>
      </c>
      <c r="AA2873" s="9">
        <f>+YEAR('TABLA PRINCIPAL'!$B2873)</f>
        <v>2015</v>
      </c>
      <c r="AB2873" s="22" t="str">
        <f>+IF(Ventas_Oficina[[#This Row],[Total del pedido]]&gt;=100000,"SI","NO")</f>
        <v>NO</v>
      </c>
      <c r="AC2873" s="22" t="str">
        <f>+_xlfn.XLOOKUP(Ventas_Oficina[[#This Row],[Nº de artículo]],AUXILIAR!A2872:A7768,AUXILIAR!D2872:D7768,"Error",0)</f>
        <v>No enviado a tiempo</v>
      </c>
      <c r="AD2873" s="22" t="str">
        <f>+IF(AND(Ventas_Oficina[[#This Row],[Total]]&gt;75000,Ventas_Oficina[[#This Row],[Envio a tiempo]]="Enviado a tiempo"),"Buena Venta","Venta Mala")</f>
        <v>Venta Mala</v>
      </c>
    </row>
    <row r="2874" spans="1:30" x14ac:dyDescent="0.25">
      <c r="A2874" s="26">
        <v>1476677</v>
      </c>
      <c r="B2874" s="10">
        <v>42180</v>
      </c>
      <c r="C2874" s="11" t="s">
        <v>338</v>
      </c>
      <c r="D2874" s="11" t="s">
        <v>152</v>
      </c>
      <c r="E2874" s="11" t="s">
        <v>4</v>
      </c>
      <c r="F2874" s="11" t="s">
        <v>5</v>
      </c>
      <c r="G2874" s="11" t="s">
        <v>1007</v>
      </c>
      <c r="H2874" s="11" t="s">
        <v>39</v>
      </c>
      <c r="I2874" s="11" t="s">
        <v>1016</v>
      </c>
      <c r="J2874" s="11" t="s">
        <v>1034</v>
      </c>
      <c r="K2874" s="11" t="s">
        <v>1262</v>
      </c>
      <c r="L2874" s="11" t="s">
        <v>1265</v>
      </c>
      <c r="M2874" s="11" t="s">
        <v>1272</v>
      </c>
      <c r="N2874" s="10">
        <v>42182</v>
      </c>
      <c r="O2874" s="12">
        <v>109</v>
      </c>
      <c r="P2874" s="12">
        <v>260</v>
      </c>
      <c r="Q2874" s="12">
        <v>151</v>
      </c>
      <c r="R2874" s="11">
        <v>43</v>
      </c>
      <c r="S2874" s="12">
        <v>11180</v>
      </c>
      <c r="T2874" s="13">
        <v>0</v>
      </c>
      <c r="U2874" s="12">
        <v>0</v>
      </c>
      <c r="V2874" s="12">
        <v>11180</v>
      </c>
      <c r="W2874" s="12">
        <v>240</v>
      </c>
      <c r="X2874" s="12">
        <v>6459</v>
      </c>
      <c r="Y2874" s="14">
        <f>+DAY('TABLA PRINCIPAL'!$B2874)</f>
        <v>25</v>
      </c>
      <c r="Z2874" s="14">
        <f>+MONTH('TABLA PRINCIPAL'!$B2874)</f>
        <v>6</v>
      </c>
      <c r="AA2874" s="14">
        <f>+YEAR('TABLA PRINCIPAL'!$B2874)</f>
        <v>2015</v>
      </c>
      <c r="AB2874" s="22" t="str">
        <f>+IF(Ventas_Oficina[[#This Row],[Total del pedido]]&gt;=100000,"SI","NO")</f>
        <v>NO</v>
      </c>
      <c r="AC2874" s="22" t="str">
        <f>+_xlfn.XLOOKUP(Ventas_Oficina[[#This Row],[Nº de artículo]],AUXILIAR!A2873:A7769,AUXILIAR!D2873:D7769,"Error",0)</f>
        <v>Enviado a tiempo</v>
      </c>
      <c r="AD2874" s="22" t="str">
        <f>+IF(AND(Ventas_Oficina[[#This Row],[Total]]&gt;75000,Ventas_Oficina[[#This Row],[Envio a tiempo]]="Enviado a tiempo"),"Buena Venta","Venta Mala")</f>
        <v>Venta Mala</v>
      </c>
    </row>
    <row r="2875" spans="1:30" x14ac:dyDescent="0.25">
      <c r="A2875" s="25">
        <v>1476677</v>
      </c>
      <c r="B2875" s="5">
        <v>42182</v>
      </c>
      <c r="C2875" s="6" t="s">
        <v>497</v>
      </c>
      <c r="D2875" s="6" t="s">
        <v>29</v>
      </c>
      <c r="E2875" s="6" t="s">
        <v>12</v>
      </c>
      <c r="F2875" s="6" t="s">
        <v>13</v>
      </c>
      <c r="G2875" s="6" t="s">
        <v>1010</v>
      </c>
      <c r="H2875" s="6" t="s">
        <v>14</v>
      </c>
      <c r="I2875" s="6" t="s">
        <v>1014</v>
      </c>
      <c r="J2875" s="6" t="s">
        <v>1034</v>
      </c>
      <c r="K2875" s="6" t="s">
        <v>1262</v>
      </c>
      <c r="L2875" s="6" t="s">
        <v>1268</v>
      </c>
      <c r="M2875" s="6" t="s">
        <v>1273</v>
      </c>
      <c r="N2875" s="5">
        <v>42184</v>
      </c>
      <c r="O2875" s="7">
        <v>109</v>
      </c>
      <c r="P2875" s="7">
        <v>260</v>
      </c>
      <c r="Q2875" s="7">
        <v>151</v>
      </c>
      <c r="R2875" s="6">
        <v>45</v>
      </c>
      <c r="S2875" s="7">
        <v>11700</v>
      </c>
      <c r="T2875" s="8">
        <v>0.03</v>
      </c>
      <c r="U2875" s="7">
        <v>351</v>
      </c>
      <c r="V2875" s="7">
        <v>11349</v>
      </c>
      <c r="W2875" s="7">
        <v>240</v>
      </c>
      <c r="X2875" s="7">
        <v>6459</v>
      </c>
      <c r="Y2875" s="9">
        <f>+DAY('TABLA PRINCIPAL'!$B2875)</f>
        <v>27</v>
      </c>
      <c r="Z2875" s="9">
        <f>+MONTH('TABLA PRINCIPAL'!$B2875)</f>
        <v>6</v>
      </c>
      <c r="AA2875" s="9">
        <f>+YEAR('TABLA PRINCIPAL'!$B2875)</f>
        <v>2015</v>
      </c>
      <c r="AB2875" s="22" t="str">
        <f>+IF(Ventas_Oficina[[#This Row],[Total del pedido]]&gt;=100000,"SI","NO")</f>
        <v>NO</v>
      </c>
      <c r="AC2875" s="22" t="str">
        <f>+_xlfn.XLOOKUP(Ventas_Oficina[[#This Row],[Nº de artículo]],AUXILIAR!A2874:A7770,AUXILIAR!D2874:D7770,"Error",0)</f>
        <v>Enviado a tiempo</v>
      </c>
      <c r="AD2875" s="22" t="str">
        <f>+IF(AND(Ventas_Oficina[[#This Row],[Total]]&gt;75000,Ventas_Oficina[[#This Row],[Envio a tiempo]]="Enviado a tiempo"),"Buena Venta","Venta Mala")</f>
        <v>Venta Mala</v>
      </c>
    </row>
    <row r="2876" spans="1:30" x14ac:dyDescent="0.25">
      <c r="A2876" s="26">
        <v>1476677</v>
      </c>
      <c r="B2876" s="10">
        <v>42176</v>
      </c>
      <c r="C2876" s="11" t="s">
        <v>402</v>
      </c>
      <c r="D2876" s="11" t="s">
        <v>166</v>
      </c>
      <c r="E2876" s="11" t="s">
        <v>4</v>
      </c>
      <c r="F2876" s="11" t="s">
        <v>5</v>
      </c>
      <c r="G2876" s="11" t="s">
        <v>1008</v>
      </c>
      <c r="H2876" s="11" t="s">
        <v>34</v>
      </c>
      <c r="I2876" s="11" t="s">
        <v>1014</v>
      </c>
      <c r="J2876" s="11" t="s">
        <v>1075</v>
      </c>
      <c r="K2876" s="11" t="s">
        <v>1261</v>
      </c>
      <c r="L2876" s="11" t="s">
        <v>1265</v>
      </c>
      <c r="M2876" s="11" t="s">
        <v>1272</v>
      </c>
      <c r="N2876" s="10">
        <v>42178</v>
      </c>
      <c r="O2876" s="12">
        <v>225</v>
      </c>
      <c r="P2876" s="12">
        <v>369</v>
      </c>
      <c r="Q2876" s="12">
        <v>144</v>
      </c>
      <c r="R2876" s="11">
        <v>24</v>
      </c>
      <c r="S2876" s="12">
        <v>8856</v>
      </c>
      <c r="T2876" s="13">
        <v>0.04</v>
      </c>
      <c r="U2876" s="12">
        <v>354.24</v>
      </c>
      <c r="V2876" s="12">
        <v>8501.76</v>
      </c>
      <c r="W2876" s="12">
        <v>250</v>
      </c>
      <c r="X2876" s="12">
        <v>14818</v>
      </c>
      <c r="Y2876" s="14">
        <f>+DAY('TABLA PRINCIPAL'!$B2876)</f>
        <v>21</v>
      </c>
      <c r="Z2876" s="14">
        <f>+MONTH('TABLA PRINCIPAL'!$B2876)</f>
        <v>6</v>
      </c>
      <c r="AA2876" s="14">
        <f>+YEAR('TABLA PRINCIPAL'!$B2876)</f>
        <v>2015</v>
      </c>
      <c r="AB2876" s="22" t="str">
        <f>+IF(Ventas_Oficina[[#This Row],[Total del pedido]]&gt;=100000,"SI","NO")</f>
        <v>NO</v>
      </c>
      <c r="AC2876" s="22" t="str">
        <f>+_xlfn.XLOOKUP(Ventas_Oficina[[#This Row],[Nº de artículo]],AUXILIAR!A2875:A7771,AUXILIAR!D2875:D7771,"Error",0)</f>
        <v>Enviado a tiempo</v>
      </c>
      <c r="AD2876" s="22" t="str">
        <f>+IF(AND(Ventas_Oficina[[#This Row],[Total]]&gt;75000,Ventas_Oficina[[#This Row],[Envio a tiempo]]="Enviado a tiempo"),"Buena Venta","Venta Mala")</f>
        <v>Venta Mala</v>
      </c>
    </row>
    <row r="2877" spans="1:30" x14ac:dyDescent="0.25">
      <c r="A2877" s="25">
        <v>1476677</v>
      </c>
      <c r="B2877" s="5">
        <v>42180</v>
      </c>
      <c r="C2877" s="6" t="s">
        <v>338</v>
      </c>
      <c r="D2877" s="6" t="s">
        <v>152</v>
      </c>
      <c r="E2877" s="6" t="s">
        <v>4</v>
      </c>
      <c r="F2877" s="6" t="s">
        <v>5</v>
      </c>
      <c r="G2877" s="6" t="s">
        <v>1010</v>
      </c>
      <c r="H2877" s="6" t="s">
        <v>39</v>
      </c>
      <c r="I2877" s="6" t="s">
        <v>1014</v>
      </c>
      <c r="J2877" s="6" t="s">
        <v>1034</v>
      </c>
      <c r="K2877" s="6" t="s">
        <v>1263</v>
      </c>
      <c r="L2877" s="6" t="s">
        <v>1269</v>
      </c>
      <c r="M2877" s="6" t="s">
        <v>1272</v>
      </c>
      <c r="N2877" s="5">
        <v>42182</v>
      </c>
      <c r="O2877" s="7">
        <v>109</v>
      </c>
      <c r="P2877" s="7">
        <v>260</v>
      </c>
      <c r="Q2877" s="7">
        <v>151</v>
      </c>
      <c r="R2877" s="6">
        <v>1</v>
      </c>
      <c r="S2877" s="7">
        <v>260</v>
      </c>
      <c r="T2877" s="8">
        <v>0</v>
      </c>
      <c r="U2877" s="7">
        <v>0</v>
      </c>
      <c r="V2877" s="7">
        <v>260</v>
      </c>
      <c r="W2877" s="7">
        <v>240</v>
      </c>
      <c r="X2877" s="7">
        <v>6459</v>
      </c>
      <c r="Y2877" s="9">
        <f>+DAY('TABLA PRINCIPAL'!$B2877)</f>
        <v>25</v>
      </c>
      <c r="Z2877" s="9">
        <f>+MONTH('TABLA PRINCIPAL'!$B2877)</f>
        <v>6</v>
      </c>
      <c r="AA2877" s="9">
        <f>+YEAR('TABLA PRINCIPAL'!$B2877)</f>
        <v>2015</v>
      </c>
      <c r="AB2877" s="22" t="str">
        <f>+IF(Ventas_Oficina[[#This Row],[Total del pedido]]&gt;=100000,"SI","NO")</f>
        <v>NO</v>
      </c>
      <c r="AC2877" s="22" t="str">
        <f>+_xlfn.XLOOKUP(Ventas_Oficina[[#This Row],[Nº de artículo]],AUXILIAR!A2876:A7772,AUXILIAR!D2876:D7772,"Error",0)</f>
        <v>Enviado a tiempo</v>
      </c>
      <c r="AD2877" s="22" t="str">
        <f>+IF(AND(Ventas_Oficina[[#This Row],[Total]]&gt;75000,Ventas_Oficina[[#This Row],[Envio a tiempo]]="Enviado a tiempo"),"Buena Venta","Venta Mala")</f>
        <v>Venta Mala</v>
      </c>
    </row>
    <row r="2878" spans="1:30" x14ac:dyDescent="0.25">
      <c r="A2878" s="26">
        <v>1476677</v>
      </c>
      <c r="B2878" s="10">
        <v>42180</v>
      </c>
      <c r="C2878" s="11" t="s">
        <v>338</v>
      </c>
      <c r="D2878" s="11" t="s">
        <v>152</v>
      </c>
      <c r="E2878" s="11" t="s">
        <v>4</v>
      </c>
      <c r="F2878" s="11" t="s">
        <v>5</v>
      </c>
      <c r="G2878" s="11" t="s">
        <v>1007</v>
      </c>
      <c r="H2878" s="11" t="s">
        <v>39</v>
      </c>
      <c r="I2878" s="11" t="s">
        <v>1014</v>
      </c>
      <c r="J2878" s="11" t="s">
        <v>1034</v>
      </c>
      <c r="K2878" s="11" t="s">
        <v>1261</v>
      </c>
      <c r="L2878" s="11" t="s">
        <v>1265</v>
      </c>
      <c r="M2878" s="11" t="s">
        <v>1272</v>
      </c>
      <c r="N2878" s="10">
        <v>42182</v>
      </c>
      <c r="O2878" s="12">
        <v>109</v>
      </c>
      <c r="P2878" s="12">
        <v>260</v>
      </c>
      <c r="Q2878" s="12">
        <v>151</v>
      </c>
      <c r="R2878" s="11">
        <v>3</v>
      </c>
      <c r="S2878" s="12">
        <v>780</v>
      </c>
      <c r="T2878" s="13">
        <v>0.01</v>
      </c>
      <c r="U2878" s="12">
        <v>7.8</v>
      </c>
      <c r="V2878" s="12">
        <v>772.2</v>
      </c>
      <c r="W2878" s="12">
        <v>240</v>
      </c>
      <c r="X2878" s="12">
        <v>6459</v>
      </c>
      <c r="Y2878" s="14">
        <f>+DAY('TABLA PRINCIPAL'!$B2878)</f>
        <v>25</v>
      </c>
      <c r="Z2878" s="14">
        <f>+MONTH('TABLA PRINCIPAL'!$B2878)</f>
        <v>6</v>
      </c>
      <c r="AA2878" s="14">
        <f>+YEAR('TABLA PRINCIPAL'!$B2878)</f>
        <v>2015</v>
      </c>
      <c r="AB2878" s="22" t="str">
        <f>+IF(Ventas_Oficina[[#This Row],[Total del pedido]]&gt;=100000,"SI","NO")</f>
        <v>NO</v>
      </c>
      <c r="AC2878" s="22" t="str">
        <f>+_xlfn.XLOOKUP(Ventas_Oficina[[#This Row],[Nº de artículo]],AUXILIAR!A2877:A7773,AUXILIAR!D2877:D7773,"Error",0)</f>
        <v>Enviado a tiempo</v>
      </c>
      <c r="AD2878" s="22" t="str">
        <f>+IF(AND(Ventas_Oficina[[#This Row],[Total]]&gt;75000,Ventas_Oficina[[#This Row],[Envio a tiempo]]="Enviado a tiempo"),"Buena Venta","Venta Mala")</f>
        <v>Venta Mala</v>
      </c>
    </row>
    <row r="2879" spans="1:30" x14ac:dyDescent="0.25">
      <c r="A2879" s="25">
        <v>1476677</v>
      </c>
      <c r="B2879" s="5">
        <v>41479</v>
      </c>
      <c r="C2879" s="6" t="s">
        <v>128</v>
      </c>
      <c r="D2879" s="6" t="s">
        <v>129</v>
      </c>
      <c r="E2879" s="6" t="s">
        <v>4</v>
      </c>
      <c r="F2879" s="6" t="s">
        <v>5</v>
      </c>
      <c r="G2879" s="6" t="s">
        <v>1010</v>
      </c>
      <c r="H2879" s="6" t="s">
        <v>6</v>
      </c>
      <c r="I2879" s="6" t="s">
        <v>1012</v>
      </c>
      <c r="J2879" s="6" t="s">
        <v>1055</v>
      </c>
      <c r="K2879" s="6" t="s">
        <v>1262</v>
      </c>
      <c r="L2879" s="6" t="s">
        <v>1268</v>
      </c>
      <c r="M2879" s="6" t="s">
        <v>1272</v>
      </c>
      <c r="N2879" s="5">
        <v>41481</v>
      </c>
      <c r="O2879" s="7">
        <v>250</v>
      </c>
      <c r="P2879" s="7">
        <v>568</v>
      </c>
      <c r="Q2879" s="7">
        <v>318</v>
      </c>
      <c r="R2879" s="6">
        <v>49</v>
      </c>
      <c r="S2879" s="7">
        <v>27832</v>
      </c>
      <c r="T2879" s="8">
        <v>0.06</v>
      </c>
      <c r="U2879" s="7">
        <v>1669.9199999999998</v>
      </c>
      <c r="V2879" s="7">
        <v>26162.080000000002</v>
      </c>
      <c r="W2879" s="7">
        <v>360</v>
      </c>
      <c r="X2879" s="7">
        <v>13635</v>
      </c>
      <c r="Y2879" s="9">
        <f>+DAY('TABLA PRINCIPAL'!$B2879)</f>
        <v>24</v>
      </c>
      <c r="Z2879" s="9">
        <f>+MONTH('TABLA PRINCIPAL'!$B2879)</f>
        <v>7</v>
      </c>
      <c r="AA2879" s="9">
        <f>+YEAR('TABLA PRINCIPAL'!$B2879)</f>
        <v>2013</v>
      </c>
      <c r="AB2879" s="22" t="str">
        <f>+IF(Ventas_Oficina[[#This Row],[Total del pedido]]&gt;=100000,"SI","NO")</f>
        <v>NO</v>
      </c>
      <c r="AC2879" s="22" t="str">
        <f>+_xlfn.XLOOKUP(Ventas_Oficina[[#This Row],[Nº de artículo]],AUXILIAR!A2878:A7774,AUXILIAR!D2878:D7774,"Error",0)</f>
        <v>Enviado a tiempo</v>
      </c>
      <c r="AD2879" s="22" t="str">
        <f>+IF(AND(Ventas_Oficina[[#This Row],[Total]]&gt;75000,Ventas_Oficina[[#This Row],[Envio a tiempo]]="Enviado a tiempo"),"Buena Venta","Venta Mala")</f>
        <v>Venta Mala</v>
      </c>
    </row>
    <row r="2880" spans="1:30" x14ac:dyDescent="0.25">
      <c r="A2880" s="26">
        <v>1476677</v>
      </c>
      <c r="B2880" s="10">
        <v>42180</v>
      </c>
      <c r="C2880" s="11" t="s">
        <v>338</v>
      </c>
      <c r="D2880" s="11" t="s">
        <v>152</v>
      </c>
      <c r="E2880" s="11" t="s">
        <v>4</v>
      </c>
      <c r="F2880" s="11" t="s">
        <v>5</v>
      </c>
      <c r="G2880" s="11" t="s">
        <v>1010</v>
      </c>
      <c r="H2880" s="11" t="s">
        <v>39</v>
      </c>
      <c r="I2880" s="11" t="s">
        <v>1013</v>
      </c>
      <c r="J2880" s="11" t="s">
        <v>1034</v>
      </c>
      <c r="K2880" s="11" t="s">
        <v>1261</v>
      </c>
      <c r="L2880" s="11" t="s">
        <v>1265</v>
      </c>
      <c r="M2880" s="11" t="s">
        <v>1272</v>
      </c>
      <c r="N2880" s="10">
        <v>42182</v>
      </c>
      <c r="O2880" s="12">
        <v>109</v>
      </c>
      <c r="P2880" s="12">
        <v>260</v>
      </c>
      <c r="Q2880" s="12">
        <v>151</v>
      </c>
      <c r="R2880" s="11">
        <v>8</v>
      </c>
      <c r="S2880" s="12">
        <v>2080</v>
      </c>
      <c r="T2880" s="13">
        <v>7.0000000000000007E-2</v>
      </c>
      <c r="U2880" s="12">
        <v>145.60000000000002</v>
      </c>
      <c r="V2880" s="12">
        <v>1934.4</v>
      </c>
      <c r="W2880" s="12">
        <v>240</v>
      </c>
      <c r="X2880" s="12">
        <v>6459</v>
      </c>
      <c r="Y2880" s="14">
        <f>+DAY('TABLA PRINCIPAL'!$B2880)</f>
        <v>25</v>
      </c>
      <c r="Z2880" s="14">
        <f>+MONTH('TABLA PRINCIPAL'!$B2880)</f>
        <v>6</v>
      </c>
      <c r="AA2880" s="14">
        <f>+YEAR('TABLA PRINCIPAL'!$B2880)</f>
        <v>2015</v>
      </c>
      <c r="AB2880" s="22" t="str">
        <f>+IF(Ventas_Oficina[[#This Row],[Total del pedido]]&gt;=100000,"SI","NO")</f>
        <v>NO</v>
      </c>
      <c r="AC2880" s="22" t="str">
        <f>+_xlfn.XLOOKUP(Ventas_Oficina[[#This Row],[Nº de artículo]],AUXILIAR!A2879:A7775,AUXILIAR!D2879:D7775,"Error",0)</f>
        <v>Enviado a tiempo</v>
      </c>
      <c r="AD2880" s="22" t="str">
        <f>+IF(AND(Ventas_Oficina[[#This Row],[Total]]&gt;75000,Ventas_Oficina[[#This Row],[Envio a tiempo]]="Enviado a tiempo"),"Buena Venta","Venta Mala")</f>
        <v>Venta Mala</v>
      </c>
    </row>
    <row r="2881" spans="1:30" x14ac:dyDescent="0.25">
      <c r="A2881" s="25">
        <v>1476677</v>
      </c>
      <c r="B2881" s="5">
        <v>42180</v>
      </c>
      <c r="C2881" s="6" t="s">
        <v>338</v>
      </c>
      <c r="D2881" s="6" t="s">
        <v>152</v>
      </c>
      <c r="E2881" s="6" t="s">
        <v>4</v>
      </c>
      <c r="F2881" s="6" t="s">
        <v>5</v>
      </c>
      <c r="G2881" s="6" t="s">
        <v>1007</v>
      </c>
      <c r="H2881" s="6" t="s">
        <v>39</v>
      </c>
      <c r="I2881" s="6" t="s">
        <v>1016</v>
      </c>
      <c r="J2881" s="6" t="s">
        <v>1034</v>
      </c>
      <c r="K2881" s="6" t="s">
        <v>1262</v>
      </c>
      <c r="L2881" s="6" t="s">
        <v>1265</v>
      </c>
      <c r="M2881" s="6" t="s">
        <v>1272</v>
      </c>
      <c r="N2881" s="5">
        <v>42180</v>
      </c>
      <c r="O2881" s="7">
        <v>109</v>
      </c>
      <c r="P2881" s="7">
        <v>260</v>
      </c>
      <c r="Q2881" s="7">
        <v>151</v>
      </c>
      <c r="R2881" s="6">
        <v>31</v>
      </c>
      <c r="S2881" s="7">
        <v>8060</v>
      </c>
      <c r="T2881" s="8">
        <v>0.03</v>
      </c>
      <c r="U2881" s="7">
        <v>241.79999999999998</v>
      </c>
      <c r="V2881" s="7">
        <v>7818.2</v>
      </c>
      <c r="W2881" s="7">
        <v>240</v>
      </c>
      <c r="X2881" s="7">
        <v>6459</v>
      </c>
      <c r="Y2881" s="9">
        <f>+DAY('TABLA PRINCIPAL'!$B2881)</f>
        <v>25</v>
      </c>
      <c r="Z2881" s="9">
        <f>+MONTH('TABLA PRINCIPAL'!$B2881)</f>
        <v>6</v>
      </c>
      <c r="AA2881" s="9">
        <f>+YEAR('TABLA PRINCIPAL'!$B2881)</f>
        <v>2015</v>
      </c>
      <c r="AB2881" s="22" t="str">
        <f>+IF(Ventas_Oficina[[#This Row],[Total del pedido]]&gt;=100000,"SI","NO")</f>
        <v>NO</v>
      </c>
      <c r="AC2881" s="22" t="str">
        <f>+_xlfn.XLOOKUP(Ventas_Oficina[[#This Row],[Nº de artículo]],AUXILIAR!A2880:A7776,AUXILIAR!D2880:D7776,"Error",0)</f>
        <v>Enviado a tiempo</v>
      </c>
      <c r="AD2881" s="22" t="str">
        <f>+IF(AND(Ventas_Oficina[[#This Row],[Total]]&gt;75000,Ventas_Oficina[[#This Row],[Envio a tiempo]]="Enviado a tiempo"),"Buena Venta","Venta Mala")</f>
        <v>Venta Mala</v>
      </c>
    </row>
    <row r="2882" spans="1:30" x14ac:dyDescent="0.25">
      <c r="A2882" s="26">
        <v>1476677</v>
      </c>
      <c r="B2882" s="10">
        <v>42181</v>
      </c>
      <c r="C2882" s="11" t="s">
        <v>284</v>
      </c>
      <c r="D2882" s="11" t="s">
        <v>209</v>
      </c>
      <c r="E2882" s="11" t="s">
        <v>4</v>
      </c>
      <c r="F2882" s="11" t="s">
        <v>5</v>
      </c>
      <c r="G2882" s="11" t="s">
        <v>1008</v>
      </c>
      <c r="H2882" s="11" t="s">
        <v>6</v>
      </c>
      <c r="I2882" s="11" t="s">
        <v>1014</v>
      </c>
      <c r="J2882" s="11" t="s">
        <v>1034</v>
      </c>
      <c r="K2882" s="11" t="s">
        <v>1261</v>
      </c>
      <c r="L2882" s="11" t="s">
        <v>1267</v>
      </c>
      <c r="M2882" s="11" t="s">
        <v>1272</v>
      </c>
      <c r="N2882" s="10">
        <v>42184</v>
      </c>
      <c r="O2882" s="12">
        <v>109</v>
      </c>
      <c r="P2882" s="12">
        <v>260</v>
      </c>
      <c r="Q2882" s="12">
        <v>151</v>
      </c>
      <c r="R2882" s="11">
        <v>7</v>
      </c>
      <c r="S2882" s="12">
        <v>1820</v>
      </c>
      <c r="T2882" s="13">
        <v>0.06</v>
      </c>
      <c r="U2882" s="12">
        <v>109.2</v>
      </c>
      <c r="V2882" s="12">
        <v>1710.8</v>
      </c>
      <c r="W2882" s="12">
        <v>240</v>
      </c>
      <c r="X2882" s="12">
        <v>6459</v>
      </c>
      <c r="Y2882" s="14">
        <f>+DAY('TABLA PRINCIPAL'!$B2882)</f>
        <v>26</v>
      </c>
      <c r="Z2882" s="14">
        <f>+MONTH('TABLA PRINCIPAL'!$B2882)</f>
        <v>6</v>
      </c>
      <c r="AA2882" s="14">
        <f>+YEAR('TABLA PRINCIPAL'!$B2882)</f>
        <v>2015</v>
      </c>
      <c r="AB2882" s="22" t="str">
        <f>+IF(Ventas_Oficina[[#This Row],[Total del pedido]]&gt;=100000,"SI","NO")</f>
        <v>NO</v>
      </c>
      <c r="AC2882" s="22" t="str">
        <f>+_xlfn.XLOOKUP(Ventas_Oficina[[#This Row],[Nº de artículo]],AUXILIAR!A2881:A7777,AUXILIAR!D2881:D7777,"Error",0)</f>
        <v>No enviado a tiempo</v>
      </c>
      <c r="AD2882" s="22" t="str">
        <f>+IF(AND(Ventas_Oficina[[#This Row],[Total]]&gt;75000,Ventas_Oficina[[#This Row],[Envio a tiempo]]="Enviado a tiempo"),"Buena Venta","Venta Mala")</f>
        <v>Venta Mala</v>
      </c>
    </row>
    <row r="2883" spans="1:30" x14ac:dyDescent="0.25">
      <c r="A2883" s="25">
        <v>1476677</v>
      </c>
      <c r="B2883" s="5">
        <v>42180</v>
      </c>
      <c r="C2883" s="6" t="s">
        <v>338</v>
      </c>
      <c r="D2883" s="6" t="s">
        <v>152</v>
      </c>
      <c r="E2883" s="6" t="s">
        <v>4</v>
      </c>
      <c r="F2883" s="6" t="s">
        <v>5</v>
      </c>
      <c r="G2883" s="6" t="s">
        <v>1008</v>
      </c>
      <c r="H2883" s="6" t="s">
        <v>39</v>
      </c>
      <c r="I2883" s="6" t="s">
        <v>1012</v>
      </c>
      <c r="J2883" s="6" t="s">
        <v>1034</v>
      </c>
      <c r="K2883" s="6" t="s">
        <v>1263</v>
      </c>
      <c r="L2883" s="6" t="s">
        <v>1269</v>
      </c>
      <c r="M2883" s="6" t="s">
        <v>1272</v>
      </c>
      <c r="N2883" s="5">
        <v>42182</v>
      </c>
      <c r="O2883" s="7">
        <v>109</v>
      </c>
      <c r="P2883" s="7">
        <v>260</v>
      </c>
      <c r="Q2883" s="7">
        <v>151</v>
      </c>
      <c r="R2883" s="6">
        <v>44</v>
      </c>
      <c r="S2883" s="7">
        <v>11440</v>
      </c>
      <c r="T2883" s="8">
        <v>0.08</v>
      </c>
      <c r="U2883" s="7">
        <v>915.2</v>
      </c>
      <c r="V2883" s="7">
        <v>10524.8</v>
      </c>
      <c r="W2883" s="7">
        <v>240</v>
      </c>
      <c r="X2883" s="7">
        <v>6459</v>
      </c>
      <c r="Y2883" s="9">
        <f>+DAY('TABLA PRINCIPAL'!$B2883)</f>
        <v>25</v>
      </c>
      <c r="Z2883" s="9">
        <f>+MONTH('TABLA PRINCIPAL'!$B2883)</f>
        <v>6</v>
      </c>
      <c r="AA2883" s="9">
        <f>+YEAR('TABLA PRINCIPAL'!$B2883)</f>
        <v>2015</v>
      </c>
      <c r="AB2883" s="22" t="str">
        <f>+IF(Ventas_Oficina[[#This Row],[Total del pedido]]&gt;=100000,"SI","NO")</f>
        <v>NO</v>
      </c>
      <c r="AC2883" s="22" t="str">
        <f>+_xlfn.XLOOKUP(Ventas_Oficina[[#This Row],[Nº de artículo]],AUXILIAR!A2882:A7778,AUXILIAR!D2882:D7778,"Error",0)</f>
        <v>Enviado a tiempo</v>
      </c>
      <c r="AD2883" s="22" t="str">
        <f>+IF(AND(Ventas_Oficina[[#This Row],[Total]]&gt;75000,Ventas_Oficina[[#This Row],[Envio a tiempo]]="Enviado a tiempo"),"Buena Venta","Venta Mala")</f>
        <v>Venta Mala</v>
      </c>
    </row>
    <row r="2884" spans="1:30" x14ac:dyDescent="0.25">
      <c r="A2884" s="26">
        <v>1476708</v>
      </c>
      <c r="B2884" s="10">
        <v>42180</v>
      </c>
      <c r="C2884" s="11" t="s">
        <v>338</v>
      </c>
      <c r="D2884" s="11" t="s">
        <v>50</v>
      </c>
      <c r="E2884" s="11" t="s">
        <v>4</v>
      </c>
      <c r="F2884" s="11" t="s">
        <v>5</v>
      </c>
      <c r="G2884" s="11" t="s">
        <v>1010</v>
      </c>
      <c r="H2884" s="11" t="s">
        <v>17</v>
      </c>
      <c r="I2884" s="11" t="s">
        <v>1014</v>
      </c>
      <c r="J2884" s="11" t="s">
        <v>1043</v>
      </c>
      <c r="K2884" s="11" t="s">
        <v>1263</v>
      </c>
      <c r="L2884" s="11" t="s">
        <v>1269</v>
      </c>
      <c r="M2884" s="11" t="s">
        <v>1272</v>
      </c>
      <c r="N2884" s="10">
        <v>42182</v>
      </c>
      <c r="O2884" s="12">
        <v>6059</v>
      </c>
      <c r="P2884" s="12">
        <v>10098</v>
      </c>
      <c r="Q2884" s="12">
        <v>4039</v>
      </c>
      <c r="R2884" s="11">
        <v>7</v>
      </c>
      <c r="S2884" s="12">
        <v>70686</v>
      </c>
      <c r="T2884" s="13">
        <v>0.02</v>
      </c>
      <c r="U2884" s="12">
        <v>1413.72</v>
      </c>
      <c r="V2884" s="12">
        <v>69272.28</v>
      </c>
      <c r="W2884" s="12">
        <v>718</v>
      </c>
      <c r="X2884" s="12">
        <v>270543</v>
      </c>
      <c r="Y2884" s="14">
        <f>+DAY('TABLA PRINCIPAL'!$B2884)</f>
        <v>25</v>
      </c>
      <c r="Z2884" s="14">
        <f>+MONTH('TABLA PRINCIPAL'!$B2884)</f>
        <v>6</v>
      </c>
      <c r="AA2884" s="14">
        <f>+YEAR('TABLA PRINCIPAL'!$B2884)</f>
        <v>2015</v>
      </c>
      <c r="AB2884" s="22" t="str">
        <f>+IF(Ventas_Oficina[[#This Row],[Total del pedido]]&gt;=100000,"SI","NO")</f>
        <v>NO</v>
      </c>
      <c r="AC2884" s="22" t="str">
        <f>+_xlfn.XLOOKUP(Ventas_Oficina[[#This Row],[Nº de artículo]],AUXILIAR!A2883:A7779,AUXILIAR!D2883:D7779,"Error",0)</f>
        <v>Enviado a tiempo</v>
      </c>
      <c r="AD2884" s="22" t="str">
        <f>+IF(AND(Ventas_Oficina[[#This Row],[Total]]&gt;75000,Ventas_Oficina[[#This Row],[Envio a tiempo]]="Enviado a tiempo"),"Buena Venta","Venta Mala")</f>
        <v>Buena Venta</v>
      </c>
    </row>
    <row r="2885" spans="1:30" x14ac:dyDescent="0.25">
      <c r="A2885" s="25">
        <v>1476708</v>
      </c>
      <c r="B2885" s="5">
        <v>42180</v>
      </c>
      <c r="C2885" s="6" t="s">
        <v>338</v>
      </c>
      <c r="D2885" s="6" t="s">
        <v>152</v>
      </c>
      <c r="E2885" s="6" t="s">
        <v>4</v>
      </c>
      <c r="F2885" s="6" t="s">
        <v>5</v>
      </c>
      <c r="G2885" s="6" t="s">
        <v>1009</v>
      </c>
      <c r="H2885" s="6" t="s">
        <v>39</v>
      </c>
      <c r="I2885" s="6" t="s">
        <v>1016</v>
      </c>
      <c r="J2885" s="6" t="s">
        <v>1127</v>
      </c>
      <c r="K2885" s="6" t="s">
        <v>1261</v>
      </c>
      <c r="L2885" s="6" t="s">
        <v>1265</v>
      </c>
      <c r="M2885" s="6" t="s">
        <v>1272</v>
      </c>
      <c r="N2885" s="5">
        <v>42182</v>
      </c>
      <c r="O2885" s="7">
        <v>1470</v>
      </c>
      <c r="P2885" s="7">
        <v>2999</v>
      </c>
      <c r="Q2885" s="7">
        <v>1529</v>
      </c>
      <c r="R2885" s="6">
        <v>32</v>
      </c>
      <c r="S2885" s="7">
        <v>95968</v>
      </c>
      <c r="T2885" s="8">
        <v>0.08</v>
      </c>
      <c r="U2885" s="7">
        <v>7677.4400000000005</v>
      </c>
      <c r="V2885" s="7">
        <v>88290.559999999998</v>
      </c>
      <c r="W2885" s="7">
        <v>550</v>
      </c>
      <c r="X2885" s="7">
        <v>270543</v>
      </c>
      <c r="Y2885" s="9">
        <f>+DAY('TABLA PRINCIPAL'!$B2885)</f>
        <v>25</v>
      </c>
      <c r="Z2885" s="9">
        <f>+MONTH('TABLA PRINCIPAL'!$B2885)</f>
        <v>6</v>
      </c>
      <c r="AA2885" s="9">
        <f>+YEAR('TABLA PRINCIPAL'!$B2885)</f>
        <v>2015</v>
      </c>
      <c r="AB2885" s="22" t="str">
        <f>+IF(Ventas_Oficina[[#This Row],[Total del pedido]]&gt;=100000,"SI","NO")</f>
        <v>NO</v>
      </c>
      <c r="AC2885" s="22" t="str">
        <f>+_xlfn.XLOOKUP(Ventas_Oficina[[#This Row],[Nº de artículo]],AUXILIAR!A2884:A7780,AUXILIAR!D2884:D7780,"Error",0)</f>
        <v>Enviado a tiempo</v>
      </c>
      <c r="AD2885" s="22" t="str">
        <f>+IF(AND(Ventas_Oficina[[#This Row],[Total]]&gt;75000,Ventas_Oficina[[#This Row],[Envio a tiempo]]="Enviado a tiempo"),"Buena Venta","Venta Mala")</f>
        <v>Buena Venta</v>
      </c>
    </row>
    <row r="2886" spans="1:30" x14ac:dyDescent="0.25">
      <c r="A2886" s="26">
        <v>1476708</v>
      </c>
      <c r="B2886" s="10">
        <v>42181</v>
      </c>
      <c r="C2886" s="11" t="s">
        <v>338</v>
      </c>
      <c r="D2886" s="11" t="s">
        <v>152</v>
      </c>
      <c r="E2886" s="11" t="s">
        <v>4</v>
      </c>
      <c r="F2886" s="11" t="s">
        <v>5</v>
      </c>
      <c r="G2886" s="11" t="s">
        <v>1009</v>
      </c>
      <c r="H2886" s="11" t="s">
        <v>39</v>
      </c>
      <c r="I2886" s="11" t="s">
        <v>1016</v>
      </c>
      <c r="J2886" s="11" t="s">
        <v>1127</v>
      </c>
      <c r="K2886" s="11" t="s">
        <v>1261</v>
      </c>
      <c r="L2886" s="11" t="s">
        <v>1265</v>
      </c>
      <c r="M2886" s="11" t="s">
        <v>1272</v>
      </c>
      <c r="N2886" s="10">
        <v>42184</v>
      </c>
      <c r="O2886" s="12">
        <v>1470</v>
      </c>
      <c r="P2886" s="12">
        <v>2999</v>
      </c>
      <c r="Q2886" s="12">
        <v>1529</v>
      </c>
      <c r="R2886" s="11">
        <v>47</v>
      </c>
      <c r="S2886" s="12">
        <v>140953</v>
      </c>
      <c r="T2886" s="13">
        <v>0.01</v>
      </c>
      <c r="U2886" s="12">
        <v>1409.53</v>
      </c>
      <c r="V2886" s="12">
        <v>139543.47</v>
      </c>
      <c r="W2886" s="12">
        <v>550</v>
      </c>
      <c r="X2886" s="12">
        <v>270543</v>
      </c>
      <c r="Y2886" s="14">
        <f>+DAY('TABLA PRINCIPAL'!$B2886)</f>
        <v>26</v>
      </c>
      <c r="Z2886" s="14">
        <f>+MONTH('TABLA PRINCIPAL'!$B2886)</f>
        <v>6</v>
      </c>
      <c r="AA2886" s="14">
        <f>+YEAR('TABLA PRINCIPAL'!$B2886)</f>
        <v>2015</v>
      </c>
      <c r="AB2886" s="22" t="str">
        <f>+IF(Ventas_Oficina[[#This Row],[Total del pedido]]&gt;=100000,"SI","NO")</f>
        <v>SI</v>
      </c>
      <c r="AC2886" s="22" t="str">
        <f>+_xlfn.XLOOKUP(Ventas_Oficina[[#This Row],[Nº de artículo]],AUXILIAR!A2885:A7781,AUXILIAR!D2885:D7781,"Error",0)</f>
        <v>Enviado a tiempo</v>
      </c>
      <c r="AD2886" s="22" t="str">
        <f>+IF(AND(Ventas_Oficina[[#This Row],[Total]]&gt;75000,Ventas_Oficina[[#This Row],[Envio a tiempo]]="Enviado a tiempo"),"Buena Venta","Venta Mala")</f>
        <v>Buena Venta</v>
      </c>
    </row>
    <row r="2887" spans="1:30" x14ac:dyDescent="0.25">
      <c r="A2887" s="25">
        <v>1476708</v>
      </c>
      <c r="B2887" s="5">
        <v>42180</v>
      </c>
      <c r="C2887" s="6" t="s">
        <v>782</v>
      </c>
      <c r="D2887" s="6" t="s">
        <v>203</v>
      </c>
      <c r="E2887" s="6" t="s">
        <v>4</v>
      </c>
      <c r="F2887" s="6" t="s">
        <v>5</v>
      </c>
      <c r="G2887" s="6" t="s">
        <v>1010</v>
      </c>
      <c r="H2887" s="6" t="s">
        <v>27</v>
      </c>
      <c r="I2887" s="6" t="s">
        <v>1013</v>
      </c>
      <c r="J2887" s="6" t="s">
        <v>1120</v>
      </c>
      <c r="K2887" s="6" t="s">
        <v>1261</v>
      </c>
      <c r="L2887" s="6" t="s">
        <v>1265</v>
      </c>
      <c r="M2887" s="6" t="s">
        <v>1272</v>
      </c>
      <c r="N2887" s="5">
        <v>42184</v>
      </c>
      <c r="O2887" s="7">
        <v>651</v>
      </c>
      <c r="P2887" s="7">
        <v>3098</v>
      </c>
      <c r="Q2887" s="7">
        <v>2447</v>
      </c>
      <c r="R2887" s="6">
        <v>48</v>
      </c>
      <c r="S2887" s="7">
        <v>148704</v>
      </c>
      <c r="T2887" s="8">
        <v>0.04</v>
      </c>
      <c r="U2887" s="7">
        <v>5948.16</v>
      </c>
      <c r="V2887" s="7">
        <v>142755.84</v>
      </c>
      <c r="W2887" s="7">
        <v>650</v>
      </c>
      <c r="X2887" s="7">
        <v>270543</v>
      </c>
      <c r="Y2887" s="9">
        <f>+DAY('TABLA PRINCIPAL'!$B2887)</f>
        <v>25</v>
      </c>
      <c r="Z2887" s="9">
        <f>+MONTH('TABLA PRINCIPAL'!$B2887)</f>
        <v>6</v>
      </c>
      <c r="AA2887" s="9">
        <f>+YEAR('TABLA PRINCIPAL'!$B2887)</f>
        <v>2015</v>
      </c>
      <c r="AB2887" s="22" t="str">
        <f>+IF(Ventas_Oficina[[#This Row],[Total del pedido]]&gt;=100000,"SI","NO")</f>
        <v>SI</v>
      </c>
      <c r="AC2887" s="22" t="str">
        <f>+_xlfn.XLOOKUP(Ventas_Oficina[[#This Row],[Nº de artículo]],AUXILIAR!A2886:A7782,AUXILIAR!D2886:D7782,"Error",0)</f>
        <v>Enviado a tiempo</v>
      </c>
      <c r="AD2887" s="22" t="str">
        <f>+IF(AND(Ventas_Oficina[[#This Row],[Total]]&gt;75000,Ventas_Oficina[[#This Row],[Envio a tiempo]]="Enviado a tiempo"),"Buena Venta","Venta Mala")</f>
        <v>Buena Venta</v>
      </c>
    </row>
    <row r="2888" spans="1:30" x14ac:dyDescent="0.25">
      <c r="A2888" s="26">
        <v>1476708</v>
      </c>
      <c r="B2888" s="10">
        <v>42180</v>
      </c>
      <c r="C2888" s="11" t="s">
        <v>338</v>
      </c>
      <c r="D2888" s="11" t="s">
        <v>152</v>
      </c>
      <c r="E2888" s="11" t="s">
        <v>4</v>
      </c>
      <c r="F2888" s="11" t="s">
        <v>5</v>
      </c>
      <c r="G2888" s="11" t="s">
        <v>1007</v>
      </c>
      <c r="H2888" s="11" t="s">
        <v>39</v>
      </c>
      <c r="I2888" s="11" t="s">
        <v>1014</v>
      </c>
      <c r="J2888" s="11" t="s">
        <v>1127</v>
      </c>
      <c r="K2888" s="11" t="s">
        <v>1261</v>
      </c>
      <c r="L2888" s="11" t="s">
        <v>1265</v>
      </c>
      <c r="M2888" s="11" t="s">
        <v>1273</v>
      </c>
      <c r="N2888" s="10">
        <v>42182</v>
      </c>
      <c r="O2888" s="12">
        <v>1470</v>
      </c>
      <c r="P2888" s="12">
        <v>2999</v>
      </c>
      <c r="Q2888" s="12">
        <v>1529</v>
      </c>
      <c r="R2888" s="11">
        <v>30</v>
      </c>
      <c r="S2888" s="12">
        <v>89970</v>
      </c>
      <c r="T2888" s="13">
        <v>0.03</v>
      </c>
      <c r="U2888" s="12">
        <v>2699.1</v>
      </c>
      <c r="V2888" s="12">
        <v>87270.9</v>
      </c>
      <c r="W2888" s="12">
        <v>550</v>
      </c>
      <c r="X2888" s="12">
        <v>270543</v>
      </c>
      <c r="Y2888" s="14">
        <f>+DAY('TABLA PRINCIPAL'!$B2888)</f>
        <v>25</v>
      </c>
      <c r="Z2888" s="14">
        <f>+MONTH('TABLA PRINCIPAL'!$B2888)</f>
        <v>6</v>
      </c>
      <c r="AA2888" s="14">
        <f>+YEAR('TABLA PRINCIPAL'!$B2888)</f>
        <v>2015</v>
      </c>
      <c r="AB2888" s="22" t="str">
        <f>+IF(Ventas_Oficina[[#This Row],[Total del pedido]]&gt;=100000,"SI","NO")</f>
        <v>NO</v>
      </c>
      <c r="AC2888" s="22" t="str">
        <f>+_xlfn.XLOOKUP(Ventas_Oficina[[#This Row],[Nº de artículo]],AUXILIAR!A2887:A7783,AUXILIAR!D2887:D7783,"Error",0)</f>
        <v>Enviado a tiempo</v>
      </c>
      <c r="AD2888" s="22" t="str">
        <f>+IF(AND(Ventas_Oficina[[#This Row],[Total]]&gt;75000,Ventas_Oficina[[#This Row],[Envio a tiempo]]="Enviado a tiempo"),"Buena Venta","Venta Mala")</f>
        <v>Buena Venta</v>
      </c>
    </row>
    <row r="2889" spans="1:30" x14ac:dyDescent="0.25">
      <c r="A2889" s="25">
        <v>1476708</v>
      </c>
      <c r="B2889" s="5">
        <v>42180</v>
      </c>
      <c r="C2889" s="6" t="s">
        <v>338</v>
      </c>
      <c r="D2889" s="6" t="s">
        <v>199</v>
      </c>
      <c r="E2889" s="6" t="s">
        <v>4</v>
      </c>
      <c r="F2889" s="6" t="s">
        <v>5</v>
      </c>
      <c r="G2889" s="6" t="s">
        <v>1009</v>
      </c>
      <c r="H2889" s="6" t="s">
        <v>24</v>
      </c>
      <c r="I2889" s="6" t="s">
        <v>1016</v>
      </c>
      <c r="J2889" s="6" t="s">
        <v>1043</v>
      </c>
      <c r="K2889" s="6" t="s">
        <v>1262</v>
      </c>
      <c r="L2889" s="6" t="s">
        <v>1269</v>
      </c>
      <c r="M2889" s="6" t="s">
        <v>1272</v>
      </c>
      <c r="N2889" s="5">
        <v>42182</v>
      </c>
      <c r="O2889" s="7">
        <v>6059</v>
      </c>
      <c r="P2889" s="7">
        <v>10098</v>
      </c>
      <c r="Q2889" s="7">
        <v>4039</v>
      </c>
      <c r="R2889" s="6">
        <v>49</v>
      </c>
      <c r="S2889" s="7">
        <v>494802</v>
      </c>
      <c r="T2889" s="8">
        <v>0.06</v>
      </c>
      <c r="U2889" s="7">
        <v>29688.12</v>
      </c>
      <c r="V2889" s="7">
        <v>465113.88</v>
      </c>
      <c r="W2889" s="7">
        <v>718</v>
      </c>
      <c r="X2889" s="7">
        <v>270543</v>
      </c>
      <c r="Y2889" s="9">
        <f>+DAY('TABLA PRINCIPAL'!$B2889)</f>
        <v>25</v>
      </c>
      <c r="Z2889" s="9">
        <f>+MONTH('TABLA PRINCIPAL'!$B2889)</f>
        <v>6</v>
      </c>
      <c r="AA2889" s="9">
        <f>+YEAR('TABLA PRINCIPAL'!$B2889)</f>
        <v>2015</v>
      </c>
      <c r="AB2889" s="22" t="str">
        <f>+IF(Ventas_Oficina[[#This Row],[Total del pedido]]&gt;=100000,"SI","NO")</f>
        <v>SI</v>
      </c>
      <c r="AC2889" s="22" t="str">
        <f>+_xlfn.XLOOKUP(Ventas_Oficina[[#This Row],[Nº de artículo]],AUXILIAR!A2888:A7784,AUXILIAR!D2888:D7784,"Error",0)</f>
        <v>Enviado a tiempo</v>
      </c>
      <c r="AD2889" s="22" t="str">
        <f>+IF(AND(Ventas_Oficina[[#This Row],[Total]]&gt;75000,Ventas_Oficina[[#This Row],[Envio a tiempo]]="Enviado a tiempo"),"Buena Venta","Venta Mala")</f>
        <v>Buena Venta</v>
      </c>
    </row>
    <row r="2890" spans="1:30" x14ac:dyDescent="0.25">
      <c r="A2890" s="26">
        <v>1477042</v>
      </c>
      <c r="B2890" s="10">
        <v>42181</v>
      </c>
      <c r="C2890" s="11" t="s">
        <v>783</v>
      </c>
      <c r="D2890" s="11" t="s">
        <v>41</v>
      </c>
      <c r="E2890" s="11" t="s">
        <v>12</v>
      </c>
      <c r="F2890" s="11" t="s">
        <v>13</v>
      </c>
      <c r="G2890" s="11" t="s">
        <v>1010</v>
      </c>
      <c r="H2890" s="11" t="s">
        <v>42</v>
      </c>
      <c r="I2890" s="11" t="s">
        <v>1014</v>
      </c>
      <c r="J2890" s="11" t="s">
        <v>1044</v>
      </c>
      <c r="K2890" s="11" t="s">
        <v>1262</v>
      </c>
      <c r="L2890" s="11" t="s">
        <v>1268</v>
      </c>
      <c r="M2890" s="11" t="s">
        <v>1273</v>
      </c>
      <c r="N2890" s="10">
        <v>42182</v>
      </c>
      <c r="O2890" s="12">
        <v>118</v>
      </c>
      <c r="P2890" s="12">
        <v>188</v>
      </c>
      <c r="Q2890" s="12">
        <v>70</v>
      </c>
      <c r="R2890" s="11">
        <v>45</v>
      </c>
      <c r="S2890" s="12">
        <v>8460</v>
      </c>
      <c r="T2890" s="13">
        <v>0.03</v>
      </c>
      <c r="U2890" s="12">
        <v>253.79999999999998</v>
      </c>
      <c r="V2890" s="12">
        <v>8206.2000000000007</v>
      </c>
      <c r="W2890" s="12">
        <v>149</v>
      </c>
      <c r="X2890" s="12">
        <v>1014</v>
      </c>
      <c r="Y2890" s="14">
        <f>+DAY('TABLA PRINCIPAL'!$B2890)</f>
        <v>26</v>
      </c>
      <c r="Z2890" s="14">
        <f>+MONTH('TABLA PRINCIPAL'!$B2890)</f>
        <v>6</v>
      </c>
      <c r="AA2890" s="14">
        <f>+YEAR('TABLA PRINCIPAL'!$B2890)</f>
        <v>2015</v>
      </c>
      <c r="AB2890" s="22" t="str">
        <f>+IF(Ventas_Oficina[[#This Row],[Total del pedido]]&gt;=100000,"SI","NO")</f>
        <v>NO</v>
      </c>
      <c r="AC2890" s="22" t="str">
        <f>+_xlfn.XLOOKUP(Ventas_Oficina[[#This Row],[Nº de artículo]],AUXILIAR!A2889:A7785,AUXILIAR!D2889:D7785,"Error",0)</f>
        <v>No enviado a tiempo</v>
      </c>
      <c r="AD2890" s="22" t="str">
        <f>+IF(AND(Ventas_Oficina[[#This Row],[Total]]&gt;75000,Ventas_Oficina[[#This Row],[Envio a tiempo]]="Enviado a tiempo"),"Buena Venta","Venta Mala")</f>
        <v>Venta Mala</v>
      </c>
    </row>
    <row r="2891" spans="1:30" x14ac:dyDescent="0.25">
      <c r="A2891" s="25">
        <v>1477042</v>
      </c>
      <c r="B2891" s="5">
        <v>42180</v>
      </c>
      <c r="C2891" s="6" t="s">
        <v>178</v>
      </c>
      <c r="D2891" s="6" t="s">
        <v>160</v>
      </c>
      <c r="E2891" s="6" t="s">
        <v>4</v>
      </c>
      <c r="F2891" s="6" t="s">
        <v>5</v>
      </c>
      <c r="G2891" s="6" t="s">
        <v>1007</v>
      </c>
      <c r="H2891" s="6" t="s">
        <v>53</v>
      </c>
      <c r="I2891" s="6" t="s">
        <v>1016</v>
      </c>
      <c r="J2891" s="6" t="s">
        <v>1044</v>
      </c>
      <c r="K2891" s="6" t="s">
        <v>1261</v>
      </c>
      <c r="L2891" s="6" t="s">
        <v>1265</v>
      </c>
      <c r="M2891" s="6" t="s">
        <v>1272</v>
      </c>
      <c r="N2891" s="5">
        <v>42181</v>
      </c>
      <c r="O2891" s="7">
        <v>118</v>
      </c>
      <c r="P2891" s="7">
        <v>188</v>
      </c>
      <c r="Q2891" s="7">
        <v>70</v>
      </c>
      <c r="R2891" s="6">
        <v>41</v>
      </c>
      <c r="S2891" s="7">
        <v>7708</v>
      </c>
      <c r="T2891" s="8">
        <v>0.05</v>
      </c>
      <c r="U2891" s="7">
        <v>385.40000000000003</v>
      </c>
      <c r="V2891" s="7">
        <v>7322.6</v>
      </c>
      <c r="W2891" s="7">
        <v>149</v>
      </c>
      <c r="X2891" s="7">
        <v>1014</v>
      </c>
      <c r="Y2891" s="9">
        <f>+DAY('TABLA PRINCIPAL'!$B2891)</f>
        <v>25</v>
      </c>
      <c r="Z2891" s="9">
        <f>+MONTH('TABLA PRINCIPAL'!$B2891)</f>
        <v>6</v>
      </c>
      <c r="AA2891" s="9">
        <f>+YEAR('TABLA PRINCIPAL'!$B2891)</f>
        <v>2015</v>
      </c>
      <c r="AB2891" s="22" t="str">
        <f>+IF(Ventas_Oficina[[#This Row],[Total del pedido]]&gt;=100000,"SI","NO")</f>
        <v>NO</v>
      </c>
      <c r="AC2891" s="22" t="str">
        <f>+_xlfn.XLOOKUP(Ventas_Oficina[[#This Row],[Nº de artículo]],AUXILIAR!A2890:A7786,AUXILIAR!D2890:D7786,"Error",0)</f>
        <v>No enviado a tiempo</v>
      </c>
      <c r="AD2891" s="22" t="str">
        <f>+IF(AND(Ventas_Oficina[[#This Row],[Total]]&gt;75000,Ventas_Oficina[[#This Row],[Envio a tiempo]]="Enviado a tiempo"),"Buena Venta","Venta Mala")</f>
        <v>Venta Mala</v>
      </c>
    </row>
    <row r="2892" spans="1:30" x14ac:dyDescent="0.25">
      <c r="A2892" s="26">
        <v>1477042</v>
      </c>
      <c r="B2892" s="10">
        <v>42088</v>
      </c>
      <c r="C2892" s="11" t="s">
        <v>278</v>
      </c>
      <c r="D2892" s="11" t="s">
        <v>133</v>
      </c>
      <c r="E2892" s="11" t="s">
        <v>12</v>
      </c>
      <c r="F2892" s="11" t="s">
        <v>13</v>
      </c>
      <c r="G2892" s="11" t="s">
        <v>1010</v>
      </c>
      <c r="H2892" s="11" t="s">
        <v>42</v>
      </c>
      <c r="I2892" s="11" t="s">
        <v>1013</v>
      </c>
      <c r="J2892" s="11" t="s">
        <v>1052</v>
      </c>
      <c r="K2892" s="11" t="s">
        <v>1261</v>
      </c>
      <c r="L2892" s="11" t="s">
        <v>1265</v>
      </c>
      <c r="M2892" s="11" t="s">
        <v>1272</v>
      </c>
      <c r="N2892" s="10">
        <v>42090</v>
      </c>
      <c r="O2892" s="12">
        <v>332</v>
      </c>
      <c r="P2892" s="12">
        <v>518</v>
      </c>
      <c r="Q2892" s="12">
        <v>186</v>
      </c>
      <c r="R2892" s="11">
        <v>50</v>
      </c>
      <c r="S2892" s="12">
        <v>25900</v>
      </c>
      <c r="T2892" s="13">
        <v>7.0000000000000007E-2</v>
      </c>
      <c r="U2892" s="12">
        <v>1813.0000000000002</v>
      </c>
      <c r="V2892" s="12">
        <v>24087</v>
      </c>
      <c r="W2892" s="12">
        <v>204</v>
      </c>
      <c r="X2892" s="12">
        <v>9452</v>
      </c>
      <c r="Y2892" s="14">
        <f>+DAY('TABLA PRINCIPAL'!$B2892)</f>
        <v>25</v>
      </c>
      <c r="Z2892" s="14">
        <f>+MONTH('TABLA PRINCIPAL'!$B2892)</f>
        <v>3</v>
      </c>
      <c r="AA2892" s="14">
        <f>+YEAR('TABLA PRINCIPAL'!$B2892)</f>
        <v>2015</v>
      </c>
      <c r="AB2892" s="22" t="str">
        <f>+IF(Ventas_Oficina[[#This Row],[Total del pedido]]&gt;=100000,"SI","NO")</f>
        <v>NO</v>
      </c>
      <c r="AC2892" s="22" t="str">
        <f>+_xlfn.XLOOKUP(Ventas_Oficina[[#This Row],[Nº de artículo]],AUXILIAR!A2891:A7787,AUXILIAR!D2891:D7787,"Error",0)</f>
        <v>No enviado a tiempo</v>
      </c>
      <c r="AD2892" s="22" t="str">
        <f>+IF(AND(Ventas_Oficina[[#This Row],[Total]]&gt;75000,Ventas_Oficina[[#This Row],[Envio a tiempo]]="Enviado a tiempo"),"Buena Venta","Venta Mala")</f>
        <v>Venta Mala</v>
      </c>
    </row>
    <row r="2893" spans="1:30" x14ac:dyDescent="0.25">
      <c r="A2893" s="25">
        <v>1477042</v>
      </c>
      <c r="B2893" s="5">
        <v>42180</v>
      </c>
      <c r="C2893" s="6" t="s">
        <v>338</v>
      </c>
      <c r="D2893" s="6" t="s">
        <v>152</v>
      </c>
      <c r="E2893" s="6" t="s">
        <v>4</v>
      </c>
      <c r="F2893" s="6" t="s">
        <v>5</v>
      </c>
      <c r="G2893" s="6" t="s">
        <v>1010</v>
      </c>
      <c r="H2893" s="6" t="s">
        <v>39</v>
      </c>
      <c r="I2893" s="6" t="s">
        <v>1013</v>
      </c>
      <c r="J2893" s="6" t="s">
        <v>1231</v>
      </c>
      <c r="K2893" s="6" t="s">
        <v>1261</v>
      </c>
      <c r="L2893" s="6" t="s">
        <v>1267</v>
      </c>
      <c r="M2893" s="6" t="s">
        <v>1272</v>
      </c>
      <c r="N2893" s="5">
        <v>42182</v>
      </c>
      <c r="O2893" s="7">
        <v>882</v>
      </c>
      <c r="P2893" s="7">
        <v>2099</v>
      </c>
      <c r="Q2893" s="7">
        <v>1217</v>
      </c>
      <c r="R2893" s="6">
        <v>34</v>
      </c>
      <c r="S2893" s="7">
        <v>71366</v>
      </c>
      <c r="T2893" s="8">
        <v>0.03</v>
      </c>
      <c r="U2893" s="7">
        <v>2140.98</v>
      </c>
      <c r="V2893" s="7">
        <v>69225.02</v>
      </c>
      <c r="W2893" s="7">
        <v>481</v>
      </c>
      <c r="X2893" s="7">
        <v>6459</v>
      </c>
      <c r="Y2893" s="9">
        <f>+DAY('TABLA PRINCIPAL'!$B2893)</f>
        <v>25</v>
      </c>
      <c r="Z2893" s="9">
        <f>+MONTH('TABLA PRINCIPAL'!$B2893)</f>
        <v>6</v>
      </c>
      <c r="AA2893" s="9">
        <f>+YEAR('TABLA PRINCIPAL'!$B2893)</f>
        <v>2015</v>
      </c>
      <c r="AB2893" s="22" t="str">
        <f>+IF(Ventas_Oficina[[#This Row],[Total del pedido]]&gt;=100000,"SI","NO")</f>
        <v>NO</v>
      </c>
      <c r="AC2893" s="22" t="str">
        <f>+_xlfn.XLOOKUP(Ventas_Oficina[[#This Row],[Nº de artículo]],AUXILIAR!A2892:A7788,AUXILIAR!D2892:D7788,"Error",0)</f>
        <v>Enviado a tiempo</v>
      </c>
      <c r="AD2893" s="22" t="str">
        <f>+IF(AND(Ventas_Oficina[[#This Row],[Total]]&gt;75000,Ventas_Oficina[[#This Row],[Envio a tiempo]]="Enviado a tiempo"),"Buena Venta","Venta Mala")</f>
        <v>Venta Mala</v>
      </c>
    </row>
    <row r="2894" spans="1:30" x14ac:dyDescent="0.25">
      <c r="A2894" s="26">
        <v>1477042</v>
      </c>
      <c r="B2894" s="10">
        <v>42180</v>
      </c>
      <c r="C2894" s="11" t="s">
        <v>178</v>
      </c>
      <c r="D2894" s="11" t="s">
        <v>88</v>
      </c>
      <c r="E2894" s="11" t="s">
        <v>4</v>
      </c>
      <c r="F2894" s="11" t="s">
        <v>5</v>
      </c>
      <c r="G2894" s="11" t="s">
        <v>1007</v>
      </c>
      <c r="H2894" s="11" t="s">
        <v>39</v>
      </c>
      <c r="I2894" s="11" t="s">
        <v>1016</v>
      </c>
      <c r="J2894" s="11" t="s">
        <v>1044</v>
      </c>
      <c r="K2894" s="11" t="s">
        <v>1261</v>
      </c>
      <c r="L2894" s="11" t="s">
        <v>1267</v>
      </c>
      <c r="M2894" s="11" t="s">
        <v>1273</v>
      </c>
      <c r="N2894" s="10">
        <v>42181</v>
      </c>
      <c r="O2894" s="12">
        <v>118</v>
      </c>
      <c r="P2894" s="12">
        <v>188</v>
      </c>
      <c r="Q2894" s="12">
        <v>70</v>
      </c>
      <c r="R2894" s="11">
        <v>45</v>
      </c>
      <c r="S2894" s="12">
        <v>8460</v>
      </c>
      <c r="T2894" s="13">
        <v>0.06</v>
      </c>
      <c r="U2894" s="12">
        <v>507.59999999999997</v>
      </c>
      <c r="V2894" s="12">
        <v>7952.4</v>
      </c>
      <c r="W2894" s="12">
        <v>149</v>
      </c>
      <c r="X2894" s="12">
        <v>1014</v>
      </c>
      <c r="Y2894" s="14">
        <f>+DAY('TABLA PRINCIPAL'!$B2894)</f>
        <v>25</v>
      </c>
      <c r="Z2894" s="14">
        <f>+MONTH('TABLA PRINCIPAL'!$B2894)</f>
        <v>6</v>
      </c>
      <c r="AA2894" s="14">
        <f>+YEAR('TABLA PRINCIPAL'!$B2894)</f>
        <v>2015</v>
      </c>
      <c r="AB2894" s="22" t="str">
        <f>+IF(Ventas_Oficina[[#This Row],[Total del pedido]]&gt;=100000,"SI","NO")</f>
        <v>NO</v>
      </c>
      <c r="AC2894" s="22" t="str">
        <f>+_xlfn.XLOOKUP(Ventas_Oficina[[#This Row],[Nº de artículo]],AUXILIAR!A2893:A7789,AUXILIAR!D2893:D7789,"Error",0)</f>
        <v>Enviado a tiempo</v>
      </c>
      <c r="AD2894" s="22" t="str">
        <f>+IF(AND(Ventas_Oficina[[#This Row],[Total]]&gt;75000,Ventas_Oficina[[#This Row],[Envio a tiempo]]="Enviado a tiempo"),"Buena Venta","Venta Mala")</f>
        <v>Venta Mala</v>
      </c>
    </row>
    <row r="2895" spans="1:30" x14ac:dyDescent="0.25">
      <c r="A2895" s="25">
        <v>1477042</v>
      </c>
      <c r="B2895" s="5">
        <v>42180</v>
      </c>
      <c r="C2895" s="6" t="s">
        <v>178</v>
      </c>
      <c r="D2895" s="6" t="s">
        <v>179</v>
      </c>
      <c r="E2895" s="6" t="s">
        <v>4</v>
      </c>
      <c r="F2895" s="6" t="s">
        <v>5</v>
      </c>
      <c r="G2895" s="6" t="s">
        <v>1010</v>
      </c>
      <c r="H2895" s="6" t="s">
        <v>6</v>
      </c>
      <c r="I2895" s="6" t="s">
        <v>1013</v>
      </c>
      <c r="J2895" s="6" t="s">
        <v>1044</v>
      </c>
      <c r="K2895" s="6" t="s">
        <v>1261</v>
      </c>
      <c r="L2895" s="6" t="s">
        <v>1265</v>
      </c>
      <c r="M2895" s="6" t="s">
        <v>1272</v>
      </c>
      <c r="N2895" s="5">
        <v>42181</v>
      </c>
      <c r="O2895" s="7">
        <v>118</v>
      </c>
      <c r="P2895" s="7">
        <v>188</v>
      </c>
      <c r="Q2895" s="7">
        <v>70</v>
      </c>
      <c r="R2895" s="6">
        <v>12</v>
      </c>
      <c r="S2895" s="7">
        <v>2256</v>
      </c>
      <c r="T2895" s="8">
        <v>0.04</v>
      </c>
      <c r="U2895" s="7">
        <v>90.24</v>
      </c>
      <c r="V2895" s="7">
        <v>2165.7600000000002</v>
      </c>
      <c r="W2895" s="7">
        <v>149</v>
      </c>
      <c r="X2895" s="7">
        <v>1014</v>
      </c>
      <c r="Y2895" s="9">
        <f>+DAY('TABLA PRINCIPAL'!$B2895)</f>
        <v>25</v>
      </c>
      <c r="Z2895" s="9">
        <f>+MONTH('TABLA PRINCIPAL'!$B2895)</f>
        <v>6</v>
      </c>
      <c r="AA2895" s="9">
        <f>+YEAR('TABLA PRINCIPAL'!$B2895)</f>
        <v>2015</v>
      </c>
      <c r="AB2895" s="22" t="str">
        <f>+IF(Ventas_Oficina[[#This Row],[Total del pedido]]&gt;=100000,"SI","NO")</f>
        <v>NO</v>
      </c>
      <c r="AC2895" s="22" t="str">
        <f>+_xlfn.XLOOKUP(Ventas_Oficina[[#This Row],[Nº de artículo]],AUXILIAR!A2894:A7790,AUXILIAR!D2894:D7790,"Error",0)</f>
        <v>No enviado a tiempo</v>
      </c>
      <c r="AD2895" s="22" t="str">
        <f>+IF(AND(Ventas_Oficina[[#This Row],[Total]]&gt;75000,Ventas_Oficina[[#This Row],[Envio a tiempo]]="Enviado a tiempo"),"Buena Venta","Venta Mala")</f>
        <v>Venta Mala</v>
      </c>
    </row>
    <row r="2896" spans="1:30" x14ac:dyDescent="0.25">
      <c r="A2896" s="26">
        <v>1477042</v>
      </c>
      <c r="B2896" s="10">
        <v>42180</v>
      </c>
      <c r="C2896" s="11" t="s">
        <v>178</v>
      </c>
      <c r="D2896" s="11" t="s">
        <v>179</v>
      </c>
      <c r="E2896" s="11" t="s">
        <v>4</v>
      </c>
      <c r="F2896" s="11" t="s">
        <v>5</v>
      </c>
      <c r="G2896" s="11" t="s">
        <v>1008</v>
      </c>
      <c r="H2896" s="11" t="s">
        <v>6</v>
      </c>
      <c r="I2896" s="11" t="s">
        <v>1015</v>
      </c>
      <c r="J2896" s="11" t="s">
        <v>1044</v>
      </c>
      <c r="K2896" s="11" t="s">
        <v>1261</v>
      </c>
      <c r="L2896" s="11" t="s">
        <v>1267</v>
      </c>
      <c r="M2896" s="11" t="s">
        <v>1272</v>
      </c>
      <c r="N2896" s="10">
        <v>42181</v>
      </c>
      <c r="O2896" s="12">
        <v>118</v>
      </c>
      <c r="P2896" s="12">
        <v>188</v>
      </c>
      <c r="Q2896" s="12">
        <v>70</v>
      </c>
      <c r="R2896" s="11">
        <v>39</v>
      </c>
      <c r="S2896" s="12">
        <v>7332</v>
      </c>
      <c r="T2896" s="13">
        <v>0.05</v>
      </c>
      <c r="U2896" s="12">
        <v>366.6</v>
      </c>
      <c r="V2896" s="12">
        <v>6965.4</v>
      </c>
      <c r="W2896" s="12">
        <v>149</v>
      </c>
      <c r="X2896" s="12">
        <v>1014</v>
      </c>
      <c r="Y2896" s="14">
        <f>+DAY('TABLA PRINCIPAL'!$B2896)</f>
        <v>25</v>
      </c>
      <c r="Z2896" s="14">
        <f>+MONTH('TABLA PRINCIPAL'!$B2896)</f>
        <v>6</v>
      </c>
      <c r="AA2896" s="14">
        <f>+YEAR('TABLA PRINCIPAL'!$B2896)</f>
        <v>2015</v>
      </c>
      <c r="AB2896" s="22" t="str">
        <f>+IF(Ventas_Oficina[[#This Row],[Total del pedido]]&gt;=100000,"SI","NO")</f>
        <v>NO</v>
      </c>
      <c r="AC2896" s="22" t="str">
        <f>+_xlfn.XLOOKUP(Ventas_Oficina[[#This Row],[Nº de artículo]],AUXILIAR!A2895:A7791,AUXILIAR!D2895:D7791,"Error",0)</f>
        <v>No enviado a tiempo</v>
      </c>
      <c r="AD2896" s="22" t="str">
        <f>+IF(AND(Ventas_Oficina[[#This Row],[Total]]&gt;75000,Ventas_Oficina[[#This Row],[Envio a tiempo]]="Enviado a tiempo"),"Buena Venta","Venta Mala")</f>
        <v>Venta Mala</v>
      </c>
    </row>
    <row r="2897" spans="1:30" x14ac:dyDescent="0.25">
      <c r="A2897" s="25">
        <v>1477042</v>
      </c>
      <c r="B2897" s="5">
        <v>42189</v>
      </c>
      <c r="C2897" s="6" t="s">
        <v>784</v>
      </c>
      <c r="D2897" s="6" t="s">
        <v>48</v>
      </c>
      <c r="E2897" s="6" t="s">
        <v>4</v>
      </c>
      <c r="F2897" s="6" t="s">
        <v>5</v>
      </c>
      <c r="G2897" s="6" t="s">
        <v>1010</v>
      </c>
      <c r="H2897" s="6" t="s">
        <v>34</v>
      </c>
      <c r="I2897" s="6" t="s">
        <v>1014</v>
      </c>
      <c r="J2897" s="6" t="s">
        <v>1049</v>
      </c>
      <c r="K2897" s="6" t="s">
        <v>1261</v>
      </c>
      <c r="L2897" s="6" t="s">
        <v>1267</v>
      </c>
      <c r="M2897" s="6" t="s">
        <v>1272</v>
      </c>
      <c r="N2897" s="5">
        <v>42190</v>
      </c>
      <c r="O2897" s="7">
        <v>184</v>
      </c>
      <c r="P2897" s="7">
        <v>288</v>
      </c>
      <c r="Q2897" s="7">
        <v>104</v>
      </c>
      <c r="R2897" s="6">
        <v>45</v>
      </c>
      <c r="S2897" s="7">
        <v>12960</v>
      </c>
      <c r="T2897" s="8">
        <v>0.01</v>
      </c>
      <c r="U2897" s="7">
        <v>129.6</v>
      </c>
      <c r="V2897" s="7">
        <v>12830.4</v>
      </c>
      <c r="W2897" s="7">
        <v>99</v>
      </c>
      <c r="X2897" s="7">
        <v>6547</v>
      </c>
      <c r="Y2897" s="9">
        <f>+DAY('TABLA PRINCIPAL'!$B2897)</f>
        <v>4</v>
      </c>
      <c r="Z2897" s="9">
        <f>+MONTH('TABLA PRINCIPAL'!$B2897)</f>
        <v>7</v>
      </c>
      <c r="AA2897" s="9">
        <f>+YEAR('TABLA PRINCIPAL'!$B2897)</f>
        <v>2015</v>
      </c>
      <c r="AB2897" s="22" t="str">
        <f>+IF(Ventas_Oficina[[#This Row],[Total del pedido]]&gt;=100000,"SI","NO")</f>
        <v>NO</v>
      </c>
      <c r="AC2897" s="22" t="str">
        <f>+_xlfn.XLOOKUP(Ventas_Oficina[[#This Row],[Nº de artículo]],AUXILIAR!A2896:A7792,AUXILIAR!D2896:D7792,"Error",0)</f>
        <v>No enviado a tiempo</v>
      </c>
      <c r="AD2897" s="22" t="str">
        <f>+IF(AND(Ventas_Oficina[[#This Row],[Total]]&gt;75000,Ventas_Oficina[[#This Row],[Envio a tiempo]]="Enviado a tiempo"),"Buena Venta","Venta Mala")</f>
        <v>Venta Mala</v>
      </c>
    </row>
    <row r="2898" spans="1:30" x14ac:dyDescent="0.25">
      <c r="A2898" s="25">
        <v>1477042</v>
      </c>
      <c r="B2898" s="5">
        <v>42180</v>
      </c>
      <c r="C2898" s="6" t="s">
        <v>178</v>
      </c>
      <c r="D2898" s="6" t="s">
        <v>179</v>
      </c>
      <c r="E2898" s="6" t="s">
        <v>4</v>
      </c>
      <c r="F2898" s="6" t="s">
        <v>5</v>
      </c>
      <c r="G2898" s="6" t="s">
        <v>1010</v>
      </c>
      <c r="H2898" s="6" t="s">
        <v>6</v>
      </c>
      <c r="I2898" s="6" t="s">
        <v>1016</v>
      </c>
      <c r="J2898" s="6" t="s">
        <v>1044</v>
      </c>
      <c r="K2898" s="6" t="s">
        <v>1261</v>
      </c>
      <c r="L2898" s="6" t="s">
        <v>1267</v>
      </c>
      <c r="M2898" s="6" t="s">
        <v>1272</v>
      </c>
      <c r="N2898" s="5">
        <v>42181</v>
      </c>
      <c r="O2898" s="7">
        <v>118</v>
      </c>
      <c r="P2898" s="7">
        <v>188</v>
      </c>
      <c r="Q2898" s="7">
        <v>70</v>
      </c>
      <c r="R2898" s="6">
        <v>16</v>
      </c>
      <c r="S2898" s="7">
        <v>3008</v>
      </c>
      <c r="T2898" s="8">
        <v>0.01</v>
      </c>
      <c r="U2898" s="7">
        <v>30.080000000000002</v>
      </c>
      <c r="V2898" s="7">
        <v>2977.92</v>
      </c>
      <c r="W2898" s="7">
        <v>149</v>
      </c>
      <c r="X2898" s="7">
        <v>1014</v>
      </c>
      <c r="Y2898" s="9">
        <f>+DAY('TABLA PRINCIPAL'!$B2898)</f>
        <v>25</v>
      </c>
      <c r="Z2898" s="9">
        <f>+MONTH('TABLA PRINCIPAL'!$B2898)</f>
        <v>6</v>
      </c>
      <c r="AA2898" s="9">
        <f>+YEAR('TABLA PRINCIPAL'!$B2898)</f>
        <v>2015</v>
      </c>
      <c r="AB2898" s="22" t="str">
        <f>+IF(Ventas_Oficina[[#This Row],[Total del pedido]]&gt;=100000,"SI","NO")</f>
        <v>NO</v>
      </c>
      <c r="AC2898" s="22" t="str">
        <f>+_xlfn.XLOOKUP(Ventas_Oficina[[#This Row],[Nº de artículo]],AUXILIAR!A2898:A7794,AUXILIAR!D2898:D7794,"Error",0)</f>
        <v>No enviado a tiempo</v>
      </c>
      <c r="AD2898" s="22" t="str">
        <f>+IF(AND(Ventas_Oficina[[#This Row],[Total]]&gt;75000,Ventas_Oficina[[#This Row],[Envio a tiempo]]="Enviado a tiempo"),"Buena Venta","Venta Mala")</f>
        <v>Venta Mala</v>
      </c>
    </row>
    <row r="2899" spans="1:30" x14ac:dyDescent="0.25">
      <c r="A2899" s="26">
        <v>1477042</v>
      </c>
      <c r="B2899" s="10">
        <v>41479</v>
      </c>
      <c r="C2899" s="11" t="s">
        <v>128</v>
      </c>
      <c r="D2899" s="11" t="s">
        <v>129</v>
      </c>
      <c r="E2899" s="11" t="s">
        <v>4</v>
      </c>
      <c r="F2899" s="11" t="s">
        <v>5</v>
      </c>
      <c r="G2899" s="11" t="s">
        <v>1009</v>
      </c>
      <c r="H2899" s="11" t="s">
        <v>6</v>
      </c>
      <c r="I2899" s="11" t="s">
        <v>1013</v>
      </c>
      <c r="J2899" s="11" t="s">
        <v>1073</v>
      </c>
      <c r="K2899" s="11" t="s">
        <v>1261</v>
      </c>
      <c r="L2899" s="11" t="s">
        <v>1267</v>
      </c>
      <c r="M2899" s="11" t="s">
        <v>1272</v>
      </c>
      <c r="N2899" s="10">
        <v>41481</v>
      </c>
      <c r="O2899" s="12">
        <v>550</v>
      </c>
      <c r="P2899" s="12">
        <v>1222</v>
      </c>
      <c r="Q2899" s="12">
        <v>672</v>
      </c>
      <c r="R2899" s="11">
        <v>10</v>
      </c>
      <c r="S2899" s="12">
        <v>12220</v>
      </c>
      <c r="T2899" s="13">
        <v>0.01</v>
      </c>
      <c r="U2899" s="12">
        <v>122.2</v>
      </c>
      <c r="V2899" s="12">
        <v>12097.8</v>
      </c>
      <c r="W2899" s="12">
        <v>285</v>
      </c>
      <c r="X2899" s="12">
        <v>7061</v>
      </c>
      <c r="Y2899" s="14">
        <f>+DAY('TABLA PRINCIPAL'!$B2899)</f>
        <v>24</v>
      </c>
      <c r="Z2899" s="14">
        <f>+MONTH('TABLA PRINCIPAL'!$B2899)</f>
        <v>7</v>
      </c>
      <c r="AA2899" s="14">
        <f>+YEAR('TABLA PRINCIPAL'!$B2899)</f>
        <v>2013</v>
      </c>
      <c r="AB2899" s="22" t="str">
        <f>+IF(Ventas_Oficina[[#This Row],[Total del pedido]]&gt;=100000,"SI","NO")</f>
        <v>NO</v>
      </c>
      <c r="AC2899" s="22" t="str">
        <f>+_xlfn.XLOOKUP(Ventas_Oficina[[#This Row],[Nº de artículo]],AUXILIAR!A2898:A7795,AUXILIAR!D2898:D7795,"Error",0)</f>
        <v>No enviado a tiempo</v>
      </c>
      <c r="AD2899" s="22" t="str">
        <f>+IF(AND(Ventas_Oficina[[#This Row],[Total]]&gt;75000,Ventas_Oficina[[#This Row],[Envio a tiempo]]="Enviado a tiempo"),"Buena Venta","Venta Mala")</f>
        <v>Venta Mala</v>
      </c>
    </row>
    <row r="2900" spans="1:30" x14ac:dyDescent="0.25">
      <c r="A2900" s="25">
        <v>1477408</v>
      </c>
      <c r="B2900" s="5">
        <v>41488</v>
      </c>
      <c r="C2900" s="6" t="s">
        <v>333</v>
      </c>
      <c r="D2900" s="6" t="s">
        <v>33</v>
      </c>
      <c r="E2900" s="6" t="s">
        <v>4</v>
      </c>
      <c r="F2900" s="6" t="s">
        <v>5</v>
      </c>
      <c r="G2900" s="6" t="s">
        <v>1007</v>
      </c>
      <c r="H2900" s="6" t="s">
        <v>34</v>
      </c>
      <c r="I2900" s="6" t="s">
        <v>1016</v>
      </c>
      <c r="J2900" s="6" t="s">
        <v>1066</v>
      </c>
      <c r="K2900" s="6" t="s">
        <v>1261</v>
      </c>
      <c r="L2900" s="6" t="s">
        <v>1265</v>
      </c>
      <c r="M2900" s="6" t="s">
        <v>1272</v>
      </c>
      <c r="N2900" s="5">
        <v>41490</v>
      </c>
      <c r="O2900" s="7">
        <v>1364</v>
      </c>
      <c r="P2900" s="7">
        <v>2098</v>
      </c>
      <c r="Q2900" s="7">
        <v>734</v>
      </c>
      <c r="R2900" s="6">
        <v>10</v>
      </c>
      <c r="S2900" s="7">
        <v>20980</v>
      </c>
      <c r="T2900" s="8">
        <v>0.06</v>
      </c>
      <c r="U2900" s="7">
        <v>1258.8</v>
      </c>
      <c r="V2900" s="7">
        <v>19721.2</v>
      </c>
      <c r="W2900" s="7">
        <v>149</v>
      </c>
      <c r="X2900" s="7">
        <v>79351</v>
      </c>
      <c r="Y2900" s="9">
        <f>+DAY('TABLA PRINCIPAL'!$B2900)</f>
        <v>2</v>
      </c>
      <c r="Z2900" s="9">
        <f>+MONTH('TABLA PRINCIPAL'!$B2900)</f>
        <v>8</v>
      </c>
      <c r="AA2900" s="9">
        <f>+YEAR('TABLA PRINCIPAL'!$B2900)</f>
        <v>2013</v>
      </c>
      <c r="AB2900" s="22" t="str">
        <f>+IF(Ventas_Oficina[[#This Row],[Total del pedido]]&gt;=100000,"SI","NO")</f>
        <v>NO</v>
      </c>
      <c r="AC2900" s="22" t="str">
        <f>+_xlfn.XLOOKUP(Ventas_Oficina[[#This Row],[Nº de artículo]],AUXILIAR!A2899:A7796,AUXILIAR!D2899:D7796,"Error",0)</f>
        <v>Enviado a tiempo</v>
      </c>
      <c r="AD2900" s="22" t="str">
        <f>+IF(AND(Ventas_Oficina[[#This Row],[Total]]&gt;75000,Ventas_Oficina[[#This Row],[Envio a tiempo]]="Enviado a tiempo"),"Buena Venta","Venta Mala")</f>
        <v>Buena Venta</v>
      </c>
    </row>
    <row r="2901" spans="1:30" x14ac:dyDescent="0.25">
      <c r="A2901" s="26">
        <v>1477408</v>
      </c>
      <c r="B2901" s="10">
        <v>41470</v>
      </c>
      <c r="C2901" s="11" t="s">
        <v>128</v>
      </c>
      <c r="D2901" s="11" t="s">
        <v>129</v>
      </c>
      <c r="E2901" s="11" t="s">
        <v>4</v>
      </c>
      <c r="F2901" s="11" t="s">
        <v>5</v>
      </c>
      <c r="G2901" s="11" t="s">
        <v>1008</v>
      </c>
      <c r="H2901" s="11" t="s">
        <v>6</v>
      </c>
      <c r="I2901" s="11" t="s">
        <v>1016</v>
      </c>
      <c r="J2901" s="11" t="s">
        <v>1023</v>
      </c>
      <c r="K2901" s="11" t="s">
        <v>1262</v>
      </c>
      <c r="L2901" s="11" t="s">
        <v>1270</v>
      </c>
      <c r="M2901" s="11" t="s">
        <v>1274</v>
      </c>
      <c r="N2901" s="10">
        <v>41471</v>
      </c>
      <c r="O2901" s="12">
        <v>459</v>
      </c>
      <c r="P2901" s="12">
        <v>728</v>
      </c>
      <c r="Q2901" s="12">
        <v>269</v>
      </c>
      <c r="R2901" s="11">
        <v>12</v>
      </c>
      <c r="S2901" s="12">
        <v>8736</v>
      </c>
      <c r="T2901" s="13">
        <v>0.06</v>
      </c>
      <c r="U2901" s="12">
        <v>524.16</v>
      </c>
      <c r="V2901" s="12">
        <v>8211.84</v>
      </c>
      <c r="W2901" s="12">
        <v>1115</v>
      </c>
      <c r="X2901" s="12">
        <v>73614</v>
      </c>
      <c r="Y2901" s="14">
        <f>+DAY('TABLA PRINCIPAL'!$B2901)</f>
        <v>15</v>
      </c>
      <c r="Z2901" s="14">
        <f>+MONTH('TABLA PRINCIPAL'!$B2901)</f>
        <v>7</v>
      </c>
      <c r="AA2901" s="14">
        <f>+YEAR('TABLA PRINCIPAL'!$B2901)</f>
        <v>2013</v>
      </c>
      <c r="AB2901" s="22" t="str">
        <f>+IF(Ventas_Oficina[[#This Row],[Total del pedido]]&gt;=100000,"SI","NO")</f>
        <v>NO</v>
      </c>
      <c r="AC2901" s="22" t="str">
        <f>+_xlfn.XLOOKUP(Ventas_Oficina[[#This Row],[Nº de artículo]],AUXILIAR!A2900:A7797,AUXILIAR!D2900:D7797,"Error",0)</f>
        <v>Enviado a tiempo</v>
      </c>
      <c r="AD2901" s="22" t="str">
        <f>+IF(AND(Ventas_Oficina[[#This Row],[Total]]&gt;75000,Ventas_Oficina[[#This Row],[Envio a tiempo]]="Enviado a tiempo"),"Buena Venta","Venta Mala")</f>
        <v>Venta Mala</v>
      </c>
    </row>
    <row r="2902" spans="1:30" x14ac:dyDescent="0.25">
      <c r="A2902" s="25">
        <v>1477408</v>
      </c>
      <c r="B2902" s="5">
        <v>42053</v>
      </c>
      <c r="C2902" s="6" t="s">
        <v>67</v>
      </c>
      <c r="D2902" s="6" t="s">
        <v>68</v>
      </c>
      <c r="E2902" s="6" t="s">
        <v>12</v>
      </c>
      <c r="F2902" s="6" t="s">
        <v>13</v>
      </c>
      <c r="G2902" s="6" t="s">
        <v>1008</v>
      </c>
      <c r="H2902" s="6" t="s">
        <v>14</v>
      </c>
      <c r="I2902" s="6" t="s">
        <v>1016</v>
      </c>
      <c r="J2902" s="6" t="s">
        <v>1049</v>
      </c>
      <c r="K2902" s="6" t="s">
        <v>1262</v>
      </c>
      <c r="L2902" s="6" t="s">
        <v>1265</v>
      </c>
      <c r="M2902" s="6" t="s">
        <v>1272</v>
      </c>
      <c r="N2902" s="5">
        <v>42054</v>
      </c>
      <c r="O2902" s="7">
        <v>184</v>
      </c>
      <c r="P2902" s="7">
        <v>288</v>
      </c>
      <c r="Q2902" s="7">
        <v>104</v>
      </c>
      <c r="R2902" s="6">
        <v>47</v>
      </c>
      <c r="S2902" s="7">
        <v>13536</v>
      </c>
      <c r="T2902" s="8">
        <v>0</v>
      </c>
      <c r="U2902" s="7">
        <v>0</v>
      </c>
      <c r="V2902" s="7">
        <v>13536</v>
      </c>
      <c r="W2902" s="7">
        <v>99</v>
      </c>
      <c r="X2902" s="7">
        <v>4528</v>
      </c>
      <c r="Y2902" s="9">
        <f>+DAY('TABLA PRINCIPAL'!$B2902)</f>
        <v>18</v>
      </c>
      <c r="Z2902" s="9">
        <f>+MONTH('TABLA PRINCIPAL'!$B2902)</f>
        <v>2</v>
      </c>
      <c r="AA2902" s="9">
        <f>+YEAR('TABLA PRINCIPAL'!$B2902)</f>
        <v>2015</v>
      </c>
      <c r="AB2902" s="22" t="str">
        <f>+IF(Ventas_Oficina[[#This Row],[Total del pedido]]&gt;=100000,"SI","NO")</f>
        <v>NO</v>
      </c>
      <c r="AC2902" s="22" t="str">
        <f>+_xlfn.XLOOKUP(Ventas_Oficina[[#This Row],[Nº de artículo]],AUXILIAR!A2901:A7798,AUXILIAR!D2901:D7798,"Error",0)</f>
        <v>No enviado a tiempo</v>
      </c>
      <c r="AD2902" s="22" t="str">
        <f>+IF(AND(Ventas_Oficina[[#This Row],[Total]]&gt;75000,Ventas_Oficina[[#This Row],[Envio a tiempo]]="Enviado a tiempo"),"Buena Venta","Venta Mala")</f>
        <v>Venta Mala</v>
      </c>
    </row>
    <row r="2903" spans="1:30" x14ac:dyDescent="0.25">
      <c r="A2903" s="26">
        <v>1477408</v>
      </c>
      <c r="B2903" s="10">
        <v>41889</v>
      </c>
      <c r="C2903" s="11" t="s">
        <v>22</v>
      </c>
      <c r="D2903" s="11" t="s">
        <v>23</v>
      </c>
      <c r="E2903" s="11" t="s">
        <v>4</v>
      </c>
      <c r="F2903" s="11" t="s">
        <v>5</v>
      </c>
      <c r="G2903" s="11" t="s">
        <v>1010</v>
      </c>
      <c r="H2903" s="11" t="s">
        <v>24</v>
      </c>
      <c r="I2903" s="11" t="s">
        <v>1013</v>
      </c>
      <c r="J2903" s="11" t="s">
        <v>1107</v>
      </c>
      <c r="K2903" s="11" t="s">
        <v>1262</v>
      </c>
      <c r="L2903" s="11" t="s">
        <v>1269</v>
      </c>
      <c r="M2903" s="11" t="s">
        <v>1272</v>
      </c>
      <c r="N2903" s="10">
        <v>41891</v>
      </c>
      <c r="O2903" s="12">
        <v>276</v>
      </c>
      <c r="P2903" s="12">
        <v>438</v>
      </c>
      <c r="Q2903" s="12">
        <v>162</v>
      </c>
      <c r="R2903" s="11">
        <v>21</v>
      </c>
      <c r="S2903" s="12">
        <v>9198</v>
      </c>
      <c r="T2903" s="13">
        <v>0.05</v>
      </c>
      <c r="U2903" s="12">
        <v>459.90000000000003</v>
      </c>
      <c r="V2903" s="12">
        <v>8738.1</v>
      </c>
      <c r="W2903" s="12">
        <v>621</v>
      </c>
      <c r="X2903" s="12">
        <v>10728</v>
      </c>
      <c r="Y2903" s="14">
        <f>+DAY('TABLA PRINCIPAL'!$B2903)</f>
        <v>7</v>
      </c>
      <c r="Z2903" s="14">
        <f>+MONTH('TABLA PRINCIPAL'!$B2903)</f>
        <v>9</v>
      </c>
      <c r="AA2903" s="14">
        <f>+YEAR('TABLA PRINCIPAL'!$B2903)</f>
        <v>2014</v>
      </c>
      <c r="AB2903" s="22" t="str">
        <f>+IF(Ventas_Oficina[[#This Row],[Total del pedido]]&gt;=100000,"SI","NO")</f>
        <v>NO</v>
      </c>
      <c r="AC2903" s="22" t="str">
        <f>+_xlfn.XLOOKUP(Ventas_Oficina[[#This Row],[Nº de artículo]],AUXILIAR!A2902:A7799,AUXILIAR!D2902:D7799,"Error",0)</f>
        <v>No enviado a tiempo</v>
      </c>
      <c r="AD2903" s="22" t="str">
        <f>+IF(AND(Ventas_Oficina[[#This Row],[Total]]&gt;75000,Ventas_Oficina[[#This Row],[Envio a tiempo]]="Enviado a tiempo"),"Buena Venta","Venta Mala")</f>
        <v>Venta Mala</v>
      </c>
    </row>
    <row r="2904" spans="1:30" x14ac:dyDescent="0.25">
      <c r="A2904" s="25">
        <v>1477773</v>
      </c>
      <c r="B2904" s="5">
        <v>41413</v>
      </c>
      <c r="C2904" s="6" t="s">
        <v>165</v>
      </c>
      <c r="D2904" s="6" t="s">
        <v>166</v>
      </c>
      <c r="E2904" s="6" t="s">
        <v>4</v>
      </c>
      <c r="F2904" s="6" t="s">
        <v>5</v>
      </c>
      <c r="G2904" s="6" t="s">
        <v>1010</v>
      </c>
      <c r="H2904" s="6" t="s">
        <v>34</v>
      </c>
      <c r="I2904" s="6" t="s">
        <v>1016</v>
      </c>
      <c r="J2904" s="6" t="s">
        <v>1118</v>
      </c>
      <c r="K2904" s="6" t="s">
        <v>1261</v>
      </c>
      <c r="L2904" s="6" t="s">
        <v>1265</v>
      </c>
      <c r="M2904" s="6" t="s">
        <v>1272</v>
      </c>
      <c r="N2904" s="5">
        <v>41414</v>
      </c>
      <c r="O2904" s="7">
        <v>448</v>
      </c>
      <c r="P2904" s="7">
        <v>814</v>
      </c>
      <c r="Q2904" s="7">
        <v>366</v>
      </c>
      <c r="R2904" s="6">
        <v>38</v>
      </c>
      <c r="S2904" s="7">
        <v>30932</v>
      </c>
      <c r="T2904" s="8">
        <v>0.04</v>
      </c>
      <c r="U2904" s="7">
        <v>1237.28</v>
      </c>
      <c r="V2904" s="7">
        <v>29694.720000000001</v>
      </c>
      <c r="W2904" s="7">
        <v>312</v>
      </c>
      <c r="X2904" s="7">
        <v>14009</v>
      </c>
      <c r="Y2904" s="9">
        <f>+DAY('TABLA PRINCIPAL'!$B2904)</f>
        <v>19</v>
      </c>
      <c r="Z2904" s="9">
        <f>+MONTH('TABLA PRINCIPAL'!$B2904)</f>
        <v>5</v>
      </c>
      <c r="AA2904" s="9">
        <f>+YEAR('TABLA PRINCIPAL'!$B2904)</f>
        <v>2013</v>
      </c>
      <c r="AB2904" s="22" t="str">
        <f>+IF(Ventas_Oficina[[#This Row],[Total del pedido]]&gt;=100000,"SI","NO")</f>
        <v>NO</v>
      </c>
      <c r="AC2904" s="22" t="str">
        <f>+_xlfn.XLOOKUP(Ventas_Oficina[[#This Row],[Nº de artículo]],AUXILIAR!A2903:A7800,AUXILIAR!D2903:D7800,"Error",0)</f>
        <v>No enviado a tiempo</v>
      </c>
      <c r="AD2904" s="22" t="str">
        <f>+IF(AND(Ventas_Oficina[[#This Row],[Total]]&gt;75000,Ventas_Oficina[[#This Row],[Envio a tiempo]]="Enviado a tiempo"),"Buena Venta","Venta Mala")</f>
        <v>Venta Mala</v>
      </c>
    </row>
    <row r="2905" spans="1:30" x14ac:dyDescent="0.25">
      <c r="A2905" s="26">
        <v>1477773</v>
      </c>
      <c r="B2905" s="10">
        <v>42037</v>
      </c>
      <c r="C2905" s="11" t="s">
        <v>305</v>
      </c>
      <c r="D2905" s="11" t="s">
        <v>52</v>
      </c>
      <c r="E2905" s="11" t="s">
        <v>4</v>
      </c>
      <c r="F2905" s="11" t="s">
        <v>5</v>
      </c>
      <c r="G2905" s="11" t="s">
        <v>1010</v>
      </c>
      <c r="H2905" s="11" t="s">
        <v>53</v>
      </c>
      <c r="I2905" s="11" t="s">
        <v>1016</v>
      </c>
      <c r="J2905" s="11" t="s">
        <v>1062</v>
      </c>
      <c r="K2905" s="11" t="s">
        <v>1261</v>
      </c>
      <c r="L2905" s="11" t="s">
        <v>1265</v>
      </c>
      <c r="M2905" s="11" t="s">
        <v>1272</v>
      </c>
      <c r="N2905" s="10">
        <v>42038</v>
      </c>
      <c r="O2905" s="12">
        <v>639</v>
      </c>
      <c r="P2905" s="12">
        <v>1998</v>
      </c>
      <c r="Q2905" s="12">
        <v>1359</v>
      </c>
      <c r="R2905" s="11">
        <v>29</v>
      </c>
      <c r="S2905" s="12">
        <v>57942</v>
      </c>
      <c r="T2905" s="13">
        <v>0.03</v>
      </c>
      <c r="U2905" s="12">
        <v>1738.26</v>
      </c>
      <c r="V2905" s="12">
        <v>56203.74</v>
      </c>
      <c r="W2905" s="12">
        <v>400</v>
      </c>
      <c r="X2905" s="12">
        <v>79525</v>
      </c>
      <c r="Y2905" s="14">
        <f>+DAY('TABLA PRINCIPAL'!$B2905)</f>
        <v>2</v>
      </c>
      <c r="Z2905" s="14">
        <f>+MONTH('TABLA PRINCIPAL'!$B2905)</f>
        <v>2</v>
      </c>
      <c r="AA2905" s="14">
        <f>+YEAR('TABLA PRINCIPAL'!$B2905)</f>
        <v>2015</v>
      </c>
      <c r="AB2905" s="22" t="str">
        <f>+IF(Ventas_Oficina[[#This Row],[Total del pedido]]&gt;=100000,"SI","NO")</f>
        <v>NO</v>
      </c>
      <c r="AC2905" s="22" t="str">
        <f>+_xlfn.XLOOKUP(Ventas_Oficina[[#This Row],[Nº de artículo]],AUXILIAR!A2904:A7801,AUXILIAR!D2904:D7801,"Error",0)</f>
        <v>No enviado a tiempo</v>
      </c>
      <c r="AD2905" s="22" t="str">
        <f>+IF(AND(Ventas_Oficina[[#This Row],[Total]]&gt;75000,Ventas_Oficina[[#This Row],[Envio a tiempo]]="Enviado a tiempo"),"Buena Venta","Venta Mala")</f>
        <v>Venta Mala</v>
      </c>
    </row>
    <row r="2906" spans="1:30" x14ac:dyDescent="0.25">
      <c r="A2906" s="25">
        <v>1478138</v>
      </c>
      <c r="B2906" s="5">
        <v>42239</v>
      </c>
      <c r="C2906" s="6" t="s">
        <v>785</v>
      </c>
      <c r="D2906" s="6" t="s">
        <v>150</v>
      </c>
      <c r="E2906" s="6" t="s">
        <v>12</v>
      </c>
      <c r="F2906" s="6" t="s">
        <v>13</v>
      </c>
      <c r="G2906" s="6" t="s">
        <v>1010</v>
      </c>
      <c r="H2906" s="6" t="s">
        <v>42</v>
      </c>
      <c r="I2906" s="6" t="s">
        <v>1012</v>
      </c>
      <c r="J2906" s="6" t="s">
        <v>1064</v>
      </c>
      <c r="K2906" s="6" t="s">
        <v>1262</v>
      </c>
      <c r="L2906" s="6" t="s">
        <v>1268</v>
      </c>
      <c r="M2906" s="6" t="s">
        <v>1272</v>
      </c>
      <c r="N2906" s="5">
        <v>42246</v>
      </c>
      <c r="O2906" s="7">
        <v>365</v>
      </c>
      <c r="P2906" s="7">
        <v>598</v>
      </c>
      <c r="Q2906" s="7">
        <v>233</v>
      </c>
      <c r="R2906" s="6">
        <v>49</v>
      </c>
      <c r="S2906" s="7">
        <v>29302</v>
      </c>
      <c r="T2906" s="8">
        <v>0.06</v>
      </c>
      <c r="U2906" s="7">
        <v>1758.12</v>
      </c>
      <c r="V2906" s="7">
        <v>27543.88</v>
      </c>
      <c r="W2906" s="7">
        <v>149</v>
      </c>
      <c r="X2906" s="7">
        <v>14918</v>
      </c>
      <c r="Y2906" s="9">
        <f>+DAY('TABLA PRINCIPAL'!$B2906)</f>
        <v>23</v>
      </c>
      <c r="Z2906" s="9">
        <f>+MONTH('TABLA PRINCIPAL'!$B2906)</f>
        <v>8</v>
      </c>
      <c r="AA2906" s="9">
        <f>+YEAR('TABLA PRINCIPAL'!$B2906)</f>
        <v>2015</v>
      </c>
      <c r="AB2906" s="22" t="str">
        <f>+IF(Ventas_Oficina[[#This Row],[Total del pedido]]&gt;=100000,"SI","NO")</f>
        <v>NO</v>
      </c>
      <c r="AC2906" s="22" t="str">
        <f>+_xlfn.XLOOKUP(Ventas_Oficina[[#This Row],[Nº de artículo]],AUXILIAR!A2905:A7802,AUXILIAR!D2905:D7802,"Error",0)</f>
        <v>Enviado a tiempo</v>
      </c>
      <c r="AD2906" s="22" t="str">
        <f>+IF(AND(Ventas_Oficina[[#This Row],[Total]]&gt;75000,Ventas_Oficina[[#This Row],[Envio a tiempo]]="Enviado a tiempo"),"Buena Venta","Venta Mala")</f>
        <v>Venta Mala</v>
      </c>
    </row>
    <row r="2907" spans="1:30" x14ac:dyDescent="0.25">
      <c r="A2907" s="26">
        <v>1478138</v>
      </c>
      <c r="B2907" s="10">
        <v>42182</v>
      </c>
      <c r="C2907" s="11" t="s">
        <v>497</v>
      </c>
      <c r="D2907" s="11" t="s">
        <v>29</v>
      </c>
      <c r="E2907" s="11" t="s">
        <v>12</v>
      </c>
      <c r="F2907" s="11" t="s">
        <v>13</v>
      </c>
      <c r="G2907" s="11" t="s">
        <v>1007</v>
      </c>
      <c r="H2907" s="11" t="s">
        <v>14</v>
      </c>
      <c r="I2907" s="11" t="s">
        <v>1012</v>
      </c>
      <c r="J2907" s="11" t="s">
        <v>1064</v>
      </c>
      <c r="K2907" s="11" t="s">
        <v>1261</v>
      </c>
      <c r="L2907" s="11" t="s">
        <v>1267</v>
      </c>
      <c r="M2907" s="11" t="s">
        <v>1273</v>
      </c>
      <c r="N2907" s="10">
        <v>42184</v>
      </c>
      <c r="O2907" s="12">
        <v>365</v>
      </c>
      <c r="P2907" s="12">
        <v>598</v>
      </c>
      <c r="Q2907" s="12">
        <v>233</v>
      </c>
      <c r="R2907" s="11">
        <v>32</v>
      </c>
      <c r="S2907" s="12">
        <v>19136</v>
      </c>
      <c r="T2907" s="13">
        <v>0.03</v>
      </c>
      <c r="U2907" s="12">
        <v>574.07999999999993</v>
      </c>
      <c r="V2907" s="12">
        <v>18561.919999999998</v>
      </c>
      <c r="W2907" s="12">
        <v>149</v>
      </c>
      <c r="X2907" s="12">
        <v>29451</v>
      </c>
      <c r="Y2907" s="14">
        <f>+DAY('TABLA PRINCIPAL'!$B2907)</f>
        <v>27</v>
      </c>
      <c r="Z2907" s="14">
        <f>+MONTH('TABLA PRINCIPAL'!$B2907)</f>
        <v>6</v>
      </c>
      <c r="AA2907" s="14">
        <f>+YEAR('TABLA PRINCIPAL'!$B2907)</f>
        <v>2015</v>
      </c>
      <c r="AB2907" s="22" t="str">
        <f>+IF(Ventas_Oficina[[#This Row],[Total del pedido]]&gt;=100000,"SI","NO")</f>
        <v>NO</v>
      </c>
      <c r="AC2907" s="22" t="str">
        <f>+_xlfn.XLOOKUP(Ventas_Oficina[[#This Row],[Nº de artículo]],AUXILIAR!A2906:A7803,AUXILIAR!D2906:D7803,"Error",0)</f>
        <v>Enviado a tiempo</v>
      </c>
      <c r="AD2907" s="22" t="str">
        <f>+IF(AND(Ventas_Oficina[[#This Row],[Total]]&gt;75000,Ventas_Oficina[[#This Row],[Envio a tiempo]]="Enviado a tiempo"),"Buena Venta","Venta Mala")</f>
        <v>Venta Mala</v>
      </c>
    </row>
    <row r="2908" spans="1:30" x14ac:dyDescent="0.25">
      <c r="A2908" s="25">
        <v>1478138</v>
      </c>
      <c r="B2908" s="5">
        <v>42182</v>
      </c>
      <c r="C2908" s="6" t="s">
        <v>497</v>
      </c>
      <c r="D2908" s="6" t="s">
        <v>29</v>
      </c>
      <c r="E2908" s="6" t="s">
        <v>12</v>
      </c>
      <c r="F2908" s="6" t="s">
        <v>13</v>
      </c>
      <c r="G2908" s="6" t="s">
        <v>1009</v>
      </c>
      <c r="H2908" s="6" t="s">
        <v>14</v>
      </c>
      <c r="I2908" s="6" t="s">
        <v>1015</v>
      </c>
      <c r="J2908" s="6" t="s">
        <v>1064</v>
      </c>
      <c r="K2908" s="6" t="s">
        <v>1261</v>
      </c>
      <c r="L2908" s="6" t="s">
        <v>1267</v>
      </c>
      <c r="M2908" s="6" t="s">
        <v>1272</v>
      </c>
      <c r="N2908" s="5">
        <v>42184</v>
      </c>
      <c r="O2908" s="7">
        <v>365</v>
      </c>
      <c r="P2908" s="7">
        <v>598</v>
      </c>
      <c r="Q2908" s="7">
        <v>233</v>
      </c>
      <c r="R2908" s="6">
        <v>35</v>
      </c>
      <c r="S2908" s="7">
        <v>20930</v>
      </c>
      <c r="T2908" s="8">
        <v>7.0000000000000007E-2</v>
      </c>
      <c r="U2908" s="7">
        <v>1465.1000000000001</v>
      </c>
      <c r="V2908" s="7">
        <v>19464.900000000001</v>
      </c>
      <c r="W2908" s="7">
        <v>149</v>
      </c>
      <c r="X2908" s="7">
        <v>29451</v>
      </c>
      <c r="Y2908" s="9">
        <f>+DAY('TABLA PRINCIPAL'!$B2908)</f>
        <v>27</v>
      </c>
      <c r="Z2908" s="9">
        <f>+MONTH('TABLA PRINCIPAL'!$B2908)</f>
        <v>6</v>
      </c>
      <c r="AA2908" s="9">
        <f>+YEAR('TABLA PRINCIPAL'!$B2908)</f>
        <v>2015</v>
      </c>
      <c r="AB2908" s="22" t="str">
        <f>+IF(Ventas_Oficina[[#This Row],[Total del pedido]]&gt;=100000,"SI","NO")</f>
        <v>NO</v>
      </c>
      <c r="AC2908" s="22" t="str">
        <f>+_xlfn.XLOOKUP(Ventas_Oficina[[#This Row],[Nº de artículo]],AUXILIAR!A2907:A7804,AUXILIAR!D2907:D7804,"Error",0)</f>
        <v>Enviado a tiempo</v>
      </c>
      <c r="AD2908" s="22" t="str">
        <f>+IF(AND(Ventas_Oficina[[#This Row],[Total]]&gt;75000,Ventas_Oficina[[#This Row],[Envio a tiempo]]="Enviado a tiempo"),"Buena Venta","Venta Mala")</f>
        <v>Venta Mala</v>
      </c>
    </row>
    <row r="2909" spans="1:30" x14ac:dyDescent="0.25">
      <c r="A2909" s="26">
        <v>1478138</v>
      </c>
      <c r="B2909" s="10">
        <v>42132</v>
      </c>
      <c r="C2909" s="11" t="s">
        <v>406</v>
      </c>
      <c r="D2909" s="11" t="s">
        <v>81</v>
      </c>
      <c r="E2909" s="11" t="s">
        <v>4</v>
      </c>
      <c r="F2909" s="11" t="s">
        <v>5</v>
      </c>
      <c r="G2909" s="11" t="s">
        <v>1009</v>
      </c>
      <c r="H2909" s="11" t="s">
        <v>34</v>
      </c>
      <c r="I2909" s="11" t="s">
        <v>1016</v>
      </c>
      <c r="J2909" s="11" t="s">
        <v>1124</v>
      </c>
      <c r="K2909" s="11" t="s">
        <v>1261</v>
      </c>
      <c r="L2909" s="11" t="s">
        <v>1266</v>
      </c>
      <c r="M2909" s="11" t="s">
        <v>1273</v>
      </c>
      <c r="N2909" s="10">
        <v>42136</v>
      </c>
      <c r="O2909" s="12">
        <v>310</v>
      </c>
      <c r="P2909" s="12">
        <v>369</v>
      </c>
      <c r="Q2909" s="12">
        <v>140</v>
      </c>
      <c r="R2909" s="11">
        <v>26</v>
      </c>
      <c r="S2909" s="12">
        <v>9594</v>
      </c>
      <c r="T2909" s="13">
        <v>0.08</v>
      </c>
      <c r="U2909" s="12">
        <v>767.52</v>
      </c>
      <c r="V2909" s="12">
        <v>8826.48</v>
      </c>
      <c r="W2909" s="12">
        <v>50</v>
      </c>
      <c r="X2909" s="12">
        <v>4538</v>
      </c>
      <c r="Y2909" s="14">
        <f>+DAY('TABLA PRINCIPAL'!$B2909)</f>
        <v>8</v>
      </c>
      <c r="Z2909" s="14">
        <f>+MONTH('TABLA PRINCIPAL'!$B2909)</f>
        <v>5</v>
      </c>
      <c r="AA2909" s="14">
        <f>+YEAR('TABLA PRINCIPAL'!$B2909)</f>
        <v>2015</v>
      </c>
      <c r="AB2909" s="22" t="str">
        <f>+IF(Ventas_Oficina[[#This Row],[Total del pedido]]&gt;=100000,"SI","NO")</f>
        <v>NO</v>
      </c>
      <c r="AC2909" s="22" t="str">
        <f>+_xlfn.XLOOKUP(Ventas_Oficina[[#This Row],[Nº de artículo]],AUXILIAR!A2908:A7805,AUXILIAR!D2908:D7805,"Error",0)</f>
        <v>Enviado a tiempo</v>
      </c>
      <c r="AD2909" s="22" t="str">
        <f>+IF(AND(Ventas_Oficina[[#This Row],[Total]]&gt;75000,Ventas_Oficina[[#This Row],[Envio a tiempo]]="Enviado a tiempo"),"Buena Venta","Venta Mala")</f>
        <v>Venta Mala</v>
      </c>
    </row>
    <row r="2910" spans="1:30" x14ac:dyDescent="0.25">
      <c r="A2910" s="25">
        <v>1478138</v>
      </c>
      <c r="B2910" s="5">
        <v>42069</v>
      </c>
      <c r="C2910" s="6" t="s">
        <v>431</v>
      </c>
      <c r="D2910" s="6" t="s">
        <v>29</v>
      </c>
      <c r="E2910" s="6" t="s">
        <v>12</v>
      </c>
      <c r="F2910" s="6" t="s">
        <v>13</v>
      </c>
      <c r="G2910" s="6" t="s">
        <v>1008</v>
      </c>
      <c r="H2910" s="6" t="s">
        <v>14</v>
      </c>
      <c r="I2910" s="6" t="s">
        <v>1015</v>
      </c>
      <c r="J2910" s="6" t="s">
        <v>1054</v>
      </c>
      <c r="K2910" s="6" t="s">
        <v>1261</v>
      </c>
      <c r="L2910" s="6" t="s">
        <v>1265</v>
      </c>
      <c r="M2910" s="6" t="s">
        <v>1272</v>
      </c>
      <c r="N2910" s="5">
        <v>42070</v>
      </c>
      <c r="O2910" s="7">
        <v>71</v>
      </c>
      <c r="P2910" s="7">
        <v>114</v>
      </c>
      <c r="Q2910" s="7">
        <v>43</v>
      </c>
      <c r="R2910" s="6">
        <v>40</v>
      </c>
      <c r="S2910" s="7">
        <v>4560</v>
      </c>
      <c r="T2910" s="8">
        <v>0</v>
      </c>
      <c r="U2910" s="7">
        <v>0</v>
      </c>
      <c r="V2910" s="7">
        <v>4560</v>
      </c>
      <c r="W2910" s="7">
        <v>70</v>
      </c>
      <c r="X2910" s="7">
        <v>1195</v>
      </c>
      <c r="Y2910" s="9">
        <f>+DAY('TABLA PRINCIPAL'!$B2910)</f>
        <v>6</v>
      </c>
      <c r="Z2910" s="9">
        <f>+MONTH('TABLA PRINCIPAL'!$B2910)</f>
        <v>3</v>
      </c>
      <c r="AA2910" s="9">
        <f>+YEAR('TABLA PRINCIPAL'!$B2910)</f>
        <v>2015</v>
      </c>
      <c r="AB2910" s="22" t="str">
        <f>+IF(Ventas_Oficina[[#This Row],[Total del pedido]]&gt;=100000,"SI","NO")</f>
        <v>NO</v>
      </c>
      <c r="AC2910" s="22" t="str">
        <f>+_xlfn.XLOOKUP(Ventas_Oficina[[#This Row],[Nº de artículo]],AUXILIAR!A2909:A7806,AUXILIAR!D2909:D7806,"Error",0)</f>
        <v>Enviado a tiempo</v>
      </c>
      <c r="AD2910" s="22" t="str">
        <f>+IF(AND(Ventas_Oficina[[#This Row],[Total]]&gt;75000,Ventas_Oficina[[#This Row],[Envio a tiempo]]="Enviado a tiempo"),"Buena Venta","Venta Mala")</f>
        <v>Venta Mala</v>
      </c>
    </row>
    <row r="2911" spans="1:30" x14ac:dyDescent="0.25">
      <c r="A2911" s="26">
        <v>1478138</v>
      </c>
      <c r="B2911" s="10">
        <v>42112</v>
      </c>
      <c r="C2911" s="11" t="s">
        <v>252</v>
      </c>
      <c r="D2911" s="11" t="s">
        <v>76</v>
      </c>
      <c r="E2911" s="11" t="s">
        <v>4</v>
      </c>
      <c r="F2911" s="11" t="s">
        <v>5</v>
      </c>
      <c r="G2911" s="11" t="s">
        <v>1007</v>
      </c>
      <c r="H2911" s="11" t="s">
        <v>17</v>
      </c>
      <c r="I2911" s="11" t="s">
        <v>1013</v>
      </c>
      <c r="J2911" s="11" t="s">
        <v>1023</v>
      </c>
      <c r="K2911" s="11" t="s">
        <v>1261</v>
      </c>
      <c r="L2911" s="11" t="s">
        <v>1265</v>
      </c>
      <c r="M2911" s="11" t="s">
        <v>1272</v>
      </c>
      <c r="N2911" s="10">
        <v>42113</v>
      </c>
      <c r="O2911" s="12">
        <v>459</v>
      </c>
      <c r="P2911" s="12">
        <v>728</v>
      </c>
      <c r="Q2911" s="12">
        <v>269</v>
      </c>
      <c r="R2911" s="11">
        <v>1</v>
      </c>
      <c r="S2911" s="12">
        <v>728</v>
      </c>
      <c r="T2911" s="13">
        <v>0</v>
      </c>
      <c r="U2911" s="12">
        <v>0</v>
      </c>
      <c r="V2911" s="12">
        <v>728</v>
      </c>
      <c r="W2911" s="12">
        <v>1115</v>
      </c>
      <c r="X2911" s="12">
        <v>17051</v>
      </c>
      <c r="Y2911" s="14">
        <f>+DAY('TABLA PRINCIPAL'!$B2911)</f>
        <v>18</v>
      </c>
      <c r="Z2911" s="14">
        <f>+MONTH('TABLA PRINCIPAL'!$B2911)</f>
        <v>4</v>
      </c>
      <c r="AA2911" s="14">
        <f>+YEAR('TABLA PRINCIPAL'!$B2911)</f>
        <v>2015</v>
      </c>
      <c r="AB2911" s="22" t="str">
        <f>+IF(Ventas_Oficina[[#This Row],[Total del pedido]]&gt;=100000,"SI","NO")</f>
        <v>NO</v>
      </c>
      <c r="AC2911" s="22" t="str">
        <f>+_xlfn.XLOOKUP(Ventas_Oficina[[#This Row],[Nº de artículo]],AUXILIAR!A2910:A7807,AUXILIAR!D2910:D7807,"Error",0)</f>
        <v>No enviado a tiempo</v>
      </c>
      <c r="AD2911" s="22" t="str">
        <f>+IF(AND(Ventas_Oficina[[#This Row],[Total]]&gt;75000,Ventas_Oficina[[#This Row],[Envio a tiempo]]="Enviado a tiempo"),"Buena Venta","Venta Mala")</f>
        <v>Venta Mala</v>
      </c>
    </row>
    <row r="2912" spans="1:30" x14ac:dyDescent="0.25">
      <c r="A2912" s="25">
        <v>1478138</v>
      </c>
      <c r="B2912" s="5">
        <v>42212</v>
      </c>
      <c r="C2912" s="6" t="s">
        <v>96</v>
      </c>
      <c r="D2912" s="6" t="s">
        <v>97</v>
      </c>
      <c r="E2912" s="6" t="s">
        <v>12</v>
      </c>
      <c r="F2912" s="6" t="s">
        <v>13</v>
      </c>
      <c r="G2912" s="6" t="s">
        <v>1007</v>
      </c>
      <c r="H2912" s="6" t="s">
        <v>14</v>
      </c>
      <c r="I2912" s="6" t="s">
        <v>1012</v>
      </c>
      <c r="J2912" s="6" t="s">
        <v>1066</v>
      </c>
      <c r="K2912" s="6" t="s">
        <v>1261</v>
      </c>
      <c r="L2912" s="6" t="s">
        <v>1267</v>
      </c>
      <c r="M2912" s="6" t="s">
        <v>1272</v>
      </c>
      <c r="N2912" s="5">
        <v>42217</v>
      </c>
      <c r="O2912" s="7">
        <v>1364</v>
      </c>
      <c r="P2912" s="7">
        <v>2098</v>
      </c>
      <c r="Q2912" s="7">
        <v>734</v>
      </c>
      <c r="R2912" s="6">
        <v>35</v>
      </c>
      <c r="S2912" s="7">
        <v>73430</v>
      </c>
      <c r="T2912" s="8">
        <v>0.01</v>
      </c>
      <c r="U2912" s="7">
        <v>734.30000000000007</v>
      </c>
      <c r="V2912" s="7">
        <v>72695.7</v>
      </c>
      <c r="W2912" s="7">
        <v>149</v>
      </c>
      <c r="X2912" s="7">
        <v>51518</v>
      </c>
      <c r="Y2912" s="9">
        <f>+DAY('TABLA PRINCIPAL'!$B2912)</f>
        <v>27</v>
      </c>
      <c r="Z2912" s="9">
        <f>+MONTH('TABLA PRINCIPAL'!$B2912)</f>
        <v>7</v>
      </c>
      <c r="AA2912" s="9">
        <f>+YEAR('TABLA PRINCIPAL'!$B2912)</f>
        <v>2015</v>
      </c>
      <c r="AB2912" s="22" t="str">
        <f>+IF(Ventas_Oficina[[#This Row],[Total del pedido]]&gt;=100000,"SI","NO")</f>
        <v>NO</v>
      </c>
      <c r="AC2912" s="22" t="str">
        <f>+_xlfn.XLOOKUP(Ventas_Oficina[[#This Row],[Nº de artículo]],AUXILIAR!A2911:A7808,AUXILIAR!D2911:D7808,"Error",0)</f>
        <v>No enviado a tiempo</v>
      </c>
      <c r="AD2912" s="22" t="str">
        <f>+IF(AND(Ventas_Oficina[[#This Row],[Total]]&gt;75000,Ventas_Oficina[[#This Row],[Envio a tiempo]]="Enviado a tiempo"),"Buena Venta","Venta Mala")</f>
        <v>Venta Mala</v>
      </c>
    </row>
    <row r="2913" spans="1:30" x14ac:dyDescent="0.25">
      <c r="A2913" s="26">
        <v>1478503</v>
      </c>
      <c r="B2913" s="10">
        <v>41399</v>
      </c>
      <c r="C2913" s="11" t="s">
        <v>142</v>
      </c>
      <c r="D2913" s="11" t="s">
        <v>48</v>
      </c>
      <c r="E2913" s="11" t="s">
        <v>4</v>
      </c>
      <c r="F2913" s="11" t="s">
        <v>5</v>
      </c>
      <c r="G2913" s="11" t="s">
        <v>1010</v>
      </c>
      <c r="H2913" s="11" t="s">
        <v>34</v>
      </c>
      <c r="I2913" s="11" t="s">
        <v>1016</v>
      </c>
      <c r="J2913" s="11" t="s">
        <v>1116</v>
      </c>
      <c r="K2913" s="11" t="s">
        <v>1261</v>
      </c>
      <c r="L2913" s="11" t="s">
        <v>1265</v>
      </c>
      <c r="M2913" s="11" t="s">
        <v>1273</v>
      </c>
      <c r="N2913" s="10">
        <v>41410</v>
      </c>
      <c r="O2913" s="12">
        <v>182</v>
      </c>
      <c r="P2913" s="12">
        <v>284</v>
      </c>
      <c r="Q2913" s="12">
        <v>102</v>
      </c>
      <c r="R2913" s="11">
        <v>8</v>
      </c>
      <c r="S2913" s="12">
        <v>2272</v>
      </c>
      <c r="T2913" s="13">
        <v>0.09</v>
      </c>
      <c r="U2913" s="12">
        <v>204.48</v>
      </c>
      <c r="V2913" s="12">
        <v>2067.52</v>
      </c>
      <c r="W2913" s="12">
        <v>544</v>
      </c>
      <c r="X2913" s="12">
        <v>7023</v>
      </c>
      <c r="Y2913" s="14">
        <f>+DAY('TABLA PRINCIPAL'!$B2913)</f>
        <v>5</v>
      </c>
      <c r="Z2913" s="14">
        <f>+MONTH('TABLA PRINCIPAL'!$B2913)</f>
        <v>5</v>
      </c>
      <c r="AA2913" s="14">
        <f>+YEAR('TABLA PRINCIPAL'!$B2913)</f>
        <v>2013</v>
      </c>
      <c r="AB2913" s="22" t="str">
        <f>+IF(Ventas_Oficina[[#This Row],[Total del pedido]]&gt;=100000,"SI","NO")</f>
        <v>NO</v>
      </c>
      <c r="AC2913" s="22" t="str">
        <f>+_xlfn.XLOOKUP(Ventas_Oficina[[#This Row],[Nº de artículo]],AUXILIAR!A2912:A7809,AUXILIAR!D2912:D7809,"Error",0)</f>
        <v>Enviado a tiempo</v>
      </c>
      <c r="AD2913" s="22" t="str">
        <f>+IF(AND(Ventas_Oficina[[#This Row],[Total]]&gt;75000,Ventas_Oficina[[#This Row],[Envio a tiempo]]="Enviado a tiempo"),"Buena Venta","Venta Mala")</f>
        <v>Venta Mala</v>
      </c>
    </row>
    <row r="2914" spans="1:30" x14ac:dyDescent="0.25">
      <c r="A2914" s="25">
        <v>1478869</v>
      </c>
      <c r="B2914" s="5">
        <v>42066</v>
      </c>
      <c r="C2914" s="6" t="s">
        <v>622</v>
      </c>
      <c r="D2914" s="6" t="s">
        <v>189</v>
      </c>
      <c r="E2914" s="6" t="s">
        <v>4</v>
      </c>
      <c r="F2914" s="6" t="s">
        <v>5</v>
      </c>
      <c r="G2914" s="6" t="s">
        <v>1008</v>
      </c>
      <c r="H2914" s="6" t="s">
        <v>121</v>
      </c>
      <c r="I2914" s="6" t="s">
        <v>1014</v>
      </c>
      <c r="J2914" s="6" t="s">
        <v>1028</v>
      </c>
      <c r="K2914" s="6" t="s">
        <v>1261</v>
      </c>
      <c r="L2914" s="6" t="s">
        <v>1265</v>
      </c>
      <c r="M2914" s="6" t="s">
        <v>1272</v>
      </c>
      <c r="N2914" s="5">
        <v>42064</v>
      </c>
      <c r="O2914" s="7">
        <v>229</v>
      </c>
      <c r="P2914" s="7">
        <v>369</v>
      </c>
      <c r="Q2914" s="7">
        <v>140</v>
      </c>
      <c r="R2914" s="6">
        <v>35</v>
      </c>
      <c r="S2914" s="7">
        <v>12915</v>
      </c>
      <c r="T2914" s="8">
        <v>0.03</v>
      </c>
      <c r="U2914" s="7">
        <v>387.45</v>
      </c>
      <c r="V2914" s="7">
        <v>12527.55</v>
      </c>
      <c r="W2914" s="7">
        <v>50</v>
      </c>
      <c r="X2914" s="7">
        <v>11510</v>
      </c>
      <c r="Y2914" s="9">
        <f>+DAY('TABLA PRINCIPAL'!$B2914)</f>
        <v>3</v>
      </c>
      <c r="Z2914" s="9">
        <f>+MONTH('TABLA PRINCIPAL'!$B2914)</f>
        <v>3</v>
      </c>
      <c r="AA2914" s="9">
        <f>+YEAR('TABLA PRINCIPAL'!$B2914)</f>
        <v>2015</v>
      </c>
      <c r="AB2914" s="22" t="str">
        <f>+IF(Ventas_Oficina[[#This Row],[Total del pedido]]&gt;=100000,"SI","NO")</f>
        <v>NO</v>
      </c>
      <c r="AC2914" s="22" t="str">
        <f>+_xlfn.XLOOKUP(Ventas_Oficina[[#This Row],[Nº de artículo]],AUXILIAR!A2913:A7810,AUXILIAR!D2913:D7810,"Error",0)</f>
        <v>No enviado a tiempo</v>
      </c>
      <c r="AD2914" s="22" t="str">
        <f>+IF(AND(Ventas_Oficina[[#This Row],[Total]]&gt;75000,Ventas_Oficina[[#This Row],[Envio a tiempo]]="Enviado a tiempo"),"Buena Venta","Venta Mala")</f>
        <v>Venta Mala</v>
      </c>
    </row>
    <row r="2915" spans="1:30" x14ac:dyDescent="0.25">
      <c r="A2915" s="26">
        <v>1478869</v>
      </c>
      <c r="B2915" s="10">
        <v>41935</v>
      </c>
      <c r="C2915" s="11" t="s">
        <v>727</v>
      </c>
      <c r="D2915" s="11" t="s">
        <v>16</v>
      </c>
      <c r="E2915" s="11" t="s">
        <v>4</v>
      </c>
      <c r="F2915" s="11" t="s">
        <v>5</v>
      </c>
      <c r="G2915" s="11" t="s">
        <v>1008</v>
      </c>
      <c r="H2915" s="11" t="s">
        <v>17</v>
      </c>
      <c r="I2915" s="11" t="s">
        <v>1012</v>
      </c>
      <c r="J2915" s="11" t="s">
        <v>1123</v>
      </c>
      <c r="K2915" s="11" t="s">
        <v>1262</v>
      </c>
      <c r="L2915" s="11" t="s">
        <v>1265</v>
      </c>
      <c r="M2915" s="11" t="s">
        <v>1272</v>
      </c>
      <c r="N2915" s="10">
        <v>41937</v>
      </c>
      <c r="O2915" s="12">
        <v>892</v>
      </c>
      <c r="P2915" s="12">
        <v>2974</v>
      </c>
      <c r="Q2915" s="12">
        <v>2082</v>
      </c>
      <c r="R2915" s="11">
        <v>26</v>
      </c>
      <c r="S2915" s="12">
        <v>77324</v>
      </c>
      <c r="T2915" s="13">
        <v>0.03</v>
      </c>
      <c r="U2915" s="12">
        <v>2319.7199999999998</v>
      </c>
      <c r="V2915" s="12">
        <v>75004.28</v>
      </c>
      <c r="W2915" s="12">
        <v>664</v>
      </c>
      <c r="X2915" s="12">
        <v>51508</v>
      </c>
      <c r="Y2915" s="14">
        <f>+DAY('TABLA PRINCIPAL'!$B2915)</f>
        <v>23</v>
      </c>
      <c r="Z2915" s="14">
        <f>+MONTH('TABLA PRINCIPAL'!$B2915)</f>
        <v>10</v>
      </c>
      <c r="AA2915" s="14">
        <f>+YEAR('TABLA PRINCIPAL'!$B2915)</f>
        <v>2014</v>
      </c>
      <c r="AB2915" s="22" t="str">
        <f>+IF(Ventas_Oficina[[#This Row],[Total del pedido]]&gt;=100000,"SI","NO")</f>
        <v>NO</v>
      </c>
      <c r="AC2915" s="22" t="str">
        <f>+_xlfn.XLOOKUP(Ventas_Oficina[[#This Row],[Nº de artículo]],AUXILIAR!A2914:A7811,AUXILIAR!D2914:D7811,"Error",0)</f>
        <v>No enviado a tiempo</v>
      </c>
      <c r="AD2915" s="22" t="str">
        <f>+IF(AND(Ventas_Oficina[[#This Row],[Total]]&gt;75000,Ventas_Oficina[[#This Row],[Envio a tiempo]]="Enviado a tiempo"),"Buena Venta","Venta Mala")</f>
        <v>Venta Mala</v>
      </c>
    </row>
    <row r="2916" spans="1:30" x14ac:dyDescent="0.25">
      <c r="A2916" s="25">
        <v>1478869</v>
      </c>
      <c r="B2916" s="5">
        <v>41534</v>
      </c>
      <c r="C2916" s="6" t="s">
        <v>786</v>
      </c>
      <c r="D2916" s="6" t="s">
        <v>36</v>
      </c>
      <c r="E2916" s="6" t="s">
        <v>12</v>
      </c>
      <c r="F2916" s="6" t="s">
        <v>13</v>
      </c>
      <c r="G2916" s="6" t="s">
        <v>1008</v>
      </c>
      <c r="H2916" s="6" t="s">
        <v>14</v>
      </c>
      <c r="I2916" s="6" t="s">
        <v>1016</v>
      </c>
      <c r="J2916" s="6" t="s">
        <v>1049</v>
      </c>
      <c r="K2916" s="6" t="s">
        <v>1262</v>
      </c>
      <c r="L2916" s="6" t="s">
        <v>1270</v>
      </c>
      <c r="M2916" s="6" t="s">
        <v>1274</v>
      </c>
      <c r="N2916" s="5">
        <v>41535</v>
      </c>
      <c r="O2916" s="7">
        <v>184</v>
      </c>
      <c r="P2916" s="7">
        <v>288</v>
      </c>
      <c r="Q2916" s="7">
        <v>104</v>
      </c>
      <c r="R2916" s="6">
        <v>8</v>
      </c>
      <c r="S2916" s="7">
        <v>2304</v>
      </c>
      <c r="T2916" s="8">
        <v>0.09</v>
      </c>
      <c r="U2916" s="7">
        <v>207.35999999999999</v>
      </c>
      <c r="V2916" s="7">
        <v>2096.64</v>
      </c>
      <c r="W2916" s="7">
        <v>99</v>
      </c>
      <c r="X2916" s="7">
        <v>6247</v>
      </c>
      <c r="Y2916" s="9">
        <f>+DAY('TABLA PRINCIPAL'!$B2916)</f>
        <v>17</v>
      </c>
      <c r="Z2916" s="9">
        <f>+MONTH('TABLA PRINCIPAL'!$B2916)</f>
        <v>9</v>
      </c>
      <c r="AA2916" s="9">
        <f>+YEAR('TABLA PRINCIPAL'!$B2916)</f>
        <v>2013</v>
      </c>
      <c r="AB2916" s="22" t="str">
        <f>+IF(Ventas_Oficina[[#This Row],[Total del pedido]]&gt;=100000,"SI","NO")</f>
        <v>NO</v>
      </c>
      <c r="AC2916" s="22" t="str">
        <f>+_xlfn.XLOOKUP(Ventas_Oficina[[#This Row],[Nº de artículo]],AUXILIAR!A2915:A7812,AUXILIAR!D2915:D7812,"Error",0)</f>
        <v>Enviado a tiempo</v>
      </c>
      <c r="AD2916" s="22" t="str">
        <f>+IF(AND(Ventas_Oficina[[#This Row],[Total]]&gt;75000,Ventas_Oficina[[#This Row],[Envio a tiempo]]="Enviado a tiempo"),"Buena Venta","Venta Mala")</f>
        <v>Venta Mala</v>
      </c>
    </row>
    <row r="2917" spans="1:30" x14ac:dyDescent="0.25">
      <c r="A2917" s="26">
        <v>1478869</v>
      </c>
      <c r="B2917" s="10">
        <v>42182</v>
      </c>
      <c r="C2917" s="11" t="s">
        <v>175</v>
      </c>
      <c r="D2917" s="11" t="s">
        <v>97</v>
      </c>
      <c r="E2917" s="11" t="s">
        <v>12</v>
      </c>
      <c r="F2917" s="11" t="s">
        <v>13</v>
      </c>
      <c r="G2917" s="11" t="s">
        <v>1008</v>
      </c>
      <c r="H2917" s="11" t="s">
        <v>14</v>
      </c>
      <c r="I2917" s="11" t="s">
        <v>1014</v>
      </c>
      <c r="J2917" s="11" t="s">
        <v>1022</v>
      </c>
      <c r="K2917" s="11" t="s">
        <v>1263</v>
      </c>
      <c r="L2917" s="11" t="s">
        <v>1266</v>
      </c>
      <c r="M2917" s="11" t="s">
        <v>1272</v>
      </c>
      <c r="N2917" s="10">
        <v>42182</v>
      </c>
      <c r="O2917" s="12">
        <v>153</v>
      </c>
      <c r="P2917" s="12">
        <v>278</v>
      </c>
      <c r="Q2917" s="12">
        <v>125</v>
      </c>
      <c r="R2917" s="11">
        <v>7</v>
      </c>
      <c r="S2917" s="12">
        <v>1946</v>
      </c>
      <c r="T2917" s="13">
        <v>0.01</v>
      </c>
      <c r="U2917" s="12">
        <v>19.46</v>
      </c>
      <c r="V2917" s="12">
        <v>1926.54</v>
      </c>
      <c r="W2917" s="12">
        <v>134</v>
      </c>
      <c r="X2917" s="12">
        <v>11510</v>
      </c>
      <c r="Y2917" s="14">
        <f>+DAY('TABLA PRINCIPAL'!$B2917)</f>
        <v>27</v>
      </c>
      <c r="Z2917" s="14">
        <f>+MONTH('TABLA PRINCIPAL'!$B2917)</f>
        <v>6</v>
      </c>
      <c r="AA2917" s="14">
        <f>+YEAR('TABLA PRINCIPAL'!$B2917)</f>
        <v>2015</v>
      </c>
      <c r="AB2917" s="22" t="str">
        <f>+IF(Ventas_Oficina[[#This Row],[Total del pedido]]&gt;=100000,"SI","NO")</f>
        <v>NO</v>
      </c>
      <c r="AC2917" s="22" t="str">
        <f>+_xlfn.XLOOKUP(Ventas_Oficina[[#This Row],[Nº de artículo]],AUXILIAR!A2916:A7813,AUXILIAR!D2916:D7813,"Error",0)</f>
        <v>No enviado a tiempo</v>
      </c>
      <c r="AD2917" s="22" t="str">
        <f>+IF(AND(Ventas_Oficina[[#This Row],[Total]]&gt;75000,Ventas_Oficina[[#This Row],[Envio a tiempo]]="Enviado a tiempo"),"Buena Venta","Venta Mala")</f>
        <v>Venta Mala</v>
      </c>
    </row>
    <row r="2918" spans="1:30" x14ac:dyDescent="0.25">
      <c r="A2918" s="25">
        <v>1479234</v>
      </c>
      <c r="B2918" s="5">
        <v>42163</v>
      </c>
      <c r="C2918" s="6" t="s">
        <v>69</v>
      </c>
      <c r="D2918" s="6" t="s">
        <v>23</v>
      </c>
      <c r="E2918" s="6" t="s">
        <v>4</v>
      </c>
      <c r="F2918" s="6" t="s">
        <v>5</v>
      </c>
      <c r="G2918" s="6" t="s">
        <v>1009</v>
      </c>
      <c r="H2918" s="6" t="s">
        <v>24</v>
      </c>
      <c r="I2918" s="6" t="s">
        <v>1014</v>
      </c>
      <c r="J2918" s="6" t="s">
        <v>1053</v>
      </c>
      <c r="K2918" s="6" t="s">
        <v>1261</v>
      </c>
      <c r="L2918" s="6" t="s">
        <v>1265</v>
      </c>
      <c r="M2918" s="6" t="s">
        <v>1272</v>
      </c>
      <c r="N2918" s="5">
        <v>42164</v>
      </c>
      <c r="O2918" s="7">
        <v>37799</v>
      </c>
      <c r="P2918" s="7">
        <v>59999</v>
      </c>
      <c r="Q2918" s="7">
        <v>22200</v>
      </c>
      <c r="R2918" s="6">
        <v>9</v>
      </c>
      <c r="S2918" s="7">
        <v>539991</v>
      </c>
      <c r="T2918" s="8">
        <v>0</v>
      </c>
      <c r="U2918" s="7">
        <v>0</v>
      </c>
      <c r="V2918" s="7">
        <v>539991</v>
      </c>
      <c r="W2918" s="7">
        <v>2449</v>
      </c>
      <c r="X2918" s="7">
        <v>2241012</v>
      </c>
      <c r="Y2918" s="9">
        <f>+DAY('TABLA PRINCIPAL'!$B2918)</f>
        <v>8</v>
      </c>
      <c r="Z2918" s="9">
        <f>+MONTH('TABLA PRINCIPAL'!$B2918)</f>
        <v>6</v>
      </c>
      <c r="AA2918" s="9">
        <f>+YEAR('TABLA PRINCIPAL'!$B2918)</f>
        <v>2015</v>
      </c>
      <c r="AB2918" s="22" t="str">
        <f>+IF(Ventas_Oficina[[#This Row],[Total del pedido]]&gt;=100000,"SI","NO")</f>
        <v>SI</v>
      </c>
      <c r="AC2918" s="22" t="str">
        <f>+_xlfn.XLOOKUP(Ventas_Oficina[[#This Row],[Nº de artículo]],AUXILIAR!A2917:A7814,AUXILIAR!D2917:D7814,"Error",0)</f>
        <v>No enviado a tiempo</v>
      </c>
      <c r="AD2918" s="22" t="str">
        <f>+IF(AND(Ventas_Oficina[[#This Row],[Total]]&gt;75000,Ventas_Oficina[[#This Row],[Envio a tiempo]]="Enviado a tiempo"),"Buena Venta","Venta Mala")</f>
        <v>Venta Mala</v>
      </c>
    </row>
    <row r="2919" spans="1:30" x14ac:dyDescent="0.25">
      <c r="A2919" s="26">
        <v>1479234</v>
      </c>
      <c r="B2919" s="10">
        <v>41736</v>
      </c>
      <c r="C2919" s="11" t="s">
        <v>379</v>
      </c>
      <c r="D2919" s="11" t="s">
        <v>137</v>
      </c>
      <c r="E2919" s="11" t="s">
        <v>4</v>
      </c>
      <c r="F2919" s="11" t="s">
        <v>5</v>
      </c>
      <c r="G2919" s="11" t="s">
        <v>1008</v>
      </c>
      <c r="H2919" s="11" t="s">
        <v>6</v>
      </c>
      <c r="I2919" s="11" t="s">
        <v>1016</v>
      </c>
      <c r="J2919" s="11" t="s">
        <v>187</v>
      </c>
      <c r="K2919" s="11" t="s">
        <v>1261</v>
      </c>
      <c r="L2919" s="11" t="s">
        <v>1265</v>
      </c>
      <c r="M2919" s="11" t="s">
        <v>1272</v>
      </c>
      <c r="N2919" s="10">
        <v>41738</v>
      </c>
      <c r="O2919" s="12">
        <v>231</v>
      </c>
      <c r="P2919" s="12">
        <v>378</v>
      </c>
      <c r="Q2919" s="12">
        <v>147</v>
      </c>
      <c r="R2919" s="11">
        <v>27</v>
      </c>
      <c r="S2919" s="12">
        <v>10206</v>
      </c>
      <c r="T2919" s="13">
        <v>7.0000000000000007E-2</v>
      </c>
      <c r="U2919" s="12">
        <v>714.42000000000007</v>
      </c>
      <c r="V2919" s="12">
        <v>9491.58</v>
      </c>
      <c r="W2919" s="12">
        <v>71</v>
      </c>
      <c r="X2919" s="12">
        <v>15969</v>
      </c>
      <c r="Y2919" s="14">
        <f>+DAY('TABLA PRINCIPAL'!$B2919)</f>
        <v>7</v>
      </c>
      <c r="Z2919" s="14">
        <f>+MONTH('TABLA PRINCIPAL'!$B2919)</f>
        <v>4</v>
      </c>
      <c r="AA2919" s="14">
        <f>+YEAR('TABLA PRINCIPAL'!$B2919)</f>
        <v>2014</v>
      </c>
      <c r="AB2919" s="22" t="str">
        <f>+IF(Ventas_Oficina[[#This Row],[Total del pedido]]&gt;=100000,"SI","NO")</f>
        <v>NO</v>
      </c>
      <c r="AC2919" s="22" t="str">
        <f>+_xlfn.XLOOKUP(Ventas_Oficina[[#This Row],[Nº de artículo]],AUXILIAR!A2918:A7815,AUXILIAR!D2918:D7815,"Error",0)</f>
        <v>No enviado a tiempo</v>
      </c>
      <c r="AD2919" s="22" t="str">
        <f>+IF(AND(Ventas_Oficina[[#This Row],[Total]]&gt;75000,Ventas_Oficina[[#This Row],[Envio a tiempo]]="Enviado a tiempo"),"Buena Venta","Venta Mala")</f>
        <v>Venta Mala</v>
      </c>
    </row>
    <row r="2920" spans="1:30" x14ac:dyDescent="0.25">
      <c r="A2920" s="25">
        <v>1479234</v>
      </c>
      <c r="B2920" s="5">
        <v>41416</v>
      </c>
      <c r="C2920" s="6" t="s">
        <v>136</v>
      </c>
      <c r="D2920" s="6" t="s">
        <v>137</v>
      </c>
      <c r="E2920" s="6" t="s">
        <v>4</v>
      </c>
      <c r="F2920" s="6" t="s">
        <v>5</v>
      </c>
      <c r="G2920" s="6" t="s">
        <v>1007</v>
      </c>
      <c r="H2920" s="6" t="s">
        <v>6</v>
      </c>
      <c r="I2920" s="6" t="s">
        <v>1013</v>
      </c>
      <c r="J2920" s="6" t="s">
        <v>1023</v>
      </c>
      <c r="K2920" s="6" t="s">
        <v>1261</v>
      </c>
      <c r="L2920" s="6" t="s">
        <v>1267</v>
      </c>
      <c r="M2920" s="6" t="s">
        <v>1272</v>
      </c>
      <c r="N2920" s="5">
        <v>41417</v>
      </c>
      <c r="O2920" s="7">
        <v>459</v>
      </c>
      <c r="P2920" s="7">
        <v>728</v>
      </c>
      <c r="Q2920" s="7">
        <v>269</v>
      </c>
      <c r="R2920" s="6">
        <v>22</v>
      </c>
      <c r="S2920" s="7">
        <v>16016</v>
      </c>
      <c r="T2920" s="8">
        <v>7.0000000000000007E-2</v>
      </c>
      <c r="U2920" s="7">
        <v>1121.1200000000001</v>
      </c>
      <c r="V2920" s="7">
        <v>14894.88</v>
      </c>
      <c r="W2920" s="7">
        <v>1115</v>
      </c>
      <c r="X2920" s="7">
        <v>24355</v>
      </c>
      <c r="Y2920" s="9">
        <f>+DAY('TABLA PRINCIPAL'!$B2920)</f>
        <v>22</v>
      </c>
      <c r="Z2920" s="9">
        <f>+MONTH('TABLA PRINCIPAL'!$B2920)</f>
        <v>5</v>
      </c>
      <c r="AA2920" s="9">
        <f>+YEAR('TABLA PRINCIPAL'!$B2920)</f>
        <v>2013</v>
      </c>
      <c r="AB2920" s="22" t="str">
        <f>+IF(Ventas_Oficina[[#This Row],[Total del pedido]]&gt;=100000,"SI","NO")</f>
        <v>NO</v>
      </c>
      <c r="AC2920" s="22" t="str">
        <f>+_xlfn.XLOOKUP(Ventas_Oficina[[#This Row],[Nº de artículo]],AUXILIAR!A2919:A7816,AUXILIAR!D2919:D7816,"Error",0)</f>
        <v>Enviado a tiempo</v>
      </c>
      <c r="AD2920" s="22" t="str">
        <f>+IF(AND(Ventas_Oficina[[#This Row],[Total]]&gt;75000,Ventas_Oficina[[#This Row],[Envio a tiempo]]="Enviado a tiempo"),"Buena Venta","Venta Mala")</f>
        <v>Venta Mala</v>
      </c>
    </row>
    <row r="2921" spans="1:30" x14ac:dyDescent="0.25">
      <c r="A2921" s="26">
        <v>1479599</v>
      </c>
      <c r="B2921" s="10">
        <v>42633</v>
      </c>
      <c r="C2921" s="11" t="s">
        <v>463</v>
      </c>
      <c r="D2921" s="11" t="s">
        <v>26</v>
      </c>
      <c r="E2921" s="11" t="s">
        <v>4</v>
      </c>
      <c r="F2921" s="11" t="s">
        <v>5</v>
      </c>
      <c r="G2921" s="11" t="s">
        <v>1008</v>
      </c>
      <c r="H2921" s="11" t="s">
        <v>27</v>
      </c>
      <c r="I2921" s="11" t="s">
        <v>1013</v>
      </c>
      <c r="J2921" s="11" t="s">
        <v>1104</v>
      </c>
      <c r="K2921" s="11" t="s">
        <v>1261</v>
      </c>
      <c r="L2921" s="11" t="s">
        <v>1267</v>
      </c>
      <c r="M2921" s="11" t="s">
        <v>1272</v>
      </c>
      <c r="N2921" s="10">
        <v>42633</v>
      </c>
      <c r="O2921" s="12">
        <v>131</v>
      </c>
      <c r="P2921" s="12">
        <v>284</v>
      </c>
      <c r="Q2921" s="12">
        <v>153</v>
      </c>
      <c r="R2921" s="11">
        <v>17</v>
      </c>
      <c r="S2921" s="12">
        <v>4828</v>
      </c>
      <c r="T2921" s="13">
        <v>0.09</v>
      </c>
      <c r="U2921" s="12">
        <v>434.52</v>
      </c>
      <c r="V2921" s="12">
        <v>4393.4799999999996</v>
      </c>
      <c r="W2921" s="12">
        <v>93</v>
      </c>
      <c r="X2921" s="12">
        <v>6061</v>
      </c>
      <c r="Y2921" s="14">
        <f>+DAY('TABLA PRINCIPAL'!$B2921)</f>
        <v>20</v>
      </c>
      <c r="Z2921" s="14">
        <f>+MONTH('TABLA PRINCIPAL'!$B2921)</f>
        <v>9</v>
      </c>
      <c r="AA2921" s="14">
        <f>+YEAR('TABLA PRINCIPAL'!$B2921)</f>
        <v>2016</v>
      </c>
      <c r="AB2921" s="22" t="str">
        <f>+IF(Ventas_Oficina[[#This Row],[Total del pedido]]&gt;=100000,"SI","NO")</f>
        <v>NO</v>
      </c>
      <c r="AC2921" s="22" t="str">
        <f>+_xlfn.XLOOKUP(Ventas_Oficina[[#This Row],[Nº de artículo]],AUXILIAR!A2920:A7817,AUXILIAR!D2920:D7817,"Error",0)</f>
        <v>No enviado a tiempo</v>
      </c>
      <c r="AD2921" s="22" t="str">
        <f>+IF(AND(Ventas_Oficina[[#This Row],[Total]]&gt;75000,Ventas_Oficina[[#This Row],[Envio a tiempo]]="Enviado a tiempo"),"Buena Venta","Venta Mala")</f>
        <v>Venta Mala</v>
      </c>
    </row>
    <row r="2922" spans="1:30" x14ac:dyDescent="0.25">
      <c r="A2922" s="25">
        <v>1479599</v>
      </c>
      <c r="B2922" s="5">
        <v>42182</v>
      </c>
      <c r="C2922" s="6" t="s">
        <v>186</v>
      </c>
      <c r="D2922" s="6" t="s">
        <v>62</v>
      </c>
      <c r="E2922" s="6" t="s">
        <v>4</v>
      </c>
      <c r="F2922" s="6" t="s">
        <v>5</v>
      </c>
      <c r="G2922" s="6" t="s">
        <v>1010</v>
      </c>
      <c r="H2922" s="6" t="s">
        <v>27</v>
      </c>
      <c r="I2922" s="6" t="s">
        <v>1012</v>
      </c>
      <c r="J2922" s="6" t="s">
        <v>1076</v>
      </c>
      <c r="K2922" s="6" t="s">
        <v>1261</v>
      </c>
      <c r="L2922" s="6" t="s">
        <v>1266</v>
      </c>
      <c r="M2922" s="6" t="s">
        <v>1272</v>
      </c>
      <c r="N2922" s="5">
        <v>42184</v>
      </c>
      <c r="O2922" s="7">
        <v>218</v>
      </c>
      <c r="P2922" s="7">
        <v>352</v>
      </c>
      <c r="Q2922" s="7">
        <v>134</v>
      </c>
      <c r="R2922" s="6">
        <v>43</v>
      </c>
      <c r="S2922" s="7">
        <v>15136</v>
      </c>
      <c r="T2922" s="8">
        <v>0.03</v>
      </c>
      <c r="U2922" s="7">
        <v>454.08</v>
      </c>
      <c r="V2922" s="7">
        <v>14681.92</v>
      </c>
      <c r="W2922" s="7">
        <v>683</v>
      </c>
      <c r="X2922" s="7">
        <v>1021</v>
      </c>
      <c r="Y2922" s="9">
        <f>+DAY('TABLA PRINCIPAL'!$B2922)</f>
        <v>27</v>
      </c>
      <c r="Z2922" s="9">
        <f>+MONTH('TABLA PRINCIPAL'!$B2922)</f>
        <v>6</v>
      </c>
      <c r="AA2922" s="9">
        <f>+YEAR('TABLA PRINCIPAL'!$B2922)</f>
        <v>2015</v>
      </c>
      <c r="AB2922" s="22" t="str">
        <f>+IF(Ventas_Oficina[[#This Row],[Total del pedido]]&gt;=100000,"SI","NO")</f>
        <v>NO</v>
      </c>
      <c r="AC2922" s="22" t="str">
        <f>+_xlfn.XLOOKUP(Ventas_Oficina[[#This Row],[Nº de artículo]],AUXILIAR!A2921:A7818,AUXILIAR!D2921:D7818,"Error",0)</f>
        <v>No enviado a tiempo</v>
      </c>
      <c r="AD2922" s="22" t="str">
        <f>+IF(AND(Ventas_Oficina[[#This Row],[Total]]&gt;75000,Ventas_Oficina[[#This Row],[Envio a tiempo]]="Enviado a tiempo"),"Buena Venta","Venta Mala")</f>
        <v>Venta Mala</v>
      </c>
    </row>
    <row r="2923" spans="1:30" x14ac:dyDescent="0.25">
      <c r="A2923" s="26">
        <v>1479599</v>
      </c>
      <c r="B2923" s="10">
        <v>42098</v>
      </c>
      <c r="C2923" s="11" t="s">
        <v>596</v>
      </c>
      <c r="D2923" s="11" t="s">
        <v>65</v>
      </c>
      <c r="E2923" s="11" t="s">
        <v>12</v>
      </c>
      <c r="F2923" s="11" t="s">
        <v>13</v>
      </c>
      <c r="G2923" s="11" t="s">
        <v>1010</v>
      </c>
      <c r="H2923" s="11" t="s">
        <v>14</v>
      </c>
      <c r="I2923" s="11" t="s">
        <v>1013</v>
      </c>
      <c r="J2923" s="11" t="s">
        <v>1130</v>
      </c>
      <c r="K2923" s="11" t="s">
        <v>1261</v>
      </c>
      <c r="L2923" s="11" t="s">
        <v>1265</v>
      </c>
      <c r="M2923" s="11" t="s">
        <v>1272</v>
      </c>
      <c r="N2923" s="10">
        <v>42099</v>
      </c>
      <c r="O2923" s="12">
        <v>184</v>
      </c>
      <c r="P2923" s="12">
        <v>288</v>
      </c>
      <c r="Q2923" s="12">
        <v>104</v>
      </c>
      <c r="R2923" s="11">
        <v>50</v>
      </c>
      <c r="S2923" s="12">
        <v>14400</v>
      </c>
      <c r="T2923" s="13">
        <v>7.0000000000000007E-2</v>
      </c>
      <c r="U2923" s="12">
        <v>1008.0000000000001</v>
      </c>
      <c r="V2923" s="12">
        <v>13392</v>
      </c>
      <c r="W2923" s="12">
        <v>149</v>
      </c>
      <c r="X2923" s="12">
        <v>7068</v>
      </c>
      <c r="Y2923" s="14">
        <f>+DAY('TABLA PRINCIPAL'!$B2923)</f>
        <v>4</v>
      </c>
      <c r="Z2923" s="14">
        <f>+MONTH('TABLA PRINCIPAL'!$B2923)</f>
        <v>4</v>
      </c>
      <c r="AA2923" s="14">
        <f>+YEAR('TABLA PRINCIPAL'!$B2923)</f>
        <v>2015</v>
      </c>
      <c r="AB2923" s="22" t="str">
        <f>+IF(Ventas_Oficina[[#This Row],[Total del pedido]]&gt;=100000,"SI","NO")</f>
        <v>NO</v>
      </c>
      <c r="AC2923" s="22" t="str">
        <f>+_xlfn.XLOOKUP(Ventas_Oficina[[#This Row],[Nº de artículo]],AUXILIAR!A2922:A7819,AUXILIAR!D2922:D7819,"Error",0)</f>
        <v>Enviado a tiempo</v>
      </c>
      <c r="AD2923" s="22" t="str">
        <f>+IF(AND(Ventas_Oficina[[#This Row],[Total]]&gt;75000,Ventas_Oficina[[#This Row],[Envio a tiempo]]="Enviado a tiempo"),"Buena Venta","Venta Mala")</f>
        <v>Venta Mala</v>
      </c>
    </row>
    <row r="2924" spans="1:30" x14ac:dyDescent="0.25">
      <c r="A2924" s="25">
        <v>1479964</v>
      </c>
      <c r="B2924" s="5">
        <v>42183</v>
      </c>
      <c r="C2924" s="6" t="s">
        <v>787</v>
      </c>
      <c r="D2924" s="6" t="s">
        <v>88</v>
      </c>
      <c r="E2924" s="6" t="s">
        <v>4</v>
      </c>
      <c r="F2924" s="6" t="s">
        <v>5</v>
      </c>
      <c r="G2924" s="6" t="s">
        <v>1007</v>
      </c>
      <c r="H2924" s="6" t="s">
        <v>39</v>
      </c>
      <c r="I2924" s="6" t="s">
        <v>1015</v>
      </c>
      <c r="J2924" s="6" t="s">
        <v>1064</v>
      </c>
      <c r="K2924" s="6" t="s">
        <v>1261</v>
      </c>
      <c r="L2924" s="6" t="s">
        <v>1265</v>
      </c>
      <c r="M2924" s="6" t="s">
        <v>1272</v>
      </c>
      <c r="N2924" s="5">
        <v>42184</v>
      </c>
      <c r="O2924" s="7">
        <v>365</v>
      </c>
      <c r="P2924" s="7">
        <v>598</v>
      </c>
      <c r="Q2924" s="7">
        <v>233</v>
      </c>
      <c r="R2924" s="6">
        <v>21</v>
      </c>
      <c r="S2924" s="7">
        <v>12558</v>
      </c>
      <c r="T2924" s="8">
        <v>0.04</v>
      </c>
      <c r="U2924" s="7">
        <v>502.32</v>
      </c>
      <c r="V2924" s="7">
        <v>12055.68</v>
      </c>
      <c r="W2924" s="7">
        <v>149</v>
      </c>
      <c r="X2924" s="7">
        <v>11904</v>
      </c>
      <c r="Y2924" s="9">
        <f>+DAY('TABLA PRINCIPAL'!$B2924)</f>
        <v>28</v>
      </c>
      <c r="Z2924" s="9">
        <f>+MONTH('TABLA PRINCIPAL'!$B2924)</f>
        <v>6</v>
      </c>
      <c r="AA2924" s="9">
        <f>+YEAR('TABLA PRINCIPAL'!$B2924)</f>
        <v>2015</v>
      </c>
      <c r="AB2924" s="22" t="str">
        <f>+IF(Ventas_Oficina[[#This Row],[Total del pedido]]&gt;=100000,"SI","NO")</f>
        <v>NO</v>
      </c>
      <c r="AC2924" s="22" t="str">
        <f>+_xlfn.XLOOKUP(Ventas_Oficina[[#This Row],[Nº de artículo]],AUXILIAR!A2923:A7820,AUXILIAR!D2923:D7820,"Error",0)</f>
        <v>No enviado a tiempo</v>
      </c>
      <c r="AD2924" s="22" t="str">
        <f>+IF(AND(Ventas_Oficina[[#This Row],[Total]]&gt;75000,Ventas_Oficina[[#This Row],[Envio a tiempo]]="Enviado a tiempo"),"Buena Venta","Venta Mala")</f>
        <v>Venta Mala</v>
      </c>
    </row>
    <row r="2925" spans="1:30" x14ac:dyDescent="0.25">
      <c r="A2925" s="26">
        <v>1479964</v>
      </c>
      <c r="B2925" s="10">
        <v>41396</v>
      </c>
      <c r="C2925" s="11" t="s">
        <v>191</v>
      </c>
      <c r="D2925" s="11" t="s">
        <v>133</v>
      </c>
      <c r="E2925" s="11" t="s">
        <v>12</v>
      </c>
      <c r="F2925" s="11" t="s">
        <v>13</v>
      </c>
      <c r="G2925" s="11" t="s">
        <v>1008</v>
      </c>
      <c r="H2925" s="11" t="s">
        <v>42</v>
      </c>
      <c r="I2925" s="11" t="s">
        <v>1015</v>
      </c>
      <c r="J2925" s="11" t="s">
        <v>1044</v>
      </c>
      <c r="K2925" s="11" t="s">
        <v>1261</v>
      </c>
      <c r="L2925" s="11" t="s">
        <v>1267</v>
      </c>
      <c r="M2925" s="11" t="s">
        <v>1272</v>
      </c>
      <c r="N2925" s="10">
        <v>41397</v>
      </c>
      <c r="O2925" s="12">
        <v>118</v>
      </c>
      <c r="P2925" s="12">
        <v>188</v>
      </c>
      <c r="Q2925" s="12">
        <v>70</v>
      </c>
      <c r="R2925" s="11">
        <v>15</v>
      </c>
      <c r="S2925" s="12">
        <v>2820</v>
      </c>
      <c r="T2925" s="13">
        <v>0.03</v>
      </c>
      <c r="U2925" s="12">
        <v>84.6</v>
      </c>
      <c r="V2925" s="12">
        <v>2735.4</v>
      </c>
      <c r="W2925" s="12">
        <v>149</v>
      </c>
      <c r="X2925" s="12">
        <v>4908</v>
      </c>
      <c r="Y2925" s="14">
        <f>+DAY('TABLA PRINCIPAL'!$B2925)</f>
        <v>2</v>
      </c>
      <c r="Z2925" s="14">
        <f>+MONTH('TABLA PRINCIPAL'!$B2925)</f>
        <v>5</v>
      </c>
      <c r="AA2925" s="14">
        <f>+YEAR('TABLA PRINCIPAL'!$B2925)</f>
        <v>2013</v>
      </c>
      <c r="AB2925" s="22" t="str">
        <f>+IF(Ventas_Oficina[[#This Row],[Total del pedido]]&gt;=100000,"SI","NO")</f>
        <v>NO</v>
      </c>
      <c r="AC2925" s="22" t="str">
        <f>+_xlfn.XLOOKUP(Ventas_Oficina[[#This Row],[Nº de artículo]],AUXILIAR!A2924:A7821,AUXILIAR!D2924:D7821,"Error",0)</f>
        <v>No enviado a tiempo</v>
      </c>
      <c r="AD2925" s="22" t="str">
        <f>+IF(AND(Ventas_Oficina[[#This Row],[Total]]&gt;75000,Ventas_Oficina[[#This Row],[Envio a tiempo]]="Enviado a tiempo"),"Buena Venta","Venta Mala")</f>
        <v>Venta Mala</v>
      </c>
    </row>
    <row r="2926" spans="1:30" x14ac:dyDescent="0.25">
      <c r="A2926" s="25">
        <v>1479964</v>
      </c>
      <c r="B2926" s="5">
        <v>41544</v>
      </c>
      <c r="C2926" s="6" t="s">
        <v>63</v>
      </c>
      <c r="D2926" s="6" t="s">
        <v>52</v>
      </c>
      <c r="E2926" s="6" t="s">
        <v>4</v>
      </c>
      <c r="F2926" s="6" t="s">
        <v>5</v>
      </c>
      <c r="G2926" s="6" t="s">
        <v>1008</v>
      </c>
      <c r="H2926" s="6" t="s">
        <v>53</v>
      </c>
      <c r="I2926" s="6" t="s">
        <v>1016</v>
      </c>
      <c r="J2926" s="6" t="s">
        <v>1232</v>
      </c>
      <c r="K2926" s="6" t="s">
        <v>1261</v>
      </c>
      <c r="L2926" s="6" t="s">
        <v>1265</v>
      </c>
      <c r="M2926" s="6" t="s">
        <v>1272</v>
      </c>
      <c r="N2926" s="5">
        <v>41576</v>
      </c>
      <c r="O2926" s="7">
        <v>105</v>
      </c>
      <c r="P2926" s="7">
        <v>195</v>
      </c>
      <c r="Q2926" s="7">
        <v>90</v>
      </c>
      <c r="R2926" s="6">
        <v>16</v>
      </c>
      <c r="S2926" s="7">
        <v>3120</v>
      </c>
      <c r="T2926" s="8">
        <v>0.01</v>
      </c>
      <c r="U2926" s="7">
        <v>31.2</v>
      </c>
      <c r="V2926" s="7">
        <v>3088.8</v>
      </c>
      <c r="W2926" s="7">
        <v>163</v>
      </c>
      <c r="X2926" s="7">
        <v>11904</v>
      </c>
      <c r="Y2926" s="9">
        <f>+DAY('TABLA PRINCIPAL'!$B2926)</f>
        <v>27</v>
      </c>
      <c r="Z2926" s="9">
        <f>+MONTH('TABLA PRINCIPAL'!$B2926)</f>
        <v>9</v>
      </c>
      <c r="AA2926" s="9">
        <f>+YEAR('TABLA PRINCIPAL'!$B2926)</f>
        <v>2013</v>
      </c>
      <c r="AB2926" s="22" t="str">
        <f>+IF(Ventas_Oficina[[#This Row],[Total del pedido]]&gt;=100000,"SI","NO")</f>
        <v>NO</v>
      </c>
      <c r="AC2926" s="22" t="str">
        <f>+_xlfn.XLOOKUP(Ventas_Oficina[[#This Row],[Nº de artículo]],AUXILIAR!A2925:A7822,AUXILIAR!D2925:D7822,"Error",0)</f>
        <v>No enviado a tiempo</v>
      </c>
      <c r="AD2926" s="22" t="str">
        <f>+IF(AND(Ventas_Oficina[[#This Row],[Total]]&gt;75000,Ventas_Oficina[[#This Row],[Envio a tiempo]]="Enviado a tiempo"),"Buena Venta","Venta Mala")</f>
        <v>Venta Mala</v>
      </c>
    </row>
    <row r="2927" spans="1:30" x14ac:dyDescent="0.25">
      <c r="A2927" s="26">
        <v>1479964</v>
      </c>
      <c r="B2927" s="10">
        <v>41877</v>
      </c>
      <c r="C2927" s="11" t="s">
        <v>74</v>
      </c>
      <c r="D2927" s="11" t="s">
        <v>3</v>
      </c>
      <c r="E2927" s="11" t="s">
        <v>4</v>
      </c>
      <c r="F2927" s="11" t="s">
        <v>5</v>
      </c>
      <c r="G2927" s="11" t="s">
        <v>1008</v>
      </c>
      <c r="H2927" s="11" t="s">
        <v>6</v>
      </c>
      <c r="I2927" s="11" t="s">
        <v>1013</v>
      </c>
      <c r="J2927" s="11" t="s">
        <v>1041</v>
      </c>
      <c r="K2927" s="11" t="s">
        <v>1262</v>
      </c>
      <c r="L2927" s="11" t="s">
        <v>1265</v>
      </c>
      <c r="M2927" s="11" t="s">
        <v>1272</v>
      </c>
      <c r="N2927" s="10">
        <v>41877</v>
      </c>
      <c r="O2927" s="12">
        <v>245</v>
      </c>
      <c r="P2927" s="12">
        <v>389</v>
      </c>
      <c r="Q2927" s="12">
        <v>144</v>
      </c>
      <c r="R2927" s="11">
        <v>7</v>
      </c>
      <c r="S2927" s="12">
        <v>2723</v>
      </c>
      <c r="T2927" s="13">
        <v>0.01</v>
      </c>
      <c r="U2927" s="12">
        <v>27.23</v>
      </c>
      <c r="V2927" s="12">
        <v>2695.77</v>
      </c>
      <c r="W2927" s="12">
        <v>701</v>
      </c>
      <c r="X2927" s="12">
        <v>11904</v>
      </c>
      <c r="Y2927" s="14">
        <f>+DAY('TABLA PRINCIPAL'!$B2927)</f>
        <v>26</v>
      </c>
      <c r="Z2927" s="14">
        <f>+MONTH('TABLA PRINCIPAL'!$B2927)</f>
        <v>8</v>
      </c>
      <c r="AA2927" s="14">
        <f>+YEAR('TABLA PRINCIPAL'!$B2927)</f>
        <v>2014</v>
      </c>
      <c r="AB2927" s="22" t="str">
        <f>+IF(Ventas_Oficina[[#This Row],[Total del pedido]]&gt;=100000,"SI","NO")</f>
        <v>NO</v>
      </c>
      <c r="AC2927" s="22" t="str">
        <f>+_xlfn.XLOOKUP(Ventas_Oficina[[#This Row],[Nº de artículo]],AUXILIAR!A2926:A7823,AUXILIAR!D2926:D7823,"Error",0)</f>
        <v>Enviado a tiempo</v>
      </c>
      <c r="AD2927" s="22" t="str">
        <f>+IF(AND(Ventas_Oficina[[#This Row],[Total]]&gt;75000,Ventas_Oficina[[#This Row],[Envio a tiempo]]="Enviado a tiempo"),"Buena Venta","Venta Mala")</f>
        <v>Venta Mala</v>
      </c>
    </row>
    <row r="2928" spans="1:30" x14ac:dyDescent="0.25">
      <c r="A2928" s="25">
        <v>1480330</v>
      </c>
      <c r="B2928" s="5">
        <v>42183</v>
      </c>
      <c r="C2928" s="6" t="s">
        <v>392</v>
      </c>
      <c r="D2928" s="6" t="s">
        <v>46</v>
      </c>
      <c r="E2928" s="6" t="s">
        <v>4</v>
      </c>
      <c r="F2928" s="6" t="s">
        <v>5</v>
      </c>
      <c r="G2928" s="6" t="s">
        <v>1007</v>
      </c>
      <c r="H2928" s="6" t="s">
        <v>9</v>
      </c>
      <c r="I2928" s="6" t="s">
        <v>1014</v>
      </c>
      <c r="J2928" s="6" t="s">
        <v>1052</v>
      </c>
      <c r="K2928" s="6" t="s">
        <v>1262</v>
      </c>
      <c r="L2928" s="6" t="s">
        <v>1265</v>
      </c>
      <c r="M2928" s="6" t="s">
        <v>1272</v>
      </c>
      <c r="N2928" s="5">
        <v>42185</v>
      </c>
      <c r="O2928" s="7">
        <v>332</v>
      </c>
      <c r="P2928" s="7">
        <v>518</v>
      </c>
      <c r="Q2928" s="7">
        <v>186</v>
      </c>
      <c r="R2928" s="6">
        <v>7</v>
      </c>
      <c r="S2928" s="7">
        <v>3626</v>
      </c>
      <c r="T2928" s="8">
        <v>0.09</v>
      </c>
      <c r="U2928" s="7">
        <v>326.33999999999997</v>
      </c>
      <c r="V2928" s="7">
        <v>3299.66</v>
      </c>
      <c r="W2928" s="7">
        <v>204</v>
      </c>
      <c r="X2928" s="7">
        <v>5961</v>
      </c>
      <c r="Y2928" s="9">
        <f>+DAY('TABLA PRINCIPAL'!$B2928)</f>
        <v>28</v>
      </c>
      <c r="Z2928" s="9">
        <f>+MONTH('TABLA PRINCIPAL'!$B2928)</f>
        <v>6</v>
      </c>
      <c r="AA2928" s="9">
        <f>+YEAR('TABLA PRINCIPAL'!$B2928)</f>
        <v>2015</v>
      </c>
      <c r="AB2928" s="22" t="str">
        <f>+IF(Ventas_Oficina[[#This Row],[Total del pedido]]&gt;=100000,"SI","NO")</f>
        <v>NO</v>
      </c>
      <c r="AC2928" s="22" t="str">
        <f>+_xlfn.XLOOKUP(Ventas_Oficina[[#This Row],[Nº de artículo]],AUXILIAR!A2927:A7824,AUXILIAR!D2927:D7824,"Error",0)</f>
        <v>Enviado a tiempo</v>
      </c>
      <c r="AD2928" s="22" t="str">
        <f>+IF(AND(Ventas_Oficina[[#This Row],[Total]]&gt;75000,Ventas_Oficina[[#This Row],[Envio a tiempo]]="Enviado a tiempo"),"Buena Venta","Venta Mala")</f>
        <v>Venta Mala</v>
      </c>
    </row>
    <row r="2929" spans="1:30" x14ac:dyDescent="0.25">
      <c r="A2929" s="26">
        <v>1480330</v>
      </c>
      <c r="B2929" s="10">
        <v>42053</v>
      </c>
      <c r="C2929" s="11" t="s">
        <v>67</v>
      </c>
      <c r="D2929" s="11" t="s">
        <v>68</v>
      </c>
      <c r="E2929" s="11" t="s">
        <v>12</v>
      </c>
      <c r="F2929" s="11" t="s">
        <v>13</v>
      </c>
      <c r="G2929" s="11" t="s">
        <v>1010</v>
      </c>
      <c r="H2929" s="11" t="s">
        <v>14</v>
      </c>
      <c r="I2929" s="11" t="s">
        <v>1014</v>
      </c>
      <c r="J2929" s="11" t="s">
        <v>1090</v>
      </c>
      <c r="K2929" s="11" t="s">
        <v>1261</v>
      </c>
      <c r="L2929" s="11" t="s">
        <v>1265</v>
      </c>
      <c r="M2929" s="11" t="s">
        <v>1272</v>
      </c>
      <c r="N2929" s="10">
        <v>42054</v>
      </c>
      <c r="O2929" s="12">
        <v>347</v>
      </c>
      <c r="P2929" s="12">
        <v>668</v>
      </c>
      <c r="Q2929" s="12">
        <v>321</v>
      </c>
      <c r="R2929" s="11">
        <v>10</v>
      </c>
      <c r="S2929" s="12">
        <v>6680</v>
      </c>
      <c r="T2929" s="13">
        <v>0.06</v>
      </c>
      <c r="U2929" s="12">
        <v>400.8</v>
      </c>
      <c r="V2929" s="12">
        <v>6279.2</v>
      </c>
      <c r="W2929" s="12">
        <v>150</v>
      </c>
      <c r="X2929" s="12">
        <v>6068</v>
      </c>
      <c r="Y2929" s="14">
        <f>+DAY('TABLA PRINCIPAL'!$B2929)</f>
        <v>18</v>
      </c>
      <c r="Z2929" s="14">
        <f>+MONTH('TABLA PRINCIPAL'!$B2929)</f>
        <v>2</v>
      </c>
      <c r="AA2929" s="14">
        <f>+YEAR('TABLA PRINCIPAL'!$B2929)</f>
        <v>2015</v>
      </c>
      <c r="AB2929" s="22" t="str">
        <f>+IF(Ventas_Oficina[[#This Row],[Total del pedido]]&gt;=100000,"SI","NO")</f>
        <v>NO</v>
      </c>
      <c r="AC2929" s="22" t="str">
        <f>+_xlfn.XLOOKUP(Ventas_Oficina[[#This Row],[Nº de artículo]],AUXILIAR!A2928:A7825,AUXILIAR!D2928:D7825,"Error",0)</f>
        <v>Enviado a tiempo</v>
      </c>
      <c r="AD2929" s="22" t="str">
        <f>+IF(AND(Ventas_Oficina[[#This Row],[Total]]&gt;75000,Ventas_Oficina[[#This Row],[Envio a tiempo]]="Enviado a tiempo"),"Buena Venta","Venta Mala")</f>
        <v>Venta Mala</v>
      </c>
    </row>
    <row r="2930" spans="1:30" x14ac:dyDescent="0.25">
      <c r="A2930" s="25">
        <v>1480330</v>
      </c>
      <c r="B2930" s="5">
        <v>41515</v>
      </c>
      <c r="C2930" s="6" t="s">
        <v>226</v>
      </c>
      <c r="D2930" s="6" t="s">
        <v>48</v>
      </c>
      <c r="E2930" s="6" t="s">
        <v>4</v>
      </c>
      <c r="F2930" s="6" t="s">
        <v>5</v>
      </c>
      <c r="G2930" s="6" t="s">
        <v>1010</v>
      </c>
      <c r="H2930" s="6" t="s">
        <v>34</v>
      </c>
      <c r="I2930" s="6" t="s">
        <v>1014</v>
      </c>
      <c r="J2930" s="6" t="s">
        <v>1115</v>
      </c>
      <c r="K2930" s="6" t="s">
        <v>1261</v>
      </c>
      <c r="L2930" s="6" t="s">
        <v>1267</v>
      </c>
      <c r="M2930" s="6" t="s">
        <v>1272</v>
      </c>
      <c r="N2930" s="5">
        <v>41520</v>
      </c>
      <c r="O2930" s="7">
        <v>522</v>
      </c>
      <c r="P2930" s="7">
        <v>985</v>
      </c>
      <c r="Q2930" s="7">
        <v>463</v>
      </c>
      <c r="R2930" s="6">
        <v>45</v>
      </c>
      <c r="S2930" s="7">
        <v>44325</v>
      </c>
      <c r="T2930" s="8">
        <v>0.01</v>
      </c>
      <c r="U2930" s="7">
        <v>443.25</v>
      </c>
      <c r="V2930" s="7">
        <v>43881.75</v>
      </c>
      <c r="W2930" s="7">
        <v>482</v>
      </c>
      <c r="X2930" s="7">
        <v>19082</v>
      </c>
      <c r="Y2930" s="9">
        <f>+DAY('TABLA PRINCIPAL'!$B2930)</f>
        <v>29</v>
      </c>
      <c r="Z2930" s="9">
        <f>+MONTH('TABLA PRINCIPAL'!$B2930)</f>
        <v>8</v>
      </c>
      <c r="AA2930" s="9">
        <f>+YEAR('TABLA PRINCIPAL'!$B2930)</f>
        <v>2013</v>
      </c>
      <c r="AB2930" s="22" t="str">
        <f>+IF(Ventas_Oficina[[#This Row],[Total del pedido]]&gt;=100000,"SI","NO")</f>
        <v>NO</v>
      </c>
      <c r="AC2930" s="22" t="str">
        <f>+_xlfn.XLOOKUP(Ventas_Oficina[[#This Row],[Nº de artículo]],AUXILIAR!A2929:A7826,AUXILIAR!D2929:D7826,"Error",0)</f>
        <v>No enviado a tiempo</v>
      </c>
      <c r="AD2930" s="22" t="str">
        <f>+IF(AND(Ventas_Oficina[[#This Row],[Total]]&gt;75000,Ventas_Oficina[[#This Row],[Envio a tiempo]]="Enviado a tiempo"),"Buena Venta","Venta Mala")</f>
        <v>Venta Mala</v>
      </c>
    </row>
    <row r="2931" spans="1:30" x14ac:dyDescent="0.25">
      <c r="A2931" s="26">
        <v>1480330</v>
      </c>
      <c r="B2931" s="10">
        <v>42127</v>
      </c>
      <c r="C2931" s="11" t="s">
        <v>352</v>
      </c>
      <c r="D2931" s="11" t="s">
        <v>135</v>
      </c>
      <c r="E2931" s="11" t="s">
        <v>12</v>
      </c>
      <c r="F2931" s="11" t="s">
        <v>13</v>
      </c>
      <c r="G2931" s="11" t="s">
        <v>1008</v>
      </c>
      <c r="H2931" s="11" t="s">
        <v>42</v>
      </c>
      <c r="I2931" s="11" t="s">
        <v>1014</v>
      </c>
      <c r="J2931" s="11" t="s">
        <v>1024</v>
      </c>
      <c r="K2931" s="11" t="s">
        <v>1261</v>
      </c>
      <c r="L2931" s="11" t="s">
        <v>1266</v>
      </c>
      <c r="M2931" s="11" t="s">
        <v>1272</v>
      </c>
      <c r="N2931" s="10">
        <v>42129</v>
      </c>
      <c r="O2931" s="12">
        <v>160</v>
      </c>
      <c r="P2931" s="12">
        <v>262</v>
      </c>
      <c r="Q2931" s="12">
        <v>102</v>
      </c>
      <c r="R2931" s="11">
        <v>44</v>
      </c>
      <c r="S2931" s="12">
        <v>11528</v>
      </c>
      <c r="T2931" s="13">
        <v>0.03</v>
      </c>
      <c r="U2931" s="12">
        <v>345.84</v>
      </c>
      <c r="V2931" s="12">
        <v>11182.16</v>
      </c>
      <c r="W2931" s="12">
        <v>80</v>
      </c>
      <c r="X2931" s="12">
        <v>3535</v>
      </c>
      <c r="Y2931" s="14">
        <f>+DAY('TABLA PRINCIPAL'!$B2931)</f>
        <v>3</v>
      </c>
      <c r="Z2931" s="14">
        <f>+MONTH('TABLA PRINCIPAL'!$B2931)</f>
        <v>5</v>
      </c>
      <c r="AA2931" s="14">
        <f>+YEAR('TABLA PRINCIPAL'!$B2931)</f>
        <v>2015</v>
      </c>
      <c r="AB2931" s="22" t="str">
        <f>+IF(Ventas_Oficina[[#This Row],[Total del pedido]]&gt;=100000,"SI","NO")</f>
        <v>NO</v>
      </c>
      <c r="AC2931" s="22" t="str">
        <f>+_xlfn.XLOOKUP(Ventas_Oficina[[#This Row],[Nº de artículo]],AUXILIAR!A2930:A7827,AUXILIAR!D2930:D7827,"Error",0)</f>
        <v>Enviado a tiempo</v>
      </c>
      <c r="AD2931" s="22" t="str">
        <f>+IF(AND(Ventas_Oficina[[#This Row],[Total]]&gt;75000,Ventas_Oficina[[#This Row],[Envio a tiempo]]="Enviado a tiempo"),"Buena Venta","Venta Mala")</f>
        <v>Venta Mala</v>
      </c>
    </row>
    <row r="2932" spans="1:30" x14ac:dyDescent="0.25">
      <c r="A2932" s="25">
        <v>1480330</v>
      </c>
      <c r="B2932" s="5">
        <v>41348</v>
      </c>
      <c r="C2932" s="6" t="s">
        <v>122</v>
      </c>
      <c r="D2932" s="6" t="s">
        <v>123</v>
      </c>
      <c r="E2932" s="6" t="s">
        <v>4</v>
      </c>
      <c r="F2932" s="6" t="s">
        <v>5</v>
      </c>
      <c r="G2932" s="6" t="s">
        <v>1009</v>
      </c>
      <c r="H2932" s="6" t="s">
        <v>9</v>
      </c>
      <c r="I2932" s="6" t="s">
        <v>1014</v>
      </c>
      <c r="J2932" s="6" t="s">
        <v>1233</v>
      </c>
      <c r="K2932" s="6" t="s">
        <v>1261</v>
      </c>
      <c r="L2932" s="6" t="s">
        <v>1267</v>
      </c>
      <c r="M2932" s="6" t="s">
        <v>1272</v>
      </c>
      <c r="N2932" s="5">
        <v>41349</v>
      </c>
      <c r="O2932" s="7">
        <v>160</v>
      </c>
      <c r="P2932" s="7">
        <v>262</v>
      </c>
      <c r="Q2932" s="7">
        <v>102</v>
      </c>
      <c r="R2932" s="6">
        <v>47</v>
      </c>
      <c r="S2932" s="7">
        <v>12314</v>
      </c>
      <c r="T2932" s="8">
        <v>0.04</v>
      </c>
      <c r="U2932" s="7">
        <v>492.56</v>
      </c>
      <c r="V2932" s="7">
        <v>11821.44</v>
      </c>
      <c r="W2932" s="7">
        <v>80</v>
      </c>
      <c r="X2932" s="7">
        <v>9961</v>
      </c>
      <c r="Y2932" s="9">
        <f>+DAY('TABLA PRINCIPAL'!$B2932)</f>
        <v>15</v>
      </c>
      <c r="Z2932" s="9">
        <f>+MONTH('TABLA PRINCIPAL'!$B2932)</f>
        <v>3</v>
      </c>
      <c r="AA2932" s="9">
        <f>+YEAR('TABLA PRINCIPAL'!$B2932)</f>
        <v>2013</v>
      </c>
      <c r="AB2932" s="22" t="str">
        <f>+IF(Ventas_Oficina[[#This Row],[Total del pedido]]&gt;=100000,"SI","NO")</f>
        <v>NO</v>
      </c>
      <c r="AC2932" s="22" t="str">
        <f>+_xlfn.XLOOKUP(Ventas_Oficina[[#This Row],[Nº de artículo]],AUXILIAR!A2931:A7828,AUXILIAR!D2931:D7828,"Error",0)</f>
        <v>Enviado a tiempo</v>
      </c>
      <c r="AD2932" s="22" t="str">
        <f>+IF(AND(Ventas_Oficina[[#This Row],[Total]]&gt;75000,Ventas_Oficina[[#This Row],[Envio a tiempo]]="Enviado a tiempo"),"Buena Venta","Venta Mala")</f>
        <v>Venta Mala</v>
      </c>
    </row>
    <row r="2933" spans="1:30" x14ac:dyDescent="0.25">
      <c r="A2933" s="26">
        <v>1480330</v>
      </c>
      <c r="B2933" s="10">
        <v>41491</v>
      </c>
      <c r="C2933" s="11" t="s">
        <v>291</v>
      </c>
      <c r="D2933" s="11" t="s">
        <v>46</v>
      </c>
      <c r="E2933" s="11" t="s">
        <v>4</v>
      </c>
      <c r="F2933" s="11" t="s">
        <v>5</v>
      </c>
      <c r="G2933" s="11" t="s">
        <v>1008</v>
      </c>
      <c r="H2933" s="11" t="s">
        <v>9</v>
      </c>
      <c r="I2933" s="11" t="s">
        <v>1015</v>
      </c>
      <c r="J2933" s="11" t="s">
        <v>1023</v>
      </c>
      <c r="K2933" s="11" t="s">
        <v>1261</v>
      </c>
      <c r="L2933" s="11" t="s">
        <v>1265</v>
      </c>
      <c r="M2933" s="11" t="s">
        <v>1272</v>
      </c>
      <c r="N2933" s="10">
        <v>41502</v>
      </c>
      <c r="O2933" s="12">
        <v>459</v>
      </c>
      <c r="P2933" s="12">
        <v>728</v>
      </c>
      <c r="Q2933" s="12">
        <v>269</v>
      </c>
      <c r="R2933" s="11">
        <v>18</v>
      </c>
      <c r="S2933" s="12">
        <v>13104</v>
      </c>
      <c r="T2933" s="13">
        <v>0.02</v>
      </c>
      <c r="U2933" s="12">
        <v>262.08</v>
      </c>
      <c r="V2933" s="12">
        <v>12841.92</v>
      </c>
      <c r="W2933" s="12">
        <v>1115</v>
      </c>
      <c r="X2933" s="12">
        <v>4225</v>
      </c>
      <c r="Y2933" s="14">
        <f>+DAY('TABLA PRINCIPAL'!$B2933)</f>
        <v>5</v>
      </c>
      <c r="Z2933" s="14">
        <f>+MONTH('TABLA PRINCIPAL'!$B2933)</f>
        <v>8</v>
      </c>
      <c r="AA2933" s="14">
        <f>+YEAR('TABLA PRINCIPAL'!$B2933)</f>
        <v>2013</v>
      </c>
      <c r="AB2933" s="22" t="str">
        <f>+IF(Ventas_Oficina[[#This Row],[Total del pedido]]&gt;=100000,"SI","NO")</f>
        <v>NO</v>
      </c>
      <c r="AC2933" s="22" t="str">
        <f>+_xlfn.XLOOKUP(Ventas_Oficina[[#This Row],[Nº de artículo]],AUXILIAR!A2932:A7829,AUXILIAR!D2932:D7829,"Error",0)</f>
        <v>No enviado a tiempo</v>
      </c>
      <c r="AD2933" s="22" t="str">
        <f>+IF(AND(Ventas_Oficina[[#This Row],[Total]]&gt;75000,Ventas_Oficina[[#This Row],[Envio a tiempo]]="Enviado a tiempo"),"Buena Venta","Venta Mala")</f>
        <v>Venta Mala</v>
      </c>
    </row>
    <row r="2934" spans="1:30" x14ac:dyDescent="0.25">
      <c r="A2934" s="25">
        <v>1480695</v>
      </c>
      <c r="B2934" s="5">
        <v>42112</v>
      </c>
      <c r="C2934" s="6" t="s">
        <v>132</v>
      </c>
      <c r="D2934" s="6" t="s">
        <v>133</v>
      </c>
      <c r="E2934" s="6" t="s">
        <v>12</v>
      </c>
      <c r="F2934" s="6" t="s">
        <v>13</v>
      </c>
      <c r="G2934" s="6" t="s">
        <v>1010</v>
      </c>
      <c r="H2934" s="6" t="s">
        <v>42</v>
      </c>
      <c r="I2934" s="6" t="s">
        <v>1015</v>
      </c>
      <c r="J2934" s="6" t="s">
        <v>1052</v>
      </c>
      <c r="K2934" s="6" t="s">
        <v>1261</v>
      </c>
      <c r="L2934" s="6" t="s">
        <v>1265</v>
      </c>
      <c r="M2934" s="6" t="s">
        <v>1272</v>
      </c>
      <c r="N2934" s="5">
        <v>42113</v>
      </c>
      <c r="O2934" s="7">
        <v>332</v>
      </c>
      <c r="P2934" s="7">
        <v>518</v>
      </c>
      <c r="Q2934" s="7">
        <v>186</v>
      </c>
      <c r="R2934" s="6">
        <v>37</v>
      </c>
      <c r="S2934" s="7">
        <v>19166</v>
      </c>
      <c r="T2934" s="8">
        <v>0.04</v>
      </c>
      <c r="U2934" s="7">
        <v>766.64</v>
      </c>
      <c r="V2934" s="7">
        <v>18399.36</v>
      </c>
      <c r="W2934" s="7">
        <v>204</v>
      </c>
      <c r="X2934" s="7">
        <v>17720</v>
      </c>
      <c r="Y2934" s="9">
        <f>+DAY('TABLA PRINCIPAL'!$B2934)</f>
        <v>18</v>
      </c>
      <c r="Z2934" s="9">
        <f>+MONTH('TABLA PRINCIPAL'!$B2934)</f>
        <v>4</v>
      </c>
      <c r="AA2934" s="9">
        <f>+YEAR('TABLA PRINCIPAL'!$B2934)</f>
        <v>2015</v>
      </c>
      <c r="AB2934" s="22" t="str">
        <f>+IF(Ventas_Oficina[[#This Row],[Total del pedido]]&gt;=100000,"SI","NO")</f>
        <v>NO</v>
      </c>
      <c r="AC2934" s="22" t="str">
        <f>+_xlfn.XLOOKUP(Ventas_Oficina[[#This Row],[Nº de artículo]],AUXILIAR!A2933:A7830,AUXILIAR!D2933:D7830,"Error",0)</f>
        <v>No enviado a tiempo</v>
      </c>
      <c r="AD2934" s="22" t="str">
        <f>+IF(AND(Ventas_Oficina[[#This Row],[Total]]&gt;75000,Ventas_Oficina[[#This Row],[Envio a tiempo]]="Enviado a tiempo"),"Buena Venta","Venta Mala")</f>
        <v>Venta Mala</v>
      </c>
    </row>
    <row r="2935" spans="1:30" x14ac:dyDescent="0.25">
      <c r="A2935" s="26">
        <v>1481060</v>
      </c>
      <c r="B2935" s="10">
        <v>41487</v>
      </c>
      <c r="C2935" s="11" t="s">
        <v>251</v>
      </c>
      <c r="D2935" s="11" t="s">
        <v>199</v>
      </c>
      <c r="E2935" s="11" t="s">
        <v>4</v>
      </c>
      <c r="F2935" s="11" t="s">
        <v>5</v>
      </c>
      <c r="G2935" s="11" t="s">
        <v>1007</v>
      </c>
      <c r="H2935" s="11" t="s">
        <v>24</v>
      </c>
      <c r="I2935" s="11" t="s">
        <v>1014</v>
      </c>
      <c r="J2935" s="11" t="s">
        <v>1046</v>
      </c>
      <c r="K2935" s="11" t="s">
        <v>1261</v>
      </c>
      <c r="L2935" s="11" t="s">
        <v>1267</v>
      </c>
      <c r="M2935" s="11" t="s">
        <v>1272</v>
      </c>
      <c r="N2935" s="10">
        <v>41497</v>
      </c>
      <c r="O2935" s="12">
        <v>519</v>
      </c>
      <c r="P2935" s="12">
        <v>1298</v>
      </c>
      <c r="Q2935" s="12">
        <v>779</v>
      </c>
      <c r="R2935" s="11">
        <v>18</v>
      </c>
      <c r="S2935" s="12">
        <v>23364</v>
      </c>
      <c r="T2935" s="13">
        <v>0.02</v>
      </c>
      <c r="U2935" s="12">
        <v>467.28000000000003</v>
      </c>
      <c r="V2935" s="12">
        <v>22896.720000000001</v>
      </c>
      <c r="W2935" s="12">
        <v>314</v>
      </c>
      <c r="X2935" s="12">
        <v>43069</v>
      </c>
      <c r="Y2935" s="14">
        <f>+DAY('TABLA PRINCIPAL'!$B2935)</f>
        <v>1</v>
      </c>
      <c r="Z2935" s="14">
        <f>+MONTH('TABLA PRINCIPAL'!$B2935)</f>
        <v>8</v>
      </c>
      <c r="AA2935" s="14">
        <f>+YEAR('TABLA PRINCIPAL'!$B2935)</f>
        <v>2013</v>
      </c>
      <c r="AB2935" s="22" t="str">
        <f>+IF(Ventas_Oficina[[#This Row],[Total del pedido]]&gt;=100000,"SI","NO")</f>
        <v>NO</v>
      </c>
      <c r="AC2935" s="22" t="str">
        <f>+_xlfn.XLOOKUP(Ventas_Oficina[[#This Row],[Nº de artículo]],AUXILIAR!A2934:A7831,AUXILIAR!D2934:D7831,"Error",0)</f>
        <v>Enviado a tiempo</v>
      </c>
      <c r="AD2935" s="22" t="str">
        <f>+IF(AND(Ventas_Oficina[[#This Row],[Total]]&gt;75000,Ventas_Oficina[[#This Row],[Envio a tiempo]]="Enviado a tiempo"),"Buena Venta","Venta Mala")</f>
        <v>Venta Mala</v>
      </c>
    </row>
    <row r="2936" spans="1:30" x14ac:dyDescent="0.25">
      <c r="A2936" s="25">
        <v>1481060</v>
      </c>
      <c r="B2936" s="5">
        <v>41354</v>
      </c>
      <c r="C2936" s="6" t="s">
        <v>136</v>
      </c>
      <c r="D2936" s="6" t="s">
        <v>137</v>
      </c>
      <c r="E2936" s="6" t="s">
        <v>4</v>
      </c>
      <c r="F2936" s="6" t="s">
        <v>5</v>
      </c>
      <c r="G2936" s="6" t="s">
        <v>1007</v>
      </c>
      <c r="H2936" s="6" t="s">
        <v>6</v>
      </c>
      <c r="I2936" s="6" t="s">
        <v>1013</v>
      </c>
      <c r="J2936" s="6" t="s">
        <v>1052</v>
      </c>
      <c r="K2936" s="6" t="s">
        <v>1262</v>
      </c>
      <c r="L2936" s="6" t="s">
        <v>1265</v>
      </c>
      <c r="M2936" s="6" t="s">
        <v>1273</v>
      </c>
      <c r="N2936" s="5">
        <v>41361</v>
      </c>
      <c r="O2936" s="7">
        <v>332</v>
      </c>
      <c r="P2936" s="7">
        <v>518</v>
      </c>
      <c r="Q2936" s="7">
        <v>186</v>
      </c>
      <c r="R2936" s="6">
        <v>40</v>
      </c>
      <c r="S2936" s="7">
        <v>20720</v>
      </c>
      <c r="T2936" s="8">
        <v>0.04</v>
      </c>
      <c r="U2936" s="7">
        <v>828.80000000000007</v>
      </c>
      <c r="V2936" s="7">
        <v>19891.2</v>
      </c>
      <c r="W2936" s="7">
        <v>204</v>
      </c>
      <c r="X2936" s="7">
        <v>5612</v>
      </c>
      <c r="Y2936" s="9">
        <f>+DAY('TABLA PRINCIPAL'!$B2936)</f>
        <v>21</v>
      </c>
      <c r="Z2936" s="9">
        <f>+MONTH('TABLA PRINCIPAL'!$B2936)</f>
        <v>3</v>
      </c>
      <c r="AA2936" s="9">
        <f>+YEAR('TABLA PRINCIPAL'!$B2936)</f>
        <v>2013</v>
      </c>
      <c r="AB2936" s="22" t="str">
        <f>+IF(Ventas_Oficina[[#This Row],[Total del pedido]]&gt;=100000,"SI","NO")</f>
        <v>NO</v>
      </c>
      <c r="AC2936" s="22" t="str">
        <f>+_xlfn.XLOOKUP(Ventas_Oficina[[#This Row],[Nº de artículo]],AUXILIAR!A2935:A7832,AUXILIAR!D2935:D7832,"Error",0)</f>
        <v>Enviado a tiempo</v>
      </c>
      <c r="AD2936" s="22" t="str">
        <f>+IF(AND(Ventas_Oficina[[#This Row],[Total]]&gt;75000,Ventas_Oficina[[#This Row],[Envio a tiempo]]="Enviado a tiempo"),"Buena Venta","Venta Mala")</f>
        <v>Venta Mala</v>
      </c>
    </row>
    <row r="2937" spans="1:30" x14ac:dyDescent="0.25">
      <c r="A2937" s="26">
        <v>1481060</v>
      </c>
      <c r="B2937" s="10">
        <v>42184</v>
      </c>
      <c r="C2937" s="11" t="s">
        <v>601</v>
      </c>
      <c r="D2937" s="11" t="s">
        <v>481</v>
      </c>
      <c r="E2937" s="11" t="s">
        <v>4</v>
      </c>
      <c r="F2937" s="11" t="s">
        <v>5</v>
      </c>
      <c r="G2937" s="11" t="s">
        <v>1010</v>
      </c>
      <c r="H2937" s="11" t="s">
        <v>39</v>
      </c>
      <c r="I2937" s="11" t="s">
        <v>1014</v>
      </c>
      <c r="J2937" s="11" t="s">
        <v>1032</v>
      </c>
      <c r="K2937" s="11" t="s">
        <v>1261</v>
      </c>
      <c r="L2937" s="11" t="s">
        <v>1265</v>
      </c>
      <c r="M2937" s="11" t="s">
        <v>1272</v>
      </c>
      <c r="N2937" s="10">
        <v>42188</v>
      </c>
      <c r="O2937" s="12">
        <v>159</v>
      </c>
      <c r="P2937" s="12">
        <v>261</v>
      </c>
      <c r="Q2937" s="12">
        <v>102</v>
      </c>
      <c r="R2937" s="11">
        <v>47</v>
      </c>
      <c r="S2937" s="12">
        <v>12267</v>
      </c>
      <c r="T2937" s="13">
        <v>0.06</v>
      </c>
      <c r="U2937" s="12">
        <v>736.02</v>
      </c>
      <c r="V2937" s="12">
        <v>11530.98</v>
      </c>
      <c r="W2937" s="12">
        <v>50</v>
      </c>
      <c r="X2937" s="12">
        <v>14070</v>
      </c>
      <c r="Y2937" s="14">
        <f>+DAY('TABLA PRINCIPAL'!$B2937)</f>
        <v>29</v>
      </c>
      <c r="Z2937" s="14">
        <f>+MONTH('TABLA PRINCIPAL'!$B2937)</f>
        <v>6</v>
      </c>
      <c r="AA2937" s="14">
        <f>+YEAR('TABLA PRINCIPAL'!$B2937)</f>
        <v>2015</v>
      </c>
      <c r="AB2937" s="22" t="str">
        <f>+IF(Ventas_Oficina[[#This Row],[Total del pedido]]&gt;=100000,"SI","NO")</f>
        <v>NO</v>
      </c>
      <c r="AC2937" s="22" t="str">
        <f>+_xlfn.XLOOKUP(Ventas_Oficina[[#This Row],[Nº de artículo]],AUXILIAR!A2936:A7833,AUXILIAR!D2936:D7833,"Error",0)</f>
        <v>Enviado a tiempo</v>
      </c>
      <c r="AD2937" s="22" t="str">
        <f>+IF(AND(Ventas_Oficina[[#This Row],[Total]]&gt;75000,Ventas_Oficina[[#This Row],[Envio a tiempo]]="Enviado a tiempo"),"Buena Venta","Venta Mala")</f>
        <v>Venta Mala</v>
      </c>
    </row>
    <row r="2938" spans="1:30" x14ac:dyDescent="0.25">
      <c r="A2938" s="25">
        <v>1481791</v>
      </c>
      <c r="B2938" s="5">
        <v>41923</v>
      </c>
      <c r="C2938" s="6" t="s">
        <v>30</v>
      </c>
      <c r="D2938" s="6" t="s">
        <v>31</v>
      </c>
      <c r="E2938" s="6" t="s">
        <v>4</v>
      </c>
      <c r="F2938" s="6" t="s">
        <v>5</v>
      </c>
      <c r="G2938" s="6" t="s">
        <v>1008</v>
      </c>
      <c r="H2938" s="6" t="s">
        <v>9</v>
      </c>
      <c r="I2938" s="6" t="s">
        <v>1014</v>
      </c>
      <c r="J2938" s="6" t="s">
        <v>1040</v>
      </c>
      <c r="K2938" s="6" t="s">
        <v>1261</v>
      </c>
      <c r="L2938" s="6" t="s">
        <v>1265</v>
      </c>
      <c r="M2938" s="6" t="s">
        <v>1272</v>
      </c>
      <c r="N2938" s="5">
        <v>41927</v>
      </c>
      <c r="O2938" s="7">
        <v>2156</v>
      </c>
      <c r="P2938" s="7">
        <v>3655</v>
      </c>
      <c r="Q2938" s="7">
        <v>1499</v>
      </c>
      <c r="R2938" s="6">
        <v>8</v>
      </c>
      <c r="S2938" s="7">
        <v>29240</v>
      </c>
      <c r="T2938" s="8">
        <v>0.06</v>
      </c>
      <c r="U2938" s="7">
        <v>1754.3999999999999</v>
      </c>
      <c r="V2938" s="7">
        <v>27485.599999999999</v>
      </c>
      <c r="W2938" s="7">
        <v>1389</v>
      </c>
      <c r="X2938" s="7">
        <v>928744</v>
      </c>
      <c r="Y2938" s="9">
        <f>+DAY('TABLA PRINCIPAL'!$B2938)</f>
        <v>11</v>
      </c>
      <c r="Z2938" s="9">
        <f>+MONTH('TABLA PRINCIPAL'!$B2938)</f>
        <v>10</v>
      </c>
      <c r="AA2938" s="9">
        <f>+YEAR('TABLA PRINCIPAL'!$B2938)</f>
        <v>2014</v>
      </c>
      <c r="AB2938" s="22" t="str">
        <f>+IF(Ventas_Oficina[[#This Row],[Total del pedido]]&gt;=100000,"SI","NO")</f>
        <v>NO</v>
      </c>
      <c r="AC2938" s="22" t="str">
        <f>+_xlfn.XLOOKUP(Ventas_Oficina[[#This Row],[Nº de artículo]],AUXILIAR!A2937:A7834,AUXILIAR!D2937:D7834,"Error",0)</f>
        <v>Enviado a tiempo</v>
      </c>
      <c r="AD2938" s="22" t="str">
        <f>+IF(AND(Ventas_Oficina[[#This Row],[Total]]&gt;75000,Ventas_Oficina[[#This Row],[Envio a tiempo]]="Enviado a tiempo"),"Buena Venta","Venta Mala")</f>
        <v>Buena Venta</v>
      </c>
    </row>
    <row r="2939" spans="1:30" x14ac:dyDescent="0.25">
      <c r="A2939" s="26">
        <v>1481791</v>
      </c>
      <c r="B2939" s="10">
        <v>41638</v>
      </c>
      <c r="C2939" s="11" t="s">
        <v>637</v>
      </c>
      <c r="D2939" s="11" t="s">
        <v>108</v>
      </c>
      <c r="E2939" s="11" t="s">
        <v>4</v>
      </c>
      <c r="F2939" s="11" t="s">
        <v>5</v>
      </c>
      <c r="G2939" s="11" t="s">
        <v>1008</v>
      </c>
      <c r="H2939" s="11" t="s">
        <v>9</v>
      </c>
      <c r="I2939" s="11" t="s">
        <v>1016</v>
      </c>
      <c r="J2939" s="11" t="s">
        <v>1073</v>
      </c>
      <c r="K2939" s="11" t="s">
        <v>1261</v>
      </c>
      <c r="L2939" s="11" t="s">
        <v>1267</v>
      </c>
      <c r="M2939" s="11" t="s">
        <v>1272</v>
      </c>
      <c r="N2939" s="10">
        <v>41639</v>
      </c>
      <c r="O2939" s="12">
        <v>550</v>
      </c>
      <c r="P2939" s="12">
        <v>1222</v>
      </c>
      <c r="Q2939" s="12">
        <v>672</v>
      </c>
      <c r="R2939" s="11">
        <v>47</v>
      </c>
      <c r="S2939" s="12">
        <v>57434</v>
      </c>
      <c r="T2939" s="13">
        <v>0</v>
      </c>
      <c r="U2939" s="12">
        <v>0</v>
      </c>
      <c r="V2939" s="12">
        <v>57434</v>
      </c>
      <c r="W2939" s="12">
        <v>285</v>
      </c>
      <c r="X2939" s="12">
        <v>45955</v>
      </c>
      <c r="Y2939" s="14">
        <f>+DAY('TABLA PRINCIPAL'!$B2939)</f>
        <v>30</v>
      </c>
      <c r="Z2939" s="14">
        <f>+MONTH('TABLA PRINCIPAL'!$B2939)</f>
        <v>12</v>
      </c>
      <c r="AA2939" s="14">
        <f>+YEAR('TABLA PRINCIPAL'!$B2939)</f>
        <v>2013</v>
      </c>
      <c r="AB2939" s="22" t="str">
        <f>+IF(Ventas_Oficina[[#This Row],[Total del pedido]]&gt;=100000,"SI","NO")</f>
        <v>NO</v>
      </c>
      <c r="AC2939" s="22" t="str">
        <f>+_xlfn.XLOOKUP(Ventas_Oficina[[#This Row],[Nº de artículo]],AUXILIAR!A2938:A7835,AUXILIAR!D2938:D7835,"Error",0)</f>
        <v>Enviado a tiempo</v>
      </c>
      <c r="AD2939" s="22" t="str">
        <f>+IF(AND(Ventas_Oficina[[#This Row],[Total]]&gt;75000,Ventas_Oficina[[#This Row],[Envio a tiempo]]="Enviado a tiempo"),"Buena Venta","Venta Mala")</f>
        <v>Venta Mala</v>
      </c>
    </row>
    <row r="2940" spans="1:30" x14ac:dyDescent="0.25">
      <c r="A2940" s="25">
        <v>1481791</v>
      </c>
      <c r="B2940" s="5">
        <v>42053</v>
      </c>
      <c r="C2940" s="6" t="s">
        <v>67</v>
      </c>
      <c r="D2940" s="6" t="s">
        <v>68</v>
      </c>
      <c r="E2940" s="6" t="s">
        <v>12</v>
      </c>
      <c r="F2940" s="6" t="s">
        <v>13</v>
      </c>
      <c r="G2940" s="6" t="s">
        <v>1008</v>
      </c>
      <c r="H2940" s="6" t="s">
        <v>14</v>
      </c>
      <c r="I2940" s="6" t="s">
        <v>1015</v>
      </c>
      <c r="J2940" s="6" t="s">
        <v>1107</v>
      </c>
      <c r="K2940" s="6" t="s">
        <v>1261</v>
      </c>
      <c r="L2940" s="6" t="s">
        <v>1266</v>
      </c>
      <c r="M2940" s="6" t="s">
        <v>1272</v>
      </c>
      <c r="N2940" s="5">
        <v>42054</v>
      </c>
      <c r="O2940" s="7">
        <v>276</v>
      </c>
      <c r="P2940" s="7">
        <v>438</v>
      </c>
      <c r="Q2940" s="7">
        <v>162</v>
      </c>
      <c r="R2940" s="6">
        <v>50</v>
      </c>
      <c r="S2940" s="7">
        <v>21900</v>
      </c>
      <c r="T2940" s="8">
        <v>0.08</v>
      </c>
      <c r="U2940" s="7">
        <v>1752</v>
      </c>
      <c r="V2940" s="7">
        <v>20148</v>
      </c>
      <c r="W2940" s="7">
        <v>621</v>
      </c>
      <c r="X2940" s="7">
        <v>4520</v>
      </c>
      <c r="Y2940" s="9">
        <f>+DAY('TABLA PRINCIPAL'!$B2940)</f>
        <v>18</v>
      </c>
      <c r="Z2940" s="9">
        <f>+MONTH('TABLA PRINCIPAL'!$B2940)</f>
        <v>2</v>
      </c>
      <c r="AA2940" s="9">
        <f>+YEAR('TABLA PRINCIPAL'!$B2940)</f>
        <v>2015</v>
      </c>
      <c r="AB2940" s="22" t="str">
        <f>+IF(Ventas_Oficina[[#This Row],[Total del pedido]]&gt;=100000,"SI","NO")</f>
        <v>NO</v>
      </c>
      <c r="AC2940" s="22" t="str">
        <f>+_xlfn.XLOOKUP(Ventas_Oficina[[#This Row],[Nº de artículo]],AUXILIAR!A2939:A7836,AUXILIAR!D2939:D7836,"Error",0)</f>
        <v>No enviado a tiempo</v>
      </c>
      <c r="AD2940" s="22" t="str">
        <f>+IF(AND(Ventas_Oficina[[#This Row],[Total]]&gt;75000,Ventas_Oficina[[#This Row],[Envio a tiempo]]="Enviado a tiempo"),"Buena Venta","Venta Mala")</f>
        <v>Venta Mala</v>
      </c>
    </row>
    <row r="2941" spans="1:30" x14ac:dyDescent="0.25">
      <c r="A2941" s="26">
        <v>1481791</v>
      </c>
      <c r="B2941" s="10">
        <v>41892</v>
      </c>
      <c r="C2941" s="11" t="s">
        <v>398</v>
      </c>
      <c r="D2941" s="11" t="s">
        <v>46</v>
      </c>
      <c r="E2941" s="11" t="s">
        <v>4</v>
      </c>
      <c r="F2941" s="11" t="s">
        <v>5</v>
      </c>
      <c r="G2941" s="11" t="s">
        <v>1010</v>
      </c>
      <c r="H2941" s="11" t="s">
        <v>9</v>
      </c>
      <c r="I2941" s="11" t="s">
        <v>1015</v>
      </c>
      <c r="J2941" s="11" t="s">
        <v>187</v>
      </c>
      <c r="K2941" s="11" t="s">
        <v>1261</v>
      </c>
      <c r="L2941" s="11" t="s">
        <v>1265</v>
      </c>
      <c r="M2941" s="11" t="s">
        <v>1272</v>
      </c>
      <c r="N2941" s="10">
        <v>41894</v>
      </c>
      <c r="O2941" s="12">
        <v>231</v>
      </c>
      <c r="P2941" s="12">
        <v>378</v>
      </c>
      <c r="Q2941" s="12">
        <v>147</v>
      </c>
      <c r="R2941" s="11">
        <v>6</v>
      </c>
      <c r="S2941" s="12">
        <v>2268</v>
      </c>
      <c r="T2941" s="13">
        <v>0.04</v>
      </c>
      <c r="U2941" s="12">
        <v>90.72</v>
      </c>
      <c r="V2941" s="12">
        <v>2177.2800000000002</v>
      </c>
      <c r="W2941" s="12">
        <v>71</v>
      </c>
      <c r="X2941" s="12">
        <v>15969</v>
      </c>
      <c r="Y2941" s="14">
        <f>+DAY('TABLA PRINCIPAL'!$B2941)</f>
        <v>10</v>
      </c>
      <c r="Z2941" s="14">
        <f>+MONTH('TABLA PRINCIPAL'!$B2941)</f>
        <v>9</v>
      </c>
      <c r="AA2941" s="14">
        <f>+YEAR('TABLA PRINCIPAL'!$B2941)</f>
        <v>2014</v>
      </c>
      <c r="AB2941" s="22" t="str">
        <f>+IF(Ventas_Oficina[[#This Row],[Total del pedido]]&gt;=100000,"SI","NO")</f>
        <v>NO</v>
      </c>
      <c r="AC2941" s="22" t="str">
        <f>+_xlfn.XLOOKUP(Ventas_Oficina[[#This Row],[Nº de artículo]],AUXILIAR!A2940:A7837,AUXILIAR!D2940:D7837,"Error",0)</f>
        <v>No enviado a tiempo</v>
      </c>
      <c r="AD2941" s="22" t="str">
        <f>+IF(AND(Ventas_Oficina[[#This Row],[Total]]&gt;75000,Ventas_Oficina[[#This Row],[Envio a tiempo]]="Enviado a tiempo"),"Buena Venta","Venta Mala")</f>
        <v>Venta Mala</v>
      </c>
    </row>
    <row r="2942" spans="1:30" x14ac:dyDescent="0.25">
      <c r="A2942" s="25">
        <v>1481791</v>
      </c>
      <c r="B2942" s="5">
        <v>41892</v>
      </c>
      <c r="C2942" s="6" t="s">
        <v>398</v>
      </c>
      <c r="D2942" s="6" t="s">
        <v>46</v>
      </c>
      <c r="E2942" s="6" t="s">
        <v>4</v>
      </c>
      <c r="F2942" s="6" t="s">
        <v>5</v>
      </c>
      <c r="G2942" s="6" t="s">
        <v>1007</v>
      </c>
      <c r="H2942" s="6" t="s">
        <v>9</v>
      </c>
      <c r="I2942" s="6" t="s">
        <v>1016</v>
      </c>
      <c r="J2942" s="6" t="s">
        <v>187</v>
      </c>
      <c r="K2942" s="6" t="s">
        <v>1261</v>
      </c>
      <c r="L2942" s="6" t="s">
        <v>1267</v>
      </c>
      <c r="M2942" s="6" t="s">
        <v>1272</v>
      </c>
      <c r="N2942" s="5">
        <v>41894</v>
      </c>
      <c r="O2942" s="7">
        <v>231</v>
      </c>
      <c r="P2942" s="7">
        <v>378</v>
      </c>
      <c r="Q2942" s="7">
        <v>147</v>
      </c>
      <c r="R2942" s="6">
        <v>2</v>
      </c>
      <c r="S2942" s="7">
        <v>756</v>
      </c>
      <c r="T2942" s="8">
        <v>0.04</v>
      </c>
      <c r="U2942" s="7">
        <v>30.240000000000002</v>
      </c>
      <c r="V2942" s="7">
        <v>725.76</v>
      </c>
      <c r="W2942" s="7">
        <v>71</v>
      </c>
      <c r="X2942" s="7">
        <v>15969</v>
      </c>
      <c r="Y2942" s="9">
        <f>+DAY('TABLA PRINCIPAL'!$B2942)</f>
        <v>10</v>
      </c>
      <c r="Z2942" s="9">
        <f>+MONTH('TABLA PRINCIPAL'!$B2942)</f>
        <v>9</v>
      </c>
      <c r="AA2942" s="9">
        <f>+YEAR('TABLA PRINCIPAL'!$B2942)</f>
        <v>2014</v>
      </c>
      <c r="AB2942" s="22" t="str">
        <f>+IF(Ventas_Oficina[[#This Row],[Total del pedido]]&gt;=100000,"SI","NO")</f>
        <v>NO</v>
      </c>
      <c r="AC2942" s="22" t="str">
        <f>+_xlfn.XLOOKUP(Ventas_Oficina[[#This Row],[Nº de artículo]],AUXILIAR!A2941:A7838,AUXILIAR!D2941:D7838,"Error",0)</f>
        <v>Enviado a tiempo</v>
      </c>
      <c r="AD2942" s="22" t="str">
        <f>+IF(AND(Ventas_Oficina[[#This Row],[Total]]&gt;75000,Ventas_Oficina[[#This Row],[Envio a tiempo]]="Enviado a tiempo"),"Buena Venta","Venta Mala")</f>
        <v>Venta Mala</v>
      </c>
    </row>
    <row r="2943" spans="1:30" x14ac:dyDescent="0.25">
      <c r="A2943" s="26">
        <v>1481791</v>
      </c>
      <c r="B2943" s="10">
        <v>42107</v>
      </c>
      <c r="C2943" s="11" t="s">
        <v>788</v>
      </c>
      <c r="D2943" s="11" t="s">
        <v>481</v>
      </c>
      <c r="E2943" s="11" t="s">
        <v>4</v>
      </c>
      <c r="F2943" s="11" t="s">
        <v>5</v>
      </c>
      <c r="G2943" s="11" t="s">
        <v>1008</v>
      </c>
      <c r="H2943" s="11" t="s">
        <v>39</v>
      </c>
      <c r="I2943" s="11" t="s">
        <v>1014</v>
      </c>
      <c r="J2943" s="11" t="s">
        <v>187</v>
      </c>
      <c r="K2943" s="11" t="s">
        <v>1261</v>
      </c>
      <c r="L2943" s="11" t="s">
        <v>1265</v>
      </c>
      <c r="M2943" s="11" t="s">
        <v>1272</v>
      </c>
      <c r="N2943" s="10">
        <v>42108</v>
      </c>
      <c r="O2943" s="12">
        <v>231</v>
      </c>
      <c r="P2943" s="12">
        <v>378</v>
      </c>
      <c r="Q2943" s="12">
        <v>147</v>
      </c>
      <c r="R2943" s="11">
        <v>39</v>
      </c>
      <c r="S2943" s="12">
        <v>14742</v>
      </c>
      <c r="T2943" s="13">
        <v>0.03</v>
      </c>
      <c r="U2943" s="12">
        <v>442.26</v>
      </c>
      <c r="V2943" s="12">
        <v>14299.74</v>
      </c>
      <c r="W2943" s="12">
        <v>71</v>
      </c>
      <c r="X2943" s="12">
        <v>15969</v>
      </c>
      <c r="Y2943" s="14">
        <f>+DAY('TABLA PRINCIPAL'!$B2943)</f>
        <v>13</v>
      </c>
      <c r="Z2943" s="14">
        <f>+MONTH('TABLA PRINCIPAL'!$B2943)</f>
        <v>4</v>
      </c>
      <c r="AA2943" s="14">
        <f>+YEAR('TABLA PRINCIPAL'!$B2943)</f>
        <v>2015</v>
      </c>
      <c r="AB2943" s="22" t="str">
        <f>+IF(Ventas_Oficina[[#This Row],[Total del pedido]]&gt;=100000,"SI","NO")</f>
        <v>NO</v>
      </c>
      <c r="AC2943" s="22" t="str">
        <f>+_xlfn.XLOOKUP(Ventas_Oficina[[#This Row],[Nº de artículo]],AUXILIAR!A2942:A7839,AUXILIAR!D2942:D7839,"Error",0)</f>
        <v>Enviado a tiempo</v>
      </c>
      <c r="AD2943" s="22" t="str">
        <f>+IF(AND(Ventas_Oficina[[#This Row],[Total]]&gt;75000,Ventas_Oficina[[#This Row],[Envio a tiempo]]="Enviado a tiempo"),"Buena Venta","Venta Mala")</f>
        <v>Venta Mala</v>
      </c>
    </row>
    <row r="2944" spans="1:30" x14ac:dyDescent="0.25">
      <c r="A2944" s="25">
        <v>1481791</v>
      </c>
      <c r="B2944" s="5">
        <v>41921</v>
      </c>
      <c r="C2944" s="6" t="s">
        <v>292</v>
      </c>
      <c r="D2944" s="6" t="s">
        <v>26</v>
      </c>
      <c r="E2944" s="6" t="s">
        <v>4</v>
      </c>
      <c r="F2944" s="6" t="s">
        <v>5</v>
      </c>
      <c r="G2944" s="6" t="s">
        <v>1010</v>
      </c>
      <c r="H2944" s="6" t="s">
        <v>27</v>
      </c>
      <c r="I2944" s="6" t="s">
        <v>1014</v>
      </c>
      <c r="J2944" s="6" t="s">
        <v>1096</v>
      </c>
      <c r="K2944" s="6" t="s">
        <v>1261</v>
      </c>
      <c r="L2944" s="6" t="s">
        <v>1265</v>
      </c>
      <c r="M2944" s="6" t="s">
        <v>1272</v>
      </c>
      <c r="N2944" s="5">
        <v>41921</v>
      </c>
      <c r="O2944" s="7">
        <v>419</v>
      </c>
      <c r="P2944" s="7">
        <v>1023</v>
      </c>
      <c r="Q2944" s="7">
        <v>604</v>
      </c>
      <c r="R2944" s="6">
        <v>42</v>
      </c>
      <c r="S2944" s="7">
        <v>42966</v>
      </c>
      <c r="T2944" s="8">
        <v>0</v>
      </c>
      <c r="U2944" s="7">
        <v>0</v>
      </c>
      <c r="V2944" s="7">
        <v>42966</v>
      </c>
      <c r="W2944" s="7">
        <v>468</v>
      </c>
      <c r="X2944" s="7">
        <v>35193</v>
      </c>
      <c r="Y2944" s="9">
        <f>+DAY('TABLA PRINCIPAL'!$B2944)</f>
        <v>9</v>
      </c>
      <c r="Z2944" s="9">
        <f>+MONTH('TABLA PRINCIPAL'!$B2944)</f>
        <v>10</v>
      </c>
      <c r="AA2944" s="9">
        <f>+YEAR('TABLA PRINCIPAL'!$B2944)</f>
        <v>2014</v>
      </c>
      <c r="AB2944" s="22" t="str">
        <f>+IF(Ventas_Oficina[[#This Row],[Total del pedido]]&gt;=100000,"SI","NO")</f>
        <v>NO</v>
      </c>
      <c r="AC2944" s="22" t="str">
        <f>+_xlfn.XLOOKUP(Ventas_Oficina[[#This Row],[Nº de artículo]],AUXILIAR!A2943:A7840,AUXILIAR!D2943:D7840,"Error",0)</f>
        <v>No enviado a tiempo</v>
      </c>
      <c r="AD2944" s="22" t="str">
        <f>+IF(AND(Ventas_Oficina[[#This Row],[Total]]&gt;75000,Ventas_Oficina[[#This Row],[Envio a tiempo]]="Enviado a tiempo"),"Buena Venta","Venta Mala")</f>
        <v>Venta Mala</v>
      </c>
    </row>
    <row r="2945" spans="1:30" x14ac:dyDescent="0.25">
      <c r="A2945" s="26">
        <v>1481791</v>
      </c>
      <c r="B2945" s="10">
        <v>42212</v>
      </c>
      <c r="C2945" s="11" t="s">
        <v>96</v>
      </c>
      <c r="D2945" s="11" t="s">
        <v>97</v>
      </c>
      <c r="E2945" s="11" t="s">
        <v>12</v>
      </c>
      <c r="F2945" s="11" t="s">
        <v>13</v>
      </c>
      <c r="G2945" s="11" t="s">
        <v>1009</v>
      </c>
      <c r="H2945" s="11" t="s">
        <v>14</v>
      </c>
      <c r="I2945" s="11" t="s">
        <v>1012</v>
      </c>
      <c r="J2945" s="11" t="s">
        <v>1022</v>
      </c>
      <c r="K2945" s="11" t="s">
        <v>1261</v>
      </c>
      <c r="L2945" s="11" t="s">
        <v>1266</v>
      </c>
      <c r="M2945" s="11" t="s">
        <v>1272</v>
      </c>
      <c r="N2945" s="10">
        <v>42216</v>
      </c>
      <c r="O2945" s="12">
        <v>153</v>
      </c>
      <c r="P2945" s="12">
        <v>278</v>
      </c>
      <c r="Q2945" s="12">
        <v>125</v>
      </c>
      <c r="R2945" s="11">
        <v>33</v>
      </c>
      <c r="S2945" s="12">
        <v>9174</v>
      </c>
      <c r="T2945" s="13">
        <v>0.05</v>
      </c>
      <c r="U2945" s="12">
        <v>458.70000000000005</v>
      </c>
      <c r="V2945" s="12">
        <v>8715.2999999999993</v>
      </c>
      <c r="W2945" s="12">
        <v>134</v>
      </c>
      <c r="X2945" s="12">
        <v>5320</v>
      </c>
      <c r="Y2945" s="14">
        <f>+DAY('TABLA PRINCIPAL'!$B2945)</f>
        <v>27</v>
      </c>
      <c r="Z2945" s="14">
        <f>+MONTH('TABLA PRINCIPAL'!$B2945)</f>
        <v>7</v>
      </c>
      <c r="AA2945" s="14">
        <f>+YEAR('TABLA PRINCIPAL'!$B2945)</f>
        <v>2015</v>
      </c>
      <c r="AB2945" s="22" t="str">
        <f>+IF(Ventas_Oficina[[#This Row],[Total del pedido]]&gt;=100000,"SI","NO")</f>
        <v>NO</v>
      </c>
      <c r="AC2945" s="22" t="str">
        <f>+_xlfn.XLOOKUP(Ventas_Oficina[[#This Row],[Nº de artículo]],AUXILIAR!A2944:A7841,AUXILIAR!D2944:D7841,"Error",0)</f>
        <v>No enviado a tiempo</v>
      </c>
      <c r="AD2945" s="22" t="str">
        <f>+IF(AND(Ventas_Oficina[[#This Row],[Total]]&gt;75000,Ventas_Oficina[[#This Row],[Envio a tiempo]]="Enviado a tiempo"),"Buena Venta","Venta Mala")</f>
        <v>Venta Mala</v>
      </c>
    </row>
    <row r="2946" spans="1:30" x14ac:dyDescent="0.25">
      <c r="A2946" s="25">
        <v>1482156</v>
      </c>
      <c r="B2946" s="5">
        <v>41627</v>
      </c>
      <c r="C2946" s="6" t="s">
        <v>266</v>
      </c>
      <c r="D2946" s="6" t="s">
        <v>206</v>
      </c>
      <c r="E2946" s="6" t="s">
        <v>12</v>
      </c>
      <c r="F2946" s="6" t="s">
        <v>13</v>
      </c>
      <c r="G2946" s="6" t="s">
        <v>1010</v>
      </c>
      <c r="H2946" s="6" t="s">
        <v>42</v>
      </c>
      <c r="I2946" s="6" t="s">
        <v>1014</v>
      </c>
      <c r="J2946" s="6" t="s">
        <v>1023</v>
      </c>
      <c r="K2946" s="6" t="s">
        <v>1261</v>
      </c>
      <c r="L2946" s="6" t="s">
        <v>1265</v>
      </c>
      <c r="M2946" s="6" t="s">
        <v>1272</v>
      </c>
      <c r="N2946" s="5">
        <v>41629</v>
      </c>
      <c r="O2946" s="7">
        <v>459</v>
      </c>
      <c r="P2946" s="7">
        <v>728</v>
      </c>
      <c r="Q2946" s="7">
        <v>269</v>
      </c>
      <c r="R2946" s="6">
        <v>29</v>
      </c>
      <c r="S2946" s="7">
        <v>21112</v>
      </c>
      <c r="T2946" s="8">
        <v>0.08</v>
      </c>
      <c r="U2946" s="7">
        <v>1688.96</v>
      </c>
      <c r="V2946" s="7">
        <v>19423.04</v>
      </c>
      <c r="W2946" s="7">
        <v>1115</v>
      </c>
      <c r="X2946" s="7">
        <v>95401</v>
      </c>
      <c r="Y2946" s="9">
        <f>+DAY('TABLA PRINCIPAL'!$B2946)</f>
        <v>19</v>
      </c>
      <c r="Z2946" s="9">
        <f>+MONTH('TABLA PRINCIPAL'!$B2946)</f>
        <v>12</v>
      </c>
      <c r="AA2946" s="9">
        <f>+YEAR('TABLA PRINCIPAL'!$B2946)</f>
        <v>2013</v>
      </c>
      <c r="AB2946" s="22" t="str">
        <f>+IF(Ventas_Oficina[[#This Row],[Total del pedido]]&gt;=100000,"SI","NO")</f>
        <v>NO</v>
      </c>
      <c r="AC2946" s="22" t="str">
        <f>+_xlfn.XLOOKUP(Ventas_Oficina[[#This Row],[Nº de artículo]],AUXILIAR!A2945:A7842,AUXILIAR!D2945:D7842,"Error",0)</f>
        <v>Enviado a tiempo</v>
      </c>
      <c r="AD2946" s="22" t="str">
        <f>+IF(AND(Ventas_Oficina[[#This Row],[Total]]&gt;75000,Ventas_Oficina[[#This Row],[Envio a tiempo]]="Enviado a tiempo"),"Buena Venta","Venta Mala")</f>
        <v>Buena Venta</v>
      </c>
    </row>
    <row r="2947" spans="1:30" x14ac:dyDescent="0.25">
      <c r="A2947" s="26">
        <v>1482156</v>
      </c>
      <c r="B2947" s="10">
        <v>41514</v>
      </c>
      <c r="C2947" s="11" t="s">
        <v>789</v>
      </c>
      <c r="D2947" s="11" t="s">
        <v>68</v>
      </c>
      <c r="E2947" s="11" t="s">
        <v>12</v>
      </c>
      <c r="F2947" s="11" t="s">
        <v>13</v>
      </c>
      <c r="G2947" s="11" t="s">
        <v>1008</v>
      </c>
      <c r="H2947" s="11" t="s">
        <v>14</v>
      </c>
      <c r="I2947" s="11" t="s">
        <v>1013</v>
      </c>
      <c r="J2947" s="11" t="s">
        <v>1052</v>
      </c>
      <c r="K2947" s="11" t="s">
        <v>1261</v>
      </c>
      <c r="L2947" s="11" t="s">
        <v>1267</v>
      </c>
      <c r="M2947" s="11" t="s">
        <v>1272</v>
      </c>
      <c r="N2947" s="10">
        <v>41487</v>
      </c>
      <c r="O2947" s="12">
        <v>332</v>
      </c>
      <c r="P2947" s="12">
        <v>518</v>
      </c>
      <c r="Q2947" s="12">
        <v>186</v>
      </c>
      <c r="R2947" s="11">
        <v>2</v>
      </c>
      <c r="S2947" s="12">
        <v>1036</v>
      </c>
      <c r="T2947" s="13">
        <v>0.01</v>
      </c>
      <c r="U2947" s="12">
        <v>10.36</v>
      </c>
      <c r="V2947" s="12">
        <v>1025.6400000000001</v>
      </c>
      <c r="W2947" s="12">
        <v>204</v>
      </c>
      <c r="X2947" s="12">
        <v>10924</v>
      </c>
      <c r="Y2947" s="14">
        <f>+DAY('TABLA PRINCIPAL'!$B2947)</f>
        <v>28</v>
      </c>
      <c r="Z2947" s="14">
        <f>+MONTH('TABLA PRINCIPAL'!$B2947)</f>
        <v>8</v>
      </c>
      <c r="AA2947" s="14">
        <f>+YEAR('TABLA PRINCIPAL'!$B2947)</f>
        <v>2013</v>
      </c>
      <c r="AB2947" s="22" t="str">
        <f>+IF(Ventas_Oficina[[#This Row],[Total del pedido]]&gt;=100000,"SI","NO")</f>
        <v>NO</v>
      </c>
      <c r="AC2947" s="22" t="str">
        <f>+_xlfn.XLOOKUP(Ventas_Oficina[[#This Row],[Nº de artículo]],AUXILIAR!A2946:A7843,AUXILIAR!D2946:D7843,"Error",0)</f>
        <v>Enviado a tiempo</v>
      </c>
      <c r="AD2947" s="22" t="str">
        <f>+IF(AND(Ventas_Oficina[[#This Row],[Total]]&gt;75000,Ventas_Oficina[[#This Row],[Envio a tiempo]]="Enviado a tiempo"),"Buena Venta","Venta Mala")</f>
        <v>Venta Mala</v>
      </c>
    </row>
    <row r="2948" spans="1:30" x14ac:dyDescent="0.25">
      <c r="A2948" s="25">
        <v>1482187</v>
      </c>
      <c r="B2948" s="5">
        <v>41346</v>
      </c>
      <c r="C2948" s="6" t="s">
        <v>790</v>
      </c>
      <c r="D2948" s="6" t="s">
        <v>68</v>
      </c>
      <c r="E2948" s="6" t="s">
        <v>12</v>
      </c>
      <c r="F2948" s="6" t="s">
        <v>13</v>
      </c>
      <c r="G2948" s="6" t="s">
        <v>1008</v>
      </c>
      <c r="H2948" s="6" t="s">
        <v>14</v>
      </c>
      <c r="I2948" s="6" t="s">
        <v>1016</v>
      </c>
      <c r="J2948" s="6" t="s">
        <v>1170</v>
      </c>
      <c r="K2948" s="6" t="s">
        <v>1261</v>
      </c>
      <c r="L2948" s="6" t="s">
        <v>1265</v>
      </c>
      <c r="M2948" s="6" t="s">
        <v>1272</v>
      </c>
      <c r="N2948" s="5">
        <v>41346</v>
      </c>
      <c r="O2948" s="7">
        <v>146</v>
      </c>
      <c r="P2948" s="7">
        <v>357</v>
      </c>
      <c r="Q2948" s="7">
        <v>211</v>
      </c>
      <c r="R2948" s="6">
        <v>24</v>
      </c>
      <c r="S2948" s="7">
        <v>8568</v>
      </c>
      <c r="T2948" s="8">
        <v>7.0000000000000007E-2</v>
      </c>
      <c r="U2948" s="7">
        <v>599.7600000000001</v>
      </c>
      <c r="V2948" s="7">
        <v>7968.24</v>
      </c>
      <c r="W2948" s="7">
        <v>417</v>
      </c>
      <c r="X2948" s="7">
        <v>6453</v>
      </c>
      <c r="Y2948" s="9">
        <f>+DAY('TABLA PRINCIPAL'!$B2948)</f>
        <v>13</v>
      </c>
      <c r="Z2948" s="9">
        <f>+MONTH('TABLA PRINCIPAL'!$B2948)</f>
        <v>3</v>
      </c>
      <c r="AA2948" s="9">
        <f>+YEAR('TABLA PRINCIPAL'!$B2948)</f>
        <v>2013</v>
      </c>
      <c r="AB2948" s="22" t="str">
        <f>+IF(Ventas_Oficina[[#This Row],[Total del pedido]]&gt;=100000,"SI","NO")</f>
        <v>NO</v>
      </c>
      <c r="AC2948" s="22" t="str">
        <f>+_xlfn.XLOOKUP(Ventas_Oficina[[#This Row],[Nº de artículo]],AUXILIAR!A2947:A7844,AUXILIAR!D2947:D7844,"Error",0)</f>
        <v>No enviado a tiempo</v>
      </c>
      <c r="AD2948" s="22" t="str">
        <f>+IF(AND(Ventas_Oficina[[#This Row],[Total]]&gt;75000,Ventas_Oficina[[#This Row],[Envio a tiempo]]="Enviado a tiempo"),"Buena Venta","Venta Mala")</f>
        <v>Venta Mala</v>
      </c>
    </row>
    <row r="2949" spans="1:30" x14ac:dyDescent="0.25">
      <c r="A2949" s="26">
        <v>1482521</v>
      </c>
      <c r="B2949" s="10">
        <v>41736</v>
      </c>
      <c r="C2949" s="11" t="s">
        <v>379</v>
      </c>
      <c r="D2949" s="11" t="s">
        <v>137</v>
      </c>
      <c r="E2949" s="11" t="s">
        <v>4</v>
      </c>
      <c r="F2949" s="11" t="s">
        <v>5</v>
      </c>
      <c r="G2949" s="11" t="s">
        <v>1010</v>
      </c>
      <c r="H2949" s="11" t="s">
        <v>6</v>
      </c>
      <c r="I2949" s="11" t="s">
        <v>1016</v>
      </c>
      <c r="J2949" s="11" t="s">
        <v>1124</v>
      </c>
      <c r="K2949" s="11" t="s">
        <v>1261</v>
      </c>
      <c r="L2949" s="11" t="s">
        <v>1265</v>
      </c>
      <c r="M2949" s="11" t="s">
        <v>1272</v>
      </c>
      <c r="N2949" s="10">
        <v>41738</v>
      </c>
      <c r="O2949" s="12">
        <v>314</v>
      </c>
      <c r="P2949" s="12">
        <v>491</v>
      </c>
      <c r="Q2949" s="12">
        <v>177</v>
      </c>
      <c r="R2949" s="11">
        <v>35</v>
      </c>
      <c r="S2949" s="12">
        <v>17185</v>
      </c>
      <c r="T2949" s="13">
        <v>0.03</v>
      </c>
      <c r="U2949" s="12">
        <v>515.54999999999995</v>
      </c>
      <c r="V2949" s="12">
        <v>16669.45</v>
      </c>
      <c r="W2949" s="12">
        <v>50</v>
      </c>
      <c r="X2949" s="12">
        <v>15693</v>
      </c>
      <c r="Y2949" s="14">
        <f>+DAY('TABLA PRINCIPAL'!$B2949)</f>
        <v>7</v>
      </c>
      <c r="Z2949" s="14">
        <f>+MONTH('TABLA PRINCIPAL'!$B2949)</f>
        <v>4</v>
      </c>
      <c r="AA2949" s="14">
        <f>+YEAR('TABLA PRINCIPAL'!$B2949)</f>
        <v>2014</v>
      </c>
      <c r="AB2949" s="22" t="str">
        <f>+IF(Ventas_Oficina[[#This Row],[Total del pedido]]&gt;=100000,"SI","NO")</f>
        <v>NO</v>
      </c>
      <c r="AC2949" s="22" t="str">
        <f>+_xlfn.XLOOKUP(Ventas_Oficina[[#This Row],[Nº de artículo]],AUXILIAR!A2948:A7845,AUXILIAR!D2948:D7845,"Error",0)</f>
        <v>Enviado a tiempo</v>
      </c>
      <c r="AD2949" s="22" t="str">
        <f>+IF(AND(Ventas_Oficina[[#This Row],[Total]]&gt;75000,Ventas_Oficina[[#This Row],[Envio a tiempo]]="Enviado a tiempo"),"Buena Venta","Venta Mala")</f>
        <v>Venta Mala</v>
      </c>
    </row>
    <row r="2950" spans="1:30" x14ac:dyDescent="0.25">
      <c r="A2950" s="25">
        <v>1482521</v>
      </c>
      <c r="B2950" s="5">
        <v>42211</v>
      </c>
      <c r="C2950" s="6" t="s">
        <v>437</v>
      </c>
      <c r="D2950" s="6" t="s">
        <v>141</v>
      </c>
      <c r="E2950" s="6" t="s">
        <v>4</v>
      </c>
      <c r="F2950" s="6" t="s">
        <v>5</v>
      </c>
      <c r="G2950" s="6" t="s">
        <v>1008</v>
      </c>
      <c r="H2950" s="6" t="s">
        <v>39</v>
      </c>
      <c r="I2950" s="6" t="s">
        <v>1012</v>
      </c>
      <c r="J2950" s="6" t="s">
        <v>1028</v>
      </c>
      <c r="K2950" s="6" t="s">
        <v>1261</v>
      </c>
      <c r="L2950" s="6" t="s">
        <v>1267</v>
      </c>
      <c r="M2950" s="6" t="s">
        <v>1272</v>
      </c>
      <c r="N2950" s="5">
        <v>42211</v>
      </c>
      <c r="O2950" s="7">
        <v>229</v>
      </c>
      <c r="P2950" s="7">
        <v>369</v>
      </c>
      <c r="Q2950" s="7">
        <v>140</v>
      </c>
      <c r="R2950" s="6">
        <v>16</v>
      </c>
      <c r="S2950" s="7">
        <v>5904</v>
      </c>
      <c r="T2950" s="8">
        <v>0.09</v>
      </c>
      <c r="U2950" s="7">
        <v>531.36</v>
      </c>
      <c r="V2950" s="7">
        <v>5372.64</v>
      </c>
      <c r="W2950" s="7">
        <v>50</v>
      </c>
      <c r="X2950" s="7">
        <v>14219</v>
      </c>
      <c r="Y2950" s="9">
        <f>+DAY('TABLA PRINCIPAL'!$B2950)</f>
        <v>26</v>
      </c>
      <c r="Z2950" s="9">
        <f>+MONTH('TABLA PRINCIPAL'!$B2950)</f>
        <v>7</v>
      </c>
      <c r="AA2950" s="9">
        <f>+YEAR('TABLA PRINCIPAL'!$B2950)</f>
        <v>2015</v>
      </c>
      <c r="AB2950" s="22" t="str">
        <f>+IF(Ventas_Oficina[[#This Row],[Total del pedido]]&gt;=100000,"SI","NO")</f>
        <v>NO</v>
      </c>
      <c r="AC2950" s="22" t="str">
        <f>+_xlfn.XLOOKUP(Ventas_Oficina[[#This Row],[Nº de artículo]],AUXILIAR!A2949:A7846,AUXILIAR!D2949:D7846,"Error",0)</f>
        <v>Enviado a tiempo</v>
      </c>
      <c r="AD2950" s="22" t="str">
        <f>+IF(AND(Ventas_Oficina[[#This Row],[Total]]&gt;75000,Ventas_Oficina[[#This Row],[Envio a tiempo]]="Enviado a tiempo"),"Buena Venta","Venta Mala")</f>
        <v>Venta Mala</v>
      </c>
    </row>
    <row r="2951" spans="1:30" x14ac:dyDescent="0.25">
      <c r="A2951" s="26">
        <v>1482521</v>
      </c>
      <c r="B2951" s="10">
        <v>42183</v>
      </c>
      <c r="C2951" s="11" t="s">
        <v>392</v>
      </c>
      <c r="D2951" s="11" t="s">
        <v>46</v>
      </c>
      <c r="E2951" s="11" t="s">
        <v>4</v>
      </c>
      <c r="F2951" s="11" t="s">
        <v>5</v>
      </c>
      <c r="G2951" s="11" t="s">
        <v>1007</v>
      </c>
      <c r="H2951" s="11" t="s">
        <v>9</v>
      </c>
      <c r="I2951" s="11" t="s">
        <v>1012</v>
      </c>
      <c r="J2951" s="11" t="s">
        <v>1125</v>
      </c>
      <c r="K2951" s="11" t="s">
        <v>1261</v>
      </c>
      <c r="L2951" s="11" t="s">
        <v>1267</v>
      </c>
      <c r="M2951" s="11" t="s">
        <v>1272</v>
      </c>
      <c r="N2951" s="10">
        <v>42185</v>
      </c>
      <c r="O2951" s="12">
        <v>229</v>
      </c>
      <c r="P2951" s="12">
        <v>369</v>
      </c>
      <c r="Q2951" s="12">
        <v>140</v>
      </c>
      <c r="R2951" s="11">
        <v>17</v>
      </c>
      <c r="S2951" s="12">
        <v>6273</v>
      </c>
      <c r="T2951" s="13">
        <v>0.02</v>
      </c>
      <c r="U2951" s="12">
        <v>125.46000000000001</v>
      </c>
      <c r="V2951" s="12">
        <v>6147.54</v>
      </c>
      <c r="W2951" s="12">
        <v>50</v>
      </c>
      <c r="X2951" s="12">
        <v>13105</v>
      </c>
      <c r="Y2951" s="14">
        <f>+DAY('TABLA PRINCIPAL'!$B2951)</f>
        <v>28</v>
      </c>
      <c r="Z2951" s="14">
        <f>+MONTH('TABLA PRINCIPAL'!$B2951)</f>
        <v>6</v>
      </c>
      <c r="AA2951" s="14">
        <f>+YEAR('TABLA PRINCIPAL'!$B2951)</f>
        <v>2015</v>
      </c>
      <c r="AB2951" s="22" t="str">
        <f>+IF(Ventas_Oficina[[#This Row],[Total del pedido]]&gt;=100000,"SI","NO")</f>
        <v>NO</v>
      </c>
      <c r="AC2951" s="22" t="str">
        <f>+_xlfn.XLOOKUP(Ventas_Oficina[[#This Row],[Nº de artículo]],AUXILIAR!A2950:A7847,AUXILIAR!D2950:D7847,"Error",0)</f>
        <v>No enviado a tiempo</v>
      </c>
      <c r="AD2951" s="22" t="str">
        <f>+IF(AND(Ventas_Oficina[[#This Row],[Total]]&gt;75000,Ventas_Oficina[[#This Row],[Envio a tiempo]]="Enviado a tiempo"),"Buena Venta","Venta Mala")</f>
        <v>Venta Mala</v>
      </c>
    </row>
    <row r="2952" spans="1:30" x14ac:dyDescent="0.25">
      <c r="A2952" s="25">
        <v>1482521</v>
      </c>
      <c r="B2952" s="5">
        <v>41892</v>
      </c>
      <c r="C2952" s="6" t="s">
        <v>398</v>
      </c>
      <c r="D2952" s="6" t="s">
        <v>46</v>
      </c>
      <c r="E2952" s="6" t="s">
        <v>4</v>
      </c>
      <c r="F2952" s="6" t="s">
        <v>5</v>
      </c>
      <c r="G2952" s="6" t="s">
        <v>1008</v>
      </c>
      <c r="H2952" s="6" t="s">
        <v>9</v>
      </c>
      <c r="I2952" s="6" t="s">
        <v>1015</v>
      </c>
      <c r="J2952" s="6" t="s">
        <v>1028</v>
      </c>
      <c r="K2952" s="6" t="s">
        <v>1261</v>
      </c>
      <c r="L2952" s="6" t="s">
        <v>1267</v>
      </c>
      <c r="M2952" s="6" t="s">
        <v>1272</v>
      </c>
      <c r="N2952" s="5">
        <v>41894</v>
      </c>
      <c r="O2952" s="7">
        <v>229</v>
      </c>
      <c r="P2952" s="7">
        <v>369</v>
      </c>
      <c r="Q2952" s="7">
        <v>140</v>
      </c>
      <c r="R2952" s="6">
        <v>31</v>
      </c>
      <c r="S2952" s="7">
        <v>11439</v>
      </c>
      <c r="T2952" s="8">
        <v>0.02</v>
      </c>
      <c r="U2952" s="7">
        <v>228.78</v>
      </c>
      <c r="V2952" s="7">
        <v>11210.22</v>
      </c>
      <c r="W2952" s="7">
        <v>50</v>
      </c>
      <c r="X2952" s="7">
        <v>15969</v>
      </c>
      <c r="Y2952" s="9">
        <f>+DAY('TABLA PRINCIPAL'!$B2952)</f>
        <v>10</v>
      </c>
      <c r="Z2952" s="9">
        <f>+MONTH('TABLA PRINCIPAL'!$B2952)</f>
        <v>9</v>
      </c>
      <c r="AA2952" s="9">
        <f>+YEAR('TABLA PRINCIPAL'!$B2952)</f>
        <v>2014</v>
      </c>
      <c r="AB2952" s="22" t="str">
        <f>+IF(Ventas_Oficina[[#This Row],[Total del pedido]]&gt;=100000,"SI","NO")</f>
        <v>NO</v>
      </c>
      <c r="AC2952" s="22" t="str">
        <f>+_xlfn.XLOOKUP(Ventas_Oficina[[#This Row],[Nº de artículo]],AUXILIAR!A2951:A7848,AUXILIAR!D2951:D7848,"Error",0)</f>
        <v>Enviado a tiempo</v>
      </c>
      <c r="AD2952" s="22" t="str">
        <f>+IF(AND(Ventas_Oficina[[#This Row],[Total]]&gt;75000,Ventas_Oficina[[#This Row],[Envio a tiempo]]="Enviado a tiempo"),"Buena Venta","Venta Mala")</f>
        <v>Venta Mala</v>
      </c>
    </row>
    <row r="2953" spans="1:30" x14ac:dyDescent="0.25">
      <c r="A2953" s="25">
        <v>1482886</v>
      </c>
      <c r="B2953" s="5">
        <v>41472</v>
      </c>
      <c r="C2953" s="6" t="s">
        <v>210</v>
      </c>
      <c r="D2953" s="6" t="s">
        <v>133</v>
      </c>
      <c r="E2953" s="6" t="s">
        <v>12</v>
      </c>
      <c r="F2953" s="6" t="s">
        <v>13</v>
      </c>
      <c r="G2953" s="6" t="s">
        <v>1009</v>
      </c>
      <c r="H2953" s="6" t="s">
        <v>42</v>
      </c>
      <c r="I2953" s="6" t="s">
        <v>1014</v>
      </c>
      <c r="J2953" s="6" t="s">
        <v>1097</v>
      </c>
      <c r="K2953" s="6" t="s">
        <v>1261</v>
      </c>
      <c r="L2953" s="6" t="s">
        <v>1267</v>
      </c>
      <c r="M2953" s="6" t="s">
        <v>1273</v>
      </c>
      <c r="N2953" s="5">
        <v>41472</v>
      </c>
      <c r="O2953" s="7">
        <v>133</v>
      </c>
      <c r="P2953" s="7">
        <v>208</v>
      </c>
      <c r="Q2953" s="7">
        <v>75</v>
      </c>
      <c r="R2953" s="6">
        <v>47</v>
      </c>
      <c r="S2953" s="7">
        <v>9776</v>
      </c>
      <c r="T2953" s="8">
        <v>0.04</v>
      </c>
      <c r="U2953" s="7">
        <v>391.04</v>
      </c>
      <c r="V2953" s="7">
        <v>9384.9599999999991</v>
      </c>
      <c r="W2953" s="7">
        <v>149</v>
      </c>
      <c r="X2953" s="7">
        <v>16877</v>
      </c>
      <c r="Y2953" s="9">
        <f>+DAY('TABLA PRINCIPAL'!$B2953)</f>
        <v>17</v>
      </c>
      <c r="Z2953" s="9">
        <f>+MONTH('TABLA PRINCIPAL'!$B2953)</f>
        <v>7</v>
      </c>
      <c r="AA2953" s="9">
        <f>+YEAR('TABLA PRINCIPAL'!$B2953)</f>
        <v>2013</v>
      </c>
      <c r="AB2953" s="22" t="str">
        <f>+IF(Ventas_Oficina[[#This Row],[Total del pedido]]&gt;=100000,"SI","NO")</f>
        <v>NO</v>
      </c>
      <c r="AC2953" s="22" t="str">
        <f>+_xlfn.XLOOKUP(Ventas_Oficina[[#This Row],[Nº de artículo]],AUXILIAR!A2953:A7850,AUXILIAR!D2953:D7850,"Error",0)</f>
        <v>No enviado a tiempo</v>
      </c>
      <c r="AD2953" s="22" t="str">
        <f>+IF(AND(Ventas_Oficina[[#This Row],[Total]]&gt;75000,Ventas_Oficina[[#This Row],[Envio a tiempo]]="Enviado a tiempo"),"Buena Venta","Venta Mala")</f>
        <v>Venta Mala</v>
      </c>
    </row>
    <row r="2954" spans="1:30" x14ac:dyDescent="0.25">
      <c r="A2954" s="26">
        <v>1482886</v>
      </c>
      <c r="B2954" s="10">
        <v>42187</v>
      </c>
      <c r="C2954" s="11" t="s">
        <v>791</v>
      </c>
      <c r="D2954" s="11" t="s">
        <v>33</v>
      </c>
      <c r="E2954" s="11" t="s">
        <v>4</v>
      </c>
      <c r="F2954" s="11" t="s">
        <v>5</v>
      </c>
      <c r="G2954" s="11" t="s">
        <v>1010</v>
      </c>
      <c r="H2954" s="11" t="s">
        <v>34</v>
      </c>
      <c r="I2954" s="11" t="s">
        <v>1016</v>
      </c>
      <c r="J2954" s="11" t="s">
        <v>1086</v>
      </c>
      <c r="K2954" s="11" t="s">
        <v>1261</v>
      </c>
      <c r="L2954" s="11" t="s">
        <v>1267</v>
      </c>
      <c r="M2954" s="11" t="s">
        <v>1272</v>
      </c>
      <c r="N2954" s="10">
        <v>42189</v>
      </c>
      <c r="O2954" s="12">
        <v>1111</v>
      </c>
      <c r="P2954" s="12">
        <v>1984</v>
      </c>
      <c r="Q2954" s="12">
        <v>873</v>
      </c>
      <c r="R2954" s="11">
        <v>23</v>
      </c>
      <c r="S2954" s="12">
        <v>45632</v>
      </c>
      <c r="T2954" s="13">
        <v>0.06</v>
      </c>
      <c r="U2954" s="12">
        <v>2737.92</v>
      </c>
      <c r="V2954" s="12">
        <v>42894.080000000002</v>
      </c>
      <c r="W2954" s="12">
        <v>410</v>
      </c>
      <c r="X2954" s="12">
        <v>2295</v>
      </c>
      <c r="Y2954" s="14">
        <f>+DAY('TABLA PRINCIPAL'!$B2954)</f>
        <v>2</v>
      </c>
      <c r="Z2954" s="14">
        <f>+MONTH('TABLA PRINCIPAL'!$B2954)</f>
        <v>7</v>
      </c>
      <c r="AA2954" s="14">
        <f>+YEAR('TABLA PRINCIPAL'!$B2954)</f>
        <v>2015</v>
      </c>
      <c r="AB2954" s="22" t="str">
        <f>+IF(Ventas_Oficina[[#This Row],[Total del pedido]]&gt;=100000,"SI","NO")</f>
        <v>NO</v>
      </c>
      <c r="AC2954" s="22" t="str">
        <f>+_xlfn.XLOOKUP(Ventas_Oficina[[#This Row],[Nº de artículo]],AUXILIAR!A2953:A7851,AUXILIAR!D2953:D7851,"Error",0)</f>
        <v>No enviado a tiempo</v>
      </c>
      <c r="AD2954" s="22" t="str">
        <f>+IF(AND(Ventas_Oficina[[#This Row],[Total]]&gt;75000,Ventas_Oficina[[#This Row],[Envio a tiempo]]="Enviado a tiempo"),"Buena Venta","Venta Mala")</f>
        <v>Venta Mala</v>
      </c>
    </row>
    <row r="2955" spans="1:30" x14ac:dyDescent="0.25">
      <c r="A2955" s="25">
        <v>1482886</v>
      </c>
      <c r="B2955" s="5">
        <v>41927</v>
      </c>
      <c r="C2955" s="6" t="s">
        <v>214</v>
      </c>
      <c r="D2955" s="6" t="s">
        <v>88</v>
      </c>
      <c r="E2955" s="6" t="s">
        <v>4</v>
      </c>
      <c r="F2955" s="6" t="s">
        <v>5</v>
      </c>
      <c r="G2955" s="6" t="s">
        <v>1009</v>
      </c>
      <c r="H2955" s="6" t="s">
        <v>39</v>
      </c>
      <c r="I2955" s="6" t="s">
        <v>1016</v>
      </c>
      <c r="J2955" s="6" t="s">
        <v>1056</v>
      </c>
      <c r="K2955" s="6" t="s">
        <v>1261</v>
      </c>
      <c r="L2955" s="6" t="s">
        <v>1265</v>
      </c>
      <c r="M2955" s="6" t="s">
        <v>1272</v>
      </c>
      <c r="N2955" s="5">
        <v>41931</v>
      </c>
      <c r="O2955" s="7">
        <v>352</v>
      </c>
      <c r="P2955" s="7">
        <v>568</v>
      </c>
      <c r="Q2955" s="7">
        <v>216</v>
      </c>
      <c r="R2955" s="6">
        <v>42</v>
      </c>
      <c r="S2955" s="7">
        <v>23856</v>
      </c>
      <c r="T2955" s="8">
        <v>0.01</v>
      </c>
      <c r="U2955" s="7">
        <v>238.56</v>
      </c>
      <c r="V2955" s="7">
        <v>23617.439999999999</v>
      </c>
      <c r="W2955" s="7">
        <v>139</v>
      </c>
      <c r="X2955" s="7">
        <v>4573</v>
      </c>
      <c r="Y2955" s="9">
        <f>+DAY('TABLA PRINCIPAL'!$B2955)</f>
        <v>15</v>
      </c>
      <c r="Z2955" s="9">
        <f>+MONTH('TABLA PRINCIPAL'!$B2955)</f>
        <v>10</v>
      </c>
      <c r="AA2955" s="9">
        <f>+YEAR('TABLA PRINCIPAL'!$B2955)</f>
        <v>2014</v>
      </c>
      <c r="AB2955" s="22" t="str">
        <f>+IF(Ventas_Oficina[[#This Row],[Total del pedido]]&gt;=100000,"SI","NO")</f>
        <v>NO</v>
      </c>
      <c r="AC2955" s="22" t="str">
        <f>+_xlfn.XLOOKUP(Ventas_Oficina[[#This Row],[Nº de artículo]],AUXILIAR!A2954:A7852,AUXILIAR!D2954:D7852,"Error",0)</f>
        <v>Enviado a tiempo</v>
      </c>
      <c r="AD2955" s="22" t="str">
        <f>+IF(AND(Ventas_Oficina[[#This Row],[Total]]&gt;75000,Ventas_Oficina[[#This Row],[Envio a tiempo]]="Enviado a tiempo"),"Buena Venta","Venta Mala")</f>
        <v>Venta Mala</v>
      </c>
    </row>
    <row r="2956" spans="1:30" x14ac:dyDescent="0.25">
      <c r="A2956" s="26">
        <v>1483252</v>
      </c>
      <c r="B2956" s="10">
        <v>41974</v>
      </c>
      <c r="C2956" s="11" t="s">
        <v>30</v>
      </c>
      <c r="D2956" s="11" t="s">
        <v>31</v>
      </c>
      <c r="E2956" s="11" t="s">
        <v>4</v>
      </c>
      <c r="F2956" s="11" t="s">
        <v>5</v>
      </c>
      <c r="G2956" s="11" t="s">
        <v>1010</v>
      </c>
      <c r="H2956" s="11" t="s">
        <v>9</v>
      </c>
      <c r="I2956" s="11" t="s">
        <v>1015</v>
      </c>
      <c r="J2956" s="11" t="s">
        <v>1019</v>
      </c>
      <c r="K2956" s="11" t="s">
        <v>1261</v>
      </c>
      <c r="L2956" s="11" t="s">
        <v>1267</v>
      </c>
      <c r="M2956" s="11" t="s">
        <v>1272</v>
      </c>
      <c r="N2956" s="10">
        <v>41978</v>
      </c>
      <c r="O2956" s="12">
        <v>24</v>
      </c>
      <c r="P2956" s="12">
        <v>126</v>
      </c>
      <c r="Q2956" s="12">
        <v>102</v>
      </c>
      <c r="R2956" s="11">
        <v>48</v>
      </c>
      <c r="S2956" s="12">
        <v>6048</v>
      </c>
      <c r="T2956" s="13">
        <v>0.01</v>
      </c>
      <c r="U2956" s="12">
        <v>60.480000000000004</v>
      </c>
      <c r="V2956" s="12">
        <v>5987.52</v>
      </c>
      <c r="W2956" s="12">
        <v>70</v>
      </c>
      <c r="X2956" s="12">
        <v>3375</v>
      </c>
      <c r="Y2956" s="14">
        <f>+DAY('TABLA PRINCIPAL'!$B2956)</f>
        <v>1</v>
      </c>
      <c r="Z2956" s="14">
        <f>+MONTH('TABLA PRINCIPAL'!$B2956)</f>
        <v>12</v>
      </c>
      <c r="AA2956" s="14">
        <f>+YEAR('TABLA PRINCIPAL'!$B2956)</f>
        <v>2014</v>
      </c>
      <c r="AB2956" s="22" t="str">
        <f>+IF(Ventas_Oficina[[#This Row],[Total del pedido]]&gt;=100000,"SI","NO")</f>
        <v>NO</v>
      </c>
      <c r="AC2956" s="22" t="str">
        <f>+_xlfn.XLOOKUP(Ventas_Oficina[[#This Row],[Nº de artículo]],AUXILIAR!A2955:A7853,AUXILIAR!D2955:D7853,"Error",0)</f>
        <v>Enviado a tiempo</v>
      </c>
      <c r="AD2956" s="22" t="str">
        <f>+IF(AND(Ventas_Oficina[[#This Row],[Total]]&gt;75000,Ventas_Oficina[[#This Row],[Envio a tiempo]]="Enviado a tiempo"),"Buena Venta","Venta Mala")</f>
        <v>Venta Mala</v>
      </c>
    </row>
    <row r="2957" spans="1:30" x14ac:dyDescent="0.25">
      <c r="A2957" s="25">
        <v>1483252</v>
      </c>
      <c r="B2957" s="5">
        <v>41946</v>
      </c>
      <c r="C2957" s="6" t="s">
        <v>457</v>
      </c>
      <c r="D2957" s="6" t="s">
        <v>65</v>
      </c>
      <c r="E2957" s="6" t="s">
        <v>12</v>
      </c>
      <c r="F2957" s="6" t="s">
        <v>13</v>
      </c>
      <c r="G2957" s="6" t="s">
        <v>1008</v>
      </c>
      <c r="H2957" s="6" t="s">
        <v>14</v>
      </c>
      <c r="I2957" s="6" t="s">
        <v>1014</v>
      </c>
      <c r="J2957" s="6" t="s">
        <v>1121</v>
      </c>
      <c r="K2957" s="6" t="s">
        <v>1261</v>
      </c>
      <c r="L2957" s="6" t="s">
        <v>1265</v>
      </c>
      <c r="M2957" s="6" t="s">
        <v>1272</v>
      </c>
      <c r="N2957" s="5">
        <v>41950</v>
      </c>
      <c r="O2957" s="7">
        <v>892</v>
      </c>
      <c r="P2957" s="7">
        <v>2974</v>
      </c>
      <c r="Q2957" s="7">
        <v>2082</v>
      </c>
      <c r="R2957" s="6">
        <v>15</v>
      </c>
      <c r="S2957" s="7">
        <v>44610</v>
      </c>
      <c r="T2957" s="8">
        <v>0.01</v>
      </c>
      <c r="U2957" s="7">
        <v>446.1</v>
      </c>
      <c r="V2957" s="7">
        <v>44163.9</v>
      </c>
      <c r="W2957" s="7">
        <v>664</v>
      </c>
      <c r="X2957" s="7">
        <v>33925</v>
      </c>
      <c r="Y2957" s="9">
        <f>+DAY('TABLA PRINCIPAL'!$B2957)</f>
        <v>3</v>
      </c>
      <c r="Z2957" s="9">
        <f>+MONTH('TABLA PRINCIPAL'!$B2957)</f>
        <v>11</v>
      </c>
      <c r="AA2957" s="9">
        <f>+YEAR('TABLA PRINCIPAL'!$B2957)</f>
        <v>2014</v>
      </c>
      <c r="AB2957" s="22" t="str">
        <f>+IF(Ventas_Oficina[[#This Row],[Total del pedido]]&gt;=100000,"SI","NO")</f>
        <v>NO</v>
      </c>
      <c r="AC2957" s="22" t="str">
        <f>+_xlfn.XLOOKUP(Ventas_Oficina[[#This Row],[Nº de artículo]],AUXILIAR!A2956:A7854,AUXILIAR!D2956:D7854,"Error",0)</f>
        <v>Enviado a tiempo</v>
      </c>
      <c r="AD2957" s="22" t="str">
        <f>+IF(AND(Ventas_Oficina[[#This Row],[Total]]&gt;75000,Ventas_Oficina[[#This Row],[Envio a tiempo]]="Enviado a tiempo"),"Buena Venta","Venta Mala")</f>
        <v>Venta Mala</v>
      </c>
    </row>
    <row r="2958" spans="1:30" x14ac:dyDescent="0.25">
      <c r="A2958" s="26">
        <v>1483617</v>
      </c>
      <c r="B2958" s="10">
        <v>41540</v>
      </c>
      <c r="C2958" s="11" t="s">
        <v>792</v>
      </c>
      <c r="D2958" s="11" t="s">
        <v>150</v>
      </c>
      <c r="E2958" s="11" t="s">
        <v>12</v>
      </c>
      <c r="F2958" s="11" t="s">
        <v>13</v>
      </c>
      <c r="G2958" s="11" t="s">
        <v>1008</v>
      </c>
      <c r="H2958" s="11" t="s">
        <v>14</v>
      </c>
      <c r="I2958" s="11" t="s">
        <v>1013</v>
      </c>
      <c r="J2958" s="11" t="s">
        <v>1062</v>
      </c>
      <c r="K2958" s="11" t="s">
        <v>1262</v>
      </c>
      <c r="L2958" s="11" t="s">
        <v>1265</v>
      </c>
      <c r="M2958" s="11" t="s">
        <v>1272</v>
      </c>
      <c r="N2958" s="10">
        <v>41541</v>
      </c>
      <c r="O2958" s="12">
        <v>639</v>
      </c>
      <c r="P2958" s="12">
        <v>1998</v>
      </c>
      <c r="Q2958" s="12">
        <v>1359</v>
      </c>
      <c r="R2958" s="11">
        <v>39</v>
      </c>
      <c r="S2958" s="12">
        <v>77922</v>
      </c>
      <c r="T2958" s="13">
        <v>0.05</v>
      </c>
      <c r="U2958" s="12">
        <v>3896.1000000000004</v>
      </c>
      <c r="V2958" s="12">
        <v>74025.899999999994</v>
      </c>
      <c r="W2958" s="12">
        <v>400</v>
      </c>
      <c r="X2958" s="12">
        <v>40507</v>
      </c>
      <c r="Y2958" s="14">
        <f>+DAY('TABLA PRINCIPAL'!$B2958)</f>
        <v>23</v>
      </c>
      <c r="Z2958" s="14">
        <f>+MONTH('TABLA PRINCIPAL'!$B2958)</f>
        <v>9</v>
      </c>
      <c r="AA2958" s="14">
        <f>+YEAR('TABLA PRINCIPAL'!$B2958)</f>
        <v>2013</v>
      </c>
      <c r="AB2958" s="22" t="str">
        <f>+IF(Ventas_Oficina[[#This Row],[Total del pedido]]&gt;=100000,"SI","NO")</f>
        <v>NO</v>
      </c>
      <c r="AC2958" s="22" t="str">
        <f>+_xlfn.XLOOKUP(Ventas_Oficina[[#This Row],[Nº de artículo]],AUXILIAR!A2957:A7855,AUXILIAR!D2957:D7855,"Error",0)</f>
        <v>No enviado a tiempo</v>
      </c>
      <c r="AD2958" s="22" t="str">
        <f>+IF(AND(Ventas_Oficina[[#This Row],[Total]]&gt;75000,Ventas_Oficina[[#This Row],[Envio a tiempo]]="Enviado a tiempo"),"Buena Venta","Venta Mala")</f>
        <v>Venta Mala</v>
      </c>
    </row>
    <row r="2959" spans="1:30" x14ac:dyDescent="0.25">
      <c r="A2959" s="25">
        <v>1483617</v>
      </c>
      <c r="B2959" s="5">
        <v>42081</v>
      </c>
      <c r="C2959" s="6" t="s">
        <v>136</v>
      </c>
      <c r="D2959" s="6" t="s">
        <v>137</v>
      </c>
      <c r="E2959" s="6" t="s">
        <v>4</v>
      </c>
      <c r="F2959" s="6" t="s">
        <v>5</v>
      </c>
      <c r="G2959" s="6" t="s">
        <v>1009</v>
      </c>
      <c r="H2959" s="6" t="s">
        <v>6</v>
      </c>
      <c r="I2959" s="6" t="s">
        <v>1014</v>
      </c>
      <c r="J2959" s="6" t="s">
        <v>1196</v>
      </c>
      <c r="K2959" s="6" t="s">
        <v>1261</v>
      </c>
      <c r="L2959" s="6" t="s">
        <v>1265</v>
      </c>
      <c r="M2959" s="6" t="s">
        <v>1272</v>
      </c>
      <c r="N2959" s="5">
        <v>42081</v>
      </c>
      <c r="O2959" s="7">
        <v>184</v>
      </c>
      <c r="P2959" s="7">
        <v>288</v>
      </c>
      <c r="Q2959" s="7">
        <v>104</v>
      </c>
      <c r="R2959" s="6">
        <v>6</v>
      </c>
      <c r="S2959" s="7">
        <v>1728</v>
      </c>
      <c r="T2959" s="8">
        <v>0.02</v>
      </c>
      <c r="U2959" s="7">
        <v>34.56</v>
      </c>
      <c r="V2959" s="7">
        <v>1693.44</v>
      </c>
      <c r="W2959" s="7">
        <v>533</v>
      </c>
      <c r="X2959" s="7">
        <v>4043</v>
      </c>
      <c r="Y2959" s="9">
        <f>+DAY('TABLA PRINCIPAL'!$B2959)</f>
        <v>18</v>
      </c>
      <c r="Z2959" s="9">
        <f>+MONTH('TABLA PRINCIPAL'!$B2959)</f>
        <v>3</v>
      </c>
      <c r="AA2959" s="9">
        <f>+YEAR('TABLA PRINCIPAL'!$B2959)</f>
        <v>2015</v>
      </c>
      <c r="AB2959" s="22" t="str">
        <f>+IF(Ventas_Oficina[[#This Row],[Total del pedido]]&gt;=100000,"SI","NO")</f>
        <v>NO</v>
      </c>
      <c r="AC2959" s="22" t="str">
        <f>+_xlfn.XLOOKUP(Ventas_Oficina[[#This Row],[Nº de artículo]],AUXILIAR!A2958:A7856,AUXILIAR!D2958:D7856,"Error",0)</f>
        <v>No enviado a tiempo</v>
      </c>
      <c r="AD2959" s="22" t="str">
        <f>+IF(AND(Ventas_Oficina[[#This Row],[Total]]&gt;75000,Ventas_Oficina[[#This Row],[Envio a tiempo]]="Enviado a tiempo"),"Buena Venta","Venta Mala")</f>
        <v>Venta Mala</v>
      </c>
    </row>
    <row r="2960" spans="1:30" x14ac:dyDescent="0.25">
      <c r="A2960" s="26">
        <v>1483982</v>
      </c>
      <c r="B2960" s="10">
        <v>42132</v>
      </c>
      <c r="C2960" s="11" t="s">
        <v>406</v>
      </c>
      <c r="D2960" s="11" t="s">
        <v>81</v>
      </c>
      <c r="E2960" s="11" t="s">
        <v>4</v>
      </c>
      <c r="F2960" s="11" t="s">
        <v>5</v>
      </c>
      <c r="G2960" s="11" t="s">
        <v>1008</v>
      </c>
      <c r="H2960" s="11" t="s">
        <v>34</v>
      </c>
      <c r="I2960" s="11" t="s">
        <v>1012</v>
      </c>
      <c r="J2960" s="11" t="s">
        <v>1046</v>
      </c>
      <c r="K2960" s="11" t="s">
        <v>1261</v>
      </c>
      <c r="L2960" s="11" t="s">
        <v>1267</v>
      </c>
      <c r="M2960" s="11" t="s">
        <v>1273</v>
      </c>
      <c r="N2960" s="10">
        <v>42136</v>
      </c>
      <c r="O2960" s="12">
        <v>519</v>
      </c>
      <c r="P2960" s="12">
        <v>1298</v>
      </c>
      <c r="Q2960" s="12">
        <v>779</v>
      </c>
      <c r="R2960" s="11">
        <v>37</v>
      </c>
      <c r="S2960" s="12">
        <v>48026</v>
      </c>
      <c r="T2960" s="13">
        <v>0.03</v>
      </c>
      <c r="U2960" s="12">
        <v>1440.78</v>
      </c>
      <c r="V2960" s="12">
        <v>46585.22</v>
      </c>
      <c r="W2960" s="12">
        <v>314</v>
      </c>
      <c r="X2960" s="12">
        <v>26851</v>
      </c>
      <c r="Y2960" s="14">
        <f>+DAY('TABLA PRINCIPAL'!$B2960)</f>
        <v>8</v>
      </c>
      <c r="Z2960" s="14">
        <f>+MONTH('TABLA PRINCIPAL'!$B2960)</f>
        <v>5</v>
      </c>
      <c r="AA2960" s="14">
        <f>+YEAR('TABLA PRINCIPAL'!$B2960)</f>
        <v>2015</v>
      </c>
      <c r="AB2960" s="22" t="str">
        <f>+IF(Ventas_Oficina[[#This Row],[Total del pedido]]&gt;=100000,"SI","NO")</f>
        <v>NO</v>
      </c>
      <c r="AC2960" s="22" t="str">
        <f>+_xlfn.XLOOKUP(Ventas_Oficina[[#This Row],[Nº de artículo]],AUXILIAR!A2959:A7857,AUXILIAR!D2959:D7857,"Error",0)</f>
        <v>Enviado a tiempo</v>
      </c>
      <c r="AD2960" s="22" t="str">
        <f>+IF(AND(Ventas_Oficina[[#This Row],[Total]]&gt;75000,Ventas_Oficina[[#This Row],[Envio a tiempo]]="Enviado a tiempo"),"Buena Venta","Venta Mala")</f>
        <v>Venta Mala</v>
      </c>
    </row>
    <row r="2961" spans="1:30" x14ac:dyDescent="0.25">
      <c r="A2961" s="25">
        <v>1483982</v>
      </c>
      <c r="B2961" s="5">
        <v>42132</v>
      </c>
      <c r="C2961" s="6" t="s">
        <v>406</v>
      </c>
      <c r="D2961" s="6" t="s">
        <v>81</v>
      </c>
      <c r="E2961" s="6" t="s">
        <v>4</v>
      </c>
      <c r="F2961" s="6" t="s">
        <v>5</v>
      </c>
      <c r="G2961" s="6" t="s">
        <v>1007</v>
      </c>
      <c r="H2961" s="6" t="s">
        <v>34</v>
      </c>
      <c r="I2961" s="6" t="s">
        <v>1015</v>
      </c>
      <c r="J2961" s="6" t="s">
        <v>1198</v>
      </c>
      <c r="K2961" s="6" t="s">
        <v>1261</v>
      </c>
      <c r="L2961" s="6" t="s">
        <v>1267</v>
      </c>
      <c r="M2961" s="6" t="s">
        <v>1272</v>
      </c>
      <c r="N2961" s="5">
        <v>42136</v>
      </c>
      <c r="O2961" s="7">
        <v>241</v>
      </c>
      <c r="P2961" s="7">
        <v>371</v>
      </c>
      <c r="Q2961" s="7">
        <v>130</v>
      </c>
      <c r="R2961" s="6">
        <v>8</v>
      </c>
      <c r="S2961" s="7">
        <v>2968</v>
      </c>
      <c r="T2961" s="8">
        <v>0.06</v>
      </c>
      <c r="U2961" s="7">
        <v>178.07999999999998</v>
      </c>
      <c r="V2961" s="7">
        <v>2789.92</v>
      </c>
      <c r="W2961" s="7">
        <v>193</v>
      </c>
      <c r="X2961" s="7">
        <v>6548</v>
      </c>
      <c r="Y2961" s="9">
        <f>+DAY('TABLA PRINCIPAL'!$B2961)</f>
        <v>8</v>
      </c>
      <c r="Z2961" s="9">
        <f>+MONTH('TABLA PRINCIPAL'!$B2961)</f>
        <v>5</v>
      </c>
      <c r="AA2961" s="9">
        <f>+YEAR('TABLA PRINCIPAL'!$B2961)</f>
        <v>2015</v>
      </c>
      <c r="AB2961" s="22" t="str">
        <f>+IF(Ventas_Oficina[[#This Row],[Total del pedido]]&gt;=100000,"SI","NO")</f>
        <v>NO</v>
      </c>
      <c r="AC2961" s="22" t="str">
        <f>+_xlfn.XLOOKUP(Ventas_Oficina[[#This Row],[Nº de artículo]],AUXILIAR!A2960:A7858,AUXILIAR!D2960:D7858,"Error",0)</f>
        <v>Enviado a tiempo</v>
      </c>
      <c r="AD2961" s="22" t="str">
        <f>+IF(AND(Ventas_Oficina[[#This Row],[Total]]&gt;75000,Ventas_Oficina[[#This Row],[Envio a tiempo]]="Enviado a tiempo"),"Buena Venta","Venta Mala")</f>
        <v>Venta Mala</v>
      </c>
    </row>
    <row r="2962" spans="1:30" x14ac:dyDescent="0.25">
      <c r="A2962" s="26">
        <v>1483982</v>
      </c>
      <c r="B2962" s="10">
        <v>41575</v>
      </c>
      <c r="C2962" s="11" t="s">
        <v>441</v>
      </c>
      <c r="D2962" s="11" t="s">
        <v>135</v>
      </c>
      <c r="E2962" s="11" t="s">
        <v>12</v>
      </c>
      <c r="F2962" s="11" t="s">
        <v>13</v>
      </c>
      <c r="G2962" s="11" t="s">
        <v>1009</v>
      </c>
      <c r="H2962" s="11" t="s">
        <v>14</v>
      </c>
      <c r="I2962" s="11" t="s">
        <v>1013</v>
      </c>
      <c r="J2962" s="11" t="s">
        <v>1066</v>
      </c>
      <c r="K2962" s="11" t="s">
        <v>1261</v>
      </c>
      <c r="L2962" s="11" t="s">
        <v>1267</v>
      </c>
      <c r="M2962" s="11" t="s">
        <v>1272</v>
      </c>
      <c r="N2962" s="10">
        <v>41576</v>
      </c>
      <c r="O2962" s="12">
        <v>1364</v>
      </c>
      <c r="P2962" s="12">
        <v>2098</v>
      </c>
      <c r="Q2962" s="12">
        <v>734</v>
      </c>
      <c r="R2962" s="11">
        <v>48</v>
      </c>
      <c r="S2962" s="12">
        <v>100704</v>
      </c>
      <c r="T2962" s="13">
        <v>7.0000000000000007E-2</v>
      </c>
      <c r="U2962" s="12">
        <v>7049.2800000000007</v>
      </c>
      <c r="V2962" s="12">
        <v>93654.720000000001</v>
      </c>
      <c r="W2962" s="12">
        <v>149</v>
      </c>
      <c r="X2962" s="12">
        <v>38183</v>
      </c>
      <c r="Y2962" s="14">
        <f>+DAY('TABLA PRINCIPAL'!$B2962)</f>
        <v>28</v>
      </c>
      <c r="Z2962" s="14">
        <f>+MONTH('TABLA PRINCIPAL'!$B2962)</f>
        <v>10</v>
      </c>
      <c r="AA2962" s="14">
        <f>+YEAR('TABLA PRINCIPAL'!$B2962)</f>
        <v>2013</v>
      </c>
      <c r="AB2962" s="22" t="str">
        <f>+IF(Ventas_Oficina[[#This Row],[Total del pedido]]&gt;=100000,"SI","NO")</f>
        <v>NO</v>
      </c>
      <c r="AC2962" s="22" t="str">
        <f>+_xlfn.XLOOKUP(Ventas_Oficina[[#This Row],[Nº de artículo]],AUXILIAR!A2961:A7859,AUXILIAR!D2961:D7859,"Error",0)</f>
        <v>Enviado a tiempo</v>
      </c>
      <c r="AD2962" s="22" t="str">
        <f>+IF(AND(Ventas_Oficina[[#This Row],[Total]]&gt;75000,Ventas_Oficina[[#This Row],[Envio a tiempo]]="Enviado a tiempo"),"Buena Venta","Venta Mala")</f>
        <v>Venta Mala</v>
      </c>
    </row>
    <row r="2963" spans="1:30" x14ac:dyDescent="0.25">
      <c r="A2963" s="25">
        <v>1483982</v>
      </c>
      <c r="B2963" s="5">
        <v>42153</v>
      </c>
      <c r="C2963" s="6" t="s">
        <v>172</v>
      </c>
      <c r="D2963" s="6" t="s">
        <v>110</v>
      </c>
      <c r="E2963" s="6" t="s">
        <v>12</v>
      </c>
      <c r="F2963" s="6" t="s">
        <v>13</v>
      </c>
      <c r="G2963" s="6" t="s">
        <v>1008</v>
      </c>
      <c r="H2963" s="6" t="s">
        <v>14</v>
      </c>
      <c r="I2963" s="6" t="s">
        <v>1013</v>
      </c>
      <c r="J2963" s="6" t="s">
        <v>1044</v>
      </c>
      <c r="K2963" s="6" t="s">
        <v>1262</v>
      </c>
      <c r="L2963" s="6" t="s">
        <v>1265</v>
      </c>
      <c r="M2963" s="6" t="s">
        <v>1272</v>
      </c>
      <c r="N2963" s="5">
        <v>42155</v>
      </c>
      <c r="O2963" s="7">
        <v>118</v>
      </c>
      <c r="P2963" s="7">
        <v>188</v>
      </c>
      <c r="Q2963" s="7">
        <v>70</v>
      </c>
      <c r="R2963" s="6">
        <v>7</v>
      </c>
      <c r="S2963" s="7">
        <v>1316</v>
      </c>
      <c r="T2963" s="8">
        <v>0.01</v>
      </c>
      <c r="U2963" s="7">
        <v>13.16</v>
      </c>
      <c r="V2963" s="7">
        <v>1302.8399999999999</v>
      </c>
      <c r="W2963" s="7">
        <v>149</v>
      </c>
      <c r="X2963" s="7">
        <v>5046</v>
      </c>
      <c r="Y2963" s="9">
        <f>+DAY('TABLA PRINCIPAL'!$B2963)</f>
        <v>29</v>
      </c>
      <c r="Z2963" s="9">
        <f>+MONTH('TABLA PRINCIPAL'!$B2963)</f>
        <v>5</v>
      </c>
      <c r="AA2963" s="9">
        <f>+YEAR('TABLA PRINCIPAL'!$B2963)</f>
        <v>2015</v>
      </c>
      <c r="AB2963" s="22" t="str">
        <f>+IF(Ventas_Oficina[[#This Row],[Total del pedido]]&gt;=100000,"SI","NO")</f>
        <v>NO</v>
      </c>
      <c r="AC2963" s="22" t="str">
        <f>+_xlfn.XLOOKUP(Ventas_Oficina[[#This Row],[Nº de artículo]],AUXILIAR!A2962:A7860,AUXILIAR!D2962:D7860,"Error",0)</f>
        <v>No enviado a tiempo</v>
      </c>
      <c r="AD2963" s="22" t="str">
        <f>+IF(AND(Ventas_Oficina[[#This Row],[Total]]&gt;75000,Ventas_Oficina[[#This Row],[Envio a tiempo]]="Enviado a tiempo"),"Buena Venta","Venta Mala")</f>
        <v>Venta Mala</v>
      </c>
    </row>
    <row r="2964" spans="1:30" x14ac:dyDescent="0.25">
      <c r="A2964" s="26">
        <v>1484347</v>
      </c>
      <c r="B2964" s="10">
        <v>41685</v>
      </c>
      <c r="C2964" s="11" t="s">
        <v>190</v>
      </c>
      <c r="D2964" s="11" t="s">
        <v>137</v>
      </c>
      <c r="E2964" s="11" t="s">
        <v>4</v>
      </c>
      <c r="F2964" s="11" t="s">
        <v>5</v>
      </c>
      <c r="G2964" s="11" t="s">
        <v>1009</v>
      </c>
      <c r="H2964" s="11" t="s">
        <v>6</v>
      </c>
      <c r="I2964" s="11" t="s">
        <v>1016</v>
      </c>
      <c r="J2964" s="11" t="s">
        <v>1046</v>
      </c>
      <c r="K2964" s="11" t="s">
        <v>1261</v>
      </c>
      <c r="L2964" s="11" t="s">
        <v>1267</v>
      </c>
      <c r="M2964" s="11" t="s">
        <v>1273</v>
      </c>
      <c r="N2964" s="10">
        <v>41690</v>
      </c>
      <c r="O2964" s="12">
        <v>519</v>
      </c>
      <c r="P2964" s="12">
        <v>1298</v>
      </c>
      <c r="Q2964" s="12">
        <v>779</v>
      </c>
      <c r="R2964" s="11">
        <v>46</v>
      </c>
      <c r="S2964" s="12">
        <v>59708</v>
      </c>
      <c r="T2964" s="13">
        <v>0</v>
      </c>
      <c r="U2964" s="12">
        <v>0</v>
      </c>
      <c r="V2964" s="12">
        <v>59708</v>
      </c>
      <c r="W2964" s="12">
        <v>314</v>
      </c>
      <c r="X2964" s="12">
        <v>24965</v>
      </c>
      <c r="Y2964" s="14">
        <f>+DAY('TABLA PRINCIPAL'!$B2964)</f>
        <v>15</v>
      </c>
      <c r="Z2964" s="14">
        <f>+MONTH('TABLA PRINCIPAL'!$B2964)</f>
        <v>2</v>
      </c>
      <c r="AA2964" s="14">
        <f>+YEAR('TABLA PRINCIPAL'!$B2964)</f>
        <v>2014</v>
      </c>
      <c r="AB2964" s="22" t="str">
        <f>+IF(Ventas_Oficina[[#This Row],[Total del pedido]]&gt;=100000,"SI","NO")</f>
        <v>NO</v>
      </c>
      <c r="AC2964" s="22" t="str">
        <f>+_xlfn.XLOOKUP(Ventas_Oficina[[#This Row],[Nº de artículo]],AUXILIAR!A2963:A7861,AUXILIAR!D2963:D7861,"Error",0)</f>
        <v>Enviado a tiempo</v>
      </c>
      <c r="AD2964" s="22" t="str">
        <f>+IF(AND(Ventas_Oficina[[#This Row],[Total]]&gt;75000,Ventas_Oficina[[#This Row],[Envio a tiempo]]="Enviado a tiempo"),"Buena Venta","Venta Mala")</f>
        <v>Venta Mala</v>
      </c>
    </row>
    <row r="2965" spans="1:30" x14ac:dyDescent="0.25">
      <c r="A2965" s="25">
        <v>1484347</v>
      </c>
      <c r="B2965" s="5">
        <v>42169</v>
      </c>
      <c r="C2965" s="6" t="s">
        <v>112</v>
      </c>
      <c r="D2965" s="6" t="s">
        <v>113</v>
      </c>
      <c r="E2965" s="6" t="s">
        <v>12</v>
      </c>
      <c r="F2965" s="6" t="s">
        <v>13</v>
      </c>
      <c r="G2965" s="6" t="s">
        <v>1010</v>
      </c>
      <c r="H2965" s="6" t="s">
        <v>42</v>
      </c>
      <c r="I2965" s="6" t="s">
        <v>1016</v>
      </c>
      <c r="J2965" s="6" t="s">
        <v>1234</v>
      </c>
      <c r="K2965" s="6" t="s">
        <v>1261</v>
      </c>
      <c r="L2965" s="6" t="s">
        <v>1265</v>
      </c>
      <c r="M2965" s="6" t="s">
        <v>1272</v>
      </c>
      <c r="N2965" s="5">
        <v>42170</v>
      </c>
      <c r="O2965" s="7">
        <v>375</v>
      </c>
      <c r="P2965" s="7">
        <v>708</v>
      </c>
      <c r="Q2965" s="7">
        <v>333</v>
      </c>
      <c r="R2965" s="6">
        <v>3</v>
      </c>
      <c r="S2965" s="7">
        <v>2124</v>
      </c>
      <c r="T2965" s="8">
        <v>0</v>
      </c>
      <c r="U2965" s="7">
        <v>0</v>
      </c>
      <c r="V2965" s="7">
        <v>2124</v>
      </c>
      <c r="W2965" s="7">
        <v>235</v>
      </c>
      <c r="X2965" s="7">
        <v>6547</v>
      </c>
      <c r="Y2965" s="9">
        <f>+DAY('TABLA PRINCIPAL'!$B2965)</f>
        <v>14</v>
      </c>
      <c r="Z2965" s="9">
        <f>+MONTH('TABLA PRINCIPAL'!$B2965)</f>
        <v>6</v>
      </c>
      <c r="AA2965" s="9">
        <f>+YEAR('TABLA PRINCIPAL'!$B2965)</f>
        <v>2015</v>
      </c>
      <c r="AB2965" s="22" t="str">
        <f>+IF(Ventas_Oficina[[#This Row],[Total del pedido]]&gt;=100000,"SI","NO")</f>
        <v>NO</v>
      </c>
      <c r="AC2965" s="22" t="str">
        <f>+_xlfn.XLOOKUP(Ventas_Oficina[[#This Row],[Nº de artículo]],AUXILIAR!A2964:A7862,AUXILIAR!D2964:D7862,"Error",0)</f>
        <v>Enviado a tiempo</v>
      </c>
      <c r="AD2965" s="22" t="str">
        <f>+IF(AND(Ventas_Oficina[[#This Row],[Total]]&gt;75000,Ventas_Oficina[[#This Row],[Envio a tiempo]]="Enviado a tiempo"),"Buena Venta","Venta Mala")</f>
        <v>Venta Mala</v>
      </c>
    </row>
    <row r="2966" spans="1:30" x14ac:dyDescent="0.25">
      <c r="A2966" s="26">
        <v>1484347</v>
      </c>
      <c r="B2966" s="10">
        <v>42189</v>
      </c>
      <c r="C2966" s="11" t="s">
        <v>513</v>
      </c>
      <c r="D2966" s="11" t="s">
        <v>290</v>
      </c>
      <c r="E2966" s="11" t="s">
        <v>12</v>
      </c>
      <c r="F2966" s="11" t="s">
        <v>13</v>
      </c>
      <c r="G2966" s="11" t="s">
        <v>1008</v>
      </c>
      <c r="H2966" s="11" t="s">
        <v>42</v>
      </c>
      <c r="I2966" s="11" t="s">
        <v>1016</v>
      </c>
      <c r="J2966" s="11" t="s">
        <v>1089</v>
      </c>
      <c r="K2966" s="11" t="s">
        <v>1261</v>
      </c>
      <c r="L2966" s="11" t="s">
        <v>1265</v>
      </c>
      <c r="M2966" s="11" t="s">
        <v>1272</v>
      </c>
      <c r="N2966" s="10">
        <v>42190</v>
      </c>
      <c r="O2966" s="12">
        <v>175</v>
      </c>
      <c r="P2966" s="12">
        <v>338</v>
      </c>
      <c r="Q2966" s="12">
        <v>162</v>
      </c>
      <c r="R2966" s="11">
        <v>25</v>
      </c>
      <c r="S2966" s="12">
        <v>8450</v>
      </c>
      <c r="T2966" s="13">
        <v>0.03</v>
      </c>
      <c r="U2966" s="12">
        <v>253.5</v>
      </c>
      <c r="V2966" s="12">
        <v>8196.5</v>
      </c>
      <c r="W2966" s="12">
        <v>75</v>
      </c>
      <c r="X2966" s="12">
        <v>6547</v>
      </c>
      <c r="Y2966" s="14">
        <f>+DAY('TABLA PRINCIPAL'!$B2966)</f>
        <v>4</v>
      </c>
      <c r="Z2966" s="14">
        <f>+MONTH('TABLA PRINCIPAL'!$B2966)</f>
        <v>7</v>
      </c>
      <c r="AA2966" s="14">
        <f>+YEAR('TABLA PRINCIPAL'!$B2966)</f>
        <v>2015</v>
      </c>
      <c r="AB2966" s="22" t="str">
        <f>+IF(Ventas_Oficina[[#This Row],[Total del pedido]]&gt;=100000,"SI","NO")</f>
        <v>NO</v>
      </c>
      <c r="AC2966" s="22" t="str">
        <f>+_xlfn.XLOOKUP(Ventas_Oficina[[#This Row],[Nº de artículo]],AUXILIAR!A2965:A7863,AUXILIAR!D2965:D7863,"Error",0)</f>
        <v>No enviado a tiempo</v>
      </c>
      <c r="AD2966" s="22" t="str">
        <f>+IF(AND(Ventas_Oficina[[#This Row],[Total]]&gt;75000,Ventas_Oficina[[#This Row],[Envio a tiempo]]="Enviado a tiempo"),"Buena Venta","Venta Mala")</f>
        <v>Venta Mala</v>
      </c>
    </row>
    <row r="2967" spans="1:30" x14ac:dyDescent="0.25">
      <c r="A2967" s="25">
        <v>1484713</v>
      </c>
      <c r="B2967" s="5">
        <v>42190</v>
      </c>
      <c r="C2967" s="6" t="s">
        <v>176</v>
      </c>
      <c r="D2967" s="6" t="s">
        <v>177</v>
      </c>
      <c r="E2967" s="6" t="s">
        <v>4</v>
      </c>
      <c r="F2967" s="6" t="s">
        <v>5</v>
      </c>
      <c r="G2967" s="6" t="s">
        <v>1010</v>
      </c>
      <c r="H2967" s="6" t="s">
        <v>6</v>
      </c>
      <c r="I2967" s="6" t="s">
        <v>1014</v>
      </c>
      <c r="J2967" s="6" t="s">
        <v>1035</v>
      </c>
      <c r="K2967" s="6" t="s">
        <v>1261</v>
      </c>
      <c r="L2967" s="6" t="s">
        <v>1265</v>
      </c>
      <c r="M2967" s="6" t="s">
        <v>1272</v>
      </c>
      <c r="N2967" s="5">
        <v>42192</v>
      </c>
      <c r="O2967" s="7">
        <v>882</v>
      </c>
      <c r="P2967" s="7">
        <v>2099</v>
      </c>
      <c r="Q2967" s="7">
        <v>1217</v>
      </c>
      <c r="R2967" s="6">
        <v>33</v>
      </c>
      <c r="S2967" s="7">
        <v>69267</v>
      </c>
      <c r="T2967" s="8">
        <v>0.09</v>
      </c>
      <c r="U2967" s="7">
        <v>6234.03</v>
      </c>
      <c r="V2967" s="7">
        <v>63032.97</v>
      </c>
      <c r="W2967" s="7">
        <v>481</v>
      </c>
      <c r="X2967" s="7">
        <v>97161</v>
      </c>
      <c r="Y2967" s="9">
        <f>+DAY('TABLA PRINCIPAL'!$B2967)</f>
        <v>5</v>
      </c>
      <c r="Z2967" s="9">
        <f>+MONTH('TABLA PRINCIPAL'!$B2967)</f>
        <v>7</v>
      </c>
      <c r="AA2967" s="9">
        <f>+YEAR('TABLA PRINCIPAL'!$B2967)</f>
        <v>2015</v>
      </c>
      <c r="AB2967" s="22" t="str">
        <f>+IF(Ventas_Oficina[[#This Row],[Total del pedido]]&gt;=100000,"SI","NO")</f>
        <v>NO</v>
      </c>
      <c r="AC2967" s="22" t="str">
        <f>+_xlfn.XLOOKUP(Ventas_Oficina[[#This Row],[Nº de artículo]],AUXILIAR!A2966:A7864,AUXILIAR!D2966:D7864,"Error",0)</f>
        <v>Enviado a tiempo</v>
      </c>
      <c r="AD2967" s="22" t="str">
        <f>+IF(AND(Ventas_Oficina[[#This Row],[Total]]&gt;75000,Ventas_Oficina[[#This Row],[Envio a tiempo]]="Enviado a tiempo"),"Buena Venta","Venta Mala")</f>
        <v>Buena Venta</v>
      </c>
    </row>
    <row r="2968" spans="1:30" x14ac:dyDescent="0.25">
      <c r="A2968" s="26">
        <v>1484713</v>
      </c>
      <c r="B2968" s="10">
        <v>42190</v>
      </c>
      <c r="C2968" s="11" t="s">
        <v>176</v>
      </c>
      <c r="D2968" s="11" t="s">
        <v>177</v>
      </c>
      <c r="E2968" s="11" t="s">
        <v>4</v>
      </c>
      <c r="F2968" s="11" t="s">
        <v>5</v>
      </c>
      <c r="G2968" s="11" t="s">
        <v>1008</v>
      </c>
      <c r="H2968" s="11" t="s">
        <v>6</v>
      </c>
      <c r="I2968" s="11" t="s">
        <v>1013</v>
      </c>
      <c r="J2968" s="11" t="s">
        <v>1035</v>
      </c>
      <c r="K2968" s="11" t="s">
        <v>1261</v>
      </c>
      <c r="L2968" s="11" t="s">
        <v>1265</v>
      </c>
      <c r="M2968" s="11" t="s">
        <v>1272</v>
      </c>
      <c r="N2968" s="10">
        <v>42192</v>
      </c>
      <c r="O2968" s="12">
        <v>882</v>
      </c>
      <c r="P2968" s="12">
        <v>2099</v>
      </c>
      <c r="Q2968" s="12">
        <v>1217</v>
      </c>
      <c r="R2968" s="11">
        <v>27</v>
      </c>
      <c r="S2968" s="12">
        <v>56673</v>
      </c>
      <c r="T2968" s="13">
        <v>0.04</v>
      </c>
      <c r="U2968" s="12">
        <v>2266.92</v>
      </c>
      <c r="V2968" s="12">
        <v>54406.080000000002</v>
      </c>
      <c r="W2968" s="12">
        <v>481</v>
      </c>
      <c r="X2968" s="12">
        <v>97161</v>
      </c>
      <c r="Y2968" s="14">
        <f>+DAY('TABLA PRINCIPAL'!$B2968)</f>
        <v>5</v>
      </c>
      <c r="Z2968" s="14">
        <f>+MONTH('TABLA PRINCIPAL'!$B2968)</f>
        <v>7</v>
      </c>
      <c r="AA2968" s="14">
        <f>+YEAR('TABLA PRINCIPAL'!$B2968)</f>
        <v>2015</v>
      </c>
      <c r="AB2968" s="22" t="str">
        <f>+IF(Ventas_Oficina[[#This Row],[Total del pedido]]&gt;=100000,"SI","NO")</f>
        <v>NO</v>
      </c>
      <c r="AC2968" s="22" t="str">
        <f>+_xlfn.XLOOKUP(Ventas_Oficina[[#This Row],[Nº de artículo]],AUXILIAR!A2967:A7865,AUXILIAR!D2967:D7865,"Error",0)</f>
        <v>Enviado a tiempo</v>
      </c>
      <c r="AD2968" s="22" t="str">
        <f>+IF(AND(Ventas_Oficina[[#This Row],[Total]]&gt;75000,Ventas_Oficina[[#This Row],[Envio a tiempo]]="Enviado a tiempo"),"Buena Venta","Venta Mala")</f>
        <v>Buena Venta</v>
      </c>
    </row>
    <row r="2969" spans="1:30" x14ac:dyDescent="0.25">
      <c r="A2969" s="25">
        <v>1484713</v>
      </c>
      <c r="B2969" s="5">
        <v>42190</v>
      </c>
      <c r="C2969" s="6" t="s">
        <v>176</v>
      </c>
      <c r="D2969" s="6" t="s">
        <v>177</v>
      </c>
      <c r="E2969" s="6" t="s">
        <v>4</v>
      </c>
      <c r="F2969" s="6" t="s">
        <v>5</v>
      </c>
      <c r="G2969" s="6" t="s">
        <v>1008</v>
      </c>
      <c r="H2969" s="6" t="s">
        <v>6</v>
      </c>
      <c r="I2969" s="6" t="s">
        <v>1013</v>
      </c>
      <c r="J2969" s="6" t="s">
        <v>1035</v>
      </c>
      <c r="K2969" s="6" t="s">
        <v>1262</v>
      </c>
      <c r="L2969" s="6" t="s">
        <v>1265</v>
      </c>
      <c r="M2969" s="6" t="s">
        <v>1272</v>
      </c>
      <c r="N2969" s="5">
        <v>42192</v>
      </c>
      <c r="O2969" s="7">
        <v>882</v>
      </c>
      <c r="P2969" s="7">
        <v>2099</v>
      </c>
      <c r="Q2969" s="7">
        <v>1217</v>
      </c>
      <c r="R2969" s="6">
        <v>14</v>
      </c>
      <c r="S2969" s="7">
        <v>29386</v>
      </c>
      <c r="T2969" s="8">
        <v>0.05</v>
      </c>
      <c r="U2969" s="7">
        <v>1469.3000000000002</v>
      </c>
      <c r="V2969" s="7">
        <v>27916.7</v>
      </c>
      <c r="W2969" s="7">
        <v>481</v>
      </c>
      <c r="X2969" s="7">
        <v>97161</v>
      </c>
      <c r="Y2969" s="9">
        <f>+DAY('TABLA PRINCIPAL'!$B2969)</f>
        <v>5</v>
      </c>
      <c r="Z2969" s="9">
        <f>+MONTH('TABLA PRINCIPAL'!$B2969)</f>
        <v>7</v>
      </c>
      <c r="AA2969" s="9">
        <f>+YEAR('TABLA PRINCIPAL'!$B2969)</f>
        <v>2015</v>
      </c>
      <c r="AB2969" s="22" t="str">
        <f>+IF(Ventas_Oficina[[#This Row],[Total del pedido]]&gt;=100000,"SI","NO")</f>
        <v>NO</v>
      </c>
      <c r="AC2969" s="22" t="str">
        <f>+_xlfn.XLOOKUP(Ventas_Oficina[[#This Row],[Nº de artículo]],AUXILIAR!A2968:A7866,AUXILIAR!D2968:D7866,"Error",0)</f>
        <v>Enviado a tiempo</v>
      </c>
      <c r="AD2969" s="22" t="str">
        <f>+IF(AND(Ventas_Oficina[[#This Row],[Total]]&gt;75000,Ventas_Oficina[[#This Row],[Envio a tiempo]]="Enviado a tiempo"),"Buena Venta","Venta Mala")</f>
        <v>Buena Venta</v>
      </c>
    </row>
    <row r="2970" spans="1:30" x14ac:dyDescent="0.25">
      <c r="A2970" s="26">
        <v>1484713</v>
      </c>
      <c r="B2970" s="10">
        <v>41484</v>
      </c>
      <c r="C2970" s="11" t="s">
        <v>83</v>
      </c>
      <c r="D2970" s="11" t="s">
        <v>68</v>
      </c>
      <c r="E2970" s="11" t="s">
        <v>12</v>
      </c>
      <c r="F2970" s="11" t="s">
        <v>13</v>
      </c>
      <c r="G2970" s="11" t="s">
        <v>1009</v>
      </c>
      <c r="H2970" s="11" t="s">
        <v>14</v>
      </c>
      <c r="I2970" s="11" t="s">
        <v>1013</v>
      </c>
      <c r="J2970" s="11" t="s">
        <v>1039</v>
      </c>
      <c r="K2970" s="11" t="s">
        <v>1261</v>
      </c>
      <c r="L2970" s="11" t="s">
        <v>1267</v>
      </c>
      <c r="M2970" s="11" t="s">
        <v>1272</v>
      </c>
      <c r="N2970" s="10">
        <v>41485</v>
      </c>
      <c r="O2970" s="12">
        <v>479</v>
      </c>
      <c r="P2970" s="12">
        <v>1197</v>
      </c>
      <c r="Q2970" s="12">
        <v>718</v>
      </c>
      <c r="R2970" s="11">
        <v>38</v>
      </c>
      <c r="S2970" s="12">
        <v>45486</v>
      </c>
      <c r="T2970" s="13">
        <v>0.03</v>
      </c>
      <c r="U2970" s="12">
        <v>1364.58</v>
      </c>
      <c r="V2970" s="12">
        <v>44121.42</v>
      </c>
      <c r="W2970" s="12">
        <v>581</v>
      </c>
      <c r="X2970" s="12">
        <v>10770</v>
      </c>
      <c r="Y2970" s="14">
        <f>+DAY('TABLA PRINCIPAL'!$B2970)</f>
        <v>29</v>
      </c>
      <c r="Z2970" s="14">
        <f>+MONTH('TABLA PRINCIPAL'!$B2970)</f>
        <v>7</v>
      </c>
      <c r="AA2970" s="14">
        <f>+YEAR('TABLA PRINCIPAL'!$B2970)</f>
        <v>2013</v>
      </c>
      <c r="AB2970" s="22" t="str">
        <f>+IF(Ventas_Oficina[[#This Row],[Total del pedido]]&gt;=100000,"SI","NO")</f>
        <v>NO</v>
      </c>
      <c r="AC2970" s="22" t="str">
        <f>+_xlfn.XLOOKUP(Ventas_Oficina[[#This Row],[Nº de artículo]],AUXILIAR!A2969:A7867,AUXILIAR!D2969:D7867,"Error",0)</f>
        <v>Enviado a tiempo</v>
      </c>
      <c r="AD2970" s="22" t="str">
        <f>+IF(AND(Ventas_Oficina[[#This Row],[Total]]&gt;75000,Ventas_Oficina[[#This Row],[Envio a tiempo]]="Enviado a tiempo"),"Buena Venta","Venta Mala")</f>
        <v>Venta Mala</v>
      </c>
    </row>
    <row r="2971" spans="1:30" x14ac:dyDescent="0.25">
      <c r="A2971" s="25">
        <v>1484713</v>
      </c>
      <c r="B2971" s="5">
        <v>42190</v>
      </c>
      <c r="C2971" s="6" t="s">
        <v>176</v>
      </c>
      <c r="D2971" s="6" t="s">
        <v>177</v>
      </c>
      <c r="E2971" s="6" t="s">
        <v>4</v>
      </c>
      <c r="F2971" s="6" t="s">
        <v>5</v>
      </c>
      <c r="G2971" s="6" t="s">
        <v>1009</v>
      </c>
      <c r="H2971" s="6" t="s">
        <v>6</v>
      </c>
      <c r="I2971" s="6" t="s">
        <v>1016</v>
      </c>
      <c r="J2971" s="6" t="s">
        <v>1035</v>
      </c>
      <c r="K2971" s="6" t="s">
        <v>1262</v>
      </c>
      <c r="L2971" s="6" t="s">
        <v>1266</v>
      </c>
      <c r="M2971" s="6" t="s">
        <v>1272</v>
      </c>
      <c r="N2971" s="5">
        <v>42192</v>
      </c>
      <c r="O2971" s="7">
        <v>882</v>
      </c>
      <c r="P2971" s="7">
        <v>2099</v>
      </c>
      <c r="Q2971" s="7">
        <v>1217</v>
      </c>
      <c r="R2971" s="6">
        <v>10</v>
      </c>
      <c r="S2971" s="7">
        <v>20990</v>
      </c>
      <c r="T2971" s="8">
        <v>0.01</v>
      </c>
      <c r="U2971" s="7">
        <v>209.9</v>
      </c>
      <c r="V2971" s="7">
        <v>20780.099999999999</v>
      </c>
      <c r="W2971" s="7">
        <v>481</v>
      </c>
      <c r="X2971" s="7">
        <v>97161</v>
      </c>
      <c r="Y2971" s="9">
        <f>+DAY('TABLA PRINCIPAL'!$B2971)</f>
        <v>5</v>
      </c>
      <c r="Z2971" s="9">
        <f>+MONTH('TABLA PRINCIPAL'!$B2971)</f>
        <v>7</v>
      </c>
      <c r="AA2971" s="9">
        <f>+YEAR('TABLA PRINCIPAL'!$B2971)</f>
        <v>2015</v>
      </c>
      <c r="AB2971" s="22" t="str">
        <f>+IF(Ventas_Oficina[[#This Row],[Total del pedido]]&gt;=100000,"SI","NO")</f>
        <v>NO</v>
      </c>
      <c r="AC2971" s="22" t="str">
        <f>+_xlfn.XLOOKUP(Ventas_Oficina[[#This Row],[Nº de artículo]],AUXILIAR!A2970:A7868,AUXILIAR!D2970:D7868,"Error",0)</f>
        <v>No enviado a tiempo</v>
      </c>
      <c r="AD2971" s="22" t="str">
        <f>+IF(AND(Ventas_Oficina[[#This Row],[Total]]&gt;75000,Ventas_Oficina[[#This Row],[Envio a tiempo]]="Enviado a tiempo"),"Buena Venta","Venta Mala")</f>
        <v>Venta Mala</v>
      </c>
    </row>
    <row r="2972" spans="1:30" x14ac:dyDescent="0.25">
      <c r="A2972" s="26">
        <v>1484713</v>
      </c>
      <c r="B2972" s="10">
        <v>41548</v>
      </c>
      <c r="C2972" s="11" t="s">
        <v>730</v>
      </c>
      <c r="D2972" s="11" t="s">
        <v>97</v>
      </c>
      <c r="E2972" s="11" t="s">
        <v>12</v>
      </c>
      <c r="F2972" s="11" t="s">
        <v>13</v>
      </c>
      <c r="G2972" s="11" t="s">
        <v>1008</v>
      </c>
      <c r="H2972" s="11" t="s">
        <v>14</v>
      </c>
      <c r="I2972" s="11" t="s">
        <v>1015</v>
      </c>
      <c r="J2972" s="11" t="s">
        <v>1069</v>
      </c>
      <c r="K2972" s="11" t="s">
        <v>1261</v>
      </c>
      <c r="L2972" s="11" t="s">
        <v>1267</v>
      </c>
      <c r="M2972" s="11" t="s">
        <v>1273</v>
      </c>
      <c r="N2972" s="10">
        <v>41549</v>
      </c>
      <c r="O2972" s="12">
        <v>192</v>
      </c>
      <c r="P2972" s="12">
        <v>326</v>
      </c>
      <c r="Q2972" s="12">
        <v>134</v>
      </c>
      <c r="R2972" s="11">
        <v>19</v>
      </c>
      <c r="S2972" s="12">
        <v>6194</v>
      </c>
      <c r="T2972" s="13">
        <v>0</v>
      </c>
      <c r="U2972" s="12">
        <v>0</v>
      </c>
      <c r="V2972" s="12">
        <v>6194</v>
      </c>
      <c r="W2972" s="12">
        <v>186</v>
      </c>
      <c r="X2972" s="12">
        <v>7051</v>
      </c>
      <c r="Y2972" s="14">
        <f>+DAY('TABLA PRINCIPAL'!$B2972)</f>
        <v>1</v>
      </c>
      <c r="Z2972" s="14">
        <f>+MONTH('TABLA PRINCIPAL'!$B2972)</f>
        <v>10</v>
      </c>
      <c r="AA2972" s="14">
        <f>+YEAR('TABLA PRINCIPAL'!$B2972)</f>
        <v>2013</v>
      </c>
      <c r="AB2972" s="22" t="str">
        <f>+IF(Ventas_Oficina[[#This Row],[Total del pedido]]&gt;=100000,"SI","NO")</f>
        <v>NO</v>
      </c>
      <c r="AC2972" s="22" t="str">
        <f>+_xlfn.XLOOKUP(Ventas_Oficina[[#This Row],[Nº de artículo]],AUXILIAR!A2971:A7869,AUXILIAR!D2971:D7869,"Error",0)</f>
        <v>Enviado a tiempo</v>
      </c>
      <c r="AD2972" s="22" t="str">
        <f>+IF(AND(Ventas_Oficina[[#This Row],[Total]]&gt;75000,Ventas_Oficina[[#This Row],[Envio a tiempo]]="Enviado a tiempo"),"Buena Venta","Venta Mala")</f>
        <v>Venta Mala</v>
      </c>
    </row>
    <row r="2973" spans="1:30" x14ac:dyDescent="0.25">
      <c r="A2973" s="25">
        <v>1484713</v>
      </c>
      <c r="B2973" s="5">
        <v>42190</v>
      </c>
      <c r="C2973" s="6" t="s">
        <v>176</v>
      </c>
      <c r="D2973" s="6" t="s">
        <v>177</v>
      </c>
      <c r="E2973" s="6" t="s">
        <v>4</v>
      </c>
      <c r="F2973" s="6" t="s">
        <v>5</v>
      </c>
      <c r="G2973" s="6" t="s">
        <v>1008</v>
      </c>
      <c r="H2973" s="6" t="s">
        <v>6</v>
      </c>
      <c r="I2973" s="6" t="s">
        <v>1014</v>
      </c>
      <c r="J2973" s="6" t="s">
        <v>1035</v>
      </c>
      <c r="K2973" s="6" t="s">
        <v>1261</v>
      </c>
      <c r="L2973" s="6" t="s">
        <v>1265</v>
      </c>
      <c r="M2973" s="6" t="s">
        <v>1272</v>
      </c>
      <c r="N2973" s="5">
        <v>42192</v>
      </c>
      <c r="O2973" s="7">
        <v>882</v>
      </c>
      <c r="P2973" s="7">
        <v>2099</v>
      </c>
      <c r="Q2973" s="7">
        <v>1217</v>
      </c>
      <c r="R2973" s="6">
        <v>1</v>
      </c>
      <c r="S2973" s="7">
        <v>2099</v>
      </c>
      <c r="T2973" s="8">
        <v>0.04</v>
      </c>
      <c r="U2973" s="7">
        <v>83.960000000000008</v>
      </c>
      <c r="V2973" s="7">
        <v>2015.04</v>
      </c>
      <c r="W2973" s="7">
        <v>481</v>
      </c>
      <c r="X2973" s="7">
        <v>97161</v>
      </c>
      <c r="Y2973" s="9">
        <f>+DAY('TABLA PRINCIPAL'!$B2973)</f>
        <v>5</v>
      </c>
      <c r="Z2973" s="9">
        <f>+MONTH('TABLA PRINCIPAL'!$B2973)</f>
        <v>7</v>
      </c>
      <c r="AA2973" s="9">
        <f>+YEAR('TABLA PRINCIPAL'!$B2973)</f>
        <v>2015</v>
      </c>
      <c r="AB2973" s="22" t="str">
        <f>+IF(Ventas_Oficina[[#This Row],[Total del pedido]]&gt;=100000,"SI","NO")</f>
        <v>NO</v>
      </c>
      <c r="AC2973" s="22" t="str">
        <f>+_xlfn.XLOOKUP(Ventas_Oficina[[#This Row],[Nº de artículo]],AUXILIAR!A2972:A7870,AUXILIAR!D2972:D7870,"Error",0)</f>
        <v>No enviado a tiempo</v>
      </c>
      <c r="AD2973" s="22" t="str">
        <f>+IF(AND(Ventas_Oficina[[#This Row],[Total]]&gt;75000,Ventas_Oficina[[#This Row],[Envio a tiempo]]="Enviado a tiempo"),"Buena Venta","Venta Mala")</f>
        <v>Venta Mala</v>
      </c>
    </row>
    <row r="2974" spans="1:30" x14ac:dyDescent="0.25">
      <c r="A2974" s="26">
        <v>1484713</v>
      </c>
      <c r="B2974" s="10">
        <v>42190</v>
      </c>
      <c r="C2974" s="11" t="s">
        <v>176</v>
      </c>
      <c r="D2974" s="11" t="s">
        <v>177</v>
      </c>
      <c r="E2974" s="11" t="s">
        <v>4</v>
      </c>
      <c r="F2974" s="11" t="s">
        <v>5</v>
      </c>
      <c r="G2974" s="11" t="s">
        <v>1010</v>
      </c>
      <c r="H2974" s="11" t="s">
        <v>6</v>
      </c>
      <c r="I2974" s="11" t="s">
        <v>1016</v>
      </c>
      <c r="J2974" s="11" t="s">
        <v>1035</v>
      </c>
      <c r="K2974" s="11" t="s">
        <v>1262</v>
      </c>
      <c r="L2974" s="11" t="s">
        <v>1266</v>
      </c>
      <c r="M2974" s="11" t="s">
        <v>1272</v>
      </c>
      <c r="N2974" s="10">
        <v>42192</v>
      </c>
      <c r="O2974" s="12">
        <v>882</v>
      </c>
      <c r="P2974" s="12">
        <v>2099</v>
      </c>
      <c r="Q2974" s="12">
        <v>1217</v>
      </c>
      <c r="R2974" s="11">
        <v>47</v>
      </c>
      <c r="S2974" s="12">
        <v>98653</v>
      </c>
      <c r="T2974" s="13">
        <v>7.0000000000000007E-2</v>
      </c>
      <c r="U2974" s="12">
        <v>6905.7100000000009</v>
      </c>
      <c r="V2974" s="12">
        <v>91747.29</v>
      </c>
      <c r="W2974" s="12">
        <v>481</v>
      </c>
      <c r="X2974" s="12">
        <v>97161</v>
      </c>
      <c r="Y2974" s="14">
        <f>+DAY('TABLA PRINCIPAL'!$B2974)</f>
        <v>5</v>
      </c>
      <c r="Z2974" s="14">
        <f>+MONTH('TABLA PRINCIPAL'!$B2974)</f>
        <v>7</v>
      </c>
      <c r="AA2974" s="14">
        <f>+YEAR('TABLA PRINCIPAL'!$B2974)</f>
        <v>2015</v>
      </c>
      <c r="AB2974" s="22" t="str">
        <f>+IF(Ventas_Oficina[[#This Row],[Total del pedido]]&gt;=100000,"SI","NO")</f>
        <v>NO</v>
      </c>
      <c r="AC2974" s="22" t="str">
        <f>+_xlfn.XLOOKUP(Ventas_Oficina[[#This Row],[Nº de artículo]],AUXILIAR!A2973:A7871,AUXILIAR!D2973:D7871,"Error",0)</f>
        <v>Enviado a tiempo</v>
      </c>
      <c r="AD2974" s="22" t="str">
        <f>+IF(AND(Ventas_Oficina[[#This Row],[Total]]&gt;75000,Ventas_Oficina[[#This Row],[Envio a tiempo]]="Enviado a tiempo"),"Buena Venta","Venta Mala")</f>
        <v>Buena Venta</v>
      </c>
    </row>
    <row r="2975" spans="1:30" x14ac:dyDescent="0.25">
      <c r="A2975" s="25">
        <v>1484713</v>
      </c>
      <c r="B2975" s="5">
        <v>42001</v>
      </c>
      <c r="C2975" s="6" t="s">
        <v>469</v>
      </c>
      <c r="D2975" s="6" t="s">
        <v>19</v>
      </c>
      <c r="E2975" s="6" t="s">
        <v>4</v>
      </c>
      <c r="F2975" s="6" t="s">
        <v>5</v>
      </c>
      <c r="G2975" s="6" t="s">
        <v>1008</v>
      </c>
      <c r="H2975" s="6" t="s">
        <v>6</v>
      </c>
      <c r="I2975" s="6" t="s">
        <v>1012</v>
      </c>
      <c r="J2975" s="6" t="s">
        <v>1035</v>
      </c>
      <c r="K2975" s="6" t="s">
        <v>1261</v>
      </c>
      <c r="L2975" s="6" t="s">
        <v>1267</v>
      </c>
      <c r="M2975" s="6" t="s">
        <v>1272</v>
      </c>
      <c r="N2975" s="5">
        <v>42001</v>
      </c>
      <c r="O2975" s="7">
        <v>882</v>
      </c>
      <c r="P2975" s="7">
        <v>2099</v>
      </c>
      <c r="Q2975" s="7">
        <v>1217</v>
      </c>
      <c r="R2975" s="6">
        <v>29</v>
      </c>
      <c r="S2975" s="7">
        <v>60871</v>
      </c>
      <c r="T2975" s="8">
        <v>7.0000000000000007E-2</v>
      </c>
      <c r="U2975" s="7">
        <v>4260.97</v>
      </c>
      <c r="V2975" s="7">
        <v>56610.03</v>
      </c>
      <c r="W2975" s="7">
        <v>481</v>
      </c>
      <c r="X2975" s="7">
        <v>97132</v>
      </c>
      <c r="Y2975" s="9">
        <f>+DAY('TABLA PRINCIPAL'!$B2975)</f>
        <v>28</v>
      </c>
      <c r="Z2975" s="9">
        <f>+MONTH('TABLA PRINCIPAL'!$B2975)</f>
        <v>12</v>
      </c>
      <c r="AA2975" s="9">
        <f>+YEAR('TABLA PRINCIPAL'!$B2975)</f>
        <v>2014</v>
      </c>
      <c r="AB2975" s="22" t="str">
        <f>+IF(Ventas_Oficina[[#This Row],[Total del pedido]]&gt;=100000,"SI","NO")</f>
        <v>NO</v>
      </c>
      <c r="AC2975" s="22" t="str">
        <f>+_xlfn.XLOOKUP(Ventas_Oficina[[#This Row],[Nº de artículo]],AUXILIAR!A2974:A7872,AUXILIAR!D2974:D7872,"Error",0)</f>
        <v>Enviado a tiempo</v>
      </c>
      <c r="AD2975" s="22" t="str">
        <f>+IF(AND(Ventas_Oficina[[#This Row],[Total]]&gt;75000,Ventas_Oficina[[#This Row],[Envio a tiempo]]="Enviado a tiempo"),"Buena Venta","Venta Mala")</f>
        <v>Buena Venta</v>
      </c>
    </row>
    <row r="2976" spans="1:30" x14ac:dyDescent="0.25">
      <c r="A2976" s="26">
        <v>1484713</v>
      </c>
      <c r="B2976" s="10">
        <v>42190</v>
      </c>
      <c r="C2976" s="11" t="s">
        <v>176</v>
      </c>
      <c r="D2976" s="11" t="s">
        <v>177</v>
      </c>
      <c r="E2976" s="11" t="s">
        <v>4</v>
      </c>
      <c r="F2976" s="11" t="s">
        <v>5</v>
      </c>
      <c r="G2976" s="11" t="s">
        <v>1008</v>
      </c>
      <c r="H2976" s="11" t="s">
        <v>6</v>
      </c>
      <c r="I2976" s="11" t="s">
        <v>1015</v>
      </c>
      <c r="J2976" s="11" t="s">
        <v>1035</v>
      </c>
      <c r="K2976" s="11" t="s">
        <v>1261</v>
      </c>
      <c r="L2976" s="11" t="s">
        <v>1267</v>
      </c>
      <c r="M2976" s="11" t="s">
        <v>1272</v>
      </c>
      <c r="N2976" s="10">
        <v>42192</v>
      </c>
      <c r="O2976" s="12">
        <v>882</v>
      </c>
      <c r="P2976" s="12">
        <v>2099</v>
      </c>
      <c r="Q2976" s="12">
        <v>1217</v>
      </c>
      <c r="R2976" s="11">
        <v>15</v>
      </c>
      <c r="S2976" s="12">
        <v>31485</v>
      </c>
      <c r="T2976" s="13">
        <v>0.03</v>
      </c>
      <c r="U2976" s="12">
        <v>944.55</v>
      </c>
      <c r="V2976" s="12">
        <v>30540.45</v>
      </c>
      <c r="W2976" s="12">
        <v>481</v>
      </c>
      <c r="X2976" s="12">
        <v>97161</v>
      </c>
      <c r="Y2976" s="14">
        <f>+DAY('TABLA PRINCIPAL'!$B2976)</f>
        <v>5</v>
      </c>
      <c r="Z2976" s="14">
        <f>+MONTH('TABLA PRINCIPAL'!$B2976)</f>
        <v>7</v>
      </c>
      <c r="AA2976" s="14">
        <f>+YEAR('TABLA PRINCIPAL'!$B2976)</f>
        <v>2015</v>
      </c>
      <c r="AB2976" s="22" t="str">
        <f>+IF(Ventas_Oficina[[#This Row],[Total del pedido]]&gt;=100000,"SI","NO")</f>
        <v>NO</v>
      </c>
      <c r="AC2976" s="22" t="str">
        <f>+_xlfn.XLOOKUP(Ventas_Oficina[[#This Row],[Nº de artículo]],AUXILIAR!A2975:A7873,AUXILIAR!D2975:D7873,"Error",0)</f>
        <v>No enviado a tiempo</v>
      </c>
      <c r="AD2976" s="22" t="str">
        <f>+IF(AND(Ventas_Oficina[[#This Row],[Total]]&gt;75000,Ventas_Oficina[[#This Row],[Envio a tiempo]]="Enviado a tiempo"),"Buena Venta","Venta Mala")</f>
        <v>Venta Mala</v>
      </c>
    </row>
    <row r="2977" spans="1:30" x14ac:dyDescent="0.25">
      <c r="A2977" s="25">
        <v>1484713</v>
      </c>
      <c r="B2977" s="5">
        <v>42190</v>
      </c>
      <c r="C2977" s="6" t="s">
        <v>176</v>
      </c>
      <c r="D2977" s="6" t="s">
        <v>177</v>
      </c>
      <c r="E2977" s="6" t="s">
        <v>4</v>
      </c>
      <c r="F2977" s="6" t="s">
        <v>5</v>
      </c>
      <c r="G2977" s="6" t="s">
        <v>1010</v>
      </c>
      <c r="H2977" s="6" t="s">
        <v>6</v>
      </c>
      <c r="I2977" s="6" t="s">
        <v>1013</v>
      </c>
      <c r="J2977" s="6" t="s">
        <v>1035</v>
      </c>
      <c r="K2977" s="6" t="s">
        <v>1262</v>
      </c>
      <c r="L2977" s="6" t="s">
        <v>1265</v>
      </c>
      <c r="M2977" s="6" t="s">
        <v>1273</v>
      </c>
      <c r="N2977" s="5">
        <v>42192</v>
      </c>
      <c r="O2977" s="7">
        <v>882</v>
      </c>
      <c r="P2977" s="7">
        <v>2099</v>
      </c>
      <c r="Q2977" s="7">
        <v>1217</v>
      </c>
      <c r="R2977" s="6">
        <v>28</v>
      </c>
      <c r="S2977" s="7">
        <v>58772</v>
      </c>
      <c r="T2977" s="8">
        <v>0.05</v>
      </c>
      <c r="U2977" s="7">
        <v>2938.6000000000004</v>
      </c>
      <c r="V2977" s="7">
        <v>55833.4</v>
      </c>
      <c r="W2977" s="7">
        <v>481</v>
      </c>
      <c r="X2977" s="7">
        <v>97165</v>
      </c>
      <c r="Y2977" s="9">
        <f>+DAY('TABLA PRINCIPAL'!$B2977)</f>
        <v>5</v>
      </c>
      <c r="Z2977" s="9">
        <f>+MONTH('TABLA PRINCIPAL'!$B2977)</f>
        <v>7</v>
      </c>
      <c r="AA2977" s="9">
        <f>+YEAR('TABLA PRINCIPAL'!$B2977)</f>
        <v>2015</v>
      </c>
      <c r="AB2977" s="22" t="str">
        <f>+IF(Ventas_Oficina[[#This Row],[Total del pedido]]&gt;=100000,"SI","NO")</f>
        <v>NO</v>
      </c>
      <c r="AC2977" s="22" t="str">
        <f>+_xlfn.XLOOKUP(Ventas_Oficina[[#This Row],[Nº de artículo]],AUXILIAR!A2976:A7874,AUXILIAR!D2976:D7874,"Error",0)</f>
        <v>Enviado a tiempo</v>
      </c>
      <c r="AD2977" s="22" t="str">
        <f>+IF(AND(Ventas_Oficina[[#This Row],[Total]]&gt;75000,Ventas_Oficina[[#This Row],[Envio a tiempo]]="Enviado a tiempo"),"Buena Venta","Venta Mala")</f>
        <v>Buena Venta</v>
      </c>
    </row>
    <row r="2978" spans="1:30" x14ac:dyDescent="0.25">
      <c r="A2978" s="26">
        <v>1485443</v>
      </c>
      <c r="B2978" s="10">
        <v>41678</v>
      </c>
      <c r="C2978" s="11" t="s">
        <v>273</v>
      </c>
      <c r="D2978" s="11" t="s">
        <v>274</v>
      </c>
      <c r="E2978" s="11" t="s">
        <v>4</v>
      </c>
      <c r="F2978" s="11" t="s">
        <v>5</v>
      </c>
      <c r="G2978" s="11" t="s">
        <v>1010</v>
      </c>
      <c r="H2978" s="11" t="s">
        <v>17</v>
      </c>
      <c r="I2978" s="11" t="s">
        <v>1015</v>
      </c>
      <c r="J2978" s="11" t="s">
        <v>1059</v>
      </c>
      <c r="K2978" s="11" t="s">
        <v>1261</v>
      </c>
      <c r="L2978" s="11" t="s">
        <v>1267</v>
      </c>
      <c r="M2978" s="11" t="s">
        <v>1272</v>
      </c>
      <c r="N2978" s="10">
        <v>41685</v>
      </c>
      <c r="O2978" s="12">
        <v>226</v>
      </c>
      <c r="P2978" s="12">
        <v>358</v>
      </c>
      <c r="Q2978" s="12">
        <v>132</v>
      </c>
      <c r="R2978" s="11">
        <v>30</v>
      </c>
      <c r="S2978" s="12">
        <v>10740</v>
      </c>
      <c r="T2978" s="13">
        <v>0.01</v>
      </c>
      <c r="U2978" s="12">
        <v>107.4</v>
      </c>
      <c r="V2978" s="12">
        <v>10632.6</v>
      </c>
      <c r="W2978" s="12">
        <v>547</v>
      </c>
      <c r="X2978" s="12">
        <v>14478</v>
      </c>
      <c r="Y2978" s="14">
        <f>+DAY('TABLA PRINCIPAL'!$B2978)</f>
        <v>8</v>
      </c>
      <c r="Z2978" s="14">
        <f>+MONTH('TABLA PRINCIPAL'!$B2978)</f>
        <v>2</v>
      </c>
      <c r="AA2978" s="14">
        <f>+YEAR('TABLA PRINCIPAL'!$B2978)</f>
        <v>2014</v>
      </c>
      <c r="AB2978" s="22" t="str">
        <f>+IF(Ventas_Oficina[[#This Row],[Total del pedido]]&gt;=100000,"SI","NO")</f>
        <v>NO</v>
      </c>
      <c r="AC2978" s="22" t="str">
        <f>+_xlfn.XLOOKUP(Ventas_Oficina[[#This Row],[Nº de artículo]],AUXILIAR!A2977:A7875,AUXILIAR!D2977:D7875,"Error",0)</f>
        <v>Enviado a tiempo</v>
      </c>
      <c r="AD2978" s="22" t="str">
        <f>+IF(AND(Ventas_Oficina[[#This Row],[Total]]&gt;75000,Ventas_Oficina[[#This Row],[Envio a tiempo]]="Enviado a tiempo"),"Buena Venta","Venta Mala")</f>
        <v>Venta Mala</v>
      </c>
    </row>
    <row r="2979" spans="1:30" x14ac:dyDescent="0.25">
      <c r="A2979" s="25">
        <v>1485443</v>
      </c>
      <c r="B2979" s="5">
        <v>42194</v>
      </c>
      <c r="C2979" s="6" t="s">
        <v>351</v>
      </c>
      <c r="D2979" s="6" t="s">
        <v>123</v>
      </c>
      <c r="E2979" s="6" t="s">
        <v>4</v>
      </c>
      <c r="F2979" s="6" t="s">
        <v>5</v>
      </c>
      <c r="G2979" s="6" t="s">
        <v>1007</v>
      </c>
      <c r="H2979" s="6" t="s">
        <v>9</v>
      </c>
      <c r="I2979" s="6" t="s">
        <v>1014</v>
      </c>
      <c r="J2979" s="6" t="s">
        <v>1103</v>
      </c>
      <c r="K2979" s="6" t="s">
        <v>1261</v>
      </c>
      <c r="L2979" s="6" t="s">
        <v>1266</v>
      </c>
      <c r="M2979" s="6" t="s">
        <v>1272</v>
      </c>
      <c r="N2979" s="5">
        <v>42195</v>
      </c>
      <c r="O2979" s="7">
        <v>5616</v>
      </c>
      <c r="P2979" s="7">
        <v>13698</v>
      </c>
      <c r="Q2979" s="7">
        <v>8082</v>
      </c>
      <c r="R2979" s="6">
        <v>34</v>
      </c>
      <c r="S2979" s="7">
        <v>465732</v>
      </c>
      <c r="T2979" s="8">
        <v>0</v>
      </c>
      <c r="U2979" s="7">
        <v>0</v>
      </c>
      <c r="V2979" s="7">
        <v>465732</v>
      </c>
      <c r="W2979" s="7">
        <v>2449</v>
      </c>
      <c r="X2979" s="7">
        <v>96417</v>
      </c>
      <c r="Y2979" s="9">
        <f>+DAY('TABLA PRINCIPAL'!$B2979)</f>
        <v>9</v>
      </c>
      <c r="Z2979" s="9">
        <f>+MONTH('TABLA PRINCIPAL'!$B2979)</f>
        <v>7</v>
      </c>
      <c r="AA2979" s="9">
        <f>+YEAR('TABLA PRINCIPAL'!$B2979)</f>
        <v>2015</v>
      </c>
      <c r="AB2979" s="22" t="str">
        <f>+IF(Ventas_Oficina[[#This Row],[Total del pedido]]&gt;=100000,"SI","NO")</f>
        <v>SI</v>
      </c>
      <c r="AC2979" s="22" t="str">
        <f>+_xlfn.XLOOKUP(Ventas_Oficina[[#This Row],[Nº de artículo]],AUXILIAR!A2978:A7876,AUXILIAR!D2978:D7876,"Error",0)</f>
        <v>Enviado a tiempo</v>
      </c>
      <c r="AD2979" s="22" t="str">
        <f>+IF(AND(Ventas_Oficina[[#This Row],[Total]]&gt;75000,Ventas_Oficina[[#This Row],[Envio a tiempo]]="Enviado a tiempo"),"Buena Venta","Venta Mala")</f>
        <v>Buena Venta</v>
      </c>
    </row>
    <row r="2980" spans="1:30" x14ac:dyDescent="0.25">
      <c r="A2980" s="26">
        <v>1485443</v>
      </c>
      <c r="B2980" s="10">
        <v>42194</v>
      </c>
      <c r="C2980" s="11" t="s">
        <v>351</v>
      </c>
      <c r="D2980" s="11" t="s">
        <v>123</v>
      </c>
      <c r="E2980" s="11" t="s">
        <v>4</v>
      </c>
      <c r="F2980" s="11" t="s">
        <v>5</v>
      </c>
      <c r="G2980" s="11" t="s">
        <v>1009</v>
      </c>
      <c r="H2980" s="11" t="s">
        <v>9</v>
      </c>
      <c r="I2980" s="11" t="s">
        <v>1014</v>
      </c>
      <c r="J2980" s="11" t="s">
        <v>1103</v>
      </c>
      <c r="K2980" s="11" t="s">
        <v>1261</v>
      </c>
      <c r="L2980" s="11" t="s">
        <v>1265</v>
      </c>
      <c r="M2980" s="11" t="s">
        <v>1272</v>
      </c>
      <c r="N2980" s="10">
        <v>42195</v>
      </c>
      <c r="O2980" s="12">
        <v>5616</v>
      </c>
      <c r="P2980" s="12">
        <v>13698</v>
      </c>
      <c r="Q2980" s="12">
        <v>8082</v>
      </c>
      <c r="R2980" s="11">
        <v>30</v>
      </c>
      <c r="S2980" s="12">
        <v>410940</v>
      </c>
      <c r="T2980" s="13">
        <v>0.01</v>
      </c>
      <c r="U2980" s="12">
        <v>4109.3999999999996</v>
      </c>
      <c r="V2980" s="12">
        <v>406830.6</v>
      </c>
      <c r="W2980" s="12">
        <v>2449</v>
      </c>
      <c r="X2980" s="12">
        <v>96417</v>
      </c>
      <c r="Y2980" s="14">
        <f>+DAY('TABLA PRINCIPAL'!$B2980)</f>
        <v>9</v>
      </c>
      <c r="Z2980" s="14">
        <f>+MONTH('TABLA PRINCIPAL'!$B2980)</f>
        <v>7</v>
      </c>
      <c r="AA2980" s="14">
        <f>+YEAR('TABLA PRINCIPAL'!$B2980)</f>
        <v>2015</v>
      </c>
      <c r="AB2980" s="22" t="str">
        <f>+IF(Ventas_Oficina[[#This Row],[Total del pedido]]&gt;=100000,"SI","NO")</f>
        <v>SI</v>
      </c>
      <c r="AC2980" s="22" t="str">
        <f>+_xlfn.XLOOKUP(Ventas_Oficina[[#This Row],[Nº de artículo]],AUXILIAR!A2979:A7877,AUXILIAR!D2979:D7877,"Error",0)</f>
        <v>No enviado a tiempo</v>
      </c>
      <c r="AD2980" s="22" t="str">
        <f>+IF(AND(Ventas_Oficina[[#This Row],[Total]]&gt;75000,Ventas_Oficina[[#This Row],[Envio a tiempo]]="Enviado a tiempo"),"Buena Venta","Venta Mala")</f>
        <v>Venta Mala</v>
      </c>
    </row>
    <row r="2981" spans="1:30" x14ac:dyDescent="0.25">
      <c r="A2981" s="25">
        <v>1485808</v>
      </c>
      <c r="B2981" s="5">
        <v>41842</v>
      </c>
      <c r="C2981" s="6" t="s">
        <v>660</v>
      </c>
      <c r="D2981" s="6" t="s">
        <v>52</v>
      </c>
      <c r="E2981" s="6" t="s">
        <v>4</v>
      </c>
      <c r="F2981" s="6" t="s">
        <v>5</v>
      </c>
      <c r="G2981" s="6" t="s">
        <v>1008</v>
      </c>
      <c r="H2981" s="6" t="s">
        <v>53</v>
      </c>
      <c r="I2981" s="6" t="s">
        <v>1012</v>
      </c>
      <c r="J2981" s="6" t="s">
        <v>1044</v>
      </c>
      <c r="K2981" s="6" t="s">
        <v>1261</v>
      </c>
      <c r="L2981" s="6" t="s">
        <v>1267</v>
      </c>
      <c r="M2981" s="6" t="s">
        <v>1272</v>
      </c>
      <c r="N2981" s="5">
        <v>41844</v>
      </c>
      <c r="O2981" s="7">
        <v>118</v>
      </c>
      <c r="P2981" s="7">
        <v>188</v>
      </c>
      <c r="Q2981" s="7">
        <v>70</v>
      </c>
      <c r="R2981" s="6">
        <v>27</v>
      </c>
      <c r="S2981" s="7">
        <v>5076</v>
      </c>
      <c r="T2981" s="8">
        <v>0.01</v>
      </c>
      <c r="U2981" s="7">
        <v>50.76</v>
      </c>
      <c r="V2981" s="7">
        <v>5025.24</v>
      </c>
      <c r="W2981" s="7">
        <v>149</v>
      </c>
      <c r="X2981" s="7">
        <v>4393</v>
      </c>
      <c r="Y2981" s="9">
        <f>+DAY('TABLA PRINCIPAL'!$B2981)</f>
        <v>22</v>
      </c>
      <c r="Z2981" s="9">
        <f>+MONTH('TABLA PRINCIPAL'!$B2981)</f>
        <v>7</v>
      </c>
      <c r="AA2981" s="9">
        <f>+YEAR('TABLA PRINCIPAL'!$B2981)</f>
        <v>2014</v>
      </c>
      <c r="AB2981" s="22" t="str">
        <f>+IF(Ventas_Oficina[[#This Row],[Total del pedido]]&gt;=100000,"SI","NO")</f>
        <v>NO</v>
      </c>
      <c r="AC2981" s="22" t="str">
        <f>+_xlfn.XLOOKUP(Ventas_Oficina[[#This Row],[Nº de artículo]],AUXILIAR!A2980:A7878,AUXILIAR!D2980:D7878,"Error",0)</f>
        <v>Enviado a tiempo</v>
      </c>
      <c r="AD2981" s="22" t="str">
        <f>+IF(AND(Ventas_Oficina[[#This Row],[Total]]&gt;75000,Ventas_Oficina[[#This Row],[Envio a tiempo]]="Enviado a tiempo"),"Buena Venta","Venta Mala")</f>
        <v>Venta Mala</v>
      </c>
    </row>
    <row r="2982" spans="1:30" x14ac:dyDescent="0.25">
      <c r="A2982" s="25">
        <v>1486174</v>
      </c>
      <c r="B2982" s="5">
        <v>42197</v>
      </c>
      <c r="C2982" s="6" t="s">
        <v>440</v>
      </c>
      <c r="D2982" s="6" t="s">
        <v>268</v>
      </c>
      <c r="E2982" s="6" t="s">
        <v>4</v>
      </c>
      <c r="F2982" s="6" t="s">
        <v>5</v>
      </c>
      <c r="G2982" s="6" t="s">
        <v>1010</v>
      </c>
      <c r="H2982" s="6" t="s">
        <v>121</v>
      </c>
      <c r="I2982" s="6" t="s">
        <v>1013</v>
      </c>
      <c r="J2982" s="6" t="s">
        <v>1068</v>
      </c>
      <c r="K2982" s="6" t="s">
        <v>1261</v>
      </c>
      <c r="L2982" s="6" t="s">
        <v>1267</v>
      </c>
      <c r="M2982" s="6" t="s">
        <v>1272</v>
      </c>
      <c r="N2982" s="5">
        <v>42199</v>
      </c>
      <c r="O2982" s="7">
        <v>446</v>
      </c>
      <c r="P2982" s="7">
        <v>1089</v>
      </c>
      <c r="Q2982" s="7">
        <v>643</v>
      </c>
      <c r="R2982" s="6">
        <v>19</v>
      </c>
      <c r="S2982" s="7">
        <v>20691</v>
      </c>
      <c r="T2982" s="8">
        <v>0.01</v>
      </c>
      <c r="U2982" s="7">
        <v>206.91</v>
      </c>
      <c r="V2982" s="7">
        <v>20484.09</v>
      </c>
      <c r="W2982" s="7">
        <v>450</v>
      </c>
      <c r="X2982" s="7">
        <v>2886</v>
      </c>
      <c r="Y2982" s="9">
        <f>+DAY('TABLA PRINCIPAL'!$B2982)</f>
        <v>12</v>
      </c>
      <c r="Z2982" s="9">
        <f>+MONTH('TABLA PRINCIPAL'!$B2982)</f>
        <v>7</v>
      </c>
      <c r="AA2982" s="9">
        <f>+YEAR('TABLA PRINCIPAL'!$B2982)</f>
        <v>2015</v>
      </c>
      <c r="AB2982" s="22" t="str">
        <f>+IF(Ventas_Oficina[[#This Row],[Total del pedido]]&gt;=100000,"SI","NO")</f>
        <v>NO</v>
      </c>
      <c r="AC2982" s="22" t="str">
        <f>+_xlfn.XLOOKUP(Ventas_Oficina[[#This Row],[Nº de artículo]],AUXILIAR!A2982:A7880,AUXILIAR!D2982:D7880,"Error",0)</f>
        <v>Enviado a tiempo</v>
      </c>
      <c r="AD2982" s="22" t="str">
        <f>+IF(AND(Ventas_Oficina[[#This Row],[Total]]&gt;75000,Ventas_Oficina[[#This Row],[Envio a tiempo]]="Enviado a tiempo"),"Buena Venta","Venta Mala")</f>
        <v>Venta Mala</v>
      </c>
    </row>
    <row r="2983" spans="1:30" x14ac:dyDescent="0.25">
      <c r="A2983" s="26">
        <v>1486174</v>
      </c>
      <c r="B2983" s="10">
        <v>42197</v>
      </c>
      <c r="C2983" s="11" t="s">
        <v>440</v>
      </c>
      <c r="D2983" s="11" t="s">
        <v>268</v>
      </c>
      <c r="E2983" s="11" t="s">
        <v>4</v>
      </c>
      <c r="F2983" s="11" t="s">
        <v>5</v>
      </c>
      <c r="G2983" s="11" t="s">
        <v>1010</v>
      </c>
      <c r="H2983" s="11" t="s">
        <v>121</v>
      </c>
      <c r="I2983" s="11" t="s">
        <v>1015</v>
      </c>
      <c r="J2983" s="11" t="s">
        <v>1110</v>
      </c>
      <c r="K2983" s="11" t="s">
        <v>1261</v>
      </c>
      <c r="L2983" s="11" t="s">
        <v>1265</v>
      </c>
      <c r="M2983" s="11" t="s">
        <v>1272</v>
      </c>
      <c r="N2983" s="10">
        <v>42199</v>
      </c>
      <c r="O2983" s="12">
        <v>1104</v>
      </c>
      <c r="P2983" s="12">
        <v>1698</v>
      </c>
      <c r="Q2983" s="12">
        <v>594</v>
      </c>
      <c r="R2983" s="11">
        <v>4</v>
      </c>
      <c r="S2983" s="12">
        <v>6792</v>
      </c>
      <c r="T2983" s="13">
        <v>0.08</v>
      </c>
      <c r="U2983" s="12">
        <v>543.36</v>
      </c>
      <c r="V2983" s="12">
        <v>6248.64</v>
      </c>
      <c r="W2983" s="12">
        <v>1239</v>
      </c>
      <c r="X2983" s="12">
        <v>2786</v>
      </c>
      <c r="Y2983" s="14">
        <f>+DAY('TABLA PRINCIPAL'!$B2983)</f>
        <v>12</v>
      </c>
      <c r="Z2983" s="14">
        <f>+MONTH('TABLA PRINCIPAL'!$B2983)</f>
        <v>7</v>
      </c>
      <c r="AA2983" s="14">
        <f>+YEAR('TABLA PRINCIPAL'!$B2983)</f>
        <v>2015</v>
      </c>
      <c r="AB2983" s="22" t="str">
        <f>+IF(Ventas_Oficina[[#This Row],[Total del pedido]]&gt;=100000,"SI","NO")</f>
        <v>NO</v>
      </c>
      <c r="AC2983" s="22" t="str">
        <f>+_xlfn.XLOOKUP(Ventas_Oficina[[#This Row],[Nº de artículo]],AUXILIAR!A2982:A7881,AUXILIAR!D2982:D7881,"Error",0)</f>
        <v>Enviado a tiempo</v>
      </c>
      <c r="AD2983" s="22" t="str">
        <f>+IF(AND(Ventas_Oficina[[#This Row],[Total]]&gt;75000,Ventas_Oficina[[#This Row],[Envio a tiempo]]="Enviado a tiempo"),"Buena Venta","Venta Mala")</f>
        <v>Venta Mala</v>
      </c>
    </row>
    <row r="2984" spans="1:30" x14ac:dyDescent="0.25">
      <c r="A2984" s="25">
        <v>1486174</v>
      </c>
      <c r="B2984" s="5">
        <v>42197</v>
      </c>
      <c r="C2984" s="6" t="s">
        <v>440</v>
      </c>
      <c r="D2984" s="6" t="s">
        <v>268</v>
      </c>
      <c r="E2984" s="6" t="s">
        <v>4</v>
      </c>
      <c r="F2984" s="6" t="s">
        <v>5</v>
      </c>
      <c r="G2984" s="6" t="s">
        <v>1008</v>
      </c>
      <c r="H2984" s="6" t="s">
        <v>121</v>
      </c>
      <c r="I2984" s="6" t="s">
        <v>1014</v>
      </c>
      <c r="J2984" s="6" t="s">
        <v>1110</v>
      </c>
      <c r="K2984" s="6" t="s">
        <v>1261</v>
      </c>
      <c r="L2984" s="6" t="s">
        <v>1266</v>
      </c>
      <c r="M2984" s="6" t="s">
        <v>1272</v>
      </c>
      <c r="N2984" s="5">
        <v>42199</v>
      </c>
      <c r="O2984" s="7">
        <v>1104</v>
      </c>
      <c r="P2984" s="7">
        <v>1698</v>
      </c>
      <c r="Q2984" s="7">
        <v>594</v>
      </c>
      <c r="R2984" s="6">
        <v>2</v>
      </c>
      <c r="S2984" s="7">
        <v>3396</v>
      </c>
      <c r="T2984" s="8">
        <v>0.01</v>
      </c>
      <c r="U2984" s="7">
        <v>33.96</v>
      </c>
      <c r="V2984" s="7">
        <v>3362.04</v>
      </c>
      <c r="W2984" s="7">
        <v>1239</v>
      </c>
      <c r="X2984" s="7">
        <v>2886</v>
      </c>
      <c r="Y2984" s="9">
        <f>+DAY('TABLA PRINCIPAL'!$B2984)</f>
        <v>12</v>
      </c>
      <c r="Z2984" s="9">
        <f>+MONTH('TABLA PRINCIPAL'!$B2984)</f>
        <v>7</v>
      </c>
      <c r="AA2984" s="9">
        <f>+YEAR('TABLA PRINCIPAL'!$B2984)</f>
        <v>2015</v>
      </c>
      <c r="AB2984" s="22" t="str">
        <f>+IF(Ventas_Oficina[[#This Row],[Total del pedido]]&gt;=100000,"SI","NO")</f>
        <v>NO</v>
      </c>
      <c r="AC2984" s="22" t="str">
        <f>+_xlfn.XLOOKUP(Ventas_Oficina[[#This Row],[Nº de artículo]],AUXILIAR!A2983:A7882,AUXILIAR!D2983:D7882,"Error",0)</f>
        <v>Enviado a tiempo</v>
      </c>
      <c r="AD2984" s="22" t="str">
        <f>+IF(AND(Ventas_Oficina[[#This Row],[Total]]&gt;75000,Ventas_Oficina[[#This Row],[Envio a tiempo]]="Enviado a tiempo"),"Buena Venta","Venta Mala")</f>
        <v>Venta Mala</v>
      </c>
    </row>
    <row r="2985" spans="1:30" x14ac:dyDescent="0.25">
      <c r="A2985" s="26">
        <v>1486174</v>
      </c>
      <c r="B2985" s="10">
        <v>42197</v>
      </c>
      <c r="C2985" s="11" t="s">
        <v>440</v>
      </c>
      <c r="D2985" s="11" t="s">
        <v>268</v>
      </c>
      <c r="E2985" s="11" t="s">
        <v>4</v>
      </c>
      <c r="F2985" s="11" t="s">
        <v>5</v>
      </c>
      <c r="G2985" s="11" t="s">
        <v>1008</v>
      </c>
      <c r="H2985" s="11" t="s">
        <v>121</v>
      </c>
      <c r="I2985" s="11" t="s">
        <v>1013</v>
      </c>
      <c r="J2985" s="11" t="s">
        <v>1110</v>
      </c>
      <c r="K2985" s="11" t="s">
        <v>1261</v>
      </c>
      <c r="L2985" s="11" t="s">
        <v>1267</v>
      </c>
      <c r="M2985" s="11" t="s">
        <v>1272</v>
      </c>
      <c r="N2985" s="10">
        <v>42199</v>
      </c>
      <c r="O2985" s="12">
        <v>1104</v>
      </c>
      <c r="P2985" s="12">
        <v>1698</v>
      </c>
      <c r="Q2985" s="12">
        <v>594</v>
      </c>
      <c r="R2985" s="11">
        <v>35</v>
      </c>
      <c r="S2985" s="12">
        <v>59430</v>
      </c>
      <c r="T2985" s="13">
        <v>0.06</v>
      </c>
      <c r="U2985" s="12">
        <v>3565.7999999999997</v>
      </c>
      <c r="V2985" s="12">
        <v>55864.2</v>
      </c>
      <c r="W2985" s="12">
        <v>1239</v>
      </c>
      <c r="X2985" s="12">
        <v>2886</v>
      </c>
      <c r="Y2985" s="14">
        <f>+DAY('TABLA PRINCIPAL'!$B2985)</f>
        <v>12</v>
      </c>
      <c r="Z2985" s="14">
        <f>+MONTH('TABLA PRINCIPAL'!$B2985)</f>
        <v>7</v>
      </c>
      <c r="AA2985" s="14">
        <f>+YEAR('TABLA PRINCIPAL'!$B2985)</f>
        <v>2015</v>
      </c>
      <c r="AB2985" s="22" t="str">
        <f>+IF(Ventas_Oficina[[#This Row],[Total del pedido]]&gt;=100000,"SI","NO")</f>
        <v>NO</v>
      </c>
      <c r="AC2985" s="22" t="str">
        <f>+_xlfn.XLOOKUP(Ventas_Oficina[[#This Row],[Nº de artículo]],AUXILIAR!A2984:A7883,AUXILIAR!D2984:D7883,"Error",0)</f>
        <v>Enviado a tiempo</v>
      </c>
      <c r="AD2985" s="22" t="str">
        <f>+IF(AND(Ventas_Oficina[[#This Row],[Total]]&gt;75000,Ventas_Oficina[[#This Row],[Envio a tiempo]]="Enviado a tiempo"),"Buena Venta","Venta Mala")</f>
        <v>Venta Mala</v>
      </c>
    </row>
    <row r="2986" spans="1:30" x14ac:dyDescent="0.25">
      <c r="A2986" s="25">
        <v>1486174</v>
      </c>
      <c r="B2986" s="5">
        <v>42197</v>
      </c>
      <c r="C2986" s="6" t="s">
        <v>440</v>
      </c>
      <c r="D2986" s="6" t="s">
        <v>268</v>
      </c>
      <c r="E2986" s="6" t="s">
        <v>4</v>
      </c>
      <c r="F2986" s="6" t="s">
        <v>5</v>
      </c>
      <c r="G2986" s="6" t="s">
        <v>1009</v>
      </c>
      <c r="H2986" s="6" t="s">
        <v>121</v>
      </c>
      <c r="I2986" s="6" t="s">
        <v>1016</v>
      </c>
      <c r="J2986" s="6" t="s">
        <v>1110</v>
      </c>
      <c r="K2986" s="6" t="s">
        <v>1261</v>
      </c>
      <c r="L2986" s="6" t="s">
        <v>1265</v>
      </c>
      <c r="M2986" s="6" t="s">
        <v>1272</v>
      </c>
      <c r="N2986" s="5">
        <v>42199</v>
      </c>
      <c r="O2986" s="7">
        <v>1104</v>
      </c>
      <c r="P2986" s="7">
        <v>1698</v>
      </c>
      <c r="Q2986" s="7">
        <v>594</v>
      </c>
      <c r="R2986" s="6">
        <v>42</v>
      </c>
      <c r="S2986" s="7">
        <v>71316</v>
      </c>
      <c r="T2986" s="8">
        <v>0</v>
      </c>
      <c r="U2986" s="7">
        <v>0</v>
      </c>
      <c r="V2986" s="7">
        <v>71316</v>
      </c>
      <c r="W2986" s="7">
        <v>1239</v>
      </c>
      <c r="X2986" s="7">
        <v>2886</v>
      </c>
      <c r="Y2986" s="9">
        <f>+DAY('TABLA PRINCIPAL'!$B2986)</f>
        <v>12</v>
      </c>
      <c r="Z2986" s="9">
        <f>+MONTH('TABLA PRINCIPAL'!$B2986)</f>
        <v>7</v>
      </c>
      <c r="AA2986" s="9">
        <f>+YEAR('TABLA PRINCIPAL'!$B2986)</f>
        <v>2015</v>
      </c>
      <c r="AB2986" s="22" t="str">
        <f>+IF(Ventas_Oficina[[#This Row],[Total del pedido]]&gt;=100000,"SI","NO")</f>
        <v>NO</v>
      </c>
      <c r="AC2986" s="22" t="str">
        <f>+_xlfn.XLOOKUP(Ventas_Oficina[[#This Row],[Nº de artículo]],AUXILIAR!A2985:A7884,AUXILIAR!D2985:D7884,"Error",0)</f>
        <v>Enviado a tiempo</v>
      </c>
      <c r="AD2986" s="22" t="str">
        <f>+IF(AND(Ventas_Oficina[[#This Row],[Total]]&gt;75000,Ventas_Oficina[[#This Row],[Envio a tiempo]]="Enviado a tiempo"),"Buena Venta","Venta Mala")</f>
        <v>Venta Mala</v>
      </c>
    </row>
    <row r="2987" spans="1:30" x14ac:dyDescent="0.25">
      <c r="A2987" s="26">
        <v>1486174</v>
      </c>
      <c r="B2987" s="10">
        <v>42197</v>
      </c>
      <c r="C2987" s="11" t="s">
        <v>440</v>
      </c>
      <c r="D2987" s="11" t="s">
        <v>268</v>
      </c>
      <c r="E2987" s="11" t="s">
        <v>4</v>
      </c>
      <c r="F2987" s="11" t="s">
        <v>5</v>
      </c>
      <c r="G2987" s="11" t="s">
        <v>1008</v>
      </c>
      <c r="H2987" s="11" t="s">
        <v>121</v>
      </c>
      <c r="I2987" s="11" t="s">
        <v>1013</v>
      </c>
      <c r="J2987" s="11" t="s">
        <v>1110</v>
      </c>
      <c r="K2987" s="11" t="s">
        <v>1261</v>
      </c>
      <c r="L2987" s="11" t="s">
        <v>1267</v>
      </c>
      <c r="M2987" s="11" t="s">
        <v>1272</v>
      </c>
      <c r="N2987" s="10">
        <v>42199</v>
      </c>
      <c r="O2987" s="12">
        <v>1104</v>
      </c>
      <c r="P2987" s="12">
        <v>1698</v>
      </c>
      <c r="Q2987" s="12">
        <v>594</v>
      </c>
      <c r="R2987" s="11">
        <v>41</v>
      </c>
      <c r="S2987" s="12">
        <v>69618</v>
      </c>
      <c r="T2987" s="13">
        <v>0.03</v>
      </c>
      <c r="U2987" s="12">
        <v>2088.54</v>
      </c>
      <c r="V2987" s="12">
        <v>67529.460000000006</v>
      </c>
      <c r="W2987" s="12">
        <v>1239</v>
      </c>
      <c r="X2987" s="12">
        <v>2886</v>
      </c>
      <c r="Y2987" s="14">
        <f>+DAY('TABLA PRINCIPAL'!$B2987)</f>
        <v>12</v>
      </c>
      <c r="Z2987" s="14">
        <f>+MONTH('TABLA PRINCIPAL'!$B2987)</f>
        <v>7</v>
      </c>
      <c r="AA2987" s="14">
        <f>+YEAR('TABLA PRINCIPAL'!$B2987)</f>
        <v>2015</v>
      </c>
      <c r="AB2987" s="22" t="str">
        <f>+IF(Ventas_Oficina[[#This Row],[Total del pedido]]&gt;=100000,"SI","NO")</f>
        <v>NO</v>
      </c>
      <c r="AC2987" s="22" t="str">
        <f>+_xlfn.XLOOKUP(Ventas_Oficina[[#This Row],[Nº de artículo]],AUXILIAR!A2986:A7885,AUXILIAR!D2986:D7885,"Error",0)</f>
        <v>Enviado a tiempo</v>
      </c>
      <c r="AD2987" s="22" t="str">
        <f>+IF(AND(Ventas_Oficina[[#This Row],[Total]]&gt;75000,Ventas_Oficina[[#This Row],[Envio a tiempo]]="Enviado a tiempo"),"Buena Venta","Venta Mala")</f>
        <v>Venta Mala</v>
      </c>
    </row>
    <row r="2988" spans="1:30" x14ac:dyDescent="0.25">
      <c r="A2988" s="25">
        <v>1486174</v>
      </c>
      <c r="B2988" s="5">
        <v>42197</v>
      </c>
      <c r="C2988" s="6" t="s">
        <v>440</v>
      </c>
      <c r="D2988" s="6" t="s">
        <v>268</v>
      </c>
      <c r="E2988" s="6" t="s">
        <v>4</v>
      </c>
      <c r="F2988" s="6" t="s">
        <v>5</v>
      </c>
      <c r="G2988" s="6" t="s">
        <v>1007</v>
      </c>
      <c r="H2988" s="6" t="s">
        <v>121</v>
      </c>
      <c r="I2988" s="6" t="s">
        <v>1013</v>
      </c>
      <c r="J2988" s="6" t="s">
        <v>1110</v>
      </c>
      <c r="K2988" s="6" t="s">
        <v>1261</v>
      </c>
      <c r="L2988" s="6" t="s">
        <v>1265</v>
      </c>
      <c r="M2988" s="6" t="s">
        <v>1273</v>
      </c>
      <c r="N2988" s="5">
        <v>42199</v>
      </c>
      <c r="O2988" s="7">
        <v>1104</v>
      </c>
      <c r="P2988" s="7">
        <v>1698</v>
      </c>
      <c r="Q2988" s="7">
        <v>594</v>
      </c>
      <c r="R2988" s="6">
        <v>27</v>
      </c>
      <c r="S2988" s="7">
        <v>45846</v>
      </c>
      <c r="T2988" s="8">
        <v>0.01</v>
      </c>
      <c r="U2988" s="7">
        <v>458.46000000000004</v>
      </c>
      <c r="V2988" s="7">
        <v>45387.54</v>
      </c>
      <c r="W2988" s="7">
        <v>1239</v>
      </c>
      <c r="X2988" s="7">
        <v>2886</v>
      </c>
      <c r="Y2988" s="9">
        <f>+DAY('TABLA PRINCIPAL'!$B2988)</f>
        <v>12</v>
      </c>
      <c r="Z2988" s="9">
        <f>+MONTH('TABLA PRINCIPAL'!$B2988)</f>
        <v>7</v>
      </c>
      <c r="AA2988" s="9">
        <f>+YEAR('TABLA PRINCIPAL'!$B2988)</f>
        <v>2015</v>
      </c>
      <c r="AB2988" s="22" t="str">
        <f>+IF(Ventas_Oficina[[#This Row],[Total del pedido]]&gt;=100000,"SI","NO")</f>
        <v>NO</v>
      </c>
      <c r="AC2988" s="22" t="str">
        <f>+_xlfn.XLOOKUP(Ventas_Oficina[[#This Row],[Nº de artículo]],AUXILIAR!A2987:A7886,AUXILIAR!D2987:D7886,"Error",0)</f>
        <v>Enviado a tiempo</v>
      </c>
      <c r="AD2988" s="22" t="str">
        <f>+IF(AND(Ventas_Oficina[[#This Row],[Total]]&gt;75000,Ventas_Oficina[[#This Row],[Envio a tiempo]]="Enviado a tiempo"),"Buena Venta","Venta Mala")</f>
        <v>Venta Mala</v>
      </c>
    </row>
    <row r="2989" spans="1:30" x14ac:dyDescent="0.25">
      <c r="A2989" s="26">
        <v>1486174</v>
      </c>
      <c r="B2989" s="10">
        <v>42197</v>
      </c>
      <c r="C2989" s="11" t="s">
        <v>440</v>
      </c>
      <c r="D2989" s="11" t="s">
        <v>268</v>
      </c>
      <c r="E2989" s="11" t="s">
        <v>4</v>
      </c>
      <c r="F2989" s="11" t="s">
        <v>5</v>
      </c>
      <c r="G2989" s="11" t="s">
        <v>1009</v>
      </c>
      <c r="H2989" s="11" t="s">
        <v>121</v>
      </c>
      <c r="I2989" s="11" t="s">
        <v>1014</v>
      </c>
      <c r="J2989" s="11" t="s">
        <v>1110</v>
      </c>
      <c r="K2989" s="11" t="s">
        <v>1261</v>
      </c>
      <c r="L2989" s="11" t="s">
        <v>1265</v>
      </c>
      <c r="M2989" s="11" t="s">
        <v>1272</v>
      </c>
      <c r="N2989" s="10">
        <v>42199</v>
      </c>
      <c r="O2989" s="12">
        <v>1104</v>
      </c>
      <c r="P2989" s="12">
        <v>1698</v>
      </c>
      <c r="Q2989" s="12">
        <v>594</v>
      </c>
      <c r="R2989" s="11">
        <v>37</v>
      </c>
      <c r="S2989" s="12">
        <v>62826</v>
      </c>
      <c r="T2989" s="13">
        <v>0.03</v>
      </c>
      <c r="U2989" s="12">
        <v>1884.78</v>
      </c>
      <c r="V2989" s="12">
        <v>60941.22</v>
      </c>
      <c r="W2989" s="12">
        <v>1239</v>
      </c>
      <c r="X2989" s="12">
        <v>2886</v>
      </c>
      <c r="Y2989" s="14">
        <f>+DAY('TABLA PRINCIPAL'!$B2989)</f>
        <v>12</v>
      </c>
      <c r="Z2989" s="14">
        <f>+MONTH('TABLA PRINCIPAL'!$B2989)</f>
        <v>7</v>
      </c>
      <c r="AA2989" s="14">
        <f>+YEAR('TABLA PRINCIPAL'!$B2989)</f>
        <v>2015</v>
      </c>
      <c r="AB2989" s="22" t="str">
        <f>+IF(Ventas_Oficina[[#This Row],[Total del pedido]]&gt;=100000,"SI","NO")</f>
        <v>NO</v>
      </c>
      <c r="AC2989" s="22" t="str">
        <f>+_xlfn.XLOOKUP(Ventas_Oficina[[#This Row],[Nº de artículo]],AUXILIAR!A2988:A7887,AUXILIAR!D2988:D7887,"Error",0)</f>
        <v>Enviado a tiempo</v>
      </c>
      <c r="AD2989" s="22" t="str">
        <f>+IF(AND(Ventas_Oficina[[#This Row],[Total]]&gt;75000,Ventas_Oficina[[#This Row],[Envio a tiempo]]="Enviado a tiempo"),"Buena Venta","Venta Mala")</f>
        <v>Venta Mala</v>
      </c>
    </row>
    <row r="2990" spans="1:30" x14ac:dyDescent="0.25">
      <c r="A2990" s="25">
        <v>1486174</v>
      </c>
      <c r="B2990" s="5">
        <v>42000</v>
      </c>
      <c r="C2990" s="6" t="s">
        <v>213</v>
      </c>
      <c r="D2990" s="6" t="s">
        <v>183</v>
      </c>
      <c r="E2990" s="6" t="s">
        <v>4</v>
      </c>
      <c r="F2990" s="6" t="s">
        <v>5</v>
      </c>
      <c r="G2990" s="6" t="s">
        <v>1008</v>
      </c>
      <c r="H2990" s="6" t="s">
        <v>106</v>
      </c>
      <c r="I2990" s="6" t="s">
        <v>1012</v>
      </c>
      <c r="J2990" s="6" t="s">
        <v>1121</v>
      </c>
      <c r="K2990" s="6" t="s">
        <v>1261</v>
      </c>
      <c r="L2990" s="6" t="s">
        <v>1265</v>
      </c>
      <c r="M2990" s="6" t="s">
        <v>1272</v>
      </c>
      <c r="N2990" s="5">
        <v>42002</v>
      </c>
      <c r="O2990" s="7">
        <v>892</v>
      </c>
      <c r="P2990" s="7">
        <v>2974</v>
      </c>
      <c r="Q2990" s="7">
        <v>2082</v>
      </c>
      <c r="R2990" s="6">
        <v>24</v>
      </c>
      <c r="S2990" s="7">
        <v>71376</v>
      </c>
      <c r="T2990" s="8">
        <v>0.02</v>
      </c>
      <c r="U2990" s="7">
        <v>1427.52</v>
      </c>
      <c r="V2990" s="7">
        <v>69948.479999999996</v>
      </c>
      <c r="W2990" s="7">
        <v>664</v>
      </c>
      <c r="X2990" s="7">
        <v>51589</v>
      </c>
      <c r="Y2990" s="9">
        <f>+DAY('TABLA PRINCIPAL'!$B2990)</f>
        <v>27</v>
      </c>
      <c r="Z2990" s="9">
        <f>+MONTH('TABLA PRINCIPAL'!$B2990)</f>
        <v>12</v>
      </c>
      <c r="AA2990" s="9">
        <f>+YEAR('TABLA PRINCIPAL'!$B2990)</f>
        <v>2014</v>
      </c>
      <c r="AB2990" s="22" t="str">
        <f>+IF(Ventas_Oficina[[#This Row],[Total del pedido]]&gt;=100000,"SI","NO")</f>
        <v>NO</v>
      </c>
      <c r="AC2990" s="22" t="str">
        <f>+_xlfn.XLOOKUP(Ventas_Oficina[[#This Row],[Nº de artículo]],AUXILIAR!A2989:A7888,AUXILIAR!D2989:D7888,"Error",0)</f>
        <v>Enviado a tiempo</v>
      </c>
      <c r="AD2990" s="22" t="str">
        <f>+IF(AND(Ventas_Oficina[[#This Row],[Total]]&gt;75000,Ventas_Oficina[[#This Row],[Envio a tiempo]]="Enviado a tiempo"),"Buena Venta","Venta Mala")</f>
        <v>Venta Mala</v>
      </c>
    </row>
    <row r="2991" spans="1:30" x14ac:dyDescent="0.25">
      <c r="A2991" s="26">
        <v>1486904</v>
      </c>
      <c r="B2991" s="10">
        <v>42148</v>
      </c>
      <c r="C2991" s="11" t="s">
        <v>103</v>
      </c>
      <c r="D2991" s="11" t="s">
        <v>88</v>
      </c>
      <c r="E2991" s="11" t="s">
        <v>4</v>
      </c>
      <c r="F2991" s="11" t="s">
        <v>5</v>
      </c>
      <c r="G2991" s="11" t="s">
        <v>1010</v>
      </c>
      <c r="H2991" s="11" t="s">
        <v>39</v>
      </c>
      <c r="I2991" s="11" t="s">
        <v>1014</v>
      </c>
      <c r="J2991" s="11" t="s">
        <v>1058</v>
      </c>
      <c r="K2991" s="11" t="s">
        <v>1262</v>
      </c>
      <c r="L2991" s="11" t="s">
        <v>1265</v>
      </c>
      <c r="M2991" s="11" t="s">
        <v>1273</v>
      </c>
      <c r="N2991" s="10">
        <v>42147</v>
      </c>
      <c r="O2991" s="12">
        <v>87</v>
      </c>
      <c r="P2991" s="12">
        <v>181</v>
      </c>
      <c r="Q2991" s="12">
        <v>94</v>
      </c>
      <c r="R2991" s="11">
        <v>18</v>
      </c>
      <c r="S2991" s="12">
        <v>3258</v>
      </c>
      <c r="T2991" s="13">
        <v>0.01</v>
      </c>
      <c r="U2991" s="12">
        <v>32.58</v>
      </c>
      <c r="V2991" s="12">
        <v>3225.42</v>
      </c>
      <c r="W2991" s="12">
        <v>75</v>
      </c>
      <c r="X2991" s="12">
        <v>3533</v>
      </c>
      <c r="Y2991" s="14">
        <f>+DAY('TABLA PRINCIPAL'!$B2991)</f>
        <v>24</v>
      </c>
      <c r="Z2991" s="14">
        <f>+MONTH('TABLA PRINCIPAL'!$B2991)</f>
        <v>5</v>
      </c>
      <c r="AA2991" s="14">
        <f>+YEAR('TABLA PRINCIPAL'!$B2991)</f>
        <v>2015</v>
      </c>
      <c r="AB2991" s="22" t="str">
        <f>+IF(Ventas_Oficina[[#This Row],[Total del pedido]]&gt;=100000,"SI","NO")</f>
        <v>NO</v>
      </c>
      <c r="AC2991" s="22" t="str">
        <f>+_xlfn.XLOOKUP(Ventas_Oficina[[#This Row],[Nº de artículo]],AUXILIAR!A2990:A7889,AUXILIAR!D2990:D7889,"Error",0)</f>
        <v>No enviado a tiempo</v>
      </c>
      <c r="AD2991" s="22" t="str">
        <f>+IF(AND(Ventas_Oficina[[#This Row],[Total]]&gt;75000,Ventas_Oficina[[#This Row],[Envio a tiempo]]="Enviado a tiempo"),"Buena Venta","Venta Mala")</f>
        <v>Venta Mala</v>
      </c>
    </row>
    <row r="2992" spans="1:30" x14ac:dyDescent="0.25">
      <c r="A2992" s="25">
        <v>1486904</v>
      </c>
      <c r="B2992" s="5">
        <v>41506</v>
      </c>
      <c r="C2992" s="6" t="s">
        <v>298</v>
      </c>
      <c r="D2992" s="6" t="s">
        <v>48</v>
      </c>
      <c r="E2992" s="6" t="s">
        <v>4</v>
      </c>
      <c r="F2992" s="6" t="s">
        <v>5</v>
      </c>
      <c r="G2992" s="6" t="s">
        <v>1007</v>
      </c>
      <c r="H2992" s="6" t="s">
        <v>34</v>
      </c>
      <c r="I2992" s="6" t="s">
        <v>1016</v>
      </c>
      <c r="J2992" s="6" t="s">
        <v>1102</v>
      </c>
      <c r="K2992" s="6" t="s">
        <v>1261</v>
      </c>
      <c r="L2992" s="6" t="s">
        <v>1267</v>
      </c>
      <c r="M2992" s="6" t="s">
        <v>1272</v>
      </c>
      <c r="N2992" s="5">
        <v>41508</v>
      </c>
      <c r="O2992" s="7">
        <v>290</v>
      </c>
      <c r="P2992" s="7">
        <v>476</v>
      </c>
      <c r="Q2992" s="7">
        <v>186</v>
      </c>
      <c r="R2992" s="6">
        <v>7</v>
      </c>
      <c r="S2992" s="7">
        <v>3332</v>
      </c>
      <c r="T2992" s="8">
        <v>0.02</v>
      </c>
      <c r="U2992" s="7">
        <v>66.64</v>
      </c>
      <c r="V2992" s="7">
        <v>3265.36</v>
      </c>
      <c r="W2992" s="7">
        <v>88</v>
      </c>
      <c r="X2992" s="7">
        <v>26855</v>
      </c>
      <c r="Y2992" s="9">
        <f>+DAY('TABLA PRINCIPAL'!$B2992)</f>
        <v>20</v>
      </c>
      <c r="Z2992" s="9">
        <f>+MONTH('TABLA PRINCIPAL'!$B2992)</f>
        <v>8</v>
      </c>
      <c r="AA2992" s="9">
        <f>+YEAR('TABLA PRINCIPAL'!$B2992)</f>
        <v>2013</v>
      </c>
      <c r="AB2992" s="22" t="str">
        <f>+IF(Ventas_Oficina[[#This Row],[Total del pedido]]&gt;=100000,"SI","NO")</f>
        <v>NO</v>
      </c>
      <c r="AC2992" s="22" t="str">
        <f>+_xlfn.XLOOKUP(Ventas_Oficina[[#This Row],[Nº de artículo]],AUXILIAR!A2991:A7890,AUXILIAR!D2991:D7890,"Error",0)</f>
        <v>No enviado a tiempo</v>
      </c>
      <c r="AD2992" s="22" t="str">
        <f>+IF(AND(Ventas_Oficina[[#This Row],[Total]]&gt;75000,Ventas_Oficina[[#This Row],[Envio a tiempo]]="Enviado a tiempo"),"Buena Venta","Venta Mala")</f>
        <v>Venta Mala</v>
      </c>
    </row>
    <row r="2993" spans="1:30" x14ac:dyDescent="0.25">
      <c r="A2993" s="26">
        <v>1487269</v>
      </c>
      <c r="B2993" s="10">
        <v>42727</v>
      </c>
      <c r="C2993" s="11" t="s">
        <v>93</v>
      </c>
      <c r="D2993" s="11" t="s">
        <v>94</v>
      </c>
      <c r="E2993" s="11" t="s">
        <v>4</v>
      </c>
      <c r="F2993" s="11" t="s">
        <v>5</v>
      </c>
      <c r="G2993" s="11" t="s">
        <v>1007</v>
      </c>
      <c r="H2993" s="11" t="s">
        <v>9</v>
      </c>
      <c r="I2993" s="11" t="s">
        <v>1015</v>
      </c>
      <c r="J2993" s="11" t="s">
        <v>1072</v>
      </c>
      <c r="K2993" s="11" t="s">
        <v>1261</v>
      </c>
      <c r="L2993" s="11" t="s">
        <v>1267</v>
      </c>
      <c r="M2993" s="11" t="s">
        <v>1273</v>
      </c>
      <c r="N2993" s="10">
        <v>42727</v>
      </c>
      <c r="O2993" s="12">
        <v>194</v>
      </c>
      <c r="P2993" s="12">
        <v>308</v>
      </c>
      <c r="Q2993" s="12">
        <v>114</v>
      </c>
      <c r="R2993" s="11">
        <v>40</v>
      </c>
      <c r="S2993" s="12">
        <v>12320</v>
      </c>
      <c r="T2993" s="13">
        <v>0.04</v>
      </c>
      <c r="U2993" s="12">
        <v>492.8</v>
      </c>
      <c r="V2993" s="12">
        <v>11827.2</v>
      </c>
      <c r="W2993" s="12">
        <v>99</v>
      </c>
      <c r="X2993" s="12">
        <v>3539</v>
      </c>
      <c r="Y2993" s="14">
        <f>+DAY('TABLA PRINCIPAL'!$B2993)</f>
        <v>23</v>
      </c>
      <c r="Z2993" s="14">
        <f>+MONTH('TABLA PRINCIPAL'!$B2993)</f>
        <v>12</v>
      </c>
      <c r="AA2993" s="14">
        <f>+YEAR('TABLA PRINCIPAL'!$B2993)</f>
        <v>2016</v>
      </c>
      <c r="AB2993" s="22" t="str">
        <f>+IF(Ventas_Oficina[[#This Row],[Total del pedido]]&gt;=100000,"SI","NO")</f>
        <v>NO</v>
      </c>
      <c r="AC2993" s="22" t="str">
        <f>+_xlfn.XLOOKUP(Ventas_Oficina[[#This Row],[Nº de artículo]],AUXILIAR!A2992:A7891,AUXILIAR!D2992:D7891,"Error",0)</f>
        <v>No enviado a tiempo</v>
      </c>
      <c r="AD2993" s="22" t="str">
        <f>+IF(AND(Ventas_Oficina[[#This Row],[Total]]&gt;75000,Ventas_Oficina[[#This Row],[Envio a tiempo]]="Enviado a tiempo"),"Buena Venta","Venta Mala")</f>
        <v>Venta Mala</v>
      </c>
    </row>
    <row r="2994" spans="1:30" x14ac:dyDescent="0.25">
      <c r="A2994" s="25">
        <v>1487269</v>
      </c>
      <c r="B2994" s="5">
        <v>42144</v>
      </c>
      <c r="C2994" s="6" t="s">
        <v>240</v>
      </c>
      <c r="D2994" s="6" t="s">
        <v>68</v>
      </c>
      <c r="E2994" s="6" t="s">
        <v>12</v>
      </c>
      <c r="F2994" s="6" t="s">
        <v>13</v>
      </c>
      <c r="G2994" s="6" t="s">
        <v>1010</v>
      </c>
      <c r="H2994" s="6" t="s">
        <v>14</v>
      </c>
      <c r="I2994" s="6" t="s">
        <v>1016</v>
      </c>
      <c r="J2994" s="6" t="s">
        <v>1130</v>
      </c>
      <c r="K2994" s="6" t="s">
        <v>1261</v>
      </c>
      <c r="L2994" s="6" t="s">
        <v>1267</v>
      </c>
      <c r="M2994" s="6" t="s">
        <v>1272</v>
      </c>
      <c r="N2994" s="5">
        <v>42146</v>
      </c>
      <c r="O2994" s="7">
        <v>184</v>
      </c>
      <c r="P2994" s="7">
        <v>288</v>
      </c>
      <c r="Q2994" s="7">
        <v>104</v>
      </c>
      <c r="R2994" s="6">
        <v>12</v>
      </c>
      <c r="S2994" s="7">
        <v>3456</v>
      </c>
      <c r="T2994" s="8">
        <v>0.01</v>
      </c>
      <c r="U2994" s="7">
        <v>34.56</v>
      </c>
      <c r="V2994" s="7">
        <v>3421.44</v>
      </c>
      <c r="W2994" s="7">
        <v>149</v>
      </c>
      <c r="X2994" s="7">
        <v>4833</v>
      </c>
      <c r="Y2994" s="9">
        <f>+DAY('TABLA PRINCIPAL'!$B2994)</f>
        <v>20</v>
      </c>
      <c r="Z2994" s="9">
        <f>+MONTH('TABLA PRINCIPAL'!$B2994)</f>
        <v>5</v>
      </c>
      <c r="AA2994" s="9">
        <f>+YEAR('TABLA PRINCIPAL'!$B2994)</f>
        <v>2015</v>
      </c>
      <c r="AB2994" s="22" t="str">
        <f>+IF(Ventas_Oficina[[#This Row],[Total del pedido]]&gt;=100000,"SI","NO")</f>
        <v>NO</v>
      </c>
      <c r="AC2994" s="22" t="str">
        <f>+_xlfn.XLOOKUP(Ventas_Oficina[[#This Row],[Nº de artículo]],AUXILIAR!A2993:A7892,AUXILIAR!D2993:D7892,"Error",0)</f>
        <v>No enviado a tiempo</v>
      </c>
      <c r="AD2994" s="22" t="str">
        <f>+IF(AND(Ventas_Oficina[[#This Row],[Total]]&gt;75000,Ventas_Oficina[[#This Row],[Envio a tiempo]]="Enviado a tiempo"),"Buena Venta","Venta Mala")</f>
        <v>Venta Mala</v>
      </c>
    </row>
    <row r="2995" spans="1:30" x14ac:dyDescent="0.25">
      <c r="A2995" s="26">
        <v>1487635</v>
      </c>
      <c r="B2995" s="10">
        <v>42200</v>
      </c>
      <c r="C2995" s="11" t="s">
        <v>329</v>
      </c>
      <c r="D2995" s="11" t="s">
        <v>50</v>
      </c>
      <c r="E2995" s="11" t="s">
        <v>4</v>
      </c>
      <c r="F2995" s="11" t="s">
        <v>5</v>
      </c>
      <c r="G2995" s="11" t="s">
        <v>1009</v>
      </c>
      <c r="H2995" s="11" t="s">
        <v>17</v>
      </c>
      <c r="I2995" s="11" t="s">
        <v>1015</v>
      </c>
      <c r="J2995" s="11" t="s">
        <v>1115</v>
      </c>
      <c r="K2995" s="11" t="s">
        <v>1261</v>
      </c>
      <c r="L2995" s="11" t="s">
        <v>1265</v>
      </c>
      <c r="M2995" s="11" t="s">
        <v>1272</v>
      </c>
      <c r="N2995" s="10">
        <v>42204</v>
      </c>
      <c r="O2995" s="12">
        <v>522</v>
      </c>
      <c r="P2995" s="12">
        <v>985</v>
      </c>
      <c r="Q2995" s="12">
        <v>463</v>
      </c>
      <c r="R2995" s="11">
        <v>34</v>
      </c>
      <c r="S2995" s="12">
        <v>33490</v>
      </c>
      <c r="T2995" s="13">
        <v>0.03</v>
      </c>
      <c r="U2995" s="12">
        <v>1004.6999999999999</v>
      </c>
      <c r="V2995" s="12">
        <v>32485.3</v>
      </c>
      <c r="W2995" s="12">
        <v>482</v>
      </c>
      <c r="X2995" s="12">
        <v>19099</v>
      </c>
      <c r="Y2995" s="14">
        <f>+DAY('TABLA PRINCIPAL'!$B2995)</f>
        <v>15</v>
      </c>
      <c r="Z2995" s="14">
        <f>+MONTH('TABLA PRINCIPAL'!$B2995)</f>
        <v>7</v>
      </c>
      <c r="AA2995" s="14">
        <f>+YEAR('TABLA PRINCIPAL'!$B2995)</f>
        <v>2015</v>
      </c>
      <c r="AB2995" s="22" t="str">
        <f>+IF(Ventas_Oficina[[#This Row],[Total del pedido]]&gt;=100000,"SI","NO")</f>
        <v>NO</v>
      </c>
      <c r="AC2995" s="22" t="str">
        <f>+_xlfn.XLOOKUP(Ventas_Oficina[[#This Row],[Nº de artículo]],AUXILIAR!A2994:A7893,AUXILIAR!D2994:D7893,"Error",0)</f>
        <v>Enviado a tiempo</v>
      </c>
      <c r="AD2995" s="22" t="str">
        <f>+IF(AND(Ventas_Oficina[[#This Row],[Total]]&gt;75000,Ventas_Oficina[[#This Row],[Envio a tiempo]]="Enviado a tiempo"),"Buena Venta","Venta Mala")</f>
        <v>Venta Mala</v>
      </c>
    </row>
    <row r="2996" spans="1:30" x14ac:dyDescent="0.25">
      <c r="A2996" s="25">
        <v>1487635</v>
      </c>
      <c r="B2996" s="5">
        <v>42200</v>
      </c>
      <c r="C2996" s="6" t="s">
        <v>473</v>
      </c>
      <c r="D2996" s="6" t="s">
        <v>456</v>
      </c>
      <c r="E2996" s="6" t="s">
        <v>4</v>
      </c>
      <c r="F2996" s="6" t="s">
        <v>5</v>
      </c>
      <c r="G2996" s="6" t="s">
        <v>1007</v>
      </c>
      <c r="H2996" s="6" t="s">
        <v>27</v>
      </c>
      <c r="I2996" s="6" t="s">
        <v>1015</v>
      </c>
      <c r="J2996" s="6" t="s">
        <v>1115</v>
      </c>
      <c r="K2996" s="6" t="s">
        <v>1261</v>
      </c>
      <c r="L2996" s="6" t="s">
        <v>1267</v>
      </c>
      <c r="M2996" s="6" t="s">
        <v>1272</v>
      </c>
      <c r="N2996" s="5">
        <v>42204</v>
      </c>
      <c r="O2996" s="7">
        <v>522</v>
      </c>
      <c r="P2996" s="7">
        <v>985</v>
      </c>
      <c r="Q2996" s="7">
        <v>463</v>
      </c>
      <c r="R2996" s="6">
        <v>40</v>
      </c>
      <c r="S2996" s="7">
        <v>39400</v>
      </c>
      <c r="T2996" s="8">
        <v>0.04</v>
      </c>
      <c r="U2996" s="7">
        <v>1576</v>
      </c>
      <c r="V2996" s="7">
        <v>37824</v>
      </c>
      <c r="W2996" s="7">
        <v>482</v>
      </c>
      <c r="X2996" s="7">
        <v>19099</v>
      </c>
      <c r="Y2996" s="9">
        <f>+DAY('TABLA PRINCIPAL'!$B2996)</f>
        <v>15</v>
      </c>
      <c r="Z2996" s="9">
        <f>+MONTH('TABLA PRINCIPAL'!$B2996)</f>
        <v>7</v>
      </c>
      <c r="AA2996" s="9">
        <f>+YEAR('TABLA PRINCIPAL'!$B2996)</f>
        <v>2015</v>
      </c>
      <c r="AB2996" s="22" t="str">
        <f>+IF(Ventas_Oficina[[#This Row],[Total del pedido]]&gt;=100000,"SI","NO")</f>
        <v>NO</v>
      </c>
      <c r="AC2996" s="22" t="str">
        <f>+_xlfn.XLOOKUP(Ventas_Oficina[[#This Row],[Nº de artículo]],AUXILIAR!A2995:A7894,AUXILIAR!D2995:D7894,"Error",0)</f>
        <v>Enviado a tiempo</v>
      </c>
      <c r="AD2996" s="22" t="str">
        <f>+IF(AND(Ventas_Oficina[[#This Row],[Total]]&gt;75000,Ventas_Oficina[[#This Row],[Envio a tiempo]]="Enviado a tiempo"),"Buena Venta","Venta Mala")</f>
        <v>Venta Mala</v>
      </c>
    </row>
    <row r="2997" spans="1:30" x14ac:dyDescent="0.25">
      <c r="A2997" s="26">
        <v>1487635</v>
      </c>
      <c r="B2997" s="10">
        <v>42187</v>
      </c>
      <c r="C2997" s="11" t="s">
        <v>791</v>
      </c>
      <c r="D2997" s="11" t="s">
        <v>33</v>
      </c>
      <c r="E2997" s="11" t="s">
        <v>4</v>
      </c>
      <c r="F2997" s="11" t="s">
        <v>5</v>
      </c>
      <c r="G2997" s="11" t="s">
        <v>1007</v>
      </c>
      <c r="H2997" s="11" t="s">
        <v>34</v>
      </c>
      <c r="I2997" s="11" t="s">
        <v>1016</v>
      </c>
      <c r="J2997" s="11" t="s">
        <v>1115</v>
      </c>
      <c r="K2997" s="11" t="s">
        <v>1261</v>
      </c>
      <c r="L2997" s="11" t="s">
        <v>1267</v>
      </c>
      <c r="M2997" s="11" t="s">
        <v>1272</v>
      </c>
      <c r="N2997" s="10">
        <v>42189</v>
      </c>
      <c r="O2997" s="12">
        <v>522</v>
      </c>
      <c r="P2997" s="12">
        <v>985</v>
      </c>
      <c r="Q2997" s="12">
        <v>463</v>
      </c>
      <c r="R2997" s="11">
        <v>41</v>
      </c>
      <c r="S2997" s="12">
        <v>40385</v>
      </c>
      <c r="T2997" s="13">
        <v>0.02</v>
      </c>
      <c r="U2997" s="12">
        <v>807.7</v>
      </c>
      <c r="V2997" s="12">
        <v>39577.300000000003</v>
      </c>
      <c r="W2997" s="12">
        <v>482</v>
      </c>
      <c r="X2997" s="12">
        <v>19099</v>
      </c>
      <c r="Y2997" s="14">
        <f>+DAY('TABLA PRINCIPAL'!$B2997)</f>
        <v>2</v>
      </c>
      <c r="Z2997" s="14">
        <f>+MONTH('TABLA PRINCIPAL'!$B2997)</f>
        <v>7</v>
      </c>
      <c r="AA2997" s="14">
        <f>+YEAR('TABLA PRINCIPAL'!$B2997)</f>
        <v>2015</v>
      </c>
      <c r="AB2997" s="22" t="str">
        <f>+IF(Ventas_Oficina[[#This Row],[Total del pedido]]&gt;=100000,"SI","NO")</f>
        <v>NO</v>
      </c>
      <c r="AC2997" s="22" t="str">
        <f>+_xlfn.XLOOKUP(Ventas_Oficina[[#This Row],[Nº de artículo]],AUXILIAR!A2996:A7895,AUXILIAR!D2996:D7895,"Error",0)</f>
        <v>Enviado a tiempo</v>
      </c>
      <c r="AD2997" s="22" t="str">
        <f>+IF(AND(Ventas_Oficina[[#This Row],[Total]]&gt;75000,Ventas_Oficina[[#This Row],[Envio a tiempo]]="Enviado a tiempo"),"Buena Venta","Venta Mala")</f>
        <v>Venta Mala</v>
      </c>
    </row>
    <row r="2998" spans="1:30" x14ac:dyDescent="0.25">
      <c r="A2998" s="25">
        <v>1487635</v>
      </c>
      <c r="B2998" s="5">
        <v>41495</v>
      </c>
      <c r="C2998" s="6" t="s">
        <v>282</v>
      </c>
      <c r="D2998" s="6" t="s">
        <v>133</v>
      </c>
      <c r="E2998" s="6" t="s">
        <v>12</v>
      </c>
      <c r="F2998" s="6" t="s">
        <v>13</v>
      </c>
      <c r="G2998" s="6" t="s">
        <v>1008</v>
      </c>
      <c r="H2998" s="6" t="s">
        <v>42</v>
      </c>
      <c r="I2998" s="6" t="s">
        <v>1012</v>
      </c>
      <c r="J2998" s="6" t="s">
        <v>1073</v>
      </c>
      <c r="K2998" s="6" t="s">
        <v>1261</v>
      </c>
      <c r="L2998" s="6" t="s">
        <v>1267</v>
      </c>
      <c r="M2998" s="6" t="s">
        <v>1272</v>
      </c>
      <c r="N2998" s="5">
        <v>41499</v>
      </c>
      <c r="O2998" s="7">
        <v>550</v>
      </c>
      <c r="P2998" s="7">
        <v>1222</v>
      </c>
      <c r="Q2998" s="7">
        <v>672</v>
      </c>
      <c r="R2998" s="6">
        <v>42</v>
      </c>
      <c r="S2998" s="7">
        <v>51324</v>
      </c>
      <c r="T2998" s="8">
        <v>7.0000000000000007E-2</v>
      </c>
      <c r="U2998" s="7">
        <v>3592.6800000000003</v>
      </c>
      <c r="V2998" s="7">
        <v>47731.32</v>
      </c>
      <c r="W2998" s="7">
        <v>285</v>
      </c>
      <c r="X2998" s="7">
        <v>8268</v>
      </c>
      <c r="Y2998" s="9">
        <f>+DAY('TABLA PRINCIPAL'!$B2998)</f>
        <v>9</v>
      </c>
      <c r="Z2998" s="9">
        <f>+MONTH('TABLA PRINCIPAL'!$B2998)</f>
        <v>8</v>
      </c>
      <c r="AA2998" s="9">
        <f>+YEAR('TABLA PRINCIPAL'!$B2998)</f>
        <v>2013</v>
      </c>
      <c r="AB2998" s="22" t="str">
        <f>+IF(Ventas_Oficina[[#This Row],[Total del pedido]]&gt;=100000,"SI","NO")</f>
        <v>NO</v>
      </c>
      <c r="AC2998" s="22" t="str">
        <f>+_xlfn.XLOOKUP(Ventas_Oficina[[#This Row],[Nº de artículo]],AUXILIAR!A2997:A7896,AUXILIAR!D2997:D7896,"Error",0)</f>
        <v>Enviado a tiempo</v>
      </c>
      <c r="AD2998" s="22" t="str">
        <f>+IF(AND(Ventas_Oficina[[#This Row],[Total]]&gt;75000,Ventas_Oficina[[#This Row],[Envio a tiempo]]="Enviado a tiempo"),"Buena Venta","Venta Mala")</f>
        <v>Venta Mala</v>
      </c>
    </row>
    <row r="2999" spans="1:30" x14ac:dyDescent="0.25">
      <c r="A2999" s="26">
        <v>1488730</v>
      </c>
      <c r="B2999" s="10">
        <v>41451</v>
      </c>
      <c r="C2999" s="11" t="s">
        <v>219</v>
      </c>
      <c r="D2999" s="11" t="s">
        <v>46</v>
      </c>
      <c r="E2999" s="11" t="s">
        <v>4</v>
      </c>
      <c r="F2999" s="11" t="s">
        <v>5</v>
      </c>
      <c r="G2999" s="11" t="s">
        <v>1010</v>
      </c>
      <c r="H2999" s="11" t="s">
        <v>9</v>
      </c>
      <c r="I2999" s="11" t="s">
        <v>1016</v>
      </c>
      <c r="J2999" s="11" t="s">
        <v>1075</v>
      </c>
      <c r="K2999" s="11" t="s">
        <v>1261</v>
      </c>
      <c r="L2999" s="11" t="s">
        <v>1267</v>
      </c>
      <c r="M2999" s="11" t="s">
        <v>1272</v>
      </c>
      <c r="N2999" s="10">
        <v>41452</v>
      </c>
      <c r="O2999" s="12">
        <v>225</v>
      </c>
      <c r="P2999" s="12">
        <v>369</v>
      </c>
      <c r="Q2999" s="12">
        <v>144</v>
      </c>
      <c r="R2999" s="11">
        <v>21</v>
      </c>
      <c r="S2999" s="12">
        <v>7749</v>
      </c>
      <c r="T2999" s="13">
        <v>0.03</v>
      </c>
      <c r="U2999" s="12">
        <v>232.47</v>
      </c>
      <c r="V2999" s="12">
        <v>7516.53</v>
      </c>
      <c r="W2999" s="12">
        <v>250</v>
      </c>
      <c r="X2999" s="12">
        <v>9599</v>
      </c>
      <c r="Y2999" s="14">
        <f>+DAY('TABLA PRINCIPAL'!$B2999)</f>
        <v>26</v>
      </c>
      <c r="Z2999" s="14">
        <f>+MONTH('TABLA PRINCIPAL'!$B2999)</f>
        <v>6</v>
      </c>
      <c r="AA2999" s="14">
        <f>+YEAR('TABLA PRINCIPAL'!$B2999)</f>
        <v>2013</v>
      </c>
      <c r="AB2999" s="22" t="str">
        <f>+IF(Ventas_Oficina[[#This Row],[Total del pedido]]&gt;=100000,"SI","NO")</f>
        <v>NO</v>
      </c>
      <c r="AC2999" s="22" t="str">
        <f>+_xlfn.XLOOKUP(Ventas_Oficina[[#This Row],[Nº de artículo]],AUXILIAR!A2998:A7897,AUXILIAR!D2998:D7897,"Error",0)</f>
        <v>No enviado a tiempo</v>
      </c>
      <c r="AD2999" s="22" t="str">
        <f>+IF(AND(Ventas_Oficina[[#This Row],[Total]]&gt;75000,Ventas_Oficina[[#This Row],[Envio a tiempo]]="Enviado a tiempo"),"Buena Venta","Venta Mala")</f>
        <v>Venta Mala</v>
      </c>
    </row>
    <row r="3000" spans="1:30" x14ac:dyDescent="0.25">
      <c r="A3000" s="25">
        <v>1488730</v>
      </c>
      <c r="B3000" s="5">
        <v>42214</v>
      </c>
      <c r="C3000" s="6" t="s">
        <v>793</v>
      </c>
      <c r="D3000" s="6" t="s">
        <v>29</v>
      </c>
      <c r="E3000" s="6" t="s">
        <v>12</v>
      </c>
      <c r="F3000" s="6" t="s">
        <v>13</v>
      </c>
      <c r="G3000" s="6" t="s">
        <v>1008</v>
      </c>
      <c r="H3000" s="6" t="s">
        <v>14</v>
      </c>
      <c r="I3000" s="6" t="s">
        <v>1016</v>
      </c>
      <c r="J3000" s="6" t="s">
        <v>1064</v>
      </c>
      <c r="K3000" s="6" t="s">
        <v>1262</v>
      </c>
      <c r="L3000" s="6" t="s">
        <v>1265</v>
      </c>
      <c r="M3000" s="6" t="s">
        <v>1272</v>
      </c>
      <c r="N3000" s="5">
        <v>42216</v>
      </c>
      <c r="O3000" s="7">
        <v>365</v>
      </c>
      <c r="P3000" s="7">
        <v>598</v>
      </c>
      <c r="Q3000" s="7">
        <v>233</v>
      </c>
      <c r="R3000" s="6">
        <v>36</v>
      </c>
      <c r="S3000" s="7">
        <v>21528</v>
      </c>
      <c r="T3000" s="8">
        <v>0</v>
      </c>
      <c r="U3000" s="7">
        <v>0</v>
      </c>
      <c r="V3000" s="7">
        <v>21528</v>
      </c>
      <c r="W3000" s="7">
        <v>149</v>
      </c>
      <c r="X3000" s="7">
        <v>14037</v>
      </c>
      <c r="Y3000" s="9">
        <f>+DAY('TABLA PRINCIPAL'!$B3000)</f>
        <v>29</v>
      </c>
      <c r="Z3000" s="9">
        <f>+MONTH('TABLA PRINCIPAL'!$B3000)</f>
        <v>7</v>
      </c>
      <c r="AA3000" s="9">
        <f>+YEAR('TABLA PRINCIPAL'!$B3000)</f>
        <v>2015</v>
      </c>
      <c r="AB3000" s="22" t="str">
        <f>+IF(Ventas_Oficina[[#This Row],[Total del pedido]]&gt;=100000,"SI","NO")</f>
        <v>NO</v>
      </c>
      <c r="AC3000" s="22" t="str">
        <f>+_xlfn.XLOOKUP(Ventas_Oficina[[#This Row],[Nº de artículo]],AUXILIAR!A2999:A7898,AUXILIAR!D2999:D7898,"Error",0)</f>
        <v>No enviado a tiempo</v>
      </c>
      <c r="AD3000" s="22" t="str">
        <f>+IF(AND(Ventas_Oficina[[#This Row],[Total]]&gt;75000,Ventas_Oficina[[#This Row],[Envio a tiempo]]="Enviado a tiempo"),"Buena Venta","Venta Mala")</f>
        <v>Venta Mala</v>
      </c>
    </row>
    <row r="3001" spans="1:30" x14ac:dyDescent="0.25">
      <c r="A3001" s="26">
        <v>1489096</v>
      </c>
      <c r="B3001" s="10">
        <v>42203</v>
      </c>
      <c r="C3001" s="11" t="s">
        <v>794</v>
      </c>
      <c r="D3001" s="11" t="s">
        <v>31</v>
      </c>
      <c r="E3001" s="11" t="s">
        <v>4</v>
      </c>
      <c r="F3001" s="11" t="s">
        <v>5</v>
      </c>
      <c r="G3001" s="11" t="s">
        <v>1007</v>
      </c>
      <c r="H3001" s="11" t="s">
        <v>9</v>
      </c>
      <c r="I3001" s="11" t="s">
        <v>1016</v>
      </c>
      <c r="J3001" s="11" t="s">
        <v>1055</v>
      </c>
      <c r="K3001" s="11" t="s">
        <v>1262</v>
      </c>
      <c r="L3001" s="11" t="s">
        <v>1265</v>
      </c>
      <c r="M3001" s="11" t="s">
        <v>1272</v>
      </c>
      <c r="N3001" s="10">
        <v>42205</v>
      </c>
      <c r="O3001" s="12">
        <v>250</v>
      </c>
      <c r="P3001" s="12">
        <v>568</v>
      </c>
      <c r="Q3001" s="12">
        <v>318</v>
      </c>
      <c r="R3001" s="11">
        <v>23</v>
      </c>
      <c r="S3001" s="12">
        <v>13064</v>
      </c>
      <c r="T3001" s="13">
        <v>0.01</v>
      </c>
      <c r="U3001" s="12">
        <v>130.64000000000001</v>
      </c>
      <c r="V3001" s="12">
        <v>12933.36</v>
      </c>
      <c r="W3001" s="12">
        <v>360</v>
      </c>
      <c r="X3001" s="12">
        <v>11453</v>
      </c>
      <c r="Y3001" s="14">
        <f>+DAY('TABLA PRINCIPAL'!$B3001)</f>
        <v>18</v>
      </c>
      <c r="Z3001" s="14">
        <f>+MONTH('TABLA PRINCIPAL'!$B3001)</f>
        <v>7</v>
      </c>
      <c r="AA3001" s="14">
        <f>+YEAR('TABLA PRINCIPAL'!$B3001)</f>
        <v>2015</v>
      </c>
      <c r="AB3001" s="22" t="str">
        <f>+IF(Ventas_Oficina[[#This Row],[Total del pedido]]&gt;=100000,"SI","NO")</f>
        <v>NO</v>
      </c>
      <c r="AC3001" s="22" t="str">
        <f>+_xlfn.XLOOKUP(Ventas_Oficina[[#This Row],[Nº de artículo]],AUXILIAR!A3000:A7899,AUXILIAR!D3000:D7899,"Error",0)</f>
        <v>Enviado a tiempo</v>
      </c>
      <c r="AD3001" s="22" t="str">
        <f>+IF(AND(Ventas_Oficina[[#This Row],[Total]]&gt;75000,Ventas_Oficina[[#This Row],[Envio a tiempo]]="Enviado a tiempo"),"Buena Venta","Venta Mala")</f>
        <v>Venta Mala</v>
      </c>
    </row>
    <row r="3002" spans="1:30" x14ac:dyDescent="0.25">
      <c r="A3002" s="25">
        <v>1489096</v>
      </c>
      <c r="B3002" s="5">
        <v>41401</v>
      </c>
      <c r="C3002" s="6" t="s">
        <v>165</v>
      </c>
      <c r="D3002" s="6" t="s">
        <v>166</v>
      </c>
      <c r="E3002" s="6" t="s">
        <v>4</v>
      </c>
      <c r="F3002" s="6" t="s">
        <v>5</v>
      </c>
      <c r="G3002" s="6" t="s">
        <v>1008</v>
      </c>
      <c r="H3002" s="6" t="s">
        <v>34</v>
      </c>
      <c r="I3002" s="6" t="s">
        <v>1016</v>
      </c>
      <c r="J3002" s="6" t="s">
        <v>1046</v>
      </c>
      <c r="K3002" s="6" t="s">
        <v>1262</v>
      </c>
      <c r="L3002" s="6" t="s">
        <v>1270</v>
      </c>
      <c r="M3002" s="6" t="s">
        <v>1274</v>
      </c>
      <c r="N3002" s="5">
        <v>41403</v>
      </c>
      <c r="O3002" s="7">
        <v>519</v>
      </c>
      <c r="P3002" s="7">
        <v>1298</v>
      </c>
      <c r="Q3002" s="7">
        <v>779</v>
      </c>
      <c r="R3002" s="6">
        <v>12</v>
      </c>
      <c r="S3002" s="7">
        <v>15576</v>
      </c>
      <c r="T3002" s="8">
        <v>0.06</v>
      </c>
      <c r="U3002" s="7">
        <v>934.56</v>
      </c>
      <c r="V3002" s="7">
        <v>14641.44</v>
      </c>
      <c r="W3002" s="7">
        <v>314</v>
      </c>
      <c r="X3002" s="7">
        <v>65936</v>
      </c>
      <c r="Y3002" s="9">
        <f>+DAY('TABLA PRINCIPAL'!$B3002)</f>
        <v>7</v>
      </c>
      <c r="Z3002" s="9">
        <f>+MONTH('TABLA PRINCIPAL'!$B3002)</f>
        <v>5</v>
      </c>
      <c r="AA3002" s="9">
        <f>+YEAR('TABLA PRINCIPAL'!$B3002)</f>
        <v>2013</v>
      </c>
      <c r="AB3002" s="22" t="str">
        <f>+IF(Ventas_Oficina[[#This Row],[Total del pedido]]&gt;=100000,"SI","NO")</f>
        <v>NO</v>
      </c>
      <c r="AC3002" s="22" t="str">
        <f>+_xlfn.XLOOKUP(Ventas_Oficina[[#This Row],[Nº de artículo]],AUXILIAR!A3001:A7900,AUXILIAR!D3001:D7900,"Error",0)</f>
        <v>Enviado a tiempo</v>
      </c>
      <c r="AD3002" s="22" t="str">
        <f>+IF(AND(Ventas_Oficina[[#This Row],[Total]]&gt;75000,Ventas_Oficina[[#This Row],[Envio a tiempo]]="Enviado a tiempo"),"Buena Venta","Venta Mala")</f>
        <v>Venta Mala</v>
      </c>
    </row>
    <row r="3003" spans="1:30" x14ac:dyDescent="0.25">
      <c r="A3003" s="26">
        <v>1489096</v>
      </c>
      <c r="B3003" s="10">
        <v>42203</v>
      </c>
      <c r="C3003" s="11" t="s">
        <v>794</v>
      </c>
      <c r="D3003" s="11" t="s">
        <v>31</v>
      </c>
      <c r="E3003" s="11" t="s">
        <v>4</v>
      </c>
      <c r="F3003" s="11" t="s">
        <v>5</v>
      </c>
      <c r="G3003" s="11" t="s">
        <v>1008</v>
      </c>
      <c r="H3003" s="11" t="s">
        <v>9</v>
      </c>
      <c r="I3003" s="11" t="s">
        <v>1012</v>
      </c>
      <c r="J3003" s="11" t="s">
        <v>1055</v>
      </c>
      <c r="K3003" s="11" t="s">
        <v>1261</v>
      </c>
      <c r="L3003" s="11" t="s">
        <v>1266</v>
      </c>
      <c r="M3003" s="11" t="s">
        <v>1272</v>
      </c>
      <c r="N3003" s="10">
        <v>42205</v>
      </c>
      <c r="O3003" s="12">
        <v>250</v>
      </c>
      <c r="P3003" s="12">
        <v>568</v>
      </c>
      <c r="Q3003" s="12">
        <v>318</v>
      </c>
      <c r="R3003" s="11">
        <v>43</v>
      </c>
      <c r="S3003" s="12">
        <v>24424</v>
      </c>
      <c r="T3003" s="13">
        <v>0.05</v>
      </c>
      <c r="U3003" s="12">
        <v>1221.2</v>
      </c>
      <c r="V3003" s="12">
        <v>23202.799999999999</v>
      </c>
      <c r="W3003" s="12">
        <v>360</v>
      </c>
      <c r="X3003" s="12">
        <v>11453</v>
      </c>
      <c r="Y3003" s="14">
        <f>+DAY('TABLA PRINCIPAL'!$B3003)</f>
        <v>18</v>
      </c>
      <c r="Z3003" s="14">
        <f>+MONTH('TABLA PRINCIPAL'!$B3003)</f>
        <v>7</v>
      </c>
      <c r="AA3003" s="14">
        <f>+YEAR('TABLA PRINCIPAL'!$B3003)</f>
        <v>2015</v>
      </c>
      <c r="AB3003" s="22" t="str">
        <f>+IF(Ventas_Oficina[[#This Row],[Total del pedido]]&gt;=100000,"SI","NO")</f>
        <v>NO</v>
      </c>
      <c r="AC3003" s="22" t="str">
        <f>+_xlfn.XLOOKUP(Ventas_Oficina[[#This Row],[Nº de artículo]],AUXILIAR!A3002:A7901,AUXILIAR!D3002:D7901,"Error",0)</f>
        <v>Enviado a tiempo</v>
      </c>
      <c r="AD3003" s="22" t="str">
        <f>+IF(AND(Ventas_Oficina[[#This Row],[Total]]&gt;75000,Ventas_Oficina[[#This Row],[Envio a tiempo]]="Enviado a tiempo"),"Buena Venta","Venta Mala")</f>
        <v>Venta Mala</v>
      </c>
    </row>
    <row r="3004" spans="1:30" x14ac:dyDescent="0.25">
      <c r="A3004" s="25">
        <v>1489096</v>
      </c>
      <c r="B3004" s="5">
        <v>42203</v>
      </c>
      <c r="C3004" s="6" t="s">
        <v>794</v>
      </c>
      <c r="D3004" s="6" t="s">
        <v>31</v>
      </c>
      <c r="E3004" s="6" t="s">
        <v>4</v>
      </c>
      <c r="F3004" s="6" t="s">
        <v>5</v>
      </c>
      <c r="G3004" s="6" t="s">
        <v>1007</v>
      </c>
      <c r="H3004" s="6" t="s">
        <v>9</v>
      </c>
      <c r="I3004" s="6" t="s">
        <v>1013</v>
      </c>
      <c r="J3004" s="6" t="s">
        <v>1055</v>
      </c>
      <c r="K3004" s="6" t="s">
        <v>1261</v>
      </c>
      <c r="L3004" s="6" t="s">
        <v>1266</v>
      </c>
      <c r="M3004" s="6" t="s">
        <v>1273</v>
      </c>
      <c r="N3004" s="5">
        <v>42205</v>
      </c>
      <c r="O3004" s="7">
        <v>250</v>
      </c>
      <c r="P3004" s="7">
        <v>568</v>
      </c>
      <c r="Q3004" s="7">
        <v>318</v>
      </c>
      <c r="R3004" s="6">
        <v>22</v>
      </c>
      <c r="S3004" s="7">
        <v>12496</v>
      </c>
      <c r="T3004" s="8">
        <v>7.0000000000000007E-2</v>
      </c>
      <c r="U3004" s="7">
        <v>874.72</v>
      </c>
      <c r="V3004" s="7">
        <v>11621.28</v>
      </c>
      <c r="W3004" s="7">
        <v>360</v>
      </c>
      <c r="X3004" s="7">
        <v>11453</v>
      </c>
      <c r="Y3004" s="9">
        <f>+DAY('TABLA PRINCIPAL'!$B3004)</f>
        <v>18</v>
      </c>
      <c r="Z3004" s="9">
        <f>+MONTH('TABLA PRINCIPAL'!$B3004)</f>
        <v>7</v>
      </c>
      <c r="AA3004" s="9">
        <f>+YEAR('TABLA PRINCIPAL'!$B3004)</f>
        <v>2015</v>
      </c>
      <c r="AB3004" s="22" t="str">
        <f>+IF(Ventas_Oficina[[#This Row],[Total del pedido]]&gt;=100000,"SI","NO")</f>
        <v>NO</v>
      </c>
      <c r="AC3004" s="22" t="str">
        <f>+_xlfn.XLOOKUP(Ventas_Oficina[[#This Row],[Nº de artículo]],AUXILIAR!A3003:A7902,AUXILIAR!D3003:D7902,"Error",0)</f>
        <v>Enviado a tiempo</v>
      </c>
      <c r="AD3004" s="22" t="str">
        <f>+IF(AND(Ventas_Oficina[[#This Row],[Total]]&gt;75000,Ventas_Oficina[[#This Row],[Envio a tiempo]]="Enviado a tiempo"),"Buena Venta","Venta Mala")</f>
        <v>Venta Mala</v>
      </c>
    </row>
    <row r="3005" spans="1:30" x14ac:dyDescent="0.25">
      <c r="A3005" s="26">
        <v>1489461</v>
      </c>
      <c r="B3005" s="10">
        <v>42176</v>
      </c>
      <c r="C3005" s="11" t="s">
        <v>402</v>
      </c>
      <c r="D3005" s="11" t="s">
        <v>166</v>
      </c>
      <c r="E3005" s="11" t="s">
        <v>4</v>
      </c>
      <c r="F3005" s="11" t="s">
        <v>5</v>
      </c>
      <c r="G3005" s="11" t="s">
        <v>1008</v>
      </c>
      <c r="H3005" s="11" t="s">
        <v>34</v>
      </c>
      <c r="I3005" s="11" t="s">
        <v>1013</v>
      </c>
      <c r="J3005" s="11" t="s">
        <v>1173</v>
      </c>
      <c r="K3005" s="11" t="s">
        <v>1261</v>
      </c>
      <c r="L3005" s="11" t="s">
        <v>1265</v>
      </c>
      <c r="M3005" s="11" t="s">
        <v>1272</v>
      </c>
      <c r="N3005" s="10">
        <v>42178</v>
      </c>
      <c r="O3005" s="12">
        <v>489</v>
      </c>
      <c r="P3005" s="12">
        <v>764</v>
      </c>
      <c r="Q3005" s="12">
        <v>275</v>
      </c>
      <c r="R3005" s="11">
        <v>25</v>
      </c>
      <c r="S3005" s="12">
        <v>19100</v>
      </c>
      <c r="T3005" s="13">
        <v>0.06</v>
      </c>
      <c r="U3005" s="12">
        <v>1146</v>
      </c>
      <c r="V3005" s="12">
        <v>17954</v>
      </c>
      <c r="W3005" s="12">
        <v>139</v>
      </c>
      <c r="X3005" s="12">
        <v>12671</v>
      </c>
      <c r="Y3005" s="14">
        <f>+DAY('TABLA PRINCIPAL'!$B3005)</f>
        <v>21</v>
      </c>
      <c r="Z3005" s="14">
        <f>+MONTH('TABLA PRINCIPAL'!$B3005)</f>
        <v>6</v>
      </c>
      <c r="AA3005" s="14">
        <f>+YEAR('TABLA PRINCIPAL'!$B3005)</f>
        <v>2015</v>
      </c>
      <c r="AB3005" s="22" t="str">
        <f>+IF(Ventas_Oficina[[#This Row],[Total del pedido]]&gt;=100000,"SI","NO")</f>
        <v>NO</v>
      </c>
      <c r="AC3005" s="22" t="str">
        <f>+_xlfn.XLOOKUP(Ventas_Oficina[[#This Row],[Nº de artículo]],AUXILIAR!A3004:A7903,AUXILIAR!D3004:D7903,"Error",0)</f>
        <v>Enviado a tiempo</v>
      </c>
      <c r="AD3005" s="22" t="str">
        <f>+IF(AND(Ventas_Oficina[[#This Row],[Total]]&gt;75000,Ventas_Oficina[[#This Row],[Envio a tiempo]]="Enviado a tiempo"),"Buena Venta","Venta Mala")</f>
        <v>Venta Mala</v>
      </c>
    </row>
    <row r="3006" spans="1:30" x14ac:dyDescent="0.25">
      <c r="A3006" s="25">
        <v>1489461</v>
      </c>
      <c r="B3006" s="5">
        <v>41819</v>
      </c>
      <c r="C3006" s="6" t="s">
        <v>279</v>
      </c>
      <c r="D3006" s="6" t="s">
        <v>38</v>
      </c>
      <c r="E3006" s="6" t="s">
        <v>4</v>
      </c>
      <c r="F3006" s="6" t="s">
        <v>5</v>
      </c>
      <c r="G3006" s="6" t="s">
        <v>1010</v>
      </c>
      <c r="H3006" s="6" t="s">
        <v>39</v>
      </c>
      <c r="I3006" s="6" t="s">
        <v>1016</v>
      </c>
      <c r="J3006" s="6" t="s">
        <v>1136</v>
      </c>
      <c r="K3006" s="6" t="s">
        <v>1261</v>
      </c>
      <c r="L3006" s="6" t="s">
        <v>1265</v>
      </c>
      <c r="M3006" s="6" t="s">
        <v>1272</v>
      </c>
      <c r="N3006" s="5">
        <v>41820</v>
      </c>
      <c r="O3006" s="7">
        <v>351</v>
      </c>
      <c r="P3006" s="7">
        <v>857</v>
      </c>
      <c r="Q3006" s="7">
        <v>506</v>
      </c>
      <c r="R3006" s="6">
        <v>48</v>
      </c>
      <c r="S3006" s="7">
        <v>41136</v>
      </c>
      <c r="T3006" s="8">
        <v>0.01</v>
      </c>
      <c r="U3006" s="7">
        <v>411.36</v>
      </c>
      <c r="V3006" s="7">
        <v>40724.639999999999</v>
      </c>
      <c r="W3006" s="7">
        <v>614</v>
      </c>
      <c r="X3006" s="7">
        <v>11453</v>
      </c>
      <c r="Y3006" s="9">
        <f>+DAY('TABLA PRINCIPAL'!$B3006)</f>
        <v>29</v>
      </c>
      <c r="Z3006" s="9">
        <f>+MONTH('TABLA PRINCIPAL'!$B3006)</f>
        <v>6</v>
      </c>
      <c r="AA3006" s="9">
        <f>+YEAR('TABLA PRINCIPAL'!$B3006)</f>
        <v>2014</v>
      </c>
      <c r="AB3006" s="22" t="str">
        <f>+IF(Ventas_Oficina[[#This Row],[Total del pedido]]&gt;=100000,"SI","NO")</f>
        <v>NO</v>
      </c>
      <c r="AC3006" s="22" t="str">
        <f>+_xlfn.XLOOKUP(Ventas_Oficina[[#This Row],[Nº de artículo]],AUXILIAR!A3005:A7904,AUXILIAR!D3005:D7904,"Error",0)</f>
        <v>Enviado a tiempo</v>
      </c>
      <c r="AD3006" s="22" t="str">
        <f>+IF(AND(Ventas_Oficina[[#This Row],[Total]]&gt;75000,Ventas_Oficina[[#This Row],[Envio a tiempo]]="Enviado a tiempo"),"Buena Venta","Venta Mala")</f>
        <v>Venta Mala</v>
      </c>
    </row>
    <row r="3007" spans="1:30" x14ac:dyDescent="0.25">
      <c r="A3007" s="26">
        <v>1489461</v>
      </c>
      <c r="B3007" s="10">
        <v>42078</v>
      </c>
      <c r="C3007" s="11" t="s">
        <v>180</v>
      </c>
      <c r="D3007" s="11" t="s">
        <v>795</v>
      </c>
      <c r="E3007" s="11" t="s">
        <v>4</v>
      </c>
      <c r="F3007" s="11" t="s">
        <v>5</v>
      </c>
      <c r="G3007" s="11" t="s">
        <v>1008</v>
      </c>
      <c r="H3007" s="11" t="s">
        <v>121</v>
      </c>
      <c r="I3007" s="11" t="s">
        <v>1012</v>
      </c>
      <c r="J3007" s="11" t="s">
        <v>1036</v>
      </c>
      <c r="K3007" s="11" t="s">
        <v>1261</v>
      </c>
      <c r="L3007" s="11" t="s">
        <v>1267</v>
      </c>
      <c r="M3007" s="11" t="s">
        <v>1272</v>
      </c>
      <c r="N3007" s="10">
        <v>42080</v>
      </c>
      <c r="O3007" s="12">
        <v>453</v>
      </c>
      <c r="P3007" s="12">
        <v>730</v>
      </c>
      <c r="Q3007" s="12">
        <v>277</v>
      </c>
      <c r="R3007" s="11">
        <v>8</v>
      </c>
      <c r="S3007" s="12">
        <v>5840</v>
      </c>
      <c r="T3007" s="13">
        <v>0.04</v>
      </c>
      <c r="U3007" s="12">
        <v>233.6</v>
      </c>
      <c r="V3007" s="12">
        <v>5606.4</v>
      </c>
      <c r="W3007" s="12">
        <v>772</v>
      </c>
      <c r="X3007" s="12">
        <v>24355</v>
      </c>
      <c r="Y3007" s="14">
        <f>+DAY('TABLA PRINCIPAL'!$B3007)</f>
        <v>15</v>
      </c>
      <c r="Z3007" s="14">
        <f>+MONTH('TABLA PRINCIPAL'!$B3007)</f>
        <v>3</v>
      </c>
      <c r="AA3007" s="14">
        <f>+YEAR('TABLA PRINCIPAL'!$B3007)</f>
        <v>2015</v>
      </c>
      <c r="AB3007" s="22" t="str">
        <f>+IF(Ventas_Oficina[[#This Row],[Total del pedido]]&gt;=100000,"SI","NO")</f>
        <v>NO</v>
      </c>
      <c r="AC3007" s="22" t="str">
        <f>+_xlfn.XLOOKUP(Ventas_Oficina[[#This Row],[Nº de artículo]],AUXILIAR!A3006:A7905,AUXILIAR!D3006:D7905,"Error",0)</f>
        <v>No enviado a tiempo</v>
      </c>
      <c r="AD3007" s="22" t="str">
        <f>+IF(AND(Ventas_Oficina[[#This Row],[Total]]&gt;75000,Ventas_Oficina[[#This Row],[Envio a tiempo]]="Enviado a tiempo"),"Buena Venta","Venta Mala")</f>
        <v>Venta Mala</v>
      </c>
    </row>
    <row r="3008" spans="1:30" x14ac:dyDescent="0.25">
      <c r="A3008" s="25">
        <v>1489826</v>
      </c>
      <c r="B3008" s="5">
        <v>42212</v>
      </c>
      <c r="C3008" s="6" t="s">
        <v>96</v>
      </c>
      <c r="D3008" s="6" t="s">
        <v>97</v>
      </c>
      <c r="E3008" s="6" t="s">
        <v>12</v>
      </c>
      <c r="F3008" s="6" t="s">
        <v>13</v>
      </c>
      <c r="G3008" s="6" t="s">
        <v>1008</v>
      </c>
      <c r="H3008" s="6" t="s">
        <v>14</v>
      </c>
      <c r="I3008" s="6" t="s">
        <v>1014</v>
      </c>
      <c r="J3008" s="6" t="s">
        <v>1059</v>
      </c>
      <c r="K3008" s="6" t="s">
        <v>1261</v>
      </c>
      <c r="L3008" s="6" t="s">
        <v>1267</v>
      </c>
      <c r="M3008" s="6" t="s">
        <v>1272</v>
      </c>
      <c r="N3008" s="5">
        <v>42216</v>
      </c>
      <c r="O3008" s="7">
        <v>226</v>
      </c>
      <c r="P3008" s="7">
        <v>358</v>
      </c>
      <c r="Q3008" s="7">
        <v>132</v>
      </c>
      <c r="R3008" s="6">
        <v>11</v>
      </c>
      <c r="S3008" s="7">
        <v>3938</v>
      </c>
      <c r="T3008" s="8">
        <v>0</v>
      </c>
      <c r="U3008" s="7">
        <v>0</v>
      </c>
      <c r="V3008" s="7">
        <v>3938</v>
      </c>
      <c r="W3008" s="7">
        <v>547</v>
      </c>
      <c r="X3008" s="7">
        <v>5327</v>
      </c>
      <c r="Y3008" s="9">
        <f>+DAY('TABLA PRINCIPAL'!$B3008)</f>
        <v>27</v>
      </c>
      <c r="Z3008" s="9">
        <f>+MONTH('TABLA PRINCIPAL'!$B3008)</f>
        <v>7</v>
      </c>
      <c r="AA3008" s="9">
        <f>+YEAR('TABLA PRINCIPAL'!$B3008)</f>
        <v>2015</v>
      </c>
      <c r="AB3008" s="22" t="str">
        <f>+IF(Ventas_Oficina[[#This Row],[Total del pedido]]&gt;=100000,"SI","NO")</f>
        <v>NO</v>
      </c>
      <c r="AC3008" s="22" t="str">
        <f>+_xlfn.XLOOKUP(Ventas_Oficina[[#This Row],[Nº de artículo]],AUXILIAR!A3007:A7906,AUXILIAR!D3007:D7906,"Error",0)</f>
        <v>Enviado a tiempo</v>
      </c>
      <c r="AD3008" s="22" t="str">
        <f>+IF(AND(Ventas_Oficina[[#This Row],[Total]]&gt;75000,Ventas_Oficina[[#This Row],[Envio a tiempo]]="Enviado a tiempo"),"Buena Venta","Venta Mala")</f>
        <v>Venta Mala</v>
      </c>
    </row>
    <row r="3009" spans="1:30" x14ac:dyDescent="0.25">
      <c r="A3009" s="26">
        <v>1490191</v>
      </c>
      <c r="B3009" s="10">
        <v>42204</v>
      </c>
      <c r="C3009" s="11" t="s">
        <v>168</v>
      </c>
      <c r="D3009" s="11" t="s">
        <v>110</v>
      </c>
      <c r="E3009" s="11" t="s">
        <v>12</v>
      </c>
      <c r="F3009" s="11" t="s">
        <v>13</v>
      </c>
      <c r="G3009" s="11" t="s">
        <v>1007</v>
      </c>
      <c r="H3009" s="11" t="s">
        <v>14</v>
      </c>
      <c r="I3009" s="11" t="s">
        <v>1013</v>
      </c>
      <c r="J3009" s="11" t="s">
        <v>1080</v>
      </c>
      <c r="K3009" s="11" t="s">
        <v>1261</v>
      </c>
      <c r="L3009" s="11" t="s">
        <v>1265</v>
      </c>
      <c r="M3009" s="11" t="s">
        <v>1273</v>
      </c>
      <c r="N3009" s="10">
        <v>42205</v>
      </c>
      <c r="O3009" s="12">
        <v>350</v>
      </c>
      <c r="P3009" s="12">
        <v>574</v>
      </c>
      <c r="Q3009" s="12">
        <v>224</v>
      </c>
      <c r="R3009" s="11">
        <v>9</v>
      </c>
      <c r="S3009" s="12">
        <v>5166</v>
      </c>
      <c r="T3009" s="13">
        <v>0.06</v>
      </c>
      <c r="U3009" s="12">
        <v>309.95999999999998</v>
      </c>
      <c r="V3009" s="12">
        <v>4856.04</v>
      </c>
      <c r="W3009" s="12">
        <v>501</v>
      </c>
      <c r="X3009" s="12">
        <v>22152</v>
      </c>
      <c r="Y3009" s="14">
        <f>+DAY('TABLA PRINCIPAL'!$B3009)</f>
        <v>19</v>
      </c>
      <c r="Z3009" s="14">
        <f>+MONTH('TABLA PRINCIPAL'!$B3009)</f>
        <v>7</v>
      </c>
      <c r="AA3009" s="14">
        <f>+YEAR('TABLA PRINCIPAL'!$B3009)</f>
        <v>2015</v>
      </c>
      <c r="AB3009" s="22" t="str">
        <f>+IF(Ventas_Oficina[[#This Row],[Total del pedido]]&gt;=100000,"SI","NO")</f>
        <v>NO</v>
      </c>
      <c r="AC3009" s="22" t="str">
        <f>+_xlfn.XLOOKUP(Ventas_Oficina[[#This Row],[Nº de artículo]],AUXILIAR!A3008:A7907,AUXILIAR!D3008:D7907,"Error",0)</f>
        <v>No enviado a tiempo</v>
      </c>
      <c r="AD3009" s="22" t="str">
        <f>+IF(AND(Ventas_Oficina[[#This Row],[Total]]&gt;75000,Ventas_Oficina[[#This Row],[Envio a tiempo]]="Enviado a tiempo"),"Buena Venta","Venta Mala")</f>
        <v>Venta Mala</v>
      </c>
    </row>
    <row r="3010" spans="1:30" x14ac:dyDescent="0.25">
      <c r="A3010" s="25">
        <v>1490191</v>
      </c>
      <c r="B3010" s="5">
        <v>41677</v>
      </c>
      <c r="C3010" s="6" t="s">
        <v>350</v>
      </c>
      <c r="D3010" s="6" t="s">
        <v>206</v>
      </c>
      <c r="E3010" s="6" t="s">
        <v>12</v>
      </c>
      <c r="F3010" s="6" t="s">
        <v>13</v>
      </c>
      <c r="G3010" s="6" t="s">
        <v>1010</v>
      </c>
      <c r="H3010" s="6" t="s">
        <v>42</v>
      </c>
      <c r="I3010" s="6" t="s">
        <v>1015</v>
      </c>
      <c r="J3010" s="6" t="s">
        <v>1080</v>
      </c>
      <c r="K3010" s="6" t="s">
        <v>1261</v>
      </c>
      <c r="L3010" s="6" t="s">
        <v>1267</v>
      </c>
      <c r="M3010" s="6" t="s">
        <v>1272</v>
      </c>
      <c r="N3010" s="5">
        <v>41686</v>
      </c>
      <c r="O3010" s="7">
        <v>350</v>
      </c>
      <c r="P3010" s="7">
        <v>574</v>
      </c>
      <c r="Q3010" s="7">
        <v>224</v>
      </c>
      <c r="R3010" s="6">
        <v>31</v>
      </c>
      <c r="S3010" s="7">
        <v>17794</v>
      </c>
      <c r="T3010" s="8">
        <v>7.0000000000000007E-2</v>
      </c>
      <c r="U3010" s="7">
        <v>1245.5800000000002</v>
      </c>
      <c r="V3010" s="7">
        <v>16548.419999999998</v>
      </c>
      <c r="W3010" s="7">
        <v>501</v>
      </c>
      <c r="X3010" s="7">
        <v>22152</v>
      </c>
      <c r="Y3010" s="9">
        <f>+DAY('TABLA PRINCIPAL'!$B3010)</f>
        <v>7</v>
      </c>
      <c r="Z3010" s="9">
        <f>+MONTH('TABLA PRINCIPAL'!$B3010)</f>
        <v>2</v>
      </c>
      <c r="AA3010" s="9">
        <f>+YEAR('TABLA PRINCIPAL'!$B3010)</f>
        <v>2014</v>
      </c>
      <c r="AB3010" s="22" t="str">
        <f>+IF(Ventas_Oficina[[#This Row],[Total del pedido]]&gt;=100000,"SI","NO")</f>
        <v>NO</v>
      </c>
      <c r="AC3010" s="22" t="str">
        <f>+_xlfn.XLOOKUP(Ventas_Oficina[[#This Row],[Nº de artículo]],AUXILIAR!A3009:A7908,AUXILIAR!D3009:D7908,"Error",0)</f>
        <v>No enviado a tiempo</v>
      </c>
      <c r="AD3010" s="22" t="str">
        <f>+IF(AND(Ventas_Oficina[[#This Row],[Total]]&gt;75000,Ventas_Oficina[[#This Row],[Envio a tiempo]]="Enviado a tiempo"),"Buena Venta","Venta Mala")</f>
        <v>Venta Mala</v>
      </c>
    </row>
    <row r="3011" spans="1:30" x14ac:dyDescent="0.25">
      <c r="A3011" s="26">
        <v>1490191</v>
      </c>
      <c r="B3011" s="10">
        <v>42240</v>
      </c>
      <c r="C3011" s="11" t="s">
        <v>553</v>
      </c>
      <c r="D3011" s="11" t="s">
        <v>211</v>
      </c>
      <c r="E3011" s="11" t="s">
        <v>4</v>
      </c>
      <c r="F3011" s="11" t="s">
        <v>5</v>
      </c>
      <c r="G3011" s="11" t="s">
        <v>1009</v>
      </c>
      <c r="H3011" s="11" t="s">
        <v>34</v>
      </c>
      <c r="I3011" s="11" t="s">
        <v>1016</v>
      </c>
      <c r="J3011" s="11" t="s">
        <v>1036</v>
      </c>
      <c r="K3011" s="11" t="s">
        <v>1261</v>
      </c>
      <c r="L3011" s="11" t="s">
        <v>1267</v>
      </c>
      <c r="M3011" s="11" t="s">
        <v>1272</v>
      </c>
      <c r="N3011" s="10">
        <v>42244</v>
      </c>
      <c r="O3011" s="12">
        <v>453</v>
      </c>
      <c r="P3011" s="12">
        <v>730</v>
      </c>
      <c r="Q3011" s="12">
        <v>277</v>
      </c>
      <c r="R3011" s="11">
        <v>33</v>
      </c>
      <c r="S3011" s="12">
        <v>24090</v>
      </c>
      <c r="T3011" s="13">
        <v>0.06</v>
      </c>
      <c r="U3011" s="12">
        <v>1445.3999999999999</v>
      </c>
      <c r="V3011" s="12">
        <v>22644.6</v>
      </c>
      <c r="W3011" s="12">
        <v>772</v>
      </c>
      <c r="X3011" s="12">
        <v>29302</v>
      </c>
      <c r="Y3011" s="14">
        <f>+DAY('TABLA PRINCIPAL'!$B3011)</f>
        <v>24</v>
      </c>
      <c r="Z3011" s="14">
        <f>+MONTH('TABLA PRINCIPAL'!$B3011)</f>
        <v>8</v>
      </c>
      <c r="AA3011" s="14">
        <f>+YEAR('TABLA PRINCIPAL'!$B3011)</f>
        <v>2015</v>
      </c>
      <c r="AB3011" s="22" t="str">
        <f>+IF(Ventas_Oficina[[#This Row],[Total del pedido]]&gt;=100000,"SI","NO")</f>
        <v>NO</v>
      </c>
      <c r="AC3011" s="22" t="str">
        <f>+_xlfn.XLOOKUP(Ventas_Oficina[[#This Row],[Nº de artículo]],AUXILIAR!A3010:A7909,AUXILIAR!D3010:D7909,"Error",0)</f>
        <v>Enviado a tiempo</v>
      </c>
      <c r="AD3011" s="22" t="str">
        <f>+IF(AND(Ventas_Oficina[[#This Row],[Total]]&gt;75000,Ventas_Oficina[[#This Row],[Envio a tiempo]]="Enviado a tiempo"),"Buena Venta","Venta Mala")</f>
        <v>Venta Mala</v>
      </c>
    </row>
    <row r="3012" spans="1:30" x14ac:dyDescent="0.25">
      <c r="A3012" s="25">
        <v>1490191</v>
      </c>
      <c r="B3012" s="5">
        <v>41692</v>
      </c>
      <c r="C3012" s="6" t="s">
        <v>643</v>
      </c>
      <c r="D3012" s="6" t="s">
        <v>76</v>
      </c>
      <c r="E3012" s="6" t="s">
        <v>4</v>
      </c>
      <c r="F3012" s="6" t="s">
        <v>5</v>
      </c>
      <c r="G3012" s="6" t="s">
        <v>1010</v>
      </c>
      <c r="H3012" s="6" t="s">
        <v>17</v>
      </c>
      <c r="I3012" s="6" t="s">
        <v>1016</v>
      </c>
      <c r="J3012" s="6" t="s">
        <v>1039</v>
      </c>
      <c r="K3012" s="6" t="s">
        <v>1261</v>
      </c>
      <c r="L3012" s="6" t="s">
        <v>1265</v>
      </c>
      <c r="M3012" s="6" t="s">
        <v>1272</v>
      </c>
      <c r="N3012" s="5">
        <v>41673</v>
      </c>
      <c r="O3012" s="7">
        <v>479</v>
      </c>
      <c r="P3012" s="7">
        <v>1197</v>
      </c>
      <c r="Q3012" s="7">
        <v>718</v>
      </c>
      <c r="R3012" s="6">
        <v>38</v>
      </c>
      <c r="S3012" s="7">
        <v>45486</v>
      </c>
      <c r="T3012" s="8">
        <v>0.05</v>
      </c>
      <c r="U3012" s="7">
        <v>2274.3000000000002</v>
      </c>
      <c r="V3012" s="7">
        <v>43211.7</v>
      </c>
      <c r="W3012" s="7">
        <v>581</v>
      </c>
      <c r="X3012" s="7">
        <v>5577</v>
      </c>
      <c r="Y3012" s="9">
        <f>+DAY('TABLA PRINCIPAL'!$B3012)</f>
        <v>22</v>
      </c>
      <c r="Z3012" s="9">
        <f>+MONTH('TABLA PRINCIPAL'!$B3012)</f>
        <v>2</v>
      </c>
      <c r="AA3012" s="9">
        <f>+YEAR('TABLA PRINCIPAL'!$B3012)</f>
        <v>2014</v>
      </c>
      <c r="AB3012" s="22" t="str">
        <f>+IF(Ventas_Oficina[[#This Row],[Total del pedido]]&gt;=100000,"SI","NO")</f>
        <v>NO</v>
      </c>
      <c r="AC3012" s="22" t="str">
        <f>+_xlfn.XLOOKUP(Ventas_Oficina[[#This Row],[Nº de artículo]],AUXILIAR!A3011:A7910,AUXILIAR!D3011:D7910,"Error",0)</f>
        <v>Enviado a tiempo</v>
      </c>
      <c r="AD3012" s="22" t="str">
        <f>+IF(AND(Ventas_Oficina[[#This Row],[Total]]&gt;75000,Ventas_Oficina[[#This Row],[Envio a tiempo]]="Enviado a tiempo"),"Buena Venta","Venta Mala")</f>
        <v>Venta Mala</v>
      </c>
    </row>
    <row r="3013" spans="1:30" x14ac:dyDescent="0.25">
      <c r="A3013" s="26">
        <v>1490557</v>
      </c>
      <c r="B3013" s="10">
        <v>41619</v>
      </c>
      <c r="C3013" s="11" t="s">
        <v>275</v>
      </c>
      <c r="D3013" s="11" t="s">
        <v>41</v>
      </c>
      <c r="E3013" s="11" t="s">
        <v>12</v>
      </c>
      <c r="F3013" s="11" t="s">
        <v>13</v>
      </c>
      <c r="G3013" s="11" t="s">
        <v>1008</v>
      </c>
      <c r="H3013" s="11" t="s">
        <v>42</v>
      </c>
      <c r="I3013" s="11" t="s">
        <v>1014</v>
      </c>
      <c r="J3013" s="11" t="s">
        <v>1052</v>
      </c>
      <c r="K3013" s="11" t="s">
        <v>1261</v>
      </c>
      <c r="L3013" s="11" t="s">
        <v>1265</v>
      </c>
      <c r="M3013" s="11" t="s">
        <v>1272</v>
      </c>
      <c r="N3013" s="10">
        <v>41623</v>
      </c>
      <c r="O3013" s="12">
        <v>332</v>
      </c>
      <c r="P3013" s="12">
        <v>518</v>
      </c>
      <c r="Q3013" s="12">
        <v>186</v>
      </c>
      <c r="R3013" s="11">
        <v>39</v>
      </c>
      <c r="S3013" s="12">
        <v>20202</v>
      </c>
      <c r="T3013" s="13">
        <v>0.03</v>
      </c>
      <c r="U3013" s="12">
        <v>606.05999999999995</v>
      </c>
      <c r="V3013" s="12">
        <v>19595.939999999999</v>
      </c>
      <c r="W3013" s="12">
        <v>204</v>
      </c>
      <c r="X3013" s="12">
        <v>722</v>
      </c>
      <c r="Y3013" s="14">
        <f>+DAY('TABLA PRINCIPAL'!$B3013)</f>
        <v>11</v>
      </c>
      <c r="Z3013" s="14">
        <f>+MONTH('TABLA PRINCIPAL'!$B3013)</f>
        <v>12</v>
      </c>
      <c r="AA3013" s="14">
        <f>+YEAR('TABLA PRINCIPAL'!$B3013)</f>
        <v>2013</v>
      </c>
      <c r="AB3013" s="22" t="str">
        <f>+IF(Ventas_Oficina[[#This Row],[Total del pedido]]&gt;=100000,"SI","NO")</f>
        <v>NO</v>
      </c>
      <c r="AC3013" s="22" t="str">
        <f>+_xlfn.XLOOKUP(Ventas_Oficina[[#This Row],[Nº de artículo]],AUXILIAR!A3012:A7911,AUXILIAR!D3012:D7911,"Error",0)</f>
        <v>Enviado a tiempo</v>
      </c>
      <c r="AD3013" s="22" t="str">
        <f>+IF(AND(Ventas_Oficina[[#This Row],[Total]]&gt;75000,Ventas_Oficina[[#This Row],[Envio a tiempo]]="Enviado a tiempo"),"Buena Venta","Venta Mala")</f>
        <v>Venta Mala</v>
      </c>
    </row>
    <row r="3014" spans="1:30" x14ac:dyDescent="0.25">
      <c r="A3014" s="25">
        <v>1490557</v>
      </c>
      <c r="B3014" s="5">
        <v>41450</v>
      </c>
      <c r="C3014" s="6" t="s">
        <v>284</v>
      </c>
      <c r="D3014" s="6" t="s">
        <v>209</v>
      </c>
      <c r="E3014" s="6" t="s">
        <v>4</v>
      </c>
      <c r="F3014" s="6" t="s">
        <v>5</v>
      </c>
      <c r="G3014" s="6" t="s">
        <v>1009</v>
      </c>
      <c r="H3014" s="6" t="s">
        <v>6</v>
      </c>
      <c r="I3014" s="6" t="s">
        <v>1015</v>
      </c>
      <c r="J3014" s="6" t="s">
        <v>1133</v>
      </c>
      <c r="K3014" s="6" t="s">
        <v>1261</v>
      </c>
      <c r="L3014" s="6" t="s">
        <v>1267</v>
      </c>
      <c r="M3014" s="6" t="s">
        <v>1272</v>
      </c>
      <c r="N3014" s="5">
        <v>41451</v>
      </c>
      <c r="O3014" s="7">
        <v>176</v>
      </c>
      <c r="P3014" s="7">
        <v>294</v>
      </c>
      <c r="Q3014" s="7">
        <v>118</v>
      </c>
      <c r="R3014" s="6">
        <v>28</v>
      </c>
      <c r="S3014" s="7">
        <v>8232</v>
      </c>
      <c r="T3014" s="8">
        <v>0.06</v>
      </c>
      <c r="U3014" s="7">
        <v>493.91999999999996</v>
      </c>
      <c r="V3014" s="7">
        <v>7738.08</v>
      </c>
      <c r="W3014" s="7">
        <v>81</v>
      </c>
      <c r="X3014" s="7">
        <v>9549</v>
      </c>
      <c r="Y3014" s="9">
        <f>+DAY('TABLA PRINCIPAL'!$B3014)</f>
        <v>25</v>
      </c>
      <c r="Z3014" s="9">
        <f>+MONTH('TABLA PRINCIPAL'!$B3014)</f>
        <v>6</v>
      </c>
      <c r="AA3014" s="9">
        <f>+YEAR('TABLA PRINCIPAL'!$B3014)</f>
        <v>2013</v>
      </c>
      <c r="AB3014" s="22" t="str">
        <f>+IF(Ventas_Oficina[[#This Row],[Total del pedido]]&gt;=100000,"SI","NO")</f>
        <v>NO</v>
      </c>
      <c r="AC3014" s="22" t="str">
        <f>+_xlfn.XLOOKUP(Ventas_Oficina[[#This Row],[Nº de artículo]],AUXILIAR!A3013:A7912,AUXILIAR!D3013:D7912,"Error",0)</f>
        <v>Enviado a tiempo</v>
      </c>
      <c r="AD3014" s="22" t="str">
        <f>+IF(AND(Ventas_Oficina[[#This Row],[Total]]&gt;75000,Ventas_Oficina[[#This Row],[Envio a tiempo]]="Enviado a tiempo"),"Buena Venta","Venta Mala")</f>
        <v>Venta Mala</v>
      </c>
    </row>
    <row r="3015" spans="1:30" x14ac:dyDescent="0.25">
      <c r="A3015" s="26">
        <v>1490922</v>
      </c>
      <c r="B3015" s="10">
        <v>42200</v>
      </c>
      <c r="C3015" s="11" t="s">
        <v>47</v>
      </c>
      <c r="D3015" s="11" t="s">
        <v>48</v>
      </c>
      <c r="E3015" s="11" t="s">
        <v>4</v>
      </c>
      <c r="F3015" s="11" t="s">
        <v>5</v>
      </c>
      <c r="G3015" s="11" t="s">
        <v>1009</v>
      </c>
      <c r="H3015" s="11" t="s">
        <v>34</v>
      </c>
      <c r="I3015" s="11" t="s">
        <v>1012</v>
      </c>
      <c r="J3015" s="11" t="s">
        <v>1055</v>
      </c>
      <c r="K3015" s="11" t="s">
        <v>1262</v>
      </c>
      <c r="L3015" s="11" t="s">
        <v>1266</v>
      </c>
      <c r="M3015" s="11" t="s">
        <v>1273</v>
      </c>
      <c r="N3015" s="10">
        <v>42212</v>
      </c>
      <c r="O3015" s="12">
        <v>250</v>
      </c>
      <c r="P3015" s="12">
        <v>568</v>
      </c>
      <c r="Q3015" s="12">
        <v>318</v>
      </c>
      <c r="R3015" s="11">
        <v>16</v>
      </c>
      <c r="S3015" s="12">
        <v>9088</v>
      </c>
      <c r="T3015" s="13">
        <v>0.03</v>
      </c>
      <c r="U3015" s="12">
        <v>272.64</v>
      </c>
      <c r="V3015" s="12">
        <v>8815.36</v>
      </c>
      <c r="W3015" s="12">
        <v>360</v>
      </c>
      <c r="X3015" s="12">
        <v>23152</v>
      </c>
      <c r="Y3015" s="14">
        <f>+DAY('TABLA PRINCIPAL'!$B3015)</f>
        <v>15</v>
      </c>
      <c r="Z3015" s="14">
        <f>+MONTH('TABLA PRINCIPAL'!$B3015)</f>
        <v>7</v>
      </c>
      <c r="AA3015" s="14">
        <f>+YEAR('TABLA PRINCIPAL'!$B3015)</f>
        <v>2015</v>
      </c>
      <c r="AB3015" s="22" t="str">
        <f>+IF(Ventas_Oficina[[#This Row],[Total del pedido]]&gt;=100000,"SI","NO")</f>
        <v>NO</v>
      </c>
      <c r="AC3015" s="22" t="str">
        <f>+_xlfn.XLOOKUP(Ventas_Oficina[[#This Row],[Nº de artículo]],AUXILIAR!A3014:A7913,AUXILIAR!D3014:D7913,"Error",0)</f>
        <v>Enviado a tiempo</v>
      </c>
      <c r="AD3015" s="22" t="str">
        <f>+IF(AND(Ventas_Oficina[[#This Row],[Total]]&gt;75000,Ventas_Oficina[[#This Row],[Envio a tiempo]]="Enviado a tiempo"),"Buena Venta","Venta Mala")</f>
        <v>Venta Mala</v>
      </c>
    </row>
    <row r="3016" spans="1:30" x14ac:dyDescent="0.25">
      <c r="A3016" s="25">
        <v>1490922</v>
      </c>
      <c r="B3016" s="5">
        <v>42209</v>
      </c>
      <c r="C3016" s="6" t="s">
        <v>313</v>
      </c>
      <c r="D3016" s="6" t="s">
        <v>150</v>
      </c>
      <c r="E3016" s="6" t="s">
        <v>12</v>
      </c>
      <c r="F3016" s="6" t="s">
        <v>13</v>
      </c>
      <c r="G3016" s="6" t="s">
        <v>1010</v>
      </c>
      <c r="H3016" s="6" t="s">
        <v>14</v>
      </c>
      <c r="I3016" s="6" t="s">
        <v>1014</v>
      </c>
      <c r="J3016" s="6" t="s">
        <v>1138</v>
      </c>
      <c r="K3016" s="6" t="s">
        <v>1261</v>
      </c>
      <c r="L3016" s="6" t="s">
        <v>1265</v>
      </c>
      <c r="M3016" s="6" t="s">
        <v>1273</v>
      </c>
      <c r="N3016" s="5">
        <v>42211</v>
      </c>
      <c r="O3016" s="7">
        <v>410</v>
      </c>
      <c r="P3016" s="7">
        <v>931</v>
      </c>
      <c r="Q3016" s="7">
        <v>521</v>
      </c>
      <c r="R3016" s="6">
        <v>50</v>
      </c>
      <c r="S3016" s="7">
        <v>46550</v>
      </c>
      <c r="T3016" s="8">
        <v>0.02</v>
      </c>
      <c r="U3016" s="7">
        <v>931</v>
      </c>
      <c r="V3016" s="7">
        <v>45619</v>
      </c>
      <c r="W3016" s="7">
        <v>398</v>
      </c>
      <c r="X3016" s="7">
        <v>23152</v>
      </c>
      <c r="Y3016" s="9">
        <f>+DAY('TABLA PRINCIPAL'!$B3016)</f>
        <v>24</v>
      </c>
      <c r="Z3016" s="9">
        <f>+MONTH('TABLA PRINCIPAL'!$B3016)</f>
        <v>7</v>
      </c>
      <c r="AA3016" s="9">
        <f>+YEAR('TABLA PRINCIPAL'!$B3016)</f>
        <v>2015</v>
      </c>
      <c r="AB3016" s="22" t="str">
        <f>+IF(Ventas_Oficina[[#This Row],[Total del pedido]]&gt;=100000,"SI","NO")</f>
        <v>NO</v>
      </c>
      <c r="AC3016" s="22" t="str">
        <f>+_xlfn.XLOOKUP(Ventas_Oficina[[#This Row],[Nº de artículo]],AUXILIAR!A3015:A7914,AUXILIAR!D3015:D7914,"Error",0)</f>
        <v>Enviado a tiempo</v>
      </c>
      <c r="AD3016" s="22" t="str">
        <f>+IF(AND(Ventas_Oficina[[#This Row],[Total]]&gt;75000,Ventas_Oficina[[#This Row],[Envio a tiempo]]="Enviado a tiempo"),"Buena Venta","Venta Mala")</f>
        <v>Venta Mala</v>
      </c>
    </row>
    <row r="3017" spans="1:30" x14ac:dyDescent="0.25">
      <c r="A3017" s="26">
        <v>1490922</v>
      </c>
      <c r="B3017" s="10">
        <v>41568</v>
      </c>
      <c r="C3017" s="11" t="s">
        <v>405</v>
      </c>
      <c r="D3017" s="11" t="s">
        <v>48</v>
      </c>
      <c r="E3017" s="11" t="s">
        <v>4</v>
      </c>
      <c r="F3017" s="11" t="s">
        <v>5</v>
      </c>
      <c r="G3017" s="11" t="s">
        <v>1008</v>
      </c>
      <c r="H3017" s="11" t="s">
        <v>34</v>
      </c>
      <c r="I3017" s="11" t="s">
        <v>1014</v>
      </c>
      <c r="J3017" s="11" t="s">
        <v>1036</v>
      </c>
      <c r="K3017" s="11" t="s">
        <v>1261</v>
      </c>
      <c r="L3017" s="11" t="s">
        <v>1265</v>
      </c>
      <c r="M3017" s="11" t="s">
        <v>1272</v>
      </c>
      <c r="N3017" s="10">
        <v>41570</v>
      </c>
      <c r="O3017" s="12">
        <v>453</v>
      </c>
      <c r="P3017" s="12">
        <v>730</v>
      </c>
      <c r="Q3017" s="12">
        <v>277</v>
      </c>
      <c r="R3017" s="11">
        <v>20</v>
      </c>
      <c r="S3017" s="12">
        <v>14600</v>
      </c>
      <c r="T3017" s="13">
        <v>7.0000000000000007E-2</v>
      </c>
      <c r="U3017" s="12">
        <v>1022.0000000000001</v>
      </c>
      <c r="V3017" s="12">
        <v>13578</v>
      </c>
      <c r="W3017" s="12">
        <v>772</v>
      </c>
      <c r="X3017" s="12">
        <v>22453</v>
      </c>
      <c r="Y3017" s="14">
        <f>+DAY('TABLA PRINCIPAL'!$B3017)</f>
        <v>21</v>
      </c>
      <c r="Z3017" s="14">
        <f>+MONTH('TABLA PRINCIPAL'!$B3017)</f>
        <v>10</v>
      </c>
      <c r="AA3017" s="14">
        <f>+YEAR('TABLA PRINCIPAL'!$B3017)</f>
        <v>2013</v>
      </c>
      <c r="AB3017" s="22" t="str">
        <f>+IF(Ventas_Oficina[[#This Row],[Total del pedido]]&gt;=100000,"SI","NO")</f>
        <v>NO</v>
      </c>
      <c r="AC3017" s="22" t="str">
        <f>+_xlfn.XLOOKUP(Ventas_Oficina[[#This Row],[Nº de artículo]],AUXILIAR!A3016:A7915,AUXILIAR!D3016:D7915,"Error",0)</f>
        <v>Enviado a tiempo</v>
      </c>
      <c r="AD3017" s="22" t="str">
        <f>+IF(AND(Ventas_Oficina[[#This Row],[Total]]&gt;75000,Ventas_Oficina[[#This Row],[Envio a tiempo]]="Enviado a tiempo"),"Buena Venta","Venta Mala")</f>
        <v>Venta Mala</v>
      </c>
    </row>
    <row r="3018" spans="1:30" x14ac:dyDescent="0.25">
      <c r="A3018" s="25">
        <v>1490922</v>
      </c>
      <c r="B3018" s="5">
        <v>42069</v>
      </c>
      <c r="C3018" s="6" t="s">
        <v>431</v>
      </c>
      <c r="D3018" s="6" t="s">
        <v>29</v>
      </c>
      <c r="E3018" s="6" t="s">
        <v>12</v>
      </c>
      <c r="F3018" s="6" t="s">
        <v>13</v>
      </c>
      <c r="G3018" s="6" t="s">
        <v>1010</v>
      </c>
      <c r="H3018" s="6" t="s">
        <v>14</v>
      </c>
      <c r="I3018" s="6" t="s">
        <v>1012</v>
      </c>
      <c r="J3018" s="6" t="s">
        <v>1101</v>
      </c>
      <c r="K3018" s="6" t="s">
        <v>1261</v>
      </c>
      <c r="L3018" s="6" t="s">
        <v>1267</v>
      </c>
      <c r="M3018" s="6" t="s">
        <v>1272</v>
      </c>
      <c r="N3018" s="5">
        <v>42070</v>
      </c>
      <c r="O3018" s="7">
        <v>27899</v>
      </c>
      <c r="P3018" s="7">
        <v>44999</v>
      </c>
      <c r="Q3018" s="7">
        <v>17100</v>
      </c>
      <c r="R3018" s="6">
        <v>33</v>
      </c>
      <c r="S3018" s="7">
        <v>1484967</v>
      </c>
      <c r="T3018" s="8">
        <v>0.03</v>
      </c>
      <c r="U3018" s="7">
        <v>44549.009999999995</v>
      </c>
      <c r="V3018" s="7">
        <v>1440417.99</v>
      </c>
      <c r="W3018" s="7">
        <v>4900</v>
      </c>
      <c r="X3018" s="7">
        <v>119425</v>
      </c>
      <c r="Y3018" s="9">
        <f>+DAY('TABLA PRINCIPAL'!$B3018)</f>
        <v>6</v>
      </c>
      <c r="Z3018" s="9">
        <f>+MONTH('TABLA PRINCIPAL'!$B3018)</f>
        <v>3</v>
      </c>
      <c r="AA3018" s="9">
        <f>+YEAR('TABLA PRINCIPAL'!$B3018)</f>
        <v>2015</v>
      </c>
      <c r="AB3018" s="22" t="str">
        <f>+IF(Ventas_Oficina[[#This Row],[Total del pedido]]&gt;=100000,"SI","NO")</f>
        <v>SI</v>
      </c>
      <c r="AC3018" s="22" t="str">
        <f>+_xlfn.XLOOKUP(Ventas_Oficina[[#This Row],[Nº de artículo]],AUXILIAR!A3017:A7916,AUXILIAR!D3017:D7916,"Error",0)</f>
        <v>Enviado a tiempo</v>
      </c>
      <c r="AD3018" s="22" t="str">
        <f>+IF(AND(Ventas_Oficina[[#This Row],[Total]]&gt;75000,Ventas_Oficina[[#This Row],[Envio a tiempo]]="Enviado a tiempo"),"Buena Venta","Venta Mala")</f>
        <v>Buena Venta</v>
      </c>
    </row>
    <row r="3019" spans="1:30" x14ac:dyDescent="0.25">
      <c r="A3019" s="26">
        <v>1490922</v>
      </c>
      <c r="B3019" s="10">
        <v>41495</v>
      </c>
      <c r="C3019" s="11" t="s">
        <v>291</v>
      </c>
      <c r="D3019" s="11" t="s">
        <v>46</v>
      </c>
      <c r="E3019" s="11" t="s">
        <v>4</v>
      </c>
      <c r="F3019" s="11" t="s">
        <v>5</v>
      </c>
      <c r="G3019" s="11" t="s">
        <v>1008</v>
      </c>
      <c r="H3019" s="11" t="s">
        <v>9</v>
      </c>
      <c r="I3019" s="11" t="s">
        <v>1012</v>
      </c>
      <c r="J3019" s="11" t="s">
        <v>1055</v>
      </c>
      <c r="K3019" s="11" t="s">
        <v>1261</v>
      </c>
      <c r="L3019" s="11" t="s">
        <v>1265</v>
      </c>
      <c r="M3019" s="11" t="s">
        <v>1272</v>
      </c>
      <c r="N3019" s="10">
        <v>41502</v>
      </c>
      <c r="O3019" s="12">
        <v>250</v>
      </c>
      <c r="P3019" s="12">
        <v>568</v>
      </c>
      <c r="Q3019" s="12">
        <v>318</v>
      </c>
      <c r="R3019" s="11">
        <v>31</v>
      </c>
      <c r="S3019" s="12">
        <v>17608</v>
      </c>
      <c r="T3019" s="13">
        <v>0.09</v>
      </c>
      <c r="U3019" s="12">
        <v>1584.72</v>
      </c>
      <c r="V3019" s="12">
        <v>16023.28</v>
      </c>
      <c r="W3019" s="12">
        <v>360</v>
      </c>
      <c r="X3019" s="12">
        <v>23152</v>
      </c>
      <c r="Y3019" s="14">
        <f>+DAY('TABLA PRINCIPAL'!$B3019)</f>
        <v>9</v>
      </c>
      <c r="Z3019" s="14">
        <f>+MONTH('TABLA PRINCIPAL'!$B3019)</f>
        <v>8</v>
      </c>
      <c r="AA3019" s="14">
        <f>+YEAR('TABLA PRINCIPAL'!$B3019)</f>
        <v>2013</v>
      </c>
      <c r="AB3019" s="22" t="str">
        <f>+IF(Ventas_Oficina[[#This Row],[Total del pedido]]&gt;=100000,"SI","NO")</f>
        <v>NO</v>
      </c>
      <c r="AC3019" s="22" t="str">
        <f>+_xlfn.XLOOKUP(Ventas_Oficina[[#This Row],[Nº de artículo]],AUXILIAR!A3018:A7917,AUXILIAR!D3018:D7917,"Error",0)</f>
        <v>No enviado a tiempo</v>
      </c>
      <c r="AD3019" s="22" t="str">
        <f>+IF(AND(Ventas_Oficina[[#This Row],[Total]]&gt;75000,Ventas_Oficina[[#This Row],[Envio a tiempo]]="Enviado a tiempo"),"Buena Venta","Venta Mala")</f>
        <v>Venta Mala</v>
      </c>
    </row>
    <row r="3020" spans="1:30" x14ac:dyDescent="0.25">
      <c r="A3020" s="25">
        <v>1490922</v>
      </c>
      <c r="B3020" s="5">
        <v>41643</v>
      </c>
      <c r="C3020" s="6" t="s">
        <v>182</v>
      </c>
      <c r="D3020" s="6" t="s">
        <v>183</v>
      </c>
      <c r="E3020" s="6" t="s">
        <v>4</v>
      </c>
      <c r="F3020" s="6" t="s">
        <v>5</v>
      </c>
      <c r="G3020" s="6" t="s">
        <v>1008</v>
      </c>
      <c r="H3020" s="6" t="s">
        <v>106</v>
      </c>
      <c r="I3020" s="6" t="s">
        <v>1015</v>
      </c>
      <c r="J3020" s="6" t="s">
        <v>1079</v>
      </c>
      <c r="K3020" s="6" t="s">
        <v>1261</v>
      </c>
      <c r="L3020" s="6" t="s">
        <v>1267</v>
      </c>
      <c r="M3020" s="6" t="s">
        <v>1272</v>
      </c>
      <c r="N3020" s="5">
        <v>41644</v>
      </c>
      <c r="O3020" s="7">
        <v>5452</v>
      </c>
      <c r="P3020" s="7">
        <v>10097</v>
      </c>
      <c r="Q3020" s="7">
        <v>4645</v>
      </c>
      <c r="R3020" s="6">
        <v>38</v>
      </c>
      <c r="S3020" s="7">
        <v>383686</v>
      </c>
      <c r="T3020" s="8">
        <v>0.02</v>
      </c>
      <c r="U3020" s="7">
        <v>7673.72</v>
      </c>
      <c r="V3020" s="7">
        <v>376012.28</v>
      </c>
      <c r="W3020" s="7">
        <v>718</v>
      </c>
      <c r="X3020" s="7">
        <v>126015</v>
      </c>
      <c r="Y3020" s="9">
        <f>+DAY('TABLA PRINCIPAL'!$B3020)</f>
        <v>4</v>
      </c>
      <c r="Z3020" s="9">
        <f>+MONTH('TABLA PRINCIPAL'!$B3020)</f>
        <v>1</v>
      </c>
      <c r="AA3020" s="9">
        <f>+YEAR('TABLA PRINCIPAL'!$B3020)</f>
        <v>2014</v>
      </c>
      <c r="AB3020" s="22" t="str">
        <f>+IF(Ventas_Oficina[[#This Row],[Total del pedido]]&gt;=100000,"SI","NO")</f>
        <v>SI</v>
      </c>
      <c r="AC3020" s="22" t="str">
        <f>+_xlfn.XLOOKUP(Ventas_Oficina[[#This Row],[Nº de artículo]],AUXILIAR!A3019:A7918,AUXILIAR!D3019:D7918,"Error",0)</f>
        <v>Enviado a tiempo</v>
      </c>
      <c r="AD3020" s="22" t="str">
        <f>+IF(AND(Ventas_Oficina[[#This Row],[Total]]&gt;75000,Ventas_Oficina[[#This Row],[Envio a tiempo]]="Enviado a tiempo"),"Buena Venta","Venta Mala")</f>
        <v>Buena Venta</v>
      </c>
    </row>
    <row r="3021" spans="1:30" x14ac:dyDescent="0.25">
      <c r="A3021" s="26">
        <v>1491287</v>
      </c>
      <c r="B3021" s="10">
        <v>41360</v>
      </c>
      <c r="C3021" s="11" t="s">
        <v>151</v>
      </c>
      <c r="D3021" s="11" t="s">
        <v>19</v>
      </c>
      <c r="E3021" s="11" t="s">
        <v>4</v>
      </c>
      <c r="F3021" s="11" t="s">
        <v>5</v>
      </c>
      <c r="G3021" s="11" t="s">
        <v>1007</v>
      </c>
      <c r="H3021" s="11" t="s">
        <v>6</v>
      </c>
      <c r="I3021" s="11" t="s">
        <v>1013</v>
      </c>
      <c r="J3021" s="11" t="s">
        <v>1086</v>
      </c>
      <c r="K3021" s="11" t="s">
        <v>1263</v>
      </c>
      <c r="L3021" s="11" t="s">
        <v>1266</v>
      </c>
      <c r="M3021" s="11" t="s">
        <v>1272</v>
      </c>
      <c r="N3021" s="10">
        <v>41360</v>
      </c>
      <c r="O3021" s="12">
        <v>1111</v>
      </c>
      <c r="P3021" s="12">
        <v>1984</v>
      </c>
      <c r="Q3021" s="12">
        <v>873</v>
      </c>
      <c r="R3021" s="11">
        <v>10</v>
      </c>
      <c r="S3021" s="12">
        <v>19840</v>
      </c>
      <c r="T3021" s="13">
        <v>0.08</v>
      </c>
      <c r="U3021" s="12">
        <v>1587.2</v>
      </c>
      <c r="V3021" s="12">
        <v>18252.8</v>
      </c>
      <c r="W3021" s="12">
        <v>410</v>
      </c>
      <c r="X3021" s="12">
        <v>19069</v>
      </c>
      <c r="Y3021" s="14">
        <f>+DAY('TABLA PRINCIPAL'!$B3021)</f>
        <v>27</v>
      </c>
      <c r="Z3021" s="14">
        <f>+MONTH('TABLA PRINCIPAL'!$B3021)</f>
        <v>3</v>
      </c>
      <c r="AA3021" s="14">
        <f>+YEAR('TABLA PRINCIPAL'!$B3021)</f>
        <v>2013</v>
      </c>
      <c r="AB3021" s="22" t="str">
        <f>+IF(Ventas_Oficina[[#This Row],[Total del pedido]]&gt;=100000,"SI","NO")</f>
        <v>NO</v>
      </c>
      <c r="AC3021" s="22" t="str">
        <f>+_xlfn.XLOOKUP(Ventas_Oficina[[#This Row],[Nº de artículo]],AUXILIAR!A3020:A7919,AUXILIAR!D3020:D7919,"Error",0)</f>
        <v>No enviado a tiempo</v>
      </c>
      <c r="AD3021" s="22" t="str">
        <f>+IF(AND(Ventas_Oficina[[#This Row],[Total]]&gt;75000,Ventas_Oficina[[#This Row],[Envio a tiempo]]="Enviado a tiempo"),"Buena Venta","Venta Mala")</f>
        <v>Venta Mala</v>
      </c>
    </row>
    <row r="3022" spans="1:30" x14ac:dyDescent="0.25">
      <c r="A3022" s="25">
        <v>1491287</v>
      </c>
      <c r="B3022" s="5">
        <v>42196</v>
      </c>
      <c r="C3022" s="6" t="s">
        <v>354</v>
      </c>
      <c r="D3022" s="6" t="s">
        <v>174</v>
      </c>
      <c r="E3022" s="6" t="s">
        <v>4</v>
      </c>
      <c r="F3022" s="6" t="s">
        <v>5</v>
      </c>
      <c r="G3022" s="6" t="s">
        <v>1009</v>
      </c>
      <c r="H3022" s="6" t="s">
        <v>121</v>
      </c>
      <c r="I3022" s="6" t="s">
        <v>1014</v>
      </c>
      <c r="J3022" s="6" t="s">
        <v>1089</v>
      </c>
      <c r="K3022" s="6" t="s">
        <v>1261</v>
      </c>
      <c r="L3022" s="6" t="s">
        <v>1265</v>
      </c>
      <c r="M3022" s="6" t="s">
        <v>1273</v>
      </c>
      <c r="N3022" s="5">
        <v>42198</v>
      </c>
      <c r="O3022" s="7">
        <v>176</v>
      </c>
      <c r="P3022" s="7">
        <v>338</v>
      </c>
      <c r="Q3022" s="7">
        <v>162</v>
      </c>
      <c r="R3022" s="6">
        <v>37</v>
      </c>
      <c r="S3022" s="7">
        <v>12506</v>
      </c>
      <c r="T3022" s="8">
        <v>0</v>
      </c>
      <c r="U3022" s="7">
        <v>0</v>
      </c>
      <c r="V3022" s="7">
        <v>12506</v>
      </c>
      <c r="W3022" s="7">
        <v>75</v>
      </c>
      <c r="X3022" s="7">
        <v>6068</v>
      </c>
      <c r="Y3022" s="9">
        <f>+DAY('TABLA PRINCIPAL'!$B3022)</f>
        <v>11</v>
      </c>
      <c r="Z3022" s="9">
        <f>+MONTH('TABLA PRINCIPAL'!$B3022)</f>
        <v>7</v>
      </c>
      <c r="AA3022" s="9">
        <f>+YEAR('TABLA PRINCIPAL'!$B3022)</f>
        <v>2015</v>
      </c>
      <c r="AB3022" s="22" t="str">
        <f>+IF(Ventas_Oficina[[#This Row],[Total del pedido]]&gt;=100000,"SI","NO")</f>
        <v>NO</v>
      </c>
      <c r="AC3022" s="22" t="str">
        <f>+_xlfn.XLOOKUP(Ventas_Oficina[[#This Row],[Nº de artículo]],AUXILIAR!A3021:A7920,AUXILIAR!D3021:D7920,"Error",0)</f>
        <v>No enviado a tiempo</v>
      </c>
      <c r="AD3022" s="22" t="str">
        <f>+IF(AND(Ventas_Oficina[[#This Row],[Total]]&gt;75000,Ventas_Oficina[[#This Row],[Envio a tiempo]]="Enviado a tiempo"),"Buena Venta","Venta Mala")</f>
        <v>Venta Mala</v>
      </c>
    </row>
    <row r="3023" spans="1:30" x14ac:dyDescent="0.25">
      <c r="A3023" s="26">
        <v>1491652</v>
      </c>
      <c r="B3023" s="10">
        <v>42208</v>
      </c>
      <c r="C3023" s="11" t="s">
        <v>418</v>
      </c>
      <c r="D3023" s="11" t="s">
        <v>19</v>
      </c>
      <c r="E3023" s="11" t="s">
        <v>4</v>
      </c>
      <c r="F3023" s="11" t="s">
        <v>5</v>
      </c>
      <c r="G3023" s="11" t="s">
        <v>1007</v>
      </c>
      <c r="H3023" s="11" t="s">
        <v>6</v>
      </c>
      <c r="I3023" s="11" t="s">
        <v>1014</v>
      </c>
      <c r="J3023" s="11" t="s">
        <v>1052</v>
      </c>
      <c r="K3023" s="11" t="s">
        <v>1262</v>
      </c>
      <c r="L3023" s="11" t="s">
        <v>1265</v>
      </c>
      <c r="M3023" s="11" t="s">
        <v>1273</v>
      </c>
      <c r="N3023" s="10">
        <v>42209</v>
      </c>
      <c r="O3023" s="12">
        <v>332</v>
      </c>
      <c r="P3023" s="12">
        <v>518</v>
      </c>
      <c r="Q3023" s="12">
        <v>186</v>
      </c>
      <c r="R3023" s="11">
        <v>34</v>
      </c>
      <c r="S3023" s="12">
        <v>17612</v>
      </c>
      <c r="T3023" s="13">
        <v>0</v>
      </c>
      <c r="U3023" s="12">
        <v>0</v>
      </c>
      <c r="V3023" s="12">
        <v>17612</v>
      </c>
      <c r="W3023" s="12">
        <v>204</v>
      </c>
      <c r="X3023" s="12">
        <v>722</v>
      </c>
      <c r="Y3023" s="14">
        <f>+DAY('TABLA PRINCIPAL'!$B3023)</f>
        <v>23</v>
      </c>
      <c r="Z3023" s="14">
        <f>+MONTH('TABLA PRINCIPAL'!$B3023)</f>
        <v>7</v>
      </c>
      <c r="AA3023" s="14">
        <f>+YEAR('TABLA PRINCIPAL'!$B3023)</f>
        <v>2015</v>
      </c>
      <c r="AB3023" s="22" t="str">
        <f>+IF(Ventas_Oficina[[#This Row],[Total del pedido]]&gt;=100000,"SI","NO")</f>
        <v>NO</v>
      </c>
      <c r="AC3023" s="22" t="str">
        <f>+_xlfn.XLOOKUP(Ventas_Oficina[[#This Row],[Nº de artículo]],AUXILIAR!A3022:A7921,AUXILIAR!D3022:D7921,"Error",0)</f>
        <v>No enviado a tiempo</v>
      </c>
      <c r="AD3023" s="22" t="str">
        <f>+IF(AND(Ventas_Oficina[[#This Row],[Total]]&gt;75000,Ventas_Oficina[[#This Row],[Envio a tiempo]]="Enviado a tiempo"),"Buena Venta","Venta Mala")</f>
        <v>Venta Mala</v>
      </c>
    </row>
    <row r="3024" spans="1:30" x14ac:dyDescent="0.25">
      <c r="A3024" s="25">
        <v>1491652</v>
      </c>
      <c r="B3024" s="5">
        <v>42700</v>
      </c>
      <c r="C3024" s="6" t="s">
        <v>69</v>
      </c>
      <c r="D3024" s="6" t="s">
        <v>23</v>
      </c>
      <c r="E3024" s="6" t="s">
        <v>4</v>
      </c>
      <c r="F3024" s="6" t="s">
        <v>5</v>
      </c>
      <c r="G3024" s="6" t="s">
        <v>1010</v>
      </c>
      <c r="H3024" s="6" t="s">
        <v>24</v>
      </c>
      <c r="I3024" s="6" t="s">
        <v>1013</v>
      </c>
      <c r="J3024" s="6" t="s">
        <v>1052</v>
      </c>
      <c r="K3024" s="6" t="s">
        <v>1261</v>
      </c>
      <c r="L3024" s="6" t="s">
        <v>1267</v>
      </c>
      <c r="M3024" s="6" t="s">
        <v>1272</v>
      </c>
      <c r="N3024" s="5">
        <v>42702</v>
      </c>
      <c r="O3024" s="7">
        <v>332</v>
      </c>
      <c r="P3024" s="7">
        <v>518</v>
      </c>
      <c r="Q3024" s="7">
        <v>186</v>
      </c>
      <c r="R3024" s="6">
        <v>50</v>
      </c>
      <c r="S3024" s="7">
        <v>25900</v>
      </c>
      <c r="T3024" s="8">
        <v>0.08</v>
      </c>
      <c r="U3024" s="7">
        <v>2072</v>
      </c>
      <c r="V3024" s="7">
        <v>23828</v>
      </c>
      <c r="W3024" s="7">
        <v>204</v>
      </c>
      <c r="X3024" s="7">
        <v>722</v>
      </c>
      <c r="Y3024" s="9">
        <f>+DAY('TABLA PRINCIPAL'!$B3024)</f>
        <v>26</v>
      </c>
      <c r="Z3024" s="9">
        <f>+MONTH('TABLA PRINCIPAL'!$B3024)</f>
        <v>11</v>
      </c>
      <c r="AA3024" s="9">
        <f>+YEAR('TABLA PRINCIPAL'!$B3024)</f>
        <v>2016</v>
      </c>
      <c r="AB3024" s="22" t="str">
        <f>+IF(Ventas_Oficina[[#This Row],[Total del pedido]]&gt;=100000,"SI","NO")</f>
        <v>NO</v>
      </c>
      <c r="AC3024" s="22" t="str">
        <f>+_xlfn.XLOOKUP(Ventas_Oficina[[#This Row],[Nº de artículo]],AUXILIAR!A3023:A7922,AUXILIAR!D3023:D7922,"Error",0)</f>
        <v>No enviado a tiempo</v>
      </c>
      <c r="AD3024" s="22" t="str">
        <f>+IF(AND(Ventas_Oficina[[#This Row],[Total]]&gt;75000,Ventas_Oficina[[#This Row],[Envio a tiempo]]="Enviado a tiempo"),"Buena Venta","Venta Mala")</f>
        <v>Venta Mala</v>
      </c>
    </row>
    <row r="3025" spans="1:30" x14ac:dyDescent="0.25">
      <c r="A3025" s="26">
        <v>1491652</v>
      </c>
      <c r="B3025" s="10">
        <v>41945</v>
      </c>
      <c r="C3025" s="11" t="s">
        <v>796</v>
      </c>
      <c r="D3025" s="11" t="s">
        <v>52</v>
      </c>
      <c r="E3025" s="11" t="s">
        <v>4</v>
      </c>
      <c r="F3025" s="11" t="s">
        <v>5</v>
      </c>
      <c r="G3025" s="11" t="s">
        <v>1007</v>
      </c>
      <c r="H3025" s="11" t="s">
        <v>53</v>
      </c>
      <c r="I3025" s="11" t="s">
        <v>1016</v>
      </c>
      <c r="J3025" s="11" t="s">
        <v>1092</v>
      </c>
      <c r="K3025" s="11" t="s">
        <v>1261</v>
      </c>
      <c r="L3025" s="11" t="s">
        <v>1265</v>
      </c>
      <c r="M3025" s="11" t="s">
        <v>1272</v>
      </c>
      <c r="N3025" s="10">
        <v>41946</v>
      </c>
      <c r="O3025" s="12">
        <v>187</v>
      </c>
      <c r="P3025" s="12">
        <v>812</v>
      </c>
      <c r="Q3025" s="12">
        <v>625</v>
      </c>
      <c r="R3025" s="11">
        <v>27</v>
      </c>
      <c r="S3025" s="12">
        <v>21924</v>
      </c>
      <c r="T3025" s="13">
        <v>0</v>
      </c>
      <c r="U3025" s="12">
        <v>0</v>
      </c>
      <c r="V3025" s="12">
        <v>21924</v>
      </c>
      <c r="W3025" s="12">
        <v>283</v>
      </c>
      <c r="X3025" s="12">
        <v>22153</v>
      </c>
      <c r="Y3025" s="14">
        <f>+DAY('TABLA PRINCIPAL'!$B3025)</f>
        <v>2</v>
      </c>
      <c r="Z3025" s="14">
        <f>+MONTH('TABLA PRINCIPAL'!$B3025)</f>
        <v>11</v>
      </c>
      <c r="AA3025" s="14">
        <f>+YEAR('TABLA PRINCIPAL'!$B3025)</f>
        <v>2014</v>
      </c>
      <c r="AB3025" s="22" t="str">
        <f>+IF(Ventas_Oficina[[#This Row],[Total del pedido]]&gt;=100000,"SI","NO")</f>
        <v>NO</v>
      </c>
      <c r="AC3025" s="22" t="str">
        <f>+_xlfn.XLOOKUP(Ventas_Oficina[[#This Row],[Nº de artículo]],AUXILIAR!A3024:A7923,AUXILIAR!D3024:D7923,"Error",0)</f>
        <v>Enviado a tiempo</v>
      </c>
      <c r="AD3025" s="22" t="str">
        <f>+IF(AND(Ventas_Oficina[[#This Row],[Total]]&gt;75000,Ventas_Oficina[[#This Row],[Envio a tiempo]]="Enviado a tiempo"),"Buena Venta","Venta Mala")</f>
        <v>Venta Mala</v>
      </c>
    </row>
    <row r="3026" spans="1:30" x14ac:dyDescent="0.25">
      <c r="A3026" s="25">
        <v>1492018</v>
      </c>
      <c r="B3026" s="5">
        <v>42238</v>
      </c>
      <c r="C3026" s="6" t="s">
        <v>96</v>
      </c>
      <c r="D3026" s="6" t="s">
        <v>97</v>
      </c>
      <c r="E3026" s="6" t="s">
        <v>12</v>
      </c>
      <c r="F3026" s="6" t="s">
        <v>13</v>
      </c>
      <c r="G3026" s="6" t="s">
        <v>1008</v>
      </c>
      <c r="H3026" s="6" t="s">
        <v>14</v>
      </c>
      <c r="I3026" s="6" t="s">
        <v>1013</v>
      </c>
      <c r="J3026" s="6" t="s">
        <v>1044</v>
      </c>
      <c r="K3026" s="6" t="s">
        <v>1261</v>
      </c>
      <c r="L3026" s="6" t="s">
        <v>1266</v>
      </c>
      <c r="M3026" s="6" t="s">
        <v>1272</v>
      </c>
      <c r="N3026" s="5">
        <v>42217</v>
      </c>
      <c r="O3026" s="7">
        <v>118</v>
      </c>
      <c r="P3026" s="7">
        <v>188</v>
      </c>
      <c r="Q3026" s="7">
        <v>70</v>
      </c>
      <c r="R3026" s="6">
        <v>36</v>
      </c>
      <c r="S3026" s="7">
        <v>6768</v>
      </c>
      <c r="T3026" s="8">
        <v>0.06</v>
      </c>
      <c r="U3026" s="7">
        <v>406.08</v>
      </c>
      <c r="V3026" s="7">
        <v>6361.92</v>
      </c>
      <c r="W3026" s="7">
        <v>149</v>
      </c>
      <c r="X3026" s="7">
        <v>1578</v>
      </c>
      <c r="Y3026" s="9">
        <f>+DAY('TABLA PRINCIPAL'!$B3026)</f>
        <v>22</v>
      </c>
      <c r="Z3026" s="9">
        <f>+MONTH('TABLA PRINCIPAL'!$B3026)</f>
        <v>8</v>
      </c>
      <c r="AA3026" s="9">
        <f>+YEAR('TABLA PRINCIPAL'!$B3026)</f>
        <v>2015</v>
      </c>
      <c r="AB3026" s="22" t="str">
        <f>+IF(Ventas_Oficina[[#This Row],[Total del pedido]]&gt;=100000,"SI","NO")</f>
        <v>NO</v>
      </c>
      <c r="AC3026" s="22" t="str">
        <f>+_xlfn.XLOOKUP(Ventas_Oficina[[#This Row],[Nº de artículo]],AUXILIAR!A3025:A7924,AUXILIAR!D3025:D7924,"Error",0)</f>
        <v>No enviado a tiempo</v>
      </c>
      <c r="AD3026" s="22" t="str">
        <f>+IF(AND(Ventas_Oficina[[#This Row],[Total]]&gt;75000,Ventas_Oficina[[#This Row],[Envio a tiempo]]="Enviado a tiempo"),"Buena Venta","Venta Mala")</f>
        <v>Venta Mala</v>
      </c>
    </row>
    <row r="3027" spans="1:30" x14ac:dyDescent="0.25">
      <c r="A3027" s="26">
        <v>1492018</v>
      </c>
      <c r="B3027" s="10">
        <v>42067</v>
      </c>
      <c r="C3027" s="11" t="s">
        <v>188</v>
      </c>
      <c r="D3027" s="11" t="s">
        <v>189</v>
      </c>
      <c r="E3027" s="11" t="s">
        <v>4</v>
      </c>
      <c r="F3027" s="11" t="s">
        <v>5</v>
      </c>
      <c r="G3027" s="11" t="s">
        <v>1009</v>
      </c>
      <c r="H3027" s="11" t="s">
        <v>121</v>
      </c>
      <c r="I3027" s="11" t="s">
        <v>1016</v>
      </c>
      <c r="J3027" s="11" t="s">
        <v>1024</v>
      </c>
      <c r="K3027" s="11" t="s">
        <v>1262</v>
      </c>
      <c r="L3027" s="11" t="s">
        <v>1265</v>
      </c>
      <c r="M3027" s="11" t="s">
        <v>1272</v>
      </c>
      <c r="N3027" s="10">
        <v>42069</v>
      </c>
      <c r="O3027" s="12">
        <v>160</v>
      </c>
      <c r="P3027" s="12">
        <v>262</v>
      </c>
      <c r="Q3027" s="12">
        <v>102</v>
      </c>
      <c r="R3027" s="11">
        <v>42</v>
      </c>
      <c r="S3027" s="12">
        <v>11004</v>
      </c>
      <c r="T3027" s="13">
        <v>0.01</v>
      </c>
      <c r="U3027" s="12">
        <v>110.04</v>
      </c>
      <c r="V3027" s="12">
        <v>10893.96</v>
      </c>
      <c r="W3027" s="12">
        <v>80</v>
      </c>
      <c r="X3027" s="12">
        <v>4215</v>
      </c>
      <c r="Y3027" s="14">
        <f>+DAY('TABLA PRINCIPAL'!$B3027)</f>
        <v>4</v>
      </c>
      <c r="Z3027" s="14">
        <f>+MONTH('TABLA PRINCIPAL'!$B3027)</f>
        <v>3</v>
      </c>
      <c r="AA3027" s="14">
        <f>+YEAR('TABLA PRINCIPAL'!$B3027)</f>
        <v>2015</v>
      </c>
      <c r="AB3027" s="22" t="str">
        <f>+IF(Ventas_Oficina[[#This Row],[Total del pedido]]&gt;=100000,"SI","NO")</f>
        <v>NO</v>
      </c>
      <c r="AC3027" s="22" t="str">
        <f>+_xlfn.XLOOKUP(Ventas_Oficina[[#This Row],[Nº de artículo]],AUXILIAR!A3026:A7925,AUXILIAR!D3026:D7925,"Error",0)</f>
        <v>No enviado a tiempo</v>
      </c>
      <c r="AD3027" s="22" t="str">
        <f>+IF(AND(Ventas_Oficina[[#This Row],[Total]]&gt;75000,Ventas_Oficina[[#This Row],[Envio a tiempo]]="Enviado a tiempo"),"Buena Venta","Venta Mala")</f>
        <v>Venta Mala</v>
      </c>
    </row>
    <row r="3028" spans="1:30" x14ac:dyDescent="0.25">
      <c r="A3028" s="25">
        <v>1492018</v>
      </c>
      <c r="B3028" s="5">
        <v>42242</v>
      </c>
      <c r="C3028" s="6" t="s">
        <v>288</v>
      </c>
      <c r="D3028" s="6" t="s">
        <v>133</v>
      </c>
      <c r="E3028" s="6" t="s">
        <v>12</v>
      </c>
      <c r="F3028" s="6" t="s">
        <v>13</v>
      </c>
      <c r="G3028" s="6" t="s">
        <v>1007</v>
      </c>
      <c r="H3028" s="6" t="s">
        <v>42</v>
      </c>
      <c r="I3028" s="6" t="s">
        <v>1012</v>
      </c>
      <c r="J3028" s="6" t="s">
        <v>1044</v>
      </c>
      <c r="K3028" s="6" t="s">
        <v>1261</v>
      </c>
      <c r="L3028" s="6" t="s">
        <v>1265</v>
      </c>
      <c r="M3028" s="6" t="s">
        <v>1272</v>
      </c>
      <c r="N3028" s="5">
        <v>42244</v>
      </c>
      <c r="O3028" s="7">
        <v>118</v>
      </c>
      <c r="P3028" s="7">
        <v>188</v>
      </c>
      <c r="Q3028" s="7">
        <v>70</v>
      </c>
      <c r="R3028" s="6">
        <v>18</v>
      </c>
      <c r="S3028" s="7">
        <v>3384</v>
      </c>
      <c r="T3028" s="8">
        <v>0.02</v>
      </c>
      <c r="U3028" s="7">
        <v>67.680000000000007</v>
      </c>
      <c r="V3028" s="7">
        <v>3316.32</v>
      </c>
      <c r="W3028" s="7">
        <v>149</v>
      </c>
      <c r="X3028" s="7">
        <v>1578</v>
      </c>
      <c r="Y3028" s="9">
        <f>+DAY('TABLA PRINCIPAL'!$B3028)</f>
        <v>26</v>
      </c>
      <c r="Z3028" s="9">
        <f>+MONTH('TABLA PRINCIPAL'!$B3028)</f>
        <v>8</v>
      </c>
      <c r="AA3028" s="9">
        <f>+YEAR('TABLA PRINCIPAL'!$B3028)</f>
        <v>2015</v>
      </c>
      <c r="AB3028" s="22" t="str">
        <f>+IF(Ventas_Oficina[[#This Row],[Total del pedido]]&gt;=100000,"SI","NO")</f>
        <v>NO</v>
      </c>
      <c r="AC3028" s="22" t="str">
        <f>+_xlfn.XLOOKUP(Ventas_Oficina[[#This Row],[Nº de artículo]],AUXILIAR!A3027:A7926,AUXILIAR!D3027:D7926,"Error",0)</f>
        <v>Enviado a tiempo</v>
      </c>
      <c r="AD3028" s="22" t="str">
        <f>+IF(AND(Ventas_Oficina[[#This Row],[Total]]&gt;75000,Ventas_Oficina[[#This Row],[Envio a tiempo]]="Enviado a tiempo"),"Buena Venta","Venta Mala")</f>
        <v>Venta Mala</v>
      </c>
    </row>
    <row r="3029" spans="1:30" x14ac:dyDescent="0.25">
      <c r="A3029" s="26">
        <v>1492018</v>
      </c>
      <c r="B3029" s="10">
        <v>41819</v>
      </c>
      <c r="C3029" s="11" t="s">
        <v>232</v>
      </c>
      <c r="D3029" s="11" t="s">
        <v>44</v>
      </c>
      <c r="E3029" s="11" t="s">
        <v>12</v>
      </c>
      <c r="F3029" s="11" t="s">
        <v>13</v>
      </c>
      <c r="G3029" s="11" t="s">
        <v>1008</v>
      </c>
      <c r="H3029" s="11" t="s">
        <v>42</v>
      </c>
      <c r="I3029" s="11" t="s">
        <v>1013</v>
      </c>
      <c r="J3029" s="11" t="s">
        <v>1073</v>
      </c>
      <c r="K3029" s="11" t="s">
        <v>1261</v>
      </c>
      <c r="L3029" s="11" t="s">
        <v>1265</v>
      </c>
      <c r="M3029" s="11" t="s">
        <v>1272</v>
      </c>
      <c r="N3029" s="10">
        <v>41820</v>
      </c>
      <c r="O3029" s="12">
        <v>550</v>
      </c>
      <c r="P3029" s="12">
        <v>1222</v>
      </c>
      <c r="Q3029" s="12">
        <v>672</v>
      </c>
      <c r="R3029" s="11">
        <v>24</v>
      </c>
      <c r="S3029" s="12">
        <v>29328</v>
      </c>
      <c r="T3029" s="13">
        <v>0.05</v>
      </c>
      <c r="U3029" s="12">
        <v>1466.4</v>
      </c>
      <c r="V3029" s="12">
        <v>27861.599999999999</v>
      </c>
      <c r="W3029" s="12">
        <v>285</v>
      </c>
      <c r="X3029" s="12">
        <v>54815</v>
      </c>
      <c r="Y3029" s="14">
        <f>+DAY('TABLA PRINCIPAL'!$B3029)</f>
        <v>29</v>
      </c>
      <c r="Z3029" s="14">
        <f>+MONTH('TABLA PRINCIPAL'!$B3029)</f>
        <v>6</v>
      </c>
      <c r="AA3029" s="14">
        <f>+YEAR('TABLA PRINCIPAL'!$B3029)</f>
        <v>2014</v>
      </c>
      <c r="AB3029" s="22" t="str">
        <f>+IF(Ventas_Oficina[[#This Row],[Total del pedido]]&gt;=100000,"SI","NO")</f>
        <v>NO</v>
      </c>
      <c r="AC3029" s="22" t="str">
        <f>+_xlfn.XLOOKUP(Ventas_Oficina[[#This Row],[Nº de artículo]],AUXILIAR!A3028:A7927,AUXILIAR!D3028:D7927,"Error",0)</f>
        <v>Enviado a tiempo</v>
      </c>
      <c r="AD3029" s="22" t="str">
        <f>+IF(AND(Ventas_Oficina[[#This Row],[Total]]&gt;75000,Ventas_Oficina[[#This Row],[Envio a tiempo]]="Enviado a tiempo"),"Buena Venta","Venta Mala")</f>
        <v>Venta Mala</v>
      </c>
    </row>
    <row r="3030" spans="1:30" x14ac:dyDescent="0.25">
      <c r="A3030" s="25">
        <v>1492018</v>
      </c>
      <c r="B3030" s="5">
        <v>41460</v>
      </c>
      <c r="C3030" s="6" t="s">
        <v>306</v>
      </c>
      <c r="D3030" s="6" t="s">
        <v>29</v>
      </c>
      <c r="E3030" s="6" t="s">
        <v>12</v>
      </c>
      <c r="F3030" s="6" t="s">
        <v>13</v>
      </c>
      <c r="G3030" s="6" t="s">
        <v>1008</v>
      </c>
      <c r="H3030" s="6" t="s">
        <v>14</v>
      </c>
      <c r="I3030" s="6" t="s">
        <v>1016</v>
      </c>
      <c r="J3030" s="6" t="s">
        <v>1062</v>
      </c>
      <c r="K3030" s="6" t="s">
        <v>1261</v>
      </c>
      <c r="L3030" s="6" t="s">
        <v>1265</v>
      </c>
      <c r="M3030" s="6" t="s">
        <v>1272</v>
      </c>
      <c r="N3030" s="5">
        <v>41462</v>
      </c>
      <c r="O3030" s="7">
        <v>639</v>
      </c>
      <c r="P3030" s="7">
        <v>1998</v>
      </c>
      <c r="Q3030" s="7">
        <v>1359</v>
      </c>
      <c r="R3030" s="6">
        <v>13</v>
      </c>
      <c r="S3030" s="7">
        <v>25974</v>
      </c>
      <c r="T3030" s="8">
        <v>0.03</v>
      </c>
      <c r="U3030" s="7">
        <v>779.22</v>
      </c>
      <c r="V3030" s="7">
        <v>25194.78</v>
      </c>
      <c r="W3030" s="7">
        <v>400</v>
      </c>
      <c r="X3030" s="7">
        <v>79357</v>
      </c>
      <c r="Y3030" s="9">
        <f>+DAY('TABLA PRINCIPAL'!$B3030)</f>
        <v>5</v>
      </c>
      <c r="Z3030" s="9">
        <f>+MONTH('TABLA PRINCIPAL'!$B3030)</f>
        <v>7</v>
      </c>
      <c r="AA3030" s="9">
        <f>+YEAR('TABLA PRINCIPAL'!$B3030)</f>
        <v>2013</v>
      </c>
      <c r="AB3030" s="22" t="str">
        <f>+IF(Ventas_Oficina[[#This Row],[Total del pedido]]&gt;=100000,"SI","NO")</f>
        <v>NO</v>
      </c>
      <c r="AC3030" s="22" t="str">
        <f>+_xlfn.XLOOKUP(Ventas_Oficina[[#This Row],[Nº de artículo]],AUXILIAR!A3029:A7928,AUXILIAR!D3029:D7928,"Error",0)</f>
        <v>No enviado a tiempo</v>
      </c>
      <c r="AD3030" s="22" t="str">
        <f>+IF(AND(Ventas_Oficina[[#This Row],[Total]]&gt;75000,Ventas_Oficina[[#This Row],[Envio a tiempo]]="Enviado a tiempo"),"Buena Venta","Venta Mala")</f>
        <v>Venta Mala</v>
      </c>
    </row>
    <row r="3031" spans="1:30" x14ac:dyDescent="0.25">
      <c r="A3031" s="26">
        <v>1492018</v>
      </c>
      <c r="B3031" s="10">
        <v>42026</v>
      </c>
      <c r="C3031" s="11" t="s">
        <v>89</v>
      </c>
      <c r="D3031" s="11" t="s">
        <v>76</v>
      </c>
      <c r="E3031" s="11" t="s">
        <v>4</v>
      </c>
      <c r="F3031" s="11" t="s">
        <v>5</v>
      </c>
      <c r="G3031" s="11" t="s">
        <v>1010</v>
      </c>
      <c r="H3031" s="11" t="s">
        <v>17</v>
      </c>
      <c r="I3031" s="11" t="s">
        <v>1013</v>
      </c>
      <c r="J3031" s="11" t="s">
        <v>1044</v>
      </c>
      <c r="K3031" s="11" t="s">
        <v>1261</v>
      </c>
      <c r="L3031" s="11" t="s">
        <v>1266</v>
      </c>
      <c r="M3031" s="11" t="s">
        <v>1272</v>
      </c>
      <c r="N3031" s="10">
        <v>42027</v>
      </c>
      <c r="O3031" s="12">
        <v>118</v>
      </c>
      <c r="P3031" s="12">
        <v>188</v>
      </c>
      <c r="Q3031" s="12">
        <v>70</v>
      </c>
      <c r="R3031" s="11">
        <v>28</v>
      </c>
      <c r="S3031" s="12">
        <v>5264</v>
      </c>
      <c r="T3031" s="13">
        <v>0.03</v>
      </c>
      <c r="U3031" s="12">
        <v>157.91999999999999</v>
      </c>
      <c r="V3031" s="12">
        <v>5106.08</v>
      </c>
      <c r="W3031" s="12">
        <v>149</v>
      </c>
      <c r="X3031" s="12">
        <v>1578</v>
      </c>
      <c r="Y3031" s="14">
        <f>+DAY('TABLA PRINCIPAL'!$B3031)</f>
        <v>22</v>
      </c>
      <c r="Z3031" s="14">
        <f>+MONTH('TABLA PRINCIPAL'!$B3031)</f>
        <v>1</v>
      </c>
      <c r="AA3031" s="14">
        <f>+YEAR('TABLA PRINCIPAL'!$B3031)</f>
        <v>2015</v>
      </c>
      <c r="AB3031" s="22" t="str">
        <f>+IF(Ventas_Oficina[[#This Row],[Total del pedido]]&gt;=100000,"SI","NO")</f>
        <v>NO</v>
      </c>
      <c r="AC3031" s="22" t="str">
        <f>+_xlfn.XLOOKUP(Ventas_Oficina[[#This Row],[Nº de artículo]],AUXILIAR!A3030:A7929,AUXILIAR!D3030:D7929,"Error",0)</f>
        <v>Enviado a tiempo</v>
      </c>
      <c r="AD3031" s="22" t="str">
        <f>+IF(AND(Ventas_Oficina[[#This Row],[Total]]&gt;75000,Ventas_Oficina[[#This Row],[Envio a tiempo]]="Enviado a tiempo"),"Buena Venta","Venta Mala")</f>
        <v>Venta Mala</v>
      </c>
    </row>
    <row r="3032" spans="1:30" x14ac:dyDescent="0.25">
      <c r="A3032" s="25">
        <v>1492018</v>
      </c>
      <c r="B3032" s="5">
        <v>41711</v>
      </c>
      <c r="C3032" s="6" t="s">
        <v>10</v>
      </c>
      <c r="D3032" s="6" t="s">
        <v>11</v>
      </c>
      <c r="E3032" s="6" t="s">
        <v>12</v>
      </c>
      <c r="F3032" s="6" t="s">
        <v>13</v>
      </c>
      <c r="G3032" s="6" t="s">
        <v>1007</v>
      </c>
      <c r="H3032" s="6" t="s">
        <v>14</v>
      </c>
      <c r="I3032" s="6" t="s">
        <v>1012</v>
      </c>
      <c r="J3032" s="6" t="s">
        <v>1127</v>
      </c>
      <c r="K3032" s="6" t="s">
        <v>1261</v>
      </c>
      <c r="L3032" s="6" t="s">
        <v>1267</v>
      </c>
      <c r="M3032" s="6" t="s">
        <v>1272</v>
      </c>
      <c r="N3032" s="5">
        <v>41711</v>
      </c>
      <c r="O3032" s="7">
        <v>1470</v>
      </c>
      <c r="P3032" s="7">
        <v>2999</v>
      </c>
      <c r="Q3032" s="7">
        <v>1529</v>
      </c>
      <c r="R3032" s="6">
        <v>42</v>
      </c>
      <c r="S3032" s="7">
        <v>125958</v>
      </c>
      <c r="T3032" s="8">
        <v>7.0000000000000007E-2</v>
      </c>
      <c r="U3032" s="7">
        <v>8817.0600000000013</v>
      </c>
      <c r="V3032" s="7">
        <v>117140.94</v>
      </c>
      <c r="W3032" s="7">
        <v>550</v>
      </c>
      <c r="X3032" s="7">
        <v>136303</v>
      </c>
      <c r="Y3032" s="9">
        <f>+DAY('TABLA PRINCIPAL'!$B3032)</f>
        <v>13</v>
      </c>
      <c r="Z3032" s="9">
        <f>+MONTH('TABLA PRINCIPAL'!$B3032)</f>
        <v>3</v>
      </c>
      <c r="AA3032" s="9">
        <f>+YEAR('TABLA PRINCIPAL'!$B3032)</f>
        <v>2014</v>
      </c>
      <c r="AB3032" s="22" t="str">
        <f>+IF(Ventas_Oficina[[#This Row],[Total del pedido]]&gt;=100000,"SI","NO")</f>
        <v>SI</v>
      </c>
      <c r="AC3032" s="22" t="str">
        <f>+_xlfn.XLOOKUP(Ventas_Oficina[[#This Row],[Nº de artículo]],AUXILIAR!A3031:A7930,AUXILIAR!D3031:D7930,"Error",0)</f>
        <v>No enviado a tiempo</v>
      </c>
      <c r="AD3032" s="22" t="str">
        <f>+IF(AND(Ventas_Oficina[[#This Row],[Total]]&gt;75000,Ventas_Oficina[[#This Row],[Envio a tiempo]]="Enviado a tiempo"),"Buena Venta","Venta Mala")</f>
        <v>Venta Mala</v>
      </c>
    </row>
    <row r="3033" spans="1:30" x14ac:dyDescent="0.25">
      <c r="A3033" s="26">
        <v>1492018</v>
      </c>
      <c r="B3033" s="10">
        <v>42214</v>
      </c>
      <c r="C3033" s="11" t="s">
        <v>793</v>
      </c>
      <c r="D3033" s="11" t="s">
        <v>29</v>
      </c>
      <c r="E3033" s="11" t="s">
        <v>12</v>
      </c>
      <c r="F3033" s="11" t="s">
        <v>13</v>
      </c>
      <c r="G3033" s="11" t="s">
        <v>1009</v>
      </c>
      <c r="H3033" s="11" t="s">
        <v>14</v>
      </c>
      <c r="I3033" s="11" t="s">
        <v>1016</v>
      </c>
      <c r="J3033" s="11" t="s">
        <v>1103</v>
      </c>
      <c r="K3033" s="11" t="s">
        <v>1262</v>
      </c>
      <c r="L3033" s="11" t="s">
        <v>1269</v>
      </c>
      <c r="M3033" s="11" t="s">
        <v>1272</v>
      </c>
      <c r="N3033" s="10">
        <v>42216</v>
      </c>
      <c r="O3033" s="12">
        <v>5616</v>
      </c>
      <c r="P3033" s="12">
        <v>13698</v>
      </c>
      <c r="Q3033" s="12">
        <v>8082</v>
      </c>
      <c r="R3033" s="11">
        <v>46</v>
      </c>
      <c r="S3033" s="12">
        <v>630108</v>
      </c>
      <c r="T3033" s="13">
        <v>7.0000000000000007E-2</v>
      </c>
      <c r="U3033" s="12">
        <v>44107.560000000005</v>
      </c>
      <c r="V3033" s="12">
        <v>586000.43999999994</v>
      </c>
      <c r="W3033" s="12">
        <v>2449</v>
      </c>
      <c r="X3033" s="12">
        <v>22052</v>
      </c>
      <c r="Y3033" s="14">
        <f>+DAY('TABLA PRINCIPAL'!$B3033)</f>
        <v>29</v>
      </c>
      <c r="Z3033" s="14">
        <f>+MONTH('TABLA PRINCIPAL'!$B3033)</f>
        <v>7</v>
      </c>
      <c r="AA3033" s="14">
        <f>+YEAR('TABLA PRINCIPAL'!$B3033)</f>
        <v>2015</v>
      </c>
      <c r="AB3033" s="22" t="str">
        <f>+IF(Ventas_Oficina[[#This Row],[Total del pedido]]&gt;=100000,"SI","NO")</f>
        <v>SI</v>
      </c>
      <c r="AC3033" s="22" t="str">
        <f>+_xlfn.XLOOKUP(Ventas_Oficina[[#This Row],[Nº de artículo]],AUXILIAR!A3032:A7931,AUXILIAR!D3032:D7931,"Error",0)</f>
        <v>No enviado a tiempo</v>
      </c>
      <c r="AD3033" s="22" t="str">
        <f>+IF(AND(Ventas_Oficina[[#This Row],[Total]]&gt;75000,Ventas_Oficina[[#This Row],[Envio a tiempo]]="Enviado a tiempo"),"Buena Venta","Venta Mala")</f>
        <v>Venta Mala</v>
      </c>
    </row>
    <row r="3034" spans="1:30" x14ac:dyDescent="0.25">
      <c r="A3034" s="25">
        <v>1492018</v>
      </c>
      <c r="B3034" s="5">
        <v>42190</v>
      </c>
      <c r="C3034" s="6" t="s">
        <v>176</v>
      </c>
      <c r="D3034" s="6" t="s">
        <v>177</v>
      </c>
      <c r="E3034" s="6" t="s">
        <v>4</v>
      </c>
      <c r="F3034" s="6" t="s">
        <v>5</v>
      </c>
      <c r="G3034" s="6" t="s">
        <v>1010</v>
      </c>
      <c r="H3034" s="6" t="s">
        <v>6</v>
      </c>
      <c r="I3034" s="6" t="s">
        <v>1013</v>
      </c>
      <c r="J3034" s="6" t="s">
        <v>1123</v>
      </c>
      <c r="K3034" s="6" t="s">
        <v>1261</v>
      </c>
      <c r="L3034" s="6" t="s">
        <v>1267</v>
      </c>
      <c r="M3034" s="6" t="s">
        <v>1272</v>
      </c>
      <c r="N3034" s="5">
        <v>42192</v>
      </c>
      <c r="O3034" s="7">
        <v>892</v>
      </c>
      <c r="P3034" s="7">
        <v>2974</v>
      </c>
      <c r="Q3034" s="7">
        <v>2082</v>
      </c>
      <c r="R3034" s="6">
        <v>19</v>
      </c>
      <c r="S3034" s="7">
        <v>56506</v>
      </c>
      <c r="T3034" s="8">
        <v>0.09</v>
      </c>
      <c r="U3034" s="7">
        <v>5085.54</v>
      </c>
      <c r="V3034" s="7">
        <v>51420.46</v>
      </c>
      <c r="W3034" s="7">
        <v>664</v>
      </c>
      <c r="X3034" s="7">
        <v>97125</v>
      </c>
      <c r="Y3034" s="9">
        <f>+DAY('TABLA PRINCIPAL'!$B3034)</f>
        <v>5</v>
      </c>
      <c r="Z3034" s="9">
        <f>+MONTH('TABLA PRINCIPAL'!$B3034)</f>
        <v>7</v>
      </c>
      <c r="AA3034" s="9">
        <f>+YEAR('TABLA PRINCIPAL'!$B3034)</f>
        <v>2015</v>
      </c>
      <c r="AB3034" s="22" t="str">
        <f>+IF(Ventas_Oficina[[#This Row],[Total del pedido]]&gt;=100000,"SI","NO")</f>
        <v>NO</v>
      </c>
      <c r="AC3034" s="22" t="str">
        <f>+_xlfn.XLOOKUP(Ventas_Oficina[[#This Row],[Nº de artículo]],AUXILIAR!A3033:A7932,AUXILIAR!D3033:D7932,"Error",0)</f>
        <v>Enviado a tiempo</v>
      </c>
      <c r="AD3034" s="22" t="str">
        <f>+IF(AND(Ventas_Oficina[[#This Row],[Total]]&gt;75000,Ventas_Oficina[[#This Row],[Envio a tiempo]]="Enviado a tiempo"),"Buena Venta","Venta Mala")</f>
        <v>Buena Venta</v>
      </c>
    </row>
    <row r="3035" spans="1:30" x14ac:dyDescent="0.25">
      <c r="A3035" s="26">
        <v>1492748</v>
      </c>
      <c r="B3035" s="10">
        <v>41593</v>
      </c>
      <c r="C3035" s="11" t="s">
        <v>686</v>
      </c>
      <c r="D3035" s="11" t="s">
        <v>71</v>
      </c>
      <c r="E3035" s="11" t="s">
        <v>4</v>
      </c>
      <c r="F3035" s="11" t="s">
        <v>5</v>
      </c>
      <c r="G3035" s="11" t="s">
        <v>1008</v>
      </c>
      <c r="H3035" s="11" t="s">
        <v>17</v>
      </c>
      <c r="I3035" s="11" t="s">
        <v>1016</v>
      </c>
      <c r="J3035" s="11" t="s">
        <v>1022</v>
      </c>
      <c r="K3035" s="11" t="s">
        <v>1261</v>
      </c>
      <c r="L3035" s="11" t="s">
        <v>1267</v>
      </c>
      <c r="M3035" s="11" t="s">
        <v>1272</v>
      </c>
      <c r="N3035" s="10">
        <v>41595</v>
      </c>
      <c r="O3035" s="12">
        <v>153</v>
      </c>
      <c r="P3035" s="12">
        <v>278</v>
      </c>
      <c r="Q3035" s="12">
        <v>125</v>
      </c>
      <c r="R3035" s="11">
        <v>38</v>
      </c>
      <c r="S3035" s="12">
        <v>10564</v>
      </c>
      <c r="T3035" s="13">
        <v>0.01</v>
      </c>
      <c r="U3035" s="12">
        <v>105.64</v>
      </c>
      <c r="V3035" s="12">
        <v>10458.36</v>
      </c>
      <c r="W3035" s="12">
        <v>134</v>
      </c>
      <c r="X3035" s="12">
        <v>3829</v>
      </c>
      <c r="Y3035" s="14">
        <f>+DAY('TABLA PRINCIPAL'!$B3035)</f>
        <v>15</v>
      </c>
      <c r="Z3035" s="14">
        <f>+MONTH('TABLA PRINCIPAL'!$B3035)</f>
        <v>11</v>
      </c>
      <c r="AA3035" s="14">
        <f>+YEAR('TABLA PRINCIPAL'!$B3035)</f>
        <v>2013</v>
      </c>
      <c r="AB3035" s="22" t="str">
        <f>+IF(Ventas_Oficina[[#This Row],[Total del pedido]]&gt;=100000,"SI","NO")</f>
        <v>NO</v>
      </c>
      <c r="AC3035" s="22" t="str">
        <f>+_xlfn.XLOOKUP(Ventas_Oficina[[#This Row],[Nº de artículo]],AUXILIAR!A3034:A7933,AUXILIAR!D3034:D7933,"Error",0)</f>
        <v>Enviado a tiempo</v>
      </c>
      <c r="AD3035" s="22" t="str">
        <f>+IF(AND(Ventas_Oficina[[#This Row],[Total]]&gt;75000,Ventas_Oficina[[#This Row],[Envio a tiempo]]="Enviado a tiempo"),"Buena Venta","Venta Mala")</f>
        <v>Venta Mala</v>
      </c>
    </row>
    <row r="3036" spans="1:30" x14ac:dyDescent="0.25">
      <c r="A3036" s="25">
        <v>1492748</v>
      </c>
      <c r="B3036" s="5">
        <v>41479</v>
      </c>
      <c r="C3036" s="6" t="s">
        <v>128</v>
      </c>
      <c r="D3036" s="6" t="s">
        <v>129</v>
      </c>
      <c r="E3036" s="6" t="s">
        <v>4</v>
      </c>
      <c r="F3036" s="6" t="s">
        <v>5</v>
      </c>
      <c r="G3036" s="6" t="s">
        <v>1010</v>
      </c>
      <c r="H3036" s="6" t="s">
        <v>6</v>
      </c>
      <c r="I3036" s="6" t="s">
        <v>1014</v>
      </c>
      <c r="J3036" s="6" t="s">
        <v>1089</v>
      </c>
      <c r="K3036" s="6" t="s">
        <v>1261</v>
      </c>
      <c r="L3036" s="6" t="s">
        <v>1267</v>
      </c>
      <c r="M3036" s="6" t="s">
        <v>1273</v>
      </c>
      <c r="N3036" s="5">
        <v>41481</v>
      </c>
      <c r="O3036" s="7">
        <v>176</v>
      </c>
      <c r="P3036" s="7">
        <v>338</v>
      </c>
      <c r="Q3036" s="7">
        <v>162</v>
      </c>
      <c r="R3036" s="6">
        <v>34</v>
      </c>
      <c r="S3036" s="7">
        <v>11492</v>
      </c>
      <c r="T3036" s="8">
        <v>0.02</v>
      </c>
      <c r="U3036" s="7">
        <v>229.84</v>
      </c>
      <c r="V3036" s="7">
        <v>11262.16</v>
      </c>
      <c r="W3036" s="7">
        <v>85</v>
      </c>
      <c r="X3036" s="7">
        <v>8453</v>
      </c>
      <c r="Y3036" s="9">
        <f>+DAY('TABLA PRINCIPAL'!$B3036)</f>
        <v>24</v>
      </c>
      <c r="Z3036" s="9">
        <f>+MONTH('TABLA PRINCIPAL'!$B3036)</f>
        <v>7</v>
      </c>
      <c r="AA3036" s="9">
        <f>+YEAR('TABLA PRINCIPAL'!$B3036)</f>
        <v>2013</v>
      </c>
      <c r="AB3036" s="22" t="str">
        <f>+IF(Ventas_Oficina[[#This Row],[Total del pedido]]&gt;=100000,"SI","NO")</f>
        <v>NO</v>
      </c>
      <c r="AC3036" s="22" t="str">
        <f>+_xlfn.XLOOKUP(Ventas_Oficina[[#This Row],[Nº de artículo]],AUXILIAR!A3035:A7934,AUXILIAR!D3035:D7934,"Error",0)</f>
        <v>Enviado a tiempo</v>
      </c>
      <c r="AD3036" s="22" t="str">
        <f>+IF(AND(Ventas_Oficina[[#This Row],[Total]]&gt;75000,Ventas_Oficina[[#This Row],[Envio a tiempo]]="Enviado a tiempo"),"Buena Venta","Venta Mala")</f>
        <v>Venta Mala</v>
      </c>
    </row>
    <row r="3037" spans="1:30" x14ac:dyDescent="0.25">
      <c r="A3037" s="26">
        <v>1492748</v>
      </c>
      <c r="B3037" s="10">
        <v>41768</v>
      </c>
      <c r="C3037" s="11" t="s">
        <v>51</v>
      </c>
      <c r="D3037" s="11" t="s">
        <v>52</v>
      </c>
      <c r="E3037" s="11" t="s">
        <v>4</v>
      </c>
      <c r="F3037" s="11" t="s">
        <v>5</v>
      </c>
      <c r="G3037" s="11" t="s">
        <v>1007</v>
      </c>
      <c r="H3037" s="11" t="s">
        <v>53</v>
      </c>
      <c r="I3037" s="11" t="s">
        <v>1013</v>
      </c>
      <c r="J3037" s="11" t="s">
        <v>1048</v>
      </c>
      <c r="K3037" s="11" t="s">
        <v>1261</v>
      </c>
      <c r="L3037" s="11" t="s">
        <v>1265</v>
      </c>
      <c r="M3037" s="11" t="s">
        <v>1272</v>
      </c>
      <c r="N3037" s="10">
        <v>41770</v>
      </c>
      <c r="O3037" s="12">
        <v>298</v>
      </c>
      <c r="P3037" s="12">
        <v>584</v>
      </c>
      <c r="Q3037" s="12">
        <v>286</v>
      </c>
      <c r="R3037" s="11">
        <v>40</v>
      </c>
      <c r="S3037" s="12">
        <v>23360</v>
      </c>
      <c r="T3037" s="13">
        <v>0.01</v>
      </c>
      <c r="U3037" s="12">
        <v>233.6</v>
      </c>
      <c r="V3037" s="12">
        <v>23126.400000000001</v>
      </c>
      <c r="W3037" s="12">
        <v>83</v>
      </c>
      <c r="X3037" s="12">
        <v>4493</v>
      </c>
      <c r="Y3037" s="14">
        <f>+DAY('TABLA PRINCIPAL'!$B3037)</f>
        <v>9</v>
      </c>
      <c r="Z3037" s="14">
        <f>+MONTH('TABLA PRINCIPAL'!$B3037)</f>
        <v>5</v>
      </c>
      <c r="AA3037" s="14">
        <f>+YEAR('TABLA PRINCIPAL'!$B3037)</f>
        <v>2014</v>
      </c>
      <c r="AB3037" s="22" t="str">
        <f>+IF(Ventas_Oficina[[#This Row],[Total del pedido]]&gt;=100000,"SI","NO")</f>
        <v>NO</v>
      </c>
      <c r="AC3037" s="22" t="str">
        <f>+_xlfn.XLOOKUP(Ventas_Oficina[[#This Row],[Nº de artículo]],AUXILIAR!A3036:A7935,AUXILIAR!D3036:D7935,"Error",0)</f>
        <v>Enviado a tiempo</v>
      </c>
      <c r="AD3037" s="22" t="str">
        <f>+IF(AND(Ventas_Oficina[[#This Row],[Total]]&gt;75000,Ventas_Oficina[[#This Row],[Envio a tiempo]]="Enviado a tiempo"),"Buena Venta","Venta Mala")</f>
        <v>Venta Mala</v>
      </c>
    </row>
    <row r="3038" spans="1:30" x14ac:dyDescent="0.25">
      <c r="A3038" s="25">
        <v>1492748</v>
      </c>
      <c r="B3038" s="5">
        <v>42324</v>
      </c>
      <c r="C3038" s="6" t="s">
        <v>346</v>
      </c>
      <c r="D3038" s="6" t="s">
        <v>129</v>
      </c>
      <c r="E3038" s="6" t="s">
        <v>4</v>
      </c>
      <c r="F3038" s="6" t="s">
        <v>5</v>
      </c>
      <c r="G3038" s="6" t="s">
        <v>1008</v>
      </c>
      <c r="H3038" s="6" t="s">
        <v>6</v>
      </c>
      <c r="I3038" s="6" t="s">
        <v>1014</v>
      </c>
      <c r="J3038" s="6" t="s">
        <v>1049</v>
      </c>
      <c r="K3038" s="6" t="s">
        <v>1261</v>
      </c>
      <c r="L3038" s="6" t="s">
        <v>1265</v>
      </c>
      <c r="M3038" s="6" t="s">
        <v>1272</v>
      </c>
      <c r="N3038" s="5">
        <v>42324</v>
      </c>
      <c r="O3038" s="7">
        <v>184</v>
      </c>
      <c r="P3038" s="7">
        <v>288</v>
      </c>
      <c r="Q3038" s="7">
        <v>104</v>
      </c>
      <c r="R3038" s="6">
        <v>14</v>
      </c>
      <c r="S3038" s="7">
        <v>4032</v>
      </c>
      <c r="T3038" s="8">
        <v>0.01</v>
      </c>
      <c r="U3038" s="7">
        <v>40.32</v>
      </c>
      <c r="V3038" s="7">
        <v>3991.68</v>
      </c>
      <c r="W3038" s="7">
        <v>99</v>
      </c>
      <c r="X3038" s="7">
        <v>4529</v>
      </c>
      <c r="Y3038" s="9">
        <f>+DAY('TABLA PRINCIPAL'!$B3038)</f>
        <v>16</v>
      </c>
      <c r="Z3038" s="9">
        <f>+MONTH('TABLA PRINCIPAL'!$B3038)</f>
        <v>11</v>
      </c>
      <c r="AA3038" s="9">
        <f>+YEAR('TABLA PRINCIPAL'!$B3038)</f>
        <v>2015</v>
      </c>
      <c r="AB3038" s="22" t="str">
        <f>+IF(Ventas_Oficina[[#This Row],[Total del pedido]]&gt;=100000,"SI","NO")</f>
        <v>NO</v>
      </c>
      <c r="AC3038" s="22" t="str">
        <f>+_xlfn.XLOOKUP(Ventas_Oficina[[#This Row],[Nº de artículo]],AUXILIAR!A3037:A7936,AUXILIAR!D3037:D7936,"Error",0)</f>
        <v>Enviado a tiempo</v>
      </c>
      <c r="AD3038" s="22" t="str">
        <f>+IF(AND(Ventas_Oficina[[#This Row],[Total]]&gt;75000,Ventas_Oficina[[#This Row],[Envio a tiempo]]="Enviado a tiempo"),"Buena Venta","Venta Mala")</f>
        <v>Venta Mala</v>
      </c>
    </row>
    <row r="3039" spans="1:30" x14ac:dyDescent="0.25">
      <c r="A3039" s="26">
        <v>1493113</v>
      </c>
      <c r="B3039" s="10">
        <v>42064</v>
      </c>
      <c r="C3039" s="11" t="s">
        <v>622</v>
      </c>
      <c r="D3039" s="11" t="s">
        <v>189</v>
      </c>
      <c r="E3039" s="11" t="s">
        <v>4</v>
      </c>
      <c r="F3039" s="11" t="s">
        <v>5</v>
      </c>
      <c r="G3039" s="11" t="s">
        <v>1010</v>
      </c>
      <c r="H3039" s="11" t="s">
        <v>121</v>
      </c>
      <c r="I3039" s="11" t="s">
        <v>1013</v>
      </c>
      <c r="J3039" s="11" t="s">
        <v>1044</v>
      </c>
      <c r="K3039" s="11" t="s">
        <v>1261</v>
      </c>
      <c r="L3039" s="11" t="s">
        <v>1267</v>
      </c>
      <c r="M3039" s="11" t="s">
        <v>1272</v>
      </c>
      <c r="N3039" s="10">
        <v>42064</v>
      </c>
      <c r="O3039" s="12">
        <v>118</v>
      </c>
      <c r="P3039" s="12">
        <v>188</v>
      </c>
      <c r="Q3039" s="12">
        <v>70</v>
      </c>
      <c r="R3039" s="11">
        <v>34</v>
      </c>
      <c r="S3039" s="12">
        <v>6392</v>
      </c>
      <c r="T3039" s="13">
        <v>0.03</v>
      </c>
      <c r="U3039" s="12">
        <v>191.76</v>
      </c>
      <c r="V3039" s="12">
        <v>6200.24</v>
      </c>
      <c r="W3039" s="12">
        <v>149</v>
      </c>
      <c r="X3039" s="12">
        <v>5069</v>
      </c>
      <c r="Y3039" s="14">
        <f>+DAY('TABLA PRINCIPAL'!$B3039)</f>
        <v>1</v>
      </c>
      <c r="Z3039" s="14">
        <f>+MONTH('TABLA PRINCIPAL'!$B3039)</f>
        <v>3</v>
      </c>
      <c r="AA3039" s="14">
        <f>+YEAR('TABLA PRINCIPAL'!$B3039)</f>
        <v>2015</v>
      </c>
      <c r="AB3039" s="22" t="str">
        <f>+IF(Ventas_Oficina[[#This Row],[Total del pedido]]&gt;=100000,"SI","NO")</f>
        <v>NO</v>
      </c>
      <c r="AC3039" s="22" t="str">
        <f>+_xlfn.XLOOKUP(Ventas_Oficina[[#This Row],[Nº de artículo]],AUXILIAR!A3038:A7937,AUXILIAR!D3038:D7937,"Error",0)</f>
        <v>No enviado a tiempo</v>
      </c>
      <c r="AD3039" s="22" t="str">
        <f>+IF(AND(Ventas_Oficina[[#This Row],[Total]]&gt;75000,Ventas_Oficina[[#This Row],[Envio a tiempo]]="Enviado a tiempo"),"Buena Venta","Venta Mala")</f>
        <v>Venta Mala</v>
      </c>
    </row>
    <row r="3040" spans="1:30" x14ac:dyDescent="0.25">
      <c r="A3040" s="25">
        <v>1493479</v>
      </c>
      <c r="B3040" s="5">
        <v>42105</v>
      </c>
      <c r="C3040" s="6" t="s">
        <v>396</v>
      </c>
      <c r="D3040" s="6" t="s">
        <v>183</v>
      </c>
      <c r="E3040" s="6" t="s">
        <v>4</v>
      </c>
      <c r="F3040" s="6" t="s">
        <v>5</v>
      </c>
      <c r="G3040" s="6" t="s">
        <v>1008</v>
      </c>
      <c r="H3040" s="6" t="s">
        <v>106</v>
      </c>
      <c r="I3040" s="6" t="s">
        <v>1014</v>
      </c>
      <c r="J3040" s="6" t="s">
        <v>1080</v>
      </c>
      <c r="K3040" s="6" t="s">
        <v>1261</v>
      </c>
      <c r="L3040" s="6" t="s">
        <v>1265</v>
      </c>
      <c r="M3040" s="6" t="s">
        <v>1272</v>
      </c>
      <c r="N3040" s="5">
        <v>42105</v>
      </c>
      <c r="O3040" s="7">
        <v>350</v>
      </c>
      <c r="P3040" s="7">
        <v>574</v>
      </c>
      <c r="Q3040" s="7">
        <v>224</v>
      </c>
      <c r="R3040" s="6">
        <v>7</v>
      </c>
      <c r="S3040" s="7">
        <v>4018</v>
      </c>
      <c r="T3040" s="8">
        <v>0.05</v>
      </c>
      <c r="U3040" s="7">
        <v>200.9</v>
      </c>
      <c r="V3040" s="7">
        <v>3817.1</v>
      </c>
      <c r="W3040" s="7">
        <v>501</v>
      </c>
      <c r="X3040" s="7">
        <v>14079</v>
      </c>
      <c r="Y3040" s="9">
        <f>+DAY('TABLA PRINCIPAL'!$B3040)</f>
        <v>11</v>
      </c>
      <c r="Z3040" s="9">
        <f>+MONTH('TABLA PRINCIPAL'!$B3040)</f>
        <v>4</v>
      </c>
      <c r="AA3040" s="9">
        <f>+YEAR('TABLA PRINCIPAL'!$B3040)</f>
        <v>2015</v>
      </c>
      <c r="AB3040" s="22" t="str">
        <f>+IF(Ventas_Oficina[[#This Row],[Total del pedido]]&gt;=100000,"SI","NO")</f>
        <v>NO</v>
      </c>
      <c r="AC3040" s="22" t="str">
        <f>+_xlfn.XLOOKUP(Ventas_Oficina[[#This Row],[Nº de artículo]],AUXILIAR!A3039:A7938,AUXILIAR!D3039:D7938,"Error",0)</f>
        <v>No enviado a tiempo</v>
      </c>
      <c r="AD3040" s="22" t="str">
        <f>+IF(AND(Ventas_Oficina[[#This Row],[Total]]&gt;75000,Ventas_Oficina[[#This Row],[Envio a tiempo]]="Enviado a tiempo"),"Buena Venta","Venta Mala")</f>
        <v>Venta Mala</v>
      </c>
    </row>
    <row r="3041" spans="1:30" x14ac:dyDescent="0.25">
      <c r="A3041" s="26">
        <v>1493844</v>
      </c>
      <c r="B3041" s="10">
        <v>42336</v>
      </c>
      <c r="C3041" s="11" t="s">
        <v>414</v>
      </c>
      <c r="D3041" s="11" t="s">
        <v>199</v>
      </c>
      <c r="E3041" s="11" t="s">
        <v>4</v>
      </c>
      <c r="F3041" s="11" t="s">
        <v>5</v>
      </c>
      <c r="G3041" s="11" t="s">
        <v>1008</v>
      </c>
      <c r="H3041" s="11" t="s">
        <v>24</v>
      </c>
      <c r="I3041" s="11" t="s">
        <v>1013</v>
      </c>
      <c r="J3041" s="11" t="s">
        <v>1022</v>
      </c>
      <c r="K3041" s="11" t="s">
        <v>1261</v>
      </c>
      <c r="L3041" s="11" t="s">
        <v>1266</v>
      </c>
      <c r="M3041" s="11" t="s">
        <v>1272</v>
      </c>
      <c r="N3041" s="10">
        <v>42339</v>
      </c>
      <c r="O3041" s="12">
        <v>153</v>
      </c>
      <c r="P3041" s="12">
        <v>278</v>
      </c>
      <c r="Q3041" s="12">
        <v>125</v>
      </c>
      <c r="R3041" s="11">
        <v>8</v>
      </c>
      <c r="S3041" s="12">
        <v>2224</v>
      </c>
      <c r="T3041" s="13">
        <v>0.03</v>
      </c>
      <c r="U3041" s="12">
        <v>66.72</v>
      </c>
      <c r="V3041" s="12">
        <v>2157.2800000000002</v>
      </c>
      <c r="W3041" s="12">
        <v>134</v>
      </c>
      <c r="X3041" s="12">
        <v>5562</v>
      </c>
      <c r="Y3041" s="14">
        <f>+DAY('TABLA PRINCIPAL'!$B3041)</f>
        <v>28</v>
      </c>
      <c r="Z3041" s="14">
        <f>+MONTH('TABLA PRINCIPAL'!$B3041)</f>
        <v>11</v>
      </c>
      <c r="AA3041" s="14">
        <f>+YEAR('TABLA PRINCIPAL'!$B3041)</f>
        <v>2015</v>
      </c>
      <c r="AB3041" s="22" t="str">
        <f>+IF(Ventas_Oficina[[#This Row],[Total del pedido]]&gt;=100000,"SI","NO")</f>
        <v>NO</v>
      </c>
      <c r="AC3041" s="22" t="str">
        <f>+_xlfn.XLOOKUP(Ventas_Oficina[[#This Row],[Nº de artículo]],AUXILIAR!A3040:A7939,AUXILIAR!D3040:D7939,"Error",0)</f>
        <v>Enviado a tiempo</v>
      </c>
      <c r="AD3041" s="22" t="str">
        <f>+IF(AND(Ventas_Oficina[[#This Row],[Total]]&gt;75000,Ventas_Oficina[[#This Row],[Envio a tiempo]]="Enviado a tiempo"),"Buena Venta","Venta Mala")</f>
        <v>Venta Mala</v>
      </c>
    </row>
    <row r="3042" spans="1:30" x14ac:dyDescent="0.25">
      <c r="A3042" s="25">
        <v>1493844</v>
      </c>
      <c r="B3042" s="5">
        <v>42210</v>
      </c>
      <c r="C3042" s="6" t="s">
        <v>523</v>
      </c>
      <c r="D3042" s="6" t="s">
        <v>133</v>
      </c>
      <c r="E3042" s="6" t="s">
        <v>12</v>
      </c>
      <c r="F3042" s="6" t="s">
        <v>13</v>
      </c>
      <c r="G3042" s="6" t="s">
        <v>1010</v>
      </c>
      <c r="H3042" s="6" t="s">
        <v>42</v>
      </c>
      <c r="I3042" s="6" t="s">
        <v>1014</v>
      </c>
      <c r="J3042" s="6" t="s">
        <v>1235</v>
      </c>
      <c r="K3042" s="6" t="s">
        <v>1261</v>
      </c>
      <c r="L3042" s="6" t="s">
        <v>1265</v>
      </c>
      <c r="M3042" s="6" t="s">
        <v>1272</v>
      </c>
      <c r="N3042" s="5">
        <v>42211</v>
      </c>
      <c r="O3042" s="7">
        <v>188</v>
      </c>
      <c r="P3042" s="7">
        <v>314</v>
      </c>
      <c r="Q3042" s="7">
        <v>126</v>
      </c>
      <c r="R3042" s="6">
        <v>8</v>
      </c>
      <c r="S3042" s="7">
        <v>2512</v>
      </c>
      <c r="T3042" s="8">
        <v>0.01</v>
      </c>
      <c r="U3042" s="7">
        <v>25.12</v>
      </c>
      <c r="V3042" s="7">
        <v>2486.88</v>
      </c>
      <c r="W3042" s="7">
        <v>114</v>
      </c>
      <c r="X3042" s="7">
        <v>12671</v>
      </c>
      <c r="Y3042" s="9">
        <f>+DAY('TABLA PRINCIPAL'!$B3042)</f>
        <v>25</v>
      </c>
      <c r="Z3042" s="9">
        <f>+MONTH('TABLA PRINCIPAL'!$B3042)</f>
        <v>7</v>
      </c>
      <c r="AA3042" s="9">
        <f>+YEAR('TABLA PRINCIPAL'!$B3042)</f>
        <v>2015</v>
      </c>
      <c r="AB3042" s="22" t="str">
        <f>+IF(Ventas_Oficina[[#This Row],[Total del pedido]]&gt;=100000,"SI","NO")</f>
        <v>NO</v>
      </c>
      <c r="AC3042" s="22" t="str">
        <f>+_xlfn.XLOOKUP(Ventas_Oficina[[#This Row],[Nº de artículo]],AUXILIAR!A3041:A7940,AUXILIAR!D3041:D7940,"Error",0)</f>
        <v>Enviado a tiempo</v>
      </c>
      <c r="AD3042" s="22" t="str">
        <f>+IF(AND(Ventas_Oficina[[#This Row],[Total]]&gt;75000,Ventas_Oficina[[#This Row],[Envio a tiempo]]="Enviado a tiempo"),"Buena Venta","Venta Mala")</f>
        <v>Venta Mala</v>
      </c>
    </row>
    <row r="3043" spans="1:30" x14ac:dyDescent="0.25">
      <c r="A3043" s="26">
        <v>1493844</v>
      </c>
      <c r="B3043" s="10">
        <v>41460</v>
      </c>
      <c r="C3043" s="11" t="s">
        <v>797</v>
      </c>
      <c r="D3043" s="11" t="s">
        <v>29</v>
      </c>
      <c r="E3043" s="11" t="s">
        <v>12</v>
      </c>
      <c r="F3043" s="11" t="s">
        <v>13</v>
      </c>
      <c r="G3043" s="11" t="s">
        <v>1007</v>
      </c>
      <c r="H3043" s="11" t="s">
        <v>14</v>
      </c>
      <c r="I3043" s="11" t="s">
        <v>1015</v>
      </c>
      <c r="J3043" s="11" t="s">
        <v>1236</v>
      </c>
      <c r="K3043" s="11" t="s">
        <v>1261</v>
      </c>
      <c r="L3043" s="11" t="s">
        <v>1267</v>
      </c>
      <c r="M3043" s="11" t="s">
        <v>1272</v>
      </c>
      <c r="N3043" s="10">
        <v>41462</v>
      </c>
      <c r="O3043" s="12">
        <v>1495</v>
      </c>
      <c r="P3043" s="12">
        <v>3476</v>
      </c>
      <c r="Q3043" s="12">
        <v>1981</v>
      </c>
      <c r="R3043" s="11">
        <v>40</v>
      </c>
      <c r="S3043" s="12">
        <v>139040</v>
      </c>
      <c r="T3043" s="13">
        <v>0.04</v>
      </c>
      <c r="U3043" s="12">
        <v>5561.6</v>
      </c>
      <c r="V3043" s="12">
        <v>133478.39999999999</v>
      </c>
      <c r="W3043" s="12">
        <v>822</v>
      </c>
      <c r="X3043" s="12">
        <v>5702</v>
      </c>
      <c r="Y3043" s="14">
        <f>+DAY('TABLA PRINCIPAL'!$B3043)</f>
        <v>5</v>
      </c>
      <c r="Z3043" s="14">
        <f>+MONTH('TABLA PRINCIPAL'!$B3043)</f>
        <v>7</v>
      </c>
      <c r="AA3043" s="14">
        <f>+YEAR('TABLA PRINCIPAL'!$B3043)</f>
        <v>2013</v>
      </c>
      <c r="AB3043" s="22" t="str">
        <f>+IF(Ventas_Oficina[[#This Row],[Total del pedido]]&gt;=100000,"SI","NO")</f>
        <v>SI</v>
      </c>
      <c r="AC3043" s="22" t="str">
        <f>+_xlfn.XLOOKUP(Ventas_Oficina[[#This Row],[Nº de artículo]],AUXILIAR!A3042:A7941,AUXILIAR!D3042:D7941,"Error",0)</f>
        <v>No enviado a tiempo</v>
      </c>
      <c r="AD3043" s="22" t="str">
        <f>+IF(AND(Ventas_Oficina[[#This Row],[Total]]&gt;75000,Ventas_Oficina[[#This Row],[Envio a tiempo]]="Enviado a tiempo"),"Buena Venta","Venta Mala")</f>
        <v>Venta Mala</v>
      </c>
    </row>
    <row r="3044" spans="1:30" x14ac:dyDescent="0.25">
      <c r="A3044" s="25">
        <v>1493844</v>
      </c>
      <c r="B3044" s="5">
        <v>42210</v>
      </c>
      <c r="C3044" s="6" t="s">
        <v>523</v>
      </c>
      <c r="D3044" s="6" t="s">
        <v>133</v>
      </c>
      <c r="E3044" s="6" t="s">
        <v>12</v>
      </c>
      <c r="F3044" s="6" t="s">
        <v>13</v>
      </c>
      <c r="G3044" s="6" t="s">
        <v>1009</v>
      </c>
      <c r="H3044" s="6" t="s">
        <v>42</v>
      </c>
      <c r="I3044" s="6" t="s">
        <v>1015</v>
      </c>
      <c r="J3044" s="6" t="s">
        <v>1235</v>
      </c>
      <c r="K3044" s="6" t="s">
        <v>1261</v>
      </c>
      <c r="L3044" s="6" t="s">
        <v>1267</v>
      </c>
      <c r="M3044" s="6" t="s">
        <v>1272</v>
      </c>
      <c r="N3044" s="5">
        <v>42211</v>
      </c>
      <c r="O3044" s="7">
        <v>188</v>
      </c>
      <c r="P3044" s="7">
        <v>314</v>
      </c>
      <c r="Q3044" s="7">
        <v>126</v>
      </c>
      <c r="R3044" s="6">
        <v>8</v>
      </c>
      <c r="S3044" s="7">
        <v>2512</v>
      </c>
      <c r="T3044" s="8">
        <v>0.05</v>
      </c>
      <c r="U3044" s="7">
        <v>125.60000000000001</v>
      </c>
      <c r="V3044" s="7">
        <v>2386.4</v>
      </c>
      <c r="W3044" s="7">
        <v>114</v>
      </c>
      <c r="X3044" s="7">
        <v>12671</v>
      </c>
      <c r="Y3044" s="9">
        <f>+DAY('TABLA PRINCIPAL'!$B3044)</f>
        <v>25</v>
      </c>
      <c r="Z3044" s="9">
        <f>+MONTH('TABLA PRINCIPAL'!$B3044)</f>
        <v>7</v>
      </c>
      <c r="AA3044" s="9">
        <f>+YEAR('TABLA PRINCIPAL'!$B3044)</f>
        <v>2015</v>
      </c>
      <c r="AB3044" s="22" t="str">
        <f>+IF(Ventas_Oficina[[#This Row],[Total del pedido]]&gt;=100000,"SI","NO")</f>
        <v>NO</v>
      </c>
      <c r="AC3044" s="22" t="str">
        <f>+_xlfn.XLOOKUP(Ventas_Oficina[[#This Row],[Nº de artículo]],AUXILIAR!A3043:A7942,AUXILIAR!D3043:D7942,"Error",0)</f>
        <v>Enviado a tiempo</v>
      </c>
      <c r="AD3044" s="22" t="str">
        <f>+IF(AND(Ventas_Oficina[[#This Row],[Total]]&gt;75000,Ventas_Oficina[[#This Row],[Envio a tiempo]]="Enviado a tiempo"),"Buena Venta","Venta Mala")</f>
        <v>Venta Mala</v>
      </c>
    </row>
    <row r="3045" spans="1:30" x14ac:dyDescent="0.25">
      <c r="A3045" s="26">
        <v>1493844</v>
      </c>
      <c r="B3045" s="10">
        <v>42210</v>
      </c>
      <c r="C3045" s="11" t="s">
        <v>523</v>
      </c>
      <c r="D3045" s="11" t="s">
        <v>133</v>
      </c>
      <c r="E3045" s="11" t="s">
        <v>12</v>
      </c>
      <c r="F3045" s="11" t="s">
        <v>13</v>
      </c>
      <c r="G3045" s="11" t="s">
        <v>1007</v>
      </c>
      <c r="H3045" s="11" t="s">
        <v>42</v>
      </c>
      <c r="I3045" s="11" t="s">
        <v>1012</v>
      </c>
      <c r="J3045" s="11" t="s">
        <v>1235</v>
      </c>
      <c r="K3045" s="11" t="s">
        <v>1261</v>
      </c>
      <c r="L3045" s="11" t="s">
        <v>1267</v>
      </c>
      <c r="M3045" s="11" t="s">
        <v>1272</v>
      </c>
      <c r="N3045" s="10">
        <v>42211</v>
      </c>
      <c r="O3045" s="12">
        <v>188</v>
      </c>
      <c r="P3045" s="12">
        <v>314</v>
      </c>
      <c r="Q3045" s="12">
        <v>126</v>
      </c>
      <c r="R3045" s="11">
        <v>35</v>
      </c>
      <c r="S3045" s="12">
        <v>10990</v>
      </c>
      <c r="T3045" s="13">
        <v>0.01</v>
      </c>
      <c r="U3045" s="12">
        <v>109.9</v>
      </c>
      <c r="V3045" s="12">
        <v>10880.1</v>
      </c>
      <c r="W3045" s="12">
        <v>114</v>
      </c>
      <c r="X3045" s="12">
        <v>12671</v>
      </c>
      <c r="Y3045" s="14">
        <f>+DAY('TABLA PRINCIPAL'!$B3045)</f>
        <v>25</v>
      </c>
      <c r="Z3045" s="14">
        <f>+MONTH('TABLA PRINCIPAL'!$B3045)</f>
        <v>7</v>
      </c>
      <c r="AA3045" s="14">
        <f>+YEAR('TABLA PRINCIPAL'!$B3045)</f>
        <v>2015</v>
      </c>
      <c r="AB3045" s="22" t="str">
        <f>+IF(Ventas_Oficina[[#This Row],[Total del pedido]]&gt;=100000,"SI","NO")</f>
        <v>NO</v>
      </c>
      <c r="AC3045" s="22" t="str">
        <f>+_xlfn.XLOOKUP(Ventas_Oficina[[#This Row],[Nº de artículo]],AUXILIAR!A3044:A7943,AUXILIAR!D3044:D7943,"Error",0)</f>
        <v>No enviado a tiempo</v>
      </c>
      <c r="AD3045" s="22" t="str">
        <f>+IF(AND(Ventas_Oficina[[#This Row],[Total]]&gt;75000,Ventas_Oficina[[#This Row],[Envio a tiempo]]="Enviado a tiempo"),"Buena Venta","Venta Mala")</f>
        <v>Venta Mala</v>
      </c>
    </row>
    <row r="3046" spans="1:30" x14ac:dyDescent="0.25">
      <c r="A3046" s="25">
        <v>1493844</v>
      </c>
      <c r="B3046" s="5">
        <v>41553</v>
      </c>
      <c r="C3046" s="6" t="s">
        <v>224</v>
      </c>
      <c r="D3046" s="6" t="s">
        <v>152</v>
      </c>
      <c r="E3046" s="6" t="s">
        <v>4</v>
      </c>
      <c r="F3046" s="6" t="s">
        <v>5</v>
      </c>
      <c r="G3046" s="6" t="s">
        <v>1009</v>
      </c>
      <c r="H3046" s="6" t="s">
        <v>39</v>
      </c>
      <c r="I3046" s="6" t="s">
        <v>1016</v>
      </c>
      <c r="J3046" s="6" t="s">
        <v>1018</v>
      </c>
      <c r="K3046" s="6" t="s">
        <v>1261</v>
      </c>
      <c r="L3046" s="6" t="s">
        <v>1266</v>
      </c>
      <c r="M3046" s="6" t="s">
        <v>1272</v>
      </c>
      <c r="N3046" s="5">
        <v>41554</v>
      </c>
      <c r="O3046" s="7">
        <v>15650</v>
      </c>
      <c r="P3046" s="7">
        <v>30097</v>
      </c>
      <c r="Q3046" s="7">
        <v>14447</v>
      </c>
      <c r="R3046" s="6">
        <v>24</v>
      </c>
      <c r="S3046" s="7">
        <v>722328</v>
      </c>
      <c r="T3046" s="8">
        <v>0.01</v>
      </c>
      <c r="U3046" s="7">
        <v>7223.28</v>
      </c>
      <c r="V3046" s="7">
        <v>715104.72</v>
      </c>
      <c r="W3046" s="7">
        <v>718</v>
      </c>
      <c r="X3046" s="7">
        <v>330632</v>
      </c>
      <c r="Y3046" s="9">
        <f>+DAY('TABLA PRINCIPAL'!$B3046)</f>
        <v>6</v>
      </c>
      <c r="Z3046" s="9">
        <f>+MONTH('TABLA PRINCIPAL'!$B3046)</f>
        <v>10</v>
      </c>
      <c r="AA3046" s="9">
        <f>+YEAR('TABLA PRINCIPAL'!$B3046)</f>
        <v>2013</v>
      </c>
      <c r="AB3046" s="22" t="str">
        <f>+IF(Ventas_Oficina[[#This Row],[Total del pedido]]&gt;=100000,"SI","NO")</f>
        <v>SI</v>
      </c>
      <c r="AC3046" s="22" t="str">
        <f>+_xlfn.XLOOKUP(Ventas_Oficina[[#This Row],[Nº de artículo]],AUXILIAR!A3045:A7944,AUXILIAR!D3045:D7944,"Error",0)</f>
        <v>No enviado a tiempo</v>
      </c>
      <c r="AD3046" s="22" t="str">
        <f>+IF(AND(Ventas_Oficina[[#This Row],[Total]]&gt;75000,Ventas_Oficina[[#This Row],[Envio a tiempo]]="Enviado a tiempo"),"Buena Venta","Venta Mala")</f>
        <v>Venta Mala</v>
      </c>
    </row>
    <row r="3047" spans="1:30" x14ac:dyDescent="0.25">
      <c r="A3047" s="26">
        <v>1493875</v>
      </c>
      <c r="B3047" s="10">
        <v>42016</v>
      </c>
      <c r="C3047" s="11" t="s">
        <v>134</v>
      </c>
      <c r="D3047" s="11" t="s">
        <v>135</v>
      </c>
      <c r="E3047" s="11" t="s">
        <v>12</v>
      </c>
      <c r="F3047" s="11" t="s">
        <v>13</v>
      </c>
      <c r="G3047" s="11" t="s">
        <v>1007</v>
      </c>
      <c r="H3047" s="11" t="s">
        <v>14</v>
      </c>
      <c r="I3047" s="11" t="s">
        <v>1013</v>
      </c>
      <c r="J3047" s="11" t="s">
        <v>1170</v>
      </c>
      <c r="K3047" s="11" t="s">
        <v>1261</v>
      </c>
      <c r="L3047" s="11" t="s">
        <v>1267</v>
      </c>
      <c r="M3047" s="11" t="s">
        <v>1272</v>
      </c>
      <c r="N3047" s="10">
        <v>42016</v>
      </c>
      <c r="O3047" s="12">
        <v>146</v>
      </c>
      <c r="P3047" s="12">
        <v>357</v>
      </c>
      <c r="Q3047" s="12">
        <v>211</v>
      </c>
      <c r="R3047" s="11">
        <v>2</v>
      </c>
      <c r="S3047" s="12">
        <v>714</v>
      </c>
      <c r="T3047" s="13">
        <v>0.01</v>
      </c>
      <c r="U3047" s="12">
        <v>7.1400000000000006</v>
      </c>
      <c r="V3047" s="12">
        <v>706.86</v>
      </c>
      <c r="W3047" s="12">
        <v>417</v>
      </c>
      <c r="X3047" s="12">
        <v>6657</v>
      </c>
      <c r="Y3047" s="14">
        <f>+DAY('TABLA PRINCIPAL'!$B3047)</f>
        <v>12</v>
      </c>
      <c r="Z3047" s="14">
        <f>+MONTH('TABLA PRINCIPAL'!$B3047)</f>
        <v>1</v>
      </c>
      <c r="AA3047" s="14">
        <f>+YEAR('TABLA PRINCIPAL'!$B3047)</f>
        <v>2015</v>
      </c>
      <c r="AB3047" s="22" t="str">
        <f>+IF(Ventas_Oficina[[#This Row],[Total del pedido]]&gt;=100000,"SI","NO")</f>
        <v>NO</v>
      </c>
      <c r="AC3047" s="22" t="str">
        <f>+_xlfn.XLOOKUP(Ventas_Oficina[[#This Row],[Nº de artículo]],AUXILIAR!A3046:A7945,AUXILIAR!D3046:D7945,"Error",0)</f>
        <v>No enviado a tiempo</v>
      </c>
      <c r="AD3047" s="22" t="str">
        <f>+IF(AND(Ventas_Oficina[[#This Row],[Total]]&gt;75000,Ventas_Oficina[[#This Row],[Envio a tiempo]]="Enviado a tiempo"),"Buena Venta","Venta Mala")</f>
        <v>Venta Mala</v>
      </c>
    </row>
    <row r="3048" spans="1:30" x14ac:dyDescent="0.25">
      <c r="A3048" s="25">
        <v>1493875</v>
      </c>
      <c r="B3048" s="5">
        <v>42228</v>
      </c>
      <c r="C3048" s="6" t="s">
        <v>165</v>
      </c>
      <c r="D3048" s="6" t="s">
        <v>166</v>
      </c>
      <c r="E3048" s="6" t="s">
        <v>4</v>
      </c>
      <c r="F3048" s="6" t="s">
        <v>5</v>
      </c>
      <c r="G3048" s="6" t="s">
        <v>1008</v>
      </c>
      <c r="H3048" s="6" t="s">
        <v>34</v>
      </c>
      <c r="I3048" s="6" t="s">
        <v>1016</v>
      </c>
      <c r="J3048" s="6" t="s">
        <v>1081</v>
      </c>
      <c r="K3048" s="6" t="s">
        <v>1261</v>
      </c>
      <c r="L3048" s="6" t="s">
        <v>1266</v>
      </c>
      <c r="M3048" s="6" t="s">
        <v>1272</v>
      </c>
      <c r="N3048" s="5">
        <v>42231</v>
      </c>
      <c r="O3048" s="7">
        <v>252</v>
      </c>
      <c r="P3048" s="7">
        <v>400</v>
      </c>
      <c r="Q3048" s="7">
        <v>148</v>
      </c>
      <c r="R3048" s="6">
        <v>23</v>
      </c>
      <c r="S3048" s="7">
        <v>9200</v>
      </c>
      <c r="T3048" s="8">
        <v>0.01</v>
      </c>
      <c r="U3048" s="7">
        <v>92</v>
      </c>
      <c r="V3048" s="7">
        <v>9108</v>
      </c>
      <c r="W3048" s="7">
        <v>130</v>
      </c>
      <c r="X3048" s="7">
        <v>6657</v>
      </c>
      <c r="Y3048" s="9">
        <f>+DAY('TABLA PRINCIPAL'!$B3048)</f>
        <v>12</v>
      </c>
      <c r="Z3048" s="9">
        <f>+MONTH('TABLA PRINCIPAL'!$B3048)</f>
        <v>8</v>
      </c>
      <c r="AA3048" s="9">
        <f>+YEAR('TABLA PRINCIPAL'!$B3048)</f>
        <v>2015</v>
      </c>
      <c r="AB3048" s="22" t="str">
        <f>+IF(Ventas_Oficina[[#This Row],[Total del pedido]]&gt;=100000,"SI","NO")</f>
        <v>NO</v>
      </c>
      <c r="AC3048" s="22" t="str">
        <f>+_xlfn.XLOOKUP(Ventas_Oficina[[#This Row],[Nº de artículo]],AUXILIAR!A3047:A7946,AUXILIAR!D3047:D7946,"Error",0)</f>
        <v>No enviado a tiempo</v>
      </c>
      <c r="AD3048" s="22" t="str">
        <f>+IF(AND(Ventas_Oficina[[#This Row],[Total]]&gt;75000,Ventas_Oficina[[#This Row],[Envio a tiempo]]="Enviado a tiempo"),"Buena Venta","Venta Mala")</f>
        <v>Venta Mala</v>
      </c>
    </row>
    <row r="3049" spans="1:30" x14ac:dyDescent="0.25">
      <c r="A3049" s="26">
        <v>1493875</v>
      </c>
      <c r="B3049" s="10">
        <v>42026</v>
      </c>
      <c r="C3049" s="11" t="s">
        <v>98</v>
      </c>
      <c r="D3049" s="11" t="s">
        <v>91</v>
      </c>
      <c r="E3049" s="11" t="s">
        <v>4</v>
      </c>
      <c r="F3049" s="11" t="s">
        <v>5</v>
      </c>
      <c r="G3049" s="11" t="s">
        <v>1007</v>
      </c>
      <c r="H3049" s="11" t="s">
        <v>24</v>
      </c>
      <c r="I3049" s="11" t="s">
        <v>1012</v>
      </c>
      <c r="J3049" s="11" t="s">
        <v>1170</v>
      </c>
      <c r="K3049" s="11" t="s">
        <v>1262</v>
      </c>
      <c r="L3049" s="11" t="s">
        <v>1265</v>
      </c>
      <c r="M3049" s="11" t="s">
        <v>1272</v>
      </c>
      <c r="N3049" s="10">
        <v>42027</v>
      </c>
      <c r="O3049" s="12">
        <v>146</v>
      </c>
      <c r="P3049" s="12">
        <v>357</v>
      </c>
      <c r="Q3049" s="12">
        <v>211</v>
      </c>
      <c r="R3049" s="11">
        <v>8</v>
      </c>
      <c r="S3049" s="12">
        <v>2856</v>
      </c>
      <c r="T3049" s="13">
        <v>0.02</v>
      </c>
      <c r="U3049" s="12">
        <v>57.120000000000005</v>
      </c>
      <c r="V3049" s="12">
        <v>2798.88</v>
      </c>
      <c r="W3049" s="12">
        <v>417</v>
      </c>
      <c r="X3049" s="12">
        <v>6657</v>
      </c>
      <c r="Y3049" s="14">
        <f>+DAY('TABLA PRINCIPAL'!$B3049)</f>
        <v>22</v>
      </c>
      <c r="Z3049" s="14">
        <f>+MONTH('TABLA PRINCIPAL'!$B3049)</f>
        <v>1</v>
      </c>
      <c r="AA3049" s="14">
        <f>+YEAR('TABLA PRINCIPAL'!$B3049)</f>
        <v>2015</v>
      </c>
      <c r="AB3049" s="22" t="str">
        <f>+IF(Ventas_Oficina[[#This Row],[Total del pedido]]&gt;=100000,"SI","NO")</f>
        <v>NO</v>
      </c>
      <c r="AC3049" s="22" t="str">
        <f>+_xlfn.XLOOKUP(Ventas_Oficina[[#This Row],[Nº de artículo]],AUXILIAR!A3048:A7947,AUXILIAR!D3048:D7947,"Error",0)</f>
        <v>Enviado a tiempo</v>
      </c>
      <c r="AD3049" s="22" t="str">
        <f>+IF(AND(Ventas_Oficina[[#This Row],[Total]]&gt;75000,Ventas_Oficina[[#This Row],[Envio a tiempo]]="Enviado a tiempo"),"Buena Venta","Venta Mala")</f>
        <v>Venta Mala</v>
      </c>
    </row>
    <row r="3050" spans="1:30" x14ac:dyDescent="0.25">
      <c r="A3050" s="25">
        <v>1494209</v>
      </c>
      <c r="B3050" s="5">
        <v>41403</v>
      </c>
      <c r="C3050" s="6" t="s">
        <v>109</v>
      </c>
      <c r="D3050" s="6" t="s">
        <v>110</v>
      </c>
      <c r="E3050" s="6" t="s">
        <v>12</v>
      </c>
      <c r="F3050" s="6" t="s">
        <v>13</v>
      </c>
      <c r="G3050" s="6" t="s">
        <v>1010</v>
      </c>
      <c r="H3050" s="6" t="s">
        <v>14</v>
      </c>
      <c r="I3050" s="6" t="s">
        <v>1013</v>
      </c>
      <c r="J3050" s="6" t="s">
        <v>1031</v>
      </c>
      <c r="K3050" s="6" t="s">
        <v>1261</v>
      </c>
      <c r="L3050" s="6" t="s">
        <v>1267</v>
      </c>
      <c r="M3050" s="6" t="s">
        <v>1272</v>
      </c>
      <c r="N3050" s="5">
        <v>41405</v>
      </c>
      <c r="O3050" s="7">
        <v>1007</v>
      </c>
      <c r="P3050" s="7">
        <v>1598</v>
      </c>
      <c r="Q3050" s="7">
        <v>591</v>
      </c>
      <c r="R3050" s="6">
        <v>19</v>
      </c>
      <c r="S3050" s="7">
        <v>30362</v>
      </c>
      <c r="T3050" s="8">
        <v>0.09</v>
      </c>
      <c r="U3050" s="7">
        <v>2732.58</v>
      </c>
      <c r="V3050" s="7">
        <v>27629.42</v>
      </c>
      <c r="W3050" s="7">
        <v>400</v>
      </c>
      <c r="X3050" s="7">
        <v>12673</v>
      </c>
      <c r="Y3050" s="9">
        <f>+DAY('TABLA PRINCIPAL'!$B3050)</f>
        <v>9</v>
      </c>
      <c r="Z3050" s="9">
        <f>+MONTH('TABLA PRINCIPAL'!$B3050)</f>
        <v>5</v>
      </c>
      <c r="AA3050" s="9">
        <f>+YEAR('TABLA PRINCIPAL'!$B3050)</f>
        <v>2013</v>
      </c>
      <c r="AB3050" s="22" t="str">
        <f>+IF(Ventas_Oficina[[#This Row],[Total del pedido]]&gt;=100000,"SI","NO")</f>
        <v>NO</v>
      </c>
      <c r="AC3050" s="22" t="str">
        <f>+_xlfn.XLOOKUP(Ventas_Oficina[[#This Row],[Nº de artículo]],AUXILIAR!A3049:A7948,AUXILIAR!D3049:D7948,"Error",0)</f>
        <v>Enviado a tiempo</v>
      </c>
      <c r="AD3050" s="22" t="str">
        <f>+IF(AND(Ventas_Oficina[[#This Row],[Total]]&gt;75000,Ventas_Oficina[[#This Row],[Envio a tiempo]]="Enviado a tiempo"),"Buena Venta","Venta Mala")</f>
        <v>Venta Mala</v>
      </c>
    </row>
    <row r="3051" spans="1:30" x14ac:dyDescent="0.25">
      <c r="A3051" s="26">
        <v>1494209</v>
      </c>
      <c r="B3051" s="10">
        <v>41916</v>
      </c>
      <c r="C3051" s="11" t="s">
        <v>686</v>
      </c>
      <c r="D3051" s="11" t="s">
        <v>71</v>
      </c>
      <c r="E3051" s="11" t="s">
        <v>4</v>
      </c>
      <c r="F3051" s="11" t="s">
        <v>5</v>
      </c>
      <c r="G3051" s="11" t="s">
        <v>1007</v>
      </c>
      <c r="H3051" s="11" t="s">
        <v>17</v>
      </c>
      <c r="I3051" s="11" t="s">
        <v>1014</v>
      </c>
      <c r="J3051" s="11" t="s">
        <v>1052</v>
      </c>
      <c r="K3051" s="11" t="s">
        <v>1261</v>
      </c>
      <c r="L3051" s="11" t="s">
        <v>1265</v>
      </c>
      <c r="M3051" s="11" t="s">
        <v>1272</v>
      </c>
      <c r="N3051" s="10">
        <v>41923</v>
      </c>
      <c r="O3051" s="12">
        <v>332</v>
      </c>
      <c r="P3051" s="12">
        <v>518</v>
      </c>
      <c r="Q3051" s="12">
        <v>186</v>
      </c>
      <c r="R3051" s="11">
        <v>33</v>
      </c>
      <c r="S3051" s="12">
        <v>17094</v>
      </c>
      <c r="T3051" s="13">
        <v>0.08</v>
      </c>
      <c r="U3051" s="12">
        <v>1367.52</v>
      </c>
      <c r="V3051" s="12">
        <v>15726.48</v>
      </c>
      <c r="W3051" s="12">
        <v>204</v>
      </c>
      <c r="X3051" s="12">
        <v>14705</v>
      </c>
      <c r="Y3051" s="14">
        <f>+DAY('TABLA PRINCIPAL'!$B3051)</f>
        <v>4</v>
      </c>
      <c r="Z3051" s="14">
        <f>+MONTH('TABLA PRINCIPAL'!$B3051)</f>
        <v>10</v>
      </c>
      <c r="AA3051" s="14">
        <f>+YEAR('TABLA PRINCIPAL'!$B3051)</f>
        <v>2014</v>
      </c>
      <c r="AB3051" s="22" t="str">
        <f>+IF(Ventas_Oficina[[#This Row],[Total del pedido]]&gt;=100000,"SI","NO")</f>
        <v>NO</v>
      </c>
      <c r="AC3051" s="22" t="str">
        <f>+_xlfn.XLOOKUP(Ventas_Oficina[[#This Row],[Nº de artículo]],AUXILIAR!A3050:A7949,AUXILIAR!D3050:D7949,"Error",0)</f>
        <v>Enviado a tiempo</v>
      </c>
      <c r="AD3051" s="22" t="str">
        <f>+IF(AND(Ventas_Oficina[[#This Row],[Total]]&gt;75000,Ventas_Oficina[[#This Row],[Envio a tiempo]]="Enviado a tiempo"),"Buena Venta","Venta Mala")</f>
        <v>Venta Mala</v>
      </c>
    </row>
    <row r="3052" spans="1:30" x14ac:dyDescent="0.25">
      <c r="A3052" s="25">
        <v>1494209</v>
      </c>
      <c r="B3052" s="5">
        <v>41465</v>
      </c>
      <c r="C3052" s="6" t="s">
        <v>148</v>
      </c>
      <c r="D3052" s="6" t="s">
        <v>36</v>
      </c>
      <c r="E3052" s="6" t="s">
        <v>12</v>
      </c>
      <c r="F3052" s="6" t="s">
        <v>13</v>
      </c>
      <c r="G3052" s="6" t="s">
        <v>1008</v>
      </c>
      <c r="H3052" s="6" t="s">
        <v>14</v>
      </c>
      <c r="I3052" s="6" t="s">
        <v>1015</v>
      </c>
      <c r="J3052" s="6" t="s">
        <v>1173</v>
      </c>
      <c r="K3052" s="6" t="s">
        <v>1261</v>
      </c>
      <c r="L3052" s="6" t="s">
        <v>1265</v>
      </c>
      <c r="M3052" s="6" t="s">
        <v>1272</v>
      </c>
      <c r="N3052" s="5">
        <v>41468</v>
      </c>
      <c r="O3052" s="7">
        <v>489</v>
      </c>
      <c r="P3052" s="7">
        <v>764</v>
      </c>
      <c r="Q3052" s="7">
        <v>275</v>
      </c>
      <c r="R3052" s="6">
        <v>38</v>
      </c>
      <c r="S3052" s="7">
        <v>29032</v>
      </c>
      <c r="T3052" s="8">
        <v>0.05</v>
      </c>
      <c r="U3052" s="7">
        <v>1451.6000000000001</v>
      </c>
      <c r="V3052" s="7">
        <v>27580.400000000001</v>
      </c>
      <c r="W3052" s="7">
        <v>139</v>
      </c>
      <c r="X3052" s="7">
        <v>5327</v>
      </c>
      <c r="Y3052" s="9">
        <f>+DAY('TABLA PRINCIPAL'!$B3052)</f>
        <v>10</v>
      </c>
      <c r="Z3052" s="9">
        <f>+MONTH('TABLA PRINCIPAL'!$B3052)</f>
        <v>7</v>
      </c>
      <c r="AA3052" s="9">
        <f>+YEAR('TABLA PRINCIPAL'!$B3052)</f>
        <v>2013</v>
      </c>
      <c r="AB3052" s="22" t="str">
        <f>+IF(Ventas_Oficina[[#This Row],[Total del pedido]]&gt;=100000,"SI","NO")</f>
        <v>NO</v>
      </c>
      <c r="AC3052" s="22" t="str">
        <f>+_xlfn.XLOOKUP(Ventas_Oficina[[#This Row],[Nº de artículo]],AUXILIAR!A3051:A7950,AUXILIAR!D3051:D7950,"Error",0)</f>
        <v>Enviado a tiempo</v>
      </c>
      <c r="AD3052" s="22" t="str">
        <f>+IF(AND(Ventas_Oficina[[#This Row],[Total]]&gt;75000,Ventas_Oficina[[#This Row],[Envio a tiempo]]="Enviado a tiempo"),"Buena Venta","Venta Mala")</f>
        <v>Venta Mala</v>
      </c>
    </row>
    <row r="3053" spans="1:30" x14ac:dyDescent="0.25">
      <c r="A3053" s="26">
        <v>1494209</v>
      </c>
      <c r="B3053" s="10">
        <v>41408</v>
      </c>
      <c r="C3053" s="11" t="s">
        <v>390</v>
      </c>
      <c r="D3053" s="11" t="s">
        <v>160</v>
      </c>
      <c r="E3053" s="11" t="s">
        <v>4</v>
      </c>
      <c r="F3053" s="11" t="s">
        <v>5</v>
      </c>
      <c r="G3053" s="11" t="s">
        <v>1007</v>
      </c>
      <c r="H3053" s="11" t="s">
        <v>53</v>
      </c>
      <c r="I3053" s="11" t="s">
        <v>1012</v>
      </c>
      <c r="J3053" s="11" t="s">
        <v>1023</v>
      </c>
      <c r="K3053" s="11" t="s">
        <v>1261</v>
      </c>
      <c r="L3053" s="11" t="s">
        <v>1265</v>
      </c>
      <c r="M3053" s="11" t="s">
        <v>1272</v>
      </c>
      <c r="N3053" s="10">
        <v>41410</v>
      </c>
      <c r="O3053" s="12">
        <v>459</v>
      </c>
      <c r="P3053" s="12">
        <v>728</v>
      </c>
      <c r="Q3053" s="12">
        <v>269</v>
      </c>
      <c r="R3053" s="11">
        <v>1</v>
      </c>
      <c r="S3053" s="12">
        <v>728</v>
      </c>
      <c r="T3053" s="13">
        <v>0.09</v>
      </c>
      <c r="U3053" s="12">
        <v>65.52</v>
      </c>
      <c r="V3053" s="12">
        <v>662.48</v>
      </c>
      <c r="W3053" s="12">
        <v>1115</v>
      </c>
      <c r="X3053" s="12">
        <v>22852</v>
      </c>
      <c r="Y3053" s="14">
        <f>+DAY('TABLA PRINCIPAL'!$B3053)</f>
        <v>14</v>
      </c>
      <c r="Z3053" s="14">
        <f>+MONTH('TABLA PRINCIPAL'!$B3053)</f>
        <v>5</v>
      </c>
      <c r="AA3053" s="14">
        <f>+YEAR('TABLA PRINCIPAL'!$B3053)</f>
        <v>2013</v>
      </c>
      <c r="AB3053" s="22" t="str">
        <f>+IF(Ventas_Oficina[[#This Row],[Total del pedido]]&gt;=100000,"SI","NO")</f>
        <v>NO</v>
      </c>
      <c r="AC3053" s="22" t="str">
        <f>+_xlfn.XLOOKUP(Ventas_Oficina[[#This Row],[Nº de artículo]],AUXILIAR!A3052:A7951,AUXILIAR!D3052:D7951,"Error",0)</f>
        <v>Enviado a tiempo</v>
      </c>
      <c r="AD3053" s="22" t="str">
        <f>+IF(AND(Ventas_Oficina[[#This Row],[Total]]&gt;75000,Ventas_Oficina[[#This Row],[Envio a tiempo]]="Enviado a tiempo"),"Buena Venta","Venta Mala")</f>
        <v>Venta Mala</v>
      </c>
    </row>
    <row r="3054" spans="1:30" x14ac:dyDescent="0.25">
      <c r="A3054" s="25">
        <v>1494940</v>
      </c>
      <c r="B3054" s="5">
        <v>42357</v>
      </c>
      <c r="C3054" s="6" t="s">
        <v>37</v>
      </c>
      <c r="D3054" s="6" t="s">
        <v>197</v>
      </c>
      <c r="E3054" s="6" t="s">
        <v>4</v>
      </c>
      <c r="F3054" s="6" t="s">
        <v>5</v>
      </c>
      <c r="G3054" s="6" t="s">
        <v>1008</v>
      </c>
      <c r="H3054" s="6" t="s">
        <v>39</v>
      </c>
      <c r="I3054" s="6" t="s">
        <v>1015</v>
      </c>
      <c r="J3054" s="6" t="s">
        <v>1055</v>
      </c>
      <c r="K3054" s="6" t="s">
        <v>1261</v>
      </c>
      <c r="L3054" s="6" t="s">
        <v>1267</v>
      </c>
      <c r="M3054" s="6" t="s">
        <v>1273</v>
      </c>
      <c r="N3054" s="5">
        <v>42359</v>
      </c>
      <c r="O3054" s="7">
        <v>250</v>
      </c>
      <c r="P3054" s="7">
        <v>568</v>
      </c>
      <c r="Q3054" s="7">
        <v>318</v>
      </c>
      <c r="R3054" s="6">
        <v>40</v>
      </c>
      <c r="S3054" s="7">
        <v>22720</v>
      </c>
      <c r="T3054" s="8">
        <v>0.01</v>
      </c>
      <c r="U3054" s="7">
        <v>227.20000000000002</v>
      </c>
      <c r="V3054" s="7">
        <v>22492.799999999999</v>
      </c>
      <c r="W3054" s="7">
        <v>360</v>
      </c>
      <c r="X3054" s="7">
        <v>14715</v>
      </c>
      <c r="Y3054" s="9">
        <f>+DAY('TABLA PRINCIPAL'!$B3054)</f>
        <v>19</v>
      </c>
      <c r="Z3054" s="9">
        <f>+MONTH('TABLA PRINCIPAL'!$B3054)</f>
        <v>12</v>
      </c>
      <c r="AA3054" s="9">
        <f>+YEAR('TABLA PRINCIPAL'!$B3054)</f>
        <v>2015</v>
      </c>
      <c r="AB3054" s="22" t="str">
        <f>+IF(Ventas_Oficina[[#This Row],[Total del pedido]]&gt;=100000,"SI","NO")</f>
        <v>NO</v>
      </c>
      <c r="AC3054" s="22" t="str">
        <f>+_xlfn.XLOOKUP(Ventas_Oficina[[#This Row],[Nº de artículo]],AUXILIAR!A3053:A7952,AUXILIAR!D3053:D7952,"Error",0)</f>
        <v>Enviado a tiempo</v>
      </c>
      <c r="AD3054" s="22" t="str">
        <f>+IF(AND(Ventas_Oficina[[#This Row],[Total]]&gt;75000,Ventas_Oficina[[#This Row],[Envio a tiempo]]="Enviado a tiempo"),"Buena Venta","Venta Mala")</f>
        <v>Venta Mala</v>
      </c>
    </row>
    <row r="3055" spans="1:30" x14ac:dyDescent="0.25">
      <c r="A3055" s="26">
        <v>1494940</v>
      </c>
      <c r="B3055" s="10">
        <v>42450</v>
      </c>
      <c r="C3055" s="11" t="s">
        <v>798</v>
      </c>
      <c r="D3055" s="11" t="s">
        <v>11</v>
      </c>
      <c r="E3055" s="11" t="s">
        <v>12</v>
      </c>
      <c r="F3055" s="11" t="s">
        <v>13</v>
      </c>
      <c r="G3055" s="11" t="s">
        <v>1008</v>
      </c>
      <c r="H3055" s="11" t="s">
        <v>14</v>
      </c>
      <c r="I3055" s="11" t="s">
        <v>1016</v>
      </c>
      <c r="J3055" s="11" t="s">
        <v>1052</v>
      </c>
      <c r="K3055" s="11" t="s">
        <v>1262</v>
      </c>
      <c r="L3055" s="11" t="s">
        <v>1265</v>
      </c>
      <c r="M3055" s="11" t="s">
        <v>1272</v>
      </c>
      <c r="N3055" s="10">
        <v>42451</v>
      </c>
      <c r="O3055" s="12">
        <v>332</v>
      </c>
      <c r="P3055" s="12">
        <v>518</v>
      </c>
      <c r="Q3055" s="12">
        <v>186</v>
      </c>
      <c r="R3055" s="11">
        <v>23</v>
      </c>
      <c r="S3055" s="12">
        <v>11914</v>
      </c>
      <c r="T3055" s="13">
        <v>0.06</v>
      </c>
      <c r="U3055" s="12">
        <v>714.83999999999992</v>
      </c>
      <c r="V3055" s="12">
        <v>11199.16</v>
      </c>
      <c r="W3055" s="12">
        <v>204</v>
      </c>
      <c r="X3055" s="12">
        <v>4527</v>
      </c>
      <c r="Y3055" s="14">
        <f>+DAY('TABLA PRINCIPAL'!$B3055)</f>
        <v>21</v>
      </c>
      <c r="Z3055" s="14">
        <f>+MONTH('TABLA PRINCIPAL'!$B3055)</f>
        <v>3</v>
      </c>
      <c r="AA3055" s="14">
        <f>+YEAR('TABLA PRINCIPAL'!$B3055)</f>
        <v>2016</v>
      </c>
      <c r="AB3055" s="22" t="str">
        <f>+IF(Ventas_Oficina[[#This Row],[Total del pedido]]&gt;=100000,"SI","NO")</f>
        <v>NO</v>
      </c>
      <c r="AC3055" s="22" t="str">
        <f>+_xlfn.XLOOKUP(Ventas_Oficina[[#This Row],[Nº de artículo]],AUXILIAR!A3054:A7953,AUXILIAR!D3054:D7953,"Error",0)</f>
        <v>Enviado a tiempo</v>
      </c>
      <c r="AD3055" s="22" t="str">
        <f>+IF(AND(Ventas_Oficina[[#This Row],[Total]]&gt;75000,Ventas_Oficina[[#This Row],[Envio a tiempo]]="Enviado a tiempo"),"Buena Venta","Venta Mala")</f>
        <v>Venta Mala</v>
      </c>
    </row>
    <row r="3056" spans="1:30" x14ac:dyDescent="0.25">
      <c r="A3056" s="25">
        <v>1494971</v>
      </c>
      <c r="B3056" s="5">
        <v>41484</v>
      </c>
      <c r="C3056" s="6" t="s">
        <v>83</v>
      </c>
      <c r="D3056" s="6" t="s">
        <v>68</v>
      </c>
      <c r="E3056" s="6" t="s">
        <v>12</v>
      </c>
      <c r="F3056" s="6" t="s">
        <v>13</v>
      </c>
      <c r="G3056" s="6" t="s">
        <v>1010</v>
      </c>
      <c r="H3056" s="6" t="s">
        <v>14</v>
      </c>
      <c r="I3056" s="6" t="s">
        <v>1016</v>
      </c>
      <c r="J3056" s="6" t="s">
        <v>1127</v>
      </c>
      <c r="K3056" s="6" t="s">
        <v>1262</v>
      </c>
      <c r="L3056" s="6" t="s">
        <v>1266</v>
      </c>
      <c r="M3056" s="6" t="s">
        <v>1272</v>
      </c>
      <c r="N3056" s="5">
        <v>41485</v>
      </c>
      <c r="O3056" s="7">
        <v>1470</v>
      </c>
      <c r="P3056" s="7">
        <v>2999</v>
      </c>
      <c r="Q3056" s="7">
        <v>1529</v>
      </c>
      <c r="R3056" s="6">
        <v>30</v>
      </c>
      <c r="S3056" s="7">
        <v>89970</v>
      </c>
      <c r="T3056" s="8">
        <v>0.08</v>
      </c>
      <c r="U3056" s="7">
        <v>7197.6</v>
      </c>
      <c r="V3056" s="7">
        <v>82772.399999999994</v>
      </c>
      <c r="W3056" s="7">
        <v>550</v>
      </c>
      <c r="X3056" s="7">
        <v>319623</v>
      </c>
      <c r="Y3056" s="9">
        <f>+DAY('TABLA PRINCIPAL'!$B3056)</f>
        <v>29</v>
      </c>
      <c r="Z3056" s="9">
        <f>+MONTH('TABLA PRINCIPAL'!$B3056)</f>
        <v>7</v>
      </c>
      <c r="AA3056" s="9">
        <f>+YEAR('TABLA PRINCIPAL'!$B3056)</f>
        <v>2013</v>
      </c>
      <c r="AB3056" s="22" t="str">
        <f>+IF(Ventas_Oficina[[#This Row],[Total del pedido]]&gt;=100000,"SI","NO")</f>
        <v>NO</v>
      </c>
      <c r="AC3056" s="22" t="str">
        <f>+_xlfn.XLOOKUP(Ventas_Oficina[[#This Row],[Nº de artículo]],AUXILIAR!A3055:A7954,AUXILIAR!D3055:D7954,"Error",0)</f>
        <v>No enviado a tiempo</v>
      </c>
      <c r="AD3056" s="22" t="str">
        <f>+IF(AND(Ventas_Oficina[[#This Row],[Total]]&gt;75000,Ventas_Oficina[[#This Row],[Envio a tiempo]]="Enviado a tiempo"),"Buena Venta","Venta Mala")</f>
        <v>Venta Mala</v>
      </c>
    </row>
    <row r="3057" spans="1:30" x14ac:dyDescent="0.25">
      <c r="A3057" s="26">
        <v>1495670</v>
      </c>
      <c r="B3057" s="10">
        <v>42133</v>
      </c>
      <c r="C3057" s="11" t="s">
        <v>75</v>
      </c>
      <c r="D3057" s="11" t="s">
        <v>76</v>
      </c>
      <c r="E3057" s="11" t="s">
        <v>4</v>
      </c>
      <c r="F3057" s="11" t="s">
        <v>5</v>
      </c>
      <c r="G3057" s="11" t="s">
        <v>1008</v>
      </c>
      <c r="H3057" s="11" t="s">
        <v>17</v>
      </c>
      <c r="I3057" s="11" t="s">
        <v>1014</v>
      </c>
      <c r="J3057" s="11" t="s">
        <v>1052</v>
      </c>
      <c r="K3057" s="11" t="s">
        <v>1261</v>
      </c>
      <c r="L3057" s="11" t="s">
        <v>1267</v>
      </c>
      <c r="M3057" s="11" t="s">
        <v>1272</v>
      </c>
      <c r="N3057" s="10">
        <v>42133</v>
      </c>
      <c r="O3057" s="12">
        <v>332</v>
      </c>
      <c r="P3057" s="12">
        <v>518</v>
      </c>
      <c r="Q3057" s="12">
        <v>186</v>
      </c>
      <c r="R3057" s="11">
        <v>39</v>
      </c>
      <c r="S3057" s="12">
        <v>20202</v>
      </c>
      <c r="T3057" s="13">
        <v>0.01</v>
      </c>
      <c r="U3057" s="12">
        <v>202.02</v>
      </c>
      <c r="V3057" s="12">
        <v>19999.98</v>
      </c>
      <c r="W3057" s="12">
        <v>204</v>
      </c>
      <c r="X3057" s="12">
        <v>5560</v>
      </c>
      <c r="Y3057" s="14">
        <f>+DAY('TABLA PRINCIPAL'!$B3057)</f>
        <v>9</v>
      </c>
      <c r="Z3057" s="14">
        <f>+MONTH('TABLA PRINCIPAL'!$B3057)</f>
        <v>5</v>
      </c>
      <c r="AA3057" s="14">
        <f>+YEAR('TABLA PRINCIPAL'!$B3057)</f>
        <v>2015</v>
      </c>
      <c r="AB3057" s="22" t="str">
        <f>+IF(Ventas_Oficina[[#This Row],[Total del pedido]]&gt;=100000,"SI","NO")</f>
        <v>NO</v>
      </c>
      <c r="AC3057" s="22" t="str">
        <f>+_xlfn.XLOOKUP(Ventas_Oficina[[#This Row],[Nº de artículo]],AUXILIAR!A3056:A7955,AUXILIAR!D3056:D7955,"Error",0)</f>
        <v>No enviado a tiempo</v>
      </c>
      <c r="AD3057" s="22" t="str">
        <f>+IF(AND(Ventas_Oficina[[#This Row],[Total]]&gt;75000,Ventas_Oficina[[#This Row],[Envio a tiempo]]="Enviado a tiempo"),"Buena Venta","Venta Mala")</f>
        <v>Venta Mala</v>
      </c>
    </row>
    <row r="3058" spans="1:30" x14ac:dyDescent="0.25">
      <c r="A3058" s="25">
        <v>1495701</v>
      </c>
      <c r="B3058" s="5">
        <v>41515</v>
      </c>
      <c r="C3058" s="6" t="s">
        <v>486</v>
      </c>
      <c r="D3058" s="6" t="s">
        <v>575</v>
      </c>
      <c r="E3058" s="6" t="s">
        <v>4</v>
      </c>
      <c r="F3058" s="6" t="s">
        <v>5</v>
      </c>
      <c r="G3058" s="6" t="s">
        <v>1007</v>
      </c>
      <c r="H3058" s="6" t="s">
        <v>39</v>
      </c>
      <c r="I3058" s="6" t="s">
        <v>1013</v>
      </c>
      <c r="J3058" s="6" t="s">
        <v>1046</v>
      </c>
      <c r="K3058" s="6" t="s">
        <v>1261</v>
      </c>
      <c r="L3058" s="6" t="s">
        <v>1265</v>
      </c>
      <c r="M3058" s="6" t="s">
        <v>1272</v>
      </c>
      <c r="N3058" s="5">
        <v>41516</v>
      </c>
      <c r="O3058" s="7">
        <v>519</v>
      </c>
      <c r="P3058" s="7">
        <v>1298</v>
      </c>
      <c r="Q3058" s="7">
        <v>779</v>
      </c>
      <c r="R3058" s="6">
        <v>34</v>
      </c>
      <c r="S3058" s="7">
        <v>44132</v>
      </c>
      <c r="T3058" s="8">
        <v>7.0000000000000007E-2</v>
      </c>
      <c r="U3058" s="7">
        <v>3089.2400000000002</v>
      </c>
      <c r="V3058" s="7">
        <v>41042.76</v>
      </c>
      <c r="W3058" s="7">
        <v>314</v>
      </c>
      <c r="X3058" s="7">
        <v>5328</v>
      </c>
      <c r="Y3058" s="9">
        <f>+DAY('TABLA PRINCIPAL'!$B3058)</f>
        <v>29</v>
      </c>
      <c r="Z3058" s="9">
        <f>+MONTH('TABLA PRINCIPAL'!$B3058)</f>
        <v>8</v>
      </c>
      <c r="AA3058" s="9">
        <f>+YEAR('TABLA PRINCIPAL'!$B3058)</f>
        <v>2013</v>
      </c>
      <c r="AB3058" s="22" t="str">
        <f>+IF(Ventas_Oficina[[#This Row],[Total del pedido]]&gt;=100000,"SI","NO")</f>
        <v>NO</v>
      </c>
      <c r="AC3058" s="22" t="str">
        <f>+_xlfn.XLOOKUP(Ventas_Oficina[[#This Row],[Nº de artículo]],AUXILIAR!A3057:A7956,AUXILIAR!D3057:D7956,"Error",0)</f>
        <v>No enviado a tiempo</v>
      </c>
      <c r="AD3058" s="22" t="str">
        <f>+IF(AND(Ventas_Oficina[[#This Row],[Total]]&gt;75000,Ventas_Oficina[[#This Row],[Envio a tiempo]]="Enviado a tiempo"),"Buena Venta","Venta Mala")</f>
        <v>Venta Mala</v>
      </c>
    </row>
    <row r="3059" spans="1:30" x14ac:dyDescent="0.25">
      <c r="A3059" s="26">
        <v>1496035</v>
      </c>
      <c r="B3059" s="10">
        <v>42125</v>
      </c>
      <c r="C3059" s="11" t="s">
        <v>138</v>
      </c>
      <c r="D3059" s="11" t="s">
        <v>139</v>
      </c>
      <c r="E3059" s="11" t="s">
        <v>4</v>
      </c>
      <c r="F3059" s="11" t="s">
        <v>5</v>
      </c>
      <c r="G3059" s="11" t="s">
        <v>1008</v>
      </c>
      <c r="H3059" s="11" t="s">
        <v>39</v>
      </c>
      <c r="I3059" s="11" t="s">
        <v>1013</v>
      </c>
      <c r="J3059" s="11" t="s">
        <v>1055</v>
      </c>
      <c r="K3059" s="11" t="s">
        <v>1262</v>
      </c>
      <c r="L3059" s="11" t="s">
        <v>1265</v>
      </c>
      <c r="M3059" s="11" t="s">
        <v>1272</v>
      </c>
      <c r="N3059" s="10">
        <v>42126</v>
      </c>
      <c r="O3059" s="12">
        <v>250</v>
      </c>
      <c r="P3059" s="12">
        <v>568</v>
      </c>
      <c r="Q3059" s="12">
        <v>318</v>
      </c>
      <c r="R3059" s="11">
        <v>33</v>
      </c>
      <c r="S3059" s="12">
        <v>18744</v>
      </c>
      <c r="T3059" s="13">
        <v>0.01</v>
      </c>
      <c r="U3059" s="12">
        <v>187.44</v>
      </c>
      <c r="V3059" s="12">
        <v>18556.560000000001</v>
      </c>
      <c r="W3059" s="12">
        <v>360</v>
      </c>
      <c r="X3059" s="12">
        <v>23407</v>
      </c>
      <c r="Y3059" s="14">
        <f>+DAY('TABLA PRINCIPAL'!$B3059)</f>
        <v>1</v>
      </c>
      <c r="Z3059" s="14">
        <f>+MONTH('TABLA PRINCIPAL'!$B3059)</f>
        <v>5</v>
      </c>
      <c r="AA3059" s="14">
        <f>+YEAR('TABLA PRINCIPAL'!$B3059)</f>
        <v>2015</v>
      </c>
      <c r="AB3059" s="22" t="str">
        <f>+IF(Ventas_Oficina[[#This Row],[Total del pedido]]&gt;=100000,"SI","NO")</f>
        <v>NO</v>
      </c>
      <c r="AC3059" s="22" t="str">
        <f>+_xlfn.XLOOKUP(Ventas_Oficina[[#This Row],[Nº de artículo]],AUXILIAR!A3058:A7957,AUXILIAR!D3058:D7957,"Error",0)</f>
        <v>No enviado a tiempo</v>
      </c>
      <c r="AD3059" s="22" t="str">
        <f>+IF(AND(Ventas_Oficina[[#This Row],[Total]]&gt;75000,Ventas_Oficina[[#This Row],[Envio a tiempo]]="Enviado a tiempo"),"Buena Venta","Venta Mala")</f>
        <v>Venta Mala</v>
      </c>
    </row>
    <row r="3060" spans="1:30" x14ac:dyDescent="0.25">
      <c r="A3060" s="25">
        <v>1496035</v>
      </c>
      <c r="B3060" s="5">
        <v>42152</v>
      </c>
      <c r="C3060" s="6" t="s">
        <v>165</v>
      </c>
      <c r="D3060" s="6" t="s">
        <v>166</v>
      </c>
      <c r="E3060" s="6" t="s">
        <v>4</v>
      </c>
      <c r="F3060" s="6" t="s">
        <v>5</v>
      </c>
      <c r="G3060" s="6" t="s">
        <v>1007</v>
      </c>
      <c r="H3060" s="6" t="s">
        <v>34</v>
      </c>
      <c r="I3060" s="6" t="s">
        <v>1012</v>
      </c>
      <c r="J3060" s="6" t="s">
        <v>1075</v>
      </c>
      <c r="K3060" s="6" t="s">
        <v>1261</v>
      </c>
      <c r="L3060" s="6" t="s">
        <v>1265</v>
      </c>
      <c r="M3060" s="6" t="s">
        <v>1272</v>
      </c>
      <c r="N3060" s="5">
        <v>42153</v>
      </c>
      <c r="O3060" s="7">
        <v>225</v>
      </c>
      <c r="P3060" s="7">
        <v>369</v>
      </c>
      <c r="Q3060" s="7">
        <v>144</v>
      </c>
      <c r="R3060" s="6">
        <v>41</v>
      </c>
      <c r="S3060" s="7">
        <v>15129</v>
      </c>
      <c r="T3060" s="8">
        <v>7.0000000000000007E-2</v>
      </c>
      <c r="U3060" s="7">
        <v>1059.0300000000002</v>
      </c>
      <c r="V3060" s="7">
        <v>14069.97</v>
      </c>
      <c r="W3060" s="7">
        <v>250</v>
      </c>
      <c r="X3060" s="7">
        <v>6276</v>
      </c>
      <c r="Y3060" s="9">
        <f>+DAY('TABLA PRINCIPAL'!$B3060)</f>
        <v>28</v>
      </c>
      <c r="Z3060" s="9">
        <f>+MONTH('TABLA PRINCIPAL'!$B3060)</f>
        <v>5</v>
      </c>
      <c r="AA3060" s="9">
        <f>+YEAR('TABLA PRINCIPAL'!$B3060)</f>
        <v>2015</v>
      </c>
      <c r="AB3060" s="22" t="str">
        <f>+IF(Ventas_Oficina[[#This Row],[Total del pedido]]&gt;=100000,"SI","NO")</f>
        <v>NO</v>
      </c>
      <c r="AC3060" s="22" t="str">
        <f>+_xlfn.XLOOKUP(Ventas_Oficina[[#This Row],[Nº de artículo]],AUXILIAR!A3059:A7958,AUXILIAR!D3059:D7958,"Error",0)</f>
        <v>No enviado a tiempo</v>
      </c>
      <c r="AD3060" s="22" t="str">
        <f>+IF(AND(Ventas_Oficina[[#This Row],[Total]]&gt;75000,Ventas_Oficina[[#This Row],[Envio a tiempo]]="Enviado a tiempo"),"Buena Venta","Venta Mala")</f>
        <v>Venta Mala</v>
      </c>
    </row>
    <row r="3061" spans="1:30" x14ac:dyDescent="0.25">
      <c r="A3061" s="26">
        <v>1496035</v>
      </c>
      <c r="B3061" s="10">
        <v>42196</v>
      </c>
      <c r="C3061" s="11" t="s">
        <v>354</v>
      </c>
      <c r="D3061" s="11" t="s">
        <v>174</v>
      </c>
      <c r="E3061" s="11" t="s">
        <v>4</v>
      </c>
      <c r="F3061" s="11" t="s">
        <v>5</v>
      </c>
      <c r="G3061" s="11" t="s">
        <v>1007</v>
      </c>
      <c r="H3061" s="11" t="s">
        <v>121</v>
      </c>
      <c r="I3061" s="11" t="s">
        <v>1012</v>
      </c>
      <c r="J3061" s="11" t="s">
        <v>1033</v>
      </c>
      <c r="K3061" s="11" t="s">
        <v>1261</v>
      </c>
      <c r="L3061" s="11" t="s">
        <v>1265</v>
      </c>
      <c r="M3061" s="11" t="s">
        <v>1272</v>
      </c>
      <c r="N3061" s="10">
        <v>42198</v>
      </c>
      <c r="O3061" s="12">
        <v>94</v>
      </c>
      <c r="P3061" s="12">
        <v>188</v>
      </c>
      <c r="Q3061" s="12">
        <v>94</v>
      </c>
      <c r="R3061" s="11">
        <v>12</v>
      </c>
      <c r="S3061" s="12">
        <v>2256</v>
      </c>
      <c r="T3061" s="13">
        <v>0.02</v>
      </c>
      <c r="U3061" s="12">
        <v>45.12</v>
      </c>
      <c r="V3061" s="12">
        <v>2210.88</v>
      </c>
      <c r="W3061" s="12">
        <v>79</v>
      </c>
      <c r="X3061" s="12">
        <v>5166</v>
      </c>
      <c r="Y3061" s="14">
        <f>+DAY('TABLA PRINCIPAL'!$B3061)</f>
        <v>11</v>
      </c>
      <c r="Z3061" s="14">
        <f>+MONTH('TABLA PRINCIPAL'!$B3061)</f>
        <v>7</v>
      </c>
      <c r="AA3061" s="14">
        <f>+YEAR('TABLA PRINCIPAL'!$B3061)</f>
        <v>2015</v>
      </c>
      <c r="AB3061" s="22" t="str">
        <f>+IF(Ventas_Oficina[[#This Row],[Total del pedido]]&gt;=100000,"SI","NO")</f>
        <v>NO</v>
      </c>
      <c r="AC3061" s="22" t="str">
        <f>+_xlfn.XLOOKUP(Ventas_Oficina[[#This Row],[Nº de artículo]],AUXILIAR!A3060:A7959,AUXILIAR!D3060:D7959,"Error",0)</f>
        <v>No enviado a tiempo</v>
      </c>
      <c r="AD3061" s="22" t="str">
        <f>+IF(AND(Ventas_Oficina[[#This Row],[Total]]&gt;75000,Ventas_Oficina[[#This Row],[Envio a tiempo]]="Enviado a tiempo"),"Buena Venta","Venta Mala")</f>
        <v>Venta Mala</v>
      </c>
    </row>
    <row r="3062" spans="1:30" x14ac:dyDescent="0.25">
      <c r="A3062" s="25">
        <v>1496035</v>
      </c>
      <c r="B3062" s="5">
        <v>42231</v>
      </c>
      <c r="C3062" s="6" t="s">
        <v>251</v>
      </c>
      <c r="D3062" s="6" t="s">
        <v>199</v>
      </c>
      <c r="E3062" s="6" t="s">
        <v>4</v>
      </c>
      <c r="F3062" s="6" t="s">
        <v>5</v>
      </c>
      <c r="G3062" s="6" t="s">
        <v>1010</v>
      </c>
      <c r="H3062" s="6" t="s">
        <v>24</v>
      </c>
      <c r="I3062" s="6" t="s">
        <v>1014</v>
      </c>
      <c r="J3062" s="6" t="s">
        <v>1021</v>
      </c>
      <c r="K3062" s="6" t="s">
        <v>1261</v>
      </c>
      <c r="L3062" s="6" t="s">
        <v>1265</v>
      </c>
      <c r="M3062" s="6" t="s">
        <v>1272</v>
      </c>
      <c r="N3062" s="5">
        <v>42233</v>
      </c>
      <c r="O3062" s="7">
        <v>533</v>
      </c>
      <c r="P3062" s="7">
        <v>860</v>
      </c>
      <c r="Q3062" s="7">
        <v>327</v>
      </c>
      <c r="R3062" s="6">
        <v>47</v>
      </c>
      <c r="S3062" s="7">
        <v>40420</v>
      </c>
      <c r="T3062" s="8">
        <v>0.06</v>
      </c>
      <c r="U3062" s="7">
        <v>2425.1999999999998</v>
      </c>
      <c r="V3062" s="7">
        <v>37994.800000000003</v>
      </c>
      <c r="W3062" s="7">
        <v>619</v>
      </c>
      <c r="X3062" s="7">
        <v>9269</v>
      </c>
      <c r="Y3062" s="9">
        <f>+DAY('TABLA PRINCIPAL'!$B3062)</f>
        <v>15</v>
      </c>
      <c r="Z3062" s="9">
        <f>+MONTH('TABLA PRINCIPAL'!$B3062)</f>
        <v>8</v>
      </c>
      <c r="AA3062" s="9">
        <f>+YEAR('TABLA PRINCIPAL'!$B3062)</f>
        <v>2015</v>
      </c>
      <c r="AB3062" s="22" t="str">
        <f>+IF(Ventas_Oficina[[#This Row],[Total del pedido]]&gt;=100000,"SI","NO")</f>
        <v>NO</v>
      </c>
      <c r="AC3062" s="22" t="str">
        <f>+_xlfn.XLOOKUP(Ventas_Oficina[[#This Row],[Nº de artículo]],AUXILIAR!A3061:A7960,AUXILIAR!D3061:D7960,"Error",0)</f>
        <v>Enviado a tiempo</v>
      </c>
      <c r="AD3062" s="22" t="str">
        <f>+IF(AND(Ventas_Oficina[[#This Row],[Total]]&gt;75000,Ventas_Oficina[[#This Row],[Envio a tiempo]]="Enviado a tiempo"),"Buena Venta","Venta Mala")</f>
        <v>Venta Mala</v>
      </c>
    </row>
    <row r="3063" spans="1:30" x14ac:dyDescent="0.25">
      <c r="A3063" s="26">
        <v>1496401</v>
      </c>
      <c r="B3063" s="10">
        <v>41432</v>
      </c>
      <c r="C3063" s="11" t="s">
        <v>412</v>
      </c>
      <c r="D3063" s="11" t="s">
        <v>57</v>
      </c>
      <c r="E3063" s="11" t="s">
        <v>4</v>
      </c>
      <c r="F3063" s="11" t="s">
        <v>5</v>
      </c>
      <c r="G3063" s="11" t="s">
        <v>1009</v>
      </c>
      <c r="H3063" s="11" t="s">
        <v>58</v>
      </c>
      <c r="I3063" s="11" t="s">
        <v>1014</v>
      </c>
      <c r="J3063" s="11" t="s">
        <v>200</v>
      </c>
      <c r="K3063" s="11" t="s">
        <v>1261</v>
      </c>
      <c r="L3063" s="11" t="s">
        <v>1267</v>
      </c>
      <c r="M3063" s="11" t="s">
        <v>1272</v>
      </c>
      <c r="N3063" s="10">
        <v>41433</v>
      </c>
      <c r="O3063" s="12">
        <v>153</v>
      </c>
      <c r="P3063" s="12">
        <v>247</v>
      </c>
      <c r="Q3063" s="12">
        <v>94</v>
      </c>
      <c r="R3063" s="11">
        <v>42</v>
      </c>
      <c r="S3063" s="12">
        <v>10374</v>
      </c>
      <c r="T3063" s="13">
        <v>0.06</v>
      </c>
      <c r="U3063" s="12">
        <v>622.43999999999994</v>
      </c>
      <c r="V3063" s="12">
        <v>9751.56</v>
      </c>
      <c r="W3063" s="12">
        <v>102</v>
      </c>
      <c r="X3063" s="12">
        <v>4300</v>
      </c>
      <c r="Y3063" s="14">
        <f>+DAY('TABLA PRINCIPAL'!$B3063)</f>
        <v>7</v>
      </c>
      <c r="Z3063" s="14">
        <f>+MONTH('TABLA PRINCIPAL'!$B3063)</f>
        <v>6</v>
      </c>
      <c r="AA3063" s="14">
        <f>+YEAR('TABLA PRINCIPAL'!$B3063)</f>
        <v>2013</v>
      </c>
      <c r="AB3063" s="22" t="str">
        <f>+IF(Ventas_Oficina[[#This Row],[Total del pedido]]&gt;=100000,"SI","NO")</f>
        <v>NO</v>
      </c>
      <c r="AC3063" s="22" t="str">
        <f>+_xlfn.XLOOKUP(Ventas_Oficina[[#This Row],[Nº de artículo]],AUXILIAR!A3062:A7961,AUXILIAR!D3062:D7961,"Error",0)</f>
        <v>No enviado a tiempo</v>
      </c>
      <c r="AD3063" s="22" t="str">
        <f>+IF(AND(Ventas_Oficina[[#This Row],[Total]]&gt;75000,Ventas_Oficina[[#This Row],[Envio a tiempo]]="Enviado a tiempo"),"Buena Venta","Venta Mala")</f>
        <v>Venta Mala</v>
      </c>
    </row>
    <row r="3064" spans="1:30" x14ac:dyDescent="0.25">
      <c r="A3064" s="25">
        <v>1496401</v>
      </c>
      <c r="B3064" s="5">
        <v>42053</v>
      </c>
      <c r="C3064" s="6" t="s">
        <v>67</v>
      </c>
      <c r="D3064" s="6" t="s">
        <v>68</v>
      </c>
      <c r="E3064" s="6" t="s">
        <v>12</v>
      </c>
      <c r="F3064" s="6" t="s">
        <v>13</v>
      </c>
      <c r="G3064" s="6" t="s">
        <v>1010</v>
      </c>
      <c r="H3064" s="6" t="s">
        <v>14</v>
      </c>
      <c r="I3064" s="6" t="s">
        <v>1015</v>
      </c>
      <c r="J3064" s="6" t="s">
        <v>1032</v>
      </c>
      <c r="K3064" s="6" t="s">
        <v>1261</v>
      </c>
      <c r="L3064" s="6" t="s">
        <v>1265</v>
      </c>
      <c r="M3064" s="6" t="s">
        <v>1272</v>
      </c>
      <c r="N3064" s="5">
        <v>42056</v>
      </c>
      <c r="O3064" s="7">
        <v>159</v>
      </c>
      <c r="P3064" s="7">
        <v>261</v>
      </c>
      <c r="Q3064" s="7">
        <v>102</v>
      </c>
      <c r="R3064" s="6">
        <v>32</v>
      </c>
      <c r="S3064" s="7">
        <v>8352</v>
      </c>
      <c r="T3064" s="8">
        <v>0.01</v>
      </c>
      <c r="U3064" s="7">
        <v>83.52</v>
      </c>
      <c r="V3064" s="7">
        <v>8268.48</v>
      </c>
      <c r="W3064" s="7">
        <v>50</v>
      </c>
      <c r="X3064" s="7">
        <v>5133</v>
      </c>
      <c r="Y3064" s="9">
        <f>+DAY('TABLA PRINCIPAL'!$B3064)</f>
        <v>18</v>
      </c>
      <c r="Z3064" s="9">
        <f>+MONTH('TABLA PRINCIPAL'!$B3064)</f>
        <v>2</v>
      </c>
      <c r="AA3064" s="9">
        <f>+YEAR('TABLA PRINCIPAL'!$B3064)</f>
        <v>2015</v>
      </c>
      <c r="AB3064" s="22" t="str">
        <f>+IF(Ventas_Oficina[[#This Row],[Total del pedido]]&gt;=100000,"SI","NO")</f>
        <v>NO</v>
      </c>
      <c r="AC3064" s="22" t="str">
        <f>+_xlfn.XLOOKUP(Ventas_Oficina[[#This Row],[Nº de artículo]],AUXILIAR!A3063:A7962,AUXILIAR!D3063:D7962,"Error",0)</f>
        <v>No enviado a tiempo</v>
      </c>
      <c r="AD3064" s="22" t="str">
        <f>+IF(AND(Ventas_Oficina[[#This Row],[Total]]&gt;75000,Ventas_Oficina[[#This Row],[Envio a tiempo]]="Enviado a tiempo"),"Buena Venta","Venta Mala")</f>
        <v>Venta Mala</v>
      </c>
    </row>
    <row r="3065" spans="1:30" x14ac:dyDescent="0.25">
      <c r="A3065" s="26">
        <v>1496401</v>
      </c>
      <c r="B3065" s="10">
        <v>41465</v>
      </c>
      <c r="C3065" s="11" t="s">
        <v>148</v>
      </c>
      <c r="D3065" s="11" t="s">
        <v>36</v>
      </c>
      <c r="E3065" s="11" t="s">
        <v>12</v>
      </c>
      <c r="F3065" s="11" t="s">
        <v>13</v>
      </c>
      <c r="G3065" s="11" t="s">
        <v>1008</v>
      </c>
      <c r="H3065" s="11" t="s">
        <v>14</v>
      </c>
      <c r="I3065" s="11" t="s">
        <v>1014</v>
      </c>
      <c r="J3065" s="11" t="s">
        <v>1045</v>
      </c>
      <c r="K3065" s="11" t="s">
        <v>1262</v>
      </c>
      <c r="L3065" s="11" t="s">
        <v>1265</v>
      </c>
      <c r="M3065" s="11" t="s">
        <v>1272</v>
      </c>
      <c r="N3065" s="10">
        <v>41468</v>
      </c>
      <c r="O3065" s="12">
        <v>93</v>
      </c>
      <c r="P3065" s="12">
        <v>148</v>
      </c>
      <c r="Q3065" s="12">
        <v>55</v>
      </c>
      <c r="R3065" s="11">
        <v>1</v>
      </c>
      <c r="S3065" s="12">
        <v>148</v>
      </c>
      <c r="T3065" s="13">
        <v>0.08</v>
      </c>
      <c r="U3065" s="12">
        <v>11.84</v>
      </c>
      <c r="V3065" s="12">
        <v>136.16</v>
      </c>
      <c r="W3065" s="12">
        <v>70</v>
      </c>
      <c r="X3065" s="12">
        <v>5327</v>
      </c>
      <c r="Y3065" s="14">
        <f>+DAY('TABLA PRINCIPAL'!$B3065)</f>
        <v>10</v>
      </c>
      <c r="Z3065" s="14">
        <f>+MONTH('TABLA PRINCIPAL'!$B3065)</f>
        <v>7</v>
      </c>
      <c r="AA3065" s="14">
        <f>+YEAR('TABLA PRINCIPAL'!$B3065)</f>
        <v>2013</v>
      </c>
      <c r="AB3065" s="22" t="str">
        <f>+IF(Ventas_Oficina[[#This Row],[Total del pedido]]&gt;=100000,"SI","NO")</f>
        <v>NO</v>
      </c>
      <c r="AC3065" s="22" t="str">
        <f>+_xlfn.XLOOKUP(Ventas_Oficina[[#This Row],[Nº de artículo]],AUXILIAR!A3064:A7963,AUXILIAR!D3064:D7963,"Error",0)</f>
        <v>Enviado a tiempo</v>
      </c>
      <c r="AD3065" s="22" t="str">
        <f>+IF(AND(Ventas_Oficina[[#This Row],[Total]]&gt;75000,Ventas_Oficina[[#This Row],[Envio a tiempo]]="Enviado a tiempo"),"Buena Venta","Venta Mala")</f>
        <v>Venta Mala</v>
      </c>
    </row>
    <row r="3066" spans="1:30" x14ac:dyDescent="0.25">
      <c r="A3066" s="25">
        <v>1496401</v>
      </c>
      <c r="B3066" s="5">
        <v>42205</v>
      </c>
      <c r="C3066" s="6" t="s">
        <v>401</v>
      </c>
      <c r="D3066" s="6" t="s">
        <v>48</v>
      </c>
      <c r="E3066" s="6" t="s">
        <v>4</v>
      </c>
      <c r="F3066" s="6" t="s">
        <v>5</v>
      </c>
      <c r="G3066" s="6" t="s">
        <v>1009</v>
      </c>
      <c r="H3066" s="6" t="s">
        <v>34</v>
      </c>
      <c r="I3066" s="6" t="s">
        <v>1014</v>
      </c>
      <c r="J3066" s="6" t="s">
        <v>1124</v>
      </c>
      <c r="K3066" s="6" t="s">
        <v>1261</v>
      </c>
      <c r="L3066" s="6" t="s">
        <v>1265</v>
      </c>
      <c r="M3066" s="6" t="s">
        <v>1272</v>
      </c>
      <c r="N3066" s="5">
        <v>42208</v>
      </c>
      <c r="O3066" s="7">
        <v>314</v>
      </c>
      <c r="P3066" s="7">
        <v>491</v>
      </c>
      <c r="Q3066" s="7">
        <v>177</v>
      </c>
      <c r="R3066" s="6">
        <v>26</v>
      </c>
      <c r="S3066" s="7">
        <v>12766</v>
      </c>
      <c r="T3066" s="8">
        <v>0</v>
      </c>
      <c r="U3066" s="7">
        <v>0</v>
      </c>
      <c r="V3066" s="7">
        <v>12766</v>
      </c>
      <c r="W3066" s="7">
        <v>50</v>
      </c>
      <c r="X3066" s="7">
        <v>4593</v>
      </c>
      <c r="Y3066" s="9">
        <f>+DAY('TABLA PRINCIPAL'!$B3066)</f>
        <v>20</v>
      </c>
      <c r="Z3066" s="9">
        <f>+MONTH('TABLA PRINCIPAL'!$B3066)</f>
        <v>7</v>
      </c>
      <c r="AA3066" s="9">
        <f>+YEAR('TABLA PRINCIPAL'!$B3066)</f>
        <v>2015</v>
      </c>
      <c r="AB3066" s="22" t="str">
        <f>+IF(Ventas_Oficina[[#This Row],[Total del pedido]]&gt;=100000,"SI","NO")</f>
        <v>NO</v>
      </c>
      <c r="AC3066" s="22" t="str">
        <f>+_xlfn.XLOOKUP(Ventas_Oficina[[#This Row],[Nº de artículo]],AUXILIAR!A3065:A7964,AUXILIAR!D3065:D7964,"Error",0)</f>
        <v>Enviado a tiempo</v>
      </c>
      <c r="AD3066" s="22" t="str">
        <f>+IF(AND(Ventas_Oficina[[#This Row],[Total]]&gt;75000,Ventas_Oficina[[#This Row],[Envio a tiempo]]="Enviado a tiempo"),"Buena Venta","Venta Mala")</f>
        <v>Venta Mala</v>
      </c>
    </row>
    <row r="3067" spans="1:30" x14ac:dyDescent="0.25">
      <c r="A3067" s="26">
        <v>1496401</v>
      </c>
      <c r="B3067" s="10">
        <v>42135</v>
      </c>
      <c r="C3067" s="11" t="s">
        <v>45</v>
      </c>
      <c r="D3067" s="11" t="s">
        <v>19</v>
      </c>
      <c r="E3067" s="11" t="s">
        <v>4</v>
      </c>
      <c r="F3067" s="11" t="s">
        <v>5</v>
      </c>
      <c r="G3067" s="11" t="s">
        <v>1010</v>
      </c>
      <c r="H3067" s="11" t="s">
        <v>6</v>
      </c>
      <c r="I3067" s="11" t="s">
        <v>1014</v>
      </c>
      <c r="J3067" s="11" t="s">
        <v>1124</v>
      </c>
      <c r="K3067" s="11" t="s">
        <v>1261</v>
      </c>
      <c r="L3067" s="11" t="s">
        <v>1267</v>
      </c>
      <c r="M3067" s="11" t="s">
        <v>1272</v>
      </c>
      <c r="N3067" s="10">
        <v>42137</v>
      </c>
      <c r="O3067" s="12">
        <v>314</v>
      </c>
      <c r="P3067" s="12">
        <v>491</v>
      </c>
      <c r="Q3067" s="12">
        <v>177</v>
      </c>
      <c r="R3067" s="11">
        <v>34</v>
      </c>
      <c r="S3067" s="12">
        <v>16694</v>
      </c>
      <c r="T3067" s="13">
        <v>0.02</v>
      </c>
      <c r="U3067" s="12">
        <v>333.88</v>
      </c>
      <c r="V3067" s="12">
        <v>16360.12</v>
      </c>
      <c r="W3067" s="12">
        <v>50</v>
      </c>
      <c r="X3067" s="12">
        <v>4595</v>
      </c>
      <c r="Y3067" s="14">
        <f>+DAY('TABLA PRINCIPAL'!$B3067)</f>
        <v>11</v>
      </c>
      <c r="Z3067" s="14">
        <f>+MONTH('TABLA PRINCIPAL'!$B3067)</f>
        <v>5</v>
      </c>
      <c r="AA3067" s="14">
        <f>+YEAR('TABLA PRINCIPAL'!$B3067)</f>
        <v>2015</v>
      </c>
      <c r="AB3067" s="22" t="str">
        <f>+IF(Ventas_Oficina[[#This Row],[Total del pedido]]&gt;=100000,"SI","NO")</f>
        <v>NO</v>
      </c>
      <c r="AC3067" s="22" t="str">
        <f>+_xlfn.XLOOKUP(Ventas_Oficina[[#This Row],[Nº de artículo]],AUXILIAR!A3066:A7965,AUXILIAR!D3066:D7965,"Error",0)</f>
        <v>Enviado a tiempo</v>
      </c>
      <c r="AD3067" s="22" t="str">
        <f>+IF(AND(Ventas_Oficina[[#This Row],[Total]]&gt;75000,Ventas_Oficina[[#This Row],[Envio a tiempo]]="Enviado a tiempo"),"Buena Venta","Venta Mala")</f>
        <v>Venta Mala</v>
      </c>
    </row>
    <row r="3068" spans="1:30" x14ac:dyDescent="0.25">
      <c r="A3068" s="25">
        <v>1496401</v>
      </c>
      <c r="B3068" s="5">
        <v>41449</v>
      </c>
      <c r="C3068" s="6" t="s">
        <v>264</v>
      </c>
      <c r="D3068" s="6" t="s">
        <v>26</v>
      </c>
      <c r="E3068" s="6" t="s">
        <v>4</v>
      </c>
      <c r="F3068" s="6" t="s">
        <v>5</v>
      </c>
      <c r="G3068" s="6" t="s">
        <v>1009</v>
      </c>
      <c r="H3068" s="6" t="s">
        <v>27</v>
      </c>
      <c r="I3068" s="6" t="s">
        <v>1016</v>
      </c>
      <c r="J3068" s="6" t="s">
        <v>1059</v>
      </c>
      <c r="K3068" s="6" t="s">
        <v>1261</v>
      </c>
      <c r="L3068" s="6" t="s">
        <v>1265</v>
      </c>
      <c r="M3068" s="6" t="s">
        <v>1272</v>
      </c>
      <c r="N3068" s="5">
        <v>41450</v>
      </c>
      <c r="O3068" s="7">
        <v>226</v>
      </c>
      <c r="P3068" s="7">
        <v>358</v>
      </c>
      <c r="Q3068" s="7">
        <v>132</v>
      </c>
      <c r="R3068" s="6">
        <v>11</v>
      </c>
      <c r="S3068" s="7">
        <v>3938</v>
      </c>
      <c r="T3068" s="8">
        <v>7.0000000000000007E-2</v>
      </c>
      <c r="U3068" s="7">
        <v>275.66000000000003</v>
      </c>
      <c r="V3068" s="7">
        <v>3662.34</v>
      </c>
      <c r="W3068" s="7">
        <v>547</v>
      </c>
      <c r="X3068" s="7">
        <v>14529</v>
      </c>
      <c r="Y3068" s="9">
        <f>+DAY('TABLA PRINCIPAL'!$B3068)</f>
        <v>24</v>
      </c>
      <c r="Z3068" s="9">
        <f>+MONTH('TABLA PRINCIPAL'!$B3068)</f>
        <v>6</v>
      </c>
      <c r="AA3068" s="9">
        <f>+YEAR('TABLA PRINCIPAL'!$B3068)</f>
        <v>2013</v>
      </c>
      <c r="AB3068" s="22" t="str">
        <f>+IF(Ventas_Oficina[[#This Row],[Total del pedido]]&gt;=100000,"SI","NO")</f>
        <v>NO</v>
      </c>
      <c r="AC3068" s="22" t="str">
        <f>+_xlfn.XLOOKUP(Ventas_Oficina[[#This Row],[Nº de artículo]],AUXILIAR!A3067:A7966,AUXILIAR!D3067:D7966,"Error",0)</f>
        <v>Enviado a tiempo</v>
      </c>
      <c r="AD3068" s="22" t="str">
        <f>+IF(AND(Ventas_Oficina[[#This Row],[Total]]&gt;75000,Ventas_Oficina[[#This Row],[Envio a tiempo]]="Enviado a tiempo"),"Buena Venta","Venta Mala")</f>
        <v>Venta Mala</v>
      </c>
    </row>
    <row r="3069" spans="1:30" x14ac:dyDescent="0.25">
      <c r="A3069" s="26">
        <v>1496401</v>
      </c>
      <c r="B3069" s="10">
        <v>42209</v>
      </c>
      <c r="C3069" s="11" t="s">
        <v>313</v>
      </c>
      <c r="D3069" s="11" t="s">
        <v>150</v>
      </c>
      <c r="E3069" s="11" t="s">
        <v>12</v>
      </c>
      <c r="F3069" s="11" t="s">
        <v>13</v>
      </c>
      <c r="G3069" s="11" t="s">
        <v>1008</v>
      </c>
      <c r="H3069" s="11" t="s">
        <v>42</v>
      </c>
      <c r="I3069" s="11" t="s">
        <v>1016</v>
      </c>
      <c r="J3069" s="11" t="s">
        <v>1124</v>
      </c>
      <c r="K3069" s="11" t="s">
        <v>1261</v>
      </c>
      <c r="L3069" s="11" t="s">
        <v>1265</v>
      </c>
      <c r="M3069" s="11" t="s">
        <v>1272</v>
      </c>
      <c r="N3069" s="10">
        <v>42211</v>
      </c>
      <c r="O3069" s="12">
        <v>314</v>
      </c>
      <c r="P3069" s="12">
        <v>491</v>
      </c>
      <c r="Q3069" s="12">
        <v>177</v>
      </c>
      <c r="R3069" s="11">
        <v>41</v>
      </c>
      <c r="S3069" s="12">
        <v>20131</v>
      </c>
      <c r="T3069" s="13">
        <v>0.03</v>
      </c>
      <c r="U3069" s="12">
        <v>603.92999999999995</v>
      </c>
      <c r="V3069" s="12">
        <v>19527.07</v>
      </c>
      <c r="W3069" s="12">
        <v>50</v>
      </c>
      <c r="X3069" s="12">
        <v>4593</v>
      </c>
      <c r="Y3069" s="14">
        <f>+DAY('TABLA PRINCIPAL'!$B3069)</f>
        <v>24</v>
      </c>
      <c r="Z3069" s="14">
        <f>+MONTH('TABLA PRINCIPAL'!$B3069)</f>
        <v>7</v>
      </c>
      <c r="AA3069" s="14">
        <f>+YEAR('TABLA PRINCIPAL'!$B3069)</f>
        <v>2015</v>
      </c>
      <c r="AB3069" s="22" t="str">
        <f>+IF(Ventas_Oficina[[#This Row],[Total del pedido]]&gt;=100000,"SI","NO")</f>
        <v>NO</v>
      </c>
      <c r="AC3069" s="22" t="str">
        <f>+_xlfn.XLOOKUP(Ventas_Oficina[[#This Row],[Nº de artículo]],AUXILIAR!A3068:A7967,AUXILIAR!D3068:D7967,"Error",0)</f>
        <v>No enviado a tiempo</v>
      </c>
      <c r="AD3069" s="22" t="str">
        <f>+IF(AND(Ventas_Oficina[[#This Row],[Total]]&gt;75000,Ventas_Oficina[[#This Row],[Envio a tiempo]]="Enviado a tiempo"),"Buena Venta","Venta Mala")</f>
        <v>Venta Mala</v>
      </c>
    </row>
    <row r="3070" spans="1:30" x14ac:dyDescent="0.25">
      <c r="A3070" s="25">
        <v>1496401</v>
      </c>
      <c r="B3070" s="5">
        <v>41842</v>
      </c>
      <c r="C3070" s="6" t="s">
        <v>799</v>
      </c>
      <c r="D3070" s="6" t="s">
        <v>19</v>
      </c>
      <c r="E3070" s="6" t="s">
        <v>4</v>
      </c>
      <c r="F3070" s="6" t="s">
        <v>5</v>
      </c>
      <c r="G3070" s="6" t="s">
        <v>1010</v>
      </c>
      <c r="H3070" s="6" t="s">
        <v>6</v>
      </c>
      <c r="I3070" s="6" t="s">
        <v>1013</v>
      </c>
      <c r="J3070" s="6" t="s">
        <v>1032</v>
      </c>
      <c r="K3070" s="6" t="s">
        <v>1261</v>
      </c>
      <c r="L3070" s="6" t="s">
        <v>1265</v>
      </c>
      <c r="M3070" s="6" t="s">
        <v>1272</v>
      </c>
      <c r="N3070" s="5">
        <v>41843</v>
      </c>
      <c r="O3070" s="7">
        <v>159</v>
      </c>
      <c r="P3070" s="7">
        <v>261</v>
      </c>
      <c r="Q3070" s="7">
        <v>102</v>
      </c>
      <c r="R3070" s="6">
        <v>8</v>
      </c>
      <c r="S3070" s="7">
        <v>2088</v>
      </c>
      <c r="T3070" s="8">
        <v>7.0000000000000007E-2</v>
      </c>
      <c r="U3070" s="7">
        <v>146.16000000000003</v>
      </c>
      <c r="V3070" s="7">
        <v>1941.84</v>
      </c>
      <c r="W3070" s="7">
        <v>50</v>
      </c>
      <c r="X3070" s="7">
        <v>4569</v>
      </c>
      <c r="Y3070" s="9">
        <f>+DAY('TABLA PRINCIPAL'!$B3070)</f>
        <v>22</v>
      </c>
      <c r="Z3070" s="9">
        <f>+MONTH('TABLA PRINCIPAL'!$B3070)</f>
        <v>7</v>
      </c>
      <c r="AA3070" s="9">
        <f>+YEAR('TABLA PRINCIPAL'!$B3070)</f>
        <v>2014</v>
      </c>
      <c r="AB3070" s="22" t="str">
        <f>+IF(Ventas_Oficina[[#This Row],[Total del pedido]]&gt;=100000,"SI","NO")</f>
        <v>NO</v>
      </c>
      <c r="AC3070" s="22" t="str">
        <f>+_xlfn.XLOOKUP(Ventas_Oficina[[#This Row],[Nº de artículo]],AUXILIAR!A3069:A7968,AUXILIAR!D3069:D7968,"Error",0)</f>
        <v>Enviado a tiempo</v>
      </c>
      <c r="AD3070" s="22" t="str">
        <f>+IF(AND(Ventas_Oficina[[#This Row],[Total]]&gt;75000,Ventas_Oficina[[#This Row],[Envio a tiempo]]="Enviado a tiempo"),"Buena Venta","Venta Mala")</f>
        <v>Venta Mala</v>
      </c>
    </row>
    <row r="3071" spans="1:30" x14ac:dyDescent="0.25">
      <c r="A3071" s="26">
        <v>1496401</v>
      </c>
      <c r="B3071" s="10">
        <v>41694</v>
      </c>
      <c r="C3071" s="11" t="s">
        <v>138</v>
      </c>
      <c r="D3071" s="11" t="s">
        <v>277</v>
      </c>
      <c r="E3071" s="11" t="s">
        <v>4</v>
      </c>
      <c r="F3071" s="11" t="s">
        <v>5</v>
      </c>
      <c r="G3071" s="11" t="s">
        <v>1010</v>
      </c>
      <c r="H3071" s="11" t="s">
        <v>9</v>
      </c>
      <c r="I3071" s="11" t="s">
        <v>1015</v>
      </c>
      <c r="J3071" s="11" t="s">
        <v>1067</v>
      </c>
      <c r="K3071" s="11" t="s">
        <v>1262</v>
      </c>
      <c r="L3071" s="11" t="s">
        <v>1265</v>
      </c>
      <c r="M3071" s="11" t="s">
        <v>1273</v>
      </c>
      <c r="N3071" s="10">
        <v>41695</v>
      </c>
      <c r="O3071" s="12">
        <v>229</v>
      </c>
      <c r="P3071" s="12">
        <v>358</v>
      </c>
      <c r="Q3071" s="12">
        <v>129</v>
      </c>
      <c r="R3071" s="11">
        <v>6</v>
      </c>
      <c r="S3071" s="12">
        <v>2148</v>
      </c>
      <c r="T3071" s="13">
        <v>0.01</v>
      </c>
      <c r="U3071" s="12">
        <v>21.48</v>
      </c>
      <c r="V3071" s="12">
        <v>2126.52</v>
      </c>
      <c r="W3071" s="12">
        <v>163</v>
      </c>
      <c r="X3071" s="12">
        <v>4520</v>
      </c>
      <c r="Y3071" s="14">
        <f>+DAY('TABLA PRINCIPAL'!$B3071)</f>
        <v>24</v>
      </c>
      <c r="Z3071" s="14">
        <f>+MONTH('TABLA PRINCIPAL'!$B3071)</f>
        <v>2</v>
      </c>
      <c r="AA3071" s="14">
        <f>+YEAR('TABLA PRINCIPAL'!$B3071)</f>
        <v>2014</v>
      </c>
      <c r="AB3071" s="22" t="str">
        <f>+IF(Ventas_Oficina[[#This Row],[Total del pedido]]&gt;=100000,"SI","NO")</f>
        <v>NO</v>
      </c>
      <c r="AC3071" s="22" t="str">
        <f>+_xlfn.XLOOKUP(Ventas_Oficina[[#This Row],[Nº de artículo]],AUXILIAR!A3070:A7969,AUXILIAR!D3070:D7969,"Error",0)</f>
        <v>No enviado a tiempo</v>
      </c>
      <c r="AD3071" s="22" t="str">
        <f>+IF(AND(Ventas_Oficina[[#This Row],[Total]]&gt;75000,Ventas_Oficina[[#This Row],[Envio a tiempo]]="Enviado a tiempo"),"Buena Venta","Venta Mala")</f>
        <v>Venta Mala</v>
      </c>
    </row>
    <row r="3072" spans="1:30" x14ac:dyDescent="0.25">
      <c r="A3072" s="25">
        <v>1496401</v>
      </c>
      <c r="B3072" s="5">
        <v>42212</v>
      </c>
      <c r="C3072" s="6" t="s">
        <v>96</v>
      </c>
      <c r="D3072" s="6" t="s">
        <v>97</v>
      </c>
      <c r="E3072" s="6" t="s">
        <v>12</v>
      </c>
      <c r="F3072" s="6" t="s">
        <v>13</v>
      </c>
      <c r="G3072" s="6" t="s">
        <v>1009</v>
      </c>
      <c r="H3072" s="6" t="s">
        <v>14</v>
      </c>
      <c r="I3072" s="6" t="s">
        <v>1012</v>
      </c>
      <c r="J3072" s="6" t="s">
        <v>1056</v>
      </c>
      <c r="K3072" s="6" t="s">
        <v>1261</v>
      </c>
      <c r="L3072" s="6" t="s">
        <v>1265</v>
      </c>
      <c r="M3072" s="6" t="s">
        <v>1272</v>
      </c>
      <c r="N3072" s="5">
        <v>42216</v>
      </c>
      <c r="O3072" s="7">
        <v>352</v>
      </c>
      <c r="P3072" s="7">
        <v>568</v>
      </c>
      <c r="Q3072" s="7">
        <v>216</v>
      </c>
      <c r="R3072" s="6">
        <v>47</v>
      </c>
      <c r="S3072" s="7">
        <v>26696</v>
      </c>
      <c r="T3072" s="8">
        <v>0.03</v>
      </c>
      <c r="U3072" s="7">
        <v>800.88</v>
      </c>
      <c r="V3072" s="7">
        <v>25895.119999999999</v>
      </c>
      <c r="W3072" s="7">
        <v>139</v>
      </c>
      <c r="X3072" s="7">
        <v>5327</v>
      </c>
      <c r="Y3072" s="9">
        <f>+DAY('TABLA PRINCIPAL'!$B3072)</f>
        <v>27</v>
      </c>
      <c r="Z3072" s="9">
        <f>+MONTH('TABLA PRINCIPAL'!$B3072)</f>
        <v>7</v>
      </c>
      <c r="AA3072" s="9">
        <f>+YEAR('TABLA PRINCIPAL'!$B3072)</f>
        <v>2015</v>
      </c>
      <c r="AB3072" s="22" t="str">
        <f>+IF(Ventas_Oficina[[#This Row],[Total del pedido]]&gt;=100000,"SI","NO")</f>
        <v>NO</v>
      </c>
      <c r="AC3072" s="22" t="str">
        <f>+_xlfn.XLOOKUP(Ventas_Oficina[[#This Row],[Nº de artículo]],AUXILIAR!A3071:A7970,AUXILIAR!D3071:D7970,"Error",0)</f>
        <v>No enviado a tiempo</v>
      </c>
      <c r="AD3072" s="22" t="str">
        <f>+IF(AND(Ventas_Oficina[[#This Row],[Total]]&gt;75000,Ventas_Oficina[[#This Row],[Envio a tiempo]]="Enviado a tiempo"),"Buena Venta","Venta Mala")</f>
        <v>Venta Mala</v>
      </c>
    </row>
    <row r="3073" spans="1:30" x14ac:dyDescent="0.25">
      <c r="A3073" s="26">
        <v>1496766</v>
      </c>
      <c r="B3073" s="10">
        <v>42209</v>
      </c>
      <c r="C3073" s="11" t="s">
        <v>313</v>
      </c>
      <c r="D3073" s="11" t="s">
        <v>150</v>
      </c>
      <c r="E3073" s="11" t="s">
        <v>12</v>
      </c>
      <c r="F3073" s="11" t="s">
        <v>13</v>
      </c>
      <c r="G3073" s="11" t="s">
        <v>1007</v>
      </c>
      <c r="H3073" s="11" t="s">
        <v>42</v>
      </c>
      <c r="I3073" s="11" t="s">
        <v>1014</v>
      </c>
      <c r="J3073" s="11" t="s">
        <v>1119</v>
      </c>
      <c r="K3073" s="11" t="s">
        <v>1261</v>
      </c>
      <c r="L3073" s="11" t="s">
        <v>1265</v>
      </c>
      <c r="M3073" s="11" t="s">
        <v>1273</v>
      </c>
      <c r="N3073" s="10">
        <v>42211</v>
      </c>
      <c r="O3073" s="12">
        <v>337</v>
      </c>
      <c r="P3073" s="12">
        <v>553</v>
      </c>
      <c r="Q3073" s="12">
        <v>216</v>
      </c>
      <c r="R3073" s="11">
        <v>21</v>
      </c>
      <c r="S3073" s="12">
        <v>11613</v>
      </c>
      <c r="T3073" s="13">
        <v>0</v>
      </c>
      <c r="U3073" s="12">
        <v>0</v>
      </c>
      <c r="V3073" s="12">
        <v>11613</v>
      </c>
      <c r="W3073" s="12">
        <v>698</v>
      </c>
      <c r="X3073" s="12">
        <v>4633</v>
      </c>
      <c r="Y3073" s="14">
        <f>+DAY('TABLA PRINCIPAL'!$B3073)</f>
        <v>24</v>
      </c>
      <c r="Z3073" s="14">
        <f>+MONTH('TABLA PRINCIPAL'!$B3073)</f>
        <v>7</v>
      </c>
      <c r="AA3073" s="14">
        <f>+YEAR('TABLA PRINCIPAL'!$B3073)</f>
        <v>2015</v>
      </c>
      <c r="AB3073" s="22" t="str">
        <f>+IF(Ventas_Oficina[[#This Row],[Total del pedido]]&gt;=100000,"SI","NO")</f>
        <v>NO</v>
      </c>
      <c r="AC3073" s="22" t="str">
        <f>+_xlfn.XLOOKUP(Ventas_Oficina[[#This Row],[Nº de artículo]],AUXILIAR!A3072:A7971,AUXILIAR!D3072:D7971,"Error",0)</f>
        <v>Enviado a tiempo</v>
      </c>
      <c r="AD3073" s="22" t="str">
        <f>+IF(AND(Ventas_Oficina[[#This Row],[Total]]&gt;75000,Ventas_Oficina[[#This Row],[Envio a tiempo]]="Enviado a tiempo"),"Buena Venta","Venta Mala")</f>
        <v>Venta Mala</v>
      </c>
    </row>
    <row r="3074" spans="1:30" x14ac:dyDescent="0.25">
      <c r="A3074" s="25">
        <v>1496766</v>
      </c>
      <c r="B3074" s="5">
        <v>42215</v>
      </c>
      <c r="C3074" s="6" t="s">
        <v>335</v>
      </c>
      <c r="D3074" s="6" t="s">
        <v>29</v>
      </c>
      <c r="E3074" s="6" t="s">
        <v>12</v>
      </c>
      <c r="F3074" s="6" t="s">
        <v>13</v>
      </c>
      <c r="G3074" s="6" t="s">
        <v>1009</v>
      </c>
      <c r="H3074" s="6" t="s">
        <v>14</v>
      </c>
      <c r="I3074" s="6" t="s">
        <v>1012</v>
      </c>
      <c r="J3074" s="6" t="s">
        <v>1052</v>
      </c>
      <c r="K3074" s="6" t="s">
        <v>1261</v>
      </c>
      <c r="L3074" s="6" t="s">
        <v>1267</v>
      </c>
      <c r="M3074" s="6" t="s">
        <v>1272</v>
      </c>
      <c r="N3074" s="5">
        <v>42216</v>
      </c>
      <c r="O3074" s="7">
        <v>332</v>
      </c>
      <c r="P3074" s="7">
        <v>518</v>
      </c>
      <c r="Q3074" s="7">
        <v>186</v>
      </c>
      <c r="R3074" s="6">
        <v>2</v>
      </c>
      <c r="S3074" s="7">
        <v>1036</v>
      </c>
      <c r="T3074" s="8">
        <v>0.03</v>
      </c>
      <c r="U3074" s="7">
        <v>31.08</v>
      </c>
      <c r="V3074" s="7">
        <v>1004.92</v>
      </c>
      <c r="W3074" s="7">
        <v>204</v>
      </c>
      <c r="X3074" s="7">
        <v>19722</v>
      </c>
      <c r="Y3074" s="9">
        <f>+DAY('TABLA PRINCIPAL'!$B3074)</f>
        <v>30</v>
      </c>
      <c r="Z3074" s="9">
        <f>+MONTH('TABLA PRINCIPAL'!$B3074)</f>
        <v>7</v>
      </c>
      <c r="AA3074" s="9">
        <f>+YEAR('TABLA PRINCIPAL'!$B3074)</f>
        <v>2015</v>
      </c>
      <c r="AB3074" s="22" t="str">
        <f>+IF(Ventas_Oficina[[#This Row],[Total del pedido]]&gt;=100000,"SI","NO")</f>
        <v>NO</v>
      </c>
      <c r="AC3074" s="22" t="str">
        <f>+_xlfn.XLOOKUP(Ventas_Oficina[[#This Row],[Nº de artículo]],AUXILIAR!A3073:A7972,AUXILIAR!D3073:D7972,"Error",0)</f>
        <v>Enviado a tiempo</v>
      </c>
      <c r="AD3074" s="22" t="str">
        <f>+IF(AND(Ventas_Oficina[[#This Row],[Total]]&gt;75000,Ventas_Oficina[[#This Row],[Envio a tiempo]]="Enviado a tiempo"),"Buena Venta","Venta Mala")</f>
        <v>Venta Mala</v>
      </c>
    </row>
    <row r="3075" spans="1:30" x14ac:dyDescent="0.25">
      <c r="A3075" s="26">
        <v>1497131</v>
      </c>
      <c r="B3075" s="10">
        <v>42541</v>
      </c>
      <c r="C3075" s="11" t="s">
        <v>379</v>
      </c>
      <c r="D3075" s="11" t="s">
        <v>137</v>
      </c>
      <c r="E3075" s="11" t="s">
        <v>4</v>
      </c>
      <c r="F3075" s="11" t="s">
        <v>5</v>
      </c>
      <c r="G3075" s="11" t="s">
        <v>1007</v>
      </c>
      <c r="H3075" s="11" t="s">
        <v>6</v>
      </c>
      <c r="I3075" s="11" t="s">
        <v>1013</v>
      </c>
      <c r="J3075" s="11" t="s">
        <v>1059</v>
      </c>
      <c r="K3075" s="11" t="s">
        <v>1261</v>
      </c>
      <c r="L3075" s="11" t="s">
        <v>1265</v>
      </c>
      <c r="M3075" s="11" t="s">
        <v>1273</v>
      </c>
      <c r="N3075" s="10">
        <v>42541</v>
      </c>
      <c r="O3075" s="12">
        <v>226</v>
      </c>
      <c r="P3075" s="12">
        <v>358</v>
      </c>
      <c r="Q3075" s="12">
        <v>132</v>
      </c>
      <c r="R3075" s="11">
        <v>37</v>
      </c>
      <c r="S3075" s="12">
        <v>13246</v>
      </c>
      <c r="T3075" s="13">
        <v>0.01</v>
      </c>
      <c r="U3075" s="12">
        <v>132.46</v>
      </c>
      <c r="V3075" s="12">
        <v>13113.54</v>
      </c>
      <c r="W3075" s="12">
        <v>547</v>
      </c>
      <c r="X3075" s="12">
        <v>11519</v>
      </c>
      <c r="Y3075" s="14">
        <f>+DAY('TABLA PRINCIPAL'!$B3075)</f>
        <v>20</v>
      </c>
      <c r="Z3075" s="14">
        <f>+MONTH('TABLA PRINCIPAL'!$B3075)</f>
        <v>6</v>
      </c>
      <c r="AA3075" s="14">
        <f>+YEAR('TABLA PRINCIPAL'!$B3075)</f>
        <v>2016</v>
      </c>
      <c r="AB3075" s="22" t="str">
        <f>+IF(Ventas_Oficina[[#This Row],[Total del pedido]]&gt;=100000,"SI","NO")</f>
        <v>NO</v>
      </c>
      <c r="AC3075" s="22" t="str">
        <f>+_xlfn.XLOOKUP(Ventas_Oficina[[#This Row],[Nº de artículo]],AUXILIAR!A3074:A7973,AUXILIAR!D3074:D7973,"Error",0)</f>
        <v>No enviado a tiempo</v>
      </c>
      <c r="AD3075" s="22" t="str">
        <f>+IF(AND(Ventas_Oficina[[#This Row],[Total]]&gt;75000,Ventas_Oficina[[#This Row],[Envio a tiempo]]="Enviado a tiempo"),"Buena Venta","Venta Mala")</f>
        <v>Venta Mala</v>
      </c>
    </row>
    <row r="3076" spans="1:30" x14ac:dyDescent="0.25">
      <c r="A3076" s="25">
        <v>1497131</v>
      </c>
      <c r="B3076" s="5">
        <v>42014</v>
      </c>
      <c r="C3076" s="6" t="s">
        <v>468</v>
      </c>
      <c r="D3076" s="6" t="s">
        <v>110</v>
      </c>
      <c r="E3076" s="6" t="s">
        <v>12</v>
      </c>
      <c r="F3076" s="6" t="s">
        <v>13</v>
      </c>
      <c r="G3076" s="6" t="s">
        <v>1008</v>
      </c>
      <c r="H3076" s="6" t="s">
        <v>14</v>
      </c>
      <c r="I3076" s="6" t="s">
        <v>1016</v>
      </c>
      <c r="J3076" s="6" t="s">
        <v>1154</v>
      </c>
      <c r="K3076" s="6" t="s">
        <v>1261</v>
      </c>
      <c r="L3076" s="6" t="s">
        <v>1266</v>
      </c>
      <c r="M3076" s="6" t="s">
        <v>1272</v>
      </c>
      <c r="N3076" s="5">
        <v>42016</v>
      </c>
      <c r="O3076" s="7">
        <v>342</v>
      </c>
      <c r="P3076" s="7">
        <v>834</v>
      </c>
      <c r="Q3076" s="7">
        <v>492</v>
      </c>
      <c r="R3076" s="6">
        <v>10</v>
      </c>
      <c r="S3076" s="7">
        <v>8340</v>
      </c>
      <c r="T3076" s="8">
        <v>0.01</v>
      </c>
      <c r="U3076" s="7">
        <v>83.4</v>
      </c>
      <c r="V3076" s="7">
        <v>8256.6</v>
      </c>
      <c r="W3076" s="7">
        <v>264</v>
      </c>
      <c r="X3076" s="7">
        <v>12685</v>
      </c>
      <c r="Y3076" s="9">
        <f>+DAY('TABLA PRINCIPAL'!$B3076)</f>
        <v>10</v>
      </c>
      <c r="Z3076" s="9">
        <f>+MONTH('TABLA PRINCIPAL'!$B3076)</f>
        <v>1</v>
      </c>
      <c r="AA3076" s="9">
        <f>+YEAR('TABLA PRINCIPAL'!$B3076)</f>
        <v>2015</v>
      </c>
      <c r="AB3076" s="22" t="str">
        <f>+IF(Ventas_Oficina[[#This Row],[Total del pedido]]&gt;=100000,"SI","NO")</f>
        <v>NO</v>
      </c>
      <c r="AC3076" s="22" t="str">
        <f>+_xlfn.XLOOKUP(Ventas_Oficina[[#This Row],[Nº de artículo]],AUXILIAR!A3075:A7974,AUXILIAR!D3075:D7974,"Error",0)</f>
        <v>No enviado a tiempo</v>
      </c>
      <c r="AD3076" s="22" t="str">
        <f>+IF(AND(Ventas_Oficina[[#This Row],[Total]]&gt;75000,Ventas_Oficina[[#This Row],[Envio a tiempo]]="Enviado a tiempo"),"Buena Venta","Venta Mala")</f>
        <v>Venta Mala</v>
      </c>
    </row>
    <row r="3077" spans="1:30" x14ac:dyDescent="0.25">
      <c r="A3077" s="26">
        <v>1497496</v>
      </c>
      <c r="B3077" s="10">
        <v>42132</v>
      </c>
      <c r="C3077" s="11" t="s">
        <v>406</v>
      </c>
      <c r="D3077" s="11" t="s">
        <v>81</v>
      </c>
      <c r="E3077" s="11" t="s">
        <v>4</v>
      </c>
      <c r="F3077" s="11" t="s">
        <v>5</v>
      </c>
      <c r="G3077" s="11" t="s">
        <v>1008</v>
      </c>
      <c r="H3077" s="11" t="s">
        <v>34</v>
      </c>
      <c r="I3077" s="11" t="s">
        <v>1012</v>
      </c>
      <c r="J3077" s="11" t="s">
        <v>1072</v>
      </c>
      <c r="K3077" s="11" t="s">
        <v>1261</v>
      </c>
      <c r="L3077" s="11" t="s">
        <v>1266</v>
      </c>
      <c r="M3077" s="11" t="s">
        <v>1272</v>
      </c>
      <c r="N3077" s="10">
        <v>42136</v>
      </c>
      <c r="O3077" s="12">
        <v>194</v>
      </c>
      <c r="P3077" s="12">
        <v>308</v>
      </c>
      <c r="Q3077" s="12">
        <v>114</v>
      </c>
      <c r="R3077" s="11">
        <v>35</v>
      </c>
      <c r="S3077" s="12">
        <v>10780</v>
      </c>
      <c r="T3077" s="13">
        <v>0.02</v>
      </c>
      <c r="U3077" s="12">
        <v>215.6</v>
      </c>
      <c r="V3077" s="12">
        <v>10564.4</v>
      </c>
      <c r="W3077" s="12">
        <v>99</v>
      </c>
      <c r="X3077" s="12">
        <v>6542</v>
      </c>
      <c r="Y3077" s="14">
        <f>+DAY('TABLA PRINCIPAL'!$B3077)</f>
        <v>8</v>
      </c>
      <c r="Z3077" s="14">
        <f>+MONTH('TABLA PRINCIPAL'!$B3077)</f>
        <v>5</v>
      </c>
      <c r="AA3077" s="14">
        <f>+YEAR('TABLA PRINCIPAL'!$B3077)</f>
        <v>2015</v>
      </c>
      <c r="AB3077" s="22" t="str">
        <f>+IF(Ventas_Oficina[[#This Row],[Total del pedido]]&gt;=100000,"SI","NO")</f>
        <v>NO</v>
      </c>
      <c r="AC3077" s="22" t="str">
        <f>+_xlfn.XLOOKUP(Ventas_Oficina[[#This Row],[Nº de artículo]],AUXILIAR!A3076:A7975,AUXILIAR!D3076:D7975,"Error",0)</f>
        <v>Enviado a tiempo</v>
      </c>
      <c r="AD3077" s="22" t="str">
        <f>+IF(AND(Ventas_Oficina[[#This Row],[Total]]&gt;75000,Ventas_Oficina[[#This Row],[Envio a tiempo]]="Enviado a tiempo"),"Buena Venta","Venta Mala")</f>
        <v>Venta Mala</v>
      </c>
    </row>
    <row r="3078" spans="1:30" x14ac:dyDescent="0.25">
      <c r="A3078" s="25">
        <v>1497496</v>
      </c>
      <c r="B3078" s="5">
        <v>41425</v>
      </c>
      <c r="C3078" s="6" t="s">
        <v>124</v>
      </c>
      <c r="D3078" s="6" t="s">
        <v>193</v>
      </c>
      <c r="E3078" s="6" t="s">
        <v>4</v>
      </c>
      <c r="F3078" s="6" t="s">
        <v>5</v>
      </c>
      <c r="G3078" s="6" t="s">
        <v>1007</v>
      </c>
      <c r="H3078" s="6" t="s">
        <v>106</v>
      </c>
      <c r="I3078" s="6" t="s">
        <v>1014</v>
      </c>
      <c r="J3078" s="6" t="s">
        <v>1237</v>
      </c>
      <c r="K3078" s="6" t="s">
        <v>1261</v>
      </c>
      <c r="L3078" s="6" t="s">
        <v>1267</v>
      </c>
      <c r="M3078" s="6" t="s">
        <v>1272</v>
      </c>
      <c r="N3078" s="5">
        <v>41425</v>
      </c>
      <c r="O3078" s="7">
        <v>2156</v>
      </c>
      <c r="P3078" s="7">
        <v>3594</v>
      </c>
      <c r="Q3078" s="7">
        <v>1438</v>
      </c>
      <c r="R3078" s="6">
        <v>6</v>
      </c>
      <c r="S3078" s="7">
        <v>21564</v>
      </c>
      <c r="T3078" s="8">
        <v>7.0000000000000007E-2</v>
      </c>
      <c r="U3078" s="7">
        <v>1509.4800000000002</v>
      </c>
      <c r="V3078" s="7">
        <v>20054.52</v>
      </c>
      <c r="W3078" s="7">
        <v>666</v>
      </c>
      <c r="X3078" s="7">
        <v>575222</v>
      </c>
      <c r="Y3078" s="9">
        <f>+DAY('TABLA PRINCIPAL'!$B3078)</f>
        <v>31</v>
      </c>
      <c r="Z3078" s="9">
        <f>+MONTH('TABLA PRINCIPAL'!$B3078)</f>
        <v>5</v>
      </c>
      <c r="AA3078" s="9">
        <f>+YEAR('TABLA PRINCIPAL'!$B3078)</f>
        <v>2013</v>
      </c>
      <c r="AB3078" s="22" t="str">
        <f>+IF(Ventas_Oficina[[#This Row],[Total del pedido]]&gt;=100000,"SI","NO")</f>
        <v>NO</v>
      </c>
      <c r="AC3078" s="22" t="str">
        <f>+_xlfn.XLOOKUP(Ventas_Oficina[[#This Row],[Nº de artículo]],AUXILIAR!A3077:A7976,AUXILIAR!D3077:D7976,"Error",0)</f>
        <v>Enviado a tiempo</v>
      </c>
      <c r="AD3078" s="22" t="str">
        <f>+IF(AND(Ventas_Oficina[[#This Row],[Total]]&gt;75000,Ventas_Oficina[[#This Row],[Envio a tiempo]]="Enviado a tiempo"),"Buena Venta","Venta Mala")</f>
        <v>Buena Venta</v>
      </c>
    </row>
    <row r="3079" spans="1:30" x14ac:dyDescent="0.25">
      <c r="A3079" s="26">
        <v>1497862</v>
      </c>
      <c r="B3079" s="10">
        <v>42594</v>
      </c>
      <c r="C3079" s="11" t="s">
        <v>315</v>
      </c>
      <c r="D3079" s="11" t="s">
        <v>3</v>
      </c>
      <c r="E3079" s="11" t="s">
        <v>4</v>
      </c>
      <c r="F3079" s="11" t="s">
        <v>5</v>
      </c>
      <c r="G3079" s="11" t="s">
        <v>1008</v>
      </c>
      <c r="H3079" s="11" t="s">
        <v>6</v>
      </c>
      <c r="I3079" s="11" t="s">
        <v>1014</v>
      </c>
      <c r="J3079" s="11" t="s">
        <v>1027</v>
      </c>
      <c r="K3079" s="11" t="s">
        <v>1261</v>
      </c>
      <c r="L3079" s="11" t="s">
        <v>1265</v>
      </c>
      <c r="M3079" s="11" t="s">
        <v>1272</v>
      </c>
      <c r="N3079" s="10">
        <v>42597</v>
      </c>
      <c r="O3079" s="12">
        <v>5429</v>
      </c>
      <c r="P3079" s="12">
        <v>9048</v>
      </c>
      <c r="Q3079" s="12">
        <v>3619</v>
      </c>
      <c r="R3079" s="11">
        <v>36</v>
      </c>
      <c r="S3079" s="12">
        <v>325728</v>
      </c>
      <c r="T3079" s="13">
        <v>0.06</v>
      </c>
      <c r="U3079" s="12">
        <v>19543.68</v>
      </c>
      <c r="V3079" s="12">
        <v>306184.32000000001</v>
      </c>
      <c r="W3079" s="12">
        <v>1999</v>
      </c>
      <c r="X3079" s="12">
        <v>136362</v>
      </c>
      <c r="Y3079" s="14">
        <f>+DAY('TABLA PRINCIPAL'!$B3079)</f>
        <v>12</v>
      </c>
      <c r="Z3079" s="14">
        <f>+MONTH('TABLA PRINCIPAL'!$B3079)</f>
        <v>8</v>
      </c>
      <c r="AA3079" s="14">
        <f>+YEAR('TABLA PRINCIPAL'!$B3079)</f>
        <v>2016</v>
      </c>
      <c r="AB3079" s="22" t="str">
        <f>+IF(Ventas_Oficina[[#This Row],[Total del pedido]]&gt;=100000,"SI","NO")</f>
        <v>SI</v>
      </c>
      <c r="AC3079" s="22" t="str">
        <f>+_xlfn.XLOOKUP(Ventas_Oficina[[#This Row],[Nº de artículo]],AUXILIAR!A3078:A7977,AUXILIAR!D3078:D7977,"Error",0)</f>
        <v>Enviado a tiempo</v>
      </c>
      <c r="AD3079" s="22" t="str">
        <f>+IF(AND(Ventas_Oficina[[#This Row],[Total]]&gt;75000,Ventas_Oficina[[#This Row],[Envio a tiempo]]="Enviado a tiempo"),"Buena Venta","Venta Mala")</f>
        <v>Buena Venta</v>
      </c>
    </row>
    <row r="3080" spans="1:30" x14ac:dyDescent="0.25">
      <c r="A3080" s="25">
        <v>1498592</v>
      </c>
      <c r="B3080" s="5">
        <v>42215</v>
      </c>
      <c r="C3080" s="6" t="s">
        <v>474</v>
      </c>
      <c r="D3080" s="6" t="s">
        <v>8</v>
      </c>
      <c r="E3080" s="6" t="s">
        <v>4</v>
      </c>
      <c r="F3080" s="6" t="s">
        <v>5</v>
      </c>
      <c r="G3080" s="6" t="s">
        <v>1008</v>
      </c>
      <c r="H3080" s="6" t="s">
        <v>9</v>
      </c>
      <c r="I3080" s="6" t="s">
        <v>1015</v>
      </c>
      <c r="J3080" s="6" t="s">
        <v>1043</v>
      </c>
      <c r="K3080" s="6" t="s">
        <v>1261</v>
      </c>
      <c r="L3080" s="6" t="s">
        <v>1265</v>
      </c>
      <c r="M3080" s="6" t="s">
        <v>1272</v>
      </c>
      <c r="N3080" s="5">
        <v>42216</v>
      </c>
      <c r="O3080" s="7">
        <v>6059</v>
      </c>
      <c r="P3080" s="7">
        <v>10098</v>
      </c>
      <c r="Q3080" s="7">
        <v>4039</v>
      </c>
      <c r="R3080" s="6">
        <v>40</v>
      </c>
      <c r="S3080" s="7">
        <v>403920</v>
      </c>
      <c r="T3080" s="8">
        <v>0</v>
      </c>
      <c r="U3080" s="7">
        <v>0</v>
      </c>
      <c r="V3080" s="7">
        <v>403920</v>
      </c>
      <c r="W3080" s="7">
        <v>718</v>
      </c>
      <c r="X3080" s="7">
        <v>77474</v>
      </c>
      <c r="Y3080" s="9">
        <f>+DAY('TABLA PRINCIPAL'!$B3080)</f>
        <v>30</v>
      </c>
      <c r="Z3080" s="9">
        <f>+MONTH('TABLA PRINCIPAL'!$B3080)</f>
        <v>7</v>
      </c>
      <c r="AA3080" s="9">
        <f>+YEAR('TABLA PRINCIPAL'!$B3080)</f>
        <v>2015</v>
      </c>
      <c r="AB3080" s="22" t="str">
        <f>+IF(Ventas_Oficina[[#This Row],[Total del pedido]]&gt;=100000,"SI","NO")</f>
        <v>SI</v>
      </c>
      <c r="AC3080" s="22" t="str">
        <f>+_xlfn.XLOOKUP(Ventas_Oficina[[#This Row],[Nº de artículo]],AUXILIAR!A3079:A7978,AUXILIAR!D3079:D7978,"Error",0)</f>
        <v>No enviado a tiempo</v>
      </c>
      <c r="AD3080" s="22" t="str">
        <f>+IF(AND(Ventas_Oficina[[#This Row],[Total]]&gt;75000,Ventas_Oficina[[#This Row],[Envio a tiempo]]="Enviado a tiempo"),"Buena Venta","Venta Mala")</f>
        <v>Venta Mala</v>
      </c>
    </row>
    <row r="3081" spans="1:30" x14ac:dyDescent="0.25">
      <c r="A3081" s="26">
        <v>1498592</v>
      </c>
      <c r="B3081" s="10">
        <v>41694</v>
      </c>
      <c r="C3081" s="11" t="s">
        <v>800</v>
      </c>
      <c r="D3081" s="11" t="s">
        <v>38</v>
      </c>
      <c r="E3081" s="11" t="s">
        <v>4</v>
      </c>
      <c r="F3081" s="11" t="s">
        <v>5</v>
      </c>
      <c r="G3081" s="11" t="s">
        <v>1010</v>
      </c>
      <c r="H3081" s="11" t="s">
        <v>39</v>
      </c>
      <c r="I3081" s="11" t="s">
        <v>1013</v>
      </c>
      <c r="J3081" s="11" t="s">
        <v>1052</v>
      </c>
      <c r="K3081" s="11" t="s">
        <v>1261</v>
      </c>
      <c r="L3081" s="11" t="s">
        <v>1265</v>
      </c>
      <c r="M3081" s="11" t="s">
        <v>1272</v>
      </c>
      <c r="N3081" s="10">
        <v>41695</v>
      </c>
      <c r="O3081" s="12">
        <v>332</v>
      </c>
      <c r="P3081" s="12">
        <v>518</v>
      </c>
      <c r="Q3081" s="12">
        <v>186</v>
      </c>
      <c r="R3081" s="11">
        <v>6</v>
      </c>
      <c r="S3081" s="12">
        <v>3108</v>
      </c>
      <c r="T3081" s="13">
        <v>0.06</v>
      </c>
      <c r="U3081" s="12">
        <v>186.48</v>
      </c>
      <c r="V3081" s="12">
        <v>2921.52</v>
      </c>
      <c r="W3081" s="12">
        <v>204</v>
      </c>
      <c r="X3081" s="12">
        <v>4893</v>
      </c>
      <c r="Y3081" s="14">
        <f>+DAY('TABLA PRINCIPAL'!$B3081)</f>
        <v>24</v>
      </c>
      <c r="Z3081" s="14">
        <f>+MONTH('TABLA PRINCIPAL'!$B3081)</f>
        <v>2</v>
      </c>
      <c r="AA3081" s="14">
        <f>+YEAR('TABLA PRINCIPAL'!$B3081)</f>
        <v>2014</v>
      </c>
      <c r="AB3081" s="22" t="str">
        <f>+IF(Ventas_Oficina[[#This Row],[Total del pedido]]&gt;=100000,"SI","NO")</f>
        <v>NO</v>
      </c>
      <c r="AC3081" s="22" t="str">
        <f>+_xlfn.XLOOKUP(Ventas_Oficina[[#This Row],[Nº de artículo]],AUXILIAR!A3080:A7979,AUXILIAR!D3080:D7979,"Error",0)</f>
        <v>No enviado a tiempo</v>
      </c>
      <c r="AD3081" s="22" t="str">
        <f>+IF(AND(Ventas_Oficina[[#This Row],[Total]]&gt;75000,Ventas_Oficina[[#This Row],[Envio a tiempo]]="Enviado a tiempo"),"Buena Venta","Venta Mala")</f>
        <v>Venta Mala</v>
      </c>
    </row>
    <row r="3082" spans="1:30" x14ac:dyDescent="0.25">
      <c r="A3082" s="25">
        <v>1498592</v>
      </c>
      <c r="B3082" s="5">
        <v>42214</v>
      </c>
      <c r="C3082" s="6" t="s">
        <v>793</v>
      </c>
      <c r="D3082" s="6" t="s">
        <v>29</v>
      </c>
      <c r="E3082" s="6" t="s">
        <v>12</v>
      </c>
      <c r="F3082" s="6" t="s">
        <v>13</v>
      </c>
      <c r="G3082" s="6" t="s">
        <v>1010</v>
      </c>
      <c r="H3082" s="6" t="s">
        <v>14</v>
      </c>
      <c r="I3082" s="6" t="s">
        <v>1012</v>
      </c>
      <c r="J3082" s="6" t="s">
        <v>1168</v>
      </c>
      <c r="K3082" s="6" t="s">
        <v>1262</v>
      </c>
      <c r="L3082" s="6" t="s">
        <v>1265</v>
      </c>
      <c r="M3082" s="6" t="s">
        <v>1272</v>
      </c>
      <c r="N3082" s="5">
        <v>42216</v>
      </c>
      <c r="O3082" s="7">
        <v>1784</v>
      </c>
      <c r="P3082" s="7">
        <v>3499</v>
      </c>
      <c r="Q3082" s="7">
        <v>1715</v>
      </c>
      <c r="R3082" s="6">
        <v>12</v>
      </c>
      <c r="S3082" s="7">
        <v>41988</v>
      </c>
      <c r="T3082" s="8">
        <v>0.01</v>
      </c>
      <c r="U3082" s="7">
        <v>419.88</v>
      </c>
      <c r="V3082" s="7">
        <v>41568.120000000003</v>
      </c>
      <c r="W3082" s="7">
        <v>550</v>
      </c>
      <c r="X3082" s="7">
        <v>77474</v>
      </c>
      <c r="Y3082" s="9">
        <f>+DAY('TABLA PRINCIPAL'!$B3082)</f>
        <v>29</v>
      </c>
      <c r="Z3082" s="9">
        <f>+MONTH('TABLA PRINCIPAL'!$B3082)</f>
        <v>7</v>
      </c>
      <c r="AA3082" s="9">
        <f>+YEAR('TABLA PRINCIPAL'!$B3082)</f>
        <v>2015</v>
      </c>
      <c r="AB3082" s="22" t="str">
        <f>+IF(Ventas_Oficina[[#This Row],[Total del pedido]]&gt;=100000,"SI","NO")</f>
        <v>NO</v>
      </c>
      <c r="AC3082" s="22" t="str">
        <f>+_xlfn.XLOOKUP(Ventas_Oficina[[#This Row],[Nº de artículo]],AUXILIAR!A3081:A7980,AUXILIAR!D3081:D7980,"Error",0)</f>
        <v>No enviado a tiempo</v>
      </c>
      <c r="AD3082" s="22" t="str">
        <f>+IF(AND(Ventas_Oficina[[#This Row],[Total]]&gt;75000,Ventas_Oficina[[#This Row],[Envio a tiempo]]="Enviado a tiempo"),"Buena Venta","Venta Mala")</f>
        <v>Venta Mala</v>
      </c>
    </row>
    <row r="3083" spans="1:30" x14ac:dyDescent="0.25">
      <c r="A3083" s="26">
        <v>1498592</v>
      </c>
      <c r="B3083" s="10">
        <v>42215</v>
      </c>
      <c r="C3083" s="11" t="s">
        <v>474</v>
      </c>
      <c r="D3083" s="11" t="s">
        <v>8</v>
      </c>
      <c r="E3083" s="11" t="s">
        <v>4</v>
      </c>
      <c r="F3083" s="11" t="s">
        <v>5</v>
      </c>
      <c r="G3083" s="11" t="s">
        <v>1008</v>
      </c>
      <c r="H3083" s="11" t="s">
        <v>9</v>
      </c>
      <c r="I3083" s="11" t="s">
        <v>1015</v>
      </c>
      <c r="J3083" s="11" t="s">
        <v>1168</v>
      </c>
      <c r="K3083" s="11" t="s">
        <v>1262</v>
      </c>
      <c r="L3083" s="11" t="s">
        <v>1265</v>
      </c>
      <c r="M3083" s="11" t="s">
        <v>1272</v>
      </c>
      <c r="N3083" s="10">
        <v>42216</v>
      </c>
      <c r="O3083" s="12">
        <v>1784</v>
      </c>
      <c r="P3083" s="12">
        <v>3499</v>
      </c>
      <c r="Q3083" s="12">
        <v>1715</v>
      </c>
      <c r="R3083" s="11">
        <v>34</v>
      </c>
      <c r="S3083" s="12">
        <v>118966</v>
      </c>
      <c r="T3083" s="13">
        <v>0.01</v>
      </c>
      <c r="U3083" s="12">
        <v>1189.6600000000001</v>
      </c>
      <c r="V3083" s="12">
        <v>117776.34</v>
      </c>
      <c r="W3083" s="12">
        <v>550</v>
      </c>
      <c r="X3083" s="12">
        <v>77474</v>
      </c>
      <c r="Y3083" s="14">
        <f>+DAY('TABLA PRINCIPAL'!$B3083)</f>
        <v>30</v>
      </c>
      <c r="Z3083" s="14">
        <f>+MONTH('TABLA PRINCIPAL'!$B3083)</f>
        <v>7</v>
      </c>
      <c r="AA3083" s="14">
        <f>+YEAR('TABLA PRINCIPAL'!$B3083)</f>
        <v>2015</v>
      </c>
      <c r="AB3083" s="22" t="str">
        <f>+IF(Ventas_Oficina[[#This Row],[Total del pedido]]&gt;=100000,"SI","NO")</f>
        <v>SI</v>
      </c>
      <c r="AC3083" s="22" t="str">
        <f>+_xlfn.XLOOKUP(Ventas_Oficina[[#This Row],[Nº de artículo]],AUXILIAR!A3082:A7981,AUXILIAR!D3082:D7981,"Error",0)</f>
        <v>Enviado a tiempo</v>
      </c>
      <c r="AD3083" s="22" t="str">
        <f>+IF(AND(Ventas_Oficina[[#This Row],[Total]]&gt;75000,Ventas_Oficina[[#This Row],[Envio a tiempo]]="Enviado a tiempo"),"Buena Venta","Venta Mala")</f>
        <v>Buena Venta</v>
      </c>
    </row>
    <row r="3084" spans="1:30" x14ac:dyDescent="0.25">
      <c r="A3084" s="25">
        <v>1498957</v>
      </c>
      <c r="B3084" s="5">
        <v>42403</v>
      </c>
      <c r="C3084" s="6" t="s">
        <v>366</v>
      </c>
      <c r="D3084" s="6" t="s">
        <v>206</v>
      </c>
      <c r="E3084" s="6" t="s">
        <v>12</v>
      </c>
      <c r="F3084" s="6" t="s">
        <v>13</v>
      </c>
      <c r="G3084" s="6" t="s">
        <v>1008</v>
      </c>
      <c r="H3084" s="6" t="s">
        <v>42</v>
      </c>
      <c r="I3084" s="6" t="s">
        <v>1015</v>
      </c>
      <c r="J3084" s="6" t="s">
        <v>1029</v>
      </c>
      <c r="K3084" s="6" t="s">
        <v>1261</v>
      </c>
      <c r="L3084" s="6" t="s">
        <v>1266</v>
      </c>
      <c r="M3084" s="6" t="s">
        <v>1272</v>
      </c>
      <c r="N3084" s="5">
        <v>42405</v>
      </c>
      <c r="O3084" s="7">
        <v>7500</v>
      </c>
      <c r="P3084" s="7">
        <v>12097</v>
      </c>
      <c r="Q3084" s="7">
        <v>4597</v>
      </c>
      <c r="R3084" s="6">
        <v>26</v>
      </c>
      <c r="S3084" s="7">
        <v>314522</v>
      </c>
      <c r="T3084" s="8">
        <v>0.04</v>
      </c>
      <c r="U3084" s="7">
        <v>12580.880000000001</v>
      </c>
      <c r="V3084" s="7">
        <v>301941.12</v>
      </c>
      <c r="W3084" s="7">
        <v>2630</v>
      </c>
      <c r="X3084" s="7">
        <v>375944</v>
      </c>
      <c r="Y3084" s="9">
        <f>+DAY('TABLA PRINCIPAL'!$B3084)</f>
        <v>3</v>
      </c>
      <c r="Z3084" s="9">
        <f>+MONTH('TABLA PRINCIPAL'!$B3084)</f>
        <v>2</v>
      </c>
      <c r="AA3084" s="9">
        <f>+YEAR('TABLA PRINCIPAL'!$B3084)</f>
        <v>2016</v>
      </c>
      <c r="AB3084" s="22" t="str">
        <f>+IF(Ventas_Oficina[[#This Row],[Total del pedido]]&gt;=100000,"SI","NO")</f>
        <v>SI</v>
      </c>
      <c r="AC3084" s="22" t="str">
        <f>+_xlfn.XLOOKUP(Ventas_Oficina[[#This Row],[Nº de artículo]],AUXILIAR!A3083:A7982,AUXILIAR!D3083:D7982,"Error",0)</f>
        <v>Enviado a tiempo</v>
      </c>
      <c r="AD3084" s="22" t="str">
        <f>+IF(AND(Ventas_Oficina[[#This Row],[Total]]&gt;75000,Ventas_Oficina[[#This Row],[Envio a tiempo]]="Enviado a tiempo"),"Buena Venta","Venta Mala")</f>
        <v>Buena Venta</v>
      </c>
    </row>
    <row r="3085" spans="1:30" x14ac:dyDescent="0.25">
      <c r="A3085" s="26">
        <v>1499323</v>
      </c>
      <c r="B3085" s="10">
        <v>42037</v>
      </c>
      <c r="C3085" s="11" t="s">
        <v>305</v>
      </c>
      <c r="D3085" s="11" t="s">
        <v>52</v>
      </c>
      <c r="E3085" s="11" t="s">
        <v>4</v>
      </c>
      <c r="F3085" s="11" t="s">
        <v>5</v>
      </c>
      <c r="G3085" s="11" t="s">
        <v>1007</v>
      </c>
      <c r="H3085" s="11" t="s">
        <v>53</v>
      </c>
      <c r="I3085" s="11" t="s">
        <v>1015</v>
      </c>
      <c r="J3085" s="11" t="s">
        <v>1029</v>
      </c>
      <c r="K3085" s="11" t="s">
        <v>1261</v>
      </c>
      <c r="L3085" s="11" t="s">
        <v>1265</v>
      </c>
      <c r="M3085" s="11" t="s">
        <v>1272</v>
      </c>
      <c r="N3085" s="10">
        <v>42038</v>
      </c>
      <c r="O3085" s="12">
        <v>7500</v>
      </c>
      <c r="P3085" s="12">
        <v>12097</v>
      </c>
      <c r="Q3085" s="12">
        <v>4597</v>
      </c>
      <c r="R3085" s="11">
        <v>19</v>
      </c>
      <c r="S3085" s="12">
        <v>229843</v>
      </c>
      <c r="T3085" s="13">
        <v>0.08</v>
      </c>
      <c r="U3085" s="12">
        <v>18387.439999999999</v>
      </c>
      <c r="V3085" s="12">
        <v>211455.56</v>
      </c>
      <c r="W3085" s="12">
        <v>2630</v>
      </c>
      <c r="X3085" s="12">
        <v>991964</v>
      </c>
      <c r="Y3085" s="14">
        <f>+DAY('TABLA PRINCIPAL'!$B3085)</f>
        <v>2</v>
      </c>
      <c r="Z3085" s="14">
        <f>+MONTH('TABLA PRINCIPAL'!$B3085)</f>
        <v>2</v>
      </c>
      <c r="AA3085" s="14">
        <f>+YEAR('TABLA PRINCIPAL'!$B3085)</f>
        <v>2015</v>
      </c>
      <c r="AB3085" s="22" t="str">
        <f>+IF(Ventas_Oficina[[#This Row],[Total del pedido]]&gt;=100000,"SI","NO")</f>
        <v>SI</v>
      </c>
      <c r="AC3085" s="22" t="str">
        <f>+_xlfn.XLOOKUP(Ventas_Oficina[[#This Row],[Nº de artículo]],AUXILIAR!A3084:A7983,AUXILIAR!D3084:D7983,"Error",0)</f>
        <v>No enviado a tiempo</v>
      </c>
      <c r="AD3085" s="22" t="str">
        <f>+IF(AND(Ventas_Oficina[[#This Row],[Total]]&gt;75000,Ventas_Oficina[[#This Row],[Envio a tiempo]]="Enviado a tiempo"),"Buena Venta","Venta Mala")</f>
        <v>Venta Mala</v>
      </c>
    </row>
    <row r="3086" spans="1:30" x14ac:dyDescent="0.25">
      <c r="A3086" s="25">
        <v>1500053</v>
      </c>
      <c r="B3086" s="5">
        <v>41423</v>
      </c>
      <c r="C3086" s="6" t="s">
        <v>235</v>
      </c>
      <c r="D3086" s="6" t="s">
        <v>91</v>
      </c>
      <c r="E3086" s="6" t="s">
        <v>4</v>
      </c>
      <c r="F3086" s="6" t="s">
        <v>5</v>
      </c>
      <c r="G3086" s="6" t="s">
        <v>1009</v>
      </c>
      <c r="H3086" s="6" t="s">
        <v>24</v>
      </c>
      <c r="I3086" s="6" t="s">
        <v>1016</v>
      </c>
      <c r="J3086" s="6" t="s">
        <v>1038</v>
      </c>
      <c r="K3086" s="6" t="s">
        <v>1261</v>
      </c>
      <c r="L3086" s="6" t="s">
        <v>1267</v>
      </c>
      <c r="M3086" s="6" t="s">
        <v>1272</v>
      </c>
      <c r="N3086" s="5">
        <v>41423</v>
      </c>
      <c r="O3086" s="7">
        <v>9939</v>
      </c>
      <c r="P3086" s="7">
        <v>16293</v>
      </c>
      <c r="Q3086" s="7">
        <v>6354</v>
      </c>
      <c r="R3086" s="6">
        <v>43</v>
      </c>
      <c r="S3086" s="7">
        <v>700599</v>
      </c>
      <c r="T3086" s="8">
        <v>0.04</v>
      </c>
      <c r="U3086" s="7">
        <v>28023.96</v>
      </c>
      <c r="V3086" s="7">
        <v>672575.04</v>
      </c>
      <c r="W3086" s="7">
        <v>1999</v>
      </c>
      <c r="X3086" s="7">
        <v>555039</v>
      </c>
      <c r="Y3086" s="9">
        <f>+DAY('TABLA PRINCIPAL'!$B3086)</f>
        <v>29</v>
      </c>
      <c r="Z3086" s="9">
        <f>+MONTH('TABLA PRINCIPAL'!$B3086)</f>
        <v>5</v>
      </c>
      <c r="AA3086" s="9">
        <f>+YEAR('TABLA PRINCIPAL'!$B3086)</f>
        <v>2013</v>
      </c>
      <c r="AB3086" s="22" t="str">
        <f>+IF(Ventas_Oficina[[#This Row],[Total del pedido]]&gt;=100000,"SI","NO")</f>
        <v>SI</v>
      </c>
      <c r="AC3086" s="22" t="str">
        <f>+_xlfn.XLOOKUP(Ventas_Oficina[[#This Row],[Nº de artículo]],AUXILIAR!A3085:A7984,AUXILIAR!D3085:D7984,"Error",0)</f>
        <v>No enviado a tiempo</v>
      </c>
      <c r="AD3086" s="22" t="str">
        <f>+IF(AND(Ventas_Oficina[[#This Row],[Total]]&gt;75000,Ventas_Oficina[[#This Row],[Envio a tiempo]]="Enviado a tiempo"),"Buena Venta","Venta Mala")</f>
        <v>Venta Mala</v>
      </c>
    </row>
    <row r="3087" spans="1:30" x14ac:dyDescent="0.25">
      <c r="A3087" s="26">
        <v>1500053</v>
      </c>
      <c r="B3087" s="10">
        <v>42386</v>
      </c>
      <c r="C3087" s="11" t="s">
        <v>447</v>
      </c>
      <c r="D3087" s="11" t="s">
        <v>62</v>
      </c>
      <c r="E3087" s="11" t="s">
        <v>4</v>
      </c>
      <c r="F3087" s="11" t="s">
        <v>5</v>
      </c>
      <c r="G3087" s="11" t="s">
        <v>1009</v>
      </c>
      <c r="H3087" s="11" t="s">
        <v>27</v>
      </c>
      <c r="I3087" s="11" t="s">
        <v>1016</v>
      </c>
      <c r="J3087" s="11" t="s">
        <v>1094</v>
      </c>
      <c r="K3087" s="11" t="s">
        <v>1262</v>
      </c>
      <c r="L3087" s="11" t="s">
        <v>1270</v>
      </c>
      <c r="M3087" s="11" t="s">
        <v>1274</v>
      </c>
      <c r="N3087" s="10">
        <v>42386</v>
      </c>
      <c r="O3087" s="12">
        <v>1239</v>
      </c>
      <c r="P3087" s="12">
        <v>1998</v>
      </c>
      <c r="Q3087" s="12">
        <v>759</v>
      </c>
      <c r="R3087" s="11">
        <v>25</v>
      </c>
      <c r="S3087" s="12">
        <v>49950</v>
      </c>
      <c r="T3087" s="13">
        <v>0.02</v>
      </c>
      <c r="U3087" s="12">
        <v>999</v>
      </c>
      <c r="V3087" s="12">
        <v>48951</v>
      </c>
      <c r="W3087" s="12">
        <v>577</v>
      </c>
      <c r="X3087" s="12">
        <v>82335</v>
      </c>
      <c r="Y3087" s="14">
        <f>+DAY('TABLA PRINCIPAL'!$B3087)</f>
        <v>17</v>
      </c>
      <c r="Z3087" s="14">
        <f>+MONTH('TABLA PRINCIPAL'!$B3087)</f>
        <v>1</v>
      </c>
      <c r="AA3087" s="14">
        <f>+YEAR('TABLA PRINCIPAL'!$B3087)</f>
        <v>2016</v>
      </c>
      <c r="AB3087" s="22" t="str">
        <f>+IF(Ventas_Oficina[[#This Row],[Total del pedido]]&gt;=100000,"SI","NO")</f>
        <v>NO</v>
      </c>
      <c r="AC3087" s="22" t="str">
        <f>+_xlfn.XLOOKUP(Ventas_Oficina[[#This Row],[Nº de artículo]],AUXILIAR!A3086:A7985,AUXILIAR!D3086:D7985,"Error",0)</f>
        <v>No enviado a tiempo</v>
      </c>
      <c r="AD3087" s="22" t="str">
        <f>+IF(AND(Ventas_Oficina[[#This Row],[Total]]&gt;75000,Ventas_Oficina[[#This Row],[Envio a tiempo]]="Enviado a tiempo"),"Buena Venta","Venta Mala")</f>
        <v>Venta Mala</v>
      </c>
    </row>
    <row r="3088" spans="1:30" x14ac:dyDescent="0.25">
      <c r="A3088" s="25">
        <v>1500053</v>
      </c>
      <c r="B3088" s="5">
        <v>42301</v>
      </c>
      <c r="C3088" s="6" t="s">
        <v>523</v>
      </c>
      <c r="D3088" s="6" t="s">
        <v>133</v>
      </c>
      <c r="E3088" s="6" t="s">
        <v>12</v>
      </c>
      <c r="F3088" s="6" t="s">
        <v>13</v>
      </c>
      <c r="G3088" s="6" t="s">
        <v>1010</v>
      </c>
      <c r="H3088" s="6" t="s">
        <v>42</v>
      </c>
      <c r="I3088" s="6" t="s">
        <v>1013</v>
      </c>
      <c r="J3088" s="6" t="s">
        <v>1094</v>
      </c>
      <c r="K3088" s="6" t="s">
        <v>1261</v>
      </c>
      <c r="L3088" s="6" t="s">
        <v>1267</v>
      </c>
      <c r="M3088" s="6" t="s">
        <v>1272</v>
      </c>
      <c r="N3088" s="5">
        <v>42303</v>
      </c>
      <c r="O3088" s="7">
        <v>1239</v>
      </c>
      <c r="P3088" s="7">
        <v>1998</v>
      </c>
      <c r="Q3088" s="7">
        <v>759</v>
      </c>
      <c r="R3088" s="6">
        <v>2</v>
      </c>
      <c r="S3088" s="7">
        <v>3996</v>
      </c>
      <c r="T3088" s="8">
        <v>0.09</v>
      </c>
      <c r="U3088" s="7">
        <v>359.64</v>
      </c>
      <c r="V3088" s="7">
        <v>3636.36</v>
      </c>
      <c r="W3088" s="7">
        <v>577</v>
      </c>
      <c r="X3088" s="7">
        <v>82335</v>
      </c>
      <c r="Y3088" s="9">
        <f>+DAY('TABLA PRINCIPAL'!$B3088)</f>
        <v>24</v>
      </c>
      <c r="Z3088" s="9">
        <f>+MONTH('TABLA PRINCIPAL'!$B3088)</f>
        <v>10</v>
      </c>
      <c r="AA3088" s="9">
        <f>+YEAR('TABLA PRINCIPAL'!$B3088)</f>
        <v>2015</v>
      </c>
      <c r="AB3088" s="22" t="str">
        <f>+IF(Ventas_Oficina[[#This Row],[Total del pedido]]&gt;=100000,"SI","NO")</f>
        <v>NO</v>
      </c>
      <c r="AC3088" s="22" t="str">
        <f>+_xlfn.XLOOKUP(Ventas_Oficina[[#This Row],[Nº de artículo]],AUXILIAR!A3087:A7986,AUXILIAR!D3087:D7986,"Error",0)</f>
        <v>No enviado a tiempo</v>
      </c>
      <c r="AD3088" s="22" t="str">
        <f>+IF(AND(Ventas_Oficina[[#This Row],[Total]]&gt;75000,Ventas_Oficina[[#This Row],[Envio a tiempo]]="Enviado a tiempo"),"Buena Venta","Venta Mala")</f>
        <v>Venta Mala</v>
      </c>
    </row>
    <row r="3089" spans="1:30" x14ac:dyDescent="0.25">
      <c r="A3089" s="26">
        <v>1500053</v>
      </c>
      <c r="B3089" s="10">
        <v>41923</v>
      </c>
      <c r="C3089" s="11" t="s">
        <v>499</v>
      </c>
      <c r="D3089" s="11" t="s">
        <v>71</v>
      </c>
      <c r="E3089" s="11" t="s">
        <v>4</v>
      </c>
      <c r="F3089" s="11" t="s">
        <v>5</v>
      </c>
      <c r="G3089" s="11" t="s">
        <v>1010</v>
      </c>
      <c r="H3089" s="11" t="s">
        <v>17</v>
      </c>
      <c r="I3089" s="11" t="s">
        <v>1013</v>
      </c>
      <c r="J3089" s="11" t="s">
        <v>1094</v>
      </c>
      <c r="K3089" s="11" t="s">
        <v>1261</v>
      </c>
      <c r="L3089" s="11" t="s">
        <v>1267</v>
      </c>
      <c r="M3089" s="11" t="s">
        <v>1272</v>
      </c>
      <c r="N3089" s="10">
        <v>41923</v>
      </c>
      <c r="O3089" s="12">
        <v>1239</v>
      </c>
      <c r="P3089" s="12">
        <v>1998</v>
      </c>
      <c r="Q3089" s="12">
        <v>759</v>
      </c>
      <c r="R3089" s="11">
        <v>19</v>
      </c>
      <c r="S3089" s="12">
        <v>37962</v>
      </c>
      <c r="T3089" s="13">
        <v>0.09</v>
      </c>
      <c r="U3089" s="12">
        <v>3416.58</v>
      </c>
      <c r="V3089" s="12">
        <v>34545.42</v>
      </c>
      <c r="W3089" s="12">
        <v>577</v>
      </c>
      <c r="X3089" s="12">
        <v>82353</v>
      </c>
      <c r="Y3089" s="14">
        <f>+DAY('TABLA PRINCIPAL'!$B3089)</f>
        <v>11</v>
      </c>
      <c r="Z3089" s="14">
        <f>+MONTH('TABLA PRINCIPAL'!$B3089)</f>
        <v>10</v>
      </c>
      <c r="AA3089" s="14">
        <f>+YEAR('TABLA PRINCIPAL'!$B3089)</f>
        <v>2014</v>
      </c>
      <c r="AB3089" s="22" t="str">
        <f>+IF(Ventas_Oficina[[#This Row],[Total del pedido]]&gt;=100000,"SI","NO")</f>
        <v>NO</v>
      </c>
      <c r="AC3089" s="22" t="str">
        <f>+_xlfn.XLOOKUP(Ventas_Oficina[[#This Row],[Nº de artículo]],AUXILIAR!A3088:A7987,AUXILIAR!D3088:D7987,"Error",0)</f>
        <v>Enviado a tiempo</v>
      </c>
      <c r="AD3089" s="22" t="str">
        <f>+IF(AND(Ventas_Oficina[[#This Row],[Total]]&gt;75000,Ventas_Oficina[[#This Row],[Envio a tiempo]]="Enviado a tiempo"),"Buena Venta","Venta Mala")</f>
        <v>Buena Venta</v>
      </c>
    </row>
    <row r="3090" spans="1:30" x14ac:dyDescent="0.25">
      <c r="A3090" s="25">
        <v>1500784</v>
      </c>
      <c r="B3090" s="5">
        <v>42219</v>
      </c>
      <c r="C3090" s="6" t="s">
        <v>259</v>
      </c>
      <c r="D3090" s="6" t="s">
        <v>260</v>
      </c>
      <c r="E3090" s="6" t="s">
        <v>4</v>
      </c>
      <c r="F3090" s="6" t="s">
        <v>5</v>
      </c>
      <c r="G3090" s="6" t="s">
        <v>1009</v>
      </c>
      <c r="H3090" s="6" t="s">
        <v>121</v>
      </c>
      <c r="I3090" s="6" t="s">
        <v>1012</v>
      </c>
      <c r="J3090" s="6" t="s">
        <v>1097</v>
      </c>
      <c r="K3090" s="6" t="s">
        <v>1262</v>
      </c>
      <c r="L3090" s="6" t="s">
        <v>1265</v>
      </c>
      <c r="M3090" s="6" t="s">
        <v>1273</v>
      </c>
      <c r="N3090" s="5">
        <v>42224</v>
      </c>
      <c r="O3090" s="7">
        <v>133</v>
      </c>
      <c r="P3090" s="7">
        <v>208</v>
      </c>
      <c r="Q3090" s="7">
        <v>75</v>
      </c>
      <c r="R3090" s="6">
        <v>2</v>
      </c>
      <c r="S3090" s="7">
        <v>416</v>
      </c>
      <c r="T3090" s="8">
        <v>0.02</v>
      </c>
      <c r="U3090" s="7">
        <v>8.32</v>
      </c>
      <c r="V3090" s="7">
        <v>407.68</v>
      </c>
      <c r="W3090" s="7">
        <v>149</v>
      </c>
      <c r="X3090" s="7">
        <v>3893</v>
      </c>
      <c r="Y3090" s="9">
        <f>+DAY('TABLA PRINCIPAL'!$B3090)</f>
        <v>3</v>
      </c>
      <c r="Z3090" s="9">
        <f>+MONTH('TABLA PRINCIPAL'!$B3090)</f>
        <v>8</v>
      </c>
      <c r="AA3090" s="9">
        <f>+YEAR('TABLA PRINCIPAL'!$B3090)</f>
        <v>2015</v>
      </c>
      <c r="AB3090" s="22" t="str">
        <f>+IF(Ventas_Oficina[[#This Row],[Total del pedido]]&gt;=100000,"SI","NO")</f>
        <v>NO</v>
      </c>
      <c r="AC3090" s="22" t="str">
        <f>+_xlfn.XLOOKUP(Ventas_Oficina[[#This Row],[Nº de artículo]],AUXILIAR!A3089:A7988,AUXILIAR!D3089:D7988,"Error",0)</f>
        <v>Enviado a tiempo</v>
      </c>
      <c r="AD3090" s="22" t="str">
        <f>+IF(AND(Ventas_Oficina[[#This Row],[Total]]&gt;75000,Ventas_Oficina[[#This Row],[Envio a tiempo]]="Enviado a tiempo"),"Buena Venta","Venta Mala")</f>
        <v>Venta Mala</v>
      </c>
    </row>
    <row r="3091" spans="1:30" x14ac:dyDescent="0.25">
      <c r="A3091" s="26">
        <v>1500784</v>
      </c>
      <c r="B3091" s="10">
        <v>41515</v>
      </c>
      <c r="C3091" s="11" t="s">
        <v>226</v>
      </c>
      <c r="D3091" s="11" t="s">
        <v>48</v>
      </c>
      <c r="E3091" s="11" t="s">
        <v>4</v>
      </c>
      <c r="F3091" s="11" t="s">
        <v>5</v>
      </c>
      <c r="G3091" s="11" t="s">
        <v>1008</v>
      </c>
      <c r="H3091" s="11" t="s">
        <v>34</v>
      </c>
      <c r="I3091" s="11" t="s">
        <v>1015</v>
      </c>
      <c r="J3091" s="11" t="s">
        <v>1049</v>
      </c>
      <c r="K3091" s="11" t="s">
        <v>1261</v>
      </c>
      <c r="L3091" s="11" t="s">
        <v>1267</v>
      </c>
      <c r="M3091" s="11" t="s">
        <v>1272</v>
      </c>
      <c r="N3091" s="10">
        <v>41520</v>
      </c>
      <c r="O3091" s="12">
        <v>184</v>
      </c>
      <c r="P3091" s="12">
        <v>288</v>
      </c>
      <c r="Q3091" s="12">
        <v>104</v>
      </c>
      <c r="R3091" s="11">
        <v>38</v>
      </c>
      <c r="S3091" s="12">
        <v>10944</v>
      </c>
      <c r="T3091" s="13">
        <v>0.06</v>
      </c>
      <c r="U3091" s="12">
        <v>656.64</v>
      </c>
      <c r="V3091" s="12">
        <v>10287.36</v>
      </c>
      <c r="W3091" s="12">
        <v>99</v>
      </c>
      <c r="X3091" s="12">
        <v>3893</v>
      </c>
      <c r="Y3091" s="14">
        <f>+DAY('TABLA PRINCIPAL'!$B3091)</f>
        <v>29</v>
      </c>
      <c r="Z3091" s="14">
        <f>+MONTH('TABLA PRINCIPAL'!$B3091)</f>
        <v>8</v>
      </c>
      <c r="AA3091" s="14">
        <f>+YEAR('TABLA PRINCIPAL'!$B3091)</f>
        <v>2013</v>
      </c>
      <c r="AB3091" s="22" t="str">
        <f>+IF(Ventas_Oficina[[#This Row],[Total del pedido]]&gt;=100000,"SI","NO")</f>
        <v>NO</v>
      </c>
      <c r="AC3091" s="22" t="str">
        <f>+_xlfn.XLOOKUP(Ventas_Oficina[[#This Row],[Nº de artículo]],AUXILIAR!A3090:A7989,AUXILIAR!D3090:D7989,"Error",0)</f>
        <v>Enviado a tiempo</v>
      </c>
      <c r="AD3091" s="22" t="str">
        <f>+IF(AND(Ventas_Oficina[[#This Row],[Total]]&gt;75000,Ventas_Oficina[[#This Row],[Envio a tiempo]]="Enviado a tiempo"),"Buena Venta","Venta Mala")</f>
        <v>Venta Mala</v>
      </c>
    </row>
    <row r="3092" spans="1:30" x14ac:dyDescent="0.25">
      <c r="A3092" s="25">
        <v>1500784</v>
      </c>
      <c r="B3092" s="5">
        <v>42219</v>
      </c>
      <c r="C3092" s="6" t="s">
        <v>259</v>
      </c>
      <c r="D3092" s="6" t="s">
        <v>260</v>
      </c>
      <c r="E3092" s="6" t="s">
        <v>4</v>
      </c>
      <c r="F3092" s="6" t="s">
        <v>5</v>
      </c>
      <c r="G3092" s="6" t="s">
        <v>1008</v>
      </c>
      <c r="H3092" s="6" t="s">
        <v>121</v>
      </c>
      <c r="I3092" s="6" t="s">
        <v>1016</v>
      </c>
      <c r="J3092" s="6" t="s">
        <v>1097</v>
      </c>
      <c r="K3092" s="6" t="s">
        <v>1261</v>
      </c>
      <c r="L3092" s="6" t="s">
        <v>1267</v>
      </c>
      <c r="M3092" s="6" t="s">
        <v>1273</v>
      </c>
      <c r="N3092" s="5">
        <v>42224</v>
      </c>
      <c r="O3092" s="7">
        <v>133</v>
      </c>
      <c r="P3092" s="7">
        <v>208</v>
      </c>
      <c r="Q3092" s="7">
        <v>75</v>
      </c>
      <c r="R3092" s="6">
        <v>47</v>
      </c>
      <c r="S3092" s="7">
        <v>9776</v>
      </c>
      <c r="T3092" s="8">
        <v>0</v>
      </c>
      <c r="U3092" s="7">
        <v>0</v>
      </c>
      <c r="V3092" s="7">
        <v>9776</v>
      </c>
      <c r="W3092" s="7">
        <v>149</v>
      </c>
      <c r="X3092" s="7">
        <v>3893</v>
      </c>
      <c r="Y3092" s="9">
        <f>+DAY('TABLA PRINCIPAL'!$B3092)</f>
        <v>3</v>
      </c>
      <c r="Z3092" s="9">
        <f>+MONTH('TABLA PRINCIPAL'!$B3092)</f>
        <v>8</v>
      </c>
      <c r="AA3092" s="9">
        <f>+YEAR('TABLA PRINCIPAL'!$B3092)</f>
        <v>2015</v>
      </c>
      <c r="AB3092" s="22" t="str">
        <f>+IF(Ventas_Oficina[[#This Row],[Total del pedido]]&gt;=100000,"SI","NO")</f>
        <v>NO</v>
      </c>
      <c r="AC3092" s="22" t="str">
        <f>+_xlfn.XLOOKUP(Ventas_Oficina[[#This Row],[Nº de artículo]],AUXILIAR!A3091:A7990,AUXILIAR!D3091:D7990,"Error",0)</f>
        <v>Enviado a tiempo</v>
      </c>
      <c r="AD3092" s="22" t="str">
        <f>+IF(AND(Ventas_Oficina[[#This Row],[Total]]&gt;75000,Ventas_Oficina[[#This Row],[Envio a tiempo]]="Enviado a tiempo"),"Buena Venta","Venta Mala")</f>
        <v>Venta Mala</v>
      </c>
    </row>
    <row r="3093" spans="1:30" x14ac:dyDescent="0.25">
      <c r="A3093" s="26">
        <v>1500784</v>
      </c>
      <c r="B3093" s="10">
        <v>42219</v>
      </c>
      <c r="C3093" s="11" t="s">
        <v>259</v>
      </c>
      <c r="D3093" s="11" t="s">
        <v>260</v>
      </c>
      <c r="E3093" s="11" t="s">
        <v>4</v>
      </c>
      <c r="F3093" s="11" t="s">
        <v>5</v>
      </c>
      <c r="G3093" s="11" t="s">
        <v>1007</v>
      </c>
      <c r="H3093" s="11" t="s">
        <v>121</v>
      </c>
      <c r="I3093" s="11" t="s">
        <v>1013</v>
      </c>
      <c r="J3093" s="11" t="s">
        <v>1097</v>
      </c>
      <c r="K3093" s="11" t="s">
        <v>1261</v>
      </c>
      <c r="L3093" s="11" t="s">
        <v>1265</v>
      </c>
      <c r="M3093" s="11" t="s">
        <v>1272</v>
      </c>
      <c r="N3093" s="10">
        <v>42224</v>
      </c>
      <c r="O3093" s="12">
        <v>133</v>
      </c>
      <c r="P3093" s="12">
        <v>208</v>
      </c>
      <c r="Q3093" s="12">
        <v>75</v>
      </c>
      <c r="R3093" s="11">
        <v>24</v>
      </c>
      <c r="S3093" s="12">
        <v>4992</v>
      </c>
      <c r="T3093" s="13">
        <v>0.06</v>
      </c>
      <c r="U3093" s="12">
        <v>299.52</v>
      </c>
      <c r="V3093" s="12">
        <v>4692.4799999999996</v>
      </c>
      <c r="W3093" s="12">
        <v>149</v>
      </c>
      <c r="X3093" s="12">
        <v>3893</v>
      </c>
      <c r="Y3093" s="14">
        <f>+DAY('TABLA PRINCIPAL'!$B3093)</f>
        <v>3</v>
      </c>
      <c r="Z3093" s="14">
        <f>+MONTH('TABLA PRINCIPAL'!$B3093)</f>
        <v>8</v>
      </c>
      <c r="AA3093" s="14">
        <f>+YEAR('TABLA PRINCIPAL'!$B3093)</f>
        <v>2015</v>
      </c>
      <c r="AB3093" s="22" t="str">
        <f>+IF(Ventas_Oficina[[#This Row],[Total del pedido]]&gt;=100000,"SI","NO")</f>
        <v>NO</v>
      </c>
      <c r="AC3093" s="22" t="str">
        <f>+_xlfn.XLOOKUP(Ventas_Oficina[[#This Row],[Nº de artículo]],AUXILIAR!A3092:A7991,AUXILIAR!D3092:D7991,"Error",0)</f>
        <v>Enviado a tiempo</v>
      </c>
      <c r="AD3093" s="22" t="str">
        <f>+IF(AND(Ventas_Oficina[[#This Row],[Total]]&gt;75000,Ventas_Oficina[[#This Row],[Envio a tiempo]]="Enviado a tiempo"),"Buena Venta","Venta Mala")</f>
        <v>Venta Mala</v>
      </c>
    </row>
    <row r="3094" spans="1:30" x14ac:dyDescent="0.25">
      <c r="A3094" s="25">
        <v>1501514</v>
      </c>
      <c r="B3094" s="5">
        <v>42223</v>
      </c>
      <c r="C3094" s="6" t="s">
        <v>720</v>
      </c>
      <c r="D3094" s="6" t="s">
        <v>308</v>
      </c>
      <c r="E3094" s="6" t="s">
        <v>4</v>
      </c>
      <c r="F3094" s="6" t="s">
        <v>5</v>
      </c>
      <c r="G3094" s="6" t="s">
        <v>1008</v>
      </c>
      <c r="H3094" s="6" t="s">
        <v>17</v>
      </c>
      <c r="I3094" s="6" t="s">
        <v>1016</v>
      </c>
      <c r="J3094" s="6" t="s">
        <v>1084</v>
      </c>
      <c r="K3094" s="6" t="s">
        <v>1261</v>
      </c>
      <c r="L3094" s="6" t="s">
        <v>1267</v>
      </c>
      <c r="M3094" s="6" t="s">
        <v>1272</v>
      </c>
      <c r="N3094" s="5">
        <v>42224</v>
      </c>
      <c r="O3094" s="7">
        <v>259</v>
      </c>
      <c r="P3094" s="7">
        <v>398</v>
      </c>
      <c r="Q3094" s="7">
        <v>139</v>
      </c>
      <c r="R3094" s="6">
        <v>12</v>
      </c>
      <c r="S3094" s="7">
        <v>4776</v>
      </c>
      <c r="T3094" s="8">
        <v>0.09</v>
      </c>
      <c r="U3094" s="7">
        <v>429.84</v>
      </c>
      <c r="V3094" s="7">
        <v>4346.16</v>
      </c>
      <c r="W3094" s="7">
        <v>297</v>
      </c>
      <c r="X3094" s="7">
        <v>6092</v>
      </c>
      <c r="Y3094" s="9">
        <f>+DAY('TABLA PRINCIPAL'!$B3094)</f>
        <v>7</v>
      </c>
      <c r="Z3094" s="9">
        <f>+MONTH('TABLA PRINCIPAL'!$B3094)</f>
        <v>8</v>
      </c>
      <c r="AA3094" s="9">
        <f>+YEAR('TABLA PRINCIPAL'!$B3094)</f>
        <v>2015</v>
      </c>
      <c r="AB3094" s="22" t="str">
        <f>+IF(Ventas_Oficina[[#This Row],[Total del pedido]]&gt;=100000,"SI","NO")</f>
        <v>NO</v>
      </c>
      <c r="AC3094" s="22" t="str">
        <f>+_xlfn.XLOOKUP(Ventas_Oficina[[#This Row],[Nº de artículo]],AUXILIAR!A3093:A7992,AUXILIAR!D3093:D7992,"Error",0)</f>
        <v>No enviado a tiempo</v>
      </c>
      <c r="AD3094" s="22" t="str">
        <f>+IF(AND(Ventas_Oficina[[#This Row],[Total]]&gt;75000,Ventas_Oficina[[#This Row],[Envio a tiempo]]="Enviado a tiempo"),"Buena Venta","Venta Mala")</f>
        <v>Venta Mala</v>
      </c>
    </row>
    <row r="3095" spans="1:30" x14ac:dyDescent="0.25">
      <c r="A3095" s="26">
        <v>1501514</v>
      </c>
      <c r="B3095" s="10">
        <v>42226</v>
      </c>
      <c r="C3095" s="11" t="s">
        <v>104</v>
      </c>
      <c r="D3095" s="11" t="s">
        <v>105</v>
      </c>
      <c r="E3095" s="11" t="s">
        <v>4</v>
      </c>
      <c r="F3095" s="11" t="s">
        <v>5</v>
      </c>
      <c r="G3095" s="11" t="s">
        <v>1008</v>
      </c>
      <c r="H3095" s="11" t="s">
        <v>106</v>
      </c>
      <c r="I3095" s="11" t="s">
        <v>1013</v>
      </c>
      <c r="J3095" s="11" t="s">
        <v>1069</v>
      </c>
      <c r="K3095" s="11" t="s">
        <v>1261</v>
      </c>
      <c r="L3095" s="11" t="s">
        <v>1265</v>
      </c>
      <c r="M3095" s="11" t="s">
        <v>1272</v>
      </c>
      <c r="N3095" s="10">
        <v>42227</v>
      </c>
      <c r="O3095" s="12">
        <v>192</v>
      </c>
      <c r="P3095" s="12">
        <v>326</v>
      </c>
      <c r="Q3095" s="12">
        <v>134</v>
      </c>
      <c r="R3095" s="11">
        <v>3</v>
      </c>
      <c r="S3095" s="12">
        <v>978</v>
      </c>
      <c r="T3095" s="13">
        <v>0</v>
      </c>
      <c r="U3095" s="12">
        <v>0</v>
      </c>
      <c r="V3095" s="12">
        <v>978</v>
      </c>
      <c r="W3095" s="12">
        <v>186</v>
      </c>
      <c r="X3095" s="12">
        <v>10923</v>
      </c>
      <c r="Y3095" s="14">
        <f>+DAY('TABLA PRINCIPAL'!$B3095)</f>
        <v>10</v>
      </c>
      <c r="Z3095" s="14">
        <f>+MONTH('TABLA PRINCIPAL'!$B3095)</f>
        <v>8</v>
      </c>
      <c r="AA3095" s="14">
        <f>+YEAR('TABLA PRINCIPAL'!$B3095)</f>
        <v>2015</v>
      </c>
      <c r="AB3095" s="22" t="str">
        <f>+IF(Ventas_Oficina[[#This Row],[Total del pedido]]&gt;=100000,"SI","NO")</f>
        <v>NO</v>
      </c>
      <c r="AC3095" s="22" t="str">
        <f>+_xlfn.XLOOKUP(Ventas_Oficina[[#This Row],[Nº de artículo]],AUXILIAR!A3094:A7993,AUXILIAR!D3094:D7993,"Error",0)</f>
        <v>No enviado a tiempo</v>
      </c>
      <c r="AD3095" s="22" t="str">
        <f>+IF(AND(Ventas_Oficina[[#This Row],[Total]]&gt;75000,Ventas_Oficina[[#This Row],[Envio a tiempo]]="Enviado a tiempo"),"Buena Venta","Venta Mala")</f>
        <v>Venta Mala</v>
      </c>
    </row>
    <row r="3096" spans="1:30" x14ac:dyDescent="0.25">
      <c r="A3096" s="25">
        <v>1501514</v>
      </c>
      <c r="B3096" s="5">
        <v>42223</v>
      </c>
      <c r="C3096" s="6" t="s">
        <v>720</v>
      </c>
      <c r="D3096" s="6" t="s">
        <v>308</v>
      </c>
      <c r="E3096" s="6" t="s">
        <v>4</v>
      </c>
      <c r="F3096" s="6" t="s">
        <v>5</v>
      </c>
      <c r="G3096" s="6" t="s">
        <v>1009</v>
      </c>
      <c r="H3096" s="6" t="s">
        <v>17</v>
      </c>
      <c r="I3096" s="6" t="s">
        <v>1012</v>
      </c>
      <c r="J3096" s="6" t="s">
        <v>1084</v>
      </c>
      <c r="K3096" s="6" t="s">
        <v>1261</v>
      </c>
      <c r="L3096" s="6" t="s">
        <v>1267</v>
      </c>
      <c r="M3096" s="6" t="s">
        <v>1273</v>
      </c>
      <c r="N3096" s="5">
        <v>42224</v>
      </c>
      <c r="O3096" s="7">
        <v>259</v>
      </c>
      <c r="P3096" s="7">
        <v>398</v>
      </c>
      <c r="Q3096" s="7">
        <v>139</v>
      </c>
      <c r="R3096" s="6">
        <v>2</v>
      </c>
      <c r="S3096" s="7">
        <v>796</v>
      </c>
      <c r="T3096" s="8">
        <v>0.03</v>
      </c>
      <c r="U3096" s="7">
        <v>23.88</v>
      </c>
      <c r="V3096" s="7">
        <v>772.12</v>
      </c>
      <c r="W3096" s="7">
        <v>297</v>
      </c>
      <c r="X3096" s="7">
        <v>6092</v>
      </c>
      <c r="Y3096" s="9">
        <f>+DAY('TABLA PRINCIPAL'!$B3096)</f>
        <v>7</v>
      </c>
      <c r="Z3096" s="9">
        <f>+MONTH('TABLA PRINCIPAL'!$B3096)</f>
        <v>8</v>
      </c>
      <c r="AA3096" s="9">
        <f>+YEAR('TABLA PRINCIPAL'!$B3096)</f>
        <v>2015</v>
      </c>
      <c r="AB3096" s="22" t="str">
        <f>+IF(Ventas_Oficina[[#This Row],[Total del pedido]]&gt;=100000,"SI","NO")</f>
        <v>NO</v>
      </c>
      <c r="AC3096" s="22" t="str">
        <f>+_xlfn.XLOOKUP(Ventas_Oficina[[#This Row],[Nº de artículo]],AUXILIAR!A3095:A7994,AUXILIAR!D3095:D7994,"Error",0)</f>
        <v>No enviado a tiempo</v>
      </c>
      <c r="AD3096" s="22" t="str">
        <f>+IF(AND(Ventas_Oficina[[#This Row],[Total]]&gt;75000,Ventas_Oficina[[#This Row],[Envio a tiempo]]="Enviado a tiempo"),"Buena Venta","Venta Mala")</f>
        <v>Venta Mala</v>
      </c>
    </row>
    <row r="3097" spans="1:30" x14ac:dyDescent="0.25">
      <c r="A3097" s="26">
        <v>1501514</v>
      </c>
      <c r="B3097" s="10">
        <v>42223</v>
      </c>
      <c r="C3097" s="11" t="s">
        <v>720</v>
      </c>
      <c r="D3097" s="11" t="s">
        <v>308</v>
      </c>
      <c r="E3097" s="11" t="s">
        <v>4</v>
      </c>
      <c r="F3097" s="11" t="s">
        <v>5</v>
      </c>
      <c r="G3097" s="11" t="s">
        <v>1010</v>
      </c>
      <c r="H3097" s="11" t="s">
        <v>17</v>
      </c>
      <c r="I3097" s="11" t="s">
        <v>1013</v>
      </c>
      <c r="J3097" s="11" t="s">
        <v>1084</v>
      </c>
      <c r="K3097" s="11" t="s">
        <v>1261</v>
      </c>
      <c r="L3097" s="11" t="s">
        <v>1265</v>
      </c>
      <c r="M3097" s="11" t="s">
        <v>1272</v>
      </c>
      <c r="N3097" s="10">
        <v>42224</v>
      </c>
      <c r="O3097" s="12">
        <v>259</v>
      </c>
      <c r="P3097" s="12">
        <v>398</v>
      </c>
      <c r="Q3097" s="12">
        <v>139</v>
      </c>
      <c r="R3097" s="11">
        <v>8</v>
      </c>
      <c r="S3097" s="12">
        <v>3184</v>
      </c>
      <c r="T3097" s="13">
        <v>7.0000000000000007E-2</v>
      </c>
      <c r="U3097" s="12">
        <v>222.88000000000002</v>
      </c>
      <c r="V3097" s="12">
        <v>2961.12</v>
      </c>
      <c r="W3097" s="12">
        <v>297</v>
      </c>
      <c r="X3097" s="12">
        <v>6092</v>
      </c>
      <c r="Y3097" s="14">
        <f>+DAY('TABLA PRINCIPAL'!$B3097)</f>
        <v>7</v>
      </c>
      <c r="Z3097" s="14">
        <f>+MONTH('TABLA PRINCIPAL'!$B3097)</f>
        <v>8</v>
      </c>
      <c r="AA3097" s="14">
        <f>+YEAR('TABLA PRINCIPAL'!$B3097)</f>
        <v>2015</v>
      </c>
      <c r="AB3097" s="22" t="str">
        <f>+IF(Ventas_Oficina[[#This Row],[Total del pedido]]&gt;=100000,"SI","NO")</f>
        <v>NO</v>
      </c>
      <c r="AC3097" s="22" t="str">
        <f>+_xlfn.XLOOKUP(Ventas_Oficina[[#This Row],[Nº de artículo]],AUXILIAR!A3096:A7995,AUXILIAR!D3096:D7995,"Error",0)</f>
        <v>No enviado a tiempo</v>
      </c>
      <c r="AD3097" s="22" t="str">
        <f>+IF(AND(Ventas_Oficina[[#This Row],[Total]]&gt;75000,Ventas_Oficina[[#This Row],[Envio a tiempo]]="Enviado a tiempo"),"Buena Venta","Venta Mala")</f>
        <v>Venta Mala</v>
      </c>
    </row>
    <row r="3098" spans="1:30" x14ac:dyDescent="0.25">
      <c r="A3098" s="25">
        <v>1501879</v>
      </c>
      <c r="B3098" s="5">
        <v>42067</v>
      </c>
      <c r="C3098" s="6" t="s">
        <v>188</v>
      </c>
      <c r="D3098" s="6" t="s">
        <v>189</v>
      </c>
      <c r="E3098" s="6" t="s">
        <v>4</v>
      </c>
      <c r="F3098" s="6" t="s">
        <v>5</v>
      </c>
      <c r="G3098" s="6" t="s">
        <v>1007</v>
      </c>
      <c r="H3098" s="6" t="s">
        <v>121</v>
      </c>
      <c r="I3098" s="6" t="s">
        <v>1014</v>
      </c>
      <c r="J3098" s="6" t="s">
        <v>1070</v>
      </c>
      <c r="K3098" s="6" t="s">
        <v>1261</v>
      </c>
      <c r="L3098" s="6" t="s">
        <v>1265</v>
      </c>
      <c r="M3098" s="6" t="s">
        <v>1272</v>
      </c>
      <c r="N3098" s="5">
        <v>42069</v>
      </c>
      <c r="O3098" s="7">
        <v>3602</v>
      </c>
      <c r="P3098" s="7">
        <v>5810</v>
      </c>
      <c r="Q3098" s="7">
        <v>2208</v>
      </c>
      <c r="R3098" s="6">
        <v>33</v>
      </c>
      <c r="S3098" s="7">
        <v>191730</v>
      </c>
      <c r="T3098" s="8">
        <v>0.05</v>
      </c>
      <c r="U3098" s="7">
        <v>9586.5</v>
      </c>
      <c r="V3098" s="7">
        <v>182143.5</v>
      </c>
      <c r="W3098" s="7">
        <v>149</v>
      </c>
      <c r="X3098" s="7">
        <v>13004</v>
      </c>
      <c r="Y3098" s="9">
        <f>+DAY('TABLA PRINCIPAL'!$B3098)</f>
        <v>4</v>
      </c>
      <c r="Z3098" s="9">
        <f>+MONTH('TABLA PRINCIPAL'!$B3098)</f>
        <v>3</v>
      </c>
      <c r="AA3098" s="9">
        <f>+YEAR('TABLA PRINCIPAL'!$B3098)</f>
        <v>2015</v>
      </c>
      <c r="AB3098" s="22" t="str">
        <f>+IF(Ventas_Oficina[[#This Row],[Total del pedido]]&gt;=100000,"SI","NO")</f>
        <v>SI</v>
      </c>
      <c r="AC3098" s="22" t="str">
        <f>+_xlfn.XLOOKUP(Ventas_Oficina[[#This Row],[Nº de artículo]],AUXILIAR!A3097:A7996,AUXILIAR!D3097:D7996,"Error",0)</f>
        <v>Enviado a tiempo</v>
      </c>
      <c r="AD3098" s="22" t="str">
        <f>+IF(AND(Ventas_Oficina[[#This Row],[Total]]&gt;75000,Ventas_Oficina[[#This Row],[Envio a tiempo]]="Enviado a tiempo"),"Buena Venta","Venta Mala")</f>
        <v>Venta Mala</v>
      </c>
    </row>
    <row r="3099" spans="1:30" x14ac:dyDescent="0.25">
      <c r="A3099" s="26">
        <v>1502245</v>
      </c>
      <c r="B3099" s="10">
        <v>41425</v>
      </c>
      <c r="C3099" s="11" t="s">
        <v>124</v>
      </c>
      <c r="D3099" s="11" t="s">
        <v>92</v>
      </c>
      <c r="E3099" s="11" t="s">
        <v>4</v>
      </c>
      <c r="F3099" s="11" t="s">
        <v>5</v>
      </c>
      <c r="G3099" s="11" t="s">
        <v>1010</v>
      </c>
      <c r="H3099" s="11" t="s">
        <v>27</v>
      </c>
      <c r="I3099" s="11" t="s">
        <v>1015</v>
      </c>
      <c r="J3099" s="11" t="s">
        <v>1113</v>
      </c>
      <c r="K3099" s="11" t="s">
        <v>1262</v>
      </c>
      <c r="L3099" s="11" t="s">
        <v>1265</v>
      </c>
      <c r="M3099" s="11" t="s">
        <v>1272</v>
      </c>
      <c r="N3099" s="10">
        <v>41425</v>
      </c>
      <c r="O3099" s="12">
        <v>1495</v>
      </c>
      <c r="P3099" s="12">
        <v>3476</v>
      </c>
      <c r="Q3099" s="12">
        <v>1981</v>
      </c>
      <c r="R3099" s="11">
        <v>29</v>
      </c>
      <c r="S3099" s="12">
        <v>100804</v>
      </c>
      <c r="T3099" s="13">
        <v>0.04</v>
      </c>
      <c r="U3099" s="12">
        <v>4032.1600000000003</v>
      </c>
      <c r="V3099" s="12">
        <v>96771.839999999997</v>
      </c>
      <c r="W3099" s="12">
        <v>822</v>
      </c>
      <c r="X3099" s="12">
        <v>138969</v>
      </c>
      <c r="Y3099" s="14">
        <f>+DAY('TABLA PRINCIPAL'!$B3099)</f>
        <v>31</v>
      </c>
      <c r="Z3099" s="14">
        <f>+MONTH('TABLA PRINCIPAL'!$B3099)</f>
        <v>5</v>
      </c>
      <c r="AA3099" s="14">
        <f>+YEAR('TABLA PRINCIPAL'!$B3099)</f>
        <v>2013</v>
      </c>
      <c r="AB3099" s="22" t="str">
        <f>+IF(Ventas_Oficina[[#This Row],[Total del pedido]]&gt;=100000,"SI","NO")</f>
        <v>NO</v>
      </c>
      <c r="AC3099" s="22" t="str">
        <f>+_xlfn.XLOOKUP(Ventas_Oficina[[#This Row],[Nº de artículo]],AUXILIAR!A3098:A7997,AUXILIAR!D3098:D7997,"Error",0)</f>
        <v>No enviado a tiempo</v>
      </c>
      <c r="AD3099" s="22" t="str">
        <f>+IF(AND(Ventas_Oficina[[#This Row],[Total]]&gt;75000,Ventas_Oficina[[#This Row],[Envio a tiempo]]="Enviado a tiempo"),"Buena Venta","Venta Mala")</f>
        <v>Venta Mala</v>
      </c>
    </row>
    <row r="3100" spans="1:30" x14ac:dyDescent="0.25">
      <c r="A3100" s="25">
        <v>1502610</v>
      </c>
      <c r="B3100" s="5">
        <v>42226</v>
      </c>
      <c r="C3100" s="6" t="s">
        <v>104</v>
      </c>
      <c r="D3100" s="6" t="s">
        <v>177</v>
      </c>
      <c r="E3100" s="6" t="s">
        <v>4</v>
      </c>
      <c r="F3100" s="6" t="s">
        <v>5</v>
      </c>
      <c r="G3100" s="6" t="s">
        <v>1008</v>
      </c>
      <c r="H3100" s="6" t="s">
        <v>6</v>
      </c>
      <c r="I3100" s="6" t="s">
        <v>1013</v>
      </c>
      <c r="J3100" s="6" t="s">
        <v>1107</v>
      </c>
      <c r="K3100" s="6" t="s">
        <v>1261</v>
      </c>
      <c r="L3100" s="6" t="s">
        <v>1265</v>
      </c>
      <c r="M3100" s="6" t="s">
        <v>1272</v>
      </c>
      <c r="N3100" s="5">
        <v>42229</v>
      </c>
      <c r="O3100" s="7">
        <v>276</v>
      </c>
      <c r="P3100" s="7">
        <v>438</v>
      </c>
      <c r="Q3100" s="7">
        <v>162</v>
      </c>
      <c r="R3100" s="6">
        <v>44</v>
      </c>
      <c r="S3100" s="7">
        <v>19272</v>
      </c>
      <c r="T3100" s="8">
        <v>0.09</v>
      </c>
      <c r="U3100" s="7">
        <v>1734.48</v>
      </c>
      <c r="V3100" s="7">
        <v>17537.52</v>
      </c>
      <c r="W3100" s="7">
        <v>621</v>
      </c>
      <c r="X3100" s="7">
        <v>10923</v>
      </c>
      <c r="Y3100" s="9">
        <f>+DAY('TABLA PRINCIPAL'!$B3100)</f>
        <v>10</v>
      </c>
      <c r="Z3100" s="9">
        <f>+MONTH('TABLA PRINCIPAL'!$B3100)</f>
        <v>8</v>
      </c>
      <c r="AA3100" s="9">
        <f>+YEAR('TABLA PRINCIPAL'!$B3100)</f>
        <v>2015</v>
      </c>
      <c r="AB3100" s="22" t="str">
        <f>+IF(Ventas_Oficina[[#This Row],[Total del pedido]]&gt;=100000,"SI","NO")</f>
        <v>NO</v>
      </c>
      <c r="AC3100" s="22" t="str">
        <f>+_xlfn.XLOOKUP(Ventas_Oficina[[#This Row],[Nº de artículo]],AUXILIAR!A3099:A7998,AUXILIAR!D3099:D7998,"Error",0)</f>
        <v>Enviado a tiempo</v>
      </c>
      <c r="AD3100" s="22" t="str">
        <f>+IF(AND(Ventas_Oficina[[#This Row],[Total]]&gt;75000,Ventas_Oficina[[#This Row],[Envio a tiempo]]="Enviado a tiempo"),"Buena Venta","Venta Mala")</f>
        <v>Venta Mala</v>
      </c>
    </row>
    <row r="3101" spans="1:30" x14ac:dyDescent="0.25">
      <c r="A3101" s="26">
        <v>1502610</v>
      </c>
      <c r="B3101" s="10">
        <v>42084</v>
      </c>
      <c r="C3101" s="11" t="s">
        <v>282</v>
      </c>
      <c r="D3101" s="11" t="s">
        <v>133</v>
      </c>
      <c r="E3101" s="11" t="s">
        <v>12</v>
      </c>
      <c r="F3101" s="11" t="s">
        <v>13</v>
      </c>
      <c r="G3101" s="11" t="s">
        <v>1009</v>
      </c>
      <c r="H3101" s="11" t="s">
        <v>42</v>
      </c>
      <c r="I3101" s="11" t="s">
        <v>1013</v>
      </c>
      <c r="J3101" s="11" t="s">
        <v>1122</v>
      </c>
      <c r="K3101" s="11" t="s">
        <v>1262</v>
      </c>
      <c r="L3101" s="11" t="s">
        <v>1265</v>
      </c>
      <c r="M3101" s="11" t="s">
        <v>1272</v>
      </c>
      <c r="N3101" s="10">
        <v>42085</v>
      </c>
      <c r="O3101" s="12">
        <v>437</v>
      </c>
      <c r="P3101" s="12">
        <v>911</v>
      </c>
      <c r="Q3101" s="12">
        <v>474</v>
      </c>
      <c r="R3101" s="11">
        <v>12</v>
      </c>
      <c r="S3101" s="12">
        <v>10932</v>
      </c>
      <c r="T3101" s="13">
        <v>0</v>
      </c>
      <c r="U3101" s="12">
        <v>0</v>
      </c>
      <c r="V3101" s="12">
        <v>10932</v>
      </c>
      <c r="W3101" s="12">
        <v>225</v>
      </c>
      <c r="X3101" s="12">
        <v>21400</v>
      </c>
      <c r="Y3101" s="14">
        <f>+DAY('TABLA PRINCIPAL'!$B3101)</f>
        <v>21</v>
      </c>
      <c r="Z3101" s="14">
        <f>+MONTH('TABLA PRINCIPAL'!$B3101)</f>
        <v>3</v>
      </c>
      <c r="AA3101" s="14">
        <f>+YEAR('TABLA PRINCIPAL'!$B3101)</f>
        <v>2015</v>
      </c>
      <c r="AB3101" s="22" t="str">
        <f>+IF(Ventas_Oficina[[#This Row],[Total del pedido]]&gt;=100000,"SI","NO")</f>
        <v>NO</v>
      </c>
      <c r="AC3101" s="22" t="str">
        <f>+_xlfn.XLOOKUP(Ventas_Oficina[[#This Row],[Nº de artículo]],AUXILIAR!A3100:A7999,AUXILIAR!D3100:D7999,"Error",0)</f>
        <v>Enviado a tiempo</v>
      </c>
      <c r="AD3101" s="22" t="str">
        <f>+IF(AND(Ventas_Oficina[[#This Row],[Total]]&gt;75000,Ventas_Oficina[[#This Row],[Envio a tiempo]]="Enviado a tiempo"),"Buena Venta","Venta Mala")</f>
        <v>Venta Mala</v>
      </c>
    </row>
    <row r="3102" spans="1:30" x14ac:dyDescent="0.25">
      <c r="A3102" s="25">
        <v>1502610</v>
      </c>
      <c r="B3102" s="5">
        <v>41776</v>
      </c>
      <c r="C3102" s="6" t="s">
        <v>801</v>
      </c>
      <c r="D3102" s="6" t="s">
        <v>152</v>
      </c>
      <c r="E3102" s="6" t="s">
        <v>4</v>
      </c>
      <c r="F3102" s="6" t="s">
        <v>5</v>
      </c>
      <c r="G3102" s="6" t="s">
        <v>1007</v>
      </c>
      <c r="H3102" s="6" t="s">
        <v>39</v>
      </c>
      <c r="I3102" s="6" t="s">
        <v>1015</v>
      </c>
      <c r="J3102" s="6" t="s">
        <v>1077</v>
      </c>
      <c r="K3102" s="6" t="s">
        <v>1261</v>
      </c>
      <c r="L3102" s="6" t="s">
        <v>1267</v>
      </c>
      <c r="M3102" s="6" t="s">
        <v>1272</v>
      </c>
      <c r="N3102" s="5">
        <v>41778</v>
      </c>
      <c r="O3102" s="7">
        <v>403</v>
      </c>
      <c r="P3102" s="7">
        <v>938</v>
      </c>
      <c r="Q3102" s="7">
        <v>535</v>
      </c>
      <c r="R3102" s="6">
        <v>48</v>
      </c>
      <c r="S3102" s="7">
        <v>45024</v>
      </c>
      <c r="T3102" s="8">
        <v>0.05</v>
      </c>
      <c r="U3102" s="7">
        <v>2251.2000000000003</v>
      </c>
      <c r="V3102" s="7">
        <v>42772.800000000003</v>
      </c>
      <c r="W3102" s="7">
        <v>728</v>
      </c>
      <c r="X3102" s="7">
        <v>24332</v>
      </c>
      <c r="Y3102" s="9">
        <f>+DAY('TABLA PRINCIPAL'!$B3102)</f>
        <v>17</v>
      </c>
      <c r="Z3102" s="9">
        <f>+MONTH('TABLA PRINCIPAL'!$B3102)</f>
        <v>5</v>
      </c>
      <c r="AA3102" s="9">
        <f>+YEAR('TABLA PRINCIPAL'!$B3102)</f>
        <v>2014</v>
      </c>
      <c r="AB3102" s="22" t="str">
        <f>+IF(Ventas_Oficina[[#This Row],[Total del pedido]]&gt;=100000,"SI","NO")</f>
        <v>NO</v>
      </c>
      <c r="AC3102" s="22" t="str">
        <f>+_xlfn.XLOOKUP(Ventas_Oficina[[#This Row],[Nº de artículo]],AUXILIAR!A3101:A8000,AUXILIAR!D3101:D8000,"Error",0)</f>
        <v>No enviado a tiempo</v>
      </c>
      <c r="AD3102" s="22" t="str">
        <f>+IF(AND(Ventas_Oficina[[#This Row],[Total]]&gt;75000,Ventas_Oficina[[#This Row],[Envio a tiempo]]="Enviado a tiempo"),"Buena Venta","Venta Mala")</f>
        <v>Venta Mala</v>
      </c>
    </row>
    <row r="3103" spans="1:30" x14ac:dyDescent="0.25">
      <c r="A3103" s="26">
        <v>1502610</v>
      </c>
      <c r="B3103" s="10">
        <v>41408</v>
      </c>
      <c r="C3103" s="11" t="s">
        <v>164</v>
      </c>
      <c r="D3103" s="11" t="s">
        <v>11</v>
      </c>
      <c r="E3103" s="11" t="s">
        <v>12</v>
      </c>
      <c r="F3103" s="11" t="s">
        <v>13</v>
      </c>
      <c r="G3103" s="11" t="s">
        <v>1007</v>
      </c>
      <c r="H3103" s="11" t="s">
        <v>14</v>
      </c>
      <c r="I3103" s="11" t="s">
        <v>1015</v>
      </c>
      <c r="J3103" s="11" t="s">
        <v>1113</v>
      </c>
      <c r="K3103" s="11" t="s">
        <v>1262</v>
      </c>
      <c r="L3103" s="11" t="s">
        <v>1265</v>
      </c>
      <c r="M3103" s="11" t="s">
        <v>1273</v>
      </c>
      <c r="N3103" s="10">
        <v>41409</v>
      </c>
      <c r="O3103" s="12">
        <v>1495</v>
      </c>
      <c r="P3103" s="12">
        <v>3476</v>
      </c>
      <c r="Q3103" s="12">
        <v>1981</v>
      </c>
      <c r="R3103" s="11">
        <v>26</v>
      </c>
      <c r="S3103" s="12">
        <v>90376</v>
      </c>
      <c r="T3103" s="13">
        <v>0.03</v>
      </c>
      <c r="U3103" s="12">
        <v>2711.2799999999997</v>
      </c>
      <c r="V3103" s="12">
        <v>87664.72</v>
      </c>
      <c r="W3103" s="12">
        <v>822</v>
      </c>
      <c r="X3103" s="12">
        <v>146058</v>
      </c>
      <c r="Y3103" s="14">
        <f>+DAY('TABLA PRINCIPAL'!$B3103)</f>
        <v>14</v>
      </c>
      <c r="Z3103" s="14">
        <f>+MONTH('TABLA PRINCIPAL'!$B3103)</f>
        <v>5</v>
      </c>
      <c r="AA3103" s="14">
        <f>+YEAR('TABLA PRINCIPAL'!$B3103)</f>
        <v>2013</v>
      </c>
      <c r="AB3103" s="22" t="str">
        <f>+IF(Ventas_Oficina[[#This Row],[Total del pedido]]&gt;=100000,"SI","NO")</f>
        <v>NO</v>
      </c>
      <c r="AC3103" s="22" t="str">
        <f>+_xlfn.XLOOKUP(Ventas_Oficina[[#This Row],[Nº de artículo]],AUXILIAR!A3102:A8001,AUXILIAR!D3102:D8001,"Error",0)</f>
        <v>Enviado a tiempo</v>
      </c>
      <c r="AD3103" s="22" t="str">
        <f>+IF(AND(Ventas_Oficina[[#This Row],[Total]]&gt;75000,Ventas_Oficina[[#This Row],[Envio a tiempo]]="Enviado a tiempo"),"Buena Venta","Venta Mala")</f>
        <v>Buena Venta</v>
      </c>
    </row>
    <row r="3104" spans="1:30" x14ac:dyDescent="0.25">
      <c r="A3104" s="25">
        <v>1502641</v>
      </c>
      <c r="B3104" s="5">
        <v>42226</v>
      </c>
      <c r="C3104" s="6" t="s">
        <v>104</v>
      </c>
      <c r="D3104" s="6" t="s">
        <v>105</v>
      </c>
      <c r="E3104" s="6" t="s">
        <v>4</v>
      </c>
      <c r="F3104" s="6" t="s">
        <v>5</v>
      </c>
      <c r="G3104" s="6" t="s">
        <v>1009</v>
      </c>
      <c r="H3104" s="6" t="s">
        <v>106</v>
      </c>
      <c r="I3104" s="6" t="s">
        <v>1012</v>
      </c>
      <c r="J3104" s="6" t="s">
        <v>1138</v>
      </c>
      <c r="K3104" s="6" t="s">
        <v>1261</v>
      </c>
      <c r="L3104" s="6" t="s">
        <v>1266</v>
      </c>
      <c r="M3104" s="6" t="s">
        <v>1272</v>
      </c>
      <c r="N3104" s="5">
        <v>42229</v>
      </c>
      <c r="O3104" s="7">
        <v>410</v>
      </c>
      <c r="P3104" s="7">
        <v>931</v>
      </c>
      <c r="Q3104" s="7">
        <v>521</v>
      </c>
      <c r="R3104" s="6">
        <v>33</v>
      </c>
      <c r="S3104" s="7">
        <v>30723</v>
      </c>
      <c r="T3104" s="8">
        <v>0.05</v>
      </c>
      <c r="U3104" s="7">
        <v>1536.15</v>
      </c>
      <c r="V3104" s="7">
        <v>29186.85</v>
      </c>
      <c r="W3104" s="7">
        <v>398</v>
      </c>
      <c r="X3104" s="7">
        <v>27490</v>
      </c>
      <c r="Y3104" s="9">
        <f>+DAY('TABLA PRINCIPAL'!$B3104)</f>
        <v>10</v>
      </c>
      <c r="Z3104" s="9">
        <f>+MONTH('TABLA PRINCIPAL'!$B3104)</f>
        <v>8</v>
      </c>
      <c r="AA3104" s="9">
        <f>+YEAR('TABLA PRINCIPAL'!$B3104)</f>
        <v>2015</v>
      </c>
      <c r="AB3104" s="22" t="str">
        <f>+IF(Ventas_Oficina[[#This Row],[Total del pedido]]&gt;=100000,"SI","NO")</f>
        <v>NO</v>
      </c>
      <c r="AC3104" s="22" t="str">
        <f>+_xlfn.XLOOKUP(Ventas_Oficina[[#This Row],[Nº de artículo]],AUXILIAR!A3103:A8002,AUXILIAR!D3103:D8002,"Error",0)</f>
        <v>Enviado a tiempo</v>
      </c>
      <c r="AD3104" s="22" t="str">
        <f>+IF(AND(Ventas_Oficina[[#This Row],[Total]]&gt;75000,Ventas_Oficina[[#This Row],[Envio a tiempo]]="Enviado a tiempo"),"Buena Venta","Venta Mala")</f>
        <v>Venta Mala</v>
      </c>
    </row>
    <row r="3105" spans="1:30" x14ac:dyDescent="0.25">
      <c r="A3105" s="26">
        <v>1502641</v>
      </c>
      <c r="B3105" s="10">
        <v>42226</v>
      </c>
      <c r="C3105" s="11" t="s">
        <v>104</v>
      </c>
      <c r="D3105" s="11" t="s">
        <v>382</v>
      </c>
      <c r="E3105" s="11" t="s">
        <v>4</v>
      </c>
      <c r="F3105" s="11" t="s">
        <v>5</v>
      </c>
      <c r="G3105" s="11" t="s">
        <v>1010</v>
      </c>
      <c r="H3105" s="11" t="s">
        <v>58</v>
      </c>
      <c r="I3105" s="11" t="s">
        <v>1016</v>
      </c>
      <c r="J3105" s="11" t="s">
        <v>1238</v>
      </c>
      <c r="K3105" s="11" t="s">
        <v>1261</v>
      </c>
      <c r="L3105" s="11" t="s">
        <v>1265</v>
      </c>
      <c r="M3105" s="11" t="s">
        <v>1272</v>
      </c>
      <c r="N3105" s="10">
        <v>42229</v>
      </c>
      <c r="O3105" s="12">
        <v>450</v>
      </c>
      <c r="P3105" s="12">
        <v>1098</v>
      </c>
      <c r="Q3105" s="12">
        <v>534</v>
      </c>
      <c r="R3105" s="11">
        <v>40</v>
      </c>
      <c r="S3105" s="12">
        <v>43920</v>
      </c>
      <c r="T3105" s="13">
        <v>0.04</v>
      </c>
      <c r="U3105" s="12">
        <v>1756.8</v>
      </c>
      <c r="V3105" s="12">
        <v>42163.199999999997</v>
      </c>
      <c r="W3105" s="12">
        <v>400</v>
      </c>
      <c r="X3105" s="12">
        <v>27490</v>
      </c>
      <c r="Y3105" s="14">
        <f>+DAY('TABLA PRINCIPAL'!$B3105)</f>
        <v>10</v>
      </c>
      <c r="Z3105" s="14">
        <f>+MONTH('TABLA PRINCIPAL'!$B3105)</f>
        <v>8</v>
      </c>
      <c r="AA3105" s="14">
        <f>+YEAR('TABLA PRINCIPAL'!$B3105)</f>
        <v>2015</v>
      </c>
      <c r="AB3105" s="22" t="str">
        <f>+IF(Ventas_Oficina[[#This Row],[Total del pedido]]&gt;=100000,"SI","NO")</f>
        <v>NO</v>
      </c>
      <c r="AC3105" s="22" t="str">
        <f>+_xlfn.XLOOKUP(Ventas_Oficina[[#This Row],[Nº de artículo]],AUXILIAR!A3104:A8003,AUXILIAR!D3104:D8003,"Error",0)</f>
        <v>Enviado a tiempo</v>
      </c>
      <c r="AD3105" s="22" t="str">
        <f>+IF(AND(Ventas_Oficina[[#This Row],[Total]]&gt;75000,Ventas_Oficina[[#This Row],[Envio a tiempo]]="Enviado a tiempo"),"Buena Venta","Venta Mala")</f>
        <v>Venta Mala</v>
      </c>
    </row>
    <row r="3106" spans="1:30" x14ac:dyDescent="0.25">
      <c r="A3106" s="25">
        <v>1502641</v>
      </c>
      <c r="B3106" s="5">
        <v>42226</v>
      </c>
      <c r="C3106" s="6" t="s">
        <v>104</v>
      </c>
      <c r="D3106" s="6" t="s">
        <v>105</v>
      </c>
      <c r="E3106" s="6" t="s">
        <v>4</v>
      </c>
      <c r="F3106" s="6" t="s">
        <v>5</v>
      </c>
      <c r="G3106" s="6" t="s">
        <v>1007</v>
      </c>
      <c r="H3106" s="6" t="s">
        <v>106</v>
      </c>
      <c r="I3106" s="6" t="s">
        <v>1016</v>
      </c>
      <c r="J3106" s="6" t="s">
        <v>1138</v>
      </c>
      <c r="K3106" s="6" t="s">
        <v>1262</v>
      </c>
      <c r="L3106" s="6" t="s">
        <v>1270</v>
      </c>
      <c r="M3106" s="6" t="s">
        <v>1274</v>
      </c>
      <c r="N3106" s="5">
        <v>42229</v>
      </c>
      <c r="O3106" s="7">
        <v>410</v>
      </c>
      <c r="P3106" s="7">
        <v>931</v>
      </c>
      <c r="Q3106" s="7">
        <v>521</v>
      </c>
      <c r="R3106" s="6">
        <v>44</v>
      </c>
      <c r="S3106" s="7">
        <v>40964</v>
      </c>
      <c r="T3106" s="8">
        <v>0.03</v>
      </c>
      <c r="U3106" s="7">
        <v>1228.9199999999998</v>
      </c>
      <c r="V3106" s="7">
        <v>39735.08</v>
      </c>
      <c r="W3106" s="7">
        <v>398</v>
      </c>
      <c r="X3106" s="7">
        <v>27490</v>
      </c>
      <c r="Y3106" s="9">
        <f>+DAY('TABLA PRINCIPAL'!$B3106)</f>
        <v>10</v>
      </c>
      <c r="Z3106" s="9">
        <f>+MONTH('TABLA PRINCIPAL'!$B3106)</f>
        <v>8</v>
      </c>
      <c r="AA3106" s="9">
        <f>+YEAR('TABLA PRINCIPAL'!$B3106)</f>
        <v>2015</v>
      </c>
      <c r="AB3106" s="22" t="str">
        <f>+IF(Ventas_Oficina[[#This Row],[Total del pedido]]&gt;=100000,"SI","NO")</f>
        <v>NO</v>
      </c>
      <c r="AC3106" s="22" t="str">
        <f>+_xlfn.XLOOKUP(Ventas_Oficina[[#This Row],[Nº de artículo]],AUXILIAR!A3105:A8004,AUXILIAR!D3105:D8004,"Error",0)</f>
        <v>Enviado a tiempo</v>
      </c>
      <c r="AD3106" s="22" t="str">
        <f>+IF(AND(Ventas_Oficina[[#This Row],[Total]]&gt;75000,Ventas_Oficina[[#This Row],[Envio a tiempo]]="Enviado a tiempo"),"Buena Venta","Venta Mala")</f>
        <v>Venta Mala</v>
      </c>
    </row>
    <row r="3107" spans="1:30" x14ac:dyDescent="0.25">
      <c r="A3107" s="26">
        <v>1502975</v>
      </c>
      <c r="B3107" s="10">
        <v>42456</v>
      </c>
      <c r="C3107" s="11" t="s">
        <v>802</v>
      </c>
      <c r="D3107" s="11" t="s">
        <v>803</v>
      </c>
      <c r="E3107" s="11" t="s">
        <v>4</v>
      </c>
      <c r="F3107" s="11" t="s">
        <v>5</v>
      </c>
      <c r="G3107" s="11" t="s">
        <v>1010</v>
      </c>
      <c r="H3107" s="11" t="s">
        <v>9</v>
      </c>
      <c r="I3107" s="11" t="s">
        <v>1014</v>
      </c>
      <c r="J3107" s="11" t="s">
        <v>1085</v>
      </c>
      <c r="K3107" s="11" t="s">
        <v>1263</v>
      </c>
      <c r="L3107" s="11" t="s">
        <v>1269</v>
      </c>
      <c r="M3107" s="11" t="s">
        <v>1272</v>
      </c>
      <c r="N3107" s="10">
        <v>42463</v>
      </c>
      <c r="O3107" s="12">
        <v>384</v>
      </c>
      <c r="P3107" s="12">
        <v>630</v>
      </c>
      <c r="Q3107" s="12">
        <v>246</v>
      </c>
      <c r="R3107" s="11">
        <v>7</v>
      </c>
      <c r="S3107" s="12">
        <v>4410</v>
      </c>
      <c r="T3107" s="13">
        <v>0.02</v>
      </c>
      <c r="U3107" s="12">
        <v>88.2</v>
      </c>
      <c r="V3107" s="12">
        <v>4321.8</v>
      </c>
      <c r="W3107" s="12">
        <v>50</v>
      </c>
      <c r="X3107" s="12">
        <v>19964</v>
      </c>
      <c r="Y3107" s="14">
        <f>+DAY('TABLA PRINCIPAL'!$B3107)</f>
        <v>27</v>
      </c>
      <c r="Z3107" s="14">
        <f>+MONTH('TABLA PRINCIPAL'!$B3107)</f>
        <v>3</v>
      </c>
      <c r="AA3107" s="14">
        <f>+YEAR('TABLA PRINCIPAL'!$B3107)</f>
        <v>2016</v>
      </c>
      <c r="AB3107" s="22" t="str">
        <f>+IF(Ventas_Oficina[[#This Row],[Total del pedido]]&gt;=100000,"SI","NO")</f>
        <v>NO</v>
      </c>
      <c r="AC3107" s="22" t="str">
        <f>+_xlfn.XLOOKUP(Ventas_Oficina[[#This Row],[Nº de artículo]],AUXILIAR!A3106:A8005,AUXILIAR!D3106:D8005,"Error",0)</f>
        <v>Enviado a tiempo</v>
      </c>
      <c r="AD3107" s="22" t="str">
        <f>+IF(AND(Ventas_Oficina[[#This Row],[Total]]&gt;75000,Ventas_Oficina[[#This Row],[Envio a tiempo]]="Enviado a tiempo"),"Buena Venta","Venta Mala")</f>
        <v>Venta Mala</v>
      </c>
    </row>
    <row r="3108" spans="1:30" x14ac:dyDescent="0.25">
      <c r="A3108" s="25">
        <v>1503706</v>
      </c>
      <c r="B3108" s="5">
        <v>42234</v>
      </c>
      <c r="C3108" s="6" t="s">
        <v>804</v>
      </c>
      <c r="D3108" s="6" t="s">
        <v>150</v>
      </c>
      <c r="E3108" s="6" t="s">
        <v>12</v>
      </c>
      <c r="F3108" s="6" t="s">
        <v>13</v>
      </c>
      <c r="G3108" s="6" t="s">
        <v>1009</v>
      </c>
      <c r="H3108" s="6" t="s">
        <v>42</v>
      </c>
      <c r="I3108" s="6" t="s">
        <v>1012</v>
      </c>
      <c r="J3108" s="6" t="s">
        <v>1053</v>
      </c>
      <c r="K3108" s="6" t="s">
        <v>1262</v>
      </c>
      <c r="L3108" s="6" t="s">
        <v>1266</v>
      </c>
      <c r="M3108" s="6" t="s">
        <v>1272</v>
      </c>
      <c r="N3108" s="5">
        <v>42232</v>
      </c>
      <c r="O3108" s="7">
        <v>37799</v>
      </c>
      <c r="P3108" s="7">
        <v>59999</v>
      </c>
      <c r="Q3108" s="7">
        <v>22200</v>
      </c>
      <c r="R3108" s="6">
        <v>16</v>
      </c>
      <c r="S3108" s="7">
        <v>959984</v>
      </c>
      <c r="T3108" s="8">
        <v>0.03</v>
      </c>
      <c r="U3108" s="7">
        <v>28799.52</v>
      </c>
      <c r="V3108" s="7">
        <v>931184.48</v>
      </c>
      <c r="W3108" s="7">
        <v>2449</v>
      </c>
      <c r="X3108" s="7">
        <v>2569206</v>
      </c>
      <c r="Y3108" s="9">
        <f>+DAY('TABLA PRINCIPAL'!$B3108)</f>
        <v>18</v>
      </c>
      <c r="Z3108" s="9">
        <f>+MONTH('TABLA PRINCIPAL'!$B3108)</f>
        <v>8</v>
      </c>
      <c r="AA3108" s="9">
        <f>+YEAR('TABLA PRINCIPAL'!$B3108)</f>
        <v>2015</v>
      </c>
      <c r="AB3108" s="22" t="str">
        <f>+IF(Ventas_Oficina[[#This Row],[Total del pedido]]&gt;=100000,"SI","NO")</f>
        <v>SI</v>
      </c>
      <c r="AC3108" s="22" t="str">
        <f>+_xlfn.XLOOKUP(Ventas_Oficina[[#This Row],[Nº de artículo]],AUXILIAR!A3107:A8006,AUXILIAR!D3107:D8006,"Error",0)</f>
        <v>No enviado a tiempo</v>
      </c>
      <c r="AD3108" s="22" t="str">
        <f>+IF(AND(Ventas_Oficina[[#This Row],[Total]]&gt;75000,Ventas_Oficina[[#This Row],[Envio a tiempo]]="Enviado a tiempo"),"Buena Venta","Venta Mala")</f>
        <v>Venta Mala</v>
      </c>
    </row>
    <row r="3109" spans="1:30" x14ac:dyDescent="0.25">
      <c r="A3109" s="26">
        <v>1504436</v>
      </c>
      <c r="B3109" s="10">
        <v>42226</v>
      </c>
      <c r="C3109" s="11" t="s">
        <v>104</v>
      </c>
      <c r="D3109" s="11" t="s">
        <v>805</v>
      </c>
      <c r="E3109" s="11" t="s">
        <v>4</v>
      </c>
      <c r="F3109" s="11" t="s">
        <v>5</v>
      </c>
      <c r="G3109" s="11" t="s">
        <v>1007</v>
      </c>
      <c r="H3109" s="11" t="s">
        <v>106</v>
      </c>
      <c r="I3109" s="11" t="s">
        <v>1015</v>
      </c>
      <c r="J3109" s="11" t="s">
        <v>1077</v>
      </c>
      <c r="K3109" s="11" t="s">
        <v>1261</v>
      </c>
      <c r="L3109" s="11" t="s">
        <v>1267</v>
      </c>
      <c r="M3109" s="11" t="s">
        <v>1272</v>
      </c>
      <c r="N3109" s="10">
        <v>42229</v>
      </c>
      <c r="O3109" s="12">
        <v>403</v>
      </c>
      <c r="P3109" s="12">
        <v>938</v>
      </c>
      <c r="Q3109" s="12">
        <v>535</v>
      </c>
      <c r="R3109" s="11">
        <v>37</v>
      </c>
      <c r="S3109" s="12">
        <v>34706</v>
      </c>
      <c r="T3109" s="13">
        <v>0.04</v>
      </c>
      <c r="U3109" s="12">
        <v>1388.24</v>
      </c>
      <c r="V3109" s="12">
        <v>33317.760000000002</v>
      </c>
      <c r="W3109" s="12">
        <v>728</v>
      </c>
      <c r="X3109" s="12">
        <v>27490</v>
      </c>
      <c r="Y3109" s="14">
        <f>+DAY('TABLA PRINCIPAL'!$B3109)</f>
        <v>10</v>
      </c>
      <c r="Z3109" s="14">
        <f>+MONTH('TABLA PRINCIPAL'!$B3109)</f>
        <v>8</v>
      </c>
      <c r="AA3109" s="14">
        <f>+YEAR('TABLA PRINCIPAL'!$B3109)</f>
        <v>2015</v>
      </c>
      <c r="AB3109" s="22" t="str">
        <f>+IF(Ventas_Oficina[[#This Row],[Total del pedido]]&gt;=100000,"SI","NO")</f>
        <v>NO</v>
      </c>
      <c r="AC3109" s="22" t="str">
        <f>+_xlfn.XLOOKUP(Ventas_Oficina[[#This Row],[Nº de artículo]],AUXILIAR!A3108:A8007,AUXILIAR!D3108:D8007,"Error",0)</f>
        <v>Enviado a tiempo</v>
      </c>
      <c r="AD3109" s="22" t="str">
        <f>+IF(AND(Ventas_Oficina[[#This Row],[Total]]&gt;75000,Ventas_Oficina[[#This Row],[Envio a tiempo]]="Enviado a tiempo"),"Buena Venta","Venta Mala")</f>
        <v>Venta Mala</v>
      </c>
    </row>
    <row r="3110" spans="1:30" x14ac:dyDescent="0.25">
      <c r="A3110" s="25">
        <v>1504436</v>
      </c>
      <c r="B3110" s="5">
        <v>42194</v>
      </c>
      <c r="C3110" s="6" t="s">
        <v>351</v>
      </c>
      <c r="D3110" s="6" t="s">
        <v>123</v>
      </c>
      <c r="E3110" s="6" t="s">
        <v>4</v>
      </c>
      <c r="F3110" s="6" t="s">
        <v>5</v>
      </c>
      <c r="G3110" s="6" t="s">
        <v>1010</v>
      </c>
      <c r="H3110" s="6" t="s">
        <v>9</v>
      </c>
      <c r="I3110" s="6" t="s">
        <v>1015</v>
      </c>
      <c r="J3110" s="6" t="s">
        <v>1117</v>
      </c>
      <c r="K3110" s="6" t="s">
        <v>1262</v>
      </c>
      <c r="L3110" s="6" t="s">
        <v>1268</v>
      </c>
      <c r="M3110" s="6" t="s">
        <v>1272</v>
      </c>
      <c r="N3110" s="5">
        <v>42195</v>
      </c>
      <c r="O3110" s="7">
        <v>352</v>
      </c>
      <c r="P3110" s="7">
        <v>558</v>
      </c>
      <c r="Q3110" s="7">
        <v>206</v>
      </c>
      <c r="R3110" s="6">
        <v>2</v>
      </c>
      <c r="S3110" s="7">
        <v>1116</v>
      </c>
      <c r="T3110" s="8">
        <v>0.01</v>
      </c>
      <c r="U3110" s="7">
        <v>11.16</v>
      </c>
      <c r="V3110" s="7">
        <v>1104.8399999999999</v>
      </c>
      <c r="W3110" s="7">
        <v>299</v>
      </c>
      <c r="X3110" s="7">
        <v>19672</v>
      </c>
      <c r="Y3110" s="9">
        <f>+DAY('TABLA PRINCIPAL'!$B3110)</f>
        <v>9</v>
      </c>
      <c r="Z3110" s="9">
        <f>+MONTH('TABLA PRINCIPAL'!$B3110)</f>
        <v>7</v>
      </c>
      <c r="AA3110" s="9">
        <f>+YEAR('TABLA PRINCIPAL'!$B3110)</f>
        <v>2015</v>
      </c>
      <c r="AB3110" s="22" t="str">
        <f>+IF(Ventas_Oficina[[#This Row],[Total del pedido]]&gt;=100000,"SI","NO")</f>
        <v>NO</v>
      </c>
      <c r="AC3110" s="22" t="str">
        <f>+_xlfn.XLOOKUP(Ventas_Oficina[[#This Row],[Nº de artículo]],AUXILIAR!A3109:A8008,AUXILIAR!D3109:D8008,"Error",0)</f>
        <v>Enviado a tiempo</v>
      </c>
      <c r="AD3110" s="22" t="str">
        <f>+IF(AND(Ventas_Oficina[[#This Row],[Total]]&gt;75000,Ventas_Oficina[[#This Row],[Envio a tiempo]]="Enviado a tiempo"),"Buena Venta","Venta Mala")</f>
        <v>Venta Mala</v>
      </c>
    </row>
    <row r="3111" spans="1:30" x14ac:dyDescent="0.25">
      <c r="A3111" s="26">
        <v>1504436</v>
      </c>
      <c r="B3111" s="10">
        <v>42227</v>
      </c>
      <c r="C3111" s="11" t="s">
        <v>491</v>
      </c>
      <c r="D3111" s="11" t="s">
        <v>26</v>
      </c>
      <c r="E3111" s="11" t="s">
        <v>4</v>
      </c>
      <c r="F3111" s="11" t="s">
        <v>5</v>
      </c>
      <c r="G3111" s="11" t="s">
        <v>1010</v>
      </c>
      <c r="H3111" s="11" t="s">
        <v>27</v>
      </c>
      <c r="I3111" s="11" t="s">
        <v>1015</v>
      </c>
      <c r="J3111" s="11" t="s">
        <v>1022</v>
      </c>
      <c r="K3111" s="11" t="s">
        <v>1261</v>
      </c>
      <c r="L3111" s="11" t="s">
        <v>1265</v>
      </c>
      <c r="M3111" s="11" t="s">
        <v>1273</v>
      </c>
      <c r="N3111" s="10">
        <v>42228</v>
      </c>
      <c r="O3111" s="12">
        <v>153</v>
      </c>
      <c r="P3111" s="12">
        <v>278</v>
      </c>
      <c r="Q3111" s="12">
        <v>125</v>
      </c>
      <c r="R3111" s="11">
        <v>30</v>
      </c>
      <c r="S3111" s="12">
        <v>8340</v>
      </c>
      <c r="T3111" s="13">
        <v>0.08</v>
      </c>
      <c r="U3111" s="12">
        <v>667.2</v>
      </c>
      <c r="V3111" s="12">
        <v>7672.8</v>
      </c>
      <c r="W3111" s="12">
        <v>134</v>
      </c>
      <c r="X3111" s="12">
        <v>11088</v>
      </c>
      <c r="Y3111" s="14">
        <f>+DAY('TABLA PRINCIPAL'!$B3111)</f>
        <v>11</v>
      </c>
      <c r="Z3111" s="14">
        <f>+MONTH('TABLA PRINCIPAL'!$B3111)</f>
        <v>8</v>
      </c>
      <c r="AA3111" s="14">
        <f>+YEAR('TABLA PRINCIPAL'!$B3111)</f>
        <v>2015</v>
      </c>
      <c r="AB3111" s="22" t="str">
        <f>+IF(Ventas_Oficina[[#This Row],[Total del pedido]]&gt;=100000,"SI","NO")</f>
        <v>NO</v>
      </c>
      <c r="AC3111" s="22" t="str">
        <f>+_xlfn.XLOOKUP(Ventas_Oficina[[#This Row],[Nº de artículo]],AUXILIAR!A3110:A8009,AUXILIAR!D3110:D8009,"Error",0)</f>
        <v>No enviado a tiempo</v>
      </c>
      <c r="AD3111" s="22" t="str">
        <f>+IF(AND(Ventas_Oficina[[#This Row],[Total]]&gt;75000,Ventas_Oficina[[#This Row],[Envio a tiempo]]="Enviado a tiempo"),"Buena Venta","Venta Mala")</f>
        <v>Venta Mala</v>
      </c>
    </row>
    <row r="3112" spans="1:30" x14ac:dyDescent="0.25">
      <c r="A3112" s="25">
        <v>1504436</v>
      </c>
      <c r="B3112" s="5">
        <v>42118</v>
      </c>
      <c r="C3112" s="6" t="s">
        <v>207</v>
      </c>
      <c r="D3112" s="6" t="s">
        <v>177</v>
      </c>
      <c r="E3112" s="6" t="s">
        <v>4</v>
      </c>
      <c r="F3112" s="6" t="s">
        <v>5</v>
      </c>
      <c r="G3112" s="6" t="s">
        <v>1010</v>
      </c>
      <c r="H3112" s="6" t="s">
        <v>6</v>
      </c>
      <c r="I3112" s="6" t="s">
        <v>1015</v>
      </c>
      <c r="J3112" s="6" t="s">
        <v>1133</v>
      </c>
      <c r="K3112" s="6" t="s">
        <v>1261</v>
      </c>
      <c r="L3112" s="6" t="s">
        <v>1267</v>
      </c>
      <c r="M3112" s="6" t="s">
        <v>1272</v>
      </c>
      <c r="N3112" s="5">
        <v>42118</v>
      </c>
      <c r="O3112" s="7">
        <v>176</v>
      </c>
      <c r="P3112" s="7">
        <v>294</v>
      </c>
      <c r="Q3112" s="7">
        <v>118</v>
      </c>
      <c r="R3112" s="6">
        <v>40</v>
      </c>
      <c r="S3112" s="7">
        <v>11760</v>
      </c>
      <c r="T3112" s="8">
        <v>0.05</v>
      </c>
      <c r="U3112" s="7">
        <v>588</v>
      </c>
      <c r="V3112" s="7">
        <v>11172</v>
      </c>
      <c r="W3112" s="7">
        <v>81</v>
      </c>
      <c r="X3112" s="7">
        <v>11088</v>
      </c>
      <c r="Y3112" s="9">
        <f>+DAY('TABLA PRINCIPAL'!$B3112)</f>
        <v>24</v>
      </c>
      <c r="Z3112" s="9">
        <f>+MONTH('TABLA PRINCIPAL'!$B3112)</f>
        <v>4</v>
      </c>
      <c r="AA3112" s="9">
        <f>+YEAR('TABLA PRINCIPAL'!$B3112)</f>
        <v>2015</v>
      </c>
      <c r="AB3112" s="22" t="str">
        <f>+IF(Ventas_Oficina[[#This Row],[Total del pedido]]&gt;=100000,"SI","NO")</f>
        <v>NO</v>
      </c>
      <c r="AC3112" s="22" t="str">
        <f>+_xlfn.XLOOKUP(Ventas_Oficina[[#This Row],[Nº de artículo]],AUXILIAR!A3111:A8010,AUXILIAR!D3111:D8010,"Error",0)</f>
        <v>No enviado a tiempo</v>
      </c>
      <c r="AD3112" s="22" t="str">
        <f>+IF(AND(Ventas_Oficina[[#This Row],[Total]]&gt;75000,Ventas_Oficina[[#This Row],[Envio a tiempo]]="Enviado a tiempo"),"Buena Venta","Venta Mala")</f>
        <v>Venta Mala</v>
      </c>
    </row>
    <row r="3113" spans="1:30" x14ac:dyDescent="0.25">
      <c r="A3113" s="26">
        <v>1504436</v>
      </c>
      <c r="B3113" s="10">
        <v>42240</v>
      </c>
      <c r="C3113" s="11" t="s">
        <v>63</v>
      </c>
      <c r="D3113" s="11" t="s">
        <v>52</v>
      </c>
      <c r="E3113" s="11" t="s">
        <v>4</v>
      </c>
      <c r="F3113" s="11" t="s">
        <v>5</v>
      </c>
      <c r="G3113" s="11" t="s">
        <v>1010</v>
      </c>
      <c r="H3113" s="11" t="s">
        <v>53</v>
      </c>
      <c r="I3113" s="11" t="s">
        <v>1016</v>
      </c>
      <c r="J3113" s="11" t="s">
        <v>1133</v>
      </c>
      <c r="K3113" s="11" t="s">
        <v>1261</v>
      </c>
      <c r="L3113" s="11" t="s">
        <v>1265</v>
      </c>
      <c r="M3113" s="11" t="s">
        <v>1272</v>
      </c>
      <c r="N3113" s="10">
        <v>42242</v>
      </c>
      <c r="O3113" s="12">
        <v>176</v>
      </c>
      <c r="P3113" s="12">
        <v>294</v>
      </c>
      <c r="Q3113" s="12">
        <v>118</v>
      </c>
      <c r="R3113" s="11">
        <v>26</v>
      </c>
      <c r="S3113" s="12">
        <v>7644</v>
      </c>
      <c r="T3113" s="13">
        <v>0.01</v>
      </c>
      <c r="U3113" s="12">
        <v>76.44</v>
      </c>
      <c r="V3113" s="12">
        <v>7567.56</v>
      </c>
      <c r="W3113" s="12">
        <v>81</v>
      </c>
      <c r="X3113" s="12">
        <v>11078</v>
      </c>
      <c r="Y3113" s="14">
        <f>+DAY('TABLA PRINCIPAL'!$B3113)</f>
        <v>24</v>
      </c>
      <c r="Z3113" s="14">
        <f>+MONTH('TABLA PRINCIPAL'!$B3113)</f>
        <v>8</v>
      </c>
      <c r="AA3113" s="14">
        <f>+YEAR('TABLA PRINCIPAL'!$B3113)</f>
        <v>2015</v>
      </c>
      <c r="AB3113" s="22" t="str">
        <f>+IF(Ventas_Oficina[[#This Row],[Total del pedido]]&gt;=100000,"SI","NO")</f>
        <v>NO</v>
      </c>
      <c r="AC3113" s="22" t="str">
        <f>+_xlfn.XLOOKUP(Ventas_Oficina[[#This Row],[Nº de artículo]],AUXILIAR!A3112:A8011,AUXILIAR!D3112:D8011,"Error",0)</f>
        <v>No enviado a tiempo</v>
      </c>
      <c r="AD3113" s="22" t="str">
        <f>+IF(AND(Ventas_Oficina[[#This Row],[Total]]&gt;75000,Ventas_Oficina[[#This Row],[Envio a tiempo]]="Enviado a tiempo"),"Buena Venta","Venta Mala")</f>
        <v>Venta Mala</v>
      </c>
    </row>
    <row r="3114" spans="1:30" x14ac:dyDescent="0.25">
      <c r="A3114" s="25">
        <v>1504436</v>
      </c>
      <c r="B3114" s="5">
        <v>42247</v>
      </c>
      <c r="C3114" s="6" t="s">
        <v>600</v>
      </c>
      <c r="D3114" s="6" t="s">
        <v>91</v>
      </c>
      <c r="E3114" s="6" t="s">
        <v>4</v>
      </c>
      <c r="F3114" s="6" t="s">
        <v>5</v>
      </c>
      <c r="G3114" s="6" t="s">
        <v>1010</v>
      </c>
      <c r="H3114" s="6" t="s">
        <v>24</v>
      </c>
      <c r="I3114" s="6" t="s">
        <v>1012</v>
      </c>
      <c r="J3114" s="6" t="s">
        <v>1022</v>
      </c>
      <c r="K3114" s="6" t="s">
        <v>1261</v>
      </c>
      <c r="L3114" s="6" t="s">
        <v>1265</v>
      </c>
      <c r="M3114" s="6" t="s">
        <v>1273</v>
      </c>
      <c r="N3114" s="5">
        <v>42247</v>
      </c>
      <c r="O3114" s="7">
        <v>153</v>
      </c>
      <c r="P3114" s="7">
        <v>278</v>
      </c>
      <c r="Q3114" s="7">
        <v>125</v>
      </c>
      <c r="R3114" s="6">
        <v>6</v>
      </c>
      <c r="S3114" s="7">
        <v>1668</v>
      </c>
      <c r="T3114" s="8">
        <v>0</v>
      </c>
      <c r="U3114" s="7">
        <v>0</v>
      </c>
      <c r="V3114" s="7">
        <v>1668</v>
      </c>
      <c r="W3114" s="7">
        <v>134</v>
      </c>
      <c r="X3114" s="7">
        <v>11088</v>
      </c>
      <c r="Y3114" s="9">
        <f>+DAY('TABLA PRINCIPAL'!$B3114)</f>
        <v>31</v>
      </c>
      <c r="Z3114" s="9">
        <f>+MONTH('TABLA PRINCIPAL'!$B3114)</f>
        <v>8</v>
      </c>
      <c r="AA3114" s="9">
        <f>+YEAR('TABLA PRINCIPAL'!$B3114)</f>
        <v>2015</v>
      </c>
      <c r="AB3114" s="22" t="str">
        <f>+IF(Ventas_Oficina[[#This Row],[Total del pedido]]&gt;=100000,"SI","NO")</f>
        <v>NO</v>
      </c>
      <c r="AC3114" s="22" t="str">
        <f>+_xlfn.XLOOKUP(Ventas_Oficina[[#This Row],[Nº de artículo]],AUXILIAR!A3113:A8012,AUXILIAR!D3113:D8012,"Error",0)</f>
        <v>Enviado a tiempo</v>
      </c>
      <c r="AD3114" s="22" t="str">
        <f>+IF(AND(Ventas_Oficina[[#This Row],[Total]]&gt;75000,Ventas_Oficina[[#This Row],[Envio a tiempo]]="Enviado a tiempo"),"Buena Venta","Venta Mala")</f>
        <v>Venta Mala</v>
      </c>
    </row>
    <row r="3115" spans="1:30" x14ac:dyDescent="0.25">
      <c r="A3115" s="26">
        <v>1504801</v>
      </c>
      <c r="B3115" s="10">
        <v>41694</v>
      </c>
      <c r="C3115" s="11" t="s">
        <v>138</v>
      </c>
      <c r="D3115" s="11" t="s">
        <v>150</v>
      </c>
      <c r="E3115" s="11" t="s">
        <v>12</v>
      </c>
      <c r="F3115" s="11" t="s">
        <v>13</v>
      </c>
      <c r="G3115" s="11" t="s">
        <v>1008</v>
      </c>
      <c r="H3115" s="11" t="s">
        <v>14</v>
      </c>
      <c r="I3115" s="11" t="s">
        <v>1012</v>
      </c>
      <c r="J3115" s="11" t="s">
        <v>1099</v>
      </c>
      <c r="K3115" s="11" t="s">
        <v>1261</v>
      </c>
      <c r="L3115" s="11" t="s">
        <v>1267</v>
      </c>
      <c r="M3115" s="11" t="s">
        <v>1272</v>
      </c>
      <c r="N3115" s="10">
        <v>41695</v>
      </c>
      <c r="O3115" s="12">
        <v>93</v>
      </c>
      <c r="P3115" s="12">
        <v>160</v>
      </c>
      <c r="Q3115" s="12">
        <v>67</v>
      </c>
      <c r="R3115" s="11">
        <v>8</v>
      </c>
      <c r="S3115" s="12">
        <v>1280</v>
      </c>
      <c r="T3115" s="13">
        <v>0.04</v>
      </c>
      <c r="U3115" s="12">
        <v>51.2</v>
      </c>
      <c r="V3115" s="12">
        <v>1228.8</v>
      </c>
      <c r="W3115" s="12">
        <v>129</v>
      </c>
      <c r="X3115" s="12">
        <v>4893</v>
      </c>
      <c r="Y3115" s="14">
        <f>+DAY('TABLA PRINCIPAL'!$B3115)</f>
        <v>24</v>
      </c>
      <c r="Z3115" s="14">
        <f>+MONTH('TABLA PRINCIPAL'!$B3115)</f>
        <v>2</v>
      </c>
      <c r="AA3115" s="14">
        <f>+YEAR('TABLA PRINCIPAL'!$B3115)</f>
        <v>2014</v>
      </c>
      <c r="AB3115" s="22" t="str">
        <f>+IF(Ventas_Oficina[[#This Row],[Total del pedido]]&gt;=100000,"SI","NO")</f>
        <v>NO</v>
      </c>
      <c r="AC3115" s="22" t="str">
        <f>+_xlfn.XLOOKUP(Ventas_Oficina[[#This Row],[Nº de artículo]],AUXILIAR!A3114:A8013,AUXILIAR!D3114:D8013,"Error",0)</f>
        <v>No enviado a tiempo</v>
      </c>
      <c r="AD3115" s="22" t="str">
        <f>+IF(AND(Ventas_Oficina[[#This Row],[Total]]&gt;75000,Ventas_Oficina[[#This Row],[Envio a tiempo]]="Enviado a tiempo"),"Buena Venta","Venta Mala")</f>
        <v>Venta Mala</v>
      </c>
    </row>
    <row r="3116" spans="1:30" x14ac:dyDescent="0.25">
      <c r="A3116" s="25">
        <v>1504801</v>
      </c>
      <c r="B3116" s="5">
        <v>42244</v>
      </c>
      <c r="C3116" s="6" t="s">
        <v>25</v>
      </c>
      <c r="D3116" s="6" t="s">
        <v>26</v>
      </c>
      <c r="E3116" s="6" t="s">
        <v>4</v>
      </c>
      <c r="F3116" s="6" t="s">
        <v>5</v>
      </c>
      <c r="G3116" s="6" t="s">
        <v>1007</v>
      </c>
      <c r="H3116" s="6" t="s">
        <v>27</v>
      </c>
      <c r="I3116" s="6" t="s">
        <v>1015</v>
      </c>
      <c r="J3116" s="6" t="s">
        <v>1030</v>
      </c>
      <c r="K3116" s="6" t="s">
        <v>1261</v>
      </c>
      <c r="L3116" s="6" t="s">
        <v>1265</v>
      </c>
      <c r="M3116" s="6" t="s">
        <v>1272</v>
      </c>
      <c r="N3116" s="5">
        <v>42246</v>
      </c>
      <c r="O3116" s="7">
        <v>90</v>
      </c>
      <c r="P3116" s="7">
        <v>210</v>
      </c>
      <c r="Q3116" s="7">
        <v>120</v>
      </c>
      <c r="R3116" s="6">
        <v>41</v>
      </c>
      <c r="S3116" s="7">
        <v>8610</v>
      </c>
      <c r="T3116" s="8">
        <v>0.06</v>
      </c>
      <c r="U3116" s="7">
        <v>516.6</v>
      </c>
      <c r="V3116" s="7">
        <v>8093.4</v>
      </c>
      <c r="W3116" s="7">
        <v>70</v>
      </c>
      <c r="X3116" s="7">
        <v>6346</v>
      </c>
      <c r="Y3116" s="9">
        <f>+DAY('TABLA PRINCIPAL'!$B3116)</f>
        <v>28</v>
      </c>
      <c r="Z3116" s="9">
        <f>+MONTH('TABLA PRINCIPAL'!$B3116)</f>
        <v>8</v>
      </c>
      <c r="AA3116" s="9">
        <f>+YEAR('TABLA PRINCIPAL'!$B3116)</f>
        <v>2015</v>
      </c>
      <c r="AB3116" s="22" t="str">
        <f>+IF(Ventas_Oficina[[#This Row],[Total del pedido]]&gt;=100000,"SI","NO")</f>
        <v>NO</v>
      </c>
      <c r="AC3116" s="22" t="str">
        <f>+_xlfn.XLOOKUP(Ventas_Oficina[[#This Row],[Nº de artículo]],AUXILIAR!A3115:A8014,AUXILIAR!D3115:D8014,"Error",0)</f>
        <v>No enviado a tiempo</v>
      </c>
      <c r="AD3116" s="22" t="str">
        <f>+IF(AND(Ventas_Oficina[[#This Row],[Total]]&gt;75000,Ventas_Oficina[[#This Row],[Envio a tiempo]]="Enviado a tiempo"),"Buena Venta","Venta Mala")</f>
        <v>Venta Mala</v>
      </c>
    </row>
    <row r="3117" spans="1:30" x14ac:dyDescent="0.25">
      <c r="A3117" s="26">
        <v>1505167</v>
      </c>
      <c r="B3117" s="10">
        <v>42228</v>
      </c>
      <c r="C3117" s="11" t="s">
        <v>165</v>
      </c>
      <c r="D3117" s="11" t="s">
        <v>166</v>
      </c>
      <c r="E3117" s="11" t="s">
        <v>4</v>
      </c>
      <c r="F3117" s="11" t="s">
        <v>5</v>
      </c>
      <c r="G3117" s="11" t="s">
        <v>1010</v>
      </c>
      <c r="H3117" s="11" t="s">
        <v>34</v>
      </c>
      <c r="I3117" s="11" t="s">
        <v>1015</v>
      </c>
      <c r="J3117" s="11" t="s">
        <v>1031</v>
      </c>
      <c r="K3117" s="11" t="s">
        <v>1262</v>
      </c>
      <c r="L3117" s="11" t="s">
        <v>1269</v>
      </c>
      <c r="M3117" s="11" t="s">
        <v>1272</v>
      </c>
      <c r="N3117" s="10">
        <v>42231</v>
      </c>
      <c r="O3117" s="12">
        <v>831</v>
      </c>
      <c r="P3117" s="12">
        <v>1598</v>
      </c>
      <c r="Q3117" s="12">
        <v>767</v>
      </c>
      <c r="R3117" s="11">
        <v>16</v>
      </c>
      <c r="S3117" s="12">
        <v>25568</v>
      </c>
      <c r="T3117" s="13">
        <v>0</v>
      </c>
      <c r="U3117" s="12">
        <v>0</v>
      </c>
      <c r="V3117" s="12">
        <v>25568</v>
      </c>
      <c r="W3117" s="12">
        <v>650</v>
      </c>
      <c r="X3117" s="12">
        <v>11139</v>
      </c>
      <c r="Y3117" s="14">
        <f>+DAY('TABLA PRINCIPAL'!$B3117)</f>
        <v>12</v>
      </c>
      <c r="Z3117" s="14">
        <f>+MONTH('TABLA PRINCIPAL'!$B3117)</f>
        <v>8</v>
      </c>
      <c r="AA3117" s="14">
        <f>+YEAR('TABLA PRINCIPAL'!$B3117)</f>
        <v>2015</v>
      </c>
      <c r="AB3117" s="22" t="str">
        <f>+IF(Ventas_Oficina[[#This Row],[Total del pedido]]&gt;=100000,"SI","NO")</f>
        <v>NO</v>
      </c>
      <c r="AC3117" s="22" t="str">
        <f>+_xlfn.XLOOKUP(Ventas_Oficina[[#This Row],[Nº de artículo]],AUXILIAR!A3116:A8015,AUXILIAR!D3116:D8015,"Error",0)</f>
        <v>Enviado a tiempo</v>
      </c>
      <c r="AD3117" s="22" t="str">
        <f>+IF(AND(Ventas_Oficina[[#This Row],[Total]]&gt;75000,Ventas_Oficina[[#This Row],[Envio a tiempo]]="Enviado a tiempo"),"Buena Venta","Venta Mala")</f>
        <v>Venta Mala</v>
      </c>
    </row>
    <row r="3118" spans="1:30" x14ac:dyDescent="0.25">
      <c r="A3118" s="25">
        <v>1505167</v>
      </c>
      <c r="B3118" s="5">
        <v>42227</v>
      </c>
      <c r="C3118" s="6" t="s">
        <v>455</v>
      </c>
      <c r="D3118" s="6" t="s">
        <v>527</v>
      </c>
      <c r="E3118" s="6" t="s">
        <v>4</v>
      </c>
      <c r="F3118" s="6" t="s">
        <v>5</v>
      </c>
      <c r="G3118" s="6" t="s">
        <v>1009</v>
      </c>
      <c r="H3118" s="6" t="s">
        <v>27</v>
      </c>
      <c r="I3118" s="6" t="s">
        <v>1013</v>
      </c>
      <c r="J3118" s="6" t="s">
        <v>1031</v>
      </c>
      <c r="K3118" s="6" t="s">
        <v>1261</v>
      </c>
      <c r="L3118" s="6" t="s">
        <v>1265</v>
      </c>
      <c r="M3118" s="6" t="s">
        <v>1272</v>
      </c>
      <c r="N3118" s="5">
        <v>42229</v>
      </c>
      <c r="O3118" s="7">
        <v>1007</v>
      </c>
      <c r="P3118" s="7">
        <v>1598</v>
      </c>
      <c r="Q3118" s="7">
        <v>591</v>
      </c>
      <c r="R3118" s="6">
        <v>32</v>
      </c>
      <c r="S3118" s="7">
        <v>51136</v>
      </c>
      <c r="T3118" s="8">
        <v>0.05</v>
      </c>
      <c r="U3118" s="7">
        <v>2556.8000000000002</v>
      </c>
      <c r="V3118" s="7">
        <v>48579.199999999997</v>
      </c>
      <c r="W3118" s="7">
        <v>400</v>
      </c>
      <c r="X3118" s="7">
        <v>11139</v>
      </c>
      <c r="Y3118" s="9">
        <f>+DAY('TABLA PRINCIPAL'!$B3118)</f>
        <v>11</v>
      </c>
      <c r="Z3118" s="9">
        <f>+MONTH('TABLA PRINCIPAL'!$B3118)</f>
        <v>8</v>
      </c>
      <c r="AA3118" s="9">
        <f>+YEAR('TABLA PRINCIPAL'!$B3118)</f>
        <v>2015</v>
      </c>
      <c r="AB3118" s="22" t="str">
        <f>+IF(Ventas_Oficina[[#This Row],[Total del pedido]]&gt;=100000,"SI","NO")</f>
        <v>NO</v>
      </c>
      <c r="AC3118" s="22" t="str">
        <f>+_xlfn.XLOOKUP(Ventas_Oficina[[#This Row],[Nº de artículo]],AUXILIAR!A3117:A8016,AUXILIAR!D3117:D8016,"Error",0)</f>
        <v>Enviado a tiempo</v>
      </c>
      <c r="AD3118" s="22" t="str">
        <f>+IF(AND(Ventas_Oficina[[#This Row],[Total]]&gt;75000,Ventas_Oficina[[#This Row],[Envio a tiempo]]="Enviado a tiempo"),"Buena Venta","Venta Mala")</f>
        <v>Venta Mala</v>
      </c>
    </row>
    <row r="3119" spans="1:30" x14ac:dyDescent="0.25">
      <c r="A3119" s="26">
        <v>1505167</v>
      </c>
      <c r="B3119" s="10">
        <v>42228</v>
      </c>
      <c r="C3119" s="11" t="s">
        <v>165</v>
      </c>
      <c r="D3119" s="11" t="s">
        <v>166</v>
      </c>
      <c r="E3119" s="11" t="s">
        <v>4</v>
      </c>
      <c r="F3119" s="11" t="s">
        <v>5</v>
      </c>
      <c r="G3119" s="11" t="s">
        <v>1007</v>
      </c>
      <c r="H3119" s="11" t="s">
        <v>34</v>
      </c>
      <c r="I3119" s="11" t="s">
        <v>1012</v>
      </c>
      <c r="J3119" s="11" t="s">
        <v>1031</v>
      </c>
      <c r="K3119" s="11" t="s">
        <v>1261</v>
      </c>
      <c r="L3119" s="11" t="s">
        <v>1265</v>
      </c>
      <c r="M3119" s="11" t="s">
        <v>1272</v>
      </c>
      <c r="N3119" s="10">
        <v>42231</v>
      </c>
      <c r="O3119" s="12">
        <v>1007</v>
      </c>
      <c r="P3119" s="12">
        <v>1598</v>
      </c>
      <c r="Q3119" s="12">
        <v>591</v>
      </c>
      <c r="R3119" s="11">
        <v>37</v>
      </c>
      <c r="S3119" s="12">
        <v>59126</v>
      </c>
      <c r="T3119" s="13">
        <v>0.01</v>
      </c>
      <c r="U3119" s="12">
        <v>591.26</v>
      </c>
      <c r="V3119" s="12">
        <v>58534.74</v>
      </c>
      <c r="W3119" s="12">
        <v>400</v>
      </c>
      <c r="X3119" s="12">
        <v>11139</v>
      </c>
      <c r="Y3119" s="14">
        <f>+DAY('TABLA PRINCIPAL'!$B3119)</f>
        <v>12</v>
      </c>
      <c r="Z3119" s="14">
        <f>+MONTH('TABLA PRINCIPAL'!$B3119)</f>
        <v>8</v>
      </c>
      <c r="AA3119" s="14">
        <f>+YEAR('TABLA PRINCIPAL'!$B3119)</f>
        <v>2015</v>
      </c>
      <c r="AB3119" s="22" t="str">
        <f>+IF(Ventas_Oficina[[#This Row],[Total del pedido]]&gt;=100000,"SI","NO")</f>
        <v>NO</v>
      </c>
      <c r="AC3119" s="22" t="str">
        <f>+_xlfn.XLOOKUP(Ventas_Oficina[[#This Row],[Nº de artículo]],AUXILIAR!A3118:A8017,AUXILIAR!D3118:D8017,"Error",0)</f>
        <v>Enviado a tiempo</v>
      </c>
      <c r="AD3119" s="22" t="str">
        <f>+IF(AND(Ventas_Oficina[[#This Row],[Total]]&gt;75000,Ventas_Oficina[[#This Row],[Envio a tiempo]]="Enviado a tiempo"),"Buena Venta","Venta Mala")</f>
        <v>Venta Mala</v>
      </c>
    </row>
    <row r="3120" spans="1:30" x14ac:dyDescent="0.25">
      <c r="A3120" s="25">
        <v>1505167</v>
      </c>
      <c r="B3120" s="5">
        <v>42228</v>
      </c>
      <c r="C3120" s="6" t="s">
        <v>165</v>
      </c>
      <c r="D3120" s="6" t="s">
        <v>166</v>
      </c>
      <c r="E3120" s="6" t="s">
        <v>4</v>
      </c>
      <c r="F3120" s="6" t="s">
        <v>5</v>
      </c>
      <c r="G3120" s="6" t="s">
        <v>1008</v>
      </c>
      <c r="H3120" s="6" t="s">
        <v>34</v>
      </c>
      <c r="I3120" s="6" t="s">
        <v>1012</v>
      </c>
      <c r="J3120" s="6" t="s">
        <v>1031</v>
      </c>
      <c r="K3120" s="6" t="s">
        <v>1262</v>
      </c>
      <c r="L3120" s="6" t="s">
        <v>1268</v>
      </c>
      <c r="M3120" s="6" t="s">
        <v>1272</v>
      </c>
      <c r="N3120" s="5">
        <v>42231</v>
      </c>
      <c r="O3120" s="7">
        <v>1007</v>
      </c>
      <c r="P3120" s="7">
        <v>1598</v>
      </c>
      <c r="Q3120" s="7">
        <v>591</v>
      </c>
      <c r="R3120" s="6">
        <v>10</v>
      </c>
      <c r="S3120" s="7">
        <v>15980</v>
      </c>
      <c r="T3120" s="8">
        <v>0</v>
      </c>
      <c r="U3120" s="7">
        <v>0</v>
      </c>
      <c r="V3120" s="7">
        <v>15980</v>
      </c>
      <c r="W3120" s="7">
        <v>400</v>
      </c>
      <c r="X3120" s="7">
        <v>11139</v>
      </c>
      <c r="Y3120" s="9">
        <f>+DAY('TABLA PRINCIPAL'!$B3120)</f>
        <v>12</v>
      </c>
      <c r="Z3120" s="9">
        <f>+MONTH('TABLA PRINCIPAL'!$B3120)</f>
        <v>8</v>
      </c>
      <c r="AA3120" s="9">
        <f>+YEAR('TABLA PRINCIPAL'!$B3120)</f>
        <v>2015</v>
      </c>
      <c r="AB3120" s="22" t="str">
        <f>+IF(Ventas_Oficina[[#This Row],[Total del pedido]]&gt;=100000,"SI","NO")</f>
        <v>NO</v>
      </c>
      <c r="AC3120" s="22" t="str">
        <f>+_xlfn.XLOOKUP(Ventas_Oficina[[#This Row],[Nº de artículo]],AUXILIAR!A3119:A8018,AUXILIAR!D3119:D8018,"Error",0)</f>
        <v>Enviado a tiempo</v>
      </c>
      <c r="AD3120" s="22" t="str">
        <f>+IF(AND(Ventas_Oficina[[#This Row],[Total]]&gt;75000,Ventas_Oficina[[#This Row],[Envio a tiempo]]="Enviado a tiempo"),"Buena Venta","Venta Mala")</f>
        <v>Venta Mala</v>
      </c>
    </row>
    <row r="3121" spans="1:30" x14ac:dyDescent="0.25">
      <c r="A3121" s="26">
        <v>1505167</v>
      </c>
      <c r="B3121" s="10">
        <v>42616</v>
      </c>
      <c r="C3121" s="11" t="s">
        <v>107</v>
      </c>
      <c r="D3121" s="11" t="s">
        <v>108</v>
      </c>
      <c r="E3121" s="11" t="s">
        <v>4</v>
      </c>
      <c r="F3121" s="11" t="s">
        <v>5</v>
      </c>
      <c r="G3121" s="11" t="s">
        <v>1010</v>
      </c>
      <c r="H3121" s="11" t="s">
        <v>9</v>
      </c>
      <c r="I3121" s="11" t="s">
        <v>1016</v>
      </c>
      <c r="J3121" s="11" t="s">
        <v>1027</v>
      </c>
      <c r="K3121" s="11" t="s">
        <v>1261</v>
      </c>
      <c r="L3121" s="11" t="s">
        <v>1267</v>
      </c>
      <c r="M3121" s="11" t="s">
        <v>1272</v>
      </c>
      <c r="N3121" s="10">
        <v>42620</v>
      </c>
      <c r="O3121" s="12">
        <v>5429</v>
      </c>
      <c r="P3121" s="12">
        <v>9048</v>
      </c>
      <c r="Q3121" s="12">
        <v>3619</v>
      </c>
      <c r="R3121" s="11">
        <v>34</v>
      </c>
      <c r="S3121" s="12">
        <v>307632</v>
      </c>
      <c r="T3121" s="13">
        <v>0.03</v>
      </c>
      <c r="U3121" s="12">
        <v>9228.9599999999991</v>
      </c>
      <c r="V3121" s="12">
        <v>298403.03999999998</v>
      </c>
      <c r="W3121" s="12">
        <v>1999</v>
      </c>
      <c r="X3121" s="12">
        <v>85476</v>
      </c>
      <c r="Y3121" s="14">
        <f>+DAY('TABLA PRINCIPAL'!$B3121)</f>
        <v>3</v>
      </c>
      <c r="Z3121" s="14">
        <f>+MONTH('TABLA PRINCIPAL'!$B3121)</f>
        <v>9</v>
      </c>
      <c r="AA3121" s="14">
        <f>+YEAR('TABLA PRINCIPAL'!$B3121)</f>
        <v>2016</v>
      </c>
      <c r="AB3121" s="22" t="str">
        <f>+IF(Ventas_Oficina[[#This Row],[Total del pedido]]&gt;=100000,"SI","NO")</f>
        <v>SI</v>
      </c>
      <c r="AC3121" s="22" t="str">
        <f>+_xlfn.XLOOKUP(Ventas_Oficina[[#This Row],[Nº de artículo]],AUXILIAR!A3120:A8019,AUXILIAR!D3120:D8019,"Error",0)</f>
        <v>Enviado a tiempo</v>
      </c>
      <c r="AD3121" s="22" t="str">
        <f>+IF(AND(Ventas_Oficina[[#This Row],[Total]]&gt;75000,Ventas_Oficina[[#This Row],[Envio a tiempo]]="Enviado a tiempo"),"Buena Venta","Venta Mala")</f>
        <v>Buena Venta</v>
      </c>
    </row>
    <row r="3122" spans="1:30" x14ac:dyDescent="0.25">
      <c r="A3122" s="25">
        <v>1505167</v>
      </c>
      <c r="B3122" s="5">
        <v>42227</v>
      </c>
      <c r="C3122" s="6" t="s">
        <v>491</v>
      </c>
      <c r="D3122" s="6" t="s">
        <v>26</v>
      </c>
      <c r="E3122" s="6" t="s">
        <v>4</v>
      </c>
      <c r="F3122" s="6" t="s">
        <v>5</v>
      </c>
      <c r="G3122" s="6" t="s">
        <v>1010</v>
      </c>
      <c r="H3122" s="6" t="s">
        <v>27</v>
      </c>
      <c r="I3122" s="6" t="s">
        <v>1016</v>
      </c>
      <c r="J3122" s="6" t="s">
        <v>1031</v>
      </c>
      <c r="K3122" s="6" t="s">
        <v>1261</v>
      </c>
      <c r="L3122" s="6" t="s">
        <v>1267</v>
      </c>
      <c r="M3122" s="6" t="s">
        <v>1272</v>
      </c>
      <c r="N3122" s="5">
        <v>42228</v>
      </c>
      <c r="O3122" s="7">
        <v>831</v>
      </c>
      <c r="P3122" s="7">
        <v>1598</v>
      </c>
      <c r="Q3122" s="7">
        <v>767</v>
      </c>
      <c r="R3122" s="6">
        <v>50</v>
      </c>
      <c r="S3122" s="7">
        <v>79900</v>
      </c>
      <c r="T3122" s="8">
        <v>0.09</v>
      </c>
      <c r="U3122" s="7">
        <v>7191</v>
      </c>
      <c r="V3122" s="7">
        <v>72709</v>
      </c>
      <c r="W3122" s="7">
        <v>650</v>
      </c>
      <c r="X3122" s="7">
        <v>11139</v>
      </c>
      <c r="Y3122" s="9">
        <f>+DAY('TABLA PRINCIPAL'!$B3122)</f>
        <v>11</v>
      </c>
      <c r="Z3122" s="9">
        <f>+MONTH('TABLA PRINCIPAL'!$B3122)</f>
        <v>8</v>
      </c>
      <c r="AA3122" s="9">
        <f>+YEAR('TABLA PRINCIPAL'!$B3122)</f>
        <v>2015</v>
      </c>
      <c r="AB3122" s="22" t="str">
        <f>+IF(Ventas_Oficina[[#This Row],[Total del pedido]]&gt;=100000,"SI","NO")</f>
        <v>NO</v>
      </c>
      <c r="AC3122" s="22" t="str">
        <f>+_xlfn.XLOOKUP(Ventas_Oficina[[#This Row],[Nº de artículo]],AUXILIAR!A3121:A8020,AUXILIAR!D3121:D8020,"Error",0)</f>
        <v>Enviado a tiempo</v>
      </c>
      <c r="AD3122" s="22" t="str">
        <f>+IF(AND(Ventas_Oficina[[#This Row],[Total]]&gt;75000,Ventas_Oficina[[#This Row],[Envio a tiempo]]="Enviado a tiempo"),"Buena Venta","Venta Mala")</f>
        <v>Venta Mala</v>
      </c>
    </row>
    <row r="3123" spans="1:30" x14ac:dyDescent="0.25">
      <c r="A3123" s="26">
        <v>1505167</v>
      </c>
      <c r="B3123" s="10">
        <v>41959</v>
      </c>
      <c r="C3123" s="11" t="s">
        <v>273</v>
      </c>
      <c r="D3123" s="11" t="s">
        <v>274</v>
      </c>
      <c r="E3123" s="11" t="s">
        <v>4</v>
      </c>
      <c r="F3123" s="11" t="s">
        <v>5</v>
      </c>
      <c r="G3123" s="11" t="s">
        <v>1007</v>
      </c>
      <c r="H3123" s="11" t="s">
        <v>17</v>
      </c>
      <c r="I3123" s="11" t="s">
        <v>1013</v>
      </c>
      <c r="J3123" s="11" t="s">
        <v>1031</v>
      </c>
      <c r="K3123" s="11" t="s">
        <v>1261</v>
      </c>
      <c r="L3123" s="11" t="s">
        <v>1265</v>
      </c>
      <c r="M3123" s="11" t="s">
        <v>1272</v>
      </c>
      <c r="N3123" s="10">
        <v>41961</v>
      </c>
      <c r="O3123" s="12">
        <v>1007</v>
      </c>
      <c r="P3123" s="12">
        <v>1598</v>
      </c>
      <c r="Q3123" s="12">
        <v>591</v>
      </c>
      <c r="R3123" s="11">
        <v>32</v>
      </c>
      <c r="S3123" s="12">
        <v>51136</v>
      </c>
      <c r="T3123" s="13">
        <v>0.05</v>
      </c>
      <c r="U3123" s="12">
        <v>2556.8000000000002</v>
      </c>
      <c r="V3123" s="12">
        <v>48579.199999999997</v>
      </c>
      <c r="W3123" s="12">
        <v>400</v>
      </c>
      <c r="X3123" s="12">
        <v>97546</v>
      </c>
      <c r="Y3123" s="14">
        <f>+DAY('TABLA PRINCIPAL'!$B3123)</f>
        <v>16</v>
      </c>
      <c r="Z3123" s="14">
        <f>+MONTH('TABLA PRINCIPAL'!$B3123)</f>
        <v>11</v>
      </c>
      <c r="AA3123" s="14">
        <f>+YEAR('TABLA PRINCIPAL'!$B3123)</f>
        <v>2014</v>
      </c>
      <c r="AB3123" s="22" t="str">
        <f>+IF(Ventas_Oficina[[#This Row],[Total del pedido]]&gt;=100000,"SI","NO")</f>
        <v>NO</v>
      </c>
      <c r="AC3123" s="22" t="str">
        <f>+_xlfn.XLOOKUP(Ventas_Oficina[[#This Row],[Nº de artículo]],AUXILIAR!A3122:A8021,AUXILIAR!D3122:D8021,"Error",0)</f>
        <v>No enviado a tiempo</v>
      </c>
      <c r="AD3123" s="22" t="str">
        <f>+IF(AND(Ventas_Oficina[[#This Row],[Total]]&gt;75000,Ventas_Oficina[[#This Row],[Envio a tiempo]]="Enviado a tiempo"),"Buena Venta","Venta Mala")</f>
        <v>Venta Mala</v>
      </c>
    </row>
    <row r="3124" spans="1:30" x14ac:dyDescent="0.25">
      <c r="A3124" s="25">
        <v>1505532</v>
      </c>
      <c r="B3124" s="5">
        <v>42606</v>
      </c>
      <c r="C3124" s="6" t="s">
        <v>806</v>
      </c>
      <c r="D3124" s="6" t="s">
        <v>807</v>
      </c>
      <c r="E3124" s="6" t="s">
        <v>4</v>
      </c>
      <c r="F3124" s="6" t="s">
        <v>5</v>
      </c>
      <c r="G3124" s="6" t="s">
        <v>1010</v>
      </c>
      <c r="H3124" s="6" t="s">
        <v>39</v>
      </c>
      <c r="I3124" s="6" t="s">
        <v>1013</v>
      </c>
      <c r="J3124" s="6" t="s">
        <v>1113</v>
      </c>
      <c r="K3124" s="6" t="s">
        <v>1261</v>
      </c>
      <c r="L3124" s="6" t="s">
        <v>1265</v>
      </c>
      <c r="M3124" s="6" t="s">
        <v>1272</v>
      </c>
      <c r="N3124" s="5">
        <v>42606</v>
      </c>
      <c r="O3124" s="7">
        <v>1495</v>
      </c>
      <c r="P3124" s="7">
        <v>3476</v>
      </c>
      <c r="Q3124" s="7">
        <v>1981</v>
      </c>
      <c r="R3124" s="6">
        <v>32</v>
      </c>
      <c r="S3124" s="7">
        <v>111232</v>
      </c>
      <c r="T3124" s="8">
        <v>0.09</v>
      </c>
      <c r="U3124" s="7">
        <v>10010.879999999999</v>
      </c>
      <c r="V3124" s="7">
        <v>101221.12</v>
      </c>
      <c r="W3124" s="7">
        <v>822</v>
      </c>
      <c r="X3124" s="7">
        <v>78467</v>
      </c>
      <c r="Y3124" s="9">
        <f>+DAY('TABLA PRINCIPAL'!$B3124)</f>
        <v>24</v>
      </c>
      <c r="Z3124" s="9">
        <f>+MONTH('TABLA PRINCIPAL'!$B3124)</f>
        <v>8</v>
      </c>
      <c r="AA3124" s="9">
        <f>+YEAR('TABLA PRINCIPAL'!$B3124)</f>
        <v>2016</v>
      </c>
      <c r="AB3124" s="22" t="str">
        <f>+IF(Ventas_Oficina[[#This Row],[Total del pedido]]&gt;=100000,"SI","NO")</f>
        <v>SI</v>
      </c>
      <c r="AC3124" s="22" t="str">
        <f>+_xlfn.XLOOKUP(Ventas_Oficina[[#This Row],[Nº de artículo]],AUXILIAR!A3123:A8022,AUXILIAR!D3123:D8022,"Error",0)</f>
        <v>No enviado a tiempo</v>
      </c>
      <c r="AD3124" s="22" t="str">
        <f>+IF(AND(Ventas_Oficina[[#This Row],[Total]]&gt;75000,Ventas_Oficina[[#This Row],[Envio a tiempo]]="Enviado a tiempo"),"Buena Venta","Venta Mala")</f>
        <v>Venta Mala</v>
      </c>
    </row>
    <row r="3125" spans="1:30" x14ac:dyDescent="0.25">
      <c r="A3125" s="26">
        <v>1505897</v>
      </c>
      <c r="B3125" s="10">
        <v>42219</v>
      </c>
      <c r="C3125" s="11" t="s">
        <v>259</v>
      </c>
      <c r="D3125" s="11" t="s">
        <v>260</v>
      </c>
      <c r="E3125" s="11" t="s">
        <v>4</v>
      </c>
      <c r="F3125" s="11" t="s">
        <v>5</v>
      </c>
      <c r="G3125" s="11" t="s">
        <v>1010</v>
      </c>
      <c r="H3125" s="11" t="s">
        <v>121</v>
      </c>
      <c r="I3125" s="11" t="s">
        <v>1012</v>
      </c>
      <c r="J3125" s="11" t="s">
        <v>1031</v>
      </c>
      <c r="K3125" s="11" t="s">
        <v>1261</v>
      </c>
      <c r="L3125" s="11" t="s">
        <v>1266</v>
      </c>
      <c r="M3125" s="11" t="s">
        <v>1272</v>
      </c>
      <c r="N3125" s="10">
        <v>42224</v>
      </c>
      <c r="O3125" s="12">
        <v>1007</v>
      </c>
      <c r="P3125" s="12">
        <v>1598</v>
      </c>
      <c r="Q3125" s="12">
        <v>591</v>
      </c>
      <c r="R3125" s="11">
        <v>43</v>
      </c>
      <c r="S3125" s="12">
        <v>68714</v>
      </c>
      <c r="T3125" s="13">
        <v>0.05</v>
      </c>
      <c r="U3125" s="12">
        <v>3435.7000000000003</v>
      </c>
      <c r="V3125" s="12">
        <v>65278.3</v>
      </c>
      <c r="W3125" s="12">
        <v>400</v>
      </c>
      <c r="X3125" s="12">
        <v>11139</v>
      </c>
      <c r="Y3125" s="14">
        <f>+DAY('TABLA PRINCIPAL'!$B3125)</f>
        <v>3</v>
      </c>
      <c r="Z3125" s="14">
        <f>+MONTH('TABLA PRINCIPAL'!$B3125)</f>
        <v>8</v>
      </c>
      <c r="AA3125" s="14">
        <f>+YEAR('TABLA PRINCIPAL'!$B3125)</f>
        <v>2015</v>
      </c>
      <c r="AB3125" s="22" t="str">
        <f>+IF(Ventas_Oficina[[#This Row],[Total del pedido]]&gt;=100000,"SI","NO")</f>
        <v>NO</v>
      </c>
      <c r="AC3125" s="22" t="str">
        <f>+_xlfn.XLOOKUP(Ventas_Oficina[[#This Row],[Nº de artículo]],AUXILIAR!A3124:A8023,AUXILIAR!D3124:D8023,"Error",0)</f>
        <v>Enviado a tiempo</v>
      </c>
      <c r="AD3125" s="22" t="str">
        <f>+IF(AND(Ventas_Oficina[[#This Row],[Total]]&gt;75000,Ventas_Oficina[[#This Row],[Envio a tiempo]]="Enviado a tiempo"),"Buena Venta","Venta Mala")</f>
        <v>Venta Mala</v>
      </c>
    </row>
    <row r="3126" spans="1:30" x14ac:dyDescent="0.25">
      <c r="A3126" s="25">
        <v>1506993</v>
      </c>
      <c r="B3126" s="5">
        <v>42686</v>
      </c>
      <c r="C3126" s="6" t="s">
        <v>808</v>
      </c>
      <c r="D3126" s="6" t="s">
        <v>88</v>
      </c>
      <c r="E3126" s="6" t="s">
        <v>4</v>
      </c>
      <c r="F3126" s="6" t="s">
        <v>5</v>
      </c>
      <c r="G3126" s="6" t="s">
        <v>1010</v>
      </c>
      <c r="H3126" s="6" t="s">
        <v>39</v>
      </c>
      <c r="I3126" s="6" t="s">
        <v>1014</v>
      </c>
      <c r="J3126" s="6" t="s">
        <v>1127</v>
      </c>
      <c r="K3126" s="6" t="s">
        <v>1261</v>
      </c>
      <c r="L3126" s="6" t="s">
        <v>1265</v>
      </c>
      <c r="M3126" s="6" t="s">
        <v>1272</v>
      </c>
      <c r="N3126" s="5">
        <v>42689</v>
      </c>
      <c r="O3126" s="7">
        <v>1470</v>
      </c>
      <c r="P3126" s="7">
        <v>2999</v>
      </c>
      <c r="Q3126" s="7">
        <v>1529</v>
      </c>
      <c r="R3126" s="6">
        <v>8</v>
      </c>
      <c r="S3126" s="7">
        <v>23992</v>
      </c>
      <c r="T3126" s="8">
        <v>0.01</v>
      </c>
      <c r="U3126" s="7">
        <v>239.92000000000002</v>
      </c>
      <c r="V3126" s="7">
        <v>23752.080000000002</v>
      </c>
      <c r="W3126" s="7">
        <v>550</v>
      </c>
      <c r="X3126" s="7">
        <v>41899</v>
      </c>
      <c r="Y3126" s="9">
        <f>+DAY('TABLA PRINCIPAL'!$B3126)</f>
        <v>12</v>
      </c>
      <c r="Z3126" s="9">
        <f>+MONTH('TABLA PRINCIPAL'!$B3126)</f>
        <v>11</v>
      </c>
      <c r="AA3126" s="9">
        <f>+YEAR('TABLA PRINCIPAL'!$B3126)</f>
        <v>2016</v>
      </c>
      <c r="AB3126" s="22" t="str">
        <f>+IF(Ventas_Oficina[[#This Row],[Total del pedido]]&gt;=100000,"SI","NO")</f>
        <v>NO</v>
      </c>
      <c r="AC3126" s="22" t="str">
        <f>+_xlfn.XLOOKUP(Ventas_Oficina[[#This Row],[Nº de artículo]],AUXILIAR!A3125:A8024,AUXILIAR!D3125:D8024,"Error",0)</f>
        <v>Enviado a tiempo</v>
      </c>
      <c r="AD3126" s="22" t="str">
        <f>+IF(AND(Ventas_Oficina[[#This Row],[Total]]&gt;75000,Ventas_Oficina[[#This Row],[Envio a tiempo]]="Enviado a tiempo"),"Buena Venta","Venta Mala")</f>
        <v>Venta Mala</v>
      </c>
    </row>
    <row r="3127" spans="1:30" x14ac:dyDescent="0.25">
      <c r="A3127" s="26">
        <v>1507358</v>
      </c>
      <c r="B3127" s="10">
        <v>42067</v>
      </c>
      <c r="C3127" s="11" t="s">
        <v>188</v>
      </c>
      <c r="D3127" s="11" t="s">
        <v>189</v>
      </c>
      <c r="E3127" s="11" t="s">
        <v>4</v>
      </c>
      <c r="F3127" s="11" t="s">
        <v>5</v>
      </c>
      <c r="G3127" s="11" t="s">
        <v>1008</v>
      </c>
      <c r="H3127" s="11" t="s">
        <v>121</v>
      </c>
      <c r="I3127" s="11" t="s">
        <v>1012</v>
      </c>
      <c r="J3127" s="11" t="s">
        <v>1080</v>
      </c>
      <c r="K3127" s="11" t="s">
        <v>1261</v>
      </c>
      <c r="L3127" s="11" t="s">
        <v>1265</v>
      </c>
      <c r="M3127" s="11" t="s">
        <v>1272</v>
      </c>
      <c r="N3127" s="10">
        <v>42069</v>
      </c>
      <c r="O3127" s="12">
        <v>350</v>
      </c>
      <c r="P3127" s="12">
        <v>574</v>
      </c>
      <c r="Q3127" s="12">
        <v>224</v>
      </c>
      <c r="R3127" s="11">
        <v>47</v>
      </c>
      <c r="S3127" s="12">
        <v>26978</v>
      </c>
      <c r="T3127" s="13">
        <v>0.09</v>
      </c>
      <c r="U3127" s="12">
        <v>2428.02</v>
      </c>
      <c r="V3127" s="12">
        <v>24549.98</v>
      </c>
      <c r="W3127" s="12">
        <v>501</v>
      </c>
      <c r="X3127" s="12">
        <v>17400</v>
      </c>
      <c r="Y3127" s="14">
        <f>+DAY('TABLA PRINCIPAL'!$B3127)</f>
        <v>4</v>
      </c>
      <c r="Z3127" s="14">
        <f>+MONTH('TABLA PRINCIPAL'!$B3127)</f>
        <v>3</v>
      </c>
      <c r="AA3127" s="14">
        <f>+YEAR('TABLA PRINCIPAL'!$B3127)</f>
        <v>2015</v>
      </c>
      <c r="AB3127" s="22" t="str">
        <f>+IF(Ventas_Oficina[[#This Row],[Total del pedido]]&gt;=100000,"SI","NO")</f>
        <v>NO</v>
      </c>
      <c r="AC3127" s="22" t="str">
        <f>+_xlfn.XLOOKUP(Ventas_Oficina[[#This Row],[Nº de artículo]],AUXILIAR!A3126:A8025,AUXILIAR!D3126:D8025,"Error",0)</f>
        <v>Enviado a tiempo</v>
      </c>
      <c r="AD3127" s="22" t="str">
        <f>+IF(AND(Ventas_Oficina[[#This Row],[Total]]&gt;75000,Ventas_Oficina[[#This Row],[Envio a tiempo]]="Enviado a tiempo"),"Buena Venta","Venta Mala")</f>
        <v>Venta Mala</v>
      </c>
    </row>
    <row r="3128" spans="1:30" x14ac:dyDescent="0.25">
      <c r="A3128" s="25">
        <v>1507358</v>
      </c>
      <c r="B3128" s="5">
        <v>42017</v>
      </c>
      <c r="C3128" s="6" t="s">
        <v>468</v>
      </c>
      <c r="D3128" s="6" t="s">
        <v>110</v>
      </c>
      <c r="E3128" s="6" t="s">
        <v>12</v>
      </c>
      <c r="F3128" s="6" t="s">
        <v>13</v>
      </c>
      <c r="G3128" s="6" t="s">
        <v>1009</v>
      </c>
      <c r="H3128" s="6" t="s">
        <v>14</v>
      </c>
      <c r="I3128" s="6" t="s">
        <v>1015</v>
      </c>
      <c r="J3128" s="6" t="s">
        <v>1080</v>
      </c>
      <c r="K3128" s="6" t="s">
        <v>1262</v>
      </c>
      <c r="L3128" s="6" t="s">
        <v>1265</v>
      </c>
      <c r="M3128" s="6" t="s">
        <v>1272</v>
      </c>
      <c r="N3128" s="5">
        <v>42019</v>
      </c>
      <c r="O3128" s="7">
        <v>350</v>
      </c>
      <c r="P3128" s="7">
        <v>574</v>
      </c>
      <c r="Q3128" s="7">
        <v>224</v>
      </c>
      <c r="R3128" s="6">
        <v>37</v>
      </c>
      <c r="S3128" s="7">
        <v>21238</v>
      </c>
      <c r="T3128" s="8">
        <v>0.03</v>
      </c>
      <c r="U3128" s="7">
        <v>637.14</v>
      </c>
      <c r="V3128" s="7">
        <v>20600.86</v>
      </c>
      <c r="W3128" s="7">
        <v>501</v>
      </c>
      <c r="X3128" s="7">
        <v>17400</v>
      </c>
      <c r="Y3128" s="9">
        <f>+DAY('TABLA PRINCIPAL'!$B3128)</f>
        <v>13</v>
      </c>
      <c r="Z3128" s="9">
        <f>+MONTH('TABLA PRINCIPAL'!$B3128)</f>
        <v>1</v>
      </c>
      <c r="AA3128" s="9">
        <f>+YEAR('TABLA PRINCIPAL'!$B3128)</f>
        <v>2015</v>
      </c>
      <c r="AB3128" s="22" t="str">
        <f>+IF(Ventas_Oficina[[#This Row],[Total del pedido]]&gt;=100000,"SI","NO")</f>
        <v>NO</v>
      </c>
      <c r="AC3128" s="22" t="str">
        <f>+_xlfn.XLOOKUP(Ventas_Oficina[[#This Row],[Nº de artículo]],AUXILIAR!A3127:A8026,AUXILIAR!D3127:D8026,"Error",0)</f>
        <v>Enviado a tiempo</v>
      </c>
      <c r="AD3128" s="22" t="str">
        <f>+IF(AND(Ventas_Oficina[[#This Row],[Total]]&gt;75000,Ventas_Oficina[[#This Row],[Envio a tiempo]]="Enviado a tiempo"),"Buena Venta","Venta Mala")</f>
        <v>Venta Mala</v>
      </c>
    </row>
    <row r="3129" spans="1:30" x14ac:dyDescent="0.25">
      <c r="A3129" s="26">
        <v>1507358</v>
      </c>
      <c r="B3129" s="10">
        <v>42273</v>
      </c>
      <c r="C3129" s="11" t="s">
        <v>190</v>
      </c>
      <c r="D3129" s="11" t="s">
        <v>137</v>
      </c>
      <c r="E3129" s="11" t="s">
        <v>4</v>
      </c>
      <c r="F3129" s="11" t="s">
        <v>5</v>
      </c>
      <c r="G3129" s="11" t="s">
        <v>1008</v>
      </c>
      <c r="H3129" s="11" t="s">
        <v>6</v>
      </c>
      <c r="I3129" s="11" t="s">
        <v>1015</v>
      </c>
      <c r="J3129" s="11" t="s">
        <v>1080</v>
      </c>
      <c r="K3129" s="11" t="s">
        <v>1261</v>
      </c>
      <c r="L3129" s="11" t="s">
        <v>1265</v>
      </c>
      <c r="M3129" s="11" t="s">
        <v>1272</v>
      </c>
      <c r="N3129" s="10">
        <v>42275</v>
      </c>
      <c r="O3129" s="12">
        <v>350</v>
      </c>
      <c r="P3129" s="12">
        <v>574</v>
      </c>
      <c r="Q3129" s="12">
        <v>224</v>
      </c>
      <c r="R3129" s="11">
        <v>10</v>
      </c>
      <c r="S3129" s="12">
        <v>5740</v>
      </c>
      <c r="T3129" s="13">
        <v>0.09</v>
      </c>
      <c r="U3129" s="12">
        <v>516.6</v>
      </c>
      <c r="V3129" s="12">
        <v>5223.3999999999996</v>
      </c>
      <c r="W3129" s="12">
        <v>501</v>
      </c>
      <c r="X3129" s="12">
        <v>17400</v>
      </c>
      <c r="Y3129" s="14">
        <f>+DAY('TABLA PRINCIPAL'!$B3129)</f>
        <v>26</v>
      </c>
      <c r="Z3129" s="14">
        <f>+MONTH('TABLA PRINCIPAL'!$B3129)</f>
        <v>9</v>
      </c>
      <c r="AA3129" s="14">
        <f>+YEAR('TABLA PRINCIPAL'!$B3129)</f>
        <v>2015</v>
      </c>
      <c r="AB3129" s="22" t="str">
        <f>+IF(Ventas_Oficina[[#This Row],[Total del pedido]]&gt;=100000,"SI","NO")</f>
        <v>NO</v>
      </c>
      <c r="AC3129" s="22" t="str">
        <f>+_xlfn.XLOOKUP(Ventas_Oficina[[#This Row],[Nº de artículo]],AUXILIAR!A3128:A8027,AUXILIAR!D3128:D8027,"Error",0)</f>
        <v>Enviado a tiempo</v>
      </c>
      <c r="AD3129" s="22" t="str">
        <f>+IF(AND(Ventas_Oficina[[#This Row],[Total]]&gt;75000,Ventas_Oficina[[#This Row],[Envio a tiempo]]="Enviado a tiempo"),"Buena Venta","Venta Mala")</f>
        <v>Venta Mala</v>
      </c>
    </row>
    <row r="3130" spans="1:30" x14ac:dyDescent="0.25">
      <c r="A3130" s="25">
        <v>1507358</v>
      </c>
      <c r="B3130" s="5">
        <v>42038</v>
      </c>
      <c r="C3130" s="6" t="s">
        <v>427</v>
      </c>
      <c r="D3130" s="6" t="s">
        <v>428</v>
      </c>
      <c r="E3130" s="6" t="s">
        <v>4</v>
      </c>
      <c r="F3130" s="6" t="s">
        <v>5</v>
      </c>
      <c r="G3130" s="6" t="s">
        <v>1008</v>
      </c>
      <c r="H3130" s="6" t="s">
        <v>116</v>
      </c>
      <c r="I3130" s="6" t="s">
        <v>1012</v>
      </c>
      <c r="J3130" s="6" t="s">
        <v>1080</v>
      </c>
      <c r="K3130" s="6" t="s">
        <v>1261</v>
      </c>
      <c r="L3130" s="6" t="s">
        <v>1265</v>
      </c>
      <c r="M3130" s="6" t="s">
        <v>1272</v>
      </c>
      <c r="N3130" s="5">
        <v>42038</v>
      </c>
      <c r="O3130" s="7">
        <v>350</v>
      </c>
      <c r="P3130" s="7">
        <v>574</v>
      </c>
      <c r="Q3130" s="7">
        <v>224</v>
      </c>
      <c r="R3130" s="6">
        <v>24</v>
      </c>
      <c r="S3130" s="7">
        <v>13776</v>
      </c>
      <c r="T3130" s="8">
        <v>0.02</v>
      </c>
      <c r="U3130" s="7">
        <v>275.52</v>
      </c>
      <c r="V3130" s="7">
        <v>13500.48</v>
      </c>
      <c r="W3130" s="7">
        <v>501</v>
      </c>
      <c r="X3130" s="7">
        <v>17400</v>
      </c>
      <c r="Y3130" s="9">
        <f>+DAY('TABLA PRINCIPAL'!$B3130)</f>
        <v>3</v>
      </c>
      <c r="Z3130" s="9">
        <f>+MONTH('TABLA PRINCIPAL'!$B3130)</f>
        <v>2</v>
      </c>
      <c r="AA3130" s="9">
        <f>+YEAR('TABLA PRINCIPAL'!$B3130)</f>
        <v>2015</v>
      </c>
      <c r="AB3130" s="22" t="str">
        <f>+IF(Ventas_Oficina[[#This Row],[Total del pedido]]&gt;=100000,"SI","NO")</f>
        <v>NO</v>
      </c>
      <c r="AC3130" s="22" t="str">
        <f>+_xlfn.XLOOKUP(Ventas_Oficina[[#This Row],[Nº de artículo]],AUXILIAR!A3129:A8028,AUXILIAR!D3129:D8028,"Error",0)</f>
        <v>Enviado a tiempo</v>
      </c>
      <c r="AD3130" s="22" t="str">
        <f>+IF(AND(Ventas_Oficina[[#This Row],[Total]]&gt;75000,Ventas_Oficina[[#This Row],[Envio a tiempo]]="Enviado a tiempo"),"Buena Venta","Venta Mala")</f>
        <v>Venta Mala</v>
      </c>
    </row>
    <row r="3131" spans="1:30" x14ac:dyDescent="0.25">
      <c r="A3131" s="26">
        <v>1507358</v>
      </c>
      <c r="B3131" s="10">
        <v>41459</v>
      </c>
      <c r="C3131" s="11" t="s">
        <v>119</v>
      </c>
      <c r="D3131" s="11" t="s">
        <v>29</v>
      </c>
      <c r="E3131" s="11" t="s">
        <v>12</v>
      </c>
      <c r="F3131" s="11" t="s">
        <v>13</v>
      </c>
      <c r="G3131" s="11" t="s">
        <v>1007</v>
      </c>
      <c r="H3131" s="11" t="s">
        <v>14</v>
      </c>
      <c r="I3131" s="11" t="s">
        <v>1016</v>
      </c>
      <c r="J3131" s="11" t="s">
        <v>1027</v>
      </c>
      <c r="K3131" s="11" t="s">
        <v>1261</v>
      </c>
      <c r="L3131" s="11" t="s">
        <v>1265</v>
      </c>
      <c r="M3131" s="11" t="s">
        <v>1272</v>
      </c>
      <c r="N3131" s="10">
        <v>41460</v>
      </c>
      <c r="O3131" s="12">
        <v>5429</v>
      </c>
      <c r="P3131" s="12">
        <v>9048</v>
      </c>
      <c r="Q3131" s="12">
        <v>3619</v>
      </c>
      <c r="R3131" s="11">
        <v>30</v>
      </c>
      <c r="S3131" s="12">
        <v>271440</v>
      </c>
      <c r="T3131" s="13">
        <v>0.03</v>
      </c>
      <c r="U3131" s="12">
        <v>8143.2</v>
      </c>
      <c r="V3131" s="12">
        <v>263296.8</v>
      </c>
      <c r="W3131" s="12">
        <v>1999</v>
      </c>
      <c r="X3131" s="12">
        <v>555261</v>
      </c>
      <c r="Y3131" s="14">
        <f>+DAY('TABLA PRINCIPAL'!$B3131)</f>
        <v>4</v>
      </c>
      <c r="Z3131" s="14">
        <f>+MONTH('TABLA PRINCIPAL'!$B3131)</f>
        <v>7</v>
      </c>
      <c r="AA3131" s="14">
        <f>+YEAR('TABLA PRINCIPAL'!$B3131)</f>
        <v>2013</v>
      </c>
      <c r="AB3131" s="22" t="str">
        <f>+IF(Ventas_Oficina[[#This Row],[Total del pedido]]&gt;=100000,"SI","NO")</f>
        <v>SI</v>
      </c>
      <c r="AC3131" s="22" t="str">
        <f>+_xlfn.XLOOKUP(Ventas_Oficina[[#This Row],[Nº de artículo]],AUXILIAR!A3130:A8029,AUXILIAR!D3130:D8029,"Error",0)</f>
        <v>No enviado a tiempo</v>
      </c>
      <c r="AD3131" s="22" t="str">
        <f>+IF(AND(Ventas_Oficina[[#This Row],[Total]]&gt;75000,Ventas_Oficina[[#This Row],[Envio a tiempo]]="Enviado a tiempo"),"Buena Venta","Venta Mala")</f>
        <v>Venta Mala</v>
      </c>
    </row>
    <row r="3132" spans="1:30" x14ac:dyDescent="0.25">
      <c r="A3132" s="25">
        <v>1508089</v>
      </c>
      <c r="B3132" s="5">
        <v>42242</v>
      </c>
      <c r="C3132" s="6" t="s">
        <v>87</v>
      </c>
      <c r="D3132" s="6" t="s">
        <v>88</v>
      </c>
      <c r="E3132" s="6" t="s">
        <v>4</v>
      </c>
      <c r="F3132" s="6" t="s">
        <v>5</v>
      </c>
      <c r="G3132" s="6" t="s">
        <v>1010</v>
      </c>
      <c r="H3132" s="6" t="s">
        <v>39</v>
      </c>
      <c r="I3132" s="6" t="s">
        <v>1016</v>
      </c>
      <c r="J3132" s="6" t="s">
        <v>1115</v>
      </c>
      <c r="K3132" s="6" t="s">
        <v>1261</v>
      </c>
      <c r="L3132" s="6" t="s">
        <v>1265</v>
      </c>
      <c r="M3132" s="6" t="s">
        <v>1272</v>
      </c>
      <c r="N3132" s="5">
        <v>42243</v>
      </c>
      <c r="O3132" s="7">
        <v>522</v>
      </c>
      <c r="P3132" s="7">
        <v>985</v>
      </c>
      <c r="Q3132" s="7">
        <v>463</v>
      </c>
      <c r="R3132" s="6">
        <v>18</v>
      </c>
      <c r="S3132" s="7">
        <v>17730</v>
      </c>
      <c r="T3132" s="8">
        <v>0.03</v>
      </c>
      <c r="U3132" s="7">
        <v>531.9</v>
      </c>
      <c r="V3132" s="7">
        <v>17198.099999999999</v>
      </c>
      <c r="W3132" s="7">
        <v>482</v>
      </c>
      <c r="X3132" s="7">
        <v>11959</v>
      </c>
      <c r="Y3132" s="9">
        <f>+DAY('TABLA PRINCIPAL'!$B3132)</f>
        <v>26</v>
      </c>
      <c r="Z3132" s="9">
        <f>+MONTH('TABLA PRINCIPAL'!$B3132)</f>
        <v>8</v>
      </c>
      <c r="AA3132" s="9">
        <f>+YEAR('TABLA PRINCIPAL'!$B3132)</f>
        <v>2015</v>
      </c>
      <c r="AB3132" s="22" t="str">
        <f>+IF(Ventas_Oficina[[#This Row],[Total del pedido]]&gt;=100000,"SI","NO")</f>
        <v>NO</v>
      </c>
      <c r="AC3132" s="22" t="str">
        <f>+_xlfn.XLOOKUP(Ventas_Oficina[[#This Row],[Nº de artículo]],AUXILIAR!A3131:A8030,AUXILIAR!D3131:D8030,"Error",0)</f>
        <v>No enviado a tiempo</v>
      </c>
      <c r="AD3132" s="22" t="str">
        <f>+IF(AND(Ventas_Oficina[[#This Row],[Total]]&gt;75000,Ventas_Oficina[[#This Row],[Envio a tiempo]]="Enviado a tiempo"),"Buena Venta","Venta Mala")</f>
        <v>Venta Mala</v>
      </c>
    </row>
    <row r="3133" spans="1:30" x14ac:dyDescent="0.25">
      <c r="A3133" s="26">
        <v>1508089</v>
      </c>
      <c r="B3133" s="10">
        <v>42024</v>
      </c>
      <c r="C3133" s="11" t="s">
        <v>182</v>
      </c>
      <c r="D3133" s="11" t="s">
        <v>183</v>
      </c>
      <c r="E3133" s="11" t="s">
        <v>4</v>
      </c>
      <c r="F3133" s="11" t="s">
        <v>5</v>
      </c>
      <c r="G3133" s="11" t="s">
        <v>1008</v>
      </c>
      <c r="H3133" s="11" t="s">
        <v>106</v>
      </c>
      <c r="I3133" s="11" t="s">
        <v>1015</v>
      </c>
      <c r="J3133" s="11" t="s">
        <v>1072</v>
      </c>
      <c r="K3133" s="11" t="s">
        <v>1261</v>
      </c>
      <c r="L3133" s="11" t="s">
        <v>1266</v>
      </c>
      <c r="M3133" s="11" t="s">
        <v>1272</v>
      </c>
      <c r="N3133" s="10">
        <v>42025</v>
      </c>
      <c r="O3133" s="12">
        <v>194</v>
      </c>
      <c r="P3133" s="12">
        <v>308</v>
      </c>
      <c r="Q3133" s="12">
        <v>114</v>
      </c>
      <c r="R3133" s="11">
        <v>50</v>
      </c>
      <c r="S3133" s="12">
        <v>15400</v>
      </c>
      <c r="T3133" s="13">
        <v>0.08</v>
      </c>
      <c r="U3133" s="12">
        <v>1232</v>
      </c>
      <c r="V3133" s="12">
        <v>14168</v>
      </c>
      <c r="W3133" s="12">
        <v>99</v>
      </c>
      <c r="X3133" s="12">
        <v>12274</v>
      </c>
      <c r="Y3133" s="14">
        <f>+DAY('TABLA PRINCIPAL'!$B3133)</f>
        <v>20</v>
      </c>
      <c r="Z3133" s="14">
        <f>+MONTH('TABLA PRINCIPAL'!$B3133)</f>
        <v>1</v>
      </c>
      <c r="AA3133" s="14">
        <f>+YEAR('TABLA PRINCIPAL'!$B3133)</f>
        <v>2015</v>
      </c>
      <c r="AB3133" s="22" t="str">
        <f>+IF(Ventas_Oficina[[#This Row],[Total del pedido]]&gt;=100000,"SI","NO")</f>
        <v>NO</v>
      </c>
      <c r="AC3133" s="22" t="str">
        <f>+_xlfn.XLOOKUP(Ventas_Oficina[[#This Row],[Nº de artículo]],AUXILIAR!A3132:A8031,AUXILIAR!D3132:D8031,"Error",0)</f>
        <v>No enviado a tiempo</v>
      </c>
      <c r="AD3133" s="22" t="str">
        <f>+IF(AND(Ventas_Oficina[[#This Row],[Total]]&gt;75000,Ventas_Oficina[[#This Row],[Envio a tiempo]]="Enviado a tiempo"),"Buena Venta","Venta Mala")</f>
        <v>Venta Mala</v>
      </c>
    </row>
    <row r="3134" spans="1:30" x14ac:dyDescent="0.25">
      <c r="A3134" s="25">
        <v>1508454</v>
      </c>
      <c r="B3134" s="5">
        <v>42093</v>
      </c>
      <c r="C3134" s="6" t="s">
        <v>388</v>
      </c>
      <c r="D3134" s="6" t="s">
        <v>36</v>
      </c>
      <c r="E3134" s="6" t="s">
        <v>12</v>
      </c>
      <c r="F3134" s="6" t="s">
        <v>13</v>
      </c>
      <c r="G3134" s="6" t="s">
        <v>1007</v>
      </c>
      <c r="H3134" s="6" t="s">
        <v>14</v>
      </c>
      <c r="I3134" s="6" t="s">
        <v>1013</v>
      </c>
      <c r="J3134" s="6" t="s">
        <v>1031</v>
      </c>
      <c r="K3134" s="6" t="s">
        <v>1261</v>
      </c>
      <c r="L3134" s="6" t="s">
        <v>1265</v>
      </c>
      <c r="M3134" s="6" t="s">
        <v>1272</v>
      </c>
      <c r="N3134" s="5">
        <v>42095</v>
      </c>
      <c r="O3134" s="7">
        <v>1007</v>
      </c>
      <c r="P3134" s="7">
        <v>1598</v>
      </c>
      <c r="Q3134" s="7">
        <v>591</v>
      </c>
      <c r="R3134" s="6">
        <v>13</v>
      </c>
      <c r="S3134" s="7">
        <v>20774</v>
      </c>
      <c r="T3134" s="8">
        <v>0.06</v>
      </c>
      <c r="U3134" s="7">
        <v>1246.44</v>
      </c>
      <c r="V3134" s="7">
        <v>19527.560000000001</v>
      </c>
      <c r="W3134" s="7">
        <v>400</v>
      </c>
      <c r="X3134" s="7">
        <v>9029</v>
      </c>
      <c r="Y3134" s="9">
        <f>+DAY('TABLA PRINCIPAL'!$B3134)</f>
        <v>30</v>
      </c>
      <c r="Z3134" s="9">
        <f>+MONTH('TABLA PRINCIPAL'!$B3134)</f>
        <v>3</v>
      </c>
      <c r="AA3134" s="9">
        <f>+YEAR('TABLA PRINCIPAL'!$B3134)</f>
        <v>2015</v>
      </c>
      <c r="AB3134" s="22" t="str">
        <f>+IF(Ventas_Oficina[[#This Row],[Total del pedido]]&gt;=100000,"SI","NO")</f>
        <v>NO</v>
      </c>
      <c r="AC3134" s="22" t="str">
        <f>+_xlfn.XLOOKUP(Ventas_Oficina[[#This Row],[Nº de artículo]],AUXILIAR!A3133:A8032,AUXILIAR!D3133:D8032,"Error",0)</f>
        <v>Enviado a tiempo</v>
      </c>
      <c r="AD3134" s="22" t="str">
        <f>+IF(AND(Ventas_Oficina[[#This Row],[Total]]&gt;75000,Ventas_Oficina[[#This Row],[Envio a tiempo]]="Enviado a tiempo"),"Buena Venta","Venta Mala")</f>
        <v>Venta Mala</v>
      </c>
    </row>
    <row r="3135" spans="1:30" x14ac:dyDescent="0.25">
      <c r="A3135" s="26">
        <v>1508454</v>
      </c>
      <c r="B3135" s="10">
        <v>42238</v>
      </c>
      <c r="C3135" s="11" t="s">
        <v>440</v>
      </c>
      <c r="D3135" s="11" t="s">
        <v>268</v>
      </c>
      <c r="E3135" s="11" t="s">
        <v>4</v>
      </c>
      <c r="F3135" s="11" t="s">
        <v>5</v>
      </c>
      <c r="G3135" s="11" t="s">
        <v>1010</v>
      </c>
      <c r="H3135" s="11" t="s">
        <v>121</v>
      </c>
      <c r="I3135" s="11" t="s">
        <v>1014</v>
      </c>
      <c r="J3135" s="11" t="s">
        <v>1031</v>
      </c>
      <c r="K3135" s="11" t="s">
        <v>1261</v>
      </c>
      <c r="L3135" s="11" t="s">
        <v>1266</v>
      </c>
      <c r="M3135" s="11" t="s">
        <v>1272</v>
      </c>
      <c r="N3135" s="10">
        <v>42243</v>
      </c>
      <c r="O3135" s="12">
        <v>1007</v>
      </c>
      <c r="P3135" s="12">
        <v>1598</v>
      </c>
      <c r="Q3135" s="12">
        <v>591</v>
      </c>
      <c r="R3135" s="11">
        <v>45</v>
      </c>
      <c r="S3135" s="12">
        <v>71910</v>
      </c>
      <c r="T3135" s="13">
        <v>0.02</v>
      </c>
      <c r="U3135" s="12">
        <v>1438.2</v>
      </c>
      <c r="V3135" s="12">
        <v>70471.8</v>
      </c>
      <c r="W3135" s="12">
        <v>400</v>
      </c>
      <c r="X3135" s="12">
        <v>9029</v>
      </c>
      <c r="Y3135" s="14">
        <f>+DAY('TABLA PRINCIPAL'!$B3135)</f>
        <v>22</v>
      </c>
      <c r="Z3135" s="14">
        <f>+MONTH('TABLA PRINCIPAL'!$B3135)</f>
        <v>8</v>
      </c>
      <c r="AA3135" s="14">
        <f>+YEAR('TABLA PRINCIPAL'!$B3135)</f>
        <v>2015</v>
      </c>
      <c r="AB3135" s="22" t="str">
        <f>+IF(Ventas_Oficina[[#This Row],[Total del pedido]]&gt;=100000,"SI","NO")</f>
        <v>NO</v>
      </c>
      <c r="AC3135" s="22" t="str">
        <f>+_xlfn.XLOOKUP(Ventas_Oficina[[#This Row],[Nº de artículo]],AUXILIAR!A3134:A8033,AUXILIAR!D3134:D8033,"Error",0)</f>
        <v>Enviado a tiempo</v>
      </c>
      <c r="AD3135" s="22" t="str">
        <f>+IF(AND(Ventas_Oficina[[#This Row],[Total]]&gt;75000,Ventas_Oficina[[#This Row],[Envio a tiempo]]="Enviado a tiempo"),"Buena Venta","Venta Mala")</f>
        <v>Venta Mala</v>
      </c>
    </row>
    <row r="3136" spans="1:30" x14ac:dyDescent="0.25">
      <c r="A3136" s="26">
        <v>1508454</v>
      </c>
      <c r="B3136" s="10">
        <v>42238</v>
      </c>
      <c r="C3136" s="11" t="s">
        <v>440</v>
      </c>
      <c r="D3136" s="11" t="s">
        <v>268</v>
      </c>
      <c r="E3136" s="11" t="s">
        <v>4</v>
      </c>
      <c r="F3136" s="11" t="s">
        <v>5</v>
      </c>
      <c r="G3136" s="11" t="s">
        <v>1010</v>
      </c>
      <c r="H3136" s="11" t="s">
        <v>121</v>
      </c>
      <c r="I3136" s="11" t="s">
        <v>1015</v>
      </c>
      <c r="J3136" s="11" t="s">
        <v>1031</v>
      </c>
      <c r="K3136" s="11" t="s">
        <v>1261</v>
      </c>
      <c r="L3136" s="11" t="s">
        <v>1267</v>
      </c>
      <c r="M3136" s="11" t="s">
        <v>1273</v>
      </c>
      <c r="N3136" s="10">
        <v>42243</v>
      </c>
      <c r="O3136" s="12">
        <v>1007</v>
      </c>
      <c r="P3136" s="12">
        <v>1598</v>
      </c>
      <c r="Q3136" s="12">
        <v>591</v>
      </c>
      <c r="R3136" s="11">
        <v>40</v>
      </c>
      <c r="S3136" s="12">
        <v>63920</v>
      </c>
      <c r="T3136" s="13">
        <v>0.05</v>
      </c>
      <c r="U3136" s="12">
        <v>3196</v>
      </c>
      <c r="V3136" s="12">
        <v>60724</v>
      </c>
      <c r="W3136" s="12">
        <v>400</v>
      </c>
      <c r="X3136" s="12">
        <v>9029</v>
      </c>
      <c r="Y3136" s="14">
        <f>+DAY('TABLA PRINCIPAL'!$B3136)</f>
        <v>22</v>
      </c>
      <c r="Z3136" s="14">
        <f>+MONTH('TABLA PRINCIPAL'!$B3136)</f>
        <v>8</v>
      </c>
      <c r="AA3136" s="14">
        <f>+YEAR('TABLA PRINCIPAL'!$B3136)</f>
        <v>2015</v>
      </c>
      <c r="AB3136" s="22" t="str">
        <f>+IF(Ventas_Oficina[[#This Row],[Total del pedido]]&gt;=100000,"SI","NO")</f>
        <v>NO</v>
      </c>
      <c r="AC3136" s="22" t="str">
        <f>+_xlfn.XLOOKUP(Ventas_Oficina[[#This Row],[Nº de artículo]],AUXILIAR!A3136:A8035,AUXILIAR!D3136:D8035,"Error",0)</f>
        <v>Enviado a tiempo</v>
      </c>
      <c r="AD3136" s="22" t="str">
        <f>+IF(AND(Ventas_Oficina[[#This Row],[Total]]&gt;75000,Ventas_Oficina[[#This Row],[Envio a tiempo]]="Enviado a tiempo"),"Buena Venta","Venta Mala")</f>
        <v>Venta Mala</v>
      </c>
    </row>
    <row r="3137" spans="1:30" x14ac:dyDescent="0.25">
      <c r="A3137" s="25">
        <v>1508454</v>
      </c>
      <c r="B3137" s="5">
        <v>42210</v>
      </c>
      <c r="C3137" s="6" t="s">
        <v>523</v>
      </c>
      <c r="D3137" s="6" t="s">
        <v>133</v>
      </c>
      <c r="E3137" s="6" t="s">
        <v>12</v>
      </c>
      <c r="F3137" s="6" t="s">
        <v>13</v>
      </c>
      <c r="G3137" s="6" t="s">
        <v>1009</v>
      </c>
      <c r="H3137" s="6" t="s">
        <v>42</v>
      </c>
      <c r="I3137" s="6" t="s">
        <v>1012</v>
      </c>
      <c r="J3137" s="6" t="s">
        <v>1031</v>
      </c>
      <c r="K3137" s="6" t="s">
        <v>1262</v>
      </c>
      <c r="L3137" s="6" t="s">
        <v>1265</v>
      </c>
      <c r="M3137" s="6" t="s">
        <v>1272</v>
      </c>
      <c r="N3137" s="5">
        <v>42211</v>
      </c>
      <c r="O3137" s="7">
        <v>1007</v>
      </c>
      <c r="P3137" s="7">
        <v>1598</v>
      </c>
      <c r="Q3137" s="7">
        <v>591</v>
      </c>
      <c r="R3137" s="6">
        <v>2</v>
      </c>
      <c r="S3137" s="7">
        <v>3196</v>
      </c>
      <c r="T3137" s="8">
        <v>0.02</v>
      </c>
      <c r="U3137" s="7">
        <v>63.92</v>
      </c>
      <c r="V3137" s="7">
        <v>3132.08</v>
      </c>
      <c r="W3137" s="7">
        <v>400</v>
      </c>
      <c r="X3137" s="7">
        <v>9029</v>
      </c>
      <c r="Y3137" s="9">
        <f>+DAY('TABLA PRINCIPAL'!$B3137)</f>
        <v>25</v>
      </c>
      <c r="Z3137" s="9">
        <f>+MONTH('TABLA PRINCIPAL'!$B3137)</f>
        <v>7</v>
      </c>
      <c r="AA3137" s="9">
        <f>+YEAR('TABLA PRINCIPAL'!$B3137)</f>
        <v>2015</v>
      </c>
      <c r="AB3137" s="22" t="str">
        <f>+IF(Ventas_Oficina[[#This Row],[Total del pedido]]&gt;=100000,"SI","NO")</f>
        <v>NO</v>
      </c>
      <c r="AC3137" s="22" t="str">
        <f>+_xlfn.XLOOKUP(Ventas_Oficina[[#This Row],[Nº de artículo]],AUXILIAR!A3136:A8036,AUXILIAR!D3136:D8036,"Error",0)</f>
        <v>Enviado a tiempo</v>
      </c>
      <c r="AD3137" s="22" t="str">
        <f>+IF(AND(Ventas_Oficina[[#This Row],[Total]]&gt;75000,Ventas_Oficina[[#This Row],[Envio a tiempo]]="Enviado a tiempo"),"Buena Venta","Venta Mala")</f>
        <v>Venta Mala</v>
      </c>
    </row>
    <row r="3138" spans="1:30" x14ac:dyDescent="0.25">
      <c r="A3138" s="26">
        <v>1508454</v>
      </c>
      <c r="B3138" s="10">
        <v>42238</v>
      </c>
      <c r="C3138" s="11" t="s">
        <v>440</v>
      </c>
      <c r="D3138" s="11" t="s">
        <v>268</v>
      </c>
      <c r="E3138" s="11" t="s">
        <v>4</v>
      </c>
      <c r="F3138" s="11" t="s">
        <v>5</v>
      </c>
      <c r="G3138" s="11" t="s">
        <v>1010</v>
      </c>
      <c r="H3138" s="11" t="s">
        <v>121</v>
      </c>
      <c r="I3138" s="11" t="s">
        <v>1012</v>
      </c>
      <c r="J3138" s="11" t="s">
        <v>1031</v>
      </c>
      <c r="K3138" s="11" t="s">
        <v>1261</v>
      </c>
      <c r="L3138" s="11" t="s">
        <v>1266</v>
      </c>
      <c r="M3138" s="11" t="s">
        <v>1272</v>
      </c>
      <c r="N3138" s="10">
        <v>42243</v>
      </c>
      <c r="O3138" s="12">
        <v>831</v>
      </c>
      <c r="P3138" s="12">
        <v>1598</v>
      </c>
      <c r="Q3138" s="12">
        <v>767</v>
      </c>
      <c r="R3138" s="11">
        <v>15</v>
      </c>
      <c r="S3138" s="12">
        <v>23970</v>
      </c>
      <c r="T3138" s="13">
        <v>0</v>
      </c>
      <c r="U3138" s="12">
        <v>0</v>
      </c>
      <c r="V3138" s="12">
        <v>23970</v>
      </c>
      <c r="W3138" s="12">
        <v>650</v>
      </c>
      <c r="X3138" s="12">
        <v>9029</v>
      </c>
      <c r="Y3138" s="14">
        <f>+DAY('TABLA PRINCIPAL'!$B3138)</f>
        <v>22</v>
      </c>
      <c r="Z3138" s="14">
        <f>+MONTH('TABLA PRINCIPAL'!$B3138)</f>
        <v>8</v>
      </c>
      <c r="AA3138" s="14">
        <f>+YEAR('TABLA PRINCIPAL'!$B3138)</f>
        <v>2015</v>
      </c>
      <c r="AB3138" s="22" t="str">
        <f>+IF(Ventas_Oficina[[#This Row],[Total del pedido]]&gt;=100000,"SI","NO")</f>
        <v>NO</v>
      </c>
      <c r="AC3138" s="22" t="str">
        <f>+_xlfn.XLOOKUP(Ventas_Oficina[[#This Row],[Nº de artículo]],AUXILIAR!A3137:A8037,AUXILIAR!D3137:D8037,"Error",0)</f>
        <v>No enviado a tiempo</v>
      </c>
      <c r="AD3138" s="22" t="str">
        <f>+IF(AND(Ventas_Oficina[[#This Row],[Total]]&gt;75000,Ventas_Oficina[[#This Row],[Envio a tiempo]]="Enviado a tiempo"),"Buena Venta","Venta Mala")</f>
        <v>Venta Mala</v>
      </c>
    </row>
    <row r="3139" spans="1:30" x14ac:dyDescent="0.25">
      <c r="A3139" s="26">
        <v>1509184</v>
      </c>
      <c r="B3139" s="10">
        <v>42396</v>
      </c>
      <c r="C3139" s="11" t="s">
        <v>360</v>
      </c>
      <c r="D3139" s="11" t="s">
        <v>323</v>
      </c>
      <c r="E3139" s="11" t="s">
        <v>4</v>
      </c>
      <c r="F3139" s="11" t="s">
        <v>5</v>
      </c>
      <c r="G3139" s="11" t="s">
        <v>1007</v>
      </c>
      <c r="H3139" s="11" t="s">
        <v>34</v>
      </c>
      <c r="I3139" s="11" t="s">
        <v>1016</v>
      </c>
      <c r="J3139" s="11" t="s">
        <v>1043</v>
      </c>
      <c r="K3139" s="11" t="s">
        <v>1262</v>
      </c>
      <c r="L3139" s="11" t="s">
        <v>1266</v>
      </c>
      <c r="M3139" s="11" t="s">
        <v>1273</v>
      </c>
      <c r="N3139" s="10">
        <v>42398</v>
      </c>
      <c r="O3139" s="12">
        <v>6059</v>
      </c>
      <c r="P3139" s="12">
        <v>10098</v>
      </c>
      <c r="Q3139" s="12">
        <v>4039</v>
      </c>
      <c r="R3139" s="11">
        <v>18</v>
      </c>
      <c r="S3139" s="12">
        <v>181764</v>
      </c>
      <c r="T3139" s="13">
        <v>0.01</v>
      </c>
      <c r="U3139" s="12">
        <v>1817.64</v>
      </c>
      <c r="V3139" s="12">
        <v>179946.36</v>
      </c>
      <c r="W3139" s="12">
        <v>718</v>
      </c>
      <c r="X3139" s="12">
        <v>69063</v>
      </c>
      <c r="Y3139" s="14">
        <f>+DAY('TABLA PRINCIPAL'!$B3139)</f>
        <v>27</v>
      </c>
      <c r="Z3139" s="14">
        <f>+MONTH('TABLA PRINCIPAL'!$B3139)</f>
        <v>1</v>
      </c>
      <c r="AA3139" s="14">
        <f>+YEAR('TABLA PRINCIPAL'!$B3139)</f>
        <v>2016</v>
      </c>
      <c r="AB3139" s="22" t="str">
        <f>+IF(Ventas_Oficina[[#This Row],[Total del pedido]]&gt;=100000,"SI","NO")</f>
        <v>SI</v>
      </c>
      <c r="AC3139" s="22" t="str">
        <f>+_xlfn.XLOOKUP(Ventas_Oficina[[#This Row],[Nº de artículo]],AUXILIAR!A3139:A8039,AUXILIAR!D3139:D8039,"Error",0)</f>
        <v>Enviado a tiempo</v>
      </c>
      <c r="AD3139" s="22" t="str">
        <f>+IF(AND(Ventas_Oficina[[#This Row],[Total]]&gt;75000,Ventas_Oficina[[#This Row],[Envio a tiempo]]="Enviado a tiempo"),"Buena Venta","Venta Mala")</f>
        <v>Venta Mala</v>
      </c>
    </row>
    <row r="3140" spans="1:30" x14ac:dyDescent="0.25">
      <c r="A3140" s="25">
        <v>1509184</v>
      </c>
      <c r="B3140" s="5">
        <v>42027</v>
      </c>
      <c r="C3140" s="6" t="s">
        <v>25</v>
      </c>
      <c r="D3140" s="6" t="s">
        <v>26</v>
      </c>
      <c r="E3140" s="6" t="s">
        <v>4</v>
      </c>
      <c r="F3140" s="6" t="s">
        <v>5</v>
      </c>
      <c r="G3140" s="6" t="s">
        <v>1009</v>
      </c>
      <c r="H3140" s="6" t="s">
        <v>27</v>
      </c>
      <c r="I3140" s="6" t="s">
        <v>1015</v>
      </c>
      <c r="J3140" s="6" t="s">
        <v>1073</v>
      </c>
      <c r="K3140" s="6" t="s">
        <v>1261</v>
      </c>
      <c r="L3140" s="6" t="s">
        <v>1265</v>
      </c>
      <c r="M3140" s="6" t="s">
        <v>1272</v>
      </c>
      <c r="N3140" s="5">
        <v>42028</v>
      </c>
      <c r="O3140" s="7">
        <v>550</v>
      </c>
      <c r="P3140" s="7">
        <v>1222</v>
      </c>
      <c r="Q3140" s="7">
        <v>672</v>
      </c>
      <c r="R3140" s="6">
        <v>44</v>
      </c>
      <c r="S3140" s="7">
        <v>53768</v>
      </c>
      <c r="T3140" s="8">
        <v>0.03</v>
      </c>
      <c r="U3140" s="7">
        <v>1613.04</v>
      </c>
      <c r="V3140" s="7">
        <v>52154.96</v>
      </c>
      <c r="W3140" s="7">
        <v>285</v>
      </c>
      <c r="X3140" s="7">
        <v>6068</v>
      </c>
      <c r="Y3140" s="9">
        <f>+DAY('TABLA PRINCIPAL'!$B3140)</f>
        <v>23</v>
      </c>
      <c r="Z3140" s="9">
        <f>+MONTH('TABLA PRINCIPAL'!$B3140)</f>
        <v>1</v>
      </c>
      <c r="AA3140" s="9">
        <f>+YEAR('TABLA PRINCIPAL'!$B3140)</f>
        <v>2015</v>
      </c>
      <c r="AB3140" s="22" t="str">
        <f>+IF(Ventas_Oficina[[#This Row],[Total del pedido]]&gt;=100000,"SI","NO")</f>
        <v>NO</v>
      </c>
      <c r="AC3140" s="22" t="str">
        <f>+_xlfn.XLOOKUP(Ventas_Oficina[[#This Row],[Nº de artículo]],AUXILIAR!A3139:A8040,AUXILIAR!D3139:D8040,"Error",0)</f>
        <v>Enviado a tiempo</v>
      </c>
      <c r="AD3140" s="22" t="str">
        <f>+IF(AND(Ventas_Oficina[[#This Row],[Total]]&gt;75000,Ventas_Oficina[[#This Row],[Envio a tiempo]]="Enviado a tiempo"),"Buena Venta","Venta Mala")</f>
        <v>Venta Mala</v>
      </c>
    </row>
    <row r="3141" spans="1:30" x14ac:dyDescent="0.25">
      <c r="A3141" s="26">
        <v>1509184</v>
      </c>
      <c r="B3141" s="10">
        <v>42207</v>
      </c>
      <c r="C3141" s="11" t="s">
        <v>809</v>
      </c>
      <c r="D3141" s="11" t="s">
        <v>91</v>
      </c>
      <c r="E3141" s="11" t="s">
        <v>4</v>
      </c>
      <c r="F3141" s="11" t="s">
        <v>5</v>
      </c>
      <c r="G3141" s="11" t="s">
        <v>1008</v>
      </c>
      <c r="H3141" s="11" t="s">
        <v>24</v>
      </c>
      <c r="I3141" s="11" t="s">
        <v>1012</v>
      </c>
      <c r="J3141" s="11" t="s">
        <v>1184</v>
      </c>
      <c r="K3141" s="11" t="s">
        <v>1261</v>
      </c>
      <c r="L3141" s="11" t="s">
        <v>1267</v>
      </c>
      <c r="M3141" s="11" t="s">
        <v>1272</v>
      </c>
      <c r="N3141" s="10">
        <v>42208</v>
      </c>
      <c r="O3141" s="12">
        <v>353</v>
      </c>
      <c r="P3141" s="12">
        <v>862</v>
      </c>
      <c r="Q3141" s="12">
        <v>509</v>
      </c>
      <c r="R3141" s="11">
        <v>1</v>
      </c>
      <c r="S3141" s="12">
        <v>862</v>
      </c>
      <c r="T3141" s="13">
        <v>0.01</v>
      </c>
      <c r="U3141" s="12">
        <v>8.620000000000001</v>
      </c>
      <c r="V3141" s="12">
        <v>853.38</v>
      </c>
      <c r="W3141" s="12">
        <v>450</v>
      </c>
      <c r="X3141" s="12">
        <v>7346</v>
      </c>
      <c r="Y3141" s="14">
        <f>+DAY('TABLA PRINCIPAL'!$B3141)</f>
        <v>22</v>
      </c>
      <c r="Z3141" s="14">
        <f>+MONTH('TABLA PRINCIPAL'!$B3141)</f>
        <v>7</v>
      </c>
      <c r="AA3141" s="14">
        <f>+YEAR('TABLA PRINCIPAL'!$B3141)</f>
        <v>2015</v>
      </c>
      <c r="AB3141" s="22" t="str">
        <f>+IF(Ventas_Oficina[[#This Row],[Total del pedido]]&gt;=100000,"SI","NO")</f>
        <v>NO</v>
      </c>
      <c r="AC3141" s="22" t="str">
        <f>+_xlfn.XLOOKUP(Ventas_Oficina[[#This Row],[Nº de artículo]],AUXILIAR!A3140:A8041,AUXILIAR!D3140:D8041,"Error",0)</f>
        <v>No enviado a tiempo</v>
      </c>
      <c r="AD3141" s="22" t="str">
        <f>+IF(AND(Ventas_Oficina[[#This Row],[Total]]&gt;75000,Ventas_Oficina[[#This Row],[Envio a tiempo]]="Enviado a tiempo"),"Buena Venta","Venta Mala")</f>
        <v>Venta Mala</v>
      </c>
    </row>
    <row r="3142" spans="1:30" x14ac:dyDescent="0.25">
      <c r="A3142" s="25">
        <v>1509184</v>
      </c>
      <c r="B3142" s="5">
        <v>42320</v>
      </c>
      <c r="C3142" s="6" t="s">
        <v>96</v>
      </c>
      <c r="D3142" s="6" t="s">
        <v>97</v>
      </c>
      <c r="E3142" s="6" t="s">
        <v>12</v>
      </c>
      <c r="F3142" s="6" t="s">
        <v>13</v>
      </c>
      <c r="G3142" s="6" t="s">
        <v>1007</v>
      </c>
      <c r="H3142" s="6" t="s">
        <v>14</v>
      </c>
      <c r="I3142" s="6" t="s">
        <v>1016</v>
      </c>
      <c r="J3142" s="6" t="s">
        <v>1052</v>
      </c>
      <c r="K3142" s="6" t="s">
        <v>1262</v>
      </c>
      <c r="L3142" s="6" t="s">
        <v>1269</v>
      </c>
      <c r="M3142" s="6" t="s">
        <v>1273</v>
      </c>
      <c r="N3142" s="5">
        <v>42322</v>
      </c>
      <c r="O3142" s="7">
        <v>332</v>
      </c>
      <c r="P3142" s="7">
        <v>518</v>
      </c>
      <c r="Q3142" s="7">
        <v>186</v>
      </c>
      <c r="R3142" s="6">
        <v>23</v>
      </c>
      <c r="S3142" s="7">
        <v>11914</v>
      </c>
      <c r="T3142" s="8">
        <v>0.01</v>
      </c>
      <c r="U3142" s="7">
        <v>119.14</v>
      </c>
      <c r="V3142" s="7">
        <v>11794.86</v>
      </c>
      <c r="W3142" s="7">
        <v>204</v>
      </c>
      <c r="X3142" s="7">
        <v>5943</v>
      </c>
      <c r="Y3142" s="9">
        <f>+DAY('TABLA PRINCIPAL'!$B3142)</f>
        <v>12</v>
      </c>
      <c r="Z3142" s="9">
        <f>+MONTH('TABLA PRINCIPAL'!$B3142)</f>
        <v>11</v>
      </c>
      <c r="AA3142" s="9">
        <f>+YEAR('TABLA PRINCIPAL'!$B3142)</f>
        <v>2015</v>
      </c>
      <c r="AB3142" s="22" t="str">
        <f>+IF(Ventas_Oficina[[#This Row],[Total del pedido]]&gt;=100000,"SI","NO")</f>
        <v>NO</v>
      </c>
      <c r="AC3142" s="22" t="str">
        <f>+_xlfn.XLOOKUP(Ventas_Oficina[[#This Row],[Nº de artículo]],AUXILIAR!A3141:A8042,AUXILIAR!D3141:D8042,"Error",0)</f>
        <v>No enviado a tiempo</v>
      </c>
      <c r="AD3142" s="22" t="str">
        <f>+IF(AND(Ventas_Oficina[[#This Row],[Total]]&gt;75000,Ventas_Oficina[[#This Row],[Envio a tiempo]]="Enviado a tiempo"),"Buena Venta","Venta Mala")</f>
        <v>Venta Mala</v>
      </c>
    </row>
    <row r="3143" spans="1:30" x14ac:dyDescent="0.25">
      <c r="A3143" s="26">
        <v>1510280</v>
      </c>
      <c r="B3143" s="10">
        <v>42500</v>
      </c>
      <c r="C3143" s="11" t="s">
        <v>219</v>
      </c>
      <c r="D3143" s="11" t="s">
        <v>46</v>
      </c>
      <c r="E3143" s="11" t="s">
        <v>4</v>
      </c>
      <c r="F3143" s="11" t="s">
        <v>5</v>
      </c>
      <c r="G3143" s="11" t="s">
        <v>1008</v>
      </c>
      <c r="H3143" s="11" t="s">
        <v>9</v>
      </c>
      <c r="I3143" s="11" t="s">
        <v>1012</v>
      </c>
      <c r="J3143" s="11" t="s">
        <v>1111</v>
      </c>
      <c r="K3143" s="11" t="s">
        <v>1262</v>
      </c>
      <c r="L3143" s="11" t="s">
        <v>1265</v>
      </c>
      <c r="M3143" s="11" t="s">
        <v>1272</v>
      </c>
      <c r="N3143" s="10">
        <v>42502</v>
      </c>
      <c r="O3143" s="12">
        <v>198</v>
      </c>
      <c r="P3143" s="12">
        <v>315</v>
      </c>
      <c r="Q3143" s="12">
        <v>117</v>
      </c>
      <c r="R3143" s="11">
        <v>48</v>
      </c>
      <c r="S3143" s="12">
        <v>15120</v>
      </c>
      <c r="T3143" s="13">
        <v>0.04</v>
      </c>
      <c r="U3143" s="12">
        <v>604.80000000000007</v>
      </c>
      <c r="V3143" s="12">
        <v>14515.2</v>
      </c>
      <c r="W3143" s="12">
        <v>49</v>
      </c>
      <c r="X3143" s="12">
        <v>13346</v>
      </c>
      <c r="Y3143" s="14">
        <f>+DAY('TABLA PRINCIPAL'!$B3143)</f>
        <v>10</v>
      </c>
      <c r="Z3143" s="14">
        <f>+MONTH('TABLA PRINCIPAL'!$B3143)</f>
        <v>5</v>
      </c>
      <c r="AA3143" s="14">
        <f>+YEAR('TABLA PRINCIPAL'!$B3143)</f>
        <v>2016</v>
      </c>
      <c r="AB3143" s="22" t="str">
        <f>+IF(Ventas_Oficina[[#This Row],[Total del pedido]]&gt;=100000,"SI","NO")</f>
        <v>NO</v>
      </c>
      <c r="AC3143" s="22" t="str">
        <f>+_xlfn.XLOOKUP(Ventas_Oficina[[#This Row],[Nº de artículo]],AUXILIAR!A3142:A8043,AUXILIAR!D3142:D8043,"Error",0)</f>
        <v>Enviado a tiempo</v>
      </c>
      <c r="AD3143" s="22" t="str">
        <f>+IF(AND(Ventas_Oficina[[#This Row],[Total]]&gt;75000,Ventas_Oficina[[#This Row],[Envio a tiempo]]="Enviado a tiempo"),"Buena Venta","Venta Mala")</f>
        <v>Venta Mala</v>
      </c>
    </row>
    <row r="3144" spans="1:30" x14ac:dyDescent="0.25">
      <c r="A3144" s="25">
        <v>1510280</v>
      </c>
      <c r="B3144" s="5">
        <v>42633</v>
      </c>
      <c r="C3144" s="6" t="s">
        <v>84</v>
      </c>
      <c r="D3144" s="6" t="s">
        <v>29</v>
      </c>
      <c r="E3144" s="6" t="s">
        <v>12</v>
      </c>
      <c r="F3144" s="6" t="s">
        <v>13</v>
      </c>
      <c r="G3144" s="6" t="s">
        <v>1010</v>
      </c>
      <c r="H3144" s="6" t="s">
        <v>14</v>
      </c>
      <c r="I3144" s="6" t="s">
        <v>1013</v>
      </c>
      <c r="J3144" s="6" t="s">
        <v>1024</v>
      </c>
      <c r="K3144" s="6" t="s">
        <v>1261</v>
      </c>
      <c r="L3144" s="6" t="s">
        <v>1265</v>
      </c>
      <c r="M3144" s="6" t="s">
        <v>1272</v>
      </c>
      <c r="N3144" s="5">
        <v>42633</v>
      </c>
      <c r="O3144" s="7">
        <v>160</v>
      </c>
      <c r="P3144" s="7">
        <v>262</v>
      </c>
      <c r="Q3144" s="7">
        <v>102</v>
      </c>
      <c r="R3144" s="6">
        <v>44</v>
      </c>
      <c r="S3144" s="7">
        <v>11528</v>
      </c>
      <c r="T3144" s="8">
        <v>0.04</v>
      </c>
      <c r="U3144" s="7">
        <v>461.12</v>
      </c>
      <c r="V3144" s="7">
        <v>11066.88</v>
      </c>
      <c r="W3144" s="7">
        <v>80</v>
      </c>
      <c r="X3144" s="7">
        <v>1999</v>
      </c>
      <c r="Y3144" s="9">
        <f>+DAY('TABLA PRINCIPAL'!$B3144)</f>
        <v>20</v>
      </c>
      <c r="Z3144" s="9">
        <f>+MONTH('TABLA PRINCIPAL'!$B3144)</f>
        <v>9</v>
      </c>
      <c r="AA3144" s="9">
        <f>+YEAR('TABLA PRINCIPAL'!$B3144)</f>
        <v>2016</v>
      </c>
      <c r="AB3144" s="22" t="str">
        <f>+IF(Ventas_Oficina[[#This Row],[Total del pedido]]&gt;=100000,"SI","NO")</f>
        <v>NO</v>
      </c>
      <c r="AC3144" s="22" t="str">
        <f>+_xlfn.XLOOKUP(Ventas_Oficina[[#This Row],[Nº de artículo]],AUXILIAR!A3143:A8044,AUXILIAR!D3143:D8044,"Error",0)</f>
        <v>Enviado a tiempo</v>
      </c>
      <c r="AD3144" s="22" t="str">
        <f>+IF(AND(Ventas_Oficina[[#This Row],[Total]]&gt;75000,Ventas_Oficina[[#This Row],[Envio a tiempo]]="Enviado a tiempo"),"Buena Venta","Venta Mala")</f>
        <v>Venta Mala</v>
      </c>
    </row>
    <row r="3145" spans="1:30" x14ac:dyDescent="0.25">
      <c r="A3145" s="26">
        <v>1511376</v>
      </c>
      <c r="B3145" s="10">
        <v>41506</v>
      </c>
      <c r="C3145" s="11" t="s">
        <v>298</v>
      </c>
      <c r="D3145" s="11" t="s">
        <v>48</v>
      </c>
      <c r="E3145" s="11" t="s">
        <v>4</v>
      </c>
      <c r="F3145" s="11" t="s">
        <v>5</v>
      </c>
      <c r="G3145" s="11" t="s">
        <v>1010</v>
      </c>
      <c r="H3145" s="11" t="s">
        <v>34</v>
      </c>
      <c r="I3145" s="11" t="s">
        <v>1012</v>
      </c>
      <c r="J3145" s="11" t="s">
        <v>1120</v>
      </c>
      <c r="K3145" s="11" t="s">
        <v>1261</v>
      </c>
      <c r="L3145" s="11" t="s">
        <v>1265</v>
      </c>
      <c r="M3145" s="11" t="s">
        <v>1272</v>
      </c>
      <c r="N3145" s="10">
        <v>41508</v>
      </c>
      <c r="O3145" s="12">
        <v>651</v>
      </c>
      <c r="P3145" s="12">
        <v>3098</v>
      </c>
      <c r="Q3145" s="12">
        <v>2447</v>
      </c>
      <c r="R3145" s="11">
        <v>46</v>
      </c>
      <c r="S3145" s="12">
        <v>142508</v>
      </c>
      <c r="T3145" s="13">
        <v>0.06</v>
      </c>
      <c r="U3145" s="12">
        <v>8550.48</v>
      </c>
      <c r="V3145" s="12">
        <v>133957.51999999999</v>
      </c>
      <c r="W3145" s="12">
        <v>650</v>
      </c>
      <c r="X3145" s="12">
        <v>22636</v>
      </c>
      <c r="Y3145" s="14">
        <f>+DAY('TABLA PRINCIPAL'!$B3145)</f>
        <v>20</v>
      </c>
      <c r="Z3145" s="14">
        <f>+MONTH('TABLA PRINCIPAL'!$B3145)</f>
        <v>8</v>
      </c>
      <c r="AA3145" s="14">
        <f>+YEAR('TABLA PRINCIPAL'!$B3145)</f>
        <v>2013</v>
      </c>
      <c r="AB3145" s="22" t="str">
        <f>+IF(Ventas_Oficina[[#This Row],[Total del pedido]]&gt;=100000,"SI","NO")</f>
        <v>SI</v>
      </c>
      <c r="AC3145" s="22" t="str">
        <f>+_xlfn.XLOOKUP(Ventas_Oficina[[#This Row],[Nº de artículo]],AUXILIAR!A3144:A8045,AUXILIAR!D3144:D8045,"Error",0)</f>
        <v>Enviado a tiempo</v>
      </c>
      <c r="AD3145" s="22" t="str">
        <f>+IF(AND(Ventas_Oficina[[#This Row],[Total]]&gt;75000,Ventas_Oficina[[#This Row],[Envio a tiempo]]="Enviado a tiempo"),"Buena Venta","Venta Mala")</f>
        <v>Venta Mala</v>
      </c>
    </row>
    <row r="3146" spans="1:30" x14ac:dyDescent="0.25">
      <c r="A3146" s="25">
        <v>1511741</v>
      </c>
      <c r="B3146" s="5">
        <v>42242</v>
      </c>
      <c r="C3146" s="6" t="s">
        <v>87</v>
      </c>
      <c r="D3146" s="6" t="s">
        <v>88</v>
      </c>
      <c r="E3146" s="6" t="s">
        <v>4</v>
      </c>
      <c r="F3146" s="6" t="s">
        <v>5</v>
      </c>
      <c r="G3146" s="6" t="s">
        <v>1010</v>
      </c>
      <c r="H3146" s="6" t="s">
        <v>39</v>
      </c>
      <c r="I3146" s="6" t="s">
        <v>1012</v>
      </c>
      <c r="J3146" s="6" t="s">
        <v>1158</v>
      </c>
      <c r="K3146" s="6" t="s">
        <v>1261</v>
      </c>
      <c r="L3146" s="6" t="s">
        <v>1265</v>
      </c>
      <c r="M3146" s="6" t="s">
        <v>1272</v>
      </c>
      <c r="N3146" s="5">
        <v>42243</v>
      </c>
      <c r="O3146" s="7">
        <v>314</v>
      </c>
      <c r="P3146" s="7">
        <v>491</v>
      </c>
      <c r="Q3146" s="7">
        <v>177</v>
      </c>
      <c r="R3146" s="6">
        <v>9</v>
      </c>
      <c r="S3146" s="7">
        <v>4419</v>
      </c>
      <c r="T3146" s="8">
        <v>0.09</v>
      </c>
      <c r="U3146" s="7">
        <v>397.71</v>
      </c>
      <c r="V3146" s="7">
        <v>4021.29</v>
      </c>
      <c r="W3146" s="7">
        <v>50</v>
      </c>
      <c r="X3146" s="7">
        <v>14009</v>
      </c>
      <c r="Y3146" s="9">
        <f>+DAY('TABLA PRINCIPAL'!$B3146)</f>
        <v>26</v>
      </c>
      <c r="Z3146" s="9">
        <f>+MONTH('TABLA PRINCIPAL'!$B3146)</f>
        <v>8</v>
      </c>
      <c r="AA3146" s="9">
        <f>+YEAR('TABLA PRINCIPAL'!$B3146)</f>
        <v>2015</v>
      </c>
      <c r="AB3146" s="22" t="str">
        <f>+IF(Ventas_Oficina[[#This Row],[Total del pedido]]&gt;=100000,"SI","NO")</f>
        <v>NO</v>
      </c>
      <c r="AC3146" s="22" t="str">
        <f>+_xlfn.XLOOKUP(Ventas_Oficina[[#This Row],[Nº de artículo]],AUXILIAR!A3145:A8046,AUXILIAR!D3145:D8046,"Error",0)</f>
        <v>No enviado a tiempo</v>
      </c>
      <c r="AD3146" s="22" t="str">
        <f>+IF(AND(Ventas_Oficina[[#This Row],[Total]]&gt;75000,Ventas_Oficina[[#This Row],[Envio a tiempo]]="Enviado a tiempo"),"Buena Venta","Venta Mala")</f>
        <v>Venta Mala</v>
      </c>
    </row>
    <row r="3147" spans="1:30" x14ac:dyDescent="0.25">
      <c r="A3147" s="26">
        <v>1511741</v>
      </c>
      <c r="B3147" s="10">
        <v>42593</v>
      </c>
      <c r="C3147" s="11" t="s">
        <v>682</v>
      </c>
      <c r="D3147" s="11" t="s">
        <v>400</v>
      </c>
      <c r="E3147" s="11" t="s">
        <v>4</v>
      </c>
      <c r="F3147" s="11" t="s">
        <v>5</v>
      </c>
      <c r="G3147" s="11" t="s">
        <v>1008</v>
      </c>
      <c r="H3147" s="11" t="s">
        <v>53</v>
      </c>
      <c r="I3147" s="11" t="s">
        <v>1016</v>
      </c>
      <c r="J3147" s="11" t="s">
        <v>1125</v>
      </c>
      <c r="K3147" s="11" t="s">
        <v>1261</v>
      </c>
      <c r="L3147" s="11" t="s">
        <v>1267</v>
      </c>
      <c r="M3147" s="11" t="s">
        <v>1272</v>
      </c>
      <c r="N3147" s="10">
        <v>42595</v>
      </c>
      <c r="O3147" s="12">
        <v>229</v>
      </c>
      <c r="P3147" s="12">
        <v>369</v>
      </c>
      <c r="Q3147" s="12">
        <v>140</v>
      </c>
      <c r="R3147" s="11">
        <v>20</v>
      </c>
      <c r="S3147" s="12">
        <v>7380</v>
      </c>
      <c r="T3147" s="13">
        <v>0.06</v>
      </c>
      <c r="U3147" s="12">
        <v>442.8</v>
      </c>
      <c r="V3147" s="12">
        <v>6937.2</v>
      </c>
      <c r="W3147" s="12">
        <v>50</v>
      </c>
      <c r="X3147" s="12">
        <v>14069</v>
      </c>
      <c r="Y3147" s="14">
        <f>+DAY('TABLA PRINCIPAL'!$B3147)</f>
        <v>11</v>
      </c>
      <c r="Z3147" s="14">
        <f>+MONTH('TABLA PRINCIPAL'!$B3147)</f>
        <v>8</v>
      </c>
      <c r="AA3147" s="14">
        <f>+YEAR('TABLA PRINCIPAL'!$B3147)</f>
        <v>2016</v>
      </c>
      <c r="AB3147" s="22" t="str">
        <f>+IF(Ventas_Oficina[[#This Row],[Total del pedido]]&gt;=100000,"SI","NO")</f>
        <v>NO</v>
      </c>
      <c r="AC3147" s="22" t="str">
        <f>+_xlfn.XLOOKUP(Ventas_Oficina[[#This Row],[Nº de artículo]],AUXILIAR!A3146:A8047,AUXILIAR!D3146:D8047,"Error",0)</f>
        <v>No enviado a tiempo</v>
      </c>
      <c r="AD3147" s="22" t="str">
        <f>+IF(AND(Ventas_Oficina[[#This Row],[Total]]&gt;75000,Ventas_Oficina[[#This Row],[Envio a tiempo]]="Enviado a tiempo"),"Buena Venta","Venta Mala")</f>
        <v>Venta Mala</v>
      </c>
    </row>
    <row r="3148" spans="1:30" x14ac:dyDescent="0.25">
      <c r="A3148" s="25">
        <v>1511741</v>
      </c>
      <c r="B3148" s="5">
        <v>42006</v>
      </c>
      <c r="C3148" s="6" t="s">
        <v>259</v>
      </c>
      <c r="D3148" s="6" t="s">
        <v>260</v>
      </c>
      <c r="E3148" s="6" t="s">
        <v>4</v>
      </c>
      <c r="F3148" s="6" t="s">
        <v>5</v>
      </c>
      <c r="G3148" s="6" t="s">
        <v>1010</v>
      </c>
      <c r="H3148" s="6" t="s">
        <v>121</v>
      </c>
      <c r="I3148" s="6" t="s">
        <v>1012</v>
      </c>
      <c r="J3148" s="6" t="s">
        <v>1073</v>
      </c>
      <c r="K3148" s="6" t="s">
        <v>1261</v>
      </c>
      <c r="L3148" s="6" t="s">
        <v>1266</v>
      </c>
      <c r="M3148" s="6" t="s">
        <v>1272</v>
      </c>
      <c r="N3148" s="5">
        <v>42008</v>
      </c>
      <c r="O3148" s="7">
        <v>550</v>
      </c>
      <c r="P3148" s="7">
        <v>1222</v>
      </c>
      <c r="Q3148" s="7">
        <v>672</v>
      </c>
      <c r="R3148" s="6">
        <v>16</v>
      </c>
      <c r="S3148" s="7">
        <v>19552</v>
      </c>
      <c r="T3148" s="8">
        <v>0.03</v>
      </c>
      <c r="U3148" s="7">
        <v>586.55999999999995</v>
      </c>
      <c r="V3148" s="7">
        <v>18965.439999999999</v>
      </c>
      <c r="W3148" s="7">
        <v>285</v>
      </c>
      <c r="X3148" s="7">
        <v>23961</v>
      </c>
      <c r="Y3148" s="9">
        <f>+DAY('TABLA PRINCIPAL'!$B3148)</f>
        <v>2</v>
      </c>
      <c r="Z3148" s="9">
        <f>+MONTH('TABLA PRINCIPAL'!$B3148)</f>
        <v>1</v>
      </c>
      <c r="AA3148" s="9">
        <f>+YEAR('TABLA PRINCIPAL'!$B3148)</f>
        <v>2015</v>
      </c>
      <c r="AB3148" s="22" t="str">
        <f>+IF(Ventas_Oficina[[#This Row],[Total del pedido]]&gt;=100000,"SI","NO")</f>
        <v>NO</v>
      </c>
      <c r="AC3148" s="22" t="str">
        <f>+_xlfn.XLOOKUP(Ventas_Oficina[[#This Row],[Nº de artículo]],AUXILIAR!A3147:A8048,AUXILIAR!D3147:D8048,"Error",0)</f>
        <v>Enviado a tiempo</v>
      </c>
      <c r="AD3148" s="22" t="str">
        <f>+IF(AND(Ventas_Oficina[[#This Row],[Total]]&gt;75000,Ventas_Oficina[[#This Row],[Envio a tiempo]]="Enviado a tiempo"),"Buena Venta","Venta Mala")</f>
        <v>Venta Mala</v>
      </c>
    </row>
    <row r="3149" spans="1:30" x14ac:dyDescent="0.25">
      <c r="A3149" s="26">
        <v>1512837</v>
      </c>
      <c r="B3149" s="10">
        <v>42187</v>
      </c>
      <c r="C3149" s="11" t="s">
        <v>387</v>
      </c>
      <c r="D3149" s="11" t="s">
        <v>46</v>
      </c>
      <c r="E3149" s="11" t="s">
        <v>4</v>
      </c>
      <c r="F3149" s="11" t="s">
        <v>5</v>
      </c>
      <c r="G3149" s="11" t="s">
        <v>1010</v>
      </c>
      <c r="H3149" s="11" t="s">
        <v>9</v>
      </c>
      <c r="I3149" s="11" t="s">
        <v>1013</v>
      </c>
      <c r="J3149" s="11" t="s">
        <v>1032</v>
      </c>
      <c r="K3149" s="11" t="s">
        <v>1261</v>
      </c>
      <c r="L3149" s="11" t="s">
        <v>1266</v>
      </c>
      <c r="M3149" s="11" t="s">
        <v>1272</v>
      </c>
      <c r="N3149" s="10">
        <v>42189</v>
      </c>
      <c r="O3149" s="12">
        <v>159</v>
      </c>
      <c r="P3149" s="12">
        <v>261</v>
      </c>
      <c r="Q3149" s="12">
        <v>102</v>
      </c>
      <c r="R3149" s="11">
        <v>14</v>
      </c>
      <c r="S3149" s="12">
        <v>3654</v>
      </c>
      <c r="T3149" s="13">
        <v>0</v>
      </c>
      <c r="U3149" s="12">
        <v>0</v>
      </c>
      <c r="V3149" s="12">
        <v>3654</v>
      </c>
      <c r="W3149" s="12">
        <v>50</v>
      </c>
      <c r="X3149" s="12">
        <v>1910</v>
      </c>
      <c r="Y3149" s="14">
        <f>+DAY('TABLA PRINCIPAL'!$B3149)</f>
        <v>2</v>
      </c>
      <c r="Z3149" s="14">
        <f>+MONTH('TABLA PRINCIPAL'!$B3149)</f>
        <v>7</v>
      </c>
      <c r="AA3149" s="14">
        <f>+YEAR('TABLA PRINCIPAL'!$B3149)</f>
        <v>2015</v>
      </c>
      <c r="AB3149" s="22" t="str">
        <f>+IF(Ventas_Oficina[[#This Row],[Total del pedido]]&gt;=100000,"SI","NO")</f>
        <v>NO</v>
      </c>
      <c r="AC3149" s="22" t="str">
        <f>+_xlfn.XLOOKUP(Ventas_Oficina[[#This Row],[Nº de artículo]],AUXILIAR!A3148:A8049,AUXILIAR!D3148:D8049,"Error",0)</f>
        <v>Enviado a tiempo</v>
      </c>
      <c r="AD3149" s="22" t="str">
        <f>+IF(AND(Ventas_Oficina[[#This Row],[Total]]&gt;75000,Ventas_Oficina[[#This Row],[Envio a tiempo]]="Enviado a tiempo"),"Buena Venta","Venta Mala")</f>
        <v>Venta Mala</v>
      </c>
    </row>
    <row r="3150" spans="1:30" x14ac:dyDescent="0.25">
      <c r="A3150" s="25">
        <v>1512837</v>
      </c>
      <c r="B3150" s="5">
        <v>42292</v>
      </c>
      <c r="C3150" s="6" t="s">
        <v>605</v>
      </c>
      <c r="D3150" s="6" t="s">
        <v>48</v>
      </c>
      <c r="E3150" s="6" t="s">
        <v>4</v>
      </c>
      <c r="F3150" s="6" t="s">
        <v>5</v>
      </c>
      <c r="G3150" s="6" t="s">
        <v>1009</v>
      </c>
      <c r="H3150" s="6" t="s">
        <v>34</v>
      </c>
      <c r="I3150" s="6" t="s">
        <v>1013</v>
      </c>
      <c r="J3150" s="6" t="s">
        <v>1085</v>
      </c>
      <c r="K3150" s="6" t="s">
        <v>1261</v>
      </c>
      <c r="L3150" s="6" t="s">
        <v>1265</v>
      </c>
      <c r="M3150" s="6" t="s">
        <v>1272</v>
      </c>
      <c r="N3150" s="5">
        <v>42296</v>
      </c>
      <c r="O3150" s="7">
        <v>384</v>
      </c>
      <c r="P3150" s="7">
        <v>630</v>
      </c>
      <c r="Q3150" s="7">
        <v>246</v>
      </c>
      <c r="R3150" s="6">
        <v>32</v>
      </c>
      <c r="S3150" s="7">
        <v>20160</v>
      </c>
      <c r="T3150" s="8">
        <v>0.02</v>
      </c>
      <c r="U3150" s="7">
        <v>403.2</v>
      </c>
      <c r="V3150" s="7">
        <v>19756.8</v>
      </c>
      <c r="W3150" s="7">
        <v>50</v>
      </c>
      <c r="X3150" s="7">
        <v>5092</v>
      </c>
      <c r="Y3150" s="9">
        <f>+DAY('TABLA PRINCIPAL'!$B3150)</f>
        <v>15</v>
      </c>
      <c r="Z3150" s="9">
        <f>+MONTH('TABLA PRINCIPAL'!$B3150)</f>
        <v>10</v>
      </c>
      <c r="AA3150" s="9">
        <f>+YEAR('TABLA PRINCIPAL'!$B3150)</f>
        <v>2015</v>
      </c>
      <c r="AB3150" s="22" t="str">
        <f>+IF(Ventas_Oficina[[#This Row],[Total del pedido]]&gt;=100000,"SI","NO")</f>
        <v>NO</v>
      </c>
      <c r="AC3150" s="22" t="str">
        <f>+_xlfn.XLOOKUP(Ventas_Oficina[[#This Row],[Nº de artículo]],AUXILIAR!A3149:A8050,AUXILIAR!D3149:D8050,"Error",0)</f>
        <v>Enviado a tiempo</v>
      </c>
      <c r="AD3150" s="22" t="str">
        <f>+IF(AND(Ventas_Oficina[[#This Row],[Total]]&gt;75000,Ventas_Oficina[[#This Row],[Envio a tiempo]]="Enviado a tiempo"),"Buena Venta","Venta Mala")</f>
        <v>Venta Mala</v>
      </c>
    </row>
    <row r="3151" spans="1:30" x14ac:dyDescent="0.25">
      <c r="A3151" s="26">
        <v>1512837</v>
      </c>
      <c r="B3151" s="10">
        <v>42712</v>
      </c>
      <c r="C3151" s="11" t="s">
        <v>229</v>
      </c>
      <c r="D3151" s="11" t="s">
        <v>156</v>
      </c>
      <c r="E3151" s="11" t="s">
        <v>12</v>
      </c>
      <c r="F3151" s="11" t="s">
        <v>13</v>
      </c>
      <c r="G3151" s="11" t="s">
        <v>1008</v>
      </c>
      <c r="H3151" s="11" t="s">
        <v>42</v>
      </c>
      <c r="I3151" s="11" t="s">
        <v>1012</v>
      </c>
      <c r="J3151" s="11" t="s">
        <v>1046</v>
      </c>
      <c r="K3151" s="11" t="s">
        <v>1261</v>
      </c>
      <c r="L3151" s="11" t="s">
        <v>1267</v>
      </c>
      <c r="M3151" s="11" t="s">
        <v>1272</v>
      </c>
      <c r="N3151" s="10">
        <v>42714</v>
      </c>
      <c r="O3151" s="12">
        <v>519</v>
      </c>
      <c r="P3151" s="12">
        <v>1298</v>
      </c>
      <c r="Q3151" s="12">
        <v>779</v>
      </c>
      <c r="R3151" s="11">
        <v>2</v>
      </c>
      <c r="S3151" s="12">
        <v>2596</v>
      </c>
      <c r="T3151" s="13">
        <v>0.06</v>
      </c>
      <c r="U3151" s="12">
        <v>155.76</v>
      </c>
      <c r="V3151" s="12">
        <v>2440.2399999999998</v>
      </c>
      <c r="W3151" s="12">
        <v>314</v>
      </c>
      <c r="X3151" s="12">
        <v>69861</v>
      </c>
      <c r="Y3151" s="14">
        <f>+DAY('TABLA PRINCIPAL'!$B3151)</f>
        <v>8</v>
      </c>
      <c r="Z3151" s="14">
        <f>+MONTH('TABLA PRINCIPAL'!$B3151)</f>
        <v>12</v>
      </c>
      <c r="AA3151" s="14">
        <f>+YEAR('TABLA PRINCIPAL'!$B3151)</f>
        <v>2016</v>
      </c>
      <c r="AB3151" s="22" t="str">
        <f>+IF(Ventas_Oficina[[#This Row],[Total del pedido]]&gt;=100000,"SI","NO")</f>
        <v>NO</v>
      </c>
      <c r="AC3151" s="22" t="str">
        <f>+_xlfn.XLOOKUP(Ventas_Oficina[[#This Row],[Nº de artículo]],AUXILIAR!A3150:A8051,AUXILIAR!D3150:D8051,"Error",0)</f>
        <v>Enviado a tiempo</v>
      </c>
      <c r="AD3151" s="22" t="str">
        <f>+IF(AND(Ventas_Oficina[[#This Row],[Total]]&gt;75000,Ventas_Oficina[[#This Row],[Envio a tiempo]]="Enviado a tiempo"),"Buena Venta","Venta Mala")</f>
        <v>Venta Mala</v>
      </c>
    </row>
    <row r="3152" spans="1:30" x14ac:dyDescent="0.25">
      <c r="A3152" s="25">
        <v>1512837</v>
      </c>
      <c r="B3152" s="5">
        <v>42005</v>
      </c>
      <c r="C3152" s="6" t="s">
        <v>96</v>
      </c>
      <c r="D3152" s="6" t="s">
        <v>97</v>
      </c>
      <c r="E3152" s="6" t="s">
        <v>12</v>
      </c>
      <c r="F3152" s="6" t="s">
        <v>13</v>
      </c>
      <c r="G3152" s="6" t="s">
        <v>1010</v>
      </c>
      <c r="H3152" s="6" t="s">
        <v>14</v>
      </c>
      <c r="I3152" s="6" t="s">
        <v>1012</v>
      </c>
      <c r="J3152" s="6" t="s">
        <v>1071</v>
      </c>
      <c r="K3152" s="6" t="s">
        <v>1261</v>
      </c>
      <c r="L3152" s="6" t="s">
        <v>1266</v>
      </c>
      <c r="M3152" s="6" t="s">
        <v>1272</v>
      </c>
      <c r="N3152" s="5">
        <v>42007</v>
      </c>
      <c r="O3152" s="7">
        <v>274</v>
      </c>
      <c r="P3152" s="7">
        <v>449</v>
      </c>
      <c r="Q3152" s="7">
        <v>175</v>
      </c>
      <c r="R3152" s="6">
        <v>43</v>
      </c>
      <c r="S3152" s="7">
        <v>19307</v>
      </c>
      <c r="T3152" s="8">
        <v>0.05</v>
      </c>
      <c r="U3152" s="7">
        <v>965.35</v>
      </c>
      <c r="V3152" s="7">
        <v>18341.650000000001</v>
      </c>
      <c r="W3152" s="7">
        <v>149</v>
      </c>
      <c r="X3152" s="7">
        <v>5962</v>
      </c>
      <c r="Y3152" s="9">
        <f>+DAY('TABLA PRINCIPAL'!$B3152)</f>
        <v>1</v>
      </c>
      <c r="Z3152" s="9">
        <f>+MONTH('TABLA PRINCIPAL'!$B3152)</f>
        <v>1</v>
      </c>
      <c r="AA3152" s="9">
        <f>+YEAR('TABLA PRINCIPAL'!$B3152)</f>
        <v>2015</v>
      </c>
      <c r="AB3152" s="22" t="str">
        <f>+IF(Ventas_Oficina[[#This Row],[Total del pedido]]&gt;=100000,"SI","NO")</f>
        <v>NO</v>
      </c>
      <c r="AC3152" s="22" t="str">
        <f>+_xlfn.XLOOKUP(Ventas_Oficina[[#This Row],[Nº de artículo]],AUXILIAR!A3151:A8052,AUXILIAR!D3151:D8052,"Error",0)</f>
        <v>Enviado a tiempo</v>
      </c>
      <c r="AD3152" s="22" t="str">
        <f>+IF(AND(Ventas_Oficina[[#This Row],[Total]]&gt;75000,Ventas_Oficina[[#This Row],[Envio a tiempo]]="Enviado a tiempo"),"Buena Venta","Venta Mala")</f>
        <v>Venta Mala</v>
      </c>
    </row>
    <row r="3153" spans="1:30" x14ac:dyDescent="0.25">
      <c r="A3153" s="26">
        <v>1512837</v>
      </c>
      <c r="B3153" s="10">
        <v>42244</v>
      </c>
      <c r="C3153" s="11" t="s">
        <v>25</v>
      </c>
      <c r="D3153" s="11" t="s">
        <v>26</v>
      </c>
      <c r="E3153" s="11" t="s">
        <v>4</v>
      </c>
      <c r="F3153" s="11" t="s">
        <v>5</v>
      </c>
      <c r="G3153" s="11" t="s">
        <v>1008</v>
      </c>
      <c r="H3153" s="11" t="s">
        <v>27</v>
      </c>
      <c r="I3153" s="11" t="s">
        <v>1012</v>
      </c>
      <c r="J3153" s="11" t="s">
        <v>1072</v>
      </c>
      <c r="K3153" s="11" t="s">
        <v>1261</v>
      </c>
      <c r="L3153" s="11" t="s">
        <v>1267</v>
      </c>
      <c r="M3153" s="11" t="s">
        <v>1272</v>
      </c>
      <c r="N3153" s="10">
        <v>42246</v>
      </c>
      <c r="O3153" s="12">
        <v>194</v>
      </c>
      <c r="P3153" s="12">
        <v>308</v>
      </c>
      <c r="Q3153" s="12">
        <v>114</v>
      </c>
      <c r="R3153" s="11">
        <v>36</v>
      </c>
      <c r="S3153" s="12">
        <v>11088</v>
      </c>
      <c r="T3153" s="13">
        <v>0</v>
      </c>
      <c r="U3153" s="12">
        <v>0</v>
      </c>
      <c r="V3153" s="12">
        <v>11088</v>
      </c>
      <c r="W3153" s="12">
        <v>99</v>
      </c>
      <c r="X3153" s="12">
        <v>1910</v>
      </c>
      <c r="Y3153" s="14">
        <f>+DAY('TABLA PRINCIPAL'!$B3153)</f>
        <v>28</v>
      </c>
      <c r="Z3153" s="14">
        <f>+MONTH('TABLA PRINCIPAL'!$B3153)</f>
        <v>8</v>
      </c>
      <c r="AA3153" s="14">
        <f>+YEAR('TABLA PRINCIPAL'!$B3153)</f>
        <v>2015</v>
      </c>
      <c r="AB3153" s="22" t="str">
        <f>+IF(Ventas_Oficina[[#This Row],[Total del pedido]]&gt;=100000,"SI","NO")</f>
        <v>NO</v>
      </c>
      <c r="AC3153" s="22" t="str">
        <f>+_xlfn.XLOOKUP(Ventas_Oficina[[#This Row],[Nº de artículo]],AUXILIAR!A3152:A8053,AUXILIAR!D3152:D8053,"Error",0)</f>
        <v>Enviado a tiempo</v>
      </c>
      <c r="AD3153" s="22" t="str">
        <f>+IF(AND(Ventas_Oficina[[#This Row],[Total]]&gt;75000,Ventas_Oficina[[#This Row],[Envio a tiempo]]="Enviado a tiempo"),"Buena Venta","Venta Mala")</f>
        <v>Venta Mala</v>
      </c>
    </row>
    <row r="3154" spans="1:30" x14ac:dyDescent="0.25">
      <c r="A3154" s="25">
        <v>1513567</v>
      </c>
      <c r="B3154" s="5">
        <v>41685</v>
      </c>
      <c r="C3154" s="6" t="s">
        <v>190</v>
      </c>
      <c r="D3154" s="6" t="s">
        <v>137</v>
      </c>
      <c r="E3154" s="6" t="s">
        <v>4</v>
      </c>
      <c r="F3154" s="6" t="s">
        <v>5</v>
      </c>
      <c r="G3154" s="6" t="s">
        <v>1007</v>
      </c>
      <c r="H3154" s="6" t="s">
        <v>6</v>
      </c>
      <c r="I3154" s="6" t="s">
        <v>1014</v>
      </c>
      <c r="J3154" s="6" t="s">
        <v>1073</v>
      </c>
      <c r="K3154" s="6" t="s">
        <v>1262</v>
      </c>
      <c r="L3154" s="6" t="s">
        <v>1265</v>
      </c>
      <c r="M3154" s="6" t="s">
        <v>1272</v>
      </c>
      <c r="N3154" s="5">
        <v>41690</v>
      </c>
      <c r="O3154" s="7">
        <v>550</v>
      </c>
      <c r="P3154" s="7">
        <v>1222</v>
      </c>
      <c r="Q3154" s="7">
        <v>672</v>
      </c>
      <c r="R3154" s="6">
        <v>31</v>
      </c>
      <c r="S3154" s="7">
        <v>37882</v>
      </c>
      <c r="T3154" s="8">
        <v>0.08</v>
      </c>
      <c r="U3154" s="7">
        <v>3030.56</v>
      </c>
      <c r="V3154" s="7">
        <v>34851.440000000002</v>
      </c>
      <c r="W3154" s="7">
        <v>285</v>
      </c>
      <c r="X3154" s="7">
        <v>50000</v>
      </c>
      <c r="Y3154" s="9">
        <f>+DAY('TABLA PRINCIPAL'!$B3154)</f>
        <v>15</v>
      </c>
      <c r="Z3154" s="9">
        <f>+MONTH('TABLA PRINCIPAL'!$B3154)</f>
        <v>2</v>
      </c>
      <c r="AA3154" s="9">
        <f>+YEAR('TABLA PRINCIPAL'!$B3154)</f>
        <v>2014</v>
      </c>
      <c r="AB3154" s="22" t="str">
        <f>+IF(Ventas_Oficina[[#This Row],[Total del pedido]]&gt;=100000,"SI","NO")</f>
        <v>NO</v>
      </c>
      <c r="AC3154" s="22" t="str">
        <f>+_xlfn.XLOOKUP(Ventas_Oficina[[#This Row],[Nº de artículo]],AUXILIAR!A3153:A8054,AUXILIAR!D3153:D8054,"Error",0)</f>
        <v>Enviado a tiempo</v>
      </c>
      <c r="AD3154" s="22" t="str">
        <f>+IF(AND(Ventas_Oficina[[#This Row],[Total]]&gt;75000,Ventas_Oficina[[#This Row],[Envio a tiempo]]="Enviado a tiempo"),"Buena Venta","Venta Mala")</f>
        <v>Venta Mala</v>
      </c>
    </row>
    <row r="3155" spans="1:30" x14ac:dyDescent="0.25">
      <c r="A3155" s="26">
        <v>1513567</v>
      </c>
      <c r="B3155" s="10">
        <v>42242</v>
      </c>
      <c r="C3155" s="11" t="s">
        <v>87</v>
      </c>
      <c r="D3155" s="11" t="s">
        <v>88</v>
      </c>
      <c r="E3155" s="11" t="s">
        <v>4</v>
      </c>
      <c r="F3155" s="11" t="s">
        <v>5</v>
      </c>
      <c r="G3155" s="11" t="s">
        <v>1010</v>
      </c>
      <c r="H3155" s="11" t="s">
        <v>39</v>
      </c>
      <c r="I3155" s="11" t="s">
        <v>1014</v>
      </c>
      <c r="J3155" s="11" t="s">
        <v>1239</v>
      </c>
      <c r="K3155" s="11" t="s">
        <v>1261</v>
      </c>
      <c r="L3155" s="11" t="s">
        <v>1267</v>
      </c>
      <c r="M3155" s="11" t="s">
        <v>1272</v>
      </c>
      <c r="N3155" s="10">
        <v>42243</v>
      </c>
      <c r="O3155" s="12">
        <v>4128</v>
      </c>
      <c r="P3155" s="12">
        <v>9599</v>
      </c>
      <c r="Q3155" s="12">
        <v>5471</v>
      </c>
      <c r="R3155" s="11">
        <v>25</v>
      </c>
      <c r="S3155" s="12">
        <v>239975</v>
      </c>
      <c r="T3155" s="13">
        <v>0.01</v>
      </c>
      <c r="U3155" s="12">
        <v>2399.75</v>
      </c>
      <c r="V3155" s="12">
        <v>237575.25</v>
      </c>
      <c r="W3155" s="12">
        <v>899</v>
      </c>
      <c r="X3155" s="12">
        <v>245482</v>
      </c>
      <c r="Y3155" s="14">
        <f>+DAY('TABLA PRINCIPAL'!$B3155)</f>
        <v>26</v>
      </c>
      <c r="Z3155" s="14">
        <f>+MONTH('TABLA PRINCIPAL'!$B3155)</f>
        <v>8</v>
      </c>
      <c r="AA3155" s="14">
        <f>+YEAR('TABLA PRINCIPAL'!$B3155)</f>
        <v>2015</v>
      </c>
      <c r="AB3155" s="22" t="str">
        <f>+IF(Ventas_Oficina[[#This Row],[Total del pedido]]&gt;=100000,"SI","NO")</f>
        <v>SI</v>
      </c>
      <c r="AC3155" s="22" t="str">
        <f>+_xlfn.XLOOKUP(Ventas_Oficina[[#This Row],[Nº de artículo]],AUXILIAR!A3154:A8055,AUXILIAR!D3154:D8055,"Error",0)</f>
        <v>Enviado a tiempo</v>
      </c>
      <c r="AD3155" s="22" t="str">
        <f>+IF(AND(Ventas_Oficina[[#This Row],[Total]]&gt;75000,Ventas_Oficina[[#This Row],[Envio a tiempo]]="Enviado a tiempo"),"Buena Venta","Venta Mala")</f>
        <v>Buena Venta</v>
      </c>
    </row>
    <row r="3156" spans="1:30" x14ac:dyDescent="0.25">
      <c r="A3156" s="25">
        <v>1513567</v>
      </c>
      <c r="B3156" s="5">
        <v>42363</v>
      </c>
      <c r="C3156" s="6" t="s">
        <v>128</v>
      </c>
      <c r="D3156" s="6" t="s">
        <v>129</v>
      </c>
      <c r="E3156" s="6" t="s">
        <v>4</v>
      </c>
      <c r="F3156" s="6" t="s">
        <v>5</v>
      </c>
      <c r="G3156" s="6" t="s">
        <v>1007</v>
      </c>
      <c r="H3156" s="6" t="s">
        <v>6</v>
      </c>
      <c r="I3156" s="6" t="s">
        <v>1014</v>
      </c>
      <c r="J3156" s="6" t="s">
        <v>1089</v>
      </c>
      <c r="K3156" s="6" t="s">
        <v>1261</v>
      </c>
      <c r="L3156" s="6" t="s">
        <v>1265</v>
      </c>
      <c r="M3156" s="6" t="s">
        <v>1272</v>
      </c>
      <c r="N3156" s="5">
        <v>42364</v>
      </c>
      <c r="O3156" s="7">
        <v>176</v>
      </c>
      <c r="P3156" s="7">
        <v>338</v>
      </c>
      <c r="Q3156" s="7">
        <v>162</v>
      </c>
      <c r="R3156" s="6">
        <v>33</v>
      </c>
      <c r="S3156" s="7">
        <v>11154</v>
      </c>
      <c r="T3156" s="8">
        <v>0.08</v>
      </c>
      <c r="U3156" s="7">
        <v>892.32</v>
      </c>
      <c r="V3156" s="7">
        <v>10261.68</v>
      </c>
      <c r="W3156" s="7">
        <v>85</v>
      </c>
      <c r="X3156" s="7">
        <v>3964</v>
      </c>
      <c r="Y3156" s="9">
        <f>+DAY('TABLA PRINCIPAL'!$B3156)</f>
        <v>25</v>
      </c>
      <c r="Z3156" s="9">
        <f>+MONTH('TABLA PRINCIPAL'!$B3156)</f>
        <v>12</v>
      </c>
      <c r="AA3156" s="9">
        <f>+YEAR('TABLA PRINCIPAL'!$B3156)</f>
        <v>2015</v>
      </c>
      <c r="AB3156" s="22" t="str">
        <f>+IF(Ventas_Oficina[[#This Row],[Total del pedido]]&gt;=100000,"SI","NO")</f>
        <v>NO</v>
      </c>
      <c r="AC3156" s="22" t="str">
        <f>+_xlfn.XLOOKUP(Ventas_Oficina[[#This Row],[Nº de artículo]],AUXILIAR!A3155:A8056,AUXILIAR!D3155:D8056,"Error",0)</f>
        <v>No enviado a tiempo</v>
      </c>
      <c r="AD3156" s="22" t="str">
        <f>+IF(AND(Ventas_Oficina[[#This Row],[Total]]&gt;75000,Ventas_Oficina[[#This Row],[Envio a tiempo]]="Enviado a tiempo"),"Buena Venta","Venta Mala")</f>
        <v>Venta Mala</v>
      </c>
    </row>
    <row r="3157" spans="1:30" x14ac:dyDescent="0.25">
      <c r="A3157" s="26">
        <v>1514298</v>
      </c>
      <c r="B3157" s="10">
        <v>42666</v>
      </c>
      <c r="C3157" s="11" t="s">
        <v>213</v>
      </c>
      <c r="D3157" s="11" t="s">
        <v>183</v>
      </c>
      <c r="E3157" s="11" t="s">
        <v>4</v>
      </c>
      <c r="F3157" s="11" t="s">
        <v>5</v>
      </c>
      <c r="G3157" s="11" t="s">
        <v>1007</v>
      </c>
      <c r="H3157" s="11" t="s">
        <v>106</v>
      </c>
      <c r="I3157" s="11" t="s">
        <v>1014</v>
      </c>
      <c r="J3157" s="11" t="s">
        <v>1044</v>
      </c>
      <c r="K3157" s="11" t="s">
        <v>1262</v>
      </c>
      <c r="L3157" s="11" t="s">
        <v>1265</v>
      </c>
      <c r="M3157" s="11" t="s">
        <v>1272</v>
      </c>
      <c r="N3157" s="10">
        <v>42668</v>
      </c>
      <c r="O3157" s="12">
        <v>118</v>
      </c>
      <c r="P3157" s="12">
        <v>188</v>
      </c>
      <c r="Q3157" s="12">
        <v>70</v>
      </c>
      <c r="R3157" s="11">
        <v>8</v>
      </c>
      <c r="S3157" s="12">
        <v>1504</v>
      </c>
      <c r="T3157" s="13">
        <v>7.0000000000000007E-2</v>
      </c>
      <c r="U3157" s="12">
        <v>105.28000000000002</v>
      </c>
      <c r="V3157" s="12">
        <v>1398.72</v>
      </c>
      <c r="W3157" s="12">
        <v>149</v>
      </c>
      <c r="X3157" s="12">
        <v>972</v>
      </c>
      <c r="Y3157" s="14">
        <f>+DAY('TABLA PRINCIPAL'!$B3157)</f>
        <v>23</v>
      </c>
      <c r="Z3157" s="14">
        <f>+MONTH('TABLA PRINCIPAL'!$B3157)</f>
        <v>10</v>
      </c>
      <c r="AA3157" s="14">
        <f>+YEAR('TABLA PRINCIPAL'!$B3157)</f>
        <v>2016</v>
      </c>
      <c r="AB3157" s="22" t="str">
        <f>+IF(Ventas_Oficina[[#This Row],[Total del pedido]]&gt;=100000,"SI","NO")</f>
        <v>NO</v>
      </c>
      <c r="AC3157" s="22" t="str">
        <f>+_xlfn.XLOOKUP(Ventas_Oficina[[#This Row],[Nº de artículo]],AUXILIAR!A3156:A8057,AUXILIAR!D3156:D8057,"Error",0)</f>
        <v>Enviado a tiempo</v>
      </c>
      <c r="AD3157" s="22" t="str">
        <f>+IF(AND(Ventas_Oficina[[#This Row],[Total]]&gt;75000,Ventas_Oficina[[#This Row],[Envio a tiempo]]="Enviado a tiempo"),"Buena Venta","Venta Mala")</f>
        <v>Venta Mala</v>
      </c>
    </row>
    <row r="3158" spans="1:30" x14ac:dyDescent="0.25">
      <c r="A3158" s="25">
        <v>1514298</v>
      </c>
      <c r="B3158" s="5">
        <v>42247</v>
      </c>
      <c r="C3158" s="6" t="s">
        <v>600</v>
      </c>
      <c r="D3158" s="6" t="s">
        <v>91</v>
      </c>
      <c r="E3158" s="6" t="s">
        <v>4</v>
      </c>
      <c r="F3158" s="6" t="s">
        <v>5</v>
      </c>
      <c r="G3158" s="6" t="s">
        <v>1009</v>
      </c>
      <c r="H3158" s="6" t="s">
        <v>24</v>
      </c>
      <c r="I3158" s="6" t="s">
        <v>1012</v>
      </c>
      <c r="J3158" s="6" t="s">
        <v>1037</v>
      </c>
      <c r="K3158" s="6" t="s">
        <v>1261</v>
      </c>
      <c r="L3158" s="6" t="s">
        <v>1265</v>
      </c>
      <c r="M3158" s="6" t="s">
        <v>1272</v>
      </c>
      <c r="N3158" s="5">
        <v>42247</v>
      </c>
      <c r="O3158" s="7">
        <v>340</v>
      </c>
      <c r="P3158" s="7">
        <v>540</v>
      </c>
      <c r="Q3158" s="7">
        <v>200</v>
      </c>
      <c r="R3158" s="6">
        <v>47</v>
      </c>
      <c r="S3158" s="7">
        <v>25380</v>
      </c>
      <c r="T3158" s="8">
        <v>0.03</v>
      </c>
      <c r="U3158" s="7">
        <v>761.4</v>
      </c>
      <c r="V3158" s="7">
        <v>24618.6</v>
      </c>
      <c r="W3158" s="7">
        <v>778</v>
      </c>
      <c r="X3158" s="7">
        <v>8187</v>
      </c>
      <c r="Y3158" s="9">
        <f>+DAY('TABLA PRINCIPAL'!$B3158)</f>
        <v>31</v>
      </c>
      <c r="Z3158" s="9">
        <f>+MONTH('TABLA PRINCIPAL'!$B3158)</f>
        <v>8</v>
      </c>
      <c r="AA3158" s="9">
        <f>+YEAR('TABLA PRINCIPAL'!$B3158)</f>
        <v>2015</v>
      </c>
      <c r="AB3158" s="22" t="str">
        <f>+IF(Ventas_Oficina[[#This Row],[Total del pedido]]&gt;=100000,"SI","NO")</f>
        <v>NO</v>
      </c>
      <c r="AC3158" s="22" t="str">
        <f>+_xlfn.XLOOKUP(Ventas_Oficina[[#This Row],[Nº de artículo]],AUXILIAR!A3157:A8058,AUXILIAR!D3157:D8058,"Error",0)</f>
        <v>Enviado a tiempo</v>
      </c>
      <c r="AD3158" s="22" t="str">
        <f>+IF(AND(Ventas_Oficina[[#This Row],[Total]]&gt;75000,Ventas_Oficina[[#This Row],[Envio a tiempo]]="Enviado a tiempo"),"Buena Venta","Venta Mala")</f>
        <v>Venta Mala</v>
      </c>
    </row>
    <row r="3159" spans="1:30" x14ac:dyDescent="0.25">
      <c r="A3159" s="26">
        <v>1514298</v>
      </c>
      <c r="B3159" s="10">
        <v>42079</v>
      </c>
      <c r="C3159" s="11" t="s">
        <v>351</v>
      </c>
      <c r="D3159" s="11" t="s">
        <v>123</v>
      </c>
      <c r="E3159" s="11" t="s">
        <v>4</v>
      </c>
      <c r="F3159" s="11" t="s">
        <v>5</v>
      </c>
      <c r="G3159" s="11" t="s">
        <v>1009</v>
      </c>
      <c r="H3159" s="11" t="s">
        <v>9</v>
      </c>
      <c r="I3159" s="11" t="s">
        <v>1016</v>
      </c>
      <c r="J3159" s="11" t="s">
        <v>1046</v>
      </c>
      <c r="K3159" s="11" t="s">
        <v>1263</v>
      </c>
      <c r="L3159" s="11" t="s">
        <v>1266</v>
      </c>
      <c r="M3159" s="11" t="s">
        <v>1272</v>
      </c>
      <c r="N3159" s="10">
        <v>42080</v>
      </c>
      <c r="O3159" s="12">
        <v>519</v>
      </c>
      <c r="P3159" s="12">
        <v>1298</v>
      </c>
      <c r="Q3159" s="12">
        <v>779</v>
      </c>
      <c r="R3159" s="11">
        <v>10</v>
      </c>
      <c r="S3159" s="12">
        <v>12980</v>
      </c>
      <c r="T3159" s="13">
        <v>0.01</v>
      </c>
      <c r="U3159" s="12">
        <v>129.80000000000001</v>
      </c>
      <c r="V3159" s="12">
        <v>12850.2</v>
      </c>
      <c r="W3159" s="12">
        <v>314</v>
      </c>
      <c r="X3159" s="12">
        <v>50000</v>
      </c>
      <c r="Y3159" s="14">
        <f>+DAY('TABLA PRINCIPAL'!$B3159)</f>
        <v>16</v>
      </c>
      <c r="Z3159" s="14">
        <f>+MONTH('TABLA PRINCIPAL'!$B3159)</f>
        <v>3</v>
      </c>
      <c r="AA3159" s="14">
        <f>+YEAR('TABLA PRINCIPAL'!$B3159)</f>
        <v>2015</v>
      </c>
      <c r="AB3159" s="22" t="str">
        <f>+IF(Ventas_Oficina[[#This Row],[Total del pedido]]&gt;=100000,"SI","NO")</f>
        <v>NO</v>
      </c>
      <c r="AC3159" s="22" t="str">
        <f>+_xlfn.XLOOKUP(Ventas_Oficina[[#This Row],[Nº de artículo]],AUXILIAR!A3158:A8059,AUXILIAR!D3158:D8059,"Error",0)</f>
        <v>No enviado a tiempo</v>
      </c>
      <c r="AD3159" s="22" t="str">
        <f>+IF(AND(Ventas_Oficina[[#This Row],[Total]]&gt;75000,Ventas_Oficina[[#This Row],[Envio a tiempo]]="Enviado a tiempo"),"Buena Venta","Venta Mala")</f>
        <v>Venta Mala</v>
      </c>
    </row>
    <row r="3160" spans="1:30" x14ac:dyDescent="0.25">
      <c r="A3160" s="25">
        <v>1515028</v>
      </c>
      <c r="B3160" s="5">
        <v>41323</v>
      </c>
      <c r="C3160" s="6" t="s">
        <v>15</v>
      </c>
      <c r="D3160" s="6" t="s">
        <v>16</v>
      </c>
      <c r="E3160" s="6" t="s">
        <v>4</v>
      </c>
      <c r="F3160" s="6" t="s">
        <v>5</v>
      </c>
      <c r="G3160" s="6" t="s">
        <v>1010</v>
      </c>
      <c r="H3160" s="6" t="s">
        <v>17</v>
      </c>
      <c r="I3160" s="6" t="s">
        <v>1014</v>
      </c>
      <c r="J3160" s="6" t="s">
        <v>1055</v>
      </c>
      <c r="K3160" s="6" t="s">
        <v>1261</v>
      </c>
      <c r="L3160" s="6" t="s">
        <v>1267</v>
      </c>
      <c r="M3160" s="6" t="s">
        <v>1272</v>
      </c>
      <c r="N3160" s="5">
        <v>41325</v>
      </c>
      <c r="O3160" s="7">
        <v>250</v>
      </c>
      <c r="P3160" s="7">
        <v>568</v>
      </c>
      <c r="Q3160" s="7">
        <v>318</v>
      </c>
      <c r="R3160" s="6">
        <v>39</v>
      </c>
      <c r="S3160" s="7">
        <v>22152</v>
      </c>
      <c r="T3160" s="8">
        <v>0.08</v>
      </c>
      <c r="U3160" s="7">
        <v>1772.16</v>
      </c>
      <c r="V3160" s="7">
        <v>20379.84</v>
      </c>
      <c r="W3160" s="7">
        <v>360</v>
      </c>
      <c r="X3160" s="7">
        <v>14208</v>
      </c>
      <c r="Y3160" s="9">
        <f>+DAY('TABLA PRINCIPAL'!$B3160)</f>
        <v>18</v>
      </c>
      <c r="Z3160" s="9">
        <f>+MONTH('TABLA PRINCIPAL'!$B3160)</f>
        <v>2</v>
      </c>
      <c r="AA3160" s="9">
        <f>+YEAR('TABLA PRINCIPAL'!$B3160)</f>
        <v>2013</v>
      </c>
      <c r="AB3160" s="22" t="str">
        <f>+IF(Ventas_Oficina[[#This Row],[Total del pedido]]&gt;=100000,"SI","NO")</f>
        <v>NO</v>
      </c>
      <c r="AC3160" s="22" t="str">
        <f>+_xlfn.XLOOKUP(Ventas_Oficina[[#This Row],[Nº de artículo]],AUXILIAR!A3159:A8060,AUXILIAR!D3159:D8060,"Error",0)</f>
        <v>Enviado a tiempo</v>
      </c>
      <c r="AD3160" s="22" t="str">
        <f>+IF(AND(Ventas_Oficina[[#This Row],[Total]]&gt;75000,Ventas_Oficina[[#This Row],[Envio a tiempo]]="Enviado a tiempo"),"Buena Venta","Venta Mala")</f>
        <v>Venta Mala</v>
      </c>
    </row>
    <row r="3161" spans="1:30" x14ac:dyDescent="0.25">
      <c r="A3161" s="26">
        <v>1515028</v>
      </c>
      <c r="B3161" s="10">
        <v>42247</v>
      </c>
      <c r="C3161" s="11" t="s">
        <v>374</v>
      </c>
      <c r="D3161" s="11" t="s">
        <v>100</v>
      </c>
      <c r="E3161" s="11" t="s">
        <v>12</v>
      </c>
      <c r="F3161" s="11" t="s">
        <v>13</v>
      </c>
      <c r="G3161" s="11" t="s">
        <v>1008</v>
      </c>
      <c r="H3161" s="11" t="s">
        <v>42</v>
      </c>
      <c r="I3161" s="11" t="s">
        <v>1013</v>
      </c>
      <c r="J3161" s="11" t="s">
        <v>1068</v>
      </c>
      <c r="K3161" s="11" t="s">
        <v>1261</v>
      </c>
      <c r="L3161" s="11" t="s">
        <v>1265</v>
      </c>
      <c r="M3161" s="11" t="s">
        <v>1272</v>
      </c>
      <c r="N3161" s="10">
        <v>42248</v>
      </c>
      <c r="O3161" s="12">
        <v>446</v>
      </c>
      <c r="P3161" s="12">
        <v>1089</v>
      </c>
      <c r="Q3161" s="12">
        <v>643</v>
      </c>
      <c r="R3161" s="11">
        <v>7</v>
      </c>
      <c r="S3161" s="12">
        <v>7623</v>
      </c>
      <c r="T3161" s="13">
        <v>0.04</v>
      </c>
      <c r="U3161" s="12">
        <v>304.92</v>
      </c>
      <c r="V3161" s="12">
        <v>7318.08</v>
      </c>
      <c r="W3161" s="12">
        <v>450</v>
      </c>
      <c r="X3161" s="12">
        <v>50000</v>
      </c>
      <c r="Y3161" s="14">
        <f>+DAY('TABLA PRINCIPAL'!$B3161)</f>
        <v>31</v>
      </c>
      <c r="Z3161" s="14">
        <f>+MONTH('TABLA PRINCIPAL'!$B3161)</f>
        <v>8</v>
      </c>
      <c r="AA3161" s="14">
        <f>+YEAR('TABLA PRINCIPAL'!$B3161)</f>
        <v>2015</v>
      </c>
      <c r="AB3161" s="22" t="str">
        <f>+IF(Ventas_Oficina[[#This Row],[Total del pedido]]&gt;=100000,"SI","NO")</f>
        <v>NO</v>
      </c>
      <c r="AC3161" s="22" t="str">
        <f>+_xlfn.XLOOKUP(Ventas_Oficina[[#This Row],[Nº de artículo]],AUXILIAR!A3160:A8061,AUXILIAR!D3160:D8061,"Error",0)</f>
        <v>Enviado a tiempo</v>
      </c>
      <c r="AD3161" s="22" t="str">
        <f>+IF(AND(Ventas_Oficina[[#This Row],[Total]]&gt;75000,Ventas_Oficina[[#This Row],[Envio a tiempo]]="Enviado a tiempo"),"Buena Venta","Venta Mala")</f>
        <v>Venta Mala</v>
      </c>
    </row>
    <row r="3162" spans="1:30" x14ac:dyDescent="0.25">
      <c r="A3162" s="25">
        <v>1515394</v>
      </c>
      <c r="B3162" s="5">
        <v>42183</v>
      </c>
      <c r="C3162" s="6" t="s">
        <v>25</v>
      </c>
      <c r="D3162" s="6" t="s">
        <v>810</v>
      </c>
      <c r="E3162" s="6" t="s">
        <v>4</v>
      </c>
      <c r="F3162" s="6" t="s">
        <v>5</v>
      </c>
      <c r="G3162" s="6" t="s">
        <v>1007</v>
      </c>
      <c r="H3162" s="6" t="s">
        <v>58</v>
      </c>
      <c r="I3162" s="6" t="s">
        <v>1016</v>
      </c>
      <c r="J3162" s="6" t="s">
        <v>1040</v>
      </c>
      <c r="K3162" s="6" t="s">
        <v>1261</v>
      </c>
      <c r="L3162" s="6" t="s">
        <v>1265</v>
      </c>
      <c r="M3162" s="6" t="s">
        <v>1272</v>
      </c>
      <c r="N3162" s="5">
        <v>42185</v>
      </c>
      <c r="O3162" s="7">
        <v>2156</v>
      </c>
      <c r="P3162" s="7">
        <v>3655</v>
      </c>
      <c r="Q3162" s="7">
        <v>1499</v>
      </c>
      <c r="R3162" s="6">
        <v>31</v>
      </c>
      <c r="S3162" s="7">
        <v>113305</v>
      </c>
      <c r="T3162" s="8">
        <v>0.03</v>
      </c>
      <c r="U3162" s="7">
        <v>3399.15</v>
      </c>
      <c r="V3162" s="7">
        <v>109905.85</v>
      </c>
      <c r="W3162" s="7">
        <v>1389</v>
      </c>
      <c r="X3162" s="7">
        <v>1070</v>
      </c>
      <c r="Y3162" s="9">
        <f>+DAY('TABLA PRINCIPAL'!$B3162)</f>
        <v>28</v>
      </c>
      <c r="Z3162" s="9">
        <f>+MONTH('TABLA PRINCIPAL'!$B3162)</f>
        <v>6</v>
      </c>
      <c r="AA3162" s="9">
        <f>+YEAR('TABLA PRINCIPAL'!$B3162)</f>
        <v>2015</v>
      </c>
      <c r="AB3162" s="22" t="str">
        <f>+IF(Ventas_Oficina[[#This Row],[Total del pedido]]&gt;=100000,"SI","NO")</f>
        <v>SI</v>
      </c>
      <c r="AC3162" s="22" t="str">
        <f>+_xlfn.XLOOKUP(Ventas_Oficina[[#This Row],[Nº de artículo]],AUXILIAR!A3161:A8062,AUXILIAR!D3161:D8062,"Error",0)</f>
        <v>Enviado a tiempo</v>
      </c>
      <c r="AD3162" s="22" t="str">
        <f>+IF(AND(Ventas_Oficina[[#This Row],[Total]]&gt;75000,Ventas_Oficina[[#This Row],[Envio a tiempo]]="Enviado a tiempo"),"Buena Venta","Venta Mala")</f>
        <v>Venta Mala</v>
      </c>
    </row>
    <row r="3163" spans="1:30" x14ac:dyDescent="0.25">
      <c r="A3163" s="26">
        <v>1515759</v>
      </c>
      <c r="B3163" s="10">
        <v>42362</v>
      </c>
      <c r="C3163" s="11" t="s">
        <v>409</v>
      </c>
      <c r="D3163" s="11" t="s">
        <v>71</v>
      </c>
      <c r="E3163" s="11" t="s">
        <v>4</v>
      </c>
      <c r="F3163" s="11" t="s">
        <v>5</v>
      </c>
      <c r="G3163" s="11" t="s">
        <v>1008</v>
      </c>
      <c r="H3163" s="11" t="s">
        <v>17</v>
      </c>
      <c r="I3163" s="11" t="s">
        <v>1016</v>
      </c>
      <c r="J3163" s="11" t="s">
        <v>1022</v>
      </c>
      <c r="K3163" s="11" t="s">
        <v>1261</v>
      </c>
      <c r="L3163" s="11" t="s">
        <v>1265</v>
      </c>
      <c r="M3163" s="11" t="s">
        <v>1272</v>
      </c>
      <c r="N3163" s="10">
        <v>42364</v>
      </c>
      <c r="O3163" s="12">
        <v>153</v>
      </c>
      <c r="P3163" s="12">
        <v>278</v>
      </c>
      <c r="Q3163" s="12">
        <v>125</v>
      </c>
      <c r="R3163" s="11">
        <v>23</v>
      </c>
      <c r="S3163" s="12">
        <v>6394</v>
      </c>
      <c r="T3163" s="13">
        <v>0.02</v>
      </c>
      <c r="U3163" s="12">
        <v>127.88000000000001</v>
      </c>
      <c r="V3163" s="12">
        <v>6266.12</v>
      </c>
      <c r="W3163" s="12">
        <v>134</v>
      </c>
      <c r="X3163" s="12">
        <v>5962</v>
      </c>
      <c r="Y3163" s="14">
        <f>+DAY('TABLA PRINCIPAL'!$B3163)</f>
        <v>24</v>
      </c>
      <c r="Z3163" s="14">
        <f>+MONTH('TABLA PRINCIPAL'!$B3163)</f>
        <v>12</v>
      </c>
      <c r="AA3163" s="14">
        <f>+YEAR('TABLA PRINCIPAL'!$B3163)</f>
        <v>2015</v>
      </c>
      <c r="AB3163" s="22" t="str">
        <f>+IF(Ventas_Oficina[[#This Row],[Total del pedido]]&gt;=100000,"SI","NO")</f>
        <v>NO</v>
      </c>
      <c r="AC3163" s="22" t="str">
        <f>+_xlfn.XLOOKUP(Ventas_Oficina[[#This Row],[Nº de artículo]],AUXILIAR!A3162:A8063,AUXILIAR!D3162:D8063,"Error",0)</f>
        <v>Enviado a tiempo</v>
      </c>
      <c r="AD3163" s="22" t="str">
        <f>+IF(AND(Ventas_Oficina[[#This Row],[Total]]&gt;75000,Ventas_Oficina[[#This Row],[Envio a tiempo]]="Enviado a tiempo"),"Buena Venta","Venta Mala")</f>
        <v>Venta Mala</v>
      </c>
    </row>
    <row r="3164" spans="1:30" x14ac:dyDescent="0.25">
      <c r="A3164" s="25">
        <v>1515759</v>
      </c>
      <c r="B3164" s="5">
        <v>42249</v>
      </c>
      <c r="C3164" s="6" t="s">
        <v>236</v>
      </c>
      <c r="D3164" s="6" t="s">
        <v>209</v>
      </c>
      <c r="E3164" s="6" t="s">
        <v>4</v>
      </c>
      <c r="F3164" s="6" t="s">
        <v>5</v>
      </c>
      <c r="G3164" s="6" t="s">
        <v>1008</v>
      </c>
      <c r="H3164" s="6" t="s">
        <v>6</v>
      </c>
      <c r="I3164" s="6" t="s">
        <v>1016</v>
      </c>
      <c r="J3164" s="6" t="s">
        <v>1043</v>
      </c>
      <c r="K3164" s="6" t="s">
        <v>1261</v>
      </c>
      <c r="L3164" s="6" t="s">
        <v>1267</v>
      </c>
      <c r="M3164" s="6" t="s">
        <v>1272</v>
      </c>
      <c r="N3164" s="5">
        <v>42252</v>
      </c>
      <c r="O3164" s="7">
        <v>6059</v>
      </c>
      <c r="P3164" s="7">
        <v>10098</v>
      </c>
      <c r="Q3164" s="7">
        <v>4039</v>
      </c>
      <c r="R3164" s="6">
        <v>48</v>
      </c>
      <c r="S3164" s="7">
        <v>484704</v>
      </c>
      <c r="T3164" s="8">
        <v>0.06</v>
      </c>
      <c r="U3164" s="7">
        <v>29082.239999999998</v>
      </c>
      <c r="V3164" s="7">
        <v>455621.76</v>
      </c>
      <c r="W3164" s="7">
        <v>718</v>
      </c>
      <c r="X3164" s="7">
        <v>82512</v>
      </c>
      <c r="Y3164" s="9">
        <f>+DAY('TABLA PRINCIPAL'!$B3164)</f>
        <v>2</v>
      </c>
      <c r="Z3164" s="9">
        <f>+MONTH('TABLA PRINCIPAL'!$B3164)</f>
        <v>9</v>
      </c>
      <c r="AA3164" s="9">
        <f>+YEAR('TABLA PRINCIPAL'!$B3164)</f>
        <v>2015</v>
      </c>
      <c r="AB3164" s="22" t="str">
        <f>+IF(Ventas_Oficina[[#This Row],[Total del pedido]]&gt;=100000,"SI","NO")</f>
        <v>SI</v>
      </c>
      <c r="AC3164" s="22" t="str">
        <f>+_xlfn.XLOOKUP(Ventas_Oficina[[#This Row],[Nº de artículo]],AUXILIAR!A3163:A8064,AUXILIAR!D3163:D8064,"Error",0)</f>
        <v>Enviado a tiempo</v>
      </c>
      <c r="AD3164" s="22" t="str">
        <f>+IF(AND(Ventas_Oficina[[#This Row],[Total]]&gt;75000,Ventas_Oficina[[#This Row],[Envio a tiempo]]="Enviado a tiempo"),"Buena Venta","Venta Mala")</f>
        <v>Buena Venta</v>
      </c>
    </row>
    <row r="3165" spans="1:30" x14ac:dyDescent="0.25">
      <c r="A3165" s="26">
        <v>1515759</v>
      </c>
      <c r="B3165" s="10">
        <v>42249</v>
      </c>
      <c r="C3165" s="11" t="s">
        <v>236</v>
      </c>
      <c r="D3165" s="11" t="s">
        <v>209</v>
      </c>
      <c r="E3165" s="11" t="s">
        <v>4</v>
      </c>
      <c r="F3165" s="11" t="s">
        <v>5</v>
      </c>
      <c r="G3165" s="11" t="s">
        <v>1009</v>
      </c>
      <c r="H3165" s="11" t="s">
        <v>6</v>
      </c>
      <c r="I3165" s="11" t="s">
        <v>1013</v>
      </c>
      <c r="J3165" s="11" t="s">
        <v>1043</v>
      </c>
      <c r="K3165" s="11" t="s">
        <v>1261</v>
      </c>
      <c r="L3165" s="11" t="s">
        <v>1267</v>
      </c>
      <c r="M3165" s="11" t="s">
        <v>1272</v>
      </c>
      <c r="N3165" s="10">
        <v>42252</v>
      </c>
      <c r="O3165" s="12">
        <v>6059</v>
      </c>
      <c r="P3165" s="12">
        <v>10098</v>
      </c>
      <c r="Q3165" s="12">
        <v>4039</v>
      </c>
      <c r="R3165" s="11">
        <v>37</v>
      </c>
      <c r="S3165" s="12">
        <v>373626</v>
      </c>
      <c r="T3165" s="13">
        <v>0.01</v>
      </c>
      <c r="U3165" s="12">
        <v>3736.26</v>
      </c>
      <c r="V3165" s="12">
        <v>369889.74</v>
      </c>
      <c r="W3165" s="12">
        <v>718</v>
      </c>
      <c r="X3165" s="12">
        <v>82512</v>
      </c>
      <c r="Y3165" s="14">
        <f>+DAY('TABLA PRINCIPAL'!$B3165)</f>
        <v>2</v>
      </c>
      <c r="Z3165" s="14">
        <f>+MONTH('TABLA PRINCIPAL'!$B3165)</f>
        <v>9</v>
      </c>
      <c r="AA3165" s="14">
        <f>+YEAR('TABLA PRINCIPAL'!$B3165)</f>
        <v>2015</v>
      </c>
      <c r="AB3165" s="22" t="str">
        <f>+IF(Ventas_Oficina[[#This Row],[Total del pedido]]&gt;=100000,"SI","NO")</f>
        <v>SI</v>
      </c>
      <c r="AC3165" s="22" t="str">
        <f>+_xlfn.XLOOKUP(Ventas_Oficina[[#This Row],[Nº de artículo]],AUXILIAR!A3164:A8065,AUXILIAR!D3164:D8065,"Error",0)</f>
        <v>Enviado a tiempo</v>
      </c>
      <c r="AD3165" s="22" t="str">
        <f>+IF(AND(Ventas_Oficina[[#This Row],[Total]]&gt;75000,Ventas_Oficina[[#This Row],[Envio a tiempo]]="Enviado a tiempo"),"Buena Venta","Venta Mala")</f>
        <v>Buena Venta</v>
      </c>
    </row>
    <row r="3166" spans="1:30" x14ac:dyDescent="0.25">
      <c r="A3166" s="25">
        <v>1516124</v>
      </c>
      <c r="B3166" s="5">
        <v>42249</v>
      </c>
      <c r="C3166" s="6" t="s">
        <v>51</v>
      </c>
      <c r="D3166" s="6" t="s">
        <v>52</v>
      </c>
      <c r="E3166" s="6" t="s">
        <v>4</v>
      </c>
      <c r="F3166" s="6" t="s">
        <v>5</v>
      </c>
      <c r="G3166" s="6" t="s">
        <v>1010</v>
      </c>
      <c r="H3166" s="6" t="s">
        <v>53</v>
      </c>
      <c r="I3166" s="6" t="s">
        <v>1012</v>
      </c>
      <c r="J3166" s="6" t="s">
        <v>1052</v>
      </c>
      <c r="K3166" s="6" t="s">
        <v>1262</v>
      </c>
      <c r="L3166" s="6" t="s">
        <v>1268</v>
      </c>
      <c r="M3166" s="6" t="s">
        <v>1272</v>
      </c>
      <c r="N3166" s="5">
        <v>42251</v>
      </c>
      <c r="O3166" s="7">
        <v>332</v>
      </c>
      <c r="P3166" s="7">
        <v>518</v>
      </c>
      <c r="Q3166" s="7">
        <v>186</v>
      </c>
      <c r="R3166" s="6">
        <v>8</v>
      </c>
      <c r="S3166" s="7">
        <v>4144</v>
      </c>
      <c r="T3166" s="8">
        <v>0.09</v>
      </c>
      <c r="U3166" s="7">
        <v>372.96</v>
      </c>
      <c r="V3166" s="7">
        <v>3771.04</v>
      </c>
      <c r="W3166" s="7">
        <v>204</v>
      </c>
      <c r="X3166" s="7">
        <v>5494</v>
      </c>
      <c r="Y3166" s="9">
        <f>+DAY('TABLA PRINCIPAL'!$B3166)</f>
        <v>2</v>
      </c>
      <c r="Z3166" s="9">
        <f>+MONTH('TABLA PRINCIPAL'!$B3166)</f>
        <v>9</v>
      </c>
      <c r="AA3166" s="9">
        <f>+YEAR('TABLA PRINCIPAL'!$B3166)</f>
        <v>2015</v>
      </c>
      <c r="AB3166" s="22" t="str">
        <f>+IF(Ventas_Oficina[[#This Row],[Total del pedido]]&gt;=100000,"SI","NO")</f>
        <v>NO</v>
      </c>
      <c r="AC3166" s="22" t="str">
        <f>+_xlfn.XLOOKUP(Ventas_Oficina[[#This Row],[Nº de artículo]],AUXILIAR!A3165:A8066,AUXILIAR!D3165:D8066,"Error",0)</f>
        <v>Enviado a tiempo</v>
      </c>
      <c r="AD3166" s="22" t="str">
        <f>+IF(AND(Ventas_Oficina[[#This Row],[Total]]&gt;75000,Ventas_Oficina[[#This Row],[Envio a tiempo]]="Enviado a tiempo"),"Buena Venta","Venta Mala")</f>
        <v>Venta Mala</v>
      </c>
    </row>
    <row r="3167" spans="1:30" x14ac:dyDescent="0.25">
      <c r="A3167" s="26">
        <v>1516489</v>
      </c>
      <c r="B3167" s="10">
        <v>42540</v>
      </c>
      <c r="C3167" s="11" t="s">
        <v>811</v>
      </c>
      <c r="D3167" s="11" t="s">
        <v>19</v>
      </c>
      <c r="E3167" s="11" t="s">
        <v>4</v>
      </c>
      <c r="F3167" s="11" t="s">
        <v>5</v>
      </c>
      <c r="G3167" s="11" t="s">
        <v>1010</v>
      </c>
      <c r="H3167" s="11" t="s">
        <v>6</v>
      </c>
      <c r="I3167" s="11" t="s">
        <v>1015</v>
      </c>
      <c r="J3167" s="11" t="s">
        <v>1086</v>
      </c>
      <c r="K3167" s="11" t="s">
        <v>1261</v>
      </c>
      <c r="L3167" s="11" t="s">
        <v>1265</v>
      </c>
      <c r="M3167" s="11" t="s">
        <v>1273</v>
      </c>
      <c r="N3167" s="10">
        <v>42541</v>
      </c>
      <c r="O3167" s="12">
        <v>1111</v>
      </c>
      <c r="P3167" s="12">
        <v>1984</v>
      </c>
      <c r="Q3167" s="12">
        <v>873</v>
      </c>
      <c r="R3167" s="11">
        <v>37</v>
      </c>
      <c r="S3167" s="12">
        <v>73408</v>
      </c>
      <c r="T3167" s="13">
        <v>0.04</v>
      </c>
      <c r="U3167" s="12">
        <v>2936.32</v>
      </c>
      <c r="V3167" s="12">
        <v>70471.679999999993</v>
      </c>
      <c r="W3167" s="12">
        <v>410</v>
      </c>
      <c r="X3167" s="12">
        <v>13246</v>
      </c>
      <c r="Y3167" s="14">
        <f>+DAY('TABLA PRINCIPAL'!$B3167)</f>
        <v>19</v>
      </c>
      <c r="Z3167" s="14">
        <f>+MONTH('TABLA PRINCIPAL'!$B3167)</f>
        <v>6</v>
      </c>
      <c r="AA3167" s="14">
        <f>+YEAR('TABLA PRINCIPAL'!$B3167)</f>
        <v>2016</v>
      </c>
      <c r="AB3167" s="22" t="str">
        <f>+IF(Ventas_Oficina[[#This Row],[Total del pedido]]&gt;=100000,"SI","NO")</f>
        <v>NO</v>
      </c>
      <c r="AC3167" s="22" t="str">
        <f>+_xlfn.XLOOKUP(Ventas_Oficina[[#This Row],[Nº de artículo]],AUXILIAR!A3166:A8067,AUXILIAR!D3166:D8067,"Error",0)</f>
        <v>No enviado a tiempo</v>
      </c>
      <c r="AD3167" s="22" t="str">
        <f>+IF(AND(Ventas_Oficina[[#This Row],[Total]]&gt;75000,Ventas_Oficina[[#This Row],[Envio a tiempo]]="Enviado a tiempo"),"Buena Venta","Venta Mala")</f>
        <v>Venta Mala</v>
      </c>
    </row>
    <row r="3168" spans="1:30" x14ac:dyDescent="0.25">
      <c r="A3168" s="25">
        <v>1516489</v>
      </c>
      <c r="B3168" s="5">
        <v>41401</v>
      </c>
      <c r="C3168" s="6" t="s">
        <v>165</v>
      </c>
      <c r="D3168" s="6" t="s">
        <v>166</v>
      </c>
      <c r="E3168" s="6" t="s">
        <v>4</v>
      </c>
      <c r="F3168" s="6" t="s">
        <v>5</v>
      </c>
      <c r="G3168" s="6" t="s">
        <v>1008</v>
      </c>
      <c r="H3168" s="6" t="s">
        <v>34</v>
      </c>
      <c r="I3168" s="6" t="s">
        <v>1014</v>
      </c>
      <c r="J3168" s="6" t="s">
        <v>1126</v>
      </c>
      <c r="K3168" s="6" t="s">
        <v>1263</v>
      </c>
      <c r="L3168" s="6" t="s">
        <v>1269</v>
      </c>
      <c r="M3168" s="6" t="s">
        <v>1272</v>
      </c>
      <c r="N3168" s="5">
        <v>41403</v>
      </c>
      <c r="O3168" s="7">
        <v>3202</v>
      </c>
      <c r="P3168" s="7">
        <v>15248</v>
      </c>
      <c r="Q3168" s="7">
        <v>12046</v>
      </c>
      <c r="R3168" s="6">
        <v>27</v>
      </c>
      <c r="S3168" s="7">
        <v>411696</v>
      </c>
      <c r="T3168" s="8">
        <v>0.09</v>
      </c>
      <c r="U3168" s="7">
        <v>37052.639999999999</v>
      </c>
      <c r="V3168" s="7">
        <v>374643.36</v>
      </c>
      <c r="W3168" s="7">
        <v>400</v>
      </c>
      <c r="X3168" s="7">
        <v>579051</v>
      </c>
      <c r="Y3168" s="9">
        <f>+DAY('TABLA PRINCIPAL'!$B3168)</f>
        <v>7</v>
      </c>
      <c r="Z3168" s="9">
        <f>+MONTH('TABLA PRINCIPAL'!$B3168)</f>
        <v>5</v>
      </c>
      <c r="AA3168" s="9">
        <f>+YEAR('TABLA PRINCIPAL'!$B3168)</f>
        <v>2013</v>
      </c>
      <c r="AB3168" s="22" t="str">
        <f>+IF(Ventas_Oficina[[#This Row],[Total del pedido]]&gt;=100000,"SI","NO")</f>
        <v>SI</v>
      </c>
      <c r="AC3168" s="22" t="str">
        <f>+_xlfn.XLOOKUP(Ventas_Oficina[[#This Row],[Nº de artículo]],AUXILIAR!A3167:A8068,AUXILIAR!D3167:D8068,"Error",0)</f>
        <v>No enviado a tiempo</v>
      </c>
      <c r="AD3168" s="22" t="str">
        <f>+IF(AND(Ventas_Oficina[[#This Row],[Total]]&gt;75000,Ventas_Oficina[[#This Row],[Envio a tiempo]]="Enviado a tiempo"),"Buena Venta","Venta Mala")</f>
        <v>Venta Mala</v>
      </c>
    </row>
    <row r="3169" spans="1:30" x14ac:dyDescent="0.25">
      <c r="A3169" s="26">
        <v>1516489</v>
      </c>
      <c r="B3169" s="10">
        <v>42515</v>
      </c>
      <c r="C3169" s="11" t="s">
        <v>812</v>
      </c>
      <c r="D3169" s="11" t="s">
        <v>52</v>
      </c>
      <c r="E3169" s="11" t="s">
        <v>4</v>
      </c>
      <c r="F3169" s="11" t="s">
        <v>5</v>
      </c>
      <c r="G3169" s="11" t="s">
        <v>1010</v>
      </c>
      <c r="H3169" s="11" t="s">
        <v>53</v>
      </c>
      <c r="I3169" s="11" t="s">
        <v>1013</v>
      </c>
      <c r="J3169" s="11" t="s">
        <v>1021</v>
      </c>
      <c r="K3169" s="11" t="s">
        <v>1261</v>
      </c>
      <c r="L3169" s="11" t="s">
        <v>1267</v>
      </c>
      <c r="M3169" s="11" t="s">
        <v>1273</v>
      </c>
      <c r="N3169" s="10">
        <v>42517</v>
      </c>
      <c r="O3169" s="12">
        <v>533</v>
      </c>
      <c r="P3169" s="12">
        <v>860</v>
      </c>
      <c r="Q3169" s="12">
        <v>327</v>
      </c>
      <c r="R3169" s="11">
        <v>23</v>
      </c>
      <c r="S3169" s="12">
        <v>19780</v>
      </c>
      <c r="T3169" s="13">
        <v>0.05</v>
      </c>
      <c r="U3169" s="12">
        <v>989</v>
      </c>
      <c r="V3169" s="12">
        <v>18791</v>
      </c>
      <c r="W3169" s="12">
        <v>619</v>
      </c>
      <c r="X3169" s="12">
        <v>12951</v>
      </c>
      <c r="Y3169" s="14">
        <f>+DAY('TABLA PRINCIPAL'!$B3169)</f>
        <v>25</v>
      </c>
      <c r="Z3169" s="14">
        <f>+MONTH('TABLA PRINCIPAL'!$B3169)</f>
        <v>5</v>
      </c>
      <c r="AA3169" s="14">
        <f>+YEAR('TABLA PRINCIPAL'!$B3169)</f>
        <v>2016</v>
      </c>
      <c r="AB3169" s="22" t="str">
        <f>+IF(Ventas_Oficina[[#This Row],[Total del pedido]]&gt;=100000,"SI","NO")</f>
        <v>NO</v>
      </c>
      <c r="AC3169" s="22" t="str">
        <f>+_xlfn.XLOOKUP(Ventas_Oficina[[#This Row],[Nº de artículo]],AUXILIAR!A3168:A8069,AUXILIAR!D3168:D8069,"Error",0)</f>
        <v>Enviado a tiempo</v>
      </c>
      <c r="AD3169" s="22" t="str">
        <f>+IF(AND(Ventas_Oficina[[#This Row],[Total]]&gt;75000,Ventas_Oficina[[#This Row],[Envio a tiempo]]="Enviado a tiempo"),"Buena Venta","Venta Mala")</f>
        <v>Venta Mala</v>
      </c>
    </row>
    <row r="3170" spans="1:30" x14ac:dyDescent="0.25">
      <c r="A3170" s="25">
        <v>1516489</v>
      </c>
      <c r="B3170" s="5">
        <v>42249</v>
      </c>
      <c r="C3170" s="6" t="s">
        <v>51</v>
      </c>
      <c r="D3170" s="6" t="s">
        <v>52</v>
      </c>
      <c r="E3170" s="6" t="s">
        <v>4</v>
      </c>
      <c r="F3170" s="6" t="s">
        <v>5</v>
      </c>
      <c r="G3170" s="6" t="s">
        <v>1010</v>
      </c>
      <c r="H3170" s="6" t="s">
        <v>53</v>
      </c>
      <c r="I3170" s="6" t="s">
        <v>1015</v>
      </c>
      <c r="J3170" s="6" t="s">
        <v>1018</v>
      </c>
      <c r="K3170" s="6" t="s">
        <v>1261</v>
      </c>
      <c r="L3170" s="6" t="s">
        <v>1265</v>
      </c>
      <c r="M3170" s="6" t="s">
        <v>1273</v>
      </c>
      <c r="N3170" s="5">
        <v>42251</v>
      </c>
      <c r="O3170" s="7">
        <v>15650</v>
      </c>
      <c r="P3170" s="7">
        <v>30097</v>
      </c>
      <c r="Q3170" s="7">
        <v>14447</v>
      </c>
      <c r="R3170" s="6">
        <v>5</v>
      </c>
      <c r="S3170" s="7">
        <v>150485</v>
      </c>
      <c r="T3170" s="8">
        <v>0.06</v>
      </c>
      <c r="U3170" s="7">
        <v>9029.1</v>
      </c>
      <c r="V3170" s="7">
        <v>141455.9</v>
      </c>
      <c r="W3170" s="7">
        <v>718</v>
      </c>
      <c r="X3170" s="7">
        <v>572561</v>
      </c>
      <c r="Y3170" s="9">
        <f>+DAY('TABLA PRINCIPAL'!$B3170)</f>
        <v>2</v>
      </c>
      <c r="Z3170" s="9">
        <f>+MONTH('TABLA PRINCIPAL'!$B3170)</f>
        <v>9</v>
      </c>
      <c r="AA3170" s="9">
        <f>+YEAR('TABLA PRINCIPAL'!$B3170)</f>
        <v>2015</v>
      </c>
      <c r="AB3170" s="22" t="str">
        <f>+IF(Ventas_Oficina[[#This Row],[Total del pedido]]&gt;=100000,"SI","NO")</f>
        <v>SI</v>
      </c>
      <c r="AC3170" s="22" t="str">
        <f>+_xlfn.XLOOKUP(Ventas_Oficina[[#This Row],[Nº de artículo]],AUXILIAR!A3169:A8070,AUXILIAR!D3169:D8070,"Error",0)</f>
        <v>Enviado a tiempo</v>
      </c>
      <c r="AD3170" s="22" t="str">
        <f>+IF(AND(Ventas_Oficina[[#This Row],[Total]]&gt;75000,Ventas_Oficina[[#This Row],[Envio a tiempo]]="Enviado a tiempo"),"Buena Venta","Venta Mala")</f>
        <v>Buena Venta</v>
      </c>
    </row>
    <row r="3171" spans="1:30" x14ac:dyDescent="0.25">
      <c r="A3171" s="26">
        <v>1516489</v>
      </c>
      <c r="B3171" s="10">
        <v>42019</v>
      </c>
      <c r="C3171" s="11" t="s">
        <v>813</v>
      </c>
      <c r="D3171" s="11" t="s">
        <v>97</v>
      </c>
      <c r="E3171" s="11" t="s">
        <v>12</v>
      </c>
      <c r="F3171" s="11" t="s">
        <v>13</v>
      </c>
      <c r="G3171" s="11" t="s">
        <v>1010</v>
      </c>
      <c r="H3171" s="11" t="s">
        <v>14</v>
      </c>
      <c r="I3171" s="11" t="s">
        <v>1016</v>
      </c>
      <c r="J3171" s="11" t="s">
        <v>1052</v>
      </c>
      <c r="K3171" s="11" t="s">
        <v>1263</v>
      </c>
      <c r="L3171" s="11" t="s">
        <v>1266</v>
      </c>
      <c r="M3171" s="11" t="s">
        <v>1272</v>
      </c>
      <c r="N3171" s="10">
        <v>42021</v>
      </c>
      <c r="O3171" s="12">
        <v>332</v>
      </c>
      <c r="P3171" s="12">
        <v>518</v>
      </c>
      <c r="Q3171" s="12">
        <v>186</v>
      </c>
      <c r="R3171" s="11">
        <v>46</v>
      </c>
      <c r="S3171" s="12">
        <v>23828</v>
      </c>
      <c r="T3171" s="13">
        <v>0.06</v>
      </c>
      <c r="U3171" s="12">
        <v>1429.6799999999998</v>
      </c>
      <c r="V3171" s="12">
        <v>22398.32</v>
      </c>
      <c r="W3171" s="12">
        <v>204</v>
      </c>
      <c r="X3171" s="12">
        <v>6368</v>
      </c>
      <c r="Y3171" s="14">
        <f>+DAY('TABLA PRINCIPAL'!$B3171)</f>
        <v>15</v>
      </c>
      <c r="Z3171" s="14">
        <f>+MONTH('TABLA PRINCIPAL'!$B3171)</f>
        <v>1</v>
      </c>
      <c r="AA3171" s="14">
        <f>+YEAR('TABLA PRINCIPAL'!$B3171)</f>
        <v>2015</v>
      </c>
      <c r="AB3171" s="22" t="str">
        <f>+IF(Ventas_Oficina[[#This Row],[Total del pedido]]&gt;=100000,"SI","NO")</f>
        <v>NO</v>
      </c>
      <c r="AC3171" s="22" t="str">
        <f>+_xlfn.XLOOKUP(Ventas_Oficina[[#This Row],[Nº de artículo]],AUXILIAR!A3170:A8071,AUXILIAR!D3170:D8071,"Error",0)</f>
        <v>Enviado a tiempo</v>
      </c>
      <c r="AD3171" s="22" t="str">
        <f>+IF(AND(Ventas_Oficina[[#This Row],[Total]]&gt;75000,Ventas_Oficina[[#This Row],[Envio a tiempo]]="Enviado a tiempo"),"Buena Venta","Venta Mala")</f>
        <v>Venta Mala</v>
      </c>
    </row>
    <row r="3172" spans="1:30" x14ac:dyDescent="0.25">
      <c r="A3172" s="25">
        <v>1516489</v>
      </c>
      <c r="B3172" s="5">
        <v>42249</v>
      </c>
      <c r="C3172" s="6" t="s">
        <v>51</v>
      </c>
      <c r="D3172" s="6" t="s">
        <v>52</v>
      </c>
      <c r="E3172" s="6" t="s">
        <v>4</v>
      </c>
      <c r="F3172" s="6" t="s">
        <v>5</v>
      </c>
      <c r="G3172" s="6" t="s">
        <v>1010</v>
      </c>
      <c r="H3172" s="6" t="s">
        <v>53</v>
      </c>
      <c r="I3172" s="6" t="s">
        <v>1013</v>
      </c>
      <c r="J3172" s="6" t="s">
        <v>1018</v>
      </c>
      <c r="K3172" s="6" t="s">
        <v>1261</v>
      </c>
      <c r="L3172" s="6" t="s">
        <v>1267</v>
      </c>
      <c r="M3172" s="6" t="s">
        <v>1272</v>
      </c>
      <c r="N3172" s="5">
        <v>42251</v>
      </c>
      <c r="O3172" s="7">
        <v>15650</v>
      </c>
      <c r="P3172" s="7">
        <v>30097</v>
      </c>
      <c r="Q3172" s="7">
        <v>14447</v>
      </c>
      <c r="R3172" s="6">
        <v>43</v>
      </c>
      <c r="S3172" s="7">
        <v>1294171</v>
      </c>
      <c r="T3172" s="8">
        <v>0.03</v>
      </c>
      <c r="U3172" s="7">
        <v>38825.129999999997</v>
      </c>
      <c r="V3172" s="7">
        <v>1255345.8700000001</v>
      </c>
      <c r="W3172" s="7">
        <v>718</v>
      </c>
      <c r="X3172" s="7">
        <v>572561</v>
      </c>
      <c r="Y3172" s="9">
        <f>+DAY('TABLA PRINCIPAL'!$B3172)</f>
        <v>2</v>
      </c>
      <c r="Z3172" s="9">
        <f>+MONTH('TABLA PRINCIPAL'!$B3172)</f>
        <v>9</v>
      </c>
      <c r="AA3172" s="9">
        <f>+YEAR('TABLA PRINCIPAL'!$B3172)</f>
        <v>2015</v>
      </c>
      <c r="AB3172" s="22" t="str">
        <f>+IF(Ventas_Oficina[[#This Row],[Total del pedido]]&gt;=100000,"SI","NO")</f>
        <v>SI</v>
      </c>
      <c r="AC3172" s="22" t="str">
        <f>+_xlfn.XLOOKUP(Ventas_Oficina[[#This Row],[Nº de artículo]],AUXILIAR!A3171:A8072,AUXILIAR!D3171:D8072,"Error",0)</f>
        <v>Enviado a tiempo</v>
      </c>
      <c r="AD3172" s="22" t="str">
        <f>+IF(AND(Ventas_Oficina[[#This Row],[Total]]&gt;75000,Ventas_Oficina[[#This Row],[Envio a tiempo]]="Enviado a tiempo"),"Buena Venta","Venta Mala")</f>
        <v>Buena Venta</v>
      </c>
    </row>
    <row r="3173" spans="1:30" x14ac:dyDescent="0.25">
      <c r="A3173" s="26">
        <v>1516489</v>
      </c>
      <c r="B3173" s="10">
        <v>42249</v>
      </c>
      <c r="C3173" s="11" t="s">
        <v>51</v>
      </c>
      <c r="D3173" s="11" t="s">
        <v>52</v>
      </c>
      <c r="E3173" s="11" t="s">
        <v>4</v>
      </c>
      <c r="F3173" s="11" t="s">
        <v>5</v>
      </c>
      <c r="G3173" s="11" t="s">
        <v>1009</v>
      </c>
      <c r="H3173" s="11" t="s">
        <v>53</v>
      </c>
      <c r="I3173" s="11" t="s">
        <v>1015</v>
      </c>
      <c r="J3173" s="11" t="s">
        <v>1018</v>
      </c>
      <c r="K3173" s="11" t="s">
        <v>1261</v>
      </c>
      <c r="L3173" s="11" t="s">
        <v>1267</v>
      </c>
      <c r="M3173" s="11" t="s">
        <v>1272</v>
      </c>
      <c r="N3173" s="10">
        <v>42251</v>
      </c>
      <c r="O3173" s="12">
        <v>15650</v>
      </c>
      <c r="P3173" s="12">
        <v>30097</v>
      </c>
      <c r="Q3173" s="12">
        <v>14447</v>
      </c>
      <c r="R3173" s="11">
        <v>44</v>
      </c>
      <c r="S3173" s="12">
        <v>1324268</v>
      </c>
      <c r="T3173" s="13">
        <v>0.01</v>
      </c>
      <c r="U3173" s="12">
        <v>13242.68</v>
      </c>
      <c r="V3173" s="12">
        <v>1311025.32</v>
      </c>
      <c r="W3173" s="12">
        <v>718</v>
      </c>
      <c r="X3173" s="12">
        <v>572561</v>
      </c>
      <c r="Y3173" s="14">
        <f>+DAY('TABLA PRINCIPAL'!$B3173)</f>
        <v>2</v>
      </c>
      <c r="Z3173" s="14">
        <f>+MONTH('TABLA PRINCIPAL'!$B3173)</f>
        <v>9</v>
      </c>
      <c r="AA3173" s="14">
        <f>+YEAR('TABLA PRINCIPAL'!$B3173)</f>
        <v>2015</v>
      </c>
      <c r="AB3173" s="22" t="str">
        <f>+IF(Ventas_Oficina[[#This Row],[Total del pedido]]&gt;=100000,"SI","NO")</f>
        <v>SI</v>
      </c>
      <c r="AC3173" s="22" t="str">
        <f>+_xlfn.XLOOKUP(Ventas_Oficina[[#This Row],[Nº de artículo]],AUXILIAR!A3172:A8073,AUXILIAR!D3172:D8073,"Error",0)</f>
        <v>Enviado a tiempo</v>
      </c>
      <c r="AD3173" s="22" t="str">
        <f>+IF(AND(Ventas_Oficina[[#This Row],[Total]]&gt;75000,Ventas_Oficina[[#This Row],[Envio a tiempo]]="Enviado a tiempo"),"Buena Venta","Venta Mala")</f>
        <v>Buena Venta</v>
      </c>
    </row>
    <row r="3174" spans="1:30" x14ac:dyDescent="0.25">
      <c r="A3174" s="25">
        <v>1516855</v>
      </c>
      <c r="B3174" s="5">
        <v>42112</v>
      </c>
      <c r="C3174" s="6" t="s">
        <v>814</v>
      </c>
      <c r="D3174" s="6" t="s">
        <v>52</v>
      </c>
      <c r="E3174" s="6" t="s">
        <v>4</v>
      </c>
      <c r="F3174" s="6" t="s">
        <v>5</v>
      </c>
      <c r="G3174" s="6" t="s">
        <v>1008</v>
      </c>
      <c r="H3174" s="6" t="s">
        <v>53</v>
      </c>
      <c r="I3174" s="6" t="s">
        <v>1013</v>
      </c>
      <c r="J3174" s="6" t="s">
        <v>1052</v>
      </c>
      <c r="K3174" s="6" t="s">
        <v>1261</v>
      </c>
      <c r="L3174" s="6" t="s">
        <v>1265</v>
      </c>
      <c r="M3174" s="6" t="s">
        <v>1273</v>
      </c>
      <c r="N3174" s="5">
        <v>42113</v>
      </c>
      <c r="O3174" s="7">
        <v>332</v>
      </c>
      <c r="P3174" s="7">
        <v>518</v>
      </c>
      <c r="Q3174" s="7">
        <v>186</v>
      </c>
      <c r="R3174" s="6">
        <v>43</v>
      </c>
      <c r="S3174" s="7">
        <v>22274</v>
      </c>
      <c r="T3174" s="8">
        <v>0.03</v>
      </c>
      <c r="U3174" s="7">
        <v>668.22</v>
      </c>
      <c r="V3174" s="7">
        <v>21605.78</v>
      </c>
      <c r="W3174" s="7">
        <v>204</v>
      </c>
      <c r="X3174" s="7">
        <v>6245</v>
      </c>
      <c r="Y3174" s="9">
        <f>+DAY('TABLA PRINCIPAL'!$B3174)</f>
        <v>18</v>
      </c>
      <c r="Z3174" s="9">
        <f>+MONTH('TABLA PRINCIPAL'!$B3174)</f>
        <v>4</v>
      </c>
      <c r="AA3174" s="9">
        <f>+YEAR('TABLA PRINCIPAL'!$B3174)</f>
        <v>2015</v>
      </c>
      <c r="AB3174" s="22" t="str">
        <f>+IF(Ventas_Oficina[[#This Row],[Total del pedido]]&gt;=100000,"SI","NO")</f>
        <v>NO</v>
      </c>
      <c r="AC3174" s="22" t="str">
        <f>+_xlfn.XLOOKUP(Ventas_Oficina[[#This Row],[Nº de artículo]],AUXILIAR!A3173:A8074,AUXILIAR!D3173:D8074,"Error",0)</f>
        <v>No enviado a tiempo</v>
      </c>
      <c r="AD3174" s="22" t="str">
        <f>+IF(AND(Ventas_Oficina[[#This Row],[Total]]&gt;75000,Ventas_Oficina[[#This Row],[Envio a tiempo]]="Enviado a tiempo"),"Buena Venta","Venta Mala")</f>
        <v>Venta Mala</v>
      </c>
    </row>
    <row r="3175" spans="1:30" x14ac:dyDescent="0.25">
      <c r="A3175" s="26">
        <v>1516855</v>
      </c>
      <c r="B3175" s="10">
        <v>42436</v>
      </c>
      <c r="C3175" s="11" t="s">
        <v>332</v>
      </c>
      <c r="D3175" s="11" t="s">
        <v>26</v>
      </c>
      <c r="E3175" s="11" t="s">
        <v>4</v>
      </c>
      <c r="F3175" s="11" t="s">
        <v>5</v>
      </c>
      <c r="G3175" s="11" t="s">
        <v>1008</v>
      </c>
      <c r="H3175" s="11" t="s">
        <v>27</v>
      </c>
      <c r="I3175" s="11" t="s">
        <v>1015</v>
      </c>
      <c r="J3175" s="11" t="s">
        <v>1240</v>
      </c>
      <c r="K3175" s="11" t="s">
        <v>1261</v>
      </c>
      <c r="L3175" s="11" t="s">
        <v>1267</v>
      </c>
      <c r="M3175" s="11" t="s">
        <v>1272</v>
      </c>
      <c r="N3175" s="10">
        <v>42437</v>
      </c>
      <c r="O3175" s="12">
        <v>15650</v>
      </c>
      <c r="P3175" s="12">
        <v>30097</v>
      </c>
      <c r="Q3175" s="12">
        <v>14447</v>
      </c>
      <c r="R3175" s="11">
        <v>42</v>
      </c>
      <c r="S3175" s="12">
        <v>1264074</v>
      </c>
      <c r="T3175" s="13">
        <v>0.08</v>
      </c>
      <c r="U3175" s="12">
        <v>101125.92</v>
      </c>
      <c r="V3175" s="12">
        <v>1162948.08</v>
      </c>
      <c r="W3175" s="12">
        <v>718</v>
      </c>
      <c r="X3175" s="12">
        <v>518054</v>
      </c>
      <c r="Y3175" s="14">
        <f>+DAY('TABLA PRINCIPAL'!$B3175)</f>
        <v>7</v>
      </c>
      <c r="Z3175" s="14">
        <f>+MONTH('TABLA PRINCIPAL'!$B3175)</f>
        <v>3</v>
      </c>
      <c r="AA3175" s="14">
        <f>+YEAR('TABLA PRINCIPAL'!$B3175)</f>
        <v>2016</v>
      </c>
      <c r="AB3175" s="22" t="str">
        <f>+IF(Ventas_Oficina[[#This Row],[Total del pedido]]&gt;=100000,"SI","NO")</f>
        <v>SI</v>
      </c>
      <c r="AC3175" s="22" t="str">
        <f>+_xlfn.XLOOKUP(Ventas_Oficina[[#This Row],[Nº de artículo]],AUXILIAR!A3174:A8075,AUXILIAR!D3174:D8075,"Error",0)</f>
        <v>No enviado a tiempo</v>
      </c>
      <c r="AD3175" s="22" t="str">
        <f>+IF(AND(Ventas_Oficina[[#This Row],[Total]]&gt;75000,Ventas_Oficina[[#This Row],[Envio a tiempo]]="Enviado a tiempo"),"Buena Venta","Venta Mala")</f>
        <v>Venta Mala</v>
      </c>
    </row>
    <row r="3176" spans="1:30" x14ac:dyDescent="0.25">
      <c r="A3176" s="25">
        <v>1516855</v>
      </c>
      <c r="B3176" s="5">
        <v>41892</v>
      </c>
      <c r="C3176" s="6" t="s">
        <v>107</v>
      </c>
      <c r="D3176" s="6" t="s">
        <v>57</v>
      </c>
      <c r="E3176" s="6" t="s">
        <v>4</v>
      </c>
      <c r="F3176" s="6" t="s">
        <v>5</v>
      </c>
      <c r="G3176" s="6" t="s">
        <v>1008</v>
      </c>
      <c r="H3176" s="6" t="s">
        <v>58</v>
      </c>
      <c r="I3176" s="6" t="s">
        <v>1013</v>
      </c>
      <c r="J3176" s="6" t="s">
        <v>1075</v>
      </c>
      <c r="K3176" s="6" t="s">
        <v>1261</v>
      </c>
      <c r="L3176" s="6" t="s">
        <v>1267</v>
      </c>
      <c r="M3176" s="6" t="s">
        <v>1272</v>
      </c>
      <c r="N3176" s="5">
        <v>41894</v>
      </c>
      <c r="O3176" s="7">
        <v>225</v>
      </c>
      <c r="P3176" s="7">
        <v>369</v>
      </c>
      <c r="Q3176" s="7">
        <v>144</v>
      </c>
      <c r="R3176" s="6">
        <v>41</v>
      </c>
      <c r="S3176" s="7">
        <v>15129</v>
      </c>
      <c r="T3176" s="8">
        <v>0.03</v>
      </c>
      <c r="U3176" s="7">
        <v>453.87</v>
      </c>
      <c r="V3176" s="7">
        <v>14675.13</v>
      </c>
      <c r="W3176" s="7">
        <v>250</v>
      </c>
      <c r="X3176" s="7">
        <v>8868</v>
      </c>
      <c r="Y3176" s="9">
        <f>+DAY('TABLA PRINCIPAL'!$B3176)</f>
        <v>10</v>
      </c>
      <c r="Z3176" s="9">
        <f>+MONTH('TABLA PRINCIPAL'!$B3176)</f>
        <v>9</v>
      </c>
      <c r="AA3176" s="9">
        <f>+YEAR('TABLA PRINCIPAL'!$B3176)</f>
        <v>2014</v>
      </c>
      <c r="AB3176" s="22" t="str">
        <f>+IF(Ventas_Oficina[[#This Row],[Total del pedido]]&gt;=100000,"SI","NO")</f>
        <v>NO</v>
      </c>
      <c r="AC3176" s="22" t="str">
        <f>+_xlfn.XLOOKUP(Ventas_Oficina[[#This Row],[Nº de artículo]],AUXILIAR!A3175:A8076,AUXILIAR!D3175:D8076,"Error",0)</f>
        <v>No enviado a tiempo</v>
      </c>
      <c r="AD3176" s="22" t="str">
        <f>+IF(AND(Ventas_Oficina[[#This Row],[Total]]&gt;75000,Ventas_Oficina[[#This Row],[Envio a tiempo]]="Enviado a tiempo"),"Buena Venta","Venta Mala")</f>
        <v>Venta Mala</v>
      </c>
    </row>
    <row r="3177" spans="1:30" x14ac:dyDescent="0.25">
      <c r="A3177" s="26">
        <v>1516855</v>
      </c>
      <c r="B3177" s="10">
        <v>42276</v>
      </c>
      <c r="C3177" s="11" t="s">
        <v>96</v>
      </c>
      <c r="D3177" s="11" t="s">
        <v>97</v>
      </c>
      <c r="E3177" s="11" t="s">
        <v>12</v>
      </c>
      <c r="F3177" s="11" t="s">
        <v>13</v>
      </c>
      <c r="G3177" s="11" t="s">
        <v>1008</v>
      </c>
      <c r="H3177" s="11" t="s">
        <v>14</v>
      </c>
      <c r="I3177" s="11" t="s">
        <v>1013</v>
      </c>
      <c r="J3177" s="11" t="s">
        <v>1052</v>
      </c>
      <c r="K3177" s="11" t="s">
        <v>1261</v>
      </c>
      <c r="L3177" s="11" t="s">
        <v>1265</v>
      </c>
      <c r="M3177" s="11" t="s">
        <v>1272</v>
      </c>
      <c r="N3177" s="10">
        <v>42277</v>
      </c>
      <c r="O3177" s="12">
        <v>332</v>
      </c>
      <c r="P3177" s="12">
        <v>518</v>
      </c>
      <c r="Q3177" s="12">
        <v>186</v>
      </c>
      <c r="R3177" s="11">
        <v>3</v>
      </c>
      <c r="S3177" s="12">
        <v>1554</v>
      </c>
      <c r="T3177" s="13">
        <v>0.03</v>
      </c>
      <c r="U3177" s="12">
        <v>46.62</v>
      </c>
      <c r="V3177" s="12">
        <v>1507.38</v>
      </c>
      <c r="W3177" s="12">
        <v>204</v>
      </c>
      <c r="X3177" s="12">
        <v>9942</v>
      </c>
      <c r="Y3177" s="14">
        <f>+DAY('TABLA PRINCIPAL'!$B3177)</f>
        <v>29</v>
      </c>
      <c r="Z3177" s="14">
        <f>+MONTH('TABLA PRINCIPAL'!$B3177)</f>
        <v>9</v>
      </c>
      <c r="AA3177" s="14">
        <f>+YEAR('TABLA PRINCIPAL'!$B3177)</f>
        <v>2015</v>
      </c>
      <c r="AB3177" s="22" t="str">
        <f>+IF(Ventas_Oficina[[#This Row],[Total del pedido]]&gt;=100000,"SI","NO")</f>
        <v>NO</v>
      </c>
      <c r="AC3177" s="22" t="str">
        <f>+_xlfn.XLOOKUP(Ventas_Oficina[[#This Row],[Nº de artículo]],AUXILIAR!A3176:A8077,AUXILIAR!D3176:D8077,"Error",0)</f>
        <v>Enviado a tiempo</v>
      </c>
      <c r="AD3177" s="22" t="str">
        <f>+IF(AND(Ventas_Oficina[[#This Row],[Total]]&gt;75000,Ventas_Oficina[[#This Row],[Envio a tiempo]]="Enviado a tiempo"),"Buena Venta","Venta Mala")</f>
        <v>Venta Mala</v>
      </c>
    </row>
    <row r="3178" spans="1:30" x14ac:dyDescent="0.25">
      <c r="A3178" s="25">
        <v>1516855</v>
      </c>
      <c r="B3178" s="5">
        <v>42700</v>
      </c>
      <c r="C3178" s="6" t="s">
        <v>404</v>
      </c>
      <c r="D3178" s="6" t="s">
        <v>33</v>
      </c>
      <c r="E3178" s="6" t="s">
        <v>4</v>
      </c>
      <c r="F3178" s="6" t="s">
        <v>5</v>
      </c>
      <c r="G3178" s="6" t="s">
        <v>1010</v>
      </c>
      <c r="H3178" s="6" t="s">
        <v>34</v>
      </c>
      <c r="I3178" s="6" t="s">
        <v>1013</v>
      </c>
      <c r="J3178" s="6" t="s">
        <v>1241</v>
      </c>
      <c r="K3178" s="6" t="s">
        <v>1261</v>
      </c>
      <c r="L3178" s="6" t="s">
        <v>1265</v>
      </c>
      <c r="M3178" s="6" t="s">
        <v>1272</v>
      </c>
      <c r="N3178" s="5">
        <v>42704</v>
      </c>
      <c r="O3178" s="7">
        <v>384</v>
      </c>
      <c r="P3178" s="7">
        <v>630</v>
      </c>
      <c r="Q3178" s="7">
        <v>246</v>
      </c>
      <c r="R3178" s="6">
        <v>22</v>
      </c>
      <c r="S3178" s="7">
        <v>13860</v>
      </c>
      <c r="T3178" s="8">
        <v>0.02</v>
      </c>
      <c r="U3178" s="7">
        <v>277.2</v>
      </c>
      <c r="V3178" s="7">
        <v>13582.8</v>
      </c>
      <c r="W3178" s="7">
        <v>50</v>
      </c>
      <c r="X3178" s="7">
        <v>8838</v>
      </c>
      <c r="Y3178" s="9">
        <f>+DAY('TABLA PRINCIPAL'!$B3178)</f>
        <v>26</v>
      </c>
      <c r="Z3178" s="9">
        <f>+MONTH('TABLA PRINCIPAL'!$B3178)</f>
        <v>11</v>
      </c>
      <c r="AA3178" s="9">
        <f>+YEAR('TABLA PRINCIPAL'!$B3178)</f>
        <v>2016</v>
      </c>
      <c r="AB3178" s="22" t="str">
        <f>+IF(Ventas_Oficina[[#This Row],[Total del pedido]]&gt;=100000,"SI","NO")</f>
        <v>NO</v>
      </c>
      <c r="AC3178" s="22" t="str">
        <f>+_xlfn.XLOOKUP(Ventas_Oficina[[#This Row],[Nº de artículo]],AUXILIAR!A3177:A8078,AUXILIAR!D3177:D8078,"Error",0)</f>
        <v>No enviado a tiempo</v>
      </c>
      <c r="AD3178" s="22" t="str">
        <f>+IF(AND(Ventas_Oficina[[#This Row],[Total]]&gt;75000,Ventas_Oficina[[#This Row],[Envio a tiempo]]="Enviado a tiempo"),"Buena Venta","Venta Mala")</f>
        <v>Venta Mala</v>
      </c>
    </row>
    <row r="3179" spans="1:30" x14ac:dyDescent="0.25">
      <c r="A3179" s="26">
        <v>1517220</v>
      </c>
      <c r="B3179" s="10">
        <v>42250</v>
      </c>
      <c r="C3179" s="11" t="s">
        <v>107</v>
      </c>
      <c r="D3179" s="11" t="s">
        <v>372</v>
      </c>
      <c r="E3179" s="11" t="s">
        <v>4</v>
      </c>
      <c r="F3179" s="11" t="s">
        <v>5</v>
      </c>
      <c r="G3179" s="11" t="s">
        <v>1008</v>
      </c>
      <c r="H3179" s="11" t="s">
        <v>121</v>
      </c>
      <c r="I3179" s="11" t="s">
        <v>1012</v>
      </c>
      <c r="J3179" s="11" t="s">
        <v>1068</v>
      </c>
      <c r="K3179" s="11" t="s">
        <v>1261</v>
      </c>
      <c r="L3179" s="11" t="s">
        <v>1267</v>
      </c>
      <c r="M3179" s="11" t="s">
        <v>1272</v>
      </c>
      <c r="N3179" s="10">
        <v>42257</v>
      </c>
      <c r="O3179" s="12">
        <v>446</v>
      </c>
      <c r="P3179" s="12">
        <v>1089</v>
      </c>
      <c r="Q3179" s="12">
        <v>643</v>
      </c>
      <c r="R3179" s="11">
        <v>1</v>
      </c>
      <c r="S3179" s="12">
        <v>1089</v>
      </c>
      <c r="T3179" s="13">
        <v>0.01</v>
      </c>
      <c r="U3179" s="12">
        <v>10.89</v>
      </c>
      <c r="V3179" s="12">
        <v>1078.1099999999999</v>
      </c>
      <c r="W3179" s="12">
        <v>450</v>
      </c>
      <c r="X3179" s="12">
        <v>3456</v>
      </c>
      <c r="Y3179" s="14">
        <f>+DAY('TABLA PRINCIPAL'!$B3179)</f>
        <v>3</v>
      </c>
      <c r="Z3179" s="14">
        <f>+MONTH('TABLA PRINCIPAL'!$B3179)</f>
        <v>9</v>
      </c>
      <c r="AA3179" s="14">
        <f>+YEAR('TABLA PRINCIPAL'!$B3179)</f>
        <v>2015</v>
      </c>
      <c r="AB3179" s="22" t="str">
        <f>+IF(Ventas_Oficina[[#This Row],[Total del pedido]]&gt;=100000,"SI","NO")</f>
        <v>NO</v>
      </c>
      <c r="AC3179" s="22" t="str">
        <f>+_xlfn.XLOOKUP(Ventas_Oficina[[#This Row],[Nº de artículo]],AUXILIAR!A3178:A8079,AUXILIAR!D3178:D8079,"Error",0)</f>
        <v>Enviado a tiempo</v>
      </c>
      <c r="AD3179" s="22" t="str">
        <f>+IF(AND(Ventas_Oficina[[#This Row],[Total]]&gt;75000,Ventas_Oficina[[#This Row],[Envio a tiempo]]="Enviado a tiempo"),"Buena Venta","Venta Mala")</f>
        <v>Venta Mala</v>
      </c>
    </row>
    <row r="3180" spans="1:30" x14ac:dyDescent="0.25">
      <c r="A3180" s="25">
        <v>1517220</v>
      </c>
      <c r="B3180" s="5">
        <v>42244</v>
      </c>
      <c r="C3180" s="6" t="s">
        <v>25</v>
      </c>
      <c r="D3180" s="6" t="s">
        <v>26</v>
      </c>
      <c r="E3180" s="6" t="s">
        <v>4</v>
      </c>
      <c r="F3180" s="6" t="s">
        <v>5</v>
      </c>
      <c r="G3180" s="6" t="s">
        <v>1008</v>
      </c>
      <c r="H3180" s="6" t="s">
        <v>27</v>
      </c>
      <c r="I3180" s="6" t="s">
        <v>1014</v>
      </c>
      <c r="J3180" s="6" t="s">
        <v>1047</v>
      </c>
      <c r="K3180" s="6" t="s">
        <v>1263</v>
      </c>
      <c r="L3180" s="6" t="s">
        <v>1266</v>
      </c>
      <c r="M3180" s="6" t="s">
        <v>1272</v>
      </c>
      <c r="N3180" s="5">
        <v>42246</v>
      </c>
      <c r="O3180" s="7">
        <v>2156</v>
      </c>
      <c r="P3180" s="7">
        <v>3594</v>
      </c>
      <c r="Q3180" s="7">
        <v>1438</v>
      </c>
      <c r="R3180" s="6">
        <v>44</v>
      </c>
      <c r="S3180" s="7">
        <v>158136</v>
      </c>
      <c r="T3180" s="8">
        <v>0.03</v>
      </c>
      <c r="U3180" s="7">
        <v>4744.08</v>
      </c>
      <c r="V3180" s="7">
        <v>153391.92000000001</v>
      </c>
      <c r="W3180" s="7">
        <v>666</v>
      </c>
      <c r="X3180" s="7">
        <v>60040</v>
      </c>
      <c r="Y3180" s="9">
        <f>+DAY('TABLA PRINCIPAL'!$B3180)</f>
        <v>28</v>
      </c>
      <c r="Z3180" s="9">
        <f>+MONTH('TABLA PRINCIPAL'!$B3180)</f>
        <v>8</v>
      </c>
      <c r="AA3180" s="9">
        <f>+YEAR('TABLA PRINCIPAL'!$B3180)</f>
        <v>2015</v>
      </c>
      <c r="AB3180" s="22" t="str">
        <f>+IF(Ventas_Oficina[[#This Row],[Total del pedido]]&gt;=100000,"SI","NO")</f>
        <v>SI</v>
      </c>
      <c r="AC3180" s="22" t="str">
        <f>+_xlfn.XLOOKUP(Ventas_Oficina[[#This Row],[Nº de artículo]],AUXILIAR!A3179:A8080,AUXILIAR!D3179:D8080,"Error",0)</f>
        <v>Enviado a tiempo</v>
      </c>
      <c r="AD3180" s="22" t="str">
        <f>+IF(AND(Ventas_Oficina[[#This Row],[Total]]&gt;75000,Ventas_Oficina[[#This Row],[Envio a tiempo]]="Enviado a tiempo"),"Buena Venta","Venta Mala")</f>
        <v>Venta Mala</v>
      </c>
    </row>
    <row r="3181" spans="1:30" x14ac:dyDescent="0.25">
      <c r="A3181" s="26">
        <v>1517220</v>
      </c>
      <c r="B3181" s="10">
        <v>42096</v>
      </c>
      <c r="C3181" s="11" t="s">
        <v>148</v>
      </c>
      <c r="D3181" s="11" t="s">
        <v>36</v>
      </c>
      <c r="E3181" s="11" t="s">
        <v>12</v>
      </c>
      <c r="F3181" s="11" t="s">
        <v>13</v>
      </c>
      <c r="G3181" s="11" t="s">
        <v>1008</v>
      </c>
      <c r="H3181" s="11" t="s">
        <v>14</v>
      </c>
      <c r="I3181" s="11" t="s">
        <v>1016</v>
      </c>
      <c r="J3181" s="11" t="s">
        <v>1062</v>
      </c>
      <c r="K3181" s="11" t="s">
        <v>1261</v>
      </c>
      <c r="L3181" s="11" t="s">
        <v>1265</v>
      </c>
      <c r="M3181" s="11" t="s">
        <v>1272</v>
      </c>
      <c r="N3181" s="10">
        <v>42097</v>
      </c>
      <c r="O3181" s="12">
        <v>639</v>
      </c>
      <c r="P3181" s="12">
        <v>1998</v>
      </c>
      <c r="Q3181" s="12">
        <v>1359</v>
      </c>
      <c r="R3181" s="11">
        <v>27</v>
      </c>
      <c r="S3181" s="12">
        <v>53946</v>
      </c>
      <c r="T3181" s="13">
        <v>7.0000000000000007E-2</v>
      </c>
      <c r="U3181" s="12">
        <v>3776.2200000000003</v>
      </c>
      <c r="V3181" s="12">
        <v>50169.78</v>
      </c>
      <c r="W3181" s="12">
        <v>400</v>
      </c>
      <c r="X3181" s="12">
        <v>3456</v>
      </c>
      <c r="Y3181" s="14">
        <f>+DAY('TABLA PRINCIPAL'!$B3181)</f>
        <v>2</v>
      </c>
      <c r="Z3181" s="14">
        <f>+MONTH('TABLA PRINCIPAL'!$B3181)</f>
        <v>4</v>
      </c>
      <c r="AA3181" s="14">
        <f>+YEAR('TABLA PRINCIPAL'!$B3181)</f>
        <v>2015</v>
      </c>
      <c r="AB3181" s="22" t="str">
        <f>+IF(Ventas_Oficina[[#This Row],[Total del pedido]]&gt;=100000,"SI","NO")</f>
        <v>NO</v>
      </c>
      <c r="AC3181" s="22" t="str">
        <f>+_xlfn.XLOOKUP(Ventas_Oficina[[#This Row],[Nº de artículo]],AUXILIAR!A3180:A8081,AUXILIAR!D3180:D8081,"Error",0)</f>
        <v>Enviado a tiempo</v>
      </c>
      <c r="AD3181" s="22" t="str">
        <f>+IF(AND(Ventas_Oficina[[#This Row],[Total]]&gt;75000,Ventas_Oficina[[#This Row],[Envio a tiempo]]="Enviado a tiempo"),"Buena Venta","Venta Mala")</f>
        <v>Venta Mala</v>
      </c>
    </row>
    <row r="3182" spans="1:30" x14ac:dyDescent="0.25">
      <c r="A3182" s="25">
        <v>1517585</v>
      </c>
      <c r="B3182" s="5">
        <v>42017</v>
      </c>
      <c r="C3182" s="6" t="s">
        <v>468</v>
      </c>
      <c r="D3182" s="6" t="s">
        <v>110</v>
      </c>
      <c r="E3182" s="6" t="s">
        <v>12</v>
      </c>
      <c r="F3182" s="6" t="s">
        <v>13</v>
      </c>
      <c r="G3182" s="6" t="s">
        <v>1008</v>
      </c>
      <c r="H3182" s="6" t="s">
        <v>14</v>
      </c>
      <c r="I3182" s="6" t="s">
        <v>1012</v>
      </c>
      <c r="J3182" s="6" t="s">
        <v>1139</v>
      </c>
      <c r="K3182" s="6" t="s">
        <v>1261</v>
      </c>
      <c r="L3182" s="6" t="s">
        <v>1266</v>
      </c>
      <c r="M3182" s="6" t="s">
        <v>1272</v>
      </c>
      <c r="N3182" s="5">
        <v>42019</v>
      </c>
      <c r="O3182" s="7">
        <v>348</v>
      </c>
      <c r="P3182" s="7">
        <v>543</v>
      </c>
      <c r="Q3182" s="7">
        <v>195</v>
      </c>
      <c r="R3182" s="6">
        <v>49</v>
      </c>
      <c r="S3182" s="7">
        <v>26607</v>
      </c>
      <c r="T3182" s="8">
        <v>0.02</v>
      </c>
      <c r="U3182" s="7">
        <v>532.14</v>
      </c>
      <c r="V3182" s="7">
        <v>26074.86</v>
      </c>
      <c r="W3182" s="7">
        <v>95</v>
      </c>
      <c r="X3182" s="7">
        <v>6968</v>
      </c>
      <c r="Y3182" s="9">
        <f>+DAY('TABLA PRINCIPAL'!$B3182)</f>
        <v>13</v>
      </c>
      <c r="Z3182" s="9">
        <f>+MONTH('TABLA PRINCIPAL'!$B3182)</f>
        <v>1</v>
      </c>
      <c r="AA3182" s="9">
        <f>+YEAR('TABLA PRINCIPAL'!$B3182)</f>
        <v>2015</v>
      </c>
      <c r="AB3182" s="22" t="str">
        <f>+IF(Ventas_Oficina[[#This Row],[Total del pedido]]&gt;=100000,"SI","NO")</f>
        <v>NO</v>
      </c>
      <c r="AC3182" s="22" t="str">
        <f>+_xlfn.XLOOKUP(Ventas_Oficina[[#This Row],[Nº de artículo]],AUXILIAR!A3181:A8082,AUXILIAR!D3181:D8082,"Error",0)</f>
        <v>Enviado a tiempo</v>
      </c>
      <c r="AD3182" s="22" t="str">
        <f>+IF(AND(Ventas_Oficina[[#This Row],[Total]]&gt;75000,Ventas_Oficina[[#This Row],[Envio a tiempo]]="Enviado a tiempo"),"Buena Venta","Venta Mala")</f>
        <v>Venta Mala</v>
      </c>
    </row>
    <row r="3183" spans="1:30" x14ac:dyDescent="0.25">
      <c r="A3183" s="26">
        <v>1517585</v>
      </c>
      <c r="B3183" s="10">
        <v>42251</v>
      </c>
      <c r="C3183" s="11" t="s">
        <v>219</v>
      </c>
      <c r="D3183" s="11" t="s">
        <v>46</v>
      </c>
      <c r="E3183" s="11" t="s">
        <v>4</v>
      </c>
      <c r="F3183" s="11" t="s">
        <v>5</v>
      </c>
      <c r="G3183" s="11" t="s">
        <v>1007</v>
      </c>
      <c r="H3183" s="11" t="s">
        <v>9</v>
      </c>
      <c r="I3183" s="11" t="s">
        <v>1016</v>
      </c>
      <c r="J3183" s="11" t="s">
        <v>1049</v>
      </c>
      <c r="K3183" s="11" t="s">
        <v>1261</v>
      </c>
      <c r="L3183" s="11" t="s">
        <v>1267</v>
      </c>
      <c r="M3183" s="11" t="s">
        <v>1272</v>
      </c>
      <c r="N3183" s="10">
        <v>42252</v>
      </c>
      <c r="O3183" s="12">
        <v>184</v>
      </c>
      <c r="P3183" s="12">
        <v>288</v>
      </c>
      <c r="Q3183" s="12">
        <v>104</v>
      </c>
      <c r="R3183" s="11">
        <v>12</v>
      </c>
      <c r="S3183" s="12">
        <v>3456</v>
      </c>
      <c r="T3183" s="13">
        <v>0.01</v>
      </c>
      <c r="U3183" s="12">
        <v>34.56</v>
      </c>
      <c r="V3183" s="12">
        <v>3421.44</v>
      </c>
      <c r="W3183" s="12">
        <v>99</v>
      </c>
      <c r="X3183" s="12">
        <v>24242</v>
      </c>
      <c r="Y3183" s="14">
        <f>+DAY('TABLA PRINCIPAL'!$B3183)</f>
        <v>4</v>
      </c>
      <c r="Z3183" s="14">
        <f>+MONTH('TABLA PRINCIPAL'!$B3183)</f>
        <v>9</v>
      </c>
      <c r="AA3183" s="14">
        <f>+YEAR('TABLA PRINCIPAL'!$B3183)</f>
        <v>2015</v>
      </c>
      <c r="AB3183" s="22" t="str">
        <f>+IF(Ventas_Oficina[[#This Row],[Total del pedido]]&gt;=100000,"SI","NO")</f>
        <v>NO</v>
      </c>
      <c r="AC3183" s="22" t="str">
        <f>+_xlfn.XLOOKUP(Ventas_Oficina[[#This Row],[Nº de artículo]],AUXILIAR!A3182:A8083,AUXILIAR!D3182:D8083,"Error",0)</f>
        <v>Enviado a tiempo</v>
      </c>
      <c r="AD3183" s="22" t="str">
        <f>+IF(AND(Ventas_Oficina[[#This Row],[Total]]&gt;75000,Ventas_Oficina[[#This Row],[Envio a tiempo]]="Enviado a tiempo"),"Buena Venta","Venta Mala")</f>
        <v>Venta Mala</v>
      </c>
    </row>
    <row r="3184" spans="1:30" x14ac:dyDescent="0.25">
      <c r="A3184" s="25">
        <v>1517950</v>
      </c>
      <c r="B3184" s="5">
        <v>41916</v>
      </c>
      <c r="C3184" s="6" t="s">
        <v>20</v>
      </c>
      <c r="D3184" s="6" t="s">
        <v>21</v>
      </c>
      <c r="E3184" s="6" t="s">
        <v>4</v>
      </c>
      <c r="F3184" s="6" t="s">
        <v>5</v>
      </c>
      <c r="G3184" s="6" t="s">
        <v>1009</v>
      </c>
      <c r="H3184" s="6" t="s">
        <v>6</v>
      </c>
      <c r="I3184" s="6" t="s">
        <v>1013</v>
      </c>
      <c r="J3184" s="6" t="s">
        <v>1101</v>
      </c>
      <c r="K3184" s="6" t="s">
        <v>1262</v>
      </c>
      <c r="L3184" s="6" t="s">
        <v>1265</v>
      </c>
      <c r="M3184" s="6" t="s">
        <v>1272</v>
      </c>
      <c r="N3184" s="5">
        <v>41918</v>
      </c>
      <c r="O3184" s="7">
        <v>27899</v>
      </c>
      <c r="P3184" s="7">
        <v>44999</v>
      </c>
      <c r="Q3184" s="7">
        <v>17100</v>
      </c>
      <c r="R3184" s="6">
        <v>43</v>
      </c>
      <c r="S3184" s="7">
        <v>1934957</v>
      </c>
      <c r="T3184" s="8">
        <v>0.01</v>
      </c>
      <c r="U3184" s="7">
        <v>19349.57</v>
      </c>
      <c r="V3184" s="7">
        <v>1915607.43</v>
      </c>
      <c r="W3184" s="7">
        <v>4900</v>
      </c>
      <c r="X3184" s="7">
        <v>129346</v>
      </c>
      <c r="Y3184" s="9">
        <f>+DAY('TABLA PRINCIPAL'!$B3184)</f>
        <v>4</v>
      </c>
      <c r="Z3184" s="9">
        <f>+MONTH('TABLA PRINCIPAL'!$B3184)</f>
        <v>10</v>
      </c>
      <c r="AA3184" s="9">
        <f>+YEAR('TABLA PRINCIPAL'!$B3184)</f>
        <v>2014</v>
      </c>
      <c r="AB3184" s="22" t="str">
        <f>+IF(Ventas_Oficina[[#This Row],[Total del pedido]]&gt;=100000,"SI","NO")</f>
        <v>SI</v>
      </c>
      <c r="AC3184" s="22" t="str">
        <f>+_xlfn.XLOOKUP(Ventas_Oficina[[#This Row],[Nº de artículo]],AUXILIAR!A3183:A8084,AUXILIAR!D3183:D8084,"Error",0)</f>
        <v>Enviado a tiempo</v>
      </c>
      <c r="AD3184" s="22" t="str">
        <f>+IF(AND(Ventas_Oficina[[#This Row],[Total]]&gt;75000,Ventas_Oficina[[#This Row],[Envio a tiempo]]="Enviado a tiempo"),"Buena Venta","Venta Mala")</f>
        <v>Buena Venta</v>
      </c>
    </row>
    <row r="3185" spans="1:30" x14ac:dyDescent="0.25">
      <c r="A3185" s="26">
        <v>1517950</v>
      </c>
      <c r="B3185" s="10">
        <v>42215</v>
      </c>
      <c r="C3185" s="11" t="s">
        <v>815</v>
      </c>
      <c r="D3185" s="11" t="s">
        <v>71</v>
      </c>
      <c r="E3185" s="11" t="s">
        <v>4</v>
      </c>
      <c r="F3185" s="11" t="s">
        <v>5</v>
      </c>
      <c r="G3185" s="11" t="s">
        <v>1007</v>
      </c>
      <c r="H3185" s="11" t="s">
        <v>17</v>
      </c>
      <c r="I3185" s="11" t="s">
        <v>1012</v>
      </c>
      <c r="J3185" s="11" t="s">
        <v>1121</v>
      </c>
      <c r="K3185" s="11" t="s">
        <v>1261</v>
      </c>
      <c r="L3185" s="11" t="s">
        <v>1265</v>
      </c>
      <c r="M3185" s="11" t="s">
        <v>1272</v>
      </c>
      <c r="N3185" s="10">
        <v>42216</v>
      </c>
      <c r="O3185" s="12">
        <v>892</v>
      </c>
      <c r="P3185" s="12">
        <v>2974</v>
      </c>
      <c r="Q3185" s="12">
        <v>2082</v>
      </c>
      <c r="R3185" s="11">
        <v>23</v>
      </c>
      <c r="S3185" s="12">
        <v>68402</v>
      </c>
      <c r="T3185" s="13">
        <v>0.02</v>
      </c>
      <c r="U3185" s="12">
        <v>1368.04</v>
      </c>
      <c r="V3185" s="12">
        <v>67033.960000000006</v>
      </c>
      <c r="W3185" s="12">
        <v>664</v>
      </c>
      <c r="X3185" s="12">
        <v>38534</v>
      </c>
      <c r="Y3185" s="14">
        <f>+DAY('TABLA PRINCIPAL'!$B3185)</f>
        <v>30</v>
      </c>
      <c r="Z3185" s="14">
        <f>+MONTH('TABLA PRINCIPAL'!$B3185)</f>
        <v>7</v>
      </c>
      <c r="AA3185" s="14">
        <f>+YEAR('TABLA PRINCIPAL'!$B3185)</f>
        <v>2015</v>
      </c>
      <c r="AB3185" s="22" t="str">
        <f>+IF(Ventas_Oficina[[#This Row],[Total del pedido]]&gt;=100000,"SI","NO")</f>
        <v>NO</v>
      </c>
      <c r="AC3185" s="22" t="str">
        <f>+_xlfn.XLOOKUP(Ventas_Oficina[[#This Row],[Nº de artículo]],AUXILIAR!A3184:A8085,AUXILIAR!D3184:D8085,"Error",0)</f>
        <v>Enviado a tiempo</v>
      </c>
      <c r="AD3185" s="22" t="str">
        <f>+IF(AND(Ventas_Oficina[[#This Row],[Total]]&gt;75000,Ventas_Oficina[[#This Row],[Envio a tiempo]]="Enviado a tiempo"),"Buena Venta","Venta Mala")</f>
        <v>Venta Mala</v>
      </c>
    </row>
    <row r="3186" spans="1:30" x14ac:dyDescent="0.25">
      <c r="A3186" s="25">
        <v>1519046</v>
      </c>
      <c r="B3186" s="5">
        <v>42182</v>
      </c>
      <c r="C3186" s="6" t="s">
        <v>186</v>
      </c>
      <c r="D3186" s="6" t="s">
        <v>62</v>
      </c>
      <c r="E3186" s="6" t="s">
        <v>4</v>
      </c>
      <c r="F3186" s="6" t="s">
        <v>5</v>
      </c>
      <c r="G3186" s="6" t="s">
        <v>1008</v>
      </c>
      <c r="H3186" s="6" t="s">
        <v>27</v>
      </c>
      <c r="I3186" s="6" t="s">
        <v>1012</v>
      </c>
      <c r="J3186" s="6" t="s">
        <v>1133</v>
      </c>
      <c r="K3186" s="6" t="s">
        <v>1261</v>
      </c>
      <c r="L3186" s="6" t="s">
        <v>1266</v>
      </c>
      <c r="M3186" s="6" t="s">
        <v>1272</v>
      </c>
      <c r="N3186" s="5">
        <v>42184</v>
      </c>
      <c r="O3186" s="7">
        <v>176</v>
      </c>
      <c r="P3186" s="7">
        <v>294</v>
      </c>
      <c r="Q3186" s="7">
        <v>118</v>
      </c>
      <c r="R3186" s="6">
        <v>35</v>
      </c>
      <c r="S3186" s="7">
        <v>10290</v>
      </c>
      <c r="T3186" s="8">
        <v>0.02</v>
      </c>
      <c r="U3186" s="7">
        <v>205.8</v>
      </c>
      <c r="V3186" s="7">
        <v>10084.200000000001</v>
      </c>
      <c r="W3186" s="7">
        <v>81</v>
      </c>
      <c r="X3186" s="7">
        <v>1168</v>
      </c>
      <c r="Y3186" s="9">
        <f>+DAY('TABLA PRINCIPAL'!$B3186)</f>
        <v>27</v>
      </c>
      <c r="Z3186" s="9">
        <f>+MONTH('TABLA PRINCIPAL'!$B3186)</f>
        <v>6</v>
      </c>
      <c r="AA3186" s="9">
        <f>+YEAR('TABLA PRINCIPAL'!$B3186)</f>
        <v>2015</v>
      </c>
      <c r="AB3186" s="22" t="str">
        <f>+IF(Ventas_Oficina[[#This Row],[Total del pedido]]&gt;=100000,"SI","NO")</f>
        <v>NO</v>
      </c>
      <c r="AC3186" s="22" t="str">
        <f>+_xlfn.XLOOKUP(Ventas_Oficina[[#This Row],[Nº de artículo]],AUXILIAR!A3185:A8086,AUXILIAR!D3185:D8086,"Error",0)</f>
        <v>Enviado a tiempo</v>
      </c>
      <c r="AD3186" s="22" t="str">
        <f>+IF(AND(Ventas_Oficina[[#This Row],[Total]]&gt;75000,Ventas_Oficina[[#This Row],[Envio a tiempo]]="Enviado a tiempo"),"Buena Venta","Venta Mala")</f>
        <v>Venta Mala</v>
      </c>
    </row>
    <row r="3187" spans="1:30" x14ac:dyDescent="0.25">
      <c r="A3187" s="25">
        <v>1519046</v>
      </c>
      <c r="B3187" s="5">
        <v>41913</v>
      </c>
      <c r="C3187" s="6" t="s">
        <v>417</v>
      </c>
      <c r="D3187" s="6" t="s">
        <v>71</v>
      </c>
      <c r="E3187" s="6" t="s">
        <v>4</v>
      </c>
      <c r="F3187" s="6" t="s">
        <v>5</v>
      </c>
      <c r="G3187" s="6" t="s">
        <v>1008</v>
      </c>
      <c r="H3187" s="6" t="s">
        <v>17</v>
      </c>
      <c r="I3187" s="6" t="s">
        <v>1013</v>
      </c>
      <c r="J3187" s="6" t="s">
        <v>1023</v>
      </c>
      <c r="K3187" s="6" t="s">
        <v>1261</v>
      </c>
      <c r="L3187" s="6" t="s">
        <v>1265</v>
      </c>
      <c r="M3187" s="6" t="s">
        <v>1272</v>
      </c>
      <c r="N3187" s="5">
        <v>41914</v>
      </c>
      <c r="O3187" s="7">
        <v>459</v>
      </c>
      <c r="P3187" s="7">
        <v>728</v>
      </c>
      <c r="Q3187" s="7">
        <v>269</v>
      </c>
      <c r="R3187" s="6">
        <v>30</v>
      </c>
      <c r="S3187" s="7">
        <v>21840</v>
      </c>
      <c r="T3187" s="8">
        <v>0.01</v>
      </c>
      <c r="U3187" s="7">
        <v>218.4</v>
      </c>
      <c r="V3187" s="7">
        <v>21621.599999999999</v>
      </c>
      <c r="W3187" s="7">
        <v>1115</v>
      </c>
      <c r="X3187" s="7">
        <v>24335</v>
      </c>
      <c r="Y3187" s="9">
        <f>+DAY('TABLA PRINCIPAL'!$B3187)</f>
        <v>1</v>
      </c>
      <c r="Z3187" s="9">
        <f>+MONTH('TABLA PRINCIPAL'!$B3187)</f>
        <v>10</v>
      </c>
      <c r="AA3187" s="9">
        <f>+YEAR('TABLA PRINCIPAL'!$B3187)</f>
        <v>2014</v>
      </c>
      <c r="AB3187" s="22" t="str">
        <f>+IF(Ventas_Oficina[[#This Row],[Total del pedido]]&gt;=100000,"SI","NO")</f>
        <v>NO</v>
      </c>
      <c r="AC3187" s="22" t="str">
        <f>+_xlfn.XLOOKUP(Ventas_Oficina[[#This Row],[Nº de artículo]],AUXILIAR!A3187:A8088,AUXILIAR!D3187:D8088,"Error",0)</f>
        <v>No enviado a tiempo</v>
      </c>
      <c r="AD3187" s="22" t="str">
        <f>+IF(AND(Ventas_Oficina[[#This Row],[Total]]&gt;75000,Ventas_Oficina[[#This Row],[Envio a tiempo]]="Enviado a tiempo"),"Buena Venta","Venta Mala")</f>
        <v>Venta Mala</v>
      </c>
    </row>
    <row r="3188" spans="1:30" x14ac:dyDescent="0.25">
      <c r="A3188" s="26">
        <v>1519411</v>
      </c>
      <c r="B3188" s="10">
        <v>42630</v>
      </c>
      <c r="C3188" s="11" t="s">
        <v>510</v>
      </c>
      <c r="D3188" s="11" t="s">
        <v>100</v>
      </c>
      <c r="E3188" s="11" t="s">
        <v>12</v>
      </c>
      <c r="F3188" s="11" t="s">
        <v>13</v>
      </c>
      <c r="G3188" s="11" t="s">
        <v>1008</v>
      </c>
      <c r="H3188" s="11" t="s">
        <v>42</v>
      </c>
      <c r="I3188" s="11" t="s">
        <v>1014</v>
      </c>
      <c r="J3188" s="11" t="s">
        <v>1080</v>
      </c>
      <c r="K3188" s="11" t="s">
        <v>1261</v>
      </c>
      <c r="L3188" s="11" t="s">
        <v>1265</v>
      </c>
      <c r="M3188" s="11" t="s">
        <v>1273</v>
      </c>
      <c r="N3188" s="10">
        <v>42631</v>
      </c>
      <c r="O3188" s="12">
        <v>350</v>
      </c>
      <c r="P3188" s="12">
        <v>574</v>
      </c>
      <c r="Q3188" s="12">
        <v>224</v>
      </c>
      <c r="R3188" s="11">
        <v>15</v>
      </c>
      <c r="S3188" s="12">
        <v>8610</v>
      </c>
      <c r="T3188" s="13">
        <v>0.01</v>
      </c>
      <c r="U3188" s="12">
        <v>86.100000000000009</v>
      </c>
      <c r="V3188" s="12">
        <v>8523.9</v>
      </c>
      <c r="W3188" s="12">
        <v>501</v>
      </c>
      <c r="X3188" s="12">
        <v>41093</v>
      </c>
      <c r="Y3188" s="14">
        <f>+DAY('TABLA PRINCIPAL'!$B3188)</f>
        <v>17</v>
      </c>
      <c r="Z3188" s="14">
        <f>+MONTH('TABLA PRINCIPAL'!$B3188)</f>
        <v>9</v>
      </c>
      <c r="AA3188" s="14">
        <f>+YEAR('TABLA PRINCIPAL'!$B3188)</f>
        <v>2016</v>
      </c>
      <c r="AB3188" s="22" t="str">
        <f>+IF(Ventas_Oficina[[#This Row],[Total del pedido]]&gt;=100000,"SI","NO")</f>
        <v>NO</v>
      </c>
      <c r="AC3188" s="22" t="str">
        <f>+_xlfn.XLOOKUP(Ventas_Oficina[[#This Row],[Nº de artículo]],AUXILIAR!A3187:A8089,AUXILIAR!D3187:D8089,"Error",0)</f>
        <v>No enviado a tiempo</v>
      </c>
      <c r="AD3188" s="22" t="str">
        <f>+IF(AND(Ventas_Oficina[[#This Row],[Total]]&gt;75000,Ventas_Oficina[[#This Row],[Envio a tiempo]]="Enviado a tiempo"),"Buena Venta","Venta Mala")</f>
        <v>Venta Mala</v>
      </c>
    </row>
    <row r="3189" spans="1:30" x14ac:dyDescent="0.25">
      <c r="A3189" s="25">
        <v>1519777</v>
      </c>
      <c r="B3189" s="5">
        <v>41959</v>
      </c>
      <c r="C3189" s="6" t="s">
        <v>300</v>
      </c>
      <c r="D3189" s="6" t="s">
        <v>301</v>
      </c>
      <c r="E3189" s="6" t="s">
        <v>4</v>
      </c>
      <c r="F3189" s="6" t="s">
        <v>5</v>
      </c>
      <c r="G3189" s="6" t="s">
        <v>1010</v>
      </c>
      <c r="H3189" s="6" t="s">
        <v>58</v>
      </c>
      <c r="I3189" s="6" t="s">
        <v>1016</v>
      </c>
      <c r="J3189" s="6" t="s">
        <v>1062</v>
      </c>
      <c r="K3189" s="6" t="s">
        <v>1261</v>
      </c>
      <c r="L3189" s="6" t="s">
        <v>1267</v>
      </c>
      <c r="M3189" s="6" t="s">
        <v>1272</v>
      </c>
      <c r="N3189" s="5">
        <v>41964</v>
      </c>
      <c r="O3189" s="7">
        <v>639</v>
      </c>
      <c r="P3189" s="7">
        <v>1998</v>
      </c>
      <c r="Q3189" s="7">
        <v>1359</v>
      </c>
      <c r="R3189" s="6">
        <v>12</v>
      </c>
      <c r="S3189" s="7">
        <v>23976</v>
      </c>
      <c r="T3189" s="8">
        <v>0.01</v>
      </c>
      <c r="U3189" s="7">
        <v>239.76</v>
      </c>
      <c r="V3189" s="7">
        <v>23736.240000000002</v>
      </c>
      <c r="W3189" s="7">
        <v>400</v>
      </c>
      <c r="X3189" s="7">
        <v>8859</v>
      </c>
      <c r="Y3189" s="9">
        <f>+DAY('TABLA PRINCIPAL'!$B3189)</f>
        <v>16</v>
      </c>
      <c r="Z3189" s="9">
        <f>+MONTH('TABLA PRINCIPAL'!$B3189)</f>
        <v>11</v>
      </c>
      <c r="AA3189" s="9">
        <f>+YEAR('TABLA PRINCIPAL'!$B3189)</f>
        <v>2014</v>
      </c>
      <c r="AB3189" s="22" t="str">
        <f>+IF(Ventas_Oficina[[#This Row],[Total del pedido]]&gt;=100000,"SI","NO")</f>
        <v>NO</v>
      </c>
      <c r="AC3189" s="22" t="str">
        <f>+_xlfn.XLOOKUP(Ventas_Oficina[[#This Row],[Nº de artículo]],AUXILIAR!A3188:A8090,AUXILIAR!D3188:D8090,"Error",0)</f>
        <v>Enviado a tiempo</v>
      </c>
      <c r="AD3189" s="22" t="str">
        <f>+IF(AND(Ventas_Oficina[[#This Row],[Total]]&gt;75000,Ventas_Oficina[[#This Row],[Envio a tiempo]]="Enviado a tiempo"),"Buena Venta","Venta Mala")</f>
        <v>Venta Mala</v>
      </c>
    </row>
    <row r="3190" spans="1:30" x14ac:dyDescent="0.25">
      <c r="A3190" s="26">
        <v>1519777</v>
      </c>
      <c r="B3190" s="10">
        <v>42195</v>
      </c>
      <c r="C3190" s="11" t="s">
        <v>629</v>
      </c>
      <c r="D3190" s="11" t="s">
        <v>97</v>
      </c>
      <c r="E3190" s="11" t="s">
        <v>12</v>
      </c>
      <c r="F3190" s="11" t="s">
        <v>13</v>
      </c>
      <c r="G3190" s="11" t="s">
        <v>1010</v>
      </c>
      <c r="H3190" s="11" t="s">
        <v>14</v>
      </c>
      <c r="I3190" s="11" t="s">
        <v>1014</v>
      </c>
      <c r="J3190" s="11" t="s">
        <v>1019</v>
      </c>
      <c r="K3190" s="11" t="s">
        <v>1261</v>
      </c>
      <c r="L3190" s="11" t="s">
        <v>1265</v>
      </c>
      <c r="M3190" s="11" t="s">
        <v>1272</v>
      </c>
      <c r="N3190" s="10">
        <v>42206</v>
      </c>
      <c r="O3190" s="12">
        <v>24</v>
      </c>
      <c r="P3190" s="12">
        <v>126</v>
      </c>
      <c r="Q3190" s="12">
        <v>102</v>
      </c>
      <c r="R3190" s="11">
        <v>8</v>
      </c>
      <c r="S3190" s="12">
        <v>1008</v>
      </c>
      <c r="T3190" s="13">
        <v>0.02</v>
      </c>
      <c r="U3190" s="12">
        <v>20.16</v>
      </c>
      <c r="V3190" s="12">
        <v>987.84</v>
      </c>
      <c r="W3190" s="12">
        <v>70</v>
      </c>
      <c r="X3190" s="12">
        <v>3742</v>
      </c>
      <c r="Y3190" s="14">
        <f>+DAY('TABLA PRINCIPAL'!$B3190)</f>
        <v>10</v>
      </c>
      <c r="Z3190" s="14">
        <f>+MONTH('TABLA PRINCIPAL'!$B3190)</f>
        <v>7</v>
      </c>
      <c r="AA3190" s="14">
        <f>+YEAR('TABLA PRINCIPAL'!$B3190)</f>
        <v>2015</v>
      </c>
      <c r="AB3190" s="22" t="str">
        <f>+IF(Ventas_Oficina[[#This Row],[Total del pedido]]&gt;=100000,"SI","NO")</f>
        <v>NO</v>
      </c>
      <c r="AC3190" s="22" t="str">
        <f>+_xlfn.XLOOKUP(Ventas_Oficina[[#This Row],[Nº de artículo]],AUXILIAR!A3189:A8091,AUXILIAR!D3189:D8091,"Error",0)</f>
        <v>Enviado a tiempo</v>
      </c>
      <c r="AD3190" s="22" t="str">
        <f>+IF(AND(Ventas_Oficina[[#This Row],[Total]]&gt;75000,Ventas_Oficina[[#This Row],[Envio a tiempo]]="Enviado a tiempo"),"Buena Venta","Venta Mala")</f>
        <v>Venta Mala</v>
      </c>
    </row>
    <row r="3191" spans="1:30" x14ac:dyDescent="0.25">
      <c r="A3191" s="25">
        <v>1519777</v>
      </c>
      <c r="B3191" s="5">
        <v>42151</v>
      </c>
      <c r="C3191" s="6" t="s">
        <v>165</v>
      </c>
      <c r="D3191" s="6" t="s">
        <v>166</v>
      </c>
      <c r="E3191" s="6" t="s">
        <v>4</v>
      </c>
      <c r="F3191" s="6" t="s">
        <v>5</v>
      </c>
      <c r="G3191" s="6" t="s">
        <v>1007</v>
      </c>
      <c r="H3191" s="6" t="s">
        <v>34</v>
      </c>
      <c r="I3191" s="6" t="s">
        <v>1014</v>
      </c>
      <c r="J3191" s="6" t="s">
        <v>1120</v>
      </c>
      <c r="K3191" s="6" t="s">
        <v>1261</v>
      </c>
      <c r="L3191" s="6" t="s">
        <v>1265</v>
      </c>
      <c r="M3191" s="6" t="s">
        <v>1272</v>
      </c>
      <c r="N3191" s="5">
        <v>42153</v>
      </c>
      <c r="O3191" s="7">
        <v>651</v>
      </c>
      <c r="P3191" s="7">
        <v>3098</v>
      </c>
      <c r="Q3191" s="7">
        <v>2447</v>
      </c>
      <c r="R3191" s="6">
        <v>38</v>
      </c>
      <c r="S3191" s="7">
        <v>117724</v>
      </c>
      <c r="T3191" s="8">
        <v>0.04</v>
      </c>
      <c r="U3191" s="7">
        <v>4708.96</v>
      </c>
      <c r="V3191" s="7">
        <v>113015.03999999999</v>
      </c>
      <c r="W3191" s="7">
        <v>650</v>
      </c>
      <c r="X3191" s="7">
        <v>13197</v>
      </c>
      <c r="Y3191" s="9">
        <f>+DAY('TABLA PRINCIPAL'!$B3191)</f>
        <v>27</v>
      </c>
      <c r="Z3191" s="9">
        <f>+MONTH('TABLA PRINCIPAL'!$B3191)</f>
        <v>5</v>
      </c>
      <c r="AA3191" s="9">
        <f>+YEAR('TABLA PRINCIPAL'!$B3191)</f>
        <v>2015</v>
      </c>
      <c r="AB3191" s="22" t="str">
        <f>+IF(Ventas_Oficina[[#This Row],[Total del pedido]]&gt;=100000,"SI","NO")</f>
        <v>SI</v>
      </c>
      <c r="AC3191" s="22" t="str">
        <f>+_xlfn.XLOOKUP(Ventas_Oficina[[#This Row],[Nº de artículo]],AUXILIAR!A3190:A8092,AUXILIAR!D3190:D8092,"Error",0)</f>
        <v>Enviado a tiempo</v>
      </c>
      <c r="AD3191" s="22" t="str">
        <f>+IF(AND(Ventas_Oficina[[#This Row],[Total]]&gt;75000,Ventas_Oficina[[#This Row],[Envio a tiempo]]="Enviado a tiempo"),"Buena Venta","Venta Mala")</f>
        <v>Venta Mala</v>
      </c>
    </row>
    <row r="3192" spans="1:30" x14ac:dyDescent="0.25">
      <c r="A3192" s="25">
        <v>1520507</v>
      </c>
      <c r="B3192" s="5">
        <v>41568</v>
      </c>
      <c r="C3192" s="6" t="s">
        <v>405</v>
      </c>
      <c r="D3192" s="6" t="s">
        <v>48</v>
      </c>
      <c r="E3192" s="6" t="s">
        <v>4</v>
      </c>
      <c r="F3192" s="6" t="s">
        <v>5</v>
      </c>
      <c r="G3192" s="6" t="s">
        <v>1009</v>
      </c>
      <c r="H3192" s="6" t="s">
        <v>34</v>
      </c>
      <c r="I3192" s="6" t="s">
        <v>1016</v>
      </c>
      <c r="J3192" s="6" t="s">
        <v>1075</v>
      </c>
      <c r="K3192" s="6" t="s">
        <v>1261</v>
      </c>
      <c r="L3192" s="6" t="s">
        <v>1265</v>
      </c>
      <c r="M3192" s="6" t="s">
        <v>1273</v>
      </c>
      <c r="N3192" s="5">
        <v>41570</v>
      </c>
      <c r="O3192" s="7">
        <v>225</v>
      </c>
      <c r="P3192" s="7">
        <v>369</v>
      </c>
      <c r="Q3192" s="7">
        <v>144</v>
      </c>
      <c r="R3192" s="6">
        <v>12</v>
      </c>
      <c r="S3192" s="7">
        <v>4428</v>
      </c>
      <c r="T3192" s="8">
        <v>7.0000000000000007E-2</v>
      </c>
      <c r="U3192" s="7">
        <v>309.96000000000004</v>
      </c>
      <c r="V3192" s="7">
        <v>4118.04</v>
      </c>
      <c r="W3192" s="7">
        <v>250</v>
      </c>
      <c r="X3192" s="7">
        <v>8357</v>
      </c>
      <c r="Y3192" s="9">
        <f>+DAY('TABLA PRINCIPAL'!$B3192)</f>
        <v>21</v>
      </c>
      <c r="Z3192" s="9">
        <f>+MONTH('TABLA PRINCIPAL'!$B3192)</f>
        <v>10</v>
      </c>
      <c r="AA3192" s="9">
        <f>+YEAR('TABLA PRINCIPAL'!$B3192)</f>
        <v>2013</v>
      </c>
      <c r="AB3192" s="22" t="str">
        <f>+IF(Ventas_Oficina[[#This Row],[Total del pedido]]&gt;=100000,"SI","NO")</f>
        <v>NO</v>
      </c>
      <c r="AC3192" s="22" t="str">
        <f>+_xlfn.XLOOKUP(Ventas_Oficina[[#This Row],[Nº de artículo]],AUXILIAR!A3192:A8094,AUXILIAR!D3192:D8094,"Error",0)</f>
        <v>Enviado a tiempo</v>
      </c>
      <c r="AD3192" s="22" t="str">
        <f>+IF(AND(Ventas_Oficina[[#This Row],[Total]]&gt;75000,Ventas_Oficina[[#This Row],[Envio a tiempo]]="Enviado a tiempo"),"Buena Venta","Venta Mala")</f>
        <v>Venta Mala</v>
      </c>
    </row>
    <row r="3193" spans="1:30" x14ac:dyDescent="0.25">
      <c r="A3193" s="26">
        <v>1521238</v>
      </c>
      <c r="B3193" s="10">
        <v>42258</v>
      </c>
      <c r="C3193" s="11" t="s">
        <v>447</v>
      </c>
      <c r="D3193" s="11" t="s">
        <v>62</v>
      </c>
      <c r="E3193" s="11" t="s">
        <v>4</v>
      </c>
      <c r="F3193" s="11" t="s">
        <v>5</v>
      </c>
      <c r="G3193" s="11" t="s">
        <v>1008</v>
      </c>
      <c r="H3193" s="11" t="s">
        <v>27</v>
      </c>
      <c r="I3193" s="11" t="s">
        <v>1012</v>
      </c>
      <c r="J3193" s="11" t="s">
        <v>1022</v>
      </c>
      <c r="K3193" s="11" t="s">
        <v>1262</v>
      </c>
      <c r="L3193" s="11" t="s">
        <v>1265</v>
      </c>
      <c r="M3193" s="11" t="s">
        <v>1272</v>
      </c>
      <c r="N3193" s="10">
        <v>42258</v>
      </c>
      <c r="O3193" s="12">
        <v>153</v>
      </c>
      <c r="P3193" s="12">
        <v>278</v>
      </c>
      <c r="Q3193" s="12">
        <v>125</v>
      </c>
      <c r="R3193" s="11">
        <v>43</v>
      </c>
      <c r="S3193" s="12">
        <v>11954</v>
      </c>
      <c r="T3193" s="13">
        <v>0.08</v>
      </c>
      <c r="U3193" s="12">
        <v>956.32</v>
      </c>
      <c r="V3193" s="12">
        <v>10997.68</v>
      </c>
      <c r="W3193" s="12">
        <v>134</v>
      </c>
      <c r="X3193" s="12">
        <v>13346</v>
      </c>
      <c r="Y3193" s="14">
        <f>+DAY('TABLA PRINCIPAL'!$B3193)</f>
        <v>11</v>
      </c>
      <c r="Z3193" s="14">
        <f>+MONTH('TABLA PRINCIPAL'!$B3193)</f>
        <v>9</v>
      </c>
      <c r="AA3193" s="14">
        <f>+YEAR('TABLA PRINCIPAL'!$B3193)</f>
        <v>2015</v>
      </c>
      <c r="AB3193" s="22" t="str">
        <f>+IF(Ventas_Oficina[[#This Row],[Total del pedido]]&gt;=100000,"SI","NO")</f>
        <v>NO</v>
      </c>
      <c r="AC3193" s="22" t="str">
        <f>+_xlfn.XLOOKUP(Ventas_Oficina[[#This Row],[Nº de artículo]],AUXILIAR!A3192:A8095,AUXILIAR!D3192:D8095,"Error",0)</f>
        <v>No enviado a tiempo</v>
      </c>
      <c r="AD3193" s="22" t="str">
        <f>+IF(AND(Ventas_Oficina[[#This Row],[Total]]&gt;75000,Ventas_Oficina[[#This Row],[Envio a tiempo]]="Enviado a tiempo"),"Buena Venta","Venta Mala")</f>
        <v>Venta Mala</v>
      </c>
    </row>
    <row r="3194" spans="1:30" x14ac:dyDescent="0.25">
      <c r="A3194" s="25">
        <v>1521238</v>
      </c>
      <c r="B3194" s="5">
        <v>42258</v>
      </c>
      <c r="C3194" s="6" t="s">
        <v>447</v>
      </c>
      <c r="D3194" s="6" t="s">
        <v>62</v>
      </c>
      <c r="E3194" s="6" t="s">
        <v>4</v>
      </c>
      <c r="F3194" s="6" t="s">
        <v>5</v>
      </c>
      <c r="G3194" s="6" t="s">
        <v>1010</v>
      </c>
      <c r="H3194" s="6" t="s">
        <v>27</v>
      </c>
      <c r="I3194" s="6" t="s">
        <v>1013</v>
      </c>
      <c r="J3194" s="6" t="s">
        <v>1133</v>
      </c>
      <c r="K3194" s="6" t="s">
        <v>1261</v>
      </c>
      <c r="L3194" s="6" t="s">
        <v>1267</v>
      </c>
      <c r="M3194" s="6" t="s">
        <v>1272</v>
      </c>
      <c r="N3194" s="5">
        <v>42258</v>
      </c>
      <c r="O3194" s="7">
        <v>176</v>
      </c>
      <c r="P3194" s="7">
        <v>294</v>
      </c>
      <c r="Q3194" s="7">
        <v>118</v>
      </c>
      <c r="R3194" s="6">
        <v>26</v>
      </c>
      <c r="S3194" s="7">
        <v>7644</v>
      </c>
      <c r="T3194" s="8">
        <v>0.08</v>
      </c>
      <c r="U3194" s="7">
        <v>611.52</v>
      </c>
      <c r="V3194" s="7">
        <v>7032.48</v>
      </c>
      <c r="W3194" s="7">
        <v>81</v>
      </c>
      <c r="X3194" s="7">
        <v>13346</v>
      </c>
      <c r="Y3194" s="9">
        <f>+DAY('TABLA PRINCIPAL'!$B3194)</f>
        <v>11</v>
      </c>
      <c r="Z3194" s="9">
        <f>+MONTH('TABLA PRINCIPAL'!$B3194)</f>
        <v>9</v>
      </c>
      <c r="AA3194" s="9">
        <f>+YEAR('TABLA PRINCIPAL'!$B3194)</f>
        <v>2015</v>
      </c>
      <c r="AB3194" s="22" t="str">
        <f>+IF(Ventas_Oficina[[#This Row],[Total del pedido]]&gt;=100000,"SI","NO")</f>
        <v>NO</v>
      </c>
      <c r="AC3194" s="22" t="str">
        <f>+_xlfn.XLOOKUP(Ventas_Oficina[[#This Row],[Nº de artículo]],AUXILIAR!A3193:A8096,AUXILIAR!D3193:D8096,"Error",0)</f>
        <v>No enviado a tiempo</v>
      </c>
      <c r="AD3194" s="22" t="str">
        <f>+IF(AND(Ventas_Oficina[[#This Row],[Total]]&gt;75000,Ventas_Oficina[[#This Row],[Envio a tiempo]]="Enviado a tiempo"),"Buena Venta","Venta Mala")</f>
        <v>Venta Mala</v>
      </c>
    </row>
    <row r="3195" spans="1:30" x14ac:dyDescent="0.25">
      <c r="A3195" s="26">
        <v>1521238</v>
      </c>
      <c r="B3195" s="10">
        <v>42258</v>
      </c>
      <c r="C3195" s="11" t="s">
        <v>447</v>
      </c>
      <c r="D3195" s="11" t="s">
        <v>62</v>
      </c>
      <c r="E3195" s="11" t="s">
        <v>4</v>
      </c>
      <c r="F3195" s="11" t="s">
        <v>5</v>
      </c>
      <c r="G3195" s="11" t="s">
        <v>1009</v>
      </c>
      <c r="H3195" s="11" t="s">
        <v>27</v>
      </c>
      <c r="I3195" s="11" t="s">
        <v>1016</v>
      </c>
      <c r="J3195" s="11" t="s">
        <v>1133</v>
      </c>
      <c r="K3195" s="11" t="s">
        <v>1261</v>
      </c>
      <c r="L3195" s="11" t="s">
        <v>1267</v>
      </c>
      <c r="M3195" s="11" t="s">
        <v>1273</v>
      </c>
      <c r="N3195" s="10">
        <v>42258</v>
      </c>
      <c r="O3195" s="12">
        <v>176</v>
      </c>
      <c r="P3195" s="12">
        <v>294</v>
      </c>
      <c r="Q3195" s="12">
        <v>118</v>
      </c>
      <c r="R3195" s="11">
        <v>3</v>
      </c>
      <c r="S3195" s="12">
        <v>882</v>
      </c>
      <c r="T3195" s="13">
        <v>0.02</v>
      </c>
      <c r="U3195" s="12">
        <v>17.64</v>
      </c>
      <c r="V3195" s="12">
        <v>864.36</v>
      </c>
      <c r="W3195" s="12">
        <v>81</v>
      </c>
      <c r="X3195" s="12">
        <v>13346</v>
      </c>
      <c r="Y3195" s="14">
        <f>+DAY('TABLA PRINCIPAL'!$B3195)</f>
        <v>11</v>
      </c>
      <c r="Z3195" s="14">
        <f>+MONTH('TABLA PRINCIPAL'!$B3195)</f>
        <v>9</v>
      </c>
      <c r="AA3195" s="14">
        <f>+YEAR('TABLA PRINCIPAL'!$B3195)</f>
        <v>2015</v>
      </c>
      <c r="AB3195" s="22" t="str">
        <f>+IF(Ventas_Oficina[[#This Row],[Total del pedido]]&gt;=100000,"SI","NO")</f>
        <v>NO</v>
      </c>
      <c r="AC3195" s="22" t="str">
        <f>+_xlfn.XLOOKUP(Ventas_Oficina[[#This Row],[Nº de artículo]],AUXILIAR!A3194:A8097,AUXILIAR!D3194:D8097,"Error",0)</f>
        <v>No enviado a tiempo</v>
      </c>
      <c r="AD3195" s="22" t="str">
        <f>+IF(AND(Ventas_Oficina[[#This Row],[Total]]&gt;75000,Ventas_Oficina[[#This Row],[Envio a tiempo]]="Enviado a tiempo"),"Buena Venta","Venta Mala")</f>
        <v>Venta Mala</v>
      </c>
    </row>
    <row r="3196" spans="1:30" x14ac:dyDescent="0.25">
      <c r="A3196" s="25">
        <v>1521238</v>
      </c>
      <c r="B3196" s="5">
        <v>42305</v>
      </c>
      <c r="C3196" s="6" t="s">
        <v>232</v>
      </c>
      <c r="D3196" s="6" t="s">
        <v>44</v>
      </c>
      <c r="E3196" s="6" t="s">
        <v>12</v>
      </c>
      <c r="F3196" s="6" t="s">
        <v>13</v>
      </c>
      <c r="G3196" s="6" t="s">
        <v>1007</v>
      </c>
      <c r="H3196" s="6" t="s">
        <v>42</v>
      </c>
      <c r="I3196" s="6" t="s">
        <v>1013</v>
      </c>
      <c r="J3196" s="6" t="s">
        <v>1133</v>
      </c>
      <c r="K3196" s="6" t="s">
        <v>1261</v>
      </c>
      <c r="L3196" s="6" t="s">
        <v>1265</v>
      </c>
      <c r="M3196" s="6" t="s">
        <v>1272</v>
      </c>
      <c r="N3196" s="5">
        <v>42307</v>
      </c>
      <c r="O3196" s="7">
        <v>176</v>
      </c>
      <c r="P3196" s="7">
        <v>294</v>
      </c>
      <c r="Q3196" s="7">
        <v>118</v>
      </c>
      <c r="R3196" s="6">
        <v>16</v>
      </c>
      <c r="S3196" s="7">
        <v>4704</v>
      </c>
      <c r="T3196" s="8">
        <v>0</v>
      </c>
      <c r="U3196" s="7">
        <v>0</v>
      </c>
      <c r="V3196" s="7">
        <v>4704</v>
      </c>
      <c r="W3196" s="7">
        <v>81</v>
      </c>
      <c r="X3196" s="7">
        <v>13346</v>
      </c>
      <c r="Y3196" s="9">
        <f>+DAY('TABLA PRINCIPAL'!$B3196)</f>
        <v>28</v>
      </c>
      <c r="Z3196" s="9">
        <f>+MONTH('TABLA PRINCIPAL'!$B3196)</f>
        <v>10</v>
      </c>
      <c r="AA3196" s="9">
        <f>+YEAR('TABLA PRINCIPAL'!$B3196)</f>
        <v>2015</v>
      </c>
      <c r="AB3196" s="22" t="str">
        <f>+IF(Ventas_Oficina[[#This Row],[Total del pedido]]&gt;=100000,"SI","NO")</f>
        <v>NO</v>
      </c>
      <c r="AC3196" s="22" t="str">
        <f>+_xlfn.XLOOKUP(Ventas_Oficina[[#This Row],[Nº de artículo]],AUXILIAR!A3195:A8098,AUXILIAR!D3195:D8098,"Error",0)</f>
        <v>No enviado a tiempo</v>
      </c>
      <c r="AD3196" s="22" t="str">
        <f>+IF(AND(Ventas_Oficina[[#This Row],[Total]]&gt;75000,Ventas_Oficina[[#This Row],[Envio a tiempo]]="Enviado a tiempo"),"Buena Venta","Venta Mala")</f>
        <v>Venta Mala</v>
      </c>
    </row>
    <row r="3197" spans="1:30" x14ac:dyDescent="0.25">
      <c r="A3197" s="26">
        <v>1521603</v>
      </c>
      <c r="B3197" s="10">
        <v>42366</v>
      </c>
      <c r="C3197" s="11" t="s">
        <v>816</v>
      </c>
      <c r="D3197" s="11" t="s">
        <v>179</v>
      </c>
      <c r="E3197" s="11" t="s">
        <v>4</v>
      </c>
      <c r="F3197" s="11" t="s">
        <v>5</v>
      </c>
      <c r="G3197" s="11" t="s">
        <v>1009</v>
      </c>
      <c r="H3197" s="11" t="s">
        <v>6</v>
      </c>
      <c r="I3197" s="11" t="s">
        <v>1013</v>
      </c>
      <c r="J3197" s="11" t="s">
        <v>1058</v>
      </c>
      <c r="K3197" s="11" t="s">
        <v>1261</v>
      </c>
      <c r="L3197" s="11" t="s">
        <v>1267</v>
      </c>
      <c r="M3197" s="11" t="s">
        <v>1272</v>
      </c>
      <c r="N3197" s="10">
        <v>42368</v>
      </c>
      <c r="O3197" s="12">
        <v>87</v>
      </c>
      <c r="P3197" s="12">
        <v>181</v>
      </c>
      <c r="Q3197" s="12">
        <v>94</v>
      </c>
      <c r="R3197" s="11">
        <v>38</v>
      </c>
      <c r="S3197" s="12">
        <v>6878</v>
      </c>
      <c r="T3197" s="13">
        <v>0.03</v>
      </c>
      <c r="U3197" s="12">
        <v>206.34</v>
      </c>
      <c r="V3197" s="12">
        <v>6671.66</v>
      </c>
      <c r="W3197" s="12">
        <v>75</v>
      </c>
      <c r="X3197" s="12">
        <v>1085</v>
      </c>
      <c r="Y3197" s="14">
        <f>+DAY('TABLA PRINCIPAL'!$B3197)</f>
        <v>28</v>
      </c>
      <c r="Z3197" s="14">
        <f>+MONTH('TABLA PRINCIPAL'!$B3197)</f>
        <v>12</v>
      </c>
      <c r="AA3197" s="14">
        <f>+YEAR('TABLA PRINCIPAL'!$B3197)</f>
        <v>2015</v>
      </c>
      <c r="AB3197" s="22" t="str">
        <f>+IF(Ventas_Oficina[[#This Row],[Total del pedido]]&gt;=100000,"SI","NO")</f>
        <v>NO</v>
      </c>
      <c r="AC3197" s="22" t="str">
        <f>+_xlfn.XLOOKUP(Ventas_Oficina[[#This Row],[Nº de artículo]],AUXILIAR!A3196:A8099,AUXILIAR!D3196:D8099,"Error",0)</f>
        <v>Enviado a tiempo</v>
      </c>
      <c r="AD3197" s="22" t="str">
        <f>+IF(AND(Ventas_Oficina[[#This Row],[Total]]&gt;75000,Ventas_Oficina[[#This Row],[Envio a tiempo]]="Enviado a tiempo"),"Buena Venta","Venta Mala")</f>
        <v>Venta Mala</v>
      </c>
    </row>
    <row r="3198" spans="1:30" x14ac:dyDescent="0.25">
      <c r="A3198" s="25">
        <v>1521603</v>
      </c>
      <c r="B3198" s="5">
        <v>42366</v>
      </c>
      <c r="C3198" s="6" t="s">
        <v>816</v>
      </c>
      <c r="D3198" s="6" t="s">
        <v>179</v>
      </c>
      <c r="E3198" s="6" t="s">
        <v>4</v>
      </c>
      <c r="F3198" s="6" t="s">
        <v>5</v>
      </c>
      <c r="G3198" s="6" t="s">
        <v>1010</v>
      </c>
      <c r="H3198" s="6" t="s">
        <v>6</v>
      </c>
      <c r="I3198" s="6" t="s">
        <v>1016</v>
      </c>
      <c r="J3198" s="6" t="s">
        <v>1058</v>
      </c>
      <c r="K3198" s="6" t="s">
        <v>1261</v>
      </c>
      <c r="L3198" s="6" t="s">
        <v>1267</v>
      </c>
      <c r="M3198" s="6" t="s">
        <v>1272</v>
      </c>
      <c r="N3198" s="5">
        <v>42368</v>
      </c>
      <c r="O3198" s="7">
        <v>87</v>
      </c>
      <c r="P3198" s="7">
        <v>181</v>
      </c>
      <c r="Q3198" s="7">
        <v>94</v>
      </c>
      <c r="R3198" s="6">
        <v>10</v>
      </c>
      <c r="S3198" s="7">
        <v>1810</v>
      </c>
      <c r="T3198" s="8">
        <v>0.08</v>
      </c>
      <c r="U3198" s="7">
        <v>144.80000000000001</v>
      </c>
      <c r="V3198" s="7">
        <v>1665.2</v>
      </c>
      <c r="W3198" s="7">
        <v>75</v>
      </c>
      <c r="X3198" s="7">
        <v>1085</v>
      </c>
      <c r="Y3198" s="9">
        <f>+DAY('TABLA PRINCIPAL'!$B3198)</f>
        <v>28</v>
      </c>
      <c r="Z3198" s="9">
        <f>+MONTH('TABLA PRINCIPAL'!$B3198)</f>
        <v>12</v>
      </c>
      <c r="AA3198" s="9">
        <f>+YEAR('TABLA PRINCIPAL'!$B3198)</f>
        <v>2015</v>
      </c>
      <c r="AB3198" s="22" t="str">
        <f>+IF(Ventas_Oficina[[#This Row],[Total del pedido]]&gt;=100000,"SI","NO")</f>
        <v>NO</v>
      </c>
      <c r="AC3198" s="22" t="str">
        <f>+_xlfn.XLOOKUP(Ventas_Oficina[[#This Row],[Nº de artículo]],AUXILIAR!A3197:A8100,AUXILIAR!D3197:D8100,"Error",0)</f>
        <v>Enviado a tiempo</v>
      </c>
      <c r="AD3198" s="22" t="str">
        <f>+IF(AND(Ventas_Oficina[[#This Row],[Total]]&gt;75000,Ventas_Oficina[[#This Row],[Envio a tiempo]]="Enviado a tiempo"),"Buena Venta","Venta Mala")</f>
        <v>Venta Mala</v>
      </c>
    </row>
    <row r="3199" spans="1:30" x14ac:dyDescent="0.25">
      <c r="A3199" s="26">
        <v>1521603</v>
      </c>
      <c r="B3199" s="10">
        <v>42244</v>
      </c>
      <c r="C3199" s="11" t="s">
        <v>25</v>
      </c>
      <c r="D3199" s="11" t="s">
        <v>26</v>
      </c>
      <c r="E3199" s="11" t="s">
        <v>4</v>
      </c>
      <c r="F3199" s="11" t="s">
        <v>5</v>
      </c>
      <c r="G3199" s="11" t="s">
        <v>1010</v>
      </c>
      <c r="H3199" s="11" t="s">
        <v>27</v>
      </c>
      <c r="I3199" s="11" t="s">
        <v>1012</v>
      </c>
      <c r="J3199" s="11" t="s">
        <v>1044</v>
      </c>
      <c r="K3199" s="11" t="s">
        <v>1261</v>
      </c>
      <c r="L3199" s="11" t="s">
        <v>1266</v>
      </c>
      <c r="M3199" s="11" t="s">
        <v>1272</v>
      </c>
      <c r="N3199" s="10">
        <v>42246</v>
      </c>
      <c r="O3199" s="12">
        <v>118</v>
      </c>
      <c r="P3199" s="12">
        <v>188</v>
      </c>
      <c r="Q3199" s="12">
        <v>70</v>
      </c>
      <c r="R3199" s="11">
        <v>16</v>
      </c>
      <c r="S3199" s="12">
        <v>3008</v>
      </c>
      <c r="T3199" s="13">
        <v>0.03</v>
      </c>
      <c r="U3199" s="12">
        <v>90.24</v>
      </c>
      <c r="V3199" s="12">
        <v>2917.76</v>
      </c>
      <c r="W3199" s="12">
        <v>149</v>
      </c>
      <c r="X3199" s="12">
        <v>1089</v>
      </c>
      <c r="Y3199" s="14">
        <f>+DAY('TABLA PRINCIPAL'!$B3199)</f>
        <v>28</v>
      </c>
      <c r="Z3199" s="14">
        <f>+MONTH('TABLA PRINCIPAL'!$B3199)</f>
        <v>8</v>
      </c>
      <c r="AA3199" s="14">
        <f>+YEAR('TABLA PRINCIPAL'!$B3199)</f>
        <v>2015</v>
      </c>
      <c r="AB3199" s="22" t="str">
        <f>+IF(Ventas_Oficina[[#This Row],[Total del pedido]]&gt;=100000,"SI","NO")</f>
        <v>NO</v>
      </c>
      <c r="AC3199" s="22" t="str">
        <f>+_xlfn.XLOOKUP(Ventas_Oficina[[#This Row],[Nº de artículo]],AUXILIAR!A3198:A8101,AUXILIAR!D3198:D8101,"Error",0)</f>
        <v>Enviado a tiempo</v>
      </c>
      <c r="AD3199" s="22" t="str">
        <f>+IF(AND(Ventas_Oficina[[#This Row],[Total]]&gt;75000,Ventas_Oficina[[#This Row],[Envio a tiempo]]="Enviado a tiempo"),"Buena Venta","Venta Mala")</f>
        <v>Venta Mala</v>
      </c>
    </row>
    <row r="3200" spans="1:30" x14ac:dyDescent="0.25">
      <c r="A3200" s="25">
        <v>1521603</v>
      </c>
      <c r="B3200" s="5">
        <v>42244</v>
      </c>
      <c r="C3200" s="6" t="s">
        <v>25</v>
      </c>
      <c r="D3200" s="6" t="s">
        <v>26</v>
      </c>
      <c r="E3200" s="6" t="s">
        <v>4</v>
      </c>
      <c r="F3200" s="6" t="s">
        <v>5</v>
      </c>
      <c r="G3200" s="6" t="s">
        <v>1008</v>
      </c>
      <c r="H3200" s="6" t="s">
        <v>27</v>
      </c>
      <c r="I3200" s="6" t="s">
        <v>1014</v>
      </c>
      <c r="J3200" s="6" t="s">
        <v>1242</v>
      </c>
      <c r="K3200" s="6" t="s">
        <v>1263</v>
      </c>
      <c r="L3200" s="6" t="s">
        <v>1266</v>
      </c>
      <c r="M3200" s="6" t="s">
        <v>1272</v>
      </c>
      <c r="N3200" s="5">
        <v>42246</v>
      </c>
      <c r="O3200" s="7">
        <v>459</v>
      </c>
      <c r="P3200" s="7">
        <v>728</v>
      </c>
      <c r="Q3200" s="7">
        <v>269</v>
      </c>
      <c r="R3200" s="6">
        <v>8</v>
      </c>
      <c r="S3200" s="7">
        <v>5824</v>
      </c>
      <c r="T3200" s="8">
        <v>0.01</v>
      </c>
      <c r="U3200" s="7">
        <v>58.24</v>
      </c>
      <c r="V3200" s="7">
        <v>5765.76</v>
      </c>
      <c r="W3200" s="7">
        <v>1115</v>
      </c>
      <c r="X3200" s="7">
        <v>1085</v>
      </c>
      <c r="Y3200" s="9">
        <f>+DAY('TABLA PRINCIPAL'!$B3200)</f>
        <v>28</v>
      </c>
      <c r="Z3200" s="9">
        <f>+MONTH('TABLA PRINCIPAL'!$B3200)</f>
        <v>8</v>
      </c>
      <c r="AA3200" s="9">
        <f>+YEAR('TABLA PRINCIPAL'!$B3200)</f>
        <v>2015</v>
      </c>
      <c r="AB3200" s="22" t="str">
        <f>+IF(Ventas_Oficina[[#This Row],[Total del pedido]]&gt;=100000,"SI","NO")</f>
        <v>NO</v>
      </c>
      <c r="AC3200" s="22" t="str">
        <f>+_xlfn.XLOOKUP(Ventas_Oficina[[#This Row],[Nº de artículo]],AUXILIAR!A3199:A8102,AUXILIAR!D3199:D8102,"Error",0)</f>
        <v>Enviado a tiempo</v>
      </c>
      <c r="AD3200" s="22" t="str">
        <f>+IF(AND(Ventas_Oficina[[#This Row],[Total]]&gt;75000,Ventas_Oficina[[#This Row],[Envio a tiempo]]="Enviado a tiempo"),"Buena Venta","Venta Mala")</f>
        <v>Venta Mala</v>
      </c>
    </row>
    <row r="3201" spans="1:30" x14ac:dyDescent="0.25">
      <c r="A3201" s="26">
        <v>1521634</v>
      </c>
      <c r="B3201" s="10">
        <v>42259</v>
      </c>
      <c r="C3201" s="11" t="s">
        <v>576</v>
      </c>
      <c r="D3201" s="11" t="s">
        <v>65</v>
      </c>
      <c r="E3201" s="11" t="s">
        <v>12</v>
      </c>
      <c r="F3201" s="11" t="s">
        <v>13</v>
      </c>
      <c r="G3201" s="11" t="s">
        <v>1010</v>
      </c>
      <c r="H3201" s="11" t="s">
        <v>14</v>
      </c>
      <c r="I3201" s="11" t="s">
        <v>1013</v>
      </c>
      <c r="J3201" s="11" t="s">
        <v>1058</v>
      </c>
      <c r="K3201" s="11" t="s">
        <v>1261</v>
      </c>
      <c r="L3201" s="11" t="s">
        <v>1265</v>
      </c>
      <c r="M3201" s="11" t="s">
        <v>1272</v>
      </c>
      <c r="N3201" s="10">
        <v>42260</v>
      </c>
      <c r="O3201" s="12">
        <v>87</v>
      </c>
      <c r="P3201" s="12">
        <v>181</v>
      </c>
      <c r="Q3201" s="12">
        <v>94</v>
      </c>
      <c r="R3201" s="11">
        <v>9</v>
      </c>
      <c r="S3201" s="12">
        <v>1629</v>
      </c>
      <c r="T3201" s="13">
        <v>0.09</v>
      </c>
      <c r="U3201" s="12">
        <v>146.60999999999999</v>
      </c>
      <c r="V3201" s="12">
        <v>1482.39</v>
      </c>
      <c r="W3201" s="12">
        <v>75</v>
      </c>
      <c r="X3201" s="12">
        <v>1085</v>
      </c>
      <c r="Y3201" s="14">
        <f>+DAY('TABLA PRINCIPAL'!$B3201)</f>
        <v>12</v>
      </c>
      <c r="Z3201" s="14">
        <f>+MONTH('TABLA PRINCIPAL'!$B3201)</f>
        <v>9</v>
      </c>
      <c r="AA3201" s="14">
        <f>+YEAR('TABLA PRINCIPAL'!$B3201)</f>
        <v>2015</v>
      </c>
      <c r="AB3201" s="22" t="str">
        <f>+IF(Ventas_Oficina[[#This Row],[Total del pedido]]&gt;=100000,"SI","NO")</f>
        <v>NO</v>
      </c>
      <c r="AC3201" s="22" t="str">
        <f>+_xlfn.XLOOKUP(Ventas_Oficina[[#This Row],[Nº de artículo]],AUXILIAR!A3200:A8103,AUXILIAR!D3200:D8103,"Error",0)</f>
        <v>No enviado a tiempo</v>
      </c>
      <c r="AD3201" s="22" t="str">
        <f>+IF(AND(Ventas_Oficina[[#This Row],[Total]]&gt;75000,Ventas_Oficina[[#This Row],[Envio a tiempo]]="Enviado a tiempo"),"Buena Venta","Venta Mala")</f>
        <v>Venta Mala</v>
      </c>
    </row>
    <row r="3202" spans="1:30" x14ac:dyDescent="0.25">
      <c r="A3202" s="26">
        <v>1522699</v>
      </c>
      <c r="B3202" s="10">
        <v>41493</v>
      </c>
      <c r="C3202" s="11" t="s">
        <v>495</v>
      </c>
      <c r="D3202" s="11" t="s">
        <v>135</v>
      </c>
      <c r="E3202" s="11" t="s">
        <v>12</v>
      </c>
      <c r="F3202" s="11" t="s">
        <v>13</v>
      </c>
      <c r="G3202" s="11" t="s">
        <v>1008</v>
      </c>
      <c r="H3202" s="11" t="s">
        <v>14</v>
      </c>
      <c r="I3202" s="11" t="s">
        <v>1015</v>
      </c>
      <c r="J3202" s="11" t="s">
        <v>1155</v>
      </c>
      <c r="K3202" s="11" t="s">
        <v>1261</v>
      </c>
      <c r="L3202" s="11" t="s">
        <v>1267</v>
      </c>
      <c r="M3202" s="11" t="s">
        <v>1272</v>
      </c>
      <c r="N3202" s="10">
        <v>41495</v>
      </c>
      <c r="O3202" s="12">
        <v>388</v>
      </c>
      <c r="P3202" s="12">
        <v>647</v>
      </c>
      <c r="Q3202" s="12">
        <v>259</v>
      </c>
      <c r="R3202" s="11">
        <v>50</v>
      </c>
      <c r="S3202" s="12">
        <v>32350</v>
      </c>
      <c r="T3202" s="13">
        <v>0.08</v>
      </c>
      <c r="U3202" s="12">
        <v>2588</v>
      </c>
      <c r="V3202" s="12">
        <v>29762</v>
      </c>
      <c r="W3202" s="12">
        <v>122</v>
      </c>
      <c r="X3202" s="12">
        <v>10999</v>
      </c>
      <c r="Y3202" s="14">
        <f>+DAY('TABLA PRINCIPAL'!$B3202)</f>
        <v>7</v>
      </c>
      <c r="Z3202" s="14">
        <f>+MONTH('TABLA PRINCIPAL'!$B3202)</f>
        <v>8</v>
      </c>
      <c r="AA3202" s="14">
        <f>+YEAR('TABLA PRINCIPAL'!$B3202)</f>
        <v>2013</v>
      </c>
      <c r="AB3202" s="22" t="str">
        <f>+IF(Ventas_Oficina[[#This Row],[Total del pedido]]&gt;=100000,"SI","NO")</f>
        <v>NO</v>
      </c>
      <c r="AC3202" s="22" t="str">
        <f>+_xlfn.XLOOKUP(Ventas_Oficina[[#This Row],[Nº de artículo]],AUXILIAR!A3202:A8105,AUXILIAR!D3202:D8105,"Error",0)</f>
        <v>Enviado a tiempo</v>
      </c>
      <c r="AD3202" s="22" t="str">
        <f>+IF(AND(Ventas_Oficina[[#This Row],[Total]]&gt;75000,Ventas_Oficina[[#This Row],[Envio a tiempo]]="Enviado a tiempo"),"Buena Venta","Venta Mala")</f>
        <v>Venta Mala</v>
      </c>
    </row>
    <row r="3203" spans="1:30" x14ac:dyDescent="0.25">
      <c r="A3203" s="25">
        <v>1523064</v>
      </c>
      <c r="B3203" s="5">
        <v>42264</v>
      </c>
      <c r="C3203" s="6" t="s">
        <v>250</v>
      </c>
      <c r="D3203" s="6" t="s">
        <v>118</v>
      </c>
      <c r="E3203" s="6" t="s">
        <v>4</v>
      </c>
      <c r="F3203" s="6" t="s">
        <v>5</v>
      </c>
      <c r="G3203" s="6" t="s">
        <v>1010</v>
      </c>
      <c r="H3203" s="6" t="s">
        <v>53</v>
      </c>
      <c r="I3203" s="6" t="s">
        <v>1012</v>
      </c>
      <c r="J3203" s="6" t="s">
        <v>1044</v>
      </c>
      <c r="K3203" s="6" t="s">
        <v>1261</v>
      </c>
      <c r="L3203" s="6" t="s">
        <v>1265</v>
      </c>
      <c r="M3203" s="6" t="s">
        <v>1272</v>
      </c>
      <c r="N3203" s="5">
        <v>42264</v>
      </c>
      <c r="O3203" s="7">
        <v>118</v>
      </c>
      <c r="P3203" s="7">
        <v>188</v>
      </c>
      <c r="Q3203" s="7">
        <v>70</v>
      </c>
      <c r="R3203" s="6">
        <v>43</v>
      </c>
      <c r="S3203" s="7">
        <v>8084</v>
      </c>
      <c r="T3203" s="8">
        <v>0.03</v>
      </c>
      <c r="U3203" s="7">
        <v>242.51999999999998</v>
      </c>
      <c r="V3203" s="7">
        <v>7841.48</v>
      </c>
      <c r="W3203" s="7">
        <v>149</v>
      </c>
      <c r="X3203" s="7">
        <v>1016</v>
      </c>
      <c r="Y3203" s="9">
        <f>+DAY('TABLA PRINCIPAL'!$B3203)</f>
        <v>17</v>
      </c>
      <c r="Z3203" s="9">
        <f>+MONTH('TABLA PRINCIPAL'!$B3203)</f>
        <v>9</v>
      </c>
      <c r="AA3203" s="9">
        <f>+YEAR('TABLA PRINCIPAL'!$B3203)</f>
        <v>2015</v>
      </c>
      <c r="AB3203" s="22" t="str">
        <f>+IF(Ventas_Oficina[[#This Row],[Total del pedido]]&gt;=100000,"SI","NO")</f>
        <v>NO</v>
      </c>
      <c r="AC3203" s="22" t="str">
        <f>+_xlfn.XLOOKUP(Ventas_Oficina[[#This Row],[Nº de artículo]],AUXILIAR!A3202:A8106,AUXILIAR!D3202:D8106,"Error",0)</f>
        <v>No enviado a tiempo</v>
      </c>
      <c r="AD3203" s="22" t="str">
        <f>+IF(AND(Ventas_Oficina[[#This Row],[Total]]&gt;75000,Ventas_Oficina[[#This Row],[Envio a tiempo]]="Enviado a tiempo"),"Buena Venta","Venta Mala")</f>
        <v>Venta Mala</v>
      </c>
    </row>
    <row r="3204" spans="1:30" x14ac:dyDescent="0.25">
      <c r="A3204" s="26">
        <v>1523064</v>
      </c>
      <c r="B3204" s="10">
        <v>42553</v>
      </c>
      <c r="C3204" s="11" t="s">
        <v>720</v>
      </c>
      <c r="D3204" s="11" t="s">
        <v>537</v>
      </c>
      <c r="E3204" s="11" t="s">
        <v>4</v>
      </c>
      <c r="F3204" s="11" t="s">
        <v>5</v>
      </c>
      <c r="G3204" s="11" t="s">
        <v>1009</v>
      </c>
      <c r="H3204" s="11" t="s">
        <v>53</v>
      </c>
      <c r="I3204" s="11" t="s">
        <v>1014</v>
      </c>
      <c r="J3204" s="11" t="s">
        <v>1040</v>
      </c>
      <c r="K3204" s="11" t="s">
        <v>1261</v>
      </c>
      <c r="L3204" s="11" t="s">
        <v>1265</v>
      </c>
      <c r="M3204" s="11" t="s">
        <v>1272</v>
      </c>
      <c r="N3204" s="10">
        <v>42555</v>
      </c>
      <c r="O3204" s="12">
        <v>2156</v>
      </c>
      <c r="P3204" s="12">
        <v>3655</v>
      </c>
      <c r="Q3204" s="12">
        <v>1499</v>
      </c>
      <c r="R3204" s="11">
        <v>45</v>
      </c>
      <c r="S3204" s="12">
        <v>164475</v>
      </c>
      <c r="T3204" s="13">
        <v>0.04</v>
      </c>
      <c r="U3204" s="12">
        <v>6579</v>
      </c>
      <c r="V3204" s="12">
        <v>157896</v>
      </c>
      <c r="W3204" s="12">
        <v>1389</v>
      </c>
      <c r="X3204" s="12">
        <v>64335</v>
      </c>
      <c r="Y3204" s="14">
        <f>+DAY('TABLA PRINCIPAL'!$B3204)</f>
        <v>2</v>
      </c>
      <c r="Z3204" s="14">
        <f>+MONTH('TABLA PRINCIPAL'!$B3204)</f>
        <v>7</v>
      </c>
      <c r="AA3204" s="14">
        <f>+YEAR('TABLA PRINCIPAL'!$B3204)</f>
        <v>2016</v>
      </c>
      <c r="AB3204" s="22" t="str">
        <f>+IF(Ventas_Oficina[[#This Row],[Total del pedido]]&gt;=100000,"SI","NO")</f>
        <v>SI</v>
      </c>
      <c r="AC3204" s="22" t="str">
        <f>+_xlfn.XLOOKUP(Ventas_Oficina[[#This Row],[Nº de artículo]],AUXILIAR!A3203:A8107,AUXILIAR!D3203:D8107,"Error",0)</f>
        <v>No enviado a tiempo</v>
      </c>
      <c r="AD3204" s="22" t="str">
        <f>+IF(AND(Ventas_Oficina[[#This Row],[Total]]&gt;75000,Ventas_Oficina[[#This Row],[Envio a tiempo]]="Enviado a tiempo"),"Buena Venta","Venta Mala")</f>
        <v>Venta Mala</v>
      </c>
    </row>
    <row r="3205" spans="1:30" x14ac:dyDescent="0.25">
      <c r="A3205" s="25">
        <v>1523064</v>
      </c>
      <c r="B3205" s="5">
        <v>42264</v>
      </c>
      <c r="C3205" s="6" t="s">
        <v>250</v>
      </c>
      <c r="D3205" s="6" t="s">
        <v>118</v>
      </c>
      <c r="E3205" s="6" t="s">
        <v>4</v>
      </c>
      <c r="F3205" s="6" t="s">
        <v>5</v>
      </c>
      <c r="G3205" s="6" t="s">
        <v>1007</v>
      </c>
      <c r="H3205" s="6" t="s">
        <v>53</v>
      </c>
      <c r="I3205" s="6" t="s">
        <v>1014</v>
      </c>
      <c r="J3205" s="6" t="s">
        <v>1039</v>
      </c>
      <c r="K3205" s="6" t="s">
        <v>1261</v>
      </c>
      <c r="L3205" s="6" t="s">
        <v>1266</v>
      </c>
      <c r="M3205" s="6" t="s">
        <v>1272</v>
      </c>
      <c r="N3205" s="5">
        <v>42264</v>
      </c>
      <c r="O3205" s="7">
        <v>479</v>
      </c>
      <c r="P3205" s="7">
        <v>1197</v>
      </c>
      <c r="Q3205" s="7">
        <v>718</v>
      </c>
      <c r="R3205" s="6">
        <v>34</v>
      </c>
      <c r="S3205" s="7">
        <v>40698</v>
      </c>
      <c r="T3205" s="8">
        <v>0</v>
      </c>
      <c r="U3205" s="7">
        <v>0</v>
      </c>
      <c r="V3205" s="7">
        <v>40698</v>
      </c>
      <c r="W3205" s="7">
        <v>581</v>
      </c>
      <c r="X3205" s="7">
        <v>1016</v>
      </c>
      <c r="Y3205" s="9">
        <f>+DAY('TABLA PRINCIPAL'!$B3205)</f>
        <v>17</v>
      </c>
      <c r="Z3205" s="9">
        <f>+MONTH('TABLA PRINCIPAL'!$B3205)</f>
        <v>9</v>
      </c>
      <c r="AA3205" s="9">
        <f>+YEAR('TABLA PRINCIPAL'!$B3205)</f>
        <v>2015</v>
      </c>
      <c r="AB3205" s="22" t="str">
        <f>+IF(Ventas_Oficina[[#This Row],[Total del pedido]]&gt;=100000,"SI","NO")</f>
        <v>NO</v>
      </c>
      <c r="AC3205" s="22" t="str">
        <f>+_xlfn.XLOOKUP(Ventas_Oficina[[#This Row],[Nº de artículo]],AUXILIAR!A3204:A8108,AUXILIAR!D3204:D8108,"Error",0)</f>
        <v>Enviado a tiempo</v>
      </c>
      <c r="AD3205" s="22" t="str">
        <f>+IF(AND(Ventas_Oficina[[#This Row],[Total]]&gt;75000,Ventas_Oficina[[#This Row],[Envio a tiempo]]="Enviado a tiempo"),"Buena Venta","Venta Mala")</f>
        <v>Venta Mala</v>
      </c>
    </row>
    <row r="3206" spans="1:30" x14ac:dyDescent="0.25">
      <c r="A3206" s="26">
        <v>1523064</v>
      </c>
      <c r="B3206" s="10">
        <v>42264</v>
      </c>
      <c r="C3206" s="11" t="s">
        <v>250</v>
      </c>
      <c r="D3206" s="11" t="s">
        <v>118</v>
      </c>
      <c r="E3206" s="11" t="s">
        <v>4</v>
      </c>
      <c r="F3206" s="11" t="s">
        <v>5</v>
      </c>
      <c r="G3206" s="11" t="s">
        <v>1010</v>
      </c>
      <c r="H3206" s="11" t="s">
        <v>53</v>
      </c>
      <c r="I3206" s="11" t="s">
        <v>1016</v>
      </c>
      <c r="J3206" s="11" t="s">
        <v>1044</v>
      </c>
      <c r="K3206" s="11" t="s">
        <v>1262</v>
      </c>
      <c r="L3206" s="11" t="s">
        <v>1269</v>
      </c>
      <c r="M3206" s="11" t="s">
        <v>1272</v>
      </c>
      <c r="N3206" s="10">
        <v>42264</v>
      </c>
      <c r="O3206" s="12">
        <v>118</v>
      </c>
      <c r="P3206" s="12">
        <v>188</v>
      </c>
      <c r="Q3206" s="12">
        <v>70</v>
      </c>
      <c r="R3206" s="11">
        <v>5</v>
      </c>
      <c r="S3206" s="12">
        <v>940</v>
      </c>
      <c r="T3206" s="13">
        <v>0.02</v>
      </c>
      <c r="U3206" s="12">
        <v>18.8</v>
      </c>
      <c r="V3206" s="12">
        <v>921.2</v>
      </c>
      <c r="W3206" s="12">
        <v>149</v>
      </c>
      <c r="X3206" s="12">
        <v>1016</v>
      </c>
      <c r="Y3206" s="14">
        <f>+DAY('TABLA PRINCIPAL'!$B3206)</f>
        <v>17</v>
      </c>
      <c r="Z3206" s="14">
        <f>+MONTH('TABLA PRINCIPAL'!$B3206)</f>
        <v>9</v>
      </c>
      <c r="AA3206" s="14">
        <f>+YEAR('TABLA PRINCIPAL'!$B3206)</f>
        <v>2015</v>
      </c>
      <c r="AB3206" s="22" t="str">
        <f>+IF(Ventas_Oficina[[#This Row],[Total del pedido]]&gt;=100000,"SI","NO")</f>
        <v>NO</v>
      </c>
      <c r="AC3206" s="22" t="str">
        <f>+_xlfn.XLOOKUP(Ventas_Oficina[[#This Row],[Nº de artículo]],AUXILIAR!A3205:A8109,AUXILIAR!D3205:D8109,"Error",0)</f>
        <v>No enviado a tiempo</v>
      </c>
      <c r="AD3206" s="22" t="str">
        <f>+IF(AND(Ventas_Oficina[[#This Row],[Total]]&gt;75000,Ventas_Oficina[[#This Row],[Envio a tiempo]]="Enviado a tiempo"),"Buena Venta","Venta Mala")</f>
        <v>Venta Mala</v>
      </c>
    </row>
    <row r="3207" spans="1:30" x14ac:dyDescent="0.25">
      <c r="A3207" s="25">
        <v>1523064</v>
      </c>
      <c r="B3207" s="5">
        <v>42264</v>
      </c>
      <c r="C3207" s="6" t="s">
        <v>250</v>
      </c>
      <c r="D3207" s="6" t="s">
        <v>118</v>
      </c>
      <c r="E3207" s="6" t="s">
        <v>4</v>
      </c>
      <c r="F3207" s="6" t="s">
        <v>5</v>
      </c>
      <c r="G3207" s="6" t="s">
        <v>1009</v>
      </c>
      <c r="H3207" s="6" t="s">
        <v>53</v>
      </c>
      <c r="I3207" s="6" t="s">
        <v>1016</v>
      </c>
      <c r="J3207" s="6" t="s">
        <v>1109</v>
      </c>
      <c r="K3207" s="6" t="s">
        <v>1263</v>
      </c>
      <c r="L3207" s="6" t="s">
        <v>1266</v>
      </c>
      <c r="M3207" s="6" t="s">
        <v>1272</v>
      </c>
      <c r="N3207" s="5">
        <v>42264</v>
      </c>
      <c r="O3207" s="7">
        <v>182</v>
      </c>
      <c r="P3207" s="7">
        <v>298</v>
      </c>
      <c r="Q3207" s="7">
        <v>116</v>
      </c>
      <c r="R3207" s="6">
        <v>10</v>
      </c>
      <c r="S3207" s="7">
        <v>2980</v>
      </c>
      <c r="T3207" s="8">
        <v>0.01</v>
      </c>
      <c r="U3207" s="7">
        <v>29.8</v>
      </c>
      <c r="V3207" s="7">
        <v>2950.2</v>
      </c>
      <c r="W3207" s="7">
        <v>158</v>
      </c>
      <c r="X3207" s="7">
        <v>1016</v>
      </c>
      <c r="Y3207" s="9">
        <f>+DAY('TABLA PRINCIPAL'!$B3207)</f>
        <v>17</v>
      </c>
      <c r="Z3207" s="9">
        <f>+MONTH('TABLA PRINCIPAL'!$B3207)</f>
        <v>9</v>
      </c>
      <c r="AA3207" s="9">
        <f>+YEAR('TABLA PRINCIPAL'!$B3207)</f>
        <v>2015</v>
      </c>
      <c r="AB3207" s="22" t="str">
        <f>+IF(Ventas_Oficina[[#This Row],[Total del pedido]]&gt;=100000,"SI","NO")</f>
        <v>NO</v>
      </c>
      <c r="AC3207" s="22" t="str">
        <f>+_xlfn.XLOOKUP(Ventas_Oficina[[#This Row],[Nº de artículo]],AUXILIAR!A3206:A8110,AUXILIAR!D3206:D8110,"Error",0)</f>
        <v>No enviado a tiempo</v>
      </c>
      <c r="AD3207" s="22" t="str">
        <f>+IF(AND(Ventas_Oficina[[#This Row],[Total]]&gt;75000,Ventas_Oficina[[#This Row],[Envio a tiempo]]="Enviado a tiempo"),"Buena Venta","Venta Mala")</f>
        <v>Venta Mala</v>
      </c>
    </row>
    <row r="3208" spans="1:30" x14ac:dyDescent="0.25">
      <c r="A3208" s="26">
        <v>1523064</v>
      </c>
      <c r="B3208" s="10">
        <v>42264</v>
      </c>
      <c r="C3208" s="11" t="s">
        <v>250</v>
      </c>
      <c r="D3208" s="11" t="s">
        <v>118</v>
      </c>
      <c r="E3208" s="11" t="s">
        <v>4</v>
      </c>
      <c r="F3208" s="11" t="s">
        <v>5</v>
      </c>
      <c r="G3208" s="11" t="s">
        <v>1008</v>
      </c>
      <c r="H3208" s="11" t="s">
        <v>53</v>
      </c>
      <c r="I3208" s="11" t="s">
        <v>1015</v>
      </c>
      <c r="J3208" s="11" t="s">
        <v>1109</v>
      </c>
      <c r="K3208" s="11" t="s">
        <v>1261</v>
      </c>
      <c r="L3208" s="11" t="s">
        <v>1265</v>
      </c>
      <c r="M3208" s="11" t="s">
        <v>1272</v>
      </c>
      <c r="N3208" s="10">
        <v>42264</v>
      </c>
      <c r="O3208" s="12">
        <v>182</v>
      </c>
      <c r="P3208" s="12">
        <v>298</v>
      </c>
      <c r="Q3208" s="12">
        <v>116</v>
      </c>
      <c r="R3208" s="11">
        <v>40</v>
      </c>
      <c r="S3208" s="12">
        <v>11920</v>
      </c>
      <c r="T3208" s="13">
        <v>0</v>
      </c>
      <c r="U3208" s="12">
        <v>0</v>
      </c>
      <c r="V3208" s="12">
        <v>11920</v>
      </c>
      <c r="W3208" s="12">
        <v>158</v>
      </c>
      <c r="X3208" s="12">
        <v>1016</v>
      </c>
      <c r="Y3208" s="14">
        <f>+DAY('TABLA PRINCIPAL'!$B3208)</f>
        <v>17</v>
      </c>
      <c r="Z3208" s="14">
        <f>+MONTH('TABLA PRINCIPAL'!$B3208)</f>
        <v>9</v>
      </c>
      <c r="AA3208" s="14">
        <f>+YEAR('TABLA PRINCIPAL'!$B3208)</f>
        <v>2015</v>
      </c>
      <c r="AB3208" s="22" t="str">
        <f>+IF(Ventas_Oficina[[#This Row],[Total del pedido]]&gt;=100000,"SI","NO")</f>
        <v>NO</v>
      </c>
      <c r="AC3208" s="22" t="str">
        <f>+_xlfn.XLOOKUP(Ventas_Oficina[[#This Row],[Nº de artículo]],AUXILIAR!A3207:A8111,AUXILIAR!D3207:D8111,"Error",0)</f>
        <v>No enviado a tiempo</v>
      </c>
      <c r="AD3208" s="22" t="str">
        <f>+IF(AND(Ventas_Oficina[[#This Row],[Total]]&gt;75000,Ventas_Oficina[[#This Row],[Envio a tiempo]]="Enviado a tiempo"),"Buena Venta","Venta Mala")</f>
        <v>Venta Mala</v>
      </c>
    </row>
    <row r="3209" spans="1:30" x14ac:dyDescent="0.25">
      <c r="A3209" s="25">
        <v>1523064</v>
      </c>
      <c r="B3209" s="5">
        <v>42187</v>
      </c>
      <c r="C3209" s="6" t="s">
        <v>668</v>
      </c>
      <c r="D3209" s="6" t="s">
        <v>817</v>
      </c>
      <c r="E3209" s="6" t="s">
        <v>4</v>
      </c>
      <c r="F3209" s="6" t="s">
        <v>5</v>
      </c>
      <c r="G3209" s="6" t="s">
        <v>1008</v>
      </c>
      <c r="H3209" s="6" t="s">
        <v>9</v>
      </c>
      <c r="I3209" s="6" t="s">
        <v>1016</v>
      </c>
      <c r="J3209" s="6" t="s">
        <v>1044</v>
      </c>
      <c r="K3209" s="6" t="s">
        <v>1261</v>
      </c>
      <c r="L3209" s="6" t="s">
        <v>1265</v>
      </c>
      <c r="M3209" s="6" t="s">
        <v>1273</v>
      </c>
      <c r="N3209" s="5">
        <v>42194</v>
      </c>
      <c r="O3209" s="7">
        <v>118</v>
      </c>
      <c r="P3209" s="7">
        <v>188</v>
      </c>
      <c r="Q3209" s="7">
        <v>70</v>
      </c>
      <c r="R3209" s="6">
        <v>26</v>
      </c>
      <c r="S3209" s="7">
        <v>4888</v>
      </c>
      <c r="T3209" s="8">
        <v>7.0000000000000007E-2</v>
      </c>
      <c r="U3209" s="7">
        <v>342.16</v>
      </c>
      <c r="V3209" s="7">
        <v>4545.84</v>
      </c>
      <c r="W3209" s="7">
        <v>149</v>
      </c>
      <c r="X3209" s="7">
        <v>1016</v>
      </c>
      <c r="Y3209" s="9">
        <f>+DAY('TABLA PRINCIPAL'!$B3209)</f>
        <v>2</v>
      </c>
      <c r="Z3209" s="9">
        <f>+MONTH('TABLA PRINCIPAL'!$B3209)</f>
        <v>7</v>
      </c>
      <c r="AA3209" s="9">
        <f>+YEAR('TABLA PRINCIPAL'!$B3209)</f>
        <v>2015</v>
      </c>
      <c r="AB3209" s="22" t="str">
        <f>+IF(Ventas_Oficina[[#This Row],[Total del pedido]]&gt;=100000,"SI","NO")</f>
        <v>NO</v>
      </c>
      <c r="AC3209" s="22" t="str">
        <f>+_xlfn.XLOOKUP(Ventas_Oficina[[#This Row],[Nº de artículo]],AUXILIAR!A3208:A8112,AUXILIAR!D3208:D8112,"Error",0)</f>
        <v>No enviado a tiempo</v>
      </c>
      <c r="AD3209" s="22" t="str">
        <f>+IF(AND(Ventas_Oficina[[#This Row],[Total]]&gt;75000,Ventas_Oficina[[#This Row],[Envio a tiempo]]="Enviado a tiempo"),"Buena Venta","Venta Mala")</f>
        <v>Venta Mala</v>
      </c>
    </row>
    <row r="3210" spans="1:30" x14ac:dyDescent="0.25">
      <c r="A3210" s="26">
        <v>1523064</v>
      </c>
      <c r="B3210" s="10">
        <v>42264</v>
      </c>
      <c r="C3210" s="11" t="s">
        <v>250</v>
      </c>
      <c r="D3210" s="11" t="s">
        <v>118</v>
      </c>
      <c r="E3210" s="11" t="s">
        <v>4</v>
      </c>
      <c r="F3210" s="11" t="s">
        <v>5</v>
      </c>
      <c r="G3210" s="11" t="s">
        <v>1010</v>
      </c>
      <c r="H3210" s="11" t="s">
        <v>53</v>
      </c>
      <c r="I3210" s="11" t="s">
        <v>1016</v>
      </c>
      <c r="J3210" s="11" t="s">
        <v>1109</v>
      </c>
      <c r="K3210" s="11" t="s">
        <v>1261</v>
      </c>
      <c r="L3210" s="11" t="s">
        <v>1265</v>
      </c>
      <c r="M3210" s="11" t="s">
        <v>1273</v>
      </c>
      <c r="N3210" s="10">
        <v>42264</v>
      </c>
      <c r="O3210" s="12">
        <v>182</v>
      </c>
      <c r="P3210" s="12">
        <v>298</v>
      </c>
      <c r="Q3210" s="12">
        <v>116</v>
      </c>
      <c r="R3210" s="11">
        <v>8</v>
      </c>
      <c r="S3210" s="12">
        <v>2384</v>
      </c>
      <c r="T3210" s="13">
        <v>0.09</v>
      </c>
      <c r="U3210" s="12">
        <v>214.56</v>
      </c>
      <c r="V3210" s="12">
        <v>2169.44</v>
      </c>
      <c r="W3210" s="12">
        <v>158</v>
      </c>
      <c r="X3210" s="12">
        <v>1016</v>
      </c>
      <c r="Y3210" s="14">
        <f>+DAY('TABLA PRINCIPAL'!$B3210)</f>
        <v>17</v>
      </c>
      <c r="Z3210" s="14">
        <f>+MONTH('TABLA PRINCIPAL'!$B3210)</f>
        <v>9</v>
      </c>
      <c r="AA3210" s="14">
        <f>+YEAR('TABLA PRINCIPAL'!$B3210)</f>
        <v>2015</v>
      </c>
      <c r="AB3210" s="22" t="str">
        <f>+IF(Ventas_Oficina[[#This Row],[Total del pedido]]&gt;=100000,"SI","NO")</f>
        <v>NO</v>
      </c>
      <c r="AC3210" s="22" t="str">
        <f>+_xlfn.XLOOKUP(Ventas_Oficina[[#This Row],[Nº de artículo]],AUXILIAR!A3209:A8113,AUXILIAR!D3209:D8113,"Error",0)</f>
        <v>Enviado a tiempo</v>
      </c>
      <c r="AD3210" s="22" t="str">
        <f>+IF(AND(Ventas_Oficina[[#This Row],[Total]]&gt;75000,Ventas_Oficina[[#This Row],[Envio a tiempo]]="Enviado a tiempo"),"Buena Venta","Venta Mala")</f>
        <v>Venta Mala</v>
      </c>
    </row>
    <row r="3211" spans="1:30" x14ac:dyDescent="0.25">
      <c r="A3211" s="25">
        <v>1523064</v>
      </c>
      <c r="B3211" s="5">
        <v>42264</v>
      </c>
      <c r="C3211" s="6" t="s">
        <v>250</v>
      </c>
      <c r="D3211" s="6" t="s">
        <v>118</v>
      </c>
      <c r="E3211" s="6" t="s">
        <v>4</v>
      </c>
      <c r="F3211" s="6" t="s">
        <v>5</v>
      </c>
      <c r="G3211" s="6" t="s">
        <v>1007</v>
      </c>
      <c r="H3211" s="6" t="s">
        <v>53</v>
      </c>
      <c r="I3211" s="6" t="s">
        <v>1013</v>
      </c>
      <c r="J3211" s="6" t="s">
        <v>1044</v>
      </c>
      <c r="K3211" s="6" t="s">
        <v>1261</v>
      </c>
      <c r="L3211" s="6" t="s">
        <v>1265</v>
      </c>
      <c r="M3211" s="6" t="s">
        <v>1272</v>
      </c>
      <c r="N3211" s="5">
        <v>42264</v>
      </c>
      <c r="O3211" s="7">
        <v>118</v>
      </c>
      <c r="P3211" s="7">
        <v>188</v>
      </c>
      <c r="Q3211" s="7">
        <v>70</v>
      </c>
      <c r="R3211" s="6">
        <v>4</v>
      </c>
      <c r="S3211" s="7">
        <v>752</v>
      </c>
      <c r="T3211" s="8">
        <v>0.01</v>
      </c>
      <c r="U3211" s="7">
        <v>7.5200000000000005</v>
      </c>
      <c r="V3211" s="7">
        <v>744.48</v>
      </c>
      <c r="W3211" s="7">
        <v>149</v>
      </c>
      <c r="X3211" s="7">
        <v>1016</v>
      </c>
      <c r="Y3211" s="9">
        <f>+DAY('TABLA PRINCIPAL'!$B3211)</f>
        <v>17</v>
      </c>
      <c r="Z3211" s="9">
        <f>+MONTH('TABLA PRINCIPAL'!$B3211)</f>
        <v>9</v>
      </c>
      <c r="AA3211" s="9">
        <f>+YEAR('TABLA PRINCIPAL'!$B3211)</f>
        <v>2015</v>
      </c>
      <c r="AB3211" s="22" t="str">
        <f>+IF(Ventas_Oficina[[#This Row],[Total del pedido]]&gt;=100000,"SI","NO")</f>
        <v>NO</v>
      </c>
      <c r="AC3211" s="22" t="str">
        <f>+_xlfn.XLOOKUP(Ventas_Oficina[[#This Row],[Nº de artículo]],AUXILIAR!A3210:A8114,AUXILIAR!D3210:D8114,"Error",0)</f>
        <v>No enviado a tiempo</v>
      </c>
      <c r="AD3211" s="22" t="str">
        <f>+IF(AND(Ventas_Oficina[[#This Row],[Total]]&gt;75000,Ventas_Oficina[[#This Row],[Envio a tiempo]]="Enviado a tiempo"),"Buena Venta","Venta Mala")</f>
        <v>Venta Mala</v>
      </c>
    </row>
    <row r="3212" spans="1:30" x14ac:dyDescent="0.25">
      <c r="A3212" s="26">
        <v>1523064</v>
      </c>
      <c r="B3212" s="10">
        <v>42264</v>
      </c>
      <c r="C3212" s="11" t="s">
        <v>250</v>
      </c>
      <c r="D3212" s="11" t="s">
        <v>118</v>
      </c>
      <c r="E3212" s="11" t="s">
        <v>4</v>
      </c>
      <c r="F3212" s="11" t="s">
        <v>5</v>
      </c>
      <c r="G3212" s="11" t="s">
        <v>1009</v>
      </c>
      <c r="H3212" s="11" t="s">
        <v>53</v>
      </c>
      <c r="I3212" s="11" t="s">
        <v>1015</v>
      </c>
      <c r="J3212" s="11" t="s">
        <v>1044</v>
      </c>
      <c r="K3212" s="11" t="s">
        <v>1261</v>
      </c>
      <c r="L3212" s="11" t="s">
        <v>1267</v>
      </c>
      <c r="M3212" s="11" t="s">
        <v>1272</v>
      </c>
      <c r="N3212" s="10">
        <v>42264</v>
      </c>
      <c r="O3212" s="12">
        <v>118</v>
      </c>
      <c r="P3212" s="12">
        <v>188</v>
      </c>
      <c r="Q3212" s="12">
        <v>70</v>
      </c>
      <c r="R3212" s="11">
        <v>12</v>
      </c>
      <c r="S3212" s="12">
        <v>2256</v>
      </c>
      <c r="T3212" s="13">
        <v>0.01</v>
      </c>
      <c r="U3212" s="12">
        <v>22.56</v>
      </c>
      <c r="V3212" s="12">
        <v>2233.44</v>
      </c>
      <c r="W3212" s="12">
        <v>149</v>
      </c>
      <c r="X3212" s="12">
        <v>1016</v>
      </c>
      <c r="Y3212" s="14">
        <f>+DAY('TABLA PRINCIPAL'!$B3212)</f>
        <v>17</v>
      </c>
      <c r="Z3212" s="14">
        <f>+MONTH('TABLA PRINCIPAL'!$B3212)</f>
        <v>9</v>
      </c>
      <c r="AA3212" s="14">
        <f>+YEAR('TABLA PRINCIPAL'!$B3212)</f>
        <v>2015</v>
      </c>
      <c r="AB3212" s="22" t="str">
        <f>+IF(Ventas_Oficina[[#This Row],[Total del pedido]]&gt;=100000,"SI","NO")</f>
        <v>NO</v>
      </c>
      <c r="AC3212" s="22" t="str">
        <f>+_xlfn.XLOOKUP(Ventas_Oficina[[#This Row],[Nº de artículo]],AUXILIAR!A3211:A8115,AUXILIAR!D3211:D8115,"Error",0)</f>
        <v>No enviado a tiempo</v>
      </c>
      <c r="AD3212" s="22" t="str">
        <f>+IF(AND(Ventas_Oficina[[#This Row],[Total]]&gt;75000,Ventas_Oficina[[#This Row],[Envio a tiempo]]="Enviado a tiempo"),"Buena Venta","Venta Mala")</f>
        <v>Venta Mala</v>
      </c>
    </row>
    <row r="3213" spans="1:30" x14ac:dyDescent="0.25">
      <c r="A3213" s="25">
        <v>1523429</v>
      </c>
      <c r="B3213" s="5">
        <v>42214</v>
      </c>
      <c r="C3213" s="6" t="s">
        <v>793</v>
      </c>
      <c r="D3213" s="6" t="s">
        <v>29</v>
      </c>
      <c r="E3213" s="6" t="s">
        <v>12</v>
      </c>
      <c r="F3213" s="6" t="s">
        <v>13</v>
      </c>
      <c r="G3213" s="6" t="s">
        <v>1007</v>
      </c>
      <c r="H3213" s="6" t="s">
        <v>14</v>
      </c>
      <c r="I3213" s="6" t="s">
        <v>1016</v>
      </c>
      <c r="J3213" s="6" t="s">
        <v>1064</v>
      </c>
      <c r="K3213" s="6" t="s">
        <v>1261</v>
      </c>
      <c r="L3213" s="6" t="s">
        <v>1266</v>
      </c>
      <c r="M3213" s="6" t="s">
        <v>1272</v>
      </c>
      <c r="N3213" s="5">
        <v>42216</v>
      </c>
      <c r="O3213" s="7">
        <v>365</v>
      </c>
      <c r="P3213" s="7">
        <v>598</v>
      </c>
      <c r="Q3213" s="7">
        <v>233</v>
      </c>
      <c r="R3213" s="6">
        <v>20</v>
      </c>
      <c r="S3213" s="7">
        <v>11960</v>
      </c>
      <c r="T3213" s="8">
        <v>0.03</v>
      </c>
      <c r="U3213" s="7">
        <v>358.8</v>
      </c>
      <c r="V3213" s="7">
        <v>11601.2</v>
      </c>
      <c r="W3213" s="7">
        <v>149</v>
      </c>
      <c r="X3213" s="7">
        <v>19870</v>
      </c>
      <c r="Y3213" s="9">
        <f>+DAY('TABLA PRINCIPAL'!$B3213)</f>
        <v>29</v>
      </c>
      <c r="Z3213" s="9">
        <f>+MONTH('TABLA PRINCIPAL'!$B3213)</f>
        <v>7</v>
      </c>
      <c r="AA3213" s="9">
        <f>+YEAR('TABLA PRINCIPAL'!$B3213)</f>
        <v>2015</v>
      </c>
      <c r="AB3213" s="22" t="str">
        <f>+IF(Ventas_Oficina[[#This Row],[Total del pedido]]&gt;=100000,"SI","NO")</f>
        <v>NO</v>
      </c>
      <c r="AC3213" s="22" t="str">
        <f>+_xlfn.XLOOKUP(Ventas_Oficina[[#This Row],[Nº de artículo]],AUXILIAR!A3212:A8116,AUXILIAR!D3212:D8116,"Error",0)</f>
        <v>Enviado a tiempo</v>
      </c>
      <c r="AD3213" s="22" t="str">
        <f>+IF(AND(Ventas_Oficina[[#This Row],[Total]]&gt;75000,Ventas_Oficina[[#This Row],[Envio a tiempo]]="Enviado a tiempo"),"Buena Venta","Venta Mala")</f>
        <v>Venta Mala</v>
      </c>
    </row>
    <row r="3214" spans="1:30" x14ac:dyDescent="0.25">
      <c r="A3214" s="26">
        <v>1523794</v>
      </c>
      <c r="B3214" s="10">
        <v>42272</v>
      </c>
      <c r="C3214" s="11" t="s">
        <v>493</v>
      </c>
      <c r="D3214" s="11" t="s">
        <v>65</v>
      </c>
      <c r="E3214" s="11" t="s">
        <v>12</v>
      </c>
      <c r="F3214" s="11" t="s">
        <v>13</v>
      </c>
      <c r="G3214" s="11" t="s">
        <v>1009</v>
      </c>
      <c r="H3214" s="11" t="s">
        <v>14</v>
      </c>
      <c r="I3214" s="11" t="s">
        <v>1014</v>
      </c>
      <c r="J3214" s="11" t="s">
        <v>1076</v>
      </c>
      <c r="K3214" s="11" t="s">
        <v>1261</v>
      </c>
      <c r="L3214" s="11" t="s">
        <v>1265</v>
      </c>
      <c r="M3214" s="11" t="s">
        <v>1272</v>
      </c>
      <c r="N3214" s="10">
        <v>42274</v>
      </c>
      <c r="O3214" s="12">
        <v>218</v>
      </c>
      <c r="P3214" s="12">
        <v>352</v>
      </c>
      <c r="Q3214" s="12">
        <v>134</v>
      </c>
      <c r="R3214" s="11">
        <v>2</v>
      </c>
      <c r="S3214" s="12">
        <v>704</v>
      </c>
      <c r="T3214" s="13">
        <v>7.0000000000000007E-2</v>
      </c>
      <c r="U3214" s="12">
        <v>49.28</v>
      </c>
      <c r="V3214" s="12">
        <v>654.72</v>
      </c>
      <c r="W3214" s="12">
        <v>683</v>
      </c>
      <c r="X3214" s="12">
        <v>4893</v>
      </c>
      <c r="Y3214" s="14">
        <f>+DAY('TABLA PRINCIPAL'!$B3214)</f>
        <v>25</v>
      </c>
      <c r="Z3214" s="14">
        <f>+MONTH('TABLA PRINCIPAL'!$B3214)</f>
        <v>9</v>
      </c>
      <c r="AA3214" s="14">
        <f>+YEAR('TABLA PRINCIPAL'!$B3214)</f>
        <v>2015</v>
      </c>
      <c r="AB3214" s="22" t="str">
        <f>+IF(Ventas_Oficina[[#This Row],[Total del pedido]]&gt;=100000,"SI","NO")</f>
        <v>NO</v>
      </c>
      <c r="AC3214" s="22" t="str">
        <f>+_xlfn.XLOOKUP(Ventas_Oficina[[#This Row],[Nº de artículo]],AUXILIAR!A3213:A8117,AUXILIAR!D3213:D8117,"Error",0)</f>
        <v>Enviado a tiempo</v>
      </c>
      <c r="AD3214" s="22" t="str">
        <f>+IF(AND(Ventas_Oficina[[#This Row],[Total]]&gt;75000,Ventas_Oficina[[#This Row],[Envio a tiempo]]="Enviado a tiempo"),"Buena Venta","Venta Mala")</f>
        <v>Venta Mala</v>
      </c>
    </row>
    <row r="3215" spans="1:30" x14ac:dyDescent="0.25">
      <c r="A3215" s="25">
        <v>1523794</v>
      </c>
      <c r="B3215" s="5">
        <v>42273</v>
      </c>
      <c r="C3215" s="6" t="s">
        <v>482</v>
      </c>
      <c r="D3215" s="6" t="s">
        <v>150</v>
      </c>
      <c r="E3215" s="6" t="s">
        <v>12</v>
      </c>
      <c r="F3215" s="6" t="s">
        <v>13</v>
      </c>
      <c r="G3215" s="6" t="s">
        <v>1009</v>
      </c>
      <c r="H3215" s="6" t="s">
        <v>14</v>
      </c>
      <c r="I3215" s="6" t="s">
        <v>1014</v>
      </c>
      <c r="J3215" s="6" t="s">
        <v>1045</v>
      </c>
      <c r="K3215" s="6" t="s">
        <v>1261</v>
      </c>
      <c r="L3215" s="6" t="s">
        <v>1265</v>
      </c>
      <c r="M3215" s="6" t="s">
        <v>1273</v>
      </c>
      <c r="N3215" s="5">
        <v>42274</v>
      </c>
      <c r="O3215" s="7">
        <v>93</v>
      </c>
      <c r="P3215" s="7">
        <v>148</v>
      </c>
      <c r="Q3215" s="7">
        <v>55</v>
      </c>
      <c r="R3215" s="6">
        <v>40</v>
      </c>
      <c r="S3215" s="7">
        <v>5920</v>
      </c>
      <c r="T3215" s="8">
        <v>0</v>
      </c>
      <c r="U3215" s="7">
        <v>0</v>
      </c>
      <c r="V3215" s="7">
        <v>5920</v>
      </c>
      <c r="W3215" s="7">
        <v>70</v>
      </c>
      <c r="X3215" s="7">
        <v>4893</v>
      </c>
      <c r="Y3215" s="9">
        <f>+DAY('TABLA PRINCIPAL'!$B3215)</f>
        <v>26</v>
      </c>
      <c r="Z3215" s="9">
        <f>+MONTH('TABLA PRINCIPAL'!$B3215)</f>
        <v>9</v>
      </c>
      <c r="AA3215" s="9">
        <f>+YEAR('TABLA PRINCIPAL'!$B3215)</f>
        <v>2015</v>
      </c>
      <c r="AB3215" s="22" t="str">
        <f>+IF(Ventas_Oficina[[#This Row],[Total del pedido]]&gt;=100000,"SI","NO")</f>
        <v>NO</v>
      </c>
      <c r="AC3215" s="22" t="str">
        <f>+_xlfn.XLOOKUP(Ventas_Oficina[[#This Row],[Nº de artículo]],AUXILIAR!A3214:A8118,AUXILIAR!D3214:D8118,"Error",0)</f>
        <v>Enviado a tiempo</v>
      </c>
      <c r="AD3215" s="22" t="str">
        <f>+IF(AND(Ventas_Oficina[[#This Row],[Total]]&gt;75000,Ventas_Oficina[[#This Row],[Envio a tiempo]]="Enviado a tiempo"),"Buena Venta","Venta Mala")</f>
        <v>Venta Mala</v>
      </c>
    </row>
    <row r="3216" spans="1:30" x14ac:dyDescent="0.25">
      <c r="A3216" s="26">
        <v>1523794</v>
      </c>
      <c r="B3216" s="10">
        <v>42272</v>
      </c>
      <c r="C3216" s="11" t="s">
        <v>493</v>
      </c>
      <c r="D3216" s="11" t="s">
        <v>65</v>
      </c>
      <c r="E3216" s="11" t="s">
        <v>12</v>
      </c>
      <c r="F3216" s="11" t="s">
        <v>13</v>
      </c>
      <c r="G3216" s="11" t="s">
        <v>1008</v>
      </c>
      <c r="H3216" s="11" t="s">
        <v>14</v>
      </c>
      <c r="I3216" s="11" t="s">
        <v>1016</v>
      </c>
      <c r="J3216" s="11" t="s">
        <v>1044</v>
      </c>
      <c r="K3216" s="11" t="s">
        <v>1261</v>
      </c>
      <c r="L3216" s="11" t="s">
        <v>1267</v>
      </c>
      <c r="M3216" s="11" t="s">
        <v>1272</v>
      </c>
      <c r="N3216" s="10">
        <v>42274</v>
      </c>
      <c r="O3216" s="12">
        <v>118</v>
      </c>
      <c r="P3216" s="12">
        <v>188</v>
      </c>
      <c r="Q3216" s="12">
        <v>70</v>
      </c>
      <c r="R3216" s="11">
        <v>35</v>
      </c>
      <c r="S3216" s="12">
        <v>6580</v>
      </c>
      <c r="T3216" s="13">
        <v>0.09</v>
      </c>
      <c r="U3216" s="12">
        <v>592.19999999999993</v>
      </c>
      <c r="V3216" s="12">
        <v>5987.8</v>
      </c>
      <c r="W3216" s="12">
        <v>149</v>
      </c>
      <c r="X3216" s="12">
        <v>4893</v>
      </c>
      <c r="Y3216" s="14">
        <f>+DAY('TABLA PRINCIPAL'!$B3216)</f>
        <v>25</v>
      </c>
      <c r="Z3216" s="14">
        <f>+MONTH('TABLA PRINCIPAL'!$B3216)</f>
        <v>9</v>
      </c>
      <c r="AA3216" s="14">
        <f>+YEAR('TABLA PRINCIPAL'!$B3216)</f>
        <v>2015</v>
      </c>
      <c r="AB3216" s="22" t="str">
        <f>+IF(Ventas_Oficina[[#This Row],[Total del pedido]]&gt;=100000,"SI","NO")</f>
        <v>NO</v>
      </c>
      <c r="AC3216" s="22" t="str">
        <f>+_xlfn.XLOOKUP(Ventas_Oficina[[#This Row],[Nº de artículo]],AUXILIAR!A3215:A8119,AUXILIAR!D3215:D8119,"Error",0)</f>
        <v>No enviado a tiempo</v>
      </c>
      <c r="AD3216" s="22" t="str">
        <f>+IF(AND(Ventas_Oficina[[#This Row],[Total]]&gt;75000,Ventas_Oficina[[#This Row],[Envio a tiempo]]="Enviado a tiempo"),"Buena Venta","Venta Mala")</f>
        <v>Venta Mala</v>
      </c>
    </row>
    <row r="3217" spans="1:30" x14ac:dyDescent="0.25">
      <c r="A3217" s="25">
        <v>1524525</v>
      </c>
      <c r="B3217" s="5">
        <v>42275</v>
      </c>
      <c r="C3217" s="6" t="s">
        <v>430</v>
      </c>
      <c r="D3217" s="6" t="s">
        <v>19</v>
      </c>
      <c r="E3217" s="6" t="s">
        <v>4</v>
      </c>
      <c r="F3217" s="6" t="s">
        <v>5</v>
      </c>
      <c r="G3217" s="6" t="s">
        <v>1009</v>
      </c>
      <c r="H3217" s="6" t="s">
        <v>6</v>
      </c>
      <c r="I3217" s="6" t="s">
        <v>1015</v>
      </c>
      <c r="J3217" s="6" t="s">
        <v>1037</v>
      </c>
      <c r="K3217" s="6" t="s">
        <v>1261</v>
      </c>
      <c r="L3217" s="6" t="s">
        <v>1267</v>
      </c>
      <c r="M3217" s="6" t="s">
        <v>1272</v>
      </c>
      <c r="N3217" s="5">
        <v>42277</v>
      </c>
      <c r="O3217" s="7">
        <v>340</v>
      </c>
      <c r="P3217" s="7">
        <v>540</v>
      </c>
      <c r="Q3217" s="7">
        <v>200</v>
      </c>
      <c r="R3217" s="6">
        <v>21</v>
      </c>
      <c r="S3217" s="7">
        <v>11340</v>
      </c>
      <c r="T3217" s="8">
        <v>0</v>
      </c>
      <c r="U3217" s="7">
        <v>0</v>
      </c>
      <c r="V3217" s="7">
        <v>11340</v>
      </c>
      <c r="W3217" s="7">
        <v>778</v>
      </c>
      <c r="X3217" s="7">
        <v>5962</v>
      </c>
      <c r="Y3217" s="9">
        <f>+DAY('TABLA PRINCIPAL'!$B3217)</f>
        <v>28</v>
      </c>
      <c r="Z3217" s="9">
        <f>+MONTH('TABLA PRINCIPAL'!$B3217)</f>
        <v>9</v>
      </c>
      <c r="AA3217" s="9">
        <f>+YEAR('TABLA PRINCIPAL'!$B3217)</f>
        <v>2015</v>
      </c>
      <c r="AB3217" s="22" t="str">
        <f>+IF(Ventas_Oficina[[#This Row],[Total del pedido]]&gt;=100000,"SI","NO")</f>
        <v>NO</v>
      </c>
      <c r="AC3217" s="22" t="str">
        <f>+_xlfn.XLOOKUP(Ventas_Oficina[[#This Row],[Nº de artículo]],AUXILIAR!A3216:A8120,AUXILIAR!D3216:D8120,"Error",0)</f>
        <v>Enviado a tiempo</v>
      </c>
      <c r="AD3217" s="22" t="str">
        <f>+IF(AND(Ventas_Oficina[[#This Row],[Total]]&gt;75000,Ventas_Oficina[[#This Row],[Envio a tiempo]]="Enviado a tiempo"),"Buena Venta","Venta Mala")</f>
        <v>Venta Mala</v>
      </c>
    </row>
    <row r="3218" spans="1:30" x14ac:dyDescent="0.25">
      <c r="A3218" s="26">
        <v>1524525</v>
      </c>
      <c r="B3218" s="10">
        <v>42264</v>
      </c>
      <c r="C3218" s="11" t="s">
        <v>250</v>
      </c>
      <c r="D3218" s="11" t="s">
        <v>118</v>
      </c>
      <c r="E3218" s="11" t="s">
        <v>4</v>
      </c>
      <c r="F3218" s="11" t="s">
        <v>5</v>
      </c>
      <c r="G3218" s="11" t="s">
        <v>1010</v>
      </c>
      <c r="H3218" s="11" t="s">
        <v>53</v>
      </c>
      <c r="I3218" s="11" t="s">
        <v>1016</v>
      </c>
      <c r="J3218" s="11" t="s">
        <v>1080</v>
      </c>
      <c r="K3218" s="11" t="s">
        <v>1261</v>
      </c>
      <c r="L3218" s="11" t="s">
        <v>1267</v>
      </c>
      <c r="M3218" s="11" t="s">
        <v>1272</v>
      </c>
      <c r="N3218" s="10">
        <v>42264</v>
      </c>
      <c r="O3218" s="12">
        <v>350</v>
      </c>
      <c r="P3218" s="12">
        <v>574</v>
      </c>
      <c r="Q3218" s="12">
        <v>224</v>
      </c>
      <c r="R3218" s="11">
        <v>12</v>
      </c>
      <c r="S3218" s="12">
        <v>6888</v>
      </c>
      <c r="T3218" s="13">
        <v>0.01</v>
      </c>
      <c r="U3218" s="12">
        <v>68.88</v>
      </c>
      <c r="V3218" s="12">
        <v>6819.12</v>
      </c>
      <c r="W3218" s="12">
        <v>501</v>
      </c>
      <c r="X3218" s="12">
        <v>1076</v>
      </c>
      <c r="Y3218" s="14">
        <f>+DAY('TABLA PRINCIPAL'!$B3218)</f>
        <v>17</v>
      </c>
      <c r="Z3218" s="14">
        <f>+MONTH('TABLA PRINCIPAL'!$B3218)</f>
        <v>9</v>
      </c>
      <c r="AA3218" s="14">
        <f>+YEAR('TABLA PRINCIPAL'!$B3218)</f>
        <v>2015</v>
      </c>
      <c r="AB3218" s="22" t="str">
        <f>+IF(Ventas_Oficina[[#This Row],[Total del pedido]]&gt;=100000,"SI","NO")</f>
        <v>NO</v>
      </c>
      <c r="AC3218" s="22" t="str">
        <f>+_xlfn.XLOOKUP(Ventas_Oficina[[#This Row],[Nº de artículo]],AUXILIAR!A3217:A8121,AUXILIAR!D3217:D8121,"Error",0)</f>
        <v>Enviado a tiempo</v>
      </c>
      <c r="AD3218" s="22" t="str">
        <f>+IF(AND(Ventas_Oficina[[#This Row],[Total]]&gt;75000,Ventas_Oficina[[#This Row],[Envio a tiempo]]="Enviado a tiempo"),"Buena Venta","Venta Mala")</f>
        <v>Venta Mala</v>
      </c>
    </row>
    <row r="3219" spans="1:30" x14ac:dyDescent="0.25">
      <c r="A3219" s="25">
        <v>1525255</v>
      </c>
      <c r="B3219" s="5">
        <v>42634</v>
      </c>
      <c r="C3219" s="6" t="s">
        <v>63</v>
      </c>
      <c r="D3219" s="6" t="s">
        <v>52</v>
      </c>
      <c r="E3219" s="6" t="s">
        <v>4</v>
      </c>
      <c r="F3219" s="6" t="s">
        <v>5</v>
      </c>
      <c r="G3219" s="6" t="s">
        <v>1007</v>
      </c>
      <c r="H3219" s="6" t="s">
        <v>53</v>
      </c>
      <c r="I3219" s="6" t="s">
        <v>1014</v>
      </c>
      <c r="J3219" s="6" t="s">
        <v>1094</v>
      </c>
      <c r="K3219" s="6" t="s">
        <v>1261</v>
      </c>
      <c r="L3219" s="6" t="s">
        <v>1266</v>
      </c>
      <c r="M3219" s="6" t="s">
        <v>1272</v>
      </c>
      <c r="N3219" s="5">
        <v>42634</v>
      </c>
      <c r="O3219" s="7">
        <v>1239</v>
      </c>
      <c r="P3219" s="7">
        <v>1998</v>
      </c>
      <c r="Q3219" s="7">
        <v>759</v>
      </c>
      <c r="R3219" s="6">
        <v>24</v>
      </c>
      <c r="S3219" s="7">
        <v>47952</v>
      </c>
      <c r="T3219" s="8">
        <v>0.05</v>
      </c>
      <c r="U3219" s="7">
        <v>2397.6</v>
      </c>
      <c r="V3219" s="7">
        <v>45554.400000000001</v>
      </c>
      <c r="W3219" s="7">
        <v>577</v>
      </c>
      <c r="X3219" s="7">
        <v>38539</v>
      </c>
      <c r="Y3219" s="9">
        <f>+DAY('TABLA PRINCIPAL'!$B3219)</f>
        <v>21</v>
      </c>
      <c r="Z3219" s="9">
        <f>+MONTH('TABLA PRINCIPAL'!$B3219)</f>
        <v>9</v>
      </c>
      <c r="AA3219" s="9">
        <f>+YEAR('TABLA PRINCIPAL'!$B3219)</f>
        <v>2016</v>
      </c>
      <c r="AB3219" s="22" t="str">
        <f>+IF(Ventas_Oficina[[#This Row],[Total del pedido]]&gt;=100000,"SI","NO")</f>
        <v>NO</v>
      </c>
      <c r="AC3219" s="22" t="str">
        <f>+_xlfn.XLOOKUP(Ventas_Oficina[[#This Row],[Nº de artículo]],AUXILIAR!A3218:A8122,AUXILIAR!D3218:D8122,"Error",0)</f>
        <v>No enviado a tiempo</v>
      </c>
      <c r="AD3219" s="22" t="str">
        <f>+IF(AND(Ventas_Oficina[[#This Row],[Total]]&gt;75000,Ventas_Oficina[[#This Row],[Envio a tiempo]]="Enviado a tiempo"),"Buena Venta","Venta Mala")</f>
        <v>Venta Mala</v>
      </c>
    </row>
    <row r="3220" spans="1:30" x14ac:dyDescent="0.25">
      <c r="A3220" s="26">
        <v>1525255</v>
      </c>
      <c r="B3220" s="10">
        <v>42458</v>
      </c>
      <c r="C3220" s="11" t="s">
        <v>818</v>
      </c>
      <c r="D3220" s="11" t="s">
        <v>156</v>
      </c>
      <c r="E3220" s="11" t="s">
        <v>12</v>
      </c>
      <c r="F3220" s="11" t="s">
        <v>13</v>
      </c>
      <c r="G3220" s="11" t="s">
        <v>1009</v>
      </c>
      <c r="H3220" s="11" t="s">
        <v>42</v>
      </c>
      <c r="I3220" s="11" t="s">
        <v>1016</v>
      </c>
      <c r="J3220" s="11" t="s">
        <v>1094</v>
      </c>
      <c r="K3220" s="11" t="s">
        <v>1263</v>
      </c>
      <c r="L3220" s="11" t="s">
        <v>1266</v>
      </c>
      <c r="M3220" s="11" t="s">
        <v>1272</v>
      </c>
      <c r="N3220" s="10">
        <v>42460</v>
      </c>
      <c r="O3220" s="12">
        <v>1239</v>
      </c>
      <c r="P3220" s="12">
        <v>1998</v>
      </c>
      <c r="Q3220" s="12">
        <v>759</v>
      </c>
      <c r="R3220" s="11">
        <v>10</v>
      </c>
      <c r="S3220" s="12">
        <v>19980</v>
      </c>
      <c r="T3220" s="13">
        <v>0.01</v>
      </c>
      <c r="U3220" s="12">
        <v>199.8</v>
      </c>
      <c r="V3220" s="12">
        <v>19780.2</v>
      </c>
      <c r="W3220" s="12">
        <v>577</v>
      </c>
      <c r="X3220" s="12">
        <v>38539</v>
      </c>
      <c r="Y3220" s="14">
        <f>+DAY('TABLA PRINCIPAL'!$B3220)</f>
        <v>29</v>
      </c>
      <c r="Z3220" s="14">
        <f>+MONTH('TABLA PRINCIPAL'!$B3220)</f>
        <v>3</v>
      </c>
      <c r="AA3220" s="14">
        <f>+YEAR('TABLA PRINCIPAL'!$B3220)</f>
        <v>2016</v>
      </c>
      <c r="AB3220" s="22" t="str">
        <f>+IF(Ventas_Oficina[[#This Row],[Total del pedido]]&gt;=100000,"SI","NO")</f>
        <v>NO</v>
      </c>
      <c r="AC3220" s="22" t="str">
        <f>+_xlfn.XLOOKUP(Ventas_Oficina[[#This Row],[Nº de artículo]],AUXILIAR!A3219:A8123,AUXILIAR!D3219:D8123,"Error",0)</f>
        <v>No enviado a tiempo</v>
      </c>
      <c r="AD3220" s="22" t="str">
        <f>+IF(AND(Ventas_Oficina[[#This Row],[Total]]&gt;75000,Ventas_Oficina[[#This Row],[Envio a tiempo]]="Enviado a tiempo"),"Buena Venta","Venta Mala")</f>
        <v>Venta Mala</v>
      </c>
    </row>
    <row r="3221" spans="1:30" x14ac:dyDescent="0.25">
      <c r="A3221" s="25">
        <v>1525255</v>
      </c>
      <c r="B3221" s="5">
        <v>42682</v>
      </c>
      <c r="C3221" s="6" t="s">
        <v>398</v>
      </c>
      <c r="D3221" s="6" t="s">
        <v>46</v>
      </c>
      <c r="E3221" s="6" t="s">
        <v>4</v>
      </c>
      <c r="F3221" s="6" t="s">
        <v>5</v>
      </c>
      <c r="G3221" s="6" t="s">
        <v>1010</v>
      </c>
      <c r="H3221" s="6" t="s">
        <v>9</v>
      </c>
      <c r="I3221" s="6" t="s">
        <v>1015</v>
      </c>
      <c r="J3221" s="6" t="s">
        <v>1173</v>
      </c>
      <c r="K3221" s="6" t="s">
        <v>1261</v>
      </c>
      <c r="L3221" s="6" t="s">
        <v>1265</v>
      </c>
      <c r="M3221" s="6" t="s">
        <v>1273</v>
      </c>
      <c r="N3221" s="5">
        <v>42676</v>
      </c>
      <c r="O3221" s="7">
        <v>489</v>
      </c>
      <c r="P3221" s="7">
        <v>764</v>
      </c>
      <c r="Q3221" s="7">
        <v>275</v>
      </c>
      <c r="R3221" s="6">
        <v>6</v>
      </c>
      <c r="S3221" s="7">
        <v>4584</v>
      </c>
      <c r="T3221" s="8">
        <v>0.04</v>
      </c>
      <c r="U3221" s="7">
        <v>183.36</v>
      </c>
      <c r="V3221" s="7">
        <v>4400.6400000000003</v>
      </c>
      <c r="W3221" s="7">
        <v>139</v>
      </c>
      <c r="X3221" s="7">
        <v>5467</v>
      </c>
      <c r="Y3221" s="9">
        <f>+DAY('TABLA PRINCIPAL'!$B3221)</f>
        <v>8</v>
      </c>
      <c r="Z3221" s="9">
        <f>+MONTH('TABLA PRINCIPAL'!$B3221)</f>
        <v>11</v>
      </c>
      <c r="AA3221" s="9">
        <f>+YEAR('TABLA PRINCIPAL'!$B3221)</f>
        <v>2016</v>
      </c>
      <c r="AB3221" s="22" t="str">
        <f>+IF(Ventas_Oficina[[#This Row],[Total del pedido]]&gt;=100000,"SI","NO")</f>
        <v>NO</v>
      </c>
      <c r="AC3221" s="22" t="str">
        <f>+_xlfn.XLOOKUP(Ventas_Oficina[[#This Row],[Nº de artículo]],AUXILIAR!A3220:A8124,AUXILIAR!D3220:D8124,"Error",0)</f>
        <v>Enviado a tiempo</v>
      </c>
      <c r="AD3221" s="22" t="str">
        <f>+IF(AND(Ventas_Oficina[[#This Row],[Total]]&gt;75000,Ventas_Oficina[[#This Row],[Envio a tiempo]]="Enviado a tiempo"),"Buena Venta","Venta Mala")</f>
        <v>Venta Mala</v>
      </c>
    </row>
    <row r="3222" spans="1:30" x14ac:dyDescent="0.25">
      <c r="A3222" s="26">
        <v>1525255</v>
      </c>
      <c r="B3222" s="10">
        <v>42634</v>
      </c>
      <c r="C3222" s="11" t="s">
        <v>63</v>
      </c>
      <c r="D3222" s="11" t="s">
        <v>52</v>
      </c>
      <c r="E3222" s="11" t="s">
        <v>4</v>
      </c>
      <c r="F3222" s="11" t="s">
        <v>5</v>
      </c>
      <c r="G3222" s="11" t="s">
        <v>1008</v>
      </c>
      <c r="H3222" s="11" t="s">
        <v>53</v>
      </c>
      <c r="I3222" s="11" t="s">
        <v>1014</v>
      </c>
      <c r="J3222" s="11" t="s">
        <v>1094</v>
      </c>
      <c r="K3222" s="11" t="s">
        <v>1261</v>
      </c>
      <c r="L3222" s="11" t="s">
        <v>1265</v>
      </c>
      <c r="M3222" s="11" t="s">
        <v>1272</v>
      </c>
      <c r="N3222" s="10">
        <v>42634</v>
      </c>
      <c r="O3222" s="12">
        <v>1239</v>
      </c>
      <c r="P3222" s="12">
        <v>1998</v>
      </c>
      <c r="Q3222" s="12">
        <v>759</v>
      </c>
      <c r="R3222" s="11">
        <v>14</v>
      </c>
      <c r="S3222" s="12">
        <v>27972</v>
      </c>
      <c r="T3222" s="13">
        <v>0.01</v>
      </c>
      <c r="U3222" s="12">
        <v>279.72000000000003</v>
      </c>
      <c r="V3222" s="12">
        <v>27692.28</v>
      </c>
      <c r="W3222" s="12">
        <v>577</v>
      </c>
      <c r="X3222" s="12">
        <v>38539</v>
      </c>
      <c r="Y3222" s="14">
        <f>+DAY('TABLA PRINCIPAL'!$B3222)</f>
        <v>21</v>
      </c>
      <c r="Z3222" s="14">
        <f>+MONTH('TABLA PRINCIPAL'!$B3222)</f>
        <v>9</v>
      </c>
      <c r="AA3222" s="14">
        <f>+YEAR('TABLA PRINCIPAL'!$B3222)</f>
        <v>2016</v>
      </c>
      <c r="AB3222" s="22" t="str">
        <f>+IF(Ventas_Oficina[[#This Row],[Total del pedido]]&gt;=100000,"SI","NO")</f>
        <v>NO</v>
      </c>
      <c r="AC3222" s="22" t="str">
        <f>+_xlfn.XLOOKUP(Ventas_Oficina[[#This Row],[Nº de artículo]],AUXILIAR!A3221:A8125,AUXILIAR!D3221:D8125,"Error",0)</f>
        <v>No enviado a tiempo</v>
      </c>
      <c r="AD3222" s="22" t="str">
        <f>+IF(AND(Ventas_Oficina[[#This Row],[Total]]&gt;75000,Ventas_Oficina[[#This Row],[Envio a tiempo]]="Enviado a tiempo"),"Buena Venta","Venta Mala")</f>
        <v>Venta Mala</v>
      </c>
    </row>
    <row r="3223" spans="1:30" x14ac:dyDescent="0.25">
      <c r="A3223" s="25">
        <v>1525255</v>
      </c>
      <c r="B3223" s="5">
        <v>42215</v>
      </c>
      <c r="C3223" s="6" t="s">
        <v>334</v>
      </c>
      <c r="D3223" s="6" t="s">
        <v>88</v>
      </c>
      <c r="E3223" s="6" t="s">
        <v>4</v>
      </c>
      <c r="F3223" s="6" t="s">
        <v>5</v>
      </c>
      <c r="G3223" s="6" t="s">
        <v>1007</v>
      </c>
      <c r="H3223" s="6" t="s">
        <v>39</v>
      </c>
      <c r="I3223" s="6" t="s">
        <v>1016</v>
      </c>
      <c r="J3223" s="6" t="s">
        <v>1094</v>
      </c>
      <c r="K3223" s="6" t="s">
        <v>1261</v>
      </c>
      <c r="L3223" s="6" t="s">
        <v>1265</v>
      </c>
      <c r="M3223" s="6" t="s">
        <v>1272</v>
      </c>
      <c r="N3223" s="5">
        <v>42216</v>
      </c>
      <c r="O3223" s="7">
        <v>1239</v>
      </c>
      <c r="P3223" s="7">
        <v>1998</v>
      </c>
      <c r="Q3223" s="7">
        <v>759</v>
      </c>
      <c r="R3223" s="6">
        <v>31</v>
      </c>
      <c r="S3223" s="7">
        <v>61938</v>
      </c>
      <c r="T3223" s="8">
        <v>0.03</v>
      </c>
      <c r="U3223" s="7">
        <v>1858.1399999999999</v>
      </c>
      <c r="V3223" s="7">
        <v>60079.86</v>
      </c>
      <c r="W3223" s="7">
        <v>577</v>
      </c>
      <c r="X3223" s="7">
        <v>38539</v>
      </c>
      <c r="Y3223" s="9">
        <f>+DAY('TABLA PRINCIPAL'!$B3223)</f>
        <v>30</v>
      </c>
      <c r="Z3223" s="9">
        <f>+MONTH('TABLA PRINCIPAL'!$B3223)</f>
        <v>7</v>
      </c>
      <c r="AA3223" s="9">
        <f>+YEAR('TABLA PRINCIPAL'!$B3223)</f>
        <v>2015</v>
      </c>
      <c r="AB3223" s="22" t="str">
        <f>+IF(Ventas_Oficina[[#This Row],[Total del pedido]]&gt;=100000,"SI","NO")</f>
        <v>NO</v>
      </c>
      <c r="AC3223" s="22" t="str">
        <f>+_xlfn.XLOOKUP(Ventas_Oficina[[#This Row],[Nº de artículo]],AUXILIAR!A3222:A8126,AUXILIAR!D3222:D8126,"Error",0)</f>
        <v>No enviado a tiempo</v>
      </c>
      <c r="AD3223" s="22" t="str">
        <f>+IF(AND(Ventas_Oficina[[#This Row],[Total]]&gt;75000,Ventas_Oficina[[#This Row],[Envio a tiempo]]="Enviado a tiempo"),"Buena Venta","Venta Mala")</f>
        <v>Venta Mala</v>
      </c>
    </row>
    <row r="3224" spans="1:30" x14ac:dyDescent="0.25">
      <c r="A3224" s="26">
        <v>1525255</v>
      </c>
      <c r="B3224" s="10">
        <v>42436</v>
      </c>
      <c r="C3224" s="11" t="s">
        <v>332</v>
      </c>
      <c r="D3224" s="11" t="s">
        <v>26</v>
      </c>
      <c r="E3224" s="11" t="s">
        <v>4</v>
      </c>
      <c r="F3224" s="11" t="s">
        <v>5</v>
      </c>
      <c r="G3224" s="11" t="s">
        <v>1008</v>
      </c>
      <c r="H3224" s="11" t="s">
        <v>27</v>
      </c>
      <c r="I3224" s="11" t="s">
        <v>1012</v>
      </c>
      <c r="J3224" s="11" t="s">
        <v>1101</v>
      </c>
      <c r="K3224" s="11" t="s">
        <v>1261</v>
      </c>
      <c r="L3224" s="11" t="s">
        <v>1265</v>
      </c>
      <c r="M3224" s="11" t="s">
        <v>1272</v>
      </c>
      <c r="N3224" s="10">
        <v>42437</v>
      </c>
      <c r="O3224" s="12">
        <v>27899</v>
      </c>
      <c r="P3224" s="12">
        <v>44999</v>
      </c>
      <c r="Q3224" s="12">
        <v>17100</v>
      </c>
      <c r="R3224" s="11">
        <v>31</v>
      </c>
      <c r="S3224" s="12">
        <v>1394969</v>
      </c>
      <c r="T3224" s="13">
        <v>0.09</v>
      </c>
      <c r="U3224" s="12">
        <v>125547.20999999999</v>
      </c>
      <c r="V3224" s="12">
        <v>1269421.79</v>
      </c>
      <c r="W3224" s="12">
        <v>4900</v>
      </c>
      <c r="X3224" s="12">
        <v>59165</v>
      </c>
      <c r="Y3224" s="14">
        <f>+DAY('TABLA PRINCIPAL'!$B3224)</f>
        <v>7</v>
      </c>
      <c r="Z3224" s="14">
        <f>+MONTH('TABLA PRINCIPAL'!$B3224)</f>
        <v>3</v>
      </c>
      <c r="AA3224" s="14">
        <f>+YEAR('TABLA PRINCIPAL'!$B3224)</f>
        <v>2016</v>
      </c>
      <c r="AB3224" s="22" t="str">
        <f>+IF(Ventas_Oficina[[#This Row],[Total del pedido]]&gt;=100000,"SI","NO")</f>
        <v>SI</v>
      </c>
      <c r="AC3224" s="22" t="str">
        <f>+_xlfn.XLOOKUP(Ventas_Oficina[[#This Row],[Nº de artículo]],AUXILIAR!A3223:A8127,AUXILIAR!D3223:D8127,"Error",0)</f>
        <v>No enviado a tiempo</v>
      </c>
      <c r="AD3224" s="22" t="str">
        <f>+IF(AND(Ventas_Oficina[[#This Row],[Total]]&gt;75000,Ventas_Oficina[[#This Row],[Envio a tiempo]]="Enviado a tiempo"),"Buena Venta","Venta Mala")</f>
        <v>Venta Mala</v>
      </c>
    </row>
    <row r="3225" spans="1:30" x14ac:dyDescent="0.25">
      <c r="A3225" s="25">
        <v>1525621</v>
      </c>
      <c r="B3225" s="5">
        <v>42274</v>
      </c>
      <c r="C3225" s="6" t="s">
        <v>482</v>
      </c>
      <c r="D3225" s="6" t="s">
        <v>150</v>
      </c>
      <c r="E3225" s="6" t="s">
        <v>12</v>
      </c>
      <c r="F3225" s="6" t="s">
        <v>13</v>
      </c>
      <c r="G3225" s="6" t="s">
        <v>1009</v>
      </c>
      <c r="H3225" s="6" t="s">
        <v>42</v>
      </c>
      <c r="I3225" s="6" t="s">
        <v>1012</v>
      </c>
      <c r="J3225" s="6" t="s">
        <v>1094</v>
      </c>
      <c r="K3225" s="6" t="s">
        <v>1261</v>
      </c>
      <c r="L3225" s="6" t="s">
        <v>1265</v>
      </c>
      <c r="M3225" s="6" t="s">
        <v>1272</v>
      </c>
      <c r="N3225" s="5">
        <v>42274</v>
      </c>
      <c r="O3225" s="7">
        <v>1239</v>
      </c>
      <c r="P3225" s="7">
        <v>1998</v>
      </c>
      <c r="Q3225" s="7">
        <v>759</v>
      </c>
      <c r="R3225" s="6">
        <v>8</v>
      </c>
      <c r="S3225" s="7">
        <v>15984</v>
      </c>
      <c r="T3225" s="8">
        <v>0.05</v>
      </c>
      <c r="U3225" s="7">
        <v>799.2</v>
      </c>
      <c r="V3225" s="7">
        <v>15184.8</v>
      </c>
      <c r="W3225" s="7">
        <v>577</v>
      </c>
      <c r="X3225" s="7">
        <v>64433</v>
      </c>
      <c r="Y3225" s="9">
        <f>+DAY('TABLA PRINCIPAL'!$B3225)</f>
        <v>27</v>
      </c>
      <c r="Z3225" s="9">
        <f>+MONTH('TABLA PRINCIPAL'!$B3225)</f>
        <v>9</v>
      </c>
      <c r="AA3225" s="9">
        <f>+YEAR('TABLA PRINCIPAL'!$B3225)</f>
        <v>2015</v>
      </c>
      <c r="AB3225" s="22" t="str">
        <f>+IF(Ventas_Oficina[[#This Row],[Total del pedido]]&gt;=100000,"SI","NO")</f>
        <v>NO</v>
      </c>
      <c r="AC3225" s="22" t="str">
        <f>+_xlfn.XLOOKUP(Ventas_Oficina[[#This Row],[Nº de artículo]],AUXILIAR!A3224:A8128,AUXILIAR!D3224:D8128,"Error",0)</f>
        <v>No enviado a tiempo</v>
      </c>
      <c r="AD3225" s="22" t="str">
        <f>+IF(AND(Ventas_Oficina[[#This Row],[Total]]&gt;75000,Ventas_Oficina[[#This Row],[Envio a tiempo]]="Enviado a tiempo"),"Buena Venta","Venta Mala")</f>
        <v>Venta Mala</v>
      </c>
    </row>
    <row r="3226" spans="1:30" x14ac:dyDescent="0.25">
      <c r="A3226" s="26">
        <v>1525986</v>
      </c>
      <c r="B3226" s="10">
        <v>42183</v>
      </c>
      <c r="C3226" s="11" t="s">
        <v>392</v>
      </c>
      <c r="D3226" s="11" t="s">
        <v>46</v>
      </c>
      <c r="E3226" s="11" t="s">
        <v>4</v>
      </c>
      <c r="F3226" s="11" t="s">
        <v>5</v>
      </c>
      <c r="G3226" s="11" t="s">
        <v>1007</v>
      </c>
      <c r="H3226" s="11" t="s">
        <v>9</v>
      </c>
      <c r="I3226" s="11" t="s">
        <v>1014</v>
      </c>
      <c r="J3226" s="11" t="s">
        <v>1075</v>
      </c>
      <c r="K3226" s="11" t="s">
        <v>1261</v>
      </c>
      <c r="L3226" s="11" t="s">
        <v>1265</v>
      </c>
      <c r="M3226" s="11" t="s">
        <v>1272</v>
      </c>
      <c r="N3226" s="10">
        <v>42185</v>
      </c>
      <c r="O3226" s="12">
        <v>225</v>
      </c>
      <c r="P3226" s="12">
        <v>369</v>
      </c>
      <c r="Q3226" s="12">
        <v>144</v>
      </c>
      <c r="R3226" s="11">
        <v>13</v>
      </c>
      <c r="S3226" s="12">
        <v>4797</v>
      </c>
      <c r="T3226" s="13">
        <v>0.02</v>
      </c>
      <c r="U3226" s="12">
        <v>95.94</v>
      </c>
      <c r="V3226" s="12">
        <v>4701.0600000000004</v>
      </c>
      <c r="W3226" s="12">
        <v>250</v>
      </c>
      <c r="X3226" s="12">
        <v>5955</v>
      </c>
      <c r="Y3226" s="14">
        <f>+DAY('TABLA PRINCIPAL'!$B3226)</f>
        <v>28</v>
      </c>
      <c r="Z3226" s="14">
        <f>+MONTH('TABLA PRINCIPAL'!$B3226)</f>
        <v>6</v>
      </c>
      <c r="AA3226" s="14">
        <f>+YEAR('TABLA PRINCIPAL'!$B3226)</f>
        <v>2015</v>
      </c>
      <c r="AB3226" s="22" t="str">
        <f>+IF(Ventas_Oficina[[#This Row],[Total del pedido]]&gt;=100000,"SI","NO")</f>
        <v>NO</v>
      </c>
      <c r="AC3226" s="22" t="str">
        <f>+_xlfn.XLOOKUP(Ventas_Oficina[[#This Row],[Nº de artículo]],AUXILIAR!A3225:A8129,AUXILIAR!D3225:D8129,"Error",0)</f>
        <v>Enviado a tiempo</v>
      </c>
      <c r="AD3226" s="22" t="str">
        <f>+IF(AND(Ventas_Oficina[[#This Row],[Total]]&gt;75000,Ventas_Oficina[[#This Row],[Envio a tiempo]]="Enviado a tiempo"),"Buena Venta","Venta Mala")</f>
        <v>Venta Mala</v>
      </c>
    </row>
    <row r="3227" spans="1:30" x14ac:dyDescent="0.25">
      <c r="A3227" s="25">
        <v>1526351</v>
      </c>
      <c r="B3227" s="5">
        <v>42690</v>
      </c>
      <c r="C3227" s="6" t="s">
        <v>154</v>
      </c>
      <c r="D3227" s="6" t="s">
        <v>137</v>
      </c>
      <c r="E3227" s="6" t="s">
        <v>4</v>
      </c>
      <c r="F3227" s="6" t="s">
        <v>5</v>
      </c>
      <c r="G3227" s="6" t="s">
        <v>1008</v>
      </c>
      <c r="H3227" s="6" t="s">
        <v>6</v>
      </c>
      <c r="I3227" s="6" t="s">
        <v>1012</v>
      </c>
      <c r="J3227" s="6" t="s">
        <v>1110</v>
      </c>
      <c r="K3227" s="6" t="s">
        <v>1261</v>
      </c>
      <c r="L3227" s="6" t="s">
        <v>1265</v>
      </c>
      <c r="M3227" s="6" t="s">
        <v>1272</v>
      </c>
      <c r="N3227" s="5">
        <v>42690</v>
      </c>
      <c r="O3227" s="7">
        <v>1104</v>
      </c>
      <c r="P3227" s="7">
        <v>1698</v>
      </c>
      <c r="Q3227" s="7">
        <v>594</v>
      </c>
      <c r="R3227" s="6">
        <v>39</v>
      </c>
      <c r="S3227" s="7">
        <v>66222</v>
      </c>
      <c r="T3227" s="8">
        <v>0.09</v>
      </c>
      <c r="U3227" s="7">
        <v>5959.98</v>
      </c>
      <c r="V3227" s="7">
        <v>60262.020000000004</v>
      </c>
      <c r="W3227" s="7">
        <v>1239</v>
      </c>
      <c r="X3227" s="7">
        <v>33396</v>
      </c>
      <c r="Y3227" s="9">
        <f>+DAY('TABLA PRINCIPAL'!$B3227)</f>
        <v>16</v>
      </c>
      <c r="Z3227" s="9">
        <f>+MONTH('TABLA PRINCIPAL'!$B3227)</f>
        <v>11</v>
      </c>
      <c r="AA3227" s="9">
        <f>+YEAR('TABLA PRINCIPAL'!$B3227)</f>
        <v>2016</v>
      </c>
      <c r="AB3227" s="22" t="str">
        <f>+IF(Ventas_Oficina[[#This Row],[Total del pedido]]&gt;=100000,"SI","NO")</f>
        <v>NO</v>
      </c>
      <c r="AC3227" s="22" t="str">
        <f>+_xlfn.XLOOKUP(Ventas_Oficina[[#This Row],[Nº de artículo]],AUXILIAR!A3226:A8130,AUXILIAR!D3226:D8130,"Error",0)</f>
        <v>No enviado a tiempo</v>
      </c>
      <c r="AD3227" s="22" t="str">
        <f>+IF(AND(Ventas_Oficina[[#This Row],[Total]]&gt;75000,Ventas_Oficina[[#This Row],[Envio a tiempo]]="Enviado a tiempo"),"Buena Venta","Venta Mala")</f>
        <v>Venta Mala</v>
      </c>
    </row>
    <row r="3228" spans="1:30" x14ac:dyDescent="0.25">
      <c r="A3228" s="26">
        <v>1526351</v>
      </c>
      <c r="B3228" s="10">
        <v>42142</v>
      </c>
      <c r="C3228" s="11" t="s">
        <v>220</v>
      </c>
      <c r="D3228" s="11" t="s">
        <v>29</v>
      </c>
      <c r="E3228" s="11" t="s">
        <v>12</v>
      </c>
      <c r="F3228" s="11" t="s">
        <v>13</v>
      </c>
      <c r="G3228" s="11" t="s">
        <v>1008</v>
      </c>
      <c r="H3228" s="11" t="s">
        <v>14</v>
      </c>
      <c r="I3228" s="11" t="s">
        <v>1014</v>
      </c>
      <c r="J3228" s="11" t="s">
        <v>1055</v>
      </c>
      <c r="K3228" s="11" t="s">
        <v>1261</v>
      </c>
      <c r="L3228" s="11" t="s">
        <v>1265</v>
      </c>
      <c r="M3228" s="11" t="s">
        <v>1272</v>
      </c>
      <c r="N3228" s="10">
        <v>42142</v>
      </c>
      <c r="O3228" s="12">
        <v>250</v>
      </c>
      <c r="P3228" s="12">
        <v>568</v>
      </c>
      <c r="Q3228" s="12">
        <v>318</v>
      </c>
      <c r="R3228" s="11">
        <v>15</v>
      </c>
      <c r="S3228" s="12">
        <v>8520</v>
      </c>
      <c r="T3228" s="13">
        <v>0.01</v>
      </c>
      <c r="U3228" s="12">
        <v>85.2</v>
      </c>
      <c r="V3228" s="12">
        <v>8434.7999999999993</v>
      </c>
      <c r="W3228" s="12">
        <v>360</v>
      </c>
      <c r="X3228" s="12">
        <v>12046</v>
      </c>
      <c r="Y3228" s="14">
        <f>+DAY('TABLA PRINCIPAL'!$B3228)</f>
        <v>18</v>
      </c>
      <c r="Z3228" s="14">
        <f>+MONTH('TABLA PRINCIPAL'!$B3228)</f>
        <v>5</v>
      </c>
      <c r="AA3228" s="14">
        <f>+YEAR('TABLA PRINCIPAL'!$B3228)</f>
        <v>2015</v>
      </c>
      <c r="AB3228" s="22" t="str">
        <f>+IF(Ventas_Oficina[[#This Row],[Total del pedido]]&gt;=100000,"SI","NO")</f>
        <v>NO</v>
      </c>
      <c r="AC3228" s="22" t="str">
        <f>+_xlfn.XLOOKUP(Ventas_Oficina[[#This Row],[Nº de artículo]],AUXILIAR!A3227:A8131,AUXILIAR!D3227:D8131,"Error",0)</f>
        <v>No enviado a tiempo</v>
      </c>
      <c r="AD3228" s="22" t="str">
        <f>+IF(AND(Ventas_Oficina[[#This Row],[Total]]&gt;75000,Ventas_Oficina[[#This Row],[Envio a tiempo]]="Enviado a tiempo"),"Buena Venta","Venta Mala")</f>
        <v>Venta Mala</v>
      </c>
    </row>
    <row r="3229" spans="1:30" x14ac:dyDescent="0.25">
      <c r="A3229" s="25">
        <v>1526351</v>
      </c>
      <c r="B3229" s="5">
        <v>42423</v>
      </c>
      <c r="C3229" s="6" t="s">
        <v>806</v>
      </c>
      <c r="D3229" s="6" t="s">
        <v>807</v>
      </c>
      <c r="E3229" s="6" t="s">
        <v>4</v>
      </c>
      <c r="F3229" s="6" t="s">
        <v>5</v>
      </c>
      <c r="G3229" s="6" t="s">
        <v>1010</v>
      </c>
      <c r="H3229" s="6" t="s">
        <v>39</v>
      </c>
      <c r="I3229" s="6" t="s">
        <v>1015</v>
      </c>
      <c r="J3229" s="6" t="s">
        <v>1154</v>
      </c>
      <c r="K3229" s="6" t="s">
        <v>1261</v>
      </c>
      <c r="L3229" s="6" t="s">
        <v>1265</v>
      </c>
      <c r="M3229" s="6" t="s">
        <v>1272</v>
      </c>
      <c r="N3229" s="5">
        <v>42424</v>
      </c>
      <c r="O3229" s="7">
        <v>342</v>
      </c>
      <c r="P3229" s="7">
        <v>834</v>
      </c>
      <c r="Q3229" s="7">
        <v>492</v>
      </c>
      <c r="R3229" s="6">
        <v>37</v>
      </c>
      <c r="S3229" s="7">
        <v>30858</v>
      </c>
      <c r="T3229" s="8">
        <v>0.09</v>
      </c>
      <c r="U3229" s="7">
        <v>2777.22</v>
      </c>
      <c r="V3229" s="7">
        <v>28080.78</v>
      </c>
      <c r="W3229" s="7">
        <v>264</v>
      </c>
      <c r="X3229" s="7">
        <v>25347</v>
      </c>
      <c r="Y3229" s="9">
        <f>+DAY('TABLA PRINCIPAL'!$B3229)</f>
        <v>23</v>
      </c>
      <c r="Z3229" s="9">
        <f>+MONTH('TABLA PRINCIPAL'!$B3229)</f>
        <v>2</v>
      </c>
      <c r="AA3229" s="9">
        <f>+YEAR('TABLA PRINCIPAL'!$B3229)</f>
        <v>2016</v>
      </c>
      <c r="AB3229" s="22" t="str">
        <f>+IF(Ventas_Oficina[[#This Row],[Total del pedido]]&gt;=100000,"SI","NO")</f>
        <v>NO</v>
      </c>
      <c r="AC3229" s="22" t="str">
        <f>+_xlfn.XLOOKUP(Ventas_Oficina[[#This Row],[Nº de artículo]],AUXILIAR!A3228:A8132,AUXILIAR!D3228:D8132,"Error",0)</f>
        <v>No enviado a tiempo</v>
      </c>
      <c r="AD3229" s="22" t="str">
        <f>+IF(AND(Ventas_Oficina[[#This Row],[Total]]&gt;75000,Ventas_Oficina[[#This Row],[Envio a tiempo]]="Enviado a tiempo"),"Buena Venta","Venta Mala")</f>
        <v>Venta Mala</v>
      </c>
    </row>
    <row r="3230" spans="1:30" x14ac:dyDescent="0.25">
      <c r="A3230" s="26">
        <v>1526351</v>
      </c>
      <c r="B3230" s="10">
        <v>42502</v>
      </c>
      <c r="C3230" s="11" t="s">
        <v>604</v>
      </c>
      <c r="D3230" s="11" t="s">
        <v>11</v>
      </c>
      <c r="E3230" s="11" t="s">
        <v>12</v>
      </c>
      <c r="F3230" s="11" t="s">
        <v>13</v>
      </c>
      <c r="G3230" s="11" t="s">
        <v>1007</v>
      </c>
      <c r="H3230" s="11" t="s">
        <v>14</v>
      </c>
      <c r="I3230" s="11" t="s">
        <v>1014</v>
      </c>
      <c r="J3230" s="11" t="s">
        <v>1019</v>
      </c>
      <c r="K3230" s="11" t="s">
        <v>1261</v>
      </c>
      <c r="L3230" s="11" t="s">
        <v>1265</v>
      </c>
      <c r="M3230" s="11" t="s">
        <v>1272</v>
      </c>
      <c r="N3230" s="10">
        <v>42504</v>
      </c>
      <c r="O3230" s="12">
        <v>24</v>
      </c>
      <c r="P3230" s="12">
        <v>126</v>
      </c>
      <c r="Q3230" s="12">
        <v>102</v>
      </c>
      <c r="R3230" s="11">
        <v>29</v>
      </c>
      <c r="S3230" s="12">
        <v>3654</v>
      </c>
      <c r="T3230" s="13">
        <v>0.09</v>
      </c>
      <c r="U3230" s="12">
        <v>328.86</v>
      </c>
      <c r="V3230" s="12">
        <v>3325.14</v>
      </c>
      <c r="W3230" s="12">
        <v>70</v>
      </c>
      <c r="X3230" s="12">
        <v>6546</v>
      </c>
      <c r="Y3230" s="14">
        <f>+DAY('TABLA PRINCIPAL'!$B3230)</f>
        <v>12</v>
      </c>
      <c r="Z3230" s="14">
        <f>+MONTH('TABLA PRINCIPAL'!$B3230)</f>
        <v>5</v>
      </c>
      <c r="AA3230" s="14">
        <f>+YEAR('TABLA PRINCIPAL'!$B3230)</f>
        <v>2016</v>
      </c>
      <c r="AB3230" s="22" t="str">
        <f>+IF(Ventas_Oficina[[#This Row],[Total del pedido]]&gt;=100000,"SI","NO")</f>
        <v>NO</v>
      </c>
      <c r="AC3230" s="22" t="str">
        <f>+_xlfn.XLOOKUP(Ventas_Oficina[[#This Row],[Nº de artículo]],AUXILIAR!A3229:A8133,AUXILIAR!D3229:D8133,"Error",0)</f>
        <v>No enviado a tiempo</v>
      </c>
      <c r="AD3230" s="22" t="str">
        <f>+IF(AND(Ventas_Oficina[[#This Row],[Total]]&gt;75000,Ventas_Oficina[[#This Row],[Envio a tiempo]]="Enviado a tiempo"),"Buena Venta","Venta Mala")</f>
        <v>Venta Mala</v>
      </c>
    </row>
    <row r="3231" spans="1:30" x14ac:dyDescent="0.25">
      <c r="A3231" s="25">
        <v>1527082</v>
      </c>
      <c r="B3231" s="5">
        <v>42256</v>
      </c>
      <c r="C3231" s="6" t="s">
        <v>374</v>
      </c>
      <c r="D3231" s="6" t="s">
        <v>100</v>
      </c>
      <c r="E3231" s="6" t="s">
        <v>12</v>
      </c>
      <c r="F3231" s="6" t="s">
        <v>13</v>
      </c>
      <c r="G3231" s="6" t="s">
        <v>1009</v>
      </c>
      <c r="H3231" s="6" t="s">
        <v>42</v>
      </c>
      <c r="I3231" s="6" t="s">
        <v>1013</v>
      </c>
      <c r="J3231" s="6" t="s">
        <v>1080</v>
      </c>
      <c r="K3231" s="6" t="s">
        <v>1261</v>
      </c>
      <c r="L3231" s="6" t="s">
        <v>1267</v>
      </c>
      <c r="M3231" s="6" t="s">
        <v>1272</v>
      </c>
      <c r="N3231" s="5">
        <v>42258</v>
      </c>
      <c r="O3231" s="7">
        <v>350</v>
      </c>
      <c r="P3231" s="7">
        <v>574</v>
      </c>
      <c r="Q3231" s="7">
        <v>224</v>
      </c>
      <c r="R3231" s="6">
        <v>20</v>
      </c>
      <c r="S3231" s="7">
        <v>11480</v>
      </c>
      <c r="T3231" s="8">
        <v>0.03</v>
      </c>
      <c r="U3231" s="7">
        <v>344.4</v>
      </c>
      <c r="V3231" s="7">
        <v>11135.6</v>
      </c>
      <c r="W3231" s="7">
        <v>501</v>
      </c>
      <c r="X3231" s="7">
        <v>14977</v>
      </c>
      <c r="Y3231" s="9">
        <f>+DAY('TABLA PRINCIPAL'!$B3231)</f>
        <v>9</v>
      </c>
      <c r="Z3231" s="9">
        <f>+MONTH('TABLA PRINCIPAL'!$B3231)</f>
        <v>9</v>
      </c>
      <c r="AA3231" s="9">
        <f>+YEAR('TABLA PRINCIPAL'!$B3231)</f>
        <v>2015</v>
      </c>
      <c r="AB3231" s="22" t="str">
        <f>+IF(Ventas_Oficina[[#This Row],[Total del pedido]]&gt;=100000,"SI","NO")</f>
        <v>NO</v>
      </c>
      <c r="AC3231" s="22" t="str">
        <f>+_xlfn.XLOOKUP(Ventas_Oficina[[#This Row],[Nº de artículo]],AUXILIAR!A3230:A8134,AUXILIAR!D3230:D8134,"Error",0)</f>
        <v>Enviado a tiempo</v>
      </c>
      <c r="AD3231" s="22" t="str">
        <f>+IF(AND(Ventas_Oficina[[#This Row],[Total]]&gt;75000,Ventas_Oficina[[#This Row],[Envio a tiempo]]="Enviado a tiempo"),"Buena Venta","Venta Mala")</f>
        <v>Venta Mala</v>
      </c>
    </row>
    <row r="3232" spans="1:30" x14ac:dyDescent="0.25">
      <c r="A3232" s="26">
        <v>1527082</v>
      </c>
      <c r="B3232" s="10">
        <v>42276</v>
      </c>
      <c r="C3232" s="11" t="s">
        <v>96</v>
      </c>
      <c r="D3232" s="11" t="s">
        <v>97</v>
      </c>
      <c r="E3232" s="11" t="s">
        <v>12</v>
      </c>
      <c r="F3232" s="11" t="s">
        <v>13</v>
      </c>
      <c r="G3232" s="11" t="s">
        <v>1009</v>
      </c>
      <c r="H3232" s="11" t="s">
        <v>14</v>
      </c>
      <c r="I3232" s="11" t="s">
        <v>1013</v>
      </c>
      <c r="J3232" s="11" t="s">
        <v>1080</v>
      </c>
      <c r="K3232" s="11" t="s">
        <v>1261</v>
      </c>
      <c r="L3232" s="11" t="s">
        <v>1267</v>
      </c>
      <c r="M3232" s="11" t="s">
        <v>1272</v>
      </c>
      <c r="N3232" s="10">
        <v>42277</v>
      </c>
      <c r="O3232" s="12">
        <v>350</v>
      </c>
      <c r="P3232" s="12">
        <v>574</v>
      </c>
      <c r="Q3232" s="12">
        <v>224</v>
      </c>
      <c r="R3232" s="11">
        <v>38</v>
      </c>
      <c r="S3232" s="12">
        <v>21812</v>
      </c>
      <c r="T3232" s="13">
        <v>0.03</v>
      </c>
      <c r="U3232" s="12">
        <v>654.36</v>
      </c>
      <c r="V3232" s="12">
        <v>21157.64</v>
      </c>
      <c r="W3232" s="12">
        <v>501</v>
      </c>
      <c r="X3232" s="12">
        <v>14977</v>
      </c>
      <c r="Y3232" s="14">
        <f>+DAY('TABLA PRINCIPAL'!$B3232)</f>
        <v>29</v>
      </c>
      <c r="Z3232" s="14">
        <f>+MONTH('TABLA PRINCIPAL'!$B3232)</f>
        <v>9</v>
      </c>
      <c r="AA3232" s="14">
        <f>+YEAR('TABLA PRINCIPAL'!$B3232)</f>
        <v>2015</v>
      </c>
      <c r="AB3232" s="22" t="str">
        <f>+IF(Ventas_Oficina[[#This Row],[Total del pedido]]&gt;=100000,"SI","NO")</f>
        <v>NO</v>
      </c>
      <c r="AC3232" s="22" t="str">
        <f>+_xlfn.XLOOKUP(Ventas_Oficina[[#This Row],[Nº de artículo]],AUXILIAR!A3231:A8135,AUXILIAR!D3231:D8135,"Error",0)</f>
        <v>Enviado a tiempo</v>
      </c>
      <c r="AD3232" s="22" t="str">
        <f>+IF(AND(Ventas_Oficina[[#This Row],[Total]]&gt;75000,Ventas_Oficina[[#This Row],[Envio a tiempo]]="Enviado a tiempo"),"Buena Venta","Venta Mala")</f>
        <v>Venta Mala</v>
      </c>
    </row>
    <row r="3233" spans="1:30" x14ac:dyDescent="0.25">
      <c r="A3233" s="25">
        <v>1527082</v>
      </c>
      <c r="B3233" s="5">
        <v>42102</v>
      </c>
      <c r="C3233" s="6" t="s">
        <v>169</v>
      </c>
      <c r="D3233" s="6" t="s">
        <v>819</v>
      </c>
      <c r="E3233" s="6" t="s">
        <v>4</v>
      </c>
      <c r="F3233" s="6" t="s">
        <v>5</v>
      </c>
      <c r="G3233" s="6" t="s">
        <v>1008</v>
      </c>
      <c r="H3233" s="6" t="s">
        <v>58</v>
      </c>
      <c r="I3233" s="6" t="s">
        <v>1015</v>
      </c>
      <c r="J3233" s="6" t="s">
        <v>1080</v>
      </c>
      <c r="K3233" s="6" t="s">
        <v>1262</v>
      </c>
      <c r="L3233" s="6" t="s">
        <v>1265</v>
      </c>
      <c r="M3233" s="6" t="s">
        <v>1272</v>
      </c>
      <c r="N3233" s="5">
        <v>42103</v>
      </c>
      <c r="O3233" s="7">
        <v>350</v>
      </c>
      <c r="P3233" s="7">
        <v>574</v>
      </c>
      <c r="Q3233" s="7">
        <v>224</v>
      </c>
      <c r="R3233" s="6">
        <v>29</v>
      </c>
      <c r="S3233" s="7">
        <v>16646</v>
      </c>
      <c r="T3233" s="8">
        <v>0.03</v>
      </c>
      <c r="U3233" s="7">
        <v>499.38</v>
      </c>
      <c r="V3233" s="7">
        <v>16146.62</v>
      </c>
      <c r="W3233" s="7">
        <v>501</v>
      </c>
      <c r="X3233" s="7">
        <v>14977</v>
      </c>
      <c r="Y3233" s="9">
        <f>+DAY('TABLA PRINCIPAL'!$B3233)</f>
        <v>8</v>
      </c>
      <c r="Z3233" s="9">
        <f>+MONTH('TABLA PRINCIPAL'!$B3233)</f>
        <v>4</v>
      </c>
      <c r="AA3233" s="9">
        <f>+YEAR('TABLA PRINCIPAL'!$B3233)</f>
        <v>2015</v>
      </c>
      <c r="AB3233" s="22" t="str">
        <f>+IF(Ventas_Oficina[[#This Row],[Total del pedido]]&gt;=100000,"SI","NO")</f>
        <v>NO</v>
      </c>
      <c r="AC3233" s="22" t="str">
        <f>+_xlfn.XLOOKUP(Ventas_Oficina[[#This Row],[Nº de artículo]],AUXILIAR!A3232:A8136,AUXILIAR!D3232:D8136,"Error",0)</f>
        <v>No enviado a tiempo</v>
      </c>
      <c r="AD3233" s="22" t="str">
        <f>+IF(AND(Ventas_Oficina[[#This Row],[Total]]&gt;75000,Ventas_Oficina[[#This Row],[Envio a tiempo]]="Enviado a tiempo"),"Buena Venta","Venta Mala")</f>
        <v>Venta Mala</v>
      </c>
    </row>
    <row r="3234" spans="1:30" x14ac:dyDescent="0.25">
      <c r="A3234" s="26">
        <v>1527082</v>
      </c>
      <c r="B3234" s="10">
        <v>42435</v>
      </c>
      <c r="C3234" s="11" t="s">
        <v>231</v>
      </c>
      <c r="D3234" s="11" t="s">
        <v>71</v>
      </c>
      <c r="E3234" s="11" t="s">
        <v>4</v>
      </c>
      <c r="F3234" s="11" t="s">
        <v>5</v>
      </c>
      <c r="G3234" s="11" t="s">
        <v>1008</v>
      </c>
      <c r="H3234" s="11" t="s">
        <v>17</v>
      </c>
      <c r="I3234" s="11" t="s">
        <v>1012</v>
      </c>
      <c r="J3234" s="11" t="s">
        <v>1022</v>
      </c>
      <c r="K3234" s="11" t="s">
        <v>1261</v>
      </c>
      <c r="L3234" s="11" t="s">
        <v>1266</v>
      </c>
      <c r="M3234" s="11" t="s">
        <v>1272</v>
      </c>
      <c r="N3234" s="10">
        <v>42773</v>
      </c>
      <c r="O3234" s="12">
        <v>153</v>
      </c>
      <c r="P3234" s="12">
        <v>278</v>
      </c>
      <c r="Q3234" s="12">
        <v>125</v>
      </c>
      <c r="R3234" s="11">
        <v>9</v>
      </c>
      <c r="S3234" s="12">
        <v>2502</v>
      </c>
      <c r="T3234" s="13">
        <v>7.0000000000000007E-2</v>
      </c>
      <c r="U3234" s="12">
        <v>175.14000000000001</v>
      </c>
      <c r="V3234" s="12">
        <v>2326.86</v>
      </c>
      <c r="W3234" s="12">
        <v>134</v>
      </c>
      <c r="X3234" s="12">
        <v>8994</v>
      </c>
      <c r="Y3234" s="14">
        <f>+DAY('TABLA PRINCIPAL'!$B3234)</f>
        <v>6</v>
      </c>
      <c r="Z3234" s="14">
        <f>+MONTH('TABLA PRINCIPAL'!$B3234)</f>
        <v>3</v>
      </c>
      <c r="AA3234" s="14">
        <f>+YEAR('TABLA PRINCIPAL'!$B3234)</f>
        <v>2016</v>
      </c>
      <c r="AB3234" s="22" t="str">
        <f>+IF(Ventas_Oficina[[#This Row],[Total del pedido]]&gt;=100000,"SI","NO")</f>
        <v>NO</v>
      </c>
      <c r="AC3234" s="22" t="str">
        <f>+_xlfn.XLOOKUP(Ventas_Oficina[[#This Row],[Nº de artículo]],AUXILIAR!A3233:A8137,AUXILIAR!D3233:D8137,"Error",0)</f>
        <v>No enviado a tiempo</v>
      </c>
      <c r="AD3234" s="22" t="str">
        <f>+IF(AND(Ventas_Oficina[[#This Row],[Total]]&gt;75000,Ventas_Oficina[[#This Row],[Envio a tiempo]]="Enviado a tiempo"),"Buena Venta","Venta Mala")</f>
        <v>Venta Mala</v>
      </c>
    </row>
    <row r="3235" spans="1:30" x14ac:dyDescent="0.25">
      <c r="A3235" s="25">
        <v>1527447</v>
      </c>
      <c r="B3235" s="5">
        <v>42417</v>
      </c>
      <c r="C3235" s="6" t="s">
        <v>282</v>
      </c>
      <c r="D3235" s="6" t="s">
        <v>133</v>
      </c>
      <c r="E3235" s="6" t="s">
        <v>12</v>
      </c>
      <c r="F3235" s="6" t="s">
        <v>13</v>
      </c>
      <c r="G3235" s="6" t="s">
        <v>1007</v>
      </c>
      <c r="H3235" s="6" t="s">
        <v>42</v>
      </c>
      <c r="I3235" s="6" t="s">
        <v>1012</v>
      </c>
      <c r="J3235" s="6" t="s">
        <v>1053</v>
      </c>
      <c r="K3235" s="6" t="s">
        <v>1261</v>
      </c>
      <c r="L3235" s="6" t="s">
        <v>1267</v>
      </c>
      <c r="M3235" s="6" t="s">
        <v>1272</v>
      </c>
      <c r="N3235" s="5">
        <v>42418</v>
      </c>
      <c r="O3235" s="7">
        <v>37799</v>
      </c>
      <c r="P3235" s="7">
        <v>59999</v>
      </c>
      <c r="Q3235" s="7">
        <v>22200</v>
      </c>
      <c r="R3235" s="6">
        <v>28</v>
      </c>
      <c r="S3235" s="7">
        <v>1679972</v>
      </c>
      <c r="T3235" s="8">
        <v>0.04</v>
      </c>
      <c r="U3235" s="7">
        <v>67198.880000000005</v>
      </c>
      <c r="V3235" s="7">
        <v>1612773.12</v>
      </c>
      <c r="W3235" s="7">
        <v>2449</v>
      </c>
      <c r="X3235" s="7">
        <v>121933</v>
      </c>
      <c r="Y3235" s="9">
        <f>+DAY('TABLA PRINCIPAL'!$B3235)</f>
        <v>17</v>
      </c>
      <c r="Z3235" s="9">
        <f>+MONTH('TABLA PRINCIPAL'!$B3235)</f>
        <v>2</v>
      </c>
      <c r="AA3235" s="9">
        <f>+YEAR('TABLA PRINCIPAL'!$B3235)</f>
        <v>2016</v>
      </c>
      <c r="AB3235" s="22" t="str">
        <f>+IF(Ventas_Oficina[[#This Row],[Total del pedido]]&gt;=100000,"SI","NO")</f>
        <v>SI</v>
      </c>
      <c r="AC3235" s="22" t="str">
        <f>+_xlfn.XLOOKUP(Ventas_Oficina[[#This Row],[Nº de artículo]],AUXILIAR!A3234:A8138,AUXILIAR!D3234:D8138,"Error",0)</f>
        <v>No enviado a tiempo</v>
      </c>
      <c r="AD3235" s="22" t="str">
        <f>+IF(AND(Ventas_Oficina[[#This Row],[Total]]&gt;75000,Ventas_Oficina[[#This Row],[Envio a tiempo]]="Enviado a tiempo"),"Buena Venta","Venta Mala")</f>
        <v>Venta Mala</v>
      </c>
    </row>
    <row r="3236" spans="1:30" x14ac:dyDescent="0.25">
      <c r="A3236" s="26">
        <v>1527447</v>
      </c>
      <c r="B3236" s="10">
        <v>42412</v>
      </c>
      <c r="C3236" s="11" t="s">
        <v>647</v>
      </c>
      <c r="D3236" s="11" t="s">
        <v>11</v>
      </c>
      <c r="E3236" s="11" t="s">
        <v>12</v>
      </c>
      <c r="F3236" s="11" t="s">
        <v>13</v>
      </c>
      <c r="G3236" s="11" t="s">
        <v>1009</v>
      </c>
      <c r="H3236" s="11" t="s">
        <v>14</v>
      </c>
      <c r="I3236" s="11" t="s">
        <v>1013</v>
      </c>
      <c r="J3236" s="11" t="s">
        <v>1022</v>
      </c>
      <c r="K3236" s="11" t="s">
        <v>1261</v>
      </c>
      <c r="L3236" s="11" t="s">
        <v>1265</v>
      </c>
      <c r="M3236" s="11" t="s">
        <v>1272</v>
      </c>
      <c r="N3236" s="10">
        <v>42413</v>
      </c>
      <c r="O3236" s="12">
        <v>153</v>
      </c>
      <c r="P3236" s="12">
        <v>278</v>
      </c>
      <c r="Q3236" s="12">
        <v>125</v>
      </c>
      <c r="R3236" s="11">
        <v>5</v>
      </c>
      <c r="S3236" s="12">
        <v>1390</v>
      </c>
      <c r="T3236" s="13">
        <v>0.05</v>
      </c>
      <c r="U3236" s="12">
        <v>69.5</v>
      </c>
      <c r="V3236" s="12">
        <v>1320.5</v>
      </c>
      <c r="W3236" s="12">
        <v>134</v>
      </c>
      <c r="X3236" s="12">
        <v>53969</v>
      </c>
      <c r="Y3236" s="14">
        <f>+DAY('TABLA PRINCIPAL'!$B3236)</f>
        <v>12</v>
      </c>
      <c r="Z3236" s="14">
        <f>+MONTH('TABLA PRINCIPAL'!$B3236)</f>
        <v>2</v>
      </c>
      <c r="AA3236" s="14">
        <f>+YEAR('TABLA PRINCIPAL'!$B3236)</f>
        <v>2016</v>
      </c>
      <c r="AB3236" s="22" t="str">
        <f>+IF(Ventas_Oficina[[#This Row],[Total del pedido]]&gt;=100000,"SI","NO")</f>
        <v>NO</v>
      </c>
      <c r="AC3236" s="22" t="str">
        <f>+_xlfn.XLOOKUP(Ventas_Oficina[[#This Row],[Nº de artículo]],AUXILIAR!A3234:A8139,AUXILIAR!D3234:D8139,"Error",0)</f>
        <v>No enviado a tiempo</v>
      </c>
      <c r="AD3236" s="22" t="str">
        <f>+IF(AND(Ventas_Oficina[[#This Row],[Total]]&gt;75000,Ventas_Oficina[[#This Row],[Envio a tiempo]]="Enviado a tiempo"),"Buena Venta","Venta Mala")</f>
        <v>Venta Mala</v>
      </c>
    </row>
    <row r="3237" spans="1:30" x14ac:dyDescent="0.25">
      <c r="A3237" s="25">
        <v>1527812</v>
      </c>
      <c r="B3237" s="5">
        <v>42278</v>
      </c>
      <c r="C3237" s="6" t="s">
        <v>820</v>
      </c>
      <c r="D3237" s="6" t="s">
        <v>26</v>
      </c>
      <c r="E3237" s="6" t="s">
        <v>4</v>
      </c>
      <c r="F3237" s="6" t="s">
        <v>5</v>
      </c>
      <c r="G3237" s="6" t="s">
        <v>1008</v>
      </c>
      <c r="H3237" s="6" t="s">
        <v>27</v>
      </c>
      <c r="I3237" s="6" t="s">
        <v>1013</v>
      </c>
      <c r="J3237" s="6" t="s">
        <v>1048</v>
      </c>
      <c r="K3237" s="6" t="s">
        <v>1261</v>
      </c>
      <c r="L3237" s="6" t="s">
        <v>1265</v>
      </c>
      <c r="M3237" s="6" t="s">
        <v>1272</v>
      </c>
      <c r="N3237" s="5">
        <v>42287</v>
      </c>
      <c r="O3237" s="7">
        <v>298</v>
      </c>
      <c r="P3237" s="7">
        <v>584</v>
      </c>
      <c r="Q3237" s="7">
        <v>286</v>
      </c>
      <c r="R3237" s="6">
        <v>1</v>
      </c>
      <c r="S3237" s="7">
        <v>584</v>
      </c>
      <c r="T3237" s="8">
        <v>0</v>
      </c>
      <c r="U3237" s="7">
        <v>0</v>
      </c>
      <c r="V3237" s="7">
        <v>584</v>
      </c>
      <c r="W3237" s="7">
        <v>83</v>
      </c>
      <c r="X3237" s="7">
        <v>873</v>
      </c>
      <c r="Y3237" s="9">
        <f>+DAY('TABLA PRINCIPAL'!$B3237)</f>
        <v>1</v>
      </c>
      <c r="Z3237" s="9">
        <f>+MONTH('TABLA PRINCIPAL'!$B3237)</f>
        <v>10</v>
      </c>
      <c r="AA3237" s="9">
        <f>+YEAR('TABLA PRINCIPAL'!$B3237)</f>
        <v>2015</v>
      </c>
      <c r="AB3237" s="22" t="str">
        <f>+IF(Ventas_Oficina[[#This Row],[Total del pedido]]&gt;=100000,"SI","NO")</f>
        <v>NO</v>
      </c>
      <c r="AC3237" s="22" t="str">
        <f>+_xlfn.XLOOKUP(Ventas_Oficina[[#This Row],[Nº de artículo]],AUXILIAR!A3235:A8140,AUXILIAR!D3235:D8140,"Error",0)</f>
        <v>Enviado a tiempo</v>
      </c>
      <c r="AD3237" s="22" t="str">
        <f>+IF(AND(Ventas_Oficina[[#This Row],[Total]]&gt;75000,Ventas_Oficina[[#This Row],[Envio a tiempo]]="Enviado a tiempo"),"Buena Venta","Venta Mala")</f>
        <v>Venta Mala</v>
      </c>
    </row>
    <row r="3238" spans="1:30" x14ac:dyDescent="0.25">
      <c r="A3238" s="26">
        <v>1527812</v>
      </c>
      <c r="B3238" s="10">
        <v>42278</v>
      </c>
      <c r="C3238" s="11" t="s">
        <v>820</v>
      </c>
      <c r="D3238" s="11" t="s">
        <v>26</v>
      </c>
      <c r="E3238" s="11" t="s">
        <v>4</v>
      </c>
      <c r="F3238" s="11" t="s">
        <v>5</v>
      </c>
      <c r="G3238" s="11" t="s">
        <v>1008</v>
      </c>
      <c r="H3238" s="11" t="s">
        <v>27</v>
      </c>
      <c r="I3238" s="11" t="s">
        <v>1012</v>
      </c>
      <c r="J3238" s="11" t="s">
        <v>1118</v>
      </c>
      <c r="K3238" s="11" t="s">
        <v>1261</v>
      </c>
      <c r="L3238" s="11" t="s">
        <v>1265</v>
      </c>
      <c r="M3238" s="11" t="s">
        <v>1272</v>
      </c>
      <c r="N3238" s="10">
        <v>42287</v>
      </c>
      <c r="O3238" s="12">
        <v>448</v>
      </c>
      <c r="P3238" s="12">
        <v>814</v>
      </c>
      <c r="Q3238" s="12">
        <v>366</v>
      </c>
      <c r="R3238" s="11">
        <v>19</v>
      </c>
      <c r="S3238" s="12">
        <v>15466</v>
      </c>
      <c r="T3238" s="13">
        <v>0</v>
      </c>
      <c r="U3238" s="12">
        <v>0</v>
      </c>
      <c r="V3238" s="12">
        <v>15466</v>
      </c>
      <c r="W3238" s="12">
        <v>312</v>
      </c>
      <c r="X3238" s="12">
        <v>873</v>
      </c>
      <c r="Y3238" s="14">
        <f>+DAY('TABLA PRINCIPAL'!$B3238)</f>
        <v>1</v>
      </c>
      <c r="Z3238" s="14">
        <f>+MONTH('TABLA PRINCIPAL'!$B3238)</f>
        <v>10</v>
      </c>
      <c r="AA3238" s="14">
        <f>+YEAR('TABLA PRINCIPAL'!$B3238)</f>
        <v>2015</v>
      </c>
      <c r="AB3238" s="22" t="str">
        <f>+IF(Ventas_Oficina[[#This Row],[Total del pedido]]&gt;=100000,"SI","NO")</f>
        <v>NO</v>
      </c>
      <c r="AC3238" s="22" t="str">
        <f>+_xlfn.XLOOKUP(Ventas_Oficina[[#This Row],[Nº de artículo]],AUXILIAR!A3236:A8141,AUXILIAR!D3236:D8141,"Error",0)</f>
        <v>Enviado a tiempo</v>
      </c>
      <c r="AD3238" s="22" t="str">
        <f>+IF(AND(Ventas_Oficina[[#This Row],[Total]]&gt;75000,Ventas_Oficina[[#This Row],[Envio a tiempo]]="Enviado a tiempo"),"Buena Venta","Venta Mala")</f>
        <v>Venta Mala</v>
      </c>
    </row>
    <row r="3239" spans="1:30" x14ac:dyDescent="0.25">
      <c r="A3239" s="25">
        <v>1527812</v>
      </c>
      <c r="B3239" s="5">
        <v>42011</v>
      </c>
      <c r="C3239" s="6" t="s">
        <v>380</v>
      </c>
      <c r="D3239" s="6" t="s">
        <v>166</v>
      </c>
      <c r="E3239" s="6" t="s">
        <v>4</v>
      </c>
      <c r="F3239" s="6" t="s">
        <v>5</v>
      </c>
      <c r="G3239" s="6" t="s">
        <v>1007</v>
      </c>
      <c r="H3239" s="6" t="s">
        <v>34</v>
      </c>
      <c r="I3239" s="6" t="s">
        <v>1016</v>
      </c>
      <c r="J3239" s="6" t="s">
        <v>1196</v>
      </c>
      <c r="K3239" s="6" t="s">
        <v>1261</v>
      </c>
      <c r="L3239" s="6" t="s">
        <v>1267</v>
      </c>
      <c r="M3239" s="6" t="s">
        <v>1272</v>
      </c>
      <c r="N3239" s="5">
        <v>42013</v>
      </c>
      <c r="O3239" s="7">
        <v>184</v>
      </c>
      <c r="P3239" s="7">
        <v>288</v>
      </c>
      <c r="Q3239" s="7">
        <v>104</v>
      </c>
      <c r="R3239" s="6">
        <v>2</v>
      </c>
      <c r="S3239" s="7">
        <v>576</v>
      </c>
      <c r="T3239" s="8">
        <v>0.04</v>
      </c>
      <c r="U3239" s="7">
        <v>23.04</v>
      </c>
      <c r="V3239" s="7">
        <v>552.96</v>
      </c>
      <c r="W3239" s="7">
        <v>533</v>
      </c>
      <c r="X3239" s="7">
        <v>873</v>
      </c>
      <c r="Y3239" s="9">
        <f>+DAY('TABLA PRINCIPAL'!$B3239)</f>
        <v>7</v>
      </c>
      <c r="Z3239" s="9">
        <f>+MONTH('TABLA PRINCIPAL'!$B3239)</f>
        <v>1</v>
      </c>
      <c r="AA3239" s="9">
        <f>+YEAR('TABLA PRINCIPAL'!$B3239)</f>
        <v>2015</v>
      </c>
      <c r="AB3239" s="22" t="str">
        <f>+IF(Ventas_Oficina[[#This Row],[Total del pedido]]&gt;=100000,"SI","NO")</f>
        <v>NO</v>
      </c>
      <c r="AC3239" s="22" t="str">
        <f>+_xlfn.XLOOKUP(Ventas_Oficina[[#This Row],[Nº de artículo]],AUXILIAR!A3237:A8142,AUXILIAR!D3237:D8142,"Error",0)</f>
        <v>Enviado a tiempo</v>
      </c>
      <c r="AD3239" s="22" t="str">
        <f>+IF(AND(Ventas_Oficina[[#This Row],[Total]]&gt;75000,Ventas_Oficina[[#This Row],[Envio a tiempo]]="Enviado a tiempo"),"Buena Venta","Venta Mala")</f>
        <v>Venta Mala</v>
      </c>
    </row>
    <row r="3240" spans="1:30" x14ac:dyDescent="0.25">
      <c r="A3240" s="26">
        <v>1528177</v>
      </c>
      <c r="B3240" s="10">
        <v>42483</v>
      </c>
      <c r="C3240" s="11" t="s">
        <v>167</v>
      </c>
      <c r="D3240" s="11" t="s">
        <v>137</v>
      </c>
      <c r="E3240" s="11" t="s">
        <v>4</v>
      </c>
      <c r="F3240" s="11" t="s">
        <v>5</v>
      </c>
      <c r="G3240" s="11" t="s">
        <v>1010</v>
      </c>
      <c r="H3240" s="11" t="s">
        <v>6</v>
      </c>
      <c r="I3240" s="11" t="s">
        <v>1013</v>
      </c>
      <c r="J3240" s="11" t="s">
        <v>1080</v>
      </c>
      <c r="K3240" s="11" t="s">
        <v>1262</v>
      </c>
      <c r="L3240" s="11" t="s">
        <v>1265</v>
      </c>
      <c r="M3240" s="11" t="s">
        <v>1273</v>
      </c>
      <c r="N3240" s="10">
        <v>42484</v>
      </c>
      <c r="O3240" s="12">
        <v>350</v>
      </c>
      <c r="P3240" s="12">
        <v>574</v>
      </c>
      <c r="Q3240" s="12">
        <v>224</v>
      </c>
      <c r="R3240" s="11">
        <v>27</v>
      </c>
      <c r="S3240" s="12">
        <v>15498</v>
      </c>
      <c r="T3240" s="13">
        <v>0.05</v>
      </c>
      <c r="U3240" s="12">
        <v>774.90000000000009</v>
      </c>
      <c r="V3240" s="12">
        <v>14723.1</v>
      </c>
      <c r="W3240" s="12">
        <v>501</v>
      </c>
      <c r="X3240" s="12">
        <v>1023</v>
      </c>
      <c r="Y3240" s="14">
        <f>+DAY('TABLA PRINCIPAL'!$B3240)</f>
        <v>23</v>
      </c>
      <c r="Z3240" s="14">
        <f>+MONTH('TABLA PRINCIPAL'!$B3240)</f>
        <v>4</v>
      </c>
      <c r="AA3240" s="14">
        <f>+YEAR('TABLA PRINCIPAL'!$B3240)</f>
        <v>2016</v>
      </c>
      <c r="AB3240" s="22" t="str">
        <f>+IF(Ventas_Oficina[[#This Row],[Total del pedido]]&gt;=100000,"SI","NO")</f>
        <v>NO</v>
      </c>
      <c r="AC3240" s="22" t="str">
        <f>+_xlfn.XLOOKUP(Ventas_Oficina[[#This Row],[Nº de artículo]],AUXILIAR!A3238:A8143,AUXILIAR!D3238:D8143,"Error",0)</f>
        <v>No enviado a tiempo</v>
      </c>
      <c r="AD3240" s="22" t="str">
        <f>+IF(AND(Ventas_Oficina[[#This Row],[Total]]&gt;75000,Ventas_Oficina[[#This Row],[Envio a tiempo]]="Enviado a tiempo"),"Buena Venta","Venta Mala")</f>
        <v>Venta Mala</v>
      </c>
    </row>
    <row r="3241" spans="1:30" x14ac:dyDescent="0.25">
      <c r="A3241" s="25">
        <v>1529638</v>
      </c>
      <c r="B3241" s="5">
        <v>42290</v>
      </c>
      <c r="C3241" s="6" t="s">
        <v>381</v>
      </c>
      <c r="D3241" s="6" t="s">
        <v>105</v>
      </c>
      <c r="E3241" s="6" t="s">
        <v>4</v>
      </c>
      <c r="F3241" s="6" t="s">
        <v>5</v>
      </c>
      <c r="G3241" s="6" t="s">
        <v>1010</v>
      </c>
      <c r="H3241" s="6" t="s">
        <v>106</v>
      </c>
      <c r="I3241" s="6" t="s">
        <v>1012</v>
      </c>
      <c r="J3241" s="6" t="s">
        <v>1101</v>
      </c>
      <c r="K3241" s="6" t="s">
        <v>1261</v>
      </c>
      <c r="L3241" s="6" t="s">
        <v>1265</v>
      </c>
      <c r="M3241" s="6" t="s">
        <v>1272</v>
      </c>
      <c r="N3241" s="5">
        <v>42292</v>
      </c>
      <c r="O3241" s="7">
        <v>27899</v>
      </c>
      <c r="P3241" s="7">
        <v>44999</v>
      </c>
      <c r="Q3241" s="7">
        <v>17100</v>
      </c>
      <c r="R3241" s="6">
        <v>32</v>
      </c>
      <c r="S3241" s="7">
        <v>1439968</v>
      </c>
      <c r="T3241" s="8">
        <v>0.04</v>
      </c>
      <c r="U3241" s="7">
        <v>57598.720000000001</v>
      </c>
      <c r="V3241" s="7">
        <v>1382369.28</v>
      </c>
      <c r="W3241" s="7">
        <v>4900</v>
      </c>
      <c r="X3241" s="7">
        <v>2077554</v>
      </c>
      <c r="Y3241" s="9">
        <f>+DAY('TABLA PRINCIPAL'!$B3241)</f>
        <v>13</v>
      </c>
      <c r="Z3241" s="9">
        <f>+MONTH('TABLA PRINCIPAL'!$B3241)</f>
        <v>10</v>
      </c>
      <c r="AA3241" s="9">
        <f>+YEAR('TABLA PRINCIPAL'!$B3241)</f>
        <v>2015</v>
      </c>
      <c r="AB3241" s="22" t="str">
        <f>+IF(Ventas_Oficina[[#This Row],[Total del pedido]]&gt;=100000,"SI","NO")</f>
        <v>SI</v>
      </c>
      <c r="AC3241" s="22" t="str">
        <f>+_xlfn.XLOOKUP(Ventas_Oficina[[#This Row],[Nº de artículo]],AUXILIAR!A3239:A8144,AUXILIAR!D3239:D8144,"Error",0)</f>
        <v>Enviado a tiempo</v>
      </c>
      <c r="AD3241" s="22" t="str">
        <f>+IF(AND(Ventas_Oficina[[#This Row],[Total]]&gt;75000,Ventas_Oficina[[#This Row],[Envio a tiempo]]="Enviado a tiempo"),"Buena Venta","Venta Mala")</f>
        <v>Buena Venta</v>
      </c>
    </row>
    <row r="3242" spans="1:30" x14ac:dyDescent="0.25">
      <c r="A3242" s="26">
        <v>1529638</v>
      </c>
      <c r="B3242" s="10">
        <v>42397</v>
      </c>
      <c r="C3242" s="11" t="s">
        <v>360</v>
      </c>
      <c r="D3242" s="11" t="s">
        <v>821</v>
      </c>
      <c r="E3242" s="11" t="s">
        <v>4</v>
      </c>
      <c r="F3242" s="11" t="s">
        <v>5</v>
      </c>
      <c r="G3242" s="11" t="s">
        <v>1008</v>
      </c>
      <c r="H3242" s="11" t="s">
        <v>34</v>
      </c>
      <c r="I3242" s="11" t="s">
        <v>1012</v>
      </c>
      <c r="J3242" s="11" t="s">
        <v>1039</v>
      </c>
      <c r="K3242" s="11" t="s">
        <v>1261</v>
      </c>
      <c r="L3242" s="11" t="s">
        <v>1265</v>
      </c>
      <c r="M3242" s="11" t="s">
        <v>1272</v>
      </c>
      <c r="N3242" s="10">
        <v>42398</v>
      </c>
      <c r="O3242" s="12">
        <v>479</v>
      </c>
      <c r="P3242" s="12">
        <v>1197</v>
      </c>
      <c r="Q3242" s="12">
        <v>718</v>
      </c>
      <c r="R3242" s="11">
        <v>39</v>
      </c>
      <c r="S3242" s="12">
        <v>46683</v>
      </c>
      <c r="T3242" s="13">
        <v>7.0000000000000007E-2</v>
      </c>
      <c r="U3242" s="12">
        <v>3267.8100000000004</v>
      </c>
      <c r="V3242" s="12">
        <v>43415.19</v>
      </c>
      <c r="W3242" s="12">
        <v>581</v>
      </c>
      <c r="X3242" s="12">
        <v>50138</v>
      </c>
      <c r="Y3242" s="14">
        <f>+DAY('TABLA PRINCIPAL'!$B3242)</f>
        <v>28</v>
      </c>
      <c r="Z3242" s="14">
        <f>+MONTH('TABLA PRINCIPAL'!$B3242)</f>
        <v>1</v>
      </c>
      <c r="AA3242" s="14">
        <f>+YEAR('TABLA PRINCIPAL'!$B3242)</f>
        <v>2016</v>
      </c>
      <c r="AB3242" s="22" t="str">
        <f>+IF(Ventas_Oficina[[#This Row],[Total del pedido]]&gt;=100000,"SI","NO")</f>
        <v>NO</v>
      </c>
      <c r="AC3242" s="22" t="str">
        <f>+_xlfn.XLOOKUP(Ventas_Oficina[[#This Row],[Nº de artículo]],AUXILIAR!A3240:A8145,AUXILIAR!D3240:D8145,"Error",0)</f>
        <v>Enviado a tiempo</v>
      </c>
      <c r="AD3242" s="22" t="str">
        <f>+IF(AND(Ventas_Oficina[[#This Row],[Total]]&gt;75000,Ventas_Oficina[[#This Row],[Envio a tiempo]]="Enviado a tiempo"),"Buena Venta","Venta Mala")</f>
        <v>Venta Mala</v>
      </c>
    </row>
    <row r="3243" spans="1:30" x14ac:dyDescent="0.25">
      <c r="A3243" s="25">
        <v>1529638</v>
      </c>
      <c r="B3243" s="5">
        <v>42290</v>
      </c>
      <c r="C3243" s="6" t="s">
        <v>381</v>
      </c>
      <c r="D3243" s="6" t="s">
        <v>105</v>
      </c>
      <c r="E3243" s="6" t="s">
        <v>4</v>
      </c>
      <c r="F3243" s="6" t="s">
        <v>5</v>
      </c>
      <c r="G3243" s="6" t="s">
        <v>1007</v>
      </c>
      <c r="H3243" s="6" t="s">
        <v>106</v>
      </c>
      <c r="I3243" s="6" t="s">
        <v>1014</v>
      </c>
      <c r="J3243" s="6" t="s">
        <v>1101</v>
      </c>
      <c r="K3243" s="6" t="s">
        <v>1261</v>
      </c>
      <c r="L3243" s="6" t="s">
        <v>1266</v>
      </c>
      <c r="M3243" s="6" t="s">
        <v>1272</v>
      </c>
      <c r="N3243" s="5">
        <v>42292</v>
      </c>
      <c r="O3243" s="7">
        <v>27899</v>
      </c>
      <c r="P3243" s="7">
        <v>44999</v>
      </c>
      <c r="Q3243" s="7">
        <v>17100</v>
      </c>
      <c r="R3243" s="6">
        <v>18</v>
      </c>
      <c r="S3243" s="7">
        <v>809982</v>
      </c>
      <c r="T3243" s="8">
        <v>0.02</v>
      </c>
      <c r="U3243" s="7">
        <v>16199.640000000001</v>
      </c>
      <c r="V3243" s="7">
        <v>793782.36</v>
      </c>
      <c r="W3243" s="7">
        <v>4900</v>
      </c>
      <c r="X3243" s="7">
        <v>2077554</v>
      </c>
      <c r="Y3243" s="9">
        <f>+DAY('TABLA PRINCIPAL'!$B3243)</f>
        <v>13</v>
      </c>
      <c r="Z3243" s="9">
        <f>+MONTH('TABLA PRINCIPAL'!$B3243)</f>
        <v>10</v>
      </c>
      <c r="AA3243" s="9">
        <f>+YEAR('TABLA PRINCIPAL'!$B3243)</f>
        <v>2015</v>
      </c>
      <c r="AB3243" s="22" t="str">
        <f>+IF(Ventas_Oficina[[#This Row],[Total del pedido]]&gt;=100000,"SI","NO")</f>
        <v>SI</v>
      </c>
      <c r="AC3243" s="22" t="str">
        <f>+_xlfn.XLOOKUP(Ventas_Oficina[[#This Row],[Nº de artículo]],AUXILIAR!A3241:A8146,AUXILIAR!D3241:D8146,"Error",0)</f>
        <v>No enviado a tiempo</v>
      </c>
      <c r="AD3243" s="22" t="str">
        <f>+IF(AND(Ventas_Oficina[[#This Row],[Total]]&gt;75000,Ventas_Oficina[[#This Row],[Envio a tiempo]]="Enviado a tiempo"),"Buena Venta","Venta Mala")</f>
        <v>Venta Mala</v>
      </c>
    </row>
    <row r="3244" spans="1:30" x14ac:dyDescent="0.25">
      <c r="A3244" s="26">
        <v>1529638</v>
      </c>
      <c r="B3244" s="10">
        <v>42290</v>
      </c>
      <c r="C3244" s="11" t="s">
        <v>381</v>
      </c>
      <c r="D3244" s="11" t="s">
        <v>26</v>
      </c>
      <c r="E3244" s="11" t="s">
        <v>4</v>
      </c>
      <c r="F3244" s="11" t="s">
        <v>5</v>
      </c>
      <c r="G3244" s="11" t="s">
        <v>1007</v>
      </c>
      <c r="H3244" s="11" t="s">
        <v>27</v>
      </c>
      <c r="I3244" s="11" t="s">
        <v>1014</v>
      </c>
      <c r="J3244" s="11" t="s">
        <v>1101</v>
      </c>
      <c r="K3244" s="11" t="s">
        <v>1261</v>
      </c>
      <c r="L3244" s="11" t="s">
        <v>1267</v>
      </c>
      <c r="M3244" s="11" t="s">
        <v>1272</v>
      </c>
      <c r="N3244" s="10">
        <v>42292</v>
      </c>
      <c r="O3244" s="12">
        <v>27899</v>
      </c>
      <c r="P3244" s="12">
        <v>44999</v>
      </c>
      <c r="Q3244" s="12">
        <v>17100</v>
      </c>
      <c r="R3244" s="11">
        <v>3</v>
      </c>
      <c r="S3244" s="12">
        <v>134997</v>
      </c>
      <c r="T3244" s="13">
        <v>0.01</v>
      </c>
      <c r="U3244" s="12">
        <v>1349.97</v>
      </c>
      <c r="V3244" s="12">
        <v>133647.03</v>
      </c>
      <c r="W3244" s="12">
        <v>4900</v>
      </c>
      <c r="X3244" s="12">
        <v>2077554</v>
      </c>
      <c r="Y3244" s="14">
        <f>+DAY('TABLA PRINCIPAL'!$B3244)</f>
        <v>13</v>
      </c>
      <c r="Z3244" s="14">
        <f>+MONTH('TABLA PRINCIPAL'!$B3244)</f>
        <v>10</v>
      </c>
      <c r="AA3244" s="14">
        <f>+YEAR('TABLA PRINCIPAL'!$B3244)</f>
        <v>2015</v>
      </c>
      <c r="AB3244" s="22" t="str">
        <f>+IF(Ventas_Oficina[[#This Row],[Total del pedido]]&gt;=100000,"SI","NO")</f>
        <v>SI</v>
      </c>
      <c r="AC3244" s="22" t="str">
        <f>+_xlfn.XLOOKUP(Ventas_Oficina[[#This Row],[Nº de artículo]],AUXILIAR!A3242:A8147,AUXILIAR!D3242:D8147,"Error",0)</f>
        <v>Enviado a tiempo</v>
      </c>
      <c r="AD3244" s="22" t="str">
        <f>+IF(AND(Ventas_Oficina[[#This Row],[Total]]&gt;75000,Ventas_Oficina[[#This Row],[Envio a tiempo]]="Enviado a tiempo"),"Buena Venta","Venta Mala")</f>
        <v>Buena Venta</v>
      </c>
    </row>
    <row r="3245" spans="1:30" x14ac:dyDescent="0.25">
      <c r="A3245" s="25">
        <v>1529638</v>
      </c>
      <c r="B3245" s="5">
        <v>42290</v>
      </c>
      <c r="C3245" s="6" t="s">
        <v>381</v>
      </c>
      <c r="D3245" s="6" t="s">
        <v>26</v>
      </c>
      <c r="E3245" s="6" t="s">
        <v>4</v>
      </c>
      <c r="F3245" s="6" t="s">
        <v>5</v>
      </c>
      <c r="G3245" s="6" t="s">
        <v>1010</v>
      </c>
      <c r="H3245" s="6" t="s">
        <v>27</v>
      </c>
      <c r="I3245" s="6" t="s">
        <v>1014</v>
      </c>
      <c r="J3245" s="6" t="s">
        <v>1101</v>
      </c>
      <c r="K3245" s="6" t="s">
        <v>1261</v>
      </c>
      <c r="L3245" s="6" t="s">
        <v>1266</v>
      </c>
      <c r="M3245" s="6" t="s">
        <v>1272</v>
      </c>
      <c r="N3245" s="5">
        <v>42292</v>
      </c>
      <c r="O3245" s="7">
        <v>27899</v>
      </c>
      <c r="P3245" s="7">
        <v>44999</v>
      </c>
      <c r="Q3245" s="7">
        <v>17100</v>
      </c>
      <c r="R3245" s="6">
        <v>36</v>
      </c>
      <c r="S3245" s="7">
        <v>1619964</v>
      </c>
      <c r="T3245" s="8">
        <v>0.01</v>
      </c>
      <c r="U3245" s="7">
        <v>16199.640000000001</v>
      </c>
      <c r="V3245" s="7">
        <v>1603764.36</v>
      </c>
      <c r="W3245" s="7">
        <v>4900</v>
      </c>
      <c r="X3245" s="7">
        <v>2077554</v>
      </c>
      <c r="Y3245" s="9">
        <f>+DAY('TABLA PRINCIPAL'!$B3245)</f>
        <v>13</v>
      </c>
      <c r="Z3245" s="9">
        <f>+MONTH('TABLA PRINCIPAL'!$B3245)</f>
        <v>10</v>
      </c>
      <c r="AA3245" s="9">
        <f>+YEAR('TABLA PRINCIPAL'!$B3245)</f>
        <v>2015</v>
      </c>
      <c r="AB3245" s="22" t="str">
        <f>+IF(Ventas_Oficina[[#This Row],[Total del pedido]]&gt;=100000,"SI","NO")</f>
        <v>SI</v>
      </c>
      <c r="AC3245" s="22" t="str">
        <f>+_xlfn.XLOOKUP(Ventas_Oficina[[#This Row],[Nº de artículo]],AUXILIAR!A3243:A8148,AUXILIAR!D3243:D8148,"Error",0)</f>
        <v>Enviado a tiempo</v>
      </c>
      <c r="AD3245" s="22" t="str">
        <f>+IF(AND(Ventas_Oficina[[#This Row],[Total]]&gt;75000,Ventas_Oficina[[#This Row],[Envio a tiempo]]="Enviado a tiempo"),"Buena Venta","Venta Mala")</f>
        <v>Buena Venta</v>
      </c>
    </row>
    <row r="3246" spans="1:30" x14ac:dyDescent="0.25">
      <c r="A3246" s="26">
        <v>1530734</v>
      </c>
      <c r="B3246" s="10">
        <v>42244</v>
      </c>
      <c r="C3246" s="11" t="s">
        <v>25</v>
      </c>
      <c r="D3246" s="11" t="s">
        <v>26</v>
      </c>
      <c r="E3246" s="11" t="s">
        <v>4</v>
      </c>
      <c r="F3246" s="11" t="s">
        <v>5</v>
      </c>
      <c r="G3246" s="11" t="s">
        <v>1008</v>
      </c>
      <c r="H3246" s="11" t="s">
        <v>27</v>
      </c>
      <c r="I3246" s="11" t="s">
        <v>1013</v>
      </c>
      <c r="J3246" s="11" t="s">
        <v>1078</v>
      </c>
      <c r="K3246" s="11" t="s">
        <v>1262</v>
      </c>
      <c r="L3246" s="11" t="s">
        <v>1265</v>
      </c>
      <c r="M3246" s="11" t="s">
        <v>1272</v>
      </c>
      <c r="N3246" s="10">
        <v>42246</v>
      </c>
      <c r="O3246" s="12">
        <v>119</v>
      </c>
      <c r="P3246" s="12">
        <v>198</v>
      </c>
      <c r="Q3246" s="12">
        <v>79</v>
      </c>
      <c r="R3246" s="11">
        <v>16</v>
      </c>
      <c r="S3246" s="12">
        <v>3168</v>
      </c>
      <c r="T3246" s="13">
        <v>0.01</v>
      </c>
      <c r="U3246" s="12">
        <v>31.68</v>
      </c>
      <c r="V3246" s="12">
        <v>3136.32</v>
      </c>
      <c r="W3246" s="12">
        <v>477</v>
      </c>
      <c r="X3246" s="12">
        <v>5967</v>
      </c>
      <c r="Y3246" s="14">
        <f>+DAY('TABLA PRINCIPAL'!$B3246)</f>
        <v>28</v>
      </c>
      <c r="Z3246" s="14">
        <f>+MONTH('TABLA PRINCIPAL'!$B3246)</f>
        <v>8</v>
      </c>
      <c r="AA3246" s="14">
        <f>+YEAR('TABLA PRINCIPAL'!$B3246)</f>
        <v>2015</v>
      </c>
      <c r="AB3246" s="22" t="str">
        <f>+IF(Ventas_Oficina[[#This Row],[Total del pedido]]&gt;=100000,"SI","NO")</f>
        <v>NO</v>
      </c>
      <c r="AC3246" s="22" t="str">
        <f>+_xlfn.XLOOKUP(Ventas_Oficina[[#This Row],[Nº de artículo]],AUXILIAR!A3244:A8149,AUXILIAR!D3244:D8149,"Error",0)</f>
        <v>Enviado a tiempo</v>
      </c>
      <c r="AD3246" s="22" t="str">
        <f>+IF(AND(Ventas_Oficina[[#This Row],[Total]]&gt;75000,Ventas_Oficina[[#This Row],[Envio a tiempo]]="Enviado a tiempo"),"Buena Venta","Venta Mala")</f>
        <v>Venta Mala</v>
      </c>
    </row>
    <row r="3247" spans="1:30" x14ac:dyDescent="0.25">
      <c r="A3247" s="25">
        <v>1530734</v>
      </c>
      <c r="B3247" s="5">
        <v>42292</v>
      </c>
      <c r="C3247" s="6" t="s">
        <v>605</v>
      </c>
      <c r="D3247" s="6" t="s">
        <v>48</v>
      </c>
      <c r="E3247" s="6" t="s">
        <v>4</v>
      </c>
      <c r="F3247" s="6" t="s">
        <v>5</v>
      </c>
      <c r="G3247" s="6" t="s">
        <v>1008</v>
      </c>
      <c r="H3247" s="6" t="s">
        <v>34</v>
      </c>
      <c r="I3247" s="6" t="s">
        <v>1015</v>
      </c>
      <c r="J3247" s="6" t="s">
        <v>1033</v>
      </c>
      <c r="K3247" s="6" t="s">
        <v>1261</v>
      </c>
      <c r="L3247" s="6" t="s">
        <v>1265</v>
      </c>
      <c r="M3247" s="6" t="s">
        <v>1272</v>
      </c>
      <c r="N3247" s="5">
        <v>42292</v>
      </c>
      <c r="O3247" s="7">
        <v>94</v>
      </c>
      <c r="P3247" s="7">
        <v>188</v>
      </c>
      <c r="Q3247" s="7">
        <v>94</v>
      </c>
      <c r="R3247" s="6">
        <v>39</v>
      </c>
      <c r="S3247" s="7">
        <v>7332</v>
      </c>
      <c r="T3247" s="8">
        <v>0.01</v>
      </c>
      <c r="U3247" s="7">
        <v>73.320000000000007</v>
      </c>
      <c r="V3247" s="7">
        <v>7258.68</v>
      </c>
      <c r="W3247" s="7">
        <v>79</v>
      </c>
      <c r="X3247" s="7">
        <v>10439</v>
      </c>
      <c r="Y3247" s="9">
        <f>+DAY('TABLA PRINCIPAL'!$B3247)</f>
        <v>15</v>
      </c>
      <c r="Z3247" s="9">
        <f>+MONTH('TABLA PRINCIPAL'!$B3247)</f>
        <v>10</v>
      </c>
      <c r="AA3247" s="9">
        <f>+YEAR('TABLA PRINCIPAL'!$B3247)</f>
        <v>2015</v>
      </c>
      <c r="AB3247" s="22" t="str">
        <f>+IF(Ventas_Oficina[[#This Row],[Total del pedido]]&gt;=100000,"SI","NO")</f>
        <v>NO</v>
      </c>
      <c r="AC3247" s="22" t="str">
        <f>+_xlfn.XLOOKUP(Ventas_Oficina[[#This Row],[Nº de artículo]],AUXILIAR!A3245:A8150,AUXILIAR!D3245:D8150,"Error",0)</f>
        <v>Enviado a tiempo</v>
      </c>
      <c r="AD3247" s="22" t="str">
        <f>+IF(AND(Ventas_Oficina[[#This Row],[Total]]&gt;75000,Ventas_Oficina[[#This Row],[Envio a tiempo]]="Enviado a tiempo"),"Buena Venta","Venta Mala")</f>
        <v>Venta Mala</v>
      </c>
    </row>
    <row r="3248" spans="1:30" x14ac:dyDescent="0.25">
      <c r="A3248" s="26">
        <v>1530734</v>
      </c>
      <c r="B3248" s="10">
        <v>42292</v>
      </c>
      <c r="C3248" s="11" t="s">
        <v>605</v>
      </c>
      <c r="D3248" s="11" t="s">
        <v>48</v>
      </c>
      <c r="E3248" s="11" t="s">
        <v>4</v>
      </c>
      <c r="F3248" s="11" t="s">
        <v>5</v>
      </c>
      <c r="G3248" s="11" t="s">
        <v>1010</v>
      </c>
      <c r="H3248" s="11" t="s">
        <v>34</v>
      </c>
      <c r="I3248" s="11" t="s">
        <v>1013</v>
      </c>
      <c r="J3248" s="11" t="s">
        <v>1033</v>
      </c>
      <c r="K3248" s="11" t="s">
        <v>1261</v>
      </c>
      <c r="L3248" s="11" t="s">
        <v>1265</v>
      </c>
      <c r="M3248" s="11" t="s">
        <v>1272</v>
      </c>
      <c r="N3248" s="10">
        <v>42292</v>
      </c>
      <c r="O3248" s="12">
        <v>94</v>
      </c>
      <c r="P3248" s="12">
        <v>188</v>
      </c>
      <c r="Q3248" s="12">
        <v>94</v>
      </c>
      <c r="R3248" s="11">
        <v>50</v>
      </c>
      <c r="S3248" s="12">
        <v>9400</v>
      </c>
      <c r="T3248" s="13">
        <v>7.0000000000000007E-2</v>
      </c>
      <c r="U3248" s="12">
        <v>658.00000000000011</v>
      </c>
      <c r="V3248" s="12">
        <v>8742</v>
      </c>
      <c r="W3248" s="12">
        <v>79</v>
      </c>
      <c r="X3248" s="12">
        <v>10439</v>
      </c>
      <c r="Y3248" s="14">
        <f>+DAY('TABLA PRINCIPAL'!$B3248)</f>
        <v>15</v>
      </c>
      <c r="Z3248" s="14">
        <f>+MONTH('TABLA PRINCIPAL'!$B3248)</f>
        <v>10</v>
      </c>
      <c r="AA3248" s="14">
        <f>+YEAR('TABLA PRINCIPAL'!$B3248)</f>
        <v>2015</v>
      </c>
      <c r="AB3248" s="22" t="str">
        <f>+IF(Ventas_Oficina[[#This Row],[Total del pedido]]&gt;=100000,"SI","NO")</f>
        <v>NO</v>
      </c>
      <c r="AC3248" s="22" t="str">
        <f>+_xlfn.XLOOKUP(Ventas_Oficina[[#This Row],[Nº de artículo]],AUXILIAR!A3246:A8151,AUXILIAR!D3246:D8151,"Error",0)</f>
        <v>No enviado a tiempo</v>
      </c>
      <c r="AD3248" s="22" t="str">
        <f>+IF(AND(Ventas_Oficina[[#This Row],[Total]]&gt;75000,Ventas_Oficina[[#This Row],[Envio a tiempo]]="Enviado a tiempo"),"Buena Venta","Venta Mala")</f>
        <v>Venta Mala</v>
      </c>
    </row>
    <row r="3249" spans="1:30" x14ac:dyDescent="0.25">
      <c r="A3249" s="25">
        <v>1530734</v>
      </c>
      <c r="B3249" s="5">
        <v>42386</v>
      </c>
      <c r="C3249" s="6" t="s">
        <v>430</v>
      </c>
      <c r="D3249" s="6" t="s">
        <v>19</v>
      </c>
      <c r="E3249" s="6" t="s">
        <v>4</v>
      </c>
      <c r="F3249" s="6" t="s">
        <v>5</v>
      </c>
      <c r="G3249" s="6" t="s">
        <v>1010</v>
      </c>
      <c r="H3249" s="6" t="s">
        <v>6</v>
      </c>
      <c r="I3249" s="6" t="s">
        <v>1012</v>
      </c>
      <c r="J3249" s="6" t="s">
        <v>1044</v>
      </c>
      <c r="K3249" s="6" t="s">
        <v>1261</v>
      </c>
      <c r="L3249" s="6" t="s">
        <v>1265</v>
      </c>
      <c r="M3249" s="6" t="s">
        <v>1272</v>
      </c>
      <c r="N3249" s="5">
        <v>42388</v>
      </c>
      <c r="O3249" s="7">
        <v>118</v>
      </c>
      <c r="P3249" s="7">
        <v>188</v>
      </c>
      <c r="Q3249" s="7">
        <v>70</v>
      </c>
      <c r="R3249" s="6">
        <v>9</v>
      </c>
      <c r="S3249" s="7">
        <v>1692</v>
      </c>
      <c r="T3249" s="8">
        <v>0.09</v>
      </c>
      <c r="U3249" s="7">
        <v>152.28</v>
      </c>
      <c r="V3249" s="7">
        <v>1539.72</v>
      </c>
      <c r="W3249" s="7">
        <v>149</v>
      </c>
      <c r="X3249" s="7">
        <v>7493</v>
      </c>
      <c r="Y3249" s="9">
        <f>+DAY('TABLA PRINCIPAL'!$B3249)</f>
        <v>17</v>
      </c>
      <c r="Z3249" s="9">
        <f>+MONTH('TABLA PRINCIPAL'!$B3249)</f>
        <v>1</v>
      </c>
      <c r="AA3249" s="9">
        <f>+YEAR('TABLA PRINCIPAL'!$B3249)</f>
        <v>2016</v>
      </c>
      <c r="AB3249" s="22" t="str">
        <f>+IF(Ventas_Oficina[[#This Row],[Total del pedido]]&gt;=100000,"SI","NO")</f>
        <v>NO</v>
      </c>
      <c r="AC3249" s="22" t="str">
        <f>+_xlfn.XLOOKUP(Ventas_Oficina[[#This Row],[Nº de artículo]],AUXILIAR!A3247:A8152,AUXILIAR!D3247:D8152,"Error",0)</f>
        <v>No enviado a tiempo</v>
      </c>
      <c r="AD3249" s="22" t="str">
        <f>+IF(AND(Ventas_Oficina[[#This Row],[Total]]&gt;75000,Ventas_Oficina[[#This Row],[Envio a tiempo]]="Enviado a tiempo"),"Buena Venta","Venta Mala")</f>
        <v>Venta Mala</v>
      </c>
    </row>
    <row r="3250" spans="1:30" x14ac:dyDescent="0.25">
      <c r="A3250" s="26">
        <v>1530734</v>
      </c>
      <c r="B3250" s="10">
        <v>42688</v>
      </c>
      <c r="C3250" s="11" t="s">
        <v>822</v>
      </c>
      <c r="D3250" s="11" t="s">
        <v>369</v>
      </c>
      <c r="E3250" s="11" t="s">
        <v>4</v>
      </c>
      <c r="F3250" s="11" t="s">
        <v>5</v>
      </c>
      <c r="G3250" s="11" t="s">
        <v>1010</v>
      </c>
      <c r="H3250" s="11" t="s">
        <v>9</v>
      </c>
      <c r="I3250" s="11" t="s">
        <v>1016</v>
      </c>
      <c r="J3250" s="11" t="s">
        <v>1055</v>
      </c>
      <c r="K3250" s="11" t="s">
        <v>1261</v>
      </c>
      <c r="L3250" s="11" t="s">
        <v>1266</v>
      </c>
      <c r="M3250" s="11" t="s">
        <v>1272</v>
      </c>
      <c r="N3250" s="10">
        <v>42689</v>
      </c>
      <c r="O3250" s="12">
        <v>250</v>
      </c>
      <c r="P3250" s="12">
        <v>568</v>
      </c>
      <c r="Q3250" s="12">
        <v>318</v>
      </c>
      <c r="R3250" s="11">
        <v>23</v>
      </c>
      <c r="S3250" s="12">
        <v>13064</v>
      </c>
      <c r="T3250" s="13">
        <v>0.09</v>
      </c>
      <c r="U3250" s="12">
        <v>1175.76</v>
      </c>
      <c r="V3250" s="12">
        <v>11888.24</v>
      </c>
      <c r="W3250" s="12">
        <v>360</v>
      </c>
      <c r="X3250" s="12">
        <v>23954</v>
      </c>
      <c r="Y3250" s="14">
        <f>+DAY('TABLA PRINCIPAL'!$B3250)</f>
        <v>14</v>
      </c>
      <c r="Z3250" s="14">
        <f>+MONTH('TABLA PRINCIPAL'!$B3250)</f>
        <v>11</v>
      </c>
      <c r="AA3250" s="14">
        <f>+YEAR('TABLA PRINCIPAL'!$B3250)</f>
        <v>2016</v>
      </c>
      <c r="AB3250" s="22" t="str">
        <f>+IF(Ventas_Oficina[[#This Row],[Total del pedido]]&gt;=100000,"SI","NO")</f>
        <v>NO</v>
      </c>
      <c r="AC3250" s="22" t="str">
        <f>+_xlfn.XLOOKUP(Ventas_Oficina[[#This Row],[Nº de artículo]],AUXILIAR!A3248:A8153,AUXILIAR!D3248:D8153,"Error",0)</f>
        <v>Enviado a tiempo</v>
      </c>
      <c r="AD3250" s="22" t="str">
        <f>+IF(AND(Ventas_Oficina[[#This Row],[Total]]&gt;75000,Ventas_Oficina[[#This Row],[Envio a tiempo]]="Enviado a tiempo"),"Buena Venta","Venta Mala")</f>
        <v>Venta Mala</v>
      </c>
    </row>
    <row r="3251" spans="1:30" x14ac:dyDescent="0.25">
      <c r="A3251" s="25">
        <v>1530734</v>
      </c>
      <c r="B3251" s="5">
        <v>42568</v>
      </c>
      <c r="C3251" s="6" t="s">
        <v>331</v>
      </c>
      <c r="D3251" s="6" t="s">
        <v>46</v>
      </c>
      <c r="E3251" s="6" t="s">
        <v>4</v>
      </c>
      <c r="F3251" s="6" t="s">
        <v>5</v>
      </c>
      <c r="G3251" s="6" t="s">
        <v>1008</v>
      </c>
      <c r="H3251" s="6" t="s">
        <v>9</v>
      </c>
      <c r="I3251" s="6" t="s">
        <v>1015</v>
      </c>
      <c r="J3251" s="6" t="s">
        <v>1061</v>
      </c>
      <c r="K3251" s="6" t="s">
        <v>1261</v>
      </c>
      <c r="L3251" s="6" t="s">
        <v>1267</v>
      </c>
      <c r="M3251" s="6" t="s">
        <v>1272</v>
      </c>
      <c r="N3251" s="5">
        <v>42569</v>
      </c>
      <c r="O3251" s="7">
        <v>94</v>
      </c>
      <c r="P3251" s="7">
        <v>208</v>
      </c>
      <c r="Q3251" s="7">
        <v>114</v>
      </c>
      <c r="R3251" s="6">
        <v>19</v>
      </c>
      <c r="S3251" s="7">
        <v>3952</v>
      </c>
      <c r="T3251" s="8">
        <v>0.09</v>
      </c>
      <c r="U3251" s="7">
        <v>355.68</v>
      </c>
      <c r="V3251" s="7">
        <v>3596.32</v>
      </c>
      <c r="W3251" s="7">
        <v>256</v>
      </c>
      <c r="X3251" s="7">
        <v>7092</v>
      </c>
      <c r="Y3251" s="9">
        <f>+DAY('TABLA PRINCIPAL'!$B3251)</f>
        <v>17</v>
      </c>
      <c r="Z3251" s="9">
        <f>+MONTH('TABLA PRINCIPAL'!$B3251)</f>
        <v>7</v>
      </c>
      <c r="AA3251" s="9">
        <f>+YEAR('TABLA PRINCIPAL'!$B3251)</f>
        <v>2016</v>
      </c>
      <c r="AB3251" s="22" t="str">
        <f>+IF(Ventas_Oficina[[#This Row],[Total del pedido]]&gt;=100000,"SI","NO")</f>
        <v>NO</v>
      </c>
      <c r="AC3251" s="22" t="str">
        <f>+_xlfn.XLOOKUP(Ventas_Oficina[[#This Row],[Nº de artículo]],AUXILIAR!A3249:A8154,AUXILIAR!D3249:D8154,"Error",0)</f>
        <v>No enviado a tiempo</v>
      </c>
      <c r="AD3251" s="22" t="str">
        <f>+IF(AND(Ventas_Oficina[[#This Row],[Total]]&gt;75000,Ventas_Oficina[[#This Row],[Envio a tiempo]]="Enviado a tiempo"),"Buena Venta","Venta Mala")</f>
        <v>Venta Mala</v>
      </c>
    </row>
    <row r="3252" spans="1:30" x14ac:dyDescent="0.25">
      <c r="A3252" s="26">
        <v>1530734</v>
      </c>
      <c r="B3252" s="10">
        <v>42568</v>
      </c>
      <c r="C3252" s="11" t="s">
        <v>331</v>
      </c>
      <c r="D3252" s="11" t="s">
        <v>46</v>
      </c>
      <c r="E3252" s="11" t="s">
        <v>4</v>
      </c>
      <c r="F3252" s="11" t="s">
        <v>5</v>
      </c>
      <c r="G3252" s="11" t="s">
        <v>1008</v>
      </c>
      <c r="H3252" s="11" t="s">
        <v>9</v>
      </c>
      <c r="I3252" s="11" t="s">
        <v>1015</v>
      </c>
      <c r="J3252" s="11" t="s">
        <v>1056</v>
      </c>
      <c r="K3252" s="11" t="s">
        <v>1261</v>
      </c>
      <c r="L3252" s="11" t="s">
        <v>1267</v>
      </c>
      <c r="M3252" s="11" t="s">
        <v>1272</v>
      </c>
      <c r="N3252" s="10">
        <v>42569</v>
      </c>
      <c r="O3252" s="12">
        <v>352</v>
      </c>
      <c r="P3252" s="12">
        <v>568</v>
      </c>
      <c r="Q3252" s="12">
        <v>216</v>
      </c>
      <c r="R3252" s="11">
        <v>33</v>
      </c>
      <c r="S3252" s="12">
        <v>18744</v>
      </c>
      <c r="T3252" s="13">
        <v>7.0000000000000007E-2</v>
      </c>
      <c r="U3252" s="12">
        <v>1312.0800000000002</v>
      </c>
      <c r="V3252" s="12">
        <v>17431.919999999998</v>
      </c>
      <c r="W3252" s="12">
        <v>139</v>
      </c>
      <c r="X3252" s="12">
        <v>12855</v>
      </c>
      <c r="Y3252" s="14">
        <f>+DAY('TABLA PRINCIPAL'!$B3252)</f>
        <v>17</v>
      </c>
      <c r="Z3252" s="14">
        <f>+MONTH('TABLA PRINCIPAL'!$B3252)</f>
        <v>7</v>
      </c>
      <c r="AA3252" s="14">
        <f>+YEAR('TABLA PRINCIPAL'!$B3252)</f>
        <v>2016</v>
      </c>
      <c r="AB3252" s="22" t="str">
        <f>+IF(Ventas_Oficina[[#This Row],[Total del pedido]]&gt;=100000,"SI","NO")</f>
        <v>NO</v>
      </c>
      <c r="AC3252" s="22" t="str">
        <f>+_xlfn.XLOOKUP(Ventas_Oficina[[#This Row],[Nº de artículo]],AUXILIAR!A3250:A8155,AUXILIAR!D3250:D8155,"Error",0)</f>
        <v>No enviado a tiempo</v>
      </c>
      <c r="AD3252" s="22" t="str">
        <f>+IF(AND(Ventas_Oficina[[#This Row],[Total]]&gt;75000,Ventas_Oficina[[#This Row],[Envio a tiempo]]="Enviado a tiempo"),"Buena Venta","Venta Mala")</f>
        <v>Venta Mala</v>
      </c>
    </row>
    <row r="3253" spans="1:30" x14ac:dyDescent="0.25">
      <c r="A3253" s="25">
        <v>1531099</v>
      </c>
      <c r="B3253" s="5">
        <v>42301</v>
      </c>
      <c r="C3253" s="6" t="s">
        <v>7</v>
      </c>
      <c r="D3253" s="6" t="s">
        <v>8</v>
      </c>
      <c r="E3253" s="6" t="s">
        <v>4</v>
      </c>
      <c r="F3253" s="6" t="s">
        <v>5</v>
      </c>
      <c r="G3253" s="6" t="s">
        <v>1007</v>
      </c>
      <c r="H3253" s="6" t="s">
        <v>9</v>
      </c>
      <c r="I3253" s="6" t="s">
        <v>1014</v>
      </c>
      <c r="J3253" s="6" t="s">
        <v>1056</v>
      </c>
      <c r="K3253" s="6" t="s">
        <v>1261</v>
      </c>
      <c r="L3253" s="6" t="s">
        <v>1266</v>
      </c>
      <c r="M3253" s="6" t="s">
        <v>1272</v>
      </c>
      <c r="N3253" s="5">
        <v>42303</v>
      </c>
      <c r="O3253" s="7">
        <v>352</v>
      </c>
      <c r="P3253" s="7">
        <v>568</v>
      </c>
      <c r="Q3253" s="7">
        <v>216</v>
      </c>
      <c r="R3253" s="6">
        <v>34</v>
      </c>
      <c r="S3253" s="7">
        <v>19312</v>
      </c>
      <c r="T3253" s="8">
        <v>0</v>
      </c>
      <c r="U3253" s="7">
        <v>0</v>
      </c>
      <c r="V3253" s="7">
        <v>19312</v>
      </c>
      <c r="W3253" s="7">
        <v>139</v>
      </c>
      <c r="X3253" s="7">
        <v>17393</v>
      </c>
      <c r="Y3253" s="9">
        <f>+DAY('TABLA PRINCIPAL'!$B3253)</f>
        <v>24</v>
      </c>
      <c r="Z3253" s="9">
        <f>+MONTH('TABLA PRINCIPAL'!$B3253)</f>
        <v>10</v>
      </c>
      <c r="AA3253" s="9">
        <f>+YEAR('TABLA PRINCIPAL'!$B3253)</f>
        <v>2015</v>
      </c>
      <c r="AB3253" s="22" t="str">
        <f>+IF(Ventas_Oficina[[#This Row],[Total del pedido]]&gt;=100000,"SI","NO")</f>
        <v>NO</v>
      </c>
      <c r="AC3253" s="22" t="str">
        <f>+_xlfn.XLOOKUP(Ventas_Oficina[[#This Row],[Nº de artículo]],AUXILIAR!A3251:A8156,AUXILIAR!D3251:D8156,"Error",0)</f>
        <v>Enviado a tiempo</v>
      </c>
      <c r="AD3253" s="22" t="str">
        <f>+IF(AND(Ventas_Oficina[[#This Row],[Total]]&gt;75000,Ventas_Oficina[[#This Row],[Envio a tiempo]]="Enviado a tiempo"),"Buena Venta","Venta Mala")</f>
        <v>Venta Mala</v>
      </c>
    </row>
    <row r="3254" spans="1:30" x14ac:dyDescent="0.25">
      <c r="A3254" s="26">
        <v>1531465</v>
      </c>
      <c r="B3254" s="10">
        <v>42516</v>
      </c>
      <c r="C3254" s="11" t="s">
        <v>823</v>
      </c>
      <c r="D3254" s="11" t="s">
        <v>33</v>
      </c>
      <c r="E3254" s="11" t="s">
        <v>4</v>
      </c>
      <c r="F3254" s="11" t="s">
        <v>5</v>
      </c>
      <c r="G3254" s="11" t="s">
        <v>1008</v>
      </c>
      <c r="H3254" s="11" t="s">
        <v>34</v>
      </c>
      <c r="I3254" s="11" t="s">
        <v>1012</v>
      </c>
      <c r="J3254" s="11" t="s">
        <v>1111</v>
      </c>
      <c r="K3254" s="11" t="s">
        <v>1261</v>
      </c>
      <c r="L3254" s="11" t="s">
        <v>1267</v>
      </c>
      <c r="M3254" s="11" t="s">
        <v>1273</v>
      </c>
      <c r="N3254" s="10">
        <v>42517</v>
      </c>
      <c r="O3254" s="12">
        <v>198</v>
      </c>
      <c r="P3254" s="12">
        <v>315</v>
      </c>
      <c r="Q3254" s="12">
        <v>117</v>
      </c>
      <c r="R3254" s="11">
        <v>16</v>
      </c>
      <c r="S3254" s="12">
        <v>5040</v>
      </c>
      <c r="T3254" s="13">
        <v>0.09</v>
      </c>
      <c r="U3254" s="12">
        <v>453.59999999999997</v>
      </c>
      <c r="V3254" s="12">
        <v>4586.3999999999996</v>
      </c>
      <c r="W3254" s="12">
        <v>49</v>
      </c>
      <c r="X3254" s="12">
        <v>416</v>
      </c>
      <c r="Y3254" s="14">
        <f>+DAY('TABLA PRINCIPAL'!$B3254)</f>
        <v>26</v>
      </c>
      <c r="Z3254" s="14">
        <f>+MONTH('TABLA PRINCIPAL'!$B3254)</f>
        <v>5</v>
      </c>
      <c r="AA3254" s="14">
        <f>+YEAR('TABLA PRINCIPAL'!$B3254)</f>
        <v>2016</v>
      </c>
      <c r="AB3254" s="22" t="str">
        <f>+IF(Ventas_Oficina[[#This Row],[Total del pedido]]&gt;=100000,"SI","NO")</f>
        <v>NO</v>
      </c>
      <c r="AC3254" s="22" t="str">
        <f>+_xlfn.XLOOKUP(Ventas_Oficina[[#This Row],[Nº de artículo]],AUXILIAR!A3252:A8157,AUXILIAR!D3252:D8157,"Error",0)</f>
        <v>No enviado a tiempo</v>
      </c>
      <c r="AD3254" s="22" t="str">
        <f>+IF(AND(Ventas_Oficina[[#This Row],[Total]]&gt;75000,Ventas_Oficina[[#This Row],[Envio a tiempo]]="Enviado a tiempo"),"Buena Venta","Venta Mala")</f>
        <v>Venta Mala</v>
      </c>
    </row>
    <row r="3255" spans="1:30" x14ac:dyDescent="0.25">
      <c r="A3255" s="25">
        <v>1531830</v>
      </c>
      <c r="B3255" s="5">
        <v>41415</v>
      </c>
      <c r="C3255" s="6" t="s">
        <v>185</v>
      </c>
      <c r="D3255" s="6" t="s">
        <v>41</v>
      </c>
      <c r="E3255" s="6" t="s">
        <v>12</v>
      </c>
      <c r="F3255" s="6" t="s">
        <v>13</v>
      </c>
      <c r="G3255" s="6" t="s">
        <v>1008</v>
      </c>
      <c r="H3255" s="6" t="s">
        <v>42</v>
      </c>
      <c r="I3255" s="6" t="s">
        <v>1015</v>
      </c>
      <c r="J3255" s="6" t="s">
        <v>1018</v>
      </c>
      <c r="K3255" s="6" t="s">
        <v>1261</v>
      </c>
      <c r="L3255" s="6" t="s">
        <v>1265</v>
      </c>
      <c r="M3255" s="6" t="s">
        <v>1272</v>
      </c>
      <c r="N3255" s="5">
        <v>41425</v>
      </c>
      <c r="O3255" s="7">
        <v>15650</v>
      </c>
      <c r="P3255" s="7">
        <v>30097</v>
      </c>
      <c r="Q3255" s="7">
        <v>14447</v>
      </c>
      <c r="R3255" s="6">
        <v>20</v>
      </c>
      <c r="S3255" s="7">
        <v>601940</v>
      </c>
      <c r="T3255" s="8">
        <v>0.01</v>
      </c>
      <c r="U3255" s="7">
        <v>6019.4000000000005</v>
      </c>
      <c r="V3255" s="7">
        <v>595920.6</v>
      </c>
      <c r="W3255" s="7">
        <v>718</v>
      </c>
      <c r="X3255" s="7">
        <v>229945</v>
      </c>
      <c r="Y3255" s="9">
        <f>+DAY('TABLA PRINCIPAL'!$B3255)</f>
        <v>21</v>
      </c>
      <c r="Z3255" s="9">
        <f>+MONTH('TABLA PRINCIPAL'!$B3255)</f>
        <v>5</v>
      </c>
      <c r="AA3255" s="9">
        <f>+YEAR('TABLA PRINCIPAL'!$B3255)</f>
        <v>2013</v>
      </c>
      <c r="AB3255" s="22" t="str">
        <f>+IF(Ventas_Oficina[[#This Row],[Total del pedido]]&gt;=100000,"SI","NO")</f>
        <v>SI</v>
      </c>
      <c r="AC3255" s="22" t="str">
        <f>+_xlfn.XLOOKUP(Ventas_Oficina[[#This Row],[Nº de artículo]],AUXILIAR!A3253:A8158,AUXILIAR!D3253:D8158,"Error",0)</f>
        <v>Enviado a tiempo</v>
      </c>
      <c r="AD3255" s="22" t="str">
        <f>+IF(AND(Ventas_Oficina[[#This Row],[Total]]&gt;75000,Ventas_Oficina[[#This Row],[Envio a tiempo]]="Enviado a tiempo"),"Buena Venta","Venta Mala")</f>
        <v>Buena Venta</v>
      </c>
    </row>
    <row r="3256" spans="1:30" x14ac:dyDescent="0.25">
      <c r="A3256" s="26">
        <v>1531830</v>
      </c>
      <c r="B3256" s="10">
        <v>42297</v>
      </c>
      <c r="C3256" s="11" t="s">
        <v>127</v>
      </c>
      <c r="D3256" s="11" t="s">
        <v>62</v>
      </c>
      <c r="E3256" s="11" t="s">
        <v>4</v>
      </c>
      <c r="F3256" s="11" t="s">
        <v>5</v>
      </c>
      <c r="G3256" s="11" t="s">
        <v>1008</v>
      </c>
      <c r="H3256" s="11" t="s">
        <v>27</v>
      </c>
      <c r="I3256" s="11" t="s">
        <v>1014</v>
      </c>
      <c r="J3256" s="11" t="s">
        <v>1078</v>
      </c>
      <c r="K3256" s="11" t="s">
        <v>1261</v>
      </c>
      <c r="L3256" s="11" t="s">
        <v>1266</v>
      </c>
      <c r="M3256" s="11" t="s">
        <v>1272</v>
      </c>
      <c r="N3256" s="10">
        <v>42301</v>
      </c>
      <c r="O3256" s="12">
        <v>119</v>
      </c>
      <c r="P3256" s="12">
        <v>198</v>
      </c>
      <c r="Q3256" s="12">
        <v>79</v>
      </c>
      <c r="R3256" s="11">
        <v>2</v>
      </c>
      <c r="S3256" s="12">
        <v>396</v>
      </c>
      <c r="T3256" s="13">
        <v>0.01</v>
      </c>
      <c r="U3256" s="12">
        <v>3.96</v>
      </c>
      <c r="V3256" s="12">
        <v>392.04</v>
      </c>
      <c r="W3256" s="12">
        <v>477</v>
      </c>
      <c r="X3256" s="12">
        <v>1206</v>
      </c>
      <c r="Y3256" s="14">
        <f>+DAY('TABLA PRINCIPAL'!$B3256)</f>
        <v>20</v>
      </c>
      <c r="Z3256" s="14">
        <f>+MONTH('TABLA PRINCIPAL'!$B3256)</f>
        <v>10</v>
      </c>
      <c r="AA3256" s="14">
        <f>+YEAR('TABLA PRINCIPAL'!$B3256)</f>
        <v>2015</v>
      </c>
      <c r="AB3256" s="22" t="str">
        <f>+IF(Ventas_Oficina[[#This Row],[Total del pedido]]&gt;=100000,"SI","NO")</f>
        <v>NO</v>
      </c>
      <c r="AC3256" s="22" t="str">
        <f>+_xlfn.XLOOKUP(Ventas_Oficina[[#This Row],[Nº de artículo]],AUXILIAR!A3254:A8159,AUXILIAR!D3254:D8159,"Error",0)</f>
        <v>Enviado a tiempo</v>
      </c>
      <c r="AD3256" s="22" t="str">
        <f>+IF(AND(Ventas_Oficina[[#This Row],[Total]]&gt;75000,Ventas_Oficina[[#This Row],[Envio a tiempo]]="Enviado a tiempo"),"Buena Venta","Venta Mala")</f>
        <v>Venta Mala</v>
      </c>
    </row>
    <row r="3257" spans="1:30" x14ac:dyDescent="0.25">
      <c r="A3257" s="25">
        <v>1532195</v>
      </c>
      <c r="B3257" s="5">
        <v>42298</v>
      </c>
      <c r="C3257" s="6" t="s">
        <v>80</v>
      </c>
      <c r="D3257" s="6" t="s">
        <v>81</v>
      </c>
      <c r="E3257" s="6" t="s">
        <v>4</v>
      </c>
      <c r="F3257" s="6" t="s">
        <v>5</v>
      </c>
      <c r="G3257" s="6" t="s">
        <v>1008</v>
      </c>
      <c r="H3257" s="6" t="s">
        <v>34</v>
      </c>
      <c r="I3257" s="6" t="s">
        <v>1012</v>
      </c>
      <c r="J3257" s="6" t="s">
        <v>1091</v>
      </c>
      <c r="K3257" s="6" t="s">
        <v>1261</v>
      </c>
      <c r="L3257" s="6" t="s">
        <v>1267</v>
      </c>
      <c r="M3257" s="6" t="s">
        <v>1272</v>
      </c>
      <c r="N3257" s="5">
        <v>42300</v>
      </c>
      <c r="O3257" s="7">
        <v>395</v>
      </c>
      <c r="P3257" s="7">
        <v>608</v>
      </c>
      <c r="Q3257" s="7">
        <v>213</v>
      </c>
      <c r="R3257" s="6">
        <v>12</v>
      </c>
      <c r="S3257" s="7">
        <v>7296</v>
      </c>
      <c r="T3257" s="8">
        <v>0.01</v>
      </c>
      <c r="U3257" s="7">
        <v>72.960000000000008</v>
      </c>
      <c r="V3257" s="7">
        <v>7223.04</v>
      </c>
      <c r="W3257" s="7">
        <v>182</v>
      </c>
      <c r="X3257" s="7">
        <v>1113</v>
      </c>
      <c r="Y3257" s="9">
        <f>+DAY('TABLA PRINCIPAL'!$B3257)</f>
        <v>21</v>
      </c>
      <c r="Z3257" s="9">
        <f>+MONTH('TABLA PRINCIPAL'!$B3257)</f>
        <v>10</v>
      </c>
      <c r="AA3257" s="9">
        <f>+YEAR('TABLA PRINCIPAL'!$B3257)</f>
        <v>2015</v>
      </c>
      <c r="AB3257" s="22" t="str">
        <f>+IF(Ventas_Oficina[[#This Row],[Total del pedido]]&gt;=100000,"SI","NO")</f>
        <v>NO</v>
      </c>
      <c r="AC3257" s="22" t="str">
        <f>+_xlfn.XLOOKUP(Ventas_Oficina[[#This Row],[Nº de artículo]],AUXILIAR!A3255:A8160,AUXILIAR!D3255:D8160,"Error",0)</f>
        <v>Enviado a tiempo</v>
      </c>
      <c r="AD3257" s="22" t="str">
        <f>+IF(AND(Ventas_Oficina[[#This Row],[Total]]&gt;75000,Ventas_Oficina[[#This Row],[Envio a tiempo]]="Enviado a tiempo"),"Buena Venta","Venta Mala")</f>
        <v>Venta Mala</v>
      </c>
    </row>
    <row r="3258" spans="1:30" x14ac:dyDescent="0.25">
      <c r="A3258" s="26">
        <v>1532195</v>
      </c>
      <c r="B3258" s="10">
        <v>42568</v>
      </c>
      <c r="C3258" s="11" t="s">
        <v>331</v>
      </c>
      <c r="D3258" s="11" t="s">
        <v>46</v>
      </c>
      <c r="E3258" s="11" t="s">
        <v>4</v>
      </c>
      <c r="F3258" s="11" t="s">
        <v>5</v>
      </c>
      <c r="G3258" s="11" t="s">
        <v>1007</v>
      </c>
      <c r="H3258" s="11" t="s">
        <v>9</v>
      </c>
      <c r="I3258" s="11" t="s">
        <v>1014</v>
      </c>
      <c r="J3258" s="11" t="s">
        <v>1035</v>
      </c>
      <c r="K3258" s="11" t="s">
        <v>1261</v>
      </c>
      <c r="L3258" s="11" t="s">
        <v>1265</v>
      </c>
      <c r="M3258" s="11" t="s">
        <v>1273</v>
      </c>
      <c r="N3258" s="10">
        <v>42569</v>
      </c>
      <c r="O3258" s="12">
        <v>882</v>
      </c>
      <c r="P3258" s="12">
        <v>2099</v>
      </c>
      <c r="Q3258" s="12">
        <v>1217</v>
      </c>
      <c r="R3258" s="11">
        <v>33</v>
      </c>
      <c r="S3258" s="12">
        <v>69267</v>
      </c>
      <c r="T3258" s="13">
        <v>0.02</v>
      </c>
      <c r="U3258" s="12">
        <v>1385.34</v>
      </c>
      <c r="V3258" s="12">
        <v>67881.66</v>
      </c>
      <c r="W3258" s="12">
        <v>481</v>
      </c>
      <c r="X3258" s="12">
        <v>51829</v>
      </c>
      <c r="Y3258" s="14">
        <f>+DAY('TABLA PRINCIPAL'!$B3258)</f>
        <v>17</v>
      </c>
      <c r="Z3258" s="14">
        <f>+MONTH('TABLA PRINCIPAL'!$B3258)</f>
        <v>7</v>
      </c>
      <c r="AA3258" s="14">
        <f>+YEAR('TABLA PRINCIPAL'!$B3258)</f>
        <v>2016</v>
      </c>
      <c r="AB3258" s="22" t="str">
        <f>+IF(Ventas_Oficina[[#This Row],[Total del pedido]]&gt;=100000,"SI","NO")</f>
        <v>NO</v>
      </c>
      <c r="AC3258" s="22" t="str">
        <f>+_xlfn.XLOOKUP(Ventas_Oficina[[#This Row],[Nº de artículo]],AUXILIAR!A3256:A8161,AUXILIAR!D3256:D8161,"Error",0)</f>
        <v>Enviado a tiempo</v>
      </c>
      <c r="AD3258" s="22" t="str">
        <f>+IF(AND(Ventas_Oficina[[#This Row],[Total]]&gt;75000,Ventas_Oficina[[#This Row],[Envio a tiempo]]="Enviado a tiempo"),"Buena Venta","Venta Mala")</f>
        <v>Venta Mala</v>
      </c>
    </row>
    <row r="3259" spans="1:30" x14ac:dyDescent="0.25">
      <c r="A3259" s="25">
        <v>1532195</v>
      </c>
      <c r="B3259" s="5">
        <v>42381</v>
      </c>
      <c r="C3259" s="6" t="s">
        <v>259</v>
      </c>
      <c r="D3259" s="6" t="s">
        <v>260</v>
      </c>
      <c r="E3259" s="6" t="s">
        <v>4</v>
      </c>
      <c r="F3259" s="6" t="s">
        <v>5</v>
      </c>
      <c r="G3259" s="6" t="s">
        <v>1008</v>
      </c>
      <c r="H3259" s="6" t="s">
        <v>121</v>
      </c>
      <c r="I3259" s="6" t="s">
        <v>1014</v>
      </c>
      <c r="J3259" s="6" t="s">
        <v>1023</v>
      </c>
      <c r="K3259" s="6" t="s">
        <v>1262</v>
      </c>
      <c r="L3259" s="6" t="s">
        <v>1266</v>
      </c>
      <c r="M3259" s="6" t="s">
        <v>1272</v>
      </c>
      <c r="N3259" s="5">
        <v>42383</v>
      </c>
      <c r="O3259" s="7">
        <v>459</v>
      </c>
      <c r="P3259" s="7">
        <v>728</v>
      </c>
      <c r="Q3259" s="7">
        <v>269</v>
      </c>
      <c r="R3259" s="6">
        <v>8</v>
      </c>
      <c r="S3259" s="7">
        <v>5824</v>
      </c>
      <c r="T3259" s="8">
        <v>0.01</v>
      </c>
      <c r="U3259" s="7">
        <v>58.24</v>
      </c>
      <c r="V3259" s="7">
        <v>5765.76</v>
      </c>
      <c r="W3259" s="7">
        <v>1115</v>
      </c>
      <c r="X3259" s="7">
        <v>42095</v>
      </c>
      <c r="Y3259" s="9">
        <f>+DAY('TABLA PRINCIPAL'!$B3259)</f>
        <v>12</v>
      </c>
      <c r="Z3259" s="9">
        <f>+MONTH('TABLA PRINCIPAL'!$B3259)</f>
        <v>1</v>
      </c>
      <c r="AA3259" s="9">
        <f>+YEAR('TABLA PRINCIPAL'!$B3259)</f>
        <v>2016</v>
      </c>
      <c r="AB3259" s="22" t="str">
        <f>+IF(Ventas_Oficina[[#This Row],[Total del pedido]]&gt;=100000,"SI","NO")</f>
        <v>NO</v>
      </c>
      <c r="AC3259" s="22" t="str">
        <f>+_xlfn.XLOOKUP(Ventas_Oficina[[#This Row],[Nº de artículo]],AUXILIAR!A3257:A8162,AUXILIAR!D3257:D8162,"Error",0)</f>
        <v>No enviado a tiempo</v>
      </c>
      <c r="AD3259" s="22" t="str">
        <f>+IF(AND(Ventas_Oficina[[#This Row],[Total]]&gt;75000,Ventas_Oficina[[#This Row],[Envio a tiempo]]="Enviado a tiempo"),"Buena Venta","Venta Mala")</f>
        <v>Venta Mala</v>
      </c>
    </row>
    <row r="3260" spans="1:30" x14ac:dyDescent="0.25">
      <c r="A3260" s="26">
        <v>1532195</v>
      </c>
      <c r="B3260" s="10">
        <v>41595</v>
      </c>
      <c r="C3260" s="11" t="s">
        <v>240</v>
      </c>
      <c r="D3260" s="11" t="s">
        <v>68</v>
      </c>
      <c r="E3260" s="11" t="s">
        <v>12</v>
      </c>
      <c r="F3260" s="11" t="s">
        <v>13</v>
      </c>
      <c r="G3260" s="11" t="s">
        <v>1008</v>
      </c>
      <c r="H3260" s="11" t="s">
        <v>14</v>
      </c>
      <c r="I3260" s="11" t="s">
        <v>1014</v>
      </c>
      <c r="J3260" s="11" t="s">
        <v>1044</v>
      </c>
      <c r="K3260" s="11" t="s">
        <v>1261</v>
      </c>
      <c r="L3260" s="11" t="s">
        <v>1267</v>
      </c>
      <c r="M3260" s="11" t="s">
        <v>1272</v>
      </c>
      <c r="N3260" s="10">
        <v>41596</v>
      </c>
      <c r="O3260" s="12">
        <v>118</v>
      </c>
      <c r="P3260" s="12">
        <v>188</v>
      </c>
      <c r="Q3260" s="12">
        <v>70</v>
      </c>
      <c r="R3260" s="11">
        <v>22</v>
      </c>
      <c r="S3260" s="12">
        <v>4136</v>
      </c>
      <c r="T3260" s="13">
        <v>0.06</v>
      </c>
      <c r="U3260" s="12">
        <v>248.16</v>
      </c>
      <c r="V3260" s="12">
        <v>3887.84</v>
      </c>
      <c r="W3260" s="12">
        <v>149</v>
      </c>
      <c r="X3260" s="12">
        <v>1113</v>
      </c>
      <c r="Y3260" s="14">
        <f>+DAY('TABLA PRINCIPAL'!$B3260)</f>
        <v>17</v>
      </c>
      <c r="Z3260" s="14">
        <f>+MONTH('TABLA PRINCIPAL'!$B3260)</f>
        <v>11</v>
      </c>
      <c r="AA3260" s="14">
        <f>+YEAR('TABLA PRINCIPAL'!$B3260)</f>
        <v>2013</v>
      </c>
      <c r="AB3260" s="22" t="str">
        <f>+IF(Ventas_Oficina[[#This Row],[Total del pedido]]&gt;=100000,"SI","NO")</f>
        <v>NO</v>
      </c>
      <c r="AC3260" s="22" t="str">
        <f>+_xlfn.XLOOKUP(Ventas_Oficina[[#This Row],[Nº de artículo]],AUXILIAR!A3258:A8163,AUXILIAR!D3258:D8163,"Error",0)</f>
        <v>Enviado a tiempo</v>
      </c>
      <c r="AD3260" s="22" t="str">
        <f>+IF(AND(Ventas_Oficina[[#This Row],[Total]]&gt;75000,Ventas_Oficina[[#This Row],[Envio a tiempo]]="Enviado a tiempo"),"Buena Venta","Venta Mala")</f>
        <v>Venta Mala</v>
      </c>
    </row>
    <row r="3261" spans="1:30" x14ac:dyDescent="0.25">
      <c r="A3261" s="25">
        <v>1532195</v>
      </c>
      <c r="B3261" s="5">
        <v>42298</v>
      </c>
      <c r="C3261" s="6" t="s">
        <v>80</v>
      </c>
      <c r="D3261" s="6" t="s">
        <v>81</v>
      </c>
      <c r="E3261" s="6" t="s">
        <v>4</v>
      </c>
      <c r="F3261" s="6" t="s">
        <v>5</v>
      </c>
      <c r="G3261" s="6" t="s">
        <v>1009</v>
      </c>
      <c r="H3261" s="6" t="s">
        <v>34</v>
      </c>
      <c r="I3261" s="6" t="s">
        <v>1013</v>
      </c>
      <c r="J3261" s="6" t="s">
        <v>1091</v>
      </c>
      <c r="K3261" s="6" t="s">
        <v>1261</v>
      </c>
      <c r="L3261" s="6" t="s">
        <v>1265</v>
      </c>
      <c r="M3261" s="6" t="s">
        <v>1272</v>
      </c>
      <c r="N3261" s="5">
        <v>42300</v>
      </c>
      <c r="O3261" s="7">
        <v>395</v>
      </c>
      <c r="P3261" s="7">
        <v>608</v>
      </c>
      <c r="Q3261" s="7">
        <v>213</v>
      </c>
      <c r="R3261" s="6">
        <v>9</v>
      </c>
      <c r="S3261" s="7">
        <v>5472</v>
      </c>
      <c r="T3261" s="8">
        <v>0.01</v>
      </c>
      <c r="U3261" s="7">
        <v>54.72</v>
      </c>
      <c r="V3261" s="7">
        <v>5417.28</v>
      </c>
      <c r="W3261" s="7">
        <v>182</v>
      </c>
      <c r="X3261" s="7">
        <v>1113</v>
      </c>
      <c r="Y3261" s="9">
        <f>+DAY('TABLA PRINCIPAL'!$B3261)</f>
        <v>21</v>
      </c>
      <c r="Z3261" s="9">
        <f>+MONTH('TABLA PRINCIPAL'!$B3261)</f>
        <v>10</v>
      </c>
      <c r="AA3261" s="9">
        <f>+YEAR('TABLA PRINCIPAL'!$B3261)</f>
        <v>2015</v>
      </c>
      <c r="AB3261" s="22" t="str">
        <f>+IF(Ventas_Oficina[[#This Row],[Total del pedido]]&gt;=100000,"SI","NO")</f>
        <v>NO</v>
      </c>
      <c r="AC3261" s="22" t="str">
        <f>+_xlfn.XLOOKUP(Ventas_Oficina[[#This Row],[Nº de artículo]],AUXILIAR!A3259:A8164,AUXILIAR!D3259:D8164,"Error",0)</f>
        <v>No enviado a tiempo</v>
      </c>
      <c r="AD3261" s="22" t="str">
        <f>+IF(AND(Ventas_Oficina[[#This Row],[Total]]&gt;75000,Ventas_Oficina[[#This Row],[Envio a tiempo]]="Enviado a tiempo"),"Buena Venta","Venta Mala")</f>
        <v>Venta Mala</v>
      </c>
    </row>
    <row r="3262" spans="1:30" x14ac:dyDescent="0.25">
      <c r="A3262" s="26">
        <v>1532195</v>
      </c>
      <c r="B3262" s="10">
        <v>42298</v>
      </c>
      <c r="C3262" s="11" t="s">
        <v>80</v>
      </c>
      <c r="D3262" s="11" t="s">
        <v>81</v>
      </c>
      <c r="E3262" s="11" t="s">
        <v>4</v>
      </c>
      <c r="F3262" s="11" t="s">
        <v>5</v>
      </c>
      <c r="G3262" s="11" t="s">
        <v>1009</v>
      </c>
      <c r="H3262" s="11" t="s">
        <v>34</v>
      </c>
      <c r="I3262" s="11" t="s">
        <v>1015</v>
      </c>
      <c r="J3262" s="11" t="s">
        <v>1091</v>
      </c>
      <c r="K3262" s="11" t="s">
        <v>1261</v>
      </c>
      <c r="L3262" s="11" t="s">
        <v>1267</v>
      </c>
      <c r="M3262" s="11" t="s">
        <v>1272</v>
      </c>
      <c r="N3262" s="10">
        <v>42300</v>
      </c>
      <c r="O3262" s="12">
        <v>213</v>
      </c>
      <c r="P3262" s="12">
        <v>349</v>
      </c>
      <c r="Q3262" s="12">
        <v>136</v>
      </c>
      <c r="R3262" s="11">
        <v>21</v>
      </c>
      <c r="S3262" s="12">
        <v>7329</v>
      </c>
      <c r="T3262" s="13">
        <v>0</v>
      </c>
      <c r="U3262" s="12">
        <v>0</v>
      </c>
      <c r="V3262" s="12">
        <v>7329</v>
      </c>
      <c r="W3262" s="12">
        <v>76</v>
      </c>
      <c r="X3262" s="12">
        <v>1113</v>
      </c>
      <c r="Y3262" s="14">
        <f>+DAY('TABLA PRINCIPAL'!$B3262)</f>
        <v>21</v>
      </c>
      <c r="Z3262" s="14">
        <f>+MONTH('TABLA PRINCIPAL'!$B3262)</f>
        <v>10</v>
      </c>
      <c r="AA3262" s="14">
        <f>+YEAR('TABLA PRINCIPAL'!$B3262)</f>
        <v>2015</v>
      </c>
      <c r="AB3262" s="22" t="str">
        <f>+IF(Ventas_Oficina[[#This Row],[Total del pedido]]&gt;=100000,"SI","NO")</f>
        <v>NO</v>
      </c>
      <c r="AC3262" s="22" t="str">
        <f>+_xlfn.XLOOKUP(Ventas_Oficina[[#This Row],[Nº de artículo]],AUXILIAR!A3260:A8165,AUXILIAR!D3260:D8165,"Error",0)</f>
        <v>Enviado a tiempo</v>
      </c>
      <c r="AD3262" s="22" t="str">
        <f>+IF(AND(Ventas_Oficina[[#This Row],[Total]]&gt;75000,Ventas_Oficina[[#This Row],[Envio a tiempo]]="Enviado a tiempo"),"Buena Venta","Venta Mala")</f>
        <v>Venta Mala</v>
      </c>
    </row>
    <row r="3263" spans="1:30" x14ac:dyDescent="0.25">
      <c r="A3263" s="25">
        <v>1532195</v>
      </c>
      <c r="B3263" s="5">
        <v>42298</v>
      </c>
      <c r="C3263" s="6" t="s">
        <v>80</v>
      </c>
      <c r="D3263" s="6" t="s">
        <v>81</v>
      </c>
      <c r="E3263" s="6" t="s">
        <v>4</v>
      </c>
      <c r="F3263" s="6" t="s">
        <v>5</v>
      </c>
      <c r="G3263" s="6" t="s">
        <v>1010</v>
      </c>
      <c r="H3263" s="6" t="s">
        <v>34</v>
      </c>
      <c r="I3263" s="6" t="s">
        <v>1015</v>
      </c>
      <c r="J3263" s="6" t="s">
        <v>1044</v>
      </c>
      <c r="K3263" s="6" t="s">
        <v>1261</v>
      </c>
      <c r="L3263" s="6" t="s">
        <v>1265</v>
      </c>
      <c r="M3263" s="6" t="s">
        <v>1272</v>
      </c>
      <c r="N3263" s="5">
        <v>42300</v>
      </c>
      <c r="O3263" s="7">
        <v>118</v>
      </c>
      <c r="P3263" s="7">
        <v>188</v>
      </c>
      <c r="Q3263" s="7">
        <v>70</v>
      </c>
      <c r="R3263" s="6">
        <v>43</v>
      </c>
      <c r="S3263" s="7">
        <v>8084</v>
      </c>
      <c r="T3263" s="8">
        <v>0.08</v>
      </c>
      <c r="U3263" s="7">
        <v>646.72</v>
      </c>
      <c r="V3263" s="7">
        <v>7437.28</v>
      </c>
      <c r="W3263" s="7">
        <v>149</v>
      </c>
      <c r="X3263" s="7">
        <v>1114</v>
      </c>
      <c r="Y3263" s="9">
        <f>+DAY('TABLA PRINCIPAL'!$B3263)</f>
        <v>21</v>
      </c>
      <c r="Z3263" s="9">
        <f>+MONTH('TABLA PRINCIPAL'!$B3263)</f>
        <v>10</v>
      </c>
      <c r="AA3263" s="9">
        <f>+YEAR('TABLA PRINCIPAL'!$B3263)</f>
        <v>2015</v>
      </c>
      <c r="AB3263" s="22" t="str">
        <f>+IF(Ventas_Oficina[[#This Row],[Total del pedido]]&gt;=100000,"SI","NO")</f>
        <v>NO</v>
      </c>
      <c r="AC3263" s="22" t="str">
        <f>+_xlfn.XLOOKUP(Ventas_Oficina[[#This Row],[Nº de artículo]],AUXILIAR!A3261:A8166,AUXILIAR!D3261:D8166,"Error",0)</f>
        <v>Enviado a tiempo</v>
      </c>
      <c r="AD3263" s="22" t="str">
        <f>+IF(AND(Ventas_Oficina[[#This Row],[Total]]&gt;75000,Ventas_Oficina[[#This Row],[Envio a tiempo]]="Enviado a tiempo"),"Buena Venta","Venta Mala")</f>
        <v>Venta Mala</v>
      </c>
    </row>
    <row r="3264" spans="1:30" x14ac:dyDescent="0.25">
      <c r="A3264" s="26">
        <v>1532560</v>
      </c>
      <c r="B3264" s="10">
        <v>42298</v>
      </c>
      <c r="C3264" s="11" t="s">
        <v>682</v>
      </c>
      <c r="D3264" s="11" t="s">
        <v>400</v>
      </c>
      <c r="E3264" s="11" t="s">
        <v>4</v>
      </c>
      <c r="F3264" s="11" t="s">
        <v>5</v>
      </c>
      <c r="G3264" s="11" t="s">
        <v>1007</v>
      </c>
      <c r="H3264" s="11" t="s">
        <v>53</v>
      </c>
      <c r="I3264" s="11" t="s">
        <v>1013</v>
      </c>
      <c r="J3264" s="11" t="s">
        <v>1044</v>
      </c>
      <c r="K3264" s="11" t="s">
        <v>1261</v>
      </c>
      <c r="L3264" s="11" t="s">
        <v>1265</v>
      </c>
      <c r="M3264" s="11" t="s">
        <v>1272</v>
      </c>
      <c r="N3264" s="10">
        <v>42300</v>
      </c>
      <c r="O3264" s="12">
        <v>118</v>
      </c>
      <c r="P3264" s="12">
        <v>188</v>
      </c>
      <c r="Q3264" s="12">
        <v>70</v>
      </c>
      <c r="R3264" s="11">
        <v>40</v>
      </c>
      <c r="S3264" s="12">
        <v>7520</v>
      </c>
      <c r="T3264" s="13">
        <v>0.01</v>
      </c>
      <c r="U3264" s="12">
        <v>75.2</v>
      </c>
      <c r="V3264" s="12">
        <v>7444.8</v>
      </c>
      <c r="W3264" s="12">
        <v>149</v>
      </c>
      <c r="X3264" s="12">
        <v>1198</v>
      </c>
      <c r="Y3264" s="14">
        <f>+DAY('TABLA PRINCIPAL'!$B3264)</f>
        <v>21</v>
      </c>
      <c r="Z3264" s="14">
        <f>+MONTH('TABLA PRINCIPAL'!$B3264)</f>
        <v>10</v>
      </c>
      <c r="AA3264" s="14">
        <f>+YEAR('TABLA PRINCIPAL'!$B3264)</f>
        <v>2015</v>
      </c>
      <c r="AB3264" s="22" t="str">
        <f>+IF(Ventas_Oficina[[#This Row],[Total del pedido]]&gt;=100000,"SI","NO")</f>
        <v>NO</v>
      </c>
      <c r="AC3264" s="22" t="str">
        <f>+_xlfn.XLOOKUP(Ventas_Oficina[[#This Row],[Nº de artículo]],AUXILIAR!A3262:A8167,AUXILIAR!D3262:D8167,"Error",0)</f>
        <v>Enviado a tiempo</v>
      </c>
      <c r="AD3264" s="22" t="str">
        <f>+IF(AND(Ventas_Oficina[[#This Row],[Total]]&gt;75000,Ventas_Oficina[[#This Row],[Envio a tiempo]]="Enviado a tiempo"),"Buena Venta","Venta Mala")</f>
        <v>Venta Mala</v>
      </c>
    </row>
    <row r="3265" spans="1:30" x14ac:dyDescent="0.25">
      <c r="A3265" s="25">
        <v>1532560</v>
      </c>
      <c r="B3265" s="5">
        <v>42298</v>
      </c>
      <c r="C3265" s="6" t="s">
        <v>348</v>
      </c>
      <c r="D3265" s="6" t="s">
        <v>60</v>
      </c>
      <c r="E3265" s="6" t="s">
        <v>4</v>
      </c>
      <c r="F3265" s="6" t="s">
        <v>5</v>
      </c>
      <c r="G3265" s="6" t="s">
        <v>1010</v>
      </c>
      <c r="H3265" s="6" t="s">
        <v>24</v>
      </c>
      <c r="I3265" s="6" t="s">
        <v>1015</v>
      </c>
      <c r="J3265" s="6" t="s">
        <v>1044</v>
      </c>
      <c r="K3265" s="6" t="s">
        <v>1261</v>
      </c>
      <c r="L3265" s="6" t="s">
        <v>1265</v>
      </c>
      <c r="M3265" s="6" t="s">
        <v>1272</v>
      </c>
      <c r="N3265" s="5">
        <v>42300</v>
      </c>
      <c r="O3265" s="7">
        <v>118</v>
      </c>
      <c r="P3265" s="7">
        <v>188</v>
      </c>
      <c r="Q3265" s="7">
        <v>70</v>
      </c>
      <c r="R3265" s="6">
        <v>47</v>
      </c>
      <c r="S3265" s="7">
        <v>8836</v>
      </c>
      <c r="T3265" s="8">
        <v>0</v>
      </c>
      <c r="U3265" s="7">
        <v>0</v>
      </c>
      <c r="V3265" s="7">
        <v>8836</v>
      </c>
      <c r="W3265" s="7">
        <v>149</v>
      </c>
      <c r="X3265" s="7">
        <v>1198</v>
      </c>
      <c r="Y3265" s="9">
        <f>+DAY('TABLA PRINCIPAL'!$B3265)</f>
        <v>21</v>
      </c>
      <c r="Z3265" s="9">
        <f>+MONTH('TABLA PRINCIPAL'!$B3265)</f>
        <v>10</v>
      </c>
      <c r="AA3265" s="9">
        <f>+YEAR('TABLA PRINCIPAL'!$B3265)</f>
        <v>2015</v>
      </c>
      <c r="AB3265" s="22" t="str">
        <f>+IF(Ventas_Oficina[[#This Row],[Total del pedido]]&gt;=100000,"SI","NO")</f>
        <v>NO</v>
      </c>
      <c r="AC3265" s="22" t="str">
        <f>+_xlfn.XLOOKUP(Ventas_Oficina[[#This Row],[Nº de artículo]],AUXILIAR!A3263:A8168,AUXILIAR!D3263:D8168,"Error",0)</f>
        <v>Enviado a tiempo</v>
      </c>
      <c r="AD3265" s="22" t="str">
        <f>+IF(AND(Ventas_Oficina[[#This Row],[Total]]&gt;75000,Ventas_Oficina[[#This Row],[Envio a tiempo]]="Enviado a tiempo"),"Buena Venta","Venta Mala")</f>
        <v>Venta Mala</v>
      </c>
    </row>
    <row r="3266" spans="1:30" x14ac:dyDescent="0.25">
      <c r="A3266" s="26">
        <v>1532926</v>
      </c>
      <c r="B3266" s="10">
        <v>42219</v>
      </c>
      <c r="C3266" s="11" t="s">
        <v>259</v>
      </c>
      <c r="D3266" s="11" t="s">
        <v>260</v>
      </c>
      <c r="E3266" s="11" t="s">
        <v>4</v>
      </c>
      <c r="F3266" s="11" t="s">
        <v>5</v>
      </c>
      <c r="G3266" s="11" t="s">
        <v>1008</v>
      </c>
      <c r="H3266" s="11" t="s">
        <v>121</v>
      </c>
      <c r="I3266" s="11" t="s">
        <v>1013</v>
      </c>
      <c r="J3266" s="11" t="s">
        <v>1027</v>
      </c>
      <c r="K3266" s="11" t="s">
        <v>1261</v>
      </c>
      <c r="L3266" s="11" t="s">
        <v>1265</v>
      </c>
      <c r="M3266" s="11" t="s">
        <v>1272</v>
      </c>
      <c r="N3266" s="10">
        <v>42224</v>
      </c>
      <c r="O3266" s="12">
        <v>5429</v>
      </c>
      <c r="P3266" s="12">
        <v>9048</v>
      </c>
      <c r="Q3266" s="12">
        <v>3619</v>
      </c>
      <c r="R3266" s="11">
        <v>24</v>
      </c>
      <c r="S3266" s="12">
        <v>217152</v>
      </c>
      <c r="T3266" s="13">
        <v>0.05</v>
      </c>
      <c r="U3266" s="12">
        <v>10857.6</v>
      </c>
      <c r="V3266" s="12">
        <v>206294.39999999999</v>
      </c>
      <c r="W3266" s="12">
        <v>1999</v>
      </c>
      <c r="X3266" s="12">
        <v>492295</v>
      </c>
      <c r="Y3266" s="14">
        <f>+DAY('TABLA PRINCIPAL'!$B3266)</f>
        <v>3</v>
      </c>
      <c r="Z3266" s="14">
        <f>+MONTH('TABLA PRINCIPAL'!$B3266)</f>
        <v>8</v>
      </c>
      <c r="AA3266" s="14">
        <f>+YEAR('TABLA PRINCIPAL'!$B3266)</f>
        <v>2015</v>
      </c>
      <c r="AB3266" s="22" t="str">
        <f>+IF(Ventas_Oficina[[#This Row],[Total del pedido]]&gt;=100000,"SI","NO")</f>
        <v>SI</v>
      </c>
      <c r="AC3266" s="22" t="str">
        <f>+_xlfn.XLOOKUP(Ventas_Oficina[[#This Row],[Nº de artículo]],AUXILIAR!A3264:A8169,AUXILIAR!D3264:D8169,"Error",0)</f>
        <v>Enviado a tiempo</v>
      </c>
      <c r="AD3266" s="22" t="str">
        <f>+IF(AND(Ventas_Oficina[[#This Row],[Total]]&gt;75000,Ventas_Oficina[[#This Row],[Envio a tiempo]]="Enviado a tiempo"),"Buena Venta","Venta Mala")</f>
        <v>Buena Venta</v>
      </c>
    </row>
    <row r="3267" spans="1:30" x14ac:dyDescent="0.25">
      <c r="A3267" s="25">
        <v>1532926</v>
      </c>
      <c r="B3267" s="5">
        <v>41488</v>
      </c>
      <c r="C3267" s="6" t="s">
        <v>333</v>
      </c>
      <c r="D3267" s="6" t="s">
        <v>33</v>
      </c>
      <c r="E3267" s="6" t="s">
        <v>4</v>
      </c>
      <c r="F3267" s="6" t="s">
        <v>5</v>
      </c>
      <c r="G3267" s="6" t="s">
        <v>1009</v>
      </c>
      <c r="H3267" s="6" t="s">
        <v>34</v>
      </c>
      <c r="I3267" s="6" t="s">
        <v>1013</v>
      </c>
      <c r="J3267" s="6" t="s">
        <v>1039</v>
      </c>
      <c r="K3267" s="6" t="s">
        <v>1261</v>
      </c>
      <c r="L3267" s="6" t="s">
        <v>1265</v>
      </c>
      <c r="M3267" s="6" t="s">
        <v>1272</v>
      </c>
      <c r="N3267" s="5">
        <v>41490</v>
      </c>
      <c r="O3267" s="7">
        <v>479</v>
      </c>
      <c r="P3267" s="7">
        <v>1197</v>
      </c>
      <c r="Q3267" s="7">
        <v>718</v>
      </c>
      <c r="R3267" s="6">
        <v>5</v>
      </c>
      <c r="S3267" s="7">
        <v>5985</v>
      </c>
      <c r="T3267" s="8">
        <v>0.05</v>
      </c>
      <c r="U3267" s="7">
        <v>299.25</v>
      </c>
      <c r="V3267" s="7">
        <v>5685.75</v>
      </c>
      <c r="W3267" s="7">
        <v>581</v>
      </c>
      <c r="X3267" s="7">
        <v>97642</v>
      </c>
      <c r="Y3267" s="9">
        <f>+DAY('TABLA PRINCIPAL'!$B3267)</f>
        <v>2</v>
      </c>
      <c r="Z3267" s="9">
        <f>+MONTH('TABLA PRINCIPAL'!$B3267)</f>
        <v>8</v>
      </c>
      <c r="AA3267" s="9">
        <f>+YEAR('TABLA PRINCIPAL'!$B3267)</f>
        <v>2013</v>
      </c>
      <c r="AB3267" s="22" t="str">
        <f>+IF(Ventas_Oficina[[#This Row],[Total del pedido]]&gt;=100000,"SI","NO")</f>
        <v>NO</v>
      </c>
      <c r="AC3267" s="22" t="str">
        <f>+_xlfn.XLOOKUP(Ventas_Oficina[[#This Row],[Nº de artículo]],AUXILIAR!A3265:A8170,AUXILIAR!D3265:D8170,"Error",0)</f>
        <v>Enviado a tiempo</v>
      </c>
      <c r="AD3267" s="22" t="str">
        <f>+IF(AND(Ventas_Oficina[[#This Row],[Total]]&gt;75000,Ventas_Oficina[[#This Row],[Envio a tiempo]]="Enviado a tiempo"),"Buena Venta","Venta Mala")</f>
        <v>Buena Venta</v>
      </c>
    </row>
    <row r="3268" spans="1:30" x14ac:dyDescent="0.25">
      <c r="A3268" s="26">
        <v>1532926</v>
      </c>
      <c r="B3268" s="10">
        <v>41653</v>
      </c>
      <c r="C3268" s="11" t="s">
        <v>159</v>
      </c>
      <c r="D3268" s="11" t="s">
        <v>160</v>
      </c>
      <c r="E3268" s="11" t="s">
        <v>4</v>
      </c>
      <c r="F3268" s="11" t="s">
        <v>5</v>
      </c>
      <c r="G3268" s="11" t="s">
        <v>1008</v>
      </c>
      <c r="H3268" s="11" t="s">
        <v>53</v>
      </c>
      <c r="I3268" s="11" t="s">
        <v>1012</v>
      </c>
      <c r="J3268" s="11" t="s">
        <v>1155</v>
      </c>
      <c r="K3268" s="11" t="s">
        <v>1261</v>
      </c>
      <c r="L3268" s="11" t="s">
        <v>1267</v>
      </c>
      <c r="M3268" s="11" t="s">
        <v>1272</v>
      </c>
      <c r="N3268" s="10">
        <v>41656</v>
      </c>
      <c r="O3268" s="12">
        <v>388</v>
      </c>
      <c r="P3268" s="12">
        <v>647</v>
      </c>
      <c r="Q3268" s="12">
        <v>259</v>
      </c>
      <c r="R3268" s="11">
        <v>42</v>
      </c>
      <c r="S3268" s="12">
        <v>27174</v>
      </c>
      <c r="T3268" s="13">
        <v>7.0000000000000007E-2</v>
      </c>
      <c r="U3268" s="12">
        <v>1902.1800000000003</v>
      </c>
      <c r="V3268" s="12">
        <v>25271.82</v>
      </c>
      <c r="W3268" s="12">
        <v>122</v>
      </c>
      <c r="X3268" s="12">
        <v>10520</v>
      </c>
      <c r="Y3268" s="14">
        <f>+DAY('TABLA PRINCIPAL'!$B3268)</f>
        <v>14</v>
      </c>
      <c r="Z3268" s="14">
        <f>+MONTH('TABLA PRINCIPAL'!$B3268)</f>
        <v>1</v>
      </c>
      <c r="AA3268" s="14">
        <f>+YEAR('TABLA PRINCIPAL'!$B3268)</f>
        <v>2014</v>
      </c>
      <c r="AB3268" s="22" t="str">
        <f>+IF(Ventas_Oficina[[#This Row],[Total del pedido]]&gt;=100000,"SI","NO")</f>
        <v>NO</v>
      </c>
      <c r="AC3268" s="22" t="str">
        <f>+_xlfn.XLOOKUP(Ventas_Oficina[[#This Row],[Nº de artículo]],AUXILIAR!A3266:A8171,AUXILIAR!D3266:D8171,"Error",0)</f>
        <v>Enviado a tiempo</v>
      </c>
      <c r="AD3268" s="22" t="str">
        <f>+IF(AND(Ventas_Oficina[[#This Row],[Total]]&gt;75000,Ventas_Oficina[[#This Row],[Envio a tiempo]]="Enviado a tiempo"),"Buena Venta","Venta Mala")</f>
        <v>Venta Mala</v>
      </c>
    </row>
    <row r="3269" spans="1:30" x14ac:dyDescent="0.25">
      <c r="A3269" s="25">
        <v>1532926</v>
      </c>
      <c r="B3269" s="5">
        <v>42297</v>
      </c>
      <c r="C3269" s="6" t="s">
        <v>127</v>
      </c>
      <c r="D3269" s="6" t="s">
        <v>62</v>
      </c>
      <c r="E3269" s="6" t="s">
        <v>4</v>
      </c>
      <c r="F3269" s="6" t="s">
        <v>5</v>
      </c>
      <c r="G3269" s="6" t="s">
        <v>1008</v>
      </c>
      <c r="H3269" s="6" t="s">
        <v>27</v>
      </c>
      <c r="I3269" s="6" t="s">
        <v>1014</v>
      </c>
      <c r="J3269" s="6" t="s">
        <v>1049</v>
      </c>
      <c r="K3269" s="6" t="s">
        <v>1261</v>
      </c>
      <c r="L3269" s="6" t="s">
        <v>1267</v>
      </c>
      <c r="M3269" s="6" t="s">
        <v>1273</v>
      </c>
      <c r="N3269" s="5">
        <v>42301</v>
      </c>
      <c r="O3269" s="7">
        <v>184</v>
      </c>
      <c r="P3269" s="7">
        <v>288</v>
      </c>
      <c r="Q3269" s="7">
        <v>104</v>
      </c>
      <c r="R3269" s="6">
        <v>41</v>
      </c>
      <c r="S3269" s="7">
        <v>11808</v>
      </c>
      <c r="T3269" s="8">
        <v>0.02</v>
      </c>
      <c r="U3269" s="7">
        <v>236.16</v>
      </c>
      <c r="V3269" s="7">
        <v>11571.84</v>
      </c>
      <c r="W3269" s="7">
        <v>99</v>
      </c>
      <c r="X3269" s="7">
        <v>1206</v>
      </c>
      <c r="Y3269" s="9">
        <f>+DAY('TABLA PRINCIPAL'!$B3269)</f>
        <v>20</v>
      </c>
      <c r="Z3269" s="9">
        <f>+MONTH('TABLA PRINCIPAL'!$B3269)</f>
        <v>10</v>
      </c>
      <c r="AA3269" s="9">
        <f>+YEAR('TABLA PRINCIPAL'!$B3269)</f>
        <v>2015</v>
      </c>
      <c r="AB3269" s="22" t="str">
        <f>+IF(Ventas_Oficina[[#This Row],[Total del pedido]]&gt;=100000,"SI","NO")</f>
        <v>NO</v>
      </c>
      <c r="AC3269" s="22" t="str">
        <f>+_xlfn.XLOOKUP(Ventas_Oficina[[#This Row],[Nº de artículo]],AUXILIAR!A3267:A8172,AUXILIAR!D3267:D8172,"Error",0)</f>
        <v>Enviado a tiempo</v>
      </c>
      <c r="AD3269" s="22" t="str">
        <f>+IF(AND(Ventas_Oficina[[#This Row],[Total]]&gt;75000,Ventas_Oficina[[#This Row],[Envio a tiempo]]="Enviado a tiempo"),"Buena Venta","Venta Mala")</f>
        <v>Venta Mala</v>
      </c>
    </row>
    <row r="3270" spans="1:30" x14ac:dyDescent="0.25">
      <c r="A3270" s="26">
        <v>1532926</v>
      </c>
      <c r="B3270" s="10">
        <v>42247</v>
      </c>
      <c r="C3270" s="11" t="s">
        <v>600</v>
      </c>
      <c r="D3270" s="11" t="s">
        <v>91</v>
      </c>
      <c r="E3270" s="11" t="s">
        <v>4</v>
      </c>
      <c r="F3270" s="11" t="s">
        <v>5</v>
      </c>
      <c r="G3270" s="11" t="s">
        <v>1008</v>
      </c>
      <c r="H3270" s="11" t="s">
        <v>24</v>
      </c>
      <c r="I3270" s="11" t="s">
        <v>1014</v>
      </c>
      <c r="J3270" s="11" t="s">
        <v>1024</v>
      </c>
      <c r="K3270" s="11" t="s">
        <v>1261</v>
      </c>
      <c r="L3270" s="11" t="s">
        <v>1265</v>
      </c>
      <c r="M3270" s="11" t="s">
        <v>1273</v>
      </c>
      <c r="N3270" s="10">
        <v>42247</v>
      </c>
      <c r="O3270" s="12">
        <v>160</v>
      </c>
      <c r="P3270" s="12">
        <v>262</v>
      </c>
      <c r="Q3270" s="12">
        <v>102</v>
      </c>
      <c r="R3270" s="11">
        <v>39</v>
      </c>
      <c r="S3270" s="12">
        <v>10218</v>
      </c>
      <c r="T3270" s="13">
        <v>0.03</v>
      </c>
      <c r="U3270" s="12">
        <v>306.53999999999996</v>
      </c>
      <c r="V3270" s="12">
        <v>9911.4599999999991</v>
      </c>
      <c r="W3270" s="12">
        <v>80</v>
      </c>
      <c r="X3270" s="12">
        <v>11088</v>
      </c>
      <c r="Y3270" s="14">
        <f>+DAY('TABLA PRINCIPAL'!$B3270)</f>
        <v>31</v>
      </c>
      <c r="Z3270" s="14">
        <f>+MONTH('TABLA PRINCIPAL'!$B3270)</f>
        <v>8</v>
      </c>
      <c r="AA3270" s="14">
        <f>+YEAR('TABLA PRINCIPAL'!$B3270)</f>
        <v>2015</v>
      </c>
      <c r="AB3270" s="22" t="str">
        <f>+IF(Ventas_Oficina[[#This Row],[Total del pedido]]&gt;=100000,"SI","NO")</f>
        <v>NO</v>
      </c>
      <c r="AC3270" s="22" t="str">
        <f>+_xlfn.XLOOKUP(Ventas_Oficina[[#This Row],[Nº de artículo]],AUXILIAR!A3268:A8173,AUXILIAR!D3268:D8173,"Error",0)</f>
        <v>Enviado a tiempo</v>
      </c>
      <c r="AD3270" s="22" t="str">
        <f>+IF(AND(Ventas_Oficina[[#This Row],[Total]]&gt;75000,Ventas_Oficina[[#This Row],[Envio a tiempo]]="Enviado a tiempo"),"Buena Venta","Venta Mala")</f>
        <v>Venta Mala</v>
      </c>
    </row>
    <row r="3271" spans="1:30" x14ac:dyDescent="0.25">
      <c r="A3271" s="25">
        <v>1532926</v>
      </c>
      <c r="B3271" s="5">
        <v>42297</v>
      </c>
      <c r="C3271" s="6" t="s">
        <v>127</v>
      </c>
      <c r="D3271" s="6" t="s">
        <v>62</v>
      </c>
      <c r="E3271" s="6" t="s">
        <v>4</v>
      </c>
      <c r="F3271" s="6" t="s">
        <v>5</v>
      </c>
      <c r="G3271" s="6" t="s">
        <v>1008</v>
      </c>
      <c r="H3271" s="6" t="s">
        <v>27</v>
      </c>
      <c r="I3271" s="6" t="s">
        <v>1013</v>
      </c>
      <c r="J3271" s="6" t="s">
        <v>1049</v>
      </c>
      <c r="K3271" s="6" t="s">
        <v>1261</v>
      </c>
      <c r="L3271" s="6" t="s">
        <v>1265</v>
      </c>
      <c r="M3271" s="6" t="s">
        <v>1272</v>
      </c>
      <c r="N3271" s="5">
        <v>42301</v>
      </c>
      <c r="O3271" s="7">
        <v>184</v>
      </c>
      <c r="P3271" s="7">
        <v>288</v>
      </c>
      <c r="Q3271" s="7">
        <v>104</v>
      </c>
      <c r="R3271" s="6">
        <v>50</v>
      </c>
      <c r="S3271" s="7">
        <v>14400</v>
      </c>
      <c r="T3271" s="8">
        <v>0.02</v>
      </c>
      <c r="U3271" s="7">
        <v>288</v>
      </c>
      <c r="V3271" s="7">
        <v>14112</v>
      </c>
      <c r="W3271" s="7">
        <v>99</v>
      </c>
      <c r="X3271" s="7">
        <v>1206</v>
      </c>
      <c r="Y3271" s="9">
        <f>+DAY('TABLA PRINCIPAL'!$B3271)</f>
        <v>20</v>
      </c>
      <c r="Z3271" s="9">
        <f>+MONTH('TABLA PRINCIPAL'!$B3271)</f>
        <v>10</v>
      </c>
      <c r="AA3271" s="9">
        <f>+YEAR('TABLA PRINCIPAL'!$B3271)</f>
        <v>2015</v>
      </c>
      <c r="AB3271" s="22" t="str">
        <f>+IF(Ventas_Oficina[[#This Row],[Total del pedido]]&gt;=100000,"SI","NO")</f>
        <v>NO</v>
      </c>
      <c r="AC3271" s="22" t="str">
        <f>+_xlfn.XLOOKUP(Ventas_Oficina[[#This Row],[Nº de artículo]],AUXILIAR!A3269:A8174,AUXILIAR!D3269:D8174,"Error",0)</f>
        <v>No enviado a tiempo</v>
      </c>
      <c r="AD3271" s="22" t="str">
        <f>+IF(AND(Ventas_Oficina[[#This Row],[Total]]&gt;75000,Ventas_Oficina[[#This Row],[Envio a tiempo]]="Enviado a tiempo"),"Buena Venta","Venta Mala")</f>
        <v>Venta Mala</v>
      </c>
    </row>
    <row r="3272" spans="1:30" x14ac:dyDescent="0.25">
      <c r="A3272" s="26">
        <v>1533291</v>
      </c>
      <c r="B3272" s="10">
        <v>42301</v>
      </c>
      <c r="C3272" s="11" t="s">
        <v>523</v>
      </c>
      <c r="D3272" s="11" t="s">
        <v>133</v>
      </c>
      <c r="E3272" s="11" t="s">
        <v>12</v>
      </c>
      <c r="F3272" s="11" t="s">
        <v>13</v>
      </c>
      <c r="G3272" s="11" t="s">
        <v>1008</v>
      </c>
      <c r="H3272" s="11" t="s">
        <v>42</v>
      </c>
      <c r="I3272" s="11" t="s">
        <v>1015</v>
      </c>
      <c r="J3272" s="11" t="s">
        <v>1036</v>
      </c>
      <c r="K3272" s="11" t="s">
        <v>1262</v>
      </c>
      <c r="L3272" s="11" t="s">
        <v>1265</v>
      </c>
      <c r="M3272" s="11" t="s">
        <v>1272</v>
      </c>
      <c r="N3272" s="10">
        <v>42303</v>
      </c>
      <c r="O3272" s="12">
        <v>453</v>
      </c>
      <c r="P3272" s="12">
        <v>730</v>
      </c>
      <c r="Q3272" s="12">
        <v>277</v>
      </c>
      <c r="R3272" s="11">
        <v>8</v>
      </c>
      <c r="S3272" s="12">
        <v>5840</v>
      </c>
      <c r="T3272" s="13">
        <v>0.01</v>
      </c>
      <c r="U3272" s="12">
        <v>58.4</v>
      </c>
      <c r="V3272" s="12">
        <v>5781.6</v>
      </c>
      <c r="W3272" s="12">
        <v>772</v>
      </c>
      <c r="X3272" s="12">
        <v>24847</v>
      </c>
      <c r="Y3272" s="14">
        <f>+DAY('TABLA PRINCIPAL'!$B3272)</f>
        <v>24</v>
      </c>
      <c r="Z3272" s="14">
        <f>+MONTH('TABLA PRINCIPAL'!$B3272)</f>
        <v>10</v>
      </c>
      <c r="AA3272" s="14">
        <f>+YEAR('TABLA PRINCIPAL'!$B3272)</f>
        <v>2015</v>
      </c>
      <c r="AB3272" s="22" t="str">
        <f>+IF(Ventas_Oficina[[#This Row],[Total del pedido]]&gt;=100000,"SI","NO")</f>
        <v>NO</v>
      </c>
      <c r="AC3272" s="22" t="str">
        <f>+_xlfn.XLOOKUP(Ventas_Oficina[[#This Row],[Nº de artículo]],AUXILIAR!A3270:A8175,AUXILIAR!D3270:D8175,"Error",0)</f>
        <v>Enviado a tiempo</v>
      </c>
      <c r="AD3272" s="22" t="str">
        <f>+IF(AND(Ventas_Oficina[[#This Row],[Total]]&gt;75000,Ventas_Oficina[[#This Row],[Envio a tiempo]]="Enviado a tiempo"),"Buena Venta","Venta Mala")</f>
        <v>Venta Mala</v>
      </c>
    </row>
    <row r="3273" spans="1:30" x14ac:dyDescent="0.25">
      <c r="A3273" s="25">
        <v>1533291</v>
      </c>
      <c r="B3273" s="5">
        <v>42131</v>
      </c>
      <c r="C3273" s="6" t="s">
        <v>580</v>
      </c>
      <c r="D3273" s="6" t="s">
        <v>78</v>
      </c>
      <c r="E3273" s="6" t="s">
        <v>4</v>
      </c>
      <c r="F3273" s="6" t="s">
        <v>5</v>
      </c>
      <c r="G3273" s="6" t="s">
        <v>1009</v>
      </c>
      <c r="H3273" s="6" t="s">
        <v>53</v>
      </c>
      <c r="I3273" s="6" t="s">
        <v>1016</v>
      </c>
      <c r="J3273" s="6" t="s">
        <v>1139</v>
      </c>
      <c r="K3273" s="6" t="s">
        <v>1261</v>
      </c>
      <c r="L3273" s="6" t="s">
        <v>1265</v>
      </c>
      <c r="M3273" s="6" t="s">
        <v>1272</v>
      </c>
      <c r="N3273" s="5">
        <v>42132</v>
      </c>
      <c r="O3273" s="7">
        <v>348</v>
      </c>
      <c r="P3273" s="7">
        <v>543</v>
      </c>
      <c r="Q3273" s="7">
        <v>195</v>
      </c>
      <c r="R3273" s="6">
        <v>42</v>
      </c>
      <c r="S3273" s="7">
        <v>22806</v>
      </c>
      <c r="T3273" s="8">
        <v>0</v>
      </c>
      <c r="U3273" s="7">
        <v>0</v>
      </c>
      <c r="V3273" s="7">
        <v>22806</v>
      </c>
      <c r="W3273" s="7">
        <v>95</v>
      </c>
      <c r="X3273" s="7">
        <v>6068</v>
      </c>
      <c r="Y3273" s="9">
        <f>+DAY('TABLA PRINCIPAL'!$B3273)</f>
        <v>7</v>
      </c>
      <c r="Z3273" s="9">
        <f>+MONTH('TABLA PRINCIPAL'!$B3273)</f>
        <v>5</v>
      </c>
      <c r="AA3273" s="9">
        <f>+YEAR('TABLA PRINCIPAL'!$B3273)</f>
        <v>2015</v>
      </c>
      <c r="AB3273" s="22" t="str">
        <f>+IF(Ventas_Oficina[[#This Row],[Total del pedido]]&gt;=100000,"SI","NO")</f>
        <v>NO</v>
      </c>
      <c r="AC3273" s="22" t="str">
        <f>+_xlfn.XLOOKUP(Ventas_Oficina[[#This Row],[Nº de artículo]],AUXILIAR!A3271:A8176,AUXILIAR!D3271:D8176,"Error",0)</f>
        <v>Enviado a tiempo</v>
      </c>
      <c r="AD3273" s="22" t="str">
        <f>+IF(AND(Ventas_Oficina[[#This Row],[Total]]&gt;75000,Ventas_Oficina[[#This Row],[Envio a tiempo]]="Enviado a tiempo"),"Buena Venta","Venta Mala")</f>
        <v>Venta Mala</v>
      </c>
    </row>
    <row r="3274" spans="1:30" x14ac:dyDescent="0.25">
      <c r="A3274" s="26">
        <v>1533291</v>
      </c>
      <c r="B3274" s="10">
        <v>42655</v>
      </c>
      <c r="C3274" s="11" t="s">
        <v>604</v>
      </c>
      <c r="D3274" s="11" t="s">
        <v>11</v>
      </c>
      <c r="E3274" s="11" t="s">
        <v>12</v>
      </c>
      <c r="F3274" s="11" t="s">
        <v>13</v>
      </c>
      <c r="G3274" s="11" t="s">
        <v>1007</v>
      </c>
      <c r="H3274" s="11" t="s">
        <v>14</v>
      </c>
      <c r="I3274" s="11" t="s">
        <v>1013</v>
      </c>
      <c r="J3274" s="11" t="s">
        <v>1039</v>
      </c>
      <c r="K3274" s="11" t="s">
        <v>1261</v>
      </c>
      <c r="L3274" s="11" t="s">
        <v>1265</v>
      </c>
      <c r="M3274" s="11" t="s">
        <v>1272</v>
      </c>
      <c r="N3274" s="10">
        <v>42657</v>
      </c>
      <c r="O3274" s="12">
        <v>479</v>
      </c>
      <c r="P3274" s="12">
        <v>1197</v>
      </c>
      <c r="Q3274" s="12">
        <v>718</v>
      </c>
      <c r="R3274" s="11">
        <v>37</v>
      </c>
      <c r="S3274" s="12">
        <v>44289</v>
      </c>
      <c r="T3274" s="13">
        <v>0.01</v>
      </c>
      <c r="U3274" s="12">
        <v>442.89</v>
      </c>
      <c r="V3274" s="12">
        <v>43846.11</v>
      </c>
      <c r="W3274" s="12">
        <v>581</v>
      </c>
      <c r="X3274" s="12">
        <v>53876</v>
      </c>
      <c r="Y3274" s="14">
        <f>+DAY('TABLA PRINCIPAL'!$B3274)</f>
        <v>12</v>
      </c>
      <c r="Z3274" s="14">
        <f>+MONTH('TABLA PRINCIPAL'!$B3274)</f>
        <v>10</v>
      </c>
      <c r="AA3274" s="14">
        <f>+YEAR('TABLA PRINCIPAL'!$B3274)</f>
        <v>2016</v>
      </c>
      <c r="AB3274" s="22" t="str">
        <f>+IF(Ventas_Oficina[[#This Row],[Total del pedido]]&gt;=100000,"SI","NO")</f>
        <v>NO</v>
      </c>
      <c r="AC3274" s="22" t="str">
        <f>+_xlfn.XLOOKUP(Ventas_Oficina[[#This Row],[Nº de artículo]],AUXILIAR!A3272:A8177,AUXILIAR!D3272:D8177,"Error",0)</f>
        <v>No enviado a tiempo</v>
      </c>
      <c r="AD3274" s="22" t="str">
        <f>+IF(AND(Ventas_Oficina[[#This Row],[Total]]&gt;75000,Ventas_Oficina[[#This Row],[Envio a tiempo]]="Enviado a tiempo"),"Buena Venta","Venta Mala")</f>
        <v>Venta Mala</v>
      </c>
    </row>
    <row r="3275" spans="1:30" x14ac:dyDescent="0.25">
      <c r="A3275" s="25">
        <v>1533656</v>
      </c>
      <c r="B3275" s="5">
        <v>41585</v>
      </c>
      <c r="C3275" s="6" t="s">
        <v>488</v>
      </c>
      <c r="D3275" s="6" t="s">
        <v>147</v>
      </c>
      <c r="E3275" s="6" t="s">
        <v>4</v>
      </c>
      <c r="F3275" s="6" t="s">
        <v>5</v>
      </c>
      <c r="G3275" s="6" t="s">
        <v>1008</v>
      </c>
      <c r="H3275" s="6" t="s">
        <v>9</v>
      </c>
      <c r="I3275" s="6" t="s">
        <v>1013</v>
      </c>
      <c r="J3275" s="6" t="s">
        <v>1040</v>
      </c>
      <c r="K3275" s="6" t="s">
        <v>1261</v>
      </c>
      <c r="L3275" s="6" t="s">
        <v>1265</v>
      </c>
      <c r="M3275" s="6" t="s">
        <v>1272</v>
      </c>
      <c r="N3275" s="5">
        <v>41586</v>
      </c>
      <c r="O3275" s="7">
        <v>2156</v>
      </c>
      <c r="P3275" s="7">
        <v>3655</v>
      </c>
      <c r="Q3275" s="7">
        <v>1499</v>
      </c>
      <c r="R3275" s="6">
        <v>23</v>
      </c>
      <c r="S3275" s="7">
        <v>84065</v>
      </c>
      <c r="T3275" s="8">
        <v>0.01</v>
      </c>
      <c r="U3275" s="7">
        <v>840.65</v>
      </c>
      <c r="V3275" s="7">
        <v>83224.350000000006</v>
      </c>
      <c r="W3275" s="7">
        <v>1389</v>
      </c>
      <c r="X3275" s="7">
        <v>19392</v>
      </c>
      <c r="Y3275" s="9">
        <f>+DAY('TABLA PRINCIPAL'!$B3275)</f>
        <v>7</v>
      </c>
      <c r="Z3275" s="9">
        <f>+MONTH('TABLA PRINCIPAL'!$B3275)</f>
        <v>11</v>
      </c>
      <c r="AA3275" s="9">
        <f>+YEAR('TABLA PRINCIPAL'!$B3275)</f>
        <v>2013</v>
      </c>
      <c r="AB3275" s="22" t="str">
        <f>+IF(Ventas_Oficina[[#This Row],[Total del pedido]]&gt;=100000,"SI","NO")</f>
        <v>NO</v>
      </c>
      <c r="AC3275" s="22" t="str">
        <f>+_xlfn.XLOOKUP(Ventas_Oficina[[#This Row],[Nº de artículo]],AUXILIAR!A3273:A8178,AUXILIAR!D3273:D8178,"Error",0)</f>
        <v>No enviado a tiempo</v>
      </c>
      <c r="AD3275" s="22" t="str">
        <f>+IF(AND(Ventas_Oficina[[#This Row],[Total]]&gt;75000,Ventas_Oficina[[#This Row],[Envio a tiempo]]="Enviado a tiempo"),"Buena Venta","Venta Mala")</f>
        <v>Venta Mala</v>
      </c>
    </row>
    <row r="3276" spans="1:30" x14ac:dyDescent="0.25">
      <c r="A3276" s="26">
        <v>1533656</v>
      </c>
      <c r="B3276" s="10">
        <v>42297</v>
      </c>
      <c r="C3276" s="11" t="s">
        <v>127</v>
      </c>
      <c r="D3276" s="11" t="s">
        <v>62</v>
      </c>
      <c r="E3276" s="11" t="s">
        <v>4</v>
      </c>
      <c r="F3276" s="11" t="s">
        <v>5</v>
      </c>
      <c r="G3276" s="11" t="s">
        <v>1010</v>
      </c>
      <c r="H3276" s="11" t="s">
        <v>27</v>
      </c>
      <c r="I3276" s="11" t="s">
        <v>1014</v>
      </c>
      <c r="J3276" s="11" t="s">
        <v>1028</v>
      </c>
      <c r="K3276" s="11" t="s">
        <v>1261</v>
      </c>
      <c r="L3276" s="11" t="s">
        <v>1267</v>
      </c>
      <c r="M3276" s="11" t="s">
        <v>1272</v>
      </c>
      <c r="N3276" s="10">
        <v>42301</v>
      </c>
      <c r="O3276" s="12">
        <v>229</v>
      </c>
      <c r="P3276" s="12">
        <v>369</v>
      </c>
      <c r="Q3276" s="12">
        <v>140</v>
      </c>
      <c r="R3276" s="11">
        <v>39</v>
      </c>
      <c r="S3276" s="12">
        <v>14391</v>
      </c>
      <c r="T3276" s="13">
        <v>0.08</v>
      </c>
      <c r="U3276" s="12">
        <v>1151.28</v>
      </c>
      <c r="V3276" s="12">
        <v>13239.72</v>
      </c>
      <c r="W3276" s="12">
        <v>50</v>
      </c>
      <c r="X3276" s="12">
        <v>1210</v>
      </c>
      <c r="Y3276" s="14">
        <f>+DAY('TABLA PRINCIPAL'!$B3276)</f>
        <v>20</v>
      </c>
      <c r="Z3276" s="14">
        <f>+MONTH('TABLA PRINCIPAL'!$B3276)</f>
        <v>10</v>
      </c>
      <c r="AA3276" s="14">
        <f>+YEAR('TABLA PRINCIPAL'!$B3276)</f>
        <v>2015</v>
      </c>
      <c r="AB3276" s="22" t="str">
        <f>+IF(Ventas_Oficina[[#This Row],[Total del pedido]]&gt;=100000,"SI","NO")</f>
        <v>NO</v>
      </c>
      <c r="AC3276" s="22" t="str">
        <f>+_xlfn.XLOOKUP(Ventas_Oficina[[#This Row],[Nº de artículo]],AUXILIAR!A3274:A8179,AUXILIAR!D3274:D8179,"Error",0)</f>
        <v>No enviado a tiempo</v>
      </c>
      <c r="AD3276" s="22" t="str">
        <f>+IF(AND(Ventas_Oficina[[#This Row],[Total]]&gt;75000,Ventas_Oficina[[#This Row],[Envio a tiempo]]="Enviado a tiempo"),"Buena Venta","Venta Mala")</f>
        <v>Venta Mala</v>
      </c>
    </row>
    <row r="3277" spans="1:30" x14ac:dyDescent="0.25">
      <c r="A3277" s="25">
        <v>1533656</v>
      </c>
      <c r="B3277" s="5">
        <v>42301</v>
      </c>
      <c r="C3277" s="6" t="s">
        <v>7</v>
      </c>
      <c r="D3277" s="6" t="s">
        <v>8</v>
      </c>
      <c r="E3277" s="6" t="s">
        <v>4</v>
      </c>
      <c r="F3277" s="6" t="s">
        <v>5</v>
      </c>
      <c r="G3277" s="6" t="s">
        <v>1010</v>
      </c>
      <c r="H3277" s="6" t="s">
        <v>9</v>
      </c>
      <c r="I3277" s="6" t="s">
        <v>1014</v>
      </c>
      <c r="J3277" s="6" t="s">
        <v>1075</v>
      </c>
      <c r="K3277" s="6" t="s">
        <v>1261</v>
      </c>
      <c r="L3277" s="6" t="s">
        <v>1265</v>
      </c>
      <c r="M3277" s="6" t="s">
        <v>1272</v>
      </c>
      <c r="N3277" s="5">
        <v>42303</v>
      </c>
      <c r="O3277" s="7">
        <v>225</v>
      </c>
      <c r="P3277" s="7">
        <v>369</v>
      </c>
      <c r="Q3277" s="7">
        <v>144</v>
      </c>
      <c r="R3277" s="6">
        <v>42</v>
      </c>
      <c r="S3277" s="7">
        <v>15498</v>
      </c>
      <c r="T3277" s="8">
        <v>0.01</v>
      </c>
      <c r="U3277" s="7">
        <v>154.97999999999999</v>
      </c>
      <c r="V3277" s="7">
        <v>15343.02</v>
      </c>
      <c r="W3277" s="7">
        <v>250</v>
      </c>
      <c r="X3277" s="7">
        <v>17593</v>
      </c>
      <c r="Y3277" s="9">
        <f>+DAY('TABLA PRINCIPAL'!$B3277)</f>
        <v>24</v>
      </c>
      <c r="Z3277" s="9">
        <f>+MONTH('TABLA PRINCIPAL'!$B3277)</f>
        <v>10</v>
      </c>
      <c r="AA3277" s="9">
        <f>+YEAR('TABLA PRINCIPAL'!$B3277)</f>
        <v>2015</v>
      </c>
      <c r="AB3277" s="22" t="str">
        <f>+IF(Ventas_Oficina[[#This Row],[Total del pedido]]&gt;=100000,"SI","NO")</f>
        <v>NO</v>
      </c>
      <c r="AC3277" s="22" t="str">
        <f>+_xlfn.XLOOKUP(Ventas_Oficina[[#This Row],[Nº de artículo]],AUXILIAR!A3275:A8180,AUXILIAR!D3275:D8180,"Error",0)</f>
        <v>Enviado a tiempo</v>
      </c>
      <c r="AD3277" s="22" t="str">
        <f>+IF(AND(Ventas_Oficina[[#This Row],[Total]]&gt;75000,Ventas_Oficina[[#This Row],[Envio a tiempo]]="Enviado a tiempo"),"Buena Venta","Venta Mala")</f>
        <v>Venta Mala</v>
      </c>
    </row>
    <row r="3278" spans="1:30" x14ac:dyDescent="0.25">
      <c r="A3278" s="26">
        <v>1533656</v>
      </c>
      <c r="B3278" s="10">
        <v>42187</v>
      </c>
      <c r="C3278" s="11" t="s">
        <v>668</v>
      </c>
      <c r="D3278" s="11" t="s">
        <v>8</v>
      </c>
      <c r="E3278" s="11" t="s">
        <v>4</v>
      </c>
      <c r="F3278" s="11" t="s">
        <v>5</v>
      </c>
      <c r="G3278" s="11" t="s">
        <v>1008</v>
      </c>
      <c r="H3278" s="11" t="s">
        <v>9</v>
      </c>
      <c r="I3278" s="11" t="s">
        <v>1012</v>
      </c>
      <c r="J3278" s="11" t="s">
        <v>1102</v>
      </c>
      <c r="K3278" s="11" t="s">
        <v>1261</v>
      </c>
      <c r="L3278" s="11" t="s">
        <v>1267</v>
      </c>
      <c r="M3278" s="11" t="s">
        <v>1272</v>
      </c>
      <c r="N3278" s="10">
        <v>42194</v>
      </c>
      <c r="O3278" s="12">
        <v>290</v>
      </c>
      <c r="P3278" s="12">
        <v>476</v>
      </c>
      <c r="Q3278" s="12">
        <v>186</v>
      </c>
      <c r="R3278" s="11">
        <v>47</v>
      </c>
      <c r="S3278" s="12">
        <v>22372</v>
      </c>
      <c r="T3278" s="13">
        <v>7.0000000000000007E-2</v>
      </c>
      <c r="U3278" s="12">
        <v>1566.0400000000002</v>
      </c>
      <c r="V3278" s="12">
        <v>20805.96</v>
      </c>
      <c r="W3278" s="12">
        <v>88</v>
      </c>
      <c r="X3278" s="12">
        <v>1078</v>
      </c>
      <c r="Y3278" s="14">
        <f>+DAY('TABLA PRINCIPAL'!$B3278)</f>
        <v>2</v>
      </c>
      <c r="Z3278" s="14">
        <f>+MONTH('TABLA PRINCIPAL'!$B3278)</f>
        <v>7</v>
      </c>
      <c r="AA3278" s="14">
        <f>+YEAR('TABLA PRINCIPAL'!$B3278)</f>
        <v>2015</v>
      </c>
      <c r="AB3278" s="22" t="str">
        <f>+IF(Ventas_Oficina[[#This Row],[Total del pedido]]&gt;=100000,"SI","NO")</f>
        <v>NO</v>
      </c>
      <c r="AC3278" s="22" t="str">
        <f>+_xlfn.XLOOKUP(Ventas_Oficina[[#This Row],[Nº de artículo]],AUXILIAR!A3276:A8181,AUXILIAR!D3276:D8181,"Error",0)</f>
        <v>Enviado a tiempo</v>
      </c>
      <c r="AD3278" s="22" t="str">
        <f>+IF(AND(Ventas_Oficina[[#This Row],[Total]]&gt;75000,Ventas_Oficina[[#This Row],[Envio a tiempo]]="Enviado a tiempo"),"Buena Venta","Venta Mala")</f>
        <v>Venta Mala</v>
      </c>
    </row>
    <row r="3279" spans="1:30" x14ac:dyDescent="0.25">
      <c r="A3279" s="25">
        <v>1534021</v>
      </c>
      <c r="B3279" s="5">
        <v>42305</v>
      </c>
      <c r="C3279" s="6" t="s">
        <v>232</v>
      </c>
      <c r="D3279" s="6" t="s">
        <v>44</v>
      </c>
      <c r="E3279" s="6" t="s">
        <v>12</v>
      </c>
      <c r="F3279" s="6" t="s">
        <v>13</v>
      </c>
      <c r="G3279" s="6" t="s">
        <v>1010</v>
      </c>
      <c r="H3279" s="6" t="s">
        <v>42</v>
      </c>
      <c r="I3279" s="6" t="s">
        <v>1013</v>
      </c>
      <c r="J3279" s="6" t="s">
        <v>1134</v>
      </c>
      <c r="K3279" s="6" t="s">
        <v>1261</v>
      </c>
      <c r="L3279" s="6" t="s">
        <v>1267</v>
      </c>
      <c r="M3279" s="6" t="s">
        <v>1272</v>
      </c>
      <c r="N3279" s="5">
        <v>42307</v>
      </c>
      <c r="O3279" s="7">
        <v>792</v>
      </c>
      <c r="P3279" s="7">
        <v>1299</v>
      </c>
      <c r="Q3279" s="7">
        <v>507</v>
      </c>
      <c r="R3279" s="6">
        <v>43</v>
      </c>
      <c r="S3279" s="7">
        <v>55857</v>
      </c>
      <c r="T3279" s="8">
        <v>0.03</v>
      </c>
      <c r="U3279" s="7">
        <v>1675.71</v>
      </c>
      <c r="V3279" s="7">
        <v>54181.29</v>
      </c>
      <c r="W3279" s="7">
        <v>944</v>
      </c>
      <c r="X3279" s="7">
        <v>60100</v>
      </c>
      <c r="Y3279" s="9">
        <f>+DAY('TABLA PRINCIPAL'!$B3279)</f>
        <v>28</v>
      </c>
      <c r="Z3279" s="9">
        <f>+MONTH('TABLA PRINCIPAL'!$B3279)</f>
        <v>10</v>
      </c>
      <c r="AA3279" s="9">
        <f>+YEAR('TABLA PRINCIPAL'!$B3279)</f>
        <v>2015</v>
      </c>
      <c r="AB3279" s="22" t="str">
        <f>+IF(Ventas_Oficina[[#This Row],[Total del pedido]]&gt;=100000,"SI","NO")</f>
        <v>NO</v>
      </c>
      <c r="AC3279" s="22" t="str">
        <f>+_xlfn.XLOOKUP(Ventas_Oficina[[#This Row],[Nº de artículo]],AUXILIAR!A3277:A8182,AUXILIAR!D3277:D8182,"Error",0)</f>
        <v>Enviado a tiempo</v>
      </c>
      <c r="AD3279" s="22" t="str">
        <f>+IF(AND(Ventas_Oficina[[#This Row],[Total]]&gt;75000,Ventas_Oficina[[#This Row],[Envio a tiempo]]="Enviado a tiempo"),"Buena Venta","Venta Mala")</f>
        <v>Venta Mala</v>
      </c>
    </row>
    <row r="3280" spans="1:30" x14ac:dyDescent="0.25">
      <c r="A3280" s="26">
        <v>1534021</v>
      </c>
      <c r="B3280" s="10">
        <v>42305</v>
      </c>
      <c r="C3280" s="11" t="s">
        <v>232</v>
      </c>
      <c r="D3280" s="11" t="s">
        <v>44</v>
      </c>
      <c r="E3280" s="11" t="s">
        <v>12</v>
      </c>
      <c r="F3280" s="11" t="s">
        <v>13</v>
      </c>
      <c r="G3280" s="11" t="s">
        <v>1009</v>
      </c>
      <c r="H3280" s="11" t="s">
        <v>42</v>
      </c>
      <c r="I3280" s="11" t="s">
        <v>1012</v>
      </c>
      <c r="J3280" s="11" t="s">
        <v>1040</v>
      </c>
      <c r="K3280" s="11" t="s">
        <v>1261</v>
      </c>
      <c r="L3280" s="11" t="s">
        <v>1267</v>
      </c>
      <c r="M3280" s="11" t="s">
        <v>1273</v>
      </c>
      <c r="N3280" s="10">
        <v>42307</v>
      </c>
      <c r="O3280" s="12">
        <v>2156</v>
      </c>
      <c r="P3280" s="12">
        <v>3655</v>
      </c>
      <c r="Q3280" s="12">
        <v>1499</v>
      </c>
      <c r="R3280" s="11">
        <v>2</v>
      </c>
      <c r="S3280" s="12">
        <v>7310</v>
      </c>
      <c r="T3280" s="13">
        <v>0.03</v>
      </c>
      <c r="U3280" s="12">
        <v>219.29999999999998</v>
      </c>
      <c r="V3280" s="12">
        <v>7090.7</v>
      </c>
      <c r="W3280" s="12">
        <v>1389</v>
      </c>
      <c r="X3280" s="12">
        <v>60100</v>
      </c>
      <c r="Y3280" s="14">
        <f>+DAY('TABLA PRINCIPAL'!$B3280)</f>
        <v>28</v>
      </c>
      <c r="Z3280" s="14">
        <f>+MONTH('TABLA PRINCIPAL'!$B3280)</f>
        <v>10</v>
      </c>
      <c r="AA3280" s="14">
        <f>+YEAR('TABLA PRINCIPAL'!$B3280)</f>
        <v>2015</v>
      </c>
      <c r="AB3280" s="22" t="str">
        <f>+IF(Ventas_Oficina[[#This Row],[Total del pedido]]&gt;=100000,"SI","NO")</f>
        <v>NO</v>
      </c>
      <c r="AC3280" s="22" t="str">
        <f>+_xlfn.XLOOKUP(Ventas_Oficina[[#This Row],[Nº de artículo]],AUXILIAR!A3278:A8183,AUXILIAR!D3278:D8183,"Error",0)</f>
        <v>Enviado a tiempo</v>
      </c>
      <c r="AD3280" s="22" t="str">
        <f>+IF(AND(Ventas_Oficina[[#This Row],[Total]]&gt;75000,Ventas_Oficina[[#This Row],[Envio a tiempo]]="Enviado a tiempo"),"Buena Venta","Venta Mala")</f>
        <v>Venta Mala</v>
      </c>
    </row>
    <row r="3281" spans="1:30" x14ac:dyDescent="0.25">
      <c r="A3281" s="25">
        <v>1534021</v>
      </c>
      <c r="B3281" s="5">
        <v>42305</v>
      </c>
      <c r="C3281" s="6" t="s">
        <v>232</v>
      </c>
      <c r="D3281" s="6" t="s">
        <v>44</v>
      </c>
      <c r="E3281" s="6" t="s">
        <v>12</v>
      </c>
      <c r="F3281" s="6" t="s">
        <v>13</v>
      </c>
      <c r="G3281" s="6" t="s">
        <v>1007</v>
      </c>
      <c r="H3281" s="6" t="s">
        <v>42</v>
      </c>
      <c r="I3281" s="6" t="s">
        <v>1012</v>
      </c>
      <c r="J3281" s="6" t="s">
        <v>1134</v>
      </c>
      <c r="K3281" s="6" t="s">
        <v>1262</v>
      </c>
      <c r="L3281" s="6" t="s">
        <v>1265</v>
      </c>
      <c r="M3281" s="6" t="s">
        <v>1272</v>
      </c>
      <c r="N3281" s="5">
        <v>42307</v>
      </c>
      <c r="O3281" s="7">
        <v>792</v>
      </c>
      <c r="P3281" s="7">
        <v>1299</v>
      </c>
      <c r="Q3281" s="7">
        <v>507</v>
      </c>
      <c r="R3281" s="6">
        <v>32</v>
      </c>
      <c r="S3281" s="7">
        <v>41568</v>
      </c>
      <c r="T3281" s="8">
        <v>0.01</v>
      </c>
      <c r="U3281" s="7">
        <v>415.68</v>
      </c>
      <c r="V3281" s="7">
        <v>41152.32</v>
      </c>
      <c r="W3281" s="7">
        <v>944</v>
      </c>
      <c r="X3281" s="7">
        <v>60100</v>
      </c>
      <c r="Y3281" s="9">
        <f>+DAY('TABLA PRINCIPAL'!$B3281)</f>
        <v>28</v>
      </c>
      <c r="Z3281" s="9">
        <f>+MONTH('TABLA PRINCIPAL'!$B3281)</f>
        <v>10</v>
      </c>
      <c r="AA3281" s="9">
        <f>+YEAR('TABLA PRINCIPAL'!$B3281)</f>
        <v>2015</v>
      </c>
      <c r="AB3281" s="22" t="str">
        <f>+IF(Ventas_Oficina[[#This Row],[Total del pedido]]&gt;=100000,"SI","NO")</f>
        <v>NO</v>
      </c>
      <c r="AC3281" s="22" t="str">
        <f>+_xlfn.XLOOKUP(Ventas_Oficina[[#This Row],[Nº de artículo]],AUXILIAR!A3279:A8184,AUXILIAR!D3279:D8184,"Error",0)</f>
        <v>Enviado a tiempo</v>
      </c>
      <c r="AD3281" s="22" t="str">
        <f>+IF(AND(Ventas_Oficina[[#This Row],[Total]]&gt;75000,Ventas_Oficina[[#This Row],[Envio a tiempo]]="Enviado a tiempo"),"Buena Venta","Venta Mala")</f>
        <v>Venta Mala</v>
      </c>
    </row>
    <row r="3282" spans="1:30" x14ac:dyDescent="0.25">
      <c r="A3282" s="26">
        <v>1534021</v>
      </c>
      <c r="B3282" s="10">
        <v>42305</v>
      </c>
      <c r="C3282" s="11" t="s">
        <v>232</v>
      </c>
      <c r="D3282" s="11" t="s">
        <v>44</v>
      </c>
      <c r="E3282" s="11" t="s">
        <v>12</v>
      </c>
      <c r="F3282" s="11" t="s">
        <v>13</v>
      </c>
      <c r="G3282" s="11" t="s">
        <v>1010</v>
      </c>
      <c r="H3282" s="11" t="s">
        <v>42</v>
      </c>
      <c r="I3282" s="11" t="s">
        <v>1015</v>
      </c>
      <c r="J3282" s="11" t="s">
        <v>1134</v>
      </c>
      <c r="K3282" s="11" t="s">
        <v>1262</v>
      </c>
      <c r="L3282" s="11" t="s">
        <v>1266</v>
      </c>
      <c r="M3282" s="11" t="s">
        <v>1272</v>
      </c>
      <c r="N3282" s="10">
        <v>42307</v>
      </c>
      <c r="O3282" s="12">
        <v>792</v>
      </c>
      <c r="P3282" s="12">
        <v>1299</v>
      </c>
      <c r="Q3282" s="12">
        <v>507</v>
      </c>
      <c r="R3282" s="11">
        <v>5</v>
      </c>
      <c r="S3282" s="12">
        <v>6495</v>
      </c>
      <c r="T3282" s="13">
        <v>0</v>
      </c>
      <c r="U3282" s="12">
        <v>0</v>
      </c>
      <c r="V3282" s="12">
        <v>6495</v>
      </c>
      <c r="W3282" s="12">
        <v>944</v>
      </c>
      <c r="X3282" s="12">
        <v>60100</v>
      </c>
      <c r="Y3282" s="14">
        <f>+DAY('TABLA PRINCIPAL'!$B3282)</f>
        <v>28</v>
      </c>
      <c r="Z3282" s="14">
        <f>+MONTH('TABLA PRINCIPAL'!$B3282)</f>
        <v>10</v>
      </c>
      <c r="AA3282" s="14">
        <f>+YEAR('TABLA PRINCIPAL'!$B3282)</f>
        <v>2015</v>
      </c>
      <c r="AB3282" s="22" t="str">
        <f>+IF(Ventas_Oficina[[#This Row],[Total del pedido]]&gt;=100000,"SI","NO")</f>
        <v>NO</v>
      </c>
      <c r="AC3282" s="22" t="str">
        <f>+_xlfn.XLOOKUP(Ventas_Oficina[[#This Row],[Nº de artículo]],AUXILIAR!A3280:A8185,AUXILIAR!D3280:D8185,"Error",0)</f>
        <v>Enviado a tiempo</v>
      </c>
      <c r="AD3282" s="22" t="str">
        <f>+IF(AND(Ventas_Oficina[[#This Row],[Total]]&gt;75000,Ventas_Oficina[[#This Row],[Envio a tiempo]]="Enviado a tiempo"),"Buena Venta","Venta Mala")</f>
        <v>Venta Mala</v>
      </c>
    </row>
    <row r="3283" spans="1:30" x14ac:dyDescent="0.25">
      <c r="A3283" s="26">
        <v>1534021</v>
      </c>
      <c r="B3283" s="10">
        <v>42639</v>
      </c>
      <c r="C3283" s="11" t="s">
        <v>453</v>
      </c>
      <c r="D3283" s="11" t="s">
        <v>19</v>
      </c>
      <c r="E3283" s="11" t="s">
        <v>4</v>
      </c>
      <c r="F3283" s="11" t="s">
        <v>5</v>
      </c>
      <c r="G3283" s="11" t="s">
        <v>1008</v>
      </c>
      <c r="H3283" s="11" t="s">
        <v>6</v>
      </c>
      <c r="I3283" s="11" t="s">
        <v>1015</v>
      </c>
      <c r="J3283" s="11" t="s">
        <v>1043</v>
      </c>
      <c r="K3283" s="11" t="s">
        <v>1261</v>
      </c>
      <c r="L3283" s="11" t="s">
        <v>1267</v>
      </c>
      <c r="M3283" s="11" t="s">
        <v>1272</v>
      </c>
      <c r="N3283" s="10">
        <v>42641</v>
      </c>
      <c r="O3283" s="12">
        <v>6059</v>
      </c>
      <c r="P3283" s="12">
        <v>10098</v>
      </c>
      <c r="Q3283" s="12">
        <v>4039</v>
      </c>
      <c r="R3283" s="11">
        <v>8</v>
      </c>
      <c r="S3283" s="12">
        <v>80784</v>
      </c>
      <c r="T3283" s="13">
        <v>0.09</v>
      </c>
      <c r="U3283" s="12">
        <v>7270.5599999999995</v>
      </c>
      <c r="V3283" s="12">
        <v>73513.440000000002</v>
      </c>
      <c r="W3283" s="12">
        <v>718</v>
      </c>
      <c r="X3283" s="12">
        <v>30599</v>
      </c>
      <c r="Y3283" s="14">
        <f>+DAY('TABLA PRINCIPAL'!$B3283)</f>
        <v>26</v>
      </c>
      <c r="Z3283" s="14">
        <f>+MONTH('TABLA PRINCIPAL'!$B3283)</f>
        <v>9</v>
      </c>
      <c r="AA3283" s="14">
        <f>+YEAR('TABLA PRINCIPAL'!$B3283)</f>
        <v>2016</v>
      </c>
      <c r="AB3283" s="22" t="str">
        <f>+IF(Ventas_Oficina[[#This Row],[Total del pedido]]&gt;=100000,"SI","NO")</f>
        <v>NO</v>
      </c>
      <c r="AC3283" s="22" t="str">
        <f>+_xlfn.XLOOKUP(Ventas_Oficina[[#This Row],[Nº de artículo]],AUXILIAR!A3282:A8187,AUXILIAR!D3282:D8187,"Error",0)</f>
        <v>Enviado a tiempo</v>
      </c>
      <c r="AD3283" s="22" t="str">
        <f>+IF(AND(Ventas_Oficina[[#This Row],[Total]]&gt;75000,Ventas_Oficina[[#This Row],[Envio a tiempo]]="Enviado a tiempo"),"Buena Venta","Venta Mala")</f>
        <v>Venta Mala</v>
      </c>
    </row>
    <row r="3284" spans="1:30" x14ac:dyDescent="0.25">
      <c r="A3284" s="25">
        <v>1534751</v>
      </c>
      <c r="B3284" s="5">
        <v>41935</v>
      </c>
      <c r="C3284" s="6" t="s">
        <v>275</v>
      </c>
      <c r="D3284" s="6" t="s">
        <v>41</v>
      </c>
      <c r="E3284" s="6" t="s">
        <v>12</v>
      </c>
      <c r="F3284" s="6" t="s">
        <v>13</v>
      </c>
      <c r="G3284" s="6" t="s">
        <v>1008</v>
      </c>
      <c r="H3284" s="6" t="s">
        <v>42</v>
      </c>
      <c r="I3284" s="6" t="s">
        <v>1012</v>
      </c>
      <c r="J3284" s="6" t="s">
        <v>1027</v>
      </c>
      <c r="K3284" s="6" t="s">
        <v>1261</v>
      </c>
      <c r="L3284" s="6" t="s">
        <v>1265</v>
      </c>
      <c r="M3284" s="6" t="s">
        <v>1272</v>
      </c>
      <c r="N3284" s="5">
        <v>41938</v>
      </c>
      <c r="O3284" s="7">
        <v>5429</v>
      </c>
      <c r="P3284" s="7">
        <v>9048</v>
      </c>
      <c r="Q3284" s="7">
        <v>3619</v>
      </c>
      <c r="R3284" s="6">
        <v>39</v>
      </c>
      <c r="S3284" s="7">
        <v>352872</v>
      </c>
      <c r="T3284" s="8">
        <v>0.08</v>
      </c>
      <c r="U3284" s="7">
        <v>28229.760000000002</v>
      </c>
      <c r="V3284" s="7">
        <v>324642.24</v>
      </c>
      <c r="W3284" s="7">
        <v>1999</v>
      </c>
      <c r="X3284" s="7">
        <v>762435</v>
      </c>
      <c r="Y3284" s="9">
        <f>+DAY('TABLA PRINCIPAL'!$B3284)</f>
        <v>23</v>
      </c>
      <c r="Z3284" s="9">
        <f>+MONTH('TABLA PRINCIPAL'!$B3284)</f>
        <v>10</v>
      </c>
      <c r="AA3284" s="9">
        <f>+YEAR('TABLA PRINCIPAL'!$B3284)</f>
        <v>2014</v>
      </c>
      <c r="AB3284" s="22" t="str">
        <f>+IF(Ventas_Oficina[[#This Row],[Total del pedido]]&gt;=100000,"SI","NO")</f>
        <v>SI</v>
      </c>
      <c r="AC3284" s="22" t="str">
        <f>+_xlfn.XLOOKUP(Ventas_Oficina[[#This Row],[Nº de artículo]],AUXILIAR!A3282:A8188,AUXILIAR!D3282:D8188,"Error",0)</f>
        <v>Enviado a tiempo</v>
      </c>
      <c r="AD3284" s="22" t="str">
        <f>+IF(AND(Ventas_Oficina[[#This Row],[Total]]&gt;75000,Ventas_Oficina[[#This Row],[Envio a tiempo]]="Enviado a tiempo"),"Buena Venta","Venta Mala")</f>
        <v>Buena Venta</v>
      </c>
    </row>
    <row r="3285" spans="1:30" x14ac:dyDescent="0.25">
      <c r="A3285" s="26">
        <v>1534751</v>
      </c>
      <c r="B3285" s="10">
        <v>42135</v>
      </c>
      <c r="C3285" s="11" t="s">
        <v>45</v>
      </c>
      <c r="D3285" s="11" t="s">
        <v>19</v>
      </c>
      <c r="E3285" s="11" t="s">
        <v>4</v>
      </c>
      <c r="F3285" s="11" t="s">
        <v>5</v>
      </c>
      <c r="G3285" s="11" t="s">
        <v>1009</v>
      </c>
      <c r="H3285" s="11" t="s">
        <v>6</v>
      </c>
      <c r="I3285" s="11" t="s">
        <v>1012</v>
      </c>
      <c r="J3285" s="11" t="s">
        <v>1126</v>
      </c>
      <c r="K3285" s="11" t="s">
        <v>1261</v>
      </c>
      <c r="L3285" s="11" t="s">
        <v>1267</v>
      </c>
      <c r="M3285" s="11" t="s">
        <v>1272</v>
      </c>
      <c r="N3285" s="10">
        <v>42137</v>
      </c>
      <c r="O3285" s="12">
        <v>3202</v>
      </c>
      <c r="P3285" s="12">
        <v>15248</v>
      </c>
      <c r="Q3285" s="12">
        <v>12046</v>
      </c>
      <c r="R3285" s="11">
        <v>50</v>
      </c>
      <c r="S3285" s="12">
        <v>762400</v>
      </c>
      <c r="T3285" s="13">
        <v>0.09</v>
      </c>
      <c r="U3285" s="12">
        <v>68616</v>
      </c>
      <c r="V3285" s="12">
        <v>693784</v>
      </c>
      <c r="W3285" s="12">
        <v>400</v>
      </c>
      <c r="X3285" s="12">
        <v>404559</v>
      </c>
      <c r="Y3285" s="14">
        <f>+DAY('TABLA PRINCIPAL'!$B3285)</f>
        <v>11</v>
      </c>
      <c r="Z3285" s="14">
        <f>+MONTH('TABLA PRINCIPAL'!$B3285)</f>
        <v>5</v>
      </c>
      <c r="AA3285" s="14">
        <f>+YEAR('TABLA PRINCIPAL'!$B3285)</f>
        <v>2015</v>
      </c>
      <c r="AB3285" s="22" t="str">
        <f>+IF(Ventas_Oficina[[#This Row],[Total del pedido]]&gt;=100000,"SI","NO")</f>
        <v>SI</v>
      </c>
      <c r="AC3285" s="22" t="str">
        <f>+_xlfn.XLOOKUP(Ventas_Oficina[[#This Row],[Nº de artículo]],AUXILIAR!A3283:A8189,AUXILIAR!D3283:D8189,"Error",0)</f>
        <v>Enviado a tiempo</v>
      </c>
      <c r="AD3285" s="22" t="str">
        <f>+IF(AND(Ventas_Oficina[[#This Row],[Total]]&gt;75000,Ventas_Oficina[[#This Row],[Envio a tiempo]]="Enviado a tiempo"),"Buena Venta","Venta Mala")</f>
        <v>Buena Venta</v>
      </c>
    </row>
    <row r="3286" spans="1:30" x14ac:dyDescent="0.25">
      <c r="A3286" s="25">
        <v>1535116</v>
      </c>
      <c r="B3286" s="5">
        <v>42128</v>
      </c>
      <c r="C3286" s="6" t="s">
        <v>502</v>
      </c>
      <c r="D3286" s="6" t="s">
        <v>141</v>
      </c>
      <c r="E3286" s="6" t="s">
        <v>4</v>
      </c>
      <c r="F3286" s="6" t="s">
        <v>5</v>
      </c>
      <c r="G3286" s="6" t="s">
        <v>1007</v>
      </c>
      <c r="H3286" s="6" t="s">
        <v>39</v>
      </c>
      <c r="I3286" s="6" t="s">
        <v>1012</v>
      </c>
      <c r="J3286" s="6" t="s">
        <v>1047</v>
      </c>
      <c r="K3286" s="6" t="s">
        <v>1262</v>
      </c>
      <c r="L3286" s="6" t="s">
        <v>1265</v>
      </c>
      <c r="M3286" s="6" t="s">
        <v>1272</v>
      </c>
      <c r="N3286" s="5">
        <v>42129</v>
      </c>
      <c r="O3286" s="7">
        <v>2156</v>
      </c>
      <c r="P3286" s="7">
        <v>3594</v>
      </c>
      <c r="Q3286" s="7">
        <v>1438</v>
      </c>
      <c r="R3286" s="6">
        <v>8</v>
      </c>
      <c r="S3286" s="7">
        <v>28752</v>
      </c>
      <c r="T3286" s="8">
        <v>0</v>
      </c>
      <c r="U3286" s="7">
        <v>0</v>
      </c>
      <c r="V3286" s="7">
        <v>28752</v>
      </c>
      <c r="W3286" s="7">
        <v>666</v>
      </c>
      <c r="X3286" s="7">
        <v>136364</v>
      </c>
      <c r="Y3286" s="9">
        <f>+DAY('TABLA PRINCIPAL'!$B3286)</f>
        <v>4</v>
      </c>
      <c r="Z3286" s="9">
        <f>+MONTH('TABLA PRINCIPAL'!$B3286)</f>
        <v>5</v>
      </c>
      <c r="AA3286" s="9">
        <f>+YEAR('TABLA PRINCIPAL'!$B3286)</f>
        <v>2015</v>
      </c>
      <c r="AB3286" s="22" t="str">
        <f>+IF(Ventas_Oficina[[#This Row],[Total del pedido]]&gt;=100000,"SI","NO")</f>
        <v>NO</v>
      </c>
      <c r="AC3286" s="22" t="str">
        <f>+_xlfn.XLOOKUP(Ventas_Oficina[[#This Row],[Nº de artículo]],AUXILIAR!A3284:A8190,AUXILIAR!D3284:D8190,"Error",0)</f>
        <v>No enviado a tiempo</v>
      </c>
      <c r="AD3286" s="22" t="str">
        <f>+IF(AND(Ventas_Oficina[[#This Row],[Total]]&gt;75000,Ventas_Oficina[[#This Row],[Envio a tiempo]]="Enviado a tiempo"),"Buena Venta","Venta Mala")</f>
        <v>Venta Mala</v>
      </c>
    </row>
    <row r="3287" spans="1:30" x14ac:dyDescent="0.25">
      <c r="A3287" s="26">
        <v>1535116</v>
      </c>
      <c r="B3287" s="10">
        <v>41979</v>
      </c>
      <c r="C3287" s="11" t="s">
        <v>412</v>
      </c>
      <c r="D3287" s="11" t="s">
        <v>57</v>
      </c>
      <c r="E3287" s="11" t="s">
        <v>4</v>
      </c>
      <c r="F3287" s="11" t="s">
        <v>5</v>
      </c>
      <c r="G3287" s="11" t="s">
        <v>1010</v>
      </c>
      <c r="H3287" s="11" t="s">
        <v>58</v>
      </c>
      <c r="I3287" s="11" t="s">
        <v>1016</v>
      </c>
      <c r="J3287" s="11" t="s">
        <v>1114</v>
      </c>
      <c r="K3287" s="11" t="s">
        <v>1261</v>
      </c>
      <c r="L3287" s="11" t="s">
        <v>1265</v>
      </c>
      <c r="M3287" s="11" t="s">
        <v>1272</v>
      </c>
      <c r="N3287" s="10">
        <v>41981</v>
      </c>
      <c r="O3287" s="12">
        <v>195</v>
      </c>
      <c r="P3287" s="12">
        <v>398</v>
      </c>
      <c r="Q3287" s="12">
        <v>203</v>
      </c>
      <c r="R3287" s="11">
        <v>30</v>
      </c>
      <c r="S3287" s="12">
        <v>11940</v>
      </c>
      <c r="T3287" s="13">
        <v>0.08</v>
      </c>
      <c r="U3287" s="12">
        <v>955.2</v>
      </c>
      <c r="V3287" s="12">
        <v>10984.8</v>
      </c>
      <c r="W3287" s="12">
        <v>83</v>
      </c>
      <c r="X3287" s="12">
        <v>136058</v>
      </c>
      <c r="Y3287" s="14">
        <f>+DAY('TABLA PRINCIPAL'!$B3287)</f>
        <v>6</v>
      </c>
      <c r="Z3287" s="14">
        <f>+MONTH('TABLA PRINCIPAL'!$B3287)</f>
        <v>12</v>
      </c>
      <c r="AA3287" s="14">
        <f>+YEAR('TABLA PRINCIPAL'!$B3287)</f>
        <v>2014</v>
      </c>
      <c r="AB3287" s="22" t="str">
        <f>+IF(Ventas_Oficina[[#This Row],[Total del pedido]]&gt;=100000,"SI","NO")</f>
        <v>NO</v>
      </c>
      <c r="AC3287" s="22" t="str">
        <f>+_xlfn.XLOOKUP(Ventas_Oficina[[#This Row],[Nº de artículo]],AUXILIAR!A3285:A8191,AUXILIAR!D3285:D8191,"Error",0)</f>
        <v>No enviado a tiempo</v>
      </c>
      <c r="AD3287" s="22" t="str">
        <f>+IF(AND(Ventas_Oficina[[#This Row],[Total]]&gt;75000,Ventas_Oficina[[#This Row],[Envio a tiempo]]="Enviado a tiempo"),"Buena Venta","Venta Mala")</f>
        <v>Venta Mala</v>
      </c>
    </row>
    <row r="3288" spans="1:30" x14ac:dyDescent="0.25">
      <c r="A3288" s="25">
        <v>1535116</v>
      </c>
      <c r="B3288" s="5">
        <v>42438</v>
      </c>
      <c r="C3288" s="6" t="s">
        <v>824</v>
      </c>
      <c r="D3288" s="6" t="s">
        <v>156</v>
      </c>
      <c r="E3288" s="6" t="s">
        <v>12</v>
      </c>
      <c r="F3288" s="6" t="s">
        <v>13</v>
      </c>
      <c r="G3288" s="6" t="s">
        <v>1010</v>
      </c>
      <c r="H3288" s="6" t="s">
        <v>42</v>
      </c>
      <c r="I3288" s="6" t="s">
        <v>1016</v>
      </c>
      <c r="J3288" s="6" t="s">
        <v>1027</v>
      </c>
      <c r="K3288" s="6" t="s">
        <v>1261</v>
      </c>
      <c r="L3288" s="6" t="s">
        <v>1265</v>
      </c>
      <c r="M3288" s="6" t="s">
        <v>1272</v>
      </c>
      <c r="N3288" s="5">
        <v>42439</v>
      </c>
      <c r="O3288" s="7">
        <v>5429</v>
      </c>
      <c r="P3288" s="7">
        <v>9048</v>
      </c>
      <c r="Q3288" s="7">
        <v>3619</v>
      </c>
      <c r="R3288" s="6">
        <v>10</v>
      </c>
      <c r="S3288" s="7">
        <v>90480</v>
      </c>
      <c r="T3288" s="8">
        <v>0.01</v>
      </c>
      <c r="U3288" s="7">
        <v>904.80000000000007</v>
      </c>
      <c r="V3288" s="7">
        <v>89575.2</v>
      </c>
      <c r="W3288" s="7">
        <v>1999</v>
      </c>
      <c r="X3288" s="7">
        <v>45325</v>
      </c>
      <c r="Y3288" s="9">
        <f>+DAY('TABLA PRINCIPAL'!$B3288)</f>
        <v>9</v>
      </c>
      <c r="Z3288" s="9">
        <f>+MONTH('TABLA PRINCIPAL'!$B3288)</f>
        <v>3</v>
      </c>
      <c r="AA3288" s="9">
        <f>+YEAR('TABLA PRINCIPAL'!$B3288)</f>
        <v>2016</v>
      </c>
      <c r="AB3288" s="22" t="str">
        <f>+IF(Ventas_Oficina[[#This Row],[Total del pedido]]&gt;=100000,"SI","NO")</f>
        <v>NO</v>
      </c>
      <c r="AC3288" s="22" t="str">
        <f>+_xlfn.XLOOKUP(Ventas_Oficina[[#This Row],[Nº de artículo]],AUXILIAR!A3286:A8192,AUXILIAR!D3286:D8192,"Error",0)</f>
        <v>Enviado a tiempo</v>
      </c>
      <c r="AD3288" s="22" t="str">
        <f>+IF(AND(Ventas_Oficina[[#This Row],[Total]]&gt;75000,Ventas_Oficina[[#This Row],[Envio a tiempo]]="Enviado a tiempo"),"Buena Venta","Venta Mala")</f>
        <v>Venta Mala</v>
      </c>
    </row>
    <row r="3289" spans="1:30" x14ac:dyDescent="0.25">
      <c r="A3289" s="26">
        <v>1535116</v>
      </c>
      <c r="B3289" s="10">
        <v>42606</v>
      </c>
      <c r="C3289" s="11" t="s">
        <v>806</v>
      </c>
      <c r="D3289" s="11" t="s">
        <v>807</v>
      </c>
      <c r="E3289" s="11" t="s">
        <v>4</v>
      </c>
      <c r="F3289" s="11" t="s">
        <v>5</v>
      </c>
      <c r="G3289" s="11" t="s">
        <v>1008</v>
      </c>
      <c r="H3289" s="11" t="s">
        <v>39</v>
      </c>
      <c r="I3289" s="11" t="s">
        <v>1015</v>
      </c>
      <c r="J3289" s="11" t="s">
        <v>1019</v>
      </c>
      <c r="K3289" s="11" t="s">
        <v>1261</v>
      </c>
      <c r="L3289" s="11" t="s">
        <v>1267</v>
      </c>
      <c r="M3289" s="11" t="s">
        <v>1272</v>
      </c>
      <c r="N3289" s="10">
        <v>42606</v>
      </c>
      <c r="O3289" s="12">
        <v>24</v>
      </c>
      <c r="P3289" s="12">
        <v>126</v>
      </c>
      <c r="Q3289" s="12">
        <v>102</v>
      </c>
      <c r="R3289" s="11">
        <v>44</v>
      </c>
      <c r="S3289" s="12">
        <v>5544</v>
      </c>
      <c r="T3289" s="13">
        <v>0</v>
      </c>
      <c r="U3289" s="12">
        <v>0</v>
      </c>
      <c r="V3289" s="12">
        <v>5544</v>
      </c>
      <c r="W3289" s="12">
        <v>70</v>
      </c>
      <c r="X3289" s="12">
        <v>6443</v>
      </c>
      <c r="Y3289" s="14">
        <f>+DAY('TABLA PRINCIPAL'!$B3289)</f>
        <v>24</v>
      </c>
      <c r="Z3289" s="14">
        <f>+MONTH('TABLA PRINCIPAL'!$B3289)</f>
        <v>8</v>
      </c>
      <c r="AA3289" s="14">
        <f>+YEAR('TABLA PRINCIPAL'!$B3289)</f>
        <v>2016</v>
      </c>
      <c r="AB3289" s="22" t="str">
        <f>+IF(Ventas_Oficina[[#This Row],[Total del pedido]]&gt;=100000,"SI","NO")</f>
        <v>NO</v>
      </c>
      <c r="AC3289" s="22" t="str">
        <f>+_xlfn.XLOOKUP(Ventas_Oficina[[#This Row],[Nº de artículo]],AUXILIAR!A3287:A8193,AUXILIAR!D3287:D8193,"Error",0)</f>
        <v>No enviado a tiempo</v>
      </c>
      <c r="AD3289" s="22" t="str">
        <f>+IF(AND(Ventas_Oficina[[#This Row],[Total]]&gt;75000,Ventas_Oficina[[#This Row],[Envio a tiempo]]="Enviado a tiempo"),"Buena Venta","Venta Mala")</f>
        <v>Venta Mala</v>
      </c>
    </row>
    <row r="3290" spans="1:30" x14ac:dyDescent="0.25">
      <c r="A3290" s="25">
        <v>1535481</v>
      </c>
      <c r="B3290" s="5">
        <v>42309</v>
      </c>
      <c r="C3290" s="6" t="s">
        <v>7</v>
      </c>
      <c r="D3290" s="6" t="s">
        <v>8</v>
      </c>
      <c r="E3290" s="6" t="s">
        <v>4</v>
      </c>
      <c r="F3290" s="6" t="s">
        <v>5</v>
      </c>
      <c r="G3290" s="6" t="s">
        <v>1008</v>
      </c>
      <c r="H3290" s="6" t="s">
        <v>9</v>
      </c>
      <c r="I3290" s="6" t="s">
        <v>1015</v>
      </c>
      <c r="J3290" s="6" t="s">
        <v>1173</v>
      </c>
      <c r="K3290" s="6" t="s">
        <v>1261</v>
      </c>
      <c r="L3290" s="6" t="s">
        <v>1266</v>
      </c>
      <c r="M3290" s="6" t="s">
        <v>1272</v>
      </c>
      <c r="N3290" s="5">
        <v>42312</v>
      </c>
      <c r="O3290" s="7">
        <v>489</v>
      </c>
      <c r="P3290" s="7">
        <v>764</v>
      </c>
      <c r="Q3290" s="7">
        <v>275</v>
      </c>
      <c r="R3290" s="6">
        <v>42</v>
      </c>
      <c r="S3290" s="7">
        <v>32088</v>
      </c>
      <c r="T3290" s="8">
        <v>0.03</v>
      </c>
      <c r="U3290" s="7">
        <v>962.64</v>
      </c>
      <c r="V3290" s="7">
        <v>31125.360000000001</v>
      </c>
      <c r="W3290" s="7">
        <v>139</v>
      </c>
      <c r="X3290" s="7">
        <v>4556</v>
      </c>
      <c r="Y3290" s="9">
        <f>+DAY('TABLA PRINCIPAL'!$B3290)</f>
        <v>1</v>
      </c>
      <c r="Z3290" s="9">
        <f>+MONTH('TABLA PRINCIPAL'!$B3290)</f>
        <v>11</v>
      </c>
      <c r="AA3290" s="9">
        <f>+YEAR('TABLA PRINCIPAL'!$B3290)</f>
        <v>2015</v>
      </c>
      <c r="AB3290" s="22" t="str">
        <f>+IF(Ventas_Oficina[[#This Row],[Total del pedido]]&gt;=100000,"SI","NO")</f>
        <v>NO</v>
      </c>
      <c r="AC3290" s="22" t="str">
        <f>+_xlfn.XLOOKUP(Ventas_Oficina[[#This Row],[Nº de artículo]],AUXILIAR!A3288:A8194,AUXILIAR!D3288:D8194,"Error",0)</f>
        <v>Enviado a tiempo</v>
      </c>
      <c r="AD3290" s="22" t="str">
        <f>+IF(AND(Ventas_Oficina[[#This Row],[Total]]&gt;75000,Ventas_Oficina[[#This Row],[Envio a tiempo]]="Enviado a tiempo"),"Buena Venta","Venta Mala")</f>
        <v>Venta Mala</v>
      </c>
    </row>
    <row r="3291" spans="1:30" x14ac:dyDescent="0.25">
      <c r="A3291" s="26">
        <v>1535481</v>
      </c>
      <c r="B3291" s="10">
        <v>42386</v>
      </c>
      <c r="C3291" s="11" t="s">
        <v>447</v>
      </c>
      <c r="D3291" s="11" t="s">
        <v>62</v>
      </c>
      <c r="E3291" s="11" t="s">
        <v>4</v>
      </c>
      <c r="F3291" s="11" t="s">
        <v>5</v>
      </c>
      <c r="G3291" s="11" t="s">
        <v>1007</v>
      </c>
      <c r="H3291" s="11" t="s">
        <v>27</v>
      </c>
      <c r="I3291" s="11" t="s">
        <v>1013</v>
      </c>
      <c r="J3291" s="11" t="s">
        <v>1072</v>
      </c>
      <c r="K3291" s="11" t="s">
        <v>1262</v>
      </c>
      <c r="L3291" s="11" t="s">
        <v>1265</v>
      </c>
      <c r="M3291" s="11" t="s">
        <v>1272</v>
      </c>
      <c r="N3291" s="10">
        <v>42386</v>
      </c>
      <c r="O3291" s="12">
        <v>194</v>
      </c>
      <c r="P3291" s="12">
        <v>308</v>
      </c>
      <c r="Q3291" s="12">
        <v>114</v>
      </c>
      <c r="R3291" s="11">
        <v>45</v>
      </c>
      <c r="S3291" s="12">
        <v>13860</v>
      </c>
      <c r="T3291" s="13">
        <v>0</v>
      </c>
      <c r="U3291" s="12">
        <v>0</v>
      </c>
      <c r="V3291" s="12">
        <v>13860</v>
      </c>
      <c r="W3291" s="12">
        <v>99</v>
      </c>
      <c r="X3291" s="12">
        <v>24365</v>
      </c>
      <c r="Y3291" s="14">
        <f>+DAY('TABLA PRINCIPAL'!$B3291)</f>
        <v>17</v>
      </c>
      <c r="Z3291" s="14">
        <f>+MONTH('TABLA PRINCIPAL'!$B3291)</f>
        <v>1</v>
      </c>
      <c r="AA3291" s="14">
        <f>+YEAR('TABLA PRINCIPAL'!$B3291)</f>
        <v>2016</v>
      </c>
      <c r="AB3291" s="22" t="str">
        <f>+IF(Ventas_Oficina[[#This Row],[Total del pedido]]&gt;=100000,"SI","NO")</f>
        <v>NO</v>
      </c>
      <c r="AC3291" s="22" t="str">
        <f>+_xlfn.XLOOKUP(Ventas_Oficina[[#This Row],[Nº de artículo]],AUXILIAR!A3289:A8195,AUXILIAR!D3289:D8195,"Error",0)</f>
        <v>Enviado a tiempo</v>
      </c>
      <c r="AD3291" s="22" t="str">
        <f>+IF(AND(Ventas_Oficina[[#This Row],[Total]]&gt;75000,Ventas_Oficina[[#This Row],[Envio a tiempo]]="Enviado a tiempo"),"Buena Venta","Venta Mala")</f>
        <v>Venta Mala</v>
      </c>
    </row>
    <row r="3292" spans="1:30" x14ac:dyDescent="0.25">
      <c r="A3292" s="25">
        <v>1535481</v>
      </c>
      <c r="B3292" s="5">
        <v>42714</v>
      </c>
      <c r="C3292" s="6" t="s">
        <v>825</v>
      </c>
      <c r="D3292" s="6" t="s">
        <v>143</v>
      </c>
      <c r="E3292" s="6" t="s">
        <v>4</v>
      </c>
      <c r="F3292" s="6" t="s">
        <v>5</v>
      </c>
      <c r="G3292" s="6" t="s">
        <v>1008</v>
      </c>
      <c r="H3292" s="6" t="s">
        <v>24</v>
      </c>
      <c r="I3292" s="6" t="s">
        <v>1013</v>
      </c>
      <c r="J3292" s="6" t="s">
        <v>1028</v>
      </c>
      <c r="K3292" s="6" t="s">
        <v>1263</v>
      </c>
      <c r="L3292" s="6" t="s">
        <v>1269</v>
      </c>
      <c r="M3292" s="6" t="s">
        <v>1272</v>
      </c>
      <c r="N3292" s="5">
        <v>42716</v>
      </c>
      <c r="O3292" s="7">
        <v>229</v>
      </c>
      <c r="P3292" s="7">
        <v>369</v>
      </c>
      <c r="Q3292" s="7">
        <v>140</v>
      </c>
      <c r="R3292" s="6">
        <v>20</v>
      </c>
      <c r="S3292" s="7">
        <v>7380</v>
      </c>
      <c r="T3292" s="8">
        <v>0.05</v>
      </c>
      <c r="U3292" s="7">
        <v>369</v>
      </c>
      <c r="V3292" s="7">
        <v>7011</v>
      </c>
      <c r="W3292" s="7">
        <v>50</v>
      </c>
      <c r="X3292" s="7">
        <v>14582</v>
      </c>
      <c r="Y3292" s="9">
        <f>+DAY('TABLA PRINCIPAL'!$B3292)</f>
        <v>10</v>
      </c>
      <c r="Z3292" s="9">
        <f>+MONTH('TABLA PRINCIPAL'!$B3292)</f>
        <v>12</v>
      </c>
      <c r="AA3292" s="9">
        <f>+YEAR('TABLA PRINCIPAL'!$B3292)</f>
        <v>2016</v>
      </c>
      <c r="AB3292" s="22" t="str">
        <f>+IF(Ventas_Oficina[[#This Row],[Total del pedido]]&gt;=100000,"SI","NO")</f>
        <v>NO</v>
      </c>
      <c r="AC3292" s="22" t="str">
        <f>+_xlfn.XLOOKUP(Ventas_Oficina[[#This Row],[Nº de artículo]],AUXILIAR!A3290:A8196,AUXILIAR!D3290:D8196,"Error",0)</f>
        <v>No enviado a tiempo</v>
      </c>
      <c r="AD3292" s="22" t="str">
        <f>+IF(AND(Ventas_Oficina[[#This Row],[Total]]&gt;75000,Ventas_Oficina[[#This Row],[Envio a tiempo]]="Enviado a tiempo"),"Buena Venta","Venta Mala")</f>
        <v>Venta Mala</v>
      </c>
    </row>
    <row r="3293" spans="1:30" x14ac:dyDescent="0.25">
      <c r="A3293" s="26">
        <v>1535481</v>
      </c>
      <c r="B3293" s="10">
        <v>42144</v>
      </c>
      <c r="C3293" s="11" t="s">
        <v>341</v>
      </c>
      <c r="D3293" s="11" t="s">
        <v>26</v>
      </c>
      <c r="E3293" s="11" t="s">
        <v>4</v>
      </c>
      <c r="F3293" s="11" t="s">
        <v>5</v>
      </c>
      <c r="G3293" s="11" t="s">
        <v>1010</v>
      </c>
      <c r="H3293" s="11" t="s">
        <v>27</v>
      </c>
      <c r="I3293" s="11" t="s">
        <v>1015</v>
      </c>
      <c r="J3293" s="11" t="s">
        <v>1103</v>
      </c>
      <c r="K3293" s="11" t="s">
        <v>1262</v>
      </c>
      <c r="L3293" s="11" t="s">
        <v>1265</v>
      </c>
      <c r="M3293" s="11" t="s">
        <v>1272</v>
      </c>
      <c r="N3293" s="10">
        <v>42145</v>
      </c>
      <c r="O3293" s="12">
        <v>5616</v>
      </c>
      <c r="P3293" s="12">
        <v>13698</v>
      </c>
      <c r="Q3293" s="12">
        <v>8082</v>
      </c>
      <c r="R3293" s="11">
        <v>12</v>
      </c>
      <c r="S3293" s="12">
        <v>164376</v>
      </c>
      <c r="T3293" s="13">
        <v>0.04</v>
      </c>
      <c r="U3293" s="12">
        <v>6575.04</v>
      </c>
      <c r="V3293" s="12">
        <v>157800.95999999999</v>
      </c>
      <c r="W3293" s="12">
        <v>2449</v>
      </c>
      <c r="X3293" s="12">
        <v>436343</v>
      </c>
      <c r="Y3293" s="14">
        <f>+DAY('TABLA PRINCIPAL'!$B3293)</f>
        <v>20</v>
      </c>
      <c r="Z3293" s="14">
        <f>+MONTH('TABLA PRINCIPAL'!$B3293)</f>
        <v>5</v>
      </c>
      <c r="AA3293" s="14">
        <f>+YEAR('TABLA PRINCIPAL'!$B3293)</f>
        <v>2015</v>
      </c>
      <c r="AB3293" s="22" t="str">
        <f>+IF(Ventas_Oficina[[#This Row],[Total del pedido]]&gt;=100000,"SI","NO")</f>
        <v>SI</v>
      </c>
      <c r="AC3293" s="22" t="str">
        <f>+_xlfn.XLOOKUP(Ventas_Oficina[[#This Row],[Nº de artículo]],AUXILIAR!A3291:A8197,AUXILIAR!D3291:D8197,"Error",0)</f>
        <v>Enviado a tiempo</v>
      </c>
      <c r="AD3293" s="22" t="str">
        <f>+IF(AND(Ventas_Oficina[[#This Row],[Total]]&gt;75000,Ventas_Oficina[[#This Row],[Envio a tiempo]]="Enviado a tiempo"),"Buena Venta","Venta Mala")</f>
        <v>Buena Venta</v>
      </c>
    </row>
    <row r="3294" spans="1:30" x14ac:dyDescent="0.25">
      <c r="A3294" s="25">
        <v>1535481</v>
      </c>
      <c r="B3294" s="5">
        <v>42309</v>
      </c>
      <c r="C3294" s="6" t="s">
        <v>148</v>
      </c>
      <c r="D3294" s="6" t="s">
        <v>36</v>
      </c>
      <c r="E3294" s="6" t="s">
        <v>12</v>
      </c>
      <c r="F3294" s="6" t="s">
        <v>13</v>
      </c>
      <c r="G3294" s="6" t="s">
        <v>1009</v>
      </c>
      <c r="H3294" s="6" t="s">
        <v>14</v>
      </c>
      <c r="I3294" s="6" t="s">
        <v>1013</v>
      </c>
      <c r="J3294" s="6" t="s">
        <v>1026</v>
      </c>
      <c r="K3294" s="6" t="s">
        <v>1261</v>
      </c>
      <c r="L3294" s="6" t="s">
        <v>1265</v>
      </c>
      <c r="M3294" s="6" t="s">
        <v>1272</v>
      </c>
      <c r="N3294" s="5">
        <v>42311</v>
      </c>
      <c r="O3294" s="7">
        <v>339</v>
      </c>
      <c r="P3294" s="7">
        <v>134</v>
      </c>
      <c r="Q3294" s="7">
        <v>287</v>
      </c>
      <c r="R3294" s="6">
        <v>19</v>
      </c>
      <c r="S3294" s="7">
        <v>2546</v>
      </c>
      <c r="T3294" s="8">
        <v>0</v>
      </c>
      <c r="U3294" s="7">
        <v>0</v>
      </c>
      <c r="V3294" s="7">
        <v>2546</v>
      </c>
      <c r="W3294" s="7">
        <v>87</v>
      </c>
      <c r="X3294" s="7">
        <v>18740</v>
      </c>
      <c r="Y3294" s="9">
        <f>+DAY('TABLA PRINCIPAL'!$B3294)</f>
        <v>1</v>
      </c>
      <c r="Z3294" s="9">
        <f>+MONTH('TABLA PRINCIPAL'!$B3294)</f>
        <v>11</v>
      </c>
      <c r="AA3294" s="9">
        <f>+YEAR('TABLA PRINCIPAL'!$B3294)</f>
        <v>2015</v>
      </c>
      <c r="AB3294" s="22" t="str">
        <f>+IF(Ventas_Oficina[[#This Row],[Total del pedido]]&gt;=100000,"SI","NO")</f>
        <v>NO</v>
      </c>
      <c r="AC3294" s="22" t="str">
        <f>+_xlfn.XLOOKUP(Ventas_Oficina[[#This Row],[Nº de artículo]],AUXILIAR!A3292:A8198,AUXILIAR!D3292:D8198,"Error",0)</f>
        <v>No enviado a tiempo</v>
      </c>
      <c r="AD3294" s="22" t="str">
        <f>+IF(AND(Ventas_Oficina[[#This Row],[Total]]&gt;75000,Ventas_Oficina[[#This Row],[Envio a tiempo]]="Enviado a tiempo"),"Buena Venta","Venta Mala")</f>
        <v>Venta Mala</v>
      </c>
    </row>
    <row r="3295" spans="1:30" x14ac:dyDescent="0.25">
      <c r="A3295" s="26">
        <v>1535512</v>
      </c>
      <c r="B3295" s="10">
        <v>42309</v>
      </c>
      <c r="C3295" s="11" t="s">
        <v>521</v>
      </c>
      <c r="D3295" s="11" t="s">
        <v>23</v>
      </c>
      <c r="E3295" s="11" t="s">
        <v>4</v>
      </c>
      <c r="F3295" s="11" t="s">
        <v>5</v>
      </c>
      <c r="G3295" s="11" t="s">
        <v>1007</v>
      </c>
      <c r="H3295" s="11" t="s">
        <v>24</v>
      </c>
      <c r="I3295" s="11" t="s">
        <v>1013</v>
      </c>
      <c r="J3295" s="11" t="s">
        <v>1057</v>
      </c>
      <c r="K3295" s="11" t="s">
        <v>1261</v>
      </c>
      <c r="L3295" s="11" t="s">
        <v>1265</v>
      </c>
      <c r="M3295" s="11" t="s">
        <v>1272</v>
      </c>
      <c r="N3295" s="10">
        <v>42314</v>
      </c>
      <c r="O3295" s="12">
        <v>130</v>
      </c>
      <c r="P3295" s="12">
        <v>288</v>
      </c>
      <c r="Q3295" s="12">
        <v>158</v>
      </c>
      <c r="R3295" s="11">
        <v>37</v>
      </c>
      <c r="S3295" s="12">
        <v>10656</v>
      </c>
      <c r="T3295" s="13">
        <v>0.01</v>
      </c>
      <c r="U3295" s="12">
        <v>106.56</v>
      </c>
      <c r="V3295" s="12">
        <v>10549.44</v>
      </c>
      <c r="W3295" s="12">
        <v>101</v>
      </c>
      <c r="X3295" s="12">
        <v>4556</v>
      </c>
      <c r="Y3295" s="14">
        <f>+DAY('TABLA PRINCIPAL'!$B3295)</f>
        <v>1</v>
      </c>
      <c r="Z3295" s="14">
        <f>+MONTH('TABLA PRINCIPAL'!$B3295)</f>
        <v>11</v>
      </c>
      <c r="AA3295" s="14">
        <f>+YEAR('TABLA PRINCIPAL'!$B3295)</f>
        <v>2015</v>
      </c>
      <c r="AB3295" s="22" t="str">
        <f>+IF(Ventas_Oficina[[#This Row],[Total del pedido]]&gt;=100000,"SI","NO")</f>
        <v>NO</v>
      </c>
      <c r="AC3295" s="22" t="str">
        <f>+_xlfn.XLOOKUP(Ventas_Oficina[[#This Row],[Nº de artículo]],AUXILIAR!A3293:A8199,AUXILIAR!D3293:D8199,"Error",0)</f>
        <v>Enviado a tiempo</v>
      </c>
      <c r="AD3295" s="22" t="str">
        <f>+IF(AND(Ventas_Oficina[[#This Row],[Total]]&gt;75000,Ventas_Oficina[[#This Row],[Envio a tiempo]]="Enviado a tiempo"),"Buena Venta","Venta Mala")</f>
        <v>Venta Mala</v>
      </c>
    </row>
    <row r="3296" spans="1:30" x14ac:dyDescent="0.25">
      <c r="A3296" s="25">
        <v>1536212</v>
      </c>
      <c r="B3296" s="5">
        <v>42132</v>
      </c>
      <c r="C3296" s="6" t="s">
        <v>69</v>
      </c>
      <c r="D3296" s="6" t="s">
        <v>23</v>
      </c>
      <c r="E3296" s="6" t="s">
        <v>4</v>
      </c>
      <c r="F3296" s="6" t="s">
        <v>5</v>
      </c>
      <c r="G3296" s="6" t="s">
        <v>1008</v>
      </c>
      <c r="H3296" s="6" t="s">
        <v>24</v>
      </c>
      <c r="I3296" s="6" t="s">
        <v>1016</v>
      </c>
      <c r="J3296" s="6" t="s">
        <v>1053</v>
      </c>
      <c r="K3296" s="6" t="s">
        <v>1261</v>
      </c>
      <c r="L3296" s="6" t="s">
        <v>1265</v>
      </c>
      <c r="M3296" s="6" t="s">
        <v>1272</v>
      </c>
      <c r="N3296" s="5">
        <v>42133</v>
      </c>
      <c r="O3296" s="7">
        <v>37799</v>
      </c>
      <c r="P3296" s="7">
        <v>59999</v>
      </c>
      <c r="Q3296" s="7">
        <v>22200</v>
      </c>
      <c r="R3296" s="6">
        <v>10</v>
      </c>
      <c r="S3296" s="7">
        <v>599990</v>
      </c>
      <c r="T3296" s="8">
        <v>0.04</v>
      </c>
      <c r="U3296" s="7">
        <v>23999.600000000002</v>
      </c>
      <c r="V3296" s="7">
        <v>575990.4</v>
      </c>
      <c r="W3296" s="7">
        <v>2449</v>
      </c>
      <c r="X3296" s="7">
        <v>740725</v>
      </c>
      <c r="Y3296" s="9">
        <f>+DAY('TABLA PRINCIPAL'!$B3296)</f>
        <v>8</v>
      </c>
      <c r="Z3296" s="9">
        <f>+MONTH('TABLA PRINCIPAL'!$B3296)</f>
        <v>5</v>
      </c>
      <c r="AA3296" s="9">
        <f>+YEAR('TABLA PRINCIPAL'!$B3296)</f>
        <v>2015</v>
      </c>
      <c r="AB3296" s="22" t="str">
        <f>+IF(Ventas_Oficina[[#This Row],[Total del pedido]]&gt;=100000,"SI","NO")</f>
        <v>SI</v>
      </c>
      <c r="AC3296" s="22" t="str">
        <f>+_xlfn.XLOOKUP(Ventas_Oficina[[#This Row],[Nº de artículo]],AUXILIAR!A3294:A8200,AUXILIAR!D3294:D8200,"Error",0)</f>
        <v>No enviado a tiempo</v>
      </c>
      <c r="AD3296" s="22" t="str">
        <f>+IF(AND(Ventas_Oficina[[#This Row],[Total]]&gt;75000,Ventas_Oficina[[#This Row],[Envio a tiempo]]="Enviado a tiempo"),"Buena Venta","Venta Mala")</f>
        <v>Venta Mala</v>
      </c>
    </row>
    <row r="3297" spans="1:30" x14ac:dyDescent="0.25">
      <c r="A3297" s="26">
        <v>1536577</v>
      </c>
      <c r="B3297" s="10">
        <v>42104</v>
      </c>
      <c r="C3297" s="11" t="s">
        <v>809</v>
      </c>
      <c r="D3297" s="11" t="s">
        <v>139</v>
      </c>
      <c r="E3297" s="11" t="s">
        <v>4</v>
      </c>
      <c r="F3297" s="11" t="s">
        <v>5</v>
      </c>
      <c r="G3297" s="11" t="s">
        <v>1007</v>
      </c>
      <c r="H3297" s="11" t="s">
        <v>39</v>
      </c>
      <c r="I3297" s="11" t="s">
        <v>1012</v>
      </c>
      <c r="J3297" s="11" t="s">
        <v>1079</v>
      </c>
      <c r="K3297" s="11" t="s">
        <v>1261</v>
      </c>
      <c r="L3297" s="11" t="s">
        <v>1267</v>
      </c>
      <c r="M3297" s="11" t="s">
        <v>1272</v>
      </c>
      <c r="N3297" s="10">
        <v>42107</v>
      </c>
      <c r="O3297" s="12">
        <v>5452</v>
      </c>
      <c r="P3297" s="12">
        <v>10097</v>
      </c>
      <c r="Q3297" s="12">
        <v>4645</v>
      </c>
      <c r="R3297" s="11">
        <v>16</v>
      </c>
      <c r="S3297" s="12">
        <v>161552</v>
      </c>
      <c r="T3297" s="13">
        <v>0.01</v>
      </c>
      <c r="U3297" s="12">
        <v>1615.52</v>
      </c>
      <c r="V3297" s="12">
        <v>159936.48000000001</v>
      </c>
      <c r="W3297" s="12">
        <v>718</v>
      </c>
      <c r="X3297" s="12">
        <v>479160</v>
      </c>
      <c r="Y3297" s="14">
        <f>+DAY('TABLA PRINCIPAL'!$B3297)</f>
        <v>10</v>
      </c>
      <c r="Z3297" s="14">
        <f>+MONTH('TABLA PRINCIPAL'!$B3297)</f>
        <v>4</v>
      </c>
      <c r="AA3297" s="14">
        <f>+YEAR('TABLA PRINCIPAL'!$B3297)</f>
        <v>2015</v>
      </c>
      <c r="AB3297" s="22" t="str">
        <f>+IF(Ventas_Oficina[[#This Row],[Total del pedido]]&gt;=100000,"SI","NO")</f>
        <v>SI</v>
      </c>
      <c r="AC3297" s="22" t="str">
        <f>+_xlfn.XLOOKUP(Ventas_Oficina[[#This Row],[Nº de artículo]],AUXILIAR!A3295:A8201,AUXILIAR!D3295:D8201,"Error",0)</f>
        <v>Enviado a tiempo</v>
      </c>
      <c r="AD3297" s="22" t="str">
        <f>+IF(AND(Ventas_Oficina[[#This Row],[Total]]&gt;75000,Ventas_Oficina[[#This Row],[Envio a tiempo]]="Enviado a tiempo"),"Buena Venta","Venta Mala")</f>
        <v>Buena Venta</v>
      </c>
    </row>
    <row r="3298" spans="1:30" x14ac:dyDescent="0.25">
      <c r="A3298" s="25">
        <v>1536942</v>
      </c>
      <c r="B3298" s="5">
        <v>42535</v>
      </c>
      <c r="C3298" s="6" t="s">
        <v>420</v>
      </c>
      <c r="D3298" s="6" t="s">
        <v>36</v>
      </c>
      <c r="E3298" s="6" t="s">
        <v>12</v>
      </c>
      <c r="F3298" s="6" t="s">
        <v>13</v>
      </c>
      <c r="G3298" s="6" t="s">
        <v>1007</v>
      </c>
      <c r="H3298" s="6" t="s">
        <v>14</v>
      </c>
      <c r="I3298" s="6" t="s">
        <v>1014</v>
      </c>
      <c r="J3298" s="6" t="s">
        <v>1044</v>
      </c>
      <c r="K3298" s="6" t="s">
        <v>1263</v>
      </c>
      <c r="L3298" s="6" t="s">
        <v>1269</v>
      </c>
      <c r="M3298" s="6" t="s">
        <v>1272</v>
      </c>
      <c r="N3298" s="5">
        <v>42535</v>
      </c>
      <c r="O3298" s="7">
        <v>118</v>
      </c>
      <c r="P3298" s="7">
        <v>188</v>
      </c>
      <c r="Q3298" s="7">
        <v>70</v>
      </c>
      <c r="R3298" s="6">
        <v>3</v>
      </c>
      <c r="S3298" s="7">
        <v>564</v>
      </c>
      <c r="T3298" s="8">
        <v>0.01</v>
      </c>
      <c r="U3298" s="7">
        <v>5.64</v>
      </c>
      <c r="V3298" s="7">
        <v>558.36</v>
      </c>
      <c r="W3298" s="7">
        <v>149</v>
      </c>
      <c r="X3298" s="7">
        <v>3309</v>
      </c>
      <c r="Y3298" s="9">
        <f>+DAY('TABLA PRINCIPAL'!$B3298)</f>
        <v>14</v>
      </c>
      <c r="Z3298" s="9">
        <f>+MONTH('TABLA PRINCIPAL'!$B3298)</f>
        <v>6</v>
      </c>
      <c r="AA3298" s="9">
        <f>+YEAR('TABLA PRINCIPAL'!$B3298)</f>
        <v>2016</v>
      </c>
      <c r="AB3298" s="22" t="str">
        <f>+IF(Ventas_Oficina[[#This Row],[Total del pedido]]&gt;=100000,"SI","NO")</f>
        <v>NO</v>
      </c>
      <c r="AC3298" s="22" t="str">
        <f>+_xlfn.XLOOKUP(Ventas_Oficina[[#This Row],[Nº de artículo]],AUXILIAR!A3296:A8202,AUXILIAR!D3296:D8202,"Error",0)</f>
        <v>No enviado a tiempo</v>
      </c>
      <c r="AD3298" s="22" t="str">
        <f>+IF(AND(Ventas_Oficina[[#This Row],[Total]]&gt;75000,Ventas_Oficina[[#This Row],[Envio a tiempo]]="Enviado a tiempo"),"Buena Venta","Venta Mala")</f>
        <v>Venta Mala</v>
      </c>
    </row>
    <row r="3299" spans="1:30" x14ac:dyDescent="0.25">
      <c r="A3299" s="26">
        <v>1536942</v>
      </c>
      <c r="B3299" s="10">
        <v>42314</v>
      </c>
      <c r="C3299" s="11" t="s">
        <v>420</v>
      </c>
      <c r="D3299" s="11" t="s">
        <v>36</v>
      </c>
      <c r="E3299" s="11" t="s">
        <v>12</v>
      </c>
      <c r="F3299" s="11" t="s">
        <v>13</v>
      </c>
      <c r="G3299" s="11" t="s">
        <v>1009</v>
      </c>
      <c r="H3299" s="11" t="s">
        <v>14</v>
      </c>
      <c r="I3299" s="11" t="s">
        <v>1013</v>
      </c>
      <c r="J3299" s="11" t="s">
        <v>1086</v>
      </c>
      <c r="K3299" s="11" t="s">
        <v>1261</v>
      </c>
      <c r="L3299" s="11" t="s">
        <v>1265</v>
      </c>
      <c r="M3299" s="11" t="s">
        <v>1272</v>
      </c>
      <c r="N3299" s="10">
        <v>42314</v>
      </c>
      <c r="O3299" s="12">
        <v>1111</v>
      </c>
      <c r="P3299" s="12">
        <v>1984</v>
      </c>
      <c r="Q3299" s="12">
        <v>873</v>
      </c>
      <c r="R3299" s="11">
        <v>19</v>
      </c>
      <c r="S3299" s="12">
        <v>37696</v>
      </c>
      <c r="T3299" s="13">
        <v>0</v>
      </c>
      <c r="U3299" s="12">
        <v>0</v>
      </c>
      <c r="V3299" s="12">
        <v>37696</v>
      </c>
      <c r="W3299" s="12">
        <v>410</v>
      </c>
      <c r="X3299" s="12">
        <v>58131</v>
      </c>
      <c r="Y3299" s="14">
        <f>+DAY('TABLA PRINCIPAL'!$B3299)</f>
        <v>6</v>
      </c>
      <c r="Z3299" s="14">
        <f>+MONTH('TABLA PRINCIPAL'!$B3299)</f>
        <v>11</v>
      </c>
      <c r="AA3299" s="14">
        <f>+YEAR('TABLA PRINCIPAL'!$B3299)</f>
        <v>2015</v>
      </c>
      <c r="AB3299" s="22" t="str">
        <f>+IF(Ventas_Oficina[[#This Row],[Total del pedido]]&gt;=100000,"SI","NO")</f>
        <v>NO</v>
      </c>
      <c r="AC3299" s="22" t="str">
        <f>+_xlfn.XLOOKUP(Ventas_Oficina[[#This Row],[Nº de artículo]],AUXILIAR!A3297:A8203,AUXILIAR!D3297:D8203,"Error",0)</f>
        <v>No enviado a tiempo</v>
      </c>
      <c r="AD3299" s="22" t="str">
        <f>+IF(AND(Ventas_Oficina[[#This Row],[Total]]&gt;75000,Ventas_Oficina[[#This Row],[Envio a tiempo]]="Enviado a tiempo"),"Buena Venta","Venta Mala")</f>
        <v>Venta Mala</v>
      </c>
    </row>
    <row r="3300" spans="1:30" x14ac:dyDescent="0.25">
      <c r="A3300" s="25">
        <v>1537308</v>
      </c>
      <c r="B3300" s="5">
        <v>42292</v>
      </c>
      <c r="C3300" s="6" t="s">
        <v>605</v>
      </c>
      <c r="D3300" s="6" t="s">
        <v>48</v>
      </c>
      <c r="E3300" s="6" t="s">
        <v>4</v>
      </c>
      <c r="F3300" s="6" t="s">
        <v>5</v>
      </c>
      <c r="G3300" s="6" t="s">
        <v>1008</v>
      </c>
      <c r="H3300" s="6" t="s">
        <v>34</v>
      </c>
      <c r="I3300" s="6" t="s">
        <v>1013</v>
      </c>
      <c r="J3300" s="6" t="s">
        <v>1027</v>
      </c>
      <c r="K3300" s="6" t="s">
        <v>1261</v>
      </c>
      <c r="L3300" s="6" t="s">
        <v>1265</v>
      </c>
      <c r="M3300" s="6" t="s">
        <v>1272</v>
      </c>
      <c r="N3300" s="5">
        <v>42292</v>
      </c>
      <c r="O3300" s="7">
        <v>5429</v>
      </c>
      <c r="P3300" s="7">
        <v>9048</v>
      </c>
      <c r="Q3300" s="7">
        <v>3619</v>
      </c>
      <c r="R3300" s="6">
        <v>23</v>
      </c>
      <c r="S3300" s="7">
        <v>208104</v>
      </c>
      <c r="T3300" s="8">
        <v>0.01</v>
      </c>
      <c r="U3300" s="7">
        <v>2081.04</v>
      </c>
      <c r="V3300" s="7">
        <v>206022.96</v>
      </c>
      <c r="W3300" s="7">
        <v>1999</v>
      </c>
      <c r="X3300" s="7">
        <v>181582</v>
      </c>
      <c r="Y3300" s="9">
        <f>+DAY('TABLA PRINCIPAL'!$B3300)</f>
        <v>15</v>
      </c>
      <c r="Z3300" s="9">
        <f>+MONTH('TABLA PRINCIPAL'!$B3300)</f>
        <v>10</v>
      </c>
      <c r="AA3300" s="9">
        <f>+YEAR('TABLA PRINCIPAL'!$B3300)</f>
        <v>2015</v>
      </c>
      <c r="AB3300" s="22" t="str">
        <f>+IF(Ventas_Oficina[[#This Row],[Total del pedido]]&gt;=100000,"SI","NO")</f>
        <v>SI</v>
      </c>
      <c r="AC3300" s="22" t="str">
        <f>+_xlfn.XLOOKUP(Ventas_Oficina[[#This Row],[Nº de artículo]],AUXILIAR!A3298:A8204,AUXILIAR!D3298:D8204,"Error",0)</f>
        <v>No enviado a tiempo</v>
      </c>
      <c r="AD3300" s="22" t="str">
        <f>+IF(AND(Ventas_Oficina[[#This Row],[Total]]&gt;75000,Ventas_Oficina[[#This Row],[Envio a tiempo]]="Enviado a tiempo"),"Buena Venta","Venta Mala")</f>
        <v>Venta Mala</v>
      </c>
    </row>
    <row r="3301" spans="1:30" x14ac:dyDescent="0.25">
      <c r="A3301" s="26">
        <v>1537308</v>
      </c>
      <c r="B3301" s="10">
        <v>42357</v>
      </c>
      <c r="C3301" s="11" t="s">
        <v>55</v>
      </c>
      <c r="D3301" s="11" t="s">
        <v>44</v>
      </c>
      <c r="E3301" s="11" t="s">
        <v>12</v>
      </c>
      <c r="F3301" s="11" t="s">
        <v>13</v>
      </c>
      <c r="G3301" s="11" t="s">
        <v>1010</v>
      </c>
      <c r="H3301" s="11" t="s">
        <v>42</v>
      </c>
      <c r="I3301" s="11" t="s">
        <v>1012</v>
      </c>
      <c r="J3301" s="11" t="s">
        <v>1083</v>
      </c>
      <c r="K3301" s="11" t="s">
        <v>1261</v>
      </c>
      <c r="L3301" s="11" t="s">
        <v>1265</v>
      </c>
      <c r="M3301" s="11" t="s">
        <v>1272</v>
      </c>
      <c r="N3301" s="10">
        <v>42359</v>
      </c>
      <c r="O3301" s="12">
        <v>375</v>
      </c>
      <c r="P3301" s="12">
        <v>708</v>
      </c>
      <c r="Q3301" s="12">
        <v>333</v>
      </c>
      <c r="R3301" s="11">
        <v>9</v>
      </c>
      <c r="S3301" s="12">
        <v>6372</v>
      </c>
      <c r="T3301" s="13">
        <v>0.09</v>
      </c>
      <c r="U3301" s="12">
        <v>573.48</v>
      </c>
      <c r="V3301" s="12">
        <v>5798.52</v>
      </c>
      <c r="W3301" s="12">
        <v>235</v>
      </c>
      <c r="X3301" s="12">
        <v>24490</v>
      </c>
      <c r="Y3301" s="14">
        <f>+DAY('TABLA PRINCIPAL'!$B3301)</f>
        <v>19</v>
      </c>
      <c r="Z3301" s="14">
        <f>+MONTH('TABLA PRINCIPAL'!$B3301)</f>
        <v>12</v>
      </c>
      <c r="AA3301" s="14">
        <f>+YEAR('TABLA PRINCIPAL'!$B3301)</f>
        <v>2015</v>
      </c>
      <c r="AB3301" s="22" t="str">
        <f>+IF(Ventas_Oficina[[#This Row],[Total del pedido]]&gt;=100000,"SI","NO")</f>
        <v>NO</v>
      </c>
      <c r="AC3301" s="22" t="str">
        <f>+_xlfn.XLOOKUP(Ventas_Oficina[[#This Row],[Nº de artículo]],AUXILIAR!A3299:A8205,AUXILIAR!D3299:D8205,"Error",0)</f>
        <v>No enviado a tiempo</v>
      </c>
      <c r="AD3301" s="22" t="str">
        <f>+IF(AND(Ventas_Oficina[[#This Row],[Total]]&gt;75000,Ventas_Oficina[[#This Row],[Envio a tiempo]]="Enviado a tiempo"),"Buena Venta","Venta Mala")</f>
        <v>Venta Mala</v>
      </c>
    </row>
    <row r="3302" spans="1:30" x14ac:dyDescent="0.25">
      <c r="A3302" s="25">
        <v>1537308</v>
      </c>
      <c r="B3302" s="5">
        <v>42511</v>
      </c>
      <c r="C3302" s="6" t="s">
        <v>826</v>
      </c>
      <c r="D3302" s="6" t="s">
        <v>3</v>
      </c>
      <c r="E3302" s="6" t="s">
        <v>4</v>
      </c>
      <c r="F3302" s="6" t="s">
        <v>5</v>
      </c>
      <c r="G3302" s="6" t="s">
        <v>1008</v>
      </c>
      <c r="H3302" s="6" t="s">
        <v>6</v>
      </c>
      <c r="I3302" s="6" t="s">
        <v>1014</v>
      </c>
      <c r="J3302" s="6" t="s">
        <v>1168</v>
      </c>
      <c r="K3302" s="6" t="s">
        <v>1262</v>
      </c>
      <c r="L3302" s="6" t="s">
        <v>1265</v>
      </c>
      <c r="M3302" s="6" t="s">
        <v>1272</v>
      </c>
      <c r="N3302" s="5">
        <v>42512</v>
      </c>
      <c r="O3302" s="7">
        <v>1784</v>
      </c>
      <c r="P3302" s="7">
        <v>3499</v>
      </c>
      <c r="Q3302" s="7">
        <v>1715</v>
      </c>
      <c r="R3302" s="6">
        <v>29</v>
      </c>
      <c r="S3302" s="7">
        <v>101471</v>
      </c>
      <c r="T3302" s="8">
        <v>0.03</v>
      </c>
      <c r="U3302" s="7">
        <v>3044.13</v>
      </c>
      <c r="V3302" s="7">
        <v>98426.87</v>
      </c>
      <c r="W3302" s="7">
        <v>550</v>
      </c>
      <c r="X3302" s="7">
        <v>136315</v>
      </c>
      <c r="Y3302" s="9">
        <f>+DAY('TABLA PRINCIPAL'!$B3302)</f>
        <v>21</v>
      </c>
      <c r="Z3302" s="9">
        <f>+MONTH('TABLA PRINCIPAL'!$B3302)</f>
        <v>5</v>
      </c>
      <c r="AA3302" s="9">
        <f>+YEAR('TABLA PRINCIPAL'!$B3302)</f>
        <v>2016</v>
      </c>
      <c r="AB3302" s="22" t="str">
        <f>+IF(Ventas_Oficina[[#This Row],[Total del pedido]]&gt;=100000,"SI","NO")</f>
        <v>NO</v>
      </c>
      <c r="AC3302" s="22" t="str">
        <f>+_xlfn.XLOOKUP(Ventas_Oficina[[#This Row],[Nº de artículo]],AUXILIAR!A3300:A8206,AUXILIAR!D3300:D8206,"Error",0)</f>
        <v>Enviado a tiempo</v>
      </c>
      <c r="AD3302" s="22" t="str">
        <f>+IF(AND(Ventas_Oficina[[#This Row],[Total]]&gt;75000,Ventas_Oficina[[#This Row],[Envio a tiempo]]="Enviado a tiempo"),"Buena Venta","Venta Mala")</f>
        <v>Buena Venta</v>
      </c>
    </row>
    <row r="3303" spans="1:30" x14ac:dyDescent="0.25">
      <c r="A3303" s="26">
        <v>1537673</v>
      </c>
      <c r="B3303" s="10">
        <v>42541</v>
      </c>
      <c r="C3303" s="11" t="s">
        <v>379</v>
      </c>
      <c r="D3303" s="11" t="s">
        <v>137</v>
      </c>
      <c r="E3303" s="11" t="s">
        <v>4</v>
      </c>
      <c r="F3303" s="11" t="s">
        <v>5</v>
      </c>
      <c r="G3303" s="11" t="s">
        <v>1008</v>
      </c>
      <c r="H3303" s="11" t="s">
        <v>6</v>
      </c>
      <c r="I3303" s="11" t="s">
        <v>1016</v>
      </c>
      <c r="J3303" s="11" t="s">
        <v>1024</v>
      </c>
      <c r="K3303" s="11" t="s">
        <v>1261</v>
      </c>
      <c r="L3303" s="11" t="s">
        <v>1265</v>
      </c>
      <c r="M3303" s="11" t="s">
        <v>1272</v>
      </c>
      <c r="N3303" s="10">
        <v>42541</v>
      </c>
      <c r="O3303" s="12">
        <v>160</v>
      </c>
      <c r="P3303" s="12">
        <v>262</v>
      </c>
      <c r="Q3303" s="12">
        <v>102</v>
      </c>
      <c r="R3303" s="11">
        <v>26</v>
      </c>
      <c r="S3303" s="12">
        <v>6812</v>
      </c>
      <c r="T3303" s="13">
        <v>0.08</v>
      </c>
      <c r="U3303" s="12">
        <v>544.96</v>
      </c>
      <c r="V3303" s="12">
        <v>6267.04</v>
      </c>
      <c r="W3303" s="12">
        <v>80</v>
      </c>
      <c r="X3303" s="12">
        <v>7645</v>
      </c>
      <c r="Y3303" s="14">
        <f>+DAY('TABLA PRINCIPAL'!$B3303)</f>
        <v>20</v>
      </c>
      <c r="Z3303" s="14">
        <f>+MONTH('TABLA PRINCIPAL'!$B3303)</f>
        <v>6</v>
      </c>
      <c r="AA3303" s="14">
        <f>+YEAR('TABLA PRINCIPAL'!$B3303)</f>
        <v>2016</v>
      </c>
      <c r="AB3303" s="22" t="str">
        <f>+IF(Ventas_Oficina[[#This Row],[Total del pedido]]&gt;=100000,"SI","NO")</f>
        <v>NO</v>
      </c>
      <c r="AC3303" s="22" t="str">
        <f>+_xlfn.XLOOKUP(Ventas_Oficina[[#This Row],[Nº de artículo]],AUXILIAR!A3301:A8207,AUXILIAR!D3301:D8207,"Error",0)</f>
        <v>No enviado a tiempo</v>
      </c>
      <c r="AD3303" s="22" t="str">
        <f>+IF(AND(Ventas_Oficina[[#This Row],[Total]]&gt;75000,Ventas_Oficina[[#This Row],[Envio a tiempo]]="Enviado a tiempo"),"Buena Venta","Venta Mala")</f>
        <v>Venta Mala</v>
      </c>
    </row>
    <row r="3304" spans="1:30" x14ac:dyDescent="0.25">
      <c r="A3304" s="25">
        <v>1538038</v>
      </c>
      <c r="B3304" s="5">
        <v>41924</v>
      </c>
      <c r="C3304" s="6" t="s">
        <v>499</v>
      </c>
      <c r="D3304" s="6" t="s">
        <v>71</v>
      </c>
      <c r="E3304" s="6" t="s">
        <v>4</v>
      </c>
      <c r="F3304" s="6" t="s">
        <v>5</v>
      </c>
      <c r="G3304" s="6" t="s">
        <v>1007</v>
      </c>
      <c r="H3304" s="6" t="s">
        <v>17</v>
      </c>
      <c r="I3304" s="6" t="s">
        <v>1016</v>
      </c>
      <c r="J3304" s="6" t="s">
        <v>1026</v>
      </c>
      <c r="K3304" s="6" t="s">
        <v>1261</v>
      </c>
      <c r="L3304" s="6" t="s">
        <v>1265</v>
      </c>
      <c r="M3304" s="6" t="s">
        <v>1272</v>
      </c>
      <c r="N3304" s="5">
        <v>41926</v>
      </c>
      <c r="O3304" s="7">
        <v>239</v>
      </c>
      <c r="P3304" s="7">
        <v>426</v>
      </c>
      <c r="Q3304" s="7">
        <v>187</v>
      </c>
      <c r="R3304" s="6">
        <v>1</v>
      </c>
      <c r="S3304" s="7">
        <v>426</v>
      </c>
      <c r="T3304" s="8">
        <v>0.04</v>
      </c>
      <c r="U3304" s="7">
        <v>17.04</v>
      </c>
      <c r="V3304" s="7">
        <v>408.96</v>
      </c>
      <c r="W3304" s="7">
        <v>120</v>
      </c>
      <c r="X3304" s="7">
        <v>11068</v>
      </c>
      <c r="Y3304" s="9">
        <f>+DAY('TABLA PRINCIPAL'!$B3304)</f>
        <v>12</v>
      </c>
      <c r="Z3304" s="9">
        <f>+MONTH('TABLA PRINCIPAL'!$B3304)</f>
        <v>10</v>
      </c>
      <c r="AA3304" s="9">
        <f>+YEAR('TABLA PRINCIPAL'!$B3304)</f>
        <v>2014</v>
      </c>
      <c r="AB3304" s="22" t="str">
        <f>+IF(Ventas_Oficina[[#This Row],[Total del pedido]]&gt;=100000,"SI","NO")</f>
        <v>NO</v>
      </c>
      <c r="AC3304" s="22" t="str">
        <f>+_xlfn.XLOOKUP(Ventas_Oficina[[#This Row],[Nº de artículo]],AUXILIAR!A3302:A8208,AUXILIAR!D3302:D8208,"Error",0)</f>
        <v>Enviado a tiempo</v>
      </c>
      <c r="AD3304" s="22" t="str">
        <f>+IF(AND(Ventas_Oficina[[#This Row],[Total]]&gt;75000,Ventas_Oficina[[#This Row],[Envio a tiempo]]="Enviado a tiempo"),"Buena Venta","Venta Mala")</f>
        <v>Venta Mala</v>
      </c>
    </row>
    <row r="3305" spans="1:30" x14ac:dyDescent="0.25">
      <c r="A3305" s="26">
        <v>1538038</v>
      </c>
      <c r="B3305" s="10">
        <v>42403</v>
      </c>
      <c r="C3305" s="11" t="s">
        <v>322</v>
      </c>
      <c r="D3305" s="11" t="s">
        <v>323</v>
      </c>
      <c r="E3305" s="11" t="s">
        <v>4</v>
      </c>
      <c r="F3305" s="11" t="s">
        <v>5</v>
      </c>
      <c r="G3305" s="11" t="s">
        <v>1010</v>
      </c>
      <c r="H3305" s="11" t="s">
        <v>34</v>
      </c>
      <c r="I3305" s="11" t="s">
        <v>1014</v>
      </c>
      <c r="J3305" s="11" t="s">
        <v>1044</v>
      </c>
      <c r="K3305" s="11" t="s">
        <v>1261</v>
      </c>
      <c r="L3305" s="11" t="s">
        <v>1267</v>
      </c>
      <c r="M3305" s="11" t="s">
        <v>1272</v>
      </c>
      <c r="N3305" s="10">
        <v>42431</v>
      </c>
      <c r="O3305" s="12">
        <v>118</v>
      </c>
      <c r="P3305" s="12">
        <v>188</v>
      </c>
      <c r="Q3305" s="12">
        <v>70</v>
      </c>
      <c r="R3305" s="11">
        <v>39</v>
      </c>
      <c r="S3305" s="12">
        <v>7332</v>
      </c>
      <c r="T3305" s="13">
        <v>0.08</v>
      </c>
      <c r="U3305" s="12">
        <v>586.56000000000006</v>
      </c>
      <c r="V3305" s="12">
        <v>6745.44</v>
      </c>
      <c r="W3305" s="12">
        <v>149</v>
      </c>
      <c r="X3305" s="12">
        <v>19944</v>
      </c>
      <c r="Y3305" s="14">
        <f>+DAY('TABLA PRINCIPAL'!$B3305)</f>
        <v>3</v>
      </c>
      <c r="Z3305" s="14">
        <f>+MONTH('TABLA PRINCIPAL'!$B3305)</f>
        <v>2</v>
      </c>
      <c r="AA3305" s="14">
        <f>+YEAR('TABLA PRINCIPAL'!$B3305)</f>
        <v>2016</v>
      </c>
      <c r="AB3305" s="22" t="str">
        <f>+IF(Ventas_Oficina[[#This Row],[Total del pedido]]&gt;=100000,"SI","NO")</f>
        <v>NO</v>
      </c>
      <c r="AC3305" s="22" t="str">
        <f>+_xlfn.XLOOKUP(Ventas_Oficina[[#This Row],[Nº de artículo]],AUXILIAR!A3303:A8209,AUXILIAR!D3303:D8209,"Error",0)</f>
        <v>Enviado a tiempo</v>
      </c>
      <c r="AD3305" s="22" t="str">
        <f>+IF(AND(Ventas_Oficina[[#This Row],[Total]]&gt;75000,Ventas_Oficina[[#This Row],[Envio a tiempo]]="Enviado a tiempo"),"Buena Venta","Venta Mala")</f>
        <v>Venta Mala</v>
      </c>
    </row>
    <row r="3306" spans="1:30" x14ac:dyDescent="0.25">
      <c r="A3306" s="25">
        <v>1538038</v>
      </c>
      <c r="B3306" s="5">
        <v>42043</v>
      </c>
      <c r="C3306" s="6" t="s">
        <v>342</v>
      </c>
      <c r="D3306" s="6" t="s">
        <v>206</v>
      </c>
      <c r="E3306" s="6" t="s">
        <v>12</v>
      </c>
      <c r="F3306" s="6" t="s">
        <v>13</v>
      </c>
      <c r="G3306" s="6" t="s">
        <v>1008</v>
      </c>
      <c r="H3306" s="6" t="s">
        <v>42</v>
      </c>
      <c r="I3306" s="6" t="s">
        <v>1014</v>
      </c>
      <c r="J3306" s="6" t="s">
        <v>1096</v>
      </c>
      <c r="K3306" s="6" t="s">
        <v>1261</v>
      </c>
      <c r="L3306" s="6" t="s">
        <v>1265</v>
      </c>
      <c r="M3306" s="6" t="s">
        <v>1272</v>
      </c>
      <c r="N3306" s="5">
        <v>42045</v>
      </c>
      <c r="O3306" s="7">
        <v>419</v>
      </c>
      <c r="P3306" s="7">
        <v>1023</v>
      </c>
      <c r="Q3306" s="7">
        <v>604</v>
      </c>
      <c r="R3306" s="6">
        <v>24</v>
      </c>
      <c r="S3306" s="7">
        <v>24552</v>
      </c>
      <c r="T3306" s="8">
        <v>0.01</v>
      </c>
      <c r="U3306" s="7">
        <v>245.52</v>
      </c>
      <c r="V3306" s="7">
        <v>24306.48</v>
      </c>
      <c r="W3306" s="7">
        <v>468</v>
      </c>
      <c r="X3306" s="7">
        <v>18609</v>
      </c>
      <c r="Y3306" s="9">
        <f>+DAY('TABLA PRINCIPAL'!$B3306)</f>
        <v>8</v>
      </c>
      <c r="Z3306" s="9">
        <f>+MONTH('TABLA PRINCIPAL'!$B3306)</f>
        <v>2</v>
      </c>
      <c r="AA3306" s="9">
        <f>+YEAR('TABLA PRINCIPAL'!$B3306)</f>
        <v>2015</v>
      </c>
      <c r="AB3306" s="22" t="str">
        <f>+IF(Ventas_Oficina[[#This Row],[Total del pedido]]&gt;=100000,"SI","NO")</f>
        <v>NO</v>
      </c>
      <c r="AC3306" s="22" t="str">
        <f>+_xlfn.XLOOKUP(Ventas_Oficina[[#This Row],[Nº de artículo]],AUXILIAR!A3304:A8210,AUXILIAR!D3304:D8210,"Error",0)</f>
        <v>Enviado a tiempo</v>
      </c>
      <c r="AD3306" s="22" t="str">
        <f>+IF(AND(Ventas_Oficina[[#This Row],[Total]]&gt;75000,Ventas_Oficina[[#This Row],[Envio a tiempo]]="Enviado a tiempo"),"Buena Venta","Venta Mala")</f>
        <v>Venta Mala</v>
      </c>
    </row>
    <row r="3307" spans="1:30" x14ac:dyDescent="0.25">
      <c r="A3307" s="26">
        <v>1538403</v>
      </c>
      <c r="B3307" s="10">
        <v>42708</v>
      </c>
      <c r="C3307" s="11" t="s">
        <v>524</v>
      </c>
      <c r="D3307" s="11" t="s">
        <v>308</v>
      </c>
      <c r="E3307" s="11" t="s">
        <v>4</v>
      </c>
      <c r="F3307" s="11" t="s">
        <v>5</v>
      </c>
      <c r="G3307" s="11" t="s">
        <v>1010</v>
      </c>
      <c r="H3307" s="11" t="s">
        <v>17</v>
      </c>
      <c r="I3307" s="11" t="s">
        <v>1016</v>
      </c>
      <c r="J3307" s="11" t="s">
        <v>1027</v>
      </c>
      <c r="K3307" s="11" t="s">
        <v>1261</v>
      </c>
      <c r="L3307" s="11" t="s">
        <v>1265</v>
      </c>
      <c r="M3307" s="11" t="s">
        <v>1273</v>
      </c>
      <c r="N3307" s="10">
        <v>42709</v>
      </c>
      <c r="O3307" s="12">
        <v>5429</v>
      </c>
      <c r="P3307" s="12">
        <v>9048</v>
      </c>
      <c r="Q3307" s="12">
        <v>3619</v>
      </c>
      <c r="R3307" s="11">
        <v>10</v>
      </c>
      <c r="S3307" s="12">
        <v>90480</v>
      </c>
      <c r="T3307" s="13">
        <v>0.01</v>
      </c>
      <c r="U3307" s="12">
        <v>904.80000000000007</v>
      </c>
      <c r="V3307" s="12">
        <v>89575.2</v>
      </c>
      <c r="W3307" s="12">
        <v>1999</v>
      </c>
      <c r="X3307" s="12">
        <v>35407</v>
      </c>
      <c r="Y3307" s="14">
        <f>+DAY('TABLA PRINCIPAL'!$B3307)</f>
        <v>4</v>
      </c>
      <c r="Z3307" s="14">
        <f>+MONTH('TABLA PRINCIPAL'!$B3307)</f>
        <v>12</v>
      </c>
      <c r="AA3307" s="14">
        <f>+YEAR('TABLA PRINCIPAL'!$B3307)</f>
        <v>2016</v>
      </c>
      <c r="AB3307" s="22" t="str">
        <f>+IF(Ventas_Oficina[[#This Row],[Total del pedido]]&gt;=100000,"SI","NO")</f>
        <v>NO</v>
      </c>
      <c r="AC3307" s="22" t="str">
        <f>+_xlfn.XLOOKUP(Ventas_Oficina[[#This Row],[Nº de artículo]],AUXILIAR!A3305:A8211,AUXILIAR!D3305:D8211,"Error",0)</f>
        <v>No enviado a tiempo</v>
      </c>
      <c r="AD3307" s="22" t="str">
        <f>+IF(AND(Ventas_Oficina[[#This Row],[Total]]&gt;75000,Ventas_Oficina[[#This Row],[Envio a tiempo]]="Enviado a tiempo"),"Buena Venta","Venta Mala")</f>
        <v>Venta Mala</v>
      </c>
    </row>
    <row r="3308" spans="1:30" x14ac:dyDescent="0.25">
      <c r="A3308" s="25">
        <v>1538403</v>
      </c>
      <c r="B3308" s="5">
        <v>42011</v>
      </c>
      <c r="C3308" s="6" t="s">
        <v>514</v>
      </c>
      <c r="D3308" s="6" t="s">
        <v>133</v>
      </c>
      <c r="E3308" s="6" t="s">
        <v>12</v>
      </c>
      <c r="F3308" s="6" t="s">
        <v>13</v>
      </c>
      <c r="G3308" s="6" t="s">
        <v>1007</v>
      </c>
      <c r="H3308" s="6" t="s">
        <v>42</v>
      </c>
      <c r="I3308" s="6" t="s">
        <v>1013</v>
      </c>
      <c r="J3308" s="6" t="s">
        <v>1045</v>
      </c>
      <c r="K3308" s="6" t="s">
        <v>1261</v>
      </c>
      <c r="L3308" s="6" t="s">
        <v>1265</v>
      </c>
      <c r="M3308" s="6" t="s">
        <v>1272</v>
      </c>
      <c r="N3308" s="5">
        <v>42013</v>
      </c>
      <c r="O3308" s="7">
        <v>93</v>
      </c>
      <c r="P3308" s="7">
        <v>148</v>
      </c>
      <c r="Q3308" s="7">
        <v>55</v>
      </c>
      <c r="R3308" s="6">
        <v>41</v>
      </c>
      <c r="S3308" s="7">
        <v>6068</v>
      </c>
      <c r="T3308" s="8">
        <v>0.08</v>
      </c>
      <c r="U3308" s="7">
        <v>485.44</v>
      </c>
      <c r="V3308" s="7">
        <v>5582.56</v>
      </c>
      <c r="W3308" s="7">
        <v>70</v>
      </c>
      <c r="X3308" s="7">
        <v>2882</v>
      </c>
      <c r="Y3308" s="9">
        <f>+DAY('TABLA PRINCIPAL'!$B3308)</f>
        <v>7</v>
      </c>
      <c r="Z3308" s="9">
        <f>+MONTH('TABLA PRINCIPAL'!$B3308)</f>
        <v>1</v>
      </c>
      <c r="AA3308" s="9">
        <f>+YEAR('TABLA PRINCIPAL'!$B3308)</f>
        <v>2015</v>
      </c>
      <c r="AB3308" s="22" t="str">
        <f>+IF(Ventas_Oficina[[#This Row],[Total del pedido]]&gt;=100000,"SI","NO")</f>
        <v>NO</v>
      </c>
      <c r="AC3308" s="22" t="str">
        <f>+_xlfn.XLOOKUP(Ventas_Oficina[[#This Row],[Nº de artículo]],AUXILIAR!A3306:A8212,AUXILIAR!D3306:D8212,"Error",0)</f>
        <v>No enviado a tiempo</v>
      </c>
      <c r="AD3308" s="22" t="str">
        <f>+IF(AND(Ventas_Oficina[[#This Row],[Total]]&gt;75000,Ventas_Oficina[[#This Row],[Envio a tiempo]]="Enviado a tiempo"),"Buena Venta","Venta Mala")</f>
        <v>Venta Mala</v>
      </c>
    </row>
    <row r="3309" spans="1:30" x14ac:dyDescent="0.25">
      <c r="A3309" s="26">
        <v>1538403</v>
      </c>
      <c r="B3309" s="10">
        <v>42318</v>
      </c>
      <c r="C3309" s="11" t="s">
        <v>676</v>
      </c>
      <c r="D3309" s="11" t="s">
        <v>183</v>
      </c>
      <c r="E3309" s="11" t="s">
        <v>4</v>
      </c>
      <c r="F3309" s="11" t="s">
        <v>5</v>
      </c>
      <c r="G3309" s="11" t="s">
        <v>1007</v>
      </c>
      <c r="H3309" s="11" t="s">
        <v>106</v>
      </c>
      <c r="I3309" s="11" t="s">
        <v>1012</v>
      </c>
      <c r="J3309" s="11" t="s">
        <v>1045</v>
      </c>
      <c r="K3309" s="11" t="s">
        <v>1261</v>
      </c>
      <c r="L3309" s="11" t="s">
        <v>1267</v>
      </c>
      <c r="M3309" s="11" t="s">
        <v>1272</v>
      </c>
      <c r="N3309" s="10">
        <v>42322</v>
      </c>
      <c r="O3309" s="12">
        <v>93</v>
      </c>
      <c r="P3309" s="12">
        <v>148</v>
      </c>
      <c r="Q3309" s="12">
        <v>55</v>
      </c>
      <c r="R3309" s="11">
        <v>21</v>
      </c>
      <c r="S3309" s="12">
        <v>3108</v>
      </c>
      <c r="T3309" s="13">
        <v>0.05</v>
      </c>
      <c r="U3309" s="12">
        <v>155.4</v>
      </c>
      <c r="V3309" s="12">
        <v>2952.6</v>
      </c>
      <c r="W3309" s="12">
        <v>70</v>
      </c>
      <c r="X3309" s="12">
        <v>2882</v>
      </c>
      <c r="Y3309" s="14">
        <f>+DAY('TABLA PRINCIPAL'!$B3309)</f>
        <v>10</v>
      </c>
      <c r="Z3309" s="14">
        <f>+MONTH('TABLA PRINCIPAL'!$B3309)</f>
        <v>11</v>
      </c>
      <c r="AA3309" s="14">
        <f>+YEAR('TABLA PRINCIPAL'!$B3309)</f>
        <v>2015</v>
      </c>
      <c r="AB3309" s="22" t="str">
        <f>+IF(Ventas_Oficina[[#This Row],[Total del pedido]]&gt;=100000,"SI","NO")</f>
        <v>NO</v>
      </c>
      <c r="AC3309" s="22" t="str">
        <f>+_xlfn.XLOOKUP(Ventas_Oficina[[#This Row],[Nº de artículo]],AUXILIAR!A3307:A8213,AUXILIAR!D3307:D8213,"Error",0)</f>
        <v>Enviado a tiempo</v>
      </c>
      <c r="AD3309" s="22" t="str">
        <f>+IF(AND(Ventas_Oficina[[#This Row],[Total]]&gt;75000,Ventas_Oficina[[#This Row],[Envio a tiempo]]="Enviado a tiempo"),"Buena Venta","Venta Mala")</f>
        <v>Venta Mala</v>
      </c>
    </row>
    <row r="3310" spans="1:30" x14ac:dyDescent="0.25">
      <c r="A3310" s="25">
        <v>1538403</v>
      </c>
      <c r="B3310" s="5">
        <v>42318</v>
      </c>
      <c r="C3310" s="6" t="s">
        <v>676</v>
      </c>
      <c r="D3310" s="6" t="s">
        <v>183</v>
      </c>
      <c r="E3310" s="6" t="s">
        <v>4</v>
      </c>
      <c r="F3310" s="6" t="s">
        <v>5</v>
      </c>
      <c r="G3310" s="6" t="s">
        <v>1008</v>
      </c>
      <c r="H3310" s="6" t="s">
        <v>106</v>
      </c>
      <c r="I3310" s="6" t="s">
        <v>1016</v>
      </c>
      <c r="J3310" s="6" t="s">
        <v>1045</v>
      </c>
      <c r="K3310" s="6" t="s">
        <v>1261</v>
      </c>
      <c r="L3310" s="6" t="s">
        <v>1265</v>
      </c>
      <c r="M3310" s="6" t="s">
        <v>1273</v>
      </c>
      <c r="N3310" s="5">
        <v>42322</v>
      </c>
      <c r="O3310" s="7">
        <v>93</v>
      </c>
      <c r="P3310" s="7">
        <v>148</v>
      </c>
      <c r="Q3310" s="7">
        <v>55</v>
      </c>
      <c r="R3310" s="6">
        <v>26</v>
      </c>
      <c r="S3310" s="7">
        <v>3848</v>
      </c>
      <c r="T3310" s="8">
        <v>7.0000000000000007E-2</v>
      </c>
      <c r="U3310" s="7">
        <v>269.36</v>
      </c>
      <c r="V3310" s="7">
        <v>3578.64</v>
      </c>
      <c r="W3310" s="7">
        <v>70</v>
      </c>
      <c r="X3310" s="7">
        <v>2882</v>
      </c>
      <c r="Y3310" s="9">
        <f>+DAY('TABLA PRINCIPAL'!$B3310)</f>
        <v>10</v>
      </c>
      <c r="Z3310" s="9">
        <f>+MONTH('TABLA PRINCIPAL'!$B3310)</f>
        <v>11</v>
      </c>
      <c r="AA3310" s="9">
        <f>+YEAR('TABLA PRINCIPAL'!$B3310)</f>
        <v>2015</v>
      </c>
      <c r="AB3310" s="22" t="str">
        <f>+IF(Ventas_Oficina[[#This Row],[Total del pedido]]&gt;=100000,"SI","NO")</f>
        <v>NO</v>
      </c>
      <c r="AC3310" s="22" t="str">
        <f>+_xlfn.XLOOKUP(Ventas_Oficina[[#This Row],[Nº de artículo]],AUXILIAR!A3308:A8214,AUXILIAR!D3308:D8214,"Error",0)</f>
        <v>Enviado a tiempo</v>
      </c>
      <c r="AD3310" s="22" t="str">
        <f>+IF(AND(Ventas_Oficina[[#This Row],[Total]]&gt;75000,Ventas_Oficina[[#This Row],[Envio a tiempo]]="Enviado a tiempo"),"Buena Venta","Venta Mala")</f>
        <v>Venta Mala</v>
      </c>
    </row>
    <row r="3311" spans="1:30" x14ac:dyDescent="0.25">
      <c r="A3311" s="26">
        <v>1538769</v>
      </c>
      <c r="B3311" s="10">
        <v>42423</v>
      </c>
      <c r="C3311" s="11" t="s">
        <v>827</v>
      </c>
      <c r="D3311" s="11" t="s">
        <v>129</v>
      </c>
      <c r="E3311" s="11" t="s">
        <v>4</v>
      </c>
      <c r="F3311" s="11" t="s">
        <v>5</v>
      </c>
      <c r="G3311" s="11" t="s">
        <v>1008</v>
      </c>
      <c r="H3311" s="11" t="s">
        <v>6</v>
      </c>
      <c r="I3311" s="11" t="s">
        <v>1016</v>
      </c>
      <c r="J3311" s="11" t="s">
        <v>1096</v>
      </c>
      <c r="K3311" s="11" t="s">
        <v>1262</v>
      </c>
      <c r="L3311" s="11" t="s">
        <v>1266</v>
      </c>
      <c r="M3311" s="11" t="s">
        <v>1273</v>
      </c>
      <c r="N3311" s="10">
        <v>42425</v>
      </c>
      <c r="O3311" s="12">
        <v>419</v>
      </c>
      <c r="P3311" s="12">
        <v>1023</v>
      </c>
      <c r="Q3311" s="12">
        <v>604</v>
      </c>
      <c r="R3311" s="11">
        <v>35</v>
      </c>
      <c r="S3311" s="12">
        <v>35805</v>
      </c>
      <c r="T3311" s="13">
        <v>0</v>
      </c>
      <c r="U3311" s="12">
        <v>0</v>
      </c>
      <c r="V3311" s="12">
        <v>35805</v>
      </c>
      <c r="W3311" s="12">
        <v>468</v>
      </c>
      <c r="X3311" s="12">
        <v>27655</v>
      </c>
      <c r="Y3311" s="14">
        <f>+DAY('TABLA PRINCIPAL'!$B3311)</f>
        <v>23</v>
      </c>
      <c r="Z3311" s="14">
        <f>+MONTH('TABLA PRINCIPAL'!$B3311)</f>
        <v>2</v>
      </c>
      <c r="AA3311" s="14">
        <f>+YEAR('TABLA PRINCIPAL'!$B3311)</f>
        <v>2016</v>
      </c>
      <c r="AB3311" s="22" t="str">
        <f>+IF(Ventas_Oficina[[#This Row],[Total del pedido]]&gt;=100000,"SI","NO")</f>
        <v>NO</v>
      </c>
      <c r="AC3311" s="22" t="str">
        <f>+_xlfn.XLOOKUP(Ventas_Oficina[[#This Row],[Nº de artículo]],AUXILIAR!A3309:A8215,AUXILIAR!D3309:D8215,"Error",0)</f>
        <v>Enviado a tiempo</v>
      </c>
      <c r="AD3311" s="22" t="str">
        <f>+IF(AND(Ventas_Oficina[[#This Row],[Total]]&gt;75000,Ventas_Oficina[[#This Row],[Envio a tiempo]]="Enviado a tiempo"),"Buena Venta","Venta Mala")</f>
        <v>Venta Mala</v>
      </c>
    </row>
    <row r="3312" spans="1:30" x14ac:dyDescent="0.25">
      <c r="A3312" s="25">
        <v>1538769</v>
      </c>
      <c r="B3312" s="5">
        <v>42318</v>
      </c>
      <c r="C3312" s="6" t="s">
        <v>541</v>
      </c>
      <c r="D3312" s="6" t="s">
        <v>137</v>
      </c>
      <c r="E3312" s="6" t="s">
        <v>4</v>
      </c>
      <c r="F3312" s="6" t="s">
        <v>5</v>
      </c>
      <c r="G3312" s="6" t="s">
        <v>1010</v>
      </c>
      <c r="H3312" s="6" t="s">
        <v>6</v>
      </c>
      <c r="I3312" s="6" t="s">
        <v>1014</v>
      </c>
      <c r="J3312" s="6" t="s">
        <v>1077</v>
      </c>
      <c r="K3312" s="6" t="s">
        <v>1261</v>
      </c>
      <c r="L3312" s="6" t="s">
        <v>1267</v>
      </c>
      <c r="M3312" s="6" t="s">
        <v>1273</v>
      </c>
      <c r="N3312" s="5">
        <v>42318</v>
      </c>
      <c r="O3312" s="7">
        <v>403</v>
      </c>
      <c r="P3312" s="7">
        <v>938</v>
      </c>
      <c r="Q3312" s="7">
        <v>535</v>
      </c>
      <c r="R3312" s="6">
        <v>41</v>
      </c>
      <c r="S3312" s="7">
        <v>38458</v>
      </c>
      <c r="T3312" s="8">
        <v>0.01</v>
      </c>
      <c r="U3312" s="7">
        <v>384.58</v>
      </c>
      <c r="V3312" s="7">
        <v>38073.42</v>
      </c>
      <c r="W3312" s="7">
        <v>728</v>
      </c>
      <c r="X3312" s="7">
        <v>22114</v>
      </c>
      <c r="Y3312" s="9">
        <f>+DAY('TABLA PRINCIPAL'!$B3312)</f>
        <v>10</v>
      </c>
      <c r="Z3312" s="9">
        <f>+MONTH('TABLA PRINCIPAL'!$B3312)</f>
        <v>11</v>
      </c>
      <c r="AA3312" s="9">
        <f>+YEAR('TABLA PRINCIPAL'!$B3312)</f>
        <v>2015</v>
      </c>
      <c r="AB3312" s="22" t="str">
        <f>+IF(Ventas_Oficina[[#This Row],[Total del pedido]]&gt;=100000,"SI","NO")</f>
        <v>NO</v>
      </c>
      <c r="AC3312" s="22" t="str">
        <f>+_xlfn.XLOOKUP(Ventas_Oficina[[#This Row],[Nº de artículo]],AUXILIAR!A3310:A8216,AUXILIAR!D3310:D8216,"Error",0)</f>
        <v>Enviado a tiempo</v>
      </c>
      <c r="AD3312" s="22" t="str">
        <f>+IF(AND(Ventas_Oficina[[#This Row],[Total]]&gt;75000,Ventas_Oficina[[#This Row],[Envio a tiempo]]="Enviado a tiempo"),"Buena Venta","Venta Mala")</f>
        <v>Venta Mala</v>
      </c>
    </row>
    <row r="3313" spans="1:30" x14ac:dyDescent="0.25">
      <c r="A3313" s="26">
        <v>1539134</v>
      </c>
      <c r="B3313" s="10">
        <v>42539</v>
      </c>
      <c r="C3313" s="11" t="s">
        <v>828</v>
      </c>
      <c r="D3313" s="11" t="s">
        <v>81</v>
      </c>
      <c r="E3313" s="11" t="s">
        <v>4</v>
      </c>
      <c r="F3313" s="11" t="s">
        <v>5</v>
      </c>
      <c r="G3313" s="11" t="s">
        <v>1009</v>
      </c>
      <c r="H3313" s="11" t="s">
        <v>34</v>
      </c>
      <c r="I3313" s="11" t="s">
        <v>1012</v>
      </c>
      <c r="J3313" s="11" t="s">
        <v>1024</v>
      </c>
      <c r="K3313" s="11" t="s">
        <v>1261</v>
      </c>
      <c r="L3313" s="11" t="s">
        <v>1267</v>
      </c>
      <c r="M3313" s="11" t="s">
        <v>1272</v>
      </c>
      <c r="N3313" s="10">
        <v>42541</v>
      </c>
      <c r="O3313" s="12">
        <v>160</v>
      </c>
      <c r="P3313" s="12">
        <v>262</v>
      </c>
      <c r="Q3313" s="12">
        <v>102</v>
      </c>
      <c r="R3313" s="11">
        <v>32</v>
      </c>
      <c r="S3313" s="12">
        <v>8384</v>
      </c>
      <c r="T3313" s="13">
        <v>0.06</v>
      </c>
      <c r="U3313" s="12">
        <v>503.03999999999996</v>
      </c>
      <c r="V3313" s="12">
        <v>7880.96</v>
      </c>
      <c r="W3313" s="12">
        <v>80</v>
      </c>
      <c r="X3313" s="12">
        <v>6477</v>
      </c>
      <c r="Y3313" s="14">
        <f>+DAY('TABLA PRINCIPAL'!$B3313)</f>
        <v>18</v>
      </c>
      <c r="Z3313" s="14">
        <f>+MONTH('TABLA PRINCIPAL'!$B3313)</f>
        <v>6</v>
      </c>
      <c r="AA3313" s="14">
        <f>+YEAR('TABLA PRINCIPAL'!$B3313)</f>
        <v>2016</v>
      </c>
      <c r="AB3313" s="22" t="str">
        <f>+IF(Ventas_Oficina[[#This Row],[Total del pedido]]&gt;=100000,"SI","NO")</f>
        <v>NO</v>
      </c>
      <c r="AC3313" s="22" t="str">
        <f>+_xlfn.XLOOKUP(Ventas_Oficina[[#This Row],[Nº de artículo]],AUXILIAR!A3311:A8217,AUXILIAR!D3311:D8217,"Error",0)</f>
        <v>Enviado a tiempo</v>
      </c>
      <c r="AD3313" s="22" t="str">
        <f>+IF(AND(Ventas_Oficina[[#This Row],[Total]]&gt;75000,Ventas_Oficina[[#This Row],[Envio a tiempo]]="Enviado a tiempo"),"Buena Venta","Venta Mala")</f>
        <v>Venta Mala</v>
      </c>
    </row>
    <row r="3314" spans="1:30" x14ac:dyDescent="0.25">
      <c r="A3314" s="25">
        <v>1539134</v>
      </c>
      <c r="B3314" s="5">
        <v>42330</v>
      </c>
      <c r="C3314" s="6" t="s">
        <v>707</v>
      </c>
      <c r="D3314" s="6" t="s">
        <v>244</v>
      </c>
      <c r="E3314" s="6" t="s">
        <v>4</v>
      </c>
      <c r="F3314" s="6" t="s">
        <v>5</v>
      </c>
      <c r="G3314" s="6" t="s">
        <v>1008</v>
      </c>
      <c r="H3314" s="6" t="s">
        <v>58</v>
      </c>
      <c r="I3314" s="6" t="s">
        <v>1013</v>
      </c>
      <c r="J3314" s="6" t="s">
        <v>1032</v>
      </c>
      <c r="K3314" s="6" t="s">
        <v>1263</v>
      </c>
      <c r="L3314" s="6" t="s">
        <v>1266</v>
      </c>
      <c r="M3314" s="6" t="s">
        <v>1272</v>
      </c>
      <c r="N3314" s="5">
        <v>42331</v>
      </c>
      <c r="O3314" s="7">
        <v>159</v>
      </c>
      <c r="P3314" s="7">
        <v>261</v>
      </c>
      <c r="Q3314" s="7">
        <v>102</v>
      </c>
      <c r="R3314" s="6">
        <v>16</v>
      </c>
      <c r="S3314" s="7">
        <v>4176</v>
      </c>
      <c r="T3314" s="8">
        <v>0</v>
      </c>
      <c r="U3314" s="7">
        <v>0</v>
      </c>
      <c r="V3314" s="7">
        <v>4176</v>
      </c>
      <c r="W3314" s="7">
        <v>50</v>
      </c>
      <c r="X3314" s="7">
        <v>10177</v>
      </c>
      <c r="Y3314" s="9">
        <f>+DAY('TABLA PRINCIPAL'!$B3314)</f>
        <v>22</v>
      </c>
      <c r="Z3314" s="9">
        <f>+MONTH('TABLA PRINCIPAL'!$B3314)</f>
        <v>11</v>
      </c>
      <c r="AA3314" s="9">
        <f>+YEAR('TABLA PRINCIPAL'!$B3314)</f>
        <v>2015</v>
      </c>
      <c r="AB3314" s="22" t="str">
        <f>+IF(Ventas_Oficina[[#This Row],[Total del pedido]]&gt;=100000,"SI","NO")</f>
        <v>NO</v>
      </c>
      <c r="AC3314" s="22" t="str">
        <f>+_xlfn.XLOOKUP(Ventas_Oficina[[#This Row],[Nº de artículo]],AUXILIAR!A3312:A8218,AUXILIAR!D3312:D8218,"Error",0)</f>
        <v>Enviado a tiempo</v>
      </c>
      <c r="AD3314" s="22" t="str">
        <f>+IF(AND(Ventas_Oficina[[#This Row],[Total]]&gt;75000,Ventas_Oficina[[#This Row],[Envio a tiempo]]="Enviado a tiempo"),"Buena Venta","Venta Mala")</f>
        <v>Venta Mala</v>
      </c>
    </row>
    <row r="3315" spans="1:30" x14ac:dyDescent="0.25">
      <c r="A3315" s="26">
        <v>1539134</v>
      </c>
      <c r="B3315" s="10">
        <v>42226</v>
      </c>
      <c r="C3315" s="11" t="s">
        <v>104</v>
      </c>
      <c r="D3315" s="11" t="s">
        <v>382</v>
      </c>
      <c r="E3315" s="11" t="s">
        <v>4</v>
      </c>
      <c r="F3315" s="11" t="s">
        <v>5</v>
      </c>
      <c r="G3315" s="11" t="s">
        <v>1008</v>
      </c>
      <c r="H3315" s="11" t="s">
        <v>58</v>
      </c>
      <c r="I3315" s="11" t="s">
        <v>1015</v>
      </c>
      <c r="J3315" s="11" t="s">
        <v>1117</v>
      </c>
      <c r="K3315" s="11" t="s">
        <v>1261</v>
      </c>
      <c r="L3315" s="11" t="s">
        <v>1265</v>
      </c>
      <c r="M3315" s="11" t="s">
        <v>1272</v>
      </c>
      <c r="N3315" s="10">
        <v>42227</v>
      </c>
      <c r="O3315" s="12">
        <v>352</v>
      </c>
      <c r="P3315" s="12">
        <v>558</v>
      </c>
      <c r="Q3315" s="12">
        <v>206</v>
      </c>
      <c r="R3315" s="11">
        <v>38</v>
      </c>
      <c r="S3315" s="12">
        <v>21204</v>
      </c>
      <c r="T3315" s="13">
        <v>0.01</v>
      </c>
      <c r="U3315" s="12">
        <v>212.04</v>
      </c>
      <c r="V3315" s="12">
        <v>20991.96</v>
      </c>
      <c r="W3315" s="12">
        <v>299</v>
      </c>
      <c r="X3315" s="12">
        <v>10273</v>
      </c>
      <c r="Y3315" s="14">
        <f>+DAY('TABLA PRINCIPAL'!$B3315)</f>
        <v>10</v>
      </c>
      <c r="Z3315" s="14">
        <f>+MONTH('TABLA PRINCIPAL'!$B3315)</f>
        <v>8</v>
      </c>
      <c r="AA3315" s="14">
        <f>+YEAR('TABLA PRINCIPAL'!$B3315)</f>
        <v>2015</v>
      </c>
      <c r="AB3315" s="22" t="str">
        <f>+IF(Ventas_Oficina[[#This Row],[Total del pedido]]&gt;=100000,"SI","NO")</f>
        <v>NO</v>
      </c>
      <c r="AC3315" s="22" t="str">
        <f>+_xlfn.XLOOKUP(Ventas_Oficina[[#This Row],[Nº de artículo]],AUXILIAR!A3313:A8219,AUXILIAR!D3313:D8219,"Error",0)</f>
        <v>No enviado a tiempo</v>
      </c>
      <c r="AD3315" s="22" t="str">
        <f>+IF(AND(Ventas_Oficina[[#This Row],[Total]]&gt;75000,Ventas_Oficina[[#This Row],[Envio a tiempo]]="Enviado a tiempo"),"Buena Venta","Venta Mala")</f>
        <v>Venta Mala</v>
      </c>
    </row>
    <row r="3316" spans="1:30" x14ac:dyDescent="0.25">
      <c r="A3316" s="25">
        <v>1539134</v>
      </c>
      <c r="B3316" s="5">
        <v>42251</v>
      </c>
      <c r="C3316" s="6" t="s">
        <v>829</v>
      </c>
      <c r="D3316" s="6" t="s">
        <v>29</v>
      </c>
      <c r="E3316" s="6" t="s">
        <v>12</v>
      </c>
      <c r="F3316" s="6" t="s">
        <v>13</v>
      </c>
      <c r="G3316" s="6" t="s">
        <v>1008</v>
      </c>
      <c r="H3316" s="6" t="s">
        <v>14</v>
      </c>
      <c r="I3316" s="6" t="s">
        <v>1013</v>
      </c>
      <c r="J3316" s="6" t="s">
        <v>1055</v>
      </c>
      <c r="K3316" s="6" t="s">
        <v>1261</v>
      </c>
      <c r="L3316" s="6" t="s">
        <v>1265</v>
      </c>
      <c r="M3316" s="6" t="s">
        <v>1272</v>
      </c>
      <c r="N3316" s="5">
        <v>42253</v>
      </c>
      <c r="O3316" s="7">
        <v>250</v>
      </c>
      <c r="P3316" s="7">
        <v>568</v>
      </c>
      <c r="Q3316" s="7">
        <v>318</v>
      </c>
      <c r="R3316" s="6">
        <v>50</v>
      </c>
      <c r="S3316" s="7">
        <v>28400</v>
      </c>
      <c r="T3316" s="8">
        <v>0.02</v>
      </c>
      <c r="U3316" s="7">
        <v>568</v>
      </c>
      <c r="V3316" s="7">
        <v>27832</v>
      </c>
      <c r="W3316" s="7">
        <v>360</v>
      </c>
      <c r="X3316" s="7">
        <v>28493</v>
      </c>
      <c r="Y3316" s="9">
        <f>+DAY('TABLA PRINCIPAL'!$B3316)</f>
        <v>4</v>
      </c>
      <c r="Z3316" s="9">
        <f>+MONTH('TABLA PRINCIPAL'!$B3316)</f>
        <v>9</v>
      </c>
      <c r="AA3316" s="9">
        <f>+YEAR('TABLA PRINCIPAL'!$B3316)</f>
        <v>2015</v>
      </c>
      <c r="AB3316" s="22" t="str">
        <f>+IF(Ventas_Oficina[[#This Row],[Total del pedido]]&gt;=100000,"SI","NO")</f>
        <v>NO</v>
      </c>
      <c r="AC3316" s="22" t="str">
        <f>+_xlfn.XLOOKUP(Ventas_Oficina[[#This Row],[Nº de artículo]],AUXILIAR!A3314:A8220,AUXILIAR!D3314:D8220,"Error",0)</f>
        <v>No enviado a tiempo</v>
      </c>
      <c r="AD3316" s="22" t="str">
        <f>+IF(AND(Ventas_Oficina[[#This Row],[Total]]&gt;75000,Ventas_Oficina[[#This Row],[Envio a tiempo]]="Enviado a tiempo"),"Buena Venta","Venta Mala")</f>
        <v>Venta Mala</v>
      </c>
    </row>
    <row r="3317" spans="1:30" x14ac:dyDescent="0.25">
      <c r="A3317" s="26">
        <v>1539134</v>
      </c>
      <c r="B3317" s="10">
        <v>42167</v>
      </c>
      <c r="C3317" s="11" t="s">
        <v>415</v>
      </c>
      <c r="D3317" s="11" t="s">
        <v>31</v>
      </c>
      <c r="E3317" s="11" t="s">
        <v>4</v>
      </c>
      <c r="F3317" s="11" t="s">
        <v>5</v>
      </c>
      <c r="G3317" s="11" t="s">
        <v>1007</v>
      </c>
      <c r="H3317" s="11" t="s">
        <v>9</v>
      </c>
      <c r="I3317" s="11" t="s">
        <v>1014</v>
      </c>
      <c r="J3317" s="11" t="s">
        <v>1171</v>
      </c>
      <c r="K3317" s="11" t="s">
        <v>1262</v>
      </c>
      <c r="L3317" s="11" t="s">
        <v>1270</v>
      </c>
      <c r="M3317" s="11" t="s">
        <v>1274</v>
      </c>
      <c r="N3317" s="10">
        <v>42169</v>
      </c>
      <c r="O3317" s="12">
        <v>395</v>
      </c>
      <c r="P3317" s="12">
        <v>608</v>
      </c>
      <c r="Q3317" s="12">
        <v>213</v>
      </c>
      <c r="R3317" s="11">
        <v>49</v>
      </c>
      <c r="S3317" s="12">
        <v>29792</v>
      </c>
      <c r="T3317" s="13">
        <v>0.09</v>
      </c>
      <c r="U3317" s="12">
        <v>2681.2799999999997</v>
      </c>
      <c r="V3317" s="12">
        <v>27110.720000000001</v>
      </c>
      <c r="W3317" s="12">
        <v>182</v>
      </c>
      <c r="X3317" s="12">
        <v>19692</v>
      </c>
      <c r="Y3317" s="14">
        <f>+DAY('TABLA PRINCIPAL'!$B3317)</f>
        <v>12</v>
      </c>
      <c r="Z3317" s="14">
        <f>+MONTH('TABLA PRINCIPAL'!$B3317)</f>
        <v>6</v>
      </c>
      <c r="AA3317" s="14">
        <f>+YEAR('TABLA PRINCIPAL'!$B3317)</f>
        <v>2015</v>
      </c>
      <c r="AB3317" s="22" t="str">
        <f>+IF(Ventas_Oficina[[#This Row],[Total del pedido]]&gt;=100000,"SI","NO")</f>
        <v>NO</v>
      </c>
      <c r="AC3317" s="22" t="str">
        <f>+_xlfn.XLOOKUP(Ventas_Oficina[[#This Row],[Nº de artículo]],AUXILIAR!A3315:A8221,AUXILIAR!D3315:D8221,"Error",0)</f>
        <v>Enviado a tiempo</v>
      </c>
      <c r="AD3317" s="22" t="str">
        <f>+IF(AND(Ventas_Oficina[[#This Row],[Total]]&gt;75000,Ventas_Oficina[[#This Row],[Envio a tiempo]]="Enviado a tiempo"),"Buena Venta","Venta Mala")</f>
        <v>Venta Mala</v>
      </c>
    </row>
    <row r="3318" spans="1:30" x14ac:dyDescent="0.25">
      <c r="A3318" s="25">
        <v>1539134</v>
      </c>
      <c r="B3318" s="5">
        <v>42247</v>
      </c>
      <c r="C3318" s="6" t="s">
        <v>374</v>
      </c>
      <c r="D3318" s="6" t="s">
        <v>100</v>
      </c>
      <c r="E3318" s="6" t="s">
        <v>12</v>
      </c>
      <c r="F3318" s="6" t="s">
        <v>13</v>
      </c>
      <c r="G3318" s="6" t="s">
        <v>1007</v>
      </c>
      <c r="H3318" s="6" t="s">
        <v>42</v>
      </c>
      <c r="I3318" s="6" t="s">
        <v>1016</v>
      </c>
      <c r="J3318" s="6" t="s">
        <v>1047</v>
      </c>
      <c r="K3318" s="6" t="s">
        <v>1261</v>
      </c>
      <c r="L3318" s="6" t="s">
        <v>1265</v>
      </c>
      <c r="M3318" s="6" t="s">
        <v>1272</v>
      </c>
      <c r="N3318" s="5">
        <v>42248</v>
      </c>
      <c r="O3318" s="7">
        <v>2156</v>
      </c>
      <c r="P3318" s="7">
        <v>3594</v>
      </c>
      <c r="Q3318" s="7">
        <v>1438</v>
      </c>
      <c r="R3318" s="6">
        <v>10</v>
      </c>
      <c r="S3318" s="7">
        <v>35940</v>
      </c>
      <c r="T3318" s="8">
        <v>0.03</v>
      </c>
      <c r="U3318" s="7">
        <v>1078.2</v>
      </c>
      <c r="V3318" s="7">
        <v>34861.800000000003</v>
      </c>
      <c r="W3318" s="7">
        <v>666</v>
      </c>
      <c r="X3318" s="7">
        <v>257477</v>
      </c>
      <c r="Y3318" s="9">
        <f>+DAY('TABLA PRINCIPAL'!$B3318)</f>
        <v>31</v>
      </c>
      <c r="Z3318" s="9">
        <f>+MONTH('TABLA PRINCIPAL'!$B3318)</f>
        <v>8</v>
      </c>
      <c r="AA3318" s="9">
        <f>+YEAR('TABLA PRINCIPAL'!$B3318)</f>
        <v>2015</v>
      </c>
      <c r="AB3318" s="22" t="str">
        <f>+IF(Ventas_Oficina[[#This Row],[Total del pedido]]&gt;=100000,"SI","NO")</f>
        <v>NO</v>
      </c>
      <c r="AC3318" s="22" t="str">
        <f>+_xlfn.XLOOKUP(Ventas_Oficina[[#This Row],[Nº de artículo]],AUXILIAR!A3316:A8222,AUXILIAR!D3316:D8222,"Error",0)</f>
        <v>Enviado a tiempo</v>
      </c>
      <c r="AD3318" s="22" t="str">
        <f>+IF(AND(Ventas_Oficina[[#This Row],[Total]]&gt;75000,Ventas_Oficina[[#This Row],[Envio a tiempo]]="Enviado a tiempo"),"Buena Venta","Venta Mala")</f>
        <v>Buena Venta</v>
      </c>
    </row>
    <row r="3319" spans="1:30" x14ac:dyDescent="0.25">
      <c r="A3319" s="26">
        <v>1539134</v>
      </c>
      <c r="B3319" s="10">
        <v>42320</v>
      </c>
      <c r="C3319" s="11" t="s">
        <v>96</v>
      </c>
      <c r="D3319" s="11" t="s">
        <v>97</v>
      </c>
      <c r="E3319" s="11" t="s">
        <v>12</v>
      </c>
      <c r="F3319" s="11" t="s">
        <v>13</v>
      </c>
      <c r="G3319" s="11" t="s">
        <v>1008</v>
      </c>
      <c r="H3319" s="11" t="s">
        <v>14</v>
      </c>
      <c r="I3319" s="11" t="s">
        <v>1013</v>
      </c>
      <c r="J3319" s="11" t="s">
        <v>1032</v>
      </c>
      <c r="K3319" s="11" t="s">
        <v>1261</v>
      </c>
      <c r="L3319" s="11" t="s">
        <v>1265</v>
      </c>
      <c r="M3319" s="11" t="s">
        <v>1273</v>
      </c>
      <c r="N3319" s="10">
        <v>42322</v>
      </c>
      <c r="O3319" s="12">
        <v>159</v>
      </c>
      <c r="P3319" s="12">
        <v>261</v>
      </c>
      <c r="Q3319" s="12">
        <v>102</v>
      </c>
      <c r="R3319" s="11">
        <v>24</v>
      </c>
      <c r="S3319" s="12">
        <v>6264</v>
      </c>
      <c r="T3319" s="13">
        <v>0.05</v>
      </c>
      <c r="U3319" s="12">
        <v>313.20000000000005</v>
      </c>
      <c r="V3319" s="12">
        <v>5950.8</v>
      </c>
      <c r="W3319" s="12">
        <v>50</v>
      </c>
      <c r="X3319" s="12">
        <v>10177</v>
      </c>
      <c r="Y3319" s="14">
        <f>+DAY('TABLA PRINCIPAL'!$B3319)</f>
        <v>12</v>
      </c>
      <c r="Z3319" s="14">
        <f>+MONTH('TABLA PRINCIPAL'!$B3319)</f>
        <v>11</v>
      </c>
      <c r="AA3319" s="14">
        <f>+YEAR('TABLA PRINCIPAL'!$B3319)</f>
        <v>2015</v>
      </c>
      <c r="AB3319" s="22" t="str">
        <f>+IF(Ventas_Oficina[[#This Row],[Total del pedido]]&gt;=100000,"SI","NO")</f>
        <v>NO</v>
      </c>
      <c r="AC3319" s="22" t="str">
        <f>+_xlfn.XLOOKUP(Ventas_Oficina[[#This Row],[Nº de artículo]],AUXILIAR!A3317:A8223,AUXILIAR!D3317:D8223,"Error",0)</f>
        <v>No enviado a tiempo</v>
      </c>
      <c r="AD3319" s="22" t="str">
        <f>+IF(AND(Ventas_Oficina[[#This Row],[Total]]&gt;75000,Ventas_Oficina[[#This Row],[Envio a tiempo]]="Enviado a tiempo"),"Buena Venta","Venta Mala")</f>
        <v>Venta Mala</v>
      </c>
    </row>
    <row r="3320" spans="1:30" x14ac:dyDescent="0.25">
      <c r="A3320" s="25">
        <v>1539499</v>
      </c>
      <c r="B3320" s="5">
        <v>42401</v>
      </c>
      <c r="C3320" s="6" t="s">
        <v>830</v>
      </c>
      <c r="D3320" s="6" t="s">
        <v>68</v>
      </c>
      <c r="E3320" s="6" t="s">
        <v>12</v>
      </c>
      <c r="F3320" s="6" t="s">
        <v>13</v>
      </c>
      <c r="G3320" s="6" t="s">
        <v>1010</v>
      </c>
      <c r="H3320" s="6" t="s">
        <v>14</v>
      </c>
      <c r="I3320" s="6" t="s">
        <v>1016</v>
      </c>
      <c r="J3320" s="6" t="s">
        <v>1031</v>
      </c>
      <c r="K3320" s="6" t="s">
        <v>1262</v>
      </c>
      <c r="L3320" s="6" t="s">
        <v>1265</v>
      </c>
      <c r="M3320" s="6" t="s">
        <v>1272</v>
      </c>
      <c r="N3320" s="5">
        <v>42402</v>
      </c>
      <c r="O3320" s="7">
        <v>1007</v>
      </c>
      <c r="P3320" s="7">
        <v>1598</v>
      </c>
      <c r="Q3320" s="7">
        <v>591</v>
      </c>
      <c r="R3320" s="6">
        <v>41</v>
      </c>
      <c r="S3320" s="7">
        <v>65518</v>
      </c>
      <c r="T3320" s="8">
        <v>0.05</v>
      </c>
      <c r="U3320" s="7">
        <v>3275.9</v>
      </c>
      <c r="V3320" s="7">
        <v>62242.1</v>
      </c>
      <c r="W3320" s="7">
        <v>400</v>
      </c>
      <c r="X3320" s="7">
        <v>22114</v>
      </c>
      <c r="Y3320" s="9">
        <f>+DAY('TABLA PRINCIPAL'!$B3320)</f>
        <v>1</v>
      </c>
      <c r="Z3320" s="9">
        <f>+MONTH('TABLA PRINCIPAL'!$B3320)</f>
        <v>2</v>
      </c>
      <c r="AA3320" s="9">
        <f>+YEAR('TABLA PRINCIPAL'!$B3320)</f>
        <v>2016</v>
      </c>
      <c r="AB3320" s="22" t="str">
        <f>+IF(Ventas_Oficina[[#This Row],[Total del pedido]]&gt;=100000,"SI","NO")</f>
        <v>NO</v>
      </c>
      <c r="AC3320" s="22" t="str">
        <f>+_xlfn.XLOOKUP(Ventas_Oficina[[#This Row],[Nº de artículo]],AUXILIAR!A3318:A8224,AUXILIAR!D3318:D8224,"Error",0)</f>
        <v>No enviado a tiempo</v>
      </c>
      <c r="AD3320" s="22" t="str">
        <f>+IF(AND(Ventas_Oficina[[#This Row],[Total]]&gt;75000,Ventas_Oficina[[#This Row],[Envio a tiempo]]="Enviado a tiempo"),"Buena Venta","Venta Mala")</f>
        <v>Venta Mala</v>
      </c>
    </row>
    <row r="3321" spans="1:30" x14ac:dyDescent="0.25">
      <c r="A3321" s="26">
        <v>1539499</v>
      </c>
      <c r="B3321" s="10">
        <v>42451</v>
      </c>
      <c r="C3321" s="11" t="s">
        <v>693</v>
      </c>
      <c r="D3321" s="11" t="s">
        <v>78</v>
      </c>
      <c r="E3321" s="11" t="s">
        <v>4</v>
      </c>
      <c r="F3321" s="11" t="s">
        <v>5</v>
      </c>
      <c r="G3321" s="11" t="s">
        <v>1010</v>
      </c>
      <c r="H3321" s="11" t="s">
        <v>53</v>
      </c>
      <c r="I3321" s="11" t="s">
        <v>1015</v>
      </c>
      <c r="J3321" s="11" t="s">
        <v>1040</v>
      </c>
      <c r="K3321" s="11" t="s">
        <v>1262</v>
      </c>
      <c r="L3321" s="11" t="s">
        <v>1270</v>
      </c>
      <c r="M3321" s="11" t="s">
        <v>1274</v>
      </c>
      <c r="N3321" s="10">
        <v>42452</v>
      </c>
      <c r="O3321" s="12">
        <v>2156</v>
      </c>
      <c r="P3321" s="12">
        <v>3655</v>
      </c>
      <c r="Q3321" s="12">
        <v>1499</v>
      </c>
      <c r="R3321" s="11">
        <v>42</v>
      </c>
      <c r="S3321" s="12">
        <v>153510</v>
      </c>
      <c r="T3321" s="13">
        <v>0</v>
      </c>
      <c r="U3321" s="12">
        <v>0</v>
      </c>
      <c r="V3321" s="12">
        <v>153510</v>
      </c>
      <c r="W3321" s="12">
        <v>1389</v>
      </c>
      <c r="X3321" s="12">
        <v>18595</v>
      </c>
      <c r="Y3321" s="14">
        <f>+DAY('TABLA PRINCIPAL'!$B3321)</f>
        <v>22</v>
      </c>
      <c r="Z3321" s="14">
        <f>+MONTH('TABLA PRINCIPAL'!$B3321)</f>
        <v>3</v>
      </c>
      <c r="AA3321" s="14">
        <f>+YEAR('TABLA PRINCIPAL'!$B3321)</f>
        <v>2016</v>
      </c>
      <c r="AB3321" s="22" t="str">
        <f>+IF(Ventas_Oficina[[#This Row],[Total del pedido]]&gt;=100000,"SI","NO")</f>
        <v>SI</v>
      </c>
      <c r="AC3321" s="22" t="str">
        <f>+_xlfn.XLOOKUP(Ventas_Oficina[[#This Row],[Nº de artículo]],AUXILIAR!A3319:A8225,AUXILIAR!D3319:D8225,"Error",0)</f>
        <v>No enviado a tiempo</v>
      </c>
      <c r="AD3321" s="22" t="str">
        <f>+IF(AND(Ventas_Oficina[[#This Row],[Total]]&gt;75000,Ventas_Oficina[[#This Row],[Envio a tiempo]]="Enviado a tiempo"),"Buena Venta","Venta Mala")</f>
        <v>Venta Mala</v>
      </c>
    </row>
    <row r="3322" spans="1:30" x14ac:dyDescent="0.25">
      <c r="A3322" s="25">
        <v>1539864</v>
      </c>
      <c r="B3322" s="5">
        <v>42336</v>
      </c>
      <c r="C3322" s="6" t="s">
        <v>414</v>
      </c>
      <c r="D3322" s="6" t="s">
        <v>199</v>
      </c>
      <c r="E3322" s="6" t="s">
        <v>4</v>
      </c>
      <c r="F3322" s="6" t="s">
        <v>5</v>
      </c>
      <c r="G3322" s="6" t="s">
        <v>1010</v>
      </c>
      <c r="H3322" s="6" t="s">
        <v>24</v>
      </c>
      <c r="I3322" s="6" t="s">
        <v>1016</v>
      </c>
      <c r="J3322" s="6" t="s">
        <v>1096</v>
      </c>
      <c r="K3322" s="6" t="s">
        <v>1261</v>
      </c>
      <c r="L3322" s="6" t="s">
        <v>1265</v>
      </c>
      <c r="M3322" s="6" t="s">
        <v>1272</v>
      </c>
      <c r="N3322" s="5">
        <v>42339</v>
      </c>
      <c r="O3322" s="7">
        <v>419</v>
      </c>
      <c r="P3322" s="7">
        <v>1023</v>
      </c>
      <c r="Q3322" s="7">
        <v>604</v>
      </c>
      <c r="R3322" s="6">
        <v>40</v>
      </c>
      <c r="S3322" s="7">
        <v>40920</v>
      </c>
      <c r="T3322" s="8">
        <v>0.03</v>
      </c>
      <c r="U3322" s="7">
        <v>1227.5999999999999</v>
      </c>
      <c r="V3322" s="7">
        <v>39692.400000000001</v>
      </c>
      <c r="W3322" s="7">
        <v>468</v>
      </c>
      <c r="X3322" s="7">
        <v>43761</v>
      </c>
      <c r="Y3322" s="9">
        <f>+DAY('TABLA PRINCIPAL'!$B3322)</f>
        <v>28</v>
      </c>
      <c r="Z3322" s="9">
        <f>+MONTH('TABLA PRINCIPAL'!$B3322)</f>
        <v>11</v>
      </c>
      <c r="AA3322" s="9">
        <f>+YEAR('TABLA PRINCIPAL'!$B3322)</f>
        <v>2015</v>
      </c>
      <c r="AB3322" s="22" t="str">
        <f>+IF(Ventas_Oficina[[#This Row],[Total del pedido]]&gt;=100000,"SI","NO")</f>
        <v>NO</v>
      </c>
      <c r="AC3322" s="22" t="str">
        <f>+_xlfn.XLOOKUP(Ventas_Oficina[[#This Row],[Nº de artículo]],AUXILIAR!A3320:A8226,AUXILIAR!D3320:D8226,"Error",0)</f>
        <v>Enviado a tiempo</v>
      </c>
      <c r="AD3322" s="22" t="str">
        <f>+IF(AND(Ventas_Oficina[[#This Row],[Total]]&gt;75000,Ventas_Oficina[[#This Row],[Envio a tiempo]]="Enviado a tiempo"),"Buena Venta","Venta Mala")</f>
        <v>Venta Mala</v>
      </c>
    </row>
    <row r="3323" spans="1:30" x14ac:dyDescent="0.25">
      <c r="A3323" s="26">
        <v>1539864</v>
      </c>
      <c r="B3323" s="10">
        <v>42320</v>
      </c>
      <c r="C3323" s="11" t="s">
        <v>96</v>
      </c>
      <c r="D3323" s="11" t="s">
        <v>97</v>
      </c>
      <c r="E3323" s="11" t="s">
        <v>12</v>
      </c>
      <c r="F3323" s="11" t="s">
        <v>13</v>
      </c>
      <c r="G3323" s="11" t="s">
        <v>1009</v>
      </c>
      <c r="H3323" s="11" t="s">
        <v>14</v>
      </c>
      <c r="I3323" s="11" t="s">
        <v>1016</v>
      </c>
      <c r="J3323" s="11" t="s">
        <v>1096</v>
      </c>
      <c r="K3323" s="11" t="s">
        <v>1261</v>
      </c>
      <c r="L3323" s="11" t="s">
        <v>1267</v>
      </c>
      <c r="M3323" s="11" t="s">
        <v>1272</v>
      </c>
      <c r="N3323" s="10">
        <v>42322</v>
      </c>
      <c r="O3323" s="12">
        <v>419</v>
      </c>
      <c r="P3323" s="12">
        <v>1023</v>
      </c>
      <c r="Q3323" s="12">
        <v>604</v>
      </c>
      <c r="R3323" s="11">
        <v>37</v>
      </c>
      <c r="S3323" s="12">
        <v>37851</v>
      </c>
      <c r="T3323" s="13">
        <v>0.01</v>
      </c>
      <c r="U3323" s="12">
        <v>378.51</v>
      </c>
      <c r="V3323" s="12">
        <v>37472.49</v>
      </c>
      <c r="W3323" s="12">
        <v>468</v>
      </c>
      <c r="X3323" s="12">
        <v>43761</v>
      </c>
      <c r="Y3323" s="14">
        <f>+DAY('TABLA PRINCIPAL'!$B3323)</f>
        <v>12</v>
      </c>
      <c r="Z3323" s="14">
        <f>+MONTH('TABLA PRINCIPAL'!$B3323)</f>
        <v>11</v>
      </c>
      <c r="AA3323" s="14">
        <f>+YEAR('TABLA PRINCIPAL'!$B3323)</f>
        <v>2015</v>
      </c>
      <c r="AB3323" s="22" t="str">
        <f>+IF(Ventas_Oficina[[#This Row],[Total del pedido]]&gt;=100000,"SI","NO")</f>
        <v>NO</v>
      </c>
      <c r="AC3323" s="22" t="str">
        <f>+_xlfn.XLOOKUP(Ventas_Oficina[[#This Row],[Nº de artículo]],AUXILIAR!A3321:A8227,AUXILIAR!D3321:D8227,"Error",0)</f>
        <v>Enviado a tiempo</v>
      </c>
      <c r="AD3323" s="22" t="str">
        <f>+IF(AND(Ventas_Oficina[[#This Row],[Total]]&gt;75000,Ventas_Oficina[[#This Row],[Envio a tiempo]]="Enviado a tiempo"),"Buena Venta","Venta Mala")</f>
        <v>Venta Mala</v>
      </c>
    </row>
    <row r="3324" spans="1:30" x14ac:dyDescent="0.25">
      <c r="A3324" s="25">
        <v>1540595</v>
      </c>
      <c r="B3324" s="5">
        <v>42323</v>
      </c>
      <c r="C3324" s="6" t="s">
        <v>831</v>
      </c>
      <c r="D3324" s="6" t="s">
        <v>206</v>
      </c>
      <c r="E3324" s="6" t="s">
        <v>12</v>
      </c>
      <c r="F3324" s="6" t="s">
        <v>13</v>
      </c>
      <c r="G3324" s="6" t="s">
        <v>1007</v>
      </c>
      <c r="H3324" s="6" t="s">
        <v>42</v>
      </c>
      <c r="I3324" s="6" t="s">
        <v>1012</v>
      </c>
      <c r="J3324" s="6" t="s">
        <v>1171</v>
      </c>
      <c r="K3324" s="6" t="s">
        <v>1261</v>
      </c>
      <c r="L3324" s="6" t="s">
        <v>1265</v>
      </c>
      <c r="M3324" s="6" t="s">
        <v>1272</v>
      </c>
      <c r="N3324" s="5">
        <v>42332</v>
      </c>
      <c r="O3324" s="7">
        <v>395</v>
      </c>
      <c r="P3324" s="7">
        <v>608</v>
      </c>
      <c r="Q3324" s="7">
        <v>213</v>
      </c>
      <c r="R3324" s="6">
        <v>19</v>
      </c>
      <c r="S3324" s="7">
        <v>11552</v>
      </c>
      <c r="T3324" s="8">
        <v>0.01</v>
      </c>
      <c r="U3324" s="7">
        <v>115.52</v>
      </c>
      <c r="V3324" s="7">
        <v>11436.48</v>
      </c>
      <c r="W3324" s="7">
        <v>182</v>
      </c>
      <c r="X3324" s="7">
        <v>24362</v>
      </c>
      <c r="Y3324" s="9">
        <f>+DAY('TABLA PRINCIPAL'!$B3324)</f>
        <v>15</v>
      </c>
      <c r="Z3324" s="9">
        <f>+MONTH('TABLA PRINCIPAL'!$B3324)</f>
        <v>11</v>
      </c>
      <c r="AA3324" s="9">
        <f>+YEAR('TABLA PRINCIPAL'!$B3324)</f>
        <v>2015</v>
      </c>
      <c r="AB3324" s="22" t="str">
        <f>+IF(Ventas_Oficina[[#This Row],[Total del pedido]]&gt;=100000,"SI","NO")</f>
        <v>NO</v>
      </c>
      <c r="AC3324" s="22" t="str">
        <f>+_xlfn.XLOOKUP(Ventas_Oficina[[#This Row],[Nº de artículo]],AUXILIAR!A3322:A8228,AUXILIAR!D3322:D8228,"Error",0)</f>
        <v>Enviado a tiempo</v>
      </c>
      <c r="AD3324" s="22" t="str">
        <f>+IF(AND(Ventas_Oficina[[#This Row],[Total]]&gt;75000,Ventas_Oficina[[#This Row],[Envio a tiempo]]="Enviado a tiempo"),"Buena Venta","Venta Mala")</f>
        <v>Venta Mala</v>
      </c>
    </row>
    <row r="3325" spans="1:30" x14ac:dyDescent="0.25">
      <c r="A3325" s="26">
        <v>1540960</v>
      </c>
      <c r="B3325" s="10">
        <v>42248</v>
      </c>
      <c r="C3325" s="11" t="s">
        <v>832</v>
      </c>
      <c r="D3325" s="11" t="s">
        <v>199</v>
      </c>
      <c r="E3325" s="11" t="s">
        <v>4</v>
      </c>
      <c r="F3325" s="11" t="s">
        <v>5</v>
      </c>
      <c r="G3325" s="11" t="s">
        <v>1010</v>
      </c>
      <c r="H3325" s="11" t="s">
        <v>24</v>
      </c>
      <c r="I3325" s="11" t="s">
        <v>1015</v>
      </c>
      <c r="J3325" s="11" t="s">
        <v>1044</v>
      </c>
      <c r="K3325" s="11" t="s">
        <v>1262</v>
      </c>
      <c r="L3325" s="11" t="s">
        <v>1265</v>
      </c>
      <c r="M3325" s="11" t="s">
        <v>1272</v>
      </c>
      <c r="N3325" s="10">
        <v>42250</v>
      </c>
      <c r="O3325" s="12">
        <v>118</v>
      </c>
      <c r="P3325" s="12">
        <v>188</v>
      </c>
      <c r="Q3325" s="12">
        <v>70</v>
      </c>
      <c r="R3325" s="11">
        <v>44</v>
      </c>
      <c r="S3325" s="12">
        <v>8272</v>
      </c>
      <c r="T3325" s="13">
        <v>0.03</v>
      </c>
      <c r="U3325" s="12">
        <v>248.16</v>
      </c>
      <c r="V3325" s="12">
        <v>8023.84</v>
      </c>
      <c r="W3325" s="12">
        <v>149</v>
      </c>
      <c r="X3325" s="12">
        <v>6022</v>
      </c>
      <c r="Y3325" s="14">
        <f>+DAY('TABLA PRINCIPAL'!$B3325)</f>
        <v>1</v>
      </c>
      <c r="Z3325" s="14">
        <f>+MONTH('TABLA PRINCIPAL'!$B3325)</f>
        <v>9</v>
      </c>
      <c r="AA3325" s="14">
        <f>+YEAR('TABLA PRINCIPAL'!$B3325)</f>
        <v>2015</v>
      </c>
      <c r="AB3325" s="22" t="str">
        <f>+IF(Ventas_Oficina[[#This Row],[Total del pedido]]&gt;=100000,"SI","NO")</f>
        <v>NO</v>
      </c>
      <c r="AC3325" s="22" t="str">
        <f>+_xlfn.XLOOKUP(Ventas_Oficina[[#This Row],[Nº de artículo]],AUXILIAR!A3323:A8229,AUXILIAR!D3323:D8229,"Error",0)</f>
        <v>Enviado a tiempo</v>
      </c>
      <c r="AD3325" s="22" t="str">
        <f>+IF(AND(Ventas_Oficina[[#This Row],[Total]]&gt;75000,Ventas_Oficina[[#This Row],[Envio a tiempo]]="Enviado a tiempo"),"Buena Venta","Venta Mala")</f>
        <v>Venta Mala</v>
      </c>
    </row>
    <row r="3326" spans="1:30" x14ac:dyDescent="0.25">
      <c r="A3326" s="25">
        <v>1540960</v>
      </c>
      <c r="B3326" s="5">
        <v>42005</v>
      </c>
      <c r="C3326" s="6" t="s">
        <v>96</v>
      </c>
      <c r="D3326" s="6" t="s">
        <v>97</v>
      </c>
      <c r="E3326" s="6" t="s">
        <v>12</v>
      </c>
      <c r="F3326" s="6" t="s">
        <v>13</v>
      </c>
      <c r="G3326" s="6" t="s">
        <v>1010</v>
      </c>
      <c r="H3326" s="6" t="s">
        <v>14</v>
      </c>
      <c r="I3326" s="6" t="s">
        <v>1016</v>
      </c>
      <c r="J3326" s="6" t="s">
        <v>1098</v>
      </c>
      <c r="K3326" s="6" t="s">
        <v>1261</v>
      </c>
      <c r="L3326" s="6" t="s">
        <v>1265</v>
      </c>
      <c r="M3326" s="6" t="s">
        <v>1272</v>
      </c>
      <c r="N3326" s="5">
        <v>42007</v>
      </c>
      <c r="O3326" s="7">
        <v>1983</v>
      </c>
      <c r="P3326" s="7">
        <v>3098</v>
      </c>
      <c r="Q3326" s="7">
        <v>1115</v>
      </c>
      <c r="R3326" s="6">
        <v>40</v>
      </c>
      <c r="S3326" s="7">
        <v>123920</v>
      </c>
      <c r="T3326" s="8">
        <v>0.03</v>
      </c>
      <c r="U3326" s="7">
        <v>3717.6</v>
      </c>
      <c r="V3326" s="7">
        <v>120202.4</v>
      </c>
      <c r="W3326" s="7">
        <v>1951</v>
      </c>
      <c r="X3326" s="7">
        <v>20440</v>
      </c>
      <c r="Y3326" s="9">
        <f>+DAY('TABLA PRINCIPAL'!$B3326)</f>
        <v>1</v>
      </c>
      <c r="Z3326" s="9">
        <f>+MONTH('TABLA PRINCIPAL'!$B3326)</f>
        <v>1</v>
      </c>
      <c r="AA3326" s="9">
        <f>+YEAR('TABLA PRINCIPAL'!$B3326)</f>
        <v>2015</v>
      </c>
      <c r="AB3326" s="22" t="str">
        <f>+IF(Ventas_Oficina[[#This Row],[Total del pedido]]&gt;=100000,"SI","NO")</f>
        <v>SI</v>
      </c>
      <c r="AC3326" s="22" t="str">
        <f>+_xlfn.XLOOKUP(Ventas_Oficina[[#This Row],[Nº de artículo]],AUXILIAR!A3324:A8230,AUXILIAR!D3324:D8230,"Error",0)</f>
        <v>Enviado a tiempo</v>
      </c>
      <c r="AD3326" s="22" t="str">
        <f>+IF(AND(Ventas_Oficina[[#This Row],[Total]]&gt;75000,Ventas_Oficina[[#This Row],[Envio a tiempo]]="Enviado a tiempo"),"Buena Venta","Venta Mala")</f>
        <v>Venta Mala</v>
      </c>
    </row>
    <row r="3327" spans="1:30" x14ac:dyDescent="0.25">
      <c r="A3327" s="26">
        <v>1541325</v>
      </c>
      <c r="B3327" s="10">
        <v>42732</v>
      </c>
      <c r="C3327" s="11" t="s">
        <v>167</v>
      </c>
      <c r="D3327" s="11" t="s">
        <v>137</v>
      </c>
      <c r="E3327" s="11" t="s">
        <v>4</v>
      </c>
      <c r="F3327" s="11" t="s">
        <v>5</v>
      </c>
      <c r="G3327" s="11" t="s">
        <v>1008</v>
      </c>
      <c r="H3327" s="11" t="s">
        <v>6</v>
      </c>
      <c r="I3327" s="11" t="s">
        <v>1012</v>
      </c>
      <c r="J3327" s="11" t="s">
        <v>1026</v>
      </c>
      <c r="K3327" s="11" t="s">
        <v>1261</v>
      </c>
      <c r="L3327" s="11" t="s">
        <v>1265</v>
      </c>
      <c r="M3327" s="11" t="s">
        <v>1272</v>
      </c>
      <c r="N3327" s="10">
        <v>42734</v>
      </c>
      <c r="O3327" s="12">
        <v>239</v>
      </c>
      <c r="P3327" s="12">
        <v>426</v>
      </c>
      <c r="Q3327" s="12">
        <v>187</v>
      </c>
      <c r="R3327" s="11">
        <v>39</v>
      </c>
      <c r="S3327" s="12">
        <v>16614</v>
      </c>
      <c r="T3327" s="13">
        <v>7.0000000000000007E-2</v>
      </c>
      <c r="U3327" s="12">
        <v>1162.98</v>
      </c>
      <c r="V3327" s="12">
        <v>15451.02</v>
      </c>
      <c r="W3327" s="12">
        <v>120</v>
      </c>
      <c r="X3327" s="12">
        <v>14522</v>
      </c>
      <c r="Y3327" s="14">
        <f>+DAY('TABLA PRINCIPAL'!$B3327)</f>
        <v>28</v>
      </c>
      <c r="Z3327" s="14">
        <f>+MONTH('TABLA PRINCIPAL'!$B3327)</f>
        <v>12</v>
      </c>
      <c r="AA3327" s="14">
        <f>+YEAR('TABLA PRINCIPAL'!$B3327)</f>
        <v>2016</v>
      </c>
      <c r="AB3327" s="22" t="str">
        <f>+IF(Ventas_Oficina[[#This Row],[Total del pedido]]&gt;=100000,"SI","NO")</f>
        <v>NO</v>
      </c>
      <c r="AC3327" s="22" t="str">
        <f>+_xlfn.XLOOKUP(Ventas_Oficina[[#This Row],[Nº de artículo]],AUXILIAR!A3325:A8231,AUXILIAR!D3325:D8231,"Error",0)</f>
        <v>Enviado a tiempo</v>
      </c>
      <c r="AD3327" s="22" t="str">
        <f>+IF(AND(Ventas_Oficina[[#This Row],[Total]]&gt;75000,Ventas_Oficina[[#This Row],[Envio a tiempo]]="Enviado a tiempo"),"Buena Venta","Venta Mala")</f>
        <v>Venta Mala</v>
      </c>
    </row>
    <row r="3328" spans="1:30" x14ac:dyDescent="0.25">
      <c r="A3328" s="25">
        <v>1541325</v>
      </c>
      <c r="B3328" s="5">
        <v>41638</v>
      </c>
      <c r="C3328" s="6" t="s">
        <v>431</v>
      </c>
      <c r="D3328" s="6" t="s">
        <v>29</v>
      </c>
      <c r="E3328" s="6" t="s">
        <v>12</v>
      </c>
      <c r="F3328" s="6" t="s">
        <v>13</v>
      </c>
      <c r="G3328" s="6" t="s">
        <v>1007</v>
      </c>
      <c r="H3328" s="6" t="s">
        <v>14</v>
      </c>
      <c r="I3328" s="6" t="s">
        <v>1016</v>
      </c>
      <c r="J3328" s="6" t="s">
        <v>1049</v>
      </c>
      <c r="K3328" s="6" t="s">
        <v>1261</v>
      </c>
      <c r="L3328" s="6" t="s">
        <v>1267</v>
      </c>
      <c r="M3328" s="6" t="s">
        <v>1272</v>
      </c>
      <c r="N3328" s="5">
        <v>41638</v>
      </c>
      <c r="O3328" s="7">
        <v>184</v>
      </c>
      <c r="P3328" s="7">
        <v>288</v>
      </c>
      <c r="Q3328" s="7">
        <v>104</v>
      </c>
      <c r="R3328" s="6">
        <v>31</v>
      </c>
      <c r="S3328" s="7">
        <v>8928</v>
      </c>
      <c r="T3328" s="8">
        <v>0.06</v>
      </c>
      <c r="U3328" s="7">
        <v>535.67999999999995</v>
      </c>
      <c r="V3328" s="7">
        <v>8392.32</v>
      </c>
      <c r="W3328" s="7">
        <v>99</v>
      </c>
      <c r="X3328" s="7">
        <v>16509</v>
      </c>
      <c r="Y3328" s="9">
        <f>+DAY('TABLA PRINCIPAL'!$B3328)</f>
        <v>30</v>
      </c>
      <c r="Z3328" s="9">
        <f>+MONTH('TABLA PRINCIPAL'!$B3328)</f>
        <v>12</v>
      </c>
      <c r="AA3328" s="9">
        <f>+YEAR('TABLA PRINCIPAL'!$B3328)</f>
        <v>2013</v>
      </c>
      <c r="AB3328" s="22" t="str">
        <f>+IF(Ventas_Oficina[[#This Row],[Total del pedido]]&gt;=100000,"SI","NO")</f>
        <v>NO</v>
      </c>
      <c r="AC3328" s="22" t="str">
        <f>+_xlfn.XLOOKUP(Ventas_Oficina[[#This Row],[Nº de artículo]],AUXILIAR!A3326:A8232,AUXILIAR!D3326:D8232,"Error",0)</f>
        <v>Enviado a tiempo</v>
      </c>
      <c r="AD3328" s="22" t="str">
        <f>+IF(AND(Ventas_Oficina[[#This Row],[Total]]&gt;75000,Ventas_Oficina[[#This Row],[Envio a tiempo]]="Enviado a tiempo"),"Buena Venta","Venta Mala")</f>
        <v>Venta Mala</v>
      </c>
    </row>
    <row r="3329" spans="1:30" x14ac:dyDescent="0.25">
      <c r="A3329" s="26">
        <v>1541691</v>
      </c>
      <c r="B3329" s="10">
        <v>42404</v>
      </c>
      <c r="C3329" s="11" t="s">
        <v>231</v>
      </c>
      <c r="D3329" s="11" t="s">
        <v>71</v>
      </c>
      <c r="E3329" s="11" t="s">
        <v>4</v>
      </c>
      <c r="F3329" s="11" t="s">
        <v>5</v>
      </c>
      <c r="G3329" s="11" t="s">
        <v>1007</v>
      </c>
      <c r="H3329" s="11" t="s">
        <v>17</v>
      </c>
      <c r="I3329" s="11" t="s">
        <v>1013</v>
      </c>
      <c r="J3329" s="11" t="s">
        <v>1043</v>
      </c>
      <c r="K3329" s="11" t="s">
        <v>1261</v>
      </c>
      <c r="L3329" s="11" t="s">
        <v>1265</v>
      </c>
      <c r="M3329" s="11" t="s">
        <v>1272</v>
      </c>
      <c r="N3329" s="10">
        <v>42405</v>
      </c>
      <c r="O3329" s="12">
        <v>6059</v>
      </c>
      <c r="P3329" s="12">
        <v>10098</v>
      </c>
      <c r="Q3329" s="12">
        <v>4039</v>
      </c>
      <c r="R3329" s="11">
        <v>41</v>
      </c>
      <c r="S3329" s="12">
        <v>414018</v>
      </c>
      <c r="T3329" s="13">
        <v>0.08</v>
      </c>
      <c r="U3329" s="12">
        <v>33121.440000000002</v>
      </c>
      <c r="V3329" s="12">
        <v>380896.56</v>
      </c>
      <c r="W3329" s="12">
        <v>718</v>
      </c>
      <c r="X3329" s="12">
        <v>45082</v>
      </c>
      <c r="Y3329" s="14">
        <f>+DAY('TABLA PRINCIPAL'!$B3329)</f>
        <v>4</v>
      </c>
      <c r="Z3329" s="14">
        <f>+MONTH('TABLA PRINCIPAL'!$B3329)</f>
        <v>2</v>
      </c>
      <c r="AA3329" s="14">
        <f>+YEAR('TABLA PRINCIPAL'!$B3329)</f>
        <v>2016</v>
      </c>
      <c r="AB3329" s="22" t="str">
        <f>+IF(Ventas_Oficina[[#This Row],[Total del pedido]]&gt;=100000,"SI","NO")</f>
        <v>SI</v>
      </c>
      <c r="AC3329" s="22" t="str">
        <f>+_xlfn.XLOOKUP(Ventas_Oficina[[#This Row],[Nº de artículo]],AUXILIAR!A3327:A8233,AUXILIAR!D3327:D8233,"Error",0)</f>
        <v>No enviado a tiempo</v>
      </c>
      <c r="AD3329" s="22" t="str">
        <f>+IF(AND(Ventas_Oficina[[#This Row],[Total]]&gt;75000,Ventas_Oficina[[#This Row],[Envio a tiempo]]="Enviado a tiempo"),"Buena Venta","Venta Mala")</f>
        <v>Venta Mala</v>
      </c>
    </row>
    <row r="3330" spans="1:30" x14ac:dyDescent="0.25">
      <c r="A3330" s="25">
        <v>1541691</v>
      </c>
      <c r="B3330" s="5">
        <v>42338</v>
      </c>
      <c r="C3330" s="6" t="s">
        <v>833</v>
      </c>
      <c r="D3330" s="6" t="s">
        <v>48</v>
      </c>
      <c r="E3330" s="6" t="s">
        <v>4</v>
      </c>
      <c r="F3330" s="6" t="s">
        <v>5</v>
      </c>
      <c r="G3330" s="6" t="s">
        <v>1010</v>
      </c>
      <c r="H3330" s="6" t="s">
        <v>34</v>
      </c>
      <c r="I3330" s="6" t="s">
        <v>1016</v>
      </c>
      <c r="J3330" s="6" t="s">
        <v>1040</v>
      </c>
      <c r="K3330" s="6" t="s">
        <v>1261</v>
      </c>
      <c r="L3330" s="6" t="s">
        <v>1267</v>
      </c>
      <c r="M3330" s="6" t="s">
        <v>1272</v>
      </c>
      <c r="N3330" s="5">
        <v>42339</v>
      </c>
      <c r="O3330" s="7">
        <v>2156</v>
      </c>
      <c r="P3330" s="7">
        <v>3655</v>
      </c>
      <c r="Q3330" s="7">
        <v>1499</v>
      </c>
      <c r="R3330" s="6">
        <v>26</v>
      </c>
      <c r="S3330" s="7">
        <v>95030</v>
      </c>
      <c r="T3330" s="8">
        <v>0.03</v>
      </c>
      <c r="U3330" s="7">
        <v>2850.9</v>
      </c>
      <c r="V3330" s="7">
        <v>92179.1</v>
      </c>
      <c r="W3330" s="7">
        <v>1389</v>
      </c>
      <c r="X3330" s="7">
        <v>26735</v>
      </c>
      <c r="Y3330" s="9">
        <f>+DAY('TABLA PRINCIPAL'!$B3330)</f>
        <v>30</v>
      </c>
      <c r="Z3330" s="9">
        <f>+MONTH('TABLA PRINCIPAL'!$B3330)</f>
        <v>11</v>
      </c>
      <c r="AA3330" s="9">
        <f>+YEAR('TABLA PRINCIPAL'!$B3330)</f>
        <v>2015</v>
      </c>
      <c r="AB3330" s="22" t="str">
        <f>+IF(Ventas_Oficina[[#This Row],[Total del pedido]]&gt;=100000,"SI","NO")</f>
        <v>NO</v>
      </c>
      <c r="AC3330" s="22" t="str">
        <f>+_xlfn.XLOOKUP(Ventas_Oficina[[#This Row],[Nº de artículo]],AUXILIAR!A3328:A8234,AUXILIAR!D3328:D8234,"Error",0)</f>
        <v>No enviado a tiempo</v>
      </c>
      <c r="AD3330" s="22" t="str">
        <f>+IF(AND(Ventas_Oficina[[#This Row],[Total]]&gt;75000,Ventas_Oficina[[#This Row],[Envio a tiempo]]="Enviado a tiempo"),"Buena Venta","Venta Mala")</f>
        <v>Venta Mala</v>
      </c>
    </row>
    <row r="3331" spans="1:30" x14ac:dyDescent="0.25">
      <c r="A3331" s="26">
        <v>1542056</v>
      </c>
      <c r="B3331" s="10">
        <v>42447</v>
      </c>
      <c r="C3331" s="11" t="s">
        <v>834</v>
      </c>
      <c r="D3331" s="11" t="s">
        <v>133</v>
      </c>
      <c r="E3331" s="11" t="s">
        <v>12</v>
      </c>
      <c r="F3331" s="11" t="s">
        <v>13</v>
      </c>
      <c r="G3331" s="11" t="s">
        <v>1007</v>
      </c>
      <c r="H3331" s="11" t="s">
        <v>42</v>
      </c>
      <c r="I3331" s="11" t="s">
        <v>1015</v>
      </c>
      <c r="J3331" s="11" t="s">
        <v>1018</v>
      </c>
      <c r="K3331" s="11" t="s">
        <v>1262</v>
      </c>
      <c r="L3331" s="11" t="s">
        <v>1270</v>
      </c>
      <c r="M3331" s="11" t="s">
        <v>1274</v>
      </c>
      <c r="N3331" s="10">
        <v>42447</v>
      </c>
      <c r="O3331" s="12">
        <v>15650</v>
      </c>
      <c r="P3331" s="12">
        <v>30097</v>
      </c>
      <c r="Q3331" s="12">
        <v>14447</v>
      </c>
      <c r="R3331" s="11">
        <v>47</v>
      </c>
      <c r="S3331" s="12">
        <v>1414559</v>
      </c>
      <c r="T3331" s="13">
        <v>0.02</v>
      </c>
      <c r="U3331" s="12">
        <v>28291.18</v>
      </c>
      <c r="V3331" s="12">
        <v>1386267.82</v>
      </c>
      <c r="W3331" s="12">
        <v>718</v>
      </c>
      <c r="X3331" s="12">
        <v>67497</v>
      </c>
      <c r="Y3331" s="14">
        <f>+DAY('TABLA PRINCIPAL'!$B3331)</f>
        <v>18</v>
      </c>
      <c r="Z3331" s="14">
        <f>+MONTH('TABLA PRINCIPAL'!$B3331)</f>
        <v>3</v>
      </c>
      <c r="AA3331" s="14">
        <f>+YEAR('TABLA PRINCIPAL'!$B3331)</f>
        <v>2016</v>
      </c>
      <c r="AB3331" s="22" t="str">
        <f>+IF(Ventas_Oficina[[#This Row],[Total del pedido]]&gt;=100000,"SI","NO")</f>
        <v>SI</v>
      </c>
      <c r="AC3331" s="22" t="str">
        <f>+_xlfn.XLOOKUP(Ventas_Oficina[[#This Row],[Nº de artículo]],AUXILIAR!A3329:A8235,AUXILIAR!D3329:D8235,"Error",0)</f>
        <v>No enviado a tiempo</v>
      </c>
      <c r="AD3331" s="22" t="str">
        <f>+IF(AND(Ventas_Oficina[[#This Row],[Total]]&gt;75000,Ventas_Oficina[[#This Row],[Envio a tiempo]]="Enviado a tiempo"),"Buena Venta","Venta Mala")</f>
        <v>Venta Mala</v>
      </c>
    </row>
    <row r="3332" spans="1:30" x14ac:dyDescent="0.25">
      <c r="A3332" s="25">
        <v>1542056</v>
      </c>
      <c r="B3332" s="5">
        <v>42301</v>
      </c>
      <c r="C3332" s="6" t="s">
        <v>7</v>
      </c>
      <c r="D3332" s="6" t="s">
        <v>8</v>
      </c>
      <c r="E3332" s="6" t="s">
        <v>4</v>
      </c>
      <c r="F3332" s="6" t="s">
        <v>5</v>
      </c>
      <c r="G3332" s="6" t="s">
        <v>1010</v>
      </c>
      <c r="H3332" s="6" t="s">
        <v>9</v>
      </c>
      <c r="I3332" s="6" t="s">
        <v>1016</v>
      </c>
      <c r="J3332" s="6" t="s">
        <v>1045</v>
      </c>
      <c r="K3332" s="6" t="s">
        <v>1261</v>
      </c>
      <c r="L3332" s="6" t="s">
        <v>1266</v>
      </c>
      <c r="M3332" s="6" t="s">
        <v>1272</v>
      </c>
      <c r="N3332" s="5">
        <v>42303</v>
      </c>
      <c r="O3332" s="7">
        <v>93</v>
      </c>
      <c r="P3332" s="7">
        <v>148</v>
      </c>
      <c r="Q3332" s="7">
        <v>55</v>
      </c>
      <c r="R3332" s="6">
        <v>29</v>
      </c>
      <c r="S3332" s="7">
        <v>4292</v>
      </c>
      <c r="T3332" s="8">
        <v>0.03</v>
      </c>
      <c r="U3332" s="7">
        <v>128.76</v>
      </c>
      <c r="V3332" s="7">
        <v>4163.24</v>
      </c>
      <c r="W3332" s="7">
        <v>70</v>
      </c>
      <c r="X3332" s="7">
        <v>2882</v>
      </c>
      <c r="Y3332" s="9">
        <f>+DAY('TABLA PRINCIPAL'!$B3332)</f>
        <v>24</v>
      </c>
      <c r="Z3332" s="9">
        <f>+MONTH('TABLA PRINCIPAL'!$B3332)</f>
        <v>10</v>
      </c>
      <c r="AA3332" s="9">
        <f>+YEAR('TABLA PRINCIPAL'!$B3332)</f>
        <v>2015</v>
      </c>
      <c r="AB3332" s="22" t="str">
        <f>+IF(Ventas_Oficina[[#This Row],[Total del pedido]]&gt;=100000,"SI","NO")</f>
        <v>NO</v>
      </c>
      <c r="AC3332" s="22" t="str">
        <f>+_xlfn.XLOOKUP(Ventas_Oficina[[#This Row],[Nº de artículo]],AUXILIAR!A3330:A8236,AUXILIAR!D3330:D8236,"Error",0)</f>
        <v>No enviado a tiempo</v>
      </c>
      <c r="AD3332" s="22" t="str">
        <f>+IF(AND(Ventas_Oficina[[#This Row],[Total]]&gt;75000,Ventas_Oficina[[#This Row],[Envio a tiempo]]="Enviado a tiempo"),"Buena Venta","Venta Mala")</f>
        <v>Venta Mala</v>
      </c>
    </row>
    <row r="3333" spans="1:30" x14ac:dyDescent="0.25">
      <c r="A3333" s="26">
        <v>1542056</v>
      </c>
      <c r="B3333" s="10">
        <v>41910</v>
      </c>
      <c r="C3333" s="11" t="s">
        <v>236</v>
      </c>
      <c r="D3333" s="11" t="s">
        <v>209</v>
      </c>
      <c r="E3333" s="11" t="s">
        <v>4</v>
      </c>
      <c r="F3333" s="11" t="s">
        <v>5</v>
      </c>
      <c r="G3333" s="11" t="s">
        <v>1010</v>
      </c>
      <c r="H3333" s="11" t="s">
        <v>6</v>
      </c>
      <c r="I3333" s="11" t="s">
        <v>1013</v>
      </c>
      <c r="J3333" s="11" t="s">
        <v>1018</v>
      </c>
      <c r="K3333" s="11" t="s">
        <v>1261</v>
      </c>
      <c r="L3333" s="11" t="s">
        <v>1265</v>
      </c>
      <c r="M3333" s="11" t="s">
        <v>1272</v>
      </c>
      <c r="N3333" s="10">
        <v>41911</v>
      </c>
      <c r="O3333" s="12">
        <v>15650</v>
      </c>
      <c r="P3333" s="12">
        <v>30097</v>
      </c>
      <c r="Q3333" s="12">
        <v>14447</v>
      </c>
      <c r="R3333" s="11">
        <v>8</v>
      </c>
      <c r="S3333" s="12">
        <v>240776</v>
      </c>
      <c r="T3333" s="13">
        <v>7.0000000000000007E-2</v>
      </c>
      <c r="U3333" s="12">
        <v>16854.320000000003</v>
      </c>
      <c r="V3333" s="12">
        <v>223921.68</v>
      </c>
      <c r="W3333" s="12">
        <v>718</v>
      </c>
      <c r="X3333" s="12">
        <v>449485</v>
      </c>
      <c r="Y3333" s="14">
        <f>+DAY('TABLA PRINCIPAL'!$B3333)</f>
        <v>28</v>
      </c>
      <c r="Z3333" s="14">
        <f>+MONTH('TABLA PRINCIPAL'!$B3333)</f>
        <v>9</v>
      </c>
      <c r="AA3333" s="14">
        <f>+YEAR('TABLA PRINCIPAL'!$B3333)</f>
        <v>2014</v>
      </c>
      <c r="AB3333" s="22" t="str">
        <f>+IF(Ventas_Oficina[[#This Row],[Total del pedido]]&gt;=100000,"SI","NO")</f>
        <v>SI</v>
      </c>
      <c r="AC3333" s="22" t="str">
        <f>+_xlfn.XLOOKUP(Ventas_Oficina[[#This Row],[Nº de artículo]],AUXILIAR!A3331:A8237,AUXILIAR!D3331:D8237,"Error",0)</f>
        <v>Enviado a tiempo</v>
      </c>
      <c r="AD3333" s="22" t="str">
        <f>+IF(AND(Ventas_Oficina[[#This Row],[Total]]&gt;75000,Ventas_Oficina[[#This Row],[Envio a tiempo]]="Enviado a tiempo"),"Buena Venta","Venta Mala")</f>
        <v>Buena Venta</v>
      </c>
    </row>
    <row r="3334" spans="1:30" x14ac:dyDescent="0.25">
      <c r="A3334" s="25">
        <v>1542421</v>
      </c>
      <c r="B3334" s="5">
        <v>42410</v>
      </c>
      <c r="C3334" s="6" t="s">
        <v>224</v>
      </c>
      <c r="D3334" s="6" t="s">
        <v>152</v>
      </c>
      <c r="E3334" s="6" t="s">
        <v>4</v>
      </c>
      <c r="F3334" s="6" t="s">
        <v>5</v>
      </c>
      <c r="G3334" s="6" t="s">
        <v>1007</v>
      </c>
      <c r="H3334" s="6" t="s">
        <v>39</v>
      </c>
      <c r="I3334" s="6" t="s">
        <v>1014</v>
      </c>
      <c r="J3334" s="6" t="s">
        <v>1068</v>
      </c>
      <c r="K3334" s="6" t="s">
        <v>1261</v>
      </c>
      <c r="L3334" s="6" t="s">
        <v>1266</v>
      </c>
      <c r="M3334" s="6" t="s">
        <v>1272</v>
      </c>
      <c r="N3334" s="5">
        <v>42411</v>
      </c>
      <c r="O3334" s="7">
        <v>446</v>
      </c>
      <c r="P3334" s="7">
        <v>1089</v>
      </c>
      <c r="Q3334" s="7">
        <v>643</v>
      </c>
      <c r="R3334" s="6">
        <v>18</v>
      </c>
      <c r="S3334" s="7">
        <v>19602</v>
      </c>
      <c r="T3334" s="8">
        <v>0.08</v>
      </c>
      <c r="U3334" s="7">
        <v>1568.16</v>
      </c>
      <c r="V3334" s="7">
        <v>18033.84</v>
      </c>
      <c r="W3334" s="7">
        <v>450</v>
      </c>
      <c r="X3334" s="7">
        <v>19253</v>
      </c>
      <c r="Y3334" s="9">
        <f>+DAY('TABLA PRINCIPAL'!$B3334)</f>
        <v>10</v>
      </c>
      <c r="Z3334" s="9">
        <f>+MONTH('TABLA PRINCIPAL'!$B3334)</f>
        <v>2</v>
      </c>
      <c r="AA3334" s="9">
        <f>+YEAR('TABLA PRINCIPAL'!$B3334)</f>
        <v>2016</v>
      </c>
      <c r="AB3334" s="22" t="str">
        <f>+IF(Ventas_Oficina[[#This Row],[Total del pedido]]&gt;=100000,"SI","NO")</f>
        <v>NO</v>
      </c>
      <c r="AC3334" s="22" t="str">
        <f>+_xlfn.XLOOKUP(Ventas_Oficina[[#This Row],[Nº de artículo]],AUXILIAR!A3332:A8238,AUXILIAR!D3332:D8238,"Error",0)</f>
        <v>No enviado a tiempo</v>
      </c>
      <c r="AD3334" s="22" t="str">
        <f>+IF(AND(Ventas_Oficina[[#This Row],[Total]]&gt;75000,Ventas_Oficina[[#This Row],[Envio a tiempo]]="Enviado a tiempo"),"Buena Venta","Venta Mala")</f>
        <v>Venta Mala</v>
      </c>
    </row>
    <row r="3335" spans="1:30" x14ac:dyDescent="0.25">
      <c r="A3335" s="26">
        <v>1542421</v>
      </c>
      <c r="B3335" s="10">
        <v>42144</v>
      </c>
      <c r="C3335" s="11" t="s">
        <v>240</v>
      </c>
      <c r="D3335" s="11" t="s">
        <v>68</v>
      </c>
      <c r="E3335" s="11" t="s">
        <v>12</v>
      </c>
      <c r="F3335" s="11" t="s">
        <v>13</v>
      </c>
      <c r="G3335" s="11" t="s">
        <v>1010</v>
      </c>
      <c r="H3335" s="11" t="s">
        <v>14</v>
      </c>
      <c r="I3335" s="11" t="s">
        <v>1014</v>
      </c>
      <c r="J3335" s="11" t="s">
        <v>1038</v>
      </c>
      <c r="K3335" s="11" t="s">
        <v>1261</v>
      </c>
      <c r="L3335" s="11" t="s">
        <v>1266</v>
      </c>
      <c r="M3335" s="11" t="s">
        <v>1273</v>
      </c>
      <c r="N3335" s="10">
        <v>42146</v>
      </c>
      <c r="O3335" s="12">
        <v>9939</v>
      </c>
      <c r="P3335" s="12">
        <v>16293</v>
      </c>
      <c r="Q3335" s="12">
        <v>6354</v>
      </c>
      <c r="R3335" s="11">
        <v>45</v>
      </c>
      <c r="S3335" s="12">
        <v>733185</v>
      </c>
      <c r="T3335" s="13">
        <v>0.02</v>
      </c>
      <c r="U3335" s="12">
        <v>14663.7</v>
      </c>
      <c r="V3335" s="12">
        <v>718521.3</v>
      </c>
      <c r="W3335" s="12">
        <v>1999</v>
      </c>
      <c r="X3335" s="12">
        <v>335362</v>
      </c>
      <c r="Y3335" s="14">
        <f>+DAY('TABLA PRINCIPAL'!$B3335)</f>
        <v>20</v>
      </c>
      <c r="Z3335" s="14">
        <f>+MONTH('TABLA PRINCIPAL'!$B3335)</f>
        <v>5</v>
      </c>
      <c r="AA3335" s="14">
        <f>+YEAR('TABLA PRINCIPAL'!$B3335)</f>
        <v>2015</v>
      </c>
      <c r="AB3335" s="22" t="str">
        <f>+IF(Ventas_Oficina[[#This Row],[Total del pedido]]&gt;=100000,"SI","NO")</f>
        <v>SI</v>
      </c>
      <c r="AC3335" s="22" t="str">
        <f>+_xlfn.XLOOKUP(Ventas_Oficina[[#This Row],[Nº de artículo]],AUXILIAR!A3333:A8239,AUXILIAR!D3333:D8239,"Error",0)</f>
        <v>No enviado a tiempo</v>
      </c>
      <c r="AD3335" s="22" t="str">
        <f>+IF(AND(Ventas_Oficina[[#This Row],[Total]]&gt;75000,Ventas_Oficina[[#This Row],[Envio a tiempo]]="Enviado a tiempo"),"Buena Venta","Venta Mala")</f>
        <v>Venta Mala</v>
      </c>
    </row>
    <row r="3336" spans="1:30" x14ac:dyDescent="0.25">
      <c r="A3336" s="25">
        <v>1542421</v>
      </c>
      <c r="B3336" s="5">
        <v>42153</v>
      </c>
      <c r="C3336" s="6" t="s">
        <v>169</v>
      </c>
      <c r="D3336" s="6" t="s">
        <v>244</v>
      </c>
      <c r="E3336" s="6" t="s">
        <v>4</v>
      </c>
      <c r="F3336" s="6" t="s">
        <v>5</v>
      </c>
      <c r="G3336" s="6" t="s">
        <v>1010</v>
      </c>
      <c r="H3336" s="6" t="s">
        <v>58</v>
      </c>
      <c r="I3336" s="6" t="s">
        <v>1016</v>
      </c>
      <c r="J3336" s="6" t="s">
        <v>1055</v>
      </c>
      <c r="K3336" s="6" t="s">
        <v>1261</v>
      </c>
      <c r="L3336" s="6" t="s">
        <v>1266</v>
      </c>
      <c r="M3336" s="6" t="s">
        <v>1272</v>
      </c>
      <c r="N3336" s="5">
        <v>42153</v>
      </c>
      <c r="O3336" s="7">
        <v>250</v>
      </c>
      <c r="P3336" s="7">
        <v>568</v>
      </c>
      <c r="Q3336" s="7">
        <v>318</v>
      </c>
      <c r="R3336" s="6">
        <v>23</v>
      </c>
      <c r="S3336" s="7">
        <v>13064</v>
      </c>
      <c r="T3336" s="8">
        <v>0.09</v>
      </c>
      <c r="U3336" s="7">
        <v>1175.76</v>
      </c>
      <c r="V3336" s="7">
        <v>11888.24</v>
      </c>
      <c r="W3336" s="7">
        <v>360</v>
      </c>
      <c r="X3336" s="7">
        <v>16972</v>
      </c>
      <c r="Y3336" s="9">
        <f>+DAY('TABLA PRINCIPAL'!$B3336)</f>
        <v>29</v>
      </c>
      <c r="Z3336" s="9">
        <f>+MONTH('TABLA PRINCIPAL'!$B3336)</f>
        <v>5</v>
      </c>
      <c r="AA3336" s="9">
        <f>+YEAR('TABLA PRINCIPAL'!$B3336)</f>
        <v>2015</v>
      </c>
      <c r="AB3336" s="22" t="str">
        <f>+IF(Ventas_Oficina[[#This Row],[Total del pedido]]&gt;=100000,"SI","NO")</f>
        <v>NO</v>
      </c>
      <c r="AC3336" s="22" t="str">
        <f>+_xlfn.XLOOKUP(Ventas_Oficina[[#This Row],[Nº de artículo]],AUXILIAR!A3334:A8240,AUXILIAR!D3334:D8240,"Error",0)</f>
        <v>Enviado a tiempo</v>
      </c>
      <c r="AD3336" s="22" t="str">
        <f>+IF(AND(Ventas_Oficina[[#This Row],[Total]]&gt;75000,Ventas_Oficina[[#This Row],[Envio a tiempo]]="Enviado a tiempo"),"Buena Venta","Venta Mala")</f>
        <v>Venta Mala</v>
      </c>
    </row>
    <row r="3337" spans="1:30" x14ac:dyDescent="0.25">
      <c r="A3337" s="26">
        <v>1542421</v>
      </c>
      <c r="B3337" s="10">
        <v>42309</v>
      </c>
      <c r="C3337" s="11" t="s">
        <v>521</v>
      </c>
      <c r="D3337" s="11" t="s">
        <v>23</v>
      </c>
      <c r="E3337" s="11" t="s">
        <v>4</v>
      </c>
      <c r="F3337" s="11" t="s">
        <v>5</v>
      </c>
      <c r="G3337" s="11" t="s">
        <v>1009</v>
      </c>
      <c r="H3337" s="11" t="s">
        <v>24</v>
      </c>
      <c r="I3337" s="11" t="s">
        <v>1013</v>
      </c>
      <c r="J3337" s="11" t="s">
        <v>1073</v>
      </c>
      <c r="K3337" s="11" t="s">
        <v>1261</v>
      </c>
      <c r="L3337" s="11" t="s">
        <v>1267</v>
      </c>
      <c r="M3337" s="11" t="s">
        <v>1272</v>
      </c>
      <c r="N3337" s="10">
        <v>42311</v>
      </c>
      <c r="O3337" s="12">
        <v>550</v>
      </c>
      <c r="P3337" s="12">
        <v>1222</v>
      </c>
      <c r="Q3337" s="12">
        <v>672</v>
      </c>
      <c r="R3337" s="11">
        <v>38</v>
      </c>
      <c r="S3337" s="12">
        <v>46436</v>
      </c>
      <c r="T3337" s="13">
        <v>0.03</v>
      </c>
      <c r="U3337" s="12">
        <v>1393.08</v>
      </c>
      <c r="V3337" s="12">
        <v>45042.92</v>
      </c>
      <c r="W3337" s="12">
        <v>285</v>
      </c>
      <c r="X3337" s="12">
        <v>3009</v>
      </c>
      <c r="Y3337" s="14">
        <f>+DAY('TABLA PRINCIPAL'!$B3337)</f>
        <v>1</v>
      </c>
      <c r="Z3337" s="14">
        <f>+MONTH('TABLA PRINCIPAL'!$B3337)</f>
        <v>11</v>
      </c>
      <c r="AA3337" s="14">
        <f>+YEAR('TABLA PRINCIPAL'!$B3337)</f>
        <v>2015</v>
      </c>
      <c r="AB3337" s="22" t="str">
        <f>+IF(Ventas_Oficina[[#This Row],[Total del pedido]]&gt;=100000,"SI","NO")</f>
        <v>NO</v>
      </c>
      <c r="AC3337" s="22" t="str">
        <f>+_xlfn.XLOOKUP(Ventas_Oficina[[#This Row],[Nº de artículo]],AUXILIAR!A3335:A8241,AUXILIAR!D3335:D8241,"Error",0)</f>
        <v>No enviado a tiempo</v>
      </c>
      <c r="AD3337" s="22" t="str">
        <f>+IF(AND(Ventas_Oficina[[#This Row],[Total]]&gt;75000,Ventas_Oficina[[#This Row],[Envio a tiempo]]="Enviado a tiempo"),"Buena Venta","Venta Mala")</f>
        <v>Venta Mala</v>
      </c>
    </row>
    <row r="3338" spans="1:30" x14ac:dyDescent="0.25">
      <c r="A3338" s="25">
        <v>1542786</v>
      </c>
      <c r="B3338" s="5">
        <v>42336</v>
      </c>
      <c r="C3338" s="6" t="s">
        <v>414</v>
      </c>
      <c r="D3338" s="6" t="s">
        <v>199</v>
      </c>
      <c r="E3338" s="6" t="s">
        <v>4</v>
      </c>
      <c r="F3338" s="6" t="s">
        <v>5</v>
      </c>
      <c r="G3338" s="6" t="s">
        <v>1009</v>
      </c>
      <c r="H3338" s="6" t="s">
        <v>24</v>
      </c>
      <c r="I3338" s="6" t="s">
        <v>1014</v>
      </c>
      <c r="J3338" s="6" t="s">
        <v>1041</v>
      </c>
      <c r="K3338" s="6" t="s">
        <v>1262</v>
      </c>
      <c r="L3338" s="6" t="s">
        <v>1265</v>
      </c>
      <c r="M3338" s="6" t="s">
        <v>1272</v>
      </c>
      <c r="N3338" s="5">
        <v>42339</v>
      </c>
      <c r="O3338" s="7">
        <v>245</v>
      </c>
      <c r="P3338" s="7">
        <v>389</v>
      </c>
      <c r="Q3338" s="7">
        <v>144</v>
      </c>
      <c r="R3338" s="6">
        <v>39</v>
      </c>
      <c r="S3338" s="7">
        <v>15171</v>
      </c>
      <c r="T3338" s="8">
        <v>0.09</v>
      </c>
      <c r="U3338" s="7">
        <v>1365.3899999999999</v>
      </c>
      <c r="V3338" s="7">
        <v>13805.61</v>
      </c>
      <c r="W3338" s="7">
        <v>701</v>
      </c>
      <c r="X3338" s="7">
        <v>3182</v>
      </c>
      <c r="Y3338" s="9">
        <f>+DAY('TABLA PRINCIPAL'!$B3338)</f>
        <v>28</v>
      </c>
      <c r="Z3338" s="9">
        <f>+MONTH('TABLA PRINCIPAL'!$B3338)</f>
        <v>11</v>
      </c>
      <c r="AA3338" s="9">
        <f>+YEAR('TABLA PRINCIPAL'!$B3338)</f>
        <v>2015</v>
      </c>
      <c r="AB3338" s="22" t="str">
        <f>+IF(Ventas_Oficina[[#This Row],[Total del pedido]]&gt;=100000,"SI","NO")</f>
        <v>NO</v>
      </c>
      <c r="AC3338" s="22" t="str">
        <f>+_xlfn.XLOOKUP(Ventas_Oficina[[#This Row],[Nº de artículo]],AUXILIAR!A3336:A8242,AUXILIAR!D3336:D8242,"Error",0)</f>
        <v>Enviado a tiempo</v>
      </c>
      <c r="AD3338" s="22" t="str">
        <f>+IF(AND(Ventas_Oficina[[#This Row],[Total]]&gt;75000,Ventas_Oficina[[#This Row],[Envio a tiempo]]="Enviado a tiempo"),"Buena Venta","Venta Mala")</f>
        <v>Venta Mala</v>
      </c>
    </row>
    <row r="3339" spans="1:30" x14ac:dyDescent="0.25">
      <c r="A3339" s="26">
        <v>1542786</v>
      </c>
      <c r="B3339" s="10">
        <v>42226</v>
      </c>
      <c r="C3339" s="11" t="s">
        <v>104</v>
      </c>
      <c r="D3339" s="11" t="s">
        <v>105</v>
      </c>
      <c r="E3339" s="11" t="s">
        <v>4</v>
      </c>
      <c r="F3339" s="11" t="s">
        <v>5</v>
      </c>
      <c r="G3339" s="11" t="s">
        <v>1007</v>
      </c>
      <c r="H3339" s="11" t="s">
        <v>106</v>
      </c>
      <c r="I3339" s="11" t="s">
        <v>1016</v>
      </c>
      <c r="J3339" s="11" t="s">
        <v>1040</v>
      </c>
      <c r="K3339" s="11" t="s">
        <v>1262</v>
      </c>
      <c r="L3339" s="11" t="s">
        <v>1268</v>
      </c>
      <c r="M3339" s="11" t="s">
        <v>1272</v>
      </c>
      <c r="N3339" s="10">
        <v>42229</v>
      </c>
      <c r="O3339" s="12">
        <v>2156</v>
      </c>
      <c r="P3339" s="12">
        <v>3655</v>
      </c>
      <c r="Q3339" s="12">
        <v>1499</v>
      </c>
      <c r="R3339" s="11">
        <v>48</v>
      </c>
      <c r="S3339" s="12">
        <v>175440</v>
      </c>
      <c r="T3339" s="13">
        <v>0.01</v>
      </c>
      <c r="U3339" s="12">
        <v>1754.4</v>
      </c>
      <c r="V3339" s="12">
        <v>173685.6</v>
      </c>
      <c r="W3339" s="12">
        <v>1389</v>
      </c>
      <c r="X3339" s="12">
        <v>29490</v>
      </c>
      <c r="Y3339" s="14">
        <f>+DAY('TABLA PRINCIPAL'!$B3339)</f>
        <v>10</v>
      </c>
      <c r="Z3339" s="14">
        <f>+MONTH('TABLA PRINCIPAL'!$B3339)</f>
        <v>8</v>
      </c>
      <c r="AA3339" s="14">
        <f>+YEAR('TABLA PRINCIPAL'!$B3339)</f>
        <v>2015</v>
      </c>
      <c r="AB3339" s="22" t="str">
        <f>+IF(Ventas_Oficina[[#This Row],[Total del pedido]]&gt;=100000,"SI","NO")</f>
        <v>SI</v>
      </c>
      <c r="AC3339" s="22" t="str">
        <f>+_xlfn.XLOOKUP(Ventas_Oficina[[#This Row],[Nº de artículo]],AUXILIAR!A3337:A8243,AUXILIAR!D3337:D8243,"Error",0)</f>
        <v>Enviado a tiempo</v>
      </c>
      <c r="AD3339" s="22" t="str">
        <f>+IF(AND(Ventas_Oficina[[#This Row],[Total]]&gt;75000,Ventas_Oficina[[#This Row],[Envio a tiempo]]="Enviado a tiempo"),"Buena Venta","Venta Mala")</f>
        <v>Venta Mala</v>
      </c>
    </row>
    <row r="3340" spans="1:30" x14ac:dyDescent="0.25">
      <c r="A3340" s="25">
        <v>1542786</v>
      </c>
      <c r="B3340" s="5">
        <v>42718</v>
      </c>
      <c r="C3340" s="6" t="s">
        <v>643</v>
      </c>
      <c r="D3340" s="6" t="s">
        <v>76</v>
      </c>
      <c r="E3340" s="6" t="s">
        <v>4</v>
      </c>
      <c r="F3340" s="6" t="s">
        <v>5</v>
      </c>
      <c r="G3340" s="6" t="s">
        <v>1007</v>
      </c>
      <c r="H3340" s="6" t="s">
        <v>17</v>
      </c>
      <c r="I3340" s="6" t="s">
        <v>1012</v>
      </c>
      <c r="J3340" s="6" t="s">
        <v>1095</v>
      </c>
      <c r="K3340" s="6" t="s">
        <v>1262</v>
      </c>
      <c r="L3340" s="6" t="s">
        <v>1265</v>
      </c>
      <c r="M3340" s="6" t="s">
        <v>1272</v>
      </c>
      <c r="N3340" s="5">
        <v>42719</v>
      </c>
      <c r="O3340" s="7">
        <v>6773</v>
      </c>
      <c r="P3340" s="7">
        <v>16520</v>
      </c>
      <c r="Q3340" s="7">
        <v>9747</v>
      </c>
      <c r="R3340" s="6">
        <v>11</v>
      </c>
      <c r="S3340" s="7">
        <v>181720</v>
      </c>
      <c r="T3340" s="8">
        <v>0.03</v>
      </c>
      <c r="U3340" s="7">
        <v>5451.5999999999995</v>
      </c>
      <c r="V3340" s="7">
        <v>176268.4</v>
      </c>
      <c r="W3340" s="7">
        <v>1999</v>
      </c>
      <c r="X3340" s="7">
        <v>640652</v>
      </c>
      <c r="Y3340" s="9">
        <f>+DAY('TABLA PRINCIPAL'!$B3340)</f>
        <v>14</v>
      </c>
      <c r="Z3340" s="9">
        <f>+MONTH('TABLA PRINCIPAL'!$B3340)</f>
        <v>12</v>
      </c>
      <c r="AA3340" s="9">
        <f>+YEAR('TABLA PRINCIPAL'!$B3340)</f>
        <v>2016</v>
      </c>
      <c r="AB3340" s="22" t="str">
        <f>+IF(Ventas_Oficina[[#This Row],[Total del pedido]]&gt;=100000,"SI","NO")</f>
        <v>SI</v>
      </c>
      <c r="AC3340" s="22" t="str">
        <f>+_xlfn.XLOOKUP(Ventas_Oficina[[#This Row],[Nº de artículo]],AUXILIAR!A3338:A8244,AUXILIAR!D3338:D8244,"Error",0)</f>
        <v>Enviado a tiempo</v>
      </c>
      <c r="AD3340" s="22" t="str">
        <f>+IF(AND(Ventas_Oficina[[#This Row],[Total]]&gt;75000,Ventas_Oficina[[#This Row],[Envio a tiempo]]="Enviado a tiempo"),"Buena Venta","Venta Mala")</f>
        <v>Buena Venta</v>
      </c>
    </row>
    <row r="3341" spans="1:30" x14ac:dyDescent="0.25">
      <c r="A3341" s="26">
        <v>1542786</v>
      </c>
      <c r="B3341" s="10">
        <v>42388</v>
      </c>
      <c r="C3341" s="11" t="s">
        <v>86</v>
      </c>
      <c r="D3341" s="11" t="s">
        <v>71</v>
      </c>
      <c r="E3341" s="11" t="s">
        <v>4</v>
      </c>
      <c r="F3341" s="11" t="s">
        <v>5</v>
      </c>
      <c r="G3341" s="11" t="s">
        <v>1008</v>
      </c>
      <c r="H3341" s="11" t="s">
        <v>17</v>
      </c>
      <c r="I3341" s="11" t="s">
        <v>1014</v>
      </c>
      <c r="J3341" s="11" t="s">
        <v>1080</v>
      </c>
      <c r="K3341" s="11" t="s">
        <v>1263</v>
      </c>
      <c r="L3341" s="11" t="s">
        <v>1269</v>
      </c>
      <c r="M3341" s="11" t="s">
        <v>1272</v>
      </c>
      <c r="N3341" s="10">
        <v>42388</v>
      </c>
      <c r="O3341" s="12">
        <v>350</v>
      </c>
      <c r="P3341" s="12">
        <v>574</v>
      </c>
      <c r="Q3341" s="12">
        <v>224</v>
      </c>
      <c r="R3341" s="11">
        <v>17</v>
      </c>
      <c r="S3341" s="12">
        <v>9758</v>
      </c>
      <c r="T3341" s="13">
        <v>0</v>
      </c>
      <c r="U3341" s="12">
        <v>0</v>
      </c>
      <c r="V3341" s="12">
        <v>9758</v>
      </c>
      <c r="W3341" s="12">
        <v>501</v>
      </c>
      <c r="X3341" s="12">
        <v>26858</v>
      </c>
      <c r="Y3341" s="14">
        <f>+DAY('TABLA PRINCIPAL'!$B3341)</f>
        <v>19</v>
      </c>
      <c r="Z3341" s="14">
        <f>+MONTH('TABLA PRINCIPAL'!$B3341)</f>
        <v>1</v>
      </c>
      <c r="AA3341" s="14">
        <f>+YEAR('TABLA PRINCIPAL'!$B3341)</f>
        <v>2016</v>
      </c>
      <c r="AB3341" s="22" t="str">
        <f>+IF(Ventas_Oficina[[#This Row],[Total del pedido]]&gt;=100000,"SI","NO")</f>
        <v>NO</v>
      </c>
      <c r="AC3341" s="22" t="str">
        <f>+_xlfn.XLOOKUP(Ventas_Oficina[[#This Row],[Nº de artículo]],AUXILIAR!A3339:A8245,AUXILIAR!D3339:D8245,"Error",0)</f>
        <v>No enviado a tiempo</v>
      </c>
      <c r="AD3341" s="22" t="str">
        <f>+IF(AND(Ventas_Oficina[[#This Row],[Total]]&gt;75000,Ventas_Oficina[[#This Row],[Envio a tiempo]]="Enviado a tiempo"),"Buena Venta","Venta Mala")</f>
        <v>Venta Mala</v>
      </c>
    </row>
    <row r="3342" spans="1:30" x14ac:dyDescent="0.25">
      <c r="A3342" s="25">
        <v>1542786</v>
      </c>
      <c r="B3342" s="5">
        <v>42413</v>
      </c>
      <c r="C3342" s="6" t="s">
        <v>835</v>
      </c>
      <c r="D3342" s="6" t="s">
        <v>3</v>
      </c>
      <c r="E3342" s="6" t="s">
        <v>4</v>
      </c>
      <c r="F3342" s="6" t="s">
        <v>5</v>
      </c>
      <c r="G3342" s="6" t="s">
        <v>1008</v>
      </c>
      <c r="H3342" s="6" t="s">
        <v>6</v>
      </c>
      <c r="I3342" s="6" t="s">
        <v>1014</v>
      </c>
      <c r="J3342" s="6" t="s">
        <v>1052</v>
      </c>
      <c r="K3342" s="6" t="s">
        <v>1261</v>
      </c>
      <c r="L3342" s="6" t="s">
        <v>1267</v>
      </c>
      <c r="M3342" s="6" t="s">
        <v>1273</v>
      </c>
      <c r="N3342" s="5">
        <v>42422</v>
      </c>
      <c r="O3342" s="7">
        <v>332</v>
      </c>
      <c r="P3342" s="7">
        <v>518</v>
      </c>
      <c r="Q3342" s="7">
        <v>186</v>
      </c>
      <c r="R3342" s="6">
        <v>15</v>
      </c>
      <c r="S3342" s="7">
        <v>7770</v>
      </c>
      <c r="T3342" s="8">
        <v>0.03</v>
      </c>
      <c r="U3342" s="7">
        <v>233.1</v>
      </c>
      <c r="V3342" s="7">
        <v>7536.9</v>
      </c>
      <c r="W3342" s="7">
        <v>204</v>
      </c>
      <c r="X3342" s="7">
        <v>33925</v>
      </c>
      <c r="Y3342" s="9">
        <f>+DAY('TABLA PRINCIPAL'!$B3342)</f>
        <v>13</v>
      </c>
      <c r="Z3342" s="9">
        <f>+MONTH('TABLA PRINCIPAL'!$B3342)</f>
        <v>2</v>
      </c>
      <c r="AA3342" s="9">
        <f>+YEAR('TABLA PRINCIPAL'!$B3342)</f>
        <v>2016</v>
      </c>
      <c r="AB3342" s="22" t="str">
        <f>+IF(Ventas_Oficina[[#This Row],[Total del pedido]]&gt;=100000,"SI","NO")</f>
        <v>NO</v>
      </c>
      <c r="AC3342" s="22" t="str">
        <f>+_xlfn.XLOOKUP(Ventas_Oficina[[#This Row],[Nº de artículo]],AUXILIAR!A3340:A8246,AUXILIAR!D3340:D8246,"Error",0)</f>
        <v>No enviado a tiempo</v>
      </c>
      <c r="AD3342" s="22" t="str">
        <f>+IF(AND(Ventas_Oficina[[#This Row],[Total]]&gt;75000,Ventas_Oficina[[#This Row],[Envio a tiempo]]="Enviado a tiempo"),"Buena Venta","Venta Mala")</f>
        <v>Venta Mala</v>
      </c>
    </row>
    <row r="3343" spans="1:30" x14ac:dyDescent="0.25">
      <c r="A3343" s="26">
        <v>1543152</v>
      </c>
      <c r="B3343" s="10">
        <v>42319</v>
      </c>
      <c r="C3343" s="11" t="s">
        <v>104</v>
      </c>
      <c r="D3343" s="11" t="s">
        <v>105</v>
      </c>
      <c r="E3343" s="11" t="s">
        <v>4</v>
      </c>
      <c r="F3343" s="11" t="s">
        <v>5</v>
      </c>
      <c r="G3343" s="11" t="s">
        <v>1009</v>
      </c>
      <c r="H3343" s="11" t="s">
        <v>106</v>
      </c>
      <c r="I3343" s="11" t="s">
        <v>1014</v>
      </c>
      <c r="J3343" s="11" t="s">
        <v>1022</v>
      </c>
      <c r="K3343" s="11" t="s">
        <v>1261</v>
      </c>
      <c r="L3343" s="11" t="s">
        <v>1265</v>
      </c>
      <c r="M3343" s="11" t="s">
        <v>1272</v>
      </c>
      <c r="N3343" s="10">
        <v>42321</v>
      </c>
      <c r="O3343" s="12">
        <v>117</v>
      </c>
      <c r="P3343" s="12">
        <v>278</v>
      </c>
      <c r="Q3343" s="12">
        <v>161</v>
      </c>
      <c r="R3343" s="11">
        <v>18</v>
      </c>
      <c r="S3343" s="12">
        <v>5004</v>
      </c>
      <c r="T3343" s="13">
        <v>0.05</v>
      </c>
      <c r="U3343" s="12">
        <v>250.20000000000002</v>
      </c>
      <c r="V3343" s="12">
        <v>4753.8</v>
      </c>
      <c r="W3343" s="12">
        <v>120</v>
      </c>
      <c r="X3343" s="12">
        <v>5622</v>
      </c>
      <c r="Y3343" s="14">
        <f>+DAY('TABLA PRINCIPAL'!$B3343)</f>
        <v>11</v>
      </c>
      <c r="Z3343" s="14">
        <f>+MONTH('TABLA PRINCIPAL'!$B3343)</f>
        <v>11</v>
      </c>
      <c r="AA3343" s="14">
        <f>+YEAR('TABLA PRINCIPAL'!$B3343)</f>
        <v>2015</v>
      </c>
      <c r="AB3343" s="22" t="str">
        <f>+IF(Ventas_Oficina[[#This Row],[Total del pedido]]&gt;=100000,"SI","NO")</f>
        <v>NO</v>
      </c>
      <c r="AC3343" s="22" t="str">
        <f>+_xlfn.XLOOKUP(Ventas_Oficina[[#This Row],[Nº de artículo]],AUXILIAR!A3341:A8247,AUXILIAR!D3341:D8247,"Error",0)</f>
        <v>Enviado a tiempo</v>
      </c>
      <c r="AD3343" s="22" t="str">
        <f>+IF(AND(Ventas_Oficina[[#This Row],[Total]]&gt;75000,Ventas_Oficina[[#This Row],[Envio a tiempo]]="Enviado a tiempo"),"Buena Venta","Venta Mala")</f>
        <v>Venta Mala</v>
      </c>
    </row>
    <row r="3344" spans="1:30" x14ac:dyDescent="0.25">
      <c r="A3344" s="25">
        <v>1543517</v>
      </c>
      <c r="B3344" s="5">
        <v>42455</v>
      </c>
      <c r="C3344" s="6" t="s">
        <v>231</v>
      </c>
      <c r="D3344" s="6" t="s">
        <v>71</v>
      </c>
      <c r="E3344" s="6" t="s">
        <v>4</v>
      </c>
      <c r="F3344" s="6" t="s">
        <v>5</v>
      </c>
      <c r="G3344" s="6" t="s">
        <v>1010</v>
      </c>
      <c r="H3344" s="6" t="s">
        <v>17</v>
      </c>
      <c r="I3344" s="6" t="s">
        <v>1016</v>
      </c>
      <c r="J3344" s="6" t="s">
        <v>1056</v>
      </c>
      <c r="K3344" s="6" t="s">
        <v>1261</v>
      </c>
      <c r="L3344" s="6" t="s">
        <v>1267</v>
      </c>
      <c r="M3344" s="6" t="s">
        <v>1272</v>
      </c>
      <c r="N3344" s="5">
        <v>42457</v>
      </c>
      <c r="O3344" s="7">
        <v>352</v>
      </c>
      <c r="P3344" s="7">
        <v>568</v>
      </c>
      <c r="Q3344" s="7">
        <v>216</v>
      </c>
      <c r="R3344" s="6">
        <v>23</v>
      </c>
      <c r="S3344" s="7">
        <v>13064</v>
      </c>
      <c r="T3344" s="8">
        <v>0.06</v>
      </c>
      <c r="U3344" s="7">
        <v>783.83999999999992</v>
      </c>
      <c r="V3344" s="7">
        <v>12280.16</v>
      </c>
      <c r="W3344" s="7">
        <v>139</v>
      </c>
      <c r="X3344" s="7">
        <v>23491</v>
      </c>
      <c r="Y3344" s="9">
        <f>+DAY('TABLA PRINCIPAL'!$B3344)</f>
        <v>26</v>
      </c>
      <c r="Z3344" s="9">
        <f>+MONTH('TABLA PRINCIPAL'!$B3344)</f>
        <v>3</v>
      </c>
      <c r="AA3344" s="9">
        <f>+YEAR('TABLA PRINCIPAL'!$B3344)</f>
        <v>2016</v>
      </c>
      <c r="AB3344" s="22" t="str">
        <f>+IF(Ventas_Oficina[[#This Row],[Total del pedido]]&gt;=100000,"SI","NO")</f>
        <v>NO</v>
      </c>
      <c r="AC3344" s="22" t="str">
        <f>+_xlfn.XLOOKUP(Ventas_Oficina[[#This Row],[Nº de artículo]],AUXILIAR!A3342:A8248,AUXILIAR!D3342:D8248,"Error",0)</f>
        <v>Enviado a tiempo</v>
      </c>
      <c r="AD3344" s="22" t="str">
        <f>+IF(AND(Ventas_Oficina[[#This Row],[Total]]&gt;75000,Ventas_Oficina[[#This Row],[Envio a tiempo]]="Enviado a tiempo"),"Buena Venta","Venta Mala")</f>
        <v>Venta Mala</v>
      </c>
    </row>
    <row r="3345" spans="1:30" x14ac:dyDescent="0.25">
      <c r="A3345" s="26">
        <v>1543517</v>
      </c>
      <c r="B3345" s="10">
        <v>42309</v>
      </c>
      <c r="C3345" s="11" t="s">
        <v>521</v>
      </c>
      <c r="D3345" s="11" t="s">
        <v>23</v>
      </c>
      <c r="E3345" s="11" t="s">
        <v>4</v>
      </c>
      <c r="F3345" s="11" t="s">
        <v>5</v>
      </c>
      <c r="G3345" s="11" t="s">
        <v>1009</v>
      </c>
      <c r="H3345" s="11" t="s">
        <v>24</v>
      </c>
      <c r="I3345" s="11" t="s">
        <v>1016</v>
      </c>
      <c r="J3345" s="11" t="s">
        <v>1094</v>
      </c>
      <c r="K3345" s="11" t="s">
        <v>1261</v>
      </c>
      <c r="L3345" s="11" t="s">
        <v>1265</v>
      </c>
      <c r="M3345" s="11" t="s">
        <v>1272</v>
      </c>
      <c r="N3345" s="10">
        <v>42314</v>
      </c>
      <c r="O3345" s="12">
        <v>1239</v>
      </c>
      <c r="P3345" s="12">
        <v>1998</v>
      </c>
      <c r="Q3345" s="12">
        <v>759</v>
      </c>
      <c r="R3345" s="11">
        <v>14</v>
      </c>
      <c r="S3345" s="12">
        <v>27972</v>
      </c>
      <c r="T3345" s="13">
        <v>0.02</v>
      </c>
      <c r="U3345" s="12">
        <v>559.44000000000005</v>
      </c>
      <c r="V3345" s="12">
        <v>27412.560000000001</v>
      </c>
      <c r="W3345" s="12">
        <v>577</v>
      </c>
      <c r="X3345" s="12">
        <v>26344</v>
      </c>
      <c r="Y3345" s="14">
        <f>+DAY('TABLA PRINCIPAL'!$B3345)</f>
        <v>1</v>
      </c>
      <c r="Z3345" s="14">
        <f>+MONTH('TABLA PRINCIPAL'!$B3345)</f>
        <v>11</v>
      </c>
      <c r="AA3345" s="14">
        <f>+YEAR('TABLA PRINCIPAL'!$B3345)</f>
        <v>2015</v>
      </c>
      <c r="AB3345" s="22" t="str">
        <f>+IF(Ventas_Oficina[[#This Row],[Total del pedido]]&gt;=100000,"SI","NO")</f>
        <v>NO</v>
      </c>
      <c r="AC3345" s="22" t="str">
        <f>+_xlfn.XLOOKUP(Ventas_Oficina[[#This Row],[Nº de artículo]],AUXILIAR!A3343:A8249,AUXILIAR!D3343:D8249,"Error",0)</f>
        <v>Enviado a tiempo</v>
      </c>
      <c r="AD3345" s="22" t="str">
        <f>+IF(AND(Ventas_Oficina[[#This Row],[Total]]&gt;75000,Ventas_Oficina[[#This Row],[Envio a tiempo]]="Enviado a tiempo"),"Buena Venta","Venta Mala")</f>
        <v>Venta Mala</v>
      </c>
    </row>
    <row r="3346" spans="1:30" x14ac:dyDescent="0.25">
      <c r="A3346" s="25">
        <v>1543882</v>
      </c>
      <c r="B3346" s="5">
        <v>42492</v>
      </c>
      <c r="C3346" s="6" t="s">
        <v>687</v>
      </c>
      <c r="D3346" s="6" t="s">
        <v>41</v>
      </c>
      <c r="E3346" s="6" t="s">
        <v>12</v>
      </c>
      <c r="F3346" s="6" t="s">
        <v>13</v>
      </c>
      <c r="G3346" s="6" t="s">
        <v>1008</v>
      </c>
      <c r="H3346" s="6" t="s">
        <v>42</v>
      </c>
      <c r="I3346" s="6" t="s">
        <v>1012</v>
      </c>
      <c r="J3346" s="6" t="s">
        <v>1088</v>
      </c>
      <c r="K3346" s="6" t="s">
        <v>1261</v>
      </c>
      <c r="L3346" s="6" t="s">
        <v>1266</v>
      </c>
      <c r="M3346" s="6" t="s">
        <v>1272</v>
      </c>
      <c r="N3346" s="5">
        <v>42493</v>
      </c>
      <c r="O3346" s="7">
        <v>17883</v>
      </c>
      <c r="P3346" s="7">
        <v>41588</v>
      </c>
      <c r="Q3346" s="7">
        <v>23705</v>
      </c>
      <c r="R3346" s="6">
        <v>9</v>
      </c>
      <c r="S3346" s="7">
        <v>374292</v>
      </c>
      <c r="T3346" s="8">
        <v>7.0000000000000007E-2</v>
      </c>
      <c r="U3346" s="7">
        <v>26200.440000000002</v>
      </c>
      <c r="V3346" s="7">
        <v>348091.56</v>
      </c>
      <c r="W3346" s="7">
        <v>1137</v>
      </c>
      <c r="X3346" s="7">
        <v>244486</v>
      </c>
      <c r="Y3346" s="9">
        <f>+DAY('TABLA PRINCIPAL'!$B3346)</f>
        <v>2</v>
      </c>
      <c r="Z3346" s="9">
        <f>+MONTH('TABLA PRINCIPAL'!$B3346)</f>
        <v>5</v>
      </c>
      <c r="AA3346" s="9">
        <f>+YEAR('TABLA PRINCIPAL'!$B3346)</f>
        <v>2016</v>
      </c>
      <c r="AB3346" s="22" t="str">
        <f>+IF(Ventas_Oficina[[#This Row],[Total del pedido]]&gt;=100000,"SI","NO")</f>
        <v>SI</v>
      </c>
      <c r="AC3346" s="22" t="str">
        <f>+_xlfn.XLOOKUP(Ventas_Oficina[[#This Row],[Nº de artículo]],AUXILIAR!A3344:A8250,AUXILIAR!D3344:D8250,"Error",0)</f>
        <v>No enviado a tiempo</v>
      </c>
      <c r="AD3346" s="22" t="str">
        <f>+IF(AND(Ventas_Oficina[[#This Row],[Total]]&gt;75000,Ventas_Oficina[[#This Row],[Envio a tiempo]]="Enviado a tiempo"),"Buena Venta","Venta Mala")</f>
        <v>Venta Mala</v>
      </c>
    </row>
    <row r="3347" spans="1:30" x14ac:dyDescent="0.25">
      <c r="A3347" s="26">
        <v>1543882</v>
      </c>
      <c r="B3347" s="10">
        <v>41521</v>
      </c>
      <c r="C3347" s="11" t="s">
        <v>366</v>
      </c>
      <c r="D3347" s="11" t="s">
        <v>41</v>
      </c>
      <c r="E3347" s="11" t="s">
        <v>12</v>
      </c>
      <c r="F3347" s="11" t="s">
        <v>13</v>
      </c>
      <c r="G3347" s="11" t="s">
        <v>1007</v>
      </c>
      <c r="H3347" s="11" t="s">
        <v>42</v>
      </c>
      <c r="I3347" s="11" t="s">
        <v>1016</v>
      </c>
      <c r="J3347" s="11" t="s">
        <v>1126</v>
      </c>
      <c r="K3347" s="11" t="s">
        <v>1262</v>
      </c>
      <c r="L3347" s="11" t="s">
        <v>1265</v>
      </c>
      <c r="M3347" s="11" t="s">
        <v>1272</v>
      </c>
      <c r="N3347" s="10">
        <v>41523</v>
      </c>
      <c r="O3347" s="12">
        <v>3202</v>
      </c>
      <c r="P3347" s="12">
        <v>15248</v>
      </c>
      <c r="Q3347" s="12">
        <v>12046</v>
      </c>
      <c r="R3347" s="11">
        <v>10</v>
      </c>
      <c r="S3347" s="12">
        <v>152480</v>
      </c>
      <c r="T3347" s="13">
        <v>0.03</v>
      </c>
      <c r="U3347" s="12">
        <v>4574.3999999999996</v>
      </c>
      <c r="V3347" s="12">
        <v>147905.60000000001</v>
      </c>
      <c r="W3347" s="12">
        <v>400</v>
      </c>
      <c r="X3347" s="12">
        <v>249497</v>
      </c>
      <c r="Y3347" s="14">
        <f>+DAY('TABLA PRINCIPAL'!$B3347)</f>
        <v>4</v>
      </c>
      <c r="Z3347" s="14">
        <f>+MONTH('TABLA PRINCIPAL'!$B3347)</f>
        <v>9</v>
      </c>
      <c r="AA3347" s="14">
        <f>+YEAR('TABLA PRINCIPAL'!$B3347)</f>
        <v>2013</v>
      </c>
      <c r="AB3347" s="22" t="str">
        <f>+IF(Ventas_Oficina[[#This Row],[Total del pedido]]&gt;=100000,"SI","NO")</f>
        <v>SI</v>
      </c>
      <c r="AC3347" s="22" t="str">
        <f>+_xlfn.XLOOKUP(Ventas_Oficina[[#This Row],[Nº de artículo]],AUXILIAR!A3345:A8251,AUXILIAR!D3345:D8251,"Error",0)</f>
        <v>No enviado a tiempo</v>
      </c>
      <c r="AD3347" s="22" t="str">
        <f>+IF(AND(Ventas_Oficina[[#This Row],[Total]]&gt;75000,Ventas_Oficina[[#This Row],[Envio a tiempo]]="Enviado a tiempo"),"Buena Venta","Venta Mala")</f>
        <v>Venta Mala</v>
      </c>
    </row>
    <row r="3348" spans="1:30" x14ac:dyDescent="0.25">
      <c r="A3348" s="25">
        <v>1544247</v>
      </c>
      <c r="B3348" s="5">
        <v>42535</v>
      </c>
      <c r="C3348" s="6" t="s">
        <v>251</v>
      </c>
      <c r="D3348" s="6" t="s">
        <v>199</v>
      </c>
      <c r="E3348" s="6" t="s">
        <v>4</v>
      </c>
      <c r="F3348" s="6" t="s">
        <v>5</v>
      </c>
      <c r="G3348" s="6" t="s">
        <v>1009</v>
      </c>
      <c r="H3348" s="6" t="s">
        <v>24</v>
      </c>
      <c r="I3348" s="6" t="s">
        <v>1016</v>
      </c>
      <c r="J3348" s="6" t="s">
        <v>1039</v>
      </c>
      <c r="K3348" s="6" t="s">
        <v>1262</v>
      </c>
      <c r="L3348" s="6" t="s">
        <v>1265</v>
      </c>
      <c r="M3348" s="6" t="s">
        <v>1272</v>
      </c>
      <c r="N3348" s="5">
        <v>42535</v>
      </c>
      <c r="O3348" s="7">
        <v>479</v>
      </c>
      <c r="P3348" s="7">
        <v>1197</v>
      </c>
      <c r="Q3348" s="7">
        <v>718</v>
      </c>
      <c r="R3348" s="6">
        <v>40</v>
      </c>
      <c r="S3348" s="7">
        <v>47880</v>
      </c>
      <c r="T3348" s="8">
        <v>0.03</v>
      </c>
      <c r="U3348" s="7">
        <v>1436.3999999999999</v>
      </c>
      <c r="V3348" s="7">
        <v>46443.6</v>
      </c>
      <c r="W3348" s="7">
        <v>581</v>
      </c>
      <c r="X3348" s="7">
        <v>22427</v>
      </c>
      <c r="Y3348" s="9">
        <f>+DAY('TABLA PRINCIPAL'!$B3348)</f>
        <v>14</v>
      </c>
      <c r="Z3348" s="9">
        <f>+MONTH('TABLA PRINCIPAL'!$B3348)</f>
        <v>6</v>
      </c>
      <c r="AA3348" s="9">
        <f>+YEAR('TABLA PRINCIPAL'!$B3348)</f>
        <v>2016</v>
      </c>
      <c r="AB3348" s="22" t="str">
        <f>+IF(Ventas_Oficina[[#This Row],[Total del pedido]]&gt;=100000,"SI","NO")</f>
        <v>NO</v>
      </c>
      <c r="AC3348" s="22" t="str">
        <f>+_xlfn.XLOOKUP(Ventas_Oficina[[#This Row],[Nº de artículo]],AUXILIAR!A3346:A8252,AUXILIAR!D3346:D8252,"Error",0)</f>
        <v>No enviado a tiempo</v>
      </c>
      <c r="AD3348" s="22" t="str">
        <f>+IF(AND(Ventas_Oficina[[#This Row],[Total]]&gt;75000,Ventas_Oficina[[#This Row],[Envio a tiempo]]="Enviado a tiempo"),"Buena Venta","Venta Mala")</f>
        <v>Venta Mala</v>
      </c>
    </row>
    <row r="3349" spans="1:30" x14ac:dyDescent="0.25">
      <c r="A3349" s="26">
        <v>1544247</v>
      </c>
      <c r="B3349" s="10">
        <v>42034</v>
      </c>
      <c r="C3349" s="11" t="s">
        <v>836</v>
      </c>
      <c r="D3349" s="11" t="s">
        <v>203</v>
      </c>
      <c r="E3349" s="11" t="s">
        <v>4</v>
      </c>
      <c r="F3349" s="11" t="s">
        <v>5</v>
      </c>
      <c r="G3349" s="11" t="s">
        <v>1010</v>
      </c>
      <c r="H3349" s="11" t="s">
        <v>27</v>
      </c>
      <c r="I3349" s="11" t="s">
        <v>1012</v>
      </c>
      <c r="J3349" s="11" t="s">
        <v>1243</v>
      </c>
      <c r="K3349" s="11" t="s">
        <v>1261</v>
      </c>
      <c r="L3349" s="11" t="s">
        <v>1267</v>
      </c>
      <c r="M3349" s="11" t="s">
        <v>1273</v>
      </c>
      <c r="N3349" s="10">
        <v>42340</v>
      </c>
      <c r="O3349" s="12">
        <v>1495</v>
      </c>
      <c r="P3349" s="12">
        <v>3476</v>
      </c>
      <c r="Q3349" s="12">
        <v>1981</v>
      </c>
      <c r="R3349" s="11">
        <v>33</v>
      </c>
      <c r="S3349" s="12">
        <v>114708</v>
      </c>
      <c r="T3349" s="13">
        <v>0.03</v>
      </c>
      <c r="U3349" s="12">
        <v>3441.24</v>
      </c>
      <c r="V3349" s="12">
        <v>111266.76</v>
      </c>
      <c r="W3349" s="12">
        <v>822</v>
      </c>
      <c r="X3349" s="12">
        <v>23890</v>
      </c>
      <c r="Y3349" s="14">
        <f>+DAY('TABLA PRINCIPAL'!$B3349)</f>
        <v>30</v>
      </c>
      <c r="Z3349" s="14">
        <f>+MONTH('TABLA PRINCIPAL'!$B3349)</f>
        <v>1</v>
      </c>
      <c r="AA3349" s="14">
        <f>+YEAR('TABLA PRINCIPAL'!$B3349)</f>
        <v>2015</v>
      </c>
      <c r="AB3349" s="22" t="str">
        <f>+IF(Ventas_Oficina[[#This Row],[Total del pedido]]&gt;=100000,"SI","NO")</f>
        <v>SI</v>
      </c>
      <c r="AC3349" s="22" t="str">
        <f>+_xlfn.XLOOKUP(Ventas_Oficina[[#This Row],[Nº de artículo]],AUXILIAR!A3347:A8253,AUXILIAR!D3347:D8253,"Error",0)</f>
        <v>No enviado a tiempo</v>
      </c>
      <c r="AD3349" s="22" t="str">
        <f>+IF(AND(Ventas_Oficina[[#This Row],[Total]]&gt;75000,Ventas_Oficina[[#This Row],[Envio a tiempo]]="Enviado a tiempo"),"Buena Venta","Venta Mala")</f>
        <v>Venta Mala</v>
      </c>
    </row>
    <row r="3350" spans="1:30" x14ac:dyDescent="0.25">
      <c r="A3350" s="25">
        <v>1544247</v>
      </c>
      <c r="B3350" s="5">
        <v>42338</v>
      </c>
      <c r="C3350" s="6" t="s">
        <v>448</v>
      </c>
      <c r="D3350" s="6" t="s">
        <v>156</v>
      </c>
      <c r="E3350" s="6" t="s">
        <v>12</v>
      </c>
      <c r="F3350" s="6" t="s">
        <v>13</v>
      </c>
      <c r="G3350" s="6" t="s">
        <v>1010</v>
      </c>
      <c r="H3350" s="6" t="s">
        <v>42</v>
      </c>
      <c r="I3350" s="6" t="s">
        <v>1015</v>
      </c>
      <c r="J3350" s="6" t="s">
        <v>1155</v>
      </c>
      <c r="K3350" s="6" t="s">
        <v>1261</v>
      </c>
      <c r="L3350" s="6" t="s">
        <v>1265</v>
      </c>
      <c r="M3350" s="6" t="s">
        <v>1272</v>
      </c>
      <c r="N3350" s="5">
        <v>42339</v>
      </c>
      <c r="O3350" s="7">
        <v>388</v>
      </c>
      <c r="P3350" s="7">
        <v>647</v>
      </c>
      <c r="Q3350" s="7">
        <v>259</v>
      </c>
      <c r="R3350" s="6">
        <v>32</v>
      </c>
      <c r="S3350" s="7">
        <v>20704</v>
      </c>
      <c r="T3350" s="8">
        <v>0.01</v>
      </c>
      <c r="U3350" s="7">
        <v>207.04</v>
      </c>
      <c r="V3350" s="7">
        <v>20496.96</v>
      </c>
      <c r="W3350" s="7">
        <v>122</v>
      </c>
      <c r="X3350" s="7">
        <v>10370</v>
      </c>
      <c r="Y3350" s="9">
        <f>+DAY('TABLA PRINCIPAL'!$B3350)</f>
        <v>30</v>
      </c>
      <c r="Z3350" s="9">
        <f>+MONTH('TABLA PRINCIPAL'!$B3350)</f>
        <v>11</v>
      </c>
      <c r="AA3350" s="9">
        <f>+YEAR('TABLA PRINCIPAL'!$B3350)</f>
        <v>2015</v>
      </c>
      <c r="AB3350" s="22" t="str">
        <f>+IF(Ventas_Oficina[[#This Row],[Total del pedido]]&gt;=100000,"SI","NO")</f>
        <v>NO</v>
      </c>
      <c r="AC3350" s="22" t="str">
        <f>+_xlfn.XLOOKUP(Ventas_Oficina[[#This Row],[Nº de artículo]],AUXILIAR!A3348:A8254,AUXILIAR!D3348:D8254,"Error",0)</f>
        <v>Enviado a tiempo</v>
      </c>
      <c r="AD3350" s="22" t="str">
        <f>+IF(AND(Ventas_Oficina[[#This Row],[Total]]&gt;75000,Ventas_Oficina[[#This Row],[Envio a tiempo]]="Enviado a tiempo"),"Buena Venta","Venta Mala")</f>
        <v>Venta Mala</v>
      </c>
    </row>
    <row r="3351" spans="1:30" x14ac:dyDescent="0.25">
      <c r="A3351" s="26">
        <v>1544247</v>
      </c>
      <c r="B3351" s="10">
        <v>42728</v>
      </c>
      <c r="C3351" s="11" t="s">
        <v>390</v>
      </c>
      <c r="D3351" s="11" t="s">
        <v>160</v>
      </c>
      <c r="E3351" s="11" t="s">
        <v>4</v>
      </c>
      <c r="F3351" s="11" t="s">
        <v>5</v>
      </c>
      <c r="G3351" s="11" t="s">
        <v>1008</v>
      </c>
      <c r="H3351" s="11" t="s">
        <v>53</v>
      </c>
      <c r="I3351" s="11" t="s">
        <v>1012</v>
      </c>
      <c r="J3351" s="11" t="s">
        <v>1104</v>
      </c>
      <c r="K3351" s="11" t="s">
        <v>1261</v>
      </c>
      <c r="L3351" s="11" t="s">
        <v>1265</v>
      </c>
      <c r="M3351" s="11" t="s">
        <v>1272</v>
      </c>
      <c r="N3351" s="10">
        <v>42730</v>
      </c>
      <c r="O3351" s="12">
        <v>131</v>
      </c>
      <c r="P3351" s="12">
        <v>284</v>
      </c>
      <c r="Q3351" s="12">
        <v>153</v>
      </c>
      <c r="R3351" s="11">
        <v>11</v>
      </c>
      <c r="S3351" s="12">
        <v>3124</v>
      </c>
      <c r="T3351" s="13">
        <v>0.08</v>
      </c>
      <c r="U3351" s="12">
        <v>249.92000000000002</v>
      </c>
      <c r="V3351" s="12">
        <v>2874.08</v>
      </c>
      <c r="W3351" s="12">
        <v>93</v>
      </c>
      <c r="X3351" s="12">
        <v>2856</v>
      </c>
      <c r="Y3351" s="14">
        <f>+DAY('TABLA PRINCIPAL'!$B3351)</f>
        <v>24</v>
      </c>
      <c r="Z3351" s="14">
        <f>+MONTH('TABLA PRINCIPAL'!$B3351)</f>
        <v>12</v>
      </c>
      <c r="AA3351" s="14">
        <f>+YEAR('TABLA PRINCIPAL'!$B3351)</f>
        <v>2016</v>
      </c>
      <c r="AB3351" s="22" t="str">
        <f>+IF(Ventas_Oficina[[#This Row],[Total del pedido]]&gt;=100000,"SI","NO")</f>
        <v>NO</v>
      </c>
      <c r="AC3351" s="22" t="str">
        <f>+_xlfn.XLOOKUP(Ventas_Oficina[[#This Row],[Nº de artículo]],AUXILIAR!A3349:A8255,AUXILIAR!D3349:D8255,"Error",0)</f>
        <v>No enviado a tiempo</v>
      </c>
      <c r="AD3351" s="22" t="str">
        <f>+IF(AND(Ventas_Oficina[[#This Row],[Total]]&gt;75000,Ventas_Oficina[[#This Row],[Envio a tiempo]]="Enviado a tiempo"),"Buena Venta","Venta Mala")</f>
        <v>Venta Mala</v>
      </c>
    </row>
    <row r="3352" spans="1:30" x14ac:dyDescent="0.25">
      <c r="A3352" s="25">
        <v>1544613</v>
      </c>
      <c r="B3352" s="5">
        <v>42485</v>
      </c>
      <c r="C3352" s="6" t="s">
        <v>231</v>
      </c>
      <c r="D3352" s="6" t="s">
        <v>71</v>
      </c>
      <c r="E3352" s="6" t="s">
        <v>4</v>
      </c>
      <c r="F3352" s="6" t="s">
        <v>5</v>
      </c>
      <c r="G3352" s="6" t="s">
        <v>1009</v>
      </c>
      <c r="H3352" s="6" t="s">
        <v>17</v>
      </c>
      <c r="I3352" s="6" t="s">
        <v>1015</v>
      </c>
      <c r="J3352" s="6" t="s">
        <v>1055</v>
      </c>
      <c r="K3352" s="6" t="s">
        <v>1261</v>
      </c>
      <c r="L3352" s="6" t="s">
        <v>1266</v>
      </c>
      <c r="M3352" s="6" t="s">
        <v>1272</v>
      </c>
      <c r="N3352" s="5">
        <v>42488</v>
      </c>
      <c r="O3352" s="7">
        <v>250</v>
      </c>
      <c r="P3352" s="7">
        <v>568</v>
      </c>
      <c r="Q3352" s="7">
        <v>318</v>
      </c>
      <c r="R3352" s="6">
        <v>22</v>
      </c>
      <c r="S3352" s="7">
        <v>12496</v>
      </c>
      <c r="T3352" s="8">
        <v>0.01</v>
      </c>
      <c r="U3352" s="7">
        <v>124.96000000000001</v>
      </c>
      <c r="V3352" s="7">
        <v>12371.04</v>
      </c>
      <c r="W3352" s="7">
        <v>360</v>
      </c>
      <c r="X3352" s="7">
        <v>23373</v>
      </c>
      <c r="Y3352" s="9">
        <f>+DAY('TABLA PRINCIPAL'!$B3352)</f>
        <v>25</v>
      </c>
      <c r="Z3352" s="9">
        <f>+MONTH('TABLA PRINCIPAL'!$B3352)</f>
        <v>4</v>
      </c>
      <c r="AA3352" s="9">
        <f>+YEAR('TABLA PRINCIPAL'!$B3352)</f>
        <v>2016</v>
      </c>
      <c r="AB3352" s="22" t="str">
        <f>+IF(Ventas_Oficina[[#This Row],[Total del pedido]]&gt;=100000,"SI","NO")</f>
        <v>NO</v>
      </c>
      <c r="AC3352" s="22" t="str">
        <f>+_xlfn.XLOOKUP(Ventas_Oficina[[#This Row],[Nº de artículo]],AUXILIAR!A3350:A8256,AUXILIAR!D3350:D8256,"Error",0)</f>
        <v>Enviado a tiempo</v>
      </c>
      <c r="AD3352" s="22" t="str">
        <f>+IF(AND(Ventas_Oficina[[#This Row],[Total]]&gt;75000,Ventas_Oficina[[#This Row],[Envio a tiempo]]="Enviado a tiempo"),"Buena Venta","Venta Mala")</f>
        <v>Venta Mala</v>
      </c>
    </row>
    <row r="3353" spans="1:30" x14ac:dyDescent="0.25">
      <c r="A3353" s="26">
        <v>1544613</v>
      </c>
      <c r="B3353" s="10">
        <v>41571</v>
      </c>
      <c r="C3353" s="11" t="s">
        <v>539</v>
      </c>
      <c r="D3353" s="11" t="s">
        <v>281</v>
      </c>
      <c r="E3353" s="11" t="s">
        <v>4</v>
      </c>
      <c r="F3353" s="11" t="s">
        <v>5</v>
      </c>
      <c r="G3353" s="11" t="s">
        <v>1008</v>
      </c>
      <c r="H3353" s="11" t="s">
        <v>24</v>
      </c>
      <c r="I3353" s="11" t="s">
        <v>1012</v>
      </c>
      <c r="J3353" s="11" t="s">
        <v>1126</v>
      </c>
      <c r="K3353" s="11" t="s">
        <v>1262</v>
      </c>
      <c r="L3353" s="11" t="s">
        <v>1265</v>
      </c>
      <c r="M3353" s="11" t="s">
        <v>1272</v>
      </c>
      <c r="N3353" s="10">
        <v>41574</v>
      </c>
      <c r="O3353" s="12">
        <v>3202</v>
      </c>
      <c r="P3353" s="12">
        <v>15248</v>
      </c>
      <c r="Q3353" s="12">
        <v>12046</v>
      </c>
      <c r="R3353" s="11">
        <v>8</v>
      </c>
      <c r="S3353" s="12">
        <v>121984</v>
      </c>
      <c r="T3353" s="13">
        <v>0.05</v>
      </c>
      <c r="U3353" s="12">
        <v>6099.2000000000007</v>
      </c>
      <c r="V3353" s="12">
        <v>115884.8</v>
      </c>
      <c r="W3353" s="12">
        <v>400</v>
      </c>
      <c r="X3353" s="12">
        <v>452492</v>
      </c>
      <c r="Y3353" s="14">
        <f>+DAY('TABLA PRINCIPAL'!$B3353)</f>
        <v>24</v>
      </c>
      <c r="Z3353" s="14">
        <f>+MONTH('TABLA PRINCIPAL'!$B3353)</f>
        <v>10</v>
      </c>
      <c r="AA3353" s="14">
        <f>+YEAR('TABLA PRINCIPAL'!$B3353)</f>
        <v>2013</v>
      </c>
      <c r="AB3353" s="22" t="str">
        <f>+IF(Ventas_Oficina[[#This Row],[Total del pedido]]&gt;=100000,"SI","NO")</f>
        <v>SI</v>
      </c>
      <c r="AC3353" s="22" t="str">
        <f>+_xlfn.XLOOKUP(Ventas_Oficina[[#This Row],[Nº de artículo]],AUXILIAR!A3351:A8257,AUXILIAR!D3351:D8257,"Error",0)</f>
        <v>Enviado a tiempo</v>
      </c>
      <c r="AD3353" s="22" t="str">
        <f>+IF(AND(Ventas_Oficina[[#This Row],[Total]]&gt;75000,Ventas_Oficina[[#This Row],[Envio a tiempo]]="Enviado a tiempo"),"Buena Venta","Venta Mala")</f>
        <v>Buena Venta</v>
      </c>
    </row>
    <row r="3354" spans="1:30" x14ac:dyDescent="0.25">
      <c r="A3354" s="25">
        <v>1544978</v>
      </c>
      <c r="B3354" s="5">
        <v>42682</v>
      </c>
      <c r="C3354" s="6" t="s">
        <v>169</v>
      </c>
      <c r="D3354" s="6" t="s">
        <v>88</v>
      </c>
      <c r="E3354" s="6" t="s">
        <v>4</v>
      </c>
      <c r="F3354" s="6" t="s">
        <v>5</v>
      </c>
      <c r="G3354" s="6" t="s">
        <v>1009</v>
      </c>
      <c r="H3354" s="6" t="s">
        <v>39</v>
      </c>
      <c r="I3354" s="6" t="s">
        <v>1016</v>
      </c>
      <c r="J3354" s="6" t="s">
        <v>1104</v>
      </c>
      <c r="K3354" s="6" t="s">
        <v>1263</v>
      </c>
      <c r="L3354" s="6" t="s">
        <v>1266</v>
      </c>
      <c r="M3354" s="6" t="s">
        <v>1272</v>
      </c>
      <c r="N3354" s="5">
        <v>42684</v>
      </c>
      <c r="O3354" s="7">
        <v>131</v>
      </c>
      <c r="P3354" s="7">
        <v>284</v>
      </c>
      <c r="Q3354" s="7">
        <v>153</v>
      </c>
      <c r="R3354" s="6">
        <v>10</v>
      </c>
      <c r="S3354" s="7">
        <v>2840</v>
      </c>
      <c r="T3354" s="8">
        <v>0.01</v>
      </c>
      <c r="U3354" s="7">
        <v>28.400000000000002</v>
      </c>
      <c r="V3354" s="7">
        <v>2811.6</v>
      </c>
      <c r="W3354" s="7">
        <v>93</v>
      </c>
      <c r="X3354" s="7">
        <v>7545</v>
      </c>
      <c r="Y3354" s="9">
        <f>+DAY('TABLA PRINCIPAL'!$B3354)</f>
        <v>8</v>
      </c>
      <c r="Z3354" s="9">
        <f>+MONTH('TABLA PRINCIPAL'!$B3354)</f>
        <v>11</v>
      </c>
      <c r="AA3354" s="9">
        <f>+YEAR('TABLA PRINCIPAL'!$B3354)</f>
        <v>2016</v>
      </c>
      <c r="AB3354" s="22" t="str">
        <f>+IF(Ventas_Oficina[[#This Row],[Total del pedido]]&gt;=100000,"SI","NO")</f>
        <v>NO</v>
      </c>
      <c r="AC3354" s="22" t="str">
        <f>+_xlfn.XLOOKUP(Ventas_Oficina[[#This Row],[Nº de artículo]],AUXILIAR!A3352:A8258,AUXILIAR!D3352:D8258,"Error",0)</f>
        <v>Enviado a tiempo</v>
      </c>
      <c r="AD3354" s="22" t="str">
        <f>+IF(AND(Ventas_Oficina[[#This Row],[Total]]&gt;75000,Ventas_Oficina[[#This Row],[Envio a tiempo]]="Enviado a tiempo"),"Buena Venta","Venta Mala")</f>
        <v>Venta Mala</v>
      </c>
    </row>
    <row r="3355" spans="1:30" x14ac:dyDescent="0.25">
      <c r="A3355" s="26">
        <v>1544978</v>
      </c>
      <c r="B3355" s="10">
        <v>41894</v>
      </c>
      <c r="C3355" s="11" t="s">
        <v>837</v>
      </c>
      <c r="D3355" s="11" t="s">
        <v>3</v>
      </c>
      <c r="E3355" s="11" t="s">
        <v>4</v>
      </c>
      <c r="F3355" s="11" t="s">
        <v>5</v>
      </c>
      <c r="G3355" s="11" t="s">
        <v>1010</v>
      </c>
      <c r="H3355" s="11" t="s">
        <v>6</v>
      </c>
      <c r="I3355" s="11" t="s">
        <v>1012</v>
      </c>
      <c r="J3355" s="11" t="s">
        <v>1113</v>
      </c>
      <c r="K3355" s="11" t="s">
        <v>1261</v>
      </c>
      <c r="L3355" s="11" t="s">
        <v>1265</v>
      </c>
      <c r="M3355" s="11" t="s">
        <v>1272</v>
      </c>
      <c r="N3355" s="10">
        <v>41901</v>
      </c>
      <c r="O3355" s="12">
        <v>1495</v>
      </c>
      <c r="P3355" s="12">
        <v>3476</v>
      </c>
      <c r="Q3355" s="12">
        <v>1981</v>
      </c>
      <c r="R3355" s="11">
        <v>22</v>
      </c>
      <c r="S3355" s="12">
        <v>76472</v>
      </c>
      <c r="T3355" s="13">
        <v>0.01</v>
      </c>
      <c r="U3355" s="12">
        <v>764.72</v>
      </c>
      <c r="V3355" s="12">
        <v>75707.28</v>
      </c>
      <c r="W3355" s="12">
        <v>822</v>
      </c>
      <c r="X3355" s="12">
        <v>146028</v>
      </c>
      <c r="Y3355" s="14">
        <f>+DAY('TABLA PRINCIPAL'!$B3355)</f>
        <v>12</v>
      </c>
      <c r="Z3355" s="14">
        <f>+MONTH('TABLA PRINCIPAL'!$B3355)</f>
        <v>9</v>
      </c>
      <c r="AA3355" s="14">
        <f>+YEAR('TABLA PRINCIPAL'!$B3355)</f>
        <v>2014</v>
      </c>
      <c r="AB3355" s="22" t="str">
        <f>+IF(Ventas_Oficina[[#This Row],[Total del pedido]]&gt;=100000,"SI","NO")</f>
        <v>NO</v>
      </c>
      <c r="AC3355" s="22" t="str">
        <f>+_xlfn.XLOOKUP(Ventas_Oficina[[#This Row],[Nº de artículo]],AUXILIAR!A3353:A8259,AUXILIAR!D3353:D8259,"Error",0)</f>
        <v>Enviado a tiempo</v>
      </c>
      <c r="AD3355" s="22" t="str">
        <f>+IF(AND(Ventas_Oficina[[#This Row],[Total]]&gt;75000,Ventas_Oficina[[#This Row],[Envio a tiempo]]="Enviado a tiempo"),"Buena Venta","Venta Mala")</f>
        <v>Buena Venta</v>
      </c>
    </row>
    <row r="3356" spans="1:30" x14ac:dyDescent="0.25">
      <c r="A3356" s="25">
        <v>1544978</v>
      </c>
      <c r="B3356" s="5">
        <v>41974</v>
      </c>
      <c r="C3356" s="6" t="s">
        <v>30</v>
      </c>
      <c r="D3356" s="6" t="s">
        <v>31</v>
      </c>
      <c r="E3356" s="6" t="s">
        <v>4</v>
      </c>
      <c r="F3356" s="6" t="s">
        <v>5</v>
      </c>
      <c r="G3356" s="6" t="s">
        <v>1007</v>
      </c>
      <c r="H3356" s="6" t="s">
        <v>9</v>
      </c>
      <c r="I3356" s="6" t="s">
        <v>1013</v>
      </c>
      <c r="J3356" s="6" t="s">
        <v>1044</v>
      </c>
      <c r="K3356" s="6" t="s">
        <v>1261</v>
      </c>
      <c r="L3356" s="6" t="s">
        <v>1265</v>
      </c>
      <c r="M3356" s="6" t="s">
        <v>1272</v>
      </c>
      <c r="N3356" s="5">
        <v>41978</v>
      </c>
      <c r="O3356" s="7">
        <v>118</v>
      </c>
      <c r="P3356" s="7">
        <v>188</v>
      </c>
      <c r="Q3356" s="7">
        <v>70</v>
      </c>
      <c r="R3356" s="6">
        <v>9</v>
      </c>
      <c r="S3356" s="7">
        <v>1692</v>
      </c>
      <c r="T3356" s="8">
        <v>0.06</v>
      </c>
      <c r="U3356" s="7">
        <v>101.52</v>
      </c>
      <c r="V3356" s="7">
        <v>1590.48</v>
      </c>
      <c r="W3356" s="7">
        <v>149</v>
      </c>
      <c r="X3356" s="7">
        <v>3329</v>
      </c>
      <c r="Y3356" s="9">
        <f>+DAY('TABLA PRINCIPAL'!$B3356)</f>
        <v>1</v>
      </c>
      <c r="Z3356" s="9">
        <f>+MONTH('TABLA PRINCIPAL'!$B3356)</f>
        <v>12</v>
      </c>
      <c r="AA3356" s="9">
        <f>+YEAR('TABLA PRINCIPAL'!$B3356)</f>
        <v>2014</v>
      </c>
      <c r="AB3356" s="22" t="str">
        <f>+IF(Ventas_Oficina[[#This Row],[Total del pedido]]&gt;=100000,"SI","NO")</f>
        <v>NO</v>
      </c>
      <c r="AC3356" s="22" t="str">
        <f>+_xlfn.XLOOKUP(Ventas_Oficina[[#This Row],[Nº de artículo]],AUXILIAR!A3354:A8260,AUXILIAR!D3354:D8260,"Error",0)</f>
        <v>Enviado a tiempo</v>
      </c>
      <c r="AD3356" s="22" t="str">
        <f>+IF(AND(Ventas_Oficina[[#This Row],[Total]]&gt;75000,Ventas_Oficina[[#This Row],[Envio a tiempo]]="Enviado a tiempo"),"Buena Venta","Venta Mala")</f>
        <v>Venta Mala</v>
      </c>
    </row>
    <row r="3357" spans="1:30" x14ac:dyDescent="0.25">
      <c r="A3357" s="26">
        <v>1544978</v>
      </c>
      <c r="B3357" s="10">
        <v>42602</v>
      </c>
      <c r="C3357" s="11" t="s">
        <v>477</v>
      </c>
      <c r="D3357" s="11" t="s">
        <v>206</v>
      </c>
      <c r="E3357" s="11" t="s">
        <v>12</v>
      </c>
      <c r="F3357" s="11" t="s">
        <v>13</v>
      </c>
      <c r="G3357" s="11" t="s">
        <v>1008</v>
      </c>
      <c r="H3357" s="11" t="s">
        <v>42</v>
      </c>
      <c r="I3357" s="11" t="s">
        <v>1013</v>
      </c>
      <c r="J3357" s="11" t="s">
        <v>1104</v>
      </c>
      <c r="K3357" s="11" t="s">
        <v>1261</v>
      </c>
      <c r="L3357" s="11" t="s">
        <v>1266</v>
      </c>
      <c r="M3357" s="11" t="s">
        <v>1272</v>
      </c>
      <c r="N3357" s="10">
        <v>42607</v>
      </c>
      <c r="O3357" s="12">
        <v>131</v>
      </c>
      <c r="P3357" s="12">
        <v>284</v>
      </c>
      <c r="Q3357" s="12">
        <v>153</v>
      </c>
      <c r="R3357" s="11">
        <v>34</v>
      </c>
      <c r="S3357" s="12">
        <v>9656</v>
      </c>
      <c r="T3357" s="13">
        <v>0.04</v>
      </c>
      <c r="U3357" s="12">
        <v>386.24</v>
      </c>
      <c r="V3357" s="12">
        <v>9269.76</v>
      </c>
      <c r="W3357" s="12">
        <v>93</v>
      </c>
      <c r="X3357" s="12">
        <v>9069</v>
      </c>
      <c r="Y3357" s="14">
        <f>+DAY('TABLA PRINCIPAL'!$B3357)</f>
        <v>20</v>
      </c>
      <c r="Z3357" s="14">
        <f>+MONTH('TABLA PRINCIPAL'!$B3357)</f>
        <v>8</v>
      </c>
      <c r="AA3357" s="14">
        <f>+YEAR('TABLA PRINCIPAL'!$B3357)</f>
        <v>2016</v>
      </c>
      <c r="AB3357" s="22" t="str">
        <f>+IF(Ventas_Oficina[[#This Row],[Total del pedido]]&gt;=100000,"SI","NO")</f>
        <v>NO</v>
      </c>
      <c r="AC3357" s="22" t="str">
        <f>+_xlfn.XLOOKUP(Ventas_Oficina[[#This Row],[Nº de artículo]],AUXILIAR!A3355:A8261,AUXILIAR!D3355:D8261,"Error",0)</f>
        <v>Enviado a tiempo</v>
      </c>
      <c r="AD3357" s="22" t="str">
        <f>+IF(AND(Ventas_Oficina[[#This Row],[Total]]&gt;75000,Ventas_Oficina[[#This Row],[Envio a tiempo]]="Enviado a tiempo"),"Buena Venta","Venta Mala")</f>
        <v>Venta Mala</v>
      </c>
    </row>
    <row r="3358" spans="1:30" x14ac:dyDescent="0.25">
      <c r="A3358" s="25">
        <v>1545343</v>
      </c>
      <c r="B3358" s="5">
        <v>41939</v>
      </c>
      <c r="C3358" s="6" t="s">
        <v>303</v>
      </c>
      <c r="D3358" s="6" t="s">
        <v>97</v>
      </c>
      <c r="E3358" s="6" t="s">
        <v>12</v>
      </c>
      <c r="F3358" s="6" t="s">
        <v>13</v>
      </c>
      <c r="G3358" s="6" t="s">
        <v>1008</v>
      </c>
      <c r="H3358" s="6" t="s">
        <v>14</v>
      </c>
      <c r="I3358" s="6" t="s">
        <v>1014</v>
      </c>
      <c r="J3358" s="6" t="s">
        <v>1022</v>
      </c>
      <c r="K3358" s="6" t="s">
        <v>1261</v>
      </c>
      <c r="L3358" s="6" t="s">
        <v>1266</v>
      </c>
      <c r="M3358" s="6" t="s">
        <v>1272</v>
      </c>
      <c r="N3358" s="5">
        <v>41943</v>
      </c>
      <c r="O3358" s="7">
        <v>153</v>
      </c>
      <c r="P3358" s="7">
        <v>278</v>
      </c>
      <c r="Q3358" s="7">
        <v>125</v>
      </c>
      <c r="R3358" s="6">
        <v>23</v>
      </c>
      <c r="S3358" s="7">
        <v>6394</v>
      </c>
      <c r="T3358" s="8">
        <v>0.01</v>
      </c>
      <c r="U3358" s="7">
        <v>63.940000000000005</v>
      </c>
      <c r="V3358" s="7">
        <v>6330.06</v>
      </c>
      <c r="W3358" s="7">
        <v>134</v>
      </c>
      <c r="X3358" s="7">
        <v>10728</v>
      </c>
      <c r="Y3358" s="9">
        <f>+DAY('TABLA PRINCIPAL'!$B3358)</f>
        <v>27</v>
      </c>
      <c r="Z3358" s="9">
        <f>+MONTH('TABLA PRINCIPAL'!$B3358)</f>
        <v>10</v>
      </c>
      <c r="AA3358" s="9">
        <f>+YEAR('TABLA PRINCIPAL'!$B3358)</f>
        <v>2014</v>
      </c>
      <c r="AB3358" s="22" t="str">
        <f>+IF(Ventas_Oficina[[#This Row],[Total del pedido]]&gt;=100000,"SI","NO")</f>
        <v>NO</v>
      </c>
      <c r="AC3358" s="22" t="str">
        <f>+_xlfn.XLOOKUP(Ventas_Oficina[[#This Row],[Nº de artículo]],AUXILIAR!A3356:A8262,AUXILIAR!D3356:D8262,"Error",0)</f>
        <v>Enviado a tiempo</v>
      </c>
      <c r="AD3358" s="22" t="str">
        <f>+IF(AND(Ventas_Oficina[[#This Row],[Total]]&gt;75000,Ventas_Oficina[[#This Row],[Envio a tiempo]]="Enviado a tiempo"),"Buena Venta","Venta Mala")</f>
        <v>Venta Mala</v>
      </c>
    </row>
    <row r="3359" spans="1:30" x14ac:dyDescent="0.25">
      <c r="A3359" s="25">
        <v>1545708</v>
      </c>
      <c r="B3359" s="5">
        <v>42338</v>
      </c>
      <c r="C3359" s="6" t="s">
        <v>37</v>
      </c>
      <c r="D3359" s="6" t="s">
        <v>38</v>
      </c>
      <c r="E3359" s="6" t="s">
        <v>4</v>
      </c>
      <c r="F3359" s="6" t="s">
        <v>5</v>
      </c>
      <c r="G3359" s="6" t="s">
        <v>1008</v>
      </c>
      <c r="H3359" s="6" t="s">
        <v>39</v>
      </c>
      <c r="I3359" s="6" t="s">
        <v>1014</v>
      </c>
      <c r="J3359" s="6" t="s">
        <v>1040</v>
      </c>
      <c r="K3359" s="6" t="s">
        <v>1261</v>
      </c>
      <c r="L3359" s="6" t="s">
        <v>1265</v>
      </c>
      <c r="M3359" s="6" t="s">
        <v>1272</v>
      </c>
      <c r="N3359" s="5">
        <v>42339</v>
      </c>
      <c r="O3359" s="7">
        <v>2156</v>
      </c>
      <c r="P3359" s="7">
        <v>3655</v>
      </c>
      <c r="Q3359" s="7">
        <v>1499</v>
      </c>
      <c r="R3359" s="6">
        <v>47</v>
      </c>
      <c r="S3359" s="7">
        <v>171785</v>
      </c>
      <c r="T3359" s="8">
        <v>0.05</v>
      </c>
      <c r="U3359" s="7">
        <v>8589.25</v>
      </c>
      <c r="V3359" s="7">
        <v>163195.75</v>
      </c>
      <c r="W3359" s="7">
        <v>1389</v>
      </c>
      <c r="X3359" s="7">
        <v>26735</v>
      </c>
      <c r="Y3359" s="9">
        <f>+DAY('TABLA PRINCIPAL'!$B3359)</f>
        <v>30</v>
      </c>
      <c r="Z3359" s="9">
        <f>+MONTH('TABLA PRINCIPAL'!$B3359)</f>
        <v>11</v>
      </c>
      <c r="AA3359" s="9">
        <f>+YEAR('TABLA PRINCIPAL'!$B3359)</f>
        <v>2015</v>
      </c>
      <c r="AB3359" s="22" t="str">
        <f>+IF(Ventas_Oficina[[#This Row],[Total del pedido]]&gt;=100000,"SI","NO")</f>
        <v>SI</v>
      </c>
      <c r="AC3359" s="22" t="str">
        <f>+_xlfn.XLOOKUP(Ventas_Oficina[[#This Row],[Nº de artículo]],AUXILIAR!A3358:A8264,AUXILIAR!D3358:D8264,"Error",0)</f>
        <v>No enviado a tiempo</v>
      </c>
      <c r="AD3359" s="22" t="str">
        <f>+IF(AND(Ventas_Oficina[[#This Row],[Total]]&gt;75000,Ventas_Oficina[[#This Row],[Envio a tiempo]]="Enviado a tiempo"),"Buena Venta","Venta Mala")</f>
        <v>Venta Mala</v>
      </c>
    </row>
    <row r="3360" spans="1:30" x14ac:dyDescent="0.25">
      <c r="A3360" s="26">
        <v>1545708</v>
      </c>
      <c r="B3360" s="10">
        <v>41879</v>
      </c>
      <c r="C3360" s="11" t="s">
        <v>592</v>
      </c>
      <c r="D3360" s="11" t="s">
        <v>135</v>
      </c>
      <c r="E3360" s="11" t="s">
        <v>12</v>
      </c>
      <c r="F3360" s="11" t="s">
        <v>13</v>
      </c>
      <c r="G3360" s="11" t="s">
        <v>1008</v>
      </c>
      <c r="H3360" s="11" t="s">
        <v>14</v>
      </c>
      <c r="I3360" s="11" t="s">
        <v>1014</v>
      </c>
      <c r="J3360" s="11" t="s">
        <v>1056</v>
      </c>
      <c r="K3360" s="11" t="s">
        <v>1262</v>
      </c>
      <c r="L3360" s="11" t="s">
        <v>1265</v>
      </c>
      <c r="M3360" s="11" t="s">
        <v>1272</v>
      </c>
      <c r="N3360" s="10">
        <v>41879</v>
      </c>
      <c r="O3360" s="12">
        <v>352</v>
      </c>
      <c r="P3360" s="12">
        <v>568</v>
      </c>
      <c r="Q3360" s="12">
        <v>216</v>
      </c>
      <c r="R3360" s="11">
        <v>21</v>
      </c>
      <c r="S3360" s="12">
        <v>11928</v>
      </c>
      <c r="T3360" s="13">
        <v>0.03</v>
      </c>
      <c r="U3360" s="12">
        <v>357.84</v>
      </c>
      <c r="V3360" s="12">
        <v>11570.16</v>
      </c>
      <c r="W3360" s="12">
        <v>139</v>
      </c>
      <c r="X3360" s="12">
        <v>7545</v>
      </c>
      <c r="Y3360" s="14">
        <f>+DAY('TABLA PRINCIPAL'!$B3360)</f>
        <v>28</v>
      </c>
      <c r="Z3360" s="14">
        <f>+MONTH('TABLA PRINCIPAL'!$B3360)</f>
        <v>8</v>
      </c>
      <c r="AA3360" s="14">
        <f>+YEAR('TABLA PRINCIPAL'!$B3360)</f>
        <v>2014</v>
      </c>
      <c r="AB3360" s="22" t="str">
        <f>+IF(Ventas_Oficina[[#This Row],[Total del pedido]]&gt;=100000,"SI","NO")</f>
        <v>NO</v>
      </c>
      <c r="AC3360" s="22" t="str">
        <f>+_xlfn.XLOOKUP(Ventas_Oficina[[#This Row],[Nº de artículo]],AUXILIAR!A3358:A8265,AUXILIAR!D3358:D8265,"Error",0)</f>
        <v>No enviado a tiempo</v>
      </c>
      <c r="AD3360" s="22" t="str">
        <f>+IF(AND(Ventas_Oficina[[#This Row],[Total]]&gt;75000,Ventas_Oficina[[#This Row],[Envio a tiempo]]="Enviado a tiempo"),"Buena Venta","Venta Mala")</f>
        <v>Venta Mala</v>
      </c>
    </row>
    <row r="3361" spans="1:30" x14ac:dyDescent="0.25">
      <c r="A3361" s="25">
        <v>1546074</v>
      </c>
      <c r="B3361" s="5">
        <v>42508</v>
      </c>
      <c r="C3361" s="6" t="s">
        <v>363</v>
      </c>
      <c r="D3361" s="6" t="s">
        <v>68</v>
      </c>
      <c r="E3361" s="6" t="s">
        <v>12</v>
      </c>
      <c r="F3361" s="6" t="s">
        <v>13</v>
      </c>
      <c r="G3361" s="6" t="s">
        <v>1009</v>
      </c>
      <c r="H3361" s="6" t="s">
        <v>14</v>
      </c>
      <c r="I3361" s="6" t="s">
        <v>1013</v>
      </c>
      <c r="J3361" s="6" t="s">
        <v>1031</v>
      </c>
      <c r="K3361" s="6" t="s">
        <v>1261</v>
      </c>
      <c r="L3361" s="6" t="s">
        <v>1265</v>
      </c>
      <c r="M3361" s="6" t="s">
        <v>1272</v>
      </c>
      <c r="N3361" s="5">
        <v>42510</v>
      </c>
      <c r="O3361" s="7">
        <v>1007</v>
      </c>
      <c r="P3361" s="7">
        <v>1598</v>
      </c>
      <c r="Q3361" s="7">
        <v>591</v>
      </c>
      <c r="R3361" s="6">
        <v>32</v>
      </c>
      <c r="S3361" s="7">
        <v>51136</v>
      </c>
      <c r="T3361" s="8">
        <v>0.01</v>
      </c>
      <c r="U3361" s="7">
        <v>511.36</v>
      </c>
      <c r="V3361" s="7">
        <v>50624.639999999999</v>
      </c>
      <c r="W3361" s="7">
        <v>400</v>
      </c>
      <c r="X3361" s="7">
        <v>115626</v>
      </c>
      <c r="Y3361" s="9">
        <f>+DAY('TABLA PRINCIPAL'!$B3361)</f>
        <v>18</v>
      </c>
      <c r="Z3361" s="9">
        <f>+MONTH('TABLA PRINCIPAL'!$B3361)</f>
        <v>5</v>
      </c>
      <c r="AA3361" s="9">
        <f>+YEAR('TABLA PRINCIPAL'!$B3361)</f>
        <v>2016</v>
      </c>
      <c r="AB3361" s="22" t="str">
        <f>+IF(Ventas_Oficina[[#This Row],[Total del pedido]]&gt;=100000,"SI","NO")</f>
        <v>NO</v>
      </c>
      <c r="AC3361" s="22" t="str">
        <f>+_xlfn.XLOOKUP(Ventas_Oficina[[#This Row],[Nº de artículo]],AUXILIAR!A3359:A8266,AUXILIAR!D3359:D8266,"Error",0)</f>
        <v>Enviado a tiempo</v>
      </c>
      <c r="AD3361" s="22" t="str">
        <f>+IF(AND(Ventas_Oficina[[#This Row],[Total]]&gt;75000,Ventas_Oficina[[#This Row],[Envio a tiempo]]="Enviado a tiempo"),"Buena Venta","Venta Mala")</f>
        <v>Buena Venta</v>
      </c>
    </row>
    <row r="3362" spans="1:30" x14ac:dyDescent="0.25">
      <c r="A3362" s="26">
        <v>1546074</v>
      </c>
      <c r="B3362" s="10">
        <v>42539</v>
      </c>
      <c r="C3362" s="11" t="s">
        <v>828</v>
      </c>
      <c r="D3362" s="11" t="s">
        <v>81</v>
      </c>
      <c r="E3362" s="11" t="s">
        <v>4</v>
      </c>
      <c r="F3362" s="11" t="s">
        <v>5</v>
      </c>
      <c r="G3362" s="11" t="s">
        <v>1010</v>
      </c>
      <c r="H3362" s="11" t="s">
        <v>34</v>
      </c>
      <c r="I3362" s="11" t="s">
        <v>1016</v>
      </c>
      <c r="J3362" s="11" t="s">
        <v>1043</v>
      </c>
      <c r="K3362" s="11" t="s">
        <v>1261</v>
      </c>
      <c r="L3362" s="11" t="s">
        <v>1265</v>
      </c>
      <c r="M3362" s="11" t="s">
        <v>1272</v>
      </c>
      <c r="N3362" s="10">
        <v>42541</v>
      </c>
      <c r="O3362" s="12">
        <v>6059</v>
      </c>
      <c r="P3362" s="12">
        <v>10098</v>
      </c>
      <c r="Q3362" s="12">
        <v>4039</v>
      </c>
      <c r="R3362" s="11">
        <v>38</v>
      </c>
      <c r="S3362" s="12">
        <v>383724</v>
      </c>
      <c r="T3362" s="13">
        <v>0.05</v>
      </c>
      <c r="U3362" s="12">
        <v>19186.2</v>
      </c>
      <c r="V3362" s="12">
        <v>364537.8</v>
      </c>
      <c r="W3362" s="12">
        <v>718</v>
      </c>
      <c r="X3362" s="12">
        <v>113228</v>
      </c>
      <c r="Y3362" s="14">
        <f>+DAY('TABLA PRINCIPAL'!$B3362)</f>
        <v>18</v>
      </c>
      <c r="Z3362" s="14">
        <f>+MONTH('TABLA PRINCIPAL'!$B3362)</f>
        <v>6</v>
      </c>
      <c r="AA3362" s="14">
        <f>+YEAR('TABLA PRINCIPAL'!$B3362)</f>
        <v>2016</v>
      </c>
      <c r="AB3362" s="22" t="str">
        <f>+IF(Ventas_Oficina[[#This Row],[Total del pedido]]&gt;=100000,"SI","NO")</f>
        <v>SI</v>
      </c>
      <c r="AC3362" s="22" t="str">
        <f>+_xlfn.XLOOKUP(Ventas_Oficina[[#This Row],[Nº de artículo]],AUXILIAR!A3360:A8267,AUXILIAR!D3360:D8267,"Error",0)</f>
        <v>Enviado a tiempo</v>
      </c>
      <c r="AD3362" s="22" t="str">
        <f>+IF(AND(Ventas_Oficina[[#This Row],[Total]]&gt;75000,Ventas_Oficina[[#This Row],[Envio a tiempo]]="Enviado a tiempo"),"Buena Venta","Venta Mala")</f>
        <v>Buena Venta</v>
      </c>
    </row>
    <row r="3363" spans="1:30" x14ac:dyDescent="0.25">
      <c r="A3363" s="25">
        <v>1546439</v>
      </c>
      <c r="B3363" s="5">
        <v>42011</v>
      </c>
      <c r="C3363" s="6" t="s">
        <v>514</v>
      </c>
      <c r="D3363" s="6" t="s">
        <v>133</v>
      </c>
      <c r="E3363" s="6" t="s">
        <v>12</v>
      </c>
      <c r="F3363" s="6" t="s">
        <v>13</v>
      </c>
      <c r="G3363" s="6" t="s">
        <v>1010</v>
      </c>
      <c r="H3363" s="6" t="s">
        <v>42</v>
      </c>
      <c r="I3363" s="6" t="s">
        <v>1012</v>
      </c>
      <c r="J3363" s="6" t="s">
        <v>1060</v>
      </c>
      <c r="K3363" s="6" t="s">
        <v>1261</v>
      </c>
      <c r="L3363" s="6" t="s">
        <v>1266</v>
      </c>
      <c r="M3363" s="6" t="s">
        <v>1272</v>
      </c>
      <c r="N3363" s="5">
        <v>42013</v>
      </c>
      <c r="O3363" s="7">
        <v>1388</v>
      </c>
      <c r="P3363" s="7">
        <v>2238</v>
      </c>
      <c r="Q3363" s="7">
        <v>850</v>
      </c>
      <c r="R3363" s="6">
        <v>9</v>
      </c>
      <c r="S3363" s="7">
        <v>20142</v>
      </c>
      <c r="T3363" s="8">
        <v>0.09</v>
      </c>
      <c r="U3363" s="7">
        <v>1812.78</v>
      </c>
      <c r="V3363" s="7">
        <v>18329.22</v>
      </c>
      <c r="W3363" s="7">
        <v>1510</v>
      </c>
      <c r="X3363" s="7">
        <v>40733</v>
      </c>
      <c r="Y3363" s="9">
        <f>+DAY('TABLA PRINCIPAL'!$B3363)</f>
        <v>7</v>
      </c>
      <c r="Z3363" s="9">
        <f>+MONTH('TABLA PRINCIPAL'!$B3363)</f>
        <v>1</v>
      </c>
      <c r="AA3363" s="9">
        <f>+YEAR('TABLA PRINCIPAL'!$B3363)</f>
        <v>2015</v>
      </c>
      <c r="AB3363" s="22" t="str">
        <f>+IF(Ventas_Oficina[[#This Row],[Total del pedido]]&gt;=100000,"SI","NO")</f>
        <v>NO</v>
      </c>
      <c r="AC3363" s="22" t="str">
        <f>+_xlfn.XLOOKUP(Ventas_Oficina[[#This Row],[Nº de artículo]],AUXILIAR!A3361:A8268,AUXILIAR!D3361:D8268,"Error",0)</f>
        <v>Enviado a tiempo</v>
      </c>
      <c r="AD3363" s="22" t="str">
        <f>+IF(AND(Ventas_Oficina[[#This Row],[Total]]&gt;75000,Ventas_Oficina[[#This Row],[Envio a tiempo]]="Enviado a tiempo"),"Buena Venta","Venta Mala")</f>
        <v>Venta Mala</v>
      </c>
    </row>
    <row r="3364" spans="1:30" x14ac:dyDescent="0.25">
      <c r="A3364" s="26">
        <v>1546439</v>
      </c>
      <c r="B3364" s="10">
        <v>41572</v>
      </c>
      <c r="C3364" s="11" t="s">
        <v>838</v>
      </c>
      <c r="D3364" s="11" t="s">
        <v>8</v>
      </c>
      <c r="E3364" s="11" t="s">
        <v>4</v>
      </c>
      <c r="F3364" s="11" t="s">
        <v>5</v>
      </c>
      <c r="G3364" s="11" t="s">
        <v>1008</v>
      </c>
      <c r="H3364" s="11" t="s">
        <v>9</v>
      </c>
      <c r="I3364" s="11" t="s">
        <v>1016</v>
      </c>
      <c r="J3364" s="11" t="s">
        <v>1072</v>
      </c>
      <c r="K3364" s="11" t="s">
        <v>1262</v>
      </c>
      <c r="L3364" s="11" t="s">
        <v>1270</v>
      </c>
      <c r="M3364" s="11" t="s">
        <v>1274</v>
      </c>
      <c r="N3364" s="10">
        <v>41574</v>
      </c>
      <c r="O3364" s="12">
        <v>194</v>
      </c>
      <c r="P3364" s="12">
        <v>308</v>
      </c>
      <c r="Q3364" s="12">
        <v>114</v>
      </c>
      <c r="R3364" s="11">
        <v>37</v>
      </c>
      <c r="S3364" s="12">
        <v>11396</v>
      </c>
      <c r="T3364" s="13">
        <v>0</v>
      </c>
      <c r="U3364" s="12">
        <v>0</v>
      </c>
      <c r="V3364" s="12">
        <v>11396</v>
      </c>
      <c r="W3364" s="12">
        <v>99</v>
      </c>
      <c r="X3364" s="12">
        <v>14625</v>
      </c>
      <c r="Y3364" s="14">
        <f>+DAY('TABLA PRINCIPAL'!$B3364)</f>
        <v>25</v>
      </c>
      <c r="Z3364" s="14">
        <f>+MONTH('TABLA PRINCIPAL'!$B3364)</f>
        <v>10</v>
      </c>
      <c r="AA3364" s="14">
        <f>+YEAR('TABLA PRINCIPAL'!$B3364)</f>
        <v>2013</v>
      </c>
      <c r="AB3364" s="22" t="str">
        <f>+IF(Ventas_Oficina[[#This Row],[Total del pedido]]&gt;=100000,"SI","NO")</f>
        <v>NO</v>
      </c>
      <c r="AC3364" s="22" t="str">
        <f>+_xlfn.XLOOKUP(Ventas_Oficina[[#This Row],[Nº de artículo]],AUXILIAR!A3362:A8269,AUXILIAR!D3362:D8269,"Error",0)</f>
        <v>Enviado a tiempo</v>
      </c>
      <c r="AD3364" s="22" t="str">
        <f>+IF(AND(Ventas_Oficina[[#This Row],[Total]]&gt;75000,Ventas_Oficina[[#This Row],[Envio a tiempo]]="Enviado a tiempo"),"Buena Venta","Venta Mala")</f>
        <v>Venta Mala</v>
      </c>
    </row>
    <row r="3365" spans="1:30" x14ac:dyDescent="0.25">
      <c r="A3365" s="25">
        <v>1546804</v>
      </c>
      <c r="B3365" s="5">
        <v>42344</v>
      </c>
      <c r="C3365" s="6" t="s">
        <v>357</v>
      </c>
      <c r="D3365" s="6" t="s">
        <v>48</v>
      </c>
      <c r="E3365" s="6" t="s">
        <v>4</v>
      </c>
      <c r="F3365" s="6" t="s">
        <v>5</v>
      </c>
      <c r="G3365" s="6" t="s">
        <v>1007</v>
      </c>
      <c r="H3365" s="6" t="s">
        <v>34</v>
      </c>
      <c r="I3365" s="6" t="s">
        <v>1012</v>
      </c>
      <c r="J3365" s="6" t="s">
        <v>1022</v>
      </c>
      <c r="K3365" s="6" t="s">
        <v>1262</v>
      </c>
      <c r="L3365" s="6" t="s">
        <v>1265</v>
      </c>
      <c r="M3365" s="6" t="s">
        <v>1272</v>
      </c>
      <c r="N3365" s="5">
        <v>42346</v>
      </c>
      <c r="O3365" s="7">
        <v>153</v>
      </c>
      <c r="P3365" s="7">
        <v>278</v>
      </c>
      <c r="Q3365" s="7">
        <v>125</v>
      </c>
      <c r="R3365" s="6">
        <v>6</v>
      </c>
      <c r="S3365" s="7">
        <v>1668</v>
      </c>
      <c r="T3365" s="8">
        <v>0.03</v>
      </c>
      <c r="U3365" s="7">
        <v>50.04</v>
      </c>
      <c r="V3365" s="7">
        <v>1617.96</v>
      </c>
      <c r="W3365" s="7">
        <v>134</v>
      </c>
      <c r="X3365" s="7">
        <v>10420</v>
      </c>
      <c r="Y3365" s="9">
        <f>+DAY('TABLA PRINCIPAL'!$B3365)</f>
        <v>6</v>
      </c>
      <c r="Z3365" s="9">
        <f>+MONTH('TABLA PRINCIPAL'!$B3365)</f>
        <v>12</v>
      </c>
      <c r="AA3365" s="9">
        <f>+YEAR('TABLA PRINCIPAL'!$B3365)</f>
        <v>2015</v>
      </c>
      <c r="AB3365" s="22" t="str">
        <f>+IF(Ventas_Oficina[[#This Row],[Total del pedido]]&gt;=100000,"SI","NO")</f>
        <v>NO</v>
      </c>
      <c r="AC3365" s="22" t="str">
        <f>+_xlfn.XLOOKUP(Ventas_Oficina[[#This Row],[Nº de artículo]],AUXILIAR!A3363:A8270,AUXILIAR!D3363:D8270,"Error",0)</f>
        <v>Enviado a tiempo</v>
      </c>
      <c r="AD3365" s="22" t="str">
        <f>+IF(AND(Ventas_Oficina[[#This Row],[Total]]&gt;75000,Ventas_Oficina[[#This Row],[Envio a tiempo]]="Enviado a tiempo"),"Buena Venta","Venta Mala")</f>
        <v>Venta Mala</v>
      </c>
    </row>
    <row r="3366" spans="1:30" x14ac:dyDescent="0.25">
      <c r="A3366" s="26">
        <v>1546804</v>
      </c>
      <c r="B3366" s="10">
        <v>42344</v>
      </c>
      <c r="C3366" s="11" t="s">
        <v>839</v>
      </c>
      <c r="D3366" s="11" t="s">
        <v>135</v>
      </c>
      <c r="E3366" s="11" t="s">
        <v>12</v>
      </c>
      <c r="F3366" s="11" t="s">
        <v>13</v>
      </c>
      <c r="G3366" s="11" t="s">
        <v>1010</v>
      </c>
      <c r="H3366" s="11" t="s">
        <v>14</v>
      </c>
      <c r="I3366" s="11" t="s">
        <v>1013</v>
      </c>
      <c r="J3366" s="11" t="s">
        <v>1022</v>
      </c>
      <c r="K3366" s="11" t="s">
        <v>1261</v>
      </c>
      <c r="L3366" s="11" t="s">
        <v>1267</v>
      </c>
      <c r="M3366" s="11" t="s">
        <v>1272</v>
      </c>
      <c r="N3366" s="10">
        <v>42346</v>
      </c>
      <c r="O3366" s="12">
        <v>153</v>
      </c>
      <c r="P3366" s="12">
        <v>278</v>
      </c>
      <c r="Q3366" s="12">
        <v>125</v>
      </c>
      <c r="R3366" s="11">
        <v>32</v>
      </c>
      <c r="S3366" s="12">
        <v>8896</v>
      </c>
      <c r="T3366" s="13">
        <v>0.09</v>
      </c>
      <c r="U3366" s="12">
        <v>800.64</v>
      </c>
      <c r="V3366" s="12">
        <v>8095.36</v>
      </c>
      <c r="W3366" s="12">
        <v>134</v>
      </c>
      <c r="X3366" s="12">
        <v>10420</v>
      </c>
      <c r="Y3366" s="14">
        <f>+DAY('TABLA PRINCIPAL'!$B3366)</f>
        <v>6</v>
      </c>
      <c r="Z3366" s="14">
        <f>+MONTH('TABLA PRINCIPAL'!$B3366)</f>
        <v>12</v>
      </c>
      <c r="AA3366" s="14">
        <f>+YEAR('TABLA PRINCIPAL'!$B3366)</f>
        <v>2015</v>
      </c>
      <c r="AB3366" s="22" t="str">
        <f>+IF(Ventas_Oficina[[#This Row],[Total del pedido]]&gt;=100000,"SI","NO")</f>
        <v>NO</v>
      </c>
      <c r="AC3366" s="22" t="str">
        <f>+_xlfn.XLOOKUP(Ventas_Oficina[[#This Row],[Nº de artículo]],AUXILIAR!A3364:A8271,AUXILIAR!D3364:D8271,"Error",0)</f>
        <v>Enviado a tiempo</v>
      </c>
      <c r="AD3366" s="22" t="str">
        <f>+IF(AND(Ventas_Oficina[[#This Row],[Total]]&gt;75000,Ventas_Oficina[[#This Row],[Envio a tiempo]]="Enviado a tiempo"),"Buena Venta","Venta Mala")</f>
        <v>Venta Mala</v>
      </c>
    </row>
    <row r="3367" spans="1:30" x14ac:dyDescent="0.25">
      <c r="A3367" s="25">
        <v>1546804</v>
      </c>
      <c r="B3367" s="5">
        <v>42344</v>
      </c>
      <c r="C3367" s="6" t="s">
        <v>357</v>
      </c>
      <c r="D3367" s="6" t="s">
        <v>48</v>
      </c>
      <c r="E3367" s="6" t="s">
        <v>4</v>
      </c>
      <c r="F3367" s="6" t="s">
        <v>5</v>
      </c>
      <c r="G3367" s="6" t="s">
        <v>1009</v>
      </c>
      <c r="H3367" s="6" t="s">
        <v>34</v>
      </c>
      <c r="I3367" s="6" t="s">
        <v>1014</v>
      </c>
      <c r="J3367" s="6" t="s">
        <v>1022</v>
      </c>
      <c r="K3367" s="6" t="s">
        <v>1261</v>
      </c>
      <c r="L3367" s="6" t="s">
        <v>1267</v>
      </c>
      <c r="M3367" s="6" t="s">
        <v>1272</v>
      </c>
      <c r="N3367" s="5">
        <v>42346</v>
      </c>
      <c r="O3367" s="7">
        <v>153</v>
      </c>
      <c r="P3367" s="7">
        <v>278</v>
      </c>
      <c r="Q3367" s="7">
        <v>125</v>
      </c>
      <c r="R3367" s="6">
        <v>47</v>
      </c>
      <c r="S3367" s="7">
        <v>13066</v>
      </c>
      <c r="T3367" s="8">
        <v>0.04</v>
      </c>
      <c r="U3367" s="7">
        <v>522.64</v>
      </c>
      <c r="V3367" s="7">
        <v>12543.36</v>
      </c>
      <c r="W3367" s="7">
        <v>134</v>
      </c>
      <c r="X3367" s="7">
        <v>10420</v>
      </c>
      <c r="Y3367" s="9">
        <f>+DAY('TABLA PRINCIPAL'!$B3367)</f>
        <v>6</v>
      </c>
      <c r="Z3367" s="9">
        <f>+MONTH('TABLA PRINCIPAL'!$B3367)</f>
        <v>12</v>
      </c>
      <c r="AA3367" s="9">
        <f>+YEAR('TABLA PRINCIPAL'!$B3367)</f>
        <v>2015</v>
      </c>
      <c r="AB3367" s="22" t="str">
        <f>+IF(Ventas_Oficina[[#This Row],[Total del pedido]]&gt;=100000,"SI","NO")</f>
        <v>NO</v>
      </c>
      <c r="AC3367" s="22" t="str">
        <f>+_xlfn.XLOOKUP(Ventas_Oficina[[#This Row],[Nº de artículo]],AUXILIAR!A3365:A8272,AUXILIAR!D3365:D8272,"Error",0)</f>
        <v>Enviado a tiempo</v>
      </c>
      <c r="AD3367" s="22" t="str">
        <f>+IF(AND(Ventas_Oficina[[#This Row],[Total]]&gt;75000,Ventas_Oficina[[#This Row],[Envio a tiempo]]="Enviado a tiempo"),"Buena Venta","Venta Mala")</f>
        <v>Venta Mala</v>
      </c>
    </row>
    <row r="3368" spans="1:30" x14ac:dyDescent="0.25">
      <c r="A3368" s="26">
        <v>1547169</v>
      </c>
      <c r="B3368" s="10">
        <v>42551</v>
      </c>
      <c r="C3368" s="11" t="s">
        <v>463</v>
      </c>
      <c r="D3368" s="11" t="s">
        <v>26</v>
      </c>
      <c r="E3368" s="11" t="s">
        <v>4</v>
      </c>
      <c r="F3368" s="11" t="s">
        <v>5</v>
      </c>
      <c r="G3368" s="11" t="s">
        <v>1008</v>
      </c>
      <c r="H3368" s="11" t="s">
        <v>27</v>
      </c>
      <c r="I3368" s="11" t="s">
        <v>1012</v>
      </c>
      <c r="J3368" s="11" t="s">
        <v>1024</v>
      </c>
      <c r="K3368" s="11" t="s">
        <v>1261</v>
      </c>
      <c r="L3368" s="11" t="s">
        <v>1265</v>
      </c>
      <c r="M3368" s="11" t="s">
        <v>1273</v>
      </c>
      <c r="N3368" s="10">
        <v>42553</v>
      </c>
      <c r="O3368" s="12">
        <v>160</v>
      </c>
      <c r="P3368" s="12">
        <v>262</v>
      </c>
      <c r="Q3368" s="12">
        <v>102</v>
      </c>
      <c r="R3368" s="11">
        <v>8</v>
      </c>
      <c r="S3368" s="12">
        <v>2096</v>
      </c>
      <c r="T3368" s="13">
        <v>0.02</v>
      </c>
      <c r="U3368" s="12">
        <v>41.92</v>
      </c>
      <c r="V3368" s="12">
        <v>2054.08</v>
      </c>
      <c r="W3368" s="12">
        <v>80</v>
      </c>
      <c r="X3368" s="12">
        <v>3345</v>
      </c>
      <c r="Y3368" s="14">
        <f>+DAY('TABLA PRINCIPAL'!$B3368)</f>
        <v>30</v>
      </c>
      <c r="Z3368" s="14">
        <f>+MONTH('TABLA PRINCIPAL'!$B3368)</f>
        <v>6</v>
      </c>
      <c r="AA3368" s="14">
        <f>+YEAR('TABLA PRINCIPAL'!$B3368)</f>
        <v>2016</v>
      </c>
      <c r="AB3368" s="22" t="str">
        <f>+IF(Ventas_Oficina[[#This Row],[Total del pedido]]&gt;=100000,"SI","NO")</f>
        <v>NO</v>
      </c>
      <c r="AC3368" s="22" t="str">
        <f>+_xlfn.XLOOKUP(Ventas_Oficina[[#This Row],[Nº de artículo]],AUXILIAR!A3366:A8273,AUXILIAR!D3366:D8273,"Error",0)</f>
        <v>Enviado a tiempo</v>
      </c>
      <c r="AD3368" s="22" t="str">
        <f>+IF(AND(Ventas_Oficina[[#This Row],[Total]]&gt;75000,Ventas_Oficina[[#This Row],[Envio a tiempo]]="Enviado a tiempo"),"Buena Venta","Venta Mala")</f>
        <v>Venta Mala</v>
      </c>
    </row>
    <row r="3369" spans="1:30" x14ac:dyDescent="0.25">
      <c r="A3369" s="25">
        <v>1547169</v>
      </c>
      <c r="B3369" s="5">
        <v>42536</v>
      </c>
      <c r="C3369" s="6" t="s">
        <v>230</v>
      </c>
      <c r="D3369" s="6" t="s">
        <v>177</v>
      </c>
      <c r="E3369" s="6" t="s">
        <v>4</v>
      </c>
      <c r="F3369" s="6" t="s">
        <v>5</v>
      </c>
      <c r="G3369" s="6" t="s">
        <v>1008</v>
      </c>
      <c r="H3369" s="6" t="s">
        <v>6</v>
      </c>
      <c r="I3369" s="6" t="s">
        <v>1012</v>
      </c>
      <c r="J3369" s="6" t="s">
        <v>1024</v>
      </c>
      <c r="K3369" s="6" t="s">
        <v>1261</v>
      </c>
      <c r="L3369" s="6" t="s">
        <v>1265</v>
      </c>
      <c r="M3369" s="6" t="s">
        <v>1272</v>
      </c>
      <c r="N3369" s="5">
        <v>42538</v>
      </c>
      <c r="O3369" s="7">
        <v>160</v>
      </c>
      <c r="P3369" s="7">
        <v>262</v>
      </c>
      <c r="Q3369" s="7">
        <v>102</v>
      </c>
      <c r="R3369" s="6">
        <v>39</v>
      </c>
      <c r="S3369" s="7">
        <v>10218</v>
      </c>
      <c r="T3369" s="8">
        <v>7.0000000000000007E-2</v>
      </c>
      <c r="U3369" s="7">
        <v>715.2600000000001</v>
      </c>
      <c r="V3369" s="7">
        <v>9502.74</v>
      </c>
      <c r="W3369" s="7">
        <v>80</v>
      </c>
      <c r="X3369" s="7">
        <v>6297</v>
      </c>
      <c r="Y3369" s="9">
        <f>+DAY('TABLA PRINCIPAL'!$B3369)</f>
        <v>15</v>
      </c>
      <c r="Z3369" s="9">
        <f>+MONTH('TABLA PRINCIPAL'!$B3369)</f>
        <v>6</v>
      </c>
      <c r="AA3369" s="9">
        <f>+YEAR('TABLA PRINCIPAL'!$B3369)</f>
        <v>2016</v>
      </c>
      <c r="AB3369" s="22" t="str">
        <f>+IF(Ventas_Oficina[[#This Row],[Total del pedido]]&gt;=100000,"SI","NO")</f>
        <v>NO</v>
      </c>
      <c r="AC3369" s="22" t="str">
        <f>+_xlfn.XLOOKUP(Ventas_Oficina[[#This Row],[Nº de artículo]],AUXILIAR!A3367:A8274,AUXILIAR!D3367:D8274,"Error",0)</f>
        <v>Enviado a tiempo</v>
      </c>
      <c r="AD3369" s="22" t="str">
        <f>+IF(AND(Ventas_Oficina[[#This Row],[Total]]&gt;75000,Ventas_Oficina[[#This Row],[Envio a tiempo]]="Enviado a tiempo"),"Buena Venta","Venta Mala")</f>
        <v>Venta Mala</v>
      </c>
    </row>
    <row r="3370" spans="1:30" x14ac:dyDescent="0.25">
      <c r="A3370" s="26">
        <v>1547169</v>
      </c>
      <c r="B3370" s="10">
        <v>42634</v>
      </c>
      <c r="C3370" s="11" t="s">
        <v>63</v>
      </c>
      <c r="D3370" s="11" t="s">
        <v>52</v>
      </c>
      <c r="E3370" s="11" t="s">
        <v>4</v>
      </c>
      <c r="F3370" s="11" t="s">
        <v>5</v>
      </c>
      <c r="G3370" s="11" t="s">
        <v>1008</v>
      </c>
      <c r="H3370" s="11" t="s">
        <v>53</v>
      </c>
      <c r="I3370" s="11" t="s">
        <v>1013</v>
      </c>
      <c r="J3370" s="11" t="s">
        <v>1044</v>
      </c>
      <c r="K3370" s="11" t="s">
        <v>1261</v>
      </c>
      <c r="L3370" s="11" t="s">
        <v>1265</v>
      </c>
      <c r="M3370" s="11" t="s">
        <v>1272</v>
      </c>
      <c r="N3370" s="10">
        <v>42634</v>
      </c>
      <c r="O3370" s="12">
        <v>118</v>
      </c>
      <c r="P3370" s="12">
        <v>188</v>
      </c>
      <c r="Q3370" s="12">
        <v>70</v>
      </c>
      <c r="R3370" s="11">
        <v>23</v>
      </c>
      <c r="S3370" s="12">
        <v>4324</v>
      </c>
      <c r="T3370" s="13">
        <v>7.0000000000000007E-2</v>
      </c>
      <c r="U3370" s="12">
        <v>302.68</v>
      </c>
      <c r="V3370" s="12">
        <v>4021.32</v>
      </c>
      <c r="W3370" s="12">
        <v>149</v>
      </c>
      <c r="X3370" s="12">
        <v>3536</v>
      </c>
      <c r="Y3370" s="14">
        <f>+DAY('TABLA PRINCIPAL'!$B3370)</f>
        <v>21</v>
      </c>
      <c r="Z3370" s="14">
        <f>+MONTH('TABLA PRINCIPAL'!$B3370)</f>
        <v>9</v>
      </c>
      <c r="AA3370" s="14">
        <f>+YEAR('TABLA PRINCIPAL'!$B3370)</f>
        <v>2016</v>
      </c>
      <c r="AB3370" s="22" t="str">
        <f>+IF(Ventas_Oficina[[#This Row],[Total del pedido]]&gt;=100000,"SI","NO")</f>
        <v>NO</v>
      </c>
      <c r="AC3370" s="22" t="str">
        <f>+_xlfn.XLOOKUP(Ventas_Oficina[[#This Row],[Nº de artículo]],AUXILIAR!A3368:A8275,AUXILIAR!D3368:D8275,"Error",0)</f>
        <v>Enviado a tiempo</v>
      </c>
      <c r="AD3370" s="22" t="str">
        <f>+IF(AND(Ventas_Oficina[[#This Row],[Total]]&gt;75000,Ventas_Oficina[[#This Row],[Envio a tiempo]]="Enviado a tiempo"),"Buena Venta","Venta Mala")</f>
        <v>Venta Mala</v>
      </c>
    </row>
    <row r="3371" spans="1:30" x14ac:dyDescent="0.25">
      <c r="A3371" s="25">
        <v>1547169</v>
      </c>
      <c r="B3371" s="5">
        <v>42378</v>
      </c>
      <c r="C3371" s="6" t="s">
        <v>37</v>
      </c>
      <c r="D3371" s="6" t="s">
        <v>840</v>
      </c>
      <c r="E3371" s="6" t="s">
        <v>4</v>
      </c>
      <c r="F3371" s="6" t="s">
        <v>5</v>
      </c>
      <c r="G3371" s="6" t="s">
        <v>1008</v>
      </c>
      <c r="H3371" s="6" t="s">
        <v>39</v>
      </c>
      <c r="I3371" s="6" t="s">
        <v>1013</v>
      </c>
      <c r="J3371" s="6" t="s">
        <v>1104</v>
      </c>
      <c r="K3371" s="6" t="s">
        <v>1262</v>
      </c>
      <c r="L3371" s="6" t="s">
        <v>1265</v>
      </c>
      <c r="M3371" s="6" t="s">
        <v>1272</v>
      </c>
      <c r="N3371" s="5">
        <v>42380</v>
      </c>
      <c r="O3371" s="7">
        <v>131</v>
      </c>
      <c r="P3371" s="7">
        <v>284</v>
      </c>
      <c r="Q3371" s="7">
        <v>153</v>
      </c>
      <c r="R3371" s="6">
        <v>34</v>
      </c>
      <c r="S3371" s="7">
        <v>9656</v>
      </c>
      <c r="T3371" s="8">
        <v>7.0000000000000007E-2</v>
      </c>
      <c r="U3371" s="7">
        <v>675.92000000000007</v>
      </c>
      <c r="V3371" s="7">
        <v>8980.08</v>
      </c>
      <c r="W3371" s="7">
        <v>93</v>
      </c>
      <c r="X3371" s="7">
        <v>6296</v>
      </c>
      <c r="Y3371" s="9">
        <f>+DAY('TABLA PRINCIPAL'!$B3371)</f>
        <v>9</v>
      </c>
      <c r="Z3371" s="9">
        <f>+MONTH('TABLA PRINCIPAL'!$B3371)</f>
        <v>1</v>
      </c>
      <c r="AA3371" s="9">
        <f>+YEAR('TABLA PRINCIPAL'!$B3371)</f>
        <v>2016</v>
      </c>
      <c r="AB3371" s="22" t="str">
        <f>+IF(Ventas_Oficina[[#This Row],[Total del pedido]]&gt;=100000,"SI","NO")</f>
        <v>NO</v>
      </c>
      <c r="AC3371" s="22" t="str">
        <f>+_xlfn.XLOOKUP(Ventas_Oficina[[#This Row],[Nº de artículo]],AUXILIAR!A3369:A8276,AUXILIAR!D3369:D8276,"Error",0)</f>
        <v>No enviado a tiempo</v>
      </c>
      <c r="AD3371" s="22" t="str">
        <f>+IF(AND(Ventas_Oficina[[#This Row],[Total]]&gt;75000,Ventas_Oficina[[#This Row],[Envio a tiempo]]="Enviado a tiempo"),"Buena Venta","Venta Mala")</f>
        <v>Venta Mala</v>
      </c>
    </row>
    <row r="3372" spans="1:30" x14ac:dyDescent="0.25">
      <c r="A3372" s="26">
        <v>1547169</v>
      </c>
      <c r="B3372" s="10">
        <v>42597</v>
      </c>
      <c r="C3372" s="11" t="s">
        <v>259</v>
      </c>
      <c r="D3372" s="11" t="s">
        <v>260</v>
      </c>
      <c r="E3372" s="11" t="s">
        <v>4</v>
      </c>
      <c r="F3372" s="11" t="s">
        <v>5</v>
      </c>
      <c r="G3372" s="11" t="s">
        <v>1010</v>
      </c>
      <c r="H3372" s="11" t="s">
        <v>121</v>
      </c>
      <c r="I3372" s="11" t="s">
        <v>1016</v>
      </c>
      <c r="J3372" s="11" t="s">
        <v>1132</v>
      </c>
      <c r="K3372" s="11" t="s">
        <v>1261</v>
      </c>
      <c r="L3372" s="11" t="s">
        <v>1267</v>
      </c>
      <c r="M3372" s="11" t="s">
        <v>1272</v>
      </c>
      <c r="N3372" s="10">
        <v>42602</v>
      </c>
      <c r="O3372" s="12">
        <v>6240</v>
      </c>
      <c r="P3372" s="12">
        <v>15599</v>
      </c>
      <c r="Q3372" s="12">
        <v>9359</v>
      </c>
      <c r="R3372" s="11">
        <v>26</v>
      </c>
      <c r="S3372" s="12">
        <v>405574</v>
      </c>
      <c r="T3372" s="13">
        <v>0.03</v>
      </c>
      <c r="U3372" s="12">
        <v>12167.22</v>
      </c>
      <c r="V3372" s="12">
        <v>393406.78</v>
      </c>
      <c r="W3372" s="12">
        <v>808</v>
      </c>
      <c r="X3372" s="12">
        <v>363631</v>
      </c>
      <c r="Y3372" s="14">
        <f>+DAY('TABLA PRINCIPAL'!$B3372)</f>
        <v>15</v>
      </c>
      <c r="Z3372" s="14">
        <f>+MONTH('TABLA PRINCIPAL'!$B3372)</f>
        <v>8</v>
      </c>
      <c r="AA3372" s="14">
        <f>+YEAR('TABLA PRINCIPAL'!$B3372)</f>
        <v>2016</v>
      </c>
      <c r="AB3372" s="22" t="str">
        <f>+IF(Ventas_Oficina[[#This Row],[Total del pedido]]&gt;=100000,"SI","NO")</f>
        <v>SI</v>
      </c>
      <c r="AC3372" s="22" t="str">
        <f>+_xlfn.XLOOKUP(Ventas_Oficina[[#This Row],[Nº de artículo]],AUXILIAR!A3370:A8277,AUXILIAR!D3370:D8277,"Error",0)</f>
        <v>Enviado a tiempo</v>
      </c>
      <c r="AD3372" s="22" t="str">
        <f>+IF(AND(Ventas_Oficina[[#This Row],[Total]]&gt;75000,Ventas_Oficina[[#This Row],[Envio a tiempo]]="Enviado a tiempo"),"Buena Venta","Venta Mala")</f>
        <v>Buena Venta</v>
      </c>
    </row>
    <row r="3373" spans="1:30" x14ac:dyDescent="0.25">
      <c r="A3373" s="25">
        <v>1547169</v>
      </c>
      <c r="B3373" s="5">
        <v>42344</v>
      </c>
      <c r="C3373" s="6" t="s">
        <v>602</v>
      </c>
      <c r="D3373" s="6" t="s">
        <v>26</v>
      </c>
      <c r="E3373" s="6" t="s">
        <v>4</v>
      </c>
      <c r="F3373" s="6" t="s">
        <v>5</v>
      </c>
      <c r="G3373" s="6" t="s">
        <v>1010</v>
      </c>
      <c r="H3373" s="6" t="s">
        <v>27</v>
      </c>
      <c r="I3373" s="6" t="s">
        <v>1016</v>
      </c>
      <c r="J3373" s="6" t="s">
        <v>1044</v>
      </c>
      <c r="K3373" s="6" t="s">
        <v>1261</v>
      </c>
      <c r="L3373" s="6" t="s">
        <v>1265</v>
      </c>
      <c r="M3373" s="6" t="s">
        <v>1272</v>
      </c>
      <c r="N3373" s="5">
        <v>42345</v>
      </c>
      <c r="O3373" s="7">
        <v>118</v>
      </c>
      <c r="P3373" s="7">
        <v>188</v>
      </c>
      <c r="Q3373" s="7">
        <v>70</v>
      </c>
      <c r="R3373" s="6">
        <v>18</v>
      </c>
      <c r="S3373" s="7">
        <v>3384</v>
      </c>
      <c r="T3373" s="8">
        <v>0.03</v>
      </c>
      <c r="U3373" s="7">
        <v>101.52</v>
      </c>
      <c r="V3373" s="7">
        <v>3282.48</v>
      </c>
      <c r="W3373" s="7">
        <v>149</v>
      </c>
      <c r="X3373" s="7">
        <v>3646</v>
      </c>
      <c r="Y3373" s="9">
        <f>+DAY('TABLA PRINCIPAL'!$B3373)</f>
        <v>6</v>
      </c>
      <c r="Z3373" s="9">
        <f>+MONTH('TABLA PRINCIPAL'!$B3373)</f>
        <v>12</v>
      </c>
      <c r="AA3373" s="9">
        <f>+YEAR('TABLA PRINCIPAL'!$B3373)</f>
        <v>2015</v>
      </c>
      <c r="AB3373" s="22" t="str">
        <f>+IF(Ventas_Oficina[[#This Row],[Total del pedido]]&gt;=100000,"SI","NO")</f>
        <v>NO</v>
      </c>
      <c r="AC3373" s="22" t="str">
        <f>+_xlfn.XLOOKUP(Ventas_Oficina[[#This Row],[Nº de artículo]],AUXILIAR!A3371:A8278,AUXILIAR!D3371:D8278,"Error",0)</f>
        <v>Enviado a tiempo</v>
      </c>
      <c r="AD3373" s="22" t="str">
        <f>+IF(AND(Ventas_Oficina[[#This Row],[Total]]&gt;75000,Ventas_Oficina[[#This Row],[Envio a tiempo]]="Enviado a tiempo"),"Buena Venta","Venta Mala")</f>
        <v>Venta Mala</v>
      </c>
    </row>
    <row r="3374" spans="1:30" x14ac:dyDescent="0.25">
      <c r="A3374" s="26">
        <v>1547169</v>
      </c>
      <c r="B3374" s="10">
        <v>42362</v>
      </c>
      <c r="C3374" s="11" t="s">
        <v>207</v>
      </c>
      <c r="D3374" s="11" t="s">
        <v>177</v>
      </c>
      <c r="E3374" s="11" t="s">
        <v>4</v>
      </c>
      <c r="F3374" s="11" t="s">
        <v>5</v>
      </c>
      <c r="G3374" s="11" t="s">
        <v>1008</v>
      </c>
      <c r="H3374" s="11" t="s">
        <v>6</v>
      </c>
      <c r="I3374" s="11" t="s">
        <v>1014</v>
      </c>
      <c r="J3374" s="11" t="s">
        <v>1044</v>
      </c>
      <c r="K3374" s="11" t="s">
        <v>1261</v>
      </c>
      <c r="L3374" s="11" t="s">
        <v>1267</v>
      </c>
      <c r="M3374" s="11" t="s">
        <v>1272</v>
      </c>
      <c r="N3374" s="10">
        <v>42362</v>
      </c>
      <c r="O3374" s="12">
        <v>118</v>
      </c>
      <c r="P3374" s="12">
        <v>188</v>
      </c>
      <c r="Q3374" s="12">
        <v>70</v>
      </c>
      <c r="R3374" s="11">
        <v>25</v>
      </c>
      <c r="S3374" s="12">
        <v>4700</v>
      </c>
      <c r="T3374" s="13">
        <v>0</v>
      </c>
      <c r="U3374" s="12">
        <v>0</v>
      </c>
      <c r="V3374" s="12">
        <v>4700</v>
      </c>
      <c r="W3374" s="12">
        <v>149</v>
      </c>
      <c r="X3374" s="12">
        <v>3646</v>
      </c>
      <c r="Y3374" s="14">
        <f>+DAY('TABLA PRINCIPAL'!$B3374)</f>
        <v>24</v>
      </c>
      <c r="Z3374" s="14">
        <f>+MONTH('TABLA PRINCIPAL'!$B3374)</f>
        <v>12</v>
      </c>
      <c r="AA3374" s="14">
        <f>+YEAR('TABLA PRINCIPAL'!$B3374)</f>
        <v>2015</v>
      </c>
      <c r="AB3374" s="22" t="str">
        <f>+IF(Ventas_Oficina[[#This Row],[Total del pedido]]&gt;=100000,"SI","NO")</f>
        <v>NO</v>
      </c>
      <c r="AC3374" s="22" t="str">
        <f>+_xlfn.XLOOKUP(Ventas_Oficina[[#This Row],[Nº de artículo]],AUXILIAR!A3372:A8279,AUXILIAR!D3372:D8279,"Error",0)</f>
        <v>No enviado a tiempo</v>
      </c>
      <c r="AD3374" s="22" t="str">
        <f>+IF(AND(Ventas_Oficina[[#This Row],[Total]]&gt;75000,Ventas_Oficina[[#This Row],[Envio a tiempo]]="Enviado a tiempo"),"Buena Venta","Venta Mala")</f>
        <v>Venta Mala</v>
      </c>
    </row>
    <row r="3375" spans="1:30" x14ac:dyDescent="0.25">
      <c r="A3375" s="25">
        <v>1547169</v>
      </c>
      <c r="B3375" s="5">
        <v>42344</v>
      </c>
      <c r="C3375" s="6" t="s">
        <v>602</v>
      </c>
      <c r="D3375" s="6" t="s">
        <v>26</v>
      </c>
      <c r="E3375" s="6" t="s">
        <v>4</v>
      </c>
      <c r="F3375" s="6" t="s">
        <v>5</v>
      </c>
      <c r="G3375" s="6" t="s">
        <v>1007</v>
      </c>
      <c r="H3375" s="6" t="s">
        <v>27</v>
      </c>
      <c r="I3375" s="6" t="s">
        <v>1013</v>
      </c>
      <c r="J3375" s="6" t="s">
        <v>1044</v>
      </c>
      <c r="K3375" s="6" t="s">
        <v>1261</v>
      </c>
      <c r="L3375" s="6" t="s">
        <v>1265</v>
      </c>
      <c r="M3375" s="6" t="s">
        <v>1272</v>
      </c>
      <c r="N3375" s="5">
        <v>42345</v>
      </c>
      <c r="O3375" s="7">
        <v>118</v>
      </c>
      <c r="P3375" s="7">
        <v>188</v>
      </c>
      <c r="Q3375" s="7">
        <v>70</v>
      </c>
      <c r="R3375" s="6">
        <v>40</v>
      </c>
      <c r="S3375" s="7">
        <v>7520</v>
      </c>
      <c r="T3375" s="8">
        <v>0</v>
      </c>
      <c r="U3375" s="7">
        <v>0</v>
      </c>
      <c r="V3375" s="7">
        <v>7520</v>
      </c>
      <c r="W3375" s="7">
        <v>149</v>
      </c>
      <c r="X3375" s="7">
        <v>3646</v>
      </c>
      <c r="Y3375" s="9">
        <f>+DAY('TABLA PRINCIPAL'!$B3375)</f>
        <v>6</v>
      </c>
      <c r="Z3375" s="9">
        <f>+MONTH('TABLA PRINCIPAL'!$B3375)</f>
        <v>12</v>
      </c>
      <c r="AA3375" s="9">
        <f>+YEAR('TABLA PRINCIPAL'!$B3375)</f>
        <v>2015</v>
      </c>
      <c r="AB3375" s="22" t="str">
        <f>+IF(Ventas_Oficina[[#This Row],[Total del pedido]]&gt;=100000,"SI","NO")</f>
        <v>NO</v>
      </c>
      <c r="AC3375" s="22" t="str">
        <f>+_xlfn.XLOOKUP(Ventas_Oficina[[#This Row],[Nº de artículo]],AUXILIAR!A3373:A8280,AUXILIAR!D3373:D8280,"Error",0)</f>
        <v>No enviado a tiempo</v>
      </c>
      <c r="AD3375" s="22" t="str">
        <f>+IF(AND(Ventas_Oficina[[#This Row],[Total]]&gt;75000,Ventas_Oficina[[#This Row],[Envio a tiempo]]="Enviado a tiempo"),"Buena Venta","Venta Mala")</f>
        <v>Venta Mala</v>
      </c>
    </row>
    <row r="3376" spans="1:30" x14ac:dyDescent="0.25">
      <c r="A3376" s="26">
        <v>1547169</v>
      </c>
      <c r="B3376" s="10">
        <v>42344</v>
      </c>
      <c r="C3376" s="11" t="s">
        <v>602</v>
      </c>
      <c r="D3376" s="11" t="s">
        <v>26</v>
      </c>
      <c r="E3376" s="11" t="s">
        <v>4</v>
      </c>
      <c r="F3376" s="11" t="s">
        <v>5</v>
      </c>
      <c r="G3376" s="11" t="s">
        <v>1009</v>
      </c>
      <c r="H3376" s="11" t="s">
        <v>27</v>
      </c>
      <c r="I3376" s="11" t="s">
        <v>1012</v>
      </c>
      <c r="J3376" s="11" t="s">
        <v>1044</v>
      </c>
      <c r="K3376" s="11" t="s">
        <v>1261</v>
      </c>
      <c r="L3376" s="11" t="s">
        <v>1267</v>
      </c>
      <c r="M3376" s="11" t="s">
        <v>1272</v>
      </c>
      <c r="N3376" s="10">
        <v>42345</v>
      </c>
      <c r="O3376" s="12">
        <v>118</v>
      </c>
      <c r="P3376" s="12">
        <v>188</v>
      </c>
      <c r="Q3376" s="12">
        <v>70</v>
      </c>
      <c r="R3376" s="11">
        <v>39</v>
      </c>
      <c r="S3376" s="12">
        <v>7332</v>
      </c>
      <c r="T3376" s="13">
        <v>7.0000000000000007E-2</v>
      </c>
      <c r="U3376" s="12">
        <v>513.24</v>
      </c>
      <c r="V3376" s="12">
        <v>6818.76</v>
      </c>
      <c r="W3376" s="12">
        <v>149</v>
      </c>
      <c r="X3376" s="12">
        <v>3646</v>
      </c>
      <c r="Y3376" s="14">
        <f>+DAY('TABLA PRINCIPAL'!$B3376)</f>
        <v>6</v>
      </c>
      <c r="Z3376" s="14">
        <f>+MONTH('TABLA PRINCIPAL'!$B3376)</f>
        <v>12</v>
      </c>
      <c r="AA3376" s="14">
        <f>+YEAR('TABLA PRINCIPAL'!$B3376)</f>
        <v>2015</v>
      </c>
      <c r="AB3376" s="22" t="str">
        <f>+IF(Ventas_Oficina[[#This Row],[Total del pedido]]&gt;=100000,"SI","NO")</f>
        <v>NO</v>
      </c>
      <c r="AC3376" s="22" t="str">
        <f>+_xlfn.XLOOKUP(Ventas_Oficina[[#This Row],[Nº de artículo]],AUXILIAR!A3374:A8281,AUXILIAR!D3374:D8281,"Error",0)</f>
        <v>No enviado a tiempo</v>
      </c>
      <c r="AD3376" s="22" t="str">
        <f>+IF(AND(Ventas_Oficina[[#This Row],[Total]]&gt;75000,Ventas_Oficina[[#This Row],[Envio a tiempo]]="Enviado a tiempo"),"Buena Venta","Venta Mala")</f>
        <v>Venta Mala</v>
      </c>
    </row>
    <row r="3377" spans="1:30" x14ac:dyDescent="0.25">
      <c r="A3377" s="25">
        <v>1547535</v>
      </c>
      <c r="B3377" s="5">
        <v>42226</v>
      </c>
      <c r="C3377" s="6" t="s">
        <v>104</v>
      </c>
      <c r="D3377" s="6" t="s">
        <v>105</v>
      </c>
      <c r="E3377" s="6" t="s">
        <v>4</v>
      </c>
      <c r="F3377" s="6" t="s">
        <v>5</v>
      </c>
      <c r="G3377" s="6" t="s">
        <v>1008</v>
      </c>
      <c r="H3377" s="6" t="s">
        <v>106</v>
      </c>
      <c r="I3377" s="6" t="s">
        <v>1014</v>
      </c>
      <c r="J3377" s="6" t="s">
        <v>1055</v>
      </c>
      <c r="K3377" s="6" t="s">
        <v>1261</v>
      </c>
      <c r="L3377" s="6" t="s">
        <v>1266</v>
      </c>
      <c r="M3377" s="6" t="s">
        <v>1272</v>
      </c>
      <c r="N3377" s="5">
        <v>42229</v>
      </c>
      <c r="O3377" s="7">
        <v>250</v>
      </c>
      <c r="P3377" s="7">
        <v>568</v>
      </c>
      <c r="Q3377" s="7">
        <v>318</v>
      </c>
      <c r="R3377" s="6">
        <v>44</v>
      </c>
      <c r="S3377" s="7">
        <v>24992</v>
      </c>
      <c r="T3377" s="8">
        <v>0.03</v>
      </c>
      <c r="U3377" s="7">
        <v>749.76</v>
      </c>
      <c r="V3377" s="7">
        <v>24242.240000000002</v>
      </c>
      <c r="W3377" s="7">
        <v>360</v>
      </c>
      <c r="X3377" s="7">
        <v>27429</v>
      </c>
      <c r="Y3377" s="9">
        <f>+DAY('TABLA PRINCIPAL'!$B3377)</f>
        <v>10</v>
      </c>
      <c r="Z3377" s="9">
        <f>+MONTH('TABLA PRINCIPAL'!$B3377)</f>
        <v>8</v>
      </c>
      <c r="AA3377" s="9">
        <f>+YEAR('TABLA PRINCIPAL'!$B3377)</f>
        <v>2015</v>
      </c>
      <c r="AB3377" s="22" t="str">
        <f>+IF(Ventas_Oficina[[#This Row],[Total del pedido]]&gt;=100000,"SI","NO")</f>
        <v>NO</v>
      </c>
      <c r="AC3377" s="22" t="str">
        <f>+_xlfn.XLOOKUP(Ventas_Oficina[[#This Row],[Nº de artículo]],AUXILIAR!A3375:A8282,AUXILIAR!D3375:D8282,"Error",0)</f>
        <v>Enviado a tiempo</v>
      </c>
      <c r="AD3377" s="22" t="str">
        <f>+IF(AND(Ventas_Oficina[[#This Row],[Total]]&gt;75000,Ventas_Oficina[[#This Row],[Envio a tiempo]]="Enviado a tiempo"),"Buena Venta","Venta Mala")</f>
        <v>Venta Mala</v>
      </c>
    </row>
    <row r="3378" spans="1:30" x14ac:dyDescent="0.25">
      <c r="A3378" s="26">
        <v>1547900</v>
      </c>
      <c r="B3378" s="10">
        <v>42112</v>
      </c>
      <c r="C3378" s="11" t="s">
        <v>132</v>
      </c>
      <c r="D3378" s="11" t="s">
        <v>133</v>
      </c>
      <c r="E3378" s="11" t="s">
        <v>12</v>
      </c>
      <c r="F3378" s="11" t="s">
        <v>13</v>
      </c>
      <c r="G3378" s="11" t="s">
        <v>1010</v>
      </c>
      <c r="H3378" s="11" t="s">
        <v>42</v>
      </c>
      <c r="I3378" s="11" t="s">
        <v>1013</v>
      </c>
      <c r="J3378" s="11" t="s">
        <v>1070</v>
      </c>
      <c r="K3378" s="11" t="s">
        <v>1261</v>
      </c>
      <c r="L3378" s="11" t="s">
        <v>1266</v>
      </c>
      <c r="M3378" s="11" t="s">
        <v>1272</v>
      </c>
      <c r="N3378" s="10">
        <v>42113</v>
      </c>
      <c r="O3378" s="12">
        <v>3602</v>
      </c>
      <c r="P3378" s="12">
        <v>5810</v>
      </c>
      <c r="Q3378" s="12">
        <v>2208</v>
      </c>
      <c r="R3378" s="11">
        <v>28</v>
      </c>
      <c r="S3378" s="12">
        <v>162680</v>
      </c>
      <c r="T3378" s="13">
        <v>0.03</v>
      </c>
      <c r="U3378" s="12">
        <v>4880.3999999999996</v>
      </c>
      <c r="V3378" s="12">
        <v>157799.6</v>
      </c>
      <c r="W3378" s="12">
        <v>149</v>
      </c>
      <c r="X3378" s="12">
        <v>146028</v>
      </c>
      <c r="Y3378" s="14">
        <f>+DAY('TABLA PRINCIPAL'!$B3378)</f>
        <v>18</v>
      </c>
      <c r="Z3378" s="14">
        <f>+MONTH('TABLA PRINCIPAL'!$B3378)</f>
        <v>4</v>
      </c>
      <c r="AA3378" s="14">
        <f>+YEAR('TABLA PRINCIPAL'!$B3378)</f>
        <v>2015</v>
      </c>
      <c r="AB3378" s="22" t="str">
        <f>+IF(Ventas_Oficina[[#This Row],[Total del pedido]]&gt;=100000,"SI","NO")</f>
        <v>SI</v>
      </c>
      <c r="AC3378" s="22" t="str">
        <f>+_xlfn.XLOOKUP(Ventas_Oficina[[#This Row],[Nº de artículo]],AUXILIAR!A3376:A8283,AUXILIAR!D3376:D8283,"Error",0)</f>
        <v>No enviado a tiempo</v>
      </c>
      <c r="AD3378" s="22" t="str">
        <f>+IF(AND(Ventas_Oficina[[#This Row],[Total]]&gt;75000,Ventas_Oficina[[#This Row],[Envio a tiempo]]="Enviado a tiempo"),"Buena Venta","Venta Mala")</f>
        <v>Venta Mala</v>
      </c>
    </row>
    <row r="3379" spans="1:30" x14ac:dyDescent="0.25">
      <c r="A3379" s="25">
        <v>1547900</v>
      </c>
      <c r="B3379" s="5">
        <v>42346</v>
      </c>
      <c r="C3379" s="6" t="s">
        <v>74</v>
      </c>
      <c r="D3379" s="6" t="s">
        <v>3</v>
      </c>
      <c r="E3379" s="6" t="s">
        <v>4</v>
      </c>
      <c r="F3379" s="6" t="s">
        <v>5</v>
      </c>
      <c r="G3379" s="6" t="s">
        <v>1008</v>
      </c>
      <c r="H3379" s="6" t="s">
        <v>6</v>
      </c>
      <c r="I3379" s="6" t="s">
        <v>1016</v>
      </c>
      <c r="J3379" s="6" t="s">
        <v>1024</v>
      </c>
      <c r="K3379" s="6" t="s">
        <v>1261</v>
      </c>
      <c r="L3379" s="6" t="s">
        <v>1265</v>
      </c>
      <c r="M3379" s="6" t="s">
        <v>1272</v>
      </c>
      <c r="N3379" s="5">
        <v>42350</v>
      </c>
      <c r="O3379" s="7">
        <v>160</v>
      </c>
      <c r="P3379" s="7">
        <v>262</v>
      </c>
      <c r="Q3379" s="7">
        <v>102</v>
      </c>
      <c r="R3379" s="6">
        <v>23</v>
      </c>
      <c r="S3379" s="7">
        <v>6026</v>
      </c>
      <c r="T3379" s="8">
        <v>0.02</v>
      </c>
      <c r="U3379" s="7">
        <v>120.52</v>
      </c>
      <c r="V3379" s="7">
        <v>5905.48</v>
      </c>
      <c r="W3379" s="7">
        <v>80</v>
      </c>
      <c r="X3379" s="7">
        <v>6347</v>
      </c>
      <c r="Y3379" s="9">
        <f>+DAY('TABLA PRINCIPAL'!$B3379)</f>
        <v>8</v>
      </c>
      <c r="Z3379" s="9">
        <f>+MONTH('TABLA PRINCIPAL'!$B3379)</f>
        <v>12</v>
      </c>
      <c r="AA3379" s="9">
        <f>+YEAR('TABLA PRINCIPAL'!$B3379)</f>
        <v>2015</v>
      </c>
      <c r="AB3379" s="22" t="str">
        <f>+IF(Ventas_Oficina[[#This Row],[Total del pedido]]&gt;=100000,"SI","NO")</f>
        <v>NO</v>
      </c>
      <c r="AC3379" s="22" t="str">
        <f>+_xlfn.XLOOKUP(Ventas_Oficina[[#This Row],[Nº de artículo]],AUXILIAR!A3377:A8284,AUXILIAR!D3377:D8284,"Error",0)</f>
        <v>No enviado a tiempo</v>
      </c>
      <c r="AD3379" s="22" t="str">
        <f>+IF(AND(Ventas_Oficina[[#This Row],[Total]]&gt;75000,Ventas_Oficina[[#This Row],[Envio a tiempo]]="Enviado a tiempo"),"Buena Venta","Venta Mala")</f>
        <v>Venta Mala</v>
      </c>
    </row>
    <row r="3380" spans="1:30" x14ac:dyDescent="0.25">
      <c r="A3380" s="26">
        <v>1547900</v>
      </c>
      <c r="B3380" s="10">
        <v>42346</v>
      </c>
      <c r="C3380" s="11" t="s">
        <v>74</v>
      </c>
      <c r="D3380" s="11" t="s">
        <v>3</v>
      </c>
      <c r="E3380" s="11" t="s">
        <v>4</v>
      </c>
      <c r="F3380" s="11" t="s">
        <v>5</v>
      </c>
      <c r="G3380" s="11" t="s">
        <v>1009</v>
      </c>
      <c r="H3380" s="11" t="s">
        <v>6</v>
      </c>
      <c r="I3380" s="11" t="s">
        <v>1012</v>
      </c>
      <c r="J3380" s="11" t="s">
        <v>1024</v>
      </c>
      <c r="K3380" s="11" t="s">
        <v>1261</v>
      </c>
      <c r="L3380" s="11" t="s">
        <v>1267</v>
      </c>
      <c r="M3380" s="11" t="s">
        <v>1272</v>
      </c>
      <c r="N3380" s="10">
        <v>42352</v>
      </c>
      <c r="O3380" s="12">
        <v>160</v>
      </c>
      <c r="P3380" s="12">
        <v>262</v>
      </c>
      <c r="Q3380" s="12">
        <v>102</v>
      </c>
      <c r="R3380" s="11">
        <v>32</v>
      </c>
      <c r="S3380" s="12">
        <v>8384</v>
      </c>
      <c r="T3380" s="13">
        <v>0.06</v>
      </c>
      <c r="U3380" s="12">
        <v>503.03999999999996</v>
      </c>
      <c r="V3380" s="12">
        <v>7880.96</v>
      </c>
      <c r="W3380" s="12">
        <v>80</v>
      </c>
      <c r="X3380" s="12">
        <v>6347</v>
      </c>
      <c r="Y3380" s="14">
        <f>+DAY('TABLA PRINCIPAL'!$B3380)</f>
        <v>8</v>
      </c>
      <c r="Z3380" s="14">
        <f>+MONTH('TABLA PRINCIPAL'!$B3380)</f>
        <v>12</v>
      </c>
      <c r="AA3380" s="14">
        <f>+YEAR('TABLA PRINCIPAL'!$B3380)</f>
        <v>2015</v>
      </c>
      <c r="AB3380" s="22" t="str">
        <f>+IF(Ventas_Oficina[[#This Row],[Total del pedido]]&gt;=100000,"SI","NO")</f>
        <v>NO</v>
      </c>
      <c r="AC3380" s="22" t="str">
        <f>+_xlfn.XLOOKUP(Ventas_Oficina[[#This Row],[Nº de artículo]],AUXILIAR!A3378:A8285,AUXILIAR!D3378:D8285,"Error",0)</f>
        <v>Enviado a tiempo</v>
      </c>
      <c r="AD3380" s="22" t="str">
        <f>+IF(AND(Ventas_Oficina[[#This Row],[Total]]&gt;75000,Ventas_Oficina[[#This Row],[Envio a tiempo]]="Enviado a tiempo"),"Buena Venta","Venta Mala")</f>
        <v>Venta Mala</v>
      </c>
    </row>
    <row r="3381" spans="1:30" x14ac:dyDescent="0.25">
      <c r="A3381" s="25">
        <v>1548265</v>
      </c>
      <c r="B3381" s="5">
        <v>42422</v>
      </c>
      <c r="C3381" s="6" t="s">
        <v>841</v>
      </c>
      <c r="D3381" s="6" t="s">
        <v>26</v>
      </c>
      <c r="E3381" s="6" t="s">
        <v>4</v>
      </c>
      <c r="F3381" s="6" t="s">
        <v>5</v>
      </c>
      <c r="G3381" s="6" t="s">
        <v>1009</v>
      </c>
      <c r="H3381" s="6" t="s">
        <v>27</v>
      </c>
      <c r="I3381" s="6" t="s">
        <v>1014</v>
      </c>
      <c r="J3381" s="6" t="s">
        <v>1083</v>
      </c>
      <c r="K3381" s="6" t="s">
        <v>1261</v>
      </c>
      <c r="L3381" s="6" t="s">
        <v>1267</v>
      </c>
      <c r="M3381" s="6" t="s">
        <v>1273</v>
      </c>
      <c r="N3381" s="5">
        <v>42423</v>
      </c>
      <c r="O3381" s="7">
        <v>375</v>
      </c>
      <c r="P3381" s="7">
        <v>708</v>
      </c>
      <c r="Q3381" s="7">
        <v>333</v>
      </c>
      <c r="R3381" s="6">
        <v>42</v>
      </c>
      <c r="S3381" s="7">
        <v>29736</v>
      </c>
      <c r="T3381" s="8">
        <v>0.06</v>
      </c>
      <c r="U3381" s="7">
        <v>1784.1599999999999</v>
      </c>
      <c r="V3381" s="7">
        <v>27951.84</v>
      </c>
      <c r="W3381" s="7">
        <v>235</v>
      </c>
      <c r="X3381" s="7">
        <v>23359</v>
      </c>
      <c r="Y3381" s="9">
        <f>+DAY('TABLA PRINCIPAL'!$B3381)</f>
        <v>22</v>
      </c>
      <c r="Z3381" s="9">
        <f>+MONTH('TABLA PRINCIPAL'!$B3381)</f>
        <v>2</v>
      </c>
      <c r="AA3381" s="9">
        <f>+YEAR('TABLA PRINCIPAL'!$B3381)</f>
        <v>2016</v>
      </c>
      <c r="AB3381" s="22" t="str">
        <f>+IF(Ventas_Oficina[[#This Row],[Total del pedido]]&gt;=100000,"SI","NO")</f>
        <v>NO</v>
      </c>
      <c r="AC3381" s="22" t="str">
        <f>+_xlfn.XLOOKUP(Ventas_Oficina[[#This Row],[Nº de artículo]],AUXILIAR!A3379:A8286,AUXILIAR!D3379:D8286,"Error",0)</f>
        <v>No enviado a tiempo</v>
      </c>
      <c r="AD3381" s="22" t="str">
        <f>+IF(AND(Ventas_Oficina[[#This Row],[Total]]&gt;75000,Ventas_Oficina[[#This Row],[Envio a tiempo]]="Enviado a tiempo"),"Buena Venta","Venta Mala")</f>
        <v>Venta Mala</v>
      </c>
    </row>
    <row r="3382" spans="1:30" x14ac:dyDescent="0.25">
      <c r="A3382" s="26">
        <v>1548265</v>
      </c>
      <c r="B3382" s="10">
        <v>42723</v>
      </c>
      <c r="C3382" s="11" t="s">
        <v>104</v>
      </c>
      <c r="D3382" s="11" t="s">
        <v>105</v>
      </c>
      <c r="E3382" s="11" t="s">
        <v>4</v>
      </c>
      <c r="F3382" s="11" t="s">
        <v>5</v>
      </c>
      <c r="G3382" s="11" t="s">
        <v>1007</v>
      </c>
      <c r="H3382" s="11" t="s">
        <v>106</v>
      </c>
      <c r="I3382" s="11" t="s">
        <v>1012</v>
      </c>
      <c r="J3382" s="11" t="s">
        <v>1075</v>
      </c>
      <c r="K3382" s="11" t="s">
        <v>1261</v>
      </c>
      <c r="L3382" s="11" t="s">
        <v>1267</v>
      </c>
      <c r="M3382" s="11" t="s">
        <v>1272</v>
      </c>
      <c r="N3382" s="10">
        <v>42725</v>
      </c>
      <c r="O3382" s="12">
        <v>225</v>
      </c>
      <c r="P3382" s="12">
        <v>369</v>
      </c>
      <c r="Q3382" s="12">
        <v>144</v>
      </c>
      <c r="R3382" s="11">
        <v>38</v>
      </c>
      <c r="S3382" s="12">
        <v>14022</v>
      </c>
      <c r="T3382" s="13">
        <v>7.0000000000000007E-2</v>
      </c>
      <c r="U3382" s="12">
        <v>981.54000000000008</v>
      </c>
      <c r="V3382" s="12">
        <v>13040.46</v>
      </c>
      <c r="W3382" s="12">
        <v>250</v>
      </c>
      <c r="X3382" s="12">
        <v>7846</v>
      </c>
      <c r="Y3382" s="14">
        <f>+DAY('TABLA PRINCIPAL'!$B3382)</f>
        <v>19</v>
      </c>
      <c r="Z3382" s="14">
        <f>+MONTH('TABLA PRINCIPAL'!$B3382)</f>
        <v>12</v>
      </c>
      <c r="AA3382" s="14">
        <f>+YEAR('TABLA PRINCIPAL'!$B3382)</f>
        <v>2016</v>
      </c>
      <c r="AB3382" s="22" t="str">
        <f>+IF(Ventas_Oficina[[#This Row],[Total del pedido]]&gt;=100000,"SI","NO")</f>
        <v>NO</v>
      </c>
      <c r="AC3382" s="22" t="str">
        <f>+_xlfn.XLOOKUP(Ventas_Oficina[[#This Row],[Nº de artículo]],AUXILIAR!A3380:A8287,AUXILIAR!D3380:D8287,"Error",0)</f>
        <v>No enviado a tiempo</v>
      </c>
      <c r="AD3382" s="22" t="str">
        <f>+IF(AND(Ventas_Oficina[[#This Row],[Total]]&gt;75000,Ventas_Oficina[[#This Row],[Envio a tiempo]]="Enviado a tiempo"),"Buena Venta","Venta Mala")</f>
        <v>Venta Mala</v>
      </c>
    </row>
    <row r="3383" spans="1:30" x14ac:dyDescent="0.25">
      <c r="A3383" s="25">
        <v>1548265</v>
      </c>
      <c r="B3383" s="5">
        <v>42017</v>
      </c>
      <c r="C3383" s="6" t="s">
        <v>468</v>
      </c>
      <c r="D3383" s="6" t="s">
        <v>110</v>
      </c>
      <c r="E3383" s="6" t="s">
        <v>12</v>
      </c>
      <c r="F3383" s="6" t="s">
        <v>13</v>
      </c>
      <c r="G3383" s="6" t="s">
        <v>1007</v>
      </c>
      <c r="H3383" s="6" t="s">
        <v>14</v>
      </c>
      <c r="I3383" s="6" t="s">
        <v>1014</v>
      </c>
      <c r="J3383" s="6" t="s">
        <v>1098</v>
      </c>
      <c r="K3383" s="6" t="s">
        <v>1261</v>
      </c>
      <c r="L3383" s="6" t="s">
        <v>1265</v>
      </c>
      <c r="M3383" s="6" t="s">
        <v>1272</v>
      </c>
      <c r="N3383" s="5">
        <v>42019</v>
      </c>
      <c r="O3383" s="7">
        <v>1983</v>
      </c>
      <c r="P3383" s="7">
        <v>3098</v>
      </c>
      <c r="Q3383" s="7">
        <v>1115</v>
      </c>
      <c r="R3383" s="6">
        <v>33</v>
      </c>
      <c r="S3383" s="7">
        <v>102234</v>
      </c>
      <c r="T3383" s="8">
        <v>0.05</v>
      </c>
      <c r="U3383" s="7">
        <v>5111.7000000000007</v>
      </c>
      <c r="V3383" s="7">
        <v>97122.3</v>
      </c>
      <c r="W3383" s="7">
        <v>1951</v>
      </c>
      <c r="X3383" s="7">
        <v>140509</v>
      </c>
      <c r="Y3383" s="9">
        <f>+DAY('TABLA PRINCIPAL'!$B3383)</f>
        <v>13</v>
      </c>
      <c r="Z3383" s="9">
        <f>+MONTH('TABLA PRINCIPAL'!$B3383)</f>
        <v>1</v>
      </c>
      <c r="AA3383" s="9">
        <f>+YEAR('TABLA PRINCIPAL'!$B3383)</f>
        <v>2015</v>
      </c>
      <c r="AB3383" s="22" t="str">
        <f>+IF(Ventas_Oficina[[#This Row],[Total del pedido]]&gt;=100000,"SI","NO")</f>
        <v>NO</v>
      </c>
      <c r="AC3383" s="22" t="str">
        <f>+_xlfn.XLOOKUP(Ventas_Oficina[[#This Row],[Nº de artículo]],AUXILIAR!A3381:A8288,AUXILIAR!D3381:D8288,"Error",0)</f>
        <v>Enviado a tiempo</v>
      </c>
      <c r="AD3383" s="22" t="str">
        <f>+IF(AND(Ventas_Oficina[[#This Row],[Total]]&gt;75000,Ventas_Oficina[[#This Row],[Envio a tiempo]]="Enviado a tiempo"),"Buena Venta","Venta Mala")</f>
        <v>Buena Venta</v>
      </c>
    </row>
    <row r="3384" spans="1:30" x14ac:dyDescent="0.25">
      <c r="A3384" s="26">
        <v>1548630</v>
      </c>
      <c r="B3384" s="10">
        <v>42395</v>
      </c>
      <c r="C3384" s="11" t="s">
        <v>284</v>
      </c>
      <c r="D3384" s="11" t="s">
        <v>209</v>
      </c>
      <c r="E3384" s="11" t="s">
        <v>4</v>
      </c>
      <c r="F3384" s="11" t="s">
        <v>5</v>
      </c>
      <c r="G3384" s="11" t="s">
        <v>1008</v>
      </c>
      <c r="H3384" s="11" t="s">
        <v>6</v>
      </c>
      <c r="I3384" s="11" t="s">
        <v>1016</v>
      </c>
      <c r="J3384" s="11" t="s">
        <v>1244</v>
      </c>
      <c r="K3384" s="11" t="s">
        <v>1261</v>
      </c>
      <c r="L3384" s="11" t="s">
        <v>1266</v>
      </c>
      <c r="M3384" s="11" t="s">
        <v>1273</v>
      </c>
      <c r="N3384" s="10">
        <v>42397</v>
      </c>
      <c r="O3384" s="12">
        <v>8422</v>
      </c>
      <c r="P3384" s="12">
        <v>21055</v>
      </c>
      <c r="Q3384" s="12">
        <v>12633</v>
      </c>
      <c r="R3384" s="11">
        <v>21</v>
      </c>
      <c r="S3384" s="12">
        <v>442155</v>
      </c>
      <c r="T3384" s="13">
        <v>7.0000000000000007E-2</v>
      </c>
      <c r="U3384" s="12">
        <v>30950.850000000002</v>
      </c>
      <c r="V3384" s="12">
        <v>411204.15</v>
      </c>
      <c r="W3384" s="12">
        <v>999</v>
      </c>
      <c r="X3384" s="12">
        <v>30596</v>
      </c>
      <c r="Y3384" s="14">
        <f>+DAY('TABLA PRINCIPAL'!$B3384)</f>
        <v>26</v>
      </c>
      <c r="Z3384" s="14">
        <f>+MONTH('TABLA PRINCIPAL'!$B3384)</f>
        <v>1</v>
      </c>
      <c r="AA3384" s="14">
        <f>+YEAR('TABLA PRINCIPAL'!$B3384)</f>
        <v>2016</v>
      </c>
      <c r="AB3384" s="22" t="str">
        <f>+IF(Ventas_Oficina[[#This Row],[Total del pedido]]&gt;=100000,"SI","NO")</f>
        <v>SI</v>
      </c>
      <c r="AC3384" s="22" t="str">
        <f>+_xlfn.XLOOKUP(Ventas_Oficina[[#This Row],[Nº de artículo]],AUXILIAR!A3382:A8289,AUXILIAR!D3382:D8289,"Error",0)</f>
        <v>Enviado a tiempo</v>
      </c>
      <c r="AD3384" s="22" t="str">
        <f>+IF(AND(Ventas_Oficina[[#This Row],[Total]]&gt;75000,Ventas_Oficina[[#This Row],[Envio a tiempo]]="Enviado a tiempo"),"Buena Venta","Venta Mala")</f>
        <v>Venta Mala</v>
      </c>
    </row>
    <row r="3385" spans="1:30" x14ac:dyDescent="0.25">
      <c r="A3385" s="25">
        <v>1548630</v>
      </c>
      <c r="B3385" s="5">
        <v>42615</v>
      </c>
      <c r="C3385" s="6" t="s">
        <v>319</v>
      </c>
      <c r="D3385" s="6" t="s">
        <v>46</v>
      </c>
      <c r="E3385" s="6" t="s">
        <v>4</v>
      </c>
      <c r="F3385" s="6" t="s">
        <v>5</v>
      </c>
      <c r="G3385" s="6" t="s">
        <v>1010</v>
      </c>
      <c r="H3385" s="6" t="s">
        <v>9</v>
      </c>
      <c r="I3385" s="6" t="s">
        <v>1016</v>
      </c>
      <c r="J3385" s="6" t="s">
        <v>1060</v>
      </c>
      <c r="K3385" s="6" t="s">
        <v>1261</v>
      </c>
      <c r="L3385" s="6" t="s">
        <v>1265</v>
      </c>
      <c r="M3385" s="6" t="s">
        <v>1273</v>
      </c>
      <c r="N3385" s="5">
        <v>42617</v>
      </c>
      <c r="O3385" s="7">
        <v>1388</v>
      </c>
      <c r="P3385" s="7">
        <v>2238</v>
      </c>
      <c r="Q3385" s="7">
        <v>850</v>
      </c>
      <c r="R3385" s="6">
        <v>18</v>
      </c>
      <c r="S3385" s="7">
        <v>40284</v>
      </c>
      <c r="T3385" s="8">
        <v>0.04</v>
      </c>
      <c r="U3385" s="7">
        <v>1611.3600000000001</v>
      </c>
      <c r="V3385" s="7">
        <v>38672.639999999999</v>
      </c>
      <c r="W3385" s="7">
        <v>1510</v>
      </c>
      <c r="X3385" s="7">
        <v>40009</v>
      </c>
      <c r="Y3385" s="9">
        <f>+DAY('TABLA PRINCIPAL'!$B3385)</f>
        <v>2</v>
      </c>
      <c r="Z3385" s="9">
        <f>+MONTH('TABLA PRINCIPAL'!$B3385)</f>
        <v>9</v>
      </c>
      <c r="AA3385" s="9">
        <f>+YEAR('TABLA PRINCIPAL'!$B3385)</f>
        <v>2016</v>
      </c>
      <c r="AB3385" s="22" t="str">
        <f>+IF(Ventas_Oficina[[#This Row],[Total del pedido]]&gt;=100000,"SI","NO")</f>
        <v>NO</v>
      </c>
      <c r="AC3385" s="22" t="str">
        <f>+_xlfn.XLOOKUP(Ventas_Oficina[[#This Row],[Nº de artículo]],AUXILIAR!A3383:A8290,AUXILIAR!D3383:D8290,"Error",0)</f>
        <v>Enviado a tiempo</v>
      </c>
      <c r="AD3385" s="22" t="str">
        <f>+IF(AND(Ventas_Oficina[[#This Row],[Total]]&gt;75000,Ventas_Oficina[[#This Row],[Envio a tiempo]]="Enviado a tiempo"),"Buena Venta","Venta Mala")</f>
        <v>Venta Mala</v>
      </c>
    </row>
    <row r="3386" spans="1:30" x14ac:dyDescent="0.25">
      <c r="A3386" s="26">
        <v>1548996</v>
      </c>
      <c r="B3386" s="10">
        <v>42626</v>
      </c>
      <c r="C3386" s="11" t="s">
        <v>250</v>
      </c>
      <c r="D3386" s="11" t="s">
        <v>118</v>
      </c>
      <c r="E3386" s="11" t="s">
        <v>4</v>
      </c>
      <c r="F3386" s="11" t="s">
        <v>5</v>
      </c>
      <c r="G3386" s="11" t="s">
        <v>1010</v>
      </c>
      <c r="H3386" s="11" t="s">
        <v>53</v>
      </c>
      <c r="I3386" s="11" t="s">
        <v>1015</v>
      </c>
      <c r="J3386" s="11" t="s">
        <v>1101</v>
      </c>
      <c r="K3386" s="11" t="s">
        <v>1262</v>
      </c>
      <c r="L3386" s="11" t="s">
        <v>1265</v>
      </c>
      <c r="M3386" s="11" t="s">
        <v>1272</v>
      </c>
      <c r="N3386" s="10">
        <v>42629</v>
      </c>
      <c r="O3386" s="12">
        <v>27899</v>
      </c>
      <c r="P3386" s="12">
        <v>44999</v>
      </c>
      <c r="Q3386" s="12">
        <v>17100</v>
      </c>
      <c r="R3386" s="11">
        <v>14</v>
      </c>
      <c r="S3386" s="12">
        <v>629986</v>
      </c>
      <c r="T3386" s="13">
        <v>0.03</v>
      </c>
      <c r="U3386" s="12">
        <v>18899.579999999998</v>
      </c>
      <c r="V3386" s="12">
        <v>611086.42000000004</v>
      </c>
      <c r="W3386" s="12">
        <v>4900</v>
      </c>
      <c r="X3386" s="12">
        <v>601043</v>
      </c>
      <c r="Y3386" s="14">
        <f>+DAY('TABLA PRINCIPAL'!$B3386)</f>
        <v>13</v>
      </c>
      <c r="Z3386" s="14">
        <f>+MONTH('TABLA PRINCIPAL'!$B3386)</f>
        <v>9</v>
      </c>
      <c r="AA3386" s="14">
        <f>+YEAR('TABLA PRINCIPAL'!$B3386)</f>
        <v>2016</v>
      </c>
      <c r="AB3386" s="22" t="str">
        <f>+IF(Ventas_Oficina[[#This Row],[Total del pedido]]&gt;=100000,"SI","NO")</f>
        <v>SI</v>
      </c>
      <c r="AC3386" s="22" t="str">
        <f>+_xlfn.XLOOKUP(Ventas_Oficina[[#This Row],[Nº de artículo]],AUXILIAR!A3384:A8291,AUXILIAR!D3384:D8291,"Error",0)</f>
        <v>Enviado a tiempo</v>
      </c>
      <c r="AD3386" s="22" t="str">
        <f>+IF(AND(Ventas_Oficina[[#This Row],[Total]]&gt;75000,Ventas_Oficina[[#This Row],[Envio a tiempo]]="Enviado a tiempo"),"Buena Venta","Venta Mala")</f>
        <v>Buena Venta</v>
      </c>
    </row>
    <row r="3387" spans="1:30" x14ac:dyDescent="0.25">
      <c r="A3387" s="25">
        <v>1548996</v>
      </c>
      <c r="B3387" s="5">
        <v>42636</v>
      </c>
      <c r="C3387" s="6" t="s">
        <v>842</v>
      </c>
      <c r="D3387" s="6" t="s">
        <v>160</v>
      </c>
      <c r="E3387" s="6" t="s">
        <v>4</v>
      </c>
      <c r="F3387" s="6" t="s">
        <v>5</v>
      </c>
      <c r="G3387" s="6" t="s">
        <v>1009</v>
      </c>
      <c r="H3387" s="6" t="s">
        <v>53</v>
      </c>
      <c r="I3387" s="6" t="s">
        <v>1012</v>
      </c>
      <c r="J3387" s="6" t="s">
        <v>1041</v>
      </c>
      <c r="K3387" s="6" t="s">
        <v>1261</v>
      </c>
      <c r="L3387" s="6" t="s">
        <v>1265</v>
      </c>
      <c r="M3387" s="6" t="s">
        <v>1272</v>
      </c>
      <c r="N3387" s="5">
        <v>42639</v>
      </c>
      <c r="O3387" s="7">
        <v>245</v>
      </c>
      <c r="P3387" s="7">
        <v>389</v>
      </c>
      <c r="Q3387" s="7">
        <v>144</v>
      </c>
      <c r="R3387" s="6">
        <v>34</v>
      </c>
      <c r="S3387" s="7">
        <v>13226</v>
      </c>
      <c r="T3387" s="8">
        <v>0.03</v>
      </c>
      <c r="U3387" s="7">
        <v>396.78</v>
      </c>
      <c r="V3387" s="7">
        <v>12829.22</v>
      </c>
      <c r="W3387" s="7">
        <v>701</v>
      </c>
      <c r="X3387" s="7">
        <v>10927</v>
      </c>
      <c r="Y3387" s="9">
        <f>+DAY('TABLA PRINCIPAL'!$B3387)</f>
        <v>23</v>
      </c>
      <c r="Z3387" s="9">
        <f>+MONTH('TABLA PRINCIPAL'!$B3387)</f>
        <v>9</v>
      </c>
      <c r="AA3387" s="9">
        <f>+YEAR('TABLA PRINCIPAL'!$B3387)</f>
        <v>2016</v>
      </c>
      <c r="AB3387" s="22" t="str">
        <f>+IF(Ventas_Oficina[[#This Row],[Total del pedido]]&gt;=100000,"SI","NO")</f>
        <v>NO</v>
      </c>
      <c r="AC3387" s="22" t="str">
        <f>+_xlfn.XLOOKUP(Ventas_Oficina[[#This Row],[Nº de artículo]],AUXILIAR!A3385:A8292,AUXILIAR!D3385:D8292,"Error",0)</f>
        <v>Enviado a tiempo</v>
      </c>
      <c r="AD3387" s="22" t="str">
        <f>+IF(AND(Ventas_Oficina[[#This Row],[Total]]&gt;75000,Ventas_Oficina[[#This Row],[Envio a tiempo]]="Enviado a tiempo"),"Buena Venta","Venta Mala")</f>
        <v>Venta Mala</v>
      </c>
    </row>
    <row r="3388" spans="1:30" x14ac:dyDescent="0.25">
      <c r="A3388" s="26">
        <v>1548996</v>
      </c>
      <c r="B3388" s="10">
        <v>42347</v>
      </c>
      <c r="C3388" s="11" t="s">
        <v>148</v>
      </c>
      <c r="D3388" s="11" t="s">
        <v>36</v>
      </c>
      <c r="E3388" s="11" t="s">
        <v>12</v>
      </c>
      <c r="F3388" s="11" t="s">
        <v>13</v>
      </c>
      <c r="G3388" s="11" t="s">
        <v>1008</v>
      </c>
      <c r="H3388" s="11" t="s">
        <v>14</v>
      </c>
      <c r="I3388" s="11" t="s">
        <v>1014</v>
      </c>
      <c r="J3388" s="11" t="s">
        <v>1245</v>
      </c>
      <c r="K3388" s="11" t="s">
        <v>1261</v>
      </c>
      <c r="L3388" s="11" t="s">
        <v>1266</v>
      </c>
      <c r="M3388" s="11" t="s">
        <v>1272</v>
      </c>
      <c r="N3388" s="10">
        <v>42347</v>
      </c>
      <c r="O3388" s="12">
        <v>32</v>
      </c>
      <c r="P3388" s="12">
        <v>168</v>
      </c>
      <c r="Q3388" s="12">
        <v>136</v>
      </c>
      <c r="R3388" s="11">
        <v>24</v>
      </c>
      <c r="S3388" s="12">
        <v>4032</v>
      </c>
      <c r="T3388" s="13">
        <v>0.04</v>
      </c>
      <c r="U3388" s="12">
        <v>161.28</v>
      </c>
      <c r="V3388" s="12">
        <v>3870.72</v>
      </c>
      <c r="W3388" s="12">
        <v>102</v>
      </c>
      <c r="X3388" s="12">
        <v>1060</v>
      </c>
      <c r="Y3388" s="14">
        <f>+DAY('TABLA PRINCIPAL'!$B3388)</f>
        <v>9</v>
      </c>
      <c r="Z3388" s="14">
        <f>+MONTH('TABLA PRINCIPAL'!$B3388)</f>
        <v>12</v>
      </c>
      <c r="AA3388" s="14">
        <f>+YEAR('TABLA PRINCIPAL'!$B3388)</f>
        <v>2015</v>
      </c>
      <c r="AB3388" s="22" t="str">
        <f>+IF(Ventas_Oficina[[#This Row],[Total del pedido]]&gt;=100000,"SI","NO")</f>
        <v>NO</v>
      </c>
      <c r="AC3388" s="22" t="str">
        <f>+_xlfn.XLOOKUP(Ventas_Oficina[[#This Row],[Nº de artículo]],AUXILIAR!A3386:A8293,AUXILIAR!D3386:D8293,"Error",0)</f>
        <v>Enviado a tiempo</v>
      </c>
      <c r="AD3388" s="22" t="str">
        <f>+IF(AND(Ventas_Oficina[[#This Row],[Total]]&gt;75000,Ventas_Oficina[[#This Row],[Envio a tiempo]]="Enviado a tiempo"),"Buena Venta","Venta Mala")</f>
        <v>Venta Mala</v>
      </c>
    </row>
    <row r="3389" spans="1:30" x14ac:dyDescent="0.25">
      <c r="A3389" s="25">
        <v>1549361</v>
      </c>
      <c r="B3389" s="5">
        <v>42006</v>
      </c>
      <c r="C3389" s="6" t="s">
        <v>259</v>
      </c>
      <c r="D3389" s="6" t="s">
        <v>260</v>
      </c>
      <c r="E3389" s="6" t="s">
        <v>4</v>
      </c>
      <c r="F3389" s="6" t="s">
        <v>5</v>
      </c>
      <c r="G3389" s="6" t="s">
        <v>1008</v>
      </c>
      <c r="H3389" s="6" t="s">
        <v>121</v>
      </c>
      <c r="I3389" s="6" t="s">
        <v>1016</v>
      </c>
      <c r="J3389" s="6" t="s">
        <v>1018</v>
      </c>
      <c r="K3389" s="6" t="s">
        <v>1261</v>
      </c>
      <c r="L3389" s="6" t="s">
        <v>1267</v>
      </c>
      <c r="M3389" s="6" t="s">
        <v>1272</v>
      </c>
      <c r="N3389" s="5">
        <v>42008</v>
      </c>
      <c r="O3389" s="7">
        <v>15650</v>
      </c>
      <c r="P3389" s="7">
        <v>30097</v>
      </c>
      <c r="Q3389" s="7">
        <v>14447</v>
      </c>
      <c r="R3389" s="6">
        <v>33</v>
      </c>
      <c r="S3389" s="7">
        <v>993201</v>
      </c>
      <c r="T3389" s="8">
        <v>0.05</v>
      </c>
      <c r="U3389" s="7">
        <v>49660.05</v>
      </c>
      <c r="V3389" s="7">
        <v>943540.95</v>
      </c>
      <c r="W3389" s="7">
        <v>718</v>
      </c>
      <c r="X3389" s="7">
        <v>229454</v>
      </c>
      <c r="Y3389" s="9">
        <f>+DAY('TABLA PRINCIPAL'!$B3389)</f>
        <v>2</v>
      </c>
      <c r="Z3389" s="9">
        <f>+MONTH('TABLA PRINCIPAL'!$B3389)</f>
        <v>1</v>
      </c>
      <c r="AA3389" s="9">
        <f>+YEAR('TABLA PRINCIPAL'!$B3389)</f>
        <v>2015</v>
      </c>
      <c r="AB3389" s="22" t="str">
        <f>+IF(Ventas_Oficina[[#This Row],[Total del pedido]]&gt;=100000,"SI","NO")</f>
        <v>SI</v>
      </c>
      <c r="AC3389" s="22" t="str">
        <f>+_xlfn.XLOOKUP(Ventas_Oficina[[#This Row],[Nº de artículo]],AUXILIAR!A3387:A8294,AUXILIAR!D3387:D8294,"Error",0)</f>
        <v>Enviado a tiempo</v>
      </c>
      <c r="AD3389" s="22" t="str">
        <f>+IF(AND(Ventas_Oficina[[#This Row],[Total]]&gt;75000,Ventas_Oficina[[#This Row],[Envio a tiempo]]="Enviado a tiempo"),"Buena Venta","Venta Mala")</f>
        <v>Buena Venta</v>
      </c>
    </row>
    <row r="3390" spans="1:30" x14ac:dyDescent="0.25">
      <c r="A3390" s="26">
        <v>1549361</v>
      </c>
      <c r="B3390" s="10">
        <v>42224</v>
      </c>
      <c r="C3390" s="11" t="s">
        <v>510</v>
      </c>
      <c r="D3390" s="11" t="s">
        <v>100</v>
      </c>
      <c r="E3390" s="11" t="s">
        <v>12</v>
      </c>
      <c r="F3390" s="11" t="s">
        <v>13</v>
      </c>
      <c r="G3390" s="11" t="s">
        <v>1008</v>
      </c>
      <c r="H3390" s="11" t="s">
        <v>42</v>
      </c>
      <c r="I3390" s="11" t="s">
        <v>1015</v>
      </c>
      <c r="J3390" s="11" t="s">
        <v>1064</v>
      </c>
      <c r="K3390" s="11" t="s">
        <v>1261</v>
      </c>
      <c r="L3390" s="11" t="s">
        <v>1267</v>
      </c>
      <c r="M3390" s="11" t="s">
        <v>1272</v>
      </c>
      <c r="N3390" s="10">
        <v>42225</v>
      </c>
      <c r="O3390" s="12">
        <v>365</v>
      </c>
      <c r="P3390" s="12">
        <v>598</v>
      </c>
      <c r="Q3390" s="12">
        <v>233</v>
      </c>
      <c r="R3390" s="11">
        <v>34</v>
      </c>
      <c r="S3390" s="12">
        <v>20332</v>
      </c>
      <c r="T3390" s="13">
        <v>0.03</v>
      </c>
      <c r="U3390" s="12">
        <v>609.95999999999992</v>
      </c>
      <c r="V3390" s="12">
        <v>19722.04</v>
      </c>
      <c r="W3390" s="12">
        <v>149</v>
      </c>
      <c r="X3390" s="12">
        <v>12803</v>
      </c>
      <c r="Y3390" s="14">
        <f>+DAY('TABLA PRINCIPAL'!$B3390)</f>
        <v>8</v>
      </c>
      <c r="Z3390" s="14">
        <f>+MONTH('TABLA PRINCIPAL'!$B3390)</f>
        <v>8</v>
      </c>
      <c r="AA3390" s="14">
        <f>+YEAR('TABLA PRINCIPAL'!$B3390)</f>
        <v>2015</v>
      </c>
      <c r="AB3390" s="22" t="str">
        <f>+IF(Ventas_Oficina[[#This Row],[Total del pedido]]&gt;=100000,"SI","NO")</f>
        <v>NO</v>
      </c>
      <c r="AC3390" s="22" t="str">
        <f>+_xlfn.XLOOKUP(Ventas_Oficina[[#This Row],[Nº de artículo]],AUXILIAR!A3388:A8295,AUXILIAR!D3388:D8295,"Error",0)</f>
        <v>Enviado a tiempo</v>
      </c>
      <c r="AD3390" s="22" t="str">
        <f>+IF(AND(Ventas_Oficina[[#This Row],[Total]]&gt;75000,Ventas_Oficina[[#This Row],[Envio a tiempo]]="Enviado a tiempo"),"Buena Venta","Venta Mala")</f>
        <v>Venta Mala</v>
      </c>
    </row>
    <row r="3391" spans="1:30" x14ac:dyDescent="0.25">
      <c r="A3391" s="25">
        <v>1549361</v>
      </c>
      <c r="B3391" s="5">
        <v>42732</v>
      </c>
      <c r="C3391" s="6" t="s">
        <v>681</v>
      </c>
      <c r="D3391" s="6" t="s">
        <v>265</v>
      </c>
      <c r="E3391" s="6" t="s">
        <v>4</v>
      </c>
      <c r="F3391" s="6" t="s">
        <v>5</v>
      </c>
      <c r="G3391" s="6" t="s">
        <v>1008</v>
      </c>
      <c r="H3391" s="6" t="s">
        <v>53</v>
      </c>
      <c r="I3391" s="6" t="s">
        <v>1016</v>
      </c>
      <c r="J3391" s="6" t="s">
        <v>1055</v>
      </c>
      <c r="K3391" s="6" t="s">
        <v>1261</v>
      </c>
      <c r="L3391" s="6" t="s">
        <v>1265</v>
      </c>
      <c r="M3391" s="6" t="s">
        <v>1272</v>
      </c>
      <c r="N3391" s="5">
        <v>42370</v>
      </c>
      <c r="O3391" s="7">
        <v>250</v>
      </c>
      <c r="P3391" s="7">
        <v>568</v>
      </c>
      <c r="Q3391" s="7">
        <v>318</v>
      </c>
      <c r="R3391" s="6">
        <v>43</v>
      </c>
      <c r="S3391" s="7">
        <v>24424</v>
      </c>
      <c r="T3391" s="8">
        <v>0.09</v>
      </c>
      <c r="U3391" s="7">
        <v>2198.16</v>
      </c>
      <c r="V3391" s="7">
        <v>22225.84</v>
      </c>
      <c r="W3391" s="7">
        <v>360</v>
      </c>
      <c r="X3391" s="7">
        <v>23954</v>
      </c>
      <c r="Y3391" s="9">
        <f>+DAY('TABLA PRINCIPAL'!$B3391)</f>
        <v>28</v>
      </c>
      <c r="Z3391" s="9">
        <f>+MONTH('TABLA PRINCIPAL'!$B3391)</f>
        <v>12</v>
      </c>
      <c r="AA3391" s="9">
        <f>+YEAR('TABLA PRINCIPAL'!$B3391)</f>
        <v>2016</v>
      </c>
      <c r="AB3391" s="22" t="str">
        <f>+IF(Ventas_Oficina[[#This Row],[Total del pedido]]&gt;=100000,"SI","NO")</f>
        <v>NO</v>
      </c>
      <c r="AC3391" s="22" t="str">
        <f>+_xlfn.XLOOKUP(Ventas_Oficina[[#This Row],[Nº de artículo]],AUXILIAR!A3389:A8296,AUXILIAR!D3389:D8296,"Error",0)</f>
        <v>No enviado a tiempo</v>
      </c>
      <c r="AD3391" s="22" t="str">
        <f>+IF(AND(Ventas_Oficina[[#This Row],[Total]]&gt;75000,Ventas_Oficina[[#This Row],[Envio a tiempo]]="Enviado a tiempo"),"Buena Venta","Venta Mala")</f>
        <v>Venta Mala</v>
      </c>
    </row>
    <row r="3392" spans="1:30" x14ac:dyDescent="0.25">
      <c r="A3392" s="26">
        <v>1549361</v>
      </c>
      <c r="B3392" s="10">
        <v>42273</v>
      </c>
      <c r="C3392" s="11" t="s">
        <v>843</v>
      </c>
      <c r="D3392" s="11" t="s">
        <v>174</v>
      </c>
      <c r="E3392" s="11" t="s">
        <v>4</v>
      </c>
      <c r="F3392" s="11" t="s">
        <v>5</v>
      </c>
      <c r="G3392" s="11" t="s">
        <v>1010</v>
      </c>
      <c r="H3392" s="11" t="s">
        <v>121</v>
      </c>
      <c r="I3392" s="11" t="s">
        <v>1013</v>
      </c>
      <c r="J3392" s="11" t="s">
        <v>1072</v>
      </c>
      <c r="K3392" s="11" t="s">
        <v>1261</v>
      </c>
      <c r="L3392" s="11" t="s">
        <v>1265</v>
      </c>
      <c r="M3392" s="11" t="s">
        <v>1272</v>
      </c>
      <c r="N3392" s="10">
        <v>42275</v>
      </c>
      <c r="O3392" s="12">
        <v>194</v>
      </c>
      <c r="P3392" s="12">
        <v>308</v>
      </c>
      <c r="Q3392" s="12">
        <v>114</v>
      </c>
      <c r="R3392" s="11">
        <v>9</v>
      </c>
      <c r="S3392" s="12">
        <v>2772</v>
      </c>
      <c r="T3392" s="13">
        <v>0.09</v>
      </c>
      <c r="U3392" s="12">
        <v>249.48</v>
      </c>
      <c r="V3392" s="12">
        <v>2522.52</v>
      </c>
      <c r="W3392" s="12">
        <v>99</v>
      </c>
      <c r="X3392" s="12">
        <v>3589</v>
      </c>
      <c r="Y3392" s="14">
        <f>+DAY('TABLA PRINCIPAL'!$B3392)</f>
        <v>26</v>
      </c>
      <c r="Z3392" s="14">
        <f>+MONTH('TABLA PRINCIPAL'!$B3392)</f>
        <v>9</v>
      </c>
      <c r="AA3392" s="14">
        <f>+YEAR('TABLA PRINCIPAL'!$B3392)</f>
        <v>2015</v>
      </c>
      <c r="AB3392" s="22" t="str">
        <f>+IF(Ventas_Oficina[[#This Row],[Total del pedido]]&gt;=100000,"SI","NO")</f>
        <v>NO</v>
      </c>
      <c r="AC3392" s="22" t="str">
        <f>+_xlfn.XLOOKUP(Ventas_Oficina[[#This Row],[Nº de artículo]],AUXILIAR!A3390:A8297,AUXILIAR!D3390:D8297,"Error",0)</f>
        <v>No enviado a tiempo</v>
      </c>
      <c r="AD3392" s="22" t="str">
        <f>+IF(AND(Ventas_Oficina[[#This Row],[Total]]&gt;75000,Ventas_Oficina[[#This Row],[Envio a tiempo]]="Enviado a tiempo"),"Buena Venta","Venta Mala")</f>
        <v>Venta Mala</v>
      </c>
    </row>
    <row r="3393" spans="1:30" x14ac:dyDescent="0.25">
      <c r="A3393" s="25">
        <v>1549361</v>
      </c>
      <c r="B3393" s="5">
        <v>42348</v>
      </c>
      <c r="C3393" s="6" t="s">
        <v>420</v>
      </c>
      <c r="D3393" s="6" t="s">
        <v>36</v>
      </c>
      <c r="E3393" s="6" t="s">
        <v>12</v>
      </c>
      <c r="F3393" s="6" t="s">
        <v>13</v>
      </c>
      <c r="G3393" s="6" t="s">
        <v>1008</v>
      </c>
      <c r="H3393" s="6" t="s">
        <v>14</v>
      </c>
      <c r="I3393" s="6" t="s">
        <v>1016</v>
      </c>
      <c r="J3393" s="6" t="s">
        <v>1018</v>
      </c>
      <c r="K3393" s="6" t="s">
        <v>1261</v>
      </c>
      <c r="L3393" s="6" t="s">
        <v>1266</v>
      </c>
      <c r="M3393" s="6" t="s">
        <v>1273</v>
      </c>
      <c r="N3393" s="5">
        <v>42350</v>
      </c>
      <c r="O3393" s="7">
        <v>15650</v>
      </c>
      <c r="P3393" s="7">
        <v>30097</v>
      </c>
      <c r="Q3393" s="7">
        <v>14447</v>
      </c>
      <c r="R3393" s="6">
        <v>23</v>
      </c>
      <c r="S3393" s="7">
        <v>692231</v>
      </c>
      <c r="T3393" s="8">
        <v>0.01</v>
      </c>
      <c r="U3393" s="7">
        <v>6922.31</v>
      </c>
      <c r="V3393" s="7">
        <v>685308.69</v>
      </c>
      <c r="W3393" s="7">
        <v>718</v>
      </c>
      <c r="X3393" s="7">
        <v>229455</v>
      </c>
      <c r="Y3393" s="9">
        <f>+DAY('TABLA PRINCIPAL'!$B3393)</f>
        <v>10</v>
      </c>
      <c r="Z3393" s="9">
        <f>+MONTH('TABLA PRINCIPAL'!$B3393)</f>
        <v>12</v>
      </c>
      <c r="AA3393" s="9">
        <f>+YEAR('TABLA PRINCIPAL'!$B3393)</f>
        <v>2015</v>
      </c>
      <c r="AB3393" s="22" t="str">
        <f>+IF(Ventas_Oficina[[#This Row],[Total del pedido]]&gt;=100000,"SI","NO")</f>
        <v>SI</v>
      </c>
      <c r="AC3393" s="22" t="str">
        <f>+_xlfn.XLOOKUP(Ventas_Oficina[[#This Row],[Nº de artículo]],AUXILIAR!A3391:A8298,AUXILIAR!D3391:D8298,"Error",0)</f>
        <v>Enviado a tiempo</v>
      </c>
      <c r="AD3393" s="22" t="str">
        <f>+IF(AND(Ventas_Oficina[[#This Row],[Total]]&gt;75000,Ventas_Oficina[[#This Row],[Envio a tiempo]]="Enviado a tiempo"),"Buena Venta","Venta Mala")</f>
        <v>Buena Venta</v>
      </c>
    </row>
    <row r="3394" spans="1:30" x14ac:dyDescent="0.25">
      <c r="A3394" s="26">
        <v>1549361</v>
      </c>
      <c r="B3394" s="10">
        <v>41477</v>
      </c>
      <c r="C3394" s="11" t="s">
        <v>87</v>
      </c>
      <c r="D3394" s="11" t="s">
        <v>88</v>
      </c>
      <c r="E3394" s="11" t="s">
        <v>4</v>
      </c>
      <c r="F3394" s="11" t="s">
        <v>5</v>
      </c>
      <c r="G3394" s="11" t="s">
        <v>1010</v>
      </c>
      <c r="H3394" s="11" t="s">
        <v>39</v>
      </c>
      <c r="I3394" s="11" t="s">
        <v>1015</v>
      </c>
      <c r="J3394" s="11" t="s">
        <v>1018</v>
      </c>
      <c r="K3394" s="11" t="s">
        <v>1261</v>
      </c>
      <c r="L3394" s="11" t="s">
        <v>1267</v>
      </c>
      <c r="M3394" s="11" t="s">
        <v>1272</v>
      </c>
      <c r="N3394" s="10">
        <v>41481</v>
      </c>
      <c r="O3394" s="12">
        <v>15650</v>
      </c>
      <c r="P3394" s="12">
        <v>30097</v>
      </c>
      <c r="Q3394" s="12">
        <v>14447</v>
      </c>
      <c r="R3394" s="11">
        <v>31</v>
      </c>
      <c r="S3394" s="12">
        <v>933007</v>
      </c>
      <c r="T3394" s="13">
        <v>7.0000000000000007E-2</v>
      </c>
      <c r="U3394" s="12">
        <v>65310.490000000005</v>
      </c>
      <c r="V3394" s="12">
        <v>867696.51</v>
      </c>
      <c r="W3394" s="12">
        <v>718</v>
      </c>
      <c r="X3394" s="12">
        <v>229975</v>
      </c>
      <c r="Y3394" s="14">
        <f>+DAY('TABLA PRINCIPAL'!$B3394)</f>
        <v>22</v>
      </c>
      <c r="Z3394" s="14">
        <f>+MONTH('TABLA PRINCIPAL'!$B3394)</f>
        <v>7</v>
      </c>
      <c r="AA3394" s="14">
        <f>+YEAR('TABLA PRINCIPAL'!$B3394)</f>
        <v>2013</v>
      </c>
      <c r="AB3394" s="22" t="str">
        <f>+IF(Ventas_Oficina[[#This Row],[Total del pedido]]&gt;=100000,"SI","NO")</f>
        <v>SI</v>
      </c>
      <c r="AC3394" s="22" t="str">
        <f>+_xlfn.XLOOKUP(Ventas_Oficina[[#This Row],[Nº de artículo]],AUXILIAR!A3392:A8299,AUXILIAR!D3392:D8299,"Error",0)</f>
        <v>Enviado a tiempo</v>
      </c>
      <c r="AD3394" s="22" t="str">
        <f>+IF(AND(Ventas_Oficina[[#This Row],[Total]]&gt;75000,Ventas_Oficina[[#This Row],[Envio a tiempo]]="Enviado a tiempo"),"Buena Venta","Venta Mala")</f>
        <v>Buena Venta</v>
      </c>
    </row>
    <row r="3395" spans="1:30" x14ac:dyDescent="0.25">
      <c r="A3395" s="25">
        <v>1549361</v>
      </c>
      <c r="B3395" s="5">
        <v>42535</v>
      </c>
      <c r="C3395" s="6" t="s">
        <v>410</v>
      </c>
      <c r="D3395" s="6" t="s">
        <v>537</v>
      </c>
      <c r="E3395" s="6" t="s">
        <v>4</v>
      </c>
      <c r="F3395" s="6" t="s">
        <v>5</v>
      </c>
      <c r="G3395" s="6" t="s">
        <v>1008</v>
      </c>
      <c r="H3395" s="6" t="s">
        <v>53</v>
      </c>
      <c r="I3395" s="6" t="s">
        <v>1012</v>
      </c>
      <c r="J3395" s="6" t="s">
        <v>1126</v>
      </c>
      <c r="K3395" s="6" t="s">
        <v>1261</v>
      </c>
      <c r="L3395" s="6" t="s">
        <v>1267</v>
      </c>
      <c r="M3395" s="6" t="s">
        <v>1272</v>
      </c>
      <c r="N3395" s="5">
        <v>42537</v>
      </c>
      <c r="O3395" s="7">
        <v>3202</v>
      </c>
      <c r="P3395" s="7">
        <v>15248</v>
      </c>
      <c r="Q3395" s="7">
        <v>12046</v>
      </c>
      <c r="R3395" s="6">
        <v>6</v>
      </c>
      <c r="S3395" s="7">
        <v>91488</v>
      </c>
      <c r="T3395" s="8">
        <v>0.01</v>
      </c>
      <c r="U3395" s="7">
        <v>914.88</v>
      </c>
      <c r="V3395" s="7">
        <v>90573.119999999995</v>
      </c>
      <c r="W3395" s="7">
        <v>400</v>
      </c>
      <c r="X3395" s="7">
        <v>319364</v>
      </c>
      <c r="Y3395" s="9">
        <f>+DAY('TABLA PRINCIPAL'!$B3395)</f>
        <v>14</v>
      </c>
      <c r="Z3395" s="9">
        <f>+MONTH('TABLA PRINCIPAL'!$B3395)</f>
        <v>6</v>
      </c>
      <c r="AA3395" s="9">
        <f>+YEAR('TABLA PRINCIPAL'!$B3395)</f>
        <v>2016</v>
      </c>
      <c r="AB3395" s="22" t="str">
        <f>+IF(Ventas_Oficina[[#This Row],[Total del pedido]]&gt;=100000,"SI","NO")</f>
        <v>NO</v>
      </c>
      <c r="AC3395" s="22" t="str">
        <f>+_xlfn.XLOOKUP(Ventas_Oficina[[#This Row],[Nº de artículo]],AUXILIAR!A3393:A8300,AUXILIAR!D3393:D8300,"Error",0)</f>
        <v>Enviado a tiempo</v>
      </c>
      <c r="AD3395" s="22" t="str">
        <f>+IF(AND(Ventas_Oficina[[#This Row],[Total]]&gt;75000,Ventas_Oficina[[#This Row],[Envio a tiempo]]="Enviado a tiempo"),"Buena Venta","Venta Mala")</f>
        <v>Buena Venta</v>
      </c>
    </row>
    <row r="3396" spans="1:30" x14ac:dyDescent="0.25">
      <c r="A3396" s="26">
        <v>1549361</v>
      </c>
      <c r="B3396" s="10">
        <v>42388</v>
      </c>
      <c r="C3396" s="11" t="s">
        <v>844</v>
      </c>
      <c r="D3396" s="11" t="s">
        <v>68</v>
      </c>
      <c r="E3396" s="11" t="s">
        <v>12</v>
      </c>
      <c r="F3396" s="11" t="s">
        <v>13</v>
      </c>
      <c r="G3396" s="11" t="s">
        <v>1007</v>
      </c>
      <c r="H3396" s="11" t="s">
        <v>14</v>
      </c>
      <c r="I3396" s="11" t="s">
        <v>1016</v>
      </c>
      <c r="J3396" s="11" t="s">
        <v>1042</v>
      </c>
      <c r="K3396" s="11" t="s">
        <v>1261</v>
      </c>
      <c r="L3396" s="11" t="s">
        <v>1265</v>
      </c>
      <c r="M3396" s="11" t="s">
        <v>1272</v>
      </c>
      <c r="N3396" s="10">
        <v>42388</v>
      </c>
      <c r="O3396" s="12">
        <v>109</v>
      </c>
      <c r="P3396" s="12">
        <v>168</v>
      </c>
      <c r="Q3396" s="12">
        <v>59</v>
      </c>
      <c r="R3396" s="11">
        <v>30</v>
      </c>
      <c r="S3396" s="12">
        <v>5040</v>
      </c>
      <c r="T3396" s="13">
        <v>0.03</v>
      </c>
      <c r="U3396" s="12">
        <v>151.19999999999999</v>
      </c>
      <c r="V3396" s="12">
        <v>4888.8</v>
      </c>
      <c r="W3396" s="12">
        <v>100</v>
      </c>
      <c r="X3396" s="12">
        <v>3910</v>
      </c>
      <c r="Y3396" s="14">
        <f>+DAY('TABLA PRINCIPAL'!$B3396)</f>
        <v>19</v>
      </c>
      <c r="Z3396" s="14">
        <f>+MONTH('TABLA PRINCIPAL'!$B3396)</f>
        <v>1</v>
      </c>
      <c r="AA3396" s="14">
        <f>+YEAR('TABLA PRINCIPAL'!$B3396)</f>
        <v>2016</v>
      </c>
      <c r="AB3396" s="22" t="str">
        <f>+IF(Ventas_Oficina[[#This Row],[Total del pedido]]&gt;=100000,"SI","NO")</f>
        <v>NO</v>
      </c>
      <c r="AC3396" s="22" t="str">
        <f>+_xlfn.XLOOKUP(Ventas_Oficina[[#This Row],[Nº de artículo]],AUXILIAR!A3394:A8301,AUXILIAR!D3394:D8301,"Error",0)</f>
        <v>Enviado a tiempo</v>
      </c>
      <c r="AD3396" s="22" t="str">
        <f>+IF(AND(Ventas_Oficina[[#This Row],[Total]]&gt;75000,Ventas_Oficina[[#This Row],[Envio a tiempo]]="Enviado a tiempo"),"Buena Venta","Venta Mala")</f>
        <v>Venta Mala</v>
      </c>
    </row>
    <row r="3397" spans="1:30" x14ac:dyDescent="0.25">
      <c r="A3397" s="25">
        <v>1549361</v>
      </c>
      <c r="B3397" s="5">
        <v>42348</v>
      </c>
      <c r="C3397" s="6" t="s">
        <v>305</v>
      </c>
      <c r="D3397" s="6" t="s">
        <v>52</v>
      </c>
      <c r="E3397" s="6" t="s">
        <v>4</v>
      </c>
      <c r="F3397" s="6" t="s">
        <v>5</v>
      </c>
      <c r="G3397" s="6" t="s">
        <v>1008</v>
      </c>
      <c r="H3397" s="6" t="s">
        <v>53</v>
      </c>
      <c r="I3397" s="6" t="s">
        <v>1013</v>
      </c>
      <c r="J3397" s="6" t="s">
        <v>1018</v>
      </c>
      <c r="K3397" s="6" t="s">
        <v>1262</v>
      </c>
      <c r="L3397" s="6" t="s">
        <v>1265</v>
      </c>
      <c r="M3397" s="6" t="s">
        <v>1272</v>
      </c>
      <c r="N3397" s="5">
        <v>42350</v>
      </c>
      <c r="O3397" s="7">
        <v>15650</v>
      </c>
      <c r="P3397" s="7">
        <v>30097</v>
      </c>
      <c r="Q3397" s="7">
        <v>14447</v>
      </c>
      <c r="R3397" s="6">
        <v>7</v>
      </c>
      <c r="S3397" s="7">
        <v>210679</v>
      </c>
      <c r="T3397" s="8">
        <v>0.01</v>
      </c>
      <c r="U3397" s="7">
        <v>2106.79</v>
      </c>
      <c r="V3397" s="7">
        <v>208572.21</v>
      </c>
      <c r="W3397" s="7">
        <v>718</v>
      </c>
      <c r="X3397" s="7">
        <v>229455</v>
      </c>
      <c r="Y3397" s="9">
        <f>+DAY('TABLA PRINCIPAL'!$B3397)</f>
        <v>10</v>
      </c>
      <c r="Z3397" s="9">
        <f>+MONTH('TABLA PRINCIPAL'!$B3397)</f>
        <v>12</v>
      </c>
      <c r="AA3397" s="9">
        <f>+YEAR('TABLA PRINCIPAL'!$B3397)</f>
        <v>2015</v>
      </c>
      <c r="AB3397" s="22" t="str">
        <f>+IF(Ventas_Oficina[[#This Row],[Total del pedido]]&gt;=100000,"SI","NO")</f>
        <v>SI</v>
      </c>
      <c r="AC3397" s="22" t="str">
        <f>+_xlfn.XLOOKUP(Ventas_Oficina[[#This Row],[Nº de artículo]],AUXILIAR!A3395:A8302,AUXILIAR!D3395:D8302,"Error",0)</f>
        <v>No enviado a tiempo</v>
      </c>
      <c r="AD3397" s="22" t="str">
        <f>+IF(AND(Ventas_Oficina[[#This Row],[Total]]&gt;75000,Ventas_Oficina[[#This Row],[Envio a tiempo]]="Enviado a tiempo"),"Buena Venta","Venta Mala")</f>
        <v>Venta Mala</v>
      </c>
    </row>
    <row r="3398" spans="1:30" x14ac:dyDescent="0.25">
      <c r="A3398" s="26">
        <v>1549361</v>
      </c>
      <c r="B3398" s="10">
        <v>42722</v>
      </c>
      <c r="C3398" s="11" t="s">
        <v>453</v>
      </c>
      <c r="D3398" s="11" t="s">
        <v>19</v>
      </c>
      <c r="E3398" s="11" t="s">
        <v>4</v>
      </c>
      <c r="F3398" s="11" t="s">
        <v>5</v>
      </c>
      <c r="G3398" s="11" t="s">
        <v>1007</v>
      </c>
      <c r="H3398" s="11" t="s">
        <v>6</v>
      </c>
      <c r="I3398" s="11" t="s">
        <v>1014</v>
      </c>
      <c r="J3398" s="11" t="s">
        <v>1118</v>
      </c>
      <c r="K3398" s="11" t="s">
        <v>1261</v>
      </c>
      <c r="L3398" s="11" t="s">
        <v>1265</v>
      </c>
      <c r="M3398" s="11" t="s">
        <v>1272</v>
      </c>
      <c r="N3398" s="10">
        <v>42723</v>
      </c>
      <c r="O3398" s="12">
        <v>448</v>
      </c>
      <c r="P3398" s="12">
        <v>814</v>
      </c>
      <c r="Q3398" s="12">
        <v>366</v>
      </c>
      <c r="R3398" s="11">
        <v>30</v>
      </c>
      <c r="S3398" s="12">
        <v>24420</v>
      </c>
      <c r="T3398" s="13">
        <v>0.03</v>
      </c>
      <c r="U3398" s="12">
        <v>732.6</v>
      </c>
      <c r="V3398" s="12">
        <v>23687.4</v>
      </c>
      <c r="W3398" s="12">
        <v>312</v>
      </c>
      <c r="X3398" s="12">
        <v>11859</v>
      </c>
      <c r="Y3398" s="14">
        <f>+DAY('TABLA PRINCIPAL'!$B3398)</f>
        <v>18</v>
      </c>
      <c r="Z3398" s="14">
        <f>+MONTH('TABLA PRINCIPAL'!$B3398)</f>
        <v>12</v>
      </c>
      <c r="AA3398" s="14">
        <f>+YEAR('TABLA PRINCIPAL'!$B3398)</f>
        <v>2016</v>
      </c>
      <c r="AB3398" s="22" t="str">
        <f>+IF(Ventas_Oficina[[#This Row],[Total del pedido]]&gt;=100000,"SI","NO")</f>
        <v>NO</v>
      </c>
      <c r="AC3398" s="22" t="str">
        <f>+_xlfn.XLOOKUP(Ventas_Oficina[[#This Row],[Nº de artículo]],AUXILIAR!A3396:A8303,AUXILIAR!D3396:D8303,"Error",0)</f>
        <v>Enviado a tiempo</v>
      </c>
      <c r="AD3398" s="22" t="str">
        <f>+IF(AND(Ventas_Oficina[[#This Row],[Total]]&gt;75000,Ventas_Oficina[[#This Row],[Envio a tiempo]]="Enviado a tiempo"),"Buena Venta","Venta Mala")</f>
        <v>Venta Mala</v>
      </c>
    </row>
    <row r="3399" spans="1:30" x14ac:dyDescent="0.25">
      <c r="A3399" s="25">
        <v>1549361</v>
      </c>
      <c r="B3399" s="5">
        <v>42348</v>
      </c>
      <c r="C3399" s="6" t="s">
        <v>305</v>
      </c>
      <c r="D3399" s="6" t="s">
        <v>52</v>
      </c>
      <c r="E3399" s="6" t="s">
        <v>4</v>
      </c>
      <c r="F3399" s="6" t="s">
        <v>5</v>
      </c>
      <c r="G3399" s="6" t="s">
        <v>1008</v>
      </c>
      <c r="H3399" s="6" t="s">
        <v>53</v>
      </c>
      <c r="I3399" s="6" t="s">
        <v>1014</v>
      </c>
      <c r="J3399" s="6" t="s">
        <v>1018</v>
      </c>
      <c r="K3399" s="6" t="s">
        <v>1261</v>
      </c>
      <c r="L3399" s="6" t="s">
        <v>1265</v>
      </c>
      <c r="M3399" s="6" t="s">
        <v>1272</v>
      </c>
      <c r="N3399" s="5">
        <v>42350</v>
      </c>
      <c r="O3399" s="7">
        <v>15650</v>
      </c>
      <c r="P3399" s="7">
        <v>30097</v>
      </c>
      <c r="Q3399" s="7">
        <v>14447</v>
      </c>
      <c r="R3399" s="6">
        <v>44</v>
      </c>
      <c r="S3399" s="7">
        <v>1324268</v>
      </c>
      <c r="T3399" s="8">
        <v>0.06</v>
      </c>
      <c r="U3399" s="7">
        <v>79456.08</v>
      </c>
      <c r="V3399" s="7">
        <v>1244811.92</v>
      </c>
      <c r="W3399" s="7">
        <v>718</v>
      </c>
      <c r="X3399" s="7">
        <v>229455</v>
      </c>
      <c r="Y3399" s="9">
        <f>+DAY('TABLA PRINCIPAL'!$B3399)</f>
        <v>10</v>
      </c>
      <c r="Z3399" s="9">
        <f>+MONTH('TABLA PRINCIPAL'!$B3399)</f>
        <v>12</v>
      </c>
      <c r="AA3399" s="9">
        <f>+YEAR('TABLA PRINCIPAL'!$B3399)</f>
        <v>2015</v>
      </c>
      <c r="AB3399" s="22" t="str">
        <f>+IF(Ventas_Oficina[[#This Row],[Total del pedido]]&gt;=100000,"SI","NO")</f>
        <v>SI</v>
      </c>
      <c r="AC3399" s="22" t="str">
        <f>+_xlfn.XLOOKUP(Ventas_Oficina[[#This Row],[Nº de artículo]],AUXILIAR!A3397:A8304,AUXILIAR!D3397:D8304,"Error",0)</f>
        <v>No enviado a tiempo</v>
      </c>
      <c r="AD3399" s="22" t="str">
        <f>+IF(AND(Ventas_Oficina[[#This Row],[Total]]&gt;75000,Ventas_Oficina[[#This Row],[Envio a tiempo]]="Enviado a tiempo"),"Buena Venta","Venta Mala")</f>
        <v>Venta Mala</v>
      </c>
    </row>
    <row r="3400" spans="1:30" x14ac:dyDescent="0.25">
      <c r="A3400" s="26">
        <v>1549361</v>
      </c>
      <c r="B3400" s="10">
        <v>42043</v>
      </c>
      <c r="C3400" s="11" t="s">
        <v>342</v>
      </c>
      <c r="D3400" s="11" t="s">
        <v>41</v>
      </c>
      <c r="E3400" s="11" t="s">
        <v>12</v>
      </c>
      <c r="F3400" s="11" t="s">
        <v>13</v>
      </c>
      <c r="G3400" s="11" t="s">
        <v>1008</v>
      </c>
      <c r="H3400" s="11" t="s">
        <v>42</v>
      </c>
      <c r="I3400" s="11" t="s">
        <v>1013</v>
      </c>
      <c r="J3400" s="11" t="s">
        <v>1018</v>
      </c>
      <c r="K3400" s="11" t="s">
        <v>1261</v>
      </c>
      <c r="L3400" s="11" t="s">
        <v>1265</v>
      </c>
      <c r="M3400" s="11" t="s">
        <v>1272</v>
      </c>
      <c r="N3400" s="10">
        <v>42045</v>
      </c>
      <c r="O3400" s="12">
        <v>15650</v>
      </c>
      <c r="P3400" s="12">
        <v>30097</v>
      </c>
      <c r="Q3400" s="12">
        <v>14447</v>
      </c>
      <c r="R3400" s="11">
        <v>48</v>
      </c>
      <c r="S3400" s="12">
        <v>1444656</v>
      </c>
      <c r="T3400" s="13">
        <v>0.02</v>
      </c>
      <c r="U3400" s="12">
        <v>28893.119999999999</v>
      </c>
      <c r="V3400" s="12">
        <v>1415762.88</v>
      </c>
      <c r="W3400" s="12">
        <v>718</v>
      </c>
      <c r="X3400" s="12">
        <v>229455</v>
      </c>
      <c r="Y3400" s="14">
        <f>+DAY('TABLA PRINCIPAL'!$B3400)</f>
        <v>8</v>
      </c>
      <c r="Z3400" s="14">
        <f>+MONTH('TABLA PRINCIPAL'!$B3400)</f>
        <v>2</v>
      </c>
      <c r="AA3400" s="14">
        <f>+YEAR('TABLA PRINCIPAL'!$B3400)</f>
        <v>2015</v>
      </c>
      <c r="AB3400" s="22" t="str">
        <f>+IF(Ventas_Oficina[[#This Row],[Total del pedido]]&gt;=100000,"SI","NO")</f>
        <v>SI</v>
      </c>
      <c r="AC3400" s="22" t="str">
        <f>+_xlfn.XLOOKUP(Ventas_Oficina[[#This Row],[Nº de artículo]],AUXILIAR!A3398:A8305,AUXILIAR!D3398:D8305,"Error",0)</f>
        <v>Enviado a tiempo</v>
      </c>
      <c r="AD3400" s="22" t="str">
        <f>+IF(AND(Ventas_Oficina[[#This Row],[Total]]&gt;75000,Ventas_Oficina[[#This Row],[Envio a tiempo]]="Enviado a tiempo"),"Buena Venta","Venta Mala")</f>
        <v>Buena Venta</v>
      </c>
    </row>
    <row r="3401" spans="1:30" x14ac:dyDescent="0.25">
      <c r="A3401" s="25">
        <v>1549392</v>
      </c>
      <c r="B3401" s="5">
        <v>42651</v>
      </c>
      <c r="C3401" s="6" t="s">
        <v>85</v>
      </c>
      <c r="D3401" s="6" t="s">
        <v>3</v>
      </c>
      <c r="E3401" s="6" t="s">
        <v>4</v>
      </c>
      <c r="F3401" s="6" t="s">
        <v>5</v>
      </c>
      <c r="G3401" s="6" t="s">
        <v>1010</v>
      </c>
      <c r="H3401" s="6" t="s">
        <v>6</v>
      </c>
      <c r="I3401" s="6" t="s">
        <v>1013</v>
      </c>
      <c r="J3401" s="6" t="s">
        <v>1088</v>
      </c>
      <c r="K3401" s="6" t="s">
        <v>1261</v>
      </c>
      <c r="L3401" s="6" t="s">
        <v>1265</v>
      </c>
      <c r="M3401" s="6" t="s">
        <v>1272</v>
      </c>
      <c r="N3401" s="5">
        <v>42651</v>
      </c>
      <c r="O3401" s="7">
        <v>17883</v>
      </c>
      <c r="P3401" s="7">
        <v>41588</v>
      </c>
      <c r="Q3401" s="7">
        <v>23705</v>
      </c>
      <c r="R3401" s="6">
        <v>50</v>
      </c>
      <c r="S3401" s="7">
        <v>2079400</v>
      </c>
      <c r="T3401" s="8">
        <v>7.0000000000000007E-2</v>
      </c>
      <c r="U3401" s="7">
        <v>145558</v>
      </c>
      <c r="V3401" s="7">
        <v>1933842</v>
      </c>
      <c r="W3401" s="7">
        <v>1137</v>
      </c>
      <c r="X3401" s="7">
        <v>146327</v>
      </c>
      <c r="Y3401" s="9">
        <f>+DAY('TABLA PRINCIPAL'!$B3401)</f>
        <v>8</v>
      </c>
      <c r="Z3401" s="9">
        <f>+MONTH('TABLA PRINCIPAL'!$B3401)</f>
        <v>10</v>
      </c>
      <c r="AA3401" s="9">
        <f>+YEAR('TABLA PRINCIPAL'!$B3401)</f>
        <v>2016</v>
      </c>
      <c r="AB3401" s="22" t="str">
        <f>+IF(Ventas_Oficina[[#This Row],[Total del pedido]]&gt;=100000,"SI","NO")</f>
        <v>SI</v>
      </c>
      <c r="AC3401" s="22" t="str">
        <f>+_xlfn.XLOOKUP(Ventas_Oficina[[#This Row],[Nº de artículo]],AUXILIAR!A3399:A8306,AUXILIAR!D3399:D8306,"Error",0)</f>
        <v>No enviado a tiempo</v>
      </c>
      <c r="AD3401" s="22" t="str">
        <f>+IF(AND(Ventas_Oficina[[#This Row],[Total]]&gt;75000,Ventas_Oficina[[#This Row],[Envio a tiempo]]="Enviado a tiempo"),"Buena Venta","Venta Mala")</f>
        <v>Venta Mala</v>
      </c>
    </row>
    <row r="3402" spans="1:30" x14ac:dyDescent="0.25">
      <c r="A3402" s="26">
        <v>1549726</v>
      </c>
      <c r="B3402" s="10">
        <v>42356</v>
      </c>
      <c r="C3402" s="11" t="s">
        <v>55</v>
      </c>
      <c r="D3402" s="11" t="s">
        <v>44</v>
      </c>
      <c r="E3402" s="11" t="s">
        <v>12</v>
      </c>
      <c r="F3402" s="11" t="s">
        <v>13</v>
      </c>
      <c r="G3402" s="11" t="s">
        <v>1010</v>
      </c>
      <c r="H3402" s="11" t="s">
        <v>42</v>
      </c>
      <c r="I3402" s="11" t="s">
        <v>1014</v>
      </c>
      <c r="J3402" s="11" t="s">
        <v>1062</v>
      </c>
      <c r="K3402" s="11" t="s">
        <v>1261</v>
      </c>
      <c r="L3402" s="11" t="s">
        <v>1265</v>
      </c>
      <c r="M3402" s="11" t="s">
        <v>1272</v>
      </c>
      <c r="N3402" s="10">
        <v>42359</v>
      </c>
      <c r="O3402" s="12">
        <v>639</v>
      </c>
      <c r="P3402" s="12">
        <v>1998</v>
      </c>
      <c r="Q3402" s="12">
        <v>1359</v>
      </c>
      <c r="R3402" s="11">
        <v>8</v>
      </c>
      <c r="S3402" s="12">
        <v>15984</v>
      </c>
      <c r="T3402" s="13">
        <v>0.01</v>
      </c>
      <c r="U3402" s="12">
        <v>159.84</v>
      </c>
      <c r="V3402" s="12">
        <v>15824.16</v>
      </c>
      <c r="W3402" s="12">
        <v>400</v>
      </c>
      <c r="X3402" s="12">
        <v>34925</v>
      </c>
      <c r="Y3402" s="14">
        <f>+DAY('TABLA PRINCIPAL'!$B3402)</f>
        <v>18</v>
      </c>
      <c r="Z3402" s="14">
        <f>+MONTH('TABLA PRINCIPAL'!$B3402)</f>
        <v>12</v>
      </c>
      <c r="AA3402" s="14">
        <f>+YEAR('TABLA PRINCIPAL'!$B3402)</f>
        <v>2015</v>
      </c>
      <c r="AB3402" s="22" t="str">
        <f>+IF(Ventas_Oficina[[#This Row],[Total del pedido]]&gt;=100000,"SI","NO")</f>
        <v>NO</v>
      </c>
      <c r="AC3402" s="22" t="str">
        <f>+_xlfn.XLOOKUP(Ventas_Oficina[[#This Row],[Nº de artículo]],AUXILIAR!A3400:A8307,AUXILIAR!D3400:D8307,"Error",0)</f>
        <v>Enviado a tiempo</v>
      </c>
      <c r="AD3402" s="22" t="str">
        <f>+IF(AND(Ventas_Oficina[[#This Row],[Total]]&gt;75000,Ventas_Oficina[[#This Row],[Envio a tiempo]]="Enviado a tiempo"),"Buena Venta","Venta Mala")</f>
        <v>Venta Mala</v>
      </c>
    </row>
    <row r="3403" spans="1:30" x14ac:dyDescent="0.25">
      <c r="A3403" s="25">
        <v>1549726</v>
      </c>
      <c r="B3403" s="5">
        <v>41552</v>
      </c>
      <c r="C3403" s="6" t="s">
        <v>230</v>
      </c>
      <c r="D3403" s="6" t="s">
        <v>177</v>
      </c>
      <c r="E3403" s="6" t="s">
        <v>4</v>
      </c>
      <c r="F3403" s="6" t="s">
        <v>5</v>
      </c>
      <c r="G3403" s="6" t="s">
        <v>1008</v>
      </c>
      <c r="H3403" s="6" t="s">
        <v>6</v>
      </c>
      <c r="I3403" s="6" t="s">
        <v>1016</v>
      </c>
      <c r="J3403" s="6" t="s">
        <v>1068</v>
      </c>
      <c r="K3403" s="6" t="s">
        <v>1261</v>
      </c>
      <c r="L3403" s="6" t="s">
        <v>1267</v>
      </c>
      <c r="M3403" s="6" t="s">
        <v>1272</v>
      </c>
      <c r="N3403" s="5">
        <v>41554</v>
      </c>
      <c r="O3403" s="7">
        <v>446</v>
      </c>
      <c r="P3403" s="7">
        <v>1089</v>
      </c>
      <c r="Q3403" s="7">
        <v>643</v>
      </c>
      <c r="R3403" s="6">
        <v>44</v>
      </c>
      <c r="S3403" s="7">
        <v>47916</v>
      </c>
      <c r="T3403" s="8">
        <v>7.0000000000000007E-2</v>
      </c>
      <c r="U3403" s="7">
        <v>3354.1200000000003</v>
      </c>
      <c r="V3403" s="7">
        <v>44561.88</v>
      </c>
      <c r="W3403" s="7">
        <v>450</v>
      </c>
      <c r="X3403" s="7">
        <v>24875</v>
      </c>
      <c r="Y3403" s="9">
        <f>+DAY('TABLA PRINCIPAL'!$B3403)</f>
        <v>5</v>
      </c>
      <c r="Z3403" s="9">
        <f>+MONTH('TABLA PRINCIPAL'!$B3403)</f>
        <v>10</v>
      </c>
      <c r="AA3403" s="9">
        <f>+YEAR('TABLA PRINCIPAL'!$B3403)</f>
        <v>2013</v>
      </c>
      <c r="AB3403" s="22" t="str">
        <f>+IF(Ventas_Oficina[[#This Row],[Total del pedido]]&gt;=100000,"SI","NO")</f>
        <v>NO</v>
      </c>
      <c r="AC3403" s="22" t="str">
        <f>+_xlfn.XLOOKUP(Ventas_Oficina[[#This Row],[Nº de artículo]],AUXILIAR!A3401:A8308,AUXILIAR!D3401:D8308,"Error",0)</f>
        <v>Enviado a tiempo</v>
      </c>
      <c r="AD3403" s="22" t="str">
        <f>+IF(AND(Ventas_Oficina[[#This Row],[Total]]&gt;75000,Ventas_Oficina[[#This Row],[Envio a tiempo]]="Enviado a tiempo"),"Buena Venta","Venta Mala")</f>
        <v>Venta Mala</v>
      </c>
    </row>
    <row r="3404" spans="1:30" x14ac:dyDescent="0.25">
      <c r="A3404" s="26">
        <v>1549726</v>
      </c>
      <c r="B3404" s="10">
        <v>42354</v>
      </c>
      <c r="C3404" s="11" t="s">
        <v>20</v>
      </c>
      <c r="D3404" s="11" t="s">
        <v>21</v>
      </c>
      <c r="E3404" s="11" t="s">
        <v>4</v>
      </c>
      <c r="F3404" s="11" t="s">
        <v>5</v>
      </c>
      <c r="G3404" s="11" t="s">
        <v>1008</v>
      </c>
      <c r="H3404" s="11" t="s">
        <v>6</v>
      </c>
      <c r="I3404" s="11" t="s">
        <v>1012</v>
      </c>
      <c r="J3404" s="11" t="s">
        <v>1062</v>
      </c>
      <c r="K3404" s="11" t="s">
        <v>1262</v>
      </c>
      <c r="L3404" s="11" t="s">
        <v>1268</v>
      </c>
      <c r="M3404" s="11" t="s">
        <v>1272</v>
      </c>
      <c r="N3404" s="10">
        <v>42356</v>
      </c>
      <c r="O3404" s="12">
        <v>639</v>
      </c>
      <c r="P3404" s="12">
        <v>1998</v>
      </c>
      <c r="Q3404" s="12">
        <v>1359</v>
      </c>
      <c r="R3404" s="11">
        <v>19</v>
      </c>
      <c r="S3404" s="12">
        <v>37962</v>
      </c>
      <c r="T3404" s="13">
        <v>0.01</v>
      </c>
      <c r="U3404" s="12">
        <v>379.62</v>
      </c>
      <c r="V3404" s="12">
        <v>37582.379999999997</v>
      </c>
      <c r="W3404" s="12">
        <v>400</v>
      </c>
      <c r="X3404" s="12">
        <v>34925</v>
      </c>
      <c r="Y3404" s="14">
        <f>+DAY('TABLA PRINCIPAL'!$B3404)</f>
        <v>16</v>
      </c>
      <c r="Z3404" s="14">
        <f>+MONTH('TABLA PRINCIPAL'!$B3404)</f>
        <v>12</v>
      </c>
      <c r="AA3404" s="14">
        <f>+YEAR('TABLA PRINCIPAL'!$B3404)</f>
        <v>2015</v>
      </c>
      <c r="AB3404" s="22" t="str">
        <f>+IF(Ventas_Oficina[[#This Row],[Total del pedido]]&gt;=100000,"SI","NO")</f>
        <v>NO</v>
      </c>
      <c r="AC3404" s="22" t="str">
        <f>+_xlfn.XLOOKUP(Ventas_Oficina[[#This Row],[Nº de artículo]],AUXILIAR!A3402:A8309,AUXILIAR!D3402:D8309,"Error",0)</f>
        <v>Enviado a tiempo</v>
      </c>
      <c r="AD3404" s="22" t="str">
        <f>+IF(AND(Ventas_Oficina[[#This Row],[Total]]&gt;75000,Ventas_Oficina[[#This Row],[Envio a tiempo]]="Enviado a tiempo"),"Buena Venta","Venta Mala")</f>
        <v>Venta Mala</v>
      </c>
    </row>
    <row r="3405" spans="1:30" x14ac:dyDescent="0.25">
      <c r="A3405" s="25">
        <v>1549726</v>
      </c>
      <c r="B3405" s="5">
        <v>42639</v>
      </c>
      <c r="C3405" s="6" t="s">
        <v>388</v>
      </c>
      <c r="D3405" s="6" t="s">
        <v>36</v>
      </c>
      <c r="E3405" s="6" t="s">
        <v>12</v>
      </c>
      <c r="F3405" s="6" t="s">
        <v>13</v>
      </c>
      <c r="G3405" s="6" t="s">
        <v>1007</v>
      </c>
      <c r="H3405" s="6" t="s">
        <v>14</v>
      </c>
      <c r="I3405" s="6" t="s">
        <v>1013</v>
      </c>
      <c r="J3405" s="6" t="s">
        <v>1068</v>
      </c>
      <c r="K3405" s="6" t="s">
        <v>1261</v>
      </c>
      <c r="L3405" s="6" t="s">
        <v>1267</v>
      </c>
      <c r="M3405" s="6" t="s">
        <v>1272</v>
      </c>
      <c r="N3405" s="5">
        <v>42648</v>
      </c>
      <c r="O3405" s="7">
        <v>446</v>
      </c>
      <c r="P3405" s="7">
        <v>1089</v>
      </c>
      <c r="Q3405" s="7">
        <v>643</v>
      </c>
      <c r="R3405" s="6">
        <v>29</v>
      </c>
      <c r="S3405" s="7">
        <v>31581</v>
      </c>
      <c r="T3405" s="8">
        <v>7.0000000000000007E-2</v>
      </c>
      <c r="U3405" s="7">
        <v>2210.67</v>
      </c>
      <c r="V3405" s="7">
        <v>29370.33</v>
      </c>
      <c r="W3405" s="7">
        <v>450</v>
      </c>
      <c r="X3405" s="7">
        <v>35467</v>
      </c>
      <c r="Y3405" s="9">
        <f>+DAY('TABLA PRINCIPAL'!$B3405)</f>
        <v>26</v>
      </c>
      <c r="Z3405" s="9">
        <f>+MONTH('TABLA PRINCIPAL'!$B3405)</f>
        <v>9</v>
      </c>
      <c r="AA3405" s="9">
        <f>+YEAR('TABLA PRINCIPAL'!$B3405)</f>
        <v>2016</v>
      </c>
      <c r="AB3405" s="22" t="str">
        <f>+IF(Ventas_Oficina[[#This Row],[Total del pedido]]&gt;=100000,"SI","NO")</f>
        <v>NO</v>
      </c>
      <c r="AC3405" s="22" t="str">
        <f>+_xlfn.XLOOKUP(Ventas_Oficina[[#This Row],[Nº de artículo]],AUXILIAR!A3403:A8310,AUXILIAR!D3403:D8310,"Error",0)</f>
        <v>Enviado a tiempo</v>
      </c>
      <c r="AD3405" s="22" t="str">
        <f>+IF(AND(Ventas_Oficina[[#This Row],[Total]]&gt;75000,Ventas_Oficina[[#This Row],[Envio a tiempo]]="Enviado a tiempo"),"Buena Venta","Venta Mala")</f>
        <v>Venta Mala</v>
      </c>
    </row>
    <row r="3406" spans="1:30" x14ac:dyDescent="0.25">
      <c r="A3406" s="26">
        <v>1549726</v>
      </c>
      <c r="B3406" s="10">
        <v>42426</v>
      </c>
      <c r="C3406" s="11" t="s">
        <v>252</v>
      </c>
      <c r="D3406" s="11" t="s">
        <v>76</v>
      </c>
      <c r="E3406" s="11" t="s">
        <v>4</v>
      </c>
      <c r="F3406" s="11" t="s">
        <v>5</v>
      </c>
      <c r="G3406" s="11" t="s">
        <v>1010</v>
      </c>
      <c r="H3406" s="11" t="s">
        <v>17</v>
      </c>
      <c r="I3406" s="11" t="s">
        <v>1016</v>
      </c>
      <c r="J3406" s="11" t="s">
        <v>1051</v>
      </c>
      <c r="K3406" s="11" t="s">
        <v>1261</v>
      </c>
      <c r="L3406" s="11" t="s">
        <v>1267</v>
      </c>
      <c r="M3406" s="11" t="s">
        <v>1273</v>
      </c>
      <c r="N3406" s="10">
        <v>42433</v>
      </c>
      <c r="O3406" s="12">
        <v>5207</v>
      </c>
      <c r="P3406" s="12">
        <v>8398</v>
      </c>
      <c r="Q3406" s="12">
        <v>3191</v>
      </c>
      <c r="R3406" s="11">
        <v>29</v>
      </c>
      <c r="S3406" s="12">
        <v>243542</v>
      </c>
      <c r="T3406" s="13">
        <v>0.03</v>
      </c>
      <c r="U3406" s="12">
        <v>7306.2599999999993</v>
      </c>
      <c r="V3406" s="12">
        <v>236235.74</v>
      </c>
      <c r="W3406" s="12">
        <v>501</v>
      </c>
      <c r="X3406" s="12">
        <v>100105</v>
      </c>
      <c r="Y3406" s="14">
        <f>+DAY('TABLA PRINCIPAL'!$B3406)</f>
        <v>26</v>
      </c>
      <c r="Z3406" s="14">
        <f>+MONTH('TABLA PRINCIPAL'!$B3406)</f>
        <v>2</v>
      </c>
      <c r="AA3406" s="14">
        <f>+YEAR('TABLA PRINCIPAL'!$B3406)</f>
        <v>2016</v>
      </c>
      <c r="AB3406" s="22" t="str">
        <f>+IF(Ventas_Oficina[[#This Row],[Total del pedido]]&gt;=100000,"SI","NO")</f>
        <v>SI</v>
      </c>
      <c r="AC3406" s="22" t="str">
        <f>+_xlfn.XLOOKUP(Ventas_Oficina[[#This Row],[Nº de artículo]],AUXILIAR!A3404:A8311,AUXILIAR!D3404:D8311,"Error",0)</f>
        <v>Enviado a tiempo</v>
      </c>
      <c r="AD3406" s="22" t="str">
        <f>+IF(AND(Ventas_Oficina[[#This Row],[Total]]&gt;75000,Ventas_Oficina[[#This Row],[Envio a tiempo]]="Enviado a tiempo"),"Buena Venta","Venta Mala")</f>
        <v>Buena Venta</v>
      </c>
    </row>
    <row r="3407" spans="1:30" x14ac:dyDescent="0.25">
      <c r="A3407" s="25">
        <v>1549726</v>
      </c>
      <c r="B3407" s="5">
        <v>42354</v>
      </c>
      <c r="C3407" s="6" t="s">
        <v>20</v>
      </c>
      <c r="D3407" s="6" t="s">
        <v>21</v>
      </c>
      <c r="E3407" s="6" t="s">
        <v>4</v>
      </c>
      <c r="F3407" s="6" t="s">
        <v>5</v>
      </c>
      <c r="G3407" s="6" t="s">
        <v>1010</v>
      </c>
      <c r="H3407" s="6" t="s">
        <v>6</v>
      </c>
      <c r="I3407" s="6" t="s">
        <v>1015</v>
      </c>
      <c r="J3407" s="6" t="s">
        <v>1062</v>
      </c>
      <c r="K3407" s="6" t="s">
        <v>1262</v>
      </c>
      <c r="L3407" s="6" t="s">
        <v>1265</v>
      </c>
      <c r="M3407" s="6" t="s">
        <v>1273</v>
      </c>
      <c r="N3407" s="5">
        <v>42356</v>
      </c>
      <c r="O3407" s="7">
        <v>639</v>
      </c>
      <c r="P3407" s="7">
        <v>1998</v>
      </c>
      <c r="Q3407" s="7">
        <v>1359</v>
      </c>
      <c r="R3407" s="6">
        <v>44</v>
      </c>
      <c r="S3407" s="7">
        <v>87912</v>
      </c>
      <c r="T3407" s="8">
        <v>0.03</v>
      </c>
      <c r="U3407" s="7">
        <v>2637.36</v>
      </c>
      <c r="V3407" s="7">
        <v>85274.64</v>
      </c>
      <c r="W3407" s="7">
        <v>400</v>
      </c>
      <c r="X3407" s="7">
        <v>34925</v>
      </c>
      <c r="Y3407" s="9">
        <f>+DAY('TABLA PRINCIPAL'!$B3407)</f>
        <v>16</v>
      </c>
      <c r="Z3407" s="9">
        <f>+MONTH('TABLA PRINCIPAL'!$B3407)</f>
        <v>12</v>
      </c>
      <c r="AA3407" s="9">
        <f>+YEAR('TABLA PRINCIPAL'!$B3407)</f>
        <v>2015</v>
      </c>
      <c r="AB3407" s="22" t="str">
        <f>+IF(Ventas_Oficina[[#This Row],[Total del pedido]]&gt;=100000,"SI","NO")</f>
        <v>NO</v>
      </c>
      <c r="AC3407" s="22" t="str">
        <f>+_xlfn.XLOOKUP(Ventas_Oficina[[#This Row],[Nº de artículo]],AUXILIAR!A3405:A8312,AUXILIAR!D3405:D8312,"Error",0)</f>
        <v>Enviado a tiempo</v>
      </c>
      <c r="AD3407" s="22" t="str">
        <f>+IF(AND(Ventas_Oficina[[#This Row],[Total]]&gt;75000,Ventas_Oficina[[#This Row],[Envio a tiempo]]="Enviado a tiempo"),"Buena Venta","Venta Mala")</f>
        <v>Venta Mala</v>
      </c>
    </row>
    <row r="3408" spans="1:30" x14ac:dyDescent="0.25">
      <c r="A3408" s="26">
        <v>1549726</v>
      </c>
      <c r="B3408" s="10">
        <v>42354</v>
      </c>
      <c r="C3408" s="11" t="s">
        <v>20</v>
      </c>
      <c r="D3408" s="11" t="s">
        <v>21</v>
      </c>
      <c r="E3408" s="11" t="s">
        <v>4</v>
      </c>
      <c r="F3408" s="11" t="s">
        <v>5</v>
      </c>
      <c r="G3408" s="11" t="s">
        <v>1008</v>
      </c>
      <c r="H3408" s="11" t="s">
        <v>6</v>
      </c>
      <c r="I3408" s="11" t="s">
        <v>1016</v>
      </c>
      <c r="J3408" s="11" t="s">
        <v>1062</v>
      </c>
      <c r="K3408" s="11" t="s">
        <v>1261</v>
      </c>
      <c r="L3408" s="11" t="s">
        <v>1267</v>
      </c>
      <c r="M3408" s="11" t="s">
        <v>1272</v>
      </c>
      <c r="N3408" s="10">
        <v>42356</v>
      </c>
      <c r="O3408" s="12">
        <v>639</v>
      </c>
      <c r="P3408" s="12">
        <v>1998</v>
      </c>
      <c r="Q3408" s="12">
        <v>1359</v>
      </c>
      <c r="R3408" s="11">
        <v>44</v>
      </c>
      <c r="S3408" s="12">
        <v>87912</v>
      </c>
      <c r="T3408" s="13">
        <v>7.0000000000000007E-2</v>
      </c>
      <c r="U3408" s="12">
        <v>6153.84</v>
      </c>
      <c r="V3408" s="12">
        <v>81758.16</v>
      </c>
      <c r="W3408" s="12">
        <v>400</v>
      </c>
      <c r="X3408" s="12">
        <v>34425</v>
      </c>
      <c r="Y3408" s="14">
        <f>+DAY('TABLA PRINCIPAL'!$B3408)</f>
        <v>16</v>
      </c>
      <c r="Z3408" s="14">
        <f>+MONTH('TABLA PRINCIPAL'!$B3408)</f>
        <v>12</v>
      </c>
      <c r="AA3408" s="14">
        <f>+YEAR('TABLA PRINCIPAL'!$B3408)</f>
        <v>2015</v>
      </c>
      <c r="AB3408" s="22" t="str">
        <f>+IF(Ventas_Oficina[[#This Row],[Total del pedido]]&gt;=100000,"SI","NO")</f>
        <v>NO</v>
      </c>
      <c r="AC3408" s="22" t="str">
        <f>+_xlfn.XLOOKUP(Ventas_Oficina[[#This Row],[Nº de artículo]],AUXILIAR!A3406:A8313,AUXILIAR!D3406:D8313,"Error",0)</f>
        <v>Enviado a tiempo</v>
      </c>
      <c r="AD3408" s="22" t="str">
        <f>+IF(AND(Ventas_Oficina[[#This Row],[Total]]&gt;75000,Ventas_Oficina[[#This Row],[Envio a tiempo]]="Enviado a tiempo"),"Buena Venta","Venta Mala")</f>
        <v>Venta Mala</v>
      </c>
    </row>
    <row r="3409" spans="1:30" x14ac:dyDescent="0.25">
      <c r="A3409" s="25">
        <v>1549726</v>
      </c>
      <c r="B3409" s="5">
        <v>42354</v>
      </c>
      <c r="C3409" s="6" t="s">
        <v>20</v>
      </c>
      <c r="D3409" s="6" t="s">
        <v>21</v>
      </c>
      <c r="E3409" s="6" t="s">
        <v>4</v>
      </c>
      <c r="F3409" s="6" t="s">
        <v>5</v>
      </c>
      <c r="G3409" s="6" t="s">
        <v>1010</v>
      </c>
      <c r="H3409" s="6" t="s">
        <v>6</v>
      </c>
      <c r="I3409" s="6" t="s">
        <v>1016</v>
      </c>
      <c r="J3409" s="6" t="s">
        <v>1062</v>
      </c>
      <c r="K3409" s="6" t="s">
        <v>1261</v>
      </c>
      <c r="L3409" s="6" t="s">
        <v>1265</v>
      </c>
      <c r="M3409" s="6" t="s">
        <v>1272</v>
      </c>
      <c r="N3409" s="5">
        <v>42356</v>
      </c>
      <c r="O3409" s="7">
        <v>639</v>
      </c>
      <c r="P3409" s="7">
        <v>1998</v>
      </c>
      <c r="Q3409" s="7">
        <v>1359</v>
      </c>
      <c r="R3409" s="6">
        <v>23</v>
      </c>
      <c r="S3409" s="7">
        <v>45954</v>
      </c>
      <c r="T3409" s="8">
        <v>0.01</v>
      </c>
      <c r="U3409" s="7">
        <v>459.54</v>
      </c>
      <c r="V3409" s="7">
        <v>45494.46</v>
      </c>
      <c r="W3409" s="7">
        <v>400</v>
      </c>
      <c r="X3409" s="7">
        <v>34925</v>
      </c>
      <c r="Y3409" s="9">
        <f>+DAY('TABLA PRINCIPAL'!$B3409)</f>
        <v>16</v>
      </c>
      <c r="Z3409" s="9">
        <f>+MONTH('TABLA PRINCIPAL'!$B3409)</f>
        <v>12</v>
      </c>
      <c r="AA3409" s="9">
        <f>+YEAR('TABLA PRINCIPAL'!$B3409)</f>
        <v>2015</v>
      </c>
      <c r="AB3409" s="22" t="str">
        <f>+IF(Ventas_Oficina[[#This Row],[Total del pedido]]&gt;=100000,"SI","NO")</f>
        <v>NO</v>
      </c>
      <c r="AC3409" s="22" t="str">
        <f>+_xlfn.XLOOKUP(Ventas_Oficina[[#This Row],[Nº de artículo]],AUXILIAR!A3407:A8314,AUXILIAR!D3407:D8314,"Error",0)</f>
        <v>Enviado a tiempo</v>
      </c>
      <c r="AD3409" s="22" t="str">
        <f>+IF(AND(Ventas_Oficina[[#This Row],[Total]]&gt;75000,Ventas_Oficina[[#This Row],[Envio a tiempo]]="Enviado a tiempo"),"Buena Venta","Venta Mala")</f>
        <v>Venta Mala</v>
      </c>
    </row>
    <row r="3410" spans="1:30" x14ac:dyDescent="0.25">
      <c r="A3410" s="26">
        <v>1549726</v>
      </c>
      <c r="B3410" s="10">
        <v>42324</v>
      </c>
      <c r="C3410" s="11" t="s">
        <v>346</v>
      </c>
      <c r="D3410" s="11" t="s">
        <v>129</v>
      </c>
      <c r="E3410" s="11" t="s">
        <v>4</v>
      </c>
      <c r="F3410" s="11" t="s">
        <v>5</v>
      </c>
      <c r="G3410" s="11" t="s">
        <v>1010</v>
      </c>
      <c r="H3410" s="11" t="s">
        <v>6</v>
      </c>
      <c r="I3410" s="11" t="s">
        <v>1013</v>
      </c>
      <c r="J3410" s="11" t="s">
        <v>1062</v>
      </c>
      <c r="K3410" s="11" t="s">
        <v>1261</v>
      </c>
      <c r="L3410" s="11" t="s">
        <v>1265</v>
      </c>
      <c r="M3410" s="11" t="s">
        <v>1272</v>
      </c>
      <c r="N3410" s="10">
        <v>42324</v>
      </c>
      <c r="O3410" s="12">
        <v>639</v>
      </c>
      <c r="P3410" s="12">
        <v>1998</v>
      </c>
      <c r="Q3410" s="12">
        <v>1359</v>
      </c>
      <c r="R3410" s="11">
        <v>45</v>
      </c>
      <c r="S3410" s="12">
        <v>89910</v>
      </c>
      <c r="T3410" s="13">
        <v>0.04</v>
      </c>
      <c r="U3410" s="12">
        <v>3596.4</v>
      </c>
      <c r="V3410" s="12">
        <v>86313.600000000006</v>
      </c>
      <c r="W3410" s="12">
        <v>400</v>
      </c>
      <c r="X3410" s="12">
        <v>34925</v>
      </c>
      <c r="Y3410" s="14">
        <f>+DAY('TABLA PRINCIPAL'!$B3410)</f>
        <v>16</v>
      </c>
      <c r="Z3410" s="14">
        <f>+MONTH('TABLA PRINCIPAL'!$B3410)</f>
        <v>11</v>
      </c>
      <c r="AA3410" s="14">
        <f>+YEAR('TABLA PRINCIPAL'!$B3410)</f>
        <v>2015</v>
      </c>
      <c r="AB3410" s="22" t="str">
        <f>+IF(Ventas_Oficina[[#This Row],[Total del pedido]]&gt;=100000,"SI","NO")</f>
        <v>NO</v>
      </c>
      <c r="AC3410" s="22" t="str">
        <f>+_xlfn.XLOOKUP(Ventas_Oficina[[#This Row],[Nº de artículo]],AUXILIAR!A3408:A8315,AUXILIAR!D3408:D8315,"Error",0)</f>
        <v>Enviado a tiempo</v>
      </c>
      <c r="AD3410" s="22" t="str">
        <f>+IF(AND(Ventas_Oficina[[#This Row],[Total]]&gt;75000,Ventas_Oficina[[#This Row],[Envio a tiempo]]="Enviado a tiempo"),"Buena Venta","Venta Mala")</f>
        <v>Venta Mala</v>
      </c>
    </row>
    <row r="3411" spans="1:30" x14ac:dyDescent="0.25">
      <c r="A3411" s="25">
        <v>1549726</v>
      </c>
      <c r="B3411" s="5">
        <v>42471</v>
      </c>
      <c r="C3411" s="6" t="s">
        <v>306</v>
      </c>
      <c r="D3411" s="6" t="s">
        <v>29</v>
      </c>
      <c r="E3411" s="6" t="s">
        <v>12</v>
      </c>
      <c r="F3411" s="6" t="s">
        <v>13</v>
      </c>
      <c r="G3411" s="6" t="s">
        <v>1007</v>
      </c>
      <c r="H3411" s="6" t="s">
        <v>14</v>
      </c>
      <c r="I3411" s="6" t="s">
        <v>1014</v>
      </c>
      <c r="J3411" s="6" t="s">
        <v>1086</v>
      </c>
      <c r="K3411" s="6" t="s">
        <v>1261</v>
      </c>
      <c r="L3411" s="6" t="s">
        <v>1266</v>
      </c>
      <c r="M3411" s="6" t="s">
        <v>1272</v>
      </c>
      <c r="N3411" s="5">
        <v>42471</v>
      </c>
      <c r="O3411" s="7">
        <v>1111</v>
      </c>
      <c r="P3411" s="7">
        <v>1984</v>
      </c>
      <c r="Q3411" s="7">
        <v>873</v>
      </c>
      <c r="R3411" s="6">
        <v>33</v>
      </c>
      <c r="S3411" s="7">
        <v>65472</v>
      </c>
      <c r="T3411" s="8">
        <v>0.05</v>
      </c>
      <c r="U3411" s="7">
        <v>3273.6000000000004</v>
      </c>
      <c r="V3411" s="7">
        <v>62198.400000000001</v>
      </c>
      <c r="W3411" s="7">
        <v>410</v>
      </c>
      <c r="X3411" s="7">
        <v>3158</v>
      </c>
      <c r="Y3411" s="9">
        <f>+DAY('TABLA PRINCIPAL'!$B3411)</f>
        <v>11</v>
      </c>
      <c r="Z3411" s="9">
        <f>+MONTH('TABLA PRINCIPAL'!$B3411)</f>
        <v>4</v>
      </c>
      <c r="AA3411" s="9">
        <f>+YEAR('TABLA PRINCIPAL'!$B3411)</f>
        <v>2016</v>
      </c>
      <c r="AB3411" s="22" t="str">
        <f>+IF(Ventas_Oficina[[#This Row],[Total del pedido]]&gt;=100000,"SI","NO")</f>
        <v>NO</v>
      </c>
      <c r="AC3411" s="22" t="str">
        <f>+_xlfn.XLOOKUP(Ventas_Oficina[[#This Row],[Nº de artículo]],AUXILIAR!A3409:A8316,AUXILIAR!D3409:D8316,"Error",0)</f>
        <v>No enviado a tiempo</v>
      </c>
      <c r="AD3411" s="22" t="str">
        <f>+IF(AND(Ventas_Oficina[[#This Row],[Total]]&gt;75000,Ventas_Oficina[[#This Row],[Envio a tiempo]]="Enviado a tiempo"),"Buena Venta","Venta Mala")</f>
        <v>Venta Mala</v>
      </c>
    </row>
    <row r="3412" spans="1:30" x14ac:dyDescent="0.25">
      <c r="A3412" s="26">
        <v>1549726</v>
      </c>
      <c r="B3412" s="10">
        <v>42502</v>
      </c>
      <c r="C3412" s="11" t="s">
        <v>28</v>
      </c>
      <c r="D3412" s="11" t="s">
        <v>29</v>
      </c>
      <c r="E3412" s="11" t="s">
        <v>12</v>
      </c>
      <c r="F3412" s="11" t="s">
        <v>13</v>
      </c>
      <c r="G3412" s="11" t="s">
        <v>1007</v>
      </c>
      <c r="H3412" s="11" t="s">
        <v>14</v>
      </c>
      <c r="I3412" s="11" t="s">
        <v>1015</v>
      </c>
      <c r="J3412" s="11" t="s">
        <v>1038</v>
      </c>
      <c r="K3412" s="11" t="s">
        <v>1261</v>
      </c>
      <c r="L3412" s="11" t="s">
        <v>1265</v>
      </c>
      <c r="M3412" s="11" t="s">
        <v>1272</v>
      </c>
      <c r="N3412" s="10">
        <v>42504</v>
      </c>
      <c r="O3412" s="12">
        <v>9939</v>
      </c>
      <c r="P3412" s="12">
        <v>16293</v>
      </c>
      <c r="Q3412" s="12">
        <v>6354</v>
      </c>
      <c r="R3412" s="11">
        <v>20</v>
      </c>
      <c r="S3412" s="12">
        <v>325860</v>
      </c>
      <c r="T3412" s="13">
        <v>0.08</v>
      </c>
      <c r="U3412" s="12">
        <v>26068.799999999999</v>
      </c>
      <c r="V3412" s="12">
        <v>299791.2</v>
      </c>
      <c r="W3412" s="12">
        <v>1999</v>
      </c>
      <c r="X3412" s="12">
        <v>535728</v>
      </c>
      <c r="Y3412" s="14">
        <f>+DAY('TABLA PRINCIPAL'!$B3412)</f>
        <v>12</v>
      </c>
      <c r="Z3412" s="14">
        <f>+MONTH('TABLA PRINCIPAL'!$B3412)</f>
        <v>5</v>
      </c>
      <c r="AA3412" s="14">
        <f>+YEAR('TABLA PRINCIPAL'!$B3412)</f>
        <v>2016</v>
      </c>
      <c r="AB3412" s="22" t="str">
        <f>+IF(Ventas_Oficina[[#This Row],[Total del pedido]]&gt;=100000,"SI","NO")</f>
        <v>SI</v>
      </c>
      <c r="AC3412" s="22" t="str">
        <f>+_xlfn.XLOOKUP(Ventas_Oficina[[#This Row],[Nº de artículo]],AUXILIAR!A3410:A8317,AUXILIAR!D3410:D8317,"Error",0)</f>
        <v>No enviado a tiempo</v>
      </c>
      <c r="AD3412" s="22" t="str">
        <f>+IF(AND(Ventas_Oficina[[#This Row],[Total]]&gt;75000,Ventas_Oficina[[#This Row],[Envio a tiempo]]="Enviado a tiempo"),"Buena Venta","Venta Mala")</f>
        <v>Venta Mala</v>
      </c>
    </row>
    <row r="3413" spans="1:30" x14ac:dyDescent="0.25">
      <c r="A3413" s="25">
        <v>1549726</v>
      </c>
      <c r="B3413" s="5">
        <v>42354</v>
      </c>
      <c r="C3413" s="6" t="s">
        <v>20</v>
      </c>
      <c r="D3413" s="6" t="s">
        <v>21</v>
      </c>
      <c r="E3413" s="6" t="s">
        <v>4</v>
      </c>
      <c r="F3413" s="6" t="s">
        <v>5</v>
      </c>
      <c r="G3413" s="6" t="s">
        <v>1008</v>
      </c>
      <c r="H3413" s="6" t="s">
        <v>6</v>
      </c>
      <c r="I3413" s="6" t="s">
        <v>1012</v>
      </c>
      <c r="J3413" s="6" t="s">
        <v>1062</v>
      </c>
      <c r="K3413" s="6" t="s">
        <v>1262</v>
      </c>
      <c r="L3413" s="6" t="s">
        <v>1265</v>
      </c>
      <c r="M3413" s="6" t="s">
        <v>1273</v>
      </c>
      <c r="N3413" s="5">
        <v>42356</v>
      </c>
      <c r="O3413" s="7">
        <v>639</v>
      </c>
      <c r="P3413" s="7">
        <v>1998</v>
      </c>
      <c r="Q3413" s="7">
        <v>1359</v>
      </c>
      <c r="R3413" s="6">
        <v>44</v>
      </c>
      <c r="S3413" s="7">
        <v>87912</v>
      </c>
      <c r="T3413" s="8">
        <v>0.03</v>
      </c>
      <c r="U3413" s="7">
        <v>2637.36</v>
      </c>
      <c r="V3413" s="7">
        <v>85274.64</v>
      </c>
      <c r="W3413" s="7">
        <v>400</v>
      </c>
      <c r="X3413" s="7">
        <v>34925</v>
      </c>
      <c r="Y3413" s="9">
        <f>+DAY('TABLA PRINCIPAL'!$B3413)</f>
        <v>16</v>
      </c>
      <c r="Z3413" s="9">
        <f>+MONTH('TABLA PRINCIPAL'!$B3413)</f>
        <v>12</v>
      </c>
      <c r="AA3413" s="9">
        <f>+YEAR('TABLA PRINCIPAL'!$B3413)</f>
        <v>2015</v>
      </c>
      <c r="AB3413" s="22" t="str">
        <f>+IF(Ventas_Oficina[[#This Row],[Total del pedido]]&gt;=100000,"SI","NO")</f>
        <v>NO</v>
      </c>
      <c r="AC3413" s="22" t="str">
        <f>+_xlfn.XLOOKUP(Ventas_Oficina[[#This Row],[Nº de artículo]],AUXILIAR!A3411:A8318,AUXILIAR!D3411:D8318,"Error",0)</f>
        <v>Enviado a tiempo</v>
      </c>
      <c r="AD3413" s="22" t="str">
        <f>+IF(AND(Ventas_Oficina[[#This Row],[Total]]&gt;75000,Ventas_Oficina[[#This Row],[Envio a tiempo]]="Enviado a tiempo"),"Buena Venta","Venta Mala")</f>
        <v>Venta Mala</v>
      </c>
    </row>
    <row r="3414" spans="1:30" x14ac:dyDescent="0.25">
      <c r="A3414" s="26">
        <v>1549726</v>
      </c>
      <c r="B3414" s="10">
        <v>42354</v>
      </c>
      <c r="C3414" s="11" t="s">
        <v>20</v>
      </c>
      <c r="D3414" s="11" t="s">
        <v>21</v>
      </c>
      <c r="E3414" s="11" t="s">
        <v>4</v>
      </c>
      <c r="F3414" s="11" t="s">
        <v>5</v>
      </c>
      <c r="G3414" s="11" t="s">
        <v>1008</v>
      </c>
      <c r="H3414" s="11" t="s">
        <v>6</v>
      </c>
      <c r="I3414" s="11" t="s">
        <v>1016</v>
      </c>
      <c r="J3414" s="11" t="s">
        <v>1062</v>
      </c>
      <c r="K3414" s="11" t="s">
        <v>1262</v>
      </c>
      <c r="L3414" s="11" t="s">
        <v>1268</v>
      </c>
      <c r="M3414" s="11" t="s">
        <v>1272</v>
      </c>
      <c r="N3414" s="10">
        <v>42356</v>
      </c>
      <c r="O3414" s="12">
        <v>639</v>
      </c>
      <c r="P3414" s="12">
        <v>1998</v>
      </c>
      <c r="Q3414" s="12">
        <v>1359</v>
      </c>
      <c r="R3414" s="11">
        <v>35</v>
      </c>
      <c r="S3414" s="12">
        <v>69930</v>
      </c>
      <c r="T3414" s="13">
        <v>0</v>
      </c>
      <c r="U3414" s="12">
        <v>0</v>
      </c>
      <c r="V3414" s="12">
        <v>69930</v>
      </c>
      <c r="W3414" s="12">
        <v>400</v>
      </c>
      <c r="X3414" s="12">
        <v>34925</v>
      </c>
      <c r="Y3414" s="14">
        <f>+DAY('TABLA PRINCIPAL'!$B3414)</f>
        <v>16</v>
      </c>
      <c r="Z3414" s="14">
        <f>+MONTH('TABLA PRINCIPAL'!$B3414)</f>
        <v>12</v>
      </c>
      <c r="AA3414" s="14">
        <f>+YEAR('TABLA PRINCIPAL'!$B3414)</f>
        <v>2015</v>
      </c>
      <c r="AB3414" s="22" t="str">
        <f>+IF(Ventas_Oficina[[#This Row],[Total del pedido]]&gt;=100000,"SI","NO")</f>
        <v>NO</v>
      </c>
      <c r="AC3414" s="22" t="str">
        <f>+_xlfn.XLOOKUP(Ventas_Oficina[[#This Row],[Nº de artículo]],AUXILIAR!A3412:A8319,AUXILIAR!D3412:D8319,"Error",0)</f>
        <v>Enviado a tiempo</v>
      </c>
      <c r="AD3414" s="22" t="str">
        <f>+IF(AND(Ventas_Oficina[[#This Row],[Total]]&gt;75000,Ventas_Oficina[[#This Row],[Envio a tiempo]]="Enviado a tiempo"),"Buena Venta","Venta Mala")</f>
        <v>Venta Mala</v>
      </c>
    </row>
    <row r="3415" spans="1:30" x14ac:dyDescent="0.25">
      <c r="A3415" s="25">
        <v>1549726</v>
      </c>
      <c r="B3415" s="5">
        <v>42354</v>
      </c>
      <c r="C3415" s="6" t="s">
        <v>20</v>
      </c>
      <c r="D3415" s="6" t="s">
        <v>21</v>
      </c>
      <c r="E3415" s="6" t="s">
        <v>4</v>
      </c>
      <c r="F3415" s="6" t="s">
        <v>5</v>
      </c>
      <c r="G3415" s="6" t="s">
        <v>1009</v>
      </c>
      <c r="H3415" s="6" t="s">
        <v>6</v>
      </c>
      <c r="I3415" s="6" t="s">
        <v>1014</v>
      </c>
      <c r="J3415" s="6" t="s">
        <v>1062</v>
      </c>
      <c r="K3415" s="6" t="s">
        <v>1261</v>
      </c>
      <c r="L3415" s="6" t="s">
        <v>1267</v>
      </c>
      <c r="M3415" s="6" t="s">
        <v>1272</v>
      </c>
      <c r="N3415" s="5">
        <v>42356</v>
      </c>
      <c r="O3415" s="7">
        <v>639</v>
      </c>
      <c r="P3415" s="7">
        <v>1998</v>
      </c>
      <c r="Q3415" s="7">
        <v>1359</v>
      </c>
      <c r="R3415" s="6">
        <v>32</v>
      </c>
      <c r="S3415" s="7">
        <v>63936</v>
      </c>
      <c r="T3415" s="8">
        <v>0.01</v>
      </c>
      <c r="U3415" s="7">
        <v>639.36</v>
      </c>
      <c r="V3415" s="7">
        <v>63296.639999999999</v>
      </c>
      <c r="W3415" s="7">
        <v>400</v>
      </c>
      <c r="X3415" s="7">
        <v>34925</v>
      </c>
      <c r="Y3415" s="9">
        <f>+DAY('TABLA PRINCIPAL'!$B3415)</f>
        <v>16</v>
      </c>
      <c r="Z3415" s="9">
        <f>+MONTH('TABLA PRINCIPAL'!$B3415)</f>
        <v>12</v>
      </c>
      <c r="AA3415" s="9">
        <f>+YEAR('TABLA PRINCIPAL'!$B3415)</f>
        <v>2015</v>
      </c>
      <c r="AB3415" s="22" t="str">
        <f>+IF(Ventas_Oficina[[#This Row],[Total del pedido]]&gt;=100000,"SI","NO")</f>
        <v>NO</v>
      </c>
      <c r="AC3415" s="22" t="str">
        <f>+_xlfn.XLOOKUP(Ventas_Oficina[[#This Row],[Nº de artículo]],AUXILIAR!A3413:A8320,AUXILIAR!D3413:D8320,"Error",0)</f>
        <v>Enviado a tiempo</v>
      </c>
      <c r="AD3415" s="22" t="str">
        <f>+IF(AND(Ventas_Oficina[[#This Row],[Total]]&gt;75000,Ventas_Oficina[[#This Row],[Envio a tiempo]]="Enviado a tiempo"),"Buena Venta","Venta Mala")</f>
        <v>Venta Mala</v>
      </c>
    </row>
    <row r="3416" spans="1:30" x14ac:dyDescent="0.25">
      <c r="A3416" s="26">
        <v>1549757</v>
      </c>
      <c r="B3416" s="10">
        <v>42354</v>
      </c>
      <c r="C3416" s="11" t="s">
        <v>20</v>
      </c>
      <c r="D3416" s="11" t="s">
        <v>21</v>
      </c>
      <c r="E3416" s="11" t="s">
        <v>4</v>
      </c>
      <c r="F3416" s="11" t="s">
        <v>5</v>
      </c>
      <c r="G3416" s="11" t="s">
        <v>1008</v>
      </c>
      <c r="H3416" s="11" t="s">
        <v>6</v>
      </c>
      <c r="I3416" s="11" t="s">
        <v>1012</v>
      </c>
      <c r="J3416" s="11" t="s">
        <v>1113</v>
      </c>
      <c r="K3416" s="11" t="s">
        <v>1261</v>
      </c>
      <c r="L3416" s="11" t="s">
        <v>1265</v>
      </c>
      <c r="M3416" s="11" t="s">
        <v>1272</v>
      </c>
      <c r="N3416" s="10">
        <v>42356</v>
      </c>
      <c r="O3416" s="12">
        <v>1495</v>
      </c>
      <c r="P3416" s="12">
        <v>3476</v>
      </c>
      <c r="Q3416" s="12">
        <v>1981</v>
      </c>
      <c r="R3416" s="11">
        <v>32</v>
      </c>
      <c r="S3416" s="12">
        <v>111232</v>
      </c>
      <c r="T3416" s="13">
        <v>0.09</v>
      </c>
      <c r="U3416" s="12">
        <v>10010.879999999999</v>
      </c>
      <c r="V3416" s="12">
        <v>101221.12</v>
      </c>
      <c r="W3416" s="12">
        <v>822</v>
      </c>
      <c r="X3416" s="12">
        <v>146327</v>
      </c>
      <c r="Y3416" s="14">
        <f>+DAY('TABLA PRINCIPAL'!$B3416)</f>
        <v>16</v>
      </c>
      <c r="Z3416" s="14">
        <f>+MONTH('TABLA PRINCIPAL'!$B3416)</f>
        <v>12</v>
      </c>
      <c r="AA3416" s="14">
        <f>+YEAR('TABLA PRINCIPAL'!$B3416)</f>
        <v>2015</v>
      </c>
      <c r="AB3416" s="22" t="str">
        <f>+IF(Ventas_Oficina[[#This Row],[Total del pedido]]&gt;=100000,"SI","NO")</f>
        <v>SI</v>
      </c>
      <c r="AC3416" s="22" t="str">
        <f>+_xlfn.XLOOKUP(Ventas_Oficina[[#This Row],[Nº de artículo]],AUXILIAR!A3414:A8321,AUXILIAR!D3414:D8321,"Error",0)</f>
        <v>Enviado a tiempo</v>
      </c>
      <c r="AD3416" s="22" t="str">
        <f>+IF(AND(Ventas_Oficina[[#This Row],[Total]]&gt;75000,Ventas_Oficina[[#This Row],[Envio a tiempo]]="Enviado a tiempo"),"Buena Venta","Venta Mala")</f>
        <v>Buena Venta</v>
      </c>
    </row>
    <row r="3417" spans="1:30" x14ac:dyDescent="0.25">
      <c r="A3417" s="25">
        <v>1549757</v>
      </c>
      <c r="B3417" s="5">
        <v>42338</v>
      </c>
      <c r="C3417" s="6" t="s">
        <v>448</v>
      </c>
      <c r="D3417" s="6" t="s">
        <v>156</v>
      </c>
      <c r="E3417" s="6" t="s">
        <v>12</v>
      </c>
      <c r="F3417" s="6" t="s">
        <v>13</v>
      </c>
      <c r="G3417" s="6" t="s">
        <v>1008</v>
      </c>
      <c r="H3417" s="6" t="s">
        <v>42</v>
      </c>
      <c r="I3417" s="6" t="s">
        <v>1016</v>
      </c>
      <c r="J3417" s="6" t="s">
        <v>1113</v>
      </c>
      <c r="K3417" s="6" t="s">
        <v>1261</v>
      </c>
      <c r="L3417" s="6" t="s">
        <v>1267</v>
      </c>
      <c r="M3417" s="6" t="s">
        <v>1273</v>
      </c>
      <c r="N3417" s="5">
        <v>42339</v>
      </c>
      <c r="O3417" s="7">
        <v>1495</v>
      </c>
      <c r="P3417" s="7">
        <v>3476</v>
      </c>
      <c r="Q3417" s="7">
        <v>1981</v>
      </c>
      <c r="R3417" s="6">
        <v>50</v>
      </c>
      <c r="S3417" s="7">
        <v>173800</v>
      </c>
      <c r="T3417" s="8">
        <v>0</v>
      </c>
      <c r="U3417" s="7">
        <v>0</v>
      </c>
      <c r="V3417" s="7">
        <v>173800</v>
      </c>
      <c r="W3417" s="7">
        <v>822</v>
      </c>
      <c r="X3417" s="7">
        <v>146367</v>
      </c>
      <c r="Y3417" s="9">
        <f>+DAY('TABLA PRINCIPAL'!$B3417)</f>
        <v>30</v>
      </c>
      <c r="Z3417" s="9">
        <f>+MONTH('TABLA PRINCIPAL'!$B3417)</f>
        <v>11</v>
      </c>
      <c r="AA3417" s="9">
        <f>+YEAR('TABLA PRINCIPAL'!$B3417)</f>
        <v>2015</v>
      </c>
      <c r="AB3417" s="22" t="str">
        <f>+IF(Ventas_Oficina[[#This Row],[Total del pedido]]&gt;=100000,"SI","NO")</f>
        <v>SI</v>
      </c>
      <c r="AC3417" s="22" t="str">
        <f>+_xlfn.XLOOKUP(Ventas_Oficina[[#This Row],[Nº de artículo]],AUXILIAR!A3415:A8322,AUXILIAR!D3415:D8322,"Error",0)</f>
        <v>Enviado a tiempo</v>
      </c>
      <c r="AD3417" s="22" t="str">
        <f>+IF(AND(Ventas_Oficina[[#This Row],[Total]]&gt;75000,Ventas_Oficina[[#This Row],[Envio a tiempo]]="Enviado a tiempo"),"Buena Venta","Venta Mala")</f>
        <v>Buena Venta</v>
      </c>
    </row>
    <row r="3418" spans="1:30" x14ac:dyDescent="0.25">
      <c r="A3418" s="26">
        <v>1550091</v>
      </c>
      <c r="B3418" s="10">
        <v>41498</v>
      </c>
      <c r="C3418" s="11" t="s">
        <v>165</v>
      </c>
      <c r="D3418" s="11" t="s">
        <v>166</v>
      </c>
      <c r="E3418" s="11" t="s">
        <v>4</v>
      </c>
      <c r="F3418" s="11" t="s">
        <v>5</v>
      </c>
      <c r="G3418" s="11" t="s">
        <v>1009</v>
      </c>
      <c r="H3418" s="11" t="s">
        <v>34</v>
      </c>
      <c r="I3418" s="11" t="s">
        <v>1016</v>
      </c>
      <c r="J3418" s="11" t="s">
        <v>1038</v>
      </c>
      <c r="K3418" s="11" t="s">
        <v>1261</v>
      </c>
      <c r="L3418" s="11" t="s">
        <v>1265</v>
      </c>
      <c r="M3418" s="11" t="s">
        <v>1273</v>
      </c>
      <c r="N3418" s="10">
        <v>41500</v>
      </c>
      <c r="O3418" s="12">
        <v>9939</v>
      </c>
      <c r="P3418" s="12">
        <v>16293</v>
      </c>
      <c r="Q3418" s="12">
        <v>6354</v>
      </c>
      <c r="R3418" s="11">
        <v>5</v>
      </c>
      <c r="S3418" s="12">
        <v>81465</v>
      </c>
      <c r="T3418" s="13">
        <v>0.08</v>
      </c>
      <c r="U3418" s="12">
        <v>6517.2</v>
      </c>
      <c r="V3418" s="12">
        <v>74947.8</v>
      </c>
      <c r="W3418" s="12">
        <v>1999</v>
      </c>
      <c r="X3418" s="12">
        <v>663332</v>
      </c>
      <c r="Y3418" s="14">
        <f>+DAY('TABLA PRINCIPAL'!$B3418)</f>
        <v>12</v>
      </c>
      <c r="Z3418" s="14">
        <f>+MONTH('TABLA PRINCIPAL'!$B3418)</f>
        <v>8</v>
      </c>
      <c r="AA3418" s="14">
        <f>+YEAR('TABLA PRINCIPAL'!$B3418)</f>
        <v>2013</v>
      </c>
      <c r="AB3418" s="22" t="str">
        <f>+IF(Ventas_Oficina[[#This Row],[Total del pedido]]&gt;=100000,"SI","NO")</f>
        <v>NO</v>
      </c>
      <c r="AC3418" s="22" t="str">
        <f>+_xlfn.XLOOKUP(Ventas_Oficina[[#This Row],[Nº de artículo]],AUXILIAR!A3416:A8323,AUXILIAR!D3416:D8323,"Error",0)</f>
        <v>Enviado a tiempo</v>
      </c>
      <c r="AD3418" s="22" t="str">
        <f>+IF(AND(Ventas_Oficina[[#This Row],[Total]]&gt;75000,Ventas_Oficina[[#This Row],[Envio a tiempo]]="Enviado a tiempo"),"Buena Venta","Venta Mala")</f>
        <v>Buena Venta</v>
      </c>
    </row>
    <row r="3419" spans="1:30" x14ac:dyDescent="0.25">
      <c r="A3419" s="25">
        <v>1550091</v>
      </c>
      <c r="B3419" s="5">
        <v>42354</v>
      </c>
      <c r="C3419" s="6" t="s">
        <v>529</v>
      </c>
      <c r="D3419" s="6" t="s">
        <v>71</v>
      </c>
      <c r="E3419" s="6" t="s">
        <v>4</v>
      </c>
      <c r="F3419" s="6" t="s">
        <v>5</v>
      </c>
      <c r="G3419" s="6" t="s">
        <v>1010</v>
      </c>
      <c r="H3419" s="6" t="s">
        <v>17</v>
      </c>
      <c r="I3419" s="6" t="s">
        <v>1012</v>
      </c>
      <c r="J3419" s="6" t="s">
        <v>1038</v>
      </c>
      <c r="K3419" s="6" t="s">
        <v>1261</v>
      </c>
      <c r="L3419" s="6" t="s">
        <v>1266</v>
      </c>
      <c r="M3419" s="6" t="s">
        <v>1272</v>
      </c>
      <c r="N3419" s="5">
        <v>42355</v>
      </c>
      <c r="O3419" s="7">
        <v>9939</v>
      </c>
      <c r="P3419" s="7">
        <v>16293</v>
      </c>
      <c r="Q3419" s="7">
        <v>6354</v>
      </c>
      <c r="R3419" s="6">
        <v>49</v>
      </c>
      <c r="S3419" s="7">
        <v>798357</v>
      </c>
      <c r="T3419" s="8">
        <v>7.0000000000000007E-2</v>
      </c>
      <c r="U3419" s="7">
        <v>55884.990000000005</v>
      </c>
      <c r="V3419" s="7">
        <v>742472.01</v>
      </c>
      <c r="W3419" s="7">
        <v>1999</v>
      </c>
      <c r="X3419" s="7">
        <v>663332</v>
      </c>
      <c r="Y3419" s="9">
        <f>+DAY('TABLA PRINCIPAL'!$B3419)</f>
        <v>16</v>
      </c>
      <c r="Z3419" s="9">
        <f>+MONTH('TABLA PRINCIPAL'!$B3419)</f>
        <v>12</v>
      </c>
      <c r="AA3419" s="9">
        <f>+YEAR('TABLA PRINCIPAL'!$B3419)</f>
        <v>2015</v>
      </c>
      <c r="AB3419" s="22" t="str">
        <f>+IF(Ventas_Oficina[[#This Row],[Total del pedido]]&gt;=100000,"SI","NO")</f>
        <v>SI</v>
      </c>
      <c r="AC3419" s="22" t="str">
        <f>+_xlfn.XLOOKUP(Ventas_Oficina[[#This Row],[Nº de artículo]],AUXILIAR!A3417:A8324,AUXILIAR!D3417:D8324,"Error",0)</f>
        <v>Enviado a tiempo</v>
      </c>
      <c r="AD3419" s="22" t="str">
        <f>+IF(AND(Ventas_Oficina[[#This Row],[Total]]&gt;75000,Ventas_Oficina[[#This Row],[Envio a tiempo]]="Enviado a tiempo"),"Buena Venta","Venta Mala")</f>
        <v>Buena Venta</v>
      </c>
    </row>
    <row r="3420" spans="1:30" x14ac:dyDescent="0.25">
      <c r="A3420" s="26">
        <v>1550457</v>
      </c>
      <c r="B3420" s="10">
        <v>42348</v>
      </c>
      <c r="C3420" s="11" t="s">
        <v>845</v>
      </c>
      <c r="D3420" s="11" t="s">
        <v>129</v>
      </c>
      <c r="E3420" s="11" t="s">
        <v>4</v>
      </c>
      <c r="F3420" s="11" t="s">
        <v>5</v>
      </c>
      <c r="G3420" s="11" t="s">
        <v>1008</v>
      </c>
      <c r="H3420" s="11" t="s">
        <v>6</v>
      </c>
      <c r="I3420" s="11" t="s">
        <v>1012</v>
      </c>
      <c r="J3420" s="11" t="s">
        <v>1102</v>
      </c>
      <c r="K3420" s="11" t="s">
        <v>1261</v>
      </c>
      <c r="L3420" s="11" t="s">
        <v>1267</v>
      </c>
      <c r="M3420" s="11" t="s">
        <v>1272</v>
      </c>
      <c r="N3420" s="10">
        <v>42350</v>
      </c>
      <c r="O3420" s="12">
        <v>290</v>
      </c>
      <c r="P3420" s="12">
        <v>476</v>
      </c>
      <c r="Q3420" s="12">
        <v>186</v>
      </c>
      <c r="R3420" s="11">
        <v>12</v>
      </c>
      <c r="S3420" s="12">
        <v>5712</v>
      </c>
      <c r="T3420" s="13">
        <v>0.06</v>
      </c>
      <c r="U3420" s="12">
        <v>342.71999999999997</v>
      </c>
      <c r="V3420" s="12">
        <v>5369.28</v>
      </c>
      <c r="W3420" s="12">
        <v>88</v>
      </c>
      <c r="X3420" s="12">
        <v>3920</v>
      </c>
      <c r="Y3420" s="14">
        <f>+DAY('TABLA PRINCIPAL'!$B3420)</f>
        <v>10</v>
      </c>
      <c r="Z3420" s="14">
        <f>+MONTH('TABLA PRINCIPAL'!$B3420)</f>
        <v>12</v>
      </c>
      <c r="AA3420" s="14">
        <f>+YEAR('TABLA PRINCIPAL'!$B3420)</f>
        <v>2015</v>
      </c>
      <c r="AB3420" s="22" t="str">
        <f>+IF(Ventas_Oficina[[#This Row],[Total del pedido]]&gt;=100000,"SI","NO")</f>
        <v>NO</v>
      </c>
      <c r="AC3420" s="22" t="str">
        <f>+_xlfn.XLOOKUP(Ventas_Oficina[[#This Row],[Nº de artículo]],AUXILIAR!A3418:A8325,AUXILIAR!D3418:D8325,"Error",0)</f>
        <v>Enviado a tiempo</v>
      </c>
      <c r="AD3420" s="22" t="str">
        <f>+IF(AND(Ventas_Oficina[[#This Row],[Total]]&gt;75000,Ventas_Oficina[[#This Row],[Envio a tiempo]]="Enviado a tiempo"),"Buena Venta","Venta Mala")</f>
        <v>Venta Mala</v>
      </c>
    </row>
    <row r="3421" spans="1:30" x14ac:dyDescent="0.25">
      <c r="A3421" s="25">
        <v>1550457</v>
      </c>
      <c r="B3421" s="5">
        <v>41788</v>
      </c>
      <c r="C3421" s="6" t="s">
        <v>630</v>
      </c>
      <c r="D3421" s="6" t="s">
        <v>135</v>
      </c>
      <c r="E3421" s="6" t="s">
        <v>12</v>
      </c>
      <c r="F3421" s="6" t="s">
        <v>13</v>
      </c>
      <c r="G3421" s="6" t="s">
        <v>1007</v>
      </c>
      <c r="H3421" s="6" t="s">
        <v>14</v>
      </c>
      <c r="I3421" s="6" t="s">
        <v>1014</v>
      </c>
      <c r="J3421" s="6" t="s">
        <v>1060</v>
      </c>
      <c r="K3421" s="6" t="s">
        <v>1261</v>
      </c>
      <c r="L3421" s="6" t="s">
        <v>1266</v>
      </c>
      <c r="M3421" s="6" t="s">
        <v>1272</v>
      </c>
      <c r="N3421" s="5">
        <v>41788</v>
      </c>
      <c r="O3421" s="7">
        <v>1388</v>
      </c>
      <c r="P3421" s="7">
        <v>2238</v>
      </c>
      <c r="Q3421" s="7">
        <v>850</v>
      </c>
      <c r="R3421" s="6">
        <v>30</v>
      </c>
      <c r="S3421" s="7">
        <v>67140</v>
      </c>
      <c r="T3421" s="8">
        <v>0.03</v>
      </c>
      <c r="U3421" s="7">
        <v>2014.1999999999998</v>
      </c>
      <c r="V3421" s="7">
        <v>65125.8</v>
      </c>
      <c r="W3421" s="7">
        <v>1510</v>
      </c>
      <c r="X3421" s="7">
        <v>54825</v>
      </c>
      <c r="Y3421" s="9">
        <f>+DAY('TABLA PRINCIPAL'!$B3421)</f>
        <v>29</v>
      </c>
      <c r="Z3421" s="9">
        <f>+MONTH('TABLA PRINCIPAL'!$B3421)</f>
        <v>5</v>
      </c>
      <c r="AA3421" s="9">
        <f>+YEAR('TABLA PRINCIPAL'!$B3421)</f>
        <v>2014</v>
      </c>
      <c r="AB3421" s="22" t="str">
        <f>+IF(Ventas_Oficina[[#This Row],[Total del pedido]]&gt;=100000,"SI","NO")</f>
        <v>NO</v>
      </c>
      <c r="AC3421" s="22" t="str">
        <f>+_xlfn.XLOOKUP(Ventas_Oficina[[#This Row],[Nº de artículo]],AUXILIAR!A3419:A8326,AUXILIAR!D3419:D8326,"Error",0)</f>
        <v>Enviado a tiempo</v>
      </c>
      <c r="AD3421" s="22" t="str">
        <f>+IF(AND(Ventas_Oficina[[#This Row],[Total]]&gt;75000,Ventas_Oficina[[#This Row],[Envio a tiempo]]="Enviado a tiempo"),"Buena Venta","Venta Mala")</f>
        <v>Venta Mala</v>
      </c>
    </row>
    <row r="3422" spans="1:30" x14ac:dyDescent="0.25">
      <c r="A3422" s="26">
        <v>1550457</v>
      </c>
      <c r="B3422" s="10">
        <v>42453</v>
      </c>
      <c r="C3422" s="11" t="s">
        <v>647</v>
      </c>
      <c r="D3422" s="11" t="s">
        <v>11</v>
      </c>
      <c r="E3422" s="11" t="s">
        <v>12</v>
      </c>
      <c r="F3422" s="11" t="s">
        <v>13</v>
      </c>
      <c r="G3422" s="11" t="s">
        <v>1010</v>
      </c>
      <c r="H3422" s="11" t="s">
        <v>14</v>
      </c>
      <c r="I3422" s="11" t="s">
        <v>1012</v>
      </c>
      <c r="J3422" s="11" t="s">
        <v>1068</v>
      </c>
      <c r="K3422" s="11" t="s">
        <v>1261</v>
      </c>
      <c r="L3422" s="11" t="s">
        <v>1265</v>
      </c>
      <c r="M3422" s="11" t="s">
        <v>1273</v>
      </c>
      <c r="N3422" s="10">
        <v>42454</v>
      </c>
      <c r="O3422" s="12">
        <v>446</v>
      </c>
      <c r="P3422" s="12">
        <v>1089</v>
      </c>
      <c r="Q3422" s="12">
        <v>643</v>
      </c>
      <c r="R3422" s="11">
        <v>10</v>
      </c>
      <c r="S3422" s="12">
        <v>10890</v>
      </c>
      <c r="T3422" s="13">
        <v>0.09</v>
      </c>
      <c r="U3422" s="12">
        <v>980.09999999999991</v>
      </c>
      <c r="V3422" s="12">
        <v>9909.9</v>
      </c>
      <c r="W3422" s="12">
        <v>450</v>
      </c>
      <c r="X3422" s="12">
        <v>30506</v>
      </c>
      <c r="Y3422" s="14">
        <f>+DAY('TABLA PRINCIPAL'!$B3422)</f>
        <v>24</v>
      </c>
      <c r="Z3422" s="14">
        <f>+MONTH('TABLA PRINCIPAL'!$B3422)</f>
        <v>3</v>
      </c>
      <c r="AA3422" s="14">
        <f>+YEAR('TABLA PRINCIPAL'!$B3422)</f>
        <v>2016</v>
      </c>
      <c r="AB3422" s="22" t="str">
        <f>+IF(Ventas_Oficina[[#This Row],[Total del pedido]]&gt;=100000,"SI","NO")</f>
        <v>NO</v>
      </c>
      <c r="AC3422" s="22" t="str">
        <f>+_xlfn.XLOOKUP(Ventas_Oficina[[#This Row],[Nº de artículo]],AUXILIAR!A3420:A8327,AUXILIAR!D3420:D8327,"Error",0)</f>
        <v>No enviado a tiempo</v>
      </c>
      <c r="AD3422" s="22" t="str">
        <f>+IF(AND(Ventas_Oficina[[#This Row],[Total]]&gt;75000,Ventas_Oficina[[#This Row],[Envio a tiempo]]="Enviado a tiempo"),"Buena Venta","Venta Mala")</f>
        <v>Venta Mala</v>
      </c>
    </row>
    <row r="3423" spans="1:30" x14ac:dyDescent="0.25">
      <c r="A3423" s="25">
        <v>1550822</v>
      </c>
      <c r="B3423" s="5">
        <v>42658</v>
      </c>
      <c r="C3423" s="6" t="s">
        <v>514</v>
      </c>
      <c r="D3423" s="6" t="s">
        <v>133</v>
      </c>
      <c r="E3423" s="6" t="s">
        <v>12</v>
      </c>
      <c r="F3423" s="6" t="s">
        <v>13</v>
      </c>
      <c r="G3423" s="6" t="s">
        <v>1010</v>
      </c>
      <c r="H3423" s="6" t="s">
        <v>42</v>
      </c>
      <c r="I3423" s="6" t="s">
        <v>1014</v>
      </c>
      <c r="J3423" s="6" t="s">
        <v>1126</v>
      </c>
      <c r="K3423" s="6" t="s">
        <v>1261</v>
      </c>
      <c r="L3423" s="6" t="s">
        <v>1265</v>
      </c>
      <c r="M3423" s="6" t="s">
        <v>1272</v>
      </c>
      <c r="N3423" s="5">
        <v>42658</v>
      </c>
      <c r="O3423" s="7">
        <v>3202</v>
      </c>
      <c r="P3423" s="7">
        <v>15248</v>
      </c>
      <c r="Q3423" s="7">
        <v>12046</v>
      </c>
      <c r="R3423" s="6">
        <v>44</v>
      </c>
      <c r="S3423" s="7">
        <v>670912</v>
      </c>
      <c r="T3423" s="8">
        <v>0.02</v>
      </c>
      <c r="U3423" s="7">
        <v>13418.24</v>
      </c>
      <c r="V3423" s="7">
        <v>657493.76000000001</v>
      </c>
      <c r="W3423" s="7">
        <v>400</v>
      </c>
      <c r="X3423" s="7">
        <v>335354</v>
      </c>
      <c r="Y3423" s="9">
        <f>+DAY('TABLA PRINCIPAL'!$B3423)</f>
        <v>15</v>
      </c>
      <c r="Z3423" s="9">
        <f>+MONTH('TABLA PRINCIPAL'!$B3423)</f>
        <v>10</v>
      </c>
      <c r="AA3423" s="9">
        <f>+YEAR('TABLA PRINCIPAL'!$B3423)</f>
        <v>2016</v>
      </c>
      <c r="AB3423" s="22" t="str">
        <f>+IF(Ventas_Oficina[[#This Row],[Total del pedido]]&gt;=100000,"SI","NO")</f>
        <v>SI</v>
      </c>
      <c r="AC3423" s="22" t="str">
        <f>+_xlfn.XLOOKUP(Ventas_Oficina[[#This Row],[Nº de artículo]],AUXILIAR!A3421:A8328,AUXILIAR!D3421:D8328,"Error",0)</f>
        <v>No enviado a tiempo</v>
      </c>
      <c r="AD3423" s="22" t="str">
        <f>+IF(AND(Ventas_Oficina[[#This Row],[Total]]&gt;75000,Ventas_Oficina[[#This Row],[Envio a tiempo]]="Enviado a tiempo"),"Buena Venta","Venta Mala")</f>
        <v>Venta Mala</v>
      </c>
    </row>
    <row r="3424" spans="1:30" x14ac:dyDescent="0.25">
      <c r="A3424" s="26">
        <v>1550822</v>
      </c>
      <c r="B3424" s="10">
        <v>42357</v>
      </c>
      <c r="C3424" s="11" t="s">
        <v>37</v>
      </c>
      <c r="D3424" s="11" t="s">
        <v>38</v>
      </c>
      <c r="E3424" s="11" t="s">
        <v>4</v>
      </c>
      <c r="F3424" s="11" t="s">
        <v>5</v>
      </c>
      <c r="G3424" s="11" t="s">
        <v>1010</v>
      </c>
      <c r="H3424" s="11" t="s">
        <v>39</v>
      </c>
      <c r="I3424" s="11" t="s">
        <v>1013</v>
      </c>
      <c r="J3424" s="11" t="s">
        <v>1052</v>
      </c>
      <c r="K3424" s="11" t="s">
        <v>1262</v>
      </c>
      <c r="L3424" s="11" t="s">
        <v>1265</v>
      </c>
      <c r="M3424" s="11" t="s">
        <v>1272</v>
      </c>
      <c r="N3424" s="10">
        <v>42359</v>
      </c>
      <c r="O3424" s="12">
        <v>332</v>
      </c>
      <c r="P3424" s="12">
        <v>518</v>
      </c>
      <c r="Q3424" s="12">
        <v>186</v>
      </c>
      <c r="R3424" s="11">
        <v>22</v>
      </c>
      <c r="S3424" s="12">
        <v>11396</v>
      </c>
      <c r="T3424" s="13">
        <v>0.02</v>
      </c>
      <c r="U3424" s="12">
        <v>227.92000000000002</v>
      </c>
      <c r="V3424" s="12">
        <v>11168.08</v>
      </c>
      <c r="W3424" s="12">
        <v>204</v>
      </c>
      <c r="X3424" s="12">
        <v>11859</v>
      </c>
      <c r="Y3424" s="14">
        <f>+DAY('TABLA PRINCIPAL'!$B3424)</f>
        <v>19</v>
      </c>
      <c r="Z3424" s="14">
        <f>+MONTH('TABLA PRINCIPAL'!$B3424)</f>
        <v>12</v>
      </c>
      <c r="AA3424" s="14">
        <f>+YEAR('TABLA PRINCIPAL'!$B3424)</f>
        <v>2015</v>
      </c>
      <c r="AB3424" s="22" t="str">
        <f>+IF(Ventas_Oficina[[#This Row],[Total del pedido]]&gt;=100000,"SI","NO")</f>
        <v>NO</v>
      </c>
      <c r="AC3424" s="22" t="str">
        <f>+_xlfn.XLOOKUP(Ventas_Oficina[[#This Row],[Nº de artículo]],AUXILIAR!A3422:A8329,AUXILIAR!D3422:D8329,"Error",0)</f>
        <v>No enviado a tiempo</v>
      </c>
      <c r="AD3424" s="22" t="str">
        <f>+IF(AND(Ventas_Oficina[[#This Row],[Total]]&gt;75000,Ventas_Oficina[[#This Row],[Envio a tiempo]]="Enviado a tiempo"),"Buena Venta","Venta Mala")</f>
        <v>Venta Mala</v>
      </c>
    </row>
    <row r="3425" spans="1:30" x14ac:dyDescent="0.25">
      <c r="A3425" s="25">
        <v>1550822</v>
      </c>
      <c r="B3425" s="5">
        <v>42667</v>
      </c>
      <c r="C3425" s="6" t="s">
        <v>727</v>
      </c>
      <c r="D3425" s="6" t="s">
        <v>16</v>
      </c>
      <c r="E3425" s="6" t="s">
        <v>4</v>
      </c>
      <c r="F3425" s="6" t="s">
        <v>5</v>
      </c>
      <c r="G3425" s="6" t="s">
        <v>1009</v>
      </c>
      <c r="H3425" s="6" t="s">
        <v>17</v>
      </c>
      <c r="I3425" s="6" t="s">
        <v>1015</v>
      </c>
      <c r="J3425" s="6" t="s">
        <v>1101</v>
      </c>
      <c r="K3425" s="6" t="s">
        <v>1261</v>
      </c>
      <c r="L3425" s="6" t="s">
        <v>1267</v>
      </c>
      <c r="M3425" s="6" t="s">
        <v>1272</v>
      </c>
      <c r="N3425" s="5">
        <v>42670</v>
      </c>
      <c r="O3425" s="7">
        <v>27899</v>
      </c>
      <c r="P3425" s="7">
        <v>44999</v>
      </c>
      <c r="Q3425" s="7">
        <v>17100</v>
      </c>
      <c r="R3425" s="6">
        <v>32</v>
      </c>
      <c r="S3425" s="7">
        <v>1439968</v>
      </c>
      <c r="T3425" s="8">
        <v>0.09</v>
      </c>
      <c r="U3425" s="7">
        <v>129597.12</v>
      </c>
      <c r="V3425" s="7">
        <v>1310370.8799999999</v>
      </c>
      <c r="W3425" s="7">
        <v>4900</v>
      </c>
      <c r="X3425" s="7">
        <v>269855</v>
      </c>
      <c r="Y3425" s="9">
        <f>+DAY('TABLA PRINCIPAL'!$B3425)</f>
        <v>24</v>
      </c>
      <c r="Z3425" s="9">
        <f>+MONTH('TABLA PRINCIPAL'!$B3425)</f>
        <v>10</v>
      </c>
      <c r="AA3425" s="9">
        <f>+YEAR('TABLA PRINCIPAL'!$B3425)</f>
        <v>2016</v>
      </c>
      <c r="AB3425" s="22" t="str">
        <f>+IF(Ventas_Oficina[[#This Row],[Total del pedido]]&gt;=100000,"SI","NO")</f>
        <v>SI</v>
      </c>
      <c r="AC3425" s="22" t="str">
        <f>+_xlfn.XLOOKUP(Ventas_Oficina[[#This Row],[Nº de artículo]],AUXILIAR!A3423:A8330,AUXILIAR!D3423:D8330,"Error",0)</f>
        <v>Enviado a tiempo</v>
      </c>
      <c r="AD3425" s="22" t="str">
        <f>+IF(AND(Ventas_Oficina[[#This Row],[Total]]&gt;75000,Ventas_Oficina[[#This Row],[Envio a tiempo]]="Enviado a tiempo"),"Buena Venta","Venta Mala")</f>
        <v>Buena Venta</v>
      </c>
    </row>
    <row r="3426" spans="1:30" x14ac:dyDescent="0.25">
      <c r="A3426" s="26">
        <v>1550822</v>
      </c>
      <c r="B3426" s="10">
        <v>41394</v>
      </c>
      <c r="C3426" s="11" t="s">
        <v>69</v>
      </c>
      <c r="D3426" s="11" t="s">
        <v>23</v>
      </c>
      <c r="E3426" s="11" t="s">
        <v>4</v>
      </c>
      <c r="F3426" s="11" t="s">
        <v>5</v>
      </c>
      <c r="G3426" s="11" t="s">
        <v>1008</v>
      </c>
      <c r="H3426" s="11" t="s">
        <v>24</v>
      </c>
      <c r="I3426" s="11" t="s">
        <v>1013</v>
      </c>
      <c r="J3426" s="11" t="s">
        <v>1098</v>
      </c>
      <c r="K3426" s="11" t="s">
        <v>1261</v>
      </c>
      <c r="L3426" s="11" t="s">
        <v>1265</v>
      </c>
      <c r="M3426" s="11" t="s">
        <v>1272</v>
      </c>
      <c r="N3426" s="10">
        <v>41396</v>
      </c>
      <c r="O3426" s="12">
        <v>1983</v>
      </c>
      <c r="P3426" s="12">
        <v>3098</v>
      </c>
      <c r="Q3426" s="12">
        <v>1115</v>
      </c>
      <c r="R3426" s="11">
        <v>22</v>
      </c>
      <c r="S3426" s="12">
        <v>68156</v>
      </c>
      <c r="T3426" s="13">
        <v>0.01</v>
      </c>
      <c r="U3426" s="12">
        <v>681.56000000000006</v>
      </c>
      <c r="V3426" s="12">
        <v>67474.44</v>
      </c>
      <c r="W3426" s="12">
        <v>1951</v>
      </c>
      <c r="X3426" s="12">
        <v>27854</v>
      </c>
      <c r="Y3426" s="14">
        <f>+DAY('TABLA PRINCIPAL'!$B3426)</f>
        <v>30</v>
      </c>
      <c r="Z3426" s="14">
        <f>+MONTH('TABLA PRINCIPAL'!$B3426)</f>
        <v>4</v>
      </c>
      <c r="AA3426" s="14">
        <f>+YEAR('TABLA PRINCIPAL'!$B3426)</f>
        <v>2013</v>
      </c>
      <c r="AB3426" s="22" t="str">
        <f>+IF(Ventas_Oficina[[#This Row],[Total del pedido]]&gt;=100000,"SI","NO")</f>
        <v>NO</v>
      </c>
      <c r="AC3426" s="22" t="str">
        <f>+_xlfn.XLOOKUP(Ventas_Oficina[[#This Row],[Nº de artículo]],AUXILIAR!A3424:A8331,AUXILIAR!D3424:D8331,"Error",0)</f>
        <v>Enviado a tiempo</v>
      </c>
      <c r="AD3426" s="22" t="str">
        <f>+IF(AND(Ventas_Oficina[[#This Row],[Total]]&gt;75000,Ventas_Oficina[[#This Row],[Envio a tiempo]]="Enviado a tiempo"),"Buena Venta","Venta Mala")</f>
        <v>Venta Mala</v>
      </c>
    </row>
    <row r="3427" spans="1:30" x14ac:dyDescent="0.25">
      <c r="A3427" s="25">
        <v>1550822</v>
      </c>
      <c r="B3427" s="5">
        <v>42263</v>
      </c>
      <c r="C3427" s="6" t="s">
        <v>347</v>
      </c>
      <c r="D3427" s="6" t="s">
        <v>209</v>
      </c>
      <c r="E3427" s="6" t="s">
        <v>4</v>
      </c>
      <c r="F3427" s="6" t="s">
        <v>5</v>
      </c>
      <c r="G3427" s="6" t="s">
        <v>1008</v>
      </c>
      <c r="H3427" s="6" t="s">
        <v>6</v>
      </c>
      <c r="I3427" s="6" t="s">
        <v>1016</v>
      </c>
      <c r="J3427" s="6" t="s">
        <v>1124</v>
      </c>
      <c r="K3427" s="6" t="s">
        <v>1262</v>
      </c>
      <c r="L3427" s="6" t="s">
        <v>1270</v>
      </c>
      <c r="M3427" s="6" t="s">
        <v>1274</v>
      </c>
      <c r="N3427" s="5">
        <v>42268</v>
      </c>
      <c r="O3427" s="7">
        <v>314</v>
      </c>
      <c r="P3427" s="7">
        <v>491</v>
      </c>
      <c r="Q3427" s="7">
        <v>177</v>
      </c>
      <c r="R3427" s="6">
        <v>25</v>
      </c>
      <c r="S3427" s="7">
        <v>12275</v>
      </c>
      <c r="T3427" s="8">
        <v>0.01</v>
      </c>
      <c r="U3427" s="7">
        <v>122.75</v>
      </c>
      <c r="V3427" s="7">
        <v>12152.25</v>
      </c>
      <c r="W3427" s="7">
        <v>50</v>
      </c>
      <c r="X3427" s="7">
        <v>11859</v>
      </c>
      <c r="Y3427" s="9">
        <f>+DAY('TABLA PRINCIPAL'!$B3427)</f>
        <v>16</v>
      </c>
      <c r="Z3427" s="9">
        <f>+MONTH('TABLA PRINCIPAL'!$B3427)</f>
        <v>9</v>
      </c>
      <c r="AA3427" s="9">
        <f>+YEAR('TABLA PRINCIPAL'!$B3427)</f>
        <v>2015</v>
      </c>
      <c r="AB3427" s="22" t="str">
        <f>+IF(Ventas_Oficina[[#This Row],[Total del pedido]]&gt;=100000,"SI","NO")</f>
        <v>NO</v>
      </c>
      <c r="AC3427" s="22" t="str">
        <f>+_xlfn.XLOOKUP(Ventas_Oficina[[#This Row],[Nº de artículo]],AUXILIAR!A3425:A8332,AUXILIAR!D3425:D8332,"Error",0)</f>
        <v>Enviado a tiempo</v>
      </c>
      <c r="AD3427" s="22" t="str">
        <f>+IF(AND(Ventas_Oficina[[#This Row],[Total]]&gt;75000,Ventas_Oficina[[#This Row],[Envio a tiempo]]="Enviado a tiempo"),"Buena Venta","Venta Mala")</f>
        <v>Venta Mala</v>
      </c>
    </row>
    <row r="3428" spans="1:30" x14ac:dyDescent="0.25">
      <c r="A3428" s="26">
        <v>1550822</v>
      </c>
      <c r="B3428" s="10">
        <v>42586</v>
      </c>
      <c r="C3428" s="11" t="s">
        <v>720</v>
      </c>
      <c r="D3428" s="11" t="s">
        <v>537</v>
      </c>
      <c r="E3428" s="11" t="s">
        <v>4</v>
      </c>
      <c r="F3428" s="11" t="s">
        <v>5</v>
      </c>
      <c r="G3428" s="11" t="s">
        <v>1008</v>
      </c>
      <c r="H3428" s="11" t="s">
        <v>53</v>
      </c>
      <c r="I3428" s="11" t="s">
        <v>1015</v>
      </c>
      <c r="J3428" s="11" t="s">
        <v>1029</v>
      </c>
      <c r="K3428" s="11" t="s">
        <v>1262</v>
      </c>
      <c r="L3428" s="11" t="s">
        <v>1265</v>
      </c>
      <c r="M3428" s="11" t="s">
        <v>1272</v>
      </c>
      <c r="N3428" s="10">
        <v>42588</v>
      </c>
      <c r="O3428" s="12">
        <v>7500</v>
      </c>
      <c r="P3428" s="12">
        <v>12097</v>
      </c>
      <c r="Q3428" s="12">
        <v>4597</v>
      </c>
      <c r="R3428" s="11">
        <v>46</v>
      </c>
      <c r="S3428" s="12">
        <v>556462</v>
      </c>
      <c r="T3428" s="13">
        <v>0.01</v>
      </c>
      <c r="U3428" s="12">
        <v>5564.62</v>
      </c>
      <c r="V3428" s="12">
        <v>550897.38</v>
      </c>
      <c r="W3428" s="12">
        <v>2630</v>
      </c>
      <c r="X3428" s="12">
        <v>258954</v>
      </c>
      <c r="Y3428" s="14">
        <f>+DAY('TABLA PRINCIPAL'!$B3428)</f>
        <v>4</v>
      </c>
      <c r="Z3428" s="14">
        <f>+MONTH('TABLA PRINCIPAL'!$B3428)</f>
        <v>8</v>
      </c>
      <c r="AA3428" s="14">
        <f>+YEAR('TABLA PRINCIPAL'!$B3428)</f>
        <v>2016</v>
      </c>
      <c r="AB3428" s="22" t="str">
        <f>+IF(Ventas_Oficina[[#This Row],[Total del pedido]]&gt;=100000,"SI","NO")</f>
        <v>SI</v>
      </c>
      <c r="AC3428" s="22" t="str">
        <f>+_xlfn.XLOOKUP(Ventas_Oficina[[#This Row],[Nº de artículo]],AUXILIAR!A3426:A8333,AUXILIAR!D3426:D8333,"Error",0)</f>
        <v>Enviado a tiempo</v>
      </c>
      <c r="AD3428" s="22" t="str">
        <f>+IF(AND(Ventas_Oficina[[#This Row],[Total]]&gt;75000,Ventas_Oficina[[#This Row],[Envio a tiempo]]="Enviado a tiempo"),"Buena Venta","Venta Mala")</f>
        <v>Buena Venta</v>
      </c>
    </row>
    <row r="3429" spans="1:30" x14ac:dyDescent="0.25">
      <c r="A3429" s="25">
        <v>1550822</v>
      </c>
      <c r="B3429" s="5">
        <v>42347</v>
      </c>
      <c r="C3429" s="6" t="s">
        <v>148</v>
      </c>
      <c r="D3429" s="6" t="s">
        <v>36</v>
      </c>
      <c r="E3429" s="6" t="s">
        <v>12</v>
      </c>
      <c r="F3429" s="6" t="s">
        <v>13</v>
      </c>
      <c r="G3429" s="6" t="s">
        <v>1010</v>
      </c>
      <c r="H3429" s="6" t="s">
        <v>14</v>
      </c>
      <c r="I3429" s="6" t="s">
        <v>1015</v>
      </c>
      <c r="J3429" s="6" t="s">
        <v>1052</v>
      </c>
      <c r="K3429" s="6" t="s">
        <v>1261</v>
      </c>
      <c r="L3429" s="6" t="s">
        <v>1267</v>
      </c>
      <c r="M3429" s="6" t="s">
        <v>1272</v>
      </c>
      <c r="N3429" s="5">
        <v>42347</v>
      </c>
      <c r="O3429" s="7">
        <v>332</v>
      </c>
      <c r="P3429" s="7">
        <v>518</v>
      </c>
      <c r="Q3429" s="7">
        <v>186</v>
      </c>
      <c r="R3429" s="6">
        <v>39</v>
      </c>
      <c r="S3429" s="7">
        <v>20202</v>
      </c>
      <c r="T3429" s="8">
        <v>0.01</v>
      </c>
      <c r="U3429" s="7">
        <v>202.02</v>
      </c>
      <c r="V3429" s="7">
        <v>19999.98</v>
      </c>
      <c r="W3429" s="7">
        <v>204</v>
      </c>
      <c r="X3429" s="7">
        <v>11859</v>
      </c>
      <c r="Y3429" s="9">
        <f>+DAY('TABLA PRINCIPAL'!$B3429)</f>
        <v>9</v>
      </c>
      <c r="Z3429" s="9">
        <f>+MONTH('TABLA PRINCIPAL'!$B3429)</f>
        <v>12</v>
      </c>
      <c r="AA3429" s="9">
        <f>+YEAR('TABLA PRINCIPAL'!$B3429)</f>
        <v>2015</v>
      </c>
      <c r="AB3429" s="22" t="str">
        <f>+IF(Ventas_Oficina[[#This Row],[Total del pedido]]&gt;=100000,"SI","NO")</f>
        <v>NO</v>
      </c>
      <c r="AC3429" s="22" t="str">
        <f>+_xlfn.XLOOKUP(Ventas_Oficina[[#This Row],[Nº de artículo]],AUXILIAR!A3427:A8334,AUXILIAR!D3427:D8334,"Error",0)</f>
        <v>Enviado a tiempo</v>
      </c>
      <c r="AD3429" s="22" t="str">
        <f>+IF(AND(Ventas_Oficina[[#This Row],[Total]]&gt;75000,Ventas_Oficina[[#This Row],[Envio a tiempo]]="Enviado a tiempo"),"Buena Venta","Venta Mala")</f>
        <v>Venta Mala</v>
      </c>
    </row>
    <row r="3430" spans="1:30" x14ac:dyDescent="0.25">
      <c r="A3430" s="26">
        <v>1550822</v>
      </c>
      <c r="B3430" s="10">
        <v>42357</v>
      </c>
      <c r="C3430" s="11" t="s">
        <v>55</v>
      </c>
      <c r="D3430" s="11" t="s">
        <v>44</v>
      </c>
      <c r="E3430" s="11" t="s">
        <v>12</v>
      </c>
      <c r="F3430" s="11" t="s">
        <v>13</v>
      </c>
      <c r="G3430" s="11" t="s">
        <v>1009</v>
      </c>
      <c r="H3430" s="11" t="s">
        <v>42</v>
      </c>
      <c r="I3430" s="11" t="s">
        <v>1015</v>
      </c>
      <c r="J3430" s="11" t="s">
        <v>1052</v>
      </c>
      <c r="K3430" s="11" t="s">
        <v>1261</v>
      </c>
      <c r="L3430" s="11" t="s">
        <v>1267</v>
      </c>
      <c r="M3430" s="11" t="s">
        <v>1272</v>
      </c>
      <c r="N3430" s="10">
        <v>42359</v>
      </c>
      <c r="O3430" s="12">
        <v>332</v>
      </c>
      <c r="P3430" s="12">
        <v>518</v>
      </c>
      <c r="Q3430" s="12">
        <v>186</v>
      </c>
      <c r="R3430" s="11">
        <v>35</v>
      </c>
      <c r="S3430" s="12">
        <v>18130</v>
      </c>
      <c r="T3430" s="13">
        <v>7.0000000000000007E-2</v>
      </c>
      <c r="U3430" s="12">
        <v>1269.1000000000001</v>
      </c>
      <c r="V3430" s="12">
        <v>16860.900000000001</v>
      </c>
      <c r="W3430" s="12">
        <v>204</v>
      </c>
      <c r="X3430" s="12">
        <v>11859</v>
      </c>
      <c r="Y3430" s="14">
        <f>+DAY('TABLA PRINCIPAL'!$B3430)</f>
        <v>19</v>
      </c>
      <c r="Z3430" s="14">
        <f>+MONTH('TABLA PRINCIPAL'!$B3430)</f>
        <v>12</v>
      </c>
      <c r="AA3430" s="14">
        <f>+YEAR('TABLA PRINCIPAL'!$B3430)</f>
        <v>2015</v>
      </c>
      <c r="AB3430" s="22" t="str">
        <f>+IF(Ventas_Oficina[[#This Row],[Total del pedido]]&gt;=100000,"SI","NO")</f>
        <v>NO</v>
      </c>
      <c r="AC3430" s="22" t="str">
        <f>+_xlfn.XLOOKUP(Ventas_Oficina[[#This Row],[Nº de artículo]],AUXILIAR!A3428:A8335,AUXILIAR!D3428:D8335,"Error",0)</f>
        <v>No enviado a tiempo</v>
      </c>
      <c r="AD3430" s="22" t="str">
        <f>+IF(AND(Ventas_Oficina[[#This Row],[Total]]&gt;75000,Ventas_Oficina[[#This Row],[Envio a tiempo]]="Enviado a tiempo"),"Buena Venta","Venta Mala")</f>
        <v>Venta Mala</v>
      </c>
    </row>
    <row r="3431" spans="1:30" x14ac:dyDescent="0.25">
      <c r="A3431" s="25">
        <v>1551187</v>
      </c>
      <c r="B3431" s="5">
        <v>42208</v>
      </c>
      <c r="C3431" s="6" t="s">
        <v>72</v>
      </c>
      <c r="D3431" s="6" t="s">
        <v>21</v>
      </c>
      <c r="E3431" s="6" t="s">
        <v>4</v>
      </c>
      <c r="F3431" s="6" t="s">
        <v>5</v>
      </c>
      <c r="G3431" s="6" t="s">
        <v>1008</v>
      </c>
      <c r="H3431" s="6" t="s">
        <v>6</v>
      </c>
      <c r="I3431" s="6" t="s">
        <v>1013</v>
      </c>
      <c r="J3431" s="6" t="s">
        <v>1053</v>
      </c>
      <c r="K3431" s="6" t="s">
        <v>1261</v>
      </c>
      <c r="L3431" s="6" t="s">
        <v>1265</v>
      </c>
      <c r="M3431" s="6" t="s">
        <v>1272</v>
      </c>
      <c r="N3431" s="5">
        <v>42215</v>
      </c>
      <c r="O3431" s="7">
        <v>37799</v>
      </c>
      <c r="P3431" s="7">
        <v>59999</v>
      </c>
      <c r="Q3431" s="7">
        <v>22200</v>
      </c>
      <c r="R3431" s="6">
        <v>16</v>
      </c>
      <c r="S3431" s="7">
        <v>959984</v>
      </c>
      <c r="T3431" s="8">
        <v>0.04</v>
      </c>
      <c r="U3431" s="7">
        <v>38399.360000000001</v>
      </c>
      <c r="V3431" s="7">
        <v>921584.64000000001</v>
      </c>
      <c r="W3431" s="7">
        <v>2449</v>
      </c>
      <c r="X3431" s="7">
        <v>556445</v>
      </c>
      <c r="Y3431" s="9">
        <f>+DAY('TABLA PRINCIPAL'!$B3431)</f>
        <v>23</v>
      </c>
      <c r="Z3431" s="9">
        <f>+MONTH('TABLA PRINCIPAL'!$B3431)</f>
        <v>7</v>
      </c>
      <c r="AA3431" s="9">
        <f>+YEAR('TABLA PRINCIPAL'!$B3431)</f>
        <v>2015</v>
      </c>
      <c r="AB3431" s="22" t="str">
        <f>+IF(Ventas_Oficina[[#This Row],[Total del pedido]]&gt;=100000,"SI","NO")</f>
        <v>SI</v>
      </c>
      <c r="AC3431" s="22" t="str">
        <f>+_xlfn.XLOOKUP(Ventas_Oficina[[#This Row],[Nº de artículo]],AUXILIAR!A3429:A8336,AUXILIAR!D3429:D8336,"Error",0)</f>
        <v>Enviado a tiempo</v>
      </c>
      <c r="AD3431" s="22" t="str">
        <f>+IF(AND(Ventas_Oficina[[#This Row],[Total]]&gt;75000,Ventas_Oficina[[#This Row],[Envio a tiempo]]="Enviado a tiempo"),"Buena Venta","Venta Mala")</f>
        <v>Buena Venta</v>
      </c>
    </row>
    <row r="3432" spans="1:30" x14ac:dyDescent="0.25">
      <c r="A3432" s="26">
        <v>1551187</v>
      </c>
      <c r="B3432" s="10">
        <v>41475</v>
      </c>
      <c r="C3432" s="11" t="s">
        <v>73</v>
      </c>
      <c r="D3432" s="11" t="s">
        <v>29</v>
      </c>
      <c r="E3432" s="11" t="s">
        <v>12</v>
      </c>
      <c r="F3432" s="11" t="s">
        <v>13</v>
      </c>
      <c r="G3432" s="11" t="s">
        <v>1008</v>
      </c>
      <c r="H3432" s="11" t="s">
        <v>14</v>
      </c>
      <c r="I3432" s="11" t="s">
        <v>1016</v>
      </c>
      <c r="J3432" s="11" t="s">
        <v>1126</v>
      </c>
      <c r="K3432" s="11" t="s">
        <v>1261</v>
      </c>
      <c r="L3432" s="11" t="s">
        <v>1265</v>
      </c>
      <c r="M3432" s="11" t="s">
        <v>1272</v>
      </c>
      <c r="N3432" s="10">
        <v>41477</v>
      </c>
      <c r="O3432" s="12">
        <v>3202</v>
      </c>
      <c r="P3432" s="12">
        <v>15248</v>
      </c>
      <c r="Q3432" s="12">
        <v>12046</v>
      </c>
      <c r="R3432" s="11">
        <v>22</v>
      </c>
      <c r="S3432" s="12">
        <v>335456</v>
      </c>
      <c r="T3432" s="13">
        <v>0.01</v>
      </c>
      <c r="U3432" s="12">
        <v>3354.56</v>
      </c>
      <c r="V3432" s="12">
        <v>332101.44</v>
      </c>
      <c r="W3432" s="12">
        <v>400</v>
      </c>
      <c r="X3432" s="12">
        <v>654436</v>
      </c>
      <c r="Y3432" s="14">
        <f>+DAY('TABLA PRINCIPAL'!$B3432)</f>
        <v>20</v>
      </c>
      <c r="Z3432" s="14">
        <f>+MONTH('TABLA PRINCIPAL'!$B3432)</f>
        <v>7</v>
      </c>
      <c r="AA3432" s="14">
        <f>+YEAR('TABLA PRINCIPAL'!$B3432)</f>
        <v>2013</v>
      </c>
      <c r="AB3432" s="22" t="str">
        <f>+IF(Ventas_Oficina[[#This Row],[Total del pedido]]&gt;=100000,"SI","NO")</f>
        <v>SI</v>
      </c>
      <c r="AC3432" s="22" t="str">
        <f>+_xlfn.XLOOKUP(Ventas_Oficina[[#This Row],[Nº de artículo]],AUXILIAR!A3430:A8337,AUXILIAR!D3430:D8337,"Error",0)</f>
        <v>Enviado a tiempo</v>
      </c>
      <c r="AD3432" s="22" t="str">
        <f>+IF(AND(Ventas_Oficina[[#This Row],[Total]]&gt;75000,Ventas_Oficina[[#This Row],[Envio a tiempo]]="Enviado a tiempo"),"Buena Venta","Venta Mala")</f>
        <v>Buena Venta</v>
      </c>
    </row>
    <row r="3433" spans="1:30" x14ac:dyDescent="0.25">
      <c r="A3433" s="25">
        <v>1551552</v>
      </c>
      <c r="B3433" s="5">
        <v>42386</v>
      </c>
      <c r="C3433" s="6" t="s">
        <v>447</v>
      </c>
      <c r="D3433" s="6" t="s">
        <v>62</v>
      </c>
      <c r="E3433" s="6" t="s">
        <v>4</v>
      </c>
      <c r="F3433" s="6" t="s">
        <v>5</v>
      </c>
      <c r="G3433" s="6" t="s">
        <v>1008</v>
      </c>
      <c r="H3433" s="6" t="s">
        <v>27</v>
      </c>
      <c r="I3433" s="6" t="s">
        <v>1012</v>
      </c>
      <c r="J3433" s="6" t="s">
        <v>1036</v>
      </c>
      <c r="K3433" s="6" t="s">
        <v>1261</v>
      </c>
      <c r="L3433" s="6" t="s">
        <v>1265</v>
      </c>
      <c r="M3433" s="6" t="s">
        <v>1272</v>
      </c>
      <c r="N3433" s="5">
        <v>42386</v>
      </c>
      <c r="O3433" s="7">
        <v>453</v>
      </c>
      <c r="P3433" s="7">
        <v>730</v>
      </c>
      <c r="Q3433" s="7">
        <v>277</v>
      </c>
      <c r="R3433" s="6">
        <v>23</v>
      </c>
      <c r="S3433" s="7">
        <v>16790</v>
      </c>
      <c r="T3433" s="8">
        <v>0.02</v>
      </c>
      <c r="U3433" s="7">
        <v>335.8</v>
      </c>
      <c r="V3433" s="7">
        <v>16454.2</v>
      </c>
      <c r="W3433" s="7">
        <v>772</v>
      </c>
      <c r="X3433" s="7">
        <v>25325</v>
      </c>
      <c r="Y3433" s="9">
        <f>+DAY('TABLA PRINCIPAL'!$B3433)</f>
        <v>17</v>
      </c>
      <c r="Z3433" s="9">
        <f>+MONTH('TABLA PRINCIPAL'!$B3433)</f>
        <v>1</v>
      </c>
      <c r="AA3433" s="9">
        <f>+YEAR('TABLA PRINCIPAL'!$B3433)</f>
        <v>2016</v>
      </c>
      <c r="AB3433" s="22" t="str">
        <f>+IF(Ventas_Oficina[[#This Row],[Total del pedido]]&gt;=100000,"SI","NO")</f>
        <v>NO</v>
      </c>
      <c r="AC3433" s="22" t="str">
        <f>+_xlfn.XLOOKUP(Ventas_Oficina[[#This Row],[Nº de artículo]],AUXILIAR!A3431:A8338,AUXILIAR!D3431:D8338,"Error",0)</f>
        <v>No enviado a tiempo</v>
      </c>
      <c r="AD3433" s="22" t="str">
        <f>+IF(AND(Ventas_Oficina[[#This Row],[Total]]&gt;75000,Ventas_Oficina[[#This Row],[Envio a tiempo]]="Enviado a tiempo"),"Buena Venta","Venta Mala")</f>
        <v>Venta Mala</v>
      </c>
    </row>
    <row r="3434" spans="1:30" x14ac:dyDescent="0.25">
      <c r="A3434" s="26">
        <v>1551552</v>
      </c>
      <c r="B3434" s="10">
        <v>42735</v>
      </c>
      <c r="C3434" s="11" t="s">
        <v>368</v>
      </c>
      <c r="D3434" s="11" t="s">
        <v>369</v>
      </c>
      <c r="E3434" s="11" t="s">
        <v>4</v>
      </c>
      <c r="F3434" s="11" t="s">
        <v>5</v>
      </c>
      <c r="G3434" s="11" t="s">
        <v>1010</v>
      </c>
      <c r="H3434" s="11" t="s">
        <v>9</v>
      </c>
      <c r="I3434" s="11" t="s">
        <v>1013</v>
      </c>
      <c r="J3434" s="11" t="s">
        <v>1117</v>
      </c>
      <c r="K3434" s="11" t="s">
        <v>1261</v>
      </c>
      <c r="L3434" s="11" t="s">
        <v>1267</v>
      </c>
      <c r="M3434" s="11" t="s">
        <v>1272</v>
      </c>
      <c r="N3434" s="10">
        <v>42370</v>
      </c>
      <c r="O3434" s="12">
        <v>352</v>
      </c>
      <c r="P3434" s="12">
        <v>558</v>
      </c>
      <c r="Q3434" s="12">
        <v>206</v>
      </c>
      <c r="R3434" s="11">
        <v>19</v>
      </c>
      <c r="S3434" s="12">
        <v>10602</v>
      </c>
      <c r="T3434" s="13">
        <v>0.01</v>
      </c>
      <c r="U3434" s="12">
        <v>106.02</v>
      </c>
      <c r="V3434" s="12">
        <v>10495.98</v>
      </c>
      <c r="W3434" s="12">
        <v>299</v>
      </c>
      <c r="X3434" s="12">
        <v>40733</v>
      </c>
      <c r="Y3434" s="14">
        <f>+DAY('TABLA PRINCIPAL'!$B3434)</f>
        <v>31</v>
      </c>
      <c r="Z3434" s="14">
        <f>+MONTH('TABLA PRINCIPAL'!$B3434)</f>
        <v>12</v>
      </c>
      <c r="AA3434" s="14">
        <f>+YEAR('TABLA PRINCIPAL'!$B3434)</f>
        <v>2016</v>
      </c>
      <c r="AB3434" s="22" t="str">
        <f>+IF(Ventas_Oficina[[#This Row],[Total del pedido]]&gt;=100000,"SI","NO")</f>
        <v>NO</v>
      </c>
      <c r="AC3434" s="22" t="str">
        <f>+_xlfn.XLOOKUP(Ventas_Oficina[[#This Row],[Nº de artículo]],AUXILIAR!A3432:A8339,AUXILIAR!D3432:D8339,"Error",0)</f>
        <v>No enviado a tiempo</v>
      </c>
      <c r="AD3434" s="22" t="str">
        <f>+IF(AND(Ventas_Oficina[[#This Row],[Total]]&gt;75000,Ventas_Oficina[[#This Row],[Envio a tiempo]]="Enviado a tiempo"),"Buena Venta","Venta Mala")</f>
        <v>Venta Mala</v>
      </c>
    </row>
    <row r="3435" spans="1:30" x14ac:dyDescent="0.25">
      <c r="A3435" s="25">
        <v>1551552</v>
      </c>
      <c r="B3435" s="5">
        <v>42357</v>
      </c>
      <c r="C3435" s="6" t="s">
        <v>55</v>
      </c>
      <c r="D3435" s="6" t="s">
        <v>44</v>
      </c>
      <c r="E3435" s="6" t="s">
        <v>12</v>
      </c>
      <c r="F3435" s="6" t="s">
        <v>13</v>
      </c>
      <c r="G3435" s="6" t="s">
        <v>1010</v>
      </c>
      <c r="H3435" s="6" t="s">
        <v>42</v>
      </c>
      <c r="I3435" s="6" t="s">
        <v>1013</v>
      </c>
      <c r="J3435" s="6" t="s">
        <v>1068</v>
      </c>
      <c r="K3435" s="6" t="s">
        <v>1261</v>
      </c>
      <c r="L3435" s="6" t="s">
        <v>1265</v>
      </c>
      <c r="M3435" s="6" t="s">
        <v>1272</v>
      </c>
      <c r="N3435" s="5">
        <v>42359</v>
      </c>
      <c r="O3435" s="7">
        <v>446</v>
      </c>
      <c r="P3435" s="7">
        <v>1089</v>
      </c>
      <c r="Q3435" s="7">
        <v>643</v>
      </c>
      <c r="R3435" s="6">
        <v>50</v>
      </c>
      <c r="S3435" s="7">
        <v>54450</v>
      </c>
      <c r="T3435" s="8">
        <v>7.0000000000000007E-2</v>
      </c>
      <c r="U3435" s="7">
        <v>3811.5000000000005</v>
      </c>
      <c r="V3435" s="7">
        <v>50638.5</v>
      </c>
      <c r="W3435" s="7">
        <v>450</v>
      </c>
      <c r="X3435" s="7">
        <v>30506</v>
      </c>
      <c r="Y3435" s="9">
        <f>+DAY('TABLA PRINCIPAL'!$B3435)</f>
        <v>19</v>
      </c>
      <c r="Z3435" s="9">
        <f>+MONTH('TABLA PRINCIPAL'!$B3435)</f>
        <v>12</v>
      </c>
      <c r="AA3435" s="9">
        <f>+YEAR('TABLA PRINCIPAL'!$B3435)</f>
        <v>2015</v>
      </c>
      <c r="AB3435" s="22" t="str">
        <f>+IF(Ventas_Oficina[[#This Row],[Total del pedido]]&gt;=100000,"SI","NO")</f>
        <v>NO</v>
      </c>
      <c r="AC3435" s="22" t="str">
        <f>+_xlfn.XLOOKUP(Ventas_Oficina[[#This Row],[Nº de artículo]],AUXILIAR!A3433:A8340,AUXILIAR!D3433:D8340,"Error",0)</f>
        <v>No enviado a tiempo</v>
      </c>
      <c r="AD3435" s="22" t="str">
        <f>+IF(AND(Ventas_Oficina[[#This Row],[Total]]&gt;75000,Ventas_Oficina[[#This Row],[Envio a tiempo]]="Enviado a tiempo"),"Buena Venta","Venta Mala")</f>
        <v>Venta Mala</v>
      </c>
    </row>
    <row r="3436" spans="1:30" x14ac:dyDescent="0.25">
      <c r="A3436" s="26">
        <v>1551552</v>
      </c>
      <c r="B3436" s="10">
        <v>42463</v>
      </c>
      <c r="C3436" s="11" t="s">
        <v>18</v>
      </c>
      <c r="D3436" s="11" t="s">
        <v>19</v>
      </c>
      <c r="E3436" s="11" t="s">
        <v>4</v>
      </c>
      <c r="F3436" s="11" t="s">
        <v>5</v>
      </c>
      <c r="G3436" s="11" t="s">
        <v>1009</v>
      </c>
      <c r="H3436" s="11" t="s">
        <v>6</v>
      </c>
      <c r="I3436" s="11" t="s">
        <v>1014</v>
      </c>
      <c r="J3436" s="11" t="s">
        <v>1077</v>
      </c>
      <c r="K3436" s="11" t="s">
        <v>1261</v>
      </c>
      <c r="L3436" s="11" t="s">
        <v>1265</v>
      </c>
      <c r="M3436" s="11" t="s">
        <v>1273</v>
      </c>
      <c r="N3436" s="10">
        <v>42463</v>
      </c>
      <c r="O3436" s="12">
        <v>403</v>
      </c>
      <c r="P3436" s="12">
        <v>938</v>
      </c>
      <c r="Q3436" s="12">
        <v>535</v>
      </c>
      <c r="R3436" s="11">
        <v>6</v>
      </c>
      <c r="S3436" s="12">
        <v>5628</v>
      </c>
      <c r="T3436" s="13">
        <v>0.02</v>
      </c>
      <c r="U3436" s="12">
        <v>112.56</v>
      </c>
      <c r="V3436" s="12">
        <v>5515.44</v>
      </c>
      <c r="W3436" s="12">
        <v>728</v>
      </c>
      <c r="X3436" s="12">
        <v>26895</v>
      </c>
      <c r="Y3436" s="14">
        <f>+DAY('TABLA PRINCIPAL'!$B3436)</f>
        <v>3</v>
      </c>
      <c r="Z3436" s="14">
        <f>+MONTH('TABLA PRINCIPAL'!$B3436)</f>
        <v>4</v>
      </c>
      <c r="AA3436" s="14">
        <f>+YEAR('TABLA PRINCIPAL'!$B3436)</f>
        <v>2016</v>
      </c>
      <c r="AB3436" s="22" t="str">
        <f>+IF(Ventas_Oficina[[#This Row],[Total del pedido]]&gt;=100000,"SI","NO")</f>
        <v>NO</v>
      </c>
      <c r="AC3436" s="22" t="str">
        <f>+_xlfn.XLOOKUP(Ventas_Oficina[[#This Row],[Nº de artículo]],AUXILIAR!A3434:A8341,AUXILIAR!D3434:D8341,"Error",0)</f>
        <v>Enviado a tiempo</v>
      </c>
      <c r="AD3436" s="22" t="str">
        <f>+IF(AND(Ventas_Oficina[[#This Row],[Total]]&gt;75000,Ventas_Oficina[[#This Row],[Envio a tiempo]]="Enviado a tiempo"),"Buena Venta","Venta Mala")</f>
        <v>Venta Mala</v>
      </c>
    </row>
    <row r="3437" spans="1:30" x14ac:dyDescent="0.25">
      <c r="A3437" s="25">
        <v>1551552</v>
      </c>
      <c r="B3437" s="5">
        <v>42597</v>
      </c>
      <c r="C3437" s="6" t="s">
        <v>259</v>
      </c>
      <c r="D3437" s="6" t="s">
        <v>260</v>
      </c>
      <c r="E3437" s="6" t="s">
        <v>4</v>
      </c>
      <c r="F3437" s="6" t="s">
        <v>5</v>
      </c>
      <c r="G3437" s="6" t="s">
        <v>1009</v>
      </c>
      <c r="H3437" s="6" t="s">
        <v>121</v>
      </c>
      <c r="I3437" s="6" t="s">
        <v>1012</v>
      </c>
      <c r="J3437" s="6" t="s">
        <v>1126</v>
      </c>
      <c r="K3437" s="6" t="s">
        <v>1262</v>
      </c>
      <c r="L3437" s="6" t="s">
        <v>1265</v>
      </c>
      <c r="M3437" s="6" t="s">
        <v>1273</v>
      </c>
      <c r="N3437" s="5">
        <v>42602</v>
      </c>
      <c r="O3437" s="7">
        <v>3202</v>
      </c>
      <c r="P3437" s="7">
        <v>15248</v>
      </c>
      <c r="Q3437" s="7">
        <v>12046</v>
      </c>
      <c r="R3437" s="6">
        <v>21</v>
      </c>
      <c r="S3437" s="7">
        <v>320208</v>
      </c>
      <c r="T3437" s="8">
        <v>0.08</v>
      </c>
      <c r="U3437" s="7">
        <v>25616.639999999999</v>
      </c>
      <c r="V3437" s="7">
        <v>294591.35999999999</v>
      </c>
      <c r="W3437" s="7">
        <v>400</v>
      </c>
      <c r="X3437" s="7">
        <v>301201</v>
      </c>
      <c r="Y3437" s="9">
        <f>+DAY('TABLA PRINCIPAL'!$B3437)</f>
        <v>15</v>
      </c>
      <c r="Z3437" s="9">
        <f>+MONTH('TABLA PRINCIPAL'!$B3437)</f>
        <v>8</v>
      </c>
      <c r="AA3437" s="9">
        <f>+YEAR('TABLA PRINCIPAL'!$B3437)</f>
        <v>2016</v>
      </c>
      <c r="AB3437" s="22" t="str">
        <f>+IF(Ventas_Oficina[[#This Row],[Total del pedido]]&gt;=100000,"SI","NO")</f>
        <v>SI</v>
      </c>
      <c r="AC3437" s="22" t="str">
        <f>+_xlfn.XLOOKUP(Ventas_Oficina[[#This Row],[Nº de artículo]],AUXILIAR!A3435:A8342,AUXILIAR!D3435:D8342,"Error",0)</f>
        <v>No enviado a tiempo</v>
      </c>
      <c r="AD3437" s="22" t="str">
        <f>+IF(AND(Ventas_Oficina[[#This Row],[Total]]&gt;75000,Ventas_Oficina[[#This Row],[Envio a tiempo]]="Enviado a tiempo"),"Buena Venta","Venta Mala")</f>
        <v>Venta Mala</v>
      </c>
    </row>
    <row r="3438" spans="1:30" x14ac:dyDescent="0.25">
      <c r="A3438" s="26">
        <v>1551552</v>
      </c>
      <c r="B3438" s="10">
        <v>42714</v>
      </c>
      <c r="C3438" s="11" t="s">
        <v>407</v>
      </c>
      <c r="D3438" s="11" t="s">
        <v>504</v>
      </c>
      <c r="E3438" s="11" t="s">
        <v>4</v>
      </c>
      <c r="F3438" s="11" t="s">
        <v>5</v>
      </c>
      <c r="G3438" s="11" t="s">
        <v>1010</v>
      </c>
      <c r="H3438" s="11" t="s">
        <v>121</v>
      </c>
      <c r="I3438" s="11" t="s">
        <v>1013</v>
      </c>
      <c r="J3438" s="11" t="s">
        <v>1068</v>
      </c>
      <c r="K3438" s="11" t="s">
        <v>1262</v>
      </c>
      <c r="L3438" s="11" t="s">
        <v>1265</v>
      </c>
      <c r="M3438" s="11" t="s">
        <v>1272</v>
      </c>
      <c r="N3438" s="10">
        <v>42716</v>
      </c>
      <c r="O3438" s="12">
        <v>446</v>
      </c>
      <c r="P3438" s="12">
        <v>1089</v>
      </c>
      <c r="Q3438" s="12">
        <v>643</v>
      </c>
      <c r="R3438" s="11">
        <v>29</v>
      </c>
      <c r="S3438" s="12">
        <v>31581</v>
      </c>
      <c r="T3438" s="13">
        <v>0.05</v>
      </c>
      <c r="U3438" s="12">
        <v>1579.0500000000002</v>
      </c>
      <c r="V3438" s="12">
        <v>30001.95</v>
      </c>
      <c r="W3438" s="12">
        <v>450</v>
      </c>
      <c r="X3438" s="12">
        <v>3456</v>
      </c>
      <c r="Y3438" s="14">
        <f>+DAY('TABLA PRINCIPAL'!$B3438)</f>
        <v>10</v>
      </c>
      <c r="Z3438" s="14">
        <f>+MONTH('TABLA PRINCIPAL'!$B3438)</f>
        <v>12</v>
      </c>
      <c r="AA3438" s="14">
        <f>+YEAR('TABLA PRINCIPAL'!$B3438)</f>
        <v>2016</v>
      </c>
      <c r="AB3438" s="22" t="str">
        <f>+IF(Ventas_Oficina[[#This Row],[Total del pedido]]&gt;=100000,"SI","NO")</f>
        <v>NO</v>
      </c>
      <c r="AC3438" s="22" t="str">
        <f>+_xlfn.XLOOKUP(Ventas_Oficina[[#This Row],[Nº de artículo]],AUXILIAR!A3436:A8343,AUXILIAR!D3436:D8343,"Error",0)</f>
        <v>Enviado a tiempo</v>
      </c>
      <c r="AD3438" s="22" t="str">
        <f>+IF(AND(Ventas_Oficina[[#This Row],[Total]]&gt;75000,Ventas_Oficina[[#This Row],[Envio a tiempo]]="Enviado a tiempo"),"Buena Venta","Venta Mala")</f>
        <v>Venta Mala</v>
      </c>
    </row>
    <row r="3439" spans="1:30" x14ac:dyDescent="0.25">
      <c r="A3439" s="25">
        <v>1551552</v>
      </c>
      <c r="B3439" s="5">
        <v>42357</v>
      </c>
      <c r="C3439" s="6" t="s">
        <v>37</v>
      </c>
      <c r="D3439" s="6" t="s">
        <v>38</v>
      </c>
      <c r="E3439" s="6" t="s">
        <v>4</v>
      </c>
      <c r="F3439" s="6" t="s">
        <v>5</v>
      </c>
      <c r="G3439" s="6" t="s">
        <v>1007</v>
      </c>
      <c r="H3439" s="6" t="s">
        <v>39</v>
      </c>
      <c r="I3439" s="6" t="s">
        <v>1014</v>
      </c>
      <c r="J3439" s="6" t="s">
        <v>1068</v>
      </c>
      <c r="K3439" s="6" t="s">
        <v>1261</v>
      </c>
      <c r="L3439" s="6" t="s">
        <v>1265</v>
      </c>
      <c r="M3439" s="6" t="s">
        <v>1272</v>
      </c>
      <c r="N3439" s="5">
        <v>42359</v>
      </c>
      <c r="O3439" s="7">
        <v>446</v>
      </c>
      <c r="P3439" s="7">
        <v>1089</v>
      </c>
      <c r="Q3439" s="7">
        <v>643</v>
      </c>
      <c r="R3439" s="6">
        <v>27</v>
      </c>
      <c r="S3439" s="7">
        <v>29403</v>
      </c>
      <c r="T3439" s="8">
        <v>0.03</v>
      </c>
      <c r="U3439" s="7">
        <v>882.08999999999992</v>
      </c>
      <c r="V3439" s="7">
        <v>28520.91</v>
      </c>
      <c r="W3439" s="7">
        <v>450</v>
      </c>
      <c r="X3439" s="7">
        <v>30506</v>
      </c>
      <c r="Y3439" s="9">
        <f>+DAY('TABLA PRINCIPAL'!$B3439)</f>
        <v>19</v>
      </c>
      <c r="Z3439" s="9">
        <f>+MONTH('TABLA PRINCIPAL'!$B3439)</f>
        <v>12</v>
      </c>
      <c r="AA3439" s="9">
        <f>+YEAR('TABLA PRINCIPAL'!$B3439)</f>
        <v>2015</v>
      </c>
      <c r="AB3439" s="22" t="str">
        <f>+IF(Ventas_Oficina[[#This Row],[Total del pedido]]&gt;=100000,"SI","NO")</f>
        <v>NO</v>
      </c>
      <c r="AC3439" s="22" t="str">
        <f>+_xlfn.XLOOKUP(Ventas_Oficina[[#This Row],[Nº de artículo]],AUXILIAR!A3437:A8344,AUXILIAR!D3437:D8344,"Error",0)</f>
        <v>Enviado a tiempo</v>
      </c>
      <c r="AD3439" s="22" t="str">
        <f>+IF(AND(Ventas_Oficina[[#This Row],[Total]]&gt;75000,Ventas_Oficina[[#This Row],[Envio a tiempo]]="Enviado a tiempo"),"Buena Venta","Venta Mala")</f>
        <v>Venta Mala</v>
      </c>
    </row>
    <row r="3440" spans="1:30" x14ac:dyDescent="0.25">
      <c r="A3440" s="26">
        <v>1551918</v>
      </c>
      <c r="B3440" s="10">
        <v>42049</v>
      </c>
      <c r="C3440" s="11" t="s">
        <v>352</v>
      </c>
      <c r="D3440" s="11" t="s">
        <v>135</v>
      </c>
      <c r="E3440" s="11" t="s">
        <v>12</v>
      </c>
      <c r="F3440" s="11" t="s">
        <v>13</v>
      </c>
      <c r="G3440" s="11" t="s">
        <v>1008</v>
      </c>
      <c r="H3440" s="11" t="s">
        <v>14</v>
      </c>
      <c r="I3440" s="11" t="s">
        <v>1013</v>
      </c>
      <c r="J3440" s="11" t="s">
        <v>1068</v>
      </c>
      <c r="K3440" s="11" t="s">
        <v>1261</v>
      </c>
      <c r="L3440" s="11" t="s">
        <v>1265</v>
      </c>
      <c r="M3440" s="11" t="s">
        <v>1273</v>
      </c>
      <c r="N3440" s="10">
        <v>42050</v>
      </c>
      <c r="O3440" s="12">
        <v>446</v>
      </c>
      <c r="P3440" s="12">
        <v>1089</v>
      </c>
      <c r="Q3440" s="12">
        <v>643</v>
      </c>
      <c r="R3440" s="11">
        <v>4</v>
      </c>
      <c r="S3440" s="12">
        <v>4356</v>
      </c>
      <c r="T3440" s="13">
        <v>7.0000000000000007E-2</v>
      </c>
      <c r="U3440" s="12">
        <v>304.92</v>
      </c>
      <c r="V3440" s="12">
        <v>4051.08</v>
      </c>
      <c r="W3440" s="12">
        <v>450</v>
      </c>
      <c r="X3440" s="12">
        <v>28235</v>
      </c>
      <c r="Y3440" s="14">
        <f>+DAY('TABLA PRINCIPAL'!$B3440)</f>
        <v>14</v>
      </c>
      <c r="Z3440" s="14">
        <f>+MONTH('TABLA PRINCIPAL'!$B3440)</f>
        <v>2</v>
      </c>
      <c r="AA3440" s="14">
        <f>+YEAR('TABLA PRINCIPAL'!$B3440)</f>
        <v>2015</v>
      </c>
      <c r="AB3440" s="22" t="str">
        <f>+IF(Ventas_Oficina[[#This Row],[Total del pedido]]&gt;=100000,"SI","NO")</f>
        <v>NO</v>
      </c>
      <c r="AC3440" s="22" t="str">
        <f>+_xlfn.XLOOKUP(Ventas_Oficina[[#This Row],[Nº de artículo]],AUXILIAR!A3438:A8345,AUXILIAR!D3438:D8345,"Error",0)</f>
        <v>No enviado a tiempo</v>
      </c>
      <c r="AD3440" s="22" t="str">
        <f>+IF(AND(Ventas_Oficina[[#This Row],[Total]]&gt;75000,Ventas_Oficina[[#This Row],[Envio a tiempo]]="Enviado a tiempo"),"Buena Venta","Venta Mala")</f>
        <v>Venta Mala</v>
      </c>
    </row>
    <row r="3441" spans="1:30" x14ac:dyDescent="0.25">
      <c r="A3441" s="25">
        <v>1551918</v>
      </c>
      <c r="B3441" s="5">
        <v>42722</v>
      </c>
      <c r="C3441" s="6" t="s">
        <v>453</v>
      </c>
      <c r="D3441" s="6" t="s">
        <v>19</v>
      </c>
      <c r="E3441" s="6" t="s">
        <v>4</v>
      </c>
      <c r="F3441" s="6" t="s">
        <v>5</v>
      </c>
      <c r="G3441" s="6" t="s">
        <v>1008</v>
      </c>
      <c r="H3441" s="6" t="s">
        <v>6</v>
      </c>
      <c r="I3441" s="6" t="s">
        <v>1014</v>
      </c>
      <c r="J3441" s="6" t="s">
        <v>1133</v>
      </c>
      <c r="K3441" s="6" t="s">
        <v>1261</v>
      </c>
      <c r="L3441" s="6" t="s">
        <v>1267</v>
      </c>
      <c r="M3441" s="6" t="s">
        <v>1272</v>
      </c>
      <c r="N3441" s="5">
        <v>42723</v>
      </c>
      <c r="O3441" s="7">
        <v>176</v>
      </c>
      <c r="P3441" s="7">
        <v>294</v>
      </c>
      <c r="Q3441" s="7">
        <v>118</v>
      </c>
      <c r="R3441" s="6">
        <v>33</v>
      </c>
      <c r="S3441" s="7">
        <v>9702</v>
      </c>
      <c r="T3441" s="8">
        <v>0.05</v>
      </c>
      <c r="U3441" s="7">
        <v>485.1</v>
      </c>
      <c r="V3441" s="7">
        <v>9216.9</v>
      </c>
      <c r="W3441" s="7">
        <v>81</v>
      </c>
      <c r="X3441" s="7">
        <v>11969</v>
      </c>
      <c r="Y3441" s="9">
        <f>+DAY('TABLA PRINCIPAL'!$B3441)</f>
        <v>18</v>
      </c>
      <c r="Z3441" s="9">
        <f>+MONTH('TABLA PRINCIPAL'!$B3441)</f>
        <v>12</v>
      </c>
      <c r="AA3441" s="9">
        <f>+YEAR('TABLA PRINCIPAL'!$B3441)</f>
        <v>2016</v>
      </c>
      <c r="AB3441" s="22" t="str">
        <f>+IF(Ventas_Oficina[[#This Row],[Total del pedido]]&gt;=100000,"SI","NO")</f>
        <v>NO</v>
      </c>
      <c r="AC3441" s="22" t="str">
        <f>+_xlfn.XLOOKUP(Ventas_Oficina[[#This Row],[Nº de artículo]],AUXILIAR!A3439:A8346,AUXILIAR!D3439:D8346,"Error",0)</f>
        <v>No enviado a tiempo</v>
      </c>
      <c r="AD3441" s="22" t="str">
        <f>+IF(AND(Ventas_Oficina[[#This Row],[Total]]&gt;75000,Ventas_Oficina[[#This Row],[Envio a tiempo]]="Enviado a tiempo"),"Buena Venta","Venta Mala")</f>
        <v>Venta Mala</v>
      </c>
    </row>
    <row r="3442" spans="1:30" x14ac:dyDescent="0.25">
      <c r="A3442" s="26">
        <v>1551918</v>
      </c>
      <c r="B3442" s="10">
        <v>42661</v>
      </c>
      <c r="C3442" s="11" t="s">
        <v>846</v>
      </c>
      <c r="D3442" s="11" t="s">
        <v>31</v>
      </c>
      <c r="E3442" s="11" t="s">
        <v>4</v>
      </c>
      <c r="F3442" s="11" t="s">
        <v>5</v>
      </c>
      <c r="G3442" s="11" t="s">
        <v>1010</v>
      </c>
      <c r="H3442" s="11" t="s">
        <v>9</v>
      </c>
      <c r="I3442" s="11" t="s">
        <v>1012</v>
      </c>
      <c r="J3442" s="11" t="s">
        <v>1101</v>
      </c>
      <c r="K3442" s="11" t="s">
        <v>1262</v>
      </c>
      <c r="L3442" s="11" t="s">
        <v>1265</v>
      </c>
      <c r="M3442" s="11" t="s">
        <v>1272</v>
      </c>
      <c r="N3442" s="10">
        <v>42664</v>
      </c>
      <c r="O3442" s="12">
        <v>27899</v>
      </c>
      <c r="P3442" s="12">
        <v>44999</v>
      </c>
      <c r="Q3442" s="12">
        <v>17100</v>
      </c>
      <c r="R3442" s="11">
        <v>12</v>
      </c>
      <c r="S3442" s="12">
        <v>539988</v>
      </c>
      <c r="T3442" s="13">
        <v>7.0000000000000007E-2</v>
      </c>
      <c r="U3442" s="12">
        <v>37799.160000000003</v>
      </c>
      <c r="V3442" s="12">
        <v>502188.83999999997</v>
      </c>
      <c r="W3442" s="12">
        <v>4900</v>
      </c>
      <c r="X3442" s="12">
        <v>226945</v>
      </c>
      <c r="Y3442" s="14">
        <f>+DAY('TABLA PRINCIPAL'!$B3442)</f>
        <v>18</v>
      </c>
      <c r="Z3442" s="14">
        <f>+MONTH('TABLA PRINCIPAL'!$B3442)</f>
        <v>10</v>
      </c>
      <c r="AA3442" s="14">
        <f>+YEAR('TABLA PRINCIPAL'!$B3442)</f>
        <v>2016</v>
      </c>
      <c r="AB3442" s="22" t="str">
        <f>+IF(Ventas_Oficina[[#This Row],[Total del pedido]]&gt;=100000,"SI","NO")</f>
        <v>SI</v>
      </c>
      <c r="AC3442" s="22" t="str">
        <f>+_xlfn.XLOOKUP(Ventas_Oficina[[#This Row],[Nº de artículo]],AUXILIAR!A3440:A8347,AUXILIAR!D3440:D8347,"Error",0)</f>
        <v>No enviado a tiempo</v>
      </c>
      <c r="AD3442" s="22" t="str">
        <f>+IF(AND(Ventas_Oficina[[#This Row],[Total]]&gt;75000,Ventas_Oficina[[#This Row],[Envio a tiempo]]="Enviado a tiempo"),"Buena Venta","Venta Mala")</f>
        <v>Venta Mala</v>
      </c>
    </row>
    <row r="3443" spans="1:30" x14ac:dyDescent="0.25">
      <c r="A3443" s="25">
        <v>1552648</v>
      </c>
      <c r="B3443" s="5">
        <v>42081</v>
      </c>
      <c r="C3443" s="6" t="s">
        <v>357</v>
      </c>
      <c r="D3443" s="6" t="s">
        <v>48</v>
      </c>
      <c r="E3443" s="6" t="s">
        <v>4</v>
      </c>
      <c r="F3443" s="6" t="s">
        <v>5</v>
      </c>
      <c r="G3443" s="6" t="s">
        <v>1008</v>
      </c>
      <c r="H3443" s="6" t="s">
        <v>34</v>
      </c>
      <c r="I3443" s="6" t="s">
        <v>1014</v>
      </c>
      <c r="J3443" s="6" t="s">
        <v>1114</v>
      </c>
      <c r="K3443" s="6" t="s">
        <v>1263</v>
      </c>
      <c r="L3443" s="6" t="s">
        <v>1266</v>
      </c>
      <c r="M3443" s="6" t="s">
        <v>1272</v>
      </c>
      <c r="N3443" s="5">
        <v>42084</v>
      </c>
      <c r="O3443" s="7">
        <v>195</v>
      </c>
      <c r="P3443" s="7">
        <v>398</v>
      </c>
      <c r="Q3443" s="7">
        <v>203</v>
      </c>
      <c r="R3443" s="6">
        <v>44</v>
      </c>
      <c r="S3443" s="7">
        <v>17512</v>
      </c>
      <c r="T3443" s="8">
        <v>0.03</v>
      </c>
      <c r="U3443" s="7">
        <v>525.36</v>
      </c>
      <c r="V3443" s="7">
        <v>16986.64</v>
      </c>
      <c r="W3443" s="7">
        <v>83</v>
      </c>
      <c r="X3443" s="7">
        <v>5843</v>
      </c>
      <c r="Y3443" s="9">
        <f>+DAY('TABLA PRINCIPAL'!$B3443)</f>
        <v>18</v>
      </c>
      <c r="Z3443" s="9">
        <f>+MONTH('TABLA PRINCIPAL'!$B3443)</f>
        <v>3</v>
      </c>
      <c r="AA3443" s="9">
        <f>+YEAR('TABLA PRINCIPAL'!$B3443)</f>
        <v>2015</v>
      </c>
      <c r="AB3443" s="22" t="str">
        <f>+IF(Ventas_Oficina[[#This Row],[Total del pedido]]&gt;=100000,"SI","NO")</f>
        <v>NO</v>
      </c>
      <c r="AC3443" s="22" t="str">
        <f>+_xlfn.XLOOKUP(Ventas_Oficina[[#This Row],[Nº de artículo]],AUXILIAR!A3441:A8348,AUXILIAR!D3441:D8348,"Error",0)</f>
        <v>Enviado a tiempo</v>
      </c>
      <c r="AD3443" s="22" t="str">
        <f>+IF(AND(Ventas_Oficina[[#This Row],[Total]]&gt;75000,Ventas_Oficina[[#This Row],[Envio a tiempo]]="Enviado a tiempo"),"Buena Venta","Venta Mala")</f>
        <v>Venta Mala</v>
      </c>
    </row>
    <row r="3444" spans="1:30" x14ac:dyDescent="0.25">
      <c r="A3444" s="26">
        <v>1552648</v>
      </c>
      <c r="B3444" s="10">
        <v>42581</v>
      </c>
      <c r="C3444" s="11" t="s">
        <v>149</v>
      </c>
      <c r="D3444" s="11" t="s">
        <v>150</v>
      </c>
      <c r="E3444" s="11" t="s">
        <v>12</v>
      </c>
      <c r="F3444" s="11" t="s">
        <v>13</v>
      </c>
      <c r="G3444" s="11" t="s">
        <v>1008</v>
      </c>
      <c r="H3444" s="11" t="s">
        <v>42</v>
      </c>
      <c r="I3444" s="11" t="s">
        <v>1014</v>
      </c>
      <c r="J3444" s="11" t="s">
        <v>1042</v>
      </c>
      <c r="K3444" s="11" t="s">
        <v>1263</v>
      </c>
      <c r="L3444" s="11" t="s">
        <v>1266</v>
      </c>
      <c r="M3444" s="11" t="s">
        <v>1272</v>
      </c>
      <c r="N3444" s="10">
        <v>42582</v>
      </c>
      <c r="O3444" s="12">
        <v>109</v>
      </c>
      <c r="P3444" s="12">
        <v>168</v>
      </c>
      <c r="Q3444" s="12">
        <v>59</v>
      </c>
      <c r="R3444" s="11">
        <v>46</v>
      </c>
      <c r="S3444" s="12">
        <v>7728</v>
      </c>
      <c r="T3444" s="13">
        <v>0.05</v>
      </c>
      <c r="U3444" s="12">
        <v>386.40000000000003</v>
      </c>
      <c r="V3444" s="12">
        <v>7341.6</v>
      </c>
      <c r="W3444" s="12">
        <v>100</v>
      </c>
      <c r="X3444" s="12">
        <v>7744</v>
      </c>
      <c r="Y3444" s="14">
        <f>+DAY('TABLA PRINCIPAL'!$B3444)</f>
        <v>30</v>
      </c>
      <c r="Z3444" s="14">
        <f>+MONTH('TABLA PRINCIPAL'!$B3444)</f>
        <v>7</v>
      </c>
      <c r="AA3444" s="14">
        <f>+YEAR('TABLA PRINCIPAL'!$B3444)</f>
        <v>2016</v>
      </c>
      <c r="AB3444" s="22" t="str">
        <f>+IF(Ventas_Oficina[[#This Row],[Total del pedido]]&gt;=100000,"SI","NO")</f>
        <v>NO</v>
      </c>
      <c r="AC3444" s="22" t="str">
        <f>+_xlfn.XLOOKUP(Ventas_Oficina[[#This Row],[Nº de artículo]],AUXILIAR!A3442:A8349,AUXILIAR!D3442:D8349,"Error",0)</f>
        <v>Enviado a tiempo</v>
      </c>
      <c r="AD3444" s="22" t="str">
        <f>+IF(AND(Ventas_Oficina[[#This Row],[Total]]&gt;75000,Ventas_Oficina[[#This Row],[Envio a tiempo]]="Enviado a tiempo"),"Buena Venta","Venta Mala")</f>
        <v>Venta Mala</v>
      </c>
    </row>
    <row r="3445" spans="1:30" x14ac:dyDescent="0.25">
      <c r="A3445" s="25">
        <v>1552648</v>
      </c>
      <c r="B3445" s="5">
        <v>42122</v>
      </c>
      <c r="C3445" s="6" t="s">
        <v>359</v>
      </c>
      <c r="D3445" s="6" t="s">
        <v>36</v>
      </c>
      <c r="E3445" s="6" t="s">
        <v>12</v>
      </c>
      <c r="F3445" s="6" t="s">
        <v>13</v>
      </c>
      <c r="G3445" s="6" t="s">
        <v>1010</v>
      </c>
      <c r="H3445" s="6" t="s">
        <v>14</v>
      </c>
      <c r="I3445" s="6" t="s">
        <v>1016</v>
      </c>
      <c r="J3445" s="6" t="s">
        <v>1036</v>
      </c>
      <c r="K3445" s="6" t="s">
        <v>1261</v>
      </c>
      <c r="L3445" s="6" t="s">
        <v>1265</v>
      </c>
      <c r="M3445" s="6" t="s">
        <v>1272</v>
      </c>
      <c r="N3445" s="5">
        <v>42124</v>
      </c>
      <c r="O3445" s="7">
        <v>453</v>
      </c>
      <c r="P3445" s="7">
        <v>730</v>
      </c>
      <c r="Q3445" s="7">
        <v>277</v>
      </c>
      <c r="R3445" s="6">
        <v>3</v>
      </c>
      <c r="S3445" s="7">
        <v>2190</v>
      </c>
      <c r="T3445" s="8">
        <v>0</v>
      </c>
      <c r="U3445" s="7">
        <v>0</v>
      </c>
      <c r="V3445" s="7">
        <v>2190</v>
      </c>
      <c r="W3445" s="7">
        <v>772</v>
      </c>
      <c r="X3445" s="7">
        <v>27225</v>
      </c>
      <c r="Y3445" s="9">
        <f>+DAY('TABLA PRINCIPAL'!$B3445)</f>
        <v>28</v>
      </c>
      <c r="Z3445" s="9">
        <f>+MONTH('TABLA PRINCIPAL'!$B3445)</f>
        <v>4</v>
      </c>
      <c r="AA3445" s="9">
        <f>+YEAR('TABLA PRINCIPAL'!$B3445)</f>
        <v>2015</v>
      </c>
      <c r="AB3445" s="22" t="str">
        <f>+IF(Ventas_Oficina[[#This Row],[Total del pedido]]&gt;=100000,"SI","NO")</f>
        <v>NO</v>
      </c>
      <c r="AC3445" s="22" t="str">
        <f>+_xlfn.XLOOKUP(Ventas_Oficina[[#This Row],[Nº de artículo]],AUXILIAR!A3443:A8350,AUXILIAR!D3443:D8350,"Error",0)</f>
        <v>No enviado a tiempo</v>
      </c>
      <c r="AD3445" s="22" t="str">
        <f>+IF(AND(Ventas_Oficina[[#This Row],[Total]]&gt;75000,Ventas_Oficina[[#This Row],[Envio a tiempo]]="Enviado a tiempo"),"Buena Venta","Venta Mala")</f>
        <v>Venta Mala</v>
      </c>
    </row>
    <row r="3446" spans="1:30" x14ac:dyDescent="0.25">
      <c r="A3446" s="26">
        <v>1552648</v>
      </c>
      <c r="B3446" s="10">
        <v>42362</v>
      </c>
      <c r="C3446" s="11" t="s">
        <v>409</v>
      </c>
      <c r="D3446" s="11" t="s">
        <v>71</v>
      </c>
      <c r="E3446" s="11" t="s">
        <v>4</v>
      </c>
      <c r="F3446" s="11" t="s">
        <v>5</v>
      </c>
      <c r="G3446" s="11" t="s">
        <v>1007</v>
      </c>
      <c r="H3446" s="11" t="s">
        <v>17</v>
      </c>
      <c r="I3446" s="11" t="s">
        <v>1012</v>
      </c>
      <c r="J3446" s="11" t="s">
        <v>1044</v>
      </c>
      <c r="K3446" s="11" t="s">
        <v>1261</v>
      </c>
      <c r="L3446" s="11" t="s">
        <v>1265</v>
      </c>
      <c r="M3446" s="11" t="s">
        <v>1272</v>
      </c>
      <c r="N3446" s="10">
        <v>42364</v>
      </c>
      <c r="O3446" s="12">
        <v>118</v>
      </c>
      <c r="P3446" s="12">
        <v>188</v>
      </c>
      <c r="Q3446" s="12">
        <v>70</v>
      </c>
      <c r="R3446" s="11">
        <v>34</v>
      </c>
      <c r="S3446" s="12">
        <v>6392</v>
      </c>
      <c r="T3446" s="13">
        <v>0.09</v>
      </c>
      <c r="U3446" s="12">
        <v>575.28</v>
      </c>
      <c r="V3446" s="12">
        <v>5816.72</v>
      </c>
      <c r="W3446" s="12">
        <v>149</v>
      </c>
      <c r="X3446" s="12">
        <v>6968</v>
      </c>
      <c r="Y3446" s="14">
        <f>+DAY('TABLA PRINCIPAL'!$B3446)</f>
        <v>24</v>
      </c>
      <c r="Z3446" s="14">
        <f>+MONTH('TABLA PRINCIPAL'!$B3446)</f>
        <v>12</v>
      </c>
      <c r="AA3446" s="14">
        <f>+YEAR('TABLA PRINCIPAL'!$B3446)</f>
        <v>2015</v>
      </c>
      <c r="AB3446" s="22" t="str">
        <f>+IF(Ventas_Oficina[[#This Row],[Total del pedido]]&gt;=100000,"SI","NO")</f>
        <v>NO</v>
      </c>
      <c r="AC3446" s="22" t="str">
        <f>+_xlfn.XLOOKUP(Ventas_Oficina[[#This Row],[Nº de artículo]],AUXILIAR!A3444:A8351,AUXILIAR!D3444:D8351,"Error",0)</f>
        <v>Enviado a tiempo</v>
      </c>
      <c r="AD3446" s="22" t="str">
        <f>+IF(AND(Ventas_Oficina[[#This Row],[Total]]&gt;75000,Ventas_Oficina[[#This Row],[Envio a tiempo]]="Enviado a tiempo"),"Buena Venta","Venta Mala")</f>
        <v>Venta Mala</v>
      </c>
    </row>
    <row r="3447" spans="1:30" x14ac:dyDescent="0.25">
      <c r="A3447" s="25">
        <v>1553013</v>
      </c>
      <c r="B3447" s="5">
        <v>42026</v>
      </c>
      <c r="C3447" s="6" t="s">
        <v>89</v>
      </c>
      <c r="D3447" s="6" t="s">
        <v>76</v>
      </c>
      <c r="E3447" s="6" t="s">
        <v>4</v>
      </c>
      <c r="F3447" s="6" t="s">
        <v>5</v>
      </c>
      <c r="G3447" s="6" t="s">
        <v>1007</v>
      </c>
      <c r="H3447" s="6" t="s">
        <v>17</v>
      </c>
      <c r="I3447" s="6" t="s">
        <v>1015</v>
      </c>
      <c r="J3447" s="6" t="s">
        <v>1020</v>
      </c>
      <c r="K3447" s="6" t="s">
        <v>1261</v>
      </c>
      <c r="L3447" s="6" t="s">
        <v>1267</v>
      </c>
      <c r="M3447" s="6" t="s">
        <v>1272</v>
      </c>
      <c r="N3447" s="5">
        <v>42026</v>
      </c>
      <c r="O3447" s="7">
        <v>4211</v>
      </c>
      <c r="P3447" s="7">
        <v>8098</v>
      </c>
      <c r="Q3447" s="7">
        <v>3887</v>
      </c>
      <c r="R3447" s="6">
        <v>28</v>
      </c>
      <c r="S3447" s="7">
        <v>226744</v>
      </c>
      <c r="T3447" s="8">
        <v>0.09</v>
      </c>
      <c r="U3447" s="7">
        <v>20406.96</v>
      </c>
      <c r="V3447" s="7">
        <v>206337.04</v>
      </c>
      <c r="W3447" s="7">
        <v>718</v>
      </c>
      <c r="X3447" s="7">
        <v>61383</v>
      </c>
      <c r="Y3447" s="9">
        <f>+DAY('TABLA PRINCIPAL'!$B3447)</f>
        <v>22</v>
      </c>
      <c r="Z3447" s="9">
        <f>+MONTH('TABLA PRINCIPAL'!$B3447)</f>
        <v>1</v>
      </c>
      <c r="AA3447" s="9">
        <f>+YEAR('TABLA PRINCIPAL'!$B3447)</f>
        <v>2015</v>
      </c>
      <c r="AB3447" s="22" t="str">
        <f>+IF(Ventas_Oficina[[#This Row],[Total del pedido]]&gt;=100000,"SI","NO")</f>
        <v>SI</v>
      </c>
      <c r="AC3447" s="22" t="str">
        <f>+_xlfn.XLOOKUP(Ventas_Oficina[[#This Row],[Nº de artículo]],AUXILIAR!A3445:A8352,AUXILIAR!D3445:D8352,"Error",0)</f>
        <v>No enviado a tiempo</v>
      </c>
      <c r="AD3447" s="22" t="str">
        <f>+IF(AND(Ventas_Oficina[[#This Row],[Total]]&gt;75000,Ventas_Oficina[[#This Row],[Envio a tiempo]]="Enviado a tiempo"),"Buena Venta","Venta Mala")</f>
        <v>Venta Mala</v>
      </c>
    </row>
    <row r="3448" spans="1:30" x14ac:dyDescent="0.25">
      <c r="A3448" s="26">
        <v>1553013</v>
      </c>
      <c r="B3448" s="10">
        <v>42317</v>
      </c>
      <c r="C3448" s="11" t="s">
        <v>847</v>
      </c>
      <c r="D3448" s="11" t="s">
        <v>569</v>
      </c>
      <c r="E3448" s="11" t="s">
        <v>4</v>
      </c>
      <c r="F3448" s="11" t="s">
        <v>5</v>
      </c>
      <c r="G3448" s="11" t="s">
        <v>1008</v>
      </c>
      <c r="H3448" s="11" t="s">
        <v>27</v>
      </c>
      <c r="I3448" s="11" t="s">
        <v>1013</v>
      </c>
      <c r="J3448" s="11" t="s">
        <v>1053</v>
      </c>
      <c r="K3448" s="11" t="s">
        <v>1261</v>
      </c>
      <c r="L3448" s="11" t="s">
        <v>1267</v>
      </c>
      <c r="M3448" s="11" t="s">
        <v>1272</v>
      </c>
      <c r="N3448" s="10">
        <v>42319</v>
      </c>
      <c r="O3448" s="12">
        <v>37799</v>
      </c>
      <c r="P3448" s="12">
        <v>59999</v>
      </c>
      <c r="Q3448" s="12">
        <v>22200</v>
      </c>
      <c r="R3448" s="11">
        <v>41</v>
      </c>
      <c r="S3448" s="12">
        <v>2459959</v>
      </c>
      <c r="T3448" s="13">
        <v>0.03</v>
      </c>
      <c r="U3448" s="12">
        <v>73798.77</v>
      </c>
      <c r="V3448" s="12">
        <v>2386160.23</v>
      </c>
      <c r="W3448" s="12">
        <v>2449</v>
      </c>
      <c r="X3448" s="12">
        <v>740633</v>
      </c>
      <c r="Y3448" s="14">
        <f>+DAY('TABLA PRINCIPAL'!$B3448)</f>
        <v>9</v>
      </c>
      <c r="Z3448" s="14">
        <f>+MONTH('TABLA PRINCIPAL'!$B3448)</f>
        <v>11</v>
      </c>
      <c r="AA3448" s="14">
        <f>+YEAR('TABLA PRINCIPAL'!$B3448)</f>
        <v>2015</v>
      </c>
      <c r="AB3448" s="22" t="str">
        <f>+IF(Ventas_Oficina[[#This Row],[Total del pedido]]&gt;=100000,"SI","NO")</f>
        <v>SI</v>
      </c>
      <c r="AC3448" s="22" t="str">
        <f>+_xlfn.XLOOKUP(Ventas_Oficina[[#This Row],[Nº de artículo]],AUXILIAR!A3446:A8353,AUXILIAR!D3446:D8353,"Error",0)</f>
        <v>No enviado a tiempo</v>
      </c>
      <c r="AD3448" s="22" t="str">
        <f>+IF(AND(Ventas_Oficina[[#This Row],[Total]]&gt;75000,Ventas_Oficina[[#This Row],[Envio a tiempo]]="Enviado a tiempo"),"Buena Venta","Venta Mala")</f>
        <v>Venta Mala</v>
      </c>
    </row>
    <row r="3449" spans="1:30" x14ac:dyDescent="0.25">
      <c r="A3449" s="25">
        <v>1553013</v>
      </c>
      <c r="B3449" s="5">
        <v>42366</v>
      </c>
      <c r="C3449" s="6" t="s">
        <v>600</v>
      </c>
      <c r="D3449" s="6" t="s">
        <v>91</v>
      </c>
      <c r="E3449" s="6" t="s">
        <v>4</v>
      </c>
      <c r="F3449" s="6" t="s">
        <v>5</v>
      </c>
      <c r="G3449" s="6" t="s">
        <v>1010</v>
      </c>
      <c r="H3449" s="6" t="s">
        <v>24</v>
      </c>
      <c r="I3449" s="6" t="s">
        <v>1014</v>
      </c>
      <c r="J3449" s="6" t="s">
        <v>1053</v>
      </c>
      <c r="K3449" s="6" t="s">
        <v>1261</v>
      </c>
      <c r="L3449" s="6" t="s">
        <v>1267</v>
      </c>
      <c r="M3449" s="6" t="s">
        <v>1272</v>
      </c>
      <c r="N3449" s="5">
        <v>42373</v>
      </c>
      <c r="O3449" s="7">
        <v>37799</v>
      </c>
      <c r="P3449" s="7">
        <v>59999</v>
      </c>
      <c r="Q3449" s="7">
        <v>22200</v>
      </c>
      <c r="R3449" s="6">
        <v>34</v>
      </c>
      <c r="S3449" s="7">
        <v>2039966</v>
      </c>
      <c r="T3449" s="8">
        <v>0.02</v>
      </c>
      <c r="U3449" s="7">
        <v>40799.32</v>
      </c>
      <c r="V3449" s="7">
        <v>1999166.68</v>
      </c>
      <c r="W3449" s="7">
        <v>2449</v>
      </c>
      <c r="X3449" s="7">
        <v>940833</v>
      </c>
      <c r="Y3449" s="9">
        <f>+DAY('TABLA PRINCIPAL'!$B3449)</f>
        <v>28</v>
      </c>
      <c r="Z3449" s="9">
        <f>+MONTH('TABLA PRINCIPAL'!$B3449)</f>
        <v>12</v>
      </c>
      <c r="AA3449" s="9">
        <f>+YEAR('TABLA PRINCIPAL'!$B3449)</f>
        <v>2015</v>
      </c>
      <c r="AB3449" s="22" t="str">
        <f>+IF(Ventas_Oficina[[#This Row],[Total del pedido]]&gt;=100000,"SI","NO")</f>
        <v>SI</v>
      </c>
      <c r="AC3449" s="22" t="str">
        <f>+_xlfn.XLOOKUP(Ventas_Oficina[[#This Row],[Nº de artículo]],AUXILIAR!A3447:A8354,AUXILIAR!D3447:D8354,"Error",0)</f>
        <v>Enviado a tiempo</v>
      </c>
      <c r="AD3449" s="22" t="str">
        <f>+IF(AND(Ventas_Oficina[[#This Row],[Total]]&gt;75000,Ventas_Oficina[[#This Row],[Envio a tiempo]]="Enviado a tiempo"),"Buena Venta","Venta Mala")</f>
        <v>Buena Venta</v>
      </c>
    </row>
    <row r="3450" spans="1:30" x14ac:dyDescent="0.25">
      <c r="A3450" s="26">
        <v>1553013</v>
      </c>
      <c r="B3450" s="10">
        <v>41605</v>
      </c>
      <c r="C3450" s="11" t="s">
        <v>510</v>
      </c>
      <c r="D3450" s="11" t="s">
        <v>100</v>
      </c>
      <c r="E3450" s="11" t="s">
        <v>12</v>
      </c>
      <c r="F3450" s="11" t="s">
        <v>13</v>
      </c>
      <c r="G3450" s="11" t="s">
        <v>1010</v>
      </c>
      <c r="H3450" s="11" t="s">
        <v>42</v>
      </c>
      <c r="I3450" s="11" t="s">
        <v>1014</v>
      </c>
      <c r="J3450" s="11" t="s">
        <v>1060</v>
      </c>
      <c r="K3450" s="11" t="s">
        <v>1261</v>
      </c>
      <c r="L3450" s="11" t="s">
        <v>1267</v>
      </c>
      <c r="M3450" s="11" t="s">
        <v>1272</v>
      </c>
      <c r="N3450" s="10">
        <v>41605</v>
      </c>
      <c r="O3450" s="12">
        <v>1388</v>
      </c>
      <c r="P3450" s="12">
        <v>2238</v>
      </c>
      <c r="Q3450" s="12">
        <v>850</v>
      </c>
      <c r="R3450" s="11">
        <v>38</v>
      </c>
      <c r="S3450" s="12">
        <v>85044</v>
      </c>
      <c r="T3450" s="13">
        <v>0.09</v>
      </c>
      <c r="U3450" s="12">
        <v>7653.96</v>
      </c>
      <c r="V3450" s="12">
        <v>77390.039999999994</v>
      </c>
      <c r="W3450" s="12">
        <v>1510</v>
      </c>
      <c r="X3450" s="12">
        <v>26324</v>
      </c>
      <c r="Y3450" s="14">
        <f>+DAY('TABLA PRINCIPAL'!$B3450)</f>
        <v>27</v>
      </c>
      <c r="Z3450" s="14">
        <f>+MONTH('TABLA PRINCIPAL'!$B3450)</f>
        <v>11</v>
      </c>
      <c r="AA3450" s="14">
        <f>+YEAR('TABLA PRINCIPAL'!$B3450)</f>
        <v>2013</v>
      </c>
      <c r="AB3450" s="22" t="str">
        <f>+IF(Ventas_Oficina[[#This Row],[Total del pedido]]&gt;=100000,"SI","NO")</f>
        <v>NO</v>
      </c>
      <c r="AC3450" s="22" t="str">
        <f>+_xlfn.XLOOKUP(Ventas_Oficina[[#This Row],[Nº de artículo]],AUXILIAR!A3448:A8355,AUXILIAR!D3448:D8355,"Error",0)</f>
        <v>Enviado a tiempo</v>
      </c>
      <c r="AD3450" s="22" t="str">
        <f>+IF(AND(Ventas_Oficina[[#This Row],[Total]]&gt;75000,Ventas_Oficina[[#This Row],[Envio a tiempo]]="Enviado a tiempo"),"Buena Venta","Venta Mala")</f>
        <v>Venta Mala</v>
      </c>
    </row>
    <row r="3451" spans="1:30" x14ac:dyDescent="0.25">
      <c r="A3451" s="25">
        <v>1553379</v>
      </c>
      <c r="B3451" s="5">
        <v>42638</v>
      </c>
      <c r="C3451" s="6" t="s">
        <v>848</v>
      </c>
      <c r="D3451" s="6" t="s">
        <v>11</v>
      </c>
      <c r="E3451" s="6" t="s">
        <v>12</v>
      </c>
      <c r="F3451" s="6" t="s">
        <v>13</v>
      </c>
      <c r="G3451" s="6" t="s">
        <v>1009</v>
      </c>
      <c r="H3451" s="6" t="s">
        <v>14</v>
      </c>
      <c r="I3451" s="6" t="s">
        <v>1016</v>
      </c>
      <c r="J3451" s="6" t="s">
        <v>1246</v>
      </c>
      <c r="K3451" s="6" t="s">
        <v>1261</v>
      </c>
      <c r="L3451" s="6" t="s">
        <v>1267</v>
      </c>
      <c r="M3451" s="6" t="s">
        <v>1272</v>
      </c>
      <c r="N3451" s="5">
        <v>42640</v>
      </c>
      <c r="O3451" s="7">
        <v>419</v>
      </c>
      <c r="P3451" s="7">
        <v>1023</v>
      </c>
      <c r="Q3451" s="7">
        <v>604</v>
      </c>
      <c r="R3451" s="6">
        <v>42</v>
      </c>
      <c r="S3451" s="7">
        <v>42966</v>
      </c>
      <c r="T3451" s="8">
        <v>0.01</v>
      </c>
      <c r="U3451" s="7">
        <v>429.66</v>
      </c>
      <c r="V3451" s="7">
        <v>42536.34</v>
      </c>
      <c r="W3451" s="7">
        <v>468</v>
      </c>
      <c r="X3451" s="7">
        <v>30613</v>
      </c>
      <c r="Y3451" s="9">
        <f>+DAY('TABLA PRINCIPAL'!$B3451)</f>
        <v>25</v>
      </c>
      <c r="Z3451" s="9">
        <f>+MONTH('TABLA PRINCIPAL'!$B3451)</f>
        <v>9</v>
      </c>
      <c r="AA3451" s="9">
        <f>+YEAR('TABLA PRINCIPAL'!$B3451)</f>
        <v>2016</v>
      </c>
      <c r="AB3451" s="22" t="str">
        <f>+IF(Ventas_Oficina[[#This Row],[Total del pedido]]&gt;=100000,"SI","NO")</f>
        <v>NO</v>
      </c>
      <c r="AC3451" s="22" t="str">
        <f>+_xlfn.XLOOKUP(Ventas_Oficina[[#This Row],[Nº de artículo]],AUXILIAR!A3449:A8356,AUXILIAR!D3449:D8356,"Error",0)</f>
        <v>Enviado a tiempo</v>
      </c>
      <c r="AD3451" s="22" t="str">
        <f>+IF(AND(Ventas_Oficina[[#This Row],[Total]]&gt;75000,Ventas_Oficina[[#This Row],[Envio a tiempo]]="Enviado a tiempo"),"Buena Venta","Venta Mala")</f>
        <v>Venta Mala</v>
      </c>
    </row>
    <row r="3452" spans="1:30" x14ac:dyDescent="0.25">
      <c r="A3452" s="25">
        <v>1554109</v>
      </c>
      <c r="B3452" s="5">
        <v>42366</v>
      </c>
      <c r="C3452" s="6" t="s">
        <v>414</v>
      </c>
      <c r="D3452" s="6" t="s">
        <v>199</v>
      </c>
      <c r="E3452" s="6" t="s">
        <v>4</v>
      </c>
      <c r="F3452" s="6" t="s">
        <v>5</v>
      </c>
      <c r="G3452" s="6" t="s">
        <v>1009</v>
      </c>
      <c r="H3452" s="6" t="s">
        <v>24</v>
      </c>
      <c r="I3452" s="6" t="s">
        <v>1015</v>
      </c>
      <c r="J3452" s="6" t="s">
        <v>1035</v>
      </c>
      <c r="K3452" s="6" t="s">
        <v>1261</v>
      </c>
      <c r="L3452" s="6" t="s">
        <v>1265</v>
      </c>
      <c r="M3452" s="6" t="s">
        <v>1272</v>
      </c>
      <c r="N3452" s="5">
        <v>42359</v>
      </c>
      <c r="O3452" s="7">
        <v>882</v>
      </c>
      <c r="P3452" s="7">
        <v>2099</v>
      </c>
      <c r="Q3452" s="7">
        <v>1217</v>
      </c>
      <c r="R3452" s="6">
        <v>9</v>
      </c>
      <c r="S3452" s="7">
        <v>18891</v>
      </c>
      <c r="T3452" s="8">
        <v>0.03</v>
      </c>
      <c r="U3452" s="7">
        <v>566.73</v>
      </c>
      <c r="V3452" s="7">
        <v>18324.27</v>
      </c>
      <c r="W3452" s="7">
        <v>481</v>
      </c>
      <c r="X3452" s="7">
        <v>61562</v>
      </c>
      <c r="Y3452" s="9">
        <f>+DAY('TABLA PRINCIPAL'!$B3452)</f>
        <v>28</v>
      </c>
      <c r="Z3452" s="9">
        <f>+MONTH('TABLA PRINCIPAL'!$B3452)</f>
        <v>12</v>
      </c>
      <c r="AA3452" s="9">
        <f>+YEAR('TABLA PRINCIPAL'!$B3452)</f>
        <v>2015</v>
      </c>
      <c r="AB3452" s="22" t="str">
        <f>+IF(Ventas_Oficina[[#This Row],[Total del pedido]]&gt;=100000,"SI","NO")</f>
        <v>NO</v>
      </c>
      <c r="AC3452" s="22" t="str">
        <f>+_xlfn.XLOOKUP(Ventas_Oficina[[#This Row],[Nº de artículo]],AUXILIAR!A3451:A8358,AUXILIAR!D3451:D8358,"Error",0)</f>
        <v>No enviado a tiempo</v>
      </c>
      <c r="AD3452" s="22" t="str">
        <f>+IF(AND(Ventas_Oficina[[#This Row],[Total]]&gt;75000,Ventas_Oficina[[#This Row],[Envio a tiempo]]="Enviado a tiempo"),"Buena Venta","Venta Mala")</f>
        <v>Venta Mala</v>
      </c>
    </row>
    <row r="3453" spans="1:30" x14ac:dyDescent="0.25">
      <c r="A3453" s="26">
        <v>1554109</v>
      </c>
      <c r="B3453" s="10">
        <v>42019</v>
      </c>
      <c r="C3453" s="11" t="s">
        <v>813</v>
      </c>
      <c r="D3453" s="11" t="s">
        <v>97</v>
      </c>
      <c r="E3453" s="11" t="s">
        <v>12</v>
      </c>
      <c r="F3453" s="11" t="s">
        <v>13</v>
      </c>
      <c r="G3453" s="11" t="s">
        <v>1009</v>
      </c>
      <c r="H3453" s="11" t="s">
        <v>14</v>
      </c>
      <c r="I3453" s="11" t="s">
        <v>1012</v>
      </c>
      <c r="J3453" s="11" t="s">
        <v>1022</v>
      </c>
      <c r="K3453" s="11" t="s">
        <v>1261</v>
      </c>
      <c r="L3453" s="11" t="s">
        <v>1267</v>
      </c>
      <c r="M3453" s="11" t="s">
        <v>1273</v>
      </c>
      <c r="N3453" s="10">
        <v>42021</v>
      </c>
      <c r="O3453" s="12">
        <v>153</v>
      </c>
      <c r="P3453" s="12">
        <v>278</v>
      </c>
      <c r="Q3453" s="12">
        <v>125</v>
      </c>
      <c r="R3453" s="11">
        <v>32</v>
      </c>
      <c r="S3453" s="12">
        <v>8896</v>
      </c>
      <c r="T3453" s="13">
        <v>0.06</v>
      </c>
      <c r="U3453" s="12">
        <v>533.76</v>
      </c>
      <c r="V3453" s="12">
        <v>8362.24</v>
      </c>
      <c r="W3453" s="12">
        <v>134</v>
      </c>
      <c r="X3453" s="12">
        <v>7408</v>
      </c>
      <c r="Y3453" s="14">
        <f>+DAY('TABLA PRINCIPAL'!$B3453)</f>
        <v>15</v>
      </c>
      <c r="Z3453" s="14">
        <f>+MONTH('TABLA PRINCIPAL'!$B3453)</f>
        <v>1</v>
      </c>
      <c r="AA3453" s="14">
        <f>+YEAR('TABLA PRINCIPAL'!$B3453)</f>
        <v>2015</v>
      </c>
      <c r="AB3453" s="22" t="str">
        <f>+IF(Ventas_Oficina[[#This Row],[Total del pedido]]&gt;=100000,"SI","NO")</f>
        <v>NO</v>
      </c>
      <c r="AC3453" s="22" t="str">
        <f>+_xlfn.XLOOKUP(Ventas_Oficina[[#This Row],[Nº de artículo]],AUXILIAR!A3451:A8359,AUXILIAR!D3451:D8359,"Error",0)</f>
        <v>No enviado a tiempo</v>
      </c>
      <c r="AD3453" s="22" t="str">
        <f>+IF(AND(Ventas_Oficina[[#This Row],[Total]]&gt;75000,Ventas_Oficina[[#This Row],[Envio a tiempo]]="Enviado a tiempo"),"Buena Venta","Venta Mala")</f>
        <v>Venta Mala</v>
      </c>
    </row>
    <row r="3454" spans="1:30" x14ac:dyDescent="0.25">
      <c r="A3454" s="25">
        <v>1554109</v>
      </c>
      <c r="B3454" s="5">
        <v>42032</v>
      </c>
      <c r="C3454" s="6" t="s">
        <v>25</v>
      </c>
      <c r="D3454" s="6" t="s">
        <v>26</v>
      </c>
      <c r="E3454" s="6" t="s">
        <v>4</v>
      </c>
      <c r="F3454" s="6" t="s">
        <v>5</v>
      </c>
      <c r="G3454" s="6" t="s">
        <v>1008</v>
      </c>
      <c r="H3454" s="6" t="s">
        <v>27</v>
      </c>
      <c r="I3454" s="6" t="s">
        <v>1016</v>
      </c>
      <c r="J3454" s="6" t="s">
        <v>1072</v>
      </c>
      <c r="K3454" s="6" t="s">
        <v>1261</v>
      </c>
      <c r="L3454" s="6" t="s">
        <v>1265</v>
      </c>
      <c r="M3454" s="6" t="s">
        <v>1272</v>
      </c>
      <c r="N3454" s="5">
        <v>42033</v>
      </c>
      <c r="O3454" s="7">
        <v>194</v>
      </c>
      <c r="P3454" s="7">
        <v>308</v>
      </c>
      <c r="Q3454" s="7">
        <v>114</v>
      </c>
      <c r="R3454" s="6">
        <v>10</v>
      </c>
      <c r="S3454" s="7">
        <v>3080</v>
      </c>
      <c r="T3454" s="8">
        <v>0.04</v>
      </c>
      <c r="U3454" s="7">
        <v>123.2</v>
      </c>
      <c r="V3454" s="7">
        <v>2956.8</v>
      </c>
      <c r="W3454" s="7">
        <v>99</v>
      </c>
      <c r="X3454" s="7">
        <v>7223</v>
      </c>
      <c r="Y3454" s="9">
        <f>+DAY('TABLA PRINCIPAL'!$B3454)</f>
        <v>28</v>
      </c>
      <c r="Z3454" s="9">
        <f>+MONTH('TABLA PRINCIPAL'!$B3454)</f>
        <v>1</v>
      </c>
      <c r="AA3454" s="9">
        <f>+YEAR('TABLA PRINCIPAL'!$B3454)</f>
        <v>2015</v>
      </c>
      <c r="AB3454" s="22" t="str">
        <f>+IF(Ventas_Oficina[[#This Row],[Total del pedido]]&gt;=100000,"SI","NO")</f>
        <v>NO</v>
      </c>
      <c r="AC3454" s="22" t="str">
        <f>+_xlfn.XLOOKUP(Ventas_Oficina[[#This Row],[Nº de artículo]],AUXILIAR!A3452:A8360,AUXILIAR!D3452:D8360,"Error",0)</f>
        <v>Enviado a tiempo</v>
      </c>
      <c r="AD3454" s="22" t="str">
        <f>+IF(AND(Ventas_Oficina[[#This Row],[Total]]&gt;75000,Ventas_Oficina[[#This Row],[Envio a tiempo]]="Enviado a tiempo"),"Buena Venta","Venta Mala")</f>
        <v>Venta Mala</v>
      </c>
    </row>
    <row r="3455" spans="1:30" x14ac:dyDescent="0.25">
      <c r="A3455" s="26">
        <v>1554109</v>
      </c>
      <c r="B3455" s="10">
        <v>42238</v>
      </c>
      <c r="C3455" s="11" t="s">
        <v>440</v>
      </c>
      <c r="D3455" s="11" t="s">
        <v>268</v>
      </c>
      <c r="E3455" s="11" t="s">
        <v>4</v>
      </c>
      <c r="F3455" s="11" t="s">
        <v>5</v>
      </c>
      <c r="G3455" s="11" t="s">
        <v>1008</v>
      </c>
      <c r="H3455" s="11" t="s">
        <v>121</v>
      </c>
      <c r="I3455" s="11" t="s">
        <v>1016</v>
      </c>
      <c r="J3455" s="11" t="s">
        <v>1069</v>
      </c>
      <c r="K3455" s="11" t="s">
        <v>1262</v>
      </c>
      <c r="L3455" s="11" t="s">
        <v>1265</v>
      </c>
      <c r="M3455" s="11" t="s">
        <v>1273</v>
      </c>
      <c r="N3455" s="10">
        <v>42243</v>
      </c>
      <c r="O3455" s="12">
        <v>105</v>
      </c>
      <c r="P3455" s="12">
        <v>195</v>
      </c>
      <c r="Q3455" s="12">
        <v>90</v>
      </c>
      <c r="R3455" s="11">
        <v>36</v>
      </c>
      <c r="S3455" s="12">
        <v>7020</v>
      </c>
      <c r="T3455" s="13">
        <v>0</v>
      </c>
      <c r="U3455" s="12">
        <v>0</v>
      </c>
      <c r="V3455" s="12">
        <v>7020</v>
      </c>
      <c r="W3455" s="12">
        <v>163</v>
      </c>
      <c r="X3455" s="12">
        <v>9832</v>
      </c>
      <c r="Y3455" s="14">
        <f>+DAY('TABLA PRINCIPAL'!$B3455)</f>
        <v>22</v>
      </c>
      <c r="Z3455" s="14">
        <f>+MONTH('TABLA PRINCIPAL'!$B3455)</f>
        <v>8</v>
      </c>
      <c r="AA3455" s="14">
        <f>+YEAR('TABLA PRINCIPAL'!$B3455)</f>
        <v>2015</v>
      </c>
      <c r="AB3455" s="22" t="str">
        <f>+IF(Ventas_Oficina[[#This Row],[Total del pedido]]&gt;=100000,"SI","NO")</f>
        <v>NO</v>
      </c>
      <c r="AC3455" s="22" t="str">
        <f>+_xlfn.XLOOKUP(Ventas_Oficina[[#This Row],[Nº de artículo]],AUXILIAR!A3453:A8361,AUXILIAR!D3453:D8361,"Error",0)</f>
        <v>No enviado a tiempo</v>
      </c>
      <c r="AD3455" s="22" t="str">
        <f>+IF(AND(Ventas_Oficina[[#This Row],[Total]]&gt;75000,Ventas_Oficina[[#This Row],[Envio a tiempo]]="Enviado a tiempo"),"Buena Venta","Venta Mala")</f>
        <v>Venta Mala</v>
      </c>
    </row>
    <row r="3456" spans="1:30" x14ac:dyDescent="0.25">
      <c r="A3456" s="25">
        <v>1554474</v>
      </c>
      <c r="B3456" s="5">
        <v>42083</v>
      </c>
      <c r="C3456" s="6" t="s">
        <v>220</v>
      </c>
      <c r="D3456" s="6" t="s">
        <v>29</v>
      </c>
      <c r="E3456" s="6" t="s">
        <v>12</v>
      </c>
      <c r="F3456" s="6" t="s">
        <v>13</v>
      </c>
      <c r="G3456" s="6" t="s">
        <v>1009</v>
      </c>
      <c r="H3456" s="6" t="s">
        <v>14</v>
      </c>
      <c r="I3456" s="6" t="s">
        <v>1012</v>
      </c>
      <c r="J3456" s="6" t="s">
        <v>1019</v>
      </c>
      <c r="K3456" s="6" t="s">
        <v>1261</v>
      </c>
      <c r="L3456" s="6" t="s">
        <v>1267</v>
      </c>
      <c r="M3456" s="6" t="s">
        <v>1273</v>
      </c>
      <c r="N3456" s="5">
        <v>42084</v>
      </c>
      <c r="O3456" s="7">
        <v>24</v>
      </c>
      <c r="P3456" s="7">
        <v>126</v>
      </c>
      <c r="Q3456" s="7">
        <v>102</v>
      </c>
      <c r="R3456" s="6">
        <v>33</v>
      </c>
      <c r="S3456" s="7">
        <v>4158</v>
      </c>
      <c r="T3456" s="8">
        <v>0.04</v>
      </c>
      <c r="U3456" s="7">
        <v>166.32</v>
      </c>
      <c r="V3456" s="7">
        <v>3991.68</v>
      </c>
      <c r="W3456" s="7">
        <v>70</v>
      </c>
      <c r="X3456" s="7">
        <v>2592</v>
      </c>
      <c r="Y3456" s="9">
        <f>+DAY('TABLA PRINCIPAL'!$B3456)</f>
        <v>20</v>
      </c>
      <c r="Z3456" s="9">
        <f>+MONTH('TABLA PRINCIPAL'!$B3456)</f>
        <v>3</v>
      </c>
      <c r="AA3456" s="9">
        <f>+YEAR('TABLA PRINCIPAL'!$B3456)</f>
        <v>2015</v>
      </c>
      <c r="AB3456" s="22" t="str">
        <f>+IF(Ventas_Oficina[[#This Row],[Total del pedido]]&gt;=100000,"SI","NO")</f>
        <v>NO</v>
      </c>
      <c r="AC3456" s="22" t="str">
        <f>+_xlfn.XLOOKUP(Ventas_Oficina[[#This Row],[Nº de artículo]],AUXILIAR!A3454:A8362,AUXILIAR!D3454:D8362,"Error",0)</f>
        <v>No enviado a tiempo</v>
      </c>
      <c r="AD3456" s="22" t="str">
        <f>+IF(AND(Ventas_Oficina[[#This Row],[Total]]&gt;75000,Ventas_Oficina[[#This Row],[Envio a tiempo]]="Enviado a tiempo"),"Buena Venta","Venta Mala")</f>
        <v>Venta Mala</v>
      </c>
    </row>
    <row r="3457" spans="1:30" x14ac:dyDescent="0.25">
      <c r="A3457" s="26">
        <v>1554474</v>
      </c>
      <c r="B3457" s="10">
        <v>42458</v>
      </c>
      <c r="C3457" s="11" t="s">
        <v>682</v>
      </c>
      <c r="D3457" s="11" t="s">
        <v>400</v>
      </c>
      <c r="E3457" s="11" t="s">
        <v>4</v>
      </c>
      <c r="F3457" s="11" t="s">
        <v>5</v>
      </c>
      <c r="G3457" s="11" t="s">
        <v>1009</v>
      </c>
      <c r="H3457" s="11" t="s">
        <v>53</v>
      </c>
      <c r="I3457" s="11" t="s">
        <v>1012</v>
      </c>
      <c r="J3457" s="11" t="s">
        <v>1042</v>
      </c>
      <c r="K3457" s="11" t="s">
        <v>1261</v>
      </c>
      <c r="L3457" s="11" t="s">
        <v>1265</v>
      </c>
      <c r="M3457" s="11" t="s">
        <v>1272</v>
      </c>
      <c r="N3457" s="10">
        <v>42459</v>
      </c>
      <c r="O3457" s="12">
        <v>109</v>
      </c>
      <c r="P3457" s="12">
        <v>168</v>
      </c>
      <c r="Q3457" s="12">
        <v>59</v>
      </c>
      <c r="R3457" s="11">
        <v>34</v>
      </c>
      <c r="S3457" s="12">
        <v>5712</v>
      </c>
      <c r="T3457" s="13">
        <v>0.03</v>
      </c>
      <c r="U3457" s="12">
        <v>171.35999999999999</v>
      </c>
      <c r="V3457" s="12">
        <v>5540.64</v>
      </c>
      <c r="W3457" s="12">
        <v>100</v>
      </c>
      <c r="X3457" s="12">
        <v>3920</v>
      </c>
      <c r="Y3457" s="14">
        <f>+DAY('TABLA PRINCIPAL'!$B3457)</f>
        <v>29</v>
      </c>
      <c r="Z3457" s="14">
        <f>+MONTH('TABLA PRINCIPAL'!$B3457)</f>
        <v>3</v>
      </c>
      <c r="AA3457" s="14">
        <f>+YEAR('TABLA PRINCIPAL'!$B3457)</f>
        <v>2016</v>
      </c>
      <c r="AB3457" s="22" t="str">
        <f>+IF(Ventas_Oficina[[#This Row],[Total del pedido]]&gt;=100000,"SI","NO")</f>
        <v>NO</v>
      </c>
      <c r="AC3457" s="22" t="str">
        <f>+_xlfn.XLOOKUP(Ventas_Oficina[[#This Row],[Nº de artículo]],AUXILIAR!A3455:A8363,AUXILIAR!D3455:D8363,"Error",0)</f>
        <v>No enviado a tiempo</v>
      </c>
      <c r="AD3457" s="22" t="str">
        <f>+IF(AND(Ventas_Oficina[[#This Row],[Total]]&gt;75000,Ventas_Oficina[[#This Row],[Envio a tiempo]]="Enviado a tiempo"),"Buena Venta","Venta Mala")</f>
        <v>Venta Mala</v>
      </c>
    </row>
    <row r="3458" spans="1:30" x14ac:dyDescent="0.25">
      <c r="A3458" s="25">
        <v>1554474</v>
      </c>
      <c r="B3458" s="5">
        <v>42558</v>
      </c>
      <c r="C3458" s="6" t="s">
        <v>849</v>
      </c>
      <c r="D3458" s="6" t="s">
        <v>11</v>
      </c>
      <c r="E3458" s="6" t="s">
        <v>12</v>
      </c>
      <c r="F3458" s="6" t="s">
        <v>13</v>
      </c>
      <c r="G3458" s="6" t="s">
        <v>1008</v>
      </c>
      <c r="H3458" s="6" t="s">
        <v>14</v>
      </c>
      <c r="I3458" s="6" t="s">
        <v>1012</v>
      </c>
      <c r="J3458" s="6" t="s">
        <v>1161</v>
      </c>
      <c r="K3458" s="6" t="s">
        <v>1261</v>
      </c>
      <c r="L3458" s="6" t="s">
        <v>1265</v>
      </c>
      <c r="M3458" s="6" t="s">
        <v>1272</v>
      </c>
      <c r="N3458" s="5">
        <v>42560</v>
      </c>
      <c r="O3458" s="7">
        <v>157</v>
      </c>
      <c r="P3458" s="7">
        <v>328</v>
      </c>
      <c r="Q3458" s="7">
        <v>171</v>
      </c>
      <c r="R3458" s="6">
        <v>8</v>
      </c>
      <c r="S3458" s="7">
        <v>2624</v>
      </c>
      <c r="T3458" s="8">
        <v>0.08</v>
      </c>
      <c r="U3458" s="7">
        <v>209.92000000000002</v>
      </c>
      <c r="V3458" s="7">
        <v>2414.08</v>
      </c>
      <c r="W3458" s="7">
        <v>98</v>
      </c>
      <c r="X3458" s="7">
        <v>5854</v>
      </c>
      <c r="Y3458" s="9">
        <f>+DAY('TABLA PRINCIPAL'!$B3458)</f>
        <v>7</v>
      </c>
      <c r="Z3458" s="9">
        <f>+MONTH('TABLA PRINCIPAL'!$B3458)</f>
        <v>7</v>
      </c>
      <c r="AA3458" s="9">
        <f>+YEAR('TABLA PRINCIPAL'!$B3458)</f>
        <v>2016</v>
      </c>
      <c r="AB3458" s="22" t="str">
        <f>+IF(Ventas_Oficina[[#This Row],[Total del pedido]]&gt;=100000,"SI","NO")</f>
        <v>NO</v>
      </c>
      <c r="AC3458" s="22" t="str">
        <f>+_xlfn.XLOOKUP(Ventas_Oficina[[#This Row],[Nº de artículo]],AUXILIAR!A3456:A8364,AUXILIAR!D3456:D8364,"Error",0)</f>
        <v>No enviado a tiempo</v>
      </c>
      <c r="AD3458" s="22" t="str">
        <f>+IF(AND(Ventas_Oficina[[#This Row],[Total]]&gt;75000,Ventas_Oficina[[#This Row],[Envio a tiempo]]="Enviado a tiempo"),"Buena Venta","Venta Mala")</f>
        <v>Venta Mala</v>
      </c>
    </row>
    <row r="3459" spans="1:30" x14ac:dyDescent="0.25">
      <c r="A3459" s="26">
        <v>1554840</v>
      </c>
      <c r="B3459" s="10">
        <v>42455</v>
      </c>
      <c r="C3459" s="11" t="s">
        <v>231</v>
      </c>
      <c r="D3459" s="11" t="s">
        <v>71</v>
      </c>
      <c r="E3459" s="11" t="s">
        <v>4</v>
      </c>
      <c r="F3459" s="11" t="s">
        <v>5</v>
      </c>
      <c r="G3459" s="11" t="s">
        <v>1008</v>
      </c>
      <c r="H3459" s="11" t="s">
        <v>17</v>
      </c>
      <c r="I3459" s="11" t="s">
        <v>1012</v>
      </c>
      <c r="J3459" s="11" t="s">
        <v>1049</v>
      </c>
      <c r="K3459" s="11" t="s">
        <v>1261</v>
      </c>
      <c r="L3459" s="11" t="s">
        <v>1265</v>
      </c>
      <c r="M3459" s="11" t="s">
        <v>1272</v>
      </c>
      <c r="N3459" s="10">
        <v>42457</v>
      </c>
      <c r="O3459" s="12">
        <v>184</v>
      </c>
      <c r="P3459" s="12">
        <v>288</v>
      </c>
      <c r="Q3459" s="12">
        <v>104</v>
      </c>
      <c r="R3459" s="11">
        <v>39</v>
      </c>
      <c r="S3459" s="12">
        <v>11232</v>
      </c>
      <c r="T3459" s="13">
        <v>7.0000000000000007E-2</v>
      </c>
      <c r="U3459" s="12">
        <v>786.24000000000012</v>
      </c>
      <c r="V3459" s="12">
        <v>10445.76</v>
      </c>
      <c r="W3459" s="12">
        <v>99</v>
      </c>
      <c r="X3459" s="12">
        <v>2943</v>
      </c>
      <c r="Y3459" s="14">
        <f>+DAY('TABLA PRINCIPAL'!$B3459)</f>
        <v>26</v>
      </c>
      <c r="Z3459" s="14">
        <f>+MONTH('TABLA PRINCIPAL'!$B3459)</f>
        <v>3</v>
      </c>
      <c r="AA3459" s="14">
        <f>+YEAR('TABLA PRINCIPAL'!$B3459)</f>
        <v>2016</v>
      </c>
      <c r="AB3459" s="22" t="str">
        <f>+IF(Ventas_Oficina[[#This Row],[Total del pedido]]&gt;=100000,"SI","NO")</f>
        <v>NO</v>
      </c>
      <c r="AC3459" s="22" t="str">
        <f>+_xlfn.XLOOKUP(Ventas_Oficina[[#This Row],[Nº de artículo]],AUXILIAR!A3457:A8365,AUXILIAR!D3457:D8365,"Error",0)</f>
        <v>Enviado a tiempo</v>
      </c>
      <c r="AD3459" s="22" t="str">
        <f>+IF(AND(Ventas_Oficina[[#This Row],[Total]]&gt;75000,Ventas_Oficina[[#This Row],[Envio a tiempo]]="Enviado a tiempo"),"Buena Venta","Venta Mala")</f>
        <v>Venta Mala</v>
      </c>
    </row>
    <row r="3460" spans="1:30" x14ac:dyDescent="0.25">
      <c r="A3460" s="25">
        <v>1554840</v>
      </c>
      <c r="B3460" s="5">
        <v>42275</v>
      </c>
      <c r="C3460" s="6" t="s">
        <v>72</v>
      </c>
      <c r="D3460" s="6" t="s">
        <v>21</v>
      </c>
      <c r="E3460" s="6" t="s">
        <v>4</v>
      </c>
      <c r="F3460" s="6" t="s">
        <v>5</v>
      </c>
      <c r="G3460" s="6" t="s">
        <v>1007</v>
      </c>
      <c r="H3460" s="6" t="s">
        <v>6</v>
      </c>
      <c r="I3460" s="6" t="s">
        <v>1012</v>
      </c>
      <c r="J3460" s="6" t="s">
        <v>1066</v>
      </c>
      <c r="K3460" s="6" t="s">
        <v>1261</v>
      </c>
      <c r="L3460" s="6" t="s">
        <v>1265</v>
      </c>
      <c r="M3460" s="6" t="s">
        <v>1272</v>
      </c>
      <c r="N3460" s="5">
        <v>42277</v>
      </c>
      <c r="O3460" s="7">
        <v>1364</v>
      </c>
      <c r="P3460" s="7">
        <v>2098</v>
      </c>
      <c r="Q3460" s="7">
        <v>734</v>
      </c>
      <c r="R3460" s="6">
        <v>18</v>
      </c>
      <c r="S3460" s="7">
        <v>37764</v>
      </c>
      <c r="T3460" s="8">
        <v>0.02</v>
      </c>
      <c r="U3460" s="7">
        <v>755.28</v>
      </c>
      <c r="V3460" s="7">
        <v>37008.720000000001</v>
      </c>
      <c r="W3460" s="7">
        <v>149</v>
      </c>
      <c r="X3460" s="7">
        <v>64433</v>
      </c>
      <c r="Y3460" s="9">
        <f>+DAY('TABLA PRINCIPAL'!$B3460)</f>
        <v>28</v>
      </c>
      <c r="Z3460" s="9">
        <f>+MONTH('TABLA PRINCIPAL'!$B3460)</f>
        <v>9</v>
      </c>
      <c r="AA3460" s="9">
        <f>+YEAR('TABLA PRINCIPAL'!$B3460)</f>
        <v>2015</v>
      </c>
      <c r="AB3460" s="22" t="str">
        <f>+IF(Ventas_Oficina[[#This Row],[Total del pedido]]&gt;=100000,"SI","NO")</f>
        <v>NO</v>
      </c>
      <c r="AC3460" s="22" t="str">
        <f>+_xlfn.XLOOKUP(Ventas_Oficina[[#This Row],[Nº de artículo]],AUXILIAR!A3458:A8366,AUXILIAR!D3458:D8366,"Error",0)</f>
        <v>Enviado a tiempo</v>
      </c>
      <c r="AD3460" s="22" t="str">
        <f>+IF(AND(Ventas_Oficina[[#This Row],[Total]]&gt;75000,Ventas_Oficina[[#This Row],[Envio a tiempo]]="Enviado a tiempo"),"Buena Venta","Venta Mala")</f>
        <v>Venta Mala</v>
      </c>
    </row>
    <row r="3461" spans="1:30" x14ac:dyDescent="0.25">
      <c r="A3461" s="26">
        <v>1554840</v>
      </c>
      <c r="B3461" s="10">
        <v>42366</v>
      </c>
      <c r="C3461" s="11" t="s">
        <v>816</v>
      </c>
      <c r="D3461" s="11" t="s">
        <v>179</v>
      </c>
      <c r="E3461" s="11" t="s">
        <v>4</v>
      </c>
      <c r="F3461" s="11" t="s">
        <v>5</v>
      </c>
      <c r="G3461" s="11" t="s">
        <v>1007</v>
      </c>
      <c r="H3461" s="11" t="s">
        <v>6</v>
      </c>
      <c r="I3461" s="11" t="s">
        <v>1014</v>
      </c>
      <c r="J3461" s="11" t="s">
        <v>1044</v>
      </c>
      <c r="K3461" s="11" t="s">
        <v>1262</v>
      </c>
      <c r="L3461" s="11" t="s">
        <v>1270</v>
      </c>
      <c r="M3461" s="11" t="s">
        <v>1274</v>
      </c>
      <c r="N3461" s="10">
        <v>42368</v>
      </c>
      <c r="O3461" s="12">
        <v>118</v>
      </c>
      <c r="P3461" s="12">
        <v>188</v>
      </c>
      <c r="Q3461" s="12">
        <v>70</v>
      </c>
      <c r="R3461" s="11">
        <v>49</v>
      </c>
      <c r="S3461" s="12">
        <v>9212</v>
      </c>
      <c r="T3461" s="13">
        <v>0.04</v>
      </c>
      <c r="U3461" s="12">
        <v>368.48</v>
      </c>
      <c r="V3461" s="12">
        <v>8843.52</v>
      </c>
      <c r="W3461" s="12">
        <v>149</v>
      </c>
      <c r="X3461" s="12">
        <v>320</v>
      </c>
      <c r="Y3461" s="14">
        <f>+DAY('TABLA PRINCIPAL'!$B3461)</f>
        <v>28</v>
      </c>
      <c r="Z3461" s="14">
        <f>+MONTH('TABLA PRINCIPAL'!$B3461)</f>
        <v>12</v>
      </c>
      <c r="AA3461" s="14">
        <f>+YEAR('TABLA PRINCIPAL'!$B3461)</f>
        <v>2015</v>
      </c>
      <c r="AB3461" s="22" t="str">
        <f>+IF(Ventas_Oficina[[#This Row],[Total del pedido]]&gt;=100000,"SI","NO")</f>
        <v>NO</v>
      </c>
      <c r="AC3461" s="22" t="str">
        <f>+_xlfn.XLOOKUP(Ventas_Oficina[[#This Row],[Nº de artículo]],AUXILIAR!A3459:A8367,AUXILIAR!D3459:D8367,"Error",0)</f>
        <v>Enviado a tiempo</v>
      </c>
      <c r="AD3461" s="22" t="str">
        <f>+IF(AND(Ventas_Oficina[[#This Row],[Total]]&gt;75000,Ventas_Oficina[[#This Row],[Envio a tiempo]]="Enviado a tiempo"),"Buena Venta","Venta Mala")</f>
        <v>Venta Mala</v>
      </c>
    </row>
    <row r="3462" spans="1:30" x14ac:dyDescent="0.25">
      <c r="A3462" s="25">
        <v>1554840</v>
      </c>
      <c r="B3462" s="5">
        <v>42686</v>
      </c>
      <c r="C3462" s="6" t="s">
        <v>93</v>
      </c>
      <c r="D3462" s="6" t="s">
        <v>76</v>
      </c>
      <c r="E3462" s="6" t="s">
        <v>4</v>
      </c>
      <c r="F3462" s="6" t="s">
        <v>5</v>
      </c>
      <c r="G3462" s="6" t="s">
        <v>1010</v>
      </c>
      <c r="H3462" s="6" t="s">
        <v>17</v>
      </c>
      <c r="I3462" s="6" t="s">
        <v>1016</v>
      </c>
      <c r="J3462" s="6" t="s">
        <v>1022</v>
      </c>
      <c r="K3462" s="6" t="s">
        <v>1261</v>
      </c>
      <c r="L3462" s="6" t="s">
        <v>1265</v>
      </c>
      <c r="M3462" s="6" t="s">
        <v>1272</v>
      </c>
      <c r="N3462" s="5">
        <v>42687</v>
      </c>
      <c r="O3462" s="7">
        <v>153</v>
      </c>
      <c r="P3462" s="7">
        <v>278</v>
      </c>
      <c r="Q3462" s="7">
        <v>125</v>
      </c>
      <c r="R3462" s="6">
        <v>26</v>
      </c>
      <c r="S3462" s="7">
        <v>7228</v>
      </c>
      <c r="T3462" s="8">
        <v>0.01</v>
      </c>
      <c r="U3462" s="7">
        <v>72.28</v>
      </c>
      <c r="V3462" s="7">
        <v>7155.72</v>
      </c>
      <c r="W3462" s="7">
        <v>134</v>
      </c>
      <c r="X3462" s="7">
        <v>5620</v>
      </c>
      <c r="Y3462" s="9">
        <f>+DAY('TABLA PRINCIPAL'!$B3462)</f>
        <v>12</v>
      </c>
      <c r="Z3462" s="9">
        <f>+MONTH('TABLA PRINCIPAL'!$B3462)</f>
        <v>11</v>
      </c>
      <c r="AA3462" s="9">
        <f>+YEAR('TABLA PRINCIPAL'!$B3462)</f>
        <v>2016</v>
      </c>
      <c r="AB3462" s="22" t="str">
        <f>+IF(Ventas_Oficina[[#This Row],[Total del pedido]]&gt;=100000,"SI","NO")</f>
        <v>NO</v>
      </c>
      <c r="AC3462" s="22" t="str">
        <f>+_xlfn.XLOOKUP(Ventas_Oficina[[#This Row],[Nº de artículo]],AUXILIAR!A3460:A8368,AUXILIAR!D3460:D8368,"Error",0)</f>
        <v>Enviado a tiempo</v>
      </c>
      <c r="AD3462" s="22" t="str">
        <f>+IF(AND(Ventas_Oficina[[#This Row],[Total]]&gt;75000,Ventas_Oficina[[#This Row],[Envio a tiempo]]="Enviado a tiempo"),"Buena Venta","Venta Mala")</f>
        <v>Venta Mala</v>
      </c>
    </row>
    <row r="3463" spans="1:30" x14ac:dyDescent="0.25">
      <c r="A3463" s="26">
        <v>1555205</v>
      </c>
      <c r="B3463" s="10">
        <v>42697</v>
      </c>
      <c r="C3463" s="11" t="s">
        <v>850</v>
      </c>
      <c r="D3463" s="11" t="s">
        <v>129</v>
      </c>
      <c r="E3463" s="11" t="s">
        <v>4</v>
      </c>
      <c r="F3463" s="11" t="s">
        <v>5</v>
      </c>
      <c r="G3463" s="11" t="s">
        <v>1009</v>
      </c>
      <c r="H3463" s="11" t="s">
        <v>6</v>
      </c>
      <c r="I3463" s="11" t="s">
        <v>1016</v>
      </c>
      <c r="J3463" s="11" t="s">
        <v>1134</v>
      </c>
      <c r="K3463" s="11" t="s">
        <v>1261</v>
      </c>
      <c r="L3463" s="11" t="s">
        <v>1265</v>
      </c>
      <c r="M3463" s="11" t="s">
        <v>1272</v>
      </c>
      <c r="N3463" s="10">
        <v>42699</v>
      </c>
      <c r="O3463" s="12">
        <v>792</v>
      </c>
      <c r="P3463" s="12">
        <v>1299</v>
      </c>
      <c r="Q3463" s="12">
        <v>507</v>
      </c>
      <c r="R3463" s="11">
        <v>12</v>
      </c>
      <c r="S3463" s="12">
        <v>15588</v>
      </c>
      <c r="T3463" s="13">
        <v>7.0000000000000007E-2</v>
      </c>
      <c r="U3463" s="12">
        <v>1091.1600000000001</v>
      </c>
      <c r="V3463" s="12">
        <v>14496.84</v>
      </c>
      <c r="W3463" s="12">
        <v>944</v>
      </c>
      <c r="X3463" s="12">
        <v>283809</v>
      </c>
      <c r="Y3463" s="14">
        <f>+DAY('TABLA PRINCIPAL'!$B3463)</f>
        <v>23</v>
      </c>
      <c r="Z3463" s="14">
        <f>+MONTH('TABLA PRINCIPAL'!$B3463)</f>
        <v>11</v>
      </c>
      <c r="AA3463" s="14">
        <f>+YEAR('TABLA PRINCIPAL'!$B3463)</f>
        <v>2016</v>
      </c>
      <c r="AB3463" s="22" t="str">
        <f>+IF(Ventas_Oficina[[#This Row],[Total del pedido]]&gt;=100000,"SI","NO")</f>
        <v>NO</v>
      </c>
      <c r="AC3463" s="22" t="str">
        <f>+_xlfn.XLOOKUP(Ventas_Oficina[[#This Row],[Nº de artículo]],AUXILIAR!A3461:A8369,AUXILIAR!D3461:D8369,"Error",0)</f>
        <v>Enviado a tiempo</v>
      </c>
      <c r="AD3463" s="22" t="str">
        <f>+IF(AND(Ventas_Oficina[[#This Row],[Total]]&gt;75000,Ventas_Oficina[[#This Row],[Envio a tiempo]]="Enviado a tiempo"),"Buena Venta","Venta Mala")</f>
        <v>Buena Venta</v>
      </c>
    </row>
    <row r="3464" spans="1:30" x14ac:dyDescent="0.25">
      <c r="A3464" s="25">
        <v>1555205</v>
      </c>
      <c r="B3464" s="5">
        <v>42126</v>
      </c>
      <c r="C3464" s="6" t="s">
        <v>851</v>
      </c>
      <c r="D3464" s="6" t="s">
        <v>174</v>
      </c>
      <c r="E3464" s="6" t="s">
        <v>4</v>
      </c>
      <c r="F3464" s="6" t="s">
        <v>5</v>
      </c>
      <c r="G3464" s="6" t="s">
        <v>1007</v>
      </c>
      <c r="H3464" s="6" t="s">
        <v>121</v>
      </c>
      <c r="I3464" s="6" t="s">
        <v>1013</v>
      </c>
      <c r="J3464" s="6" t="s">
        <v>1077</v>
      </c>
      <c r="K3464" s="6" t="s">
        <v>1262</v>
      </c>
      <c r="L3464" s="6" t="s">
        <v>1265</v>
      </c>
      <c r="M3464" s="6" t="s">
        <v>1272</v>
      </c>
      <c r="N3464" s="5">
        <v>42127</v>
      </c>
      <c r="O3464" s="7">
        <v>403</v>
      </c>
      <c r="P3464" s="7">
        <v>938</v>
      </c>
      <c r="Q3464" s="7">
        <v>535</v>
      </c>
      <c r="R3464" s="6">
        <v>45</v>
      </c>
      <c r="S3464" s="7">
        <v>42210</v>
      </c>
      <c r="T3464" s="8">
        <v>0</v>
      </c>
      <c r="U3464" s="7">
        <v>0</v>
      </c>
      <c r="V3464" s="7">
        <v>42210</v>
      </c>
      <c r="W3464" s="7">
        <v>728</v>
      </c>
      <c r="X3464" s="7">
        <v>24878</v>
      </c>
      <c r="Y3464" s="9">
        <f>+DAY('TABLA PRINCIPAL'!$B3464)</f>
        <v>2</v>
      </c>
      <c r="Z3464" s="9">
        <f>+MONTH('TABLA PRINCIPAL'!$B3464)</f>
        <v>5</v>
      </c>
      <c r="AA3464" s="9">
        <f>+YEAR('TABLA PRINCIPAL'!$B3464)</f>
        <v>2015</v>
      </c>
      <c r="AB3464" s="22" t="str">
        <f>+IF(Ventas_Oficina[[#This Row],[Total del pedido]]&gt;=100000,"SI","NO")</f>
        <v>NO</v>
      </c>
      <c r="AC3464" s="22" t="str">
        <f>+_xlfn.XLOOKUP(Ventas_Oficina[[#This Row],[Nº de artículo]],AUXILIAR!A3462:A8370,AUXILIAR!D3462:D8370,"Error",0)</f>
        <v>Enviado a tiempo</v>
      </c>
      <c r="AD3464" s="22" t="str">
        <f>+IF(AND(Ventas_Oficina[[#This Row],[Total]]&gt;75000,Ventas_Oficina[[#This Row],[Envio a tiempo]]="Enviado a tiempo"),"Buena Venta","Venta Mala")</f>
        <v>Venta Mala</v>
      </c>
    </row>
    <row r="3465" spans="1:30" x14ac:dyDescent="0.25">
      <c r="A3465" s="26">
        <v>1555205</v>
      </c>
      <c r="B3465" s="10">
        <v>42455</v>
      </c>
      <c r="C3465" s="11" t="s">
        <v>852</v>
      </c>
      <c r="D3465" s="11" t="s">
        <v>537</v>
      </c>
      <c r="E3465" s="11" t="s">
        <v>4</v>
      </c>
      <c r="F3465" s="11" t="s">
        <v>5</v>
      </c>
      <c r="G3465" s="11" t="s">
        <v>1007</v>
      </c>
      <c r="H3465" s="11" t="s">
        <v>53</v>
      </c>
      <c r="I3465" s="11" t="s">
        <v>1012</v>
      </c>
      <c r="J3465" s="11" t="s">
        <v>1080</v>
      </c>
      <c r="K3465" s="11" t="s">
        <v>1261</v>
      </c>
      <c r="L3465" s="11" t="s">
        <v>1267</v>
      </c>
      <c r="M3465" s="11" t="s">
        <v>1273</v>
      </c>
      <c r="N3465" s="10">
        <v>42457</v>
      </c>
      <c r="O3465" s="12">
        <v>350</v>
      </c>
      <c r="P3465" s="12">
        <v>574</v>
      </c>
      <c r="Q3465" s="12">
        <v>224</v>
      </c>
      <c r="R3465" s="11">
        <v>38</v>
      </c>
      <c r="S3465" s="12">
        <v>21812</v>
      </c>
      <c r="T3465" s="13">
        <v>7.0000000000000007E-2</v>
      </c>
      <c r="U3465" s="12">
        <v>1526.8400000000001</v>
      </c>
      <c r="V3465" s="12">
        <v>20285.16</v>
      </c>
      <c r="W3465" s="12">
        <v>501</v>
      </c>
      <c r="X3465" s="12">
        <v>24352</v>
      </c>
      <c r="Y3465" s="14">
        <f>+DAY('TABLA PRINCIPAL'!$B3465)</f>
        <v>26</v>
      </c>
      <c r="Z3465" s="14">
        <f>+MONTH('TABLA PRINCIPAL'!$B3465)</f>
        <v>3</v>
      </c>
      <c r="AA3465" s="14">
        <f>+YEAR('TABLA PRINCIPAL'!$B3465)</f>
        <v>2016</v>
      </c>
      <c r="AB3465" s="22" t="str">
        <f>+IF(Ventas_Oficina[[#This Row],[Total del pedido]]&gt;=100000,"SI","NO")</f>
        <v>NO</v>
      </c>
      <c r="AC3465" s="22" t="str">
        <f>+_xlfn.XLOOKUP(Ventas_Oficina[[#This Row],[Nº de artículo]],AUXILIAR!A3463:A8371,AUXILIAR!D3463:D8371,"Error",0)</f>
        <v>No enviado a tiempo</v>
      </c>
      <c r="AD3465" s="22" t="str">
        <f>+IF(AND(Ventas_Oficina[[#This Row],[Total]]&gt;75000,Ventas_Oficina[[#This Row],[Envio a tiempo]]="Enviado a tiempo"),"Buena Venta","Venta Mala")</f>
        <v>Venta Mala</v>
      </c>
    </row>
    <row r="3466" spans="1:30" x14ac:dyDescent="0.25">
      <c r="A3466" s="26">
        <v>1555205</v>
      </c>
      <c r="B3466" s="10">
        <v>42495</v>
      </c>
      <c r="C3466" s="11" t="s">
        <v>828</v>
      </c>
      <c r="D3466" s="11" t="s">
        <v>81</v>
      </c>
      <c r="E3466" s="11" t="s">
        <v>4</v>
      </c>
      <c r="F3466" s="11" t="s">
        <v>5</v>
      </c>
      <c r="G3466" s="11" t="s">
        <v>1008</v>
      </c>
      <c r="H3466" s="11" t="s">
        <v>34</v>
      </c>
      <c r="I3466" s="11" t="s">
        <v>1016</v>
      </c>
      <c r="J3466" s="11" t="s">
        <v>1066</v>
      </c>
      <c r="K3466" s="11" t="s">
        <v>1261</v>
      </c>
      <c r="L3466" s="11" t="s">
        <v>1266</v>
      </c>
      <c r="M3466" s="11" t="s">
        <v>1272</v>
      </c>
      <c r="N3466" s="10">
        <v>42497</v>
      </c>
      <c r="O3466" s="12">
        <v>1364</v>
      </c>
      <c r="P3466" s="12">
        <v>2098</v>
      </c>
      <c r="Q3466" s="12">
        <v>734</v>
      </c>
      <c r="R3466" s="11">
        <v>39</v>
      </c>
      <c r="S3466" s="12">
        <v>81822</v>
      </c>
      <c r="T3466" s="13">
        <v>0.04</v>
      </c>
      <c r="U3466" s="12">
        <v>3272.88</v>
      </c>
      <c r="V3466" s="12">
        <v>78549.119999999995</v>
      </c>
      <c r="W3466" s="12">
        <v>149</v>
      </c>
      <c r="X3466" s="12">
        <v>14978</v>
      </c>
      <c r="Y3466" s="14">
        <f>+DAY('TABLA PRINCIPAL'!$B3466)</f>
        <v>5</v>
      </c>
      <c r="Z3466" s="14">
        <f>+MONTH('TABLA PRINCIPAL'!$B3466)</f>
        <v>5</v>
      </c>
      <c r="AA3466" s="14">
        <f>+YEAR('TABLA PRINCIPAL'!$B3466)</f>
        <v>2016</v>
      </c>
      <c r="AB3466" s="22" t="str">
        <f>+IF(Ventas_Oficina[[#This Row],[Total del pedido]]&gt;=100000,"SI","NO")</f>
        <v>NO</v>
      </c>
      <c r="AC3466" s="22" t="str">
        <f>+_xlfn.XLOOKUP(Ventas_Oficina[[#This Row],[Nº de artículo]],AUXILIAR!A3465:A8373,AUXILIAR!D3465:D8373,"Error",0)</f>
        <v>Enviado a tiempo</v>
      </c>
      <c r="AD3466" s="22" t="str">
        <f>+IF(AND(Ventas_Oficina[[#This Row],[Total]]&gt;75000,Ventas_Oficina[[#This Row],[Envio a tiempo]]="Enviado a tiempo"),"Buena Venta","Venta Mala")</f>
        <v>Venta Mala</v>
      </c>
    </row>
    <row r="3467" spans="1:30" x14ac:dyDescent="0.25">
      <c r="A3467" s="25">
        <v>1555205</v>
      </c>
      <c r="B3467" s="5">
        <v>42347</v>
      </c>
      <c r="C3467" s="6" t="s">
        <v>148</v>
      </c>
      <c r="D3467" s="6" t="s">
        <v>36</v>
      </c>
      <c r="E3467" s="6" t="s">
        <v>12</v>
      </c>
      <c r="F3467" s="6" t="s">
        <v>13</v>
      </c>
      <c r="G3467" s="6" t="s">
        <v>1010</v>
      </c>
      <c r="H3467" s="6" t="s">
        <v>14</v>
      </c>
      <c r="I3467" s="6" t="s">
        <v>1016</v>
      </c>
      <c r="J3467" s="6" t="s">
        <v>1024</v>
      </c>
      <c r="K3467" s="6" t="s">
        <v>1261</v>
      </c>
      <c r="L3467" s="6" t="s">
        <v>1265</v>
      </c>
      <c r="M3467" s="6" t="s">
        <v>1272</v>
      </c>
      <c r="N3467" s="5">
        <v>42347</v>
      </c>
      <c r="O3467" s="7">
        <v>160</v>
      </c>
      <c r="P3467" s="7">
        <v>262</v>
      </c>
      <c r="Q3467" s="7">
        <v>102</v>
      </c>
      <c r="R3467" s="6">
        <v>18</v>
      </c>
      <c r="S3467" s="7">
        <v>4716</v>
      </c>
      <c r="T3467" s="8">
        <v>0.03</v>
      </c>
      <c r="U3467" s="7">
        <v>141.47999999999999</v>
      </c>
      <c r="V3467" s="7">
        <v>4574.5200000000004</v>
      </c>
      <c r="W3467" s="7">
        <v>80</v>
      </c>
      <c r="X3467" s="7">
        <v>6344</v>
      </c>
      <c r="Y3467" s="9">
        <f>+DAY('TABLA PRINCIPAL'!$B3467)</f>
        <v>9</v>
      </c>
      <c r="Z3467" s="9">
        <f>+MONTH('TABLA PRINCIPAL'!$B3467)</f>
        <v>12</v>
      </c>
      <c r="AA3467" s="9">
        <f>+YEAR('TABLA PRINCIPAL'!$B3467)</f>
        <v>2015</v>
      </c>
      <c r="AB3467" s="22" t="str">
        <f>+IF(Ventas_Oficina[[#This Row],[Total del pedido]]&gt;=100000,"SI","NO")</f>
        <v>NO</v>
      </c>
      <c r="AC3467" s="22" t="str">
        <f>+_xlfn.XLOOKUP(Ventas_Oficina[[#This Row],[Nº de artículo]],AUXILIAR!A3465:A8374,AUXILIAR!D3465:D8374,"Error",0)</f>
        <v>Enviado a tiempo</v>
      </c>
      <c r="AD3467" s="22" t="str">
        <f>+IF(AND(Ventas_Oficina[[#This Row],[Total]]&gt;75000,Ventas_Oficina[[#This Row],[Envio a tiempo]]="Enviado a tiempo"),"Buena Venta","Venta Mala")</f>
        <v>Venta Mala</v>
      </c>
    </row>
    <row r="3468" spans="1:30" x14ac:dyDescent="0.25">
      <c r="A3468" s="26">
        <v>1555205</v>
      </c>
      <c r="B3468" s="10">
        <v>42088</v>
      </c>
      <c r="C3468" s="11" t="s">
        <v>482</v>
      </c>
      <c r="D3468" s="11" t="s">
        <v>853</v>
      </c>
      <c r="E3468" s="11" t="s">
        <v>12</v>
      </c>
      <c r="F3468" s="11" t="s">
        <v>13</v>
      </c>
      <c r="G3468" s="11" t="s">
        <v>1009</v>
      </c>
      <c r="H3468" s="11" t="s">
        <v>121</v>
      </c>
      <c r="I3468" s="11" t="s">
        <v>1016</v>
      </c>
      <c r="J3468" s="11" t="s">
        <v>1100</v>
      </c>
      <c r="K3468" s="11" t="s">
        <v>1261</v>
      </c>
      <c r="L3468" s="11" t="s">
        <v>1265</v>
      </c>
      <c r="M3468" s="11" t="s">
        <v>1272</v>
      </c>
      <c r="N3468" s="10">
        <v>42090</v>
      </c>
      <c r="O3468" s="12">
        <v>1680</v>
      </c>
      <c r="P3468" s="12">
        <v>4097</v>
      </c>
      <c r="Q3468" s="12">
        <v>2417</v>
      </c>
      <c r="R3468" s="11">
        <v>47</v>
      </c>
      <c r="S3468" s="12">
        <v>192559</v>
      </c>
      <c r="T3468" s="13">
        <v>0.01</v>
      </c>
      <c r="U3468" s="12">
        <v>1925.5900000000001</v>
      </c>
      <c r="V3468" s="12">
        <v>190633.41</v>
      </c>
      <c r="W3468" s="12">
        <v>899</v>
      </c>
      <c r="X3468" s="12">
        <v>181577</v>
      </c>
      <c r="Y3468" s="14">
        <f>+DAY('TABLA PRINCIPAL'!$B3468)</f>
        <v>25</v>
      </c>
      <c r="Z3468" s="14">
        <f>+MONTH('TABLA PRINCIPAL'!$B3468)</f>
        <v>3</v>
      </c>
      <c r="AA3468" s="14">
        <f>+YEAR('TABLA PRINCIPAL'!$B3468)</f>
        <v>2015</v>
      </c>
      <c r="AB3468" s="22" t="str">
        <f>+IF(Ventas_Oficina[[#This Row],[Total del pedido]]&gt;=100000,"SI","NO")</f>
        <v>SI</v>
      </c>
      <c r="AC3468" s="22" t="str">
        <f>+_xlfn.XLOOKUP(Ventas_Oficina[[#This Row],[Nº de artículo]],AUXILIAR!A3466:A8375,AUXILIAR!D3466:D8375,"Error",0)</f>
        <v>No enviado a tiempo</v>
      </c>
      <c r="AD3468" s="22" t="str">
        <f>+IF(AND(Ventas_Oficina[[#This Row],[Total]]&gt;75000,Ventas_Oficina[[#This Row],[Envio a tiempo]]="Enviado a tiempo"),"Buena Venta","Venta Mala")</f>
        <v>Venta Mala</v>
      </c>
    </row>
    <row r="3469" spans="1:30" x14ac:dyDescent="0.25">
      <c r="A3469" s="25">
        <v>1555570</v>
      </c>
      <c r="B3469" s="5">
        <v>42366</v>
      </c>
      <c r="C3469" s="6" t="s">
        <v>816</v>
      </c>
      <c r="D3469" s="6" t="s">
        <v>179</v>
      </c>
      <c r="E3469" s="6" t="s">
        <v>4</v>
      </c>
      <c r="F3469" s="6" t="s">
        <v>5</v>
      </c>
      <c r="G3469" s="6" t="s">
        <v>1009</v>
      </c>
      <c r="H3469" s="6" t="s">
        <v>6</v>
      </c>
      <c r="I3469" s="6" t="s">
        <v>1014</v>
      </c>
      <c r="J3469" s="6" t="s">
        <v>1044</v>
      </c>
      <c r="K3469" s="6" t="s">
        <v>1261</v>
      </c>
      <c r="L3469" s="6" t="s">
        <v>1265</v>
      </c>
      <c r="M3469" s="6" t="s">
        <v>1272</v>
      </c>
      <c r="N3469" s="5">
        <v>42368</v>
      </c>
      <c r="O3469" s="7">
        <v>118</v>
      </c>
      <c r="P3469" s="7">
        <v>188</v>
      </c>
      <c r="Q3469" s="7">
        <v>70</v>
      </c>
      <c r="R3469" s="6">
        <v>45</v>
      </c>
      <c r="S3469" s="7">
        <v>8460</v>
      </c>
      <c r="T3469" s="8">
        <v>0.04</v>
      </c>
      <c r="U3469" s="7">
        <v>338.40000000000003</v>
      </c>
      <c r="V3469" s="7">
        <v>8121.6</v>
      </c>
      <c r="W3469" s="7">
        <v>149</v>
      </c>
      <c r="X3469" s="7">
        <v>320</v>
      </c>
      <c r="Y3469" s="9">
        <f>+DAY('TABLA PRINCIPAL'!$B3469)</f>
        <v>28</v>
      </c>
      <c r="Z3469" s="9">
        <f>+MONTH('TABLA PRINCIPAL'!$B3469)</f>
        <v>12</v>
      </c>
      <c r="AA3469" s="9">
        <f>+YEAR('TABLA PRINCIPAL'!$B3469)</f>
        <v>2015</v>
      </c>
      <c r="AB3469" s="22" t="str">
        <f>+IF(Ventas_Oficina[[#This Row],[Total del pedido]]&gt;=100000,"SI","NO")</f>
        <v>NO</v>
      </c>
      <c r="AC3469" s="22" t="str">
        <f>+_xlfn.XLOOKUP(Ventas_Oficina[[#This Row],[Nº de artículo]],AUXILIAR!A3467:A8376,AUXILIAR!D3467:D8376,"Error",0)</f>
        <v>Enviado a tiempo</v>
      </c>
      <c r="AD3469" s="22" t="str">
        <f>+IF(AND(Ventas_Oficina[[#This Row],[Total]]&gt;75000,Ventas_Oficina[[#This Row],[Envio a tiempo]]="Enviado a tiempo"),"Buena Venta","Venta Mala")</f>
        <v>Venta Mala</v>
      </c>
    </row>
    <row r="3470" spans="1:30" x14ac:dyDescent="0.25">
      <c r="A3470" s="26">
        <v>1555570</v>
      </c>
      <c r="B3470" s="10">
        <v>42579</v>
      </c>
      <c r="C3470" s="11" t="s">
        <v>350</v>
      </c>
      <c r="D3470" s="11" t="s">
        <v>206</v>
      </c>
      <c r="E3470" s="11" t="s">
        <v>12</v>
      </c>
      <c r="F3470" s="11" t="s">
        <v>13</v>
      </c>
      <c r="G3470" s="11" t="s">
        <v>1008</v>
      </c>
      <c r="H3470" s="11" t="s">
        <v>42</v>
      </c>
      <c r="I3470" s="11" t="s">
        <v>1014</v>
      </c>
      <c r="J3470" s="11" t="s">
        <v>1086</v>
      </c>
      <c r="K3470" s="11" t="s">
        <v>1261</v>
      </c>
      <c r="L3470" s="11" t="s">
        <v>1265</v>
      </c>
      <c r="M3470" s="11" t="s">
        <v>1273</v>
      </c>
      <c r="N3470" s="10">
        <v>42581</v>
      </c>
      <c r="O3470" s="12">
        <v>1111</v>
      </c>
      <c r="P3470" s="12">
        <v>1984</v>
      </c>
      <c r="Q3470" s="12">
        <v>873</v>
      </c>
      <c r="R3470" s="11">
        <v>48</v>
      </c>
      <c r="S3470" s="12">
        <v>95232</v>
      </c>
      <c r="T3470" s="13">
        <v>0</v>
      </c>
      <c r="U3470" s="12">
        <v>0</v>
      </c>
      <c r="V3470" s="12">
        <v>95232</v>
      </c>
      <c r="W3470" s="12">
        <v>410</v>
      </c>
      <c r="X3470" s="12">
        <v>37295</v>
      </c>
      <c r="Y3470" s="14">
        <f>+DAY('TABLA PRINCIPAL'!$B3470)</f>
        <v>28</v>
      </c>
      <c r="Z3470" s="14">
        <f>+MONTH('TABLA PRINCIPAL'!$B3470)</f>
        <v>7</v>
      </c>
      <c r="AA3470" s="14">
        <f>+YEAR('TABLA PRINCIPAL'!$B3470)</f>
        <v>2016</v>
      </c>
      <c r="AB3470" s="22" t="str">
        <f>+IF(Ventas_Oficina[[#This Row],[Total del pedido]]&gt;=100000,"SI","NO")</f>
        <v>NO</v>
      </c>
      <c r="AC3470" s="22" t="str">
        <f>+_xlfn.XLOOKUP(Ventas_Oficina[[#This Row],[Nº de artículo]],AUXILIAR!A3468:A8377,AUXILIAR!D3468:D8377,"Error",0)</f>
        <v>Enviado a tiempo</v>
      </c>
      <c r="AD3470" s="22" t="str">
        <f>+IF(AND(Ventas_Oficina[[#This Row],[Total]]&gt;75000,Ventas_Oficina[[#This Row],[Envio a tiempo]]="Enviado a tiempo"),"Buena Venta","Venta Mala")</f>
        <v>Venta Mala</v>
      </c>
    </row>
    <row r="3471" spans="1:30" x14ac:dyDescent="0.25">
      <c r="A3471" s="25">
        <v>1555570</v>
      </c>
      <c r="B3471" s="5">
        <v>42677</v>
      </c>
      <c r="C3471" s="6" t="s">
        <v>493</v>
      </c>
      <c r="D3471" s="6" t="s">
        <v>65</v>
      </c>
      <c r="E3471" s="6" t="s">
        <v>12</v>
      </c>
      <c r="F3471" s="6" t="s">
        <v>13</v>
      </c>
      <c r="G3471" s="6" t="s">
        <v>1010</v>
      </c>
      <c r="H3471" s="6" t="s">
        <v>14</v>
      </c>
      <c r="I3471" s="6" t="s">
        <v>1016</v>
      </c>
      <c r="J3471" s="6" t="s">
        <v>1036</v>
      </c>
      <c r="K3471" s="6" t="s">
        <v>1261</v>
      </c>
      <c r="L3471" s="6" t="s">
        <v>1267</v>
      </c>
      <c r="M3471" s="6" t="s">
        <v>1272</v>
      </c>
      <c r="N3471" s="5">
        <v>42681</v>
      </c>
      <c r="O3471" s="7">
        <v>453</v>
      </c>
      <c r="P3471" s="7">
        <v>730</v>
      </c>
      <c r="Q3471" s="7">
        <v>277</v>
      </c>
      <c r="R3471" s="6">
        <v>9</v>
      </c>
      <c r="S3471" s="7">
        <v>6570</v>
      </c>
      <c r="T3471" s="8">
        <v>0.09</v>
      </c>
      <c r="U3471" s="7">
        <v>591.29999999999995</v>
      </c>
      <c r="V3471" s="7">
        <v>5978.7</v>
      </c>
      <c r="W3471" s="7">
        <v>772</v>
      </c>
      <c r="X3471" s="7">
        <v>27125</v>
      </c>
      <c r="Y3471" s="9">
        <f>+DAY('TABLA PRINCIPAL'!$B3471)</f>
        <v>3</v>
      </c>
      <c r="Z3471" s="9">
        <f>+MONTH('TABLA PRINCIPAL'!$B3471)</f>
        <v>11</v>
      </c>
      <c r="AA3471" s="9">
        <f>+YEAR('TABLA PRINCIPAL'!$B3471)</f>
        <v>2016</v>
      </c>
      <c r="AB3471" s="22" t="str">
        <f>+IF(Ventas_Oficina[[#This Row],[Total del pedido]]&gt;=100000,"SI","NO")</f>
        <v>NO</v>
      </c>
      <c r="AC3471" s="22" t="str">
        <f>+_xlfn.XLOOKUP(Ventas_Oficina[[#This Row],[Nº de artículo]],AUXILIAR!A3469:A8378,AUXILIAR!D3469:D8378,"Error",0)</f>
        <v>Enviado a tiempo</v>
      </c>
      <c r="AD3471" s="22" t="str">
        <f>+IF(AND(Ventas_Oficina[[#This Row],[Total]]&gt;75000,Ventas_Oficina[[#This Row],[Envio a tiempo]]="Enviado a tiempo"),"Buena Venta","Venta Mala")</f>
        <v>Venta Mala</v>
      </c>
    </row>
    <row r="3472" spans="1:30" x14ac:dyDescent="0.25">
      <c r="A3472" s="26">
        <v>1555570</v>
      </c>
      <c r="B3472" s="10">
        <v>42074</v>
      </c>
      <c r="C3472" s="11" t="s">
        <v>854</v>
      </c>
      <c r="D3472" s="11" t="s">
        <v>129</v>
      </c>
      <c r="E3472" s="11" t="s">
        <v>4</v>
      </c>
      <c r="F3472" s="11" t="s">
        <v>5</v>
      </c>
      <c r="G3472" s="11" t="s">
        <v>1008</v>
      </c>
      <c r="H3472" s="11" t="s">
        <v>6</v>
      </c>
      <c r="I3472" s="11" t="s">
        <v>1015</v>
      </c>
      <c r="J3472" s="11" t="s">
        <v>1019</v>
      </c>
      <c r="K3472" s="11" t="s">
        <v>1261</v>
      </c>
      <c r="L3472" s="11" t="s">
        <v>1267</v>
      </c>
      <c r="M3472" s="11" t="s">
        <v>1272</v>
      </c>
      <c r="N3472" s="10">
        <v>42075</v>
      </c>
      <c r="O3472" s="12">
        <v>24</v>
      </c>
      <c r="P3472" s="12">
        <v>126</v>
      </c>
      <c r="Q3472" s="12">
        <v>102</v>
      </c>
      <c r="R3472" s="11">
        <v>31</v>
      </c>
      <c r="S3472" s="12">
        <v>3906</v>
      </c>
      <c r="T3472" s="13">
        <v>0.02</v>
      </c>
      <c r="U3472" s="12">
        <v>78.12</v>
      </c>
      <c r="V3472" s="12">
        <v>3827.88</v>
      </c>
      <c r="W3472" s="12">
        <v>70</v>
      </c>
      <c r="X3472" s="12">
        <v>5467</v>
      </c>
      <c r="Y3472" s="14">
        <f>+DAY('TABLA PRINCIPAL'!$B3472)</f>
        <v>11</v>
      </c>
      <c r="Z3472" s="14">
        <f>+MONTH('TABLA PRINCIPAL'!$B3472)</f>
        <v>3</v>
      </c>
      <c r="AA3472" s="14">
        <f>+YEAR('TABLA PRINCIPAL'!$B3472)</f>
        <v>2015</v>
      </c>
      <c r="AB3472" s="22" t="str">
        <f>+IF(Ventas_Oficina[[#This Row],[Total del pedido]]&gt;=100000,"SI","NO")</f>
        <v>NO</v>
      </c>
      <c r="AC3472" s="22" t="str">
        <f>+_xlfn.XLOOKUP(Ventas_Oficina[[#This Row],[Nº de artículo]],AUXILIAR!A3470:A8379,AUXILIAR!D3470:D8379,"Error",0)</f>
        <v>Enviado a tiempo</v>
      </c>
      <c r="AD3472" s="22" t="str">
        <f>+IF(AND(Ventas_Oficina[[#This Row],[Total]]&gt;75000,Ventas_Oficina[[#This Row],[Envio a tiempo]]="Enviado a tiempo"),"Buena Venta","Venta Mala")</f>
        <v>Venta Mala</v>
      </c>
    </row>
    <row r="3473" spans="1:30" x14ac:dyDescent="0.25">
      <c r="A3473" s="25">
        <v>1555570</v>
      </c>
      <c r="B3473" s="5">
        <v>42219</v>
      </c>
      <c r="C3473" s="6" t="s">
        <v>259</v>
      </c>
      <c r="D3473" s="6" t="s">
        <v>260</v>
      </c>
      <c r="E3473" s="6" t="s">
        <v>4</v>
      </c>
      <c r="F3473" s="6" t="s">
        <v>5</v>
      </c>
      <c r="G3473" s="6" t="s">
        <v>1010</v>
      </c>
      <c r="H3473" s="6" t="s">
        <v>121</v>
      </c>
      <c r="I3473" s="6" t="s">
        <v>1014</v>
      </c>
      <c r="J3473" s="6" t="s">
        <v>1046</v>
      </c>
      <c r="K3473" s="6" t="s">
        <v>1261</v>
      </c>
      <c r="L3473" s="6" t="s">
        <v>1267</v>
      </c>
      <c r="M3473" s="6" t="s">
        <v>1272</v>
      </c>
      <c r="N3473" s="5">
        <v>42224</v>
      </c>
      <c r="O3473" s="7">
        <v>519</v>
      </c>
      <c r="P3473" s="7">
        <v>1298</v>
      </c>
      <c r="Q3473" s="7">
        <v>779</v>
      </c>
      <c r="R3473" s="6">
        <v>34</v>
      </c>
      <c r="S3473" s="7">
        <v>44132</v>
      </c>
      <c r="T3473" s="8">
        <v>0.02</v>
      </c>
      <c r="U3473" s="7">
        <v>882.64</v>
      </c>
      <c r="V3473" s="7">
        <v>43249.36</v>
      </c>
      <c r="W3473" s="7">
        <v>314</v>
      </c>
      <c r="X3473" s="7">
        <v>23125</v>
      </c>
      <c r="Y3473" s="9">
        <f>+DAY('TABLA PRINCIPAL'!$B3473)</f>
        <v>3</v>
      </c>
      <c r="Z3473" s="9">
        <f>+MONTH('TABLA PRINCIPAL'!$B3473)</f>
        <v>8</v>
      </c>
      <c r="AA3473" s="9">
        <f>+YEAR('TABLA PRINCIPAL'!$B3473)</f>
        <v>2015</v>
      </c>
      <c r="AB3473" s="22" t="str">
        <f>+IF(Ventas_Oficina[[#This Row],[Total del pedido]]&gt;=100000,"SI","NO")</f>
        <v>NO</v>
      </c>
      <c r="AC3473" s="22" t="str">
        <f>+_xlfn.XLOOKUP(Ventas_Oficina[[#This Row],[Nº de artículo]],AUXILIAR!A3471:A8380,AUXILIAR!D3471:D8380,"Error",0)</f>
        <v>No enviado a tiempo</v>
      </c>
      <c r="AD3473" s="22" t="str">
        <f>+IF(AND(Ventas_Oficina[[#This Row],[Total]]&gt;75000,Ventas_Oficina[[#This Row],[Envio a tiempo]]="Enviado a tiempo"),"Buena Venta","Venta Mala")</f>
        <v>Venta Mala</v>
      </c>
    </row>
    <row r="3474" spans="1:30" x14ac:dyDescent="0.25">
      <c r="A3474" s="26">
        <v>1555935</v>
      </c>
      <c r="B3474" s="10">
        <v>42441</v>
      </c>
      <c r="C3474" s="11" t="s">
        <v>511</v>
      </c>
      <c r="D3474" s="11" t="s">
        <v>50</v>
      </c>
      <c r="E3474" s="11" t="s">
        <v>4</v>
      </c>
      <c r="F3474" s="11" t="s">
        <v>5</v>
      </c>
      <c r="G3474" s="11" t="s">
        <v>1008</v>
      </c>
      <c r="H3474" s="11" t="s">
        <v>17</v>
      </c>
      <c r="I3474" s="11" t="s">
        <v>1012</v>
      </c>
      <c r="J3474" s="11" t="s">
        <v>1033</v>
      </c>
      <c r="K3474" s="11" t="s">
        <v>1261</v>
      </c>
      <c r="L3474" s="11" t="s">
        <v>1265</v>
      </c>
      <c r="M3474" s="11" t="s">
        <v>1272</v>
      </c>
      <c r="N3474" s="10">
        <v>42446</v>
      </c>
      <c r="O3474" s="12">
        <v>94</v>
      </c>
      <c r="P3474" s="12">
        <v>188</v>
      </c>
      <c r="Q3474" s="12">
        <v>94</v>
      </c>
      <c r="R3474" s="11">
        <v>39</v>
      </c>
      <c r="S3474" s="12">
        <v>7332</v>
      </c>
      <c r="T3474" s="13">
        <v>0.08</v>
      </c>
      <c r="U3474" s="12">
        <v>586.56000000000006</v>
      </c>
      <c r="V3474" s="12">
        <v>6745.44</v>
      </c>
      <c r="W3474" s="12">
        <v>79</v>
      </c>
      <c r="X3474" s="12">
        <v>6397</v>
      </c>
      <c r="Y3474" s="14">
        <f>+DAY('TABLA PRINCIPAL'!$B3474)</f>
        <v>12</v>
      </c>
      <c r="Z3474" s="14">
        <f>+MONTH('TABLA PRINCIPAL'!$B3474)</f>
        <v>3</v>
      </c>
      <c r="AA3474" s="14">
        <f>+YEAR('TABLA PRINCIPAL'!$B3474)</f>
        <v>2016</v>
      </c>
      <c r="AB3474" s="22" t="str">
        <f>+IF(Ventas_Oficina[[#This Row],[Total del pedido]]&gt;=100000,"SI","NO")</f>
        <v>NO</v>
      </c>
      <c r="AC3474" s="22" t="str">
        <f>+_xlfn.XLOOKUP(Ventas_Oficina[[#This Row],[Nº de artículo]],AUXILIAR!A3472:A8381,AUXILIAR!D3472:D8381,"Error",0)</f>
        <v>Enviado a tiempo</v>
      </c>
      <c r="AD3474" s="22" t="str">
        <f>+IF(AND(Ventas_Oficina[[#This Row],[Total]]&gt;75000,Ventas_Oficina[[#This Row],[Envio a tiempo]]="Enviado a tiempo"),"Buena Venta","Venta Mala")</f>
        <v>Venta Mala</v>
      </c>
    </row>
    <row r="3475" spans="1:30" x14ac:dyDescent="0.25">
      <c r="A3475" s="25">
        <v>1555935</v>
      </c>
      <c r="B3475" s="5">
        <v>42450</v>
      </c>
      <c r="C3475" s="6" t="s">
        <v>798</v>
      </c>
      <c r="D3475" s="6" t="s">
        <v>11</v>
      </c>
      <c r="E3475" s="6" t="s">
        <v>12</v>
      </c>
      <c r="F3475" s="6" t="s">
        <v>13</v>
      </c>
      <c r="G3475" s="6" t="s">
        <v>1008</v>
      </c>
      <c r="H3475" s="6" t="s">
        <v>14</v>
      </c>
      <c r="I3475" s="6" t="s">
        <v>1013</v>
      </c>
      <c r="J3475" s="6" t="s">
        <v>1123</v>
      </c>
      <c r="K3475" s="6" t="s">
        <v>1261</v>
      </c>
      <c r="L3475" s="6" t="s">
        <v>1265</v>
      </c>
      <c r="M3475" s="6" t="s">
        <v>1272</v>
      </c>
      <c r="N3475" s="5">
        <v>42451</v>
      </c>
      <c r="O3475" s="7">
        <v>713</v>
      </c>
      <c r="P3475" s="7">
        <v>2098</v>
      </c>
      <c r="Q3475" s="7">
        <v>1385</v>
      </c>
      <c r="R3475" s="6">
        <v>10</v>
      </c>
      <c r="S3475" s="7">
        <v>20980</v>
      </c>
      <c r="T3475" s="8">
        <v>0.01</v>
      </c>
      <c r="U3475" s="7">
        <v>209.8</v>
      </c>
      <c r="V3475" s="7">
        <v>20770.2</v>
      </c>
      <c r="W3475" s="7">
        <v>542</v>
      </c>
      <c r="X3475" s="7">
        <v>29975</v>
      </c>
      <c r="Y3475" s="9">
        <f>+DAY('TABLA PRINCIPAL'!$B3475)</f>
        <v>21</v>
      </c>
      <c r="Z3475" s="9">
        <f>+MONTH('TABLA PRINCIPAL'!$B3475)</f>
        <v>3</v>
      </c>
      <c r="AA3475" s="9">
        <f>+YEAR('TABLA PRINCIPAL'!$B3475)</f>
        <v>2016</v>
      </c>
      <c r="AB3475" s="22" t="str">
        <f>+IF(Ventas_Oficina[[#This Row],[Total del pedido]]&gt;=100000,"SI","NO")</f>
        <v>NO</v>
      </c>
      <c r="AC3475" s="22" t="str">
        <f>+_xlfn.XLOOKUP(Ventas_Oficina[[#This Row],[Nº de artículo]],AUXILIAR!A3473:A8382,AUXILIAR!D3473:D8382,"Error",0)</f>
        <v>Enviado a tiempo</v>
      </c>
      <c r="AD3475" s="22" t="str">
        <f>+IF(AND(Ventas_Oficina[[#This Row],[Total]]&gt;75000,Ventas_Oficina[[#This Row],[Envio a tiempo]]="Enviado a tiempo"),"Buena Venta","Venta Mala")</f>
        <v>Venta Mala</v>
      </c>
    </row>
    <row r="3476" spans="1:30" x14ac:dyDescent="0.25">
      <c r="A3476" s="26">
        <v>1557396</v>
      </c>
      <c r="B3476" s="10">
        <v>42477</v>
      </c>
      <c r="C3476" s="11" t="s">
        <v>459</v>
      </c>
      <c r="D3476" s="11" t="s">
        <v>71</v>
      </c>
      <c r="E3476" s="11" t="s">
        <v>4</v>
      </c>
      <c r="F3476" s="11" t="s">
        <v>5</v>
      </c>
      <c r="G3476" s="11" t="s">
        <v>1009</v>
      </c>
      <c r="H3476" s="11" t="s">
        <v>17</v>
      </c>
      <c r="I3476" s="11" t="s">
        <v>1013</v>
      </c>
      <c r="J3476" s="11" t="s">
        <v>1118</v>
      </c>
      <c r="K3476" s="11" t="s">
        <v>1261</v>
      </c>
      <c r="L3476" s="11" t="s">
        <v>1265</v>
      </c>
      <c r="M3476" s="11" t="s">
        <v>1272</v>
      </c>
      <c r="N3476" s="10">
        <v>42479</v>
      </c>
      <c r="O3476" s="12">
        <v>448</v>
      </c>
      <c r="P3476" s="12">
        <v>814</v>
      </c>
      <c r="Q3476" s="12">
        <v>366</v>
      </c>
      <c r="R3476" s="11">
        <v>19</v>
      </c>
      <c r="S3476" s="12">
        <v>15466</v>
      </c>
      <c r="T3476" s="13">
        <v>0</v>
      </c>
      <c r="U3476" s="12">
        <v>0</v>
      </c>
      <c r="V3476" s="12">
        <v>15466</v>
      </c>
      <c r="W3476" s="12">
        <v>312</v>
      </c>
      <c r="X3476" s="12">
        <v>4244</v>
      </c>
      <c r="Y3476" s="14">
        <f>+DAY('TABLA PRINCIPAL'!$B3476)</f>
        <v>17</v>
      </c>
      <c r="Z3476" s="14">
        <f>+MONTH('TABLA PRINCIPAL'!$B3476)</f>
        <v>4</v>
      </c>
      <c r="AA3476" s="14">
        <f>+YEAR('TABLA PRINCIPAL'!$B3476)</f>
        <v>2016</v>
      </c>
      <c r="AB3476" s="22" t="str">
        <f>+IF(Ventas_Oficina[[#This Row],[Total del pedido]]&gt;=100000,"SI","NO")</f>
        <v>NO</v>
      </c>
      <c r="AC3476" s="22" t="str">
        <f>+_xlfn.XLOOKUP(Ventas_Oficina[[#This Row],[Nº de artículo]],AUXILIAR!A3474:A8383,AUXILIAR!D3474:D8383,"Error",0)</f>
        <v>Enviado a tiempo</v>
      </c>
      <c r="AD3476" s="22" t="str">
        <f>+IF(AND(Ventas_Oficina[[#This Row],[Total]]&gt;75000,Ventas_Oficina[[#This Row],[Envio a tiempo]]="Enviado a tiempo"),"Buena Venta","Venta Mala")</f>
        <v>Venta Mala</v>
      </c>
    </row>
    <row r="3477" spans="1:30" x14ac:dyDescent="0.25">
      <c r="A3477" s="25">
        <v>1557762</v>
      </c>
      <c r="B3477" s="5">
        <v>42732</v>
      </c>
      <c r="C3477" s="6" t="s">
        <v>600</v>
      </c>
      <c r="D3477" s="6" t="s">
        <v>91</v>
      </c>
      <c r="E3477" s="6" t="s">
        <v>4</v>
      </c>
      <c r="F3477" s="6" t="s">
        <v>5</v>
      </c>
      <c r="G3477" s="6" t="s">
        <v>1007</v>
      </c>
      <c r="H3477" s="6" t="s">
        <v>24</v>
      </c>
      <c r="I3477" s="6" t="s">
        <v>1014</v>
      </c>
      <c r="J3477" s="6" t="s">
        <v>1053</v>
      </c>
      <c r="K3477" s="6" t="s">
        <v>1261</v>
      </c>
      <c r="L3477" s="6" t="s">
        <v>1265</v>
      </c>
      <c r="M3477" s="6" t="s">
        <v>1272</v>
      </c>
      <c r="N3477" s="5">
        <v>42373</v>
      </c>
      <c r="O3477" s="7">
        <v>37799</v>
      </c>
      <c r="P3477" s="7">
        <v>59999</v>
      </c>
      <c r="Q3477" s="7">
        <v>22200</v>
      </c>
      <c r="R3477" s="6">
        <v>6</v>
      </c>
      <c r="S3477" s="7">
        <v>359994</v>
      </c>
      <c r="T3477" s="8">
        <v>0.09</v>
      </c>
      <c r="U3477" s="7">
        <v>32399.46</v>
      </c>
      <c r="V3477" s="7">
        <v>327594.53999999998</v>
      </c>
      <c r="W3477" s="7">
        <v>2449</v>
      </c>
      <c r="X3477" s="7">
        <v>274275</v>
      </c>
      <c r="Y3477" s="9">
        <f>+DAY('TABLA PRINCIPAL'!$B3477)</f>
        <v>28</v>
      </c>
      <c r="Z3477" s="9">
        <f>+MONTH('TABLA PRINCIPAL'!$B3477)</f>
        <v>12</v>
      </c>
      <c r="AA3477" s="9">
        <f>+YEAR('TABLA PRINCIPAL'!$B3477)</f>
        <v>2016</v>
      </c>
      <c r="AB3477" s="22" t="str">
        <f>+IF(Ventas_Oficina[[#This Row],[Total del pedido]]&gt;=100000,"SI","NO")</f>
        <v>SI</v>
      </c>
      <c r="AC3477" s="22" t="str">
        <f>+_xlfn.XLOOKUP(Ventas_Oficina[[#This Row],[Nº de artículo]],AUXILIAR!A3475:A8384,AUXILIAR!D3475:D8384,"Error",0)</f>
        <v>No enviado a tiempo</v>
      </c>
      <c r="AD3477" s="22" t="str">
        <f>+IF(AND(Ventas_Oficina[[#This Row],[Total]]&gt;75000,Ventas_Oficina[[#This Row],[Envio a tiempo]]="Enviado a tiempo"),"Buena Venta","Venta Mala")</f>
        <v>Venta Mala</v>
      </c>
    </row>
    <row r="3478" spans="1:30" x14ac:dyDescent="0.25">
      <c r="A3478" s="26">
        <v>1558127</v>
      </c>
      <c r="B3478" s="10">
        <v>42378</v>
      </c>
      <c r="C3478" s="11" t="s">
        <v>37</v>
      </c>
      <c r="D3478" s="11" t="s">
        <v>38</v>
      </c>
      <c r="E3478" s="11" t="s">
        <v>4</v>
      </c>
      <c r="F3478" s="11" t="s">
        <v>5</v>
      </c>
      <c r="G3478" s="11" t="s">
        <v>1008</v>
      </c>
      <c r="H3478" s="11" t="s">
        <v>39</v>
      </c>
      <c r="I3478" s="11" t="s">
        <v>1016</v>
      </c>
      <c r="J3478" s="11" t="s">
        <v>1104</v>
      </c>
      <c r="K3478" s="11" t="s">
        <v>1262</v>
      </c>
      <c r="L3478" s="11" t="s">
        <v>1265</v>
      </c>
      <c r="M3478" s="11" t="s">
        <v>1272</v>
      </c>
      <c r="N3478" s="10">
        <v>42380</v>
      </c>
      <c r="O3478" s="12">
        <v>131</v>
      </c>
      <c r="P3478" s="12">
        <v>284</v>
      </c>
      <c r="Q3478" s="12">
        <v>153</v>
      </c>
      <c r="R3478" s="11">
        <v>20</v>
      </c>
      <c r="S3478" s="12">
        <v>5680</v>
      </c>
      <c r="T3478" s="13">
        <v>0.04</v>
      </c>
      <c r="U3478" s="12">
        <v>227.20000000000002</v>
      </c>
      <c r="V3478" s="12">
        <v>5452.8</v>
      </c>
      <c r="W3478" s="12">
        <v>93</v>
      </c>
      <c r="X3478" s="12">
        <v>6296</v>
      </c>
      <c r="Y3478" s="14">
        <f>+DAY('TABLA PRINCIPAL'!$B3478)</f>
        <v>9</v>
      </c>
      <c r="Z3478" s="14">
        <f>+MONTH('TABLA PRINCIPAL'!$B3478)</f>
        <v>1</v>
      </c>
      <c r="AA3478" s="14">
        <f>+YEAR('TABLA PRINCIPAL'!$B3478)</f>
        <v>2016</v>
      </c>
      <c r="AB3478" s="22" t="str">
        <f>+IF(Ventas_Oficina[[#This Row],[Total del pedido]]&gt;=100000,"SI","NO")</f>
        <v>NO</v>
      </c>
      <c r="AC3478" s="22" t="str">
        <f>+_xlfn.XLOOKUP(Ventas_Oficina[[#This Row],[Nº de artículo]],AUXILIAR!A3476:A8385,AUXILIAR!D3476:D8385,"Error",0)</f>
        <v>Enviado a tiempo</v>
      </c>
      <c r="AD3478" s="22" t="str">
        <f>+IF(AND(Ventas_Oficina[[#This Row],[Total]]&gt;75000,Ventas_Oficina[[#This Row],[Envio a tiempo]]="Enviado a tiempo"),"Buena Venta","Venta Mala")</f>
        <v>Venta Mala</v>
      </c>
    </row>
    <row r="3479" spans="1:30" x14ac:dyDescent="0.25">
      <c r="A3479" s="25">
        <v>1558127</v>
      </c>
      <c r="B3479" s="5">
        <v>42616</v>
      </c>
      <c r="C3479" s="6" t="s">
        <v>555</v>
      </c>
      <c r="D3479" s="6" t="s">
        <v>183</v>
      </c>
      <c r="E3479" s="6" t="s">
        <v>4</v>
      </c>
      <c r="F3479" s="6" t="s">
        <v>5</v>
      </c>
      <c r="G3479" s="6" t="s">
        <v>1010</v>
      </c>
      <c r="H3479" s="6" t="s">
        <v>106</v>
      </c>
      <c r="I3479" s="6" t="s">
        <v>1014</v>
      </c>
      <c r="J3479" s="6" t="s">
        <v>1024</v>
      </c>
      <c r="K3479" s="6" t="s">
        <v>1262</v>
      </c>
      <c r="L3479" s="6" t="s">
        <v>1265</v>
      </c>
      <c r="M3479" s="6" t="s">
        <v>1272</v>
      </c>
      <c r="N3479" s="5">
        <v>42619</v>
      </c>
      <c r="O3479" s="7">
        <v>160</v>
      </c>
      <c r="P3479" s="7">
        <v>262</v>
      </c>
      <c r="Q3479" s="7">
        <v>102</v>
      </c>
      <c r="R3479" s="6">
        <v>18</v>
      </c>
      <c r="S3479" s="7">
        <v>4716</v>
      </c>
      <c r="T3479" s="8">
        <v>0.01</v>
      </c>
      <c r="U3479" s="7">
        <v>47.160000000000004</v>
      </c>
      <c r="V3479" s="7">
        <v>4668.84</v>
      </c>
      <c r="W3479" s="7">
        <v>80</v>
      </c>
      <c r="X3479" s="7">
        <v>6247</v>
      </c>
      <c r="Y3479" s="9">
        <f>+DAY('TABLA PRINCIPAL'!$B3479)</f>
        <v>3</v>
      </c>
      <c r="Z3479" s="9">
        <f>+MONTH('TABLA PRINCIPAL'!$B3479)</f>
        <v>9</v>
      </c>
      <c r="AA3479" s="9">
        <f>+YEAR('TABLA PRINCIPAL'!$B3479)</f>
        <v>2016</v>
      </c>
      <c r="AB3479" s="22" t="str">
        <f>+IF(Ventas_Oficina[[#This Row],[Total del pedido]]&gt;=100000,"SI","NO")</f>
        <v>NO</v>
      </c>
      <c r="AC3479" s="22" t="str">
        <f>+_xlfn.XLOOKUP(Ventas_Oficina[[#This Row],[Nº de artículo]],AUXILIAR!A3477:A8386,AUXILIAR!D3477:D8386,"Error",0)</f>
        <v>Enviado a tiempo</v>
      </c>
      <c r="AD3479" s="22" t="str">
        <f>+IF(AND(Ventas_Oficina[[#This Row],[Total]]&gt;75000,Ventas_Oficina[[#This Row],[Envio a tiempo]]="Enviado a tiempo"),"Buena Venta","Venta Mala")</f>
        <v>Venta Mala</v>
      </c>
    </row>
    <row r="3480" spans="1:30" x14ac:dyDescent="0.25">
      <c r="A3480" s="26">
        <v>1558127</v>
      </c>
      <c r="B3480" s="10">
        <v>42378</v>
      </c>
      <c r="C3480" s="11" t="s">
        <v>37</v>
      </c>
      <c r="D3480" s="11" t="s">
        <v>197</v>
      </c>
      <c r="E3480" s="11" t="s">
        <v>4</v>
      </c>
      <c r="F3480" s="11" t="s">
        <v>5</v>
      </c>
      <c r="G3480" s="11" t="s">
        <v>1009</v>
      </c>
      <c r="H3480" s="11" t="s">
        <v>39</v>
      </c>
      <c r="I3480" s="11" t="s">
        <v>1016</v>
      </c>
      <c r="J3480" s="11" t="s">
        <v>1104</v>
      </c>
      <c r="K3480" s="11" t="s">
        <v>1261</v>
      </c>
      <c r="L3480" s="11" t="s">
        <v>1265</v>
      </c>
      <c r="M3480" s="11" t="s">
        <v>1272</v>
      </c>
      <c r="N3480" s="10">
        <v>42380</v>
      </c>
      <c r="O3480" s="12">
        <v>131</v>
      </c>
      <c r="P3480" s="12">
        <v>284</v>
      </c>
      <c r="Q3480" s="12">
        <v>153</v>
      </c>
      <c r="R3480" s="11">
        <v>5</v>
      </c>
      <c r="S3480" s="12">
        <v>1420</v>
      </c>
      <c r="T3480" s="13">
        <v>0.08</v>
      </c>
      <c r="U3480" s="12">
        <v>113.60000000000001</v>
      </c>
      <c r="V3480" s="12">
        <v>1306.4000000000001</v>
      </c>
      <c r="W3480" s="12">
        <v>93</v>
      </c>
      <c r="X3480" s="12">
        <v>6296</v>
      </c>
      <c r="Y3480" s="14">
        <f>+DAY('TABLA PRINCIPAL'!$B3480)</f>
        <v>9</v>
      </c>
      <c r="Z3480" s="14">
        <f>+MONTH('TABLA PRINCIPAL'!$B3480)</f>
        <v>1</v>
      </c>
      <c r="AA3480" s="14">
        <f>+YEAR('TABLA PRINCIPAL'!$B3480)</f>
        <v>2016</v>
      </c>
      <c r="AB3480" s="22" t="str">
        <f>+IF(Ventas_Oficina[[#This Row],[Total del pedido]]&gt;=100000,"SI","NO")</f>
        <v>NO</v>
      </c>
      <c r="AC3480" s="22" t="str">
        <f>+_xlfn.XLOOKUP(Ventas_Oficina[[#This Row],[Nº de artículo]],AUXILIAR!A3478:A8387,AUXILIAR!D3478:D8387,"Error",0)</f>
        <v>Enviado a tiempo</v>
      </c>
      <c r="AD3480" s="22" t="str">
        <f>+IF(AND(Ventas_Oficina[[#This Row],[Total]]&gt;75000,Ventas_Oficina[[#This Row],[Envio a tiempo]]="Enviado a tiempo"),"Buena Venta","Venta Mala")</f>
        <v>Venta Mala</v>
      </c>
    </row>
    <row r="3481" spans="1:30" x14ac:dyDescent="0.25">
      <c r="A3481" s="25">
        <v>1558127</v>
      </c>
      <c r="B3481" s="5">
        <v>42378</v>
      </c>
      <c r="C3481" s="6" t="s">
        <v>37</v>
      </c>
      <c r="D3481" s="6" t="s">
        <v>38</v>
      </c>
      <c r="E3481" s="6" t="s">
        <v>4</v>
      </c>
      <c r="F3481" s="6" t="s">
        <v>5</v>
      </c>
      <c r="G3481" s="6" t="s">
        <v>1007</v>
      </c>
      <c r="H3481" s="6" t="s">
        <v>39</v>
      </c>
      <c r="I3481" s="6" t="s">
        <v>1012</v>
      </c>
      <c r="J3481" s="6" t="s">
        <v>1104</v>
      </c>
      <c r="K3481" s="6" t="s">
        <v>1261</v>
      </c>
      <c r="L3481" s="6" t="s">
        <v>1265</v>
      </c>
      <c r="M3481" s="6" t="s">
        <v>1272</v>
      </c>
      <c r="N3481" s="5">
        <v>42380</v>
      </c>
      <c r="O3481" s="7">
        <v>131</v>
      </c>
      <c r="P3481" s="7">
        <v>284</v>
      </c>
      <c r="Q3481" s="7">
        <v>153</v>
      </c>
      <c r="R3481" s="6">
        <v>28</v>
      </c>
      <c r="S3481" s="7">
        <v>7952</v>
      </c>
      <c r="T3481" s="8">
        <v>0.04</v>
      </c>
      <c r="U3481" s="7">
        <v>318.08</v>
      </c>
      <c r="V3481" s="7">
        <v>7633.92</v>
      </c>
      <c r="W3481" s="7">
        <v>93</v>
      </c>
      <c r="X3481" s="7">
        <v>6296</v>
      </c>
      <c r="Y3481" s="9">
        <f>+DAY('TABLA PRINCIPAL'!$B3481)</f>
        <v>9</v>
      </c>
      <c r="Z3481" s="9">
        <f>+MONTH('TABLA PRINCIPAL'!$B3481)</f>
        <v>1</v>
      </c>
      <c r="AA3481" s="9">
        <f>+YEAR('TABLA PRINCIPAL'!$B3481)</f>
        <v>2016</v>
      </c>
      <c r="AB3481" s="22" t="str">
        <f>+IF(Ventas_Oficina[[#This Row],[Total del pedido]]&gt;=100000,"SI","NO")</f>
        <v>NO</v>
      </c>
      <c r="AC3481" s="22" t="str">
        <f>+_xlfn.XLOOKUP(Ventas_Oficina[[#This Row],[Nº de artículo]],AUXILIAR!A3479:A8388,AUXILIAR!D3479:D8388,"Error",0)</f>
        <v>Enviado a tiempo</v>
      </c>
      <c r="AD3481" s="22" t="str">
        <f>+IF(AND(Ventas_Oficina[[#This Row],[Total]]&gt;75000,Ventas_Oficina[[#This Row],[Envio a tiempo]]="Enviado a tiempo"),"Buena Venta","Venta Mala")</f>
        <v>Venta Mala</v>
      </c>
    </row>
    <row r="3482" spans="1:30" x14ac:dyDescent="0.25">
      <c r="A3482" s="26">
        <v>1558127</v>
      </c>
      <c r="B3482" s="10">
        <v>42378</v>
      </c>
      <c r="C3482" s="11" t="s">
        <v>37</v>
      </c>
      <c r="D3482" s="11" t="s">
        <v>38</v>
      </c>
      <c r="E3482" s="11" t="s">
        <v>4</v>
      </c>
      <c r="F3482" s="11" t="s">
        <v>5</v>
      </c>
      <c r="G3482" s="11" t="s">
        <v>1009</v>
      </c>
      <c r="H3482" s="11" t="s">
        <v>39</v>
      </c>
      <c r="I3482" s="11" t="s">
        <v>1015</v>
      </c>
      <c r="J3482" s="11" t="s">
        <v>1104</v>
      </c>
      <c r="K3482" s="11" t="s">
        <v>1261</v>
      </c>
      <c r="L3482" s="11" t="s">
        <v>1267</v>
      </c>
      <c r="M3482" s="11" t="s">
        <v>1272</v>
      </c>
      <c r="N3482" s="10">
        <v>42380</v>
      </c>
      <c r="O3482" s="12">
        <v>131</v>
      </c>
      <c r="P3482" s="12">
        <v>284</v>
      </c>
      <c r="Q3482" s="12">
        <v>153</v>
      </c>
      <c r="R3482" s="11">
        <v>28</v>
      </c>
      <c r="S3482" s="12">
        <v>7952</v>
      </c>
      <c r="T3482" s="13">
        <v>0.06</v>
      </c>
      <c r="U3482" s="12">
        <v>477.12</v>
      </c>
      <c r="V3482" s="12">
        <v>7474.88</v>
      </c>
      <c r="W3482" s="12">
        <v>93</v>
      </c>
      <c r="X3482" s="12">
        <v>6296</v>
      </c>
      <c r="Y3482" s="14">
        <f>+DAY('TABLA PRINCIPAL'!$B3482)</f>
        <v>9</v>
      </c>
      <c r="Z3482" s="14">
        <f>+MONTH('TABLA PRINCIPAL'!$B3482)</f>
        <v>1</v>
      </c>
      <c r="AA3482" s="14">
        <f>+YEAR('TABLA PRINCIPAL'!$B3482)</f>
        <v>2016</v>
      </c>
      <c r="AB3482" s="22" t="str">
        <f>+IF(Ventas_Oficina[[#This Row],[Total del pedido]]&gt;=100000,"SI","NO")</f>
        <v>NO</v>
      </c>
      <c r="AC3482" s="22" t="str">
        <f>+_xlfn.XLOOKUP(Ventas_Oficina[[#This Row],[Nº de artículo]],AUXILIAR!A3480:A8389,AUXILIAR!D3480:D8389,"Error",0)</f>
        <v>Enviado a tiempo</v>
      </c>
      <c r="AD3482" s="22" t="str">
        <f>+IF(AND(Ventas_Oficina[[#This Row],[Total]]&gt;75000,Ventas_Oficina[[#This Row],[Envio a tiempo]]="Enviado a tiempo"),"Buena Venta","Venta Mala")</f>
        <v>Venta Mala</v>
      </c>
    </row>
    <row r="3483" spans="1:30" x14ac:dyDescent="0.25">
      <c r="A3483" s="25">
        <v>1558127</v>
      </c>
      <c r="B3483" s="5">
        <v>42378</v>
      </c>
      <c r="C3483" s="6" t="s">
        <v>37</v>
      </c>
      <c r="D3483" s="6" t="s">
        <v>38</v>
      </c>
      <c r="E3483" s="6" t="s">
        <v>4</v>
      </c>
      <c r="F3483" s="6" t="s">
        <v>5</v>
      </c>
      <c r="G3483" s="6" t="s">
        <v>1009</v>
      </c>
      <c r="H3483" s="6" t="s">
        <v>39</v>
      </c>
      <c r="I3483" s="6" t="s">
        <v>1015</v>
      </c>
      <c r="J3483" s="6" t="s">
        <v>1104</v>
      </c>
      <c r="K3483" s="6" t="s">
        <v>1261</v>
      </c>
      <c r="L3483" s="6" t="s">
        <v>1265</v>
      </c>
      <c r="M3483" s="6" t="s">
        <v>1272</v>
      </c>
      <c r="N3483" s="5">
        <v>42380</v>
      </c>
      <c r="O3483" s="7">
        <v>131</v>
      </c>
      <c r="P3483" s="7">
        <v>284</v>
      </c>
      <c r="Q3483" s="7">
        <v>153</v>
      </c>
      <c r="R3483" s="6">
        <v>13</v>
      </c>
      <c r="S3483" s="7">
        <v>3692</v>
      </c>
      <c r="T3483" s="8">
        <v>0.01</v>
      </c>
      <c r="U3483" s="7">
        <v>36.92</v>
      </c>
      <c r="V3483" s="7">
        <v>3655.08</v>
      </c>
      <c r="W3483" s="7">
        <v>93</v>
      </c>
      <c r="X3483" s="7">
        <v>6296</v>
      </c>
      <c r="Y3483" s="9">
        <f>+DAY('TABLA PRINCIPAL'!$B3483)</f>
        <v>9</v>
      </c>
      <c r="Z3483" s="9">
        <f>+MONTH('TABLA PRINCIPAL'!$B3483)</f>
        <v>1</v>
      </c>
      <c r="AA3483" s="9">
        <f>+YEAR('TABLA PRINCIPAL'!$B3483)</f>
        <v>2016</v>
      </c>
      <c r="AB3483" s="22" t="str">
        <f>+IF(Ventas_Oficina[[#This Row],[Total del pedido]]&gt;=100000,"SI","NO")</f>
        <v>NO</v>
      </c>
      <c r="AC3483" s="22" t="str">
        <f>+_xlfn.XLOOKUP(Ventas_Oficina[[#This Row],[Nº de artículo]],AUXILIAR!A3481:A8390,AUXILIAR!D3481:D8390,"Error",0)</f>
        <v>Enviado a tiempo</v>
      </c>
      <c r="AD3483" s="22" t="str">
        <f>+IF(AND(Ventas_Oficina[[#This Row],[Total]]&gt;75000,Ventas_Oficina[[#This Row],[Envio a tiempo]]="Enviado a tiempo"),"Buena Venta","Venta Mala")</f>
        <v>Venta Mala</v>
      </c>
    </row>
    <row r="3484" spans="1:30" x14ac:dyDescent="0.25">
      <c r="A3484" s="26">
        <v>1558127</v>
      </c>
      <c r="B3484" s="10">
        <v>42378</v>
      </c>
      <c r="C3484" s="11" t="s">
        <v>37</v>
      </c>
      <c r="D3484" s="11" t="s">
        <v>197</v>
      </c>
      <c r="E3484" s="11" t="s">
        <v>4</v>
      </c>
      <c r="F3484" s="11" t="s">
        <v>5</v>
      </c>
      <c r="G3484" s="11" t="s">
        <v>1008</v>
      </c>
      <c r="H3484" s="11" t="s">
        <v>39</v>
      </c>
      <c r="I3484" s="11" t="s">
        <v>1014</v>
      </c>
      <c r="J3484" s="11" t="s">
        <v>1104</v>
      </c>
      <c r="K3484" s="11" t="s">
        <v>1261</v>
      </c>
      <c r="L3484" s="11" t="s">
        <v>1265</v>
      </c>
      <c r="M3484" s="11" t="s">
        <v>1272</v>
      </c>
      <c r="N3484" s="10">
        <v>42380</v>
      </c>
      <c r="O3484" s="12">
        <v>131</v>
      </c>
      <c r="P3484" s="12">
        <v>284</v>
      </c>
      <c r="Q3484" s="12">
        <v>153</v>
      </c>
      <c r="R3484" s="11">
        <v>30</v>
      </c>
      <c r="S3484" s="12">
        <v>8520</v>
      </c>
      <c r="T3484" s="13">
        <v>0.08</v>
      </c>
      <c r="U3484" s="12">
        <v>681.6</v>
      </c>
      <c r="V3484" s="12">
        <v>7838.4</v>
      </c>
      <c r="W3484" s="12">
        <v>93</v>
      </c>
      <c r="X3484" s="12">
        <v>6296</v>
      </c>
      <c r="Y3484" s="14">
        <f>+DAY('TABLA PRINCIPAL'!$B3484)</f>
        <v>9</v>
      </c>
      <c r="Z3484" s="14">
        <f>+MONTH('TABLA PRINCIPAL'!$B3484)</f>
        <v>1</v>
      </c>
      <c r="AA3484" s="14">
        <f>+YEAR('TABLA PRINCIPAL'!$B3484)</f>
        <v>2016</v>
      </c>
      <c r="AB3484" s="22" t="str">
        <f>+IF(Ventas_Oficina[[#This Row],[Total del pedido]]&gt;=100000,"SI","NO")</f>
        <v>NO</v>
      </c>
      <c r="AC3484" s="22" t="str">
        <f>+_xlfn.XLOOKUP(Ventas_Oficina[[#This Row],[Nº de artículo]],AUXILIAR!A3482:A8391,AUXILIAR!D3482:D8391,"Error",0)</f>
        <v>Enviado a tiempo</v>
      </c>
      <c r="AD3484" s="22" t="str">
        <f>+IF(AND(Ventas_Oficina[[#This Row],[Total]]&gt;75000,Ventas_Oficina[[#This Row],[Envio a tiempo]]="Enviado a tiempo"),"Buena Venta","Venta Mala")</f>
        <v>Venta Mala</v>
      </c>
    </row>
    <row r="3485" spans="1:30" x14ac:dyDescent="0.25">
      <c r="A3485" s="25">
        <v>1558127</v>
      </c>
      <c r="B3485" s="5">
        <v>42378</v>
      </c>
      <c r="C3485" s="6" t="s">
        <v>37</v>
      </c>
      <c r="D3485" s="6" t="s">
        <v>38</v>
      </c>
      <c r="E3485" s="6" t="s">
        <v>4</v>
      </c>
      <c r="F3485" s="6" t="s">
        <v>5</v>
      </c>
      <c r="G3485" s="6" t="s">
        <v>1009</v>
      </c>
      <c r="H3485" s="6" t="s">
        <v>39</v>
      </c>
      <c r="I3485" s="6" t="s">
        <v>1013</v>
      </c>
      <c r="J3485" s="6" t="s">
        <v>1104</v>
      </c>
      <c r="K3485" s="6" t="s">
        <v>1262</v>
      </c>
      <c r="L3485" s="6" t="s">
        <v>1269</v>
      </c>
      <c r="M3485" s="6" t="s">
        <v>1272</v>
      </c>
      <c r="N3485" s="5">
        <v>42380</v>
      </c>
      <c r="O3485" s="7">
        <v>131</v>
      </c>
      <c r="P3485" s="7">
        <v>284</v>
      </c>
      <c r="Q3485" s="7">
        <v>153</v>
      </c>
      <c r="R3485" s="6">
        <v>10</v>
      </c>
      <c r="S3485" s="7">
        <v>2840</v>
      </c>
      <c r="T3485" s="8">
        <v>0.01</v>
      </c>
      <c r="U3485" s="7">
        <v>28.400000000000002</v>
      </c>
      <c r="V3485" s="7">
        <v>2811.6</v>
      </c>
      <c r="W3485" s="7">
        <v>93</v>
      </c>
      <c r="X3485" s="7">
        <v>6296</v>
      </c>
      <c r="Y3485" s="9">
        <f>+DAY('TABLA PRINCIPAL'!$B3485)</f>
        <v>9</v>
      </c>
      <c r="Z3485" s="9">
        <f>+MONTH('TABLA PRINCIPAL'!$B3485)</f>
        <v>1</v>
      </c>
      <c r="AA3485" s="9">
        <f>+YEAR('TABLA PRINCIPAL'!$B3485)</f>
        <v>2016</v>
      </c>
      <c r="AB3485" s="22" t="str">
        <f>+IF(Ventas_Oficina[[#This Row],[Total del pedido]]&gt;=100000,"SI","NO")</f>
        <v>NO</v>
      </c>
      <c r="AC3485" s="22" t="str">
        <f>+_xlfn.XLOOKUP(Ventas_Oficina[[#This Row],[Nº de artículo]],AUXILIAR!A3483:A8392,AUXILIAR!D3483:D8392,"Error",0)</f>
        <v>Enviado a tiempo</v>
      </c>
      <c r="AD3485" s="22" t="str">
        <f>+IF(AND(Ventas_Oficina[[#This Row],[Total]]&gt;75000,Ventas_Oficina[[#This Row],[Envio a tiempo]]="Enviado a tiempo"),"Buena Venta","Venta Mala")</f>
        <v>Venta Mala</v>
      </c>
    </row>
    <row r="3486" spans="1:30" x14ac:dyDescent="0.25">
      <c r="A3486" s="26">
        <v>1558127</v>
      </c>
      <c r="B3486" s="10">
        <v>42378</v>
      </c>
      <c r="C3486" s="11" t="s">
        <v>855</v>
      </c>
      <c r="D3486" s="11" t="s">
        <v>26</v>
      </c>
      <c r="E3486" s="11" t="s">
        <v>4</v>
      </c>
      <c r="F3486" s="11" t="s">
        <v>5</v>
      </c>
      <c r="G3486" s="11" t="s">
        <v>1010</v>
      </c>
      <c r="H3486" s="11" t="s">
        <v>27</v>
      </c>
      <c r="I3486" s="11" t="s">
        <v>1012</v>
      </c>
      <c r="J3486" s="11" t="s">
        <v>1104</v>
      </c>
      <c r="K3486" s="11" t="s">
        <v>1261</v>
      </c>
      <c r="L3486" s="11" t="s">
        <v>1266</v>
      </c>
      <c r="M3486" s="11" t="s">
        <v>1272</v>
      </c>
      <c r="N3486" s="10">
        <v>42380</v>
      </c>
      <c r="O3486" s="12">
        <v>131</v>
      </c>
      <c r="P3486" s="12">
        <v>284</v>
      </c>
      <c r="Q3486" s="12">
        <v>153</v>
      </c>
      <c r="R3486" s="11">
        <v>50</v>
      </c>
      <c r="S3486" s="12">
        <v>14200</v>
      </c>
      <c r="T3486" s="13">
        <v>0.08</v>
      </c>
      <c r="U3486" s="12">
        <v>1136</v>
      </c>
      <c r="V3486" s="12">
        <v>13064</v>
      </c>
      <c r="W3486" s="12">
        <v>93</v>
      </c>
      <c r="X3486" s="12">
        <v>6296</v>
      </c>
      <c r="Y3486" s="14">
        <f>+DAY('TABLA PRINCIPAL'!$B3486)</f>
        <v>9</v>
      </c>
      <c r="Z3486" s="14">
        <f>+MONTH('TABLA PRINCIPAL'!$B3486)</f>
        <v>1</v>
      </c>
      <c r="AA3486" s="14">
        <f>+YEAR('TABLA PRINCIPAL'!$B3486)</f>
        <v>2016</v>
      </c>
      <c r="AB3486" s="22" t="str">
        <f>+IF(Ventas_Oficina[[#This Row],[Total del pedido]]&gt;=100000,"SI","NO")</f>
        <v>NO</v>
      </c>
      <c r="AC3486" s="22" t="str">
        <f>+_xlfn.XLOOKUP(Ventas_Oficina[[#This Row],[Nº de artículo]],AUXILIAR!A3484:A8393,AUXILIAR!D3484:D8393,"Error",0)</f>
        <v>Enviado a tiempo</v>
      </c>
      <c r="AD3486" s="22" t="str">
        <f>+IF(AND(Ventas_Oficina[[#This Row],[Total]]&gt;75000,Ventas_Oficina[[#This Row],[Envio a tiempo]]="Enviado a tiempo"),"Buena Venta","Venta Mala")</f>
        <v>Venta Mala</v>
      </c>
    </row>
    <row r="3487" spans="1:30" x14ac:dyDescent="0.25">
      <c r="A3487" s="25">
        <v>1558492</v>
      </c>
      <c r="B3487" s="5">
        <v>42381</v>
      </c>
      <c r="C3487" s="6" t="s">
        <v>259</v>
      </c>
      <c r="D3487" s="6" t="s">
        <v>260</v>
      </c>
      <c r="E3487" s="6" t="s">
        <v>4</v>
      </c>
      <c r="F3487" s="6" t="s">
        <v>5</v>
      </c>
      <c r="G3487" s="6" t="s">
        <v>1008</v>
      </c>
      <c r="H3487" s="6" t="s">
        <v>121</v>
      </c>
      <c r="I3487" s="6" t="s">
        <v>1012</v>
      </c>
      <c r="J3487" s="6" t="s">
        <v>1066</v>
      </c>
      <c r="K3487" s="6" t="s">
        <v>1261</v>
      </c>
      <c r="L3487" s="6" t="s">
        <v>1266</v>
      </c>
      <c r="M3487" s="6" t="s">
        <v>1273</v>
      </c>
      <c r="N3487" s="5">
        <v>42383</v>
      </c>
      <c r="O3487" s="7">
        <v>1364</v>
      </c>
      <c r="P3487" s="7">
        <v>2098</v>
      </c>
      <c r="Q3487" s="7">
        <v>734</v>
      </c>
      <c r="R3487" s="6">
        <v>35</v>
      </c>
      <c r="S3487" s="7">
        <v>73430</v>
      </c>
      <c r="T3487" s="8">
        <v>0.02</v>
      </c>
      <c r="U3487" s="7">
        <v>1468.6000000000001</v>
      </c>
      <c r="V3487" s="7">
        <v>71961.399999999994</v>
      </c>
      <c r="W3487" s="7">
        <v>149</v>
      </c>
      <c r="X3487" s="7">
        <v>66488</v>
      </c>
      <c r="Y3487" s="9">
        <f>+DAY('TABLA PRINCIPAL'!$B3487)</f>
        <v>12</v>
      </c>
      <c r="Z3487" s="9">
        <f>+MONTH('TABLA PRINCIPAL'!$B3487)</f>
        <v>1</v>
      </c>
      <c r="AA3487" s="9">
        <f>+YEAR('TABLA PRINCIPAL'!$B3487)</f>
        <v>2016</v>
      </c>
      <c r="AB3487" s="22" t="str">
        <f>+IF(Ventas_Oficina[[#This Row],[Total del pedido]]&gt;=100000,"SI","NO")</f>
        <v>NO</v>
      </c>
      <c r="AC3487" s="22" t="str">
        <f>+_xlfn.XLOOKUP(Ventas_Oficina[[#This Row],[Nº de artículo]],AUXILIAR!A3485:A8394,AUXILIAR!D3485:D8394,"Error",0)</f>
        <v>Enviado a tiempo</v>
      </c>
      <c r="AD3487" s="22" t="str">
        <f>+IF(AND(Ventas_Oficina[[#This Row],[Total]]&gt;75000,Ventas_Oficina[[#This Row],[Envio a tiempo]]="Enviado a tiempo"),"Buena Venta","Venta Mala")</f>
        <v>Venta Mala</v>
      </c>
    </row>
    <row r="3488" spans="1:30" x14ac:dyDescent="0.25">
      <c r="A3488" s="26">
        <v>1558857</v>
      </c>
      <c r="B3488" s="10">
        <v>42386</v>
      </c>
      <c r="C3488" s="11" t="s">
        <v>447</v>
      </c>
      <c r="D3488" s="11" t="s">
        <v>62</v>
      </c>
      <c r="E3488" s="11" t="s">
        <v>4</v>
      </c>
      <c r="F3488" s="11" t="s">
        <v>5</v>
      </c>
      <c r="G3488" s="11" t="s">
        <v>1010</v>
      </c>
      <c r="H3488" s="11" t="s">
        <v>27</v>
      </c>
      <c r="I3488" s="11" t="s">
        <v>1016</v>
      </c>
      <c r="J3488" s="11" t="s">
        <v>1060</v>
      </c>
      <c r="K3488" s="11" t="s">
        <v>1261</v>
      </c>
      <c r="L3488" s="11" t="s">
        <v>1265</v>
      </c>
      <c r="M3488" s="11" t="s">
        <v>1272</v>
      </c>
      <c r="N3488" s="10">
        <v>42386</v>
      </c>
      <c r="O3488" s="12">
        <v>1388</v>
      </c>
      <c r="P3488" s="12">
        <v>2238</v>
      </c>
      <c r="Q3488" s="12">
        <v>850</v>
      </c>
      <c r="R3488" s="11">
        <v>34</v>
      </c>
      <c r="S3488" s="12">
        <v>76092</v>
      </c>
      <c r="T3488" s="13">
        <v>7.0000000000000007E-2</v>
      </c>
      <c r="U3488" s="12">
        <v>5326.4400000000005</v>
      </c>
      <c r="V3488" s="12">
        <v>70765.56</v>
      </c>
      <c r="W3488" s="12">
        <v>1510</v>
      </c>
      <c r="X3488" s="12">
        <v>40047</v>
      </c>
      <c r="Y3488" s="14">
        <f>+DAY('TABLA PRINCIPAL'!$B3488)</f>
        <v>17</v>
      </c>
      <c r="Z3488" s="14">
        <f>+MONTH('TABLA PRINCIPAL'!$B3488)</f>
        <v>1</v>
      </c>
      <c r="AA3488" s="14">
        <f>+YEAR('TABLA PRINCIPAL'!$B3488)</f>
        <v>2016</v>
      </c>
      <c r="AB3488" s="22" t="str">
        <f>+IF(Ventas_Oficina[[#This Row],[Total del pedido]]&gt;=100000,"SI","NO")</f>
        <v>NO</v>
      </c>
      <c r="AC3488" s="22" t="str">
        <f>+_xlfn.XLOOKUP(Ventas_Oficina[[#This Row],[Nº de artículo]],AUXILIAR!A3486:A8395,AUXILIAR!D3486:D8395,"Error",0)</f>
        <v>No enviado a tiempo</v>
      </c>
      <c r="AD3488" s="22" t="str">
        <f>+IF(AND(Ventas_Oficina[[#This Row],[Total]]&gt;75000,Ventas_Oficina[[#This Row],[Envio a tiempo]]="Enviado a tiempo"),"Buena Venta","Venta Mala")</f>
        <v>Venta Mala</v>
      </c>
    </row>
    <row r="3489" spans="1:30" x14ac:dyDescent="0.25">
      <c r="A3489" s="25">
        <v>1559223</v>
      </c>
      <c r="B3489" s="5">
        <v>42275</v>
      </c>
      <c r="C3489" s="6" t="s">
        <v>430</v>
      </c>
      <c r="D3489" s="6" t="s">
        <v>19</v>
      </c>
      <c r="E3489" s="6" t="s">
        <v>4</v>
      </c>
      <c r="F3489" s="6" t="s">
        <v>5</v>
      </c>
      <c r="G3489" s="6" t="s">
        <v>1007</v>
      </c>
      <c r="H3489" s="6" t="s">
        <v>6</v>
      </c>
      <c r="I3489" s="6" t="s">
        <v>1014</v>
      </c>
      <c r="J3489" s="6" t="s">
        <v>1102</v>
      </c>
      <c r="K3489" s="6" t="s">
        <v>1261</v>
      </c>
      <c r="L3489" s="6" t="s">
        <v>1267</v>
      </c>
      <c r="M3489" s="6" t="s">
        <v>1272</v>
      </c>
      <c r="N3489" s="5">
        <v>42277</v>
      </c>
      <c r="O3489" s="7">
        <v>290</v>
      </c>
      <c r="P3489" s="7">
        <v>476</v>
      </c>
      <c r="Q3489" s="7">
        <v>186</v>
      </c>
      <c r="R3489" s="6">
        <v>31</v>
      </c>
      <c r="S3489" s="7">
        <v>14756</v>
      </c>
      <c r="T3489" s="8">
        <v>0.01</v>
      </c>
      <c r="U3489" s="7">
        <v>147.56</v>
      </c>
      <c r="V3489" s="7">
        <v>14608.44</v>
      </c>
      <c r="W3489" s="7">
        <v>88</v>
      </c>
      <c r="X3489" s="7">
        <v>3646</v>
      </c>
      <c r="Y3489" s="9">
        <f>+DAY('TABLA PRINCIPAL'!$B3489)</f>
        <v>28</v>
      </c>
      <c r="Z3489" s="9">
        <f>+MONTH('TABLA PRINCIPAL'!$B3489)</f>
        <v>9</v>
      </c>
      <c r="AA3489" s="9">
        <f>+YEAR('TABLA PRINCIPAL'!$B3489)</f>
        <v>2015</v>
      </c>
      <c r="AB3489" s="22" t="str">
        <f>+IF(Ventas_Oficina[[#This Row],[Total del pedido]]&gt;=100000,"SI","NO")</f>
        <v>NO</v>
      </c>
      <c r="AC3489" s="22" t="str">
        <f>+_xlfn.XLOOKUP(Ventas_Oficina[[#This Row],[Nº de artículo]],AUXILIAR!A3487:A8396,AUXILIAR!D3487:D8396,"Error",0)</f>
        <v>Enviado a tiempo</v>
      </c>
      <c r="AD3489" s="22" t="str">
        <f>+IF(AND(Ventas_Oficina[[#This Row],[Total]]&gt;75000,Ventas_Oficina[[#This Row],[Envio a tiempo]]="Enviado a tiempo"),"Buena Venta","Venta Mala")</f>
        <v>Venta Mala</v>
      </c>
    </row>
    <row r="3490" spans="1:30" x14ac:dyDescent="0.25">
      <c r="A3490" s="26">
        <v>1559223</v>
      </c>
      <c r="B3490" s="10">
        <v>42142</v>
      </c>
      <c r="C3490" s="11" t="s">
        <v>220</v>
      </c>
      <c r="D3490" s="11" t="s">
        <v>29</v>
      </c>
      <c r="E3490" s="11" t="s">
        <v>12</v>
      </c>
      <c r="F3490" s="11" t="s">
        <v>13</v>
      </c>
      <c r="G3490" s="11" t="s">
        <v>1009</v>
      </c>
      <c r="H3490" s="11" t="s">
        <v>14</v>
      </c>
      <c r="I3490" s="11" t="s">
        <v>1014</v>
      </c>
      <c r="J3490" s="11" t="s">
        <v>1055</v>
      </c>
      <c r="K3490" s="11" t="s">
        <v>1262</v>
      </c>
      <c r="L3490" s="11" t="s">
        <v>1266</v>
      </c>
      <c r="M3490" s="11" t="s">
        <v>1272</v>
      </c>
      <c r="N3490" s="10">
        <v>42142</v>
      </c>
      <c r="O3490" s="12">
        <v>250</v>
      </c>
      <c r="P3490" s="12">
        <v>568</v>
      </c>
      <c r="Q3490" s="12">
        <v>318</v>
      </c>
      <c r="R3490" s="11">
        <v>25</v>
      </c>
      <c r="S3490" s="12">
        <v>14200</v>
      </c>
      <c r="T3490" s="13">
        <v>0</v>
      </c>
      <c r="U3490" s="12">
        <v>0</v>
      </c>
      <c r="V3490" s="12">
        <v>14200</v>
      </c>
      <c r="W3490" s="12">
        <v>360</v>
      </c>
      <c r="X3490" s="12">
        <v>26695</v>
      </c>
      <c r="Y3490" s="14">
        <f>+DAY('TABLA PRINCIPAL'!$B3490)</f>
        <v>18</v>
      </c>
      <c r="Z3490" s="14">
        <f>+MONTH('TABLA PRINCIPAL'!$B3490)</f>
        <v>5</v>
      </c>
      <c r="AA3490" s="14">
        <f>+YEAR('TABLA PRINCIPAL'!$B3490)</f>
        <v>2015</v>
      </c>
      <c r="AB3490" s="22" t="str">
        <f>+IF(Ventas_Oficina[[#This Row],[Total del pedido]]&gt;=100000,"SI","NO")</f>
        <v>NO</v>
      </c>
      <c r="AC3490" s="22" t="str">
        <f>+_xlfn.XLOOKUP(Ventas_Oficina[[#This Row],[Nº de artículo]],AUXILIAR!A3488:A8397,AUXILIAR!D3488:D8397,"Error",0)</f>
        <v>Enviado a tiempo</v>
      </c>
      <c r="AD3490" s="22" t="str">
        <f>+IF(AND(Ventas_Oficina[[#This Row],[Total]]&gt;75000,Ventas_Oficina[[#This Row],[Envio a tiempo]]="Enviado a tiempo"),"Buena Venta","Venta Mala")</f>
        <v>Venta Mala</v>
      </c>
    </row>
    <row r="3491" spans="1:30" x14ac:dyDescent="0.25">
      <c r="A3491" s="25">
        <v>1559223</v>
      </c>
      <c r="B3491" s="5">
        <v>42199</v>
      </c>
      <c r="C3491" s="6" t="s">
        <v>82</v>
      </c>
      <c r="D3491" s="6" t="s">
        <v>174</v>
      </c>
      <c r="E3491" s="6" t="s">
        <v>4</v>
      </c>
      <c r="F3491" s="6" t="s">
        <v>5</v>
      </c>
      <c r="G3491" s="6" t="s">
        <v>1010</v>
      </c>
      <c r="H3491" s="6" t="s">
        <v>121</v>
      </c>
      <c r="I3491" s="6" t="s">
        <v>1012</v>
      </c>
      <c r="J3491" s="6" t="s">
        <v>1036</v>
      </c>
      <c r="K3491" s="6" t="s">
        <v>1261</v>
      </c>
      <c r="L3491" s="6" t="s">
        <v>1266</v>
      </c>
      <c r="M3491" s="6" t="s">
        <v>1272</v>
      </c>
      <c r="N3491" s="5">
        <v>42204</v>
      </c>
      <c r="O3491" s="7">
        <v>453</v>
      </c>
      <c r="P3491" s="7">
        <v>730</v>
      </c>
      <c r="Q3491" s="7">
        <v>277</v>
      </c>
      <c r="R3491" s="6">
        <v>4</v>
      </c>
      <c r="S3491" s="7">
        <v>2920</v>
      </c>
      <c r="T3491" s="8">
        <v>0.03</v>
      </c>
      <c r="U3491" s="7">
        <v>87.6</v>
      </c>
      <c r="V3491" s="7">
        <v>2832.4</v>
      </c>
      <c r="W3491" s="7">
        <v>772</v>
      </c>
      <c r="X3491" s="7">
        <v>26695</v>
      </c>
      <c r="Y3491" s="9">
        <f>+DAY('TABLA PRINCIPAL'!$B3491)</f>
        <v>14</v>
      </c>
      <c r="Z3491" s="9">
        <f>+MONTH('TABLA PRINCIPAL'!$B3491)</f>
        <v>7</v>
      </c>
      <c r="AA3491" s="9">
        <f>+YEAR('TABLA PRINCIPAL'!$B3491)</f>
        <v>2015</v>
      </c>
      <c r="AB3491" s="22" t="str">
        <f>+IF(Ventas_Oficina[[#This Row],[Total del pedido]]&gt;=100000,"SI","NO")</f>
        <v>NO</v>
      </c>
      <c r="AC3491" s="22" t="str">
        <f>+_xlfn.XLOOKUP(Ventas_Oficina[[#This Row],[Nº de artículo]],AUXILIAR!A3489:A8398,AUXILIAR!D3489:D8398,"Error",0)</f>
        <v>No enviado a tiempo</v>
      </c>
      <c r="AD3491" s="22" t="str">
        <f>+IF(AND(Ventas_Oficina[[#This Row],[Total]]&gt;75000,Ventas_Oficina[[#This Row],[Envio a tiempo]]="Enviado a tiempo"),"Buena Venta","Venta Mala")</f>
        <v>Venta Mala</v>
      </c>
    </row>
    <row r="3492" spans="1:30" x14ac:dyDescent="0.25">
      <c r="A3492" s="26">
        <v>1559588</v>
      </c>
      <c r="B3492" s="10">
        <v>42397</v>
      </c>
      <c r="C3492" s="11" t="s">
        <v>360</v>
      </c>
      <c r="D3492" s="11" t="s">
        <v>323</v>
      </c>
      <c r="E3492" s="11" t="s">
        <v>4</v>
      </c>
      <c r="F3492" s="11" t="s">
        <v>5</v>
      </c>
      <c r="G3492" s="11" t="s">
        <v>1007</v>
      </c>
      <c r="H3492" s="11" t="s">
        <v>34</v>
      </c>
      <c r="I3492" s="11" t="s">
        <v>1014</v>
      </c>
      <c r="J3492" s="11" t="s">
        <v>1039</v>
      </c>
      <c r="K3492" s="11" t="s">
        <v>1261</v>
      </c>
      <c r="L3492" s="11" t="s">
        <v>1266</v>
      </c>
      <c r="M3492" s="11" t="s">
        <v>1273</v>
      </c>
      <c r="N3492" s="10">
        <v>42398</v>
      </c>
      <c r="O3492" s="12">
        <v>479</v>
      </c>
      <c r="P3492" s="12">
        <v>1197</v>
      </c>
      <c r="Q3492" s="12">
        <v>718</v>
      </c>
      <c r="R3492" s="11">
        <v>44</v>
      </c>
      <c r="S3492" s="12">
        <v>52668</v>
      </c>
      <c r="T3492" s="13">
        <v>7.0000000000000007E-2</v>
      </c>
      <c r="U3492" s="12">
        <v>3686.76</v>
      </c>
      <c r="V3492" s="12">
        <v>48981.24</v>
      </c>
      <c r="W3492" s="12">
        <v>581</v>
      </c>
      <c r="X3492" s="12">
        <v>33092</v>
      </c>
      <c r="Y3492" s="14">
        <f>+DAY('TABLA PRINCIPAL'!$B3492)</f>
        <v>28</v>
      </c>
      <c r="Z3492" s="14">
        <f>+MONTH('TABLA PRINCIPAL'!$B3492)</f>
        <v>1</v>
      </c>
      <c r="AA3492" s="14">
        <f>+YEAR('TABLA PRINCIPAL'!$B3492)</f>
        <v>2016</v>
      </c>
      <c r="AB3492" s="22" t="str">
        <f>+IF(Ventas_Oficina[[#This Row],[Total del pedido]]&gt;=100000,"SI","NO")</f>
        <v>NO</v>
      </c>
      <c r="AC3492" s="22" t="str">
        <f>+_xlfn.XLOOKUP(Ventas_Oficina[[#This Row],[Nº de artículo]],AUXILIAR!A3490:A8399,AUXILIAR!D3490:D8399,"Error",0)</f>
        <v>No enviado a tiempo</v>
      </c>
      <c r="AD3492" s="22" t="str">
        <f>+IF(AND(Ventas_Oficina[[#This Row],[Total]]&gt;75000,Ventas_Oficina[[#This Row],[Envio a tiempo]]="Enviado a tiempo"),"Buena Venta","Venta Mala")</f>
        <v>Venta Mala</v>
      </c>
    </row>
    <row r="3493" spans="1:30" x14ac:dyDescent="0.25">
      <c r="A3493" s="25">
        <v>1559588</v>
      </c>
      <c r="B3493" s="5">
        <v>42531</v>
      </c>
      <c r="C3493" s="6" t="s">
        <v>541</v>
      </c>
      <c r="D3493" s="6" t="s">
        <v>137</v>
      </c>
      <c r="E3493" s="6" t="s">
        <v>4</v>
      </c>
      <c r="F3493" s="6" t="s">
        <v>5</v>
      </c>
      <c r="G3493" s="6" t="s">
        <v>1008</v>
      </c>
      <c r="H3493" s="6" t="s">
        <v>6</v>
      </c>
      <c r="I3493" s="6" t="s">
        <v>1012</v>
      </c>
      <c r="J3493" s="6" t="s">
        <v>1076</v>
      </c>
      <c r="K3493" s="6" t="s">
        <v>1261</v>
      </c>
      <c r="L3493" s="6" t="s">
        <v>1265</v>
      </c>
      <c r="M3493" s="6" t="s">
        <v>1272</v>
      </c>
      <c r="N3493" s="5">
        <v>42532</v>
      </c>
      <c r="O3493" s="7">
        <v>218</v>
      </c>
      <c r="P3493" s="7">
        <v>352</v>
      </c>
      <c r="Q3493" s="7">
        <v>134</v>
      </c>
      <c r="R3493" s="6">
        <v>8</v>
      </c>
      <c r="S3493" s="7">
        <v>2816</v>
      </c>
      <c r="T3493" s="8">
        <v>0.02</v>
      </c>
      <c r="U3493" s="7">
        <v>56.32</v>
      </c>
      <c r="V3493" s="7">
        <v>2759.68</v>
      </c>
      <c r="W3493" s="7">
        <v>683</v>
      </c>
      <c r="X3493" s="7">
        <v>2651</v>
      </c>
      <c r="Y3493" s="9">
        <f>+DAY('TABLA PRINCIPAL'!$B3493)</f>
        <v>10</v>
      </c>
      <c r="Z3493" s="9">
        <f>+MONTH('TABLA PRINCIPAL'!$B3493)</f>
        <v>6</v>
      </c>
      <c r="AA3493" s="9">
        <f>+YEAR('TABLA PRINCIPAL'!$B3493)</f>
        <v>2016</v>
      </c>
      <c r="AB3493" s="22" t="str">
        <f>+IF(Ventas_Oficina[[#This Row],[Total del pedido]]&gt;=100000,"SI","NO")</f>
        <v>NO</v>
      </c>
      <c r="AC3493" s="22" t="str">
        <f>+_xlfn.XLOOKUP(Ventas_Oficina[[#This Row],[Nº de artículo]],AUXILIAR!A3491:A8400,AUXILIAR!D3491:D8400,"Error",0)</f>
        <v>No enviado a tiempo</v>
      </c>
      <c r="AD3493" s="22" t="str">
        <f>+IF(AND(Ventas_Oficina[[#This Row],[Total]]&gt;75000,Ventas_Oficina[[#This Row],[Envio a tiempo]]="Enviado a tiempo"),"Buena Venta","Venta Mala")</f>
        <v>Venta Mala</v>
      </c>
    </row>
    <row r="3494" spans="1:30" x14ac:dyDescent="0.25">
      <c r="A3494" s="26">
        <v>1559953</v>
      </c>
      <c r="B3494" s="10">
        <v>42674</v>
      </c>
      <c r="C3494" s="11" t="s">
        <v>493</v>
      </c>
      <c r="D3494" s="11" t="s">
        <v>65</v>
      </c>
      <c r="E3494" s="11" t="s">
        <v>12</v>
      </c>
      <c r="F3494" s="11" t="s">
        <v>13</v>
      </c>
      <c r="G3494" s="11" t="s">
        <v>1008</v>
      </c>
      <c r="H3494" s="11" t="s">
        <v>14</v>
      </c>
      <c r="I3494" s="11" t="s">
        <v>1013</v>
      </c>
      <c r="J3494" s="11" t="s">
        <v>1031</v>
      </c>
      <c r="K3494" s="11" t="s">
        <v>1261</v>
      </c>
      <c r="L3494" s="11" t="s">
        <v>1267</v>
      </c>
      <c r="M3494" s="11" t="s">
        <v>1272</v>
      </c>
      <c r="N3494" s="10">
        <v>42675</v>
      </c>
      <c r="O3494" s="12">
        <v>1007</v>
      </c>
      <c r="P3494" s="12">
        <v>1598</v>
      </c>
      <c r="Q3494" s="12">
        <v>591</v>
      </c>
      <c r="R3494" s="11">
        <v>21</v>
      </c>
      <c r="S3494" s="12">
        <v>33558</v>
      </c>
      <c r="T3494" s="13">
        <v>0.06</v>
      </c>
      <c r="U3494" s="12">
        <v>2013.48</v>
      </c>
      <c r="V3494" s="12">
        <v>31544.52</v>
      </c>
      <c r="W3494" s="12">
        <v>400</v>
      </c>
      <c r="X3494" s="12">
        <v>84594</v>
      </c>
      <c r="Y3494" s="14">
        <f>+DAY('TABLA PRINCIPAL'!$B3494)</f>
        <v>31</v>
      </c>
      <c r="Z3494" s="14">
        <f>+MONTH('TABLA PRINCIPAL'!$B3494)</f>
        <v>10</v>
      </c>
      <c r="AA3494" s="14">
        <f>+YEAR('TABLA PRINCIPAL'!$B3494)</f>
        <v>2016</v>
      </c>
      <c r="AB3494" s="22" t="str">
        <f>+IF(Ventas_Oficina[[#This Row],[Total del pedido]]&gt;=100000,"SI","NO")</f>
        <v>NO</v>
      </c>
      <c r="AC3494" s="22" t="str">
        <f>+_xlfn.XLOOKUP(Ventas_Oficina[[#This Row],[Nº de artículo]],AUXILIAR!A3492:A8401,AUXILIAR!D3492:D8401,"Error",0)</f>
        <v>No enviado a tiempo</v>
      </c>
      <c r="AD3494" s="22" t="str">
        <f>+IF(AND(Ventas_Oficina[[#This Row],[Total]]&gt;75000,Ventas_Oficina[[#This Row],[Envio a tiempo]]="Enviado a tiempo"),"Buena Venta","Venta Mala")</f>
        <v>Venta Mala</v>
      </c>
    </row>
    <row r="3495" spans="1:30" x14ac:dyDescent="0.25">
      <c r="A3495" s="26">
        <v>1560684</v>
      </c>
      <c r="B3495" s="10">
        <v>42627</v>
      </c>
      <c r="C3495" s="11" t="s">
        <v>856</v>
      </c>
      <c r="D3495" s="11" t="s">
        <v>857</v>
      </c>
      <c r="E3495" s="11" t="s">
        <v>12</v>
      </c>
      <c r="F3495" s="11" t="s">
        <v>13</v>
      </c>
      <c r="G3495" s="11" t="s">
        <v>1009</v>
      </c>
      <c r="H3495" s="11" t="s">
        <v>42</v>
      </c>
      <c r="I3495" s="11" t="s">
        <v>1013</v>
      </c>
      <c r="J3495" s="11" t="s">
        <v>1020</v>
      </c>
      <c r="K3495" s="11" t="s">
        <v>1261</v>
      </c>
      <c r="L3495" s="11" t="s">
        <v>1267</v>
      </c>
      <c r="M3495" s="11" t="s">
        <v>1272</v>
      </c>
      <c r="N3495" s="10">
        <v>42629</v>
      </c>
      <c r="O3495" s="12">
        <v>4211</v>
      </c>
      <c r="P3495" s="12">
        <v>8098</v>
      </c>
      <c r="Q3495" s="12">
        <v>3887</v>
      </c>
      <c r="R3495" s="11">
        <v>37</v>
      </c>
      <c r="S3495" s="12">
        <v>299626</v>
      </c>
      <c r="T3495" s="13">
        <v>0.03</v>
      </c>
      <c r="U3495" s="12">
        <v>8988.7799999999988</v>
      </c>
      <c r="V3495" s="12">
        <v>290637.21999999997</v>
      </c>
      <c r="W3495" s="12">
        <v>718</v>
      </c>
      <c r="X3495" s="12">
        <v>48525</v>
      </c>
      <c r="Y3495" s="14">
        <f>+DAY('TABLA PRINCIPAL'!$B3495)</f>
        <v>14</v>
      </c>
      <c r="Z3495" s="14">
        <f>+MONTH('TABLA PRINCIPAL'!$B3495)</f>
        <v>9</v>
      </c>
      <c r="AA3495" s="14">
        <f>+YEAR('TABLA PRINCIPAL'!$B3495)</f>
        <v>2016</v>
      </c>
      <c r="AB3495" s="22" t="str">
        <f>+IF(Ventas_Oficina[[#This Row],[Total del pedido]]&gt;=100000,"SI","NO")</f>
        <v>SI</v>
      </c>
      <c r="AC3495" s="22" t="str">
        <f>+_xlfn.XLOOKUP(Ventas_Oficina[[#This Row],[Nº de artículo]],AUXILIAR!A3494:A8403,AUXILIAR!D3494:D8403,"Error",0)</f>
        <v>Enviado a tiempo</v>
      </c>
      <c r="AD3495" s="22" t="str">
        <f>+IF(AND(Ventas_Oficina[[#This Row],[Total]]&gt;75000,Ventas_Oficina[[#This Row],[Envio a tiempo]]="Enviado a tiempo"),"Buena Venta","Venta Mala")</f>
        <v>Venta Mala</v>
      </c>
    </row>
    <row r="3496" spans="1:30" x14ac:dyDescent="0.25">
      <c r="A3496" s="25">
        <v>1561049</v>
      </c>
      <c r="B3496" s="5">
        <v>42386</v>
      </c>
      <c r="C3496" s="6" t="s">
        <v>447</v>
      </c>
      <c r="D3496" s="6" t="s">
        <v>62</v>
      </c>
      <c r="E3496" s="6" t="s">
        <v>4</v>
      </c>
      <c r="F3496" s="6" t="s">
        <v>5</v>
      </c>
      <c r="G3496" s="6" t="s">
        <v>1008</v>
      </c>
      <c r="H3496" s="6" t="s">
        <v>27</v>
      </c>
      <c r="I3496" s="6" t="s">
        <v>1012</v>
      </c>
      <c r="J3496" s="6" t="s">
        <v>1068</v>
      </c>
      <c r="K3496" s="6" t="s">
        <v>1262</v>
      </c>
      <c r="L3496" s="6" t="s">
        <v>1268</v>
      </c>
      <c r="M3496" s="6" t="s">
        <v>1272</v>
      </c>
      <c r="N3496" s="5">
        <v>42386</v>
      </c>
      <c r="O3496" s="7">
        <v>446</v>
      </c>
      <c r="P3496" s="7">
        <v>1089</v>
      </c>
      <c r="Q3496" s="7">
        <v>643</v>
      </c>
      <c r="R3496" s="6">
        <v>10</v>
      </c>
      <c r="S3496" s="7">
        <v>10890</v>
      </c>
      <c r="T3496" s="8">
        <v>0</v>
      </c>
      <c r="U3496" s="7">
        <v>0</v>
      </c>
      <c r="V3496" s="7">
        <v>10890</v>
      </c>
      <c r="W3496" s="7">
        <v>450</v>
      </c>
      <c r="X3496" s="7">
        <v>26537</v>
      </c>
      <c r="Y3496" s="9">
        <f>+DAY('TABLA PRINCIPAL'!$B3496)</f>
        <v>17</v>
      </c>
      <c r="Z3496" s="9">
        <f>+MONTH('TABLA PRINCIPAL'!$B3496)</f>
        <v>1</v>
      </c>
      <c r="AA3496" s="9">
        <f>+YEAR('TABLA PRINCIPAL'!$B3496)</f>
        <v>2016</v>
      </c>
      <c r="AB3496" s="22" t="str">
        <f>+IF(Ventas_Oficina[[#This Row],[Total del pedido]]&gt;=100000,"SI","NO")</f>
        <v>NO</v>
      </c>
      <c r="AC3496" s="22" t="str">
        <f>+_xlfn.XLOOKUP(Ventas_Oficina[[#This Row],[Nº de artículo]],AUXILIAR!A3494:A8404,AUXILIAR!D3494:D8404,"Error",0)</f>
        <v>No enviado a tiempo</v>
      </c>
      <c r="AD3496" s="22" t="str">
        <f>+IF(AND(Ventas_Oficina[[#This Row],[Total]]&gt;75000,Ventas_Oficina[[#This Row],[Envio a tiempo]]="Enviado a tiempo"),"Buena Venta","Venta Mala")</f>
        <v>Venta Mala</v>
      </c>
    </row>
    <row r="3497" spans="1:30" x14ac:dyDescent="0.25">
      <c r="A3497" s="26">
        <v>1561049</v>
      </c>
      <c r="B3497" s="10">
        <v>42182</v>
      </c>
      <c r="C3497" s="11" t="s">
        <v>497</v>
      </c>
      <c r="D3497" s="11" t="s">
        <v>29</v>
      </c>
      <c r="E3497" s="11" t="s">
        <v>12</v>
      </c>
      <c r="F3497" s="11" t="s">
        <v>13</v>
      </c>
      <c r="G3497" s="11" t="s">
        <v>1010</v>
      </c>
      <c r="H3497" s="11" t="s">
        <v>14</v>
      </c>
      <c r="I3497" s="11" t="s">
        <v>1015</v>
      </c>
      <c r="J3497" s="11" t="s">
        <v>1071</v>
      </c>
      <c r="K3497" s="11" t="s">
        <v>1261</v>
      </c>
      <c r="L3497" s="11" t="s">
        <v>1265</v>
      </c>
      <c r="M3497" s="11" t="s">
        <v>1272</v>
      </c>
      <c r="N3497" s="10">
        <v>42184</v>
      </c>
      <c r="O3497" s="12">
        <v>274</v>
      </c>
      <c r="P3497" s="12">
        <v>449</v>
      </c>
      <c r="Q3497" s="12">
        <v>175</v>
      </c>
      <c r="R3497" s="11">
        <v>37</v>
      </c>
      <c r="S3497" s="12">
        <v>16613</v>
      </c>
      <c r="T3497" s="13">
        <v>0.09</v>
      </c>
      <c r="U3497" s="12">
        <v>1495.1699999999998</v>
      </c>
      <c r="V3497" s="12">
        <v>15117.83</v>
      </c>
      <c r="W3497" s="12">
        <v>149</v>
      </c>
      <c r="X3497" s="12">
        <v>6657</v>
      </c>
      <c r="Y3497" s="14">
        <f>+DAY('TABLA PRINCIPAL'!$B3497)</f>
        <v>27</v>
      </c>
      <c r="Z3497" s="14">
        <f>+MONTH('TABLA PRINCIPAL'!$B3497)</f>
        <v>6</v>
      </c>
      <c r="AA3497" s="14">
        <f>+YEAR('TABLA PRINCIPAL'!$B3497)</f>
        <v>2015</v>
      </c>
      <c r="AB3497" s="22" t="str">
        <f>+IF(Ventas_Oficina[[#This Row],[Total del pedido]]&gt;=100000,"SI","NO")</f>
        <v>NO</v>
      </c>
      <c r="AC3497" s="22" t="str">
        <f>+_xlfn.XLOOKUP(Ventas_Oficina[[#This Row],[Nº de artículo]],AUXILIAR!A3495:A8405,AUXILIAR!D3495:D8405,"Error",0)</f>
        <v>No enviado a tiempo</v>
      </c>
      <c r="AD3497" s="22" t="str">
        <f>+IF(AND(Ventas_Oficina[[#This Row],[Total]]&gt;75000,Ventas_Oficina[[#This Row],[Envio a tiempo]]="Enviado a tiempo"),"Buena Venta","Venta Mala")</f>
        <v>Venta Mala</v>
      </c>
    </row>
    <row r="3498" spans="1:30" x14ac:dyDescent="0.25">
      <c r="A3498" s="25">
        <v>1561049</v>
      </c>
      <c r="B3498" s="5">
        <v>42719</v>
      </c>
      <c r="C3498" s="6" t="s">
        <v>228</v>
      </c>
      <c r="D3498" s="6" t="s">
        <v>189</v>
      </c>
      <c r="E3498" s="6" t="s">
        <v>4</v>
      </c>
      <c r="F3498" s="6" t="s">
        <v>5</v>
      </c>
      <c r="G3498" s="6" t="s">
        <v>1007</v>
      </c>
      <c r="H3498" s="6" t="s">
        <v>121</v>
      </c>
      <c r="I3498" s="6" t="s">
        <v>1012</v>
      </c>
      <c r="J3498" s="6" t="s">
        <v>1068</v>
      </c>
      <c r="K3498" s="6" t="s">
        <v>1261</v>
      </c>
      <c r="L3498" s="6" t="s">
        <v>1267</v>
      </c>
      <c r="M3498" s="6" t="s">
        <v>1273</v>
      </c>
      <c r="N3498" s="5">
        <v>42728</v>
      </c>
      <c r="O3498" s="7">
        <v>446</v>
      </c>
      <c r="P3498" s="7">
        <v>1089</v>
      </c>
      <c r="Q3498" s="7">
        <v>643</v>
      </c>
      <c r="R3498" s="6">
        <v>32</v>
      </c>
      <c r="S3498" s="7">
        <v>34848</v>
      </c>
      <c r="T3498" s="8">
        <v>0.03</v>
      </c>
      <c r="U3498" s="7">
        <v>1045.44</v>
      </c>
      <c r="V3498" s="7">
        <v>33802.559999999998</v>
      </c>
      <c r="W3498" s="7">
        <v>450</v>
      </c>
      <c r="X3498" s="7">
        <v>26858</v>
      </c>
      <c r="Y3498" s="9">
        <f>+DAY('TABLA PRINCIPAL'!$B3498)</f>
        <v>15</v>
      </c>
      <c r="Z3498" s="9">
        <f>+MONTH('TABLA PRINCIPAL'!$B3498)</f>
        <v>12</v>
      </c>
      <c r="AA3498" s="9">
        <f>+YEAR('TABLA PRINCIPAL'!$B3498)</f>
        <v>2016</v>
      </c>
      <c r="AB3498" s="22" t="str">
        <f>+IF(Ventas_Oficina[[#This Row],[Total del pedido]]&gt;=100000,"SI","NO")</f>
        <v>NO</v>
      </c>
      <c r="AC3498" s="22" t="str">
        <f>+_xlfn.XLOOKUP(Ventas_Oficina[[#This Row],[Nº de artículo]],AUXILIAR!A3496:A8406,AUXILIAR!D3496:D8406,"Error",0)</f>
        <v>Enviado a tiempo</v>
      </c>
      <c r="AD3498" s="22" t="str">
        <f>+IF(AND(Ventas_Oficina[[#This Row],[Total]]&gt;75000,Ventas_Oficina[[#This Row],[Envio a tiempo]]="Enviado a tiempo"),"Buena Venta","Venta Mala")</f>
        <v>Venta Mala</v>
      </c>
    </row>
    <row r="3499" spans="1:30" x14ac:dyDescent="0.25">
      <c r="A3499" s="26">
        <v>1561779</v>
      </c>
      <c r="B3499" s="10">
        <v>42449</v>
      </c>
      <c r="C3499" s="11" t="s">
        <v>109</v>
      </c>
      <c r="D3499" s="11" t="s">
        <v>68</v>
      </c>
      <c r="E3499" s="11" t="s">
        <v>12</v>
      </c>
      <c r="F3499" s="11" t="s">
        <v>13</v>
      </c>
      <c r="G3499" s="11" t="s">
        <v>1008</v>
      </c>
      <c r="H3499" s="11" t="s">
        <v>14</v>
      </c>
      <c r="I3499" s="11" t="s">
        <v>1013</v>
      </c>
      <c r="J3499" s="11" t="s">
        <v>1031</v>
      </c>
      <c r="K3499" s="11" t="s">
        <v>1263</v>
      </c>
      <c r="L3499" s="11" t="s">
        <v>1266</v>
      </c>
      <c r="M3499" s="11" t="s">
        <v>1272</v>
      </c>
      <c r="N3499" s="10">
        <v>42450</v>
      </c>
      <c r="O3499" s="12">
        <v>1007</v>
      </c>
      <c r="P3499" s="12">
        <v>1598</v>
      </c>
      <c r="Q3499" s="12">
        <v>591</v>
      </c>
      <c r="R3499" s="11">
        <v>16</v>
      </c>
      <c r="S3499" s="12">
        <v>25568</v>
      </c>
      <c r="T3499" s="13">
        <v>0</v>
      </c>
      <c r="U3499" s="12">
        <v>0</v>
      </c>
      <c r="V3499" s="12">
        <v>25568</v>
      </c>
      <c r="W3499" s="12">
        <v>400</v>
      </c>
      <c r="X3499" s="12">
        <v>40857</v>
      </c>
      <c r="Y3499" s="14">
        <f>+DAY('TABLA PRINCIPAL'!$B3499)</f>
        <v>20</v>
      </c>
      <c r="Z3499" s="14">
        <f>+MONTH('TABLA PRINCIPAL'!$B3499)</f>
        <v>3</v>
      </c>
      <c r="AA3499" s="14">
        <f>+YEAR('TABLA PRINCIPAL'!$B3499)</f>
        <v>2016</v>
      </c>
      <c r="AB3499" s="22" t="str">
        <f>+IF(Ventas_Oficina[[#This Row],[Total del pedido]]&gt;=100000,"SI","NO")</f>
        <v>NO</v>
      </c>
      <c r="AC3499" s="22" t="str">
        <f>+_xlfn.XLOOKUP(Ventas_Oficina[[#This Row],[Nº de artículo]],AUXILIAR!A3497:A8407,AUXILIAR!D3497:D8407,"Error",0)</f>
        <v>No enviado a tiempo</v>
      </c>
      <c r="AD3499" s="22" t="str">
        <f>+IF(AND(Ventas_Oficina[[#This Row],[Total]]&gt;75000,Ventas_Oficina[[#This Row],[Envio a tiempo]]="Enviado a tiempo"),"Buena Venta","Venta Mala")</f>
        <v>Venta Mala</v>
      </c>
    </row>
    <row r="3500" spans="1:30" x14ac:dyDescent="0.25">
      <c r="A3500" s="25">
        <v>1561779</v>
      </c>
      <c r="B3500" s="5">
        <v>42388</v>
      </c>
      <c r="C3500" s="6" t="s">
        <v>858</v>
      </c>
      <c r="D3500" s="6" t="s">
        <v>88</v>
      </c>
      <c r="E3500" s="6" t="s">
        <v>4</v>
      </c>
      <c r="F3500" s="6" t="s">
        <v>5</v>
      </c>
      <c r="G3500" s="6" t="s">
        <v>1008</v>
      </c>
      <c r="H3500" s="6" t="s">
        <v>39</v>
      </c>
      <c r="I3500" s="6" t="s">
        <v>1012</v>
      </c>
      <c r="J3500" s="6" t="s">
        <v>1120</v>
      </c>
      <c r="K3500" s="6" t="s">
        <v>1261</v>
      </c>
      <c r="L3500" s="6" t="s">
        <v>1265</v>
      </c>
      <c r="M3500" s="6" t="s">
        <v>1272</v>
      </c>
      <c r="N3500" s="5">
        <v>42388</v>
      </c>
      <c r="O3500" s="7">
        <v>651</v>
      </c>
      <c r="P3500" s="7">
        <v>3098</v>
      </c>
      <c r="Q3500" s="7">
        <v>2447</v>
      </c>
      <c r="R3500" s="6">
        <v>8</v>
      </c>
      <c r="S3500" s="7">
        <v>24784</v>
      </c>
      <c r="T3500" s="8">
        <v>0.02</v>
      </c>
      <c r="U3500" s="7">
        <v>495.68</v>
      </c>
      <c r="V3500" s="7">
        <v>24288.32</v>
      </c>
      <c r="W3500" s="7">
        <v>650</v>
      </c>
      <c r="X3500" s="7">
        <v>1191355</v>
      </c>
      <c r="Y3500" s="9">
        <f>+DAY('TABLA PRINCIPAL'!$B3500)</f>
        <v>19</v>
      </c>
      <c r="Z3500" s="9">
        <f>+MONTH('TABLA PRINCIPAL'!$B3500)</f>
        <v>1</v>
      </c>
      <c r="AA3500" s="9">
        <f>+YEAR('TABLA PRINCIPAL'!$B3500)</f>
        <v>2016</v>
      </c>
      <c r="AB3500" s="22" t="str">
        <f>+IF(Ventas_Oficina[[#This Row],[Total del pedido]]&gt;=100000,"SI","NO")</f>
        <v>NO</v>
      </c>
      <c r="AC3500" s="22" t="str">
        <f>+_xlfn.XLOOKUP(Ventas_Oficina[[#This Row],[Nº de artículo]],AUXILIAR!A3498:A8408,AUXILIAR!D3498:D8408,"Error",0)</f>
        <v>No enviado a tiempo</v>
      </c>
      <c r="AD3500" s="22" t="str">
        <f>+IF(AND(Ventas_Oficina[[#This Row],[Total]]&gt;75000,Ventas_Oficina[[#This Row],[Envio a tiempo]]="Enviado a tiempo"),"Buena Venta","Venta Mala")</f>
        <v>Venta Mala</v>
      </c>
    </row>
    <row r="3501" spans="1:30" x14ac:dyDescent="0.25">
      <c r="A3501" s="26">
        <v>1562145</v>
      </c>
      <c r="B3501" s="10">
        <v>42631</v>
      </c>
      <c r="C3501" s="11" t="s">
        <v>104</v>
      </c>
      <c r="D3501" s="11" t="s">
        <v>105</v>
      </c>
      <c r="E3501" s="11" t="s">
        <v>4</v>
      </c>
      <c r="F3501" s="11" t="s">
        <v>5</v>
      </c>
      <c r="G3501" s="11" t="s">
        <v>1007</v>
      </c>
      <c r="H3501" s="11" t="s">
        <v>106</v>
      </c>
      <c r="I3501" s="11" t="s">
        <v>1013</v>
      </c>
      <c r="J3501" s="11" t="s">
        <v>1120</v>
      </c>
      <c r="K3501" s="11" t="s">
        <v>1261</v>
      </c>
      <c r="L3501" s="11" t="s">
        <v>1265</v>
      </c>
      <c r="M3501" s="11" t="s">
        <v>1272</v>
      </c>
      <c r="N3501" s="10">
        <v>42632</v>
      </c>
      <c r="O3501" s="12">
        <v>651</v>
      </c>
      <c r="P3501" s="12">
        <v>3098</v>
      </c>
      <c r="Q3501" s="12">
        <v>2447</v>
      </c>
      <c r="R3501" s="11">
        <v>16</v>
      </c>
      <c r="S3501" s="12">
        <v>49568</v>
      </c>
      <c r="T3501" s="13">
        <v>0</v>
      </c>
      <c r="U3501" s="12">
        <v>0</v>
      </c>
      <c r="V3501" s="12">
        <v>49568</v>
      </c>
      <c r="W3501" s="12">
        <v>650</v>
      </c>
      <c r="X3501" s="12">
        <v>23400</v>
      </c>
      <c r="Y3501" s="14">
        <f>+DAY('TABLA PRINCIPAL'!$B3501)</f>
        <v>18</v>
      </c>
      <c r="Z3501" s="14">
        <f>+MONTH('TABLA PRINCIPAL'!$B3501)</f>
        <v>9</v>
      </c>
      <c r="AA3501" s="14">
        <f>+YEAR('TABLA PRINCIPAL'!$B3501)</f>
        <v>2016</v>
      </c>
      <c r="AB3501" s="22" t="str">
        <f>+IF(Ventas_Oficina[[#This Row],[Total del pedido]]&gt;=100000,"SI","NO")</f>
        <v>NO</v>
      </c>
      <c r="AC3501" s="22" t="str">
        <f>+_xlfn.XLOOKUP(Ventas_Oficina[[#This Row],[Nº de artículo]],AUXILIAR!A3499:A8409,AUXILIAR!D3499:D8409,"Error",0)</f>
        <v>No enviado a tiempo</v>
      </c>
      <c r="AD3501" s="22" t="str">
        <f>+IF(AND(Ventas_Oficina[[#This Row],[Total]]&gt;75000,Ventas_Oficina[[#This Row],[Envio a tiempo]]="Enviado a tiempo"),"Buena Venta","Venta Mala")</f>
        <v>Venta Mala</v>
      </c>
    </row>
    <row r="3502" spans="1:30" x14ac:dyDescent="0.25">
      <c r="A3502" s="25">
        <v>1562145</v>
      </c>
      <c r="B3502" s="5">
        <v>42602</v>
      </c>
      <c r="C3502" s="6" t="s">
        <v>477</v>
      </c>
      <c r="D3502" s="6" t="s">
        <v>41</v>
      </c>
      <c r="E3502" s="6" t="s">
        <v>12</v>
      </c>
      <c r="F3502" s="6" t="s">
        <v>13</v>
      </c>
      <c r="G3502" s="6" t="s">
        <v>1008</v>
      </c>
      <c r="H3502" s="6" t="s">
        <v>42</v>
      </c>
      <c r="I3502" s="6" t="s">
        <v>1014</v>
      </c>
      <c r="J3502" s="6" t="s">
        <v>1024</v>
      </c>
      <c r="K3502" s="6" t="s">
        <v>1261</v>
      </c>
      <c r="L3502" s="6" t="s">
        <v>1265</v>
      </c>
      <c r="M3502" s="6" t="s">
        <v>1272</v>
      </c>
      <c r="N3502" s="5">
        <v>42607</v>
      </c>
      <c r="O3502" s="7">
        <v>160</v>
      </c>
      <c r="P3502" s="7">
        <v>262</v>
      </c>
      <c r="Q3502" s="7">
        <v>102</v>
      </c>
      <c r="R3502" s="6">
        <v>20</v>
      </c>
      <c r="S3502" s="7">
        <v>5240</v>
      </c>
      <c r="T3502" s="8">
        <v>0</v>
      </c>
      <c r="U3502" s="7">
        <v>0</v>
      </c>
      <c r="V3502" s="7">
        <v>5240</v>
      </c>
      <c r="W3502" s="7">
        <v>80</v>
      </c>
      <c r="X3502" s="7">
        <v>10020</v>
      </c>
      <c r="Y3502" s="9">
        <f>+DAY('TABLA PRINCIPAL'!$B3502)</f>
        <v>20</v>
      </c>
      <c r="Z3502" s="9">
        <f>+MONTH('TABLA PRINCIPAL'!$B3502)</f>
        <v>8</v>
      </c>
      <c r="AA3502" s="9">
        <f>+YEAR('TABLA PRINCIPAL'!$B3502)</f>
        <v>2016</v>
      </c>
      <c r="AB3502" s="22" t="str">
        <f>+IF(Ventas_Oficina[[#This Row],[Total del pedido]]&gt;=100000,"SI","NO")</f>
        <v>NO</v>
      </c>
      <c r="AC3502" s="22" t="str">
        <f>+_xlfn.XLOOKUP(Ventas_Oficina[[#This Row],[Nº de artículo]],AUXILIAR!A3500:A8410,AUXILIAR!D3500:D8410,"Error",0)</f>
        <v>No enviado a tiempo</v>
      </c>
      <c r="AD3502" s="22" t="str">
        <f>+IF(AND(Ventas_Oficina[[#This Row],[Total]]&gt;75000,Ventas_Oficina[[#This Row],[Envio a tiempo]]="Enviado a tiempo"),"Buena Venta","Venta Mala")</f>
        <v>Venta Mala</v>
      </c>
    </row>
    <row r="3503" spans="1:30" x14ac:dyDescent="0.25">
      <c r="A3503" s="26">
        <v>1562510</v>
      </c>
      <c r="B3503" s="10">
        <v>42421</v>
      </c>
      <c r="C3503" s="11" t="s">
        <v>841</v>
      </c>
      <c r="D3503" s="11" t="s">
        <v>105</v>
      </c>
      <c r="E3503" s="11" t="s">
        <v>4</v>
      </c>
      <c r="F3503" s="11" t="s">
        <v>5</v>
      </c>
      <c r="G3503" s="11" t="s">
        <v>1008</v>
      </c>
      <c r="H3503" s="11" t="s">
        <v>106</v>
      </c>
      <c r="I3503" s="11" t="s">
        <v>1015</v>
      </c>
      <c r="J3503" s="11" t="s">
        <v>1064</v>
      </c>
      <c r="K3503" s="11" t="s">
        <v>1261</v>
      </c>
      <c r="L3503" s="11" t="s">
        <v>1267</v>
      </c>
      <c r="M3503" s="11" t="s">
        <v>1273</v>
      </c>
      <c r="N3503" s="10">
        <v>42422</v>
      </c>
      <c r="O3503" s="12">
        <v>365</v>
      </c>
      <c r="P3503" s="12">
        <v>598</v>
      </c>
      <c r="Q3503" s="12">
        <v>233</v>
      </c>
      <c r="R3503" s="11">
        <v>20</v>
      </c>
      <c r="S3503" s="12">
        <v>11960</v>
      </c>
      <c r="T3503" s="13">
        <v>0.09</v>
      </c>
      <c r="U3503" s="12">
        <v>1076.3999999999999</v>
      </c>
      <c r="V3503" s="12">
        <v>10883.6</v>
      </c>
      <c r="W3503" s="12">
        <v>149</v>
      </c>
      <c r="X3503" s="12">
        <v>25328</v>
      </c>
      <c r="Y3503" s="14">
        <f>+DAY('TABLA PRINCIPAL'!$B3503)</f>
        <v>21</v>
      </c>
      <c r="Z3503" s="14">
        <f>+MONTH('TABLA PRINCIPAL'!$B3503)</f>
        <v>2</v>
      </c>
      <c r="AA3503" s="14">
        <f>+YEAR('TABLA PRINCIPAL'!$B3503)</f>
        <v>2016</v>
      </c>
      <c r="AB3503" s="22" t="str">
        <f>+IF(Ventas_Oficina[[#This Row],[Total del pedido]]&gt;=100000,"SI","NO")</f>
        <v>NO</v>
      </c>
      <c r="AC3503" s="22" t="str">
        <f>+_xlfn.XLOOKUP(Ventas_Oficina[[#This Row],[Nº de artículo]],AUXILIAR!A3501:A8411,AUXILIAR!D3501:D8411,"Error",0)</f>
        <v>No enviado a tiempo</v>
      </c>
      <c r="AD3503" s="22" t="str">
        <f>+IF(AND(Ventas_Oficina[[#This Row],[Total]]&gt;75000,Ventas_Oficina[[#This Row],[Envio a tiempo]]="Enviado a tiempo"),"Buena Venta","Venta Mala")</f>
        <v>Venta Mala</v>
      </c>
    </row>
    <row r="3504" spans="1:30" x14ac:dyDescent="0.25">
      <c r="A3504" s="25">
        <v>1562875</v>
      </c>
      <c r="B3504" s="5">
        <v>42462</v>
      </c>
      <c r="C3504" s="6" t="s">
        <v>368</v>
      </c>
      <c r="D3504" s="6" t="s">
        <v>369</v>
      </c>
      <c r="E3504" s="6" t="s">
        <v>4</v>
      </c>
      <c r="F3504" s="6" t="s">
        <v>5</v>
      </c>
      <c r="G3504" s="6" t="s">
        <v>1008</v>
      </c>
      <c r="H3504" s="6" t="s">
        <v>9</v>
      </c>
      <c r="I3504" s="6" t="s">
        <v>1015</v>
      </c>
      <c r="J3504" s="6" t="s">
        <v>1086</v>
      </c>
      <c r="K3504" s="6" t="s">
        <v>1261</v>
      </c>
      <c r="L3504" s="6" t="s">
        <v>1267</v>
      </c>
      <c r="M3504" s="6" t="s">
        <v>1272</v>
      </c>
      <c r="N3504" s="5">
        <v>42463</v>
      </c>
      <c r="O3504" s="7">
        <v>1111</v>
      </c>
      <c r="P3504" s="7">
        <v>1984</v>
      </c>
      <c r="Q3504" s="7">
        <v>873</v>
      </c>
      <c r="R3504" s="6">
        <v>41</v>
      </c>
      <c r="S3504" s="7">
        <v>81344</v>
      </c>
      <c r="T3504" s="8">
        <v>0.03</v>
      </c>
      <c r="U3504" s="7">
        <v>2440.3199999999997</v>
      </c>
      <c r="V3504" s="7">
        <v>78903.679999999993</v>
      </c>
      <c r="W3504" s="7">
        <v>410</v>
      </c>
      <c r="X3504" s="7">
        <v>26537</v>
      </c>
      <c r="Y3504" s="9">
        <f>+DAY('TABLA PRINCIPAL'!$B3504)</f>
        <v>2</v>
      </c>
      <c r="Z3504" s="9">
        <f>+MONTH('TABLA PRINCIPAL'!$B3504)</f>
        <v>4</v>
      </c>
      <c r="AA3504" s="9">
        <f>+YEAR('TABLA PRINCIPAL'!$B3504)</f>
        <v>2016</v>
      </c>
      <c r="AB3504" s="22" t="str">
        <f>+IF(Ventas_Oficina[[#This Row],[Total del pedido]]&gt;=100000,"SI","NO")</f>
        <v>NO</v>
      </c>
      <c r="AC3504" s="22" t="str">
        <f>+_xlfn.XLOOKUP(Ventas_Oficina[[#This Row],[Nº de artículo]],AUXILIAR!A3502:A8412,AUXILIAR!D3502:D8412,"Error",0)</f>
        <v>No enviado a tiempo</v>
      </c>
      <c r="AD3504" s="22" t="str">
        <f>+IF(AND(Ventas_Oficina[[#This Row],[Total]]&gt;75000,Ventas_Oficina[[#This Row],[Envio a tiempo]]="Enviado a tiempo"),"Buena Venta","Venta Mala")</f>
        <v>Venta Mala</v>
      </c>
    </row>
    <row r="3505" spans="1:30" x14ac:dyDescent="0.25">
      <c r="A3505" s="26">
        <v>1563240</v>
      </c>
      <c r="B3505" s="10">
        <v>42000</v>
      </c>
      <c r="C3505" s="11" t="s">
        <v>213</v>
      </c>
      <c r="D3505" s="11" t="s">
        <v>183</v>
      </c>
      <c r="E3505" s="11" t="s">
        <v>4</v>
      </c>
      <c r="F3505" s="11" t="s">
        <v>5</v>
      </c>
      <c r="G3505" s="11" t="s">
        <v>1008</v>
      </c>
      <c r="H3505" s="11" t="s">
        <v>106</v>
      </c>
      <c r="I3505" s="11" t="s">
        <v>1016</v>
      </c>
      <c r="J3505" s="11" t="s">
        <v>1131</v>
      </c>
      <c r="K3505" s="11" t="s">
        <v>1261</v>
      </c>
      <c r="L3505" s="11" t="s">
        <v>1266</v>
      </c>
      <c r="M3505" s="11" t="s">
        <v>1273</v>
      </c>
      <c r="N3505" s="10">
        <v>42002</v>
      </c>
      <c r="O3505" s="12">
        <v>1978</v>
      </c>
      <c r="P3505" s="12">
        <v>4599</v>
      </c>
      <c r="Q3505" s="12">
        <v>2621</v>
      </c>
      <c r="R3505" s="11">
        <v>19</v>
      </c>
      <c r="S3505" s="12">
        <v>87381</v>
      </c>
      <c r="T3505" s="13">
        <v>0.08</v>
      </c>
      <c r="U3505" s="12">
        <v>6990.4800000000005</v>
      </c>
      <c r="V3505" s="12">
        <v>80390.52</v>
      </c>
      <c r="W3505" s="12">
        <v>499</v>
      </c>
      <c r="X3505" s="12">
        <v>146327</v>
      </c>
      <c r="Y3505" s="14">
        <f>+DAY('TABLA PRINCIPAL'!$B3505)</f>
        <v>27</v>
      </c>
      <c r="Z3505" s="14">
        <f>+MONTH('TABLA PRINCIPAL'!$B3505)</f>
        <v>12</v>
      </c>
      <c r="AA3505" s="14">
        <f>+YEAR('TABLA PRINCIPAL'!$B3505)</f>
        <v>2014</v>
      </c>
      <c r="AB3505" s="22" t="str">
        <f>+IF(Ventas_Oficina[[#This Row],[Total del pedido]]&gt;=100000,"SI","NO")</f>
        <v>NO</v>
      </c>
      <c r="AC3505" s="22" t="str">
        <f>+_xlfn.XLOOKUP(Ventas_Oficina[[#This Row],[Nº de artículo]],AUXILIAR!A3503:A8413,AUXILIAR!D3503:D8413,"Error",0)</f>
        <v>Enviado a tiempo</v>
      </c>
      <c r="AD3505" s="22" t="str">
        <f>+IF(AND(Ventas_Oficina[[#This Row],[Total]]&gt;75000,Ventas_Oficina[[#This Row],[Envio a tiempo]]="Enviado a tiempo"),"Buena Venta","Venta Mala")</f>
        <v>Buena Venta</v>
      </c>
    </row>
    <row r="3506" spans="1:30" x14ac:dyDescent="0.25">
      <c r="A3506" s="25">
        <v>1563240</v>
      </c>
      <c r="B3506" s="5">
        <v>42597</v>
      </c>
      <c r="C3506" s="6" t="s">
        <v>259</v>
      </c>
      <c r="D3506" s="6" t="s">
        <v>260</v>
      </c>
      <c r="E3506" s="6" t="s">
        <v>4</v>
      </c>
      <c r="F3506" s="6" t="s">
        <v>5</v>
      </c>
      <c r="G3506" s="6" t="s">
        <v>1008</v>
      </c>
      <c r="H3506" s="6" t="s">
        <v>121</v>
      </c>
      <c r="I3506" s="6" t="s">
        <v>1015</v>
      </c>
      <c r="J3506" s="6" t="s">
        <v>1080</v>
      </c>
      <c r="K3506" s="6" t="s">
        <v>1261</v>
      </c>
      <c r="L3506" s="6" t="s">
        <v>1267</v>
      </c>
      <c r="M3506" s="6" t="s">
        <v>1272</v>
      </c>
      <c r="N3506" s="5">
        <v>42602</v>
      </c>
      <c r="O3506" s="7">
        <v>350</v>
      </c>
      <c r="P3506" s="7">
        <v>574</v>
      </c>
      <c r="Q3506" s="7">
        <v>224</v>
      </c>
      <c r="R3506" s="6">
        <v>33</v>
      </c>
      <c r="S3506" s="7">
        <v>18942</v>
      </c>
      <c r="T3506" s="8">
        <v>7.0000000000000007E-2</v>
      </c>
      <c r="U3506" s="7">
        <v>1325.94</v>
      </c>
      <c r="V3506" s="7">
        <v>17616.060000000001</v>
      </c>
      <c r="W3506" s="7">
        <v>501</v>
      </c>
      <c r="X3506" s="7">
        <v>23420</v>
      </c>
      <c r="Y3506" s="9">
        <f>+DAY('TABLA PRINCIPAL'!$B3506)</f>
        <v>15</v>
      </c>
      <c r="Z3506" s="9">
        <f>+MONTH('TABLA PRINCIPAL'!$B3506)</f>
        <v>8</v>
      </c>
      <c r="AA3506" s="9">
        <f>+YEAR('TABLA PRINCIPAL'!$B3506)</f>
        <v>2016</v>
      </c>
      <c r="AB3506" s="22" t="str">
        <f>+IF(Ventas_Oficina[[#This Row],[Total del pedido]]&gt;=100000,"SI","NO")</f>
        <v>NO</v>
      </c>
      <c r="AC3506" s="22" t="str">
        <f>+_xlfn.XLOOKUP(Ventas_Oficina[[#This Row],[Nº de artículo]],AUXILIAR!A3504:A8414,AUXILIAR!D3504:D8414,"Error",0)</f>
        <v>Enviado a tiempo</v>
      </c>
      <c r="AD3506" s="22" t="str">
        <f>+IF(AND(Ventas_Oficina[[#This Row],[Total]]&gt;75000,Ventas_Oficina[[#This Row],[Envio a tiempo]]="Enviado a tiempo"),"Buena Venta","Venta Mala")</f>
        <v>Venta Mala</v>
      </c>
    </row>
    <row r="3507" spans="1:30" x14ac:dyDescent="0.25">
      <c r="A3507" s="26">
        <v>1563240</v>
      </c>
      <c r="B3507" s="10">
        <v>41794</v>
      </c>
      <c r="C3507" s="11" t="s">
        <v>327</v>
      </c>
      <c r="D3507" s="11" t="s">
        <v>11</v>
      </c>
      <c r="E3507" s="11" t="s">
        <v>12</v>
      </c>
      <c r="F3507" s="11" t="s">
        <v>13</v>
      </c>
      <c r="G3507" s="11" t="s">
        <v>1009</v>
      </c>
      <c r="H3507" s="11" t="s">
        <v>14</v>
      </c>
      <c r="I3507" s="11" t="s">
        <v>1015</v>
      </c>
      <c r="J3507" s="11" t="s">
        <v>1053</v>
      </c>
      <c r="K3507" s="11" t="s">
        <v>1261</v>
      </c>
      <c r="L3507" s="11" t="s">
        <v>1267</v>
      </c>
      <c r="M3507" s="11" t="s">
        <v>1272</v>
      </c>
      <c r="N3507" s="10">
        <v>41795</v>
      </c>
      <c r="O3507" s="12">
        <v>37799</v>
      </c>
      <c r="P3507" s="12">
        <v>59999</v>
      </c>
      <c r="Q3507" s="12">
        <v>22200</v>
      </c>
      <c r="R3507" s="11">
        <v>29</v>
      </c>
      <c r="S3507" s="12">
        <v>1739971</v>
      </c>
      <c r="T3507" s="13">
        <v>7.0000000000000007E-2</v>
      </c>
      <c r="U3507" s="12">
        <v>121797.97000000002</v>
      </c>
      <c r="V3507" s="12">
        <v>1618173.03</v>
      </c>
      <c r="W3507" s="12">
        <v>2449</v>
      </c>
      <c r="X3507" s="12">
        <v>719414</v>
      </c>
      <c r="Y3507" s="14">
        <f>+DAY('TABLA PRINCIPAL'!$B3507)</f>
        <v>4</v>
      </c>
      <c r="Z3507" s="14">
        <f>+MONTH('TABLA PRINCIPAL'!$B3507)</f>
        <v>6</v>
      </c>
      <c r="AA3507" s="14">
        <f>+YEAR('TABLA PRINCIPAL'!$B3507)</f>
        <v>2014</v>
      </c>
      <c r="AB3507" s="22" t="str">
        <f>+IF(Ventas_Oficina[[#This Row],[Total del pedido]]&gt;=100000,"SI","NO")</f>
        <v>SI</v>
      </c>
      <c r="AC3507" s="22" t="str">
        <f>+_xlfn.XLOOKUP(Ventas_Oficina[[#This Row],[Nº de artículo]],AUXILIAR!A3505:A8415,AUXILIAR!D3505:D8415,"Error",0)</f>
        <v>Enviado a tiempo</v>
      </c>
      <c r="AD3507" s="22" t="str">
        <f>+IF(AND(Ventas_Oficina[[#This Row],[Total]]&gt;75000,Ventas_Oficina[[#This Row],[Envio a tiempo]]="Enviado a tiempo"),"Buena Venta","Venta Mala")</f>
        <v>Buena Venta</v>
      </c>
    </row>
    <row r="3508" spans="1:30" x14ac:dyDescent="0.25">
      <c r="A3508" s="25">
        <v>1564701</v>
      </c>
      <c r="B3508" s="5">
        <v>42398</v>
      </c>
      <c r="C3508" s="6" t="s">
        <v>440</v>
      </c>
      <c r="D3508" s="6" t="s">
        <v>268</v>
      </c>
      <c r="E3508" s="6" t="s">
        <v>4</v>
      </c>
      <c r="F3508" s="6" t="s">
        <v>5</v>
      </c>
      <c r="G3508" s="6" t="s">
        <v>1010</v>
      </c>
      <c r="H3508" s="6" t="s">
        <v>121</v>
      </c>
      <c r="I3508" s="6" t="s">
        <v>1015</v>
      </c>
      <c r="J3508" s="6" t="s">
        <v>1022</v>
      </c>
      <c r="K3508" s="6" t="s">
        <v>1262</v>
      </c>
      <c r="L3508" s="6" t="s">
        <v>1265</v>
      </c>
      <c r="M3508" s="6" t="s">
        <v>1272</v>
      </c>
      <c r="N3508" s="5">
        <v>42400</v>
      </c>
      <c r="O3508" s="7">
        <v>153</v>
      </c>
      <c r="P3508" s="7">
        <v>278</v>
      </c>
      <c r="Q3508" s="7">
        <v>125</v>
      </c>
      <c r="R3508" s="6">
        <v>14</v>
      </c>
      <c r="S3508" s="7">
        <v>3892</v>
      </c>
      <c r="T3508" s="8">
        <v>0.03</v>
      </c>
      <c r="U3508" s="7">
        <v>116.75999999999999</v>
      </c>
      <c r="V3508" s="7">
        <v>3775.24</v>
      </c>
      <c r="W3508" s="7">
        <v>134</v>
      </c>
      <c r="X3508" s="7">
        <v>10698</v>
      </c>
      <c r="Y3508" s="9">
        <f>+DAY('TABLA PRINCIPAL'!$B3508)</f>
        <v>29</v>
      </c>
      <c r="Z3508" s="9">
        <f>+MONTH('TABLA PRINCIPAL'!$B3508)</f>
        <v>1</v>
      </c>
      <c r="AA3508" s="9">
        <f>+YEAR('TABLA PRINCIPAL'!$B3508)</f>
        <v>2016</v>
      </c>
      <c r="AB3508" s="22" t="str">
        <f>+IF(Ventas_Oficina[[#This Row],[Total del pedido]]&gt;=100000,"SI","NO")</f>
        <v>NO</v>
      </c>
      <c r="AC3508" s="22" t="str">
        <f>+_xlfn.XLOOKUP(Ventas_Oficina[[#This Row],[Nº de artículo]],AUXILIAR!A3506:A8416,AUXILIAR!D3506:D8416,"Error",0)</f>
        <v>Enviado a tiempo</v>
      </c>
      <c r="AD3508" s="22" t="str">
        <f>+IF(AND(Ventas_Oficina[[#This Row],[Total]]&gt;75000,Ventas_Oficina[[#This Row],[Envio a tiempo]]="Enviado a tiempo"),"Buena Venta","Venta Mala")</f>
        <v>Venta Mala</v>
      </c>
    </row>
    <row r="3509" spans="1:30" x14ac:dyDescent="0.25">
      <c r="A3509" s="26">
        <v>1564701</v>
      </c>
      <c r="B3509" s="10">
        <v>42398</v>
      </c>
      <c r="C3509" s="11" t="s">
        <v>440</v>
      </c>
      <c r="D3509" s="11" t="s">
        <v>268</v>
      </c>
      <c r="E3509" s="11" t="s">
        <v>4</v>
      </c>
      <c r="F3509" s="11" t="s">
        <v>5</v>
      </c>
      <c r="G3509" s="11" t="s">
        <v>1008</v>
      </c>
      <c r="H3509" s="11" t="s">
        <v>121</v>
      </c>
      <c r="I3509" s="11" t="s">
        <v>1013</v>
      </c>
      <c r="J3509" s="11" t="s">
        <v>1022</v>
      </c>
      <c r="K3509" s="11" t="s">
        <v>1262</v>
      </c>
      <c r="L3509" s="11" t="s">
        <v>1268</v>
      </c>
      <c r="M3509" s="11" t="s">
        <v>1272</v>
      </c>
      <c r="N3509" s="10">
        <v>42400</v>
      </c>
      <c r="O3509" s="12">
        <v>153</v>
      </c>
      <c r="P3509" s="12">
        <v>278</v>
      </c>
      <c r="Q3509" s="12">
        <v>125</v>
      </c>
      <c r="R3509" s="11">
        <v>25</v>
      </c>
      <c r="S3509" s="12">
        <v>6950</v>
      </c>
      <c r="T3509" s="13">
        <v>0.05</v>
      </c>
      <c r="U3509" s="12">
        <v>347.5</v>
      </c>
      <c r="V3509" s="12">
        <v>6602.5</v>
      </c>
      <c r="W3509" s="12">
        <v>134</v>
      </c>
      <c r="X3509" s="12">
        <v>10698</v>
      </c>
      <c r="Y3509" s="14">
        <f>+DAY('TABLA PRINCIPAL'!$B3509)</f>
        <v>29</v>
      </c>
      <c r="Z3509" s="14">
        <f>+MONTH('TABLA PRINCIPAL'!$B3509)</f>
        <v>1</v>
      </c>
      <c r="AA3509" s="14">
        <f>+YEAR('TABLA PRINCIPAL'!$B3509)</f>
        <v>2016</v>
      </c>
      <c r="AB3509" s="22" t="str">
        <f>+IF(Ventas_Oficina[[#This Row],[Total del pedido]]&gt;=100000,"SI","NO")</f>
        <v>NO</v>
      </c>
      <c r="AC3509" s="22" t="str">
        <f>+_xlfn.XLOOKUP(Ventas_Oficina[[#This Row],[Nº de artículo]],AUXILIAR!A3507:A8417,AUXILIAR!D3507:D8417,"Error",0)</f>
        <v>Enviado a tiempo</v>
      </c>
      <c r="AD3509" s="22" t="str">
        <f>+IF(AND(Ventas_Oficina[[#This Row],[Total]]&gt;75000,Ventas_Oficina[[#This Row],[Envio a tiempo]]="Enviado a tiempo"),"Buena Venta","Venta Mala")</f>
        <v>Venta Mala</v>
      </c>
    </row>
    <row r="3510" spans="1:30" x14ac:dyDescent="0.25">
      <c r="A3510" s="25">
        <v>1564701</v>
      </c>
      <c r="B3510" s="5">
        <v>42498</v>
      </c>
      <c r="C3510" s="6" t="s">
        <v>806</v>
      </c>
      <c r="D3510" s="6" t="s">
        <v>807</v>
      </c>
      <c r="E3510" s="6" t="s">
        <v>4</v>
      </c>
      <c r="F3510" s="6" t="s">
        <v>5</v>
      </c>
      <c r="G3510" s="6" t="s">
        <v>1008</v>
      </c>
      <c r="H3510" s="6" t="s">
        <v>39</v>
      </c>
      <c r="I3510" s="6" t="s">
        <v>1013</v>
      </c>
      <c r="J3510" s="6" t="s">
        <v>1040</v>
      </c>
      <c r="K3510" s="6" t="s">
        <v>1263</v>
      </c>
      <c r="L3510" s="6" t="s">
        <v>1269</v>
      </c>
      <c r="M3510" s="6" t="s">
        <v>1272</v>
      </c>
      <c r="N3510" s="5">
        <v>42498</v>
      </c>
      <c r="O3510" s="7">
        <v>2156</v>
      </c>
      <c r="P3510" s="7">
        <v>3655</v>
      </c>
      <c r="Q3510" s="7">
        <v>1499</v>
      </c>
      <c r="R3510" s="6">
        <v>20</v>
      </c>
      <c r="S3510" s="7">
        <v>73100</v>
      </c>
      <c r="T3510" s="8">
        <v>0.05</v>
      </c>
      <c r="U3510" s="7">
        <v>3655</v>
      </c>
      <c r="V3510" s="7">
        <v>69445</v>
      </c>
      <c r="W3510" s="7">
        <v>1389</v>
      </c>
      <c r="X3510" s="7">
        <v>19490</v>
      </c>
      <c r="Y3510" s="9">
        <f>+DAY('TABLA PRINCIPAL'!$B3510)</f>
        <v>8</v>
      </c>
      <c r="Z3510" s="9">
        <f>+MONTH('TABLA PRINCIPAL'!$B3510)</f>
        <v>5</v>
      </c>
      <c r="AA3510" s="9">
        <f>+YEAR('TABLA PRINCIPAL'!$B3510)</f>
        <v>2016</v>
      </c>
      <c r="AB3510" s="22" t="str">
        <f>+IF(Ventas_Oficina[[#This Row],[Total del pedido]]&gt;=100000,"SI","NO")</f>
        <v>NO</v>
      </c>
      <c r="AC3510" s="22" t="str">
        <f>+_xlfn.XLOOKUP(Ventas_Oficina[[#This Row],[Nº de artículo]],AUXILIAR!A3508:A8418,AUXILIAR!D3508:D8418,"Error",0)</f>
        <v>Enviado a tiempo</v>
      </c>
      <c r="AD3510" s="22" t="str">
        <f>+IF(AND(Ventas_Oficina[[#This Row],[Total]]&gt;75000,Ventas_Oficina[[#This Row],[Envio a tiempo]]="Enviado a tiempo"),"Buena Venta","Venta Mala")</f>
        <v>Venta Mala</v>
      </c>
    </row>
    <row r="3511" spans="1:30" x14ac:dyDescent="0.25">
      <c r="A3511" s="26">
        <v>1564701</v>
      </c>
      <c r="B3511" s="10">
        <v>42483</v>
      </c>
      <c r="C3511" s="11" t="s">
        <v>167</v>
      </c>
      <c r="D3511" s="11" t="s">
        <v>137</v>
      </c>
      <c r="E3511" s="11" t="s">
        <v>4</v>
      </c>
      <c r="F3511" s="11" t="s">
        <v>5</v>
      </c>
      <c r="G3511" s="11" t="s">
        <v>1010</v>
      </c>
      <c r="H3511" s="11" t="s">
        <v>6</v>
      </c>
      <c r="I3511" s="11" t="s">
        <v>1015</v>
      </c>
      <c r="J3511" s="11" t="s">
        <v>1102</v>
      </c>
      <c r="K3511" s="11" t="s">
        <v>1262</v>
      </c>
      <c r="L3511" s="11" t="s">
        <v>1269</v>
      </c>
      <c r="M3511" s="11" t="s">
        <v>1272</v>
      </c>
      <c r="N3511" s="10">
        <v>42484</v>
      </c>
      <c r="O3511" s="12">
        <v>290</v>
      </c>
      <c r="P3511" s="12">
        <v>476</v>
      </c>
      <c r="Q3511" s="12">
        <v>186</v>
      </c>
      <c r="R3511" s="11">
        <v>16</v>
      </c>
      <c r="S3511" s="12">
        <v>7616</v>
      </c>
      <c r="T3511" s="13">
        <v>0</v>
      </c>
      <c r="U3511" s="12">
        <v>0</v>
      </c>
      <c r="V3511" s="12">
        <v>7616</v>
      </c>
      <c r="W3511" s="12">
        <v>88</v>
      </c>
      <c r="X3511" s="12">
        <v>4693</v>
      </c>
      <c r="Y3511" s="14">
        <f>+DAY('TABLA PRINCIPAL'!$B3511)</f>
        <v>23</v>
      </c>
      <c r="Z3511" s="14">
        <f>+MONTH('TABLA PRINCIPAL'!$B3511)</f>
        <v>4</v>
      </c>
      <c r="AA3511" s="14">
        <f>+YEAR('TABLA PRINCIPAL'!$B3511)</f>
        <v>2016</v>
      </c>
      <c r="AB3511" s="22" t="str">
        <f>+IF(Ventas_Oficina[[#This Row],[Total del pedido]]&gt;=100000,"SI","NO")</f>
        <v>NO</v>
      </c>
      <c r="AC3511" s="22" t="str">
        <f>+_xlfn.XLOOKUP(Ventas_Oficina[[#This Row],[Nº de artículo]],AUXILIAR!A3509:A8419,AUXILIAR!D3509:D8419,"Error",0)</f>
        <v>No enviado a tiempo</v>
      </c>
      <c r="AD3511" s="22" t="str">
        <f>+IF(AND(Ventas_Oficina[[#This Row],[Total]]&gt;75000,Ventas_Oficina[[#This Row],[Envio a tiempo]]="Enviado a tiempo"),"Buena Venta","Venta Mala")</f>
        <v>Venta Mala</v>
      </c>
    </row>
    <row r="3512" spans="1:30" x14ac:dyDescent="0.25">
      <c r="A3512" s="25">
        <v>1564701</v>
      </c>
      <c r="B3512" s="5">
        <v>42550</v>
      </c>
      <c r="C3512" s="6" t="s">
        <v>47</v>
      </c>
      <c r="D3512" s="6" t="s">
        <v>48</v>
      </c>
      <c r="E3512" s="6" t="s">
        <v>4</v>
      </c>
      <c r="F3512" s="6" t="s">
        <v>5</v>
      </c>
      <c r="G3512" s="6" t="s">
        <v>1007</v>
      </c>
      <c r="H3512" s="6" t="s">
        <v>34</v>
      </c>
      <c r="I3512" s="6" t="s">
        <v>1015</v>
      </c>
      <c r="J3512" s="6" t="s">
        <v>1022</v>
      </c>
      <c r="K3512" s="6" t="s">
        <v>1261</v>
      </c>
      <c r="L3512" s="6" t="s">
        <v>1265</v>
      </c>
      <c r="M3512" s="6" t="s">
        <v>1272</v>
      </c>
      <c r="N3512" s="5">
        <v>42552</v>
      </c>
      <c r="O3512" s="7">
        <v>153</v>
      </c>
      <c r="P3512" s="7">
        <v>278</v>
      </c>
      <c r="Q3512" s="7">
        <v>125</v>
      </c>
      <c r="R3512" s="6">
        <v>26</v>
      </c>
      <c r="S3512" s="7">
        <v>7228</v>
      </c>
      <c r="T3512" s="8">
        <v>0.03</v>
      </c>
      <c r="U3512" s="7">
        <v>216.84</v>
      </c>
      <c r="V3512" s="7">
        <v>7011.16</v>
      </c>
      <c r="W3512" s="7">
        <v>134</v>
      </c>
      <c r="X3512" s="7">
        <v>10698</v>
      </c>
      <c r="Y3512" s="9">
        <f>+DAY('TABLA PRINCIPAL'!$B3512)</f>
        <v>29</v>
      </c>
      <c r="Z3512" s="9">
        <f>+MONTH('TABLA PRINCIPAL'!$B3512)</f>
        <v>6</v>
      </c>
      <c r="AA3512" s="9">
        <f>+YEAR('TABLA PRINCIPAL'!$B3512)</f>
        <v>2016</v>
      </c>
      <c r="AB3512" s="22" t="str">
        <f>+IF(Ventas_Oficina[[#This Row],[Total del pedido]]&gt;=100000,"SI","NO")</f>
        <v>NO</v>
      </c>
      <c r="AC3512" s="22" t="str">
        <f>+_xlfn.XLOOKUP(Ventas_Oficina[[#This Row],[Nº de artículo]],AUXILIAR!A3510:A8420,AUXILIAR!D3510:D8420,"Error",0)</f>
        <v>No enviado a tiempo</v>
      </c>
      <c r="AD3512" s="22" t="str">
        <f>+IF(AND(Ventas_Oficina[[#This Row],[Total]]&gt;75000,Ventas_Oficina[[#This Row],[Envio a tiempo]]="Enviado a tiempo"),"Buena Venta","Venta Mala")</f>
        <v>Venta Mala</v>
      </c>
    </row>
    <row r="3513" spans="1:30" x14ac:dyDescent="0.25">
      <c r="A3513" s="26">
        <v>1564701</v>
      </c>
      <c r="B3513" s="10">
        <v>42691</v>
      </c>
      <c r="C3513" s="11" t="s">
        <v>182</v>
      </c>
      <c r="D3513" s="11" t="s">
        <v>183</v>
      </c>
      <c r="E3513" s="11" t="s">
        <v>4</v>
      </c>
      <c r="F3513" s="11" t="s">
        <v>5</v>
      </c>
      <c r="G3513" s="11" t="s">
        <v>1007</v>
      </c>
      <c r="H3513" s="11" t="s">
        <v>106</v>
      </c>
      <c r="I3513" s="11" t="s">
        <v>1015</v>
      </c>
      <c r="J3513" s="11" t="s">
        <v>1053</v>
      </c>
      <c r="K3513" s="11" t="s">
        <v>1261</v>
      </c>
      <c r="L3513" s="11" t="s">
        <v>1265</v>
      </c>
      <c r="M3513" s="11" t="s">
        <v>1272</v>
      </c>
      <c r="N3513" s="10">
        <v>42693</v>
      </c>
      <c r="O3513" s="12">
        <v>37799</v>
      </c>
      <c r="P3513" s="12">
        <v>59999</v>
      </c>
      <c r="Q3513" s="12">
        <v>22200</v>
      </c>
      <c r="R3513" s="11">
        <v>41</v>
      </c>
      <c r="S3513" s="12">
        <v>2459959</v>
      </c>
      <c r="T3513" s="13">
        <v>0.04</v>
      </c>
      <c r="U3513" s="12">
        <v>98398.36</v>
      </c>
      <c r="V3513" s="12">
        <v>2361560.64</v>
      </c>
      <c r="W3513" s="12">
        <v>2449</v>
      </c>
      <c r="X3513" s="12">
        <v>190527</v>
      </c>
      <c r="Y3513" s="14">
        <f>+DAY('TABLA PRINCIPAL'!$B3513)</f>
        <v>17</v>
      </c>
      <c r="Z3513" s="14">
        <f>+MONTH('TABLA PRINCIPAL'!$B3513)</f>
        <v>11</v>
      </c>
      <c r="AA3513" s="14">
        <f>+YEAR('TABLA PRINCIPAL'!$B3513)</f>
        <v>2016</v>
      </c>
      <c r="AB3513" s="22" t="str">
        <f>+IF(Ventas_Oficina[[#This Row],[Total del pedido]]&gt;=100000,"SI","NO")</f>
        <v>SI</v>
      </c>
      <c r="AC3513" s="22" t="str">
        <f>+_xlfn.XLOOKUP(Ventas_Oficina[[#This Row],[Nº de artículo]],AUXILIAR!A3511:A8421,AUXILIAR!D3511:D8421,"Error",0)</f>
        <v>Enviado a tiempo</v>
      </c>
      <c r="AD3513" s="22" t="str">
        <f>+IF(AND(Ventas_Oficina[[#This Row],[Total]]&gt;75000,Ventas_Oficina[[#This Row],[Envio a tiempo]]="Enviado a tiempo"),"Buena Venta","Venta Mala")</f>
        <v>Buena Venta</v>
      </c>
    </row>
    <row r="3514" spans="1:30" x14ac:dyDescent="0.25">
      <c r="A3514" s="25">
        <v>1564701</v>
      </c>
      <c r="B3514" s="5">
        <v>41601</v>
      </c>
      <c r="C3514" s="6" t="s">
        <v>441</v>
      </c>
      <c r="D3514" s="6" t="s">
        <v>135</v>
      </c>
      <c r="E3514" s="6" t="s">
        <v>12</v>
      </c>
      <c r="F3514" s="6" t="s">
        <v>13</v>
      </c>
      <c r="G3514" s="6" t="s">
        <v>1008</v>
      </c>
      <c r="H3514" s="6" t="s">
        <v>42</v>
      </c>
      <c r="I3514" s="6" t="s">
        <v>1016</v>
      </c>
      <c r="J3514" s="6" t="s">
        <v>1103</v>
      </c>
      <c r="K3514" s="6" t="s">
        <v>1261</v>
      </c>
      <c r="L3514" s="6" t="s">
        <v>1266</v>
      </c>
      <c r="M3514" s="6" t="s">
        <v>1272</v>
      </c>
      <c r="N3514" s="5">
        <v>41603</v>
      </c>
      <c r="O3514" s="7">
        <v>5616</v>
      </c>
      <c r="P3514" s="7">
        <v>13698</v>
      </c>
      <c r="Q3514" s="7">
        <v>8082</v>
      </c>
      <c r="R3514" s="6">
        <v>11</v>
      </c>
      <c r="S3514" s="7">
        <v>150678</v>
      </c>
      <c r="T3514" s="8">
        <v>0.03</v>
      </c>
      <c r="U3514" s="7">
        <v>4520.34</v>
      </c>
      <c r="V3514" s="7">
        <v>146157.66</v>
      </c>
      <c r="W3514" s="7">
        <v>2449</v>
      </c>
      <c r="X3514" s="7">
        <v>44925</v>
      </c>
      <c r="Y3514" s="9">
        <f>+DAY('TABLA PRINCIPAL'!$B3514)</f>
        <v>23</v>
      </c>
      <c r="Z3514" s="9">
        <f>+MONTH('TABLA PRINCIPAL'!$B3514)</f>
        <v>11</v>
      </c>
      <c r="AA3514" s="9">
        <f>+YEAR('TABLA PRINCIPAL'!$B3514)</f>
        <v>2013</v>
      </c>
      <c r="AB3514" s="22" t="str">
        <f>+IF(Ventas_Oficina[[#This Row],[Total del pedido]]&gt;=100000,"SI","NO")</f>
        <v>SI</v>
      </c>
      <c r="AC3514" s="22" t="str">
        <f>+_xlfn.XLOOKUP(Ventas_Oficina[[#This Row],[Nº de artículo]],AUXILIAR!A3512:A8422,AUXILIAR!D3512:D8422,"Error",0)</f>
        <v>Enviado a tiempo</v>
      </c>
      <c r="AD3514" s="22" t="str">
        <f>+IF(AND(Ventas_Oficina[[#This Row],[Total]]&gt;75000,Ventas_Oficina[[#This Row],[Envio a tiempo]]="Enviado a tiempo"),"Buena Venta","Venta Mala")</f>
        <v>Venta Mala</v>
      </c>
    </row>
    <row r="3515" spans="1:30" x14ac:dyDescent="0.25">
      <c r="A3515" s="26">
        <v>1564701</v>
      </c>
      <c r="B3515" s="10">
        <v>42435</v>
      </c>
      <c r="C3515" s="11" t="s">
        <v>608</v>
      </c>
      <c r="D3515" s="11" t="s">
        <v>520</v>
      </c>
      <c r="E3515" s="11" t="s">
        <v>4</v>
      </c>
      <c r="F3515" s="11" t="s">
        <v>5</v>
      </c>
      <c r="G3515" s="11" t="s">
        <v>1008</v>
      </c>
      <c r="H3515" s="11" t="s">
        <v>106</v>
      </c>
      <c r="I3515" s="11" t="s">
        <v>1012</v>
      </c>
      <c r="J3515" s="11" t="s">
        <v>1084</v>
      </c>
      <c r="K3515" s="11" t="s">
        <v>1261</v>
      </c>
      <c r="L3515" s="11" t="s">
        <v>1267</v>
      </c>
      <c r="M3515" s="11" t="s">
        <v>1272</v>
      </c>
      <c r="N3515" s="10">
        <v>42436</v>
      </c>
      <c r="O3515" s="12">
        <v>259</v>
      </c>
      <c r="P3515" s="12">
        <v>398</v>
      </c>
      <c r="Q3515" s="12">
        <v>139</v>
      </c>
      <c r="R3515" s="11">
        <v>16</v>
      </c>
      <c r="S3515" s="12">
        <v>6368</v>
      </c>
      <c r="T3515" s="13">
        <v>0.09</v>
      </c>
      <c r="U3515" s="12">
        <v>573.12</v>
      </c>
      <c r="V3515" s="12">
        <v>5794.88</v>
      </c>
      <c r="W3515" s="12">
        <v>297</v>
      </c>
      <c r="X3515" s="12">
        <v>4632</v>
      </c>
      <c r="Y3515" s="14">
        <f>+DAY('TABLA PRINCIPAL'!$B3515)</f>
        <v>6</v>
      </c>
      <c r="Z3515" s="14">
        <f>+MONTH('TABLA PRINCIPAL'!$B3515)</f>
        <v>3</v>
      </c>
      <c r="AA3515" s="14">
        <f>+YEAR('TABLA PRINCIPAL'!$B3515)</f>
        <v>2016</v>
      </c>
      <c r="AB3515" s="22" t="str">
        <f>+IF(Ventas_Oficina[[#This Row],[Total del pedido]]&gt;=100000,"SI","NO")</f>
        <v>NO</v>
      </c>
      <c r="AC3515" s="22" t="str">
        <f>+_xlfn.XLOOKUP(Ventas_Oficina[[#This Row],[Nº de artículo]],AUXILIAR!A3513:A8423,AUXILIAR!D3513:D8423,"Error",0)</f>
        <v>Enviado a tiempo</v>
      </c>
      <c r="AD3515" s="22" t="str">
        <f>+IF(AND(Ventas_Oficina[[#This Row],[Total]]&gt;75000,Ventas_Oficina[[#This Row],[Envio a tiempo]]="Enviado a tiempo"),"Buena Venta","Venta Mala")</f>
        <v>Venta Mala</v>
      </c>
    </row>
    <row r="3516" spans="1:30" x14ac:dyDescent="0.25">
      <c r="A3516" s="25">
        <v>1564701</v>
      </c>
      <c r="B3516" s="5">
        <v>42707</v>
      </c>
      <c r="C3516" s="6" t="s">
        <v>235</v>
      </c>
      <c r="D3516" s="6" t="s">
        <v>91</v>
      </c>
      <c r="E3516" s="6" t="s">
        <v>4</v>
      </c>
      <c r="F3516" s="6" t="s">
        <v>5</v>
      </c>
      <c r="G3516" s="6" t="s">
        <v>1010</v>
      </c>
      <c r="H3516" s="6" t="s">
        <v>24</v>
      </c>
      <c r="I3516" s="6" t="s">
        <v>1016</v>
      </c>
      <c r="J3516" s="6" t="s">
        <v>1022</v>
      </c>
      <c r="K3516" s="6" t="s">
        <v>1261</v>
      </c>
      <c r="L3516" s="6" t="s">
        <v>1265</v>
      </c>
      <c r="M3516" s="6" t="s">
        <v>1272</v>
      </c>
      <c r="N3516" s="5">
        <v>42709</v>
      </c>
      <c r="O3516" s="7">
        <v>153</v>
      </c>
      <c r="P3516" s="7">
        <v>278</v>
      </c>
      <c r="Q3516" s="7">
        <v>125</v>
      </c>
      <c r="R3516" s="6">
        <v>3</v>
      </c>
      <c r="S3516" s="7">
        <v>834</v>
      </c>
      <c r="T3516" s="8">
        <v>0</v>
      </c>
      <c r="U3516" s="7">
        <v>0</v>
      </c>
      <c r="V3516" s="7">
        <v>834</v>
      </c>
      <c r="W3516" s="7">
        <v>134</v>
      </c>
      <c r="X3516" s="7">
        <v>10698</v>
      </c>
      <c r="Y3516" s="9">
        <f>+DAY('TABLA PRINCIPAL'!$B3516)</f>
        <v>3</v>
      </c>
      <c r="Z3516" s="9">
        <f>+MONTH('TABLA PRINCIPAL'!$B3516)</f>
        <v>12</v>
      </c>
      <c r="AA3516" s="9">
        <f>+YEAR('TABLA PRINCIPAL'!$B3516)</f>
        <v>2016</v>
      </c>
      <c r="AB3516" s="22" t="str">
        <f>+IF(Ventas_Oficina[[#This Row],[Total del pedido]]&gt;=100000,"SI","NO")</f>
        <v>NO</v>
      </c>
      <c r="AC3516" s="22" t="str">
        <f>+_xlfn.XLOOKUP(Ventas_Oficina[[#This Row],[Nº de artículo]],AUXILIAR!A3514:A8424,AUXILIAR!D3514:D8424,"Error",0)</f>
        <v>No enviado a tiempo</v>
      </c>
      <c r="AD3516" s="22" t="str">
        <f>+IF(AND(Ventas_Oficina[[#This Row],[Total]]&gt;75000,Ventas_Oficina[[#This Row],[Envio a tiempo]]="Enviado a tiempo"),"Buena Venta","Venta Mala")</f>
        <v>Venta Mala</v>
      </c>
    </row>
    <row r="3517" spans="1:30" x14ac:dyDescent="0.25">
      <c r="A3517" s="26">
        <v>1565067</v>
      </c>
      <c r="B3517" s="10">
        <v>42677</v>
      </c>
      <c r="C3517" s="11" t="s">
        <v>859</v>
      </c>
      <c r="D3517" s="11" t="s">
        <v>60</v>
      </c>
      <c r="E3517" s="11" t="s">
        <v>4</v>
      </c>
      <c r="F3517" s="11" t="s">
        <v>5</v>
      </c>
      <c r="G3517" s="11" t="s">
        <v>1010</v>
      </c>
      <c r="H3517" s="11" t="s">
        <v>24</v>
      </c>
      <c r="I3517" s="11" t="s">
        <v>1014</v>
      </c>
      <c r="J3517" s="11" t="s">
        <v>1083</v>
      </c>
      <c r="K3517" s="11" t="s">
        <v>1261</v>
      </c>
      <c r="L3517" s="11" t="s">
        <v>1267</v>
      </c>
      <c r="M3517" s="11" t="s">
        <v>1272</v>
      </c>
      <c r="N3517" s="10">
        <v>42678</v>
      </c>
      <c r="O3517" s="12">
        <v>375</v>
      </c>
      <c r="P3517" s="12">
        <v>708</v>
      </c>
      <c r="Q3517" s="12">
        <v>333</v>
      </c>
      <c r="R3517" s="11">
        <v>38</v>
      </c>
      <c r="S3517" s="12">
        <v>26904</v>
      </c>
      <c r="T3517" s="13">
        <v>0</v>
      </c>
      <c r="U3517" s="12">
        <v>0</v>
      </c>
      <c r="V3517" s="12">
        <v>26904</v>
      </c>
      <c r="W3517" s="12">
        <v>235</v>
      </c>
      <c r="X3517" s="12">
        <v>22184</v>
      </c>
      <c r="Y3517" s="14">
        <f>+DAY('TABLA PRINCIPAL'!$B3517)</f>
        <v>3</v>
      </c>
      <c r="Z3517" s="14">
        <f>+MONTH('TABLA PRINCIPAL'!$B3517)</f>
        <v>11</v>
      </c>
      <c r="AA3517" s="14">
        <f>+YEAR('TABLA PRINCIPAL'!$B3517)</f>
        <v>2016</v>
      </c>
      <c r="AB3517" s="22" t="str">
        <f>+IF(Ventas_Oficina[[#This Row],[Total del pedido]]&gt;=100000,"SI","NO")</f>
        <v>NO</v>
      </c>
      <c r="AC3517" s="22" t="str">
        <f>+_xlfn.XLOOKUP(Ventas_Oficina[[#This Row],[Nº de artículo]],AUXILIAR!A3515:A8425,AUXILIAR!D3515:D8425,"Error",0)</f>
        <v>No enviado a tiempo</v>
      </c>
      <c r="AD3517" s="22" t="str">
        <f>+IF(AND(Ventas_Oficina[[#This Row],[Total]]&gt;75000,Ventas_Oficina[[#This Row],[Envio a tiempo]]="Enviado a tiempo"),"Buena Venta","Venta Mala")</f>
        <v>Venta Mala</v>
      </c>
    </row>
    <row r="3518" spans="1:30" x14ac:dyDescent="0.25">
      <c r="A3518" s="25">
        <v>1565432</v>
      </c>
      <c r="B3518" s="5">
        <v>42388</v>
      </c>
      <c r="C3518" s="6" t="s">
        <v>858</v>
      </c>
      <c r="D3518" s="6" t="s">
        <v>860</v>
      </c>
      <c r="E3518" s="6" t="s">
        <v>12</v>
      </c>
      <c r="F3518" s="6" t="s">
        <v>13</v>
      </c>
      <c r="G3518" s="6" t="s">
        <v>1009</v>
      </c>
      <c r="H3518" s="6" t="s">
        <v>14</v>
      </c>
      <c r="I3518" s="6" t="s">
        <v>1016</v>
      </c>
      <c r="J3518" s="6" t="s">
        <v>861</v>
      </c>
      <c r="K3518" s="6" t="s">
        <v>1261</v>
      </c>
      <c r="L3518" s="6" t="s">
        <v>1265</v>
      </c>
      <c r="M3518" s="6" t="s">
        <v>1272</v>
      </c>
      <c r="N3518" s="5">
        <v>42388</v>
      </c>
      <c r="O3518" s="7">
        <v>219</v>
      </c>
      <c r="P3518" s="7">
        <v>352</v>
      </c>
      <c r="Q3518" s="7">
        <v>134</v>
      </c>
      <c r="R3518" s="6">
        <v>40</v>
      </c>
      <c r="S3518" s="7">
        <v>14080</v>
      </c>
      <c r="T3518" s="8">
        <v>0.03</v>
      </c>
      <c r="U3518" s="7">
        <v>422.4</v>
      </c>
      <c r="V3518" s="7">
        <v>13657.6</v>
      </c>
      <c r="W3518" s="7">
        <v>683</v>
      </c>
      <c r="X3518" s="7">
        <v>1191355</v>
      </c>
      <c r="Y3518" s="9">
        <f>+DAY('TABLA PRINCIPAL'!$B3518)</f>
        <v>19</v>
      </c>
      <c r="Z3518" s="9">
        <f>+MONTH('TABLA PRINCIPAL'!$B3518)</f>
        <v>1</v>
      </c>
      <c r="AA3518" s="9">
        <f>+YEAR('TABLA PRINCIPAL'!$B3518)</f>
        <v>2016</v>
      </c>
      <c r="AB3518" s="22" t="str">
        <f>+IF(Ventas_Oficina[[#This Row],[Total del pedido]]&gt;=100000,"SI","NO")</f>
        <v>NO</v>
      </c>
      <c r="AC3518" s="22" t="str">
        <f>+_xlfn.XLOOKUP(Ventas_Oficina[[#This Row],[Nº de artículo]],AUXILIAR!A3516:A8426,AUXILIAR!D3516:D8426,"Error",0)</f>
        <v>No enviado a tiempo</v>
      </c>
      <c r="AD3518" s="22" t="str">
        <f>+IF(AND(Ventas_Oficina[[#This Row],[Total]]&gt;75000,Ventas_Oficina[[#This Row],[Envio a tiempo]]="Enviado a tiempo"),"Buena Venta","Venta Mala")</f>
        <v>Venta Mala</v>
      </c>
    </row>
    <row r="3519" spans="1:30" x14ac:dyDescent="0.25">
      <c r="A3519" s="26">
        <v>1565432</v>
      </c>
      <c r="B3519" s="10">
        <v>42511</v>
      </c>
      <c r="C3519" s="11" t="s">
        <v>75</v>
      </c>
      <c r="D3519" s="11" t="s">
        <v>76</v>
      </c>
      <c r="E3519" s="11" t="s">
        <v>4</v>
      </c>
      <c r="F3519" s="11" t="s">
        <v>5</v>
      </c>
      <c r="G3519" s="11" t="s">
        <v>1007</v>
      </c>
      <c r="H3519" s="11" t="s">
        <v>17</v>
      </c>
      <c r="I3519" s="11" t="s">
        <v>1013</v>
      </c>
      <c r="J3519" s="11" t="s">
        <v>1078</v>
      </c>
      <c r="K3519" s="11" t="s">
        <v>1261</v>
      </c>
      <c r="L3519" s="11" t="s">
        <v>1265</v>
      </c>
      <c r="M3519" s="11" t="s">
        <v>1272</v>
      </c>
      <c r="N3519" s="10">
        <v>42511</v>
      </c>
      <c r="O3519" s="12">
        <v>119</v>
      </c>
      <c r="P3519" s="12">
        <v>198</v>
      </c>
      <c r="Q3519" s="12">
        <v>79</v>
      </c>
      <c r="R3519" s="11">
        <v>26</v>
      </c>
      <c r="S3519" s="12">
        <v>5148</v>
      </c>
      <c r="T3519" s="13">
        <v>0.03</v>
      </c>
      <c r="U3519" s="12">
        <v>154.44</v>
      </c>
      <c r="V3519" s="12">
        <v>4993.5600000000004</v>
      </c>
      <c r="W3519" s="12">
        <v>477</v>
      </c>
      <c r="X3519" s="12">
        <v>2687</v>
      </c>
      <c r="Y3519" s="14">
        <f>+DAY('TABLA PRINCIPAL'!$B3519)</f>
        <v>21</v>
      </c>
      <c r="Z3519" s="14">
        <f>+MONTH('TABLA PRINCIPAL'!$B3519)</f>
        <v>5</v>
      </c>
      <c r="AA3519" s="14">
        <f>+YEAR('TABLA PRINCIPAL'!$B3519)</f>
        <v>2016</v>
      </c>
      <c r="AB3519" s="22" t="str">
        <f>+IF(Ventas_Oficina[[#This Row],[Total del pedido]]&gt;=100000,"SI","NO")</f>
        <v>NO</v>
      </c>
      <c r="AC3519" s="22" t="str">
        <f>+_xlfn.XLOOKUP(Ventas_Oficina[[#This Row],[Nº de artículo]],AUXILIAR!A3517:A8427,AUXILIAR!D3517:D8427,"Error",0)</f>
        <v>No enviado a tiempo</v>
      </c>
      <c r="AD3519" s="22" t="str">
        <f>+IF(AND(Ventas_Oficina[[#This Row],[Total]]&gt;75000,Ventas_Oficina[[#This Row],[Envio a tiempo]]="Enviado a tiempo"),"Buena Venta","Venta Mala")</f>
        <v>Venta Mala</v>
      </c>
    </row>
    <row r="3520" spans="1:30" x14ac:dyDescent="0.25">
      <c r="A3520" s="25">
        <v>1565432</v>
      </c>
      <c r="B3520" s="5">
        <v>42529</v>
      </c>
      <c r="C3520" s="6" t="s">
        <v>28</v>
      </c>
      <c r="D3520" s="6" t="s">
        <v>29</v>
      </c>
      <c r="E3520" s="6" t="s">
        <v>12</v>
      </c>
      <c r="F3520" s="6" t="s">
        <v>13</v>
      </c>
      <c r="G3520" s="6" t="s">
        <v>1007</v>
      </c>
      <c r="H3520" s="6" t="s">
        <v>14</v>
      </c>
      <c r="I3520" s="6" t="s">
        <v>1012</v>
      </c>
      <c r="J3520" s="6" t="s">
        <v>1068</v>
      </c>
      <c r="K3520" s="6" t="s">
        <v>1261</v>
      </c>
      <c r="L3520" s="6" t="s">
        <v>1265</v>
      </c>
      <c r="M3520" s="6" t="s">
        <v>1272</v>
      </c>
      <c r="N3520" s="5">
        <v>42531</v>
      </c>
      <c r="O3520" s="7">
        <v>446</v>
      </c>
      <c r="P3520" s="7">
        <v>1089</v>
      </c>
      <c r="Q3520" s="7">
        <v>643</v>
      </c>
      <c r="R3520" s="6">
        <v>45</v>
      </c>
      <c r="S3520" s="7">
        <v>49005</v>
      </c>
      <c r="T3520" s="8">
        <v>0</v>
      </c>
      <c r="U3520" s="7">
        <v>0</v>
      </c>
      <c r="V3520" s="7">
        <v>49005</v>
      </c>
      <c r="W3520" s="7">
        <v>450</v>
      </c>
      <c r="X3520" s="7">
        <v>25186</v>
      </c>
      <c r="Y3520" s="9">
        <f>+DAY('TABLA PRINCIPAL'!$B3520)</f>
        <v>8</v>
      </c>
      <c r="Z3520" s="9">
        <f>+MONTH('TABLA PRINCIPAL'!$B3520)</f>
        <v>6</v>
      </c>
      <c r="AA3520" s="9">
        <f>+YEAR('TABLA PRINCIPAL'!$B3520)</f>
        <v>2016</v>
      </c>
      <c r="AB3520" s="22" t="str">
        <f>+IF(Ventas_Oficina[[#This Row],[Total del pedido]]&gt;=100000,"SI","NO")</f>
        <v>NO</v>
      </c>
      <c r="AC3520" s="22" t="str">
        <f>+_xlfn.XLOOKUP(Ventas_Oficina[[#This Row],[Nº de artículo]],AUXILIAR!A3518:A8428,AUXILIAR!D3518:D8428,"Error",0)</f>
        <v>No enviado a tiempo</v>
      </c>
      <c r="AD3520" s="22" t="str">
        <f>+IF(AND(Ventas_Oficina[[#This Row],[Total]]&gt;75000,Ventas_Oficina[[#This Row],[Envio a tiempo]]="Enviado a tiempo"),"Buena Venta","Venta Mala")</f>
        <v>Venta Mala</v>
      </c>
    </row>
    <row r="3521" spans="1:30" x14ac:dyDescent="0.25">
      <c r="A3521" s="26">
        <v>1565432</v>
      </c>
      <c r="B3521" s="10">
        <v>41471</v>
      </c>
      <c r="C3521" s="11" t="s">
        <v>276</v>
      </c>
      <c r="D3521" s="11" t="s">
        <v>277</v>
      </c>
      <c r="E3521" s="11" t="s">
        <v>4</v>
      </c>
      <c r="F3521" s="11" t="s">
        <v>5</v>
      </c>
      <c r="G3521" s="11" t="s">
        <v>1007</v>
      </c>
      <c r="H3521" s="11" t="s">
        <v>9</v>
      </c>
      <c r="I3521" s="11" t="s">
        <v>1016</v>
      </c>
      <c r="J3521" s="11" t="s">
        <v>1021</v>
      </c>
      <c r="K3521" s="11" t="s">
        <v>1261</v>
      </c>
      <c r="L3521" s="11" t="s">
        <v>1265</v>
      </c>
      <c r="M3521" s="11" t="s">
        <v>1272</v>
      </c>
      <c r="N3521" s="10">
        <v>41472</v>
      </c>
      <c r="O3521" s="12">
        <v>533</v>
      </c>
      <c r="P3521" s="12">
        <v>860</v>
      </c>
      <c r="Q3521" s="12">
        <v>327</v>
      </c>
      <c r="R3521" s="11">
        <v>30</v>
      </c>
      <c r="S3521" s="12">
        <v>25800</v>
      </c>
      <c r="T3521" s="13">
        <v>0.03</v>
      </c>
      <c r="U3521" s="12">
        <v>774</v>
      </c>
      <c r="V3521" s="12">
        <v>25026</v>
      </c>
      <c r="W3521" s="12">
        <v>619</v>
      </c>
      <c r="X3521" s="12">
        <v>2687</v>
      </c>
      <c r="Y3521" s="14">
        <f>+DAY('TABLA PRINCIPAL'!$B3521)</f>
        <v>16</v>
      </c>
      <c r="Z3521" s="14">
        <f>+MONTH('TABLA PRINCIPAL'!$B3521)</f>
        <v>7</v>
      </c>
      <c r="AA3521" s="14">
        <f>+YEAR('TABLA PRINCIPAL'!$B3521)</f>
        <v>2013</v>
      </c>
      <c r="AB3521" s="22" t="str">
        <f>+IF(Ventas_Oficina[[#This Row],[Total del pedido]]&gt;=100000,"SI","NO")</f>
        <v>NO</v>
      </c>
      <c r="AC3521" s="22" t="str">
        <f>+_xlfn.XLOOKUP(Ventas_Oficina[[#This Row],[Nº de artículo]],AUXILIAR!A3519:A8429,AUXILIAR!D3519:D8429,"Error",0)</f>
        <v>Enviado a tiempo</v>
      </c>
      <c r="AD3521" s="22" t="str">
        <f>+IF(AND(Ventas_Oficina[[#This Row],[Total]]&gt;75000,Ventas_Oficina[[#This Row],[Envio a tiempo]]="Enviado a tiempo"),"Buena Venta","Venta Mala")</f>
        <v>Venta Mala</v>
      </c>
    </row>
    <row r="3522" spans="1:30" x14ac:dyDescent="0.25">
      <c r="A3522" s="25">
        <v>1565432</v>
      </c>
      <c r="B3522" s="5">
        <v>42674</v>
      </c>
      <c r="C3522" s="6" t="s">
        <v>493</v>
      </c>
      <c r="D3522" s="6" t="s">
        <v>65</v>
      </c>
      <c r="E3522" s="6" t="s">
        <v>12</v>
      </c>
      <c r="F3522" s="6" t="s">
        <v>13</v>
      </c>
      <c r="G3522" s="6" t="s">
        <v>1007</v>
      </c>
      <c r="H3522" s="6" t="s">
        <v>14</v>
      </c>
      <c r="I3522" s="6" t="s">
        <v>1014</v>
      </c>
      <c r="J3522" s="6" t="s">
        <v>1116</v>
      </c>
      <c r="K3522" s="6" t="s">
        <v>1261</v>
      </c>
      <c r="L3522" s="6" t="s">
        <v>1267</v>
      </c>
      <c r="M3522" s="6" t="s">
        <v>1273</v>
      </c>
      <c r="N3522" s="5">
        <v>42675</v>
      </c>
      <c r="O3522" s="7">
        <v>182</v>
      </c>
      <c r="P3522" s="7">
        <v>284</v>
      </c>
      <c r="Q3522" s="7">
        <v>102</v>
      </c>
      <c r="R3522" s="6">
        <v>49</v>
      </c>
      <c r="S3522" s="7">
        <v>13916</v>
      </c>
      <c r="T3522" s="8">
        <v>0.08</v>
      </c>
      <c r="U3522" s="7">
        <v>1113.28</v>
      </c>
      <c r="V3522" s="7">
        <v>12802.72</v>
      </c>
      <c r="W3522" s="7">
        <v>544</v>
      </c>
      <c r="X3522" s="7">
        <v>2687</v>
      </c>
      <c r="Y3522" s="9">
        <f>+DAY('TABLA PRINCIPAL'!$B3522)</f>
        <v>31</v>
      </c>
      <c r="Z3522" s="9">
        <f>+MONTH('TABLA PRINCIPAL'!$B3522)</f>
        <v>10</v>
      </c>
      <c r="AA3522" s="9">
        <f>+YEAR('TABLA PRINCIPAL'!$B3522)</f>
        <v>2016</v>
      </c>
      <c r="AB3522" s="22" t="str">
        <f>+IF(Ventas_Oficina[[#This Row],[Total del pedido]]&gt;=100000,"SI","NO")</f>
        <v>NO</v>
      </c>
      <c r="AC3522" s="22" t="str">
        <f>+_xlfn.XLOOKUP(Ventas_Oficina[[#This Row],[Nº de artículo]],AUXILIAR!A3520:A8430,AUXILIAR!D3520:D8430,"Error",0)</f>
        <v>No enviado a tiempo</v>
      </c>
      <c r="AD3522" s="22" t="str">
        <f>+IF(AND(Ventas_Oficina[[#This Row],[Total]]&gt;75000,Ventas_Oficina[[#This Row],[Envio a tiempo]]="Enviado a tiempo"),"Buena Venta","Venta Mala")</f>
        <v>Venta Mala</v>
      </c>
    </row>
    <row r="3523" spans="1:30" x14ac:dyDescent="0.25">
      <c r="A3523" s="26">
        <v>1565432</v>
      </c>
      <c r="B3523" s="10">
        <v>42544</v>
      </c>
      <c r="C3523" s="11" t="s">
        <v>379</v>
      </c>
      <c r="D3523" s="11" t="s">
        <v>137</v>
      </c>
      <c r="E3523" s="11" t="s">
        <v>4</v>
      </c>
      <c r="F3523" s="11" t="s">
        <v>5</v>
      </c>
      <c r="G3523" s="11" t="s">
        <v>1010</v>
      </c>
      <c r="H3523" s="11" t="s">
        <v>6</v>
      </c>
      <c r="I3523" s="11" t="s">
        <v>1013</v>
      </c>
      <c r="J3523" s="11" t="s">
        <v>1078</v>
      </c>
      <c r="K3523" s="11" t="s">
        <v>1261</v>
      </c>
      <c r="L3523" s="11" t="s">
        <v>1267</v>
      </c>
      <c r="M3523" s="11" t="s">
        <v>1273</v>
      </c>
      <c r="N3523" s="10">
        <v>42548</v>
      </c>
      <c r="O3523" s="12">
        <v>119</v>
      </c>
      <c r="P3523" s="12">
        <v>198</v>
      </c>
      <c r="Q3523" s="12">
        <v>79</v>
      </c>
      <c r="R3523" s="11">
        <v>23</v>
      </c>
      <c r="S3523" s="12">
        <v>4554</v>
      </c>
      <c r="T3523" s="13">
        <v>0.05</v>
      </c>
      <c r="U3523" s="12">
        <v>227.70000000000002</v>
      </c>
      <c r="V3523" s="12">
        <v>4326.3</v>
      </c>
      <c r="W3523" s="12">
        <v>477</v>
      </c>
      <c r="X3523" s="12">
        <v>2687</v>
      </c>
      <c r="Y3523" s="14">
        <f>+DAY('TABLA PRINCIPAL'!$B3523)</f>
        <v>23</v>
      </c>
      <c r="Z3523" s="14">
        <f>+MONTH('TABLA PRINCIPAL'!$B3523)</f>
        <v>6</v>
      </c>
      <c r="AA3523" s="14">
        <f>+YEAR('TABLA PRINCIPAL'!$B3523)</f>
        <v>2016</v>
      </c>
      <c r="AB3523" s="22" t="str">
        <f>+IF(Ventas_Oficina[[#This Row],[Total del pedido]]&gt;=100000,"SI","NO")</f>
        <v>NO</v>
      </c>
      <c r="AC3523" s="22" t="str">
        <f>+_xlfn.XLOOKUP(Ventas_Oficina[[#This Row],[Nº de artículo]],AUXILIAR!A3521:A8431,AUXILIAR!D3521:D8431,"Error",0)</f>
        <v>No enviado a tiempo</v>
      </c>
      <c r="AD3523" s="22" t="str">
        <f>+IF(AND(Ventas_Oficina[[#This Row],[Total]]&gt;75000,Ventas_Oficina[[#This Row],[Envio a tiempo]]="Enviado a tiempo"),"Buena Venta","Venta Mala")</f>
        <v>Venta Mala</v>
      </c>
    </row>
    <row r="3524" spans="1:30" x14ac:dyDescent="0.25">
      <c r="A3524" s="25">
        <v>1565432</v>
      </c>
      <c r="B3524" s="5">
        <v>42456</v>
      </c>
      <c r="C3524" s="6" t="s">
        <v>802</v>
      </c>
      <c r="D3524" s="6" t="s">
        <v>147</v>
      </c>
      <c r="E3524" s="6" t="s">
        <v>4</v>
      </c>
      <c r="F3524" s="6" t="s">
        <v>5</v>
      </c>
      <c r="G3524" s="6" t="s">
        <v>1007</v>
      </c>
      <c r="H3524" s="6" t="s">
        <v>9</v>
      </c>
      <c r="I3524" s="6" t="s">
        <v>1013</v>
      </c>
      <c r="J3524" s="6" t="s">
        <v>1134</v>
      </c>
      <c r="K3524" s="6" t="s">
        <v>1261</v>
      </c>
      <c r="L3524" s="6" t="s">
        <v>1265</v>
      </c>
      <c r="M3524" s="6" t="s">
        <v>1272</v>
      </c>
      <c r="N3524" s="5">
        <v>42463</v>
      </c>
      <c r="O3524" s="7">
        <v>792</v>
      </c>
      <c r="P3524" s="7">
        <v>1299</v>
      </c>
      <c r="Q3524" s="7">
        <v>507</v>
      </c>
      <c r="R3524" s="6">
        <v>30</v>
      </c>
      <c r="S3524" s="7">
        <v>38970</v>
      </c>
      <c r="T3524" s="8">
        <v>0.02</v>
      </c>
      <c r="U3524" s="7">
        <v>779.4</v>
      </c>
      <c r="V3524" s="7">
        <v>38190.6</v>
      </c>
      <c r="W3524" s="7">
        <v>944</v>
      </c>
      <c r="X3524" s="7">
        <v>1193722</v>
      </c>
      <c r="Y3524" s="9">
        <f>+DAY('TABLA PRINCIPAL'!$B3524)</f>
        <v>27</v>
      </c>
      <c r="Z3524" s="9">
        <f>+MONTH('TABLA PRINCIPAL'!$B3524)</f>
        <v>3</v>
      </c>
      <c r="AA3524" s="9">
        <f>+YEAR('TABLA PRINCIPAL'!$B3524)</f>
        <v>2016</v>
      </c>
      <c r="AB3524" s="22" t="str">
        <f>+IF(Ventas_Oficina[[#This Row],[Total del pedido]]&gt;=100000,"SI","NO")</f>
        <v>NO</v>
      </c>
      <c r="AC3524" s="22" t="str">
        <f>+_xlfn.XLOOKUP(Ventas_Oficina[[#This Row],[Nº de artículo]],AUXILIAR!A3522:A8432,AUXILIAR!D3522:D8432,"Error",0)</f>
        <v>Enviado a tiempo</v>
      </c>
      <c r="AD3524" s="22" t="str">
        <f>+IF(AND(Ventas_Oficina[[#This Row],[Total]]&gt;75000,Ventas_Oficina[[#This Row],[Envio a tiempo]]="Enviado a tiempo"),"Buena Venta","Venta Mala")</f>
        <v>Buena Venta</v>
      </c>
    </row>
    <row r="3525" spans="1:30" x14ac:dyDescent="0.25">
      <c r="A3525" s="26">
        <v>1565432</v>
      </c>
      <c r="B3525" s="10">
        <v>42397</v>
      </c>
      <c r="C3525" s="11" t="s">
        <v>862</v>
      </c>
      <c r="D3525" s="11" t="s">
        <v>199</v>
      </c>
      <c r="E3525" s="11" t="s">
        <v>4</v>
      </c>
      <c r="F3525" s="11" t="s">
        <v>5</v>
      </c>
      <c r="G3525" s="11" t="s">
        <v>1008</v>
      </c>
      <c r="H3525" s="11" t="s">
        <v>24</v>
      </c>
      <c r="I3525" s="11" t="s">
        <v>1015</v>
      </c>
      <c r="J3525" s="11" t="s">
        <v>1116</v>
      </c>
      <c r="K3525" s="11" t="s">
        <v>1261</v>
      </c>
      <c r="L3525" s="11" t="s">
        <v>1267</v>
      </c>
      <c r="M3525" s="11" t="s">
        <v>1272</v>
      </c>
      <c r="N3525" s="10">
        <v>42399</v>
      </c>
      <c r="O3525" s="12">
        <v>182</v>
      </c>
      <c r="P3525" s="12">
        <v>284</v>
      </c>
      <c r="Q3525" s="12">
        <v>102</v>
      </c>
      <c r="R3525" s="11">
        <v>46</v>
      </c>
      <c r="S3525" s="12">
        <v>13064</v>
      </c>
      <c r="T3525" s="13">
        <v>0.04</v>
      </c>
      <c r="U3525" s="12">
        <v>522.56000000000006</v>
      </c>
      <c r="V3525" s="12">
        <v>12541.44</v>
      </c>
      <c r="W3525" s="12">
        <v>544</v>
      </c>
      <c r="X3525" s="12">
        <v>2687</v>
      </c>
      <c r="Y3525" s="14">
        <f>+DAY('TABLA PRINCIPAL'!$B3525)</f>
        <v>28</v>
      </c>
      <c r="Z3525" s="14">
        <f>+MONTH('TABLA PRINCIPAL'!$B3525)</f>
        <v>1</v>
      </c>
      <c r="AA3525" s="14">
        <f>+YEAR('TABLA PRINCIPAL'!$B3525)</f>
        <v>2016</v>
      </c>
      <c r="AB3525" s="22" t="str">
        <f>+IF(Ventas_Oficina[[#This Row],[Total del pedido]]&gt;=100000,"SI","NO")</f>
        <v>NO</v>
      </c>
      <c r="AC3525" s="22" t="str">
        <f>+_xlfn.XLOOKUP(Ventas_Oficina[[#This Row],[Nº de artículo]],AUXILIAR!A3523:A8433,AUXILIAR!D3523:D8433,"Error",0)</f>
        <v>Enviado a tiempo</v>
      </c>
      <c r="AD3525" s="22" t="str">
        <f>+IF(AND(Ventas_Oficina[[#This Row],[Total]]&gt;75000,Ventas_Oficina[[#This Row],[Envio a tiempo]]="Enviado a tiempo"),"Buena Venta","Venta Mala")</f>
        <v>Venta Mala</v>
      </c>
    </row>
    <row r="3526" spans="1:30" x14ac:dyDescent="0.25">
      <c r="A3526" s="25">
        <v>1565797</v>
      </c>
      <c r="B3526" s="5">
        <v>42446</v>
      </c>
      <c r="C3526" s="6" t="s">
        <v>863</v>
      </c>
      <c r="D3526" s="6" t="s">
        <v>135</v>
      </c>
      <c r="E3526" s="6" t="s">
        <v>12</v>
      </c>
      <c r="F3526" s="6" t="s">
        <v>13</v>
      </c>
      <c r="G3526" s="6" t="s">
        <v>1008</v>
      </c>
      <c r="H3526" s="6" t="s">
        <v>14</v>
      </c>
      <c r="I3526" s="6" t="s">
        <v>1014</v>
      </c>
      <c r="J3526" s="6" t="s">
        <v>1036</v>
      </c>
      <c r="K3526" s="6" t="s">
        <v>1261</v>
      </c>
      <c r="L3526" s="6" t="s">
        <v>1267</v>
      </c>
      <c r="M3526" s="6" t="s">
        <v>1273</v>
      </c>
      <c r="N3526" s="5">
        <v>42447</v>
      </c>
      <c r="O3526" s="7">
        <v>453</v>
      </c>
      <c r="P3526" s="7">
        <v>730</v>
      </c>
      <c r="Q3526" s="7">
        <v>277</v>
      </c>
      <c r="R3526" s="6">
        <v>5</v>
      </c>
      <c r="S3526" s="7">
        <v>3650</v>
      </c>
      <c r="T3526" s="8">
        <v>0.09</v>
      </c>
      <c r="U3526" s="7">
        <v>328.5</v>
      </c>
      <c r="V3526" s="7">
        <v>3321.5</v>
      </c>
      <c r="W3526" s="7">
        <v>772</v>
      </c>
      <c r="X3526" s="7">
        <v>60020</v>
      </c>
      <c r="Y3526" s="9">
        <f>+DAY('TABLA PRINCIPAL'!$B3526)</f>
        <v>17</v>
      </c>
      <c r="Z3526" s="9">
        <f>+MONTH('TABLA PRINCIPAL'!$B3526)</f>
        <v>3</v>
      </c>
      <c r="AA3526" s="9">
        <f>+YEAR('TABLA PRINCIPAL'!$B3526)</f>
        <v>2016</v>
      </c>
      <c r="AB3526" s="22" t="str">
        <f>+IF(Ventas_Oficina[[#This Row],[Total del pedido]]&gt;=100000,"SI","NO")</f>
        <v>NO</v>
      </c>
      <c r="AC3526" s="22" t="str">
        <f>+_xlfn.XLOOKUP(Ventas_Oficina[[#This Row],[Nº de artículo]],AUXILIAR!A3524:A8434,AUXILIAR!D3524:D8434,"Error",0)</f>
        <v>No enviado a tiempo</v>
      </c>
      <c r="AD3526" s="22" t="str">
        <f>+IF(AND(Ventas_Oficina[[#This Row],[Total]]&gt;75000,Ventas_Oficina[[#This Row],[Envio a tiempo]]="Enviado a tiempo"),"Buena Venta","Venta Mala")</f>
        <v>Venta Mala</v>
      </c>
    </row>
    <row r="3527" spans="1:30" x14ac:dyDescent="0.25">
      <c r="A3527" s="26">
        <v>1565797</v>
      </c>
      <c r="B3527" s="10">
        <v>42212</v>
      </c>
      <c r="C3527" s="11" t="s">
        <v>96</v>
      </c>
      <c r="D3527" s="11" t="s">
        <v>97</v>
      </c>
      <c r="E3527" s="11" t="s">
        <v>12</v>
      </c>
      <c r="F3527" s="11" t="s">
        <v>13</v>
      </c>
      <c r="G3527" s="11" t="s">
        <v>1010</v>
      </c>
      <c r="H3527" s="11" t="s">
        <v>14</v>
      </c>
      <c r="I3527" s="11" t="s">
        <v>1016</v>
      </c>
      <c r="J3527" s="11" t="s">
        <v>1079</v>
      </c>
      <c r="K3527" s="11" t="s">
        <v>1262</v>
      </c>
      <c r="L3527" s="11" t="s">
        <v>1269</v>
      </c>
      <c r="M3527" s="11" t="s">
        <v>1272</v>
      </c>
      <c r="N3527" s="10">
        <v>42217</v>
      </c>
      <c r="O3527" s="12">
        <v>5452</v>
      </c>
      <c r="P3527" s="12">
        <v>10097</v>
      </c>
      <c r="Q3527" s="12">
        <v>4645</v>
      </c>
      <c r="R3527" s="11">
        <v>20</v>
      </c>
      <c r="S3527" s="12">
        <v>201940</v>
      </c>
      <c r="T3527" s="13">
        <v>7.0000000000000007E-2</v>
      </c>
      <c r="U3527" s="12">
        <v>14135.800000000001</v>
      </c>
      <c r="V3527" s="12">
        <v>187804.2</v>
      </c>
      <c r="W3527" s="12">
        <v>718</v>
      </c>
      <c r="X3527" s="12">
        <v>440252</v>
      </c>
      <c r="Y3527" s="14">
        <f>+DAY('TABLA PRINCIPAL'!$B3527)</f>
        <v>27</v>
      </c>
      <c r="Z3527" s="14">
        <f>+MONTH('TABLA PRINCIPAL'!$B3527)</f>
        <v>7</v>
      </c>
      <c r="AA3527" s="14">
        <f>+YEAR('TABLA PRINCIPAL'!$B3527)</f>
        <v>2015</v>
      </c>
      <c r="AB3527" s="22" t="str">
        <f>+IF(Ventas_Oficina[[#This Row],[Total del pedido]]&gt;=100000,"SI","NO")</f>
        <v>SI</v>
      </c>
      <c r="AC3527" s="22" t="str">
        <f>+_xlfn.XLOOKUP(Ventas_Oficina[[#This Row],[Nº de artículo]],AUXILIAR!A3525:A8435,AUXILIAR!D3525:D8435,"Error",0)</f>
        <v>No enviado a tiempo</v>
      </c>
      <c r="AD3527" s="22" t="str">
        <f>+IF(AND(Ventas_Oficina[[#This Row],[Total]]&gt;75000,Ventas_Oficina[[#This Row],[Envio a tiempo]]="Enviado a tiempo"),"Buena Venta","Venta Mala")</f>
        <v>Venta Mala</v>
      </c>
    </row>
    <row r="3528" spans="1:30" x14ac:dyDescent="0.25">
      <c r="A3528" s="25">
        <v>1565797</v>
      </c>
      <c r="B3528" s="5">
        <v>42403</v>
      </c>
      <c r="C3528" s="6" t="s">
        <v>366</v>
      </c>
      <c r="D3528" s="6" t="s">
        <v>41</v>
      </c>
      <c r="E3528" s="6" t="s">
        <v>12</v>
      </c>
      <c r="F3528" s="6" t="s">
        <v>13</v>
      </c>
      <c r="G3528" s="6" t="s">
        <v>1010</v>
      </c>
      <c r="H3528" s="6" t="s">
        <v>42</v>
      </c>
      <c r="I3528" s="6" t="s">
        <v>1015</v>
      </c>
      <c r="J3528" s="6" t="s">
        <v>1063</v>
      </c>
      <c r="K3528" s="6" t="s">
        <v>1262</v>
      </c>
      <c r="L3528" s="6" t="s">
        <v>1265</v>
      </c>
      <c r="M3528" s="6" t="s">
        <v>1272</v>
      </c>
      <c r="N3528" s="5">
        <v>42405</v>
      </c>
      <c r="O3528" s="7">
        <v>1239</v>
      </c>
      <c r="P3528" s="7">
        <v>1998</v>
      </c>
      <c r="Q3528" s="7">
        <v>759</v>
      </c>
      <c r="R3528" s="6">
        <v>29</v>
      </c>
      <c r="S3528" s="7">
        <v>57942</v>
      </c>
      <c r="T3528" s="8">
        <v>0.04</v>
      </c>
      <c r="U3528" s="7">
        <v>2317.6799999999998</v>
      </c>
      <c r="V3528" s="7">
        <v>55624.32</v>
      </c>
      <c r="W3528" s="7">
        <v>577</v>
      </c>
      <c r="X3528" s="7">
        <v>23420</v>
      </c>
      <c r="Y3528" s="9">
        <f>+DAY('TABLA PRINCIPAL'!$B3528)</f>
        <v>3</v>
      </c>
      <c r="Z3528" s="9">
        <f>+MONTH('TABLA PRINCIPAL'!$B3528)</f>
        <v>2</v>
      </c>
      <c r="AA3528" s="9">
        <f>+YEAR('TABLA PRINCIPAL'!$B3528)</f>
        <v>2016</v>
      </c>
      <c r="AB3528" s="22" t="str">
        <f>+IF(Ventas_Oficina[[#This Row],[Total del pedido]]&gt;=100000,"SI","NO")</f>
        <v>NO</v>
      </c>
      <c r="AC3528" s="22" t="str">
        <f>+_xlfn.XLOOKUP(Ventas_Oficina[[#This Row],[Nº de artículo]],AUXILIAR!A3526:A8436,AUXILIAR!D3526:D8436,"Error",0)</f>
        <v>Enviado a tiempo</v>
      </c>
      <c r="AD3528" s="22" t="str">
        <f>+IF(AND(Ventas_Oficina[[#This Row],[Total]]&gt;75000,Ventas_Oficina[[#This Row],[Envio a tiempo]]="Enviado a tiempo"),"Buena Venta","Venta Mala")</f>
        <v>Venta Mala</v>
      </c>
    </row>
    <row r="3529" spans="1:30" x14ac:dyDescent="0.25">
      <c r="A3529" s="26">
        <v>1565797</v>
      </c>
      <c r="B3529" s="10">
        <v>42403</v>
      </c>
      <c r="C3529" s="11" t="s">
        <v>366</v>
      </c>
      <c r="D3529" s="11" t="s">
        <v>206</v>
      </c>
      <c r="E3529" s="11" t="s">
        <v>12</v>
      </c>
      <c r="F3529" s="11" t="s">
        <v>13</v>
      </c>
      <c r="G3529" s="11" t="s">
        <v>1008</v>
      </c>
      <c r="H3529" s="11" t="s">
        <v>42</v>
      </c>
      <c r="I3529" s="11" t="s">
        <v>1013</v>
      </c>
      <c r="J3529" s="11" t="s">
        <v>1077</v>
      </c>
      <c r="K3529" s="11" t="s">
        <v>1261</v>
      </c>
      <c r="L3529" s="11" t="s">
        <v>1265</v>
      </c>
      <c r="M3529" s="11" t="s">
        <v>1272</v>
      </c>
      <c r="N3529" s="10">
        <v>42405</v>
      </c>
      <c r="O3529" s="12">
        <v>403</v>
      </c>
      <c r="P3529" s="12">
        <v>938</v>
      </c>
      <c r="Q3529" s="12">
        <v>535</v>
      </c>
      <c r="R3529" s="11">
        <v>39</v>
      </c>
      <c r="S3529" s="12">
        <v>36582</v>
      </c>
      <c r="T3529" s="13">
        <v>0.04</v>
      </c>
      <c r="U3529" s="12">
        <v>1463.28</v>
      </c>
      <c r="V3529" s="12">
        <v>35118.720000000001</v>
      </c>
      <c r="W3529" s="12">
        <v>728</v>
      </c>
      <c r="X3529" s="12">
        <v>23425</v>
      </c>
      <c r="Y3529" s="14">
        <f>+DAY('TABLA PRINCIPAL'!$B3529)</f>
        <v>3</v>
      </c>
      <c r="Z3529" s="14">
        <f>+MONTH('TABLA PRINCIPAL'!$B3529)</f>
        <v>2</v>
      </c>
      <c r="AA3529" s="14">
        <f>+YEAR('TABLA PRINCIPAL'!$B3529)</f>
        <v>2016</v>
      </c>
      <c r="AB3529" s="22" t="str">
        <f>+IF(Ventas_Oficina[[#This Row],[Total del pedido]]&gt;=100000,"SI","NO")</f>
        <v>NO</v>
      </c>
      <c r="AC3529" s="22" t="str">
        <f>+_xlfn.XLOOKUP(Ventas_Oficina[[#This Row],[Nº de artículo]],AUXILIAR!A3527:A8437,AUXILIAR!D3527:D8437,"Error",0)</f>
        <v>Enviado a tiempo</v>
      </c>
      <c r="AD3529" s="22" t="str">
        <f>+IF(AND(Ventas_Oficina[[#This Row],[Total]]&gt;75000,Ventas_Oficina[[#This Row],[Envio a tiempo]]="Enviado a tiempo"),"Buena Venta","Venta Mala")</f>
        <v>Venta Mala</v>
      </c>
    </row>
    <row r="3530" spans="1:30" x14ac:dyDescent="0.25">
      <c r="A3530" s="25">
        <v>1565797</v>
      </c>
      <c r="B3530" s="5">
        <v>42403</v>
      </c>
      <c r="C3530" s="6" t="s">
        <v>366</v>
      </c>
      <c r="D3530" s="6" t="s">
        <v>41</v>
      </c>
      <c r="E3530" s="6" t="s">
        <v>12</v>
      </c>
      <c r="F3530" s="6" t="s">
        <v>13</v>
      </c>
      <c r="G3530" s="6" t="s">
        <v>1008</v>
      </c>
      <c r="H3530" s="6" t="s">
        <v>42</v>
      </c>
      <c r="I3530" s="6" t="s">
        <v>1016</v>
      </c>
      <c r="J3530" s="6" t="s">
        <v>1171</v>
      </c>
      <c r="K3530" s="6" t="s">
        <v>1261</v>
      </c>
      <c r="L3530" s="6" t="s">
        <v>1265</v>
      </c>
      <c r="M3530" s="6" t="s">
        <v>1272</v>
      </c>
      <c r="N3530" s="5">
        <v>42405</v>
      </c>
      <c r="O3530" s="7">
        <v>395</v>
      </c>
      <c r="P3530" s="7">
        <v>608</v>
      </c>
      <c r="Q3530" s="7">
        <v>213</v>
      </c>
      <c r="R3530" s="6">
        <v>25</v>
      </c>
      <c r="S3530" s="7">
        <v>15200</v>
      </c>
      <c r="T3530" s="8">
        <v>0.03</v>
      </c>
      <c r="U3530" s="7">
        <v>456</v>
      </c>
      <c r="V3530" s="7">
        <v>14744</v>
      </c>
      <c r="W3530" s="7">
        <v>182</v>
      </c>
      <c r="X3530" s="7">
        <v>23420</v>
      </c>
      <c r="Y3530" s="9">
        <f>+DAY('TABLA PRINCIPAL'!$B3530)</f>
        <v>3</v>
      </c>
      <c r="Z3530" s="9">
        <f>+MONTH('TABLA PRINCIPAL'!$B3530)</f>
        <v>2</v>
      </c>
      <c r="AA3530" s="9">
        <f>+YEAR('TABLA PRINCIPAL'!$B3530)</f>
        <v>2016</v>
      </c>
      <c r="AB3530" s="22" t="str">
        <f>+IF(Ventas_Oficina[[#This Row],[Total del pedido]]&gt;=100000,"SI","NO")</f>
        <v>NO</v>
      </c>
      <c r="AC3530" s="22" t="str">
        <f>+_xlfn.XLOOKUP(Ventas_Oficina[[#This Row],[Nº de artículo]],AUXILIAR!A3528:A8438,AUXILIAR!D3528:D8438,"Error",0)</f>
        <v>Enviado a tiempo</v>
      </c>
      <c r="AD3530" s="22" t="str">
        <f>+IF(AND(Ventas_Oficina[[#This Row],[Total]]&gt;75000,Ventas_Oficina[[#This Row],[Envio a tiempo]]="Enviado a tiempo"),"Buena Venta","Venta Mala")</f>
        <v>Venta Mala</v>
      </c>
    </row>
    <row r="3531" spans="1:30" x14ac:dyDescent="0.25">
      <c r="A3531" s="26">
        <v>1565797</v>
      </c>
      <c r="B3531" s="10">
        <v>42401</v>
      </c>
      <c r="C3531" s="11" t="s">
        <v>830</v>
      </c>
      <c r="D3531" s="11" t="s">
        <v>68</v>
      </c>
      <c r="E3531" s="11" t="s">
        <v>12</v>
      </c>
      <c r="F3531" s="11" t="s">
        <v>13</v>
      </c>
      <c r="G3531" s="11" t="s">
        <v>1009</v>
      </c>
      <c r="H3531" s="11" t="s">
        <v>14</v>
      </c>
      <c r="I3531" s="11" t="s">
        <v>1014</v>
      </c>
      <c r="J3531" s="11" t="s">
        <v>1171</v>
      </c>
      <c r="K3531" s="11" t="s">
        <v>1261</v>
      </c>
      <c r="L3531" s="11" t="s">
        <v>1265</v>
      </c>
      <c r="M3531" s="11" t="s">
        <v>1272</v>
      </c>
      <c r="N3531" s="10">
        <v>42402</v>
      </c>
      <c r="O3531" s="12">
        <v>395</v>
      </c>
      <c r="P3531" s="12">
        <v>608</v>
      </c>
      <c r="Q3531" s="12">
        <v>213</v>
      </c>
      <c r="R3531" s="11">
        <v>6</v>
      </c>
      <c r="S3531" s="12">
        <v>3648</v>
      </c>
      <c r="T3531" s="13">
        <v>0.02</v>
      </c>
      <c r="U3531" s="12">
        <v>72.960000000000008</v>
      </c>
      <c r="V3531" s="12">
        <v>3575.04</v>
      </c>
      <c r="W3531" s="12">
        <v>182</v>
      </c>
      <c r="X3531" s="12">
        <v>23420</v>
      </c>
      <c r="Y3531" s="14">
        <f>+DAY('TABLA PRINCIPAL'!$B3531)</f>
        <v>1</v>
      </c>
      <c r="Z3531" s="14">
        <f>+MONTH('TABLA PRINCIPAL'!$B3531)</f>
        <v>2</v>
      </c>
      <c r="AA3531" s="14">
        <f>+YEAR('TABLA PRINCIPAL'!$B3531)</f>
        <v>2016</v>
      </c>
      <c r="AB3531" s="22" t="str">
        <f>+IF(Ventas_Oficina[[#This Row],[Total del pedido]]&gt;=100000,"SI","NO")</f>
        <v>NO</v>
      </c>
      <c r="AC3531" s="22" t="str">
        <f>+_xlfn.XLOOKUP(Ventas_Oficina[[#This Row],[Nº de artículo]],AUXILIAR!A3529:A8439,AUXILIAR!D3529:D8439,"Error",0)</f>
        <v>Enviado a tiempo</v>
      </c>
      <c r="AD3531" s="22" t="str">
        <f>+IF(AND(Ventas_Oficina[[#This Row],[Total]]&gt;75000,Ventas_Oficina[[#This Row],[Envio a tiempo]]="Enviado a tiempo"),"Buena Venta","Venta Mala")</f>
        <v>Venta Mala</v>
      </c>
    </row>
    <row r="3532" spans="1:30" x14ac:dyDescent="0.25">
      <c r="A3532" s="25">
        <v>1566162</v>
      </c>
      <c r="B3532" s="5">
        <v>42397</v>
      </c>
      <c r="C3532" s="6" t="s">
        <v>862</v>
      </c>
      <c r="D3532" s="6" t="s">
        <v>199</v>
      </c>
      <c r="E3532" s="6" t="s">
        <v>4</v>
      </c>
      <c r="F3532" s="6" t="s">
        <v>5</v>
      </c>
      <c r="G3532" s="6" t="s">
        <v>1007</v>
      </c>
      <c r="H3532" s="6" t="s">
        <v>24</v>
      </c>
      <c r="I3532" s="6" t="s">
        <v>1013</v>
      </c>
      <c r="J3532" s="6" t="s">
        <v>1080</v>
      </c>
      <c r="K3532" s="6" t="s">
        <v>1261</v>
      </c>
      <c r="L3532" s="6" t="s">
        <v>1265</v>
      </c>
      <c r="M3532" s="6" t="s">
        <v>1272</v>
      </c>
      <c r="N3532" s="5">
        <v>42399</v>
      </c>
      <c r="O3532" s="7">
        <v>350</v>
      </c>
      <c r="P3532" s="7">
        <v>574</v>
      </c>
      <c r="Q3532" s="7">
        <v>224</v>
      </c>
      <c r="R3532" s="6">
        <v>10</v>
      </c>
      <c r="S3532" s="7">
        <v>5740</v>
      </c>
      <c r="T3532" s="8">
        <v>0.08</v>
      </c>
      <c r="U3532" s="7">
        <v>459.2</v>
      </c>
      <c r="V3532" s="7">
        <v>5280.8</v>
      </c>
      <c r="W3532" s="7">
        <v>501</v>
      </c>
      <c r="X3532" s="7">
        <v>14983</v>
      </c>
      <c r="Y3532" s="9">
        <f>+DAY('TABLA PRINCIPAL'!$B3532)</f>
        <v>28</v>
      </c>
      <c r="Z3532" s="9">
        <f>+MONTH('TABLA PRINCIPAL'!$B3532)</f>
        <v>1</v>
      </c>
      <c r="AA3532" s="9">
        <f>+YEAR('TABLA PRINCIPAL'!$B3532)</f>
        <v>2016</v>
      </c>
      <c r="AB3532" s="22" t="str">
        <f>+IF(Ventas_Oficina[[#This Row],[Total del pedido]]&gt;=100000,"SI","NO")</f>
        <v>NO</v>
      </c>
      <c r="AC3532" s="22" t="str">
        <f>+_xlfn.XLOOKUP(Ventas_Oficina[[#This Row],[Nº de artículo]],AUXILIAR!A3530:A8440,AUXILIAR!D3530:D8440,"Error",0)</f>
        <v>Enviado a tiempo</v>
      </c>
      <c r="AD3532" s="22" t="str">
        <f>+IF(AND(Ventas_Oficina[[#This Row],[Total]]&gt;75000,Ventas_Oficina[[#This Row],[Envio a tiempo]]="Enviado a tiempo"),"Buena Venta","Venta Mala")</f>
        <v>Venta Mala</v>
      </c>
    </row>
    <row r="3533" spans="1:30" x14ac:dyDescent="0.25">
      <c r="A3533" s="26">
        <v>1566162</v>
      </c>
      <c r="B3533" s="10">
        <v>42584</v>
      </c>
      <c r="C3533" s="11" t="s">
        <v>613</v>
      </c>
      <c r="D3533" s="11" t="s">
        <v>41</v>
      </c>
      <c r="E3533" s="11" t="s">
        <v>12</v>
      </c>
      <c r="F3533" s="11" t="s">
        <v>13</v>
      </c>
      <c r="G3533" s="11" t="s">
        <v>1008</v>
      </c>
      <c r="H3533" s="11" t="s">
        <v>42</v>
      </c>
      <c r="I3533" s="11" t="s">
        <v>1016</v>
      </c>
      <c r="J3533" s="11" t="s">
        <v>1043</v>
      </c>
      <c r="K3533" s="11" t="s">
        <v>1261</v>
      </c>
      <c r="L3533" s="11" t="s">
        <v>1265</v>
      </c>
      <c r="M3533" s="11" t="s">
        <v>1272</v>
      </c>
      <c r="N3533" s="10">
        <v>42586</v>
      </c>
      <c r="O3533" s="12">
        <v>6059</v>
      </c>
      <c r="P3533" s="12">
        <v>10098</v>
      </c>
      <c r="Q3533" s="12">
        <v>4039</v>
      </c>
      <c r="R3533" s="11">
        <v>13</v>
      </c>
      <c r="S3533" s="12">
        <v>131274</v>
      </c>
      <c r="T3533" s="13">
        <v>0.03</v>
      </c>
      <c r="U3533" s="12">
        <v>3938.22</v>
      </c>
      <c r="V3533" s="12">
        <v>127335.78</v>
      </c>
      <c r="W3533" s="12">
        <v>718</v>
      </c>
      <c r="X3533" s="12">
        <v>105577</v>
      </c>
      <c r="Y3533" s="14">
        <f>+DAY('TABLA PRINCIPAL'!$B3533)</f>
        <v>2</v>
      </c>
      <c r="Z3533" s="14">
        <f>+MONTH('TABLA PRINCIPAL'!$B3533)</f>
        <v>8</v>
      </c>
      <c r="AA3533" s="14">
        <f>+YEAR('TABLA PRINCIPAL'!$B3533)</f>
        <v>2016</v>
      </c>
      <c r="AB3533" s="22" t="str">
        <f>+IF(Ventas_Oficina[[#This Row],[Total del pedido]]&gt;=100000,"SI","NO")</f>
        <v>SI</v>
      </c>
      <c r="AC3533" s="22" t="str">
        <f>+_xlfn.XLOOKUP(Ventas_Oficina[[#This Row],[Nº de artículo]],AUXILIAR!A3531:A8441,AUXILIAR!D3531:D8441,"Error",0)</f>
        <v>Enviado a tiempo</v>
      </c>
      <c r="AD3533" s="22" t="str">
        <f>+IF(AND(Ventas_Oficina[[#This Row],[Total]]&gt;75000,Ventas_Oficina[[#This Row],[Envio a tiempo]]="Enviado a tiempo"),"Buena Venta","Venta Mala")</f>
        <v>Buena Venta</v>
      </c>
    </row>
    <row r="3534" spans="1:30" x14ac:dyDescent="0.25">
      <c r="A3534" s="25">
        <v>1566528</v>
      </c>
      <c r="B3534" s="5">
        <v>42125</v>
      </c>
      <c r="C3534" s="6" t="s">
        <v>138</v>
      </c>
      <c r="D3534" s="6" t="s">
        <v>277</v>
      </c>
      <c r="E3534" s="6" t="s">
        <v>4</v>
      </c>
      <c r="F3534" s="6" t="s">
        <v>5</v>
      </c>
      <c r="G3534" s="6" t="s">
        <v>1009</v>
      </c>
      <c r="H3534" s="6" t="s">
        <v>9</v>
      </c>
      <c r="I3534" s="6" t="s">
        <v>1014</v>
      </c>
      <c r="J3534" s="6" t="s">
        <v>187</v>
      </c>
      <c r="K3534" s="6" t="s">
        <v>1261</v>
      </c>
      <c r="L3534" s="6" t="s">
        <v>1265</v>
      </c>
      <c r="M3534" s="6" t="s">
        <v>1273</v>
      </c>
      <c r="N3534" s="5">
        <v>42126</v>
      </c>
      <c r="O3534" s="7">
        <v>231</v>
      </c>
      <c r="P3534" s="7">
        <v>378</v>
      </c>
      <c r="Q3534" s="7">
        <v>147</v>
      </c>
      <c r="R3534" s="6">
        <v>9</v>
      </c>
      <c r="S3534" s="7">
        <v>3402</v>
      </c>
      <c r="T3534" s="8">
        <v>0</v>
      </c>
      <c r="U3534" s="7">
        <v>0</v>
      </c>
      <c r="V3534" s="7">
        <v>3402</v>
      </c>
      <c r="W3534" s="7">
        <v>71</v>
      </c>
      <c r="X3534" s="7">
        <v>26482</v>
      </c>
      <c r="Y3534" s="9">
        <f>+DAY('TABLA PRINCIPAL'!$B3534)</f>
        <v>1</v>
      </c>
      <c r="Z3534" s="9">
        <f>+MONTH('TABLA PRINCIPAL'!$B3534)</f>
        <v>5</v>
      </c>
      <c r="AA3534" s="9">
        <f>+YEAR('TABLA PRINCIPAL'!$B3534)</f>
        <v>2015</v>
      </c>
      <c r="AB3534" s="22" t="str">
        <f>+IF(Ventas_Oficina[[#This Row],[Total del pedido]]&gt;=100000,"SI","NO")</f>
        <v>NO</v>
      </c>
      <c r="AC3534" s="22" t="str">
        <f>+_xlfn.XLOOKUP(Ventas_Oficina[[#This Row],[Nº de artículo]],AUXILIAR!A3532:A8442,AUXILIAR!D3532:D8442,"Error",0)</f>
        <v>No enviado a tiempo</v>
      </c>
      <c r="AD3534" s="22" t="str">
        <f>+IF(AND(Ventas_Oficina[[#This Row],[Total]]&gt;75000,Ventas_Oficina[[#This Row],[Envio a tiempo]]="Enviado a tiempo"),"Buena Venta","Venta Mala")</f>
        <v>Venta Mala</v>
      </c>
    </row>
    <row r="3535" spans="1:30" x14ac:dyDescent="0.25">
      <c r="A3535" s="26">
        <v>1566528</v>
      </c>
      <c r="B3535" s="10">
        <v>42585</v>
      </c>
      <c r="C3535" s="11" t="s">
        <v>864</v>
      </c>
      <c r="D3535" s="11" t="s">
        <v>143</v>
      </c>
      <c r="E3535" s="11" t="s">
        <v>4</v>
      </c>
      <c r="F3535" s="11" t="s">
        <v>5</v>
      </c>
      <c r="G3535" s="11" t="s">
        <v>1010</v>
      </c>
      <c r="H3535" s="11" t="s">
        <v>24</v>
      </c>
      <c r="I3535" s="11" t="s">
        <v>1016</v>
      </c>
      <c r="J3535" s="11" t="s">
        <v>1079</v>
      </c>
      <c r="K3535" s="11" t="s">
        <v>1262</v>
      </c>
      <c r="L3535" s="11" t="s">
        <v>1266</v>
      </c>
      <c r="M3535" s="11" t="s">
        <v>1272</v>
      </c>
      <c r="N3535" s="10">
        <v>42586</v>
      </c>
      <c r="O3535" s="12">
        <v>5452</v>
      </c>
      <c r="P3535" s="12">
        <v>10097</v>
      </c>
      <c r="Q3535" s="12">
        <v>4645</v>
      </c>
      <c r="R3535" s="11">
        <v>46</v>
      </c>
      <c r="S3535" s="12">
        <v>464462</v>
      </c>
      <c r="T3535" s="13">
        <v>0.06</v>
      </c>
      <c r="U3535" s="12">
        <v>27867.719999999998</v>
      </c>
      <c r="V3535" s="12">
        <v>436594.28</v>
      </c>
      <c r="W3535" s="12">
        <v>718</v>
      </c>
      <c r="X3535" s="12">
        <v>149467</v>
      </c>
      <c r="Y3535" s="14">
        <f>+DAY('TABLA PRINCIPAL'!$B3535)</f>
        <v>3</v>
      </c>
      <c r="Z3535" s="14">
        <f>+MONTH('TABLA PRINCIPAL'!$B3535)</f>
        <v>8</v>
      </c>
      <c r="AA3535" s="14">
        <f>+YEAR('TABLA PRINCIPAL'!$B3535)</f>
        <v>2016</v>
      </c>
      <c r="AB3535" s="22" t="str">
        <f>+IF(Ventas_Oficina[[#This Row],[Total del pedido]]&gt;=100000,"SI","NO")</f>
        <v>SI</v>
      </c>
      <c r="AC3535" s="22" t="str">
        <f>+_xlfn.XLOOKUP(Ventas_Oficina[[#This Row],[Nº de artículo]],AUXILIAR!A3533:A8443,AUXILIAR!D3533:D8443,"Error",0)</f>
        <v>No enviado a tiempo</v>
      </c>
      <c r="AD3535" s="22" t="str">
        <f>+IF(AND(Ventas_Oficina[[#This Row],[Total]]&gt;75000,Ventas_Oficina[[#This Row],[Envio a tiempo]]="Enviado a tiempo"),"Buena Venta","Venta Mala")</f>
        <v>Venta Mala</v>
      </c>
    </row>
    <row r="3536" spans="1:30" x14ac:dyDescent="0.25">
      <c r="A3536" s="25">
        <v>1566893</v>
      </c>
      <c r="B3536" s="5">
        <v>42325</v>
      </c>
      <c r="C3536" s="6" t="s">
        <v>7</v>
      </c>
      <c r="D3536" s="6" t="s">
        <v>8</v>
      </c>
      <c r="E3536" s="6" t="s">
        <v>4</v>
      </c>
      <c r="F3536" s="6" t="s">
        <v>5</v>
      </c>
      <c r="G3536" s="6" t="s">
        <v>1008</v>
      </c>
      <c r="H3536" s="6" t="s">
        <v>9</v>
      </c>
      <c r="I3536" s="6" t="s">
        <v>1014</v>
      </c>
      <c r="J3536" s="6" t="s">
        <v>1031</v>
      </c>
      <c r="K3536" s="6" t="s">
        <v>1261</v>
      </c>
      <c r="L3536" s="6" t="s">
        <v>1265</v>
      </c>
      <c r="M3536" s="6" t="s">
        <v>1272</v>
      </c>
      <c r="N3536" s="5">
        <v>42332</v>
      </c>
      <c r="O3536" s="7">
        <v>1007</v>
      </c>
      <c r="P3536" s="7">
        <v>1598</v>
      </c>
      <c r="Q3536" s="7">
        <v>591</v>
      </c>
      <c r="R3536" s="6">
        <v>39</v>
      </c>
      <c r="S3536" s="7">
        <v>62322</v>
      </c>
      <c r="T3536" s="8">
        <v>0.03</v>
      </c>
      <c r="U3536" s="7">
        <v>1869.6599999999999</v>
      </c>
      <c r="V3536" s="7">
        <v>60452.34</v>
      </c>
      <c r="W3536" s="7">
        <v>400</v>
      </c>
      <c r="X3536" s="7">
        <v>10059</v>
      </c>
      <c r="Y3536" s="9">
        <f>+DAY('TABLA PRINCIPAL'!$B3536)</f>
        <v>17</v>
      </c>
      <c r="Z3536" s="9">
        <f>+MONTH('TABLA PRINCIPAL'!$B3536)</f>
        <v>11</v>
      </c>
      <c r="AA3536" s="9">
        <f>+YEAR('TABLA PRINCIPAL'!$B3536)</f>
        <v>2015</v>
      </c>
      <c r="AB3536" s="22" t="str">
        <f>+IF(Ventas_Oficina[[#This Row],[Total del pedido]]&gt;=100000,"SI","NO")</f>
        <v>NO</v>
      </c>
      <c r="AC3536" s="22" t="str">
        <f>+_xlfn.XLOOKUP(Ventas_Oficina[[#This Row],[Nº de artículo]],AUXILIAR!A3534:A8444,AUXILIAR!D3534:D8444,"Error",0)</f>
        <v>Enviado a tiempo</v>
      </c>
      <c r="AD3536" s="22" t="str">
        <f>+IF(AND(Ventas_Oficina[[#This Row],[Total]]&gt;75000,Ventas_Oficina[[#This Row],[Envio a tiempo]]="Enviado a tiempo"),"Buena Venta","Venta Mala")</f>
        <v>Venta Mala</v>
      </c>
    </row>
    <row r="3537" spans="1:30" x14ac:dyDescent="0.25">
      <c r="A3537" s="26">
        <v>1566893</v>
      </c>
      <c r="B3537" s="10">
        <v>42686</v>
      </c>
      <c r="C3537" s="11" t="s">
        <v>63</v>
      </c>
      <c r="D3537" s="11" t="s">
        <v>52</v>
      </c>
      <c r="E3537" s="11" t="s">
        <v>4</v>
      </c>
      <c r="F3537" s="11" t="s">
        <v>5</v>
      </c>
      <c r="G3537" s="11" t="s">
        <v>1009</v>
      </c>
      <c r="H3537" s="11" t="s">
        <v>53</v>
      </c>
      <c r="I3537" s="11" t="s">
        <v>1015</v>
      </c>
      <c r="J3537" s="11" t="s">
        <v>1042</v>
      </c>
      <c r="K3537" s="11" t="s">
        <v>1261</v>
      </c>
      <c r="L3537" s="11" t="s">
        <v>1265</v>
      </c>
      <c r="M3537" s="11" t="s">
        <v>1272</v>
      </c>
      <c r="N3537" s="10">
        <v>42686</v>
      </c>
      <c r="O3537" s="12">
        <v>109</v>
      </c>
      <c r="P3537" s="12">
        <v>168</v>
      </c>
      <c r="Q3537" s="12">
        <v>59</v>
      </c>
      <c r="R3537" s="11">
        <v>32</v>
      </c>
      <c r="S3537" s="12">
        <v>5376</v>
      </c>
      <c r="T3537" s="13">
        <v>0.01</v>
      </c>
      <c r="U3537" s="12">
        <v>53.76</v>
      </c>
      <c r="V3537" s="12">
        <v>5322.24</v>
      </c>
      <c r="W3537" s="12">
        <v>100</v>
      </c>
      <c r="X3537" s="12">
        <v>3539</v>
      </c>
      <c r="Y3537" s="14">
        <f>+DAY('TABLA PRINCIPAL'!$B3537)</f>
        <v>12</v>
      </c>
      <c r="Z3537" s="14">
        <f>+MONTH('TABLA PRINCIPAL'!$B3537)</f>
        <v>11</v>
      </c>
      <c r="AA3537" s="14">
        <f>+YEAR('TABLA PRINCIPAL'!$B3537)</f>
        <v>2016</v>
      </c>
      <c r="AB3537" s="22" t="str">
        <f>+IF(Ventas_Oficina[[#This Row],[Total del pedido]]&gt;=100000,"SI","NO")</f>
        <v>NO</v>
      </c>
      <c r="AC3537" s="22" t="str">
        <f>+_xlfn.XLOOKUP(Ventas_Oficina[[#This Row],[Nº de artículo]],AUXILIAR!A3535:A8445,AUXILIAR!D3535:D8445,"Error",0)</f>
        <v>Enviado a tiempo</v>
      </c>
      <c r="AD3537" s="22" t="str">
        <f>+IF(AND(Ventas_Oficina[[#This Row],[Total]]&gt;75000,Ventas_Oficina[[#This Row],[Envio a tiempo]]="Enviado a tiempo"),"Buena Venta","Venta Mala")</f>
        <v>Venta Mala</v>
      </c>
    </row>
    <row r="3538" spans="1:30" x14ac:dyDescent="0.25">
      <c r="A3538" s="25">
        <v>1566893</v>
      </c>
      <c r="B3538" s="5">
        <v>42409</v>
      </c>
      <c r="C3538" s="6" t="s">
        <v>252</v>
      </c>
      <c r="D3538" s="6" t="s">
        <v>76</v>
      </c>
      <c r="E3538" s="6" t="s">
        <v>4</v>
      </c>
      <c r="F3538" s="6" t="s">
        <v>5</v>
      </c>
      <c r="G3538" s="6" t="s">
        <v>1008</v>
      </c>
      <c r="H3538" s="6" t="s">
        <v>17</v>
      </c>
      <c r="I3538" s="6" t="s">
        <v>1016</v>
      </c>
      <c r="J3538" s="6" t="s">
        <v>1040</v>
      </c>
      <c r="K3538" s="6" t="s">
        <v>1261</v>
      </c>
      <c r="L3538" s="6" t="s">
        <v>1265</v>
      </c>
      <c r="M3538" s="6" t="s">
        <v>1272</v>
      </c>
      <c r="N3538" s="5">
        <v>42416</v>
      </c>
      <c r="O3538" s="7">
        <v>2156</v>
      </c>
      <c r="P3538" s="7">
        <v>3655</v>
      </c>
      <c r="Q3538" s="7">
        <v>1499</v>
      </c>
      <c r="R3538" s="6">
        <v>25</v>
      </c>
      <c r="S3538" s="7">
        <v>91375</v>
      </c>
      <c r="T3538" s="8">
        <v>0.02</v>
      </c>
      <c r="U3538" s="7">
        <v>1827.5</v>
      </c>
      <c r="V3538" s="7">
        <v>89547.5</v>
      </c>
      <c r="W3538" s="7">
        <v>1389</v>
      </c>
      <c r="X3538" s="7">
        <v>23100</v>
      </c>
      <c r="Y3538" s="9">
        <f>+DAY('TABLA PRINCIPAL'!$B3538)</f>
        <v>9</v>
      </c>
      <c r="Z3538" s="9">
        <f>+MONTH('TABLA PRINCIPAL'!$B3538)</f>
        <v>2</v>
      </c>
      <c r="AA3538" s="9">
        <f>+YEAR('TABLA PRINCIPAL'!$B3538)</f>
        <v>2016</v>
      </c>
      <c r="AB3538" s="22" t="str">
        <f>+IF(Ventas_Oficina[[#This Row],[Total del pedido]]&gt;=100000,"SI","NO")</f>
        <v>NO</v>
      </c>
      <c r="AC3538" s="22" t="str">
        <f>+_xlfn.XLOOKUP(Ventas_Oficina[[#This Row],[Nº de artículo]],AUXILIAR!A3536:A8446,AUXILIAR!D3536:D8446,"Error",0)</f>
        <v>No enviado a tiempo</v>
      </c>
      <c r="AD3538" s="22" t="str">
        <f>+IF(AND(Ventas_Oficina[[#This Row],[Total]]&gt;75000,Ventas_Oficina[[#This Row],[Envio a tiempo]]="Enviado a tiempo"),"Buena Venta","Venta Mala")</f>
        <v>Venta Mala</v>
      </c>
    </row>
    <row r="3539" spans="1:30" x14ac:dyDescent="0.25">
      <c r="A3539" s="26">
        <v>1566893</v>
      </c>
      <c r="B3539" s="10">
        <v>42606</v>
      </c>
      <c r="C3539" s="11" t="s">
        <v>288</v>
      </c>
      <c r="D3539" s="11" t="s">
        <v>133</v>
      </c>
      <c r="E3539" s="11" t="s">
        <v>12</v>
      </c>
      <c r="F3539" s="11" t="s">
        <v>13</v>
      </c>
      <c r="G3539" s="11" t="s">
        <v>1007</v>
      </c>
      <c r="H3539" s="11" t="s">
        <v>42</v>
      </c>
      <c r="I3539" s="11" t="s">
        <v>1016</v>
      </c>
      <c r="J3539" s="11" t="s">
        <v>1040</v>
      </c>
      <c r="K3539" s="11" t="s">
        <v>1262</v>
      </c>
      <c r="L3539" s="11" t="s">
        <v>1270</v>
      </c>
      <c r="M3539" s="11" t="s">
        <v>1274</v>
      </c>
      <c r="N3539" s="10">
        <v>42607</v>
      </c>
      <c r="O3539" s="12">
        <v>2156</v>
      </c>
      <c r="P3539" s="12">
        <v>3655</v>
      </c>
      <c r="Q3539" s="12">
        <v>1499</v>
      </c>
      <c r="R3539" s="11">
        <v>44</v>
      </c>
      <c r="S3539" s="12">
        <v>160820</v>
      </c>
      <c r="T3539" s="13">
        <v>0.03</v>
      </c>
      <c r="U3539" s="12">
        <v>4824.5999999999995</v>
      </c>
      <c r="V3539" s="12">
        <v>155995.4</v>
      </c>
      <c r="W3539" s="12">
        <v>1389</v>
      </c>
      <c r="X3539" s="12">
        <v>23100</v>
      </c>
      <c r="Y3539" s="14">
        <f>+DAY('TABLA PRINCIPAL'!$B3539)</f>
        <v>24</v>
      </c>
      <c r="Z3539" s="14">
        <f>+MONTH('TABLA PRINCIPAL'!$B3539)</f>
        <v>8</v>
      </c>
      <c r="AA3539" s="14">
        <f>+YEAR('TABLA PRINCIPAL'!$B3539)</f>
        <v>2016</v>
      </c>
      <c r="AB3539" s="22" t="str">
        <f>+IF(Ventas_Oficina[[#This Row],[Total del pedido]]&gt;=100000,"SI","NO")</f>
        <v>SI</v>
      </c>
      <c r="AC3539" s="22" t="str">
        <f>+_xlfn.XLOOKUP(Ventas_Oficina[[#This Row],[Nº de artículo]],AUXILIAR!A3537:A8447,AUXILIAR!D3537:D8447,"Error",0)</f>
        <v>Enviado a tiempo</v>
      </c>
      <c r="AD3539" s="22" t="str">
        <f>+IF(AND(Ventas_Oficina[[#This Row],[Total]]&gt;75000,Ventas_Oficina[[#This Row],[Envio a tiempo]]="Enviado a tiempo"),"Buena Venta","Venta Mala")</f>
        <v>Venta Mala</v>
      </c>
    </row>
    <row r="3540" spans="1:30" x14ac:dyDescent="0.25">
      <c r="A3540" s="25">
        <v>1566893</v>
      </c>
      <c r="B3540" s="5">
        <v>42408</v>
      </c>
      <c r="C3540" s="6" t="s">
        <v>278</v>
      </c>
      <c r="D3540" s="6" t="s">
        <v>133</v>
      </c>
      <c r="E3540" s="6" t="s">
        <v>12</v>
      </c>
      <c r="F3540" s="6" t="s">
        <v>13</v>
      </c>
      <c r="G3540" s="6" t="s">
        <v>1010</v>
      </c>
      <c r="H3540" s="6" t="s">
        <v>42</v>
      </c>
      <c r="I3540" s="6" t="s">
        <v>1014</v>
      </c>
      <c r="J3540" s="6" t="s">
        <v>1122</v>
      </c>
      <c r="K3540" s="6" t="s">
        <v>1261</v>
      </c>
      <c r="L3540" s="6" t="s">
        <v>1267</v>
      </c>
      <c r="M3540" s="6" t="s">
        <v>1272</v>
      </c>
      <c r="N3540" s="5">
        <v>42409</v>
      </c>
      <c r="O3540" s="7">
        <v>437</v>
      </c>
      <c r="P3540" s="7">
        <v>911</v>
      </c>
      <c r="Q3540" s="7">
        <v>474</v>
      </c>
      <c r="R3540" s="6">
        <v>38</v>
      </c>
      <c r="S3540" s="7">
        <v>34618</v>
      </c>
      <c r="T3540" s="8">
        <v>0</v>
      </c>
      <c r="U3540" s="7">
        <v>0</v>
      </c>
      <c r="V3540" s="7">
        <v>34618</v>
      </c>
      <c r="W3540" s="7">
        <v>225</v>
      </c>
      <c r="X3540" s="7">
        <v>23100</v>
      </c>
      <c r="Y3540" s="9">
        <f>+DAY('TABLA PRINCIPAL'!$B3540)</f>
        <v>8</v>
      </c>
      <c r="Z3540" s="9">
        <f>+MONTH('TABLA PRINCIPAL'!$B3540)</f>
        <v>2</v>
      </c>
      <c r="AA3540" s="9">
        <f>+YEAR('TABLA PRINCIPAL'!$B3540)</f>
        <v>2016</v>
      </c>
      <c r="AB3540" s="22" t="str">
        <f>+IF(Ventas_Oficina[[#This Row],[Total del pedido]]&gt;=100000,"SI","NO")</f>
        <v>NO</v>
      </c>
      <c r="AC3540" s="22" t="str">
        <f>+_xlfn.XLOOKUP(Ventas_Oficina[[#This Row],[Nº de artículo]],AUXILIAR!A3538:A8448,AUXILIAR!D3538:D8448,"Error",0)</f>
        <v>No enviado a tiempo</v>
      </c>
      <c r="AD3540" s="22" t="str">
        <f>+IF(AND(Ventas_Oficina[[#This Row],[Total]]&gt;75000,Ventas_Oficina[[#This Row],[Envio a tiempo]]="Enviado a tiempo"),"Buena Venta","Venta Mala")</f>
        <v>Venta Mala</v>
      </c>
    </row>
    <row r="3541" spans="1:30" x14ac:dyDescent="0.25">
      <c r="A3541" s="26">
        <v>1566893</v>
      </c>
      <c r="B3541" s="10">
        <v>42369</v>
      </c>
      <c r="C3541" s="11" t="s">
        <v>368</v>
      </c>
      <c r="D3541" s="11" t="s">
        <v>369</v>
      </c>
      <c r="E3541" s="11" t="s">
        <v>4</v>
      </c>
      <c r="F3541" s="11" t="s">
        <v>5</v>
      </c>
      <c r="G3541" s="11" t="s">
        <v>1010</v>
      </c>
      <c r="H3541" s="11" t="s">
        <v>9</v>
      </c>
      <c r="I3541" s="11" t="s">
        <v>1016</v>
      </c>
      <c r="J3541" s="11" t="s">
        <v>1040</v>
      </c>
      <c r="K3541" s="11" t="s">
        <v>1262</v>
      </c>
      <c r="L3541" s="11" t="s">
        <v>1265</v>
      </c>
      <c r="M3541" s="11" t="s">
        <v>1272</v>
      </c>
      <c r="N3541" s="10">
        <v>42370</v>
      </c>
      <c r="O3541" s="12">
        <v>2156</v>
      </c>
      <c r="P3541" s="12">
        <v>3655</v>
      </c>
      <c r="Q3541" s="12">
        <v>1499</v>
      </c>
      <c r="R3541" s="11">
        <v>37</v>
      </c>
      <c r="S3541" s="12">
        <v>135235</v>
      </c>
      <c r="T3541" s="13">
        <v>0.01</v>
      </c>
      <c r="U3541" s="12">
        <v>1352.3500000000001</v>
      </c>
      <c r="V3541" s="12">
        <v>133882.65</v>
      </c>
      <c r="W3541" s="12">
        <v>1389</v>
      </c>
      <c r="X3541" s="12">
        <v>23100</v>
      </c>
      <c r="Y3541" s="14">
        <f>+DAY('TABLA PRINCIPAL'!$B3541)</f>
        <v>31</v>
      </c>
      <c r="Z3541" s="14">
        <f>+MONTH('TABLA PRINCIPAL'!$B3541)</f>
        <v>12</v>
      </c>
      <c r="AA3541" s="14">
        <f>+YEAR('TABLA PRINCIPAL'!$B3541)</f>
        <v>2015</v>
      </c>
      <c r="AB3541" s="22" t="str">
        <f>+IF(Ventas_Oficina[[#This Row],[Total del pedido]]&gt;=100000,"SI","NO")</f>
        <v>SI</v>
      </c>
      <c r="AC3541" s="22" t="str">
        <f>+_xlfn.XLOOKUP(Ventas_Oficina[[#This Row],[Nº de artículo]],AUXILIAR!A3539:A8449,AUXILIAR!D3539:D8449,"Error",0)</f>
        <v>No enviado a tiempo</v>
      </c>
      <c r="AD3541" s="22" t="str">
        <f>+IF(AND(Ventas_Oficina[[#This Row],[Total]]&gt;75000,Ventas_Oficina[[#This Row],[Envio a tiempo]]="Enviado a tiempo"),"Buena Venta","Venta Mala")</f>
        <v>Venta Mala</v>
      </c>
    </row>
    <row r="3542" spans="1:30" x14ac:dyDescent="0.25">
      <c r="A3542" s="25">
        <v>1566893</v>
      </c>
      <c r="B3542" s="5">
        <v>42473</v>
      </c>
      <c r="C3542" s="6" t="s">
        <v>79</v>
      </c>
      <c r="D3542" s="6" t="s">
        <v>36</v>
      </c>
      <c r="E3542" s="6" t="s">
        <v>12</v>
      </c>
      <c r="F3542" s="6" t="s">
        <v>13</v>
      </c>
      <c r="G3542" s="6" t="s">
        <v>1009</v>
      </c>
      <c r="H3542" s="6" t="s">
        <v>14</v>
      </c>
      <c r="I3542" s="6" t="s">
        <v>1012</v>
      </c>
      <c r="J3542" s="6" t="s">
        <v>1040</v>
      </c>
      <c r="K3542" s="6" t="s">
        <v>1261</v>
      </c>
      <c r="L3542" s="6" t="s">
        <v>1267</v>
      </c>
      <c r="M3542" s="6" t="s">
        <v>1272</v>
      </c>
      <c r="N3542" s="5">
        <v>42475</v>
      </c>
      <c r="O3542" s="7">
        <v>2156</v>
      </c>
      <c r="P3542" s="7">
        <v>3655</v>
      </c>
      <c r="Q3542" s="7">
        <v>1499</v>
      </c>
      <c r="R3542" s="6">
        <v>17</v>
      </c>
      <c r="S3542" s="7">
        <v>62135</v>
      </c>
      <c r="T3542" s="8">
        <v>0.03</v>
      </c>
      <c r="U3542" s="7">
        <v>1864.05</v>
      </c>
      <c r="V3542" s="7">
        <v>60270.95</v>
      </c>
      <c r="W3542" s="7">
        <v>1389</v>
      </c>
      <c r="X3542" s="7">
        <v>23100</v>
      </c>
      <c r="Y3542" s="9">
        <f>+DAY('TABLA PRINCIPAL'!$B3542)</f>
        <v>13</v>
      </c>
      <c r="Z3542" s="9">
        <f>+MONTH('TABLA PRINCIPAL'!$B3542)</f>
        <v>4</v>
      </c>
      <c r="AA3542" s="9">
        <f>+YEAR('TABLA PRINCIPAL'!$B3542)</f>
        <v>2016</v>
      </c>
      <c r="AB3542" s="22" t="str">
        <f>+IF(Ventas_Oficina[[#This Row],[Total del pedido]]&gt;=100000,"SI","NO")</f>
        <v>NO</v>
      </c>
      <c r="AC3542" s="22" t="str">
        <f>+_xlfn.XLOOKUP(Ventas_Oficina[[#This Row],[Nº de artículo]],AUXILIAR!A3540:A8450,AUXILIAR!D3540:D8450,"Error",0)</f>
        <v>No enviado a tiempo</v>
      </c>
      <c r="AD3542" s="22" t="str">
        <f>+IF(AND(Ventas_Oficina[[#This Row],[Total]]&gt;75000,Ventas_Oficina[[#This Row],[Envio a tiempo]]="Enviado a tiempo"),"Buena Venta","Venta Mala")</f>
        <v>Venta Mala</v>
      </c>
    </row>
    <row r="3543" spans="1:30" x14ac:dyDescent="0.25">
      <c r="A3543" s="26">
        <v>1566893</v>
      </c>
      <c r="B3543" s="10">
        <v>42600</v>
      </c>
      <c r="C3543" s="11" t="s">
        <v>386</v>
      </c>
      <c r="D3543" s="11" t="s">
        <v>76</v>
      </c>
      <c r="E3543" s="11" t="s">
        <v>4</v>
      </c>
      <c r="F3543" s="11" t="s">
        <v>5</v>
      </c>
      <c r="G3543" s="11" t="s">
        <v>1007</v>
      </c>
      <c r="H3543" s="11" t="s">
        <v>17</v>
      </c>
      <c r="I3543" s="11" t="s">
        <v>1015</v>
      </c>
      <c r="J3543" s="11" t="s">
        <v>1040</v>
      </c>
      <c r="K3543" s="11" t="s">
        <v>1261</v>
      </c>
      <c r="L3543" s="11" t="s">
        <v>1267</v>
      </c>
      <c r="M3543" s="11" t="s">
        <v>1272</v>
      </c>
      <c r="N3543" s="10">
        <v>42602</v>
      </c>
      <c r="O3543" s="12">
        <v>2156</v>
      </c>
      <c r="P3543" s="12">
        <v>3655</v>
      </c>
      <c r="Q3543" s="12">
        <v>1499</v>
      </c>
      <c r="R3543" s="11">
        <v>47</v>
      </c>
      <c r="S3543" s="12">
        <v>171785</v>
      </c>
      <c r="T3543" s="13">
        <v>7.0000000000000007E-2</v>
      </c>
      <c r="U3543" s="12">
        <v>12024.95</v>
      </c>
      <c r="V3543" s="12">
        <v>159760.04999999999</v>
      </c>
      <c r="W3543" s="12">
        <v>1389</v>
      </c>
      <c r="X3543" s="12">
        <v>23100</v>
      </c>
      <c r="Y3543" s="14">
        <f>+DAY('TABLA PRINCIPAL'!$B3543)</f>
        <v>18</v>
      </c>
      <c r="Z3543" s="14">
        <f>+MONTH('TABLA PRINCIPAL'!$B3543)</f>
        <v>8</v>
      </c>
      <c r="AA3543" s="14">
        <f>+YEAR('TABLA PRINCIPAL'!$B3543)</f>
        <v>2016</v>
      </c>
      <c r="AB3543" s="22" t="str">
        <f>+IF(Ventas_Oficina[[#This Row],[Total del pedido]]&gt;=100000,"SI","NO")</f>
        <v>SI</v>
      </c>
      <c r="AC3543" s="22" t="str">
        <f>+_xlfn.XLOOKUP(Ventas_Oficina[[#This Row],[Nº de artículo]],AUXILIAR!A3541:A8451,AUXILIAR!D3541:D8451,"Error",0)</f>
        <v>Enviado a tiempo</v>
      </c>
      <c r="AD3543" s="22" t="str">
        <f>+IF(AND(Ventas_Oficina[[#This Row],[Total]]&gt;75000,Ventas_Oficina[[#This Row],[Envio a tiempo]]="Enviado a tiempo"),"Buena Venta","Venta Mala")</f>
        <v>Venta Mala</v>
      </c>
    </row>
    <row r="3544" spans="1:30" x14ac:dyDescent="0.25">
      <c r="A3544" s="25">
        <v>1567258</v>
      </c>
      <c r="B3544" s="5">
        <v>42634</v>
      </c>
      <c r="C3544" s="6" t="s">
        <v>63</v>
      </c>
      <c r="D3544" s="6" t="s">
        <v>52</v>
      </c>
      <c r="E3544" s="6" t="s">
        <v>4</v>
      </c>
      <c r="F3544" s="6" t="s">
        <v>5</v>
      </c>
      <c r="G3544" s="6" t="s">
        <v>1010</v>
      </c>
      <c r="H3544" s="6" t="s">
        <v>53</v>
      </c>
      <c r="I3544" s="6" t="s">
        <v>1013</v>
      </c>
      <c r="J3544" s="6" t="s">
        <v>1084</v>
      </c>
      <c r="K3544" s="6" t="s">
        <v>1262</v>
      </c>
      <c r="L3544" s="6" t="s">
        <v>1265</v>
      </c>
      <c r="M3544" s="6" t="s">
        <v>1272</v>
      </c>
      <c r="N3544" s="5">
        <v>42634</v>
      </c>
      <c r="O3544" s="7">
        <v>259</v>
      </c>
      <c r="P3544" s="7">
        <v>398</v>
      </c>
      <c r="Q3544" s="7">
        <v>139</v>
      </c>
      <c r="R3544" s="6">
        <v>27</v>
      </c>
      <c r="S3544" s="7">
        <v>10746</v>
      </c>
      <c r="T3544" s="8">
        <v>0.01</v>
      </c>
      <c r="U3544" s="7">
        <v>107.46000000000001</v>
      </c>
      <c r="V3544" s="7">
        <v>10638.54</v>
      </c>
      <c r="W3544" s="7">
        <v>297</v>
      </c>
      <c r="X3544" s="7">
        <v>18605</v>
      </c>
      <c r="Y3544" s="9">
        <f>+DAY('TABLA PRINCIPAL'!$B3544)</f>
        <v>21</v>
      </c>
      <c r="Z3544" s="9">
        <f>+MONTH('TABLA PRINCIPAL'!$B3544)</f>
        <v>9</v>
      </c>
      <c r="AA3544" s="9">
        <f>+YEAR('TABLA PRINCIPAL'!$B3544)</f>
        <v>2016</v>
      </c>
      <c r="AB3544" s="22" t="str">
        <f>+IF(Ventas_Oficina[[#This Row],[Total del pedido]]&gt;=100000,"SI","NO")</f>
        <v>NO</v>
      </c>
      <c r="AC3544" s="22" t="str">
        <f>+_xlfn.XLOOKUP(Ventas_Oficina[[#This Row],[Nº de artículo]],AUXILIAR!A3542:A8452,AUXILIAR!D3542:D8452,"Error",0)</f>
        <v>No enviado a tiempo</v>
      </c>
      <c r="AD3544" s="22" t="str">
        <f>+IF(AND(Ventas_Oficina[[#This Row],[Total]]&gt;75000,Ventas_Oficina[[#This Row],[Envio a tiempo]]="Enviado a tiempo"),"Buena Venta","Venta Mala")</f>
        <v>Venta Mala</v>
      </c>
    </row>
    <row r="3545" spans="1:30" x14ac:dyDescent="0.25">
      <c r="A3545" s="26">
        <v>1567258</v>
      </c>
      <c r="B3545" s="10">
        <v>42292</v>
      </c>
      <c r="C3545" s="11" t="s">
        <v>605</v>
      </c>
      <c r="D3545" s="11" t="s">
        <v>48</v>
      </c>
      <c r="E3545" s="11" t="s">
        <v>4</v>
      </c>
      <c r="F3545" s="11" t="s">
        <v>5</v>
      </c>
      <c r="G3545" s="11" t="s">
        <v>1007</v>
      </c>
      <c r="H3545" s="11" t="s">
        <v>34</v>
      </c>
      <c r="I3545" s="11" t="s">
        <v>1013</v>
      </c>
      <c r="J3545" s="11" t="s">
        <v>1056</v>
      </c>
      <c r="K3545" s="11" t="s">
        <v>1261</v>
      </c>
      <c r="L3545" s="11" t="s">
        <v>1265</v>
      </c>
      <c r="M3545" s="11" t="s">
        <v>1272</v>
      </c>
      <c r="N3545" s="10">
        <v>42292</v>
      </c>
      <c r="O3545" s="12">
        <v>352</v>
      </c>
      <c r="P3545" s="12">
        <v>568</v>
      </c>
      <c r="Q3545" s="12">
        <v>216</v>
      </c>
      <c r="R3545" s="11">
        <v>32</v>
      </c>
      <c r="S3545" s="12">
        <v>18176</v>
      </c>
      <c r="T3545" s="13">
        <v>0.01</v>
      </c>
      <c r="U3545" s="12">
        <v>181.76</v>
      </c>
      <c r="V3545" s="12">
        <v>17994.240000000002</v>
      </c>
      <c r="W3545" s="12">
        <v>139</v>
      </c>
      <c r="X3545" s="12">
        <v>10439</v>
      </c>
      <c r="Y3545" s="14">
        <f>+DAY('TABLA PRINCIPAL'!$B3545)</f>
        <v>15</v>
      </c>
      <c r="Z3545" s="14">
        <f>+MONTH('TABLA PRINCIPAL'!$B3545)</f>
        <v>10</v>
      </c>
      <c r="AA3545" s="14">
        <f>+YEAR('TABLA PRINCIPAL'!$B3545)</f>
        <v>2015</v>
      </c>
      <c r="AB3545" s="22" t="str">
        <f>+IF(Ventas_Oficina[[#This Row],[Total del pedido]]&gt;=100000,"SI","NO")</f>
        <v>NO</v>
      </c>
      <c r="AC3545" s="22" t="str">
        <f>+_xlfn.XLOOKUP(Ventas_Oficina[[#This Row],[Nº de artículo]],AUXILIAR!A3543:A8453,AUXILIAR!D3543:D8453,"Error",0)</f>
        <v>No enviado a tiempo</v>
      </c>
      <c r="AD3545" s="22" t="str">
        <f>+IF(AND(Ventas_Oficina[[#This Row],[Total]]&gt;75000,Ventas_Oficina[[#This Row],[Envio a tiempo]]="Enviado a tiempo"),"Buena Venta","Venta Mala")</f>
        <v>Venta Mala</v>
      </c>
    </row>
    <row r="3546" spans="1:30" x14ac:dyDescent="0.25">
      <c r="A3546" s="25">
        <v>1567258</v>
      </c>
      <c r="B3546" s="5">
        <v>42414</v>
      </c>
      <c r="C3546" s="6" t="s">
        <v>315</v>
      </c>
      <c r="D3546" s="6" t="s">
        <v>3</v>
      </c>
      <c r="E3546" s="6" t="s">
        <v>4</v>
      </c>
      <c r="F3546" s="6" t="s">
        <v>5</v>
      </c>
      <c r="G3546" s="6" t="s">
        <v>1008</v>
      </c>
      <c r="H3546" s="6" t="s">
        <v>6</v>
      </c>
      <c r="I3546" s="6" t="s">
        <v>1016</v>
      </c>
      <c r="J3546" s="6" t="s">
        <v>1050</v>
      </c>
      <c r="K3546" s="6" t="s">
        <v>1261</v>
      </c>
      <c r="L3546" s="6" t="s">
        <v>1267</v>
      </c>
      <c r="M3546" s="6" t="s">
        <v>1272</v>
      </c>
      <c r="N3546" s="5">
        <v>42416</v>
      </c>
      <c r="O3546" s="7">
        <v>1685</v>
      </c>
      <c r="P3546" s="7">
        <v>2718</v>
      </c>
      <c r="Q3546" s="7">
        <v>1033</v>
      </c>
      <c r="R3546" s="6">
        <v>28</v>
      </c>
      <c r="S3546" s="7">
        <v>76104</v>
      </c>
      <c r="T3546" s="8">
        <v>0.04</v>
      </c>
      <c r="U3546" s="7">
        <v>3044.16</v>
      </c>
      <c r="V3546" s="7">
        <v>73059.839999999997</v>
      </c>
      <c r="W3546" s="7">
        <v>823</v>
      </c>
      <c r="X3546" s="7">
        <v>43507</v>
      </c>
      <c r="Y3546" s="9">
        <f>+DAY('TABLA PRINCIPAL'!$B3546)</f>
        <v>14</v>
      </c>
      <c r="Z3546" s="9">
        <f>+MONTH('TABLA PRINCIPAL'!$B3546)</f>
        <v>2</v>
      </c>
      <c r="AA3546" s="9">
        <f>+YEAR('TABLA PRINCIPAL'!$B3546)</f>
        <v>2016</v>
      </c>
      <c r="AB3546" s="22" t="str">
        <f>+IF(Ventas_Oficina[[#This Row],[Total del pedido]]&gt;=100000,"SI","NO")</f>
        <v>NO</v>
      </c>
      <c r="AC3546" s="22" t="str">
        <f>+_xlfn.XLOOKUP(Ventas_Oficina[[#This Row],[Nº de artículo]],AUXILIAR!A3544:A8454,AUXILIAR!D3544:D8454,"Error",0)</f>
        <v>No enviado a tiempo</v>
      </c>
      <c r="AD3546" s="22" t="str">
        <f>+IF(AND(Ventas_Oficina[[#This Row],[Total]]&gt;75000,Ventas_Oficina[[#This Row],[Envio a tiempo]]="Enviado a tiempo"),"Buena Venta","Venta Mala")</f>
        <v>Venta Mala</v>
      </c>
    </row>
    <row r="3547" spans="1:30" x14ac:dyDescent="0.25">
      <c r="A3547" s="26">
        <v>1567258</v>
      </c>
      <c r="B3547" s="10">
        <v>42604</v>
      </c>
      <c r="C3547" s="11" t="s">
        <v>213</v>
      </c>
      <c r="D3547" s="11" t="s">
        <v>183</v>
      </c>
      <c r="E3547" s="11" t="s">
        <v>4</v>
      </c>
      <c r="F3547" s="11" t="s">
        <v>5</v>
      </c>
      <c r="G3547" s="11" t="s">
        <v>1010</v>
      </c>
      <c r="H3547" s="11" t="s">
        <v>106</v>
      </c>
      <c r="I3547" s="11" t="s">
        <v>1015</v>
      </c>
      <c r="J3547" s="11" t="s">
        <v>1155</v>
      </c>
      <c r="K3547" s="11" t="s">
        <v>1261</v>
      </c>
      <c r="L3547" s="11" t="s">
        <v>1265</v>
      </c>
      <c r="M3547" s="11" t="s">
        <v>1272</v>
      </c>
      <c r="N3547" s="10">
        <v>42605</v>
      </c>
      <c r="O3547" s="12">
        <v>388</v>
      </c>
      <c r="P3547" s="12">
        <v>647</v>
      </c>
      <c r="Q3547" s="12">
        <v>259</v>
      </c>
      <c r="R3547" s="11">
        <v>32</v>
      </c>
      <c r="S3547" s="12">
        <v>20704</v>
      </c>
      <c r="T3547" s="13">
        <v>0.01</v>
      </c>
      <c r="U3547" s="12">
        <v>207.04</v>
      </c>
      <c r="V3547" s="12">
        <v>20496.96</v>
      </c>
      <c r="W3547" s="12">
        <v>122</v>
      </c>
      <c r="X3547" s="12">
        <v>18681</v>
      </c>
      <c r="Y3547" s="14">
        <f>+DAY('TABLA PRINCIPAL'!$B3547)</f>
        <v>22</v>
      </c>
      <c r="Z3547" s="14">
        <f>+MONTH('TABLA PRINCIPAL'!$B3547)</f>
        <v>8</v>
      </c>
      <c r="AA3547" s="14">
        <f>+YEAR('TABLA PRINCIPAL'!$B3547)</f>
        <v>2016</v>
      </c>
      <c r="AB3547" s="22" t="str">
        <f>+IF(Ventas_Oficina[[#This Row],[Total del pedido]]&gt;=100000,"SI","NO")</f>
        <v>NO</v>
      </c>
      <c r="AC3547" s="22" t="str">
        <f>+_xlfn.XLOOKUP(Ventas_Oficina[[#This Row],[Nº de artículo]],AUXILIAR!A3545:A8455,AUXILIAR!D3545:D8455,"Error",0)</f>
        <v>Enviado a tiempo</v>
      </c>
      <c r="AD3547" s="22" t="str">
        <f>+IF(AND(Ventas_Oficina[[#This Row],[Total]]&gt;75000,Ventas_Oficina[[#This Row],[Envio a tiempo]]="Enviado a tiempo"),"Buena Venta","Venta Mala")</f>
        <v>Venta Mala</v>
      </c>
    </row>
    <row r="3548" spans="1:30" x14ac:dyDescent="0.25">
      <c r="A3548" s="25">
        <v>1567623</v>
      </c>
      <c r="B3548" s="5">
        <v>42308</v>
      </c>
      <c r="C3548" s="6" t="s">
        <v>276</v>
      </c>
      <c r="D3548" s="6" t="s">
        <v>277</v>
      </c>
      <c r="E3548" s="6" t="s">
        <v>4</v>
      </c>
      <c r="F3548" s="6" t="s">
        <v>5</v>
      </c>
      <c r="G3548" s="6" t="s">
        <v>1010</v>
      </c>
      <c r="H3548" s="6" t="s">
        <v>9</v>
      </c>
      <c r="I3548" s="6" t="s">
        <v>1013</v>
      </c>
      <c r="J3548" s="6" t="s">
        <v>1096</v>
      </c>
      <c r="K3548" s="6" t="s">
        <v>1261</v>
      </c>
      <c r="L3548" s="6" t="s">
        <v>1265</v>
      </c>
      <c r="M3548" s="6" t="s">
        <v>1272</v>
      </c>
      <c r="N3548" s="5">
        <v>42311</v>
      </c>
      <c r="O3548" s="7">
        <v>419</v>
      </c>
      <c r="P3548" s="7">
        <v>1023</v>
      </c>
      <c r="Q3548" s="7">
        <v>604</v>
      </c>
      <c r="R3548" s="6">
        <v>13</v>
      </c>
      <c r="S3548" s="7">
        <v>13299</v>
      </c>
      <c r="T3548" s="8">
        <v>0.06</v>
      </c>
      <c r="U3548" s="7">
        <v>797.93999999999994</v>
      </c>
      <c r="V3548" s="7">
        <v>12501.06</v>
      </c>
      <c r="W3548" s="7">
        <v>468</v>
      </c>
      <c r="X3548" s="7">
        <v>27303</v>
      </c>
      <c r="Y3548" s="9">
        <f>+DAY('TABLA PRINCIPAL'!$B3548)</f>
        <v>31</v>
      </c>
      <c r="Z3548" s="9">
        <f>+MONTH('TABLA PRINCIPAL'!$B3548)</f>
        <v>10</v>
      </c>
      <c r="AA3548" s="9">
        <f>+YEAR('TABLA PRINCIPAL'!$B3548)</f>
        <v>2015</v>
      </c>
      <c r="AB3548" s="22" t="str">
        <f>+IF(Ventas_Oficina[[#This Row],[Total del pedido]]&gt;=100000,"SI","NO")</f>
        <v>NO</v>
      </c>
      <c r="AC3548" s="22" t="str">
        <f>+_xlfn.XLOOKUP(Ventas_Oficina[[#This Row],[Nº de artículo]],AUXILIAR!A3546:A8456,AUXILIAR!D3546:D8456,"Error",0)</f>
        <v>Enviado a tiempo</v>
      </c>
      <c r="AD3548" s="22" t="str">
        <f>+IF(AND(Ventas_Oficina[[#This Row],[Total]]&gt;75000,Ventas_Oficina[[#This Row],[Envio a tiempo]]="Enviado a tiempo"),"Buena Venta","Venta Mala")</f>
        <v>Venta Mala</v>
      </c>
    </row>
    <row r="3549" spans="1:30" x14ac:dyDescent="0.25">
      <c r="A3549" s="26">
        <v>1567989</v>
      </c>
      <c r="B3549" s="10">
        <v>42410</v>
      </c>
      <c r="C3549" s="11" t="s">
        <v>224</v>
      </c>
      <c r="D3549" s="11" t="s">
        <v>152</v>
      </c>
      <c r="E3549" s="11" t="s">
        <v>4</v>
      </c>
      <c r="F3549" s="11" t="s">
        <v>5</v>
      </c>
      <c r="G3549" s="11" t="s">
        <v>1010</v>
      </c>
      <c r="H3549" s="11" t="s">
        <v>39</v>
      </c>
      <c r="I3549" s="11" t="s">
        <v>1012</v>
      </c>
      <c r="J3549" s="11" t="s">
        <v>1086</v>
      </c>
      <c r="K3549" s="11" t="s">
        <v>1262</v>
      </c>
      <c r="L3549" s="11" t="s">
        <v>1268</v>
      </c>
      <c r="M3549" s="11" t="s">
        <v>1272</v>
      </c>
      <c r="N3549" s="10">
        <v>42411</v>
      </c>
      <c r="O3549" s="12">
        <v>1111</v>
      </c>
      <c r="P3549" s="12">
        <v>1984</v>
      </c>
      <c r="Q3549" s="12">
        <v>873</v>
      </c>
      <c r="R3549" s="11">
        <v>49</v>
      </c>
      <c r="S3549" s="12">
        <v>97216</v>
      </c>
      <c r="T3549" s="13">
        <v>0.06</v>
      </c>
      <c r="U3549" s="12">
        <v>5832.96</v>
      </c>
      <c r="V3549" s="12">
        <v>91383.039999999994</v>
      </c>
      <c r="W3549" s="12">
        <v>410</v>
      </c>
      <c r="X3549" s="12">
        <v>19258</v>
      </c>
      <c r="Y3549" s="14">
        <f>+DAY('TABLA PRINCIPAL'!$B3549)</f>
        <v>10</v>
      </c>
      <c r="Z3549" s="14">
        <f>+MONTH('TABLA PRINCIPAL'!$B3549)</f>
        <v>2</v>
      </c>
      <c r="AA3549" s="14">
        <f>+YEAR('TABLA PRINCIPAL'!$B3549)</f>
        <v>2016</v>
      </c>
      <c r="AB3549" s="22" t="str">
        <f>+IF(Ventas_Oficina[[#This Row],[Total del pedido]]&gt;=100000,"SI","NO")</f>
        <v>NO</v>
      </c>
      <c r="AC3549" s="22" t="str">
        <f>+_xlfn.XLOOKUP(Ventas_Oficina[[#This Row],[Nº de artículo]],AUXILIAR!A3547:A8457,AUXILIAR!D3547:D8457,"Error",0)</f>
        <v>No enviado a tiempo</v>
      </c>
      <c r="AD3549" s="22" t="str">
        <f>+IF(AND(Ventas_Oficina[[#This Row],[Total]]&gt;75000,Ventas_Oficina[[#This Row],[Envio a tiempo]]="Enviado a tiempo"),"Buena Venta","Venta Mala")</f>
        <v>Venta Mala</v>
      </c>
    </row>
    <row r="3550" spans="1:30" x14ac:dyDescent="0.25">
      <c r="A3550" s="25">
        <v>1567989</v>
      </c>
      <c r="B3550" s="5">
        <v>42458</v>
      </c>
      <c r="C3550" s="6" t="s">
        <v>682</v>
      </c>
      <c r="D3550" s="6" t="s">
        <v>400</v>
      </c>
      <c r="E3550" s="6" t="s">
        <v>4</v>
      </c>
      <c r="F3550" s="6" t="s">
        <v>5</v>
      </c>
      <c r="G3550" s="6" t="s">
        <v>1009</v>
      </c>
      <c r="H3550" s="6" t="s">
        <v>53</v>
      </c>
      <c r="I3550" s="6" t="s">
        <v>1016</v>
      </c>
      <c r="J3550" s="6" t="s">
        <v>1036</v>
      </c>
      <c r="K3550" s="6" t="s">
        <v>1262</v>
      </c>
      <c r="L3550" s="6" t="s">
        <v>1269</v>
      </c>
      <c r="M3550" s="6" t="s">
        <v>1272</v>
      </c>
      <c r="N3550" s="5">
        <v>42459</v>
      </c>
      <c r="O3550" s="7">
        <v>453</v>
      </c>
      <c r="P3550" s="7">
        <v>730</v>
      </c>
      <c r="Q3550" s="7">
        <v>277</v>
      </c>
      <c r="R3550" s="6">
        <v>49</v>
      </c>
      <c r="S3550" s="7">
        <v>35770</v>
      </c>
      <c r="T3550" s="8">
        <v>0.06</v>
      </c>
      <c r="U3550" s="7">
        <v>2146.1999999999998</v>
      </c>
      <c r="V3550" s="7">
        <v>33623.800000000003</v>
      </c>
      <c r="W3550" s="7">
        <v>772</v>
      </c>
      <c r="X3550" s="7">
        <v>27435</v>
      </c>
      <c r="Y3550" s="9">
        <f>+DAY('TABLA PRINCIPAL'!$B3550)</f>
        <v>29</v>
      </c>
      <c r="Z3550" s="9">
        <f>+MONTH('TABLA PRINCIPAL'!$B3550)</f>
        <v>3</v>
      </c>
      <c r="AA3550" s="9">
        <f>+YEAR('TABLA PRINCIPAL'!$B3550)</f>
        <v>2016</v>
      </c>
      <c r="AB3550" s="22" t="str">
        <f>+IF(Ventas_Oficina[[#This Row],[Total del pedido]]&gt;=100000,"SI","NO")</f>
        <v>NO</v>
      </c>
      <c r="AC3550" s="22" t="str">
        <f>+_xlfn.XLOOKUP(Ventas_Oficina[[#This Row],[Nº de artículo]],AUXILIAR!A3548:A8458,AUXILIAR!D3548:D8458,"Error",0)</f>
        <v>No enviado a tiempo</v>
      </c>
      <c r="AD3550" s="22" t="str">
        <f>+IF(AND(Ventas_Oficina[[#This Row],[Total]]&gt;75000,Ventas_Oficina[[#This Row],[Envio a tiempo]]="Enviado a tiempo"),"Buena Venta","Venta Mala")</f>
        <v>Venta Mala</v>
      </c>
    </row>
    <row r="3551" spans="1:30" x14ac:dyDescent="0.25">
      <c r="A3551" s="26">
        <v>1567989</v>
      </c>
      <c r="B3551" s="10">
        <v>42410</v>
      </c>
      <c r="C3551" s="11" t="s">
        <v>224</v>
      </c>
      <c r="D3551" s="11" t="s">
        <v>152</v>
      </c>
      <c r="E3551" s="11" t="s">
        <v>4</v>
      </c>
      <c r="F3551" s="11" t="s">
        <v>5</v>
      </c>
      <c r="G3551" s="11" t="s">
        <v>1009</v>
      </c>
      <c r="H3551" s="11" t="s">
        <v>39</v>
      </c>
      <c r="I3551" s="11" t="s">
        <v>1012</v>
      </c>
      <c r="J3551" s="11" t="s">
        <v>1086</v>
      </c>
      <c r="K3551" s="11" t="s">
        <v>1262</v>
      </c>
      <c r="L3551" s="11" t="s">
        <v>1268</v>
      </c>
      <c r="M3551" s="11" t="s">
        <v>1272</v>
      </c>
      <c r="N3551" s="10">
        <v>42411</v>
      </c>
      <c r="O3551" s="12">
        <v>1111</v>
      </c>
      <c r="P3551" s="12">
        <v>1984</v>
      </c>
      <c r="Q3551" s="12">
        <v>873</v>
      </c>
      <c r="R3551" s="11">
        <v>17</v>
      </c>
      <c r="S3551" s="12">
        <v>33728</v>
      </c>
      <c r="T3551" s="13">
        <v>0</v>
      </c>
      <c r="U3551" s="12">
        <v>0</v>
      </c>
      <c r="V3551" s="12">
        <v>33728</v>
      </c>
      <c r="W3551" s="12">
        <v>410</v>
      </c>
      <c r="X3551" s="12">
        <v>19258</v>
      </c>
      <c r="Y3551" s="14">
        <f>+DAY('TABLA PRINCIPAL'!$B3551)</f>
        <v>10</v>
      </c>
      <c r="Z3551" s="14">
        <f>+MONTH('TABLA PRINCIPAL'!$B3551)</f>
        <v>2</v>
      </c>
      <c r="AA3551" s="14">
        <f>+YEAR('TABLA PRINCIPAL'!$B3551)</f>
        <v>2016</v>
      </c>
      <c r="AB3551" s="22" t="str">
        <f>+IF(Ventas_Oficina[[#This Row],[Total del pedido]]&gt;=100000,"SI","NO")</f>
        <v>NO</v>
      </c>
      <c r="AC3551" s="22" t="str">
        <f>+_xlfn.XLOOKUP(Ventas_Oficina[[#This Row],[Nº de artículo]],AUXILIAR!A3549:A8459,AUXILIAR!D3549:D8459,"Error",0)</f>
        <v>No enviado a tiempo</v>
      </c>
      <c r="AD3551" s="22" t="str">
        <f>+IF(AND(Ventas_Oficina[[#This Row],[Total]]&gt;75000,Ventas_Oficina[[#This Row],[Envio a tiempo]]="Enviado a tiempo"),"Buena Venta","Venta Mala")</f>
        <v>Venta Mala</v>
      </c>
    </row>
    <row r="3552" spans="1:30" x14ac:dyDescent="0.25">
      <c r="A3552" s="25">
        <v>1567989</v>
      </c>
      <c r="B3552" s="5">
        <v>42410</v>
      </c>
      <c r="C3552" s="6" t="s">
        <v>224</v>
      </c>
      <c r="D3552" s="6" t="s">
        <v>152</v>
      </c>
      <c r="E3552" s="6" t="s">
        <v>4</v>
      </c>
      <c r="F3552" s="6" t="s">
        <v>5</v>
      </c>
      <c r="G3552" s="6" t="s">
        <v>1010</v>
      </c>
      <c r="H3552" s="6" t="s">
        <v>39</v>
      </c>
      <c r="I3552" s="6" t="s">
        <v>1015</v>
      </c>
      <c r="J3552" s="6" t="s">
        <v>1086</v>
      </c>
      <c r="K3552" s="6" t="s">
        <v>1261</v>
      </c>
      <c r="L3552" s="6" t="s">
        <v>1265</v>
      </c>
      <c r="M3552" s="6" t="s">
        <v>1272</v>
      </c>
      <c r="N3552" s="5">
        <v>42411</v>
      </c>
      <c r="O3552" s="7">
        <v>1111</v>
      </c>
      <c r="P3552" s="7">
        <v>1984</v>
      </c>
      <c r="Q3552" s="7">
        <v>873</v>
      </c>
      <c r="R3552" s="6">
        <v>50</v>
      </c>
      <c r="S3552" s="7">
        <v>99200</v>
      </c>
      <c r="T3552" s="8">
        <v>0.09</v>
      </c>
      <c r="U3552" s="7">
        <v>8928</v>
      </c>
      <c r="V3552" s="7">
        <v>90272</v>
      </c>
      <c r="W3552" s="7">
        <v>410</v>
      </c>
      <c r="X3552" s="7">
        <v>19258</v>
      </c>
      <c r="Y3552" s="9">
        <f>+DAY('TABLA PRINCIPAL'!$B3552)</f>
        <v>10</v>
      </c>
      <c r="Z3552" s="9">
        <f>+MONTH('TABLA PRINCIPAL'!$B3552)</f>
        <v>2</v>
      </c>
      <c r="AA3552" s="9">
        <f>+YEAR('TABLA PRINCIPAL'!$B3552)</f>
        <v>2016</v>
      </c>
      <c r="AB3552" s="22" t="str">
        <f>+IF(Ventas_Oficina[[#This Row],[Total del pedido]]&gt;=100000,"SI","NO")</f>
        <v>NO</v>
      </c>
      <c r="AC3552" s="22" t="str">
        <f>+_xlfn.XLOOKUP(Ventas_Oficina[[#This Row],[Nº de artículo]],AUXILIAR!A3550:A8460,AUXILIAR!D3550:D8460,"Error",0)</f>
        <v>No enviado a tiempo</v>
      </c>
      <c r="AD3552" s="22" t="str">
        <f>+IF(AND(Ventas_Oficina[[#This Row],[Total]]&gt;75000,Ventas_Oficina[[#This Row],[Envio a tiempo]]="Enviado a tiempo"),"Buena Venta","Venta Mala")</f>
        <v>Venta Mala</v>
      </c>
    </row>
    <row r="3553" spans="1:30" x14ac:dyDescent="0.25">
      <c r="A3553" s="26">
        <v>1567989</v>
      </c>
      <c r="B3553" s="10">
        <v>42726</v>
      </c>
      <c r="C3553" s="11" t="s">
        <v>93</v>
      </c>
      <c r="D3553" s="11" t="s">
        <v>94</v>
      </c>
      <c r="E3553" s="11" t="s">
        <v>4</v>
      </c>
      <c r="F3553" s="11" t="s">
        <v>5</v>
      </c>
      <c r="G3553" s="11" t="s">
        <v>1009</v>
      </c>
      <c r="H3553" s="11" t="s">
        <v>9</v>
      </c>
      <c r="I3553" s="11" t="s">
        <v>1015</v>
      </c>
      <c r="J3553" s="11" t="s">
        <v>1111</v>
      </c>
      <c r="K3553" s="11" t="s">
        <v>1261</v>
      </c>
      <c r="L3553" s="11" t="s">
        <v>1267</v>
      </c>
      <c r="M3553" s="11" t="s">
        <v>1272</v>
      </c>
      <c r="N3553" s="10">
        <v>42727</v>
      </c>
      <c r="O3553" s="12">
        <v>198</v>
      </c>
      <c r="P3553" s="12">
        <v>315</v>
      </c>
      <c r="Q3553" s="12">
        <v>117</v>
      </c>
      <c r="R3553" s="11">
        <v>14</v>
      </c>
      <c r="S3553" s="12">
        <v>4410</v>
      </c>
      <c r="T3553" s="13">
        <v>0.09</v>
      </c>
      <c r="U3553" s="12">
        <v>396.9</v>
      </c>
      <c r="V3553" s="12">
        <v>4013.1</v>
      </c>
      <c r="W3553" s="12">
        <v>49</v>
      </c>
      <c r="X3553" s="12">
        <v>3389</v>
      </c>
      <c r="Y3553" s="14">
        <f>+DAY('TABLA PRINCIPAL'!$B3553)</f>
        <v>22</v>
      </c>
      <c r="Z3553" s="14">
        <f>+MONTH('TABLA PRINCIPAL'!$B3553)</f>
        <v>12</v>
      </c>
      <c r="AA3553" s="14">
        <f>+YEAR('TABLA PRINCIPAL'!$B3553)</f>
        <v>2016</v>
      </c>
      <c r="AB3553" s="22" t="str">
        <f>+IF(Ventas_Oficina[[#This Row],[Total del pedido]]&gt;=100000,"SI","NO")</f>
        <v>NO</v>
      </c>
      <c r="AC3553" s="22" t="str">
        <f>+_xlfn.XLOOKUP(Ventas_Oficina[[#This Row],[Nº de artículo]],AUXILIAR!A3551:A8461,AUXILIAR!D3551:D8461,"Error",0)</f>
        <v>No enviado a tiempo</v>
      </c>
      <c r="AD3553" s="22" t="str">
        <f>+IF(AND(Ventas_Oficina[[#This Row],[Total]]&gt;75000,Ventas_Oficina[[#This Row],[Envio a tiempo]]="Enviado a tiempo"),"Buena Venta","Venta Mala")</f>
        <v>Venta Mala</v>
      </c>
    </row>
    <row r="3554" spans="1:30" x14ac:dyDescent="0.25">
      <c r="A3554" s="25">
        <v>1567989</v>
      </c>
      <c r="B3554" s="5">
        <v>42165</v>
      </c>
      <c r="C3554" s="6" t="s">
        <v>270</v>
      </c>
      <c r="D3554" s="6" t="s">
        <v>68</v>
      </c>
      <c r="E3554" s="6" t="s">
        <v>12</v>
      </c>
      <c r="F3554" s="6" t="s">
        <v>13</v>
      </c>
      <c r="G3554" s="6" t="s">
        <v>1008</v>
      </c>
      <c r="H3554" s="6" t="s">
        <v>14</v>
      </c>
      <c r="I3554" s="6" t="s">
        <v>1014</v>
      </c>
      <c r="J3554" s="6" t="s">
        <v>1018</v>
      </c>
      <c r="K3554" s="6" t="s">
        <v>1261</v>
      </c>
      <c r="L3554" s="6" t="s">
        <v>1265</v>
      </c>
      <c r="M3554" s="6" t="s">
        <v>1272</v>
      </c>
      <c r="N3554" s="5">
        <v>42169</v>
      </c>
      <c r="O3554" s="7">
        <v>15650</v>
      </c>
      <c r="P3554" s="7">
        <v>30097</v>
      </c>
      <c r="Q3554" s="7">
        <v>14447</v>
      </c>
      <c r="R3554" s="6">
        <v>24</v>
      </c>
      <c r="S3554" s="7">
        <v>722328</v>
      </c>
      <c r="T3554" s="8">
        <v>0.04</v>
      </c>
      <c r="U3554" s="7">
        <v>28893.119999999999</v>
      </c>
      <c r="V3554" s="7">
        <v>693434.88</v>
      </c>
      <c r="W3554" s="7">
        <v>718</v>
      </c>
      <c r="X3554" s="7">
        <v>285725</v>
      </c>
      <c r="Y3554" s="9">
        <f>+DAY('TABLA PRINCIPAL'!$B3554)</f>
        <v>10</v>
      </c>
      <c r="Z3554" s="9">
        <f>+MONTH('TABLA PRINCIPAL'!$B3554)</f>
        <v>6</v>
      </c>
      <c r="AA3554" s="9">
        <f>+YEAR('TABLA PRINCIPAL'!$B3554)</f>
        <v>2015</v>
      </c>
      <c r="AB3554" s="22" t="str">
        <f>+IF(Ventas_Oficina[[#This Row],[Total del pedido]]&gt;=100000,"SI","NO")</f>
        <v>SI</v>
      </c>
      <c r="AC3554" s="22" t="str">
        <f>+_xlfn.XLOOKUP(Ventas_Oficina[[#This Row],[Nº de artículo]],AUXILIAR!A3552:A8462,AUXILIAR!D3552:D8462,"Error",0)</f>
        <v>No enviado a tiempo</v>
      </c>
      <c r="AD3554" s="22" t="str">
        <f>+IF(AND(Ventas_Oficina[[#This Row],[Total]]&gt;75000,Ventas_Oficina[[#This Row],[Envio a tiempo]]="Enviado a tiempo"),"Buena Venta","Venta Mala")</f>
        <v>Venta Mala</v>
      </c>
    </row>
    <row r="3555" spans="1:30" x14ac:dyDescent="0.25">
      <c r="A3555" s="26">
        <v>1567989</v>
      </c>
      <c r="B3555" s="10">
        <v>42635</v>
      </c>
      <c r="C3555" s="11" t="s">
        <v>780</v>
      </c>
      <c r="D3555" s="11" t="s">
        <v>29</v>
      </c>
      <c r="E3555" s="11" t="s">
        <v>12</v>
      </c>
      <c r="F3555" s="11" t="s">
        <v>13</v>
      </c>
      <c r="G3555" s="11" t="s">
        <v>1009</v>
      </c>
      <c r="H3555" s="11" t="s">
        <v>14</v>
      </c>
      <c r="I3555" s="11" t="s">
        <v>1016</v>
      </c>
      <c r="J3555" s="11" t="s">
        <v>1066</v>
      </c>
      <c r="K3555" s="11" t="s">
        <v>1261</v>
      </c>
      <c r="L3555" s="11" t="s">
        <v>1265</v>
      </c>
      <c r="M3555" s="11" t="s">
        <v>1273</v>
      </c>
      <c r="N3555" s="10">
        <v>42636</v>
      </c>
      <c r="O3555" s="12">
        <v>1364</v>
      </c>
      <c r="P3555" s="12">
        <v>2098</v>
      </c>
      <c r="Q3555" s="12">
        <v>734</v>
      </c>
      <c r="R3555" s="11">
        <v>49</v>
      </c>
      <c r="S3555" s="12">
        <v>102802</v>
      </c>
      <c r="T3555" s="13">
        <v>0.08</v>
      </c>
      <c r="U3555" s="12">
        <v>8224.16</v>
      </c>
      <c r="V3555" s="12">
        <v>94577.84</v>
      </c>
      <c r="W3555" s="12">
        <v>149</v>
      </c>
      <c r="X3555" s="12">
        <v>77474</v>
      </c>
      <c r="Y3555" s="14">
        <f>+DAY('TABLA PRINCIPAL'!$B3555)</f>
        <v>22</v>
      </c>
      <c r="Z3555" s="14">
        <f>+MONTH('TABLA PRINCIPAL'!$B3555)</f>
        <v>9</v>
      </c>
      <c r="AA3555" s="14">
        <f>+YEAR('TABLA PRINCIPAL'!$B3555)</f>
        <v>2016</v>
      </c>
      <c r="AB3555" s="22" t="str">
        <f>+IF(Ventas_Oficina[[#This Row],[Total del pedido]]&gt;=100000,"SI","NO")</f>
        <v>NO</v>
      </c>
      <c r="AC3555" s="22" t="str">
        <f>+_xlfn.XLOOKUP(Ventas_Oficina[[#This Row],[Nº de artículo]],AUXILIAR!A3553:A8463,AUXILIAR!D3553:D8463,"Error",0)</f>
        <v>Enviado a tiempo</v>
      </c>
      <c r="AD3555" s="22" t="str">
        <f>+IF(AND(Ventas_Oficina[[#This Row],[Total]]&gt;75000,Ventas_Oficina[[#This Row],[Envio a tiempo]]="Enviado a tiempo"),"Buena Venta","Venta Mala")</f>
        <v>Buena Venta</v>
      </c>
    </row>
    <row r="3556" spans="1:30" x14ac:dyDescent="0.25">
      <c r="A3556" s="25">
        <v>1567989</v>
      </c>
      <c r="B3556" s="5">
        <v>42410</v>
      </c>
      <c r="C3556" s="6" t="s">
        <v>224</v>
      </c>
      <c r="D3556" s="6" t="s">
        <v>152</v>
      </c>
      <c r="E3556" s="6" t="s">
        <v>4</v>
      </c>
      <c r="F3556" s="6" t="s">
        <v>5</v>
      </c>
      <c r="G3556" s="6" t="s">
        <v>1009</v>
      </c>
      <c r="H3556" s="6" t="s">
        <v>39</v>
      </c>
      <c r="I3556" s="6" t="s">
        <v>1015</v>
      </c>
      <c r="J3556" s="6" t="s">
        <v>1086</v>
      </c>
      <c r="K3556" s="6" t="s">
        <v>1262</v>
      </c>
      <c r="L3556" s="6" t="s">
        <v>1270</v>
      </c>
      <c r="M3556" s="6" t="s">
        <v>1274</v>
      </c>
      <c r="N3556" s="5">
        <v>42411</v>
      </c>
      <c r="O3556" s="7">
        <v>1111</v>
      </c>
      <c r="P3556" s="7">
        <v>1984</v>
      </c>
      <c r="Q3556" s="7">
        <v>873</v>
      </c>
      <c r="R3556" s="6">
        <v>34</v>
      </c>
      <c r="S3556" s="7">
        <v>67456</v>
      </c>
      <c r="T3556" s="8">
        <v>0.02</v>
      </c>
      <c r="U3556" s="7">
        <v>1349.1200000000001</v>
      </c>
      <c r="V3556" s="7">
        <v>66106.880000000005</v>
      </c>
      <c r="W3556" s="7">
        <v>410</v>
      </c>
      <c r="X3556" s="7">
        <v>19258</v>
      </c>
      <c r="Y3556" s="9">
        <f>+DAY('TABLA PRINCIPAL'!$B3556)</f>
        <v>10</v>
      </c>
      <c r="Z3556" s="9">
        <f>+MONTH('TABLA PRINCIPAL'!$B3556)</f>
        <v>2</v>
      </c>
      <c r="AA3556" s="9">
        <f>+YEAR('TABLA PRINCIPAL'!$B3556)</f>
        <v>2016</v>
      </c>
      <c r="AB3556" s="22" t="str">
        <f>+IF(Ventas_Oficina[[#This Row],[Total del pedido]]&gt;=100000,"SI","NO")</f>
        <v>NO</v>
      </c>
      <c r="AC3556" s="22" t="str">
        <f>+_xlfn.XLOOKUP(Ventas_Oficina[[#This Row],[Nº de artículo]],AUXILIAR!A3554:A8464,AUXILIAR!D3554:D8464,"Error",0)</f>
        <v>No enviado a tiempo</v>
      </c>
      <c r="AD3556" s="22" t="str">
        <f>+IF(AND(Ventas_Oficina[[#This Row],[Total]]&gt;75000,Ventas_Oficina[[#This Row],[Envio a tiempo]]="Enviado a tiempo"),"Buena Venta","Venta Mala")</f>
        <v>Venta Mala</v>
      </c>
    </row>
    <row r="3557" spans="1:30" x14ac:dyDescent="0.25">
      <c r="A3557" s="26">
        <v>1567989</v>
      </c>
      <c r="B3557" s="10">
        <v>42499</v>
      </c>
      <c r="C3557" s="11" t="s">
        <v>51</v>
      </c>
      <c r="D3557" s="11" t="s">
        <v>52</v>
      </c>
      <c r="E3557" s="11" t="s">
        <v>4</v>
      </c>
      <c r="F3557" s="11" t="s">
        <v>5</v>
      </c>
      <c r="G3557" s="11" t="s">
        <v>1010</v>
      </c>
      <c r="H3557" s="11" t="s">
        <v>53</v>
      </c>
      <c r="I3557" s="11" t="s">
        <v>1015</v>
      </c>
      <c r="J3557" s="11" t="s">
        <v>1042</v>
      </c>
      <c r="K3557" s="11" t="s">
        <v>1261</v>
      </c>
      <c r="L3557" s="11" t="s">
        <v>1265</v>
      </c>
      <c r="M3557" s="11" t="s">
        <v>1272</v>
      </c>
      <c r="N3557" s="10">
        <v>42500</v>
      </c>
      <c r="O3557" s="12">
        <v>109</v>
      </c>
      <c r="P3557" s="12">
        <v>168</v>
      </c>
      <c r="Q3557" s="12">
        <v>59</v>
      </c>
      <c r="R3557" s="11">
        <v>22</v>
      </c>
      <c r="S3557" s="12">
        <v>3696</v>
      </c>
      <c r="T3557" s="13">
        <v>7.0000000000000007E-2</v>
      </c>
      <c r="U3557" s="12">
        <v>258.72000000000003</v>
      </c>
      <c r="V3557" s="12">
        <v>3437.2799999999997</v>
      </c>
      <c r="W3557" s="12">
        <v>100</v>
      </c>
      <c r="X3557" s="12">
        <v>5367</v>
      </c>
      <c r="Y3557" s="14">
        <f>+DAY('TABLA PRINCIPAL'!$B3557)</f>
        <v>9</v>
      </c>
      <c r="Z3557" s="14">
        <f>+MONTH('TABLA PRINCIPAL'!$B3557)</f>
        <v>5</v>
      </c>
      <c r="AA3557" s="14">
        <f>+YEAR('TABLA PRINCIPAL'!$B3557)</f>
        <v>2016</v>
      </c>
      <c r="AB3557" s="22" t="str">
        <f>+IF(Ventas_Oficina[[#This Row],[Total del pedido]]&gt;=100000,"SI","NO")</f>
        <v>NO</v>
      </c>
      <c r="AC3557" s="22" t="str">
        <f>+_xlfn.XLOOKUP(Ventas_Oficina[[#This Row],[Nº de artículo]],AUXILIAR!A3555:A8465,AUXILIAR!D3555:D8465,"Error",0)</f>
        <v>No enviado a tiempo</v>
      </c>
      <c r="AD3557" s="22" t="str">
        <f>+IF(AND(Ventas_Oficina[[#This Row],[Total]]&gt;75000,Ventas_Oficina[[#This Row],[Envio a tiempo]]="Enviado a tiempo"),"Buena Venta","Venta Mala")</f>
        <v>Venta Mala</v>
      </c>
    </row>
    <row r="3558" spans="1:30" x14ac:dyDescent="0.25">
      <c r="A3558" s="25">
        <v>1568354</v>
      </c>
      <c r="B3558" s="5">
        <v>41425</v>
      </c>
      <c r="C3558" s="6" t="s">
        <v>124</v>
      </c>
      <c r="D3558" s="6" t="s">
        <v>92</v>
      </c>
      <c r="E3558" s="6" t="s">
        <v>4</v>
      </c>
      <c r="F3558" s="6" t="s">
        <v>5</v>
      </c>
      <c r="G3558" s="6" t="s">
        <v>1009</v>
      </c>
      <c r="H3558" s="6" t="s">
        <v>27</v>
      </c>
      <c r="I3558" s="6" t="s">
        <v>1015</v>
      </c>
      <c r="J3558" s="6" t="s">
        <v>1022</v>
      </c>
      <c r="K3558" s="6" t="s">
        <v>1261</v>
      </c>
      <c r="L3558" s="6" t="s">
        <v>1267</v>
      </c>
      <c r="M3558" s="6" t="s">
        <v>1272</v>
      </c>
      <c r="N3558" s="5">
        <v>41425</v>
      </c>
      <c r="O3558" s="7">
        <v>153</v>
      </c>
      <c r="P3558" s="7">
        <v>278</v>
      </c>
      <c r="Q3558" s="7">
        <v>125</v>
      </c>
      <c r="R3558" s="6">
        <v>23</v>
      </c>
      <c r="S3558" s="7">
        <v>6394</v>
      </c>
      <c r="T3558" s="8">
        <v>0.09</v>
      </c>
      <c r="U3558" s="7">
        <v>575.45999999999992</v>
      </c>
      <c r="V3558" s="7">
        <v>5818.54</v>
      </c>
      <c r="W3558" s="7">
        <v>134</v>
      </c>
      <c r="X3558" s="7">
        <v>28836</v>
      </c>
      <c r="Y3558" s="9">
        <f>+DAY('TABLA PRINCIPAL'!$B3558)</f>
        <v>31</v>
      </c>
      <c r="Z3558" s="9">
        <f>+MONTH('TABLA PRINCIPAL'!$B3558)</f>
        <v>5</v>
      </c>
      <c r="AA3558" s="9">
        <f>+YEAR('TABLA PRINCIPAL'!$B3558)</f>
        <v>2013</v>
      </c>
      <c r="AB3558" s="22" t="str">
        <f>+IF(Ventas_Oficina[[#This Row],[Total del pedido]]&gt;=100000,"SI","NO")</f>
        <v>NO</v>
      </c>
      <c r="AC3558" s="22" t="str">
        <f>+_xlfn.XLOOKUP(Ventas_Oficina[[#This Row],[Nº de artículo]],AUXILIAR!A3556:A8466,AUXILIAR!D3556:D8466,"Error",0)</f>
        <v>No enviado a tiempo</v>
      </c>
      <c r="AD3558" s="22" t="str">
        <f>+IF(AND(Ventas_Oficina[[#This Row],[Total]]&gt;75000,Ventas_Oficina[[#This Row],[Envio a tiempo]]="Enviado a tiempo"),"Buena Venta","Venta Mala")</f>
        <v>Venta Mala</v>
      </c>
    </row>
    <row r="3559" spans="1:30" x14ac:dyDescent="0.25">
      <c r="A3559" s="26">
        <v>1568719</v>
      </c>
      <c r="B3559" s="10">
        <v>42347</v>
      </c>
      <c r="C3559" s="11" t="s">
        <v>148</v>
      </c>
      <c r="D3559" s="11" t="s">
        <v>36</v>
      </c>
      <c r="E3559" s="11" t="s">
        <v>12</v>
      </c>
      <c r="F3559" s="11" t="s">
        <v>13</v>
      </c>
      <c r="G3559" s="11" t="s">
        <v>1007</v>
      </c>
      <c r="H3559" s="11" t="s">
        <v>14</v>
      </c>
      <c r="I3559" s="11" t="s">
        <v>1015</v>
      </c>
      <c r="J3559" s="11" t="s">
        <v>1036</v>
      </c>
      <c r="K3559" s="11" t="s">
        <v>1261</v>
      </c>
      <c r="L3559" s="11" t="s">
        <v>1265</v>
      </c>
      <c r="M3559" s="11" t="s">
        <v>1273</v>
      </c>
      <c r="N3559" s="10">
        <v>42347</v>
      </c>
      <c r="O3559" s="12">
        <v>453</v>
      </c>
      <c r="P3559" s="12">
        <v>730</v>
      </c>
      <c r="Q3559" s="12">
        <v>277</v>
      </c>
      <c r="R3559" s="11">
        <v>46</v>
      </c>
      <c r="S3559" s="12">
        <v>33580</v>
      </c>
      <c r="T3559" s="13">
        <v>0.09</v>
      </c>
      <c r="U3559" s="12">
        <v>3022.2</v>
      </c>
      <c r="V3559" s="12">
        <v>30557.8</v>
      </c>
      <c r="W3559" s="12">
        <v>772</v>
      </c>
      <c r="X3559" s="12">
        <v>27830</v>
      </c>
      <c r="Y3559" s="14">
        <f>+DAY('TABLA PRINCIPAL'!$B3559)</f>
        <v>9</v>
      </c>
      <c r="Z3559" s="14">
        <f>+MONTH('TABLA PRINCIPAL'!$B3559)</f>
        <v>12</v>
      </c>
      <c r="AA3559" s="14">
        <f>+YEAR('TABLA PRINCIPAL'!$B3559)</f>
        <v>2015</v>
      </c>
      <c r="AB3559" s="22" t="str">
        <f>+IF(Ventas_Oficina[[#This Row],[Total del pedido]]&gt;=100000,"SI","NO")</f>
        <v>NO</v>
      </c>
      <c r="AC3559" s="22" t="str">
        <f>+_xlfn.XLOOKUP(Ventas_Oficina[[#This Row],[Nº de artículo]],AUXILIAR!A3557:A8467,AUXILIAR!D3557:D8467,"Error",0)</f>
        <v>No enviado a tiempo</v>
      </c>
      <c r="AD3559" s="22" t="str">
        <f>+IF(AND(Ventas_Oficina[[#This Row],[Total]]&gt;75000,Ventas_Oficina[[#This Row],[Envio a tiempo]]="Enviado a tiempo"),"Buena Venta","Venta Mala")</f>
        <v>Venta Mala</v>
      </c>
    </row>
    <row r="3560" spans="1:30" x14ac:dyDescent="0.25">
      <c r="A3560" s="25">
        <v>1568719</v>
      </c>
      <c r="B3560" s="5">
        <v>42589</v>
      </c>
      <c r="C3560" s="6" t="s">
        <v>865</v>
      </c>
      <c r="D3560" s="6" t="s">
        <v>166</v>
      </c>
      <c r="E3560" s="6" t="s">
        <v>4</v>
      </c>
      <c r="F3560" s="6" t="s">
        <v>5</v>
      </c>
      <c r="G3560" s="6" t="s">
        <v>1008</v>
      </c>
      <c r="H3560" s="6" t="s">
        <v>34</v>
      </c>
      <c r="I3560" s="6" t="s">
        <v>1014</v>
      </c>
      <c r="J3560" s="6" t="s">
        <v>1086</v>
      </c>
      <c r="K3560" s="6" t="s">
        <v>1262</v>
      </c>
      <c r="L3560" s="6" t="s">
        <v>1265</v>
      </c>
      <c r="M3560" s="6" t="s">
        <v>1272</v>
      </c>
      <c r="N3560" s="5">
        <v>42590</v>
      </c>
      <c r="O3560" s="7">
        <v>1111</v>
      </c>
      <c r="P3560" s="7">
        <v>1984</v>
      </c>
      <c r="Q3560" s="7">
        <v>873</v>
      </c>
      <c r="R3560" s="6">
        <v>21</v>
      </c>
      <c r="S3560" s="7">
        <v>41664</v>
      </c>
      <c r="T3560" s="8">
        <v>0.05</v>
      </c>
      <c r="U3560" s="7">
        <v>2083.2000000000003</v>
      </c>
      <c r="V3560" s="7">
        <v>39580.800000000003</v>
      </c>
      <c r="W3560" s="7">
        <v>410</v>
      </c>
      <c r="X3560" s="7">
        <v>35536</v>
      </c>
      <c r="Y3560" s="9">
        <f>+DAY('TABLA PRINCIPAL'!$B3560)</f>
        <v>7</v>
      </c>
      <c r="Z3560" s="9">
        <f>+MONTH('TABLA PRINCIPAL'!$B3560)</f>
        <v>8</v>
      </c>
      <c r="AA3560" s="9">
        <f>+YEAR('TABLA PRINCIPAL'!$B3560)</f>
        <v>2016</v>
      </c>
      <c r="AB3560" s="22" t="str">
        <f>+IF(Ventas_Oficina[[#This Row],[Total del pedido]]&gt;=100000,"SI","NO")</f>
        <v>NO</v>
      </c>
      <c r="AC3560" s="22" t="str">
        <f>+_xlfn.XLOOKUP(Ventas_Oficina[[#This Row],[Nº de artículo]],AUXILIAR!A3558:A8468,AUXILIAR!D3558:D8468,"Error",0)</f>
        <v>No enviado a tiempo</v>
      </c>
      <c r="AD3560" s="22" t="str">
        <f>+IF(AND(Ventas_Oficina[[#This Row],[Total]]&gt;75000,Ventas_Oficina[[#This Row],[Envio a tiempo]]="Enviado a tiempo"),"Buena Venta","Venta Mala")</f>
        <v>Venta Mala</v>
      </c>
    </row>
    <row r="3561" spans="1:30" x14ac:dyDescent="0.25">
      <c r="A3561" s="26">
        <v>1568719</v>
      </c>
      <c r="B3561" s="10">
        <v>42676</v>
      </c>
      <c r="C3561" s="11" t="s">
        <v>454</v>
      </c>
      <c r="D3561" s="11" t="s">
        <v>62</v>
      </c>
      <c r="E3561" s="11" t="s">
        <v>4</v>
      </c>
      <c r="F3561" s="11" t="s">
        <v>5</v>
      </c>
      <c r="G3561" s="11" t="s">
        <v>1008</v>
      </c>
      <c r="H3561" s="11" t="s">
        <v>27</v>
      </c>
      <c r="I3561" s="11" t="s">
        <v>1015</v>
      </c>
      <c r="J3561" s="11" t="s">
        <v>1052</v>
      </c>
      <c r="K3561" s="11" t="s">
        <v>1262</v>
      </c>
      <c r="L3561" s="11" t="s">
        <v>1265</v>
      </c>
      <c r="M3561" s="11" t="s">
        <v>1272</v>
      </c>
      <c r="N3561" s="10">
        <v>42680</v>
      </c>
      <c r="O3561" s="12">
        <v>332</v>
      </c>
      <c r="P3561" s="12">
        <v>518</v>
      </c>
      <c r="Q3561" s="12">
        <v>186</v>
      </c>
      <c r="R3561" s="11">
        <v>8</v>
      </c>
      <c r="S3561" s="12">
        <v>4144</v>
      </c>
      <c r="T3561" s="13">
        <v>0.01</v>
      </c>
      <c r="U3561" s="12">
        <v>41.44</v>
      </c>
      <c r="V3561" s="12">
        <v>4102.5600000000004</v>
      </c>
      <c r="W3561" s="12">
        <v>204</v>
      </c>
      <c r="X3561" s="12">
        <v>18600</v>
      </c>
      <c r="Y3561" s="14">
        <f>+DAY('TABLA PRINCIPAL'!$B3561)</f>
        <v>2</v>
      </c>
      <c r="Z3561" s="14">
        <f>+MONTH('TABLA PRINCIPAL'!$B3561)</f>
        <v>11</v>
      </c>
      <c r="AA3561" s="14">
        <f>+YEAR('TABLA PRINCIPAL'!$B3561)</f>
        <v>2016</v>
      </c>
      <c r="AB3561" s="22" t="str">
        <f>+IF(Ventas_Oficina[[#This Row],[Total del pedido]]&gt;=100000,"SI","NO")</f>
        <v>NO</v>
      </c>
      <c r="AC3561" s="22" t="str">
        <f>+_xlfn.XLOOKUP(Ventas_Oficina[[#This Row],[Nº de artículo]],AUXILIAR!A3559:A8469,AUXILIAR!D3559:D8469,"Error",0)</f>
        <v>No enviado a tiempo</v>
      </c>
      <c r="AD3561" s="22" t="str">
        <f>+IF(AND(Ventas_Oficina[[#This Row],[Total]]&gt;75000,Ventas_Oficina[[#This Row],[Envio a tiempo]]="Enviado a tiempo"),"Buena Venta","Venta Mala")</f>
        <v>Venta Mala</v>
      </c>
    </row>
    <row r="3562" spans="1:30" x14ac:dyDescent="0.25">
      <c r="A3562" s="25">
        <v>1569084</v>
      </c>
      <c r="B3562" s="5">
        <v>42292</v>
      </c>
      <c r="C3562" s="6" t="s">
        <v>605</v>
      </c>
      <c r="D3562" s="6" t="s">
        <v>48</v>
      </c>
      <c r="E3562" s="6" t="s">
        <v>4</v>
      </c>
      <c r="F3562" s="6" t="s">
        <v>5</v>
      </c>
      <c r="G3562" s="6" t="s">
        <v>1009</v>
      </c>
      <c r="H3562" s="6" t="s">
        <v>34</v>
      </c>
      <c r="I3562" s="6" t="s">
        <v>1014</v>
      </c>
      <c r="J3562" s="6" t="s">
        <v>1155</v>
      </c>
      <c r="K3562" s="6" t="s">
        <v>1262</v>
      </c>
      <c r="L3562" s="6" t="s">
        <v>1266</v>
      </c>
      <c r="M3562" s="6" t="s">
        <v>1272</v>
      </c>
      <c r="N3562" s="5">
        <v>42292</v>
      </c>
      <c r="O3562" s="7">
        <v>388</v>
      </c>
      <c r="P3562" s="7">
        <v>647</v>
      </c>
      <c r="Q3562" s="7">
        <v>259</v>
      </c>
      <c r="R3562" s="6">
        <v>21</v>
      </c>
      <c r="S3562" s="7">
        <v>13587</v>
      </c>
      <c r="T3562" s="8">
        <v>0.09</v>
      </c>
      <c r="U3562" s="7">
        <v>1222.83</v>
      </c>
      <c r="V3562" s="7">
        <v>12364.17</v>
      </c>
      <c r="W3562" s="7">
        <v>122</v>
      </c>
      <c r="X3562" s="7">
        <v>10439</v>
      </c>
      <c r="Y3562" s="9">
        <f>+DAY('TABLA PRINCIPAL'!$B3562)</f>
        <v>15</v>
      </c>
      <c r="Z3562" s="9">
        <f>+MONTH('TABLA PRINCIPAL'!$B3562)</f>
        <v>10</v>
      </c>
      <c r="AA3562" s="9">
        <f>+YEAR('TABLA PRINCIPAL'!$B3562)</f>
        <v>2015</v>
      </c>
      <c r="AB3562" s="22" t="str">
        <f>+IF(Ventas_Oficina[[#This Row],[Total del pedido]]&gt;=100000,"SI","NO")</f>
        <v>NO</v>
      </c>
      <c r="AC3562" s="22" t="str">
        <f>+_xlfn.XLOOKUP(Ventas_Oficina[[#This Row],[Nº de artículo]],AUXILIAR!A3560:A8470,AUXILIAR!D3560:D8470,"Error",0)</f>
        <v>No enviado a tiempo</v>
      </c>
      <c r="AD3562" s="22" t="str">
        <f>+IF(AND(Ventas_Oficina[[#This Row],[Total]]&gt;75000,Ventas_Oficina[[#This Row],[Envio a tiempo]]="Enviado a tiempo"),"Buena Venta","Venta Mala")</f>
        <v>Venta Mala</v>
      </c>
    </row>
    <row r="3563" spans="1:30" x14ac:dyDescent="0.25">
      <c r="A3563" s="26">
        <v>1569084</v>
      </c>
      <c r="B3563" s="10">
        <v>42641</v>
      </c>
      <c r="C3563" s="11" t="s">
        <v>195</v>
      </c>
      <c r="D3563" s="11" t="s">
        <v>33</v>
      </c>
      <c r="E3563" s="11" t="s">
        <v>4</v>
      </c>
      <c r="F3563" s="11" t="s">
        <v>5</v>
      </c>
      <c r="G3563" s="11" t="s">
        <v>1008</v>
      </c>
      <c r="H3563" s="11" t="s">
        <v>34</v>
      </c>
      <c r="I3563" s="11" t="s">
        <v>1012</v>
      </c>
      <c r="J3563" s="11" t="s">
        <v>1095</v>
      </c>
      <c r="K3563" s="11" t="s">
        <v>1261</v>
      </c>
      <c r="L3563" s="11" t="s">
        <v>1267</v>
      </c>
      <c r="M3563" s="11" t="s">
        <v>1272</v>
      </c>
      <c r="N3563" s="10">
        <v>42643</v>
      </c>
      <c r="O3563" s="12">
        <v>6773</v>
      </c>
      <c r="P3563" s="12">
        <v>16520</v>
      </c>
      <c r="Q3563" s="12">
        <v>9747</v>
      </c>
      <c r="R3563" s="11">
        <v>16</v>
      </c>
      <c r="S3563" s="12">
        <v>264320</v>
      </c>
      <c r="T3563" s="13">
        <v>0.06</v>
      </c>
      <c r="U3563" s="12">
        <v>15859.199999999999</v>
      </c>
      <c r="V3563" s="12">
        <v>248460.79999999999</v>
      </c>
      <c r="W3563" s="12">
        <v>1999</v>
      </c>
      <c r="X3563" s="12">
        <v>379625</v>
      </c>
      <c r="Y3563" s="14">
        <f>+DAY('TABLA PRINCIPAL'!$B3563)</f>
        <v>28</v>
      </c>
      <c r="Z3563" s="14">
        <f>+MONTH('TABLA PRINCIPAL'!$B3563)</f>
        <v>9</v>
      </c>
      <c r="AA3563" s="14">
        <f>+YEAR('TABLA PRINCIPAL'!$B3563)</f>
        <v>2016</v>
      </c>
      <c r="AB3563" s="22" t="str">
        <f>+IF(Ventas_Oficina[[#This Row],[Total del pedido]]&gt;=100000,"SI","NO")</f>
        <v>SI</v>
      </c>
      <c r="AC3563" s="22" t="str">
        <f>+_xlfn.XLOOKUP(Ventas_Oficina[[#This Row],[Nº de artículo]],AUXILIAR!A3561:A8471,AUXILIAR!D3561:D8471,"Error",0)</f>
        <v>No enviado a tiempo</v>
      </c>
      <c r="AD3563" s="22" t="str">
        <f>+IF(AND(Ventas_Oficina[[#This Row],[Total]]&gt;75000,Ventas_Oficina[[#This Row],[Envio a tiempo]]="Enviado a tiempo"),"Buena Venta","Venta Mala")</f>
        <v>Venta Mala</v>
      </c>
    </row>
    <row r="3564" spans="1:30" x14ac:dyDescent="0.25">
      <c r="A3564" s="25">
        <v>1569450</v>
      </c>
      <c r="B3564" s="5">
        <v>42414</v>
      </c>
      <c r="C3564" s="6" t="s">
        <v>231</v>
      </c>
      <c r="D3564" s="6" t="s">
        <v>71</v>
      </c>
      <c r="E3564" s="6" t="s">
        <v>4</v>
      </c>
      <c r="F3564" s="6" t="s">
        <v>5</v>
      </c>
      <c r="G3564" s="6" t="s">
        <v>1008</v>
      </c>
      <c r="H3564" s="6" t="s">
        <v>17</v>
      </c>
      <c r="I3564" s="6" t="s">
        <v>1012</v>
      </c>
      <c r="J3564" s="6" t="s">
        <v>1115</v>
      </c>
      <c r="K3564" s="6" t="s">
        <v>1261</v>
      </c>
      <c r="L3564" s="6" t="s">
        <v>1265</v>
      </c>
      <c r="M3564" s="6" t="s">
        <v>1272</v>
      </c>
      <c r="N3564" s="5">
        <v>42415</v>
      </c>
      <c r="O3564" s="7">
        <v>522</v>
      </c>
      <c r="P3564" s="7">
        <v>985</v>
      </c>
      <c r="Q3564" s="7">
        <v>463</v>
      </c>
      <c r="R3564" s="6">
        <v>8</v>
      </c>
      <c r="S3564" s="7">
        <v>7880</v>
      </c>
      <c r="T3564" s="8">
        <v>0.08</v>
      </c>
      <c r="U3564" s="7">
        <v>630.4</v>
      </c>
      <c r="V3564" s="7">
        <v>7249.6</v>
      </c>
      <c r="W3564" s="7">
        <v>482</v>
      </c>
      <c r="X3564" s="7">
        <v>43507</v>
      </c>
      <c r="Y3564" s="9">
        <f>+DAY('TABLA PRINCIPAL'!$B3564)</f>
        <v>14</v>
      </c>
      <c r="Z3564" s="9">
        <f>+MONTH('TABLA PRINCIPAL'!$B3564)</f>
        <v>2</v>
      </c>
      <c r="AA3564" s="9">
        <f>+YEAR('TABLA PRINCIPAL'!$B3564)</f>
        <v>2016</v>
      </c>
      <c r="AB3564" s="22" t="str">
        <f>+IF(Ventas_Oficina[[#This Row],[Total del pedido]]&gt;=100000,"SI","NO")</f>
        <v>NO</v>
      </c>
      <c r="AC3564" s="22" t="str">
        <f>+_xlfn.XLOOKUP(Ventas_Oficina[[#This Row],[Nº de artículo]],AUXILIAR!A3562:A8472,AUXILIAR!D3562:D8472,"Error",0)</f>
        <v>No enviado a tiempo</v>
      </c>
      <c r="AD3564" s="22" t="str">
        <f>+IF(AND(Ventas_Oficina[[#This Row],[Total]]&gt;75000,Ventas_Oficina[[#This Row],[Envio a tiempo]]="Enviado a tiempo"),"Buena Venta","Venta Mala")</f>
        <v>Venta Mala</v>
      </c>
    </row>
    <row r="3565" spans="1:30" x14ac:dyDescent="0.25">
      <c r="A3565" s="26">
        <v>1569450</v>
      </c>
      <c r="B3565" s="10">
        <v>42412</v>
      </c>
      <c r="C3565" s="11" t="s">
        <v>647</v>
      </c>
      <c r="D3565" s="11" t="s">
        <v>11</v>
      </c>
      <c r="E3565" s="11" t="s">
        <v>12</v>
      </c>
      <c r="F3565" s="11" t="s">
        <v>13</v>
      </c>
      <c r="G3565" s="11" t="s">
        <v>1008</v>
      </c>
      <c r="H3565" s="11" t="s">
        <v>14</v>
      </c>
      <c r="I3565" s="11" t="s">
        <v>1012</v>
      </c>
      <c r="J3565" s="11" t="s">
        <v>1115</v>
      </c>
      <c r="K3565" s="11" t="s">
        <v>1263</v>
      </c>
      <c r="L3565" s="11" t="s">
        <v>1269</v>
      </c>
      <c r="M3565" s="11" t="s">
        <v>1272</v>
      </c>
      <c r="N3565" s="10">
        <v>42413</v>
      </c>
      <c r="O3565" s="12">
        <v>522</v>
      </c>
      <c r="P3565" s="12">
        <v>985</v>
      </c>
      <c r="Q3565" s="12">
        <v>463</v>
      </c>
      <c r="R3565" s="11">
        <v>44</v>
      </c>
      <c r="S3565" s="12">
        <v>43340</v>
      </c>
      <c r="T3565" s="13">
        <v>0.08</v>
      </c>
      <c r="U3565" s="12">
        <v>3467.2000000000003</v>
      </c>
      <c r="V3565" s="12">
        <v>39872.800000000003</v>
      </c>
      <c r="W3565" s="12">
        <v>482</v>
      </c>
      <c r="X3565" s="12">
        <v>43507</v>
      </c>
      <c r="Y3565" s="14">
        <f>+DAY('TABLA PRINCIPAL'!$B3565)</f>
        <v>12</v>
      </c>
      <c r="Z3565" s="14">
        <f>+MONTH('TABLA PRINCIPAL'!$B3565)</f>
        <v>2</v>
      </c>
      <c r="AA3565" s="14">
        <f>+YEAR('TABLA PRINCIPAL'!$B3565)</f>
        <v>2016</v>
      </c>
      <c r="AB3565" s="22" t="str">
        <f>+IF(Ventas_Oficina[[#This Row],[Total del pedido]]&gt;=100000,"SI","NO")</f>
        <v>NO</v>
      </c>
      <c r="AC3565" s="22" t="str">
        <f>+_xlfn.XLOOKUP(Ventas_Oficina[[#This Row],[Nº de artículo]],AUXILIAR!A3563:A8473,AUXILIAR!D3563:D8473,"Error",0)</f>
        <v>No enviado a tiempo</v>
      </c>
      <c r="AD3565" s="22" t="str">
        <f>+IF(AND(Ventas_Oficina[[#This Row],[Total]]&gt;75000,Ventas_Oficina[[#This Row],[Envio a tiempo]]="Enviado a tiempo"),"Buena Venta","Venta Mala")</f>
        <v>Venta Mala</v>
      </c>
    </row>
    <row r="3566" spans="1:30" x14ac:dyDescent="0.25">
      <c r="A3566" s="25">
        <v>1569450</v>
      </c>
      <c r="B3566" s="5">
        <v>42413</v>
      </c>
      <c r="C3566" s="6" t="s">
        <v>457</v>
      </c>
      <c r="D3566" s="6" t="s">
        <v>65</v>
      </c>
      <c r="E3566" s="6" t="s">
        <v>12</v>
      </c>
      <c r="F3566" s="6" t="s">
        <v>13</v>
      </c>
      <c r="G3566" s="6" t="s">
        <v>1008</v>
      </c>
      <c r="H3566" s="6" t="s">
        <v>14</v>
      </c>
      <c r="I3566" s="6" t="s">
        <v>1013</v>
      </c>
      <c r="J3566" s="6" t="s">
        <v>1115</v>
      </c>
      <c r="K3566" s="6" t="s">
        <v>1261</v>
      </c>
      <c r="L3566" s="6" t="s">
        <v>1267</v>
      </c>
      <c r="M3566" s="6" t="s">
        <v>1272</v>
      </c>
      <c r="N3566" s="5">
        <v>42416</v>
      </c>
      <c r="O3566" s="7">
        <v>522</v>
      </c>
      <c r="P3566" s="7">
        <v>985</v>
      </c>
      <c r="Q3566" s="7">
        <v>463</v>
      </c>
      <c r="R3566" s="6">
        <v>48</v>
      </c>
      <c r="S3566" s="7">
        <v>47280</v>
      </c>
      <c r="T3566" s="8">
        <v>0.03</v>
      </c>
      <c r="U3566" s="7">
        <v>1418.3999999999999</v>
      </c>
      <c r="V3566" s="7">
        <v>45861.599999999999</v>
      </c>
      <c r="W3566" s="7">
        <v>482</v>
      </c>
      <c r="X3566" s="7">
        <v>43507</v>
      </c>
      <c r="Y3566" s="9">
        <f>+DAY('TABLA PRINCIPAL'!$B3566)</f>
        <v>13</v>
      </c>
      <c r="Z3566" s="9">
        <f>+MONTH('TABLA PRINCIPAL'!$B3566)</f>
        <v>2</v>
      </c>
      <c r="AA3566" s="9">
        <f>+YEAR('TABLA PRINCIPAL'!$B3566)</f>
        <v>2016</v>
      </c>
      <c r="AB3566" s="22" t="str">
        <f>+IF(Ventas_Oficina[[#This Row],[Total del pedido]]&gt;=100000,"SI","NO")</f>
        <v>NO</v>
      </c>
      <c r="AC3566" s="22" t="str">
        <f>+_xlfn.XLOOKUP(Ventas_Oficina[[#This Row],[Nº de artículo]],AUXILIAR!A3564:A8474,AUXILIAR!D3564:D8474,"Error",0)</f>
        <v>No enviado a tiempo</v>
      </c>
      <c r="AD3566" s="22" t="str">
        <f>+IF(AND(Ventas_Oficina[[#This Row],[Total]]&gt;75000,Ventas_Oficina[[#This Row],[Envio a tiempo]]="Enviado a tiempo"),"Buena Venta","Venta Mala")</f>
        <v>Venta Mala</v>
      </c>
    </row>
    <row r="3567" spans="1:30" x14ac:dyDescent="0.25">
      <c r="A3567" s="26">
        <v>1569450</v>
      </c>
      <c r="B3567" s="10">
        <v>42412</v>
      </c>
      <c r="C3567" s="11" t="s">
        <v>647</v>
      </c>
      <c r="D3567" s="11" t="s">
        <v>11</v>
      </c>
      <c r="E3567" s="11" t="s">
        <v>12</v>
      </c>
      <c r="F3567" s="11" t="s">
        <v>13</v>
      </c>
      <c r="G3567" s="11" t="s">
        <v>1008</v>
      </c>
      <c r="H3567" s="11" t="s">
        <v>14</v>
      </c>
      <c r="I3567" s="11" t="s">
        <v>1016</v>
      </c>
      <c r="J3567" s="11" t="s">
        <v>1115</v>
      </c>
      <c r="K3567" s="11" t="s">
        <v>1263</v>
      </c>
      <c r="L3567" s="11" t="s">
        <v>1266</v>
      </c>
      <c r="M3567" s="11" t="s">
        <v>1272</v>
      </c>
      <c r="N3567" s="10">
        <v>42413</v>
      </c>
      <c r="O3567" s="12">
        <v>522</v>
      </c>
      <c r="P3567" s="12">
        <v>985</v>
      </c>
      <c r="Q3567" s="12">
        <v>463</v>
      </c>
      <c r="R3567" s="11">
        <v>37</v>
      </c>
      <c r="S3567" s="12">
        <v>36445</v>
      </c>
      <c r="T3567" s="13">
        <v>0.09</v>
      </c>
      <c r="U3567" s="12">
        <v>3280.0499999999997</v>
      </c>
      <c r="V3567" s="12">
        <v>33164.949999999997</v>
      </c>
      <c r="W3567" s="12">
        <v>482</v>
      </c>
      <c r="X3567" s="12">
        <v>43507</v>
      </c>
      <c r="Y3567" s="14">
        <f>+DAY('TABLA PRINCIPAL'!$B3567)</f>
        <v>12</v>
      </c>
      <c r="Z3567" s="14">
        <f>+MONTH('TABLA PRINCIPAL'!$B3567)</f>
        <v>2</v>
      </c>
      <c r="AA3567" s="14">
        <f>+YEAR('TABLA PRINCIPAL'!$B3567)</f>
        <v>2016</v>
      </c>
      <c r="AB3567" s="22" t="str">
        <f>+IF(Ventas_Oficina[[#This Row],[Total del pedido]]&gt;=100000,"SI","NO")</f>
        <v>NO</v>
      </c>
      <c r="AC3567" s="22" t="str">
        <f>+_xlfn.XLOOKUP(Ventas_Oficina[[#This Row],[Nº de artículo]],AUXILIAR!A3565:A8475,AUXILIAR!D3565:D8475,"Error",0)</f>
        <v>Enviado a tiempo</v>
      </c>
      <c r="AD3567" s="22" t="str">
        <f>+IF(AND(Ventas_Oficina[[#This Row],[Total]]&gt;75000,Ventas_Oficina[[#This Row],[Envio a tiempo]]="Enviado a tiempo"),"Buena Venta","Venta Mala")</f>
        <v>Venta Mala</v>
      </c>
    </row>
    <row r="3568" spans="1:30" x14ac:dyDescent="0.25">
      <c r="A3568" s="25">
        <v>1569450</v>
      </c>
      <c r="B3568" s="5">
        <v>42412</v>
      </c>
      <c r="C3568" s="6" t="s">
        <v>866</v>
      </c>
      <c r="D3568" s="6" t="s">
        <v>19</v>
      </c>
      <c r="E3568" s="6" t="s">
        <v>4</v>
      </c>
      <c r="F3568" s="6" t="s">
        <v>5</v>
      </c>
      <c r="G3568" s="6" t="s">
        <v>1007</v>
      </c>
      <c r="H3568" s="6" t="s">
        <v>6</v>
      </c>
      <c r="I3568" s="6" t="s">
        <v>1014</v>
      </c>
      <c r="J3568" s="6" t="s">
        <v>1247</v>
      </c>
      <c r="K3568" s="6" t="s">
        <v>1261</v>
      </c>
      <c r="L3568" s="6" t="s">
        <v>1267</v>
      </c>
      <c r="M3568" s="6" t="s">
        <v>1272</v>
      </c>
      <c r="N3568" s="5">
        <v>42413</v>
      </c>
      <c r="O3568" s="7">
        <v>352</v>
      </c>
      <c r="P3568" s="7">
        <v>568</v>
      </c>
      <c r="Q3568" s="7">
        <v>216</v>
      </c>
      <c r="R3568" s="6">
        <v>49</v>
      </c>
      <c r="S3568" s="7">
        <v>27832</v>
      </c>
      <c r="T3568" s="8">
        <v>0.09</v>
      </c>
      <c r="U3568" s="7">
        <v>2504.88</v>
      </c>
      <c r="V3568" s="7">
        <v>25327.119999999999</v>
      </c>
      <c r="W3568" s="7">
        <v>139</v>
      </c>
      <c r="X3568" s="7">
        <v>43507</v>
      </c>
      <c r="Y3568" s="9">
        <f>+DAY('TABLA PRINCIPAL'!$B3568)</f>
        <v>12</v>
      </c>
      <c r="Z3568" s="9">
        <f>+MONTH('TABLA PRINCIPAL'!$B3568)</f>
        <v>2</v>
      </c>
      <c r="AA3568" s="9">
        <f>+YEAR('TABLA PRINCIPAL'!$B3568)</f>
        <v>2016</v>
      </c>
      <c r="AB3568" s="22" t="str">
        <f>+IF(Ventas_Oficina[[#This Row],[Total del pedido]]&gt;=100000,"SI","NO")</f>
        <v>NO</v>
      </c>
      <c r="AC3568" s="22" t="str">
        <f>+_xlfn.XLOOKUP(Ventas_Oficina[[#This Row],[Nº de artículo]],AUXILIAR!A3566:A8476,AUXILIAR!D3566:D8476,"Error",0)</f>
        <v>No enviado a tiempo</v>
      </c>
      <c r="AD3568" s="22" t="str">
        <f>+IF(AND(Ventas_Oficina[[#This Row],[Total]]&gt;75000,Ventas_Oficina[[#This Row],[Envio a tiempo]]="Enviado a tiempo"),"Buena Venta","Venta Mala")</f>
        <v>Venta Mala</v>
      </c>
    </row>
    <row r="3569" spans="1:30" x14ac:dyDescent="0.25">
      <c r="A3569" s="26">
        <v>1569450</v>
      </c>
      <c r="B3569" s="10">
        <v>42413</v>
      </c>
      <c r="C3569" s="11" t="s">
        <v>679</v>
      </c>
      <c r="D3569" s="11" t="s">
        <v>569</v>
      </c>
      <c r="E3569" s="11" t="s">
        <v>4</v>
      </c>
      <c r="F3569" s="11" t="s">
        <v>5</v>
      </c>
      <c r="G3569" s="11" t="s">
        <v>1008</v>
      </c>
      <c r="H3569" s="11" t="s">
        <v>27</v>
      </c>
      <c r="I3569" s="11" t="s">
        <v>1016</v>
      </c>
      <c r="J3569" s="11" t="s">
        <v>1115</v>
      </c>
      <c r="K3569" s="11" t="s">
        <v>1261</v>
      </c>
      <c r="L3569" s="11" t="s">
        <v>1265</v>
      </c>
      <c r="M3569" s="11" t="s">
        <v>1273</v>
      </c>
      <c r="N3569" s="10">
        <v>42416</v>
      </c>
      <c r="O3569" s="12">
        <v>522</v>
      </c>
      <c r="P3569" s="12">
        <v>985</v>
      </c>
      <c r="Q3569" s="12">
        <v>463</v>
      </c>
      <c r="R3569" s="11">
        <v>22</v>
      </c>
      <c r="S3569" s="12">
        <v>21670</v>
      </c>
      <c r="T3569" s="13">
        <v>0.01</v>
      </c>
      <c r="U3569" s="12">
        <v>216.70000000000002</v>
      </c>
      <c r="V3569" s="12">
        <v>21453.3</v>
      </c>
      <c r="W3569" s="12">
        <v>482</v>
      </c>
      <c r="X3569" s="12">
        <v>43507</v>
      </c>
      <c r="Y3569" s="14">
        <f>+DAY('TABLA PRINCIPAL'!$B3569)</f>
        <v>13</v>
      </c>
      <c r="Z3569" s="14">
        <f>+MONTH('TABLA PRINCIPAL'!$B3569)</f>
        <v>2</v>
      </c>
      <c r="AA3569" s="14">
        <f>+YEAR('TABLA PRINCIPAL'!$B3569)</f>
        <v>2016</v>
      </c>
      <c r="AB3569" s="22" t="str">
        <f>+IF(Ventas_Oficina[[#This Row],[Total del pedido]]&gt;=100000,"SI","NO")</f>
        <v>NO</v>
      </c>
      <c r="AC3569" s="22" t="str">
        <f>+_xlfn.XLOOKUP(Ventas_Oficina[[#This Row],[Nº de artículo]],AUXILIAR!A3567:A8477,AUXILIAR!D3567:D8477,"Error",0)</f>
        <v>No enviado a tiempo</v>
      </c>
      <c r="AD3569" s="22" t="str">
        <f>+IF(AND(Ventas_Oficina[[#This Row],[Total]]&gt;75000,Ventas_Oficina[[#This Row],[Envio a tiempo]]="Enviado a tiempo"),"Buena Venta","Venta Mala")</f>
        <v>Venta Mala</v>
      </c>
    </row>
    <row r="3570" spans="1:30" x14ac:dyDescent="0.25">
      <c r="A3570" s="25">
        <v>1569450</v>
      </c>
      <c r="B3570" s="5">
        <v>42714</v>
      </c>
      <c r="C3570" s="6" t="s">
        <v>867</v>
      </c>
      <c r="D3570" s="6" t="s">
        <v>19</v>
      </c>
      <c r="E3570" s="6" t="s">
        <v>4</v>
      </c>
      <c r="F3570" s="6" t="s">
        <v>5</v>
      </c>
      <c r="G3570" s="6" t="s">
        <v>1008</v>
      </c>
      <c r="H3570" s="6" t="s">
        <v>6</v>
      </c>
      <c r="I3570" s="6" t="s">
        <v>1016</v>
      </c>
      <c r="J3570" s="6" t="s">
        <v>1039</v>
      </c>
      <c r="K3570" s="6" t="s">
        <v>1261</v>
      </c>
      <c r="L3570" s="6" t="s">
        <v>1267</v>
      </c>
      <c r="M3570" s="6" t="s">
        <v>1272</v>
      </c>
      <c r="N3570" s="5">
        <v>42716</v>
      </c>
      <c r="O3570" s="7">
        <v>479</v>
      </c>
      <c r="P3570" s="7">
        <v>1197</v>
      </c>
      <c r="Q3570" s="7">
        <v>718</v>
      </c>
      <c r="R3570" s="6">
        <v>20</v>
      </c>
      <c r="S3570" s="7">
        <v>23940</v>
      </c>
      <c r="T3570" s="8">
        <v>0.06</v>
      </c>
      <c r="U3570" s="7">
        <v>1436.3999999999999</v>
      </c>
      <c r="V3570" s="7">
        <v>22503.599999999999</v>
      </c>
      <c r="W3570" s="7">
        <v>581</v>
      </c>
      <c r="X3570" s="7">
        <v>27526</v>
      </c>
      <c r="Y3570" s="9">
        <f>+DAY('TABLA PRINCIPAL'!$B3570)</f>
        <v>10</v>
      </c>
      <c r="Z3570" s="9">
        <f>+MONTH('TABLA PRINCIPAL'!$B3570)</f>
        <v>12</v>
      </c>
      <c r="AA3570" s="9">
        <f>+YEAR('TABLA PRINCIPAL'!$B3570)</f>
        <v>2016</v>
      </c>
      <c r="AB3570" s="22" t="str">
        <f>+IF(Ventas_Oficina[[#This Row],[Total del pedido]]&gt;=100000,"SI","NO")</f>
        <v>NO</v>
      </c>
      <c r="AC3570" s="22" t="str">
        <f>+_xlfn.XLOOKUP(Ventas_Oficina[[#This Row],[Nº de artículo]],AUXILIAR!A3568:A8478,AUXILIAR!D3568:D8478,"Error",0)</f>
        <v>Enviado a tiempo</v>
      </c>
      <c r="AD3570" s="22" t="str">
        <f>+IF(AND(Ventas_Oficina[[#This Row],[Total]]&gt;75000,Ventas_Oficina[[#This Row],[Envio a tiempo]]="Enviado a tiempo"),"Buena Venta","Venta Mala")</f>
        <v>Venta Mala</v>
      </c>
    </row>
    <row r="3571" spans="1:30" x14ac:dyDescent="0.25">
      <c r="A3571" s="26">
        <v>1569481</v>
      </c>
      <c r="B3571" s="10">
        <v>42498</v>
      </c>
      <c r="C3571" s="11" t="s">
        <v>406</v>
      </c>
      <c r="D3571" s="11" t="s">
        <v>81</v>
      </c>
      <c r="E3571" s="11" t="s">
        <v>4</v>
      </c>
      <c r="F3571" s="11" t="s">
        <v>5</v>
      </c>
      <c r="G3571" s="11" t="s">
        <v>1010</v>
      </c>
      <c r="H3571" s="11" t="s">
        <v>34</v>
      </c>
      <c r="I3571" s="11" t="s">
        <v>1013</v>
      </c>
      <c r="J3571" s="11" t="s">
        <v>1133</v>
      </c>
      <c r="K3571" s="11" t="s">
        <v>1261</v>
      </c>
      <c r="L3571" s="11" t="s">
        <v>1266</v>
      </c>
      <c r="M3571" s="11" t="s">
        <v>1272</v>
      </c>
      <c r="N3571" s="10">
        <v>42502</v>
      </c>
      <c r="O3571" s="12">
        <v>176</v>
      </c>
      <c r="P3571" s="12">
        <v>294</v>
      </c>
      <c r="Q3571" s="12">
        <v>118</v>
      </c>
      <c r="R3571" s="11">
        <v>10</v>
      </c>
      <c r="S3571" s="12">
        <v>2940</v>
      </c>
      <c r="T3571" s="13">
        <v>0.05</v>
      </c>
      <c r="U3571" s="12">
        <v>147</v>
      </c>
      <c r="V3571" s="12">
        <v>2793</v>
      </c>
      <c r="W3571" s="12">
        <v>81</v>
      </c>
      <c r="X3571" s="12">
        <v>5320</v>
      </c>
      <c r="Y3571" s="14">
        <f>+DAY('TABLA PRINCIPAL'!$B3571)</f>
        <v>8</v>
      </c>
      <c r="Z3571" s="14">
        <f>+MONTH('TABLA PRINCIPAL'!$B3571)</f>
        <v>5</v>
      </c>
      <c r="AA3571" s="14">
        <f>+YEAR('TABLA PRINCIPAL'!$B3571)</f>
        <v>2016</v>
      </c>
      <c r="AB3571" s="22" t="str">
        <f>+IF(Ventas_Oficina[[#This Row],[Total del pedido]]&gt;=100000,"SI","NO")</f>
        <v>NO</v>
      </c>
      <c r="AC3571" s="22" t="str">
        <f>+_xlfn.XLOOKUP(Ventas_Oficina[[#This Row],[Nº de artículo]],AUXILIAR!A3569:A8479,AUXILIAR!D3569:D8479,"Error",0)</f>
        <v>Enviado a tiempo</v>
      </c>
      <c r="AD3571" s="22" t="str">
        <f>+IF(AND(Ventas_Oficina[[#This Row],[Total]]&gt;75000,Ventas_Oficina[[#This Row],[Envio a tiempo]]="Enviado a tiempo"),"Buena Venta","Venta Mala")</f>
        <v>Venta Mala</v>
      </c>
    </row>
    <row r="3572" spans="1:30" x14ac:dyDescent="0.25">
      <c r="A3572" s="25">
        <v>1569481</v>
      </c>
      <c r="B3572" s="5">
        <v>42412</v>
      </c>
      <c r="C3572" s="6" t="s">
        <v>647</v>
      </c>
      <c r="D3572" s="6" t="s">
        <v>11</v>
      </c>
      <c r="E3572" s="6" t="s">
        <v>12</v>
      </c>
      <c r="F3572" s="6" t="s">
        <v>13</v>
      </c>
      <c r="G3572" s="6" t="s">
        <v>1008</v>
      </c>
      <c r="H3572" s="6" t="s">
        <v>14</v>
      </c>
      <c r="I3572" s="6" t="s">
        <v>1013</v>
      </c>
      <c r="J3572" s="6" t="s">
        <v>1133</v>
      </c>
      <c r="K3572" s="6" t="s">
        <v>1261</v>
      </c>
      <c r="L3572" s="6" t="s">
        <v>1266</v>
      </c>
      <c r="M3572" s="6" t="s">
        <v>1272</v>
      </c>
      <c r="N3572" s="5">
        <v>42413</v>
      </c>
      <c r="O3572" s="7">
        <v>176</v>
      </c>
      <c r="P3572" s="7">
        <v>294</v>
      </c>
      <c r="Q3572" s="7">
        <v>118</v>
      </c>
      <c r="R3572" s="6">
        <v>30</v>
      </c>
      <c r="S3572" s="7">
        <v>8820</v>
      </c>
      <c r="T3572" s="8">
        <v>0.08</v>
      </c>
      <c r="U3572" s="7">
        <v>705.6</v>
      </c>
      <c r="V3572" s="7">
        <v>8114.4</v>
      </c>
      <c r="W3572" s="7">
        <v>81</v>
      </c>
      <c r="X3572" s="7">
        <v>5320</v>
      </c>
      <c r="Y3572" s="9">
        <f>+DAY('TABLA PRINCIPAL'!$B3572)</f>
        <v>12</v>
      </c>
      <c r="Z3572" s="9">
        <f>+MONTH('TABLA PRINCIPAL'!$B3572)</f>
        <v>2</v>
      </c>
      <c r="AA3572" s="9">
        <f>+YEAR('TABLA PRINCIPAL'!$B3572)</f>
        <v>2016</v>
      </c>
      <c r="AB3572" s="22" t="str">
        <f>+IF(Ventas_Oficina[[#This Row],[Total del pedido]]&gt;=100000,"SI","NO")</f>
        <v>NO</v>
      </c>
      <c r="AC3572" s="22" t="str">
        <f>+_xlfn.XLOOKUP(Ventas_Oficina[[#This Row],[Nº de artículo]],AUXILIAR!A3570:A8480,AUXILIAR!D3570:D8480,"Error",0)</f>
        <v>Enviado a tiempo</v>
      </c>
      <c r="AD3572" s="22" t="str">
        <f>+IF(AND(Ventas_Oficina[[#This Row],[Total]]&gt;75000,Ventas_Oficina[[#This Row],[Envio a tiempo]]="Enviado a tiempo"),"Buena Venta","Venta Mala")</f>
        <v>Venta Mala</v>
      </c>
    </row>
    <row r="3573" spans="1:30" x14ac:dyDescent="0.25">
      <c r="A3573" s="26">
        <v>1570180</v>
      </c>
      <c r="B3573" s="10">
        <v>42369</v>
      </c>
      <c r="C3573" s="11" t="s">
        <v>368</v>
      </c>
      <c r="D3573" s="11" t="s">
        <v>369</v>
      </c>
      <c r="E3573" s="11" t="s">
        <v>4</v>
      </c>
      <c r="F3573" s="11" t="s">
        <v>5</v>
      </c>
      <c r="G3573" s="11" t="s">
        <v>1010</v>
      </c>
      <c r="H3573" s="11" t="s">
        <v>9</v>
      </c>
      <c r="I3573" s="11" t="s">
        <v>1014</v>
      </c>
      <c r="J3573" s="11" t="s">
        <v>1133</v>
      </c>
      <c r="K3573" s="11" t="s">
        <v>1261</v>
      </c>
      <c r="L3573" s="11" t="s">
        <v>1265</v>
      </c>
      <c r="M3573" s="11" t="s">
        <v>1272</v>
      </c>
      <c r="N3573" s="10">
        <v>42370</v>
      </c>
      <c r="O3573" s="12">
        <v>176</v>
      </c>
      <c r="P3573" s="12">
        <v>294</v>
      </c>
      <c r="Q3573" s="12">
        <v>118</v>
      </c>
      <c r="R3573" s="11">
        <v>47</v>
      </c>
      <c r="S3573" s="12">
        <v>13818</v>
      </c>
      <c r="T3573" s="13">
        <v>0.06</v>
      </c>
      <c r="U3573" s="12">
        <v>829.07999999999993</v>
      </c>
      <c r="V3573" s="12">
        <v>12988.92</v>
      </c>
      <c r="W3573" s="12">
        <v>81</v>
      </c>
      <c r="X3573" s="12">
        <v>10698</v>
      </c>
      <c r="Y3573" s="14">
        <f>+DAY('TABLA PRINCIPAL'!$B3573)</f>
        <v>31</v>
      </c>
      <c r="Z3573" s="14">
        <f>+MONTH('TABLA PRINCIPAL'!$B3573)</f>
        <v>12</v>
      </c>
      <c r="AA3573" s="14">
        <f>+YEAR('TABLA PRINCIPAL'!$B3573)</f>
        <v>2015</v>
      </c>
      <c r="AB3573" s="22" t="str">
        <f>+IF(Ventas_Oficina[[#This Row],[Total del pedido]]&gt;=100000,"SI","NO")</f>
        <v>NO</v>
      </c>
      <c r="AC3573" s="22" t="str">
        <f>+_xlfn.XLOOKUP(Ventas_Oficina[[#This Row],[Nº de artículo]],AUXILIAR!A3571:A8481,AUXILIAR!D3571:D8481,"Error",0)</f>
        <v>No enviado a tiempo</v>
      </c>
      <c r="AD3573" s="22" t="str">
        <f>+IF(AND(Ventas_Oficina[[#This Row],[Total]]&gt;75000,Ventas_Oficina[[#This Row],[Envio a tiempo]]="Enviado a tiempo"),"Buena Venta","Venta Mala")</f>
        <v>Venta Mala</v>
      </c>
    </row>
    <row r="3574" spans="1:30" x14ac:dyDescent="0.25">
      <c r="A3574" s="25">
        <v>1570180</v>
      </c>
      <c r="B3574" s="5">
        <v>42694</v>
      </c>
      <c r="C3574" s="6" t="s">
        <v>282</v>
      </c>
      <c r="D3574" s="6" t="s">
        <v>133</v>
      </c>
      <c r="E3574" s="6" t="s">
        <v>12</v>
      </c>
      <c r="F3574" s="6" t="s">
        <v>13</v>
      </c>
      <c r="G3574" s="6" t="s">
        <v>1009</v>
      </c>
      <c r="H3574" s="6" t="s">
        <v>42</v>
      </c>
      <c r="I3574" s="6" t="s">
        <v>1016</v>
      </c>
      <c r="J3574" s="6" t="s">
        <v>1043</v>
      </c>
      <c r="K3574" s="6" t="s">
        <v>1262</v>
      </c>
      <c r="L3574" s="6" t="s">
        <v>1265</v>
      </c>
      <c r="M3574" s="6" t="s">
        <v>1272</v>
      </c>
      <c r="N3574" s="5">
        <v>42695</v>
      </c>
      <c r="O3574" s="7">
        <v>6059</v>
      </c>
      <c r="P3574" s="7">
        <v>10098</v>
      </c>
      <c r="Q3574" s="7">
        <v>4039</v>
      </c>
      <c r="R3574" s="6">
        <v>13</v>
      </c>
      <c r="S3574" s="7">
        <v>131274</v>
      </c>
      <c r="T3574" s="8">
        <v>0.03</v>
      </c>
      <c r="U3574" s="7">
        <v>3938.22</v>
      </c>
      <c r="V3574" s="7">
        <v>127335.78</v>
      </c>
      <c r="W3574" s="7">
        <v>718</v>
      </c>
      <c r="X3574" s="7">
        <v>246475</v>
      </c>
      <c r="Y3574" s="9">
        <f>+DAY('TABLA PRINCIPAL'!$B3574)</f>
        <v>20</v>
      </c>
      <c r="Z3574" s="9">
        <f>+MONTH('TABLA PRINCIPAL'!$B3574)</f>
        <v>11</v>
      </c>
      <c r="AA3574" s="9">
        <f>+YEAR('TABLA PRINCIPAL'!$B3574)</f>
        <v>2016</v>
      </c>
      <c r="AB3574" s="22" t="str">
        <f>+IF(Ventas_Oficina[[#This Row],[Total del pedido]]&gt;=100000,"SI","NO")</f>
        <v>SI</v>
      </c>
      <c r="AC3574" s="22" t="str">
        <f>+_xlfn.XLOOKUP(Ventas_Oficina[[#This Row],[Nº de artículo]],AUXILIAR!A3572:A8482,AUXILIAR!D3572:D8482,"Error",0)</f>
        <v>No enviado a tiempo</v>
      </c>
      <c r="AD3574" s="22" t="str">
        <f>+IF(AND(Ventas_Oficina[[#This Row],[Total]]&gt;75000,Ventas_Oficina[[#This Row],[Envio a tiempo]]="Enviado a tiempo"),"Buena Venta","Venta Mala")</f>
        <v>Venta Mala</v>
      </c>
    </row>
    <row r="3575" spans="1:30" x14ac:dyDescent="0.25">
      <c r="A3575" s="26">
        <v>1570180</v>
      </c>
      <c r="B3575" s="10">
        <v>41408</v>
      </c>
      <c r="C3575" s="11" t="s">
        <v>164</v>
      </c>
      <c r="D3575" s="11" t="s">
        <v>11</v>
      </c>
      <c r="E3575" s="11" t="s">
        <v>12</v>
      </c>
      <c r="F3575" s="11" t="s">
        <v>13</v>
      </c>
      <c r="G3575" s="11" t="s">
        <v>1009</v>
      </c>
      <c r="H3575" s="11" t="s">
        <v>14</v>
      </c>
      <c r="I3575" s="11" t="s">
        <v>1014</v>
      </c>
      <c r="J3575" s="11" t="s">
        <v>1110</v>
      </c>
      <c r="K3575" s="11" t="s">
        <v>1261</v>
      </c>
      <c r="L3575" s="11" t="s">
        <v>1265</v>
      </c>
      <c r="M3575" s="11" t="s">
        <v>1272</v>
      </c>
      <c r="N3575" s="10">
        <v>41409</v>
      </c>
      <c r="O3575" s="12">
        <v>1104</v>
      </c>
      <c r="P3575" s="12">
        <v>1698</v>
      </c>
      <c r="Q3575" s="12">
        <v>594</v>
      </c>
      <c r="R3575" s="11">
        <v>33</v>
      </c>
      <c r="S3575" s="12">
        <v>56034</v>
      </c>
      <c r="T3575" s="13">
        <v>0.05</v>
      </c>
      <c r="U3575" s="12">
        <v>2801.7000000000003</v>
      </c>
      <c r="V3575" s="12">
        <v>53232.3</v>
      </c>
      <c r="W3575" s="12">
        <v>1239</v>
      </c>
      <c r="X3575" s="12">
        <v>43065</v>
      </c>
      <c r="Y3575" s="14">
        <f>+DAY('TABLA PRINCIPAL'!$B3575)</f>
        <v>14</v>
      </c>
      <c r="Z3575" s="14">
        <f>+MONTH('TABLA PRINCIPAL'!$B3575)</f>
        <v>5</v>
      </c>
      <c r="AA3575" s="14">
        <f>+YEAR('TABLA PRINCIPAL'!$B3575)</f>
        <v>2013</v>
      </c>
      <c r="AB3575" s="22" t="str">
        <f>+IF(Ventas_Oficina[[#This Row],[Total del pedido]]&gt;=100000,"SI","NO")</f>
        <v>NO</v>
      </c>
      <c r="AC3575" s="22" t="str">
        <f>+_xlfn.XLOOKUP(Ventas_Oficina[[#This Row],[Nº de artículo]],AUXILIAR!A3573:A8483,AUXILIAR!D3573:D8483,"Error",0)</f>
        <v>No enviado a tiempo</v>
      </c>
      <c r="AD3575" s="22" t="str">
        <f>+IF(AND(Ventas_Oficina[[#This Row],[Total]]&gt;75000,Ventas_Oficina[[#This Row],[Envio a tiempo]]="Enviado a tiempo"),"Buena Venta","Venta Mala")</f>
        <v>Venta Mala</v>
      </c>
    </row>
    <row r="3576" spans="1:30" x14ac:dyDescent="0.25">
      <c r="A3576" s="25">
        <v>1570910</v>
      </c>
      <c r="B3576" s="5">
        <v>42413</v>
      </c>
      <c r="C3576" s="6" t="s">
        <v>457</v>
      </c>
      <c r="D3576" s="6" t="s">
        <v>65</v>
      </c>
      <c r="E3576" s="6" t="s">
        <v>12</v>
      </c>
      <c r="F3576" s="6" t="s">
        <v>13</v>
      </c>
      <c r="G3576" s="6" t="s">
        <v>1008</v>
      </c>
      <c r="H3576" s="6" t="s">
        <v>14</v>
      </c>
      <c r="I3576" s="6" t="s">
        <v>1015</v>
      </c>
      <c r="J3576" s="6" t="s">
        <v>1073</v>
      </c>
      <c r="K3576" s="6" t="s">
        <v>1261</v>
      </c>
      <c r="L3576" s="6" t="s">
        <v>1265</v>
      </c>
      <c r="M3576" s="6" t="s">
        <v>1272</v>
      </c>
      <c r="N3576" s="5">
        <v>42416</v>
      </c>
      <c r="O3576" s="7">
        <v>550</v>
      </c>
      <c r="P3576" s="7">
        <v>1222</v>
      </c>
      <c r="Q3576" s="7">
        <v>672</v>
      </c>
      <c r="R3576" s="6">
        <v>19</v>
      </c>
      <c r="S3576" s="7">
        <v>23218</v>
      </c>
      <c r="T3576" s="8">
        <v>0.01</v>
      </c>
      <c r="U3576" s="7">
        <v>232.18</v>
      </c>
      <c r="V3576" s="7">
        <v>22985.82</v>
      </c>
      <c r="W3576" s="7">
        <v>285</v>
      </c>
      <c r="X3576" s="7">
        <v>11283</v>
      </c>
      <c r="Y3576" s="9">
        <f>+DAY('TABLA PRINCIPAL'!$B3576)</f>
        <v>13</v>
      </c>
      <c r="Z3576" s="9">
        <f>+MONTH('TABLA PRINCIPAL'!$B3576)</f>
        <v>2</v>
      </c>
      <c r="AA3576" s="9">
        <f>+YEAR('TABLA PRINCIPAL'!$B3576)</f>
        <v>2016</v>
      </c>
      <c r="AB3576" s="22" t="str">
        <f>+IF(Ventas_Oficina[[#This Row],[Total del pedido]]&gt;=100000,"SI","NO")</f>
        <v>NO</v>
      </c>
      <c r="AC3576" s="22" t="str">
        <f>+_xlfn.XLOOKUP(Ventas_Oficina[[#This Row],[Nº de artículo]],AUXILIAR!A3574:A8484,AUXILIAR!D3574:D8484,"Error",0)</f>
        <v>Enviado a tiempo</v>
      </c>
      <c r="AD3576" s="22" t="str">
        <f>+IF(AND(Ventas_Oficina[[#This Row],[Total]]&gt;75000,Ventas_Oficina[[#This Row],[Envio a tiempo]]="Enviado a tiempo"),"Buena Venta","Venta Mala")</f>
        <v>Venta Mala</v>
      </c>
    </row>
    <row r="3577" spans="1:30" x14ac:dyDescent="0.25">
      <c r="A3577" s="26">
        <v>1570910</v>
      </c>
      <c r="B3577" s="10">
        <v>42666</v>
      </c>
      <c r="C3577" s="11" t="s">
        <v>112</v>
      </c>
      <c r="D3577" s="11" t="s">
        <v>113</v>
      </c>
      <c r="E3577" s="11" t="s">
        <v>12</v>
      </c>
      <c r="F3577" s="11" t="s">
        <v>13</v>
      </c>
      <c r="G3577" s="11" t="s">
        <v>1008</v>
      </c>
      <c r="H3577" s="11" t="s">
        <v>42</v>
      </c>
      <c r="I3577" s="11" t="s">
        <v>1014</v>
      </c>
      <c r="J3577" s="11" t="s">
        <v>1100</v>
      </c>
      <c r="K3577" s="11" t="s">
        <v>1263</v>
      </c>
      <c r="L3577" s="11" t="s">
        <v>1266</v>
      </c>
      <c r="M3577" s="11" t="s">
        <v>1272</v>
      </c>
      <c r="N3577" s="10">
        <v>42673</v>
      </c>
      <c r="O3577" s="12">
        <v>1680</v>
      </c>
      <c r="P3577" s="12">
        <v>4097</v>
      </c>
      <c r="Q3577" s="12">
        <v>2417</v>
      </c>
      <c r="R3577" s="11">
        <v>6</v>
      </c>
      <c r="S3577" s="12">
        <v>24582</v>
      </c>
      <c r="T3577" s="13">
        <v>0.08</v>
      </c>
      <c r="U3577" s="12">
        <v>1966.56</v>
      </c>
      <c r="V3577" s="12">
        <v>22615.439999999999</v>
      </c>
      <c r="W3577" s="12">
        <v>899</v>
      </c>
      <c r="X3577" s="12">
        <v>50835</v>
      </c>
      <c r="Y3577" s="14">
        <f>+DAY('TABLA PRINCIPAL'!$B3577)</f>
        <v>23</v>
      </c>
      <c r="Z3577" s="14">
        <f>+MONTH('TABLA PRINCIPAL'!$B3577)</f>
        <v>10</v>
      </c>
      <c r="AA3577" s="14">
        <f>+YEAR('TABLA PRINCIPAL'!$B3577)</f>
        <v>2016</v>
      </c>
      <c r="AB3577" s="22" t="str">
        <f>+IF(Ventas_Oficina[[#This Row],[Total del pedido]]&gt;=100000,"SI","NO")</f>
        <v>NO</v>
      </c>
      <c r="AC3577" s="22" t="str">
        <f>+_xlfn.XLOOKUP(Ventas_Oficina[[#This Row],[Nº de artículo]],AUXILIAR!A3575:A8485,AUXILIAR!D3575:D8485,"Error",0)</f>
        <v>Enviado a tiempo</v>
      </c>
      <c r="AD3577" s="22" t="str">
        <f>+IF(AND(Ventas_Oficina[[#This Row],[Total]]&gt;75000,Ventas_Oficina[[#This Row],[Envio a tiempo]]="Enviado a tiempo"),"Buena Venta","Venta Mala")</f>
        <v>Venta Mala</v>
      </c>
    </row>
    <row r="3578" spans="1:30" x14ac:dyDescent="0.25">
      <c r="A3578" s="25">
        <v>1570910</v>
      </c>
      <c r="B3578" s="5">
        <v>42539</v>
      </c>
      <c r="C3578" s="6" t="s">
        <v>828</v>
      </c>
      <c r="D3578" s="6" t="s">
        <v>81</v>
      </c>
      <c r="E3578" s="6" t="s">
        <v>4</v>
      </c>
      <c r="F3578" s="6" t="s">
        <v>5</v>
      </c>
      <c r="G3578" s="6" t="s">
        <v>1010</v>
      </c>
      <c r="H3578" s="6" t="s">
        <v>34</v>
      </c>
      <c r="I3578" s="6" t="s">
        <v>1012</v>
      </c>
      <c r="J3578" s="6" t="s">
        <v>1052</v>
      </c>
      <c r="K3578" s="6" t="s">
        <v>1261</v>
      </c>
      <c r="L3578" s="6" t="s">
        <v>1266</v>
      </c>
      <c r="M3578" s="6" t="s">
        <v>1272</v>
      </c>
      <c r="N3578" s="5">
        <v>42541</v>
      </c>
      <c r="O3578" s="7">
        <v>332</v>
      </c>
      <c r="P3578" s="7">
        <v>518</v>
      </c>
      <c r="Q3578" s="7">
        <v>186</v>
      </c>
      <c r="R3578" s="6">
        <v>43</v>
      </c>
      <c r="S3578" s="7">
        <v>22274</v>
      </c>
      <c r="T3578" s="8">
        <v>0.05</v>
      </c>
      <c r="U3578" s="7">
        <v>1113.7</v>
      </c>
      <c r="V3578" s="7">
        <v>21160.3</v>
      </c>
      <c r="W3578" s="7">
        <v>204</v>
      </c>
      <c r="X3578" s="7">
        <v>24622</v>
      </c>
      <c r="Y3578" s="9">
        <f>+DAY('TABLA PRINCIPAL'!$B3578)</f>
        <v>18</v>
      </c>
      <c r="Z3578" s="9">
        <f>+MONTH('TABLA PRINCIPAL'!$B3578)</f>
        <v>6</v>
      </c>
      <c r="AA3578" s="9">
        <f>+YEAR('TABLA PRINCIPAL'!$B3578)</f>
        <v>2016</v>
      </c>
      <c r="AB3578" s="22" t="str">
        <f>+IF(Ventas_Oficina[[#This Row],[Total del pedido]]&gt;=100000,"SI","NO")</f>
        <v>NO</v>
      </c>
      <c r="AC3578" s="22" t="str">
        <f>+_xlfn.XLOOKUP(Ventas_Oficina[[#This Row],[Nº de artículo]],AUXILIAR!A3576:A8486,AUXILIAR!D3576:D8486,"Error",0)</f>
        <v>Enviado a tiempo</v>
      </c>
      <c r="AD3578" s="22" t="str">
        <f>+IF(AND(Ventas_Oficina[[#This Row],[Total]]&gt;75000,Ventas_Oficina[[#This Row],[Envio a tiempo]]="Enviado a tiempo"),"Buena Venta","Venta Mala")</f>
        <v>Venta Mala</v>
      </c>
    </row>
    <row r="3579" spans="1:30" x14ac:dyDescent="0.25">
      <c r="A3579" s="26">
        <v>1571275</v>
      </c>
      <c r="B3579" s="10">
        <v>42492</v>
      </c>
      <c r="C3579" s="11" t="s">
        <v>145</v>
      </c>
      <c r="D3579" s="11" t="s">
        <v>110</v>
      </c>
      <c r="E3579" s="11" t="s">
        <v>12</v>
      </c>
      <c r="F3579" s="11" t="s">
        <v>13</v>
      </c>
      <c r="G3579" s="11" t="s">
        <v>1010</v>
      </c>
      <c r="H3579" s="11" t="s">
        <v>14</v>
      </c>
      <c r="I3579" s="11" t="s">
        <v>1015</v>
      </c>
      <c r="J3579" s="11" t="s">
        <v>1094</v>
      </c>
      <c r="K3579" s="11" t="s">
        <v>1261</v>
      </c>
      <c r="L3579" s="11" t="s">
        <v>1265</v>
      </c>
      <c r="M3579" s="11" t="s">
        <v>1272</v>
      </c>
      <c r="N3579" s="10">
        <v>42494</v>
      </c>
      <c r="O3579" s="12">
        <v>1239</v>
      </c>
      <c r="P3579" s="12">
        <v>1998</v>
      </c>
      <c r="Q3579" s="12">
        <v>759</v>
      </c>
      <c r="R3579" s="11">
        <v>50</v>
      </c>
      <c r="S3579" s="12">
        <v>99900</v>
      </c>
      <c r="T3579" s="13">
        <v>0.09</v>
      </c>
      <c r="U3579" s="12">
        <v>8991</v>
      </c>
      <c r="V3579" s="12">
        <v>90909</v>
      </c>
      <c r="W3579" s="12">
        <v>577</v>
      </c>
      <c r="X3579" s="12">
        <v>43269</v>
      </c>
      <c r="Y3579" s="14">
        <f>+DAY('TABLA PRINCIPAL'!$B3579)</f>
        <v>2</v>
      </c>
      <c r="Z3579" s="14">
        <f>+MONTH('TABLA PRINCIPAL'!$B3579)</f>
        <v>5</v>
      </c>
      <c r="AA3579" s="14">
        <f>+YEAR('TABLA PRINCIPAL'!$B3579)</f>
        <v>2016</v>
      </c>
      <c r="AB3579" s="22" t="str">
        <f>+IF(Ventas_Oficina[[#This Row],[Total del pedido]]&gt;=100000,"SI","NO")</f>
        <v>NO</v>
      </c>
      <c r="AC3579" s="22" t="str">
        <f>+_xlfn.XLOOKUP(Ventas_Oficina[[#This Row],[Nº de artículo]],AUXILIAR!A3577:A8487,AUXILIAR!D3577:D8487,"Error",0)</f>
        <v>Enviado a tiempo</v>
      </c>
      <c r="AD3579" s="22" t="str">
        <f>+IF(AND(Ventas_Oficina[[#This Row],[Total]]&gt;75000,Ventas_Oficina[[#This Row],[Envio a tiempo]]="Enviado a tiempo"),"Buena Venta","Venta Mala")</f>
        <v>Venta Mala</v>
      </c>
    </row>
    <row r="3580" spans="1:30" x14ac:dyDescent="0.25">
      <c r="A3580" s="25">
        <v>1571640</v>
      </c>
      <c r="B3580" s="5">
        <v>41521</v>
      </c>
      <c r="C3580" s="6" t="s">
        <v>366</v>
      </c>
      <c r="D3580" s="6" t="s">
        <v>41</v>
      </c>
      <c r="E3580" s="6" t="s">
        <v>12</v>
      </c>
      <c r="F3580" s="6" t="s">
        <v>13</v>
      </c>
      <c r="G3580" s="6" t="s">
        <v>1008</v>
      </c>
      <c r="H3580" s="6" t="s">
        <v>42</v>
      </c>
      <c r="I3580" s="6" t="s">
        <v>1014</v>
      </c>
      <c r="J3580" s="6" t="s">
        <v>1131</v>
      </c>
      <c r="K3580" s="6" t="s">
        <v>1263</v>
      </c>
      <c r="L3580" s="6" t="s">
        <v>1266</v>
      </c>
      <c r="M3580" s="6" t="s">
        <v>1272</v>
      </c>
      <c r="N3580" s="5">
        <v>41523</v>
      </c>
      <c r="O3580" s="7">
        <v>1978</v>
      </c>
      <c r="P3580" s="7">
        <v>4599</v>
      </c>
      <c r="Q3580" s="7">
        <v>2621</v>
      </c>
      <c r="R3580" s="6">
        <v>7</v>
      </c>
      <c r="S3580" s="7">
        <v>32193</v>
      </c>
      <c r="T3580" s="8">
        <v>0.01</v>
      </c>
      <c r="U3580" s="7">
        <v>321.93</v>
      </c>
      <c r="V3580" s="7">
        <v>31871.07</v>
      </c>
      <c r="W3580" s="7">
        <v>499</v>
      </c>
      <c r="X3580" s="7">
        <v>146058</v>
      </c>
      <c r="Y3580" s="9">
        <f>+DAY('TABLA PRINCIPAL'!$B3580)</f>
        <v>4</v>
      </c>
      <c r="Z3580" s="9">
        <f>+MONTH('TABLA PRINCIPAL'!$B3580)</f>
        <v>9</v>
      </c>
      <c r="AA3580" s="9">
        <f>+YEAR('TABLA PRINCIPAL'!$B3580)</f>
        <v>2013</v>
      </c>
      <c r="AB3580" s="22" t="str">
        <f>+IF(Ventas_Oficina[[#This Row],[Total del pedido]]&gt;=100000,"SI","NO")</f>
        <v>NO</v>
      </c>
      <c r="AC3580" s="22" t="str">
        <f>+_xlfn.XLOOKUP(Ventas_Oficina[[#This Row],[Nº de artículo]],AUXILIAR!A3578:A8488,AUXILIAR!D3578:D8488,"Error",0)</f>
        <v>Enviado a tiempo</v>
      </c>
      <c r="AD3580" s="22" t="str">
        <f>+IF(AND(Ventas_Oficina[[#This Row],[Total]]&gt;75000,Ventas_Oficina[[#This Row],[Envio a tiempo]]="Enviado a tiempo"),"Buena Venta","Venta Mala")</f>
        <v>Buena Venta</v>
      </c>
    </row>
    <row r="3581" spans="1:30" x14ac:dyDescent="0.25">
      <c r="A3581" s="26">
        <v>1571640</v>
      </c>
      <c r="B3581" s="10">
        <v>42413</v>
      </c>
      <c r="C3581" s="11" t="s">
        <v>411</v>
      </c>
      <c r="D3581" s="11" t="s">
        <v>36</v>
      </c>
      <c r="E3581" s="11" t="s">
        <v>12</v>
      </c>
      <c r="F3581" s="11" t="s">
        <v>13</v>
      </c>
      <c r="G3581" s="11" t="s">
        <v>1010</v>
      </c>
      <c r="H3581" s="11" t="s">
        <v>14</v>
      </c>
      <c r="I3581" s="11" t="s">
        <v>1016</v>
      </c>
      <c r="J3581" s="11" t="s">
        <v>1096</v>
      </c>
      <c r="K3581" s="11" t="s">
        <v>1261</v>
      </c>
      <c r="L3581" s="11" t="s">
        <v>1266</v>
      </c>
      <c r="M3581" s="11" t="s">
        <v>1272</v>
      </c>
      <c r="N3581" s="10">
        <v>42413</v>
      </c>
      <c r="O3581" s="12">
        <v>419</v>
      </c>
      <c r="P3581" s="12">
        <v>1023</v>
      </c>
      <c r="Q3581" s="12">
        <v>604</v>
      </c>
      <c r="R3581" s="11">
        <v>29</v>
      </c>
      <c r="S3581" s="12">
        <v>29667</v>
      </c>
      <c r="T3581" s="13">
        <v>0.06</v>
      </c>
      <c r="U3581" s="12">
        <v>1780.02</v>
      </c>
      <c r="V3581" s="12">
        <v>27886.98</v>
      </c>
      <c r="W3581" s="12">
        <v>468</v>
      </c>
      <c r="X3581" s="12">
        <v>18350</v>
      </c>
      <c r="Y3581" s="14">
        <f>+DAY('TABLA PRINCIPAL'!$B3581)</f>
        <v>13</v>
      </c>
      <c r="Z3581" s="14">
        <f>+MONTH('TABLA PRINCIPAL'!$B3581)</f>
        <v>2</v>
      </c>
      <c r="AA3581" s="14">
        <f>+YEAR('TABLA PRINCIPAL'!$B3581)</f>
        <v>2016</v>
      </c>
      <c r="AB3581" s="22" t="str">
        <f>+IF(Ventas_Oficina[[#This Row],[Total del pedido]]&gt;=100000,"SI","NO")</f>
        <v>NO</v>
      </c>
      <c r="AC3581" s="22" t="str">
        <f>+_xlfn.XLOOKUP(Ventas_Oficina[[#This Row],[Nº de artículo]],AUXILIAR!A3579:A8489,AUXILIAR!D3579:D8489,"Error",0)</f>
        <v>Enviado a tiempo</v>
      </c>
      <c r="AD3581" s="22" t="str">
        <f>+IF(AND(Ventas_Oficina[[#This Row],[Total]]&gt;75000,Ventas_Oficina[[#This Row],[Envio a tiempo]]="Enviado a tiempo"),"Buena Venta","Venta Mala")</f>
        <v>Venta Mala</v>
      </c>
    </row>
    <row r="3582" spans="1:30" x14ac:dyDescent="0.25">
      <c r="A3582" s="25">
        <v>1571640</v>
      </c>
      <c r="B3582" s="5">
        <v>42579</v>
      </c>
      <c r="C3582" s="6" t="s">
        <v>242</v>
      </c>
      <c r="D3582" s="6" t="s">
        <v>81</v>
      </c>
      <c r="E3582" s="6" t="s">
        <v>4</v>
      </c>
      <c r="F3582" s="6" t="s">
        <v>5</v>
      </c>
      <c r="G3582" s="6" t="s">
        <v>1010</v>
      </c>
      <c r="H3582" s="6" t="s">
        <v>34</v>
      </c>
      <c r="I3582" s="6" t="s">
        <v>1016</v>
      </c>
      <c r="J3582" s="6" t="s">
        <v>1041</v>
      </c>
      <c r="K3582" s="6" t="s">
        <v>1261</v>
      </c>
      <c r="L3582" s="6" t="s">
        <v>1267</v>
      </c>
      <c r="M3582" s="6" t="s">
        <v>1272</v>
      </c>
      <c r="N3582" s="5">
        <v>42581</v>
      </c>
      <c r="O3582" s="7">
        <v>245</v>
      </c>
      <c r="P3582" s="7">
        <v>389</v>
      </c>
      <c r="Q3582" s="7">
        <v>144</v>
      </c>
      <c r="R3582" s="6">
        <v>26</v>
      </c>
      <c r="S3582" s="7">
        <v>10114</v>
      </c>
      <c r="T3582" s="8">
        <v>7.0000000000000007E-2</v>
      </c>
      <c r="U3582" s="7">
        <v>707.98</v>
      </c>
      <c r="V3582" s="7">
        <v>9406.02</v>
      </c>
      <c r="W3582" s="7">
        <v>701</v>
      </c>
      <c r="X3582" s="7">
        <v>7443</v>
      </c>
      <c r="Y3582" s="9">
        <f>+DAY('TABLA PRINCIPAL'!$B3582)</f>
        <v>28</v>
      </c>
      <c r="Z3582" s="9">
        <f>+MONTH('TABLA PRINCIPAL'!$B3582)</f>
        <v>7</v>
      </c>
      <c r="AA3582" s="9">
        <f>+YEAR('TABLA PRINCIPAL'!$B3582)</f>
        <v>2016</v>
      </c>
      <c r="AB3582" s="22" t="str">
        <f>+IF(Ventas_Oficina[[#This Row],[Total del pedido]]&gt;=100000,"SI","NO")</f>
        <v>NO</v>
      </c>
      <c r="AC3582" s="22" t="str">
        <f>+_xlfn.XLOOKUP(Ventas_Oficina[[#This Row],[Nº de artículo]],AUXILIAR!A3580:A8490,AUXILIAR!D3580:D8490,"Error",0)</f>
        <v>No enviado a tiempo</v>
      </c>
      <c r="AD3582" s="22" t="str">
        <f>+IF(AND(Ventas_Oficina[[#This Row],[Total]]&gt;75000,Ventas_Oficina[[#This Row],[Envio a tiempo]]="Enviado a tiempo"),"Buena Venta","Venta Mala")</f>
        <v>Venta Mala</v>
      </c>
    </row>
    <row r="3583" spans="1:30" x14ac:dyDescent="0.25">
      <c r="A3583" s="26">
        <v>1571640</v>
      </c>
      <c r="B3583" s="10">
        <v>42386</v>
      </c>
      <c r="C3583" s="11" t="s">
        <v>447</v>
      </c>
      <c r="D3583" s="11" t="s">
        <v>868</v>
      </c>
      <c r="E3583" s="11" t="s">
        <v>4</v>
      </c>
      <c r="F3583" s="11" t="s">
        <v>5</v>
      </c>
      <c r="G3583" s="11" t="s">
        <v>1007</v>
      </c>
      <c r="H3583" s="11" t="s">
        <v>27</v>
      </c>
      <c r="I3583" s="11" t="s">
        <v>1014</v>
      </c>
      <c r="J3583" s="11" t="s">
        <v>1248</v>
      </c>
      <c r="K3583" s="11" t="s">
        <v>1261</v>
      </c>
      <c r="L3583" s="11" t="s">
        <v>1266</v>
      </c>
      <c r="M3583" s="11" t="s">
        <v>1272</v>
      </c>
      <c r="N3583" s="10">
        <v>42386</v>
      </c>
      <c r="O3583" s="12">
        <v>419</v>
      </c>
      <c r="P3583" s="12">
        <v>1023</v>
      </c>
      <c r="Q3583" s="12">
        <v>604</v>
      </c>
      <c r="R3583" s="11">
        <v>33</v>
      </c>
      <c r="S3583" s="12">
        <v>33759</v>
      </c>
      <c r="T3583" s="13">
        <v>0.08</v>
      </c>
      <c r="U3583" s="12">
        <v>2700.7200000000003</v>
      </c>
      <c r="V3583" s="12">
        <v>31058.28</v>
      </c>
      <c r="W3583" s="12">
        <v>468</v>
      </c>
      <c r="X3583" s="12">
        <v>18350</v>
      </c>
      <c r="Y3583" s="14">
        <f>+DAY('TABLA PRINCIPAL'!$B3583)</f>
        <v>17</v>
      </c>
      <c r="Z3583" s="14">
        <f>+MONTH('TABLA PRINCIPAL'!$B3583)</f>
        <v>1</v>
      </c>
      <c r="AA3583" s="14">
        <f>+YEAR('TABLA PRINCIPAL'!$B3583)</f>
        <v>2016</v>
      </c>
      <c r="AB3583" s="22" t="str">
        <f>+IF(Ventas_Oficina[[#This Row],[Total del pedido]]&gt;=100000,"SI","NO")</f>
        <v>NO</v>
      </c>
      <c r="AC3583" s="22" t="str">
        <f>+_xlfn.XLOOKUP(Ventas_Oficina[[#This Row],[Nº de artículo]],AUXILIAR!A3581:A8491,AUXILIAR!D3581:D8491,"Error",0)</f>
        <v>Enviado a tiempo</v>
      </c>
      <c r="AD3583" s="22" t="str">
        <f>+IF(AND(Ventas_Oficina[[#This Row],[Total]]&gt;75000,Ventas_Oficina[[#This Row],[Envio a tiempo]]="Enviado a tiempo"),"Buena Venta","Venta Mala")</f>
        <v>Venta Mala</v>
      </c>
    </row>
    <row r="3584" spans="1:30" x14ac:dyDescent="0.25">
      <c r="A3584" s="25">
        <v>1571640</v>
      </c>
      <c r="B3584" s="5">
        <v>42413</v>
      </c>
      <c r="C3584" s="6" t="s">
        <v>457</v>
      </c>
      <c r="D3584" s="6" t="s">
        <v>65</v>
      </c>
      <c r="E3584" s="6" t="s">
        <v>12</v>
      </c>
      <c r="F3584" s="6" t="s">
        <v>13</v>
      </c>
      <c r="G3584" s="6" t="s">
        <v>1010</v>
      </c>
      <c r="H3584" s="6" t="s">
        <v>14</v>
      </c>
      <c r="I3584" s="6" t="s">
        <v>1014</v>
      </c>
      <c r="J3584" s="6" t="s">
        <v>1096</v>
      </c>
      <c r="K3584" s="6" t="s">
        <v>1261</v>
      </c>
      <c r="L3584" s="6" t="s">
        <v>1267</v>
      </c>
      <c r="M3584" s="6" t="s">
        <v>1272</v>
      </c>
      <c r="N3584" s="5">
        <v>42416</v>
      </c>
      <c r="O3584" s="7">
        <v>419</v>
      </c>
      <c r="P3584" s="7">
        <v>1023</v>
      </c>
      <c r="Q3584" s="7">
        <v>604</v>
      </c>
      <c r="R3584" s="6">
        <v>1</v>
      </c>
      <c r="S3584" s="7">
        <v>1023</v>
      </c>
      <c r="T3584" s="8">
        <v>0.01</v>
      </c>
      <c r="U3584" s="7">
        <v>10.23</v>
      </c>
      <c r="V3584" s="7">
        <v>1012.77</v>
      </c>
      <c r="W3584" s="7">
        <v>468</v>
      </c>
      <c r="X3584" s="7">
        <v>18350</v>
      </c>
      <c r="Y3584" s="9">
        <f>+DAY('TABLA PRINCIPAL'!$B3584)</f>
        <v>13</v>
      </c>
      <c r="Z3584" s="9">
        <f>+MONTH('TABLA PRINCIPAL'!$B3584)</f>
        <v>2</v>
      </c>
      <c r="AA3584" s="9">
        <f>+YEAR('TABLA PRINCIPAL'!$B3584)</f>
        <v>2016</v>
      </c>
      <c r="AB3584" s="22" t="str">
        <f>+IF(Ventas_Oficina[[#This Row],[Total del pedido]]&gt;=100000,"SI","NO")</f>
        <v>NO</v>
      </c>
      <c r="AC3584" s="22" t="str">
        <f>+_xlfn.XLOOKUP(Ventas_Oficina[[#This Row],[Nº de artículo]],AUXILIAR!A3582:A8492,AUXILIAR!D3582:D8492,"Error",0)</f>
        <v>No enviado a tiempo</v>
      </c>
      <c r="AD3584" s="22" t="str">
        <f>+IF(AND(Ventas_Oficina[[#This Row],[Total]]&gt;75000,Ventas_Oficina[[#This Row],[Envio a tiempo]]="Enviado a tiempo"),"Buena Venta","Venta Mala")</f>
        <v>Venta Mala</v>
      </c>
    </row>
    <row r="3585" spans="1:30" x14ac:dyDescent="0.25">
      <c r="A3585" s="26">
        <v>1572005</v>
      </c>
      <c r="B3585" s="10">
        <v>42459</v>
      </c>
      <c r="C3585" s="11" t="s">
        <v>869</v>
      </c>
      <c r="D3585" s="11" t="s">
        <v>38</v>
      </c>
      <c r="E3585" s="11" t="s">
        <v>4</v>
      </c>
      <c r="F3585" s="11" t="s">
        <v>5</v>
      </c>
      <c r="G3585" s="11" t="s">
        <v>1009</v>
      </c>
      <c r="H3585" s="11" t="s">
        <v>39</v>
      </c>
      <c r="I3585" s="11" t="s">
        <v>1015</v>
      </c>
      <c r="J3585" s="11" t="s">
        <v>1102</v>
      </c>
      <c r="K3585" s="11" t="s">
        <v>1261</v>
      </c>
      <c r="L3585" s="11" t="s">
        <v>1265</v>
      </c>
      <c r="M3585" s="11" t="s">
        <v>1272</v>
      </c>
      <c r="N3585" s="10">
        <v>42460</v>
      </c>
      <c r="O3585" s="12">
        <v>290</v>
      </c>
      <c r="P3585" s="12">
        <v>476</v>
      </c>
      <c r="Q3585" s="12">
        <v>186</v>
      </c>
      <c r="R3585" s="11">
        <v>9</v>
      </c>
      <c r="S3585" s="12">
        <v>4284</v>
      </c>
      <c r="T3585" s="13">
        <v>0.03</v>
      </c>
      <c r="U3585" s="12">
        <v>128.51999999999998</v>
      </c>
      <c r="V3585" s="12">
        <v>4155.4799999999996</v>
      </c>
      <c r="W3585" s="12">
        <v>88</v>
      </c>
      <c r="X3585" s="12">
        <v>14854</v>
      </c>
      <c r="Y3585" s="14">
        <f>+DAY('TABLA PRINCIPAL'!$B3585)</f>
        <v>30</v>
      </c>
      <c r="Z3585" s="14">
        <f>+MONTH('TABLA PRINCIPAL'!$B3585)</f>
        <v>3</v>
      </c>
      <c r="AA3585" s="14">
        <f>+YEAR('TABLA PRINCIPAL'!$B3585)</f>
        <v>2016</v>
      </c>
      <c r="AB3585" s="22" t="str">
        <f>+IF(Ventas_Oficina[[#This Row],[Total del pedido]]&gt;=100000,"SI","NO")</f>
        <v>NO</v>
      </c>
      <c r="AC3585" s="22" t="str">
        <f>+_xlfn.XLOOKUP(Ventas_Oficina[[#This Row],[Nº de artículo]],AUXILIAR!A3583:A8493,AUXILIAR!D3583:D8493,"Error",0)</f>
        <v>No enviado a tiempo</v>
      </c>
      <c r="AD3585" s="22" t="str">
        <f>+IF(AND(Ventas_Oficina[[#This Row],[Total]]&gt;75000,Ventas_Oficina[[#This Row],[Envio a tiempo]]="Enviado a tiempo"),"Buena Venta","Venta Mala")</f>
        <v>Venta Mala</v>
      </c>
    </row>
    <row r="3586" spans="1:30" x14ac:dyDescent="0.25">
      <c r="A3586" s="25">
        <v>1572005</v>
      </c>
      <c r="B3586" s="5">
        <v>42417</v>
      </c>
      <c r="C3586" s="6" t="s">
        <v>282</v>
      </c>
      <c r="D3586" s="6" t="s">
        <v>133</v>
      </c>
      <c r="E3586" s="6" t="s">
        <v>12</v>
      </c>
      <c r="F3586" s="6" t="s">
        <v>13</v>
      </c>
      <c r="G3586" s="6" t="s">
        <v>1008</v>
      </c>
      <c r="H3586" s="6" t="s">
        <v>42</v>
      </c>
      <c r="I3586" s="6" t="s">
        <v>1013</v>
      </c>
      <c r="J3586" s="6" t="s">
        <v>1055</v>
      </c>
      <c r="K3586" s="6" t="s">
        <v>1261</v>
      </c>
      <c r="L3586" s="6" t="s">
        <v>1265</v>
      </c>
      <c r="M3586" s="6" t="s">
        <v>1272</v>
      </c>
      <c r="N3586" s="5">
        <v>42418</v>
      </c>
      <c r="O3586" s="7">
        <v>250</v>
      </c>
      <c r="P3586" s="7">
        <v>568</v>
      </c>
      <c r="Q3586" s="7">
        <v>318</v>
      </c>
      <c r="R3586" s="6">
        <v>24</v>
      </c>
      <c r="S3586" s="7">
        <v>13632</v>
      </c>
      <c r="T3586" s="8">
        <v>0.05</v>
      </c>
      <c r="U3586" s="7">
        <v>681.6</v>
      </c>
      <c r="V3586" s="7">
        <v>12950.4</v>
      </c>
      <c r="W3586" s="7">
        <v>360</v>
      </c>
      <c r="X3586" s="7">
        <v>24356</v>
      </c>
      <c r="Y3586" s="9">
        <f>+DAY('TABLA PRINCIPAL'!$B3586)</f>
        <v>17</v>
      </c>
      <c r="Z3586" s="9">
        <f>+MONTH('TABLA PRINCIPAL'!$B3586)</f>
        <v>2</v>
      </c>
      <c r="AA3586" s="9">
        <f>+YEAR('TABLA PRINCIPAL'!$B3586)</f>
        <v>2016</v>
      </c>
      <c r="AB3586" s="22" t="str">
        <f>+IF(Ventas_Oficina[[#This Row],[Total del pedido]]&gt;=100000,"SI","NO")</f>
        <v>NO</v>
      </c>
      <c r="AC3586" s="22" t="str">
        <f>+_xlfn.XLOOKUP(Ventas_Oficina[[#This Row],[Nº de artículo]],AUXILIAR!A3584:A8494,AUXILIAR!D3584:D8494,"Error",0)</f>
        <v>No enviado a tiempo</v>
      </c>
      <c r="AD3586" s="22" t="str">
        <f>+IF(AND(Ventas_Oficina[[#This Row],[Total]]&gt;75000,Ventas_Oficina[[#This Row],[Envio a tiempo]]="Enviado a tiempo"),"Buena Venta","Venta Mala")</f>
        <v>Venta Mala</v>
      </c>
    </row>
    <row r="3587" spans="1:30" x14ac:dyDescent="0.25">
      <c r="A3587" s="26">
        <v>1572005</v>
      </c>
      <c r="B3587" s="10">
        <v>42025</v>
      </c>
      <c r="C3587" s="11" t="s">
        <v>96</v>
      </c>
      <c r="D3587" s="11" t="s">
        <v>97</v>
      </c>
      <c r="E3587" s="11" t="s">
        <v>12</v>
      </c>
      <c r="F3587" s="11" t="s">
        <v>13</v>
      </c>
      <c r="G3587" s="11" t="s">
        <v>1010</v>
      </c>
      <c r="H3587" s="11" t="s">
        <v>14</v>
      </c>
      <c r="I3587" s="11" t="s">
        <v>1016</v>
      </c>
      <c r="J3587" s="11" t="s">
        <v>1025</v>
      </c>
      <c r="K3587" s="11" t="s">
        <v>1261</v>
      </c>
      <c r="L3587" s="11" t="s">
        <v>1267</v>
      </c>
      <c r="M3587" s="11" t="s">
        <v>1272</v>
      </c>
      <c r="N3587" s="10">
        <v>42027</v>
      </c>
      <c r="O3587" s="12">
        <v>399</v>
      </c>
      <c r="P3587" s="12">
        <v>623</v>
      </c>
      <c r="Q3587" s="12">
        <v>224</v>
      </c>
      <c r="R3587" s="11">
        <v>9</v>
      </c>
      <c r="S3587" s="12">
        <v>5607</v>
      </c>
      <c r="T3587" s="13">
        <v>0.09</v>
      </c>
      <c r="U3587" s="12">
        <v>504.63</v>
      </c>
      <c r="V3587" s="12">
        <v>5102.37</v>
      </c>
      <c r="W3587" s="12">
        <v>697</v>
      </c>
      <c r="X3587" s="12">
        <v>21439</v>
      </c>
      <c r="Y3587" s="14">
        <f>+DAY('TABLA PRINCIPAL'!$B3587)</f>
        <v>21</v>
      </c>
      <c r="Z3587" s="14">
        <f>+MONTH('TABLA PRINCIPAL'!$B3587)</f>
        <v>1</v>
      </c>
      <c r="AA3587" s="14">
        <f>+YEAR('TABLA PRINCIPAL'!$B3587)</f>
        <v>2015</v>
      </c>
      <c r="AB3587" s="22" t="str">
        <f>+IF(Ventas_Oficina[[#This Row],[Total del pedido]]&gt;=100000,"SI","NO")</f>
        <v>NO</v>
      </c>
      <c r="AC3587" s="22" t="str">
        <f>+_xlfn.XLOOKUP(Ventas_Oficina[[#This Row],[Nº de artículo]],AUXILIAR!A3585:A8495,AUXILIAR!D3585:D8495,"Error",0)</f>
        <v>No enviado a tiempo</v>
      </c>
      <c r="AD3587" s="22" t="str">
        <f>+IF(AND(Ventas_Oficina[[#This Row],[Total]]&gt;75000,Ventas_Oficina[[#This Row],[Envio a tiempo]]="Enviado a tiempo"),"Buena Venta","Venta Mala")</f>
        <v>Venta Mala</v>
      </c>
    </row>
    <row r="3588" spans="1:30" x14ac:dyDescent="0.25">
      <c r="A3588" s="25">
        <v>1572005</v>
      </c>
      <c r="B3588" s="5">
        <v>42410</v>
      </c>
      <c r="C3588" s="6" t="s">
        <v>224</v>
      </c>
      <c r="D3588" s="6" t="s">
        <v>50</v>
      </c>
      <c r="E3588" s="6" t="s">
        <v>4</v>
      </c>
      <c r="F3588" s="6" t="s">
        <v>5</v>
      </c>
      <c r="G3588" s="6" t="s">
        <v>1008</v>
      </c>
      <c r="H3588" s="6" t="s">
        <v>17</v>
      </c>
      <c r="I3588" s="6" t="s">
        <v>1015</v>
      </c>
      <c r="J3588" s="6" t="s">
        <v>1102</v>
      </c>
      <c r="K3588" s="6" t="s">
        <v>1261</v>
      </c>
      <c r="L3588" s="6" t="s">
        <v>1265</v>
      </c>
      <c r="M3588" s="6" t="s">
        <v>1272</v>
      </c>
      <c r="N3588" s="5">
        <v>42412</v>
      </c>
      <c r="O3588" s="7">
        <v>290</v>
      </c>
      <c r="P3588" s="7">
        <v>476</v>
      </c>
      <c r="Q3588" s="7">
        <v>186</v>
      </c>
      <c r="R3588" s="6">
        <v>10</v>
      </c>
      <c r="S3588" s="7">
        <v>4760</v>
      </c>
      <c r="T3588" s="8">
        <v>0.09</v>
      </c>
      <c r="U3588" s="7">
        <v>428.4</v>
      </c>
      <c r="V3588" s="7">
        <v>4331.6000000000004</v>
      </c>
      <c r="W3588" s="7">
        <v>88</v>
      </c>
      <c r="X3588" s="7">
        <v>14864</v>
      </c>
      <c r="Y3588" s="9">
        <f>+DAY('TABLA PRINCIPAL'!$B3588)</f>
        <v>10</v>
      </c>
      <c r="Z3588" s="9">
        <f>+MONTH('TABLA PRINCIPAL'!$B3588)</f>
        <v>2</v>
      </c>
      <c r="AA3588" s="9">
        <f>+YEAR('TABLA PRINCIPAL'!$B3588)</f>
        <v>2016</v>
      </c>
      <c r="AB3588" s="22" t="str">
        <f>+IF(Ventas_Oficina[[#This Row],[Total del pedido]]&gt;=100000,"SI","NO")</f>
        <v>NO</v>
      </c>
      <c r="AC3588" s="22" t="str">
        <f>+_xlfn.XLOOKUP(Ventas_Oficina[[#This Row],[Nº de artículo]],AUXILIAR!A3586:A8496,AUXILIAR!D3586:D8496,"Error",0)</f>
        <v>Enviado a tiempo</v>
      </c>
      <c r="AD3588" s="22" t="str">
        <f>+IF(AND(Ventas_Oficina[[#This Row],[Total]]&gt;75000,Ventas_Oficina[[#This Row],[Envio a tiempo]]="Enviado a tiempo"),"Buena Venta","Venta Mala")</f>
        <v>Venta Mala</v>
      </c>
    </row>
    <row r="3589" spans="1:30" x14ac:dyDescent="0.25">
      <c r="A3589" s="26">
        <v>1572005</v>
      </c>
      <c r="B3589" s="10">
        <v>42492</v>
      </c>
      <c r="C3589" s="11" t="s">
        <v>687</v>
      </c>
      <c r="D3589" s="11" t="s">
        <v>41</v>
      </c>
      <c r="E3589" s="11" t="s">
        <v>12</v>
      </c>
      <c r="F3589" s="11" t="s">
        <v>13</v>
      </c>
      <c r="G3589" s="11" t="s">
        <v>1010</v>
      </c>
      <c r="H3589" s="11" t="s">
        <v>42</v>
      </c>
      <c r="I3589" s="11" t="s">
        <v>1013</v>
      </c>
      <c r="J3589" s="11" t="s">
        <v>1032</v>
      </c>
      <c r="K3589" s="11" t="s">
        <v>1261</v>
      </c>
      <c r="L3589" s="11" t="s">
        <v>1265</v>
      </c>
      <c r="M3589" s="11" t="s">
        <v>1272</v>
      </c>
      <c r="N3589" s="10">
        <v>42494</v>
      </c>
      <c r="O3589" s="12">
        <v>159</v>
      </c>
      <c r="P3589" s="12">
        <v>261</v>
      </c>
      <c r="Q3589" s="12">
        <v>102</v>
      </c>
      <c r="R3589" s="11">
        <v>8</v>
      </c>
      <c r="S3589" s="12">
        <v>2088</v>
      </c>
      <c r="T3589" s="13">
        <v>7.0000000000000007E-2</v>
      </c>
      <c r="U3589" s="12">
        <v>146.16000000000003</v>
      </c>
      <c r="V3589" s="12">
        <v>1941.84</v>
      </c>
      <c r="W3589" s="12">
        <v>50</v>
      </c>
      <c r="X3589" s="12">
        <v>2643</v>
      </c>
      <c r="Y3589" s="14">
        <f>+DAY('TABLA PRINCIPAL'!$B3589)</f>
        <v>2</v>
      </c>
      <c r="Z3589" s="14">
        <f>+MONTH('TABLA PRINCIPAL'!$B3589)</f>
        <v>5</v>
      </c>
      <c r="AA3589" s="14">
        <f>+YEAR('TABLA PRINCIPAL'!$B3589)</f>
        <v>2016</v>
      </c>
      <c r="AB3589" s="22" t="str">
        <f>+IF(Ventas_Oficina[[#This Row],[Total del pedido]]&gt;=100000,"SI","NO")</f>
        <v>NO</v>
      </c>
      <c r="AC3589" s="22" t="str">
        <f>+_xlfn.XLOOKUP(Ventas_Oficina[[#This Row],[Nº de artículo]],AUXILIAR!A3587:A8497,AUXILIAR!D3587:D8497,"Error",0)</f>
        <v>Enviado a tiempo</v>
      </c>
      <c r="AD3589" s="22" t="str">
        <f>+IF(AND(Ventas_Oficina[[#This Row],[Total]]&gt;75000,Ventas_Oficina[[#This Row],[Envio a tiempo]]="Enviado a tiempo"),"Buena Venta","Venta Mala")</f>
        <v>Venta Mala</v>
      </c>
    </row>
    <row r="3590" spans="1:30" x14ac:dyDescent="0.25">
      <c r="A3590" s="25">
        <v>1572005</v>
      </c>
      <c r="B3590" s="5">
        <v>42292</v>
      </c>
      <c r="C3590" s="6" t="s">
        <v>870</v>
      </c>
      <c r="D3590" s="6" t="s">
        <v>16</v>
      </c>
      <c r="E3590" s="6" t="s">
        <v>4</v>
      </c>
      <c r="F3590" s="6" t="s">
        <v>5</v>
      </c>
      <c r="G3590" s="6" t="s">
        <v>1010</v>
      </c>
      <c r="H3590" s="6" t="s">
        <v>17</v>
      </c>
      <c r="I3590" s="6" t="s">
        <v>1016</v>
      </c>
      <c r="J3590" s="6" t="s">
        <v>1049</v>
      </c>
      <c r="K3590" s="6" t="s">
        <v>1262</v>
      </c>
      <c r="L3590" s="6" t="s">
        <v>1269</v>
      </c>
      <c r="M3590" s="6" t="s">
        <v>1272</v>
      </c>
      <c r="N3590" s="5">
        <v>42296</v>
      </c>
      <c r="O3590" s="7">
        <v>184</v>
      </c>
      <c r="P3590" s="7">
        <v>288</v>
      </c>
      <c r="Q3590" s="7">
        <v>104</v>
      </c>
      <c r="R3590" s="6">
        <v>5</v>
      </c>
      <c r="S3590" s="7">
        <v>1440</v>
      </c>
      <c r="T3590" s="8">
        <v>0.02</v>
      </c>
      <c r="U3590" s="7">
        <v>28.8</v>
      </c>
      <c r="V3590" s="7">
        <v>1411.2</v>
      </c>
      <c r="W3590" s="7">
        <v>99</v>
      </c>
      <c r="X3590" s="7">
        <v>5421</v>
      </c>
      <c r="Y3590" s="9">
        <f>+DAY('TABLA PRINCIPAL'!$B3590)</f>
        <v>15</v>
      </c>
      <c r="Z3590" s="9">
        <f>+MONTH('TABLA PRINCIPAL'!$B3590)</f>
        <v>10</v>
      </c>
      <c r="AA3590" s="9">
        <f>+YEAR('TABLA PRINCIPAL'!$B3590)</f>
        <v>2015</v>
      </c>
      <c r="AB3590" s="22" t="str">
        <f>+IF(Ventas_Oficina[[#This Row],[Total del pedido]]&gt;=100000,"SI","NO")</f>
        <v>NO</v>
      </c>
      <c r="AC3590" s="22" t="str">
        <f>+_xlfn.XLOOKUP(Ventas_Oficina[[#This Row],[Nº de artículo]],AUXILIAR!A3588:A8498,AUXILIAR!D3588:D8498,"Error",0)</f>
        <v>Enviado a tiempo</v>
      </c>
      <c r="AD3590" s="22" t="str">
        <f>+IF(AND(Ventas_Oficina[[#This Row],[Total]]&gt;75000,Ventas_Oficina[[#This Row],[Envio a tiempo]]="Enviado a tiempo"),"Buena Venta","Venta Mala")</f>
        <v>Venta Mala</v>
      </c>
    </row>
    <row r="3591" spans="1:30" x14ac:dyDescent="0.25">
      <c r="A3591" s="26">
        <v>1572005</v>
      </c>
      <c r="B3591" s="10">
        <v>42112</v>
      </c>
      <c r="C3591" s="11" t="s">
        <v>145</v>
      </c>
      <c r="D3591" s="11" t="s">
        <v>110</v>
      </c>
      <c r="E3591" s="11" t="s">
        <v>12</v>
      </c>
      <c r="F3591" s="11" t="s">
        <v>13</v>
      </c>
      <c r="G3591" s="11" t="s">
        <v>1008</v>
      </c>
      <c r="H3591" s="11" t="s">
        <v>14</v>
      </c>
      <c r="I3591" s="11" t="s">
        <v>1013</v>
      </c>
      <c r="J3591" s="11" t="s">
        <v>1128</v>
      </c>
      <c r="K3591" s="11" t="s">
        <v>1261</v>
      </c>
      <c r="L3591" s="11" t="s">
        <v>1265</v>
      </c>
      <c r="M3591" s="11" t="s">
        <v>1273</v>
      </c>
      <c r="N3591" s="10">
        <v>42113</v>
      </c>
      <c r="O3591" s="12">
        <v>192</v>
      </c>
      <c r="P3591" s="12">
        <v>326</v>
      </c>
      <c r="Q3591" s="12">
        <v>134</v>
      </c>
      <c r="R3591" s="11">
        <v>7</v>
      </c>
      <c r="S3591" s="12">
        <v>2282</v>
      </c>
      <c r="T3591" s="13">
        <v>0.03</v>
      </c>
      <c r="U3591" s="12">
        <v>68.459999999999994</v>
      </c>
      <c r="V3591" s="12">
        <v>2213.54</v>
      </c>
      <c r="W3591" s="12">
        <v>186</v>
      </c>
      <c r="X3591" s="12">
        <v>1850</v>
      </c>
      <c r="Y3591" s="14">
        <f>+DAY('TABLA PRINCIPAL'!$B3591)</f>
        <v>18</v>
      </c>
      <c r="Z3591" s="14">
        <f>+MONTH('TABLA PRINCIPAL'!$B3591)</f>
        <v>4</v>
      </c>
      <c r="AA3591" s="14">
        <f>+YEAR('TABLA PRINCIPAL'!$B3591)</f>
        <v>2015</v>
      </c>
      <c r="AB3591" s="22" t="str">
        <f>+IF(Ventas_Oficina[[#This Row],[Total del pedido]]&gt;=100000,"SI","NO")</f>
        <v>NO</v>
      </c>
      <c r="AC3591" s="22" t="str">
        <f>+_xlfn.XLOOKUP(Ventas_Oficina[[#This Row],[Nº de artículo]],AUXILIAR!A3589:A8499,AUXILIAR!D3589:D8499,"Error",0)</f>
        <v>Enviado a tiempo</v>
      </c>
      <c r="AD3591" s="22" t="str">
        <f>+IF(AND(Ventas_Oficina[[#This Row],[Total]]&gt;75000,Ventas_Oficina[[#This Row],[Envio a tiempo]]="Enviado a tiempo"),"Buena Venta","Venta Mala")</f>
        <v>Venta Mala</v>
      </c>
    </row>
    <row r="3592" spans="1:30" x14ac:dyDescent="0.25">
      <c r="A3592" s="25">
        <v>1572005</v>
      </c>
      <c r="B3592" s="5">
        <v>42066</v>
      </c>
      <c r="C3592" s="6" t="s">
        <v>242</v>
      </c>
      <c r="D3592" s="6" t="s">
        <v>81</v>
      </c>
      <c r="E3592" s="6" t="s">
        <v>4</v>
      </c>
      <c r="F3592" s="6" t="s">
        <v>5</v>
      </c>
      <c r="G3592" s="6" t="s">
        <v>1007</v>
      </c>
      <c r="H3592" s="6" t="s">
        <v>34</v>
      </c>
      <c r="I3592" s="6" t="s">
        <v>1012</v>
      </c>
      <c r="J3592" s="6" t="s">
        <v>1041</v>
      </c>
      <c r="K3592" s="6" t="s">
        <v>1261</v>
      </c>
      <c r="L3592" s="6" t="s">
        <v>1265</v>
      </c>
      <c r="M3592" s="6" t="s">
        <v>1272</v>
      </c>
      <c r="N3592" s="5">
        <v>42067</v>
      </c>
      <c r="O3592" s="7">
        <v>245</v>
      </c>
      <c r="P3592" s="7">
        <v>389</v>
      </c>
      <c r="Q3592" s="7">
        <v>144</v>
      </c>
      <c r="R3592" s="6">
        <v>23</v>
      </c>
      <c r="S3592" s="7">
        <v>8947</v>
      </c>
      <c r="T3592" s="8">
        <v>0.02</v>
      </c>
      <c r="U3592" s="7">
        <v>178.94</v>
      </c>
      <c r="V3592" s="7">
        <v>8768.06</v>
      </c>
      <c r="W3592" s="7">
        <v>701</v>
      </c>
      <c r="X3592" s="7">
        <v>29330</v>
      </c>
      <c r="Y3592" s="9">
        <f>+DAY('TABLA PRINCIPAL'!$B3592)</f>
        <v>3</v>
      </c>
      <c r="Z3592" s="9">
        <f>+MONTH('TABLA PRINCIPAL'!$B3592)</f>
        <v>3</v>
      </c>
      <c r="AA3592" s="9">
        <f>+YEAR('TABLA PRINCIPAL'!$B3592)</f>
        <v>2015</v>
      </c>
      <c r="AB3592" s="22" t="str">
        <f>+IF(Ventas_Oficina[[#This Row],[Total del pedido]]&gt;=100000,"SI","NO")</f>
        <v>NO</v>
      </c>
      <c r="AC3592" s="22" t="str">
        <f>+_xlfn.XLOOKUP(Ventas_Oficina[[#This Row],[Nº de artículo]],AUXILIAR!A3590:A8500,AUXILIAR!D3590:D8500,"Error",0)</f>
        <v>No enviado a tiempo</v>
      </c>
      <c r="AD3592" s="22" t="str">
        <f>+IF(AND(Ventas_Oficina[[#This Row],[Total]]&gt;75000,Ventas_Oficina[[#This Row],[Envio a tiempo]]="Enviado a tiempo"),"Buena Venta","Venta Mala")</f>
        <v>Venta Mala</v>
      </c>
    </row>
    <row r="3593" spans="1:30" x14ac:dyDescent="0.25">
      <c r="A3593" s="26">
        <v>1572005</v>
      </c>
      <c r="B3593" s="10">
        <v>42633</v>
      </c>
      <c r="C3593" s="11" t="s">
        <v>463</v>
      </c>
      <c r="D3593" s="11" t="s">
        <v>26</v>
      </c>
      <c r="E3593" s="11" t="s">
        <v>4</v>
      </c>
      <c r="F3593" s="11" t="s">
        <v>5</v>
      </c>
      <c r="G3593" s="11" t="s">
        <v>1010</v>
      </c>
      <c r="H3593" s="11" t="s">
        <v>871</v>
      </c>
      <c r="I3593" s="11" t="s">
        <v>1013</v>
      </c>
      <c r="J3593" s="11" t="s">
        <v>1021</v>
      </c>
      <c r="K3593" s="11" t="s">
        <v>1262</v>
      </c>
      <c r="L3593" s="11" t="s">
        <v>1265</v>
      </c>
      <c r="M3593" s="11" t="s">
        <v>1272</v>
      </c>
      <c r="N3593" s="10">
        <v>42633</v>
      </c>
      <c r="O3593" s="12">
        <v>533</v>
      </c>
      <c r="P3593" s="12">
        <v>860</v>
      </c>
      <c r="Q3593" s="12">
        <v>327</v>
      </c>
      <c r="R3593" s="11">
        <v>29</v>
      </c>
      <c r="S3593" s="12">
        <v>24940</v>
      </c>
      <c r="T3593" s="13">
        <v>0.05</v>
      </c>
      <c r="U3593" s="12">
        <v>1247</v>
      </c>
      <c r="V3593" s="12">
        <v>23693</v>
      </c>
      <c r="W3593" s="12">
        <v>619</v>
      </c>
      <c r="X3593" s="12">
        <v>3999</v>
      </c>
      <c r="Y3593" s="14">
        <f>+DAY('TABLA PRINCIPAL'!$B3593)</f>
        <v>20</v>
      </c>
      <c r="Z3593" s="14">
        <f>+MONTH('TABLA PRINCIPAL'!$B3593)</f>
        <v>9</v>
      </c>
      <c r="AA3593" s="14">
        <f>+YEAR('TABLA PRINCIPAL'!$B3593)</f>
        <v>2016</v>
      </c>
      <c r="AB3593" s="22" t="str">
        <f>+IF(Ventas_Oficina[[#This Row],[Total del pedido]]&gt;=100000,"SI","NO")</f>
        <v>NO</v>
      </c>
      <c r="AC3593" s="22" t="str">
        <f>+_xlfn.XLOOKUP(Ventas_Oficina[[#This Row],[Nº de artículo]],AUXILIAR!A3591:A8501,AUXILIAR!D3591:D8501,"Error",0)</f>
        <v>No enviado a tiempo</v>
      </c>
      <c r="AD3593" s="22" t="str">
        <f>+IF(AND(Ventas_Oficina[[#This Row],[Total]]&gt;75000,Ventas_Oficina[[#This Row],[Envio a tiempo]]="Enviado a tiempo"),"Buena Venta","Venta Mala")</f>
        <v>Venta Mala</v>
      </c>
    </row>
    <row r="3594" spans="1:30" x14ac:dyDescent="0.25">
      <c r="A3594" s="25">
        <v>1572005</v>
      </c>
      <c r="B3594" s="5">
        <v>42722</v>
      </c>
      <c r="C3594" s="6" t="s">
        <v>453</v>
      </c>
      <c r="D3594" s="6" t="s">
        <v>19</v>
      </c>
      <c r="E3594" s="6" t="s">
        <v>4</v>
      </c>
      <c r="F3594" s="6" t="s">
        <v>5</v>
      </c>
      <c r="G3594" s="6" t="s">
        <v>1010</v>
      </c>
      <c r="H3594" s="6" t="s">
        <v>6</v>
      </c>
      <c r="I3594" s="6" t="s">
        <v>1012</v>
      </c>
      <c r="J3594" s="6" t="s">
        <v>1055</v>
      </c>
      <c r="K3594" s="6" t="s">
        <v>1261</v>
      </c>
      <c r="L3594" s="6" t="s">
        <v>1265</v>
      </c>
      <c r="M3594" s="6" t="s">
        <v>1272</v>
      </c>
      <c r="N3594" s="5">
        <v>42723</v>
      </c>
      <c r="O3594" s="7">
        <v>250</v>
      </c>
      <c r="P3594" s="7">
        <v>568</v>
      </c>
      <c r="Q3594" s="7">
        <v>318</v>
      </c>
      <c r="R3594" s="6">
        <v>43</v>
      </c>
      <c r="S3594" s="7">
        <v>24424</v>
      </c>
      <c r="T3594" s="8">
        <v>0.03</v>
      </c>
      <c r="U3594" s="7">
        <v>732.72</v>
      </c>
      <c r="V3594" s="7">
        <v>23691.279999999999</v>
      </c>
      <c r="W3594" s="7">
        <v>360</v>
      </c>
      <c r="X3594" s="7">
        <v>13293</v>
      </c>
      <c r="Y3594" s="9">
        <f>+DAY('TABLA PRINCIPAL'!$B3594)</f>
        <v>18</v>
      </c>
      <c r="Z3594" s="9">
        <f>+MONTH('TABLA PRINCIPAL'!$B3594)</f>
        <v>12</v>
      </c>
      <c r="AA3594" s="9">
        <f>+YEAR('TABLA PRINCIPAL'!$B3594)</f>
        <v>2016</v>
      </c>
      <c r="AB3594" s="22" t="str">
        <f>+IF(Ventas_Oficina[[#This Row],[Total del pedido]]&gt;=100000,"SI","NO")</f>
        <v>NO</v>
      </c>
      <c r="AC3594" s="22" t="str">
        <f>+_xlfn.XLOOKUP(Ventas_Oficina[[#This Row],[Nº de artículo]],AUXILIAR!A3592:A8502,AUXILIAR!D3592:D8502,"Error",0)</f>
        <v>No enviado a tiempo</v>
      </c>
      <c r="AD3594" s="22" t="str">
        <f>+IF(AND(Ventas_Oficina[[#This Row],[Total]]&gt;75000,Ventas_Oficina[[#This Row],[Envio a tiempo]]="Enviado a tiempo"),"Buena Venta","Venta Mala")</f>
        <v>Venta Mala</v>
      </c>
    </row>
    <row r="3595" spans="1:30" x14ac:dyDescent="0.25">
      <c r="A3595" s="26">
        <v>1572005</v>
      </c>
      <c r="B3595" s="10">
        <v>42465</v>
      </c>
      <c r="C3595" s="11" t="s">
        <v>109</v>
      </c>
      <c r="D3595" s="11" t="s">
        <v>68</v>
      </c>
      <c r="E3595" s="11" t="s">
        <v>12</v>
      </c>
      <c r="F3595" s="11" t="s">
        <v>13</v>
      </c>
      <c r="G3595" s="11" t="s">
        <v>1010</v>
      </c>
      <c r="H3595" s="11" t="s">
        <v>14</v>
      </c>
      <c r="I3595" s="11" t="s">
        <v>1012</v>
      </c>
      <c r="J3595" s="11" t="s">
        <v>1123</v>
      </c>
      <c r="K3595" s="11" t="s">
        <v>1261</v>
      </c>
      <c r="L3595" s="11" t="s">
        <v>1265</v>
      </c>
      <c r="M3595" s="11" t="s">
        <v>1272</v>
      </c>
      <c r="N3595" s="10">
        <v>42471</v>
      </c>
      <c r="O3595" s="12">
        <v>892</v>
      </c>
      <c r="P3595" s="12">
        <v>2974</v>
      </c>
      <c r="Q3595" s="12">
        <v>2082</v>
      </c>
      <c r="R3595" s="11">
        <v>9</v>
      </c>
      <c r="S3595" s="12">
        <v>26766</v>
      </c>
      <c r="T3595" s="13">
        <v>0.09</v>
      </c>
      <c r="U3595" s="12">
        <v>2408.94</v>
      </c>
      <c r="V3595" s="12">
        <v>24357.06</v>
      </c>
      <c r="W3595" s="12">
        <v>664</v>
      </c>
      <c r="X3595" s="12">
        <v>95020</v>
      </c>
      <c r="Y3595" s="14">
        <f>+DAY('TABLA PRINCIPAL'!$B3595)</f>
        <v>5</v>
      </c>
      <c r="Z3595" s="14">
        <f>+MONTH('TABLA PRINCIPAL'!$B3595)</f>
        <v>4</v>
      </c>
      <c r="AA3595" s="14">
        <f>+YEAR('TABLA PRINCIPAL'!$B3595)</f>
        <v>2016</v>
      </c>
      <c r="AB3595" s="22" t="str">
        <f>+IF(Ventas_Oficina[[#This Row],[Total del pedido]]&gt;=100000,"SI","NO")</f>
        <v>NO</v>
      </c>
      <c r="AC3595" s="22" t="str">
        <f>+_xlfn.XLOOKUP(Ventas_Oficina[[#This Row],[Nº de artículo]],AUXILIAR!A3593:A8503,AUXILIAR!D3593:D8503,"Error",0)</f>
        <v>No enviado a tiempo</v>
      </c>
      <c r="AD3595" s="22" t="str">
        <f>+IF(AND(Ventas_Oficina[[#This Row],[Total]]&gt;75000,Ventas_Oficina[[#This Row],[Envio a tiempo]]="Enviado a tiempo"),"Buena Venta","Venta Mala")</f>
        <v>Venta Mala</v>
      </c>
    </row>
    <row r="3596" spans="1:30" x14ac:dyDescent="0.25">
      <c r="A3596" s="25">
        <v>1572371</v>
      </c>
      <c r="B3596" s="5">
        <v>42688</v>
      </c>
      <c r="C3596" s="6" t="s">
        <v>822</v>
      </c>
      <c r="D3596" s="6" t="s">
        <v>369</v>
      </c>
      <c r="E3596" s="6" t="s">
        <v>4</v>
      </c>
      <c r="F3596" s="6" t="s">
        <v>5</v>
      </c>
      <c r="G3596" s="6" t="s">
        <v>1008</v>
      </c>
      <c r="H3596" s="6" t="s">
        <v>9</v>
      </c>
      <c r="I3596" s="6" t="s">
        <v>1013</v>
      </c>
      <c r="J3596" s="6" t="s">
        <v>1056</v>
      </c>
      <c r="K3596" s="6" t="s">
        <v>1261</v>
      </c>
      <c r="L3596" s="6" t="s">
        <v>1265</v>
      </c>
      <c r="M3596" s="6" t="s">
        <v>1272</v>
      </c>
      <c r="N3596" s="5">
        <v>42689</v>
      </c>
      <c r="O3596" s="7">
        <v>352</v>
      </c>
      <c r="P3596" s="7">
        <v>568</v>
      </c>
      <c r="Q3596" s="7">
        <v>216</v>
      </c>
      <c r="R3596" s="6">
        <v>4</v>
      </c>
      <c r="S3596" s="7">
        <v>2272</v>
      </c>
      <c r="T3596" s="8">
        <v>0.01</v>
      </c>
      <c r="U3596" s="7">
        <v>22.72</v>
      </c>
      <c r="V3596" s="7">
        <v>2249.2800000000002</v>
      </c>
      <c r="W3596" s="7">
        <v>139</v>
      </c>
      <c r="X3596" s="7">
        <v>13846</v>
      </c>
      <c r="Y3596" s="9">
        <f>+DAY('TABLA PRINCIPAL'!$B3596)</f>
        <v>14</v>
      </c>
      <c r="Z3596" s="9">
        <f>+MONTH('TABLA PRINCIPAL'!$B3596)</f>
        <v>11</v>
      </c>
      <c r="AA3596" s="9">
        <f>+YEAR('TABLA PRINCIPAL'!$B3596)</f>
        <v>2016</v>
      </c>
      <c r="AB3596" s="22" t="str">
        <f>+IF(Ventas_Oficina[[#This Row],[Total del pedido]]&gt;=100000,"SI","NO")</f>
        <v>NO</v>
      </c>
      <c r="AC3596" s="22" t="str">
        <f>+_xlfn.XLOOKUP(Ventas_Oficina[[#This Row],[Nº de artículo]],AUXILIAR!A3594:A8504,AUXILIAR!D3594:D8504,"Error",0)</f>
        <v>No enviado a tiempo</v>
      </c>
      <c r="AD3596" s="22" t="str">
        <f>+IF(AND(Ventas_Oficina[[#This Row],[Total]]&gt;75000,Ventas_Oficina[[#This Row],[Envio a tiempo]]="Enviado a tiempo"),"Buena Venta","Venta Mala")</f>
        <v>Venta Mala</v>
      </c>
    </row>
    <row r="3597" spans="1:30" x14ac:dyDescent="0.25">
      <c r="A3597" s="26">
        <v>1572736</v>
      </c>
      <c r="B3597" s="10">
        <v>42732</v>
      </c>
      <c r="C3597" s="11" t="s">
        <v>167</v>
      </c>
      <c r="D3597" s="11" t="s">
        <v>137</v>
      </c>
      <c r="E3597" s="11" t="s">
        <v>4</v>
      </c>
      <c r="F3597" s="11" t="s">
        <v>5</v>
      </c>
      <c r="G3597" s="11" t="s">
        <v>1007</v>
      </c>
      <c r="H3597" s="11" t="s">
        <v>6</v>
      </c>
      <c r="I3597" s="11" t="s">
        <v>1012</v>
      </c>
      <c r="J3597" s="11" t="s">
        <v>1044</v>
      </c>
      <c r="K3597" s="11" t="s">
        <v>1261</v>
      </c>
      <c r="L3597" s="11" t="s">
        <v>1267</v>
      </c>
      <c r="M3597" s="11" t="s">
        <v>1273</v>
      </c>
      <c r="N3597" s="10">
        <v>42734</v>
      </c>
      <c r="O3597" s="12">
        <v>118</v>
      </c>
      <c r="P3597" s="12">
        <v>188</v>
      </c>
      <c r="Q3597" s="12">
        <v>70</v>
      </c>
      <c r="R3597" s="11">
        <v>38</v>
      </c>
      <c r="S3597" s="12">
        <v>7144</v>
      </c>
      <c r="T3597" s="13">
        <v>7.0000000000000007E-2</v>
      </c>
      <c r="U3597" s="12">
        <v>500.08000000000004</v>
      </c>
      <c r="V3597" s="12">
        <v>6643.92</v>
      </c>
      <c r="W3597" s="12">
        <v>149</v>
      </c>
      <c r="X3597" s="12">
        <v>24133</v>
      </c>
      <c r="Y3597" s="14">
        <f>+DAY('TABLA PRINCIPAL'!$B3597)</f>
        <v>28</v>
      </c>
      <c r="Z3597" s="14">
        <f>+MONTH('TABLA PRINCIPAL'!$B3597)</f>
        <v>12</v>
      </c>
      <c r="AA3597" s="14">
        <f>+YEAR('TABLA PRINCIPAL'!$B3597)</f>
        <v>2016</v>
      </c>
      <c r="AB3597" s="22" t="str">
        <f>+IF(Ventas_Oficina[[#This Row],[Total del pedido]]&gt;=100000,"SI","NO")</f>
        <v>NO</v>
      </c>
      <c r="AC3597" s="22" t="str">
        <f>+_xlfn.XLOOKUP(Ventas_Oficina[[#This Row],[Nº de artículo]],AUXILIAR!A3595:A8505,AUXILIAR!D3595:D8505,"Error",0)</f>
        <v>Enviado a tiempo</v>
      </c>
      <c r="AD3597" s="22" t="str">
        <f>+IF(AND(Ventas_Oficina[[#This Row],[Total]]&gt;75000,Ventas_Oficina[[#This Row],[Envio a tiempo]]="Enviado a tiempo"),"Buena Venta","Venta Mala")</f>
        <v>Venta Mala</v>
      </c>
    </row>
    <row r="3598" spans="1:30" x14ac:dyDescent="0.25">
      <c r="A3598" s="25">
        <v>1572736</v>
      </c>
      <c r="B3598" s="5">
        <v>42651</v>
      </c>
      <c r="C3598" s="6" t="s">
        <v>85</v>
      </c>
      <c r="D3598" s="6" t="s">
        <v>3</v>
      </c>
      <c r="E3598" s="6" t="s">
        <v>4</v>
      </c>
      <c r="F3598" s="6" t="s">
        <v>5</v>
      </c>
      <c r="G3598" s="6" t="s">
        <v>1008</v>
      </c>
      <c r="H3598" s="6" t="s">
        <v>6</v>
      </c>
      <c r="I3598" s="6" t="s">
        <v>1015</v>
      </c>
      <c r="J3598" s="6" t="s">
        <v>1101</v>
      </c>
      <c r="K3598" s="6" t="s">
        <v>1261</v>
      </c>
      <c r="L3598" s="6" t="s">
        <v>1266</v>
      </c>
      <c r="M3598" s="6" t="s">
        <v>1272</v>
      </c>
      <c r="N3598" s="5">
        <v>42651</v>
      </c>
      <c r="O3598" s="7">
        <v>21600</v>
      </c>
      <c r="P3598" s="7">
        <v>44999</v>
      </c>
      <c r="Q3598" s="7">
        <v>23399</v>
      </c>
      <c r="R3598" s="6">
        <v>36</v>
      </c>
      <c r="S3598" s="7">
        <v>1619964</v>
      </c>
      <c r="T3598" s="8">
        <v>0.01</v>
      </c>
      <c r="U3598" s="7">
        <v>16199.640000000001</v>
      </c>
      <c r="V3598" s="7">
        <v>1603764.36</v>
      </c>
      <c r="W3598" s="7">
        <v>2449</v>
      </c>
      <c r="X3598" s="7">
        <v>67682</v>
      </c>
      <c r="Y3598" s="9">
        <f>+DAY('TABLA PRINCIPAL'!$B3598)</f>
        <v>8</v>
      </c>
      <c r="Z3598" s="9">
        <f>+MONTH('TABLA PRINCIPAL'!$B3598)</f>
        <v>10</v>
      </c>
      <c r="AA3598" s="9">
        <f>+YEAR('TABLA PRINCIPAL'!$B3598)</f>
        <v>2016</v>
      </c>
      <c r="AB3598" s="22" t="str">
        <f>+IF(Ventas_Oficina[[#This Row],[Total del pedido]]&gt;=100000,"SI","NO")</f>
        <v>SI</v>
      </c>
      <c r="AC3598" s="22" t="str">
        <f>+_xlfn.XLOOKUP(Ventas_Oficina[[#This Row],[Nº de artículo]],AUXILIAR!A3596:A8506,AUXILIAR!D3596:D8506,"Error",0)</f>
        <v>Enviado a tiempo</v>
      </c>
      <c r="AD3598" s="22" t="str">
        <f>+IF(AND(Ventas_Oficina[[#This Row],[Total]]&gt;75000,Ventas_Oficina[[#This Row],[Envio a tiempo]]="Enviado a tiempo"),"Buena Venta","Venta Mala")</f>
        <v>Venta Mala</v>
      </c>
    </row>
    <row r="3599" spans="1:30" x14ac:dyDescent="0.25">
      <c r="A3599" s="26">
        <v>1572736</v>
      </c>
      <c r="B3599" s="10">
        <v>41685</v>
      </c>
      <c r="C3599" s="11" t="s">
        <v>67</v>
      </c>
      <c r="D3599" s="11" t="s">
        <v>68</v>
      </c>
      <c r="E3599" s="11" t="s">
        <v>12</v>
      </c>
      <c r="F3599" s="11" t="s">
        <v>13</v>
      </c>
      <c r="G3599" s="11" t="s">
        <v>1008</v>
      </c>
      <c r="H3599" s="11" t="s">
        <v>14</v>
      </c>
      <c r="I3599" s="11" t="s">
        <v>1016</v>
      </c>
      <c r="J3599" s="11" t="s">
        <v>1082</v>
      </c>
      <c r="K3599" s="11" t="s">
        <v>1262</v>
      </c>
      <c r="L3599" s="11" t="s">
        <v>1270</v>
      </c>
      <c r="M3599" s="11" t="s">
        <v>1274</v>
      </c>
      <c r="N3599" s="10">
        <v>41686</v>
      </c>
      <c r="O3599" s="12">
        <v>2197</v>
      </c>
      <c r="P3599" s="12">
        <v>3544</v>
      </c>
      <c r="Q3599" s="12">
        <v>1347</v>
      </c>
      <c r="R3599" s="11">
        <v>12</v>
      </c>
      <c r="S3599" s="12">
        <v>42528</v>
      </c>
      <c r="T3599" s="13">
        <v>0.06</v>
      </c>
      <c r="U3599" s="12">
        <v>2551.6799999999998</v>
      </c>
      <c r="V3599" s="12">
        <v>39976.32</v>
      </c>
      <c r="W3599" s="12">
        <v>492</v>
      </c>
      <c r="X3599" s="12">
        <v>134995</v>
      </c>
      <c r="Y3599" s="14">
        <f>+DAY('TABLA PRINCIPAL'!$B3599)</f>
        <v>15</v>
      </c>
      <c r="Z3599" s="14">
        <f>+MONTH('TABLA PRINCIPAL'!$B3599)</f>
        <v>2</v>
      </c>
      <c r="AA3599" s="14">
        <f>+YEAR('TABLA PRINCIPAL'!$B3599)</f>
        <v>2014</v>
      </c>
      <c r="AB3599" s="22" t="str">
        <f>+IF(Ventas_Oficina[[#This Row],[Total del pedido]]&gt;=100000,"SI","NO")</f>
        <v>NO</v>
      </c>
      <c r="AC3599" s="22" t="str">
        <f>+_xlfn.XLOOKUP(Ventas_Oficina[[#This Row],[Nº de artículo]],AUXILIAR!A3597:A8507,AUXILIAR!D3597:D8507,"Error",0)</f>
        <v>No enviado a tiempo</v>
      </c>
      <c r="AD3599" s="22" t="str">
        <f>+IF(AND(Ventas_Oficina[[#This Row],[Total]]&gt;75000,Ventas_Oficina[[#This Row],[Envio a tiempo]]="Enviado a tiempo"),"Buena Venta","Venta Mala")</f>
        <v>Venta Mala</v>
      </c>
    </row>
    <row r="3600" spans="1:30" x14ac:dyDescent="0.25">
      <c r="A3600" s="25">
        <v>1573101</v>
      </c>
      <c r="B3600" s="5">
        <v>42386</v>
      </c>
      <c r="C3600" s="6" t="s">
        <v>447</v>
      </c>
      <c r="D3600" s="6" t="s">
        <v>62</v>
      </c>
      <c r="E3600" s="6" t="s">
        <v>4</v>
      </c>
      <c r="F3600" s="6" t="s">
        <v>5</v>
      </c>
      <c r="G3600" s="6" t="s">
        <v>1007</v>
      </c>
      <c r="H3600" s="6" t="s">
        <v>27</v>
      </c>
      <c r="I3600" s="6" t="s">
        <v>1013</v>
      </c>
      <c r="J3600" s="6" t="s">
        <v>1101</v>
      </c>
      <c r="K3600" s="6" t="s">
        <v>1261</v>
      </c>
      <c r="L3600" s="6" t="s">
        <v>1265</v>
      </c>
      <c r="M3600" s="6" t="s">
        <v>1272</v>
      </c>
      <c r="N3600" s="5">
        <v>42386</v>
      </c>
      <c r="O3600" s="7">
        <v>27899</v>
      </c>
      <c r="P3600" s="7">
        <v>44999</v>
      </c>
      <c r="Q3600" s="7">
        <v>17100</v>
      </c>
      <c r="R3600" s="6">
        <v>38</v>
      </c>
      <c r="S3600" s="7">
        <v>1709962</v>
      </c>
      <c r="T3600" s="8">
        <v>0.03</v>
      </c>
      <c r="U3600" s="7">
        <v>51298.86</v>
      </c>
      <c r="V3600" s="7">
        <v>1658663.14</v>
      </c>
      <c r="W3600" s="7">
        <v>4900</v>
      </c>
      <c r="X3600" s="7">
        <v>2659226</v>
      </c>
      <c r="Y3600" s="9">
        <f>+DAY('TABLA PRINCIPAL'!$B3600)</f>
        <v>17</v>
      </c>
      <c r="Z3600" s="9">
        <f>+MONTH('TABLA PRINCIPAL'!$B3600)</f>
        <v>1</v>
      </c>
      <c r="AA3600" s="9">
        <f>+YEAR('TABLA PRINCIPAL'!$B3600)</f>
        <v>2016</v>
      </c>
      <c r="AB3600" s="22" t="str">
        <f>+IF(Ventas_Oficina[[#This Row],[Total del pedido]]&gt;=100000,"SI","NO")</f>
        <v>SI</v>
      </c>
      <c r="AC3600" s="22" t="str">
        <f>+_xlfn.XLOOKUP(Ventas_Oficina[[#This Row],[Nº de artículo]],AUXILIAR!A3598:A8508,AUXILIAR!D3598:D8508,"Error",0)</f>
        <v>No enviado a tiempo</v>
      </c>
      <c r="AD3600" s="22" t="str">
        <f>+IF(AND(Ventas_Oficina[[#This Row],[Total]]&gt;75000,Ventas_Oficina[[#This Row],[Envio a tiempo]]="Enviado a tiempo"),"Buena Venta","Venta Mala")</f>
        <v>Venta Mala</v>
      </c>
    </row>
    <row r="3601" spans="1:30" x14ac:dyDescent="0.25">
      <c r="A3601" s="26">
        <v>1573101</v>
      </c>
      <c r="B3601" s="10">
        <v>42639</v>
      </c>
      <c r="C3601" s="11" t="s">
        <v>388</v>
      </c>
      <c r="D3601" s="11" t="s">
        <v>36</v>
      </c>
      <c r="E3601" s="11" t="s">
        <v>12</v>
      </c>
      <c r="F3601" s="11" t="s">
        <v>13</v>
      </c>
      <c r="G3601" s="11" t="s">
        <v>1009</v>
      </c>
      <c r="H3601" s="11" t="s">
        <v>14</v>
      </c>
      <c r="I3601" s="11" t="s">
        <v>1012</v>
      </c>
      <c r="J3601" s="11" t="s">
        <v>1029</v>
      </c>
      <c r="K3601" s="11" t="s">
        <v>1262</v>
      </c>
      <c r="L3601" s="11" t="s">
        <v>1268</v>
      </c>
      <c r="M3601" s="11" t="s">
        <v>1272</v>
      </c>
      <c r="N3601" s="10">
        <v>42648</v>
      </c>
      <c r="O3601" s="12">
        <v>7500</v>
      </c>
      <c r="P3601" s="12">
        <v>12097</v>
      </c>
      <c r="Q3601" s="12">
        <v>4597</v>
      </c>
      <c r="R3601" s="11">
        <v>17</v>
      </c>
      <c r="S3601" s="12">
        <v>205649</v>
      </c>
      <c r="T3601" s="13">
        <v>0</v>
      </c>
      <c r="U3601" s="12">
        <v>0</v>
      </c>
      <c r="V3601" s="12">
        <v>205649</v>
      </c>
      <c r="W3601" s="12">
        <v>2630</v>
      </c>
      <c r="X3601" s="12">
        <v>258203</v>
      </c>
      <c r="Y3601" s="14">
        <f>+DAY('TABLA PRINCIPAL'!$B3601)</f>
        <v>26</v>
      </c>
      <c r="Z3601" s="14">
        <f>+MONTH('TABLA PRINCIPAL'!$B3601)</f>
        <v>9</v>
      </c>
      <c r="AA3601" s="14">
        <f>+YEAR('TABLA PRINCIPAL'!$B3601)</f>
        <v>2016</v>
      </c>
      <c r="AB3601" s="22" t="str">
        <f>+IF(Ventas_Oficina[[#This Row],[Total del pedido]]&gt;=100000,"SI","NO")</f>
        <v>SI</v>
      </c>
      <c r="AC3601" s="22" t="str">
        <f>+_xlfn.XLOOKUP(Ventas_Oficina[[#This Row],[Nº de artículo]],AUXILIAR!A3599:A8509,AUXILIAR!D3599:D8509,"Error",0)</f>
        <v>No enviado a tiempo</v>
      </c>
      <c r="AD3601" s="22" t="str">
        <f>+IF(AND(Ventas_Oficina[[#This Row],[Total]]&gt;75000,Ventas_Oficina[[#This Row],[Envio a tiempo]]="Enviado a tiempo"),"Buena Venta","Venta Mala")</f>
        <v>Venta Mala</v>
      </c>
    </row>
    <row r="3602" spans="1:30" x14ac:dyDescent="0.25">
      <c r="A3602" s="25">
        <v>1573101</v>
      </c>
      <c r="B3602" s="5">
        <v>42419</v>
      </c>
      <c r="C3602" s="6" t="s">
        <v>224</v>
      </c>
      <c r="D3602" s="6" t="s">
        <v>152</v>
      </c>
      <c r="E3602" s="6" t="s">
        <v>4</v>
      </c>
      <c r="F3602" s="6" t="s">
        <v>5</v>
      </c>
      <c r="G3602" s="6" t="s">
        <v>1010</v>
      </c>
      <c r="H3602" s="6" t="s">
        <v>39</v>
      </c>
      <c r="I3602" s="6" t="s">
        <v>1016</v>
      </c>
      <c r="J3602" s="6" t="s">
        <v>1084</v>
      </c>
      <c r="K3602" s="6" t="s">
        <v>1261</v>
      </c>
      <c r="L3602" s="6" t="s">
        <v>1265</v>
      </c>
      <c r="M3602" s="6" t="s">
        <v>1272</v>
      </c>
      <c r="N3602" s="5">
        <v>42421</v>
      </c>
      <c r="O3602" s="7">
        <v>259</v>
      </c>
      <c r="P3602" s="7">
        <v>398</v>
      </c>
      <c r="Q3602" s="7">
        <v>139</v>
      </c>
      <c r="R3602" s="6">
        <v>22</v>
      </c>
      <c r="S3602" s="7">
        <v>8756</v>
      </c>
      <c r="T3602" s="8">
        <v>7.0000000000000007E-2</v>
      </c>
      <c r="U3602" s="7">
        <v>612.92000000000007</v>
      </c>
      <c r="V3602" s="7">
        <v>8143.08</v>
      </c>
      <c r="W3602" s="7">
        <v>297</v>
      </c>
      <c r="X3602" s="7">
        <v>4631</v>
      </c>
      <c r="Y3602" s="9">
        <f>+DAY('TABLA PRINCIPAL'!$B3602)</f>
        <v>19</v>
      </c>
      <c r="Z3602" s="9">
        <f>+MONTH('TABLA PRINCIPAL'!$B3602)</f>
        <v>2</v>
      </c>
      <c r="AA3602" s="9">
        <f>+YEAR('TABLA PRINCIPAL'!$B3602)</f>
        <v>2016</v>
      </c>
      <c r="AB3602" s="22" t="str">
        <f>+IF(Ventas_Oficina[[#This Row],[Total del pedido]]&gt;=100000,"SI","NO")</f>
        <v>NO</v>
      </c>
      <c r="AC3602" s="22" t="str">
        <f>+_xlfn.XLOOKUP(Ventas_Oficina[[#This Row],[Nº de artículo]],AUXILIAR!A3600:A8510,AUXILIAR!D3600:D8510,"Error",0)</f>
        <v>Enviado a tiempo</v>
      </c>
      <c r="AD3602" s="22" t="str">
        <f>+IF(AND(Ventas_Oficina[[#This Row],[Total]]&gt;75000,Ventas_Oficina[[#This Row],[Envio a tiempo]]="Enviado a tiempo"),"Buena Venta","Venta Mala")</f>
        <v>Venta Mala</v>
      </c>
    </row>
    <row r="3603" spans="1:30" x14ac:dyDescent="0.25">
      <c r="A3603" s="26">
        <v>1573101</v>
      </c>
      <c r="B3603" s="10">
        <v>42600</v>
      </c>
      <c r="C3603" s="11" t="s">
        <v>386</v>
      </c>
      <c r="D3603" s="11" t="s">
        <v>76</v>
      </c>
      <c r="E3603" s="11" t="s">
        <v>4</v>
      </c>
      <c r="F3603" s="11" t="s">
        <v>5</v>
      </c>
      <c r="G3603" s="11" t="s">
        <v>1008</v>
      </c>
      <c r="H3603" s="11" t="s">
        <v>17</v>
      </c>
      <c r="I3603" s="11" t="s">
        <v>1014</v>
      </c>
      <c r="J3603" s="11" t="s">
        <v>1029</v>
      </c>
      <c r="K3603" s="11" t="s">
        <v>1261</v>
      </c>
      <c r="L3603" s="11" t="s">
        <v>1265</v>
      </c>
      <c r="M3603" s="11" t="s">
        <v>1272</v>
      </c>
      <c r="N3603" s="10">
        <v>42602</v>
      </c>
      <c r="O3603" s="12">
        <v>7500</v>
      </c>
      <c r="P3603" s="12">
        <v>12097</v>
      </c>
      <c r="Q3603" s="12">
        <v>4597</v>
      </c>
      <c r="R3603" s="11">
        <v>21</v>
      </c>
      <c r="S3603" s="12">
        <v>254037</v>
      </c>
      <c r="T3603" s="13">
        <v>0.03</v>
      </c>
      <c r="U3603" s="12">
        <v>7621.11</v>
      </c>
      <c r="V3603" s="12">
        <v>246415.89</v>
      </c>
      <c r="W3603" s="12">
        <v>2630</v>
      </c>
      <c r="X3603" s="12">
        <v>144727</v>
      </c>
      <c r="Y3603" s="14">
        <f>+DAY('TABLA PRINCIPAL'!$B3603)</f>
        <v>18</v>
      </c>
      <c r="Z3603" s="14">
        <f>+MONTH('TABLA PRINCIPAL'!$B3603)</f>
        <v>8</v>
      </c>
      <c r="AA3603" s="14">
        <f>+YEAR('TABLA PRINCIPAL'!$B3603)</f>
        <v>2016</v>
      </c>
      <c r="AB3603" s="22" t="str">
        <f>+IF(Ventas_Oficina[[#This Row],[Total del pedido]]&gt;=100000,"SI","NO")</f>
        <v>SI</v>
      </c>
      <c r="AC3603" s="22" t="str">
        <f>+_xlfn.XLOOKUP(Ventas_Oficina[[#This Row],[Nº de artículo]],AUXILIAR!A3601:A8511,AUXILIAR!D3601:D8511,"Error",0)</f>
        <v>Enviado a tiempo</v>
      </c>
      <c r="AD3603" s="22" t="str">
        <f>+IF(AND(Ventas_Oficina[[#This Row],[Total]]&gt;75000,Ventas_Oficina[[#This Row],[Envio a tiempo]]="Enviado a tiempo"),"Buena Venta","Venta Mala")</f>
        <v>Buena Venta</v>
      </c>
    </row>
    <row r="3604" spans="1:30" x14ac:dyDescent="0.25">
      <c r="A3604" s="25">
        <v>1573466</v>
      </c>
      <c r="B3604" s="5">
        <v>42416</v>
      </c>
      <c r="C3604" s="6" t="s">
        <v>872</v>
      </c>
      <c r="D3604" s="6" t="s">
        <v>599</v>
      </c>
      <c r="E3604" s="6" t="s">
        <v>4</v>
      </c>
      <c r="F3604" s="6" t="s">
        <v>5</v>
      </c>
      <c r="G3604" s="6" t="s">
        <v>1010</v>
      </c>
      <c r="H3604" s="6" t="s">
        <v>27</v>
      </c>
      <c r="I3604" s="6" t="s">
        <v>1013</v>
      </c>
      <c r="J3604" s="6" t="s">
        <v>1044</v>
      </c>
      <c r="K3604" s="6" t="s">
        <v>1261</v>
      </c>
      <c r="L3604" s="6" t="s">
        <v>1267</v>
      </c>
      <c r="M3604" s="6" t="s">
        <v>1272</v>
      </c>
      <c r="N3604" s="5">
        <v>42421</v>
      </c>
      <c r="O3604" s="7">
        <v>118</v>
      </c>
      <c r="P3604" s="7">
        <v>188</v>
      </c>
      <c r="Q3604" s="7">
        <v>70</v>
      </c>
      <c r="R3604" s="6">
        <v>31</v>
      </c>
      <c r="S3604" s="7">
        <v>5828</v>
      </c>
      <c r="T3604" s="8">
        <v>0.04</v>
      </c>
      <c r="U3604" s="7">
        <v>233.12</v>
      </c>
      <c r="V3604" s="7">
        <v>5594.88</v>
      </c>
      <c r="W3604" s="7">
        <v>149</v>
      </c>
      <c r="X3604" s="7">
        <v>4691</v>
      </c>
      <c r="Y3604" s="9">
        <f>+DAY('TABLA PRINCIPAL'!$B3604)</f>
        <v>16</v>
      </c>
      <c r="Z3604" s="9">
        <f>+MONTH('TABLA PRINCIPAL'!$B3604)</f>
        <v>2</v>
      </c>
      <c r="AA3604" s="9">
        <f>+YEAR('TABLA PRINCIPAL'!$B3604)</f>
        <v>2016</v>
      </c>
      <c r="AB3604" s="22" t="str">
        <f>+IF(Ventas_Oficina[[#This Row],[Total del pedido]]&gt;=100000,"SI","NO")</f>
        <v>NO</v>
      </c>
      <c r="AC3604" s="22" t="str">
        <f>+_xlfn.XLOOKUP(Ventas_Oficina[[#This Row],[Nº de artículo]],AUXILIAR!A3602:A8512,AUXILIAR!D3602:D8512,"Error",0)</f>
        <v>Enviado a tiempo</v>
      </c>
      <c r="AD3604" s="22" t="str">
        <f>+IF(AND(Ventas_Oficina[[#This Row],[Total]]&gt;75000,Ventas_Oficina[[#This Row],[Envio a tiempo]]="Enviado a tiempo"),"Buena Venta","Venta Mala")</f>
        <v>Venta Mala</v>
      </c>
    </row>
    <row r="3605" spans="1:30" x14ac:dyDescent="0.25">
      <c r="A3605" s="26">
        <v>1573466</v>
      </c>
      <c r="B3605" s="10">
        <v>42511</v>
      </c>
      <c r="C3605" s="11" t="s">
        <v>75</v>
      </c>
      <c r="D3605" s="11" t="s">
        <v>76</v>
      </c>
      <c r="E3605" s="11" t="s">
        <v>4</v>
      </c>
      <c r="F3605" s="11" t="s">
        <v>5</v>
      </c>
      <c r="G3605" s="11" t="s">
        <v>1009</v>
      </c>
      <c r="H3605" s="11" t="s">
        <v>17</v>
      </c>
      <c r="I3605" s="11" t="s">
        <v>1016</v>
      </c>
      <c r="J3605" s="11" t="s">
        <v>1171</v>
      </c>
      <c r="K3605" s="11" t="s">
        <v>1263</v>
      </c>
      <c r="L3605" s="11" t="s">
        <v>1266</v>
      </c>
      <c r="M3605" s="11" t="s">
        <v>1272</v>
      </c>
      <c r="N3605" s="10">
        <v>42511</v>
      </c>
      <c r="O3605" s="12">
        <v>395</v>
      </c>
      <c r="P3605" s="12">
        <v>608</v>
      </c>
      <c r="Q3605" s="12">
        <v>213</v>
      </c>
      <c r="R3605" s="11">
        <v>32</v>
      </c>
      <c r="S3605" s="12">
        <v>19456</v>
      </c>
      <c r="T3605" s="13">
        <v>0.08</v>
      </c>
      <c r="U3605" s="12">
        <v>1556.48</v>
      </c>
      <c r="V3605" s="12">
        <v>17899.52</v>
      </c>
      <c r="W3605" s="12">
        <v>182</v>
      </c>
      <c r="X3605" s="12">
        <v>146367</v>
      </c>
      <c r="Y3605" s="14">
        <f>+DAY('TABLA PRINCIPAL'!$B3605)</f>
        <v>21</v>
      </c>
      <c r="Z3605" s="14">
        <f>+MONTH('TABLA PRINCIPAL'!$B3605)</f>
        <v>5</v>
      </c>
      <c r="AA3605" s="14">
        <f>+YEAR('TABLA PRINCIPAL'!$B3605)</f>
        <v>2016</v>
      </c>
      <c r="AB3605" s="22" t="str">
        <f>+IF(Ventas_Oficina[[#This Row],[Total del pedido]]&gt;=100000,"SI","NO")</f>
        <v>NO</v>
      </c>
      <c r="AC3605" s="22" t="str">
        <f>+_xlfn.XLOOKUP(Ventas_Oficina[[#This Row],[Nº de artículo]],AUXILIAR!A3603:A8513,AUXILIAR!D3603:D8513,"Error",0)</f>
        <v>Enviado a tiempo</v>
      </c>
      <c r="AD3605" s="22" t="str">
        <f>+IF(AND(Ventas_Oficina[[#This Row],[Total]]&gt;75000,Ventas_Oficina[[#This Row],[Envio a tiempo]]="Enviado a tiempo"),"Buena Venta","Venta Mala")</f>
        <v>Buena Venta</v>
      </c>
    </row>
    <row r="3606" spans="1:30" x14ac:dyDescent="0.25">
      <c r="A3606" s="25">
        <v>1573466</v>
      </c>
      <c r="B3606" s="5">
        <v>42243</v>
      </c>
      <c r="C3606" s="6" t="s">
        <v>87</v>
      </c>
      <c r="D3606" s="6" t="s">
        <v>88</v>
      </c>
      <c r="E3606" s="6" t="s">
        <v>4</v>
      </c>
      <c r="F3606" s="6" t="s">
        <v>5</v>
      </c>
      <c r="G3606" s="6" t="s">
        <v>1008</v>
      </c>
      <c r="H3606" s="6" t="s">
        <v>39</v>
      </c>
      <c r="I3606" s="6" t="s">
        <v>1013</v>
      </c>
      <c r="J3606" s="6" t="s">
        <v>1028</v>
      </c>
      <c r="K3606" s="6" t="s">
        <v>1261</v>
      </c>
      <c r="L3606" s="6" t="s">
        <v>1265</v>
      </c>
      <c r="M3606" s="6" t="s">
        <v>1272</v>
      </c>
      <c r="N3606" s="5">
        <v>42244</v>
      </c>
      <c r="O3606" s="7">
        <v>229</v>
      </c>
      <c r="P3606" s="7">
        <v>369</v>
      </c>
      <c r="Q3606" s="7">
        <v>140</v>
      </c>
      <c r="R3606" s="6">
        <v>16</v>
      </c>
      <c r="S3606" s="7">
        <v>5904</v>
      </c>
      <c r="T3606" s="8">
        <v>0.04</v>
      </c>
      <c r="U3606" s="7">
        <v>236.16</v>
      </c>
      <c r="V3606" s="7">
        <v>5667.84</v>
      </c>
      <c r="W3606" s="7">
        <v>50</v>
      </c>
      <c r="X3606" s="7">
        <v>14889</v>
      </c>
      <c r="Y3606" s="9">
        <f>+DAY('TABLA PRINCIPAL'!$B3606)</f>
        <v>27</v>
      </c>
      <c r="Z3606" s="9">
        <f>+MONTH('TABLA PRINCIPAL'!$B3606)</f>
        <v>8</v>
      </c>
      <c r="AA3606" s="9">
        <f>+YEAR('TABLA PRINCIPAL'!$B3606)</f>
        <v>2015</v>
      </c>
      <c r="AB3606" s="22" t="str">
        <f>+IF(Ventas_Oficina[[#This Row],[Total del pedido]]&gt;=100000,"SI","NO")</f>
        <v>NO</v>
      </c>
      <c r="AC3606" s="22" t="str">
        <f>+_xlfn.XLOOKUP(Ventas_Oficina[[#This Row],[Nº de artículo]],AUXILIAR!A3604:A8514,AUXILIAR!D3604:D8514,"Error",0)</f>
        <v>No enviado a tiempo</v>
      </c>
      <c r="AD3606" s="22" t="str">
        <f>+IF(AND(Ventas_Oficina[[#This Row],[Total]]&gt;75000,Ventas_Oficina[[#This Row],[Envio a tiempo]]="Enviado a tiempo"),"Buena Venta","Venta Mala")</f>
        <v>Venta Mala</v>
      </c>
    </row>
    <row r="3607" spans="1:30" x14ac:dyDescent="0.25">
      <c r="A3607" s="26">
        <v>1573832</v>
      </c>
      <c r="B3607" s="10">
        <v>42500</v>
      </c>
      <c r="C3607" s="11" t="s">
        <v>219</v>
      </c>
      <c r="D3607" s="11" t="s">
        <v>46</v>
      </c>
      <c r="E3607" s="11" t="s">
        <v>4</v>
      </c>
      <c r="F3607" s="11" t="s">
        <v>5</v>
      </c>
      <c r="G3607" s="11" t="s">
        <v>1007</v>
      </c>
      <c r="H3607" s="11" t="s">
        <v>9</v>
      </c>
      <c r="I3607" s="11" t="s">
        <v>1015</v>
      </c>
      <c r="J3607" s="11" t="s">
        <v>1024</v>
      </c>
      <c r="K3607" s="11" t="s">
        <v>1262</v>
      </c>
      <c r="L3607" s="11" t="s">
        <v>1265</v>
      </c>
      <c r="M3607" s="11" t="s">
        <v>1273</v>
      </c>
      <c r="N3607" s="10">
        <v>42502</v>
      </c>
      <c r="O3607" s="12">
        <v>160</v>
      </c>
      <c r="P3607" s="12">
        <v>262</v>
      </c>
      <c r="Q3607" s="12">
        <v>102</v>
      </c>
      <c r="R3607" s="11">
        <v>23</v>
      </c>
      <c r="S3607" s="12">
        <v>6026</v>
      </c>
      <c r="T3607" s="13">
        <v>0</v>
      </c>
      <c r="U3607" s="12">
        <v>0</v>
      </c>
      <c r="V3607" s="12">
        <v>6026</v>
      </c>
      <c r="W3607" s="12">
        <v>80</v>
      </c>
      <c r="X3607" s="12">
        <v>11398</v>
      </c>
      <c r="Y3607" s="14">
        <f>+DAY('TABLA PRINCIPAL'!$B3607)</f>
        <v>10</v>
      </c>
      <c r="Z3607" s="14">
        <f>+MONTH('TABLA PRINCIPAL'!$B3607)</f>
        <v>5</v>
      </c>
      <c r="AA3607" s="14">
        <f>+YEAR('TABLA PRINCIPAL'!$B3607)</f>
        <v>2016</v>
      </c>
      <c r="AB3607" s="22" t="str">
        <f>+IF(Ventas_Oficina[[#This Row],[Total del pedido]]&gt;=100000,"SI","NO")</f>
        <v>NO</v>
      </c>
      <c r="AC3607" s="22" t="str">
        <f>+_xlfn.XLOOKUP(Ventas_Oficina[[#This Row],[Nº de artículo]],AUXILIAR!A3605:A8515,AUXILIAR!D3605:D8515,"Error",0)</f>
        <v>Enviado a tiempo</v>
      </c>
      <c r="AD3607" s="22" t="str">
        <f>+IF(AND(Ventas_Oficina[[#This Row],[Total]]&gt;75000,Ventas_Oficina[[#This Row],[Envio a tiempo]]="Enviado a tiempo"),"Buena Venta","Venta Mala")</f>
        <v>Venta Mala</v>
      </c>
    </row>
    <row r="3608" spans="1:30" x14ac:dyDescent="0.25">
      <c r="A3608" s="25">
        <v>1573832</v>
      </c>
      <c r="B3608" s="5">
        <v>41496</v>
      </c>
      <c r="C3608" s="6" t="s">
        <v>535</v>
      </c>
      <c r="D3608" s="6" t="s">
        <v>68</v>
      </c>
      <c r="E3608" s="6" t="s">
        <v>12</v>
      </c>
      <c r="F3608" s="6" t="s">
        <v>13</v>
      </c>
      <c r="G3608" s="6" t="s">
        <v>1009</v>
      </c>
      <c r="H3608" s="6" t="s">
        <v>14</v>
      </c>
      <c r="I3608" s="6" t="s">
        <v>1015</v>
      </c>
      <c r="J3608" s="6" t="s">
        <v>1032</v>
      </c>
      <c r="K3608" s="6" t="s">
        <v>1262</v>
      </c>
      <c r="L3608" s="6" t="s">
        <v>1265</v>
      </c>
      <c r="M3608" s="6" t="s">
        <v>1272</v>
      </c>
      <c r="N3608" s="5">
        <v>41498</v>
      </c>
      <c r="O3608" s="7">
        <v>159</v>
      </c>
      <c r="P3608" s="7">
        <v>261</v>
      </c>
      <c r="Q3608" s="7">
        <v>102</v>
      </c>
      <c r="R3608" s="6">
        <v>26</v>
      </c>
      <c r="S3608" s="7">
        <v>6786</v>
      </c>
      <c r="T3608" s="8">
        <v>0.01</v>
      </c>
      <c r="U3608" s="7">
        <v>67.86</v>
      </c>
      <c r="V3608" s="7">
        <v>6718.14</v>
      </c>
      <c r="W3608" s="7">
        <v>50</v>
      </c>
      <c r="X3608" s="7">
        <v>22439</v>
      </c>
      <c r="Y3608" s="9">
        <f>+DAY('TABLA PRINCIPAL'!$B3608)</f>
        <v>10</v>
      </c>
      <c r="Z3608" s="9">
        <f>+MONTH('TABLA PRINCIPAL'!$B3608)</f>
        <v>8</v>
      </c>
      <c r="AA3608" s="9">
        <f>+YEAR('TABLA PRINCIPAL'!$B3608)</f>
        <v>2013</v>
      </c>
      <c r="AB3608" s="22" t="str">
        <f>+IF(Ventas_Oficina[[#This Row],[Total del pedido]]&gt;=100000,"SI","NO")</f>
        <v>NO</v>
      </c>
      <c r="AC3608" s="22" t="str">
        <f>+_xlfn.XLOOKUP(Ventas_Oficina[[#This Row],[Nº de artículo]],AUXILIAR!A3606:A8516,AUXILIAR!D3606:D8516,"Error",0)</f>
        <v>Enviado a tiempo</v>
      </c>
      <c r="AD3608" s="22" t="str">
        <f>+IF(AND(Ventas_Oficina[[#This Row],[Total]]&gt;75000,Ventas_Oficina[[#This Row],[Envio a tiempo]]="Enviado a tiempo"),"Buena Venta","Venta Mala")</f>
        <v>Venta Mala</v>
      </c>
    </row>
    <row r="3609" spans="1:30" x14ac:dyDescent="0.25">
      <c r="A3609" s="26">
        <v>1573832</v>
      </c>
      <c r="B3609" s="10">
        <v>42417</v>
      </c>
      <c r="C3609" s="11" t="s">
        <v>282</v>
      </c>
      <c r="D3609" s="11" t="s">
        <v>133</v>
      </c>
      <c r="E3609" s="11" t="s">
        <v>12</v>
      </c>
      <c r="F3609" s="11" t="s">
        <v>13</v>
      </c>
      <c r="G3609" s="11" t="s">
        <v>1008</v>
      </c>
      <c r="H3609" s="11" t="s">
        <v>42</v>
      </c>
      <c r="I3609" s="11" t="s">
        <v>1012</v>
      </c>
      <c r="J3609" s="11" t="s">
        <v>1024</v>
      </c>
      <c r="K3609" s="11" t="s">
        <v>1262</v>
      </c>
      <c r="L3609" s="11" t="s">
        <v>1265</v>
      </c>
      <c r="M3609" s="11" t="s">
        <v>1272</v>
      </c>
      <c r="N3609" s="10">
        <v>42418</v>
      </c>
      <c r="O3609" s="12">
        <v>160</v>
      </c>
      <c r="P3609" s="12">
        <v>262</v>
      </c>
      <c r="Q3609" s="12">
        <v>102</v>
      </c>
      <c r="R3609" s="11">
        <v>48</v>
      </c>
      <c r="S3609" s="12">
        <v>12576</v>
      </c>
      <c r="T3609" s="13">
        <v>0.04</v>
      </c>
      <c r="U3609" s="12">
        <v>503.04</v>
      </c>
      <c r="V3609" s="12">
        <v>12072.96</v>
      </c>
      <c r="W3609" s="12">
        <v>80</v>
      </c>
      <c r="X3609" s="12">
        <v>11398</v>
      </c>
      <c r="Y3609" s="14">
        <f>+DAY('TABLA PRINCIPAL'!$B3609)</f>
        <v>17</v>
      </c>
      <c r="Z3609" s="14">
        <f>+MONTH('TABLA PRINCIPAL'!$B3609)</f>
        <v>2</v>
      </c>
      <c r="AA3609" s="14">
        <f>+YEAR('TABLA PRINCIPAL'!$B3609)</f>
        <v>2016</v>
      </c>
      <c r="AB3609" s="22" t="str">
        <f>+IF(Ventas_Oficina[[#This Row],[Total del pedido]]&gt;=100000,"SI","NO")</f>
        <v>NO</v>
      </c>
      <c r="AC3609" s="22" t="str">
        <f>+_xlfn.XLOOKUP(Ventas_Oficina[[#This Row],[Nº de artículo]],AUXILIAR!A3607:A8517,AUXILIAR!D3607:D8517,"Error",0)</f>
        <v>Enviado a tiempo</v>
      </c>
      <c r="AD3609" s="22" t="str">
        <f>+IF(AND(Ventas_Oficina[[#This Row],[Total]]&gt;75000,Ventas_Oficina[[#This Row],[Envio a tiempo]]="Enviado a tiempo"),"Buena Venta","Venta Mala")</f>
        <v>Venta Mala</v>
      </c>
    </row>
    <row r="3610" spans="1:30" x14ac:dyDescent="0.25">
      <c r="A3610" s="25">
        <v>1573832</v>
      </c>
      <c r="B3610" s="5">
        <v>42417</v>
      </c>
      <c r="C3610" s="6" t="s">
        <v>282</v>
      </c>
      <c r="D3610" s="6" t="s">
        <v>133</v>
      </c>
      <c r="E3610" s="6" t="s">
        <v>12</v>
      </c>
      <c r="F3610" s="6" t="s">
        <v>13</v>
      </c>
      <c r="G3610" s="6" t="s">
        <v>1008</v>
      </c>
      <c r="H3610" s="6" t="s">
        <v>42</v>
      </c>
      <c r="I3610" s="6" t="s">
        <v>1016</v>
      </c>
      <c r="J3610" s="6" t="s">
        <v>1024</v>
      </c>
      <c r="K3610" s="6" t="s">
        <v>1261</v>
      </c>
      <c r="L3610" s="6" t="s">
        <v>1265</v>
      </c>
      <c r="M3610" s="6" t="s">
        <v>1272</v>
      </c>
      <c r="N3610" s="5">
        <v>42418</v>
      </c>
      <c r="O3610" s="7">
        <v>160</v>
      </c>
      <c r="P3610" s="7">
        <v>262</v>
      </c>
      <c r="Q3610" s="7">
        <v>102</v>
      </c>
      <c r="R3610" s="6">
        <v>25</v>
      </c>
      <c r="S3610" s="7">
        <v>6550</v>
      </c>
      <c r="T3610" s="8">
        <v>0.09</v>
      </c>
      <c r="U3610" s="7">
        <v>589.5</v>
      </c>
      <c r="V3610" s="7">
        <v>5960.5</v>
      </c>
      <c r="W3610" s="7">
        <v>80</v>
      </c>
      <c r="X3610" s="7">
        <v>11398</v>
      </c>
      <c r="Y3610" s="9">
        <f>+DAY('TABLA PRINCIPAL'!$B3610)</f>
        <v>17</v>
      </c>
      <c r="Z3610" s="9">
        <f>+MONTH('TABLA PRINCIPAL'!$B3610)</f>
        <v>2</v>
      </c>
      <c r="AA3610" s="9">
        <f>+YEAR('TABLA PRINCIPAL'!$B3610)</f>
        <v>2016</v>
      </c>
      <c r="AB3610" s="22" t="str">
        <f>+IF(Ventas_Oficina[[#This Row],[Total del pedido]]&gt;=100000,"SI","NO")</f>
        <v>NO</v>
      </c>
      <c r="AC3610" s="22" t="str">
        <f>+_xlfn.XLOOKUP(Ventas_Oficina[[#This Row],[Nº de artículo]],AUXILIAR!A3608:A8518,AUXILIAR!D3608:D8518,"Error",0)</f>
        <v>No enviado a tiempo</v>
      </c>
      <c r="AD3610" s="22" t="str">
        <f>+IF(AND(Ventas_Oficina[[#This Row],[Total]]&gt;75000,Ventas_Oficina[[#This Row],[Envio a tiempo]]="Enviado a tiempo"),"Buena Venta","Venta Mala")</f>
        <v>Venta Mala</v>
      </c>
    </row>
    <row r="3611" spans="1:30" x14ac:dyDescent="0.25">
      <c r="A3611" s="26">
        <v>1573832</v>
      </c>
      <c r="B3611" s="10">
        <v>42412</v>
      </c>
      <c r="C3611" s="11" t="s">
        <v>647</v>
      </c>
      <c r="D3611" s="11" t="s">
        <v>11</v>
      </c>
      <c r="E3611" s="11" t="s">
        <v>12</v>
      </c>
      <c r="F3611" s="11" t="s">
        <v>13</v>
      </c>
      <c r="G3611" s="11" t="s">
        <v>1008</v>
      </c>
      <c r="H3611" s="11" t="s">
        <v>14</v>
      </c>
      <c r="I3611" s="11" t="s">
        <v>1016</v>
      </c>
      <c r="J3611" s="11" t="s">
        <v>1024</v>
      </c>
      <c r="K3611" s="11" t="s">
        <v>1261</v>
      </c>
      <c r="L3611" s="11" t="s">
        <v>1265</v>
      </c>
      <c r="M3611" s="11" t="s">
        <v>1272</v>
      </c>
      <c r="N3611" s="10">
        <v>42413</v>
      </c>
      <c r="O3611" s="12">
        <v>160</v>
      </c>
      <c r="P3611" s="12">
        <v>262</v>
      </c>
      <c r="Q3611" s="12">
        <v>102</v>
      </c>
      <c r="R3611" s="11">
        <v>13</v>
      </c>
      <c r="S3611" s="12">
        <v>3406</v>
      </c>
      <c r="T3611" s="13">
        <v>0.03</v>
      </c>
      <c r="U3611" s="12">
        <v>102.17999999999999</v>
      </c>
      <c r="V3611" s="12">
        <v>3303.82</v>
      </c>
      <c r="W3611" s="12">
        <v>80</v>
      </c>
      <c r="X3611" s="12">
        <v>11398</v>
      </c>
      <c r="Y3611" s="14">
        <f>+DAY('TABLA PRINCIPAL'!$B3611)</f>
        <v>12</v>
      </c>
      <c r="Z3611" s="14">
        <f>+MONTH('TABLA PRINCIPAL'!$B3611)</f>
        <v>2</v>
      </c>
      <c r="AA3611" s="14">
        <f>+YEAR('TABLA PRINCIPAL'!$B3611)</f>
        <v>2016</v>
      </c>
      <c r="AB3611" s="22" t="str">
        <f>+IF(Ventas_Oficina[[#This Row],[Total del pedido]]&gt;=100000,"SI","NO")</f>
        <v>NO</v>
      </c>
      <c r="AC3611" s="22" t="str">
        <f>+_xlfn.XLOOKUP(Ventas_Oficina[[#This Row],[Nº de artículo]],AUXILIAR!A3609:A8519,AUXILIAR!D3609:D8519,"Error",0)</f>
        <v>No enviado a tiempo</v>
      </c>
      <c r="AD3611" s="22" t="str">
        <f>+IF(AND(Ventas_Oficina[[#This Row],[Total]]&gt;75000,Ventas_Oficina[[#This Row],[Envio a tiempo]]="Enviado a tiempo"),"Buena Venta","Venta Mala")</f>
        <v>Venta Mala</v>
      </c>
    </row>
    <row r="3612" spans="1:30" x14ac:dyDescent="0.25">
      <c r="A3612" s="25">
        <v>1573832</v>
      </c>
      <c r="B3612" s="5">
        <v>42112</v>
      </c>
      <c r="C3612" s="6" t="s">
        <v>132</v>
      </c>
      <c r="D3612" s="6" t="s">
        <v>133</v>
      </c>
      <c r="E3612" s="6" t="s">
        <v>12</v>
      </c>
      <c r="F3612" s="6" t="s">
        <v>13</v>
      </c>
      <c r="G3612" s="6" t="s">
        <v>1007</v>
      </c>
      <c r="H3612" s="6" t="s">
        <v>42</v>
      </c>
      <c r="I3612" s="6" t="s">
        <v>1013</v>
      </c>
      <c r="J3612" s="6" t="s">
        <v>1102</v>
      </c>
      <c r="K3612" s="6" t="s">
        <v>1262</v>
      </c>
      <c r="L3612" s="6" t="s">
        <v>1265</v>
      </c>
      <c r="M3612" s="6" t="s">
        <v>1272</v>
      </c>
      <c r="N3612" s="5">
        <v>42113</v>
      </c>
      <c r="O3612" s="7">
        <v>290</v>
      </c>
      <c r="P3612" s="7">
        <v>476</v>
      </c>
      <c r="Q3612" s="7">
        <v>186</v>
      </c>
      <c r="R3612" s="6">
        <v>41</v>
      </c>
      <c r="S3612" s="7">
        <v>19516</v>
      </c>
      <c r="T3612" s="8">
        <v>0.08</v>
      </c>
      <c r="U3612" s="7">
        <v>1561.28</v>
      </c>
      <c r="V3612" s="7">
        <v>17954.72</v>
      </c>
      <c r="W3612" s="7">
        <v>88</v>
      </c>
      <c r="X3612" s="7">
        <v>14869</v>
      </c>
      <c r="Y3612" s="9">
        <f>+DAY('TABLA PRINCIPAL'!$B3612)</f>
        <v>18</v>
      </c>
      <c r="Z3612" s="9">
        <f>+MONTH('TABLA PRINCIPAL'!$B3612)</f>
        <v>4</v>
      </c>
      <c r="AA3612" s="9">
        <f>+YEAR('TABLA PRINCIPAL'!$B3612)</f>
        <v>2015</v>
      </c>
      <c r="AB3612" s="22" t="str">
        <f>+IF(Ventas_Oficina[[#This Row],[Total del pedido]]&gt;=100000,"SI","NO")</f>
        <v>NO</v>
      </c>
      <c r="AC3612" s="22" t="str">
        <f>+_xlfn.XLOOKUP(Ventas_Oficina[[#This Row],[Nº de artículo]],AUXILIAR!A3610:A8520,AUXILIAR!D3610:D8520,"Error",0)</f>
        <v>No enviado a tiempo</v>
      </c>
      <c r="AD3612" s="22" t="str">
        <f>+IF(AND(Ventas_Oficina[[#This Row],[Total]]&gt;75000,Ventas_Oficina[[#This Row],[Envio a tiempo]]="Enviado a tiempo"),"Buena Venta","Venta Mala")</f>
        <v>Venta Mala</v>
      </c>
    </row>
    <row r="3613" spans="1:30" x14ac:dyDescent="0.25">
      <c r="A3613" s="26">
        <v>1573832</v>
      </c>
      <c r="B3613" s="10">
        <v>42057</v>
      </c>
      <c r="C3613" s="11" t="s">
        <v>681</v>
      </c>
      <c r="D3613" s="11" t="s">
        <v>265</v>
      </c>
      <c r="E3613" s="11" t="s">
        <v>4</v>
      </c>
      <c r="F3613" s="11" t="s">
        <v>5</v>
      </c>
      <c r="G3613" s="11" t="s">
        <v>1010</v>
      </c>
      <c r="H3613" s="11" t="s">
        <v>53</v>
      </c>
      <c r="I3613" s="11" t="s">
        <v>1013</v>
      </c>
      <c r="J3613" s="11" t="s">
        <v>1024</v>
      </c>
      <c r="K3613" s="11" t="s">
        <v>1261</v>
      </c>
      <c r="L3613" s="11" t="s">
        <v>1266</v>
      </c>
      <c r="M3613" s="11" t="s">
        <v>1272</v>
      </c>
      <c r="N3613" s="10">
        <v>42373</v>
      </c>
      <c r="O3613" s="12">
        <v>160</v>
      </c>
      <c r="P3613" s="12">
        <v>262</v>
      </c>
      <c r="Q3613" s="12">
        <v>102</v>
      </c>
      <c r="R3613" s="11">
        <v>22</v>
      </c>
      <c r="S3613" s="12">
        <v>5764</v>
      </c>
      <c r="T3613" s="13">
        <v>0.02</v>
      </c>
      <c r="U3613" s="12">
        <v>115.28</v>
      </c>
      <c r="V3613" s="12">
        <v>5648.72</v>
      </c>
      <c r="W3613" s="12">
        <v>80</v>
      </c>
      <c r="X3613" s="12">
        <v>11398</v>
      </c>
      <c r="Y3613" s="14">
        <f>+DAY('TABLA PRINCIPAL'!$B3613)</f>
        <v>22</v>
      </c>
      <c r="Z3613" s="14">
        <f>+MONTH('TABLA PRINCIPAL'!$B3613)</f>
        <v>2</v>
      </c>
      <c r="AA3613" s="14">
        <f>+YEAR('TABLA PRINCIPAL'!$B3613)</f>
        <v>2015</v>
      </c>
      <c r="AB3613" s="22" t="str">
        <f>+IF(Ventas_Oficina[[#This Row],[Total del pedido]]&gt;=100000,"SI","NO")</f>
        <v>NO</v>
      </c>
      <c r="AC3613" s="22" t="str">
        <f>+_xlfn.XLOOKUP(Ventas_Oficina[[#This Row],[Nº de artículo]],AUXILIAR!A3611:A8521,AUXILIAR!D3611:D8521,"Error",0)</f>
        <v>No enviado a tiempo</v>
      </c>
      <c r="AD3613" s="22" t="str">
        <f>+IF(AND(Ventas_Oficina[[#This Row],[Total]]&gt;75000,Ventas_Oficina[[#This Row],[Envio a tiempo]]="Enviado a tiempo"),"Buena Venta","Venta Mala")</f>
        <v>Venta Mala</v>
      </c>
    </row>
    <row r="3614" spans="1:30" x14ac:dyDescent="0.25">
      <c r="A3614" s="25">
        <v>1573832</v>
      </c>
      <c r="B3614" s="5">
        <v>42414</v>
      </c>
      <c r="C3614" s="6" t="s">
        <v>234</v>
      </c>
      <c r="D3614" s="6" t="s">
        <v>57</v>
      </c>
      <c r="E3614" s="6" t="s">
        <v>4</v>
      </c>
      <c r="F3614" s="6" t="s">
        <v>5</v>
      </c>
      <c r="G3614" s="6" t="s">
        <v>1009</v>
      </c>
      <c r="H3614" s="6" t="s">
        <v>58</v>
      </c>
      <c r="I3614" s="6" t="s">
        <v>1016</v>
      </c>
      <c r="J3614" s="6" t="s">
        <v>1024</v>
      </c>
      <c r="K3614" s="6" t="s">
        <v>1261</v>
      </c>
      <c r="L3614" s="6" t="s">
        <v>1267</v>
      </c>
      <c r="M3614" s="6" t="s">
        <v>1272</v>
      </c>
      <c r="N3614" s="5">
        <v>42416</v>
      </c>
      <c r="O3614" s="7">
        <v>160</v>
      </c>
      <c r="P3614" s="7">
        <v>262</v>
      </c>
      <c r="Q3614" s="7">
        <v>102</v>
      </c>
      <c r="R3614" s="6">
        <v>31</v>
      </c>
      <c r="S3614" s="7">
        <v>8122</v>
      </c>
      <c r="T3614" s="8">
        <v>0.09</v>
      </c>
      <c r="U3614" s="7">
        <v>730.98</v>
      </c>
      <c r="V3614" s="7">
        <v>7391.02</v>
      </c>
      <c r="W3614" s="7">
        <v>80</v>
      </c>
      <c r="X3614" s="7">
        <v>11398</v>
      </c>
      <c r="Y3614" s="9">
        <f>+DAY('TABLA PRINCIPAL'!$B3614)</f>
        <v>14</v>
      </c>
      <c r="Z3614" s="9">
        <f>+MONTH('TABLA PRINCIPAL'!$B3614)</f>
        <v>2</v>
      </c>
      <c r="AA3614" s="9">
        <f>+YEAR('TABLA PRINCIPAL'!$B3614)</f>
        <v>2016</v>
      </c>
      <c r="AB3614" s="22" t="str">
        <f>+IF(Ventas_Oficina[[#This Row],[Total del pedido]]&gt;=100000,"SI","NO")</f>
        <v>NO</v>
      </c>
      <c r="AC3614" s="22" t="str">
        <f>+_xlfn.XLOOKUP(Ventas_Oficina[[#This Row],[Nº de artículo]],AUXILIAR!A3612:A8522,AUXILIAR!D3612:D8522,"Error",0)</f>
        <v>Enviado a tiempo</v>
      </c>
      <c r="AD3614" s="22" t="str">
        <f>+IF(AND(Ventas_Oficina[[#This Row],[Total]]&gt;75000,Ventas_Oficina[[#This Row],[Envio a tiempo]]="Enviado a tiempo"),"Buena Venta","Venta Mala")</f>
        <v>Venta Mala</v>
      </c>
    </row>
    <row r="3615" spans="1:30" x14ac:dyDescent="0.25">
      <c r="A3615" s="26">
        <v>1573832</v>
      </c>
      <c r="B3615" s="10">
        <v>42597</v>
      </c>
      <c r="C3615" s="11" t="s">
        <v>259</v>
      </c>
      <c r="D3615" s="11" t="s">
        <v>260</v>
      </c>
      <c r="E3615" s="11" t="s">
        <v>4</v>
      </c>
      <c r="F3615" s="11" t="s">
        <v>5</v>
      </c>
      <c r="G3615" s="11" t="s">
        <v>1009</v>
      </c>
      <c r="H3615" s="11" t="s">
        <v>121</v>
      </c>
      <c r="I3615" s="11" t="s">
        <v>1014</v>
      </c>
      <c r="J3615" s="11" t="s">
        <v>1024</v>
      </c>
      <c r="K3615" s="11" t="s">
        <v>1261</v>
      </c>
      <c r="L3615" s="11" t="s">
        <v>1267</v>
      </c>
      <c r="M3615" s="11" t="s">
        <v>1272</v>
      </c>
      <c r="N3615" s="10">
        <v>42602</v>
      </c>
      <c r="O3615" s="12">
        <v>160</v>
      </c>
      <c r="P3615" s="12">
        <v>262</v>
      </c>
      <c r="Q3615" s="12">
        <v>102</v>
      </c>
      <c r="R3615" s="11">
        <v>47</v>
      </c>
      <c r="S3615" s="12">
        <v>12314</v>
      </c>
      <c r="T3615" s="13">
        <v>0.04</v>
      </c>
      <c r="U3615" s="12">
        <v>492.56</v>
      </c>
      <c r="V3615" s="12">
        <v>11821.44</v>
      </c>
      <c r="W3615" s="12">
        <v>80</v>
      </c>
      <c r="X3615" s="12">
        <v>11398</v>
      </c>
      <c r="Y3615" s="14">
        <f>+DAY('TABLA PRINCIPAL'!$B3615)</f>
        <v>15</v>
      </c>
      <c r="Z3615" s="14">
        <f>+MONTH('TABLA PRINCIPAL'!$B3615)</f>
        <v>8</v>
      </c>
      <c r="AA3615" s="14">
        <f>+YEAR('TABLA PRINCIPAL'!$B3615)</f>
        <v>2016</v>
      </c>
      <c r="AB3615" s="22" t="str">
        <f>+IF(Ventas_Oficina[[#This Row],[Total del pedido]]&gt;=100000,"SI","NO")</f>
        <v>NO</v>
      </c>
      <c r="AC3615" s="22" t="str">
        <f>+_xlfn.XLOOKUP(Ventas_Oficina[[#This Row],[Nº de artículo]],AUXILIAR!A3613:A8523,AUXILIAR!D3613:D8523,"Error",0)</f>
        <v>Enviado a tiempo</v>
      </c>
      <c r="AD3615" s="22" t="str">
        <f>+IF(AND(Ventas_Oficina[[#This Row],[Total]]&gt;75000,Ventas_Oficina[[#This Row],[Envio a tiempo]]="Enviado a tiempo"),"Buena Venta","Venta Mala")</f>
        <v>Venta Mala</v>
      </c>
    </row>
    <row r="3616" spans="1:30" x14ac:dyDescent="0.25">
      <c r="A3616" s="25">
        <v>1573832</v>
      </c>
      <c r="B3616" s="5">
        <v>42541</v>
      </c>
      <c r="C3616" s="6" t="s">
        <v>379</v>
      </c>
      <c r="D3616" s="6" t="s">
        <v>137</v>
      </c>
      <c r="E3616" s="6" t="s">
        <v>4</v>
      </c>
      <c r="F3616" s="6" t="s">
        <v>5</v>
      </c>
      <c r="G3616" s="6" t="s">
        <v>1008</v>
      </c>
      <c r="H3616" s="6" t="s">
        <v>6</v>
      </c>
      <c r="I3616" s="6" t="s">
        <v>1012</v>
      </c>
      <c r="J3616" s="6" t="s">
        <v>1096</v>
      </c>
      <c r="K3616" s="6" t="s">
        <v>1261</v>
      </c>
      <c r="L3616" s="6" t="s">
        <v>1265</v>
      </c>
      <c r="M3616" s="6" t="s">
        <v>1272</v>
      </c>
      <c r="N3616" s="5">
        <v>42541</v>
      </c>
      <c r="O3616" s="7">
        <v>419</v>
      </c>
      <c r="P3616" s="7">
        <v>1023</v>
      </c>
      <c r="Q3616" s="7">
        <v>604</v>
      </c>
      <c r="R3616" s="6">
        <v>30</v>
      </c>
      <c r="S3616" s="7">
        <v>30690</v>
      </c>
      <c r="T3616" s="8">
        <v>0.08</v>
      </c>
      <c r="U3616" s="7">
        <v>2455.2000000000003</v>
      </c>
      <c r="V3616" s="7">
        <v>28234.799999999999</v>
      </c>
      <c r="W3616" s="7">
        <v>468</v>
      </c>
      <c r="X3616" s="7">
        <v>36583</v>
      </c>
      <c r="Y3616" s="9">
        <f>+DAY('TABLA PRINCIPAL'!$B3616)</f>
        <v>20</v>
      </c>
      <c r="Z3616" s="9">
        <f>+MONTH('TABLA PRINCIPAL'!$B3616)</f>
        <v>6</v>
      </c>
      <c r="AA3616" s="9">
        <f>+YEAR('TABLA PRINCIPAL'!$B3616)</f>
        <v>2016</v>
      </c>
      <c r="AB3616" s="22" t="str">
        <f>+IF(Ventas_Oficina[[#This Row],[Total del pedido]]&gt;=100000,"SI","NO")</f>
        <v>NO</v>
      </c>
      <c r="AC3616" s="22" t="str">
        <f>+_xlfn.XLOOKUP(Ventas_Oficina[[#This Row],[Nº de artículo]],AUXILIAR!A3614:A8524,AUXILIAR!D3614:D8524,"Error",0)</f>
        <v>Enviado a tiempo</v>
      </c>
      <c r="AD3616" s="22" t="str">
        <f>+IF(AND(Ventas_Oficina[[#This Row],[Total]]&gt;75000,Ventas_Oficina[[#This Row],[Envio a tiempo]]="Enviado a tiempo"),"Buena Venta","Venta Mala")</f>
        <v>Venta Mala</v>
      </c>
    </row>
    <row r="3617" spans="1:30" x14ac:dyDescent="0.25">
      <c r="A3617" s="26">
        <v>1573832</v>
      </c>
      <c r="B3617" s="10">
        <v>42413</v>
      </c>
      <c r="C3617" s="11" t="s">
        <v>457</v>
      </c>
      <c r="D3617" s="11" t="s">
        <v>65</v>
      </c>
      <c r="E3617" s="11" t="s">
        <v>12</v>
      </c>
      <c r="F3617" s="11" t="s">
        <v>13</v>
      </c>
      <c r="G3617" s="11" t="s">
        <v>1009</v>
      </c>
      <c r="H3617" s="11" t="s">
        <v>14</v>
      </c>
      <c r="I3617" s="11" t="s">
        <v>1015</v>
      </c>
      <c r="J3617" s="11" t="s">
        <v>1024</v>
      </c>
      <c r="K3617" s="11" t="s">
        <v>1261</v>
      </c>
      <c r="L3617" s="11" t="s">
        <v>1265</v>
      </c>
      <c r="M3617" s="11" t="s">
        <v>1273</v>
      </c>
      <c r="N3617" s="10">
        <v>42416</v>
      </c>
      <c r="O3617" s="12">
        <v>160</v>
      </c>
      <c r="P3617" s="12">
        <v>262</v>
      </c>
      <c r="Q3617" s="12">
        <v>102</v>
      </c>
      <c r="R3617" s="11">
        <v>32</v>
      </c>
      <c r="S3617" s="12">
        <v>8384</v>
      </c>
      <c r="T3617" s="13">
        <v>0.01</v>
      </c>
      <c r="U3617" s="12">
        <v>83.84</v>
      </c>
      <c r="V3617" s="12">
        <v>8300.16</v>
      </c>
      <c r="W3617" s="12">
        <v>80</v>
      </c>
      <c r="X3617" s="12">
        <v>11398</v>
      </c>
      <c r="Y3617" s="14">
        <f>+DAY('TABLA PRINCIPAL'!$B3617)</f>
        <v>13</v>
      </c>
      <c r="Z3617" s="14">
        <f>+MONTH('TABLA PRINCIPAL'!$B3617)</f>
        <v>2</v>
      </c>
      <c r="AA3617" s="14">
        <f>+YEAR('TABLA PRINCIPAL'!$B3617)</f>
        <v>2016</v>
      </c>
      <c r="AB3617" s="22" t="str">
        <f>+IF(Ventas_Oficina[[#This Row],[Total del pedido]]&gt;=100000,"SI","NO")</f>
        <v>NO</v>
      </c>
      <c r="AC3617" s="22" t="str">
        <f>+_xlfn.XLOOKUP(Ventas_Oficina[[#This Row],[Nº de artículo]],AUXILIAR!A3615:A8525,AUXILIAR!D3615:D8525,"Error",0)</f>
        <v>No enviado a tiempo</v>
      </c>
      <c r="AD3617" s="22" t="str">
        <f>+IF(AND(Ventas_Oficina[[#This Row],[Total]]&gt;75000,Ventas_Oficina[[#This Row],[Envio a tiempo]]="Enviado a tiempo"),"Buena Venta","Venta Mala")</f>
        <v>Venta Mala</v>
      </c>
    </row>
    <row r="3618" spans="1:30" x14ac:dyDescent="0.25">
      <c r="A3618" s="25">
        <v>1573863</v>
      </c>
      <c r="B3618" s="5">
        <v>42413</v>
      </c>
      <c r="C3618" s="6" t="s">
        <v>457</v>
      </c>
      <c r="D3618" s="6" t="s">
        <v>65</v>
      </c>
      <c r="E3618" s="6" t="s">
        <v>12</v>
      </c>
      <c r="F3618" s="6" t="s">
        <v>13</v>
      </c>
      <c r="G3618" s="6" t="s">
        <v>1010</v>
      </c>
      <c r="H3618" s="6" t="s">
        <v>14</v>
      </c>
      <c r="I3618" s="6" t="s">
        <v>1013</v>
      </c>
      <c r="J3618" s="6" t="s">
        <v>1139</v>
      </c>
      <c r="K3618" s="6" t="s">
        <v>1261</v>
      </c>
      <c r="L3618" s="6" t="s">
        <v>1265</v>
      </c>
      <c r="M3618" s="6" t="s">
        <v>1273</v>
      </c>
      <c r="N3618" s="5">
        <v>42416</v>
      </c>
      <c r="O3618" s="7">
        <v>348</v>
      </c>
      <c r="P3618" s="7">
        <v>543</v>
      </c>
      <c r="Q3618" s="7">
        <v>195</v>
      </c>
      <c r="R3618" s="6">
        <v>38</v>
      </c>
      <c r="S3618" s="7">
        <v>20634</v>
      </c>
      <c r="T3618" s="8">
        <v>0.03</v>
      </c>
      <c r="U3618" s="7">
        <v>619.02</v>
      </c>
      <c r="V3618" s="7">
        <v>20014.98</v>
      </c>
      <c r="W3618" s="7">
        <v>95</v>
      </c>
      <c r="X3618" s="7">
        <v>2259</v>
      </c>
      <c r="Y3618" s="9">
        <f>+DAY('TABLA PRINCIPAL'!$B3618)</f>
        <v>13</v>
      </c>
      <c r="Z3618" s="9">
        <f>+MONTH('TABLA PRINCIPAL'!$B3618)</f>
        <v>2</v>
      </c>
      <c r="AA3618" s="9">
        <f>+YEAR('TABLA PRINCIPAL'!$B3618)</f>
        <v>2016</v>
      </c>
      <c r="AB3618" s="22" t="str">
        <f>+IF(Ventas_Oficina[[#This Row],[Total del pedido]]&gt;=100000,"SI","NO")</f>
        <v>NO</v>
      </c>
      <c r="AC3618" s="22" t="str">
        <f>+_xlfn.XLOOKUP(Ventas_Oficina[[#This Row],[Nº de artículo]],AUXILIAR!A3616:A8526,AUXILIAR!D3616:D8526,"Error",0)</f>
        <v>Enviado a tiempo</v>
      </c>
      <c r="AD3618" s="22" t="str">
        <f>+IF(AND(Ventas_Oficina[[#This Row],[Total]]&gt;75000,Ventas_Oficina[[#This Row],[Envio a tiempo]]="Enviado a tiempo"),"Buena Venta","Venta Mala")</f>
        <v>Venta Mala</v>
      </c>
    </row>
    <row r="3619" spans="1:30" x14ac:dyDescent="0.25">
      <c r="A3619" s="26">
        <v>1574197</v>
      </c>
      <c r="B3619" s="10">
        <v>42386</v>
      </c>
      <c r="C3619" s="11" t="s">
        <v>873</v>
      </c>
      <c r="D3619" s="11" t="s">
        <v>71</v>
      </c>
      <c r="E3619" s="11" t="s">
        <v>4</v>
      </c>
      <c r="F3619" s="11" t="s">
        <v>5</v>
      </c>
      <c r="G3619" s="11" t="s">
        <v>1008</v>
      </c>
      <c r="H3619" s="11" t="s">
        <v>17</v>
      </c>
      <c r="I3619" s="11" t="s">
        <v>1012</v>
      </c>
      <c r="J3619" s="11" t="s">
        <v>1077</v>
      </c>
      <c r="K3619" s="11" t="s">
        <v>1261</v>
      </c>
      <c r="L3619" s="11" t="s">
        <v>1265</v>
      </c>
      <c r="M3619" s="11" t="s">
        <v>1272</v>
      </c>
      <c r="N3619" s="10">
        <v>42388</v>
      </c>
      <c r="O3619" s="12">
        <v>403</v>
      </c>
      <c r="P3619" s="12">
        <v>938</v>
      </c>
      <c r="Q3619" s="12">
        <v>535</v>
      </c>
      <c r="R3619" s="11">
        <v>44</v>
      </c>
      <c r="S3619" s="12">
        <v>41272</v>
      </c>
      <c r="T3619" s="13">
        <v>0.03</v>
      </c>
      <c r="U3619" s="12">
        <v>1238.1599999999999</v>
      </c>
      <c r="V3619" s="12">
        <v>40033.839999999997</v>
      </c>
      <c r="W3619" s="12">
        <v>728</v>
      </c>
      <c r="X3619" s="12">
        <v>26534</v>
      </c>
      <c r="Y3619" s="14">
        <f>+DAY('TABLA PRINCIPAL'!$B3619)</f>
        <v>17</v>
      </c>
      <c r="Z3619" s="14">
        <f>+MONTH('TABLA PRINCIPAL'!$B3619)</f>
        <v>1</v>
      </c>
      <c r="AA3619" s="14">
        <f>+YEAR('TABLA PRINCIPAL'!$B3619)</f>
        <v>2016</v>
      </c>
      <c r="AB3619" s="22" t="str">
        <f>+IF(Ventas_Oficina[[#This Row],[Total del pedido]]&gt;=100000,"SI","NO")</f>
        <v>NO</v>
      </c>
      <c r="AC3619" s="22" t="str">
        <f>+_xlfn.XLOOKUP(Ventas_Oficina[[#This Row],[Nº de artículo]],AUXILIAR!A3617:A8527,AUXILIAR!D3617:D8527,"Error",0)</f>
        <v>Enviado a tiempo</v>
      </c>
      <c r="AD3619" s="22" t="str">
        <f>+IF(AND(Ventas_Oficina[[#This Row],[Total]]&gt;75000,Ventas_Oficina[[#This Row],[Envio a tiempo]]="Enviado a tiempo"),"Buena Venta","Venta Mala")</f>
        <v>Venta Mala</v>
      </c>
    </row>
    <row r="3620" spans="1:30" x14ac:dyDescent="0.25">
      <c r="A3620" s="25">
        <v>1574197</v>
      </c>
      <c r="B3620" s="5">
        <v>42579</v>
      </c>
      <c r="C3620" s="6" t="s">
        <v>242</v>
      </c>
      <c r="D3620" s="6" t="s">
        <v>81</v>
      </c>
      <c r="E3620" s="6" t="s">
        <v>4</v>
      </c>
      <c r="F3620" s="6" t="s">
        <v>5</v>
      </c>
      <c r="G3620" s="6" t="s">
        <v>1010</v>
      </c>
      <c r="H3620" s="6" t="s">
        <v>34</v>
      </c>
      <c r="I3620" s="6" t="s">
        <v>1013</v>
      </c>
      <c r="J3620" s="6" t="s">
        <v>1056</v>
      </c>
      <c r="K3620" s="6" t="s">
        <v>1261</v>
      </c>
      <c r="L3620" s="6" t="s">
        <v>1266</v>
      </c>
      <c r="M3620" s="6" t="s">
        <v>1272</v>
      </c>
      <c r="N3620" s="5">
        <v>42581</v>
      </c>
      <c r="O3620" s="7">
        <v>352</v>
      </c>
      <c r="P3620" s="7">
        <v>568</v>
      </c>
      <c r="Q3620" s="7">
        <v>216</v>
      </c>
      <c r="R3620" s="6">
        <v>3</v>
      </c>
      <c r="S3620" s="7">
        <v>1704</v>
      </c>
      <c r="T3620" s="8">
        <v>0.05</v>
      </c>
      <c r="U3620" s="7">
        <v>85.2</v>
      </c>
      <c r="V3620" s="7">
        <v>1618.8</v>
      </c>
      <c r="W3620" s="7">
        <v>139</v>
      </c>
      <c r="X3620" s="7">
        <v>1245</v>
      </c>
      <c r="Y3620" s="9">
        <f>+DAY('TABLA PRINCIPAL'!$B3620)</f>
        <v>28</v>
      </c>
      <c r="Z3620" s="9">
        <f>+MONTH('TABLA PRINCIPAL'!$B3620)</f>
        <v>7</v>
      </c>
      <c r="AA3620" s="9">
        <f>+YEAR('TABLA PRINCIPAL'!$B3620)</f>
        <v>2016</v>
      </c>
      <c r="AB3620" s="22" t="str">
        <f>+IF(Ventas_Oficina[[#This Row],[Total del pedido]]&gt;=100000,"SI","NO")</f>
        <v>NO</v>
      </c>
      <c r="AC3620" s="22" t="str">
        <f>+_xlfn.XLOOKUP(Ventas_Oficina[[#This Row],[Nº de artículo]],AUXILIAR!A3618:A8528,AUXILIAR!D3618:D8528,"Error",0)</f>
        <v>Enviado a tiempo</v>
      </c>
      <c r="AD3620" s="22" t="str">
        <f>+IF(AND(Ventas_Oficina[[#This Row],[Total]]&gt;75000,Ventas_Oficina[[#This Row],[Envio a tiempo]]="Enviado a tiempo"),"Buena Venta","Venta Mala")</f>
        <v>Venta Mala</v>
      </c>
    </row>
    <row r="3621" spans="1:30" x14ac:dyDescent="0.25">
      <c r="A3621" s="26">
        <v>1574562</v>
      </c>
      <c r="B3621" s="10">
        <v>42455</v>
      </c>
      <c r="C3621" s="11" t="s">
        <v>231</v>
      </c>
      <c r="D3621" s="11" t="s">
        <v>71</v>
      </c>
      <c r="E3621" s="11" t="s">
        <v>4</v>
      </c>
      <c r="F3621" s="11" t="s">
        <v>5</v>
      </c>
      <c r="G3621" s="11" t="s">
        <v>1008</v>
      </c>
      <c r="H3621" s="11" t="s">
        <v>17</v>
      </c>
      <c r="I3621" s="11" t="s">
        <v>1013</v>
      </c>
      <c r="J3621" s="11" t="s">
        <v>1043</v>
      </c>
      <c r="K3621" s="11" t="s">
        <v>1261</v>
      </c>
      <c r="L3621" s="11" t="s">
        <v>1265</v>
      </c>
      <c r="M3621" s="11" t="s">
        <v>1272</v>
      </c>
      <c r="N3621" s="10">
        <v>42457</v>
      </c>
      <c r="O3621" s="12">
        <v>6059</v>
      </c>
      <c r="P3621" s="12">
        <v>10098</v>
      </c>
      <c r="Q3621" s="12">
        <v>4039</v>
      </c>
      <c r="R3621" s="11">
        <v>46</v>
      </c>
      <c r="S3621" s="12">
        <v>464508</v>
      </c>
      <c r="T3621" s="13">
        <v>0.02</v>
      </c>
      <c r="U3621" s="12">
        <v>9290.16</v>
      </c>
      <c r="V3621" s="12">
        <v>455217.84</v>
      </c>
      <c r="W3621" s="12">
        <v>718</v>
      </c>
      <c r="X3621" s="12">
        <v>30900</v>
      </c>
      <c r="Y3621" s="14">
        <f>+DAY('TABLA PRINCIPAL'!$B3621)</f>
        <v>26</v>
      </c>
      <c r="Z3621" s="14">
        <f>+MONTH('TABLA PRINCIPAL'!$B3621)</f>
        <v>3</v>
      </c>
      <c r="AA3621" s="14">
        <f>+YEAR('TABLA PRINCIPAL'!$B3621)</f>
        <v>2016</v>
      </c>
      <c r="AB3621" s="22" t="str">
        <f>+IF(Ventas_Oficina[[#This Row],[Total del pedido]]&gt;=100000,"SI","NO")</f>
        <v>SI</v>
      </c>
      <c r="AC3621" s="22" t="str">
        <f>+_xlfn.XLOOKUP(Ventas_Oficina[[#This Row],[Nº de artículo]],AUXILIAR!A3619:A8529,AUXILIAR!D3619:D8529,"Error",0)</f>
        <v>Enviado a tiempo</v>
      </c>
      <c r="AD3621" s="22" t="str">
        <f>+IF(AND(Ventas_Oficina[[#This Row],[Total]]&gt;75000,Ventas_Oficina[[#This Row],[Envio a tiempo]]="Enviado a tiempo"),"Buena Venta","Venta Mala")</f>
        <v>Venta Mala</v>
      </c>
    </row>
    <row r="3622" spans="1:30" x14ac:dyDescent="0.25">
      <c r="A3622" s="25">
        <v>1574562</v>
      </c>
      <c r="B3622" s="5">
        <v>42536</v>
      </c>
      <c r="C3622" s="6" t="s">
        <v>499</v>
      </c>
      <c r="D3622" s="6" t="s">
        <v>71</v>
      </c>
      <c r="E3622" s="6" t="s">
        <v>4</v>
      </c>
      <c r="F3622" s="6" t="s">
        <v>5</v>
      </c>
      <c r="G3622" s="6" t="s">
        <v>1009</v>
      </c>
      <c r="H3622" s="6" t="s">
        <v>17</v>
      </c>
      <c r="I3622" s="6" t="s">
        <v>1016</v>
      </c>
      <c r="J3622" s="6" t="s">
        <v>1080</v>
      </c>
      <c r="K3622" s="6" t="s">
        <v>1261</v>
      </c>
      <c r="L3622" s="6" t="s">
        <v>1267</v>
      </c>
      <c r="M3622" s="6" t="s">
        <v>1272</v>
      </c>
      <c r="N3622" s="5">
        <v>42538</v>
      </c>
      <c r="O3622" s="7">
        <v>350</v>
      </c>
      <c r="P3622" s="7">
        <v>574</v>
      </c>
      <c r="Q3622" s="7">
        <v>224</v>
      </c>
      <c r="R3622" s="6">
        <v>33</v>
      </c>
      <c r="S3622" s="7">
        <v>18942</v>
      </c>
      <c r="T3622" s="8">
        <v>0.06</v>
      </c>
      <c r="U3622" s="7">
        <v>1136.52</v>
      </c>
      <c r="V3622" s="7">
        <v>17805.48</v>
      </c>
      <c r="W3622" s="7">
        <v>501</v>
      </c>
      <c r="X3622" s="7">
        <v>24555</v>
      </c>
      <c r="Y3622" s="9">
        <f>+DAY('TABLA PRINCIPAL'!$B3622)</f>
        <v>15</v>
      </c>
      <c r="Z3622" s="9">
        <f>+MONTH('TABLA PRINCIPAL'!$B3622)</f>
        <v>6</v>
      </c>
      <c r="AA3622" s="9">
        <f>+YEAR('TABLA PRINCIPAL'!$B3622)</f>
        <v>2016</v>
      </c>
      <c r="AB3622" s="22" t="str">
        <f>+IF(Ventas_Oficina[[#This Row],[Total del pedido]]&gt;=100000,"SI","NO")</f>
        <v>NO</v>
      </c>
      <c r="AC3622" s="22" t="str">
        <f>+_xlfn.XLOOKUP(Ventas_Oficina[[#This Row],[Nº de artículo]],AUXILIAR!A3620:A8530,AUXILIAR!D3620:D8530,"Error",0)</f>
        <v>Enviado a tiempo</v>
      </c>
      <c r="AD3622" s="22" t="str">
        <f>+IF(AND(Ventas_Oficina[[#This Row],[Total]]&gt;75000,Ventas_Oficina[[#This Row],[Envio a tiempo]]="Enviado a tiempo"),"Buena Venta","Venta Mala")</f>
        <v>Venta Mala</v>
      </c>
    </row>
    <row r="3623" spans="1:30" x14ac:dyDescent="0.25">
      <c r="A3623" s="26">
        <v>1574562</v>
      </c>
      <c r="B3623" s="10">
        <v>42616</v>
      </c>
      <c r="C3623" s="11" t="s">
        <v>555</v>
      </c>
      <c r="D3623" s="11" t="s">
        <v>183</v>
      </c>
      <c r="E3623" s="11" t="s">
        <v>4</v>
      </c>
      <c r="F3623" s="11" t="s">
        <v>5</v>
      </c>
      <c r="G3623" s="11" t="s">
        <v>1007</v>
      </c>
      <c r="H3623" s="11" t="s">
        <v>106</v>
      </c>
      <c r="I3623" s="11" t="s">
        <v>1015</v>
      </c>
      <c r="J3623" s="11" t="s">
        <v>1047</v>
      </c>
      <c r="K3623" s="11" t="s">
        <v>1261</v>
      </c>
      <c r="L3623" s="11" t="s">
        <v>1265</v>
      </c>
      <c r="M3623" s="11" t="s">
        <v>1272</v>
      </c>
      <c r="N3623" s="10">
        <v>42618</v>
      </c>
      <c r="O3623" s="12">
        <v>2156</v>
      </c>
      <c r="P3623" s="12">
        <v>3594</v>
      </c>
      <c r="Q3623" s="12">
        <v>1438</v>
      </c>
      <c r="R3623" s="11">
        <v>20</v>
      </c>
      <c r="S3623" s="12">
        <v>71880</v>
      </c>
      <c r="T3623" s="13">
        <v>0.08</v>
      </c>
      <c r="U3623" s="12">
        <v>5750.4000000000005</v>
      </c>
      <c r="V3623" s="12">
        <v>66129.600000000006</v>
      </c>
      <c r="W3623" s="12">
        <v>666</v>
      </c>
      <c r="X3623" s="12">
        <v>45762</v>
      </c>
      <c r="Y3623" s="14">
        <f>+DAY('TABLA PRINCIPAL'!$B3623)</f>
        <v>3</v>
      </c>
      <c r="Z3623" s="14">
        <f>+MONTH('TABLA PRINCIPAL'!$B3623)</f>
        <v>9</v>
      </c>
      <c r="AA3623" s="14">
        <f>+YEAR('TABLA PRINCIPAL'!$B3623)</f>
        <v>2016</v>
      </c>
      <c r="AB3623" s="22" t="str">
        <f>+IF(Ventas_Oficina[[#This Row],[Total del pedido]]&gt;=100000,"SI","NO")</f>
        <v>NO</v>
      </c>
      <c r="AC3623" s="22" t="str">
        <f>+_xlfn.XLOOKUP(Ventas_Oficina[[#This Row],[Nº de artículo]],AUXILIAR!A3621:A8531,AUXILIAR!D3621:D8531,"Error",0)</f>
        <v>Enviado a tiempo</v>
      </c>
      <c r="AD3623" s="22" t="str">
        <f>+IF(AND(Ventas_Oficina[[#This Row],[Total]]&gt;75000,Ventas_Oficina[[#This Row],[Envio a tiempo]]="Enviado a tiempo"),"Buena Venta","Venta Mala")</f>
        <v>Venta Mala</v>
      </c>
    </row>
    <row r="3624" spans="1:30" x14ac:dyDescent="0.25">
      <c r="A3624" s="25">
        <v>1575293</v>
      </c>
      <c r="B3624" s="5">
        <v>41986</v>
      </c>
      <c r="C3624" s="6" t="s">
        <v>388</v>
      </c>
      <c r="D3624" s="6" t="s">
        <v>36</v>
      </c>
      <c r="E3624" s="6" t="s">
        <v>12</v>
      </c>
      <c r="F3624" s="6" t="s">
        <v>13</v>
      </c>
      <c r="G3624" s="6" t="s">
        <v>1008</v>
      </c>
      <c r="H3624" s="6" t="s">
        <v>14</v>
      </c>
      <c r="I3624" s="6" t="s">
        <v>1014</v>
      </c>
      <c r="J3624" s="6" t="s">
        <v>1126</v>
      </c>
      <c r="K3624" s="6" t="s">
        <v>1263</v>
      </c>
      <c r="L3624" s="6" t="s">
        <v>1269</v>
      </c>
      <c r="M3624" s="6" t="s">
        <v>1272</v>
      </c>
      <c r="N3624" s="5">
        <v>41988</v>
      </c>
      <c r="O3624" s="7">
        <v>3964</v>
      </c>
      <c r="P3624" s="7">
        <v>15248</v>
      </c>
      <c r="Q3624" s="7">
        <v>11284</v>
      </c>
      <c r="R3624" s="6">
        <v>1</v>
      </c>
      <c r="S3624" s="7">
        <v>15248</v>
      </c>
      <c r="T3624" s="8">
        <v>0</v>
      </c>
      <c r="U3624" s="7">
        <v>0</v>
      </c>
      <c r="V3624" s="7">
        <v>15248</v>
      </c>
      <c r="W3624" s="7">
        <v>650</v>
      </c>
      <c r="X3624" s="7">
        <v>335560</v>
      </c>
      <c r="Y3624" s="9">
        <f>+DAY('TABLA PRINCIPAL'!$B3624)</f>
        <v>13</v>
      </c>
      <c r="Z3624" s="9">
        <f>+MONTH('TABLA PRINCIPAL'!$B3624)</f>
        <v>12</v>
      </c>
      <c r="AA3624" s="9">
        <f>+YEAR('TABLA PRINCIPAL'!$B3624)</f>
        <v>2014</v>
      </c>
      <c r="AB3624" s="22" t="str">
        <f>+IF(Ventas_Oficina[[#This Row],[Total del pedido]]&gt;=100000,"SI","NO")</f>
        <v>NO</v>
      </c>
      <c r="AC3624" s="22" t="str">
        <f>+_xlfn.XLOOKUP(Ventas_Oficina[[#This Row],[Nº de artículo]],AUXILIAR!A3622:A8532,AUXILIAR!D3622:D8532,"Error",0)</f>
        <v>Enviado a tiempo</v>
      </c>
      <c r="AD3624" s="22" t="str">
        <f>+IF(AND(Ventas_Oficina[[#This Row],[Total]]&gt;75000,Ventas_Oficina[[#This Row],[Envio a tiempo]]="Enviado a tiempo"),"Buena Venta","Venta Mala")</f>
        <v>Buena Venta</v>
      </c>
    </row>
    <row r="3625" spans="1:30" x14ac:dyDescent="0.25">
      <c r="A3625" s="26">
        <v>1575293</v>
      </c>
      <c r="B3625" s="10">
        <v>42605</v>
      </c>
      <c r="C3625" s="11" t="s">
        <v>653</v>
      </c>
      <c r="D3625" s="11" t="s">
        <v>3</v>
      </c>
      <c r="E3625" s="11" t="s">
        <v>4</v>
      </c>
      <c r="F3625" s="11" t="s">
        <v>5</v>
      </c>
      <c r="G3625" s="11" t="s">
        <v>1009</v>
      </c>
      <c r="H3625" s="11" t="s">
        <v>6</v>
      </c>
      <c r="I3625" s="11" t="s">
        <v>1012</v>
      </c>
      <c r="J3625" s="11" t="s">
        <v>1113</v>
      </c>
      <c r="K3625" s="11" t="s">
        <v>1261</v>
      </c>
      <c r="L3625" s="11" t="s">
        <v>1267</v>
      </c>
      <c r="M3625" s="11" t="s">
        <v>1272</v>
      </c>
      <c r="N3625" s="10">
        <v>42607</v>
      </c>
      <c r="O3625" s="12">
        <v>1495</v>
      </c>
      <c r="P3625" s="12">
        <v>3476</v>
      </c>
      <c r="Q3625" s="12">
        <v>1981</v>
      </c>
      <c r="R3625" s="11">
        <v>2</v>
      </c>
      <c r="S3625" s="12">
        <v>6952</v>
      </c>
      <c r="T3625" s="13">
        <v>0.03</v>
      </c>
      <c r="U3625" s="12">
        <v>208.56</v>
      </c>
      <c r="V3625" s="12">
        <v>6743.44</v>
      </c>
      <c r="W3625" s="12">
        <v>822</v>
      </c>
      <c r="X3625" s="12">
        <v>41469</v>
      </c>
      <c r="Y3625" s="14">
        <f>+DAY('TABLA PRINCIPAL'!$B3625)</f>
        <v>23</v>
      </c>
      <c r="Z3625" s="14">
        <f>+MONTH('TABLA PRINCIPAL'!$B3625)</f>
        <v>8</v>
      </c>
      <c r="AA3625" s="14">
        <f>+YEAR('TABLA PRINCIPAL'!$B3625)</f>
        <v>2016</v>
      </c>
      <c r="AB3625" s="22" t="str">
        <f>+IF(Ventas_Oficina[[#This Row],[Total del pedido]]&gt;=100000,"SI","NO")</f>
        <v>NO</v>
      </c>
      <c r="AC3625" s="22" t="str">
        <f>+_xlfn.XLOOKUP(Ventas_Oficina[[#This Row],[Nº de artículo]],AUXILIAR!A3623:A8533,AUXILIAR!D3623:D8533,"Error",0)</f>
        <v>Enviado a tiempo</v>
      </c>
      <c r="AD3625" s="22" t="str">
        <f>+IF(AND(Ventas_Oficina[[#This Row],[Total]]&gt;75000,Ventas_Oficina[[#This Row],[Envio a tiempo]]="Enviado a tiempo"),"Buena Venta","Venta Mala")</f>
        <v>Venta Mala</v>
      </c>
    </row>
    <row r="3626" spans="1:30" x14ac:dyDescent="0.25">
      <c r="A3626" s="25">
        <v>1575658</v>
      </c>
      <c r="B3626" s="5">
        <v>42423</v>
      </c>
      <c r="C3626" s="6" t="s">
        <v>806</v>
      </c>
      <c r="D3626" s="6" t="s">
        <v>807</v>
      </c>
      <c r="E3626" s="6" t="s">
        <v>4</v>
      </c>
      <c r="F3626" s="6" t="s">
        <v>5</v>
      </c>
      <c r="G3626" s="6" t="s">
        <v>1008</v>
      </c>
      <c r="H3626" s="6" t="s">
        <v>39</v>
      </c>
      <c r="I3626" s="6" t="s">
        <v>1014</v>
      </c>
      <c r="J3626" s="6" t="s">
        <v>1082</v>
      </c>
      <c r="K3626" s="6" t="s">
        <v>1261</v>
      </c>
      <c r="L3626" s="6" t="s">
        <v>1265</v>
      </c>
      <c r="M3626" s="6" t="s">
        <v>1272</v>
      </c>
      <c r="N3626" s="5">
        <v>42424</v>
      </c>
      <c r="O3626" s="7">
        <v>2197</v>
      </c>
      <c r="P3626" s="7">
        <v>3544</v>
      </c>
      <c r="Q3626" s="7">
        <v>1347</v>
      </c>
      <c r="R3626" s="6">
        <v>25</v>
      </c>
      <c r="S3626" s="7">
        <v>88600</v>
      </c>
      <c r="T3626" s="8">
        <v>0</v>
      </c>
      <c r="U3626" s="7">
        <v>0</v>
      </c>
      <c r="V3626" s="7">
        <v>88600</v>
      </c>
      <c r="W3626" s="7">
        <v>492</v>
      </c>
      <c r="X3626" s="7">
        <v>156995</v>
      </c>
      <c r="Y3626" s="9">
        <f>+DAY('TABLA PRINCIPAL'!$B3626)</f>
        <v>23</v>
      </c>
      <c r="Z3626" s="9">
        <f>+MONTH('TABLA PRINCIPAL'!$B3626)</f>
        <v>2</v>
      </c>
      <c r="AA3626" s="9">
        <f>+YEAR('TABLA PRINCIPAL'!$B3626)</f>
        <v>2016</v>
      </c>
      <c r="AB3626" s="22" t="str">
        <f>+IF(Ventas_Oficina[[#This Row],[Total del pedido]]&gt;=100000,"SI","NO")</f>
        <v>NO</v>
      </c>
      <c r="AC3626" s="22" t="str">
        <f>+_xlfn.XLOOKUP(Ventas_Oficina[[#This Row],[Nº de artículo]],AUXILIAR!A3624:A8534,AUXILIAR!D3624:D8534,"Error",0)</f>
        <v>No enviado a tiempo</v>
      </c>
      <c r="AD3626" s="22" t="str">
        <f>+IF(AND(Ventas_Oficina[[#This Row],[Total]]&gt;75000,Ventas_Oficina[[#This Row],[Envio a tiempo]]="Enviado a tiempo"),"Buena Venta","Venta Mala")</f>
        <v>Venta Mala</v>
      </c>
    </row>
    <row r="3627" spans="1:30" x14ac:dyDescent="0.25">
      <c r="A3627" s="26">
        <v>1575658</v>
      </c>
      <c r="B3627" s="10">
        <v>42521</v>
      </c>
      <c r="C3627" s="11" t="s">
        <v>98</v>
      </c>
      <c r="D3627" s="11" t="s">
        <v>91</v>
      </c>
      <c r="E3627" s="11" t="s">
        <v>4</v>
      </c>
      <c r="F3627" s="11" t="s">
        <v>5</v>
      </c>
      <c r="G3627" s="11" t="s">
        <v>1008</v>
      </c>
      <c r="H3627" s="11" t="s">
        <v>24</v>
      </c>
      <c r="I3627" s="11" t="s">
        <v>1012</v>
      </c>
      <c r="J3627" s="11" t="s">
        <v>1155</v>
      </c>
      <c r="K3627" s="11" t="s">
        <v>1261</v>
      </c>
      <c r="L3627" s="11" t="s">
        <v>1265</v>
      </c>
      <c r="M3627" s="11" t="s">
        <v>1272</v>
      </c>
      <c r="N3627" s="10">
        <v>42523</v>
      </c>
      <c r="O3627" s="12">
        <v>388</v>
      </c>
      <c r="P3627" s="12">
        <v>647</v>
      </c>
      <c r="Q3627" s="12">
        <v>259</v>
      </c>
      <c r="R3627" s="11">
        <v>19</v>
      </c>
      <c r="S3627" s="12">
        <v>12293</v>
      </c>
      <c r="T3627" s="13">
        <v>7.0000000000000007E-2</v>
      </c>
      <c r="U3627" s="12">
        <v>860.5100000000001</v>
      </c>
      <c r="V3627" s="12">
        <v>11432.49</v>
      </c>
      <c r="W3627" s="12">
        <v>122</v>
      </c>
      <c r="X3627" s="12">
        <v>11940</v>
      </c>
      <c r="Y3627" s="14">
        <f>+DAY('TABLA PRINCIPAL'!$B3627)</f>
        <v>31</v>
      </c>
      <c r="Z3627" s="14">
        <f>+MONTH('TABLA PRINCIPAL'!$B3627)</f>
        <v>5</v>
      </c>
      <c r="AA3627" s="14">
        <f>+YEAR('TABLA PRINCIPAL'!$B3627)</f>
        <v>2016</v>
      </c>
      <c r="AB3627" s="22" t="str">
        <f>+IF(Ventas_Oficina[[#This Row],[Total del pedido]]&gt;=100000,"SI","NO")</f>
        <v>NO</v>
      </c>
      <c r="AC3627" s="22" t="str">
        <f>+_xlfn.XLOOKUP(Ventas_Oficina[[#This Row],[Nº de artículo]],AUXILIAR!A3625:A8535,AUXILIAR!D3625:D8535,"Error",0)</f>
        <v>No enviado a tiempo</v>
      </c>
      <c r="AD3627" s="22" t="str">
        <f>+IF(AND(Ventas_Oficina[[#This Row],[Total]]&gt;75000,Ventas_Oficina[[#This Row],[Envio a tiempo]]="Enviado a tiempo"),"Buena Venta","Venta Mala")</f>
        <v>Venta Mala</v>
      </c>
    </row>
    <row r="3628" spans="1:30" x14ac:dyDescent="0.25">
      <c r="A3628" s="25">
        <v>1575658</v>
      </c>
      <c r="B3628" s="5">
        <v>41496</v>
      </c>
      <c r="C3628" s="6" t="s">
        <v>535</v>
      </c>
      <c r="D3628" s="6" t="s">
        <v>68</v>
      </c>
      <c r="E3628" s="6" t="s">
        <v>12</v>
      </c>
      <c r="F3628" s="6" t="s">
        <v>13</v>
      </c>
      <c r="G3628" s="6" t="s">
        <v>1008</v>
      </c>
      <c r="H3628" s="6" t="s">
        <v>14</v>
      </c>
      <c r="I3628" s="6" t="s">
        <v>1013</v>
      </c>
      <c r="J3628" s="6" t="s">
        <v>1096</v>
      </c>
      <c r="K3628" s="6" t="s">
        <v>1261</v>
      </c>
      <c r="L3628" s="6" t="s">
        <v>1265</v>
      </c>
      <c r="M3628" s="6" t="s">
        <v>1272</v>
      </c>
      <c r="N3628" s="5">
        <v>41498</v>
      </c>
      <c r="O3628" s="7">
        <v>419</v>
      </c>
      <c r="P3628" s="7">
        <v>1023</v>
      </c>
      <c r="Q3628" s="7">
        <v>604</v>
      </c>
      <c r="R3628" s="6">
        <v>1</v>
      </c>
      <c r="S3628" s="7">
        <v>1023</v>
      </c>
      <c r="T3628" s="8">
        <v>0</v>
      </c>
      <c r="U3628" s="7">
        <v>0</v>
      </c>
      <c r="V3628" s="7">
        <v>1023</v>
      </c>
      <c r="W3628" s="7">
        <v>468</v>
      </c>
      <c r="X3628" s="7">
        <v>26394</v>
      </c>
      <c r="Y3628" s="9">
        <f>+DAY('TABLA PRINCIPAL'!$B3628)</f>
        <v>10</v>
      </c>
      <c r="Z3628" s="9">
        <f>+MONTH('TABLA PRINCIPAL'!$B3628)</f>
        <v>8</v>
      </c>
      <c r="AA3628" s="9">
        <f>+YEAR('TABLA PRINCIPAL'!$B3628)</f>
        <v>2013</v>
      </c>
      <c r="AB3628" s="22" t="str">
        <f>+IF(Ventas_Oficina[[#This Row],[Total del pedido]]&gt;=100000,"SI","NO")</f>
        <v>NO</v>
      </c>
      <c r="AC3628" s="22" t="str">
        <f>+_xlfn.XLOOKUP(Ventas_Oficina[[#This Row],[Nº de artículo]],AUXILIAR!A3626:A8536,AUXILIAR!D3626:D8536,"Error",0)</f>
        <v>Enviado a tiempo</v>
      </c>
      <c r="AD3628" s="22" t="str">
        <f>+IF(AND(Ventas_Oficina[[#This Row],[Total]]&gt;75000,Ventas_Oficina[[#This Row],[Envio a tiempo]]="Enviado a tiempo"),"Buena Venta","Venta Mala")</f>
        <v>Venta Mala</v>
      </c>
    </row>
    <row r="3629" spans="1:30" x14ac:dyDescent="0.25">
      <c r="A3629" s="26">
        <v>1575658</v>
      </c>
      <c r="B3629" s="10">
        <v>42369</v>
      </c>
      <c r="C3629" s="11" t="s">
        <v>368</v>
      </c>
      <c r="D3629" s="11" t="s">
        <v>369</v>
      </c>
      <c r="E3629" s="11" t="s">
        <v>4</v>
      </c>
      <c r="F3629" s="11" t="s">
        <v>5</v>
      </c>
      <c r="G3629" s="11" t="s">
        <v>1010</v>
      </c>
      <c r="H3629" s="11" t="s">
        <v>9</v>
      </c>
      <c r="I3629" s="11" t="s">
        <v>1013</v>
      </c>
      <c r="J3629" s="11" t="s">
        <v>1056</v>
      </c>
      <c r="K3629" s="11" t="s">
        <v>1261</v>
      </c>
      <c r="L3629" s="11" t="s">
        <v>1265</v>
      </c>
      <c r="M3629" s="11" t="s">
        <v>1272</v>
      </c>
      <c r="N3629" s="10">
        <v>42370</v>
      </c>
      <c r="O3629" s="12">
        <v>352</v>
      </c>
      <c r="P3629" s="12">
        <v>568</v>
      </c>
      <c r="Q3629" s="12">
        <v>216</v>
      </c>
      <c r="R3629" s="11">
        <v>50</v>
      </c>
      <c r="S3629" s="12">
        <v>28400</v>
      </c>
      <c r="T3629" s="13">
        <v>7.0000000000000007E-2</v>
      </c>
      <c r="U3629" s="12">
        <v>1988.0000000000002</v>
      </c>
      <c r="V3629" s="12">
        <v>26412</v>
      </c>
      <c r="W3629" s="12">
        <v>139</v>
      </c>
      <c r="X3629" s="12">
        <v>27892</v>
      </c>
      <c r="Y3629" s="14">
        <f>+DAY('TABLA PRINCIPAL'!$B3629)</f>
        <v>31</v>
      </c>
      <c r="Z3629" s="14">
        <f>+MONTH('TABLA PRINCIPAL'!$B3629)</f>
        <v>12</v>
      </c>
      <c r="AA3629" s="14">
        <f>+YEAR('TABLA PRINCIPAL'!$B3629)</f>
        <v>2015</v>
      </c>
      <c r="AB3629" s="22" t="str">
        <f>+IF(Ventas_Oficina[[#This Row],[Total del pedido]]&gt;=100000,"SI","NO")</f>
        <v>NO</v>
      </c>
      <c r="AC3629" s="22" t="str">
        <f>+_xlfn.XLOOKUP(Ventas_Oficina[[#This Row],[Nº de artículo]],AUXILIAR!A3627:A8537,AUXILIAR!D3627:D8537,"Error",0)</f>
        <v>Enviado a tiempo</v>
      </c>
      <c r="AD3629" s="22" t="str">
        <f>+IF(AND(Ventas_Oficina[[#This Row],[Total]]&gt;75000,Ventas_Oficina[[#This Row],[Envio a tiempo]]="Enviado a tiempo"),"Buena Venta","Venta Mala")</f>
        <v>Venta Mala</v>
      </c>
    </row>
    <row r="3630" spans="1:30" x14ac:dyDescent="0.25">
      <c r="A3630" s="25">
        <v>1575658</v>
      </c>
      <c r="B3630" s="5">
        <v>42151</v>
      </c>
      <c r="C3630" s="6" t="s">
        <v>519</v>
      </c>
      <c r="D3630" s="6" t="s">
        <v>520</v>
      </c>
      <c r="E3630" s="6" t="s">
        <v>4</v>
      </c>
      <c r="F3630" s="6" t="s">
        <v>5</v>
      </c>
      <c r="G3630" s="6" t="s">
        <v>1010</v>
      </c>
      <c r="H3630" s="6" t="s">
        <v>106</v>
      </c>
      <c r="I3630" s="6" t="s">
        <v>1013</v>
      </c>
      <c r="J3630" s="6" t="s">
        <v>1128</v>
      </c>
      <c r="K3630" s="6" t="s">
        <v>1261</v>
      </c>
      <c r="L3630" s="6" t="s">
        <v>1267</v>
      </c>
      <c r="M3630" s="6" t="s">
        <v>1272</v>
      </c>
      <c r="N3630" s="5">
        <v>42153</v>
      </c>
      <c r="O3630" s="7">
        <v>105</v>
      </c>
      <c r="P3630" s="7">
        <v>195</v>
      </c>
      <c r="Q3630" s="7">
        <v>90</v>
      </c>
      <c r="R3630" s="6">
        <v>19</v>
      </c>
      <c r="S3630" s="7">
        <v>3705</v>
      </c>
      <c r="T3630" s="8">
        <v>0.03</v>
      </c>
      <c r="U3630" s="7">
        <v>111.14999999999999</v>
      </c>
      <c r="V3630" s="7">
        <v>3593.85</v>
      </c>
      <c r="W3630" s="7">
        <v>163</v>
      </c>
      <c r="X3630" s="7">
        <v>12855</v>
      </c>
      <c r="Y3630" s="9">
        <f>+DAY('TABLA PRINCIPAL'!$B3630)</f>
        <v>27</v>
      </c>
      <c r="Z3630" s="9">
        <f>+MONTH('TABLA PRINCIPAL'!$B3630)</f>
        <v>5</v>
      </c>
      <c r="AA3630" s="9">
        <f>+YEAR('TABLA PRINCIPAL'!$B3630)</f>
        <v>2015</v>
      </c>
      <c r="AB3630" s="22" t="str">
        <f>+IF(Ventas_Oficina[[#This Row],[Total del pedido]]&gt;=100000,"SI","NO")</f>
        <v>NO</v>
      </c>
      <c r="AC3630" s="22" t="str">
        <f>+_xlfn.XLOOKUP(Ventas_Oficina[[#This Row],[Nº de artículo]],AUXILIAR!A3628:A8538,AUXILIAR!D3628:D8538,"Error",0)</f>
        <v>No enviado a tiempo</v>
      </c>
      <c r="AD3630" s="22" t="str">
        <f>+IF(AND(Ventas_Oficina[[#This Row],[Total]]&gt;75000,Ventas_Oficina[[#This Row],[Envio a tiempo]]="Enviado a tiempo"),"Buena Venta","Venta Mala")</f>
        <v>Venta Mala</v>
      </c>
    </row>
    <row r="3631" spans="1:30" x14ac:dyDescent="0.25">
      <c r="A3631" s="26">
        <v>1575658</v>
      </c>
      <c r="B3631" s="10">
        <v>42242</v>
      </c>
      <c r="C3631" s="11" t="s">
        <v>288</v>
      </c>
      <c r="D3631" s="11" t="s">
        <v>133</v>
      </c>
      <c r="E3631" s="11" t="s">
        <v>12</v>
      </c>
      <c r="F3631" s="11" t="s">
        <v>13</v>
      </c>
      <c r="G3631" s="11" t="s">
        <v>1008</v>
      </c>
      <c r="H3631" s="11" t="s">
        <v>42</v>
      </c>
      <c r="I3631" s="11" t="s">
        <v>1016</v>
      </c>
      <c r="J3631" s="11" t="s">
        <v>1062</v>
      </c>
      <c r="K3631" s="11" t="s">
        <v>1262</v>
      </c>
      <c r="L3631" s="11" t="s">
        <v>1266</v>
      </c>
      <c r="M3631" s="11" t="s">
        <v>1272</v>
      </c>
      <c r="N3631" s="10">
        <v>42244</v>
      </c>
      <c r="O3631" s="12">
        <v>639</v>
      </c>
      <c r="P3631" s="12">
        <v>1998</v>
      </c>
      <c r="Q3631" s="12">
        <v>1359</v>
      </c>
      <c r="R3631" s="11">
        <v>1</v>
      </c>
      <c r="S3631" s="12">
        <v>1998</v>
      </c>
      <c r="T3631" s="13">
        <v>0.01</v>
      </c>
      <c r="U3631" s="12">
        <v>19.98</v>
      </c>
      <c r="V3631" s="12">
        <v>1978.02</v>
      </c>
      <c r="W3631" s="12">
        <v>400</v>
      </c>
      <c r="X3631" s="12">
        <v>19604</v>
      </c>
      <c r="Y3631" s="14">
        <f>+DAY('TABLA PRINCIPAL'!$B3631)</f>
        <v>26</v>
      </c>
      <c r="Z3631" s="14">
        <f>+MONTH('TABLA PRINCIPAL'!$B3631)</f>
        <v>8</v>
      </c>
      <c r="AA3631" s="14">
        <f>+YEAR('TABLA PRINCIPAL'!$B3631)</f>
        <v>2015</v>
      </c>
      <c r="AB3631" s="22" t="str">
        <f>+IF(Ventas_Oficina[[#This Row],[Total del pedido]]&gt;=100000,"SI","NO")</f>
        <v>NO</v>
      </c>
      <c r="AC3631" s="22" t="str">
        <f>+_xlfn.XLOOKUP(Ventas_Oficina[[#This Row],[Nº de artículo]],AUXILIAR!A3629:A8539,AUXILIAR!D3629:D8539,"Error",0)</f>
        <v>Enviado a tiempo</v>
      </c>
      <c r="AD3631" s="22" t="str">
        <f>+IF(AND(Ventas_Oficina[[#This Row],[Total]]&gt;75000,Ventas_Oficina[[#This Row],[Envio a tiempo]]="Enviado a tiempo"),"Buena Venta","Venta Mala")</f>
        <v>Venta Mala</v>
      </c>
    </row>
    <row r="3632" spans="1:30" x14ac:dyDescent="0.25">
      <c r="A3632" s="25">
        <v>1575658</v>
      </c>
      <c r="B3632" s="5">
        <v>42255</v>
      </c>
      <c r="C3632" s="6" t="s">
        <v>168</v>
      </c>
      <c r="D3632" s="6" t="s">
        <v>110</v>
      </c>
      <c r="E3632" s="6" t="s">
        <v>12</v>
      </c>
      <c r="F3632" s="6" t="s">
        <v>13</v>
      </c>
      <c r="G3632" s="6" t="s">
        <v>1008</v>
      </c>
      <c r="H3632" s="6" t="s">
        <v>14</v>
      </c>
      <c r="I3632" s="6" t="s">
        <v>1016</v>
      </c>
      <c r="J3632" s="6" t="s">
        <v>1085</v>
      </c>
      <c r="K3632" s="6" t="s">
        <v>1261</v>
      </c>
      <c r="L3632" s="6" t="s">
        <v>1266</v>
      </c>
      <c r="M3632" s="6" t="s">
        <v>1272</v>
      </c>
      <c r="N3632" s="5">
        <v>42257</v>
      </c>
      <c r="O3632" s="7">
        <v>384</v>
      </c>
      <c r="P3632" s="7">
        <v>630</v>
      </c>
      <c r="Q3632" s="7">
        <v>246</v>
      </c>
      <c r="R3632" s="6">
        <v>21</v>
      </c>
      <c r="S3632" s="7">
        <v>13230</v>
      </c>
      <c r="T3632" s="8">
        <v>7.0000000000000007E-2</v>
      </c>
      <c r="U3632" s="7">
        <v>926.10000000000014</v>
      </c>
      <c r="V3632" s="7">
        <v>12303.9</v>
      </c>
      <c r="W3632" s="7">
        <v>50</v>
      </c>
      <c r="X3632" s="7">
        <v>22852</v>
      </c>
      <c r="Y3632" s="9">
        <f>+DAY('TABLA PRINCIPAL'!$B3632)</f>
        <v>8</v>
      </c>
      <c r="Z3632" s="9">
        <f>+MONTH('TABLA PRINCIPAL'!$B3632)</f>
        <v>9</v>
      </c>
      <c r="AA3632" s="9">
        <f>+YEAR('TABLA PRINCIPAL'!$B3632)</f>
        <v>2015</v>
      </c>
      <c r="AB3632" s="22" t="str">
        <f>+IF(Ventas_Oficina[[#This Row],[Total del pedido]]&gt;=100000,"SI","NO")</f>
        <v>NO</v>
      </c>
      <c r="AC3632" s="22" t="str">
        <f>+_xlfn.XLOOKUP(Ventas_Oficina[[#This Row],[Nº de artículo]],AUXILIAR!A3630:A8540,AUXILIAR!D3630:D8540,"Error",0)</f>
        <v>Enviado a tiempo</v>
      </c>
      <c r="AD3632" s="22" t="str">
        <f>+IF(AND(Ventas_Oficina[[#This Row],[Total]]&gt;75000,Ventas_Oficina[[#This Row],[Envio a tiempo]]="Enviado a tiempo"),"Buena Venta","Venta Mala")</f>
        <v>Venta Mala</v>
      </c>
    </row>
    <row r="3633" spans="1:30" x14ac:dyDescent="0.25">
      <c r="A3633" s="26">
        <v>1575658</v>
      </c>
      <c r="B3633" s="10">
        <v>42423</v>
      </c>
      <c r="C3633" s="11" t="s">
        <v>806</v>
      </c>
      <c r="D3633" s="11" t="s">
        <v>807</v>
      </c>
      <c r="E3633" s="11" t="s">
        <v>4</v>
      </c>
      <c r="F3633" s="11" t="s">
        <v>5</v>
      </c>
      <c r="G3633" s="11" t="s">
        <v>1008</v>
      </c>
      <c r="H3633" s="11" t="s">
        <v>39</v>
      </c>
      <c r="I3633" s="11" t="s">
        <v>1016</v>
      </c>
      <c r="J3633" s="11" t="s">
        <v>1082</v>
      </c>
      <c r="K3633" s="11" t="s">
        <v>1261</v>
      </c>
      <c r="L3633" s="11" t="s">
        <v>1265</v>
      </c>
      <c r="M3633" s="11" t="s">
        <v>1272</v>
      </c>
      <c r="N3633" s="10">
        <v>42424</v>
      </c>
      <c r="O3633" s="12">
        <v>2197</v>
      </c>
      <c r="P3633" s="12">
        <v>3544</v>
      </c>
      <c r="Q3633" s="12">
        <v>1347</v>
      </c>
      <c r="R3633" s="11">
        <v>25</v>
      </c>
      <c r="S3633" s="12">
        <v>88600</v>
      </c>
      <c r="T3633" s="13">
        <v>0.03</v>
      </c>
      <c r="U3633" s="12">
        <v>2658</v>
      </c>
      <c r="V3633" s="12">
        <v>85942</v>
      </c>
      <c r="W3633" s="12">
        <v>492</v>
      </c>
      <c r="X3633" s="12">
        <v>154895</v>
      </c>
      <c r="Y3633" s="14">
        <f>+DAY('TABLA PRINCIPAL'!$B3633)</f>
        <v>23</v>
      </c>
      <c r="Z3633" s="14">
        <f>+MONTH('TABLA PRINCIPAL'!$B3633)</f>
        <v>2</v>
      </c>
      <c r="AA3633" s="14">
        <f>+YEAR('TABLA PRINCIPAL'!$B3633)</f>
        <v>2016</v>
      </c>
      <c r="AB3633" s="22" t="str">
        <f>+IF(Ventas_Oficina[[#This Row],[Total del pedido]]&gt;=100000,"SI","NO")</f>
        <v>NO</v>
      </c>
      <c r="AC3633" s="22" t="str">
        <f>+_xlfn.XLOOKUP(Ventas_Oficina[[#This Row],[Nº de artículo]],AUXILIAR!A3631:A8541,AUXILIAR!D3631:D8541,"Error",0)</f>
        <v>Enviado a tiempo</v>
      </c>
      <c r="AD3633" s="22" t="str">
        <f>+IF(AND(Ventas_Oficina[[#This Row],[Total]]&gt;75000,Ventas_Oficina[[#This Row],[Envio a tiempo]]="Enviado a tiempo"),"Buena Venta","Venta Mala")</f>
        <v>Buena Venta</v>
      </c>
    </row>
    <row r="3634" spans="1:30" x14ac:dyDescent="0.25">
      <c r="A3634" s="25">
        <v>1575658</v>
      </c>
      <c r="B3634" s="5">
        <v>42511</v>
      </c>
      <c r="C3634" s="6" t="s">
        <v>75</v>
      </c>
      <c r="D3634" s="6" t="s">
        <v>76</v>
      </c>
      <c r="E3634" s="6" t="s">
        <v>4</v>
      </c>
      <c r="F3634" s="6" t="s">
        <v>5</v>
      </c>
      <c r="G3634" s="6" t="s">
        <v>1007</v>
      </c>
      <c r="H3634" s="6" t="s">
        <v>17</v>
      </c>
      <c r="I3634" s="6" t="s">
        <v>1013</v>
      </c>
      <c r="J3634" s="6" t="s">
        <v>1049</v>
      </c>
      <c r="K3634" s="6" t="s">
        <v>1261</v>
      </c>
      <c r="L3634" s="6" t="s">
        <v>1265</v>
      </c>
      <c r="M3634" s="6" t="s">
        <v>1272</v>
      </c>
      <c r="N3634" s="5">
        <v>42511</v>
      </c>
      <c r="O3634" s="7">
        <v>184</v>
      </c>
      <c r="P3634" s="7">
        <v>288</v>
      </c>
      <c r="Q3634" s="7">
        <v>104</v>
      </c>
      <c r="R3634" s="6">
        <v>16</v>
      </c>
      <c r="S3634" s="7">
        <v>4608</v>
      </c>
      <c r="T3634" s="8">
        <v>0</v>
      </c>
      <c r="U3634" s="7">
        <v>0</v>
      </c>
      <c r="V3634" s="7">
        <v>4608</v>
      </c>
      <c r="W3634" s="7">
        <v>99</v>
      </c>
      <c r="X3634" s="7">
        <v>2647</v>
      </c>
      <c r="Y3634" s="9">
        <f>+DAY('TABLA PRINCIPAL'!$B3634)</f>
        <v>21</v>
      </c>
      <c r="Z3634" s="9">
        <f>+MONTH('TABLA PRINCIPAL'!$B3634)</f>
        <v>5</v>
      </c>
      <c r="AA3634" s="9">
        <f>+YEAR('TABLA PRINCIPAL'!$B3634)</f>
        <v>2016</v>
      </c>
      <c r="AB3634" s="22" t="str">
        <f>+IF(Ventas_Oficina[[#This Row],[Total del pedido]]&gt;=100000,"SI","NO")</f>
        <v>NO</v>
      </c>
      <c r="AC3634" s="22" t="str">
        <f>+_xlfn.XLOOKUP(Ventas_Oficina[[#This Row],[Nº de artículo]],AUXILIAR!A3632:A8542,AUXILIAR!D3632:D8542,"Error",0)</f>
        <v>No enviado a tiempo</v>
      </c>
      <c r="AD3634" s="22" t="str">
        <f>+IF(AND(Ventas_Oficina[[#This Row],[Total]]&gt;75000,Ventas_Oficina[[#This Row],[Envio a tiempo]]="Enviado a tiempo"),"Buena Venta","Venta Mala")</f>
        <v>Venta Mala</v>
      </c>
    </row>
    <row r="3635" spans="1:30" x14ac:dyDescent="0.25">
      <c r="A3635" s="26">
        <v>1575658</v>
      </c>
      <c r="B3635" s="10">
        <v>41624</v>
      </c>
      <c r="C3635" s="11" t="s">
        <v>20</v>
      </c>
      <c r="D3635" s="11" t="s">
        <v>21</v>
      </c>
      <c r="E3635" s="11" t="s">
        <v>4</v>
      </c>
      <c r="F3635" s="11" t="s">
        <v>5</v>
      </c>
      <c r="G3635" s="11" t="s">
        <v>1009</v>
      </c>
      <c r="H3635" s="11" t="s">
        <v>6</v>
      </c>
      <c r="I3635" s="11" t="s">
        <v>1013</v>
      </c>
      <c r="J3635" s="11" t="s">
        <v>1076</v>
      </c>
      <c r="K3635" s="11" t="s">
        <v>1261</v>
      </c>
      <c r="L3635" s="11" t="s">
        <v>1267</v>
      </c>
      <c r="M3635" s="11" t="s">
        <v>1272</v>
      </c>
      <c r="N3635" s="10">
        <v>41626</v>
      </c>
      <c r="O3635" s="12">
        <v>218</v>
      </c>
      <c r="P3635" s="12">
        <v>352</v>
      </c>
      <c r="Q3635" s="12">
        <v>134</v>
      </c>
      <c r="R3635" s="11">
        <v>48</v>
      </c>
      <c r="S3635" s="12">
        <v>16896</v>
      </c>
      <c r="T3635" s="13">
        <v>7.0000000000000007E-2</v>
      </c>
      <c r="U3635" s="12">
        <v>1182.72</v>
      </c>
      <c r="V3635" s="12">
        <v>15713.28</v>
      </c>
      <c r="W3635" s="12">
        <v>683</v>
      </c>
      <c r="X3635" s="12">
        <v>2610</v>
      </c>
      <c r="Y3635" s="14">
        <f>+DAY('TABLA PRINCIPAL'!$B3635)</f>
        <v>16</v>
      </c>
      <c r="Z3635" s="14">
        <f>+MONTH('TABLA PRINCIPAL'!$B3635)</f>
        <v>12</v>
      </c>
      <c r="AA3635" s="14">
        <f>+YEAR('TABLA PRINCIPAL'!$B3635)</f>
        <v>2013</v>
      </c>
      <c r="AB3635" s="22" t="str">
        <f>+IF(Ventas_Oficina[[#This Row],[Total del pedido]]&gt;=100000,"SI","NO")</f>
        <v>NO</v>
      </c>
      <c r="AC3635" s="22" t="str">
        <f>+_xlfn.XLOOKUP(Ventas_Oficina[[#This Row],[Nº de artículo]],AUXILIAR!A3633:A8543,AUXILIAR!D3633:D8543,"Error",0)</f>
        <v>No enviado a tiempo</v>
      </c>
      <c r="AD3635" s="22" t="str">
        <f>+IF(AND(Ventas_Oficina[[#This Row],[Total]]&gt;75000,Ventas_Oficina[[#This Row],[Envio a tiempo]]="Enviado a tiempo"),"Buena Venta","Venta Mala")</f>
        <v>Venta Mala</v>
      </c>
    </row>
    <row r="3636" spans="1:30" x14ac:dyDescent="0.25">
      <c r="A3636" s="25">
        <v>1575658</v>
      </c>
      <c r="B3636" s="5">
        <v>42386</v>
      </c>
      <c r="C3636" s="6" t="s">
        <v>430</v>
      </c>
      <c r="D3636" s="6" t="s">
        <v>19</v>
      </c>
      <c r="E3636" s="6" t="s">
        <v>4</v>
      </c>
      <c r="F3636" s="6" t="s">
        <v>5</v>
      </c>
      <c r="G3636" s="6" t="s">
        <v>1010</v>
      </c>
      <c r="H3636" s="6" t="s">
        <v>6</v>
      </c>
      <c r="I3636" s="6" t="s">
        <v>1014</v>
      </c>
      <c r="J3636" s="6" t="s">
        <v>1196</v>
      </c>
      <c r="K3636" s="6" t="s">
        <v>1261</v>
      </c>
      <c r="L3636" s="6" t="s">
        <v>1266</v>
      </c>
      <c r="M3636" s="6" t="s">
        <v>1272</v>
      </c>
      <c r="N3636" s="5">
        <v>42388</v>
      </c>
      <c r="O3636" s="7">
        <v>184</v>
      </c>
      <c r="P3636" s="7">
        <v>288</v>
      </c>
      <c r="Q3636" s="7">
        <v>104</v>
      </c>
      <c r="R3636" s="6">
        <v>45</v>
      </c>
      <c r="S3636" s="7">
        <v>12960</v>
      </c>
      <c r="T3636" s="8">
        <v>0.02</v>
      </c>
      <c r="U3636" s="7">
        <v>259.2</v>
      </c>
      <c r="V3636" s="7">
        <v>12700.8</v>
      </c>
      <c r="W3636" s="7">
        <v>533</v>
      </c>
      <c r="X3636" s="7">
        <v>36882</v>
      </c>
      <c r="Y3636" s="9">
        <f>+DAY('TABLA PRINCIPAL'!$B3636)</f>
        <v>17</v>
      </c>
      <c r="Z3636" s="9">
        <f>+MONTH('TABLA PRINCIPAL'!$B3636)</f>
        <v>1</v>
      </c>
      <c r="AA3636" s="9">
        <f>+YEAR('TABLA PRINCIPAL'!$B3636)</f>
        <v>2016</v>
      </c>
      <c r="AB3636" s="22" t="str">
        <f>+IF(Ventas_Oficina[[#This Row],[Total del pedido]]&gt;=100000,"SI","NO")</f>
        <v>NO</v>
      </c>
      <c r="AC3636" s="22" t="str">
        <f>+_xlfn.XLOOKUP(Ventas_Oficina[[#This Row],[Nº de artículo]],AUXILIAR!A3634:A8544,AUXILIAR!D3634:D8544,"Error",0)</f>
        <v>Enviado a tiempo</v>
      </c>
      <c r="AD3636" s="22" t="str">
        <f>+IF(AND(Ventas_Oficina[[#This Row],[Total]]&gt;75000,Ventas_Oficina[[#This Row],[Envio a tiempo]]="Enviado a tiempo"),"Buena Venta","Venta Mala")</f>
        <v>Venta Mala</v>
      </c>
    </row>
    <row r="3637" spans="1:30" x14ac:dyDescent="0.25">
      <c r="A3637" s="26">
        <v>1576023</v>
      </c>
      <c r="B3637" s="10">
        <v>42448</v>
      </c>
      <c r="C3637" s="11" t="s">
        <v>251</v>
      </c>
      <c r="D3637" s="11" t="s">
        <v>33</v>
      </c>
      <c r="E3637" s="11" t="s">
        <v>4</v>
      </c>
      <c r="F3637" s="11" t="s">
        <v>5</v>
      </c>
      <c r="G3637" s="11" t="s">
        <v>1007</v>
      </c>
      <c r="H3637" s="11" t="s">
        <v>34</v>
      </c>
      <c r="I3637" s="11" t="s">
        <v>1014</v>
      </c>
      <c r="J3637" s="11" t="s">
        <v>1249</v>
      </c>
      <c r="K3637" s="11" t="s">
        <v>1261</v>
      </c>
      <c r="L3637" s="11" t="s">
        <v>1265</v>
      </c>
      <c r="M3637" s="11" t="s">
        <v>1272</v>
      </c>
      <c r="N3637" s="10">
        <v>42449</v>
      </c>
      <c r="O3637" s="12">
        <v>176</v>
      </c>
      <c r="P3637" s="12">
        <v>294</v>
      </c>
      <c r="Q3637" s="12">
        <v>118</v>
      </c>
      <c r="R3637" s="11">
        <v>25</v>
      </c>
      <c r="S3637" s="12">
        <v>7350</v>
      </c>
      <c r="T3637" s="13">
        <v>0.01</v>
      </c>
      <c r="U3637" s="12">
        <v>73.5</v>
      </c>
      <c r="V3637" s="12">
        <v>7276.5</v>
      </c>
      <c r="W3637" s="12">
        <v>81</v>
      </c>
      <c r="X3637" s="12">
        <v>3385</v>
      </c>
      <c r="Y3637" s="14">
        <f>+DAY('TABLA PRINCIPAL'!$B3637)</f>
        <v>19</v>
      </c>
      <c r="Z3637" s="14">
        <f>+MONTH('TABLA PRINCIPAL'!$B3637)</f>
        <v>3</v>
      </c>
      <c r="AA3637" s="14">
        <f>+YEAR('TABLA PRINCIPAL'!$B3637)</f>
        <v>2016</v>
      </c>
      <c r="AB3637" s="22" t="str">
        <f>+IF(Ventas_Oficina[[#This Row],[Total del pedido]]&gt;=100000,"SI","NO")</f>
        <v>NO</v>
      </c>
      <c r="AC3637" s="22" t="str">
        <f>+_xlfn.XLOOKUP(Ventas_Oficina[[#This Row],[Nº de artículo]],AUXILIAR!A3635:A8545,AUXILIAR!D3635:D8545,"Error",0)</f>
        <v>No enviado a tiempo</v>
      </c>
      <c r="AD3637" s="22" t="str">
        <f>+IF(AND(Ventas_Oficina[[#This Row],[Total]]&gt;75000,Ventas_Oficina[[#This Row],[Envio a tiempo]]="Enviado a tiempo"),"Buena Venta","Venta Mala")</f>
        <v>Venta Mala</v>
      </c>
    </row>
    <row r="3638" spans="1:30" x14ac:dyDescent="0.25">
      <c r="A3638" s="25">
        <v>1576023</v>
      </c>
      <c r="B3638" s="5">
        <v>42240</v>
      </c>
      <c r="C3638" s="6" t="s">
        <v>874</v>
      </c>
      <c r="D3638" s="6" t="s">
        <v>211</v>
      </c>
      <c r="E3638" s="6" t="s">
        <v>4</v>
      </c>
      <c r="F3638" s="6" t="s">
        <v>5</v>
      </c>
      <c r="G3638" s="6" t="s">
        <v>1010</v>
      </c>
      <c r="H3638" s="6" t="s">
        <v>34</v>
      </c>
      <c r="I3638" s="6" t="s">
        <v>1014</v>
      </c>
      <c r="J3638" s="6" t="s">
        <v>1022</v>
      </c>
      <c r="K3638" s="6" t="s">
        <v>1261</v>
      </c>
      <c r="L3638" s="6" t="s">
        <v>1265</v>
      </c>
      <c r="M3638" s="6" t="s">
        <v>1272</v>
      </c>
      <c r="N3638" s="5">
        <v>42242</v>
      </c>
      <c r="O3638" s="7">
        <v>153</v>
      </c>
      <c r="P3638" s="7">
        <v>278</v>
      </c>
      <c r="Q3638" s="7">
        <v>125</v>
      </c>
      <c r="R3638" s="6">
        <v>27</v>
      </c>
      <c r="S3638" s="7">
        <v>7506</v>
      </c>
      <c r="T3638" s="8">
        <v>0.05</v>
      </c>
      <c r="U3638" s="7">
        <v>375.3</v>
      </c>
      <c r="V3638" s="7">
        <v>7130.7</v>
      </c>
      <c r="W3638" s="7">
        <v>134</v>
      </c>
      <c r="X3638" s="7">
        <v>3676</v>
      </c>
      <c r="Y3638" s="9">
        <f>+DAY('TABLA PRINCIPAL'!$B3638)</f>
        <v>24</v>
      </c>
      <c r="Z3638" s="9">
        <f>+MONTH('TABLA PRINCIPAL'!$B3638)</f>
        <v>8</v>
      </c>
      <c r="AA3638" s="9">
        <f>+YEAR('TABLA PRINCIPAL'!$B3638)</f>
        <v>2015</v>
      </c>
      <c r="AB3638" s="22" t="str">
        <f>+IF(Ventas_Oficina[[#This Row],[Total del pedido]]&gt;=100000,"SI","NO")</f>
        <v>NO</v>
      </c>
      <c r="AC3638" s="22" t="str">
        <f>+_xlfn.XLOOKUP(Ventas_Oficina[[#This Row],[Nº de artículo]],AUXILIAR!A3636:A8546,AUXILIAR!D3636:D8546,"Error",0)</f>
        <v>No enviado a tiempo</v>
      </c>
      <c r="AD3638" s="22" t="str">
        <f>+IF(AND(Ventas_Oficina[[#This Row],[Total]]&gt;75000,Ventas_Oficina[[#This Row],[Envio a tiempo]]="Enviado a tiempo"),"Buena Venta","Venta Mala")</f>
        <v>Venta Mala</v>
      </c>
    </row>
    <row r="3639" spans="1:30" x14ac:dyDescent="0.25">
      <c r="A3639" s="26">
        <v>1576023</v>
      </c>
      <c r="B3639" s="10">
        <v>42639</v>
      </c>
      <c r="C3639" s="11" t="s">
        <v>388</v>
      </c>
      <c r="D3639" s="11" t="s">
        <v>36</v>
      </c>
      <c r="E3639" s="11" t="s">
        <v>12</v>
      </c>
      <c r="F3639" s="11" t="s">
        <v>13</v>
      </c>
      <c r="G3639" s="11" t="s">
        <v>1008</v>
      </c>
      <c r="H3639" s="11" t="s">
        <v>14</v>
      </c>
      <c r="I3639" s="11" t="s">
        <v>1014</v>
      </c>
      <c r="J3639" s="11" t="s">
        <v>1061</v>
      </c>
      <c r="K3639" s="11" t="s">
        <v>1261</v>
      </c>
      <c r="L3639" s="11" t="s">
        <v>1265</v>
      </c>
      <c r="M3639" s="11" t="s">
        <v>1272</v>
      </c>
      <c r="N3639" s="10">
        <v>42648</v>
      </c>
      <c r="O3639" s="12">
        <v>94</v>
      </c>
      <c r="P3639" s="12">
        <v>208</v>
      </c>
      <c r="Q3639" s="12">
        <v>114</v>
      </c>
      <c r="R3639" s="11">
        <v>30</v>
      </c>
      <c r="S3639" s="12">
        <v>6240</v>
      </c>
      <c r="T3639" s="13">
        <v>0.08</v>
      </c>
      <c r="U3639" s="12">
        <v>499.2</v>
      </c>
      <c r="V3639" s="12">
        <v>5740.8</v>
      </c>
      <c r="W3639" s="12">
        <v>256</v>
      </c>
      <c r="X3639" s="12">
        <v>8678</v>
      </c>
      <c r="Y3639" s="14">
        <f>+DAY('TABLA PRINCIPAL'!$B3639)</f>
        <v>26</v>
      </c>
      <c r="Z3639" s="14">
        <f>+MONTH('TABLA PRINCIPAL'!$B3639)</f>
        <v>9</v>
      </c>
      <c r="AA3639" s="14">
        <f>+YEAR('TABLA PRINCIPAL'!$B3639)</f>
        <v>2016</v>
      </c>
      <c r="AB3639" s="22" t="str">
        <f>+IF(Ventas_Oficina[[#This Row],[Total del pedido]]&gt;=100000,"SI","NO")</f>
        <v>NO</v>
      </c>
      <c r="AC3639" s="22" t="str">
        <f>+_xlfn.XLOOKUP(Ventas_Oficina[[#This Row],[Nº de artículo]],AUXILIAR!A3637:A8547,AUXILIAR!D3637:D8547,"Error",0)</f>
        <v>Enviado a tiempo</v>
      </c>
      <c r="AD3639" s="22" t="str">
        <f>+IF(AND(Ventas_Oficina[[#This Row],[Total]]&gt;75000,Ventas_Oficina[[#This Row],[Envio a tiempo]]="Enviado a tiempo"),"Buena Venta","Venta Mala")</f>
        <v>Venta Mala</v>
      </c>
    </row>
    <row r="3640" spans="1:30" x14ac:dyDescent="0.25">
      <c r="A3640" s="25">
        <v>1576023</v>
      </c>
      <c r="B3640" s="5">
        <v>42426</v>
      </c>
      <c r="C3640" s="6" t="s">
        <v>252</v>
      </c>
      <c r="D3640" s="6" t="s">
        <v>76</v>
      </c>
      <c r="E3640" s="6" t="s">
        <v>4</v>
      </c>
      <c r="F3640" s="6" t="s">
        <v>5</v>
      </c>
      <c r="G3640" s="6" t="s">
        <v>1008</v>
      </c>
      <c r="H3640" s="6" t="s">
        <v>17</v>
      </c>
      <c r="I3640" s="6" t="s">
        <v>1012</v>
      </c>
      <c r="J3640" s="6" t="s">
        <v>1025</v>
      </c>
      <c r="K3640" s="6" t="s">
        <v>1262</v>
      </c>
      <c r="L3640" s="6" t="s">
        <v>1270</v>
      </c>
      <c r="M3640" s="6" t="s">
        <v>1274</v>
      </c>
      <c r="N3640" s="5">
        <v>42433</v>
      </c>
      <c r="O3640" s="7">
        <v>399</v>
      </c>
      <c r="P3640" s="7">
        <v>623</v>
      </c>
      <c r="Q3640" s="7">
        <v>224</v>
      </c>
      <c r="R3640" s="6">
        <v>43</v>
      </c>
      <c r="S3640" s="7">
        <v>26789</v>
      </c>
      <c r="T3640" s="8">
        <v>0.06</v>
      </c>
      <c r="U3640" s="7">
        <v>1607.34</v>
      </c>
      <c r="V3640" s="7">
        <v>25181.66</v>
      </c>
      <c r="W3640" s="7">
        <v>697</v>
      </c>
      <c r="X3640" s="7">
        <v>11068</v>
      </c>
      <c r="Y3640" s="9">
        <f>+DAY('TABLA PRINCIPAL'!$B3640)</f>
        <v>26</v>
      </c>
      <c r="Z3640" s="9">
        <f>+MONTH('TABLA PRINCIPAL'!$B3640)</f>
        <v>2</v>
      </c>
      <c r="AA3640" s="9">
        <f>+YEAR('TABLA PRINCIPAL'!$B3640)</f>
        <v>2016</v>
      </c>
      <c r="AB3640" s="22" t="str">
        <f>+IF(Ventas_Oficina[[#This Row],[Total del pedido]]&gt;=100000,"SI","NO")</f>
        <v>NO</v>
      </c>
      <c r="AC3640" s="22" t="str">
        <f>+_xlfn.XLOOKUP(Ventas_Oficina[[#This Row],[Nº de artículo]],AUXILIAR!A3638:A8548,AUXILIAR!D3638:D8548,"Error",0)</f>
        <v>Enviado a tiempo</v>
      </c>
      <c r="AD3640" s="22" t="str">
        <f>+IF(AND(Ventas_Oficina[[#This Row],[Total]]&gt;75000,Ventas_Oficina[[#This Row],[Envio a tiempo]]="Enviado a tiempo"),"Buena Venta","Venta Mala")</f>
        <v>Venta Mala</v>
      </c>
    </row>
    <row r="3641" spans="1:30" x14ac:dyDescent="0.25">
      <c r="A3641" s="26">
        <v>1576388</v>
      </c>
      <c r="B3641" s="10">
        <v>42348</v>
      </c>
      <c r="C3641" s="11" t="s">
        <v>240</v>
      </c>
      <c r="D3641" s="11" t="s">
        <v>68</v>
      </c>
      <c r="E3641" s="11" t="s">
        <v>12</v>
      </c>
      <c r="F3641" s="11" t="s">
        <v>13</v>
      </c>
      <c r="G3641" s="11" t="s">
        <v>1008</v>
      </c>
      <c r="H3641" s="11" t="s">
        <v>14</v>
      </c>
      <c r="I3641" s="11" t="s">
        <v>1014</v>
      </c>
      <c r="J3641" s="11" t="s">
        <v>1088</v>
      </c>
      <c r="K3641" s="11" t="s">
        <v>1262</v>
      </c>
      <c r="L3641" s="11" t="s">
        <v>1265</v>
      </c>
      <c r="M3641" s="11" t="s">
        <v>1273</v>
      </c>
      <c r="N3641" s="10">
        <v>42350</v>
      </c>
      <c r="O3641" s="12">
        <v>17883</v>
      </c>
      <c r="P3641" s="12">
        <v>41588</v>
      </c>
      <c r="Q3641" s="12">
        <v>23705</v>
      </c>
      <c r="R3641" s="11">
        <v>29</v>
      </c>
      <c r="S3641" s="12">
        <v>1206052</v>
      </c>
      <c r="T3641" s="13">
        <v>0.03</v>
      </c>
      <c r="U3641" s="12">
        <v>36181.56</v>
      </c>
      <c r="V3641" s="12">
        <v>1169870.44</v>
      </c>
      <c r="W3641" s="12">
        <v>1137</v>
      </c>
      <c r="X3641" s="12">
        <v>365362</v>
      </c>
      <c r="Y3641" s="14">
        <f>+DAY('TABLA PRINCIPAL'!$B3641)</f>
        <v>10</v>
      </c>
      <c r="Z3641" s="14">
        <f>+MONTH('TABLA PRINCIPAL'!$B3641)</f>
        <v>12</v>
      </c>
      <c r="AA3641" s="14">
        <f>+YEAR('TABLA PRINCIPAL'!$B3641)</f>
        <v>2015</v>
      </c>
      <c r="AB3641" s="22" t="str">
        <f>+IF(Ventas_Oficina[[#This Row],[Total del pedido]]&gt;=100000,"SI","NO")</f>
        <v>SI</v>
      </c>
      <c r="AC3641" s="22" t="str">
        <f>+_xlfn.XLOOKUP(Ventas_Oficina[[#This Row],[Nº de artículo]],AUXILIAR!A3639:A8549,AUXILIAR!D3639:D8549,"Error",0)</f>
        <v>Enviado a tiempo</v>
      </c>
      <c r="AD3641" s="22" t="str">
        <f>+IF(AND(Ventas_Oficina[[#This Row],[Total]]&gt;75000,Ventas_Oficina[[#This Row],[Envio a tiempo]]="Enviado a tiempo"),"Buena Venta","Venta Mala")</f>
        <v>Buena Venta</v>
      </c>
    </row>
    <row r="3642" spans="1:30" x14ac:dyDescent="0.25">
      <c r="A3642" s="25">
        <v>1576388</v>
      </c>
      <c r="B3642" s="5">
        <v>42531</v>
      </c>
      <c r="C3642" s="6" t="s">
        <v>262</v>
      </c>
      <c r="D3642" s="6" t="s">
        <v>199</v>
      </c>
      <c r="E3642" s="6" t="s">
        <v>4</v>
      </c>
      <c r="F3642" s="6" t="s">
        <v>5</v>
      </c>
      <c r="G3642" s="6" t="s">
        <v>1008</v>
      </c>
      <c r="H3642" s="6" t="s">
        <v>24</v>
      </c>
      <c r="I3642" s="6" t="s">
        <v>1015</v>
      </c>
      <c r="J3642" s="6" t="s">
        <v>1056</v>
      </c>
      <c r="K3642" s="6" t="s">
        <v>1261</v>
      </c>
      <c r="L3642" s="6" t="s">
        <v>1265</v>
      </c>
      <c r="M3642" s="6" t="s">
        <v>1272</v>
      </c>
      <c r="N3642" s="5">
        <v>42533</v>
      </c>
      <c r="O3642" s="7">
        <v>352</v>
      </c>
      <c r="P3642" s="7">
        <v>568</v>
      </c>
      <c r="Q3642" s="7">
        <v>216</v>
      </c>
      <c r="R3642" s="6">
        <v>42</v>
      </c>
      <c r="S3642" s="7">
        <v>23856</v>
      </c>
      <c r="T3642" s="8">
        <v>0.01</v>
      </c>
      <c r="U3642" s="7">
        <v>238.56</v>
      </c>
      <c r="V3642" s="7">
        <v>23617.439999999999</v>
      </c>
      <c r="W3642" s="7">
        <v>139</v>
      </c>
      <c r="X3642" s="7">
        <v>23152</v>
      </c>
      <c r="Y3642" s="9">
        <f>+DAY('TABLA PRINCIPAL'!$B3642)</f>
        <v>10</v>
      </c>
      <c r="Z3642" s="9">
        <f>+MONTH('TABLA PRINCIPAL'!$B3642)</f>
        <v>6</v>
      </c>
      <c r="AA3642" s="9">
        <f>+YEAR('TABLA PRINCIPAL'!$B3642)</f>
        <v>2016</v>
      </c>
      <c r="AB3642" s="22" t="str">
        <f>+IF(Ventas_Oficina[[#This Row],[Total del pedido]]&gt;=100000,"SI","NO")</f>
        <v>NO</v>
      </c>
      <c r="AC3642" s="22" t="str">
        <f>+_xlfn.XLOOKUP(Ventas_Oficina[[#This Row],[Nº de artículo]],AUXILIAR!A3640:A8550,AUXILIAR!D3640:D8550,"Error",0)</f>
        <v>Enviado a tiempo</v>
      </c>
      <c r="AD3642" s="22" t="str">
        <f>+IF(AND(Ventas_Oficina[[#This Row],[Total]]&gt;75000,Ventas_Oficina[[#This Row],[Envio a tiempo]]="Enviado a tiempo"),"Buena Venta","Venta Mala")</f>
        <v>Venta Mala</v>
      </c>
    </row>
    <row r="3643" spans="1:30" x14ac:dyDescent="0.25">
      <c r="A3643" s="26">
        <v>1576754</v>
      </c>
      <c r="B3643" s="10">
        <v>42286</v>
      </c>
      <c r="C3643" s="11" t="s">
        <v>261</v>
      </c>
      <c r="D3643" s="11" t="s">
        <v>209</v>
      </c>
      <c r="E3643" s="11" t="s">
        <v>4</v>
      </c>
      <c r="F3643" s="11" t="s">
        <v>5</v>
      </c>
      <c r="G3643" s="11" t="s">
        <v>1008</v>
      </c>
      <c r="H3643" s="11" t="s">
        <v>6</v>
      </c>
      <c r="I3643" s="11" t="s">
        <v>1016</v>
      </c>
      <c r="J3643" s="11" t="s">
        <v>1022</v>
      </c>
      <c r="K3643" s="11" t="s">
        <v>1261</v>
      </c>
      <c r="L3643" s="11" t="s">
        <v>1267</v>
      </c>
      <c r="M3643" s="11" t="s">
        <v>1272</v>
      </c>
      <c r="N3643" s="10">
        <v>42288</v>
      </c>
      <c r="O3643" s="12">
        <v>153</v>
      </c>
      <c r="P3643" s="12">
        <v>278</v>
      </c>
      <c r="Q3643" s="12">
        <v>125</v>
      </c>
      <c r="R3643" s="11">
        <v>39</v>
      </c>
      <c r="S3643" s="12">
        <v>10842</v>
      </c>
      <c r="T3643" s="13">
        <v>0.06</v>
      </c>
      <c r="U3643" s="12">
        <v>650.52</v>
      </c>
      <c r="V3643" s="12">
        <v>10191.48</v>
      </c>
      <c r="W3643" s="12">
        <v>134</v>
      </c>
      <c r="X3643" s="12">
        <v>16020</v>
      </c>
      <c r="Y3643" s="14">
        <f>+DAY('TABLA PRINCIPAL'!$B3643)</f>
        <v>9</v>
      </c>
      <c r="Z3643" s="14">
        <f>+MONTH('TABLA PRINCIPAL'!$B3643)</f>
        <v>10</v>
      </c>
      <c r="AA3643" s="14">
        <f>+YEAR('TABLA PRINCIPAL'!$B3643)</f>
        <v>2015</v>
      </c>
      <c r="AB3643" s="22" t="str">
        <f>+IF(Ventas_Oficina[[#This Row],[Total del pedido]]&gt;=100000,"SI","NO")</f>
        <v>NO</v>
      </c>
      <c r="AC3643" s="22" t="str">
        <f>+_xlfn.XLOOKUP(Ventas_Oficina[[#This Row],[Nº de artículo]],AUXILIAR!A3641:A8551,AUXILIAR!D3641:D8551,"Error",0)</f>
        <v>Enviado a tiempo</v>
      </c>
      <c r="AD3643" s="22" t="str">
        <f>+IF(AND(Ventas_Oficina[[#This Row],[Total]]&gt;75000,Ventas_Oficina[[#This Row],[Envio a tiempo]]="Enviado a tiempo"),"Buena Venta","Venta Mala")</f>
        <v>Venta Mala</v>
      </c>
    </row>
    <row r="3644" spans="1:30" x14ac:dyDescent="0.25">
      <c r="A3644" s="25">
        <v>1576754</v>
      </c>
      <c r="B3644" s="5">
        <v>42120</v>
      </c>
      <c r="C3644" s="6" t="s">
        <v>302</v>
      </c>
      <c r="D3644" s="6" t="s">
        <v>135</v>
      </c>
      <c r="E3644" s="6" t="s">
        <v>12</v>
      </c>
      <c r="F3644" s="6" t="s">
        <v>13</v>
      </c>
      <c r="G3644" s="6" t="s">
        <v>1009</v>
      </c>
      <c r="H3644" s="6" t="s">
        <v>42</v>
      </c>
      <c r="I3644" s="6" t="s">
        <v>1015</v>
      </c>
      <c r="J3644" s="6" t="s">
        <v>1027</v>
      </c>
      <c r="K3644" s="6" t="s">
        <v>1261</v>
      </c>
      <c r="L3644" s="6" t="s">
        <v>1265</v>
      </c>
      <c r="M3644" s="6" t="s">
        <v>1273</v>
      </c>
      <c r="N3644" s="5">
        <v>42122</v>
      </c>
      <c r="O3644" s="7">
        <v>5429</v>
      </c>
      <c r="P3644" s="7">
        <v>9048</v>
      </c>
      <c r="Q3644" s="7">
        <v>3619</v>
      </c>
      <c r="R3644" s="6">
        <v>34</v>
      </c>
      <c r="S3644" s="7">
        <v>307632</v>
      </c>
      <c r="T3644" s="8">
        <v>0.03</v>
      </c>
      <c r="U3644" s="7">
        <v>9228.9599999999991</v>
      </c>
      <c r="V3644" s="7">
        <v>298403.03999999998</v>
      </c>
      <c r="W3644" s="7">
        <v>1999</v>
      </c>
      <c r="X3644" s="7">
        <v>146767</v>
      </c>
      <c r="Y3644" s="9">
        <f>+DAY('TABLA PRINCIPAL'!$B3644)</f>
        <v>26</v>
      </c>
      <c r="Z3644" s="9">
        <f>+MONTH('TABLA PRINCIPAL'!$B3644)</f>
        <v>4</v>
      </c>
      <c r="AA3644" s="9">
        <f>+YEAR('TABLA PRINCIPAL'!$B3644)</f>
        <v>2015</v>
      </c>
      <c r="AB3644" s="22" t="str">
        <f>+IF(Ventas_Oficina[[#This Row],[Total del pedido]]&gt;=100000,"SI","NO")</f>
        <v>SI</v>
      </c>
      <c r="AC3644" s="22" t="str">
        <f>+_xlfn.XLOOKUP(Ventas_Oficina[[#This Row],[Nº de artículo]],AUXILIAR!A3642:A8552,AUXILIAR!D3642:D8552,"Error",0)</f>
        <v>Enviado a tiempo</v>
      </c>
      <c r="AD3644" s="22" t="str">
        <f>+IF(AND(Ventas_Oficina[[#This Row],[Total]]&gt;75000,Ventas_Oficina[[#This Row],[Envio a tiempo]]="Enviado a tiempo"),"Buena Venta","Venta Mala")</f>
        <v>Buena Venta</v>
      </c>
    </row>
    <row r="3645" spans="1:30" x14ac:dyDescent="0.25">
      <c r="A3645" s="26">
        <v>1576754</v>
      </c>
      <c r="B3645" s="10">
        <v>42412</v>
      </c>
      <c r="C3645" s="11" t="s">
        <v>647</v>
      </c>
      <c r="D3645" s="11" t="s">
        <v>11</v>
      </c>
      <c r="E3645" s="11" t="s">
        <v>12</v>
      </c>
      <c r="F3645" s="11" t="s">
        <v>13</v>
      </c>
      <c r="G3645" s="11" t="s">
        <v>1007</v>
      </c>
      <c r="H3645" s="11" t="s">
        <v>14</v>
      </c>
      <c r="I3645" s="11" t="s">
        <v>1013</v>
      </c>
      <c r="J3645" s="11" t="s">
        <v>1103</v>
      </c>
      <c r="K3645" s="11" t="s">
        <v>1261</v>
      </c>
      <c r="L3645" s="11" t="s">
        <v>1265</v>
      </c>
      <c r="M3645" s="11" t="s">
        <v>1273</v>
      </c>
      <c r="N3645" s="10">
        <v>42413</v>
      </c>
      <c r="O3645" s="12">
        <v>5616</v>
      </c>
      <c r="P3645" s="12">
        <v>13698</v>
      </c>
      <c r="Q3645" s="12">
        <v>8082</v>
      </c>
      <c r="R3645" s="11">
        <v>34</v>
      </c>
      <c r="S3645" s="12">
        <v>465732</v>
      </c>
      <c r="T3645" s="13">
        <v>7.0000000000000007E-2</v>
      </c>
      <c r="U3645" s="12">
        <v>32601.24</v>
      </c>
      <c r="V3645" s="12">
        <v>433130.76</v>
      </c>
      <c r="W3645" s="12">
        <v>2449</v>
      </c>
      <c r="X3645" s="12">
        <v>146028</v>
      </c>
      <c r="Y3645" s="14">
        <f>+DAY('TABLA PRINCIPAL'!$B3645)</f>
        <v>12</v>
      </c>
      <c r="Z3645" s="14">
        <f>+MONTH('TABLA PRINCIPAL'!$B3645)</f>
        <v>2</v>
      </c>
      <c r="AA3645" s="14">
        <f>+YEAR('TABLA PRINCIPAL'!$B3645)</f>
        <v>2016</v>
      </c>
      <c r="AB3645" s="22" t="str">
        <f>+IF(Ventas_Oficina[[#This Row],[Total del pedido]]&gt;=100000,"SI","NO")</f>
        <v>SI</v>
      </c>
      <c r="AC3645" s="22" t="str">
        <f>+_xlfn.XLOOKUP(Ventas_Oficina[[#This Row],[Nº de artículo]],AUXILIAR!A3643:A8553,AUXILIAR!D3643:D8553,"Error",0)</f>
        <v>Enviado a tiempo</v>
      </c>
      <c r="AD3645" s="22" t="str">
        <f>+IF(AND(Ventas_Oficina[[#This Row],[Total]]&gt;75000,Ventas_Oficina[[#This Row],[Envio a tiempo]]="Enviado a tiempo"),"Buena Venta","Venta Mala")</f>
        <v>Buena Venta</v>
      </c>
    </row>
    <row r="3646" spans="1:30" x14ac:dyDescent="0.25">
      <c r="A3646" s="25">
        <v>1577119</v>
      </c>
      <c r="B3646" s="5">
        <v>42712</v>
      </c>
      <c r="C3646" s="6" t="s">
        <v>253</v>
      </c>
      <c r="D3646" s="6" t="s">
        <v>254</v>
      </c>
      <c r="E3646" s="6" t="s">
        <v>4</v>
      </c>
      <c r="F3646" s="6" t="s">
        <v>5</v>
      </c>
      <c r="G3646" s="6" t="s">
        <v>1010</v>
      </c>
      <c r="H3646" s="6" t="s">
        <v>27</v>
      </c>
      <c r="I3646" s="6" t="s">
        <v>1012</v>
      </c>
      <c r="J3646" s="6" t="s">
        <v>1104</v>
      </c>
      <c r="K3646" s="6" t="s">
        <v>1261</v>
      </c>
      <c r="L3646" s="6" t="s">
        <v>1267</v>
      </c>
      <c r="M3646" s="6" t="s">
        <v>1272</v>
      </c>
      <c r="N3646" s="5">
        <v>42716</v>
      </c>
      <c r="O3646" s="7">
        <v>131</v>
      </c>
      <c r="P3646" s="7">
        <v>284</v>
      </c>
      <c r="Q3646" s="7">
        <v>153</v>
      </c>
      <c r="R3646" s="6">
        <v>36</v>
      </c>
      <c r="S3646" s="7">
        <v>10224</v>
      </c>
      <c r="T3646" s="8">
        <v>0.01</v>
      </c>
      <c r="U3646" s="7">
        <v>102.24000000000001</v>
      </c>
      <c r="V3646" s="7">
        <v>10121.76</v>
      </c>
      <c r="W3646" s="7">
        <v>93</v>
      </c>
      <c r="X3646" s="7">
        <v>6935</v>
      </c>
      <c r="Y3646" s="9">
        <f>+DAY('TABLA PRINCIPAL'!$B3646)</f>
        <v>8</v>
      </c>
      <c r="Z3646" s="9">
        <f>+MONTH('TABLA PRINCIPAL'!$B3646)</f>
        <v>12</v>
      </c>
      <c r="AA3646" s="9">
        <f>+YEAR('TABLA PRINCIPAL'!$B3646)</f>
        <v>2016</v>
      </c>
      <c r="AB3646" s="22" t="str">
        <f>+IF(Ventas_Oficina[[#This Row],[Total del pedido]]&gt;=100000,"SI","NO")</f>
        <v>NO</v>
      </c>
      <c r="AC3646" s="22" t="str">
        <f>+_xlfn.XLOOKUP(Ventas_Oficina[[#This Row],[Nº de artículo]],AUXILIAR!A3644:A8554,AUXILIAR!D3644:D8554,"Error",0)</f>
        <v>Enviado a tiempo</v>
      </c>
      <c r="AD3646" s="22" t="str">
        <f>+IF(AND(Ventas_Oficina[[#This Row],[Total]]&gt;75000,Ventas_Oficina[[#This Row],[Envio a tiempo]]="Enviado a tiempo"),"Buena Venta","Venta Mala")</f>
        <v>Venta Mala</v>
      </c>
    </row>
    <row r="3647" spans="1:30" x14ac:dyDescent="0.25">
      <c r="A3647" s="26">
        <v>1577119</v>
      </c>
      <c r="B3647" s="10">
        <v>41408</v>
      </c>
      <c r="C3647" s="11" t="s">
        <v>875</v>
      </c>
      <c r="D3647" s="11" t="s">
        <v>11</v>
      </c>
      <c r="E3647" s="11" t="s">
        <v>12</v>
      </c>
      <c r="F3647" s="11" t="s">
        <v>13</v>
      </c>
      <c r="G3647" s="11" t="s">
        <v>1010</v>
      </c>
      <c r="H3647" s="11" t="s">
        <v>14</v>
      </c>
      <c r="I3647" s="11" t="s">
        <v>1014</v>
      </c>
      <c r="J3647" s="11" t="s">
        <v>1100</v>
      </c>
      <c r="K3647" s="11" t="s">
        <v>1261</v>
      </c>
      <c r="L3647" s="11" t="s">
        <v>1266</v>
      </c>
      <c r="M3647" s="11" t="s">
        <v>1272</v>
      </c>
      <c r="N3647" s="10">
        <v>41410</v>
      </c>
      <c r="O3647" s="12">
        <v>1680</v>
      </c>
      <c r="P3647" s="12">
        <v>4097</v>
      </c>
      <c r="Q3647" s="12">
        <v>2417</v>
      </c>
      <c r="R3647" s="11">
        <v>22</v>
      </c>
      <c r="S3647" s="12">
        <v>90134</v>
      </c>
      <c r="T3647" s="13">
        <v>0.06</v>
      </c>
      <c r="U3647" s="12">
        <v>5408.04</v>
      </c>
      <c r="V3647" s="12">
        <v>84725.96</v>
      </c>
      <c r="W3647" s="12">
        <v>899</v>
      </c>
      <c r="X3647" s="12">
        <v>149495</v>
      </c>
      <c r="Y3647" s="14">
        <f>+DAY('TABLA PRINCIPAL'!$B3647)</f>
        <v>14</v>
      </c>
      <c r="Z3647" s="14">
        <f>+MONTH('TABLA PRINCIPAL'!$B3647)</f>
        <v>5</v>
      </c>
      <c r="AA3647" s="14">
        <f>+YEAR('TABLA PRINCIPAL'!$B3647)</f>
        <v>2013</v>
      </c>
      <c r="AB3647" s="22" t="str">
        <f>+IF(Ventas_Oficina[[#This Row],[Total del pedido]]&gt;=100000,"SI","NO")</f>
        <v>NO</v>
      </c>
      <c r="AC3647" s="22" t="str">
        <f>+_xlfn.XLOOKUP(Ventas_Oficina[[#This Row],[Nº de artículo]],AUXILIAR!A3645:A8555,AUXILIAR!D3645:D8555,"Error",0)</f>
        <v>Enviado a tiempo</v>
      </c>
      <c r="AD3647" s="22" t="str">
        <f>+IF(AND(Ventas_Oficina[[#This Row],[Total]]&gt;75000,Ventas_Oficina[[#This Row],[Envio a tiempo]]="Enviado a tiempo"),"Buena Venta","Venta Mala")</f>
        <v>Buena Venta</v>
      </c>
    </row>
    <row r="3648" spans="1:30" x14ac:dyDescent="0.25">
      <c r="A3648" s="25">
        <v>1577119</v>
      </c>
      <c r="B3648" s="5">
        <v>42483</v>
      </c>
      <c r="C3648" s="6" t="s">
        <v>272</v>
      </c>
      <c r="D3648" s="6" t="s">
        <v>206</v>
      </c>
      <c r="E3648" s="6" t="s">
        <v>12</v>
      </c>
      <c r="F3648" s="6" t="s">
        <v>13</v>
      </c>
      <c r="G3648" s="6" t="s">
        <v>1008</v>
      </c>
      <c r="H3648" s="6" t="s">
        <v>42</v>
      </c>
      <c r="I3648" s="6" t="s">
        <v>1013</v>
      </c>
      <c r="J3648" s="6" t="s">
        <v>1072</v>
      </c>
      <c r="K3648" s="6" t="s">
        <v>1261</v>
      </c>
      <c r="L3648" s="6" t="s">
        <v>1265</v>
      </c>
      <c r="M3648" s="6" t="s">
        <v>1272</v>
      </c>
      <c r="N3648" s="5">
        <v>42484</v>
      </c>
      <c r="O3648" s="7">
        <v>194</v>
      </c>
      <c r="P3648" s="7">
        <v>308</v>
      </c>
      <c r="Q3648" s="7">
        <v>114</v>
      </c>
      <c r="R3648" s="6">
        <v>50</v>
      </c>
      <c r="S3648" s="7">
        <v>15400</v>
      </c>
      <c r="T3648" s="8">
        <v>0.02</v>
      </c>
      <c r="U3648" s="7">
        <v>308</v>
      </c>
      <c r="V3648" s="7">
        <v>15092</v>
      </c>
      <c r="W3648" s="7">
        <v>99</v>
      </c>
      <c r="X3648" s="7">
        <v>2263</v>
      </c>
      <c r="Y3648" s="9">
        <f>+DAY('TABLA PRINCIPAL'!$B3648)</f>
        <v>23</v>
      </c>
      <c r="Z3648" s="9">
        <f>+MONTH('TABLA PRINCIPAL'!$B3648)</f>
        <v>4</v>
      </c>
      <c r="AA3648" s="9">
        <f>+YEAR('TABLA PRINCIPAL'!$B3648)</f>
        <v>2016</v>
      </c>
      <c r="AB3648" s="22" t="str">
        <f>+IF(Ventas_Oficina[[#This Row],[Total del pedido]]&gt;=100000,"SI","NO")</f>
        <v>NO</v>
      </c>
      <c r="AC3648" s="22" t="str">
        <f>+_xlfn.XLOOKUP(Ventas_Oficina[[#This Row],[Nº de artículo]],AUXILIAR!A3646:A8556,AUXILIAR!D3646:D8556,"Error",0)</f>
        <v>Enviado a tiempo</v>
      </c>
      <c r="AD3648" s="22" t="str">
        <f>+IF(AND(Ventas_Oficina[[#This Row],[Total]]&gt;75000,Ventas_Oficina[[#This Row],[Envio a tiempo]]="Enviado a tiempo"),"Buena Venta","Venta Mala")</f>
        <v>Venta Mala</v>
      </c>
    </row>
    <row r="3649" spans="1:30" x14ac:dyDescent="0.25">
      <c r="A3649" s="26">
        <v>1577484</v>
      </c>
      <c r="B3649" s="10">
        <v>41909</v>
      </c>
      <c r="C3649" s="11" t="s">
        <v>167</v>
      </c>
      <c r="D3649" s="11" t="s">
        <v>137</v>
      </c>
      <c r="E3649" s="11" t="s">
        <v>4</v>
      </c>
      <c r="F3649" s="11" t="s">
        <v>5</v>
      </c>
      <c r="G3649" s="11" t="s">
        <v>1009</v>
      </c>
      <c r="H3649" s="11" t="s">
        <v>6</v>
      </c>
      <c r="I3649" s="11" t="s">
        <v>1012</v>
      </c>
      <c r="J3649" s="11" t="s">
        <v>1154</v>
      </c>
      <c r="K3649" s="11" t="s">
        <v>1261</v>
      </c>
      <c r="L3649" s="11" t="s">
        <v>1266</v>
      </c>
      <c r="M3649" s="11" t="s">
        <v>1272</v>
      </c>
      <c r="N3649" s="10">
        <v>41914</v>
      </c>
      <c r="O3649" s="12">
        <v>342</v>
      </c>
      <c r="P3649" s="12">
        <v>834</v>
      </c>
      <c r="Q3649" s="12">
        <v>492</v>
      </c>
      <c r="R3649" s="11">
        <v>41</v>
      </c>
      <c r="S3649" s="12">
        <v>34194</v>
      </c>
      <c r="T3649" s="13">
        <v>0.03</v>
      </c>
      <c r="U3649" s="12">
        <v>1025.82</v>
      </c>
      <c r="V3649" s="12">
        <v>33168.18</v>
      </c>
      <c r="W3649" s="12">
        <v>264</v>
      </c>
      <c r="X3649" s="12">
        <v>24339</v>
      </c>
      <c r="Y3649" s="14">
        <f>+DAY('TABLA PRINCIPAL'!$B3649)</f>
        <v>27</v>
      </c>
      <c r="Z3649" s="14">
        <f>+MONTH('TABLA PRINCIPAL'!$B3649)</f>
        <v>9</v>
      </c>
      <c r="AA3649" s="14">
        <f>+YEAR('TABLA PRINCIPAL'!$B3649)</f>
        <v>2014</v>
      </c>
      <c r="AB3649" s="22" t="str">
        <f>+IF(Ventas_Oficina[[#This Row],[Total del pedido]]&gt;=100000,"SI","NO")</f>
        <v>NO</v>
      </c>
      <c r="AC3649" s="22" t="str">
        <f>+_xlfn.XLOOKUP(Ventas_Oficina[[#This Row],[Nº de artículo]],AUXILIAR!A3647:A8557,AUXILIAR!D3647:D8557,"Error",0)</f>
        <v>Enviado a tiempo</v>
      </c>
      <c r="AD3649" s="22" t="str">
        <f>+IF(AND(Ventas_Oficina[[#This Row],[Total]]&gt;75000,Ventas_Oficina[[#This Row],[Envio a tiempo]]="Enviado a tiempo"),"Buena Venta","Venta Mala")</f>
        <v>Venta Mala</v>
      </c>
    </row>
    <row r="3650" spans="1:30" x14ac:dyDescent="0.25">
      <c r="A3650" s="25">
        <v>1577484</v>
      </c>
      <c r="B3650" s="5">
        <v>42434</v>
      </c>
      <c r="C3650" s="6" t="s">
        <v>876</v>
      </c>
      <c r="D3650" s="6" t="s">
        <v>48</v>
      </c>
      <c r="E3650" s="6" t="s">
        <v>4</v>
      </c>
      <c r="F3650" s="6" t="s">
        <v>5</v>
      </c>
      <c r="G3650" s="6" t="s">
        <v>1009</v>
      </c>
      <c r="H3650" s="6" t="s">
        <v>34</v>
      </c>
      <c r="I3650" s="6" t="s">
        <v>1016</v>
      </c>
      <c r="J3650" s="6" t="s">
        <v>1099</v>
      </c>
      <c r="K3650" s="6" t="s">
        <v>1261</v>
      </c>
      <c r="L3650" s="6" t="s">
        <v>1265</v>
      </c>
      <c r="M3650" s="6" t="s">
        <v>1272</v>
      </c>
      <c r="N3650" s="5">
        <v>42438</v>
      </c>
      <c r="O3650" s="7">
        <v>93</v>
      </c>
      <c r="P3650" s="7">
        <v>160</v>
      </c>
      <c r="Q3650" s="7">
        <v>67</v>
      </c>
      <c r="R3650" s="6">
        <v>7</v>
      </c>
      <c r="S3650" s="7">
        <v>1120</v>
      </c>
      <c r="T3650" s="8">
        <v>0.09</v>
      </c>
      <c r="U3650" s="7">
        <v>100.8</v>
      </c>
      <c r="V3650" s="7">
        <v>1019.2</v>
      </c>
      <c r="W3650" s="7">
        <v>129</v>
      </c>
      <c r="X3650" s="7">
        <v>6940</v>
      </c>
      <c r="Y3650" s="9">
        <f>+DAY('TABLA PRINCIPAL'!$B3650)</f>
        <v>5</v>
      </c>
      <c r="Z3650" s="9">
        <f>+MONTH('TABLA PRINCIPAL'!$B3650)</f>
        <v>3</v>
      </c>
      <c r="AA3650" s="9">
        <f>+YEAR('TABLA PRINCIPAL'!$B3650)</f>
        <v>2016</v>
      </c>
      <c r="AB3650" s="22" t="str">
        <f>+IF(Ventas_Oficina[[#This Row],[Total del pedido]]&gt;=100000,"SI","NO")</f>
        <v>NO</v>
      </c>
      <c r="AC3650" s="22" t="str">
        <f>+_xlfn.XLOOKUP(Ventas_Oficina[[#This Row],[Nº de artículo]],AUXILIAR!A3648:A8558,AUXILIAR!D3648:D8558,"Error",0)</f>
        <v>Enviado a tiempo</v>
      </c>
      <c r="AD3650" s="22" t="str">
        <f>+IF(AND(Ventas_Oficina[[#This Row],[Total]]&gt;75000,Ventas_Oficina[[#This Row],[Envio a tiempo]]="Enviado a tiempo"),"Buena Venta","Venta Mala")</f>
        <v>Venta Mala</v>
      </c>
    </row>
    <row r="3651" spans="1:30" x14ac:dyDescent="0.25">
      <c r="A3651" s="26">
        <v>1577484</v>
      </c>
      <c r="B3651" s="10">
        <v>42434</v>
      </c>
      <c r="C3651" s="11" t="s">
        <v>876</v>
      </c>
      <c r="D3651" s="11" t="s">
        <v>48</v>
      </c>
      <c r="E3651" s="11" t="s">
        <v>4</v>
      </c>
      <c r="F3651" s="11" t="s">
        <v>5</v>
      </c>
      <c r="G3651" s="11" t="s">
        <v>1008</v>
      </c>
      <c r="H3651" s="11" t="s">
        <v>34</v>
      </c>
      <c r="I3651" s="11" t="s">
        <v>1013</v>
      </c>
      <c r="J3651" s="11" t="s">
        <v>1099</v>
      </c>
      <c r="K3651" s="11" t="s">
        <v>1261</v>
      </c>
      <c r="L3651" s="11" t="s">
        <v>1267</v>
      </c>
      <c r="M3651" s="11" t="s">
        <v>1272</v>
      </c>
      <c r="N3651" s="10">
        <v>42438</v>
      </c>
      <c r="O3651" s="12">
        <v>93</v>
      </c>
      <c r="P3651" s="12">
        <v>160</v>
      </c>
      <c r="Q3651" s="12">
        <v>67</v>
      </c>
      <c r="R3651" s="11">
        <v>41</v>
      </c>
      <c r="S3651" s="12">
        <v>6560</v>
      </c>
      <c r="T3651" s="13">
        <v>0.03</v>
      </c>
      <c r="U3651" s="12">
        <v>196.79999999999998</v>
      </c>
      <c r="V3651" s="12">
        <v>6363.2</v>
      </c>
      <c r="W3651" s="12">
        <v>129</v>
      </c>
      <c r="X3651" s="12">
        <v>6940</v>
      </c>
      <c r="Y3651" s="14">
        <f>+DAY('TABLA PRINCIPAL'!$B3651)</f>
        <v>5</v>
      </c>
      <c r="Z3651" s="14">
        <f>+MONTH('TABLA PRINCIPAL'!$B3651)</f>
        <v>3</v>
      </c>
      <c r="AA3651" s="14">
        <f>+YEAR('TABLA PRINCIPAL'!$B3651)</f>
        <v>2016</v>
      </c>
      <c r="AB3651" s="22" t="str">
        <f>+IF(Ventas_Oficina[[#This Row],[Total del pedido]]&gt;=100000,"SI","NO")</f>
        <v>NO</v>
      </c>
      <c r="AC3651" s="22" t="str">
        <f>+_xlfn.XLOOKUP(Ventas_Oficina[[#This Row],[Nº de artículo]],AUXILIAR!A3649:A8559,AUXILIAR!D3649:D8559,"Error",0)</f>
        <v>Enviado a tiempo</v>
      </c>
      <c r="AD3651" s="22" t="str">
        <f>+IF(AND(Ventas_Oficina[[#This Row],[Total]]&gt;75000,Ventas_Oficina[[#This Row],[Envio a tiempo]]="Enviado a tiempo"),"Buena Venta","Venta Mala")</f>
        <v>Venta Mala</v>
      </c>
    </row>
    <row r="3652" spans="1:30" x14ac:dyDescent="0.25">
      <c r="A3652" s="25">
        <v>1577849</v>
      </c>
      <c r="B3652" s="5">
        <v>42535</v>
      </c>
      <c r="C3652" s="6" t="s">
        <v>410</v>
      </c>
      <c r="D3652" s="6" t="s">
        <v>877</v>
      </c>
      <c r="E3652" s="6" t="s">
        <v>4</v>
      </c>
      <c r="F3652" s="6" t="s">
        <v>5</v>
      </c>
      <c r="G3652" s="6" t="s">
        <v>1007</v>
      </c>
      <c r="H3652" s="6" t="s">
        <v>53</v>
      </c>
      <c r="I3652" s="6" t="s">
        <v>1016</v>
      </c>
      <c r="J3652" s="6" t="s">
        <v>1056</v>
      </c>
      <c r="K3652" s="6" t="s">
        <v>1262</v>
      </c>
      <c r="L3652" s="6" t="s">
        <v>1265</v>
      </c>
      <c r="M3652" s="6" t="s">
        <v>1273</v>
      </c>
      <c r="N3652" s="5">
        <v>42537</v>
      </c>
      <c r="O3652" s="7">
        <v>352</v>
      </c>
      <c r="P3652" s="7">
        <v>568</v>
      </c>
      <c r="Q3652" s="7">
        <v>216</v>
      </c>
      <c r="R3652" s="6">
        <v>37</v>
      </c>
      <c r="S3652" s="7">
        <v>21016</v>
      </c>
      <c r="T3652" s="8">
        <v>0.04</v>
      </c>
      <c r="U3652" s="7">
        <v>840.64</v>
      </c>
      <c r="V3652" s="7">
        <v>20175.36</v>
      </c>
      <c r="W3652" s="7">
        <v>139</v>
      </c>
      <c r="X3652" s="7">
        <v>13745</v>
      </c>
      <c r="Y3652" s="9">
        <f>+DAY('TABLA PRINCIPAL'!$B3652)</f>
        <v>14</v>
      </c>
      <c r="Z3652" s="9">
        <f>+MONTH('TABLA PRINCIPAL'!$B3652)</f>
        <v>6</v>
      </c>
      <c r="AA3652" s="9">
        <f>+YEAR('TABLA PRINCIPAL'!$B3652)</f>
        <v>2016</v>
      </c>
      <c r="AB3652" s="22" t="str">
        <f>+IF(Ventas_Oficina[[#This Row],[Total del pedido]]&gt;=100000,"SI","NO")</f>
        <v>NO</v>
      </c>
      <c r="AC3652" s="22" t="str">
        <f>+_xlfn.XLOOKUP(Ventas_Oficina[[#This Row],[Nº de artículo]],AUXILIAR!A3650:A8560,AUXILIAR!D3650:D8560,"Error",0)</f>
        <v>Enviado a tiempo</v>
      </c>
      <c r="AD3652" s="22" t="str">
        <f>+IF(AND(Ventas_Oficina[[#This Row],[Total]]&gt;75000,Ventas_Oficina[[#This Row],[Envio a tiempo]]="Enviado a tiempo"),"Buena Venta","Venta Mala")</f>
        <v>Venta Mala</v>
      </c>
    </row>
    <row r="3653" spans="1:30" x14ac:dyDescent="0.25">
      <c r="A3653" s="26">
        <v>1577849</v>
      </c>
      <c r="B3653" s="10">
        <v>42593</v>
      </c>
      <c r="C3653" s="11" t="s">
        <v>365</v>
      </c>
      <c r="D3653" s="11" t="s">
        <v>265</v>
      </c>
      <c r="E3653" s="11" t="s">
        <v>4</v>
      </c>
      <c r="F3653" s="11" t="s">
        <v>5</v>
      </c>
      <c r="G3653" s="11" t="s">
        <v>1008</v>
      </c>
      <c r="H3653" s="11" t="s">
        <v>53</v>
      </c>
      <c r="I3653" s="11" t="s">
        <v>1014</v>
      </c>
      <c r="J3653" s="11" t="s">
        <v>1046</v>
      </c>
      <c r="K3653" s="11" t="s">
        <v>1263</v>
      </c>
      <c r="L3653" s="11" t="s">
        <v>1266</v>
      </c>
      <c r="M3653" s="11" t="s">
        <v>1272</v>
      </c>
      <c r="N3653" s="10">
        <v>42595</v>
      </c>
      <c r="O3653" s="12">
        <v>519</v>
      </c>
      <c r="P3653" s="12">
        <v>1298</v>
      </c>
      <c r="Q3653" s="12">
        <v>779</v>
      </c>
      <c r="R3653" s="11">
        <v>8</v>
      </c>
      <c r="S3653" s="12">
        <v>10384</v>
      </c>
      <c r="T3653" s="13">
        <v>0.01</v>
      </c>
      <c r="U3653" s="12">
        <v>103.84</v>
      </c>
      <c r="V3653" s="12">
        <v>10280.16</v>
      </c>
      <c r="W3653" s="12">
        <v>314</v>
      </c>
      <c r="X3653" s="12">
        <v>12655</v>
      </c>
      <c r="Y3653" s="14">
        <f>+DAY('TABLA PRINCIPAL'!$B3653)</f>
        <v>11</v>
      </c>
      <c r="Z3653" s="14">
        <f>+MONTH('TABLA PRINCIPAL'!$B3653)</f>
        <v>8</v>
      </c>
      <c r="AA3653" s="14">
        <f>+YEAR('TABLA PRINCIPAL'!$B3653)</f>
        <v>2016</v>
      </c>
      <c r="AB3653" s="22" t="str">
        <f>+IF(Ventas_Oficina[[#This Row],[Total del pedido]]&gt;=100000,"SI","NO")</f>
        <v>NO</v>
      </c>
      <c r="AC3653" s="22" t="str">
        <f>+_xlfn.XLOOKUP(Ventas_Oficina[[#This Row],[Nº de artículo]],AUXILIAR!A3651:A8561,AUXILIAR!D3651:D8561,"Error",0)</f>
        <v>Enviado a tiempo</v>
      </c>
      <c r="AD3653" s="22" t="str">
        <f>+IF(AND(Ventas_Oficina[[#This Row],[Total]]&gt;75000,Ventas_Oficina[[#This Row],[Envio a tiempo]]="Enviado a tiempo"),"Buena Venta","Venta Mala")</f>
        <v>Venta Mala</v>
      </c>
    </row>
    <row r="3654" spans="1:30" x14ac:dyDescent="0.25">
      <c r="A3654" s="25">
        <v>1577849</v>
      </c>
      <c r="B3654" s="5">
        <v>42228</v>
      </c>
      <c r="C3654" s="6" t="s">
        <v>165</v>
      </c>
      <c r="D3654" s="6" t="s">
        <v>166</v>
      </c>
      <c r="E3654" s="6" t="s">
        <v>4</v>
      </c>
      <c r="F3654" s="6" t="s">
        <v>5</v>
      </c>
      <c r="G3654" s="6" t="s">
        <v>1007</v>
      </c>
      <c r="H3654" s="6" t="s">
        <v>34</v>
      </c>
      <c r="I3654" s="6" t="s">
        <v>1013</v>
      </c>
      <c r="J3654" s="6" t="s">
        <v>1055</v>
      </c>
      <c r="K3654" s="6" t="s">
        <v>1261</v>
      </c>
      <c r="L3654" s="6" t="s">
        <v>1265</v>
      </c>
      <c r="M3654" s="6" t="s">
        <v>1272</v>
      </c>
      <c r="N3654" s="5">
        <v>42231</v>
      </c>
      <c r="O3654" s="7">
        <v>250</v>
      </c>
      <c r="P3654" s="7">
        <v>568</v>
      </c>
      <c r="Q3654" s="7">
        <v>318</v>
      </c>
      <c r="R3654" s="6">
        <v>34</v>
      </c>
      <c r="S3654" s="7">
        <v>19312</v>
      </c>
      <c r="T3654" s="8">
        <v>7.0000000000000007E-2</v>
      </c>
      <c r="U3654" s="7">
        <v>1351.8400000000001</v>
      </c>
      <c r="V3654" s="7">
        <v>17960.16</v>
      </c>
      <c r="W3654" s="7">
        <v>360</v>
      </c>
      <c r="X3654" s="7">
        <v>22459</v>
      </c>
      <c r="Y3654" s="9">
        <f>+DAY('TABLA PRINCIPAL'!$B3654)</f>
        <v>12</v>
      </c>
      <c r="Z3654" s="9">
        <f>+MONTH('TABLA PRINCIPAL'!$B3654)</f>
        <v>8</v>
      </c>
      <c r="AA3654" s="9">
        <f>+YEAR('TABLA PRINCIPAL'!$B3654)</f>
        <v>2015</v>
      </c>
      <c r="AB3654" s="22" t="str">
        <f>+IF(Ventas_Oficina[[#This Row],[Total del pedido]]&gt;=100000,"SI","NO")</f>
        <v>NO</v>
      </c>
      <c r="AC3654" s="22" t="str">
        <f>+_xlfn.XLOOKUP(Ventas_Oficina[[#This Row],[Nº de artículo]],AUXILIAR!A3652:A8562,AUXILIAR!D3652:D8562,"Error",0)</f>
        <v>Enviado a tiempo</v>
      </c>
      <c r="AD3654" s="22" t="str">
        <f>+IF(AND(Ventas_Oficina[[#This Row],[Total]]&gt;75000,Ventas_Oficina[[#This Row],[Envio a tiempo]]="Enviado a tiempo"),"Buena Venta","Venta Mala")</f>
        <v>Venta Mala</v>
      </c>
    </row>
    <row r="3655" spans="1:30" x14ac:dyDescent="0.25">
      <c r="A3655" s="26">
        <v>1577849</v>
      </c>
      <c r="B3655" s="10">
        <v>41408</v>
      </c>
      <c r="C3655" s="11" t="s">
        <v>164</v>
      </c>
      <c r="D3655" s="11" t="s">
        <v>11</v>
      </c>
      <c r="E3655" s="11" t="s">
        <v>12</v>
      </c>
      <c r="F3655" s="11" t="s">
        <v>13</v>
      </c>
      <c r="G3655" s="11" t="s">
        <v>1008</v>
      </c>
      <c r="H3655" s="11" t="s">
        <v>14</v>
      </c>
      <c r="I3655" s="11" t="s">
        <v>1013</v>
      </c>
      <c r="J3655" s="11" t="s">
        <v>1026</v>
      </c>
      <c r="K3655" s="11" t="s">
        <v>1262</v>
      </c>
      <c r="L3655" s="11" t="s">
        <v>1268</v>
      </c>
      <c r="M3655" s="11" t="s">
        <v>1272</v>
      </c>
      <c r="N3655" s="10">
        <v>41409</v>
      </c>
      <c r="O3655" s="12">
        <v>239</v>
      </c>
      <c r="P3655" s="12">
        <v>426</v>
      </c>
      <c r="Q3655" s="12">
        <v>187</v>
      </c>
      <c r="R3655" s="11">
        <v>25</v>
      </c>
      <c r="S3655" s="12">
        <v>10650</v>
      </c>
      <c r="T3655" s="13">
        <v>0.05</v>
      </c>
      <c r="U3655" s="12">
        <v>532.5</v>
      </c>
      <c r="V3655" s="12">
        <v>10117.5</v>
      </c>
      <c r="W3655" s="12">
        <v>120</v>
      </c>
      <c r="X3655" s="12">
        <v>165058</v>
      </c>
      <c r="Y3655" s="14">
        <f>+DAY('TABLA PRINCIPAL'!$B3655)</f>
        <v>14</v>
      </c>
      <c r="Z3655" s="14">
        <f>+MONTH('TABLA PRINCIPAL'!$B3655)</f>
        <v>5</v>
      </c>
      <c r="AA3655" s="14">
        <f>+YEAR('TABLA PRINCIPAL'!$B3655)</f>
        <v>2013</v>
      </c>
      <c r="AB3655" s="22" t="str">
        <f>+IF(Ventas_Oficina[[#This Row],[Total del pedido]]&gt;=100000,"SI","NO")</f>
        <v>NO</v>
      </c>
      <c r="AC3655" s="22" t="str">
        <f>+_xlfn.XLOOKUP(Ventas_Oficina[[#This Row],[Nº de artículo]],AUXILIAR!A3653:A8563,AUXILIAR!D3653:D8563,"Error",0)</f>
        <v>Enviado a tiempo</v>
      </c>
      <c r="AD3655" s="22" t="str">
        <f>+IF(AND(Ventas_Oficina[[#This Row],[Total]]&gt;75000,Ventas_Oficina[[#This Row],[Envio a tiempo]]="Enviado a tiempo"),"Buena Venta","Venta Mala")</f>
        <v>Buena Venta</v>
      </c>
    </row>
    <row r="3656" spans="1:30" x14ac:dyDescent="0.25">
      <c r="A3656" s="25">
        <v>1577849</v>
      </c>
      <c r="B3656" s="5">
        <v>42458</v>
      </c>
      <c r="C3656" s="6" t="s">
        <v>682</v>
      </c>
      <c r="D3656" s="6" t="s">
        <v>400</v>
      </c>
      <c r="E3656" s="6" t="s">
        <v>4</v>
      </c>
      <c r="F3656" s="6" t="s">
        <v>5</v>
      </c>
      <c r="G3656" s="6" t="s">
        <v>1009</v>
      </c>
      <c r="H3656" s="6" t="s">
        <v>53</v>
      </c>
      <c r="I3656" s="6" t="s">
        <v>1012</v>
      </c>
      <c r="J3656" s="6" t="s">
        <v>1049</v>
      </c>
      <c r="K3656" s="6" t="s">
        <v>1262</v>
      </c>
      <c r="L3656" s="6" t="s">
        <v>1265</v>
      </c>
      <c r="M3656" s="6" t="s">
        <v>1272</v>
      </c>
      <c r="N3656" s="5">
        <v>42459</v>
      </c>
      <c r="O3656" s="7">
        <v>184</v>
      </c>
      <c r="P3656" s="7">
        <v>288</v>
      </c>
      <c r="Q3656" s="7">
        <v>104</v>
      </c>
      <c r="R3656" s="6">
        <v>21</v>
      </c>
      <c r="S3656" s="7">
        <v>6048</v>
      </c>
      <c r="T3656" s="8">
        <v>0.08</v>
      </c>
      <c r="U3656" s="7">
        <v>483.84000000000003</v>
      </c>
      <c r="V3656" s="7">
        <v>5564.16</v>
      </c>
      <c r="W3656" s="7">
        <v>99</v>
      </c>
      <c r="X3656" s="7">
        <v>2377</v>
      </c>
      <c r="Y3656" s="9">
        <f>+DAY('TABLA PRINCIPAL'!$B3656)</f>
        <v>29</v>
      </c>
      <c r="Z3656" s="9">
        <f>+MONTH('TABLA PRINCIPAL'!$B3656)</f>
        <v>3</v>
      </c>
      <c r="AA3656" s="9">
        <f>+YEAR('TABLA PRINCIPAL'!$B3656)</f>
        <v>2016</v>
      </c>
      <c r="AB3656" s="22" t="str">
        <f>+IF(Ventas_Oficina[[#This Row],[Total del pedido]]&gt;=100000,"SI","NO")</f>
        <v>NO</v>
      </c>
      <c r="AC3656" s="22" t="str">
        <f>+_xlfn.XLOOKUP(Ventas_Oficina[[#This Row],[Nº de artículo]],AUXILIAR!A3654:A8564,AUXILIAR!D3654:D8564,"Error",0)</f>
        <v>No enviado a tiempo</v>
      </c>
      <c r="AD3656" s="22" t="str">
        <f>+IF(AND(Ventas_Oficina[[#This Row],[Total]]&gt;75000,Ventas_Oficina[[#This Row],[Envio a tiempo]]="Enviado a tiempo"),"Buena Venta","Venta Mala")</f>
        <v>Venta Mala</v>
      </c>
    </row>
    <row r="3657" spans="1:30" x14ac:dyDescent="0.25">
      <c r="A3657" s="26">
        <v>1577849</v>
      </c>
      <c r="B3657" s="10">
        <v>42450</v>
      </c>
      <c r="C3657" s="11" t="s">
        <v>798</v>
      </c>
      <c r="D3657" s="11" t="s">
        <v>11</v>
      </c>
      <c r="E3657" s="11" t="s">
        <v>12</v>
      </c>
      <c r="F3657" s="11" t="s">
        <v>13</v>
      </c>
      <c r="G3657" s="11" t="s">
        <v>1010</v>
      </c>
      <c r="H3657" s="11" t="s">
        <v>14</v>
      </c>
      <c r="I3657" s="11" t="s">
        <v>1014</v>
      </c>
      <c r="J3657" s="11" t="s">
        <v>1056</v>
      </c>
      <c r="K3657" s="11" t="s">
        <v>1261</v>
      </c>
      <c r="L3657" s="11" t="s">
        <v>1265</v>
      </c>
      <c r="M3657" s="11" t="s">
        <v>1272</v>
      </c>
      <c r="N3657" s="10">
        <v>42451</v>
      </c>
      <c r="O3657" s="12">
        <v>352</v>
      </c>
      <c r="P3657" s="12">
        <v>568</v>
      </c>
      <c r="Q3657" s="12">
        <v>216</v>
      </c>
      <c r="R3657" s="11">
        <v>48</v>
      </c>
      <c r="S3657" s="12">
        <v>27264</v>
      </c>
      <c r="T3657" s="13">
        <v>0.05</v>
      </c>
      <c r="U3657" s="12">
        <v>1363.2</v>
      </c>
      <c r="V3657" s="12">
        <v>25900.799999999999</v>
      </c>
      <c r="W3657" s="12">
        <v>139</v>
      </c>
      <c r="X3657" s="12">
        <v>3655</v>
      </c>
      <c r="Y3657" s="14">
        <f>+DAY('TABLA PRINCIPAL'!$B3657)</f>
        <v>21</v>
      </c>
      <c r="Z3657" s="14">
        <f>+MONTH('TABLA PRINCIPAL'!$B3657)</f>
        <v>3</v>
      </c>
      <c r="AA3657" s="14">
        <f>+YEAR('TABLA PRINCIPAL'!$B3657)</f>
        <v>2016</v>
      </c>
      <c r="AB3657" s="22" t="str">
        <f>+IF(Ventas_Oficina[[#This Row],[Total del pedido]]&gt;=100000,"SI","NO")</f>
        <v>NO</v>
      </c>
      <c r="AC3657" s="22" t="str">
        <f>+_xlfn.XLOOKUP(Ventas_Oficina[[#This Row],[Nº de artículo]],AUXILIAR!A3655:A8565,AUXILIAR!D3655:D8565,"Error",0)</f>
        <v>No enviado a tiempo</v>
      </c>
      <c r="AD3657" s="22" t="str">
        <f>+IF(AND(Ventas_Oficina[[#This Row],[Total]]&gt;75000,Ventas_Oficina[[#This Row],[Envio a tiempo]]="Enviado a tiempo"),"Buena Venta","Venta Mala")</f>
        <v>Venta Mala</v>
      </c>
    </row>
    <row r="3658" spans="1:30" x14ac:dyDescent="0.25">
      <c r="A3658" s="25">
        <v>1578215</v>
      </c>
      <c r="B3658" s="5">
        <v>42274</v>
      </c>
      <c r="C3658" s="6" t="s">
        <v>668</v>
      </c>
      <c r="D3658" s="6" t="s">
        <v>8</v>
      </c>
      <c r="E3658" s="6" t="s">
        <v>4</v>
      </c>
      <c r="F3658" s="6" t="s">
        <v>5</v>
      </c>
      <c r="G3658" s="6" t="s">
        <v>1008</v>
      </c>
      <c r="H3658" s="6" t="s">
        <v>9</v>
      </c>
      <c r="I3658" s="6" t="s">
        <v>1012</v>
      </c>
      <c r="J3658" s="6" t="s">
        <v>1128</v>
      </c>
      <c r="K3658" s="6" t="s">
        <v>1261</v>
      </c>
      <c r="L3658" s="6" t="s">
        <v>1267</v>
      </c>
      <c r="M3658" s="6" t="s">
        <v>1273</v>
      </c>
      <c r="N3658" s="5">
        <v>42276</v>
      </c>
      <c r="O3658" s="7">
        <v>192</v>
      </c>
      <c r="P3658" s="7">
        <v>326</v>
      </c>
      <c r="Q3658" s="7">
        <v>134</v>
      </c>
      <c r="R3658" s="6">
        <v>37</v>
      </c>
      <c r="S3658" s="7">
        <v>12062</v>
      </c>
      <c r="T3658" s="8">
        <v>0.03</v>
      </c>
      <c r="U3658" s="7">
        <v>361.86</v>
      </c>
      <c r="V3658" s="7">
        <v>11700.14</v>
      </c>
      <c r="W3658" s="7">
        <v>186</v>
      </c>
      <c r="X3658" s="7">
        <v>19611</v>
      </c>
      <c r="Y3658" s="9">
        <f>+DAY('TABLA PRINCIPAL'!$B3658)</f>
        <v>27</v>
      </c>
      <c r="Z3658" s="9">
        <f>+MONTH('TABLA PRINCIPAL'!$B3658)</f>
        <v>9</v>
      </c>
      <c r="AA3658" s="9">
        <f>+YEAR('TABLA PRINCIPAL'!$B3658)</f>
        <v>2015</v>
      </c>
      <c r="AB3658" s="22" t="str">
        <f>+IF(Ventas_Oficina[[#This Row],[Total del pedido]]&gt;=100000,"SI","NO")</f>
        <v>NO</v>
      </c>
      <c r="AC3658" s="22" t="str">
        <f>+_xlfn.XLOOKUP(Ventas_Oficina[[#This Row],[Nº de artículo]],AUXILIAR!A3656:A8566,AUXILIAR!D3656:D8566,"Error",0)</f>
        <v>Enviado a tiempo</v>
      </c>
      <c r="AD3658" s="22" t="str">
        <f>+IF(AND(Ventas_Oficina[[#This Row],[Total]]&gt;75000,Ventas_Oficina[[#This Row],[Envio a tiempo]]="Enviado a tiempo"),"Buena Venta","Venta Mala")</f>
        <v>Venta Mala</v>
      </c>
    </row>
    <row r="3659" spans="1:30" x14ac:dyDescent="0.25">
      <c r="A3659" s="26">
        <v>1578215</v>
      </c>
      <c r="B3659" s="10">
        <v>42556</v>
      </c>
      <c r="C3659" s="11" t="s">
        <v>338</v>
      </c>
      <c r="D3659" s="11" t="s">
        <v>50</v>
      </c>
      <c r="E3659" s="11" t="s">
        <v>4</v>
      </c>
      <c r="F3659" s="11" t="s">
        <v>5</v>
      </c>
      <c r="G3659" s="11" t="s">
        <v>1008</v>
      </c>
      <c r="H3659" s="11" t="s">
        <v>17</v>
      </c>
      <c r="I3659" s="11" t="s">
        <v>1012</v>
      </c>
      <c r="J3659" s="11" t="s">
        <v>1024</v>
      </c>
      <c r="K3659" s="11" t="s">
        <v>1262</v>
      </c>
      <c r="L3659" s="11" t="s">
        <v>1268</v>
      </c>
      <c r="M3659" s="11" t="s">
        <v>1272</v>
      </c>
      <c r="N3659" s="10">
        <v>42558</v>
      </c>
      <c r="O3659" s="12">
        <v>160</v>
      </c>
      <c r="P3659" s="12">
        <v>262</v>
      </c>
      <c r="Q3659" s="12">
        <v>102</v>
      </c>
      <c r="R3659" s="11">
        <v>3</v>
      </c>
      <c r="S3659" s="12">
        <v>786</v>
      </c>
      <c r="T3659" s="13">
        <v>0.01</v>
      </c>
      <c r="U3659" s="12">
        <v>7.86</v>
      </c>
      <c r="V3659" s="12">
        <v>778.14</v>
      </c>
      <c r="W3659" s="12">
        <v>80</v>
      </c>
      <c r="X3659" s="12">
        <v>6959</v>
      </c>
      <c r="Y3659" s="14">
        <f>+DAY('TABLA PRINCIPAL'!$B3659)</f>
        <v>5</v>
      </c>
      <c r="Z3659" s="14">
        <f>+MONTH('TABLA PRINCIPAL'!$B3659)</f>
        <v>7</v>
      </c>
      <c r="AA3659" s="14">
        <f>+YEAR('TABLA PRINCIPAL'!$B3659)</f>
        <v>2016</v>
      </c>
      <c r="AB3659" s="22" t="str">
        <f>+IF(Ventas_Oficina[[#This Row],[Total del pedido]]&gt;=100000,"SI","NO")</f>
        <v>NO</v>
      </c>
      <c r="AC3659" s="22" t="str">
        <f>+_xlfn.XLOOKUP(Ventas_Oficina[[#This Row],[Nº de artículo]],AUXILIAR!A3657:A8567,AUXILIAR!D3657:D8567,"Error",0)</f>
        <v>Enviado a tiempo</v>
      </c>
      <c r="AD3659" s="22" t="str">
        <f>+IF(AND(Ventas_Oficina[[#This Row],[Total]]&gt;75000,Ventas_Oficina[[#This Row],[Envio a tiempo]]="Enviado a tiempo"),"Buena Venta","Venta Mala")</f>
        <v>Venta Mala</v>
      </c>
    </row>
    <row r="3660" spans="1:30" x14ac:dyDescent="0.25">
      <c r="A3660" s="25">
        <v>1578215</v>
      </c>
      <c r="B3660" s="5">
        <v>42722</v>
      </c>
      <c r="C3660" s="6" t="s">
        <v>453</v>
      </c>
      <c r="D3660" s="6" t="s">
        <v>19</v>
      </c>
      <c r="E3660" s="6" t="s">
        <v>4</v>
      </c>
      <c r="F3660" s="6" t="s">
        <v>5</v>
      </c>
      <c r="G3660" s="6" t="s">
        <v>1008</v>
      </c>
      <c r="H3660" s="6" t="s">
        <v>6</v>
      </c>
      <c r="I3660" s="6" t="s">
        <v>1016</v>
      </c>
      <c r="J3660" s="6" t="s">
        <v>1120</v>
      </c>
      <c r="K3660" s="6" t="s">
        <v>1263</v>
      </c>
      <c r="L3660" s="6" t="s">
        <v>1266</v>
      </c>
      <c r="M3660" s="6" t="s">
        <v>1272</v>
      </c>
      <c r="N3660" s="5">
        <v>42723</v>
      </c>
      <c r="O3660" s="7">
        <v>651</v>
      </c>
      <c r="P3660" s="7">
        <v>3098</v>
      </c>
      <c r="Q3660" s="7">
        <v>2447</v>
      </c>
      <c r="R3660" s="6">
        <v>35</v>
      </c>
      <c r="S3660" s="7">
        <v>108430</v>
      </c>
      <c r="T3660" s="8">
        <v>0</v>
      </c>
      <c r="U3660" s="7">
        <v>0</v>
      </c>
      <c r="V3660" s="7">
        <v>108430</v>
      </c>
      <c r="W3660" s="7">
        <v>650</v>
      </c>
      <c r="X3660" s="7">
        <v>12777</v>
      </c>
      <c r="Y3660" s="9">
        <f>+DAY('TABLA PRINCIPAL'!$B3660)</f>
        <v>18</v>
      </c>
      <c r="Z3660" s="9">
        <f>+MONTH('TABLA PRINCIPAL'!$B3660)</f>
        <v>12</v>
      </c>
      <c r="AA3660" s="9">
        <f>+YEAR('TABLA PRINCIPAL'!$B3660)</f>
        <v>2016</v>
      </c>
      <c r="AB3660" s="22" t="str">
        <f>+IF(Ventas_Oficina[[#This Row],[Total del pedido]]&gt;=100000,"SI","NO")</f>
        <v>SI</v>
      </c>
      <c r="AC3660" s="22" t="str">
        <f>+_xlfn.XLOOKUP(Ventas_Oficina[[#This Row],[Nº de artículo]],AUXILIAR!A3658:A8568,AUXILIAR!D3658:D8568,"Error",0)</f>
        <v>Enviado a tiempo</v>
      </c>
      <c r="AD3660" s="22" t="str">
        <f>+IF(AND(Ventas_Oficina[[#This Row],[Total]]&gt;75000,Ventas_Oficina[[#This Row],[Envio a tiempo]]="Enviado a tiempo"),"Buena Venta","Venta Mala")</f>
        <v>Venta Mala</v>
      </c>
    </row>
    <row r="3661" spans="1:30" x14ac:dyDescent="0.25">
      <c r="A3661" s="26">
        <v>1578215</v>
      </c>
      <c r="B3661" s="10">
        <v>42262</v>
      </c>
      <c r="C3661" s="11" t="s">
        <v>878</v>
      </c>
      <c r="D3661" s="11" t="s">
        <v>19</v>
      </c>
      <c r="E3661" s="11" t="s">
        <v>4</v>
      </c>
      <c r="F3661" s="11" t="s">
        <v>5</v>
      </c>
      <c r="G3661" s="11" t="s">
        <v>1009</v>
      </c>
      <c r="H3661" s="11" t="s">
        <v>6</v>
      </c>
      <c r="I3661" s="11" t="s">
        <v>1016</v>
      </c>
      <c r="J3661" s="11" t="s">
        <v>1086</v>
      </c>
      <c r="K3661" s="11" t="s">
        <v>1261</v>
      </c>
      <c r="L3661" s="11" t="s">
        <v>1265</v>
      </c>
      <c r="M3661" s="11" t="s">
        <v>1272</v>
      </c>
      <c r="N3661" s="10">
        <v>42264</v>
      </c>
      <c r="O3661" s="12">
        <v>1111</v>
      </c>
      <c r="P3661" s="12">
        <v>1984</v>
      </c>
      <c r="Q3661" s="12">
        <v>873</v>
      </c>
      <c r="R3661" s="11">
        <v>4</v>
      </c>
      <c r="S3661" s="12">
        <v>7936</v>
      </c>
      <c r="T3661" s="13">
        <v>0.04</v>
      </c>
      <c r="U3661" s="12">
        <v>317.44</v>
      </c>
      <c r="V3661" s="12">
        <v>7618.56</v>
      </c>
      <c r="W3661" s="12">
        <v>410</v>
      </c>
      <c r="X3661" s="12">
        <v>77897</v>
      </c>
      <c r="Y3661" s="14">
        <f>+DAY('TABLA PRINCIPAL'!$B3661)</f>
        <v>15</v>
      </c>
      <c r="Z3661" s="14">
        <f>+MONTH('TABLA PRINCIPAL'!$B3661)</f>
        <v>9</v>
      </c>
      <c r="AA3661" s="14">
        <f>+YEAR('TABLA PRINCIPAL'!$B3661)</f>
        <v>2015</v>
      </c>
      <c r="AB3661" s="22" t="str">
        <f>+IF(Ventas_Oficina[[#This Row],[Total del pedido]]&gt;=100000,"SI","NO")</f>
        <v>NO</v>
      </c>
      <c r="AC3661" s="22" t="str">
        <f>+_xlfn.XLOOKUP(Ventas_Oficina[[#This Row],[Nº de artículo]],AUXILIAR!A3659:A8569,AUXILIAR!D3659:D8569,"Error",0)</f>
        <v>No enviado a tiempo</v>
      </c>
      <c r="AD3661" s="22" t="str">
        <f>+IF(AND(Ventas_Oficina[[#This Row],[Total]]&gt;75000,Ventas_Oficina[[#This Row],[Envio a tiempo]]="Enviado a tiempo"),"Buena Venta","Venta Mala")</f>
        <v>Venta Mala</v>
      </c>
    </row>
    <row r="3662" spans="1:30" x14ac:dyDescent="0.25">
      <c r="A3662" s="25">
        <v>1578215</v>
      </c>
      <c r="B3662" s="5">
        <v>42656</v>
      </c>
      <c r="C3662" s="6" t="s">
        <v>250</v>
      </c>
      <c r="D3662" s="6" t="s">
        <v>118</v>
      </c>
      <c r="E3662" s="6" t="s">
        <v>4</v>
      </c>
      <c r="F3662" s="6" t="s">
        <v>5</v>
      </c>
      <c r="G3662" s="6" t="s">
        <v>1007</v>
      </c>
      <c r="H3662" s="6" t="s">
        <v>53</v>
      </c>
      <c r="I3662" s="6" t="s">
        <v>1014</v>
      </c>
      <c r="J3662" s="6" t="s">
        <v>1086</v>
      </c>
      <c r="K3662" s="6" t="s">
        <v>1261</v>
      </c>
      <c r="L3662" s="6" t="s">
        <v>1267</v>
      </c>
      <c r="M3662" s="6" t="s">
        <v>1272</v>
      </c>
      <c r="N3662" s="5">
        <v>42661</v>
      </c>
      <c r="O3662" s="7">
        <v>1111</v>
      </c>
      <c r="P3662" s="7">
        <v>1984</v>
      </c>
      <c r="Q3662" s="7">
        <v>873</v>
      </c>
      <c r="R3662" s="6">
        <v>34</v>
      </c>
      <c r="S3662" s="7">
        <v>67456</v>
      </c>
      <c r="T3662" s="8">
        <v>7.0000000000000007E-2</v>
      </c>
      <c r="U3662" s="7">
        <v>4721.92</v>
      </c>
      <c r="V3662" s="7">
        <v>62734.080000000002</v>
      </c>
      <c r="W3662" s="7">
        <v>410</v>
      </c>
      <c r="X3662" s="7">
        <v>94583</v>
      </c>
      <c r="Y3662" s="9">
        <f>+DAY('TABLA PRINCIPAL'!$B3662)</f>
        <v>13</v>
      </c>
      <c r="Z3662" s="9">
        <f>+MONTH('TABLA PRINCIPAL'!$B3662)</f>
        <v>10</v>
      </c>
      <c r="AA3662" s="9">
        <f>+YEAR('TABLA PRINCIPAL'!$B3662)</f>
        <v>2016</v>
      </c>
      <c r="AB3662" s="22" t="str">
        <f>+IF(Ventas_Oficina[[#This Row],[Total del pedido]]&gt;=100000,"SI","NO")</f>
        <v>NO</v>
      </c>
      <c r="AC3662" s="22" t="str">
        <f>+_xlfn.XLOOKUP(Ventas_Oficina[[#This Row],[Nº de artículo]],AUXILIAR!A3660:A8570,AUXILIAR!D3660:D8570,"Error",0)</f>
        <v>Enviado a tiempo</v>
      </c>
      <c r="AD3662" s="22" t="str">
        <f>+IF(AND(Ventas_Oficina[[#This Row],[Total]]&gt;75000,Ventas_Oficina[[#This Row],[Envio a tiempo]]="Enviado a tiempo"),"Buena Venta","Venta Mala")</f>
        <v>Buena Venta</v>
      </c>
    </row>
    <row r="3663" spans="1:30" x14ac:dyDescent="0.25">
      <c r="A3663" s="26">
        <v>1578580</v>
      </c>
      <c r="B3663" s="10">
        <v>42456</v>
      </c>
      <c r="C3663" s="11" t="s">
        <v>802</v>
      </c>
      <c r="D3663" s="11" t="s">
        <v>147</v>
      </c>
      <c r="E3663" s="11" t="s">
        <v>4</v>
      </c>
      <c r="F3663" s="11" t="s">
        <v>5</v>
      </c>
      <c r="G3663" s="11" t="s">
        <v>1010</v>
      </c>
      <c r="H3663" s="11" t="s">
        <v>9</v>
      </c>
      <c r="I3663" s="11" t="s">
        <v>1014</v>
      </c>
      <c r="J3663" s="11" t="s">
        <v>1100</v>
      </c>
      <c r="K3663" s="11" t="s">
        <v>1261</v>
      </c>
      <c r="L3663" s="11" t="s">
        <v>1265</v>
      </c>
      <c r="M3663" s="11" t="s">
        <v>1272</v>
      </c>
      <c r="N3663" s="10">
        <v>42463</v>
      </c>
      <c r="O3663" s="12">
        <v>1680</v>
      </c>
      <c r="P3663" s="12">
        <v>4097</v>
      </c>
      <c r="Q3663" s="12">
        <v>2417</v>
      </c>
      <c r="R3663" s="11">
        <v>34</v>
      </c>
      <c r="S3663" s="12">
        <v>139298</v>
      </c>
      <c r="T3663" s="13">
        <v>7.0000000000000007E-2</v>
      </c>
      <c r="U3663" s="12">
        <v>9750.86</v>
      </c>
      <c r="V3663" s="12">
        <v>129547.14</v>
      </c>
      <c r="W3663" s="12">
        <v>899</v>
      </c>
      <c r="X3663" s="12">
        <v>58257</v>
      </c>
      <c r="Y3663" s="14">
        <f>+DAY('TABLA PRINCIPAL'!$B3663)</f>
        <v>27</v>
      </c>
      <c r="Z3663" s="14">
        <f>+MONTH('TABLA PRINCIPAL'!$B3663)</f>
        <v>3</v>
      </c>
      <c r="AA3663" s="14">
        <f>+YEAR('TABLA PRINCIPAL'!$B3663)</f>
        <v>2016</v>
      </c>
      <c r="AB3663" s="22" t="str">
        <f>+IF(Ventas_Oficina[[#This Row],[Total del pedido]]&gt;=100000,"SI","NO")</f>
        <v>SI</v>
      </c>
      <c r="AC3663" s="22" t="str">
        <f>+_xlfn.XLOOKUP(Ventas_Oficina[[#This Row],[Nº de artículo]],AUXILIAR!A3661:A8571,AUXILIAR!D3661:D8571,"Error",0)</f>
        <v>Enviado a tiempo</v>
      </c>
      <c r="AD3663" s="22" t="str">
        <f>+IF(AND(Ventas_Oficina[[#This Row],[Total]]&gt;75000,Ventas_Oficina[[#This Row],[Envio a tiempo]]="Enviado a tiempo"),"Buena Venta","Venta Mala")</f>
        <v>Venta Mala</v>
      </c>
    </row>
    <row r="3664" spans="1:30" x14ac:dyDescent="0.25">
      <c r="A3664" s="25">
        <v>1578580</v>
      </c>
      <c r="B3664" s="5">
        <v>42436</v>
      </c>
      <c r="C3664" s="6" t="s">
        <v>332</v>
      </c>
      <c r="D3664" s="6" t="s">
        <v>26</v>
      </c>
      <c r="E3664" s="6" t="s">
        <v>4</v>
      </c>
      <c r="F3664" s="6" t="s">
        <v>5</v>
      </c>
      <c r="G3664" s="6" t="s">
        <v>1010</v>
      </c>
      <c r="H3664" s="6" t="s">
        <v>27</v>
      </c>
      <c r="I3664" s="6" t="s">
        <v>1014</v>
      </c>
      <c r="J3664" s="6" t="s">
        <v>1100</v>
      </c>
      <c r="K3664" s="6" t="s">
        <v>1261</v>
      </c>
      <c r="L3664" s="6" t="s">
        <v>1267</v>
      </c>
      <c r="M3664" s="6" t="s">
        <v>1272</v>
      </c>
      <c r="N3664" s="5">
        <v>42437</v>
      </c>
      <c r="O3664" s="7">
        <v>1680</v>
      </c>
      <c r="P3664" s="7">
        <v>4097</v>
      </c>
      <c r="Q3664" s="7">
        <v>2417</v>
      </c>
      <c r="R3664" s="6">
        <v>25</v>
      </c>
      <c r="S3664" s="7">
        <v>102425</v>
      </c>
      <c r="T3664" s="8">
        <v>0</v>
      </c>
      <c r="U3664" s="7">
        <v>0</v>
      </c>
      <c r="V3664" s="7">
        <v>102425</v>
      </c>
      <c r="W3664" s="7">
        <v>899</v>
      </c>
      <c r="X3664" s="7">
        <v>58257</v>
      </c>
      <c r="Y3664" s="9">
        <f>+DAY('TABLA PRINCIPAL'!$B3664)</f>
        <v>7</v>
      </c>
      <c r="Z3664" s="9">
        <f>+MONTH('TABLA PRINCIPAL'!$B3664)</f>
        <v>3</v>
      </c>
      <c r="AA3664" s="9">
        <f>+YEAR('TABLA PRINCIPAL'!$B3664)</f>
        <v>2016</v>
      </c>
      <c r="AB3664" s="22" t="str">
        <f>+IF(Ventas_Oficina[[#This Row],[Total del pedido]]&gt;=100000,"SI","NO")</f>
        <v>SI</v>
      </c>
      <c r="AC3664" s="22" t="str">
        <f>+_xlfn.XLOOKUP(Ventas_Oficina[[#This Row],[Nº de artículo]],AUXILIAR!A3662:A8572,AUXILIAR!D3662:D8572,"Error",0)</f>
        <v>Enviado a tiempo</v>
      </c>
      <c r="AD3664" s="22" t="str">
        <f>+IF(AND(Ventas_Oficina[[#This Row],[Total]]&gt;75000,Ventas_Oficina[[#This Row],[Envio a tiempo]]="Enviado a tiempo"),"Buena Venta","Venta Mala")</f>
        <v>Venta Mala</v>
      </c>
    </row>
    <row r="3665" spans="1:30" x14ac:dyDescent="0.25">
      <c r="A3665" s="26">
        <v>1578580</v>
      </c>
      <c r="B3665" s="10">
        <v>42436</v>
      </c>
      <c r="C3665" s="11" t="s">
        <v>332</v>
      </c>
      <c r="D3665" s="11" t="s">
        <v>26</v>
      </c>
      <c r="E3665" s="11" t="s">
        <v>4</v>
      </c>
      <c r="F3665" s="11" t="s">
        <v>5</v>
      </c>
      <c r="G3665" s="11" t="s">
        <v>1007</v>
      </c>
      <c r="H3665" s="11" t="s">
        <v>27</v>
      </c>
      <c r="I3665" s="11" t="s">
        <v>1013</v>
      </c>
      <c r="J3665" s="11" t="s">
        <v>1100</v>
      </c>
      <c r="K3665" s="11" t="s">
        <v>1261</v>
      </c>
      <c r="L3665" s="11" t="s">
        <v>1267</v>
      </c>
      <c r="M3665" s="11" t="s">
        <v>1272</v>
      </c>
      <c r="N3665" s="10">
        <v>42437</v>
      </c>
      <c r="O3665" s="12">
        <v>1680</v>
      </c>
      <c r="P3665" s="12">
        <v>4097</v>
      </c>
      <c r="Q3665" s="12">
        <v>2417</v>
      </c>
      <c r="R3665" s="11">
        <v>2</v>
      </c>
      <c r="S3665" s="12">
        <v>8194</v>
      </c>
      <c r="T3665" s="13">
        <v>0.03</v>
      </c>
      <c r="U3665" s="12">
        <v>245.82</v>
      </c>
      <c r="V3665" s="12">
        <v>7948.18</v>
      </c>
      <c r="W3665" s="12">
        <v>899</v>
      </c>
      <c r="X3665" s="12">
        <v>58257</v>
      </c>
      <c r="Y3665" s="14">
        <f>+DAY('TABLA PRINCIPAL'!$B3665)</f>
        <v>7</v>
      </c>
      <c r="Z3665" s="14">
        <f>+MONTH('TABLA PRINCIPAL'!$B3665)</f>
        <v>3</v>
      </c>
      <c r="AA3665" s="14">
        <f>+YEAR('TABLA PRINCIPAL'!$B3665)</f>
        <v>2016</v>
      </c>
      <c r="AB3665" s="22" t="str">
        <f>+IF(Ventas_Oficina[[#This Row],[Total del pedido]]&gt;=100000,"SI","NO")</f>
        <v>NO</v>
      </c>
      <c r="AC3665" s="22" t="str">
        <f>+_xlfn.XLOOKUP(Ventas_Oficina[[#This Row],[Nº de artículo]],AUXILIAR!A3663:A8573,AUXILIAR!D3663:D8573,"Error",0)</f>
        <v>No enviado a tiempo</v>
      </c>
      <c r="AD3665" s="22" t="str">
        <f>+IF(AND(Ventas_Oficina[[#This Row],[Total]]&gt;75000,Ventas_Oficina[[#This Row],[Envio a tiempo]]="Enviado a tiempo"),"Buena Venta","Venta Mala")</f>
        <v>Venta Mala</v>
      </c>
    </row>
    <row r="3666" spans="1:30" x14ac:dyDescent="0.25">
      <c r="A3666" s="26">
        <v>1578580</v>
      </c>
      <c r="B3666" s="10">
        <v>42436</v>
      </c>
      <c r="C3666" s="11" t="s">
        <v>332</v>
      </c>
      <c r="D3666" s="11" t="s">
        <v>26</v>
      </c>
      <c r="E3666" s="11" t="s">
        <v>4</v>
      </c>
      <c r="F3666" s="11" t="s">
        <v>5</v>
      </c>
      <c r="G3666" s="11" t="s">
        <v>1010</v>
      </c>
      <c r="H3666" s="11" t="s">
        <v>27</v>
      </c>
      <c r="I3666" s="11" t="s">
        <v>1013</v>
      </c>
      <c r="J3666" s="11" t="s">
        <v>1100</v>
      </c>
      <c r="K3666" s="11" t="s">
        <v>1262</v>
      </c>
      <c r="L3666" s="11" t="s">
        <v>1265</v>
      </c>
      <c r="M3666" s="11" t="s">
        <v>1272</v>
      </c>
      <c r="N3666" s="10">
        <v>42437</v>
      </c>
      <c r="O3666" s="12">
        <v>1680</v>
      </c>
      <c r="P3666" s="12">
        <v>4097</v>
      </c>
      <c r="Q3666" s="12">
        <v>2417</v>
      </c>
      <c r="R3666" s="11">
        <v>14</v>
      </c>
      <c r="S3666" s="12">
        <v>57358</v>
      </c>
      <c r="T3666" s="13">
        <v>0</v>
      </c>
      <c r="U3666" s="12">
        <v>0</v>
      </c>
      <c r="V3666" s="12">
        <v>57358</v>
      </c>
      <c r="W3666" s="12">
        <v>899</v>
      </c>
      <c r="X3666" s="12">
        <v>58257</v>
      </c>
      <c r="Y3666" s="14">
        <f>+DAY('TABLA PRINCIPAL'!$B3666)</f>
        <v>7</v>
      </c>
      <c r="Z3666" s="14">
        <f>+MONTH('TABLA PRINCIPAL'!$B3666)</f>
        <v>3</v>
      </c>
      <c r="AA3666" s="14">
        <f>+YEAR('TABLA PRINCIPAL'!$B3666)</f>
        <v>2016</v>
      </c>
      <c r="AB3666" s="22" t="str">
        <f>+IF(Ventas_Oficina[[#This Row],[Total del pedido]]&gt;=100000,"SI","NO")</f>
        <v>NO</v>
      </c>
      <c r="AC3666" s="22" t="str">
        <f>+_xlfn.XLOOKUP(Ventas_Oficina[[#This Row],[Nº de artículo]],AUXILIAR!A3665:A8575,AUXILIAR!D3665:D8575,"Error",0)</f>
        <v>No enviado a tiempo</v>
      </c>
      <c r="AD3666" s="22" t="str">
        <f>+IF(AND(Ventas_Oficina[[#This Row],[Total]]&gt;75000,Ventas_Oficina[[#This Row],[Envio a tiempo]]="Enviado a tiempo"),"Buena Venta","Venta Mala")</f>
        <v>Venta Mala</v>
      </c>
    </row>
    <row r="3667" spans="1:30" x14ac:dyDescent="0.25">
      <c r="A3667" s="25">
        <v>1578580</v>
      </c>
      <c r="B3667" s="5">
        <v>42436</v>
      </c>
      <c r="C3667" s="6" t="s">
        <v>332</v>
      </c>
      <c r="D3667" s="6" t="s">
        <v>26</v>
      </c>
      <c r="E3667" s="6" t="s">
        <v>4</v>
      </c>
      <c r="F3667" s="6" t="s">
        <v>5</v>
      </c>
      <c r="G3667" s="6" t="s">
        <v>1010</v>
      </c>
      <c r="H3667" s="6" t="s">
        <v>27</v>
      </c>
      <c r="I3667" s="6" t="s">
        <v>1013</v>
      </c>
      <c r="J3667" s="6" t="s">
        <v>1100</v>
      </c>
      <c r="K3667" s="6" t="s">
        <v>1261</v>
      </c>
      <c r="L3667" s="6" t="s">
        <v>1267</v>
      </c>
      <c r="M3667" s="6" t="s">
        <v>1272</v>
      </c>
      <c r="N3667" s="5">
        <v>42437</v>
      </c>
      <c r="O3667" s="7">
        <v>1680</v>
      </c>
      <c r="P3667" s="7">
        <v>4097</v>
      </c>
      <c r="Q3667" s="7">
        <v>2417</v>
      </c>
      <c r="R3667" s="6">
        <v>27</v>
      </c>
      <c r="S3667" s="7">
        <v>110619</v>
      </c>
      <c r="T3667" s="8">
        <v>0.09</v>
      </c>
      <c r="U3667" s="7">
        <v>9955.7099999999991</v>
      </c>
      <c r="V3667" s="7">
        <v>100663.29000000001</v>
      </c>
      <c r="W3667" s="7">
        <v>899</v>
      </c>
      <c r="X3667" s="7">
        <v>58257</v>
      </c>
      <c r="Y3667" s="9">
        <f>+DAY('TABLA PRINCIPAL'!$B3667)</f>
        <v>7</v>
      </c>
      <c r="Z3667" s="9">
        <f>+MONTH('TABLA PRINCIPAL'!$B3667)</f>
        <v>3</v>
      </c>
      <c r="AA3667" s="9">
        <f>+YEAR('TABLA PRINCIPAL'!$B3667)</f>
        <v>2016</v>
      </c>
      <c r="AB3667" s="22" t="str">
        <f>+IF(Ventas_Oficina[[#This Row],[Total del pedido]]&gt;=100000,"SI","NO")</f>
        <v>SI</v>
      </c>
      <c r="AC3667" s="22" t="str">
        <f>+_xlfn.XLOOKUP(Ventas_Oficina[[#This Row],[Nº de artículo]],AUXILIAR!A3665:A8576,AUXILIAR!D3665:D8576,"Error",0)</f>
        <v>No enviado a tiempo</v>
      </c>
      <c r="AD3667" s="22" t="str">
        <f>+IF(AND(Ventas_Oficina[[#This Row],[Total]]&gt;75000,Ventas_Oficina[[#This Row],[Envio a tiempo]]="Enviado a tiempo"),"Buena Venta","Venta Mala")</f>
        <v>Venta Mala</v>
      </c>
    </row>
    <row r="3668" spans="1:30" x14ac:dyDescent="0.25">
      <c r="A3668" s="26">
        <v>1578580</v>
      </c>
      <c r="B3668" s="10">
        <v>42455</v>
      </c>
      <c r="C3668" s="11" t="s">
        <v>879</v>
      </c>
      <c r="D3668" s="11" t="s">
        <v>150</v>
      </c>
      <c r="E3668" s="11" t="s">
        <v>12</v>
      </c>
      <c r="F3668" s="11" t="s">
        <v>13</v>
      </c>
      <c r="G3668" s="11" t="s">
        <v>1008</v>
      </c>
      <c r="H3668" s="11" t="s">
        <v>42</v>
      </c>
      <c r="I3668" s="11" t="s">
        <v>1013</v>
      </c>
      <c r="J3668" s="11" t="s">
        <v>1039</v>
      </c>
      <c r="K3668" s="11" t="s">
        <v>1262</v>
      </c>
      <c r="L3668" s="11" t="s">
        <v>1269</v>
      </c>
      <c r="M3668" s="11" t="s">
        <v>1272</v>
      </c>
      <c r="N3668" s="10">
        <v>42456</v>
      </c>
      <c r="O3668" s="12">
        <v>479</v>
      </c>
      <c r="P3668" s="12">
        <v>1197</v>
      </c>
      <c r="Q3668" s="12">
        <v>718</v>
      </c>
      <c r="R3668" s="11">
        <v>30</v>
      </c>
      <c r="S3668" s="12">
        <v>35910</v>
      </c>
      <c r="T3668" s="13">
        <v>0.09</v>
      </c>
      <c r="U3668" s="12">
        <v>3231.9</v>
      </c>
      <c r="V3668" s="12">
        <v>32678.1</v>
      </c>
      <c r="W3668" s="12">
        <v>581</v>
      </c>
      <c r="X3668" s="12">
        <v>19203</v>
      </c>
      <c r="Y3668" s="14">
        <f>+DAY('TABLA PRINCIPAL'!$B3668)</f>
        <v>26</v>
      </c>
      <c r="Z3668" s="14">
        <f>+MONTH('TABLA PRINCIPAL'!$B3668)</f>
        <v>3</v>
      </c>
      <c r="AA3668" s="14">
        <f>+YEAR('TABLA PRINCIPAL'!$B3668)</f>
        <v>2016</v>
      </c>
      <c r="AB3668" s="22" t="str">
        <f>+IF(Ventas_Oficina[[#This Row],[Total del pedido]]&gt;=100000,"SI","NO")</f>
        <v>NO</v>
      </c>
      <c r="AC3668" s="22" t="str">
        <f>+_xlfn.XLOOKUP(Ventas_Oficina[[#This Row],[Nº de artículo]],AUXILIAR!A3666:A8577,AUXILIAR!D3666:D8577,"Error",0)</f>
        <v>No enviado a tiempo</v>
      </c>
      <c r="AD3668" s="22" t="str">
        <f>+IF(AND(Ventas_Oficina[[#This Row],[Total]]&gt;75000,Ventas_Oficina[[#This Row],[Envio a tiempo]]="Enviado a tiempo"),"Buena Venta","Venta Mala")</f>
        <v>Venta Mala</v>
      </c>
    </row>
    <row r="3669" spans="1:30" x14ac:dyDescent="0.25">
      <c r="A3669" s="25">
        <v>1578580</v>
      </c>
      <c r="B3669" s="5">
        <v>41850</v>
      </c>
      <c r="C3669" s="6" t="s">
        <v>149</v>
      </c>
      <c r="D3669" s="6" t="s">
        <v>150</v>
      </c>
      <c r="E3669" s="6" t="s">
        <v>12</v>
      </c>
      <c r="F3669" s="6" t="s">
        <v>13</v>
      </c>
      <c r="G3669" s="6" t="s">
        <v>1008</v>
      </c>
      <c r="H3669" s="6" t="s">
        <v>14</v>
      </c>
      <c r="I3669" s="6" t="s">
        <v>1015</v>
      </c>
      <c r="J3669" s="6" t="s">
        <v>1044</v>
      </c>
      <c r="K3669" s="6" t="s">
        <v>1261</v>
      </c>
      <c r="L3669" s="6" t="s">
        <v>1265</v>
      </c>
      <c r="M3669" s="6" t="s">
        <v>1272</v>
      </c>
      <c r="N3669" s="5">
        <v>41851</v>
      </c>
      <c r="O3669" s="7">
        <v>118</v>
      </c>
      <c r="P3669" s="7">
        <v>188</v>
      </c>
      <c r="Q3669" s="7">
        <v>70</v>
      </c>
      <c r="R3669" s="6">
        <v>19</v>
      </c>
      <c r="S3669" s="7">
        <v>3572</v>
      </c>
      <c r="T3669" s="8">
        <v>0.09</v>
      </c>
      <c r="U3669" s="7">
        <v>321.47999999999996</v>
      </c>
      <c r="V3669" s="7">
        <v>3250.52</v>
      </c>
      <c r="W3669" s="7">
        <v>149</v>
      </c>
      <c r="X3669" s="7">
        <v>3969</v>
      </c>
      <c r="Y3669" s="9">
        <f>+DAY('TABLA PRINCIPAL'!$B3669)</f>
        <v>30</v>
      </c>
      <c r="Z3669" s="9">
        <f>+MONTH('TABLA PRINCIPAL'!$B3669)</f>
        <v>7</v>
      </c>
      <c r="AA3669" s="9">
        <f>+YEAR('TABLA PRINCIPAL'!$B3669)</f>
        <v>2014</v>
      </c>
      <c r="AB3669" s="22" t="str">
        <f>+IF(Ventas_Oficina[[#This Row],[Total del pedido]]&gt;=100000,"SI","NO")</f>
        <v>NO</v>
      </c>
      <c r="AC3669" s="22" t="str">
        <f>+_xlfn.XLOOKUP(Ventas_Oficina[[#This Row],[Nº de artículo]],AUXILIAR!A3667:A8578,AUXILIAR!D3667:D8578,"Error",0)</f>
        <v>No enviado a tiempo</v>
      </c>
      <c r="AD3669" s="22" t="str">
        <f>+IF(AND(Ventas_Oficina[[#This Row],[Total]]&gt;75000,Ventas_Oficina[[#This Row],[Envio a tiempo]]="Enviado a tiempo"),"Buena Venta","Venta Mala")</f>
        <v>Venta Mala</v>
      </c>
    </row>
    <row r="3670" spans="1:30" x14ac:dyDescent="0.25">
      <c r="A3670" s="26">
        <v>1578580</v>
      </c>
      <c r="B3670" s="10">
        <v>42357</v>
      </c>
      <c r="C3670" s="11" t="s">
        <v>55</v>
      </c>
      <c r="D3670" s="11" t="s">
        <v>44</v>
      </c>
      <c r="E3670" s="11" t="s">
        <v>12</v>
      </c>
      <c r="F3670" s="11" t="s">
        <v>13</v>
      </c>
      <c r="G3670" s="11" t="s">
        <v>1007</v>
      </c>
      <c r="H3670" s="11" t="s">
        <v>42</v>
      </c>
      <c r="I3670" s="11" t="s">
        <v>1016</v>
      </c>
      <c r="J3670" s="11" t="s">
        <v>1072</v>
      </c>
      <c r="K3670" s="11" t="s">
        <v>1262</v>
      </c>
      <c r="L3670" s="11" t="s">
        <v>1265</v>
      </c>
      <c r="M3670" s="11" t="s">
        <v>1273</v>
      </c>
      <c r="N3670" s="10">
        <v>42359</v>
      </c>
      <c r="O3670" s="12">
        <v>194</v>
      </c>
      <c r="P3670" s="12">
        <v>308</v>
      </c>
      <c r="Q3670" s="12">
        <v>114</v>
      </c>
      <c r="R3670" s="11">
        <v>37</v>
      </c>
      <c r="S3670" s="12">
        <v>11396</v>
      </c>
      <c r="T3670" s="13">
        <v>0.04</v>
      </c>
      <c r="U3670" s="12">
        <v>455.84000000000003</v>
      </c>
      <c r="V3670" s="12">
        <v>10940.16</v>
      </c>
      <c r="W3670" s="12">
        <v>99</v>
      </c>
      <c r="X3670" s="12">
        <v>12185</v>
      </c>
      <c r="Y3670" s="14">
        <f>+DAY('TABLA PRINCIPAL'!$B3670)</f>
        <v>19</v>
      </c>
      <c r="Z3670" s="14">
        <f>+MONTH('TABLA PRINCIPAL'!$B3670)</f>
        <v>12</v>
      </c>
      <c r="AA3670" s="14">
        <f>+YEAR('TABLA PRINCIPAL'!$B3670)</f>
        <v>2015</v>
      </c>
      <c r="AB3670" s="22" t="str">
        <f>+IF(Ventas_Oficina[[#This Row],[Total del pedido]]&gt;=100000,"SI","NO")</f>
        <v>NO</v>
      </c>
      <c r="AC3670" s="22" t="str">
        <f>+_xlfn.XLOOKUP(Ventas_Oficina[[#This Row],[Nº de artículo]],AUXILIAR!A3668:A8579,AUXILIAR!D3668:D8579,"Error",0)</f>
        <v>No enviado a tiempo</v>
      </c>
      <c r="AD3670" s="22" t="str">
        <f>+IF(AND(Ventas_Oficina[[#This Row],[Total]]&gt;75000,Ventas_Oficina[[#This Row],[Envio a tiempo]]="Enviado a tiempo"),"Buena Venta","Venta Mala")</f>
        <v>Venta Mala</v>
      </c>
    </row>
    <row r="3671" spans="1:30" x14ac:dyDescent="0.25">
      <c r="A3671" s="25">
        <v>1578945</v>
      </c>
      <c r="B3671" s="5">
        <v>42638</v>
      </c>
      <c r="C3671" s="6" t="s">
        <v>74</v>
      </c>
      <c r="D3671" s="6" t="s">
        <v>3</v>
      </c>
      <c r="E3671" s="6" t="s">
        <v>4</v>
      </c>
      <c r="F3671" s="6" t="s">
        <v>5</v>
      </c>
      <c r="G3671" s="6" t="s">
        <v>1010</v>
      </c>
      <c r="H3671" s="6" t="s">
        <v>6</v>
      </c>
      <c r="I3671" s="6" t="s">
        <v>1015</v>
      </c>
      <c r="J3671" s="6" t="s">
        <v>1062</v>
      </c>
      <c r="K3671" s="6" t="s">
        <v>1261</v>
      </c>
      <c r="L3671" s="6" t="s">
        <v>1265</v>
      </c>
      <c r="M3671" s="6" t="s">
        <v>1272</v>
      </c>
      <c r="N3671" s="5">
        <v>42639</v>
      </c>
      <c r="O3671" s="7">
        <v>639</v>
      </c>
      <c r="P3671" s="7">
        <v>1998</v>
      </c>
      <c r="Q3671" s="7">
        <v>1359</v>
      </c>
      <c r="R3671" s="6">
        <v>46</v>
      </c>
      <c r="S3671" s="7">
        <v>91908</v>
      </c>
      <c r="T3671" s="8">
        <v>0.01</v>
      </c>
      <c r="U3671" s="7">
        <v>919.08</v>
      </c>
      <c r="V3671" s="7">
        <v>90988.92</v>
      </c>
      <c r="W3671" s="7">
        <v>400</v>
      </c>
      <c r="X3671" s="7">
        <v>74426</v>
      </c>
      <c r="Y3671" s="9">
        <f>+DAY('TABLA PRINCIPAL'!$B3671)</f>
        <v>25</v>
      </c>
      <c r="Z3671" s="9">
        <f>+MONTH('TABLA PRINCIPAL'!$B3671)</f>
        <v>9</v>
      </c>
      <c r="AA3671" s="9">
        <f>+YEAR('TABLA PRINCIPAL'!$B3671)</f>
        <v>2016</v>
      </c>
      <c r="AB3671" s="22" t="str">
        <f>+IF(Ventas_Oficina[[#This Row],[Total del pedido]]&gt;=100000,"SI","NO")</f>
        <v>NO</v>
      </c>
      <c r="AC3671" s="22" t="str">
        <f>+_xlfn.XLOOKUP(Ventas_Oficina[[#This Row],[Nº de artículo]],AUXILIAR!A3669:A8580,AUXILIAR!D3669:D8580,"Error",0)</f>
        <v>No enviado a tiempo</v>
      </c>
      <c r="AD3671" s="22" t="str">
        <f>+IF(AND(Ventas_Oficina[[#This Row],[Total]]&gt;75000,Ventas_Oficina[[#This Row],[Envio a tiempo]]="Enviado a tiempo"),"Buena Venta","Venta Mala")</f>
        <v>Venta Mala</v>
      </c>
    </row>
    <row r="3672" spans="1:30" x14ac:dyDescent="0.25">
      <c r="A3672" s="26">
        <v>1578945</v>
      </c>
      <c r="B3672" s="10">
        <v>42325</v>
      </c>
      <c r="C3672" s="11" t="s">
        <v>7</v>
      </c>
      <c r="D3672" s="11" t="s">
        <v>8</v>
      </c>
      <c r="E3672" s="11" t="s">
        <v>4</v>
      </c>
      <c r="F3672" s="11" t="s">
        <v>5</v>
      </c>
      <c r="G3672" s="11" t="s">
        <v>1008</v>
      </c>
      <c r="H3672" s="11" t="s">
        <v>9</v>
      </c>
      <c r="I3672" s="11" t="s">
        <v>1016</v>
      </c>
      <c r="J3672" s="11" t="s">
        <v>1062</v>
      </c>
      <c r="K3672" s="11" t="s">
        <v>1261</v>
      </c>
      <c r="L3672" s="11" t="s">
        <v>1265</v>
      </c>
      <c r="M3672" s="11" t="s">
        <v>1272</v>
      </c>
      <c r="N3672" s="10">
        <v>42332</v>
      </c>
      <c r="O3672" s="12">
        <v>639</v>
      </c>
      <c r="P3672" s="12">
        <v>1998</v>
      </c>
      <c r="Q3672" s="12">
        <v>1359</v>
      </c>
      <c r="R3672" s="11">
        <v>15</v>
      </c>
      <c r="S3672" s="12">
        <v>29970</v>
      </c>
      <c r="T3672" s="13">
        <v>0.05</v>
      </c>
      <c r="U3672" s="12">
        <v>1498.5</v>
      </c>
      <c r="V3672" s="12">
        <v>28471.5</v>
      </c>
      <c r="W3672" s="12">
        <v>400</v>
      </c>
      <c r="X3672" s="12">
        <v>10251</v>
      </c>
      <c r="Y3672" s="14">
        <f>+DAY('TABLA PRINCIPAL'!$B3672)</f>
        <v>17</v>
      </c>
      <c r="Z3672" s="14">
        <f>+MONTH('TABLA PRINCIPAL'!$B3672)</f>
        <v>11</v>
      </c>
      <c r="AA3672" s="14">
        <f>+YEAR('TABLA PRINCIPAL'!$B3672)</f>
        <v>2015</v>
      </c>
      <c r="AB3672" s="22" t="str">
        <f>+IF(Ventas_Oficina[[#This Row],[Total del pedido]]&gt;=100000,"SI","NO")</f>
        <v>NO</v>
      </c>
      <c r="AC3672" s="22" t="str">
        <f>+_xlfn.XLOOKUP(Ventas_Oficina[[#This Row],[Nº de artículo]],AUXILIAR!A3670:A8581,AUXILIAR!D3670:D8581,"Error",0)</f>
        <v>No enviado a tiempo</v>
      </c>
      <c r="AD3672" s="22" t="str">
        <f>+IF(AND(Ventas_Oficina[[#This Row],[Total]]&gt;75000,Ventas_Oficina[[#This Row],[Envio a tiempo]]="Enviado a tiempo"),"Buena Venta","Venta Mala")</f>
        <v>Venta Mala</v>
      </c>
    </row>
    <row r="3673" spans="1:30" x14ac:dyDescent="0.25">
      <c r="A3673" s="25">
        <v>1578945</v>
      </c>
      <c r="B3673" s="5">
        <v>42410</v>
      </c>
      <c r="C3673" s="6" t="s">
        <v>224</v>
      </c>
      <c r="D3673" s="6" t="s">
        <v>152</v>
      </c>
      <c r="E3673" s="6" t="s">
        <v>4</v>
      </c>
      <c r="F3673" s="6" t="s">
        <v>5</v>
      </c>
      <c r="G3673" s="6" t="s">
        <v>1010</v>
      </c>
      <c r="H3673" s="6" t="s">
        <v>39</v>
      </c>
      <c r="I3673" s="6" t="s">
        <v>1014</v>
      </c>
      <c r="J3673" s="6" t="s">
        <v>1080</v>
      </c>
      <c r="K3673" s="6" t="s">
        <v>1261</v>
      </c>
      <c r="L3673" s="6" t="s">
        <v>1265</v>
      </c>
      <c r="M3673" s="6" t="s">
        <v>1272</v>
      </c>
      <c r="N3673" s="5">
        <v>42411</v>
      </c>
      <c r="O3673" s="7">
        <v>350</v>
      </c>
      <c r="P3673" s="7">
        <v>574</v>
      </c>
      <c r="Q3673" s="7">
        <v>224</v>
      </c>
      <c r="R3673" s="6">
        <v>33</v>
      </c>
      <c r="S3673" s="7">
        <v>18942</v>
      </c>
      <c r="T3673" s="8">
        <v>0.09</v>
      </c>
      <c r="U3673" s="7">
        <v>1704.78</v>
      </c>
      <c r="V3673" s="7">
        <v>17237.22</v>
      </c>
      <c r="W3673" s="7">
        <v>501</v>
      </c>
      <c r="X3673" s="7">
        <v>12226</v>
      </c>
      <c r="Y3673" s="9">
        <f>+DAY('TABLA PRINCIPAL'!$B3673)</f>
        <v>10</v>
      </c>
      <c r="Z3673" s="9">
        <f>+MONTH('TABLA PRINCIPAL'!$B3673)</f>
        <v>2</v>
      </c>
      <c r="AA3673" s="9">
        <f>+YEAR('TABLA PRINCIPAL'!$B3673)</f>
        <v>2016</v>
      </c>
      <c r="AB3673" s="22" t="str">
        <f>+IF(Ventas_Oficina[[#This Row],[Total del pedido]]&gt;=100000,"SI","NO")</f>
        <v>NO</v>
      </c>
      <c r="AC3673" s="22" t="str">
        <f>+_xlfn.XLOOKUP(Ventas_Oficina[[#This Row],[Nº de artículo]],AUXILIAR!A3671:A8582,AUXILIAR!D3671:D8582,"Error",0)</f>
        <v>Enviado a tiempo</v>
      </c>
      <c r="AD3673" s="22" t="str">
        <f>+IF(AND(Ventas_Oficina[[#This Row],[Total]]&gt;75000,Ventas_Oficina[[#This Row],[Envio a tiempo]]="Enviado a tiempo"),"Buena Venta","Venta Mala")</f>
        <v>Venta Mala</v>
      </c>
    </row>
    <row r="3674" spans="1:30" x14ac:dyDescent="0.25">
      <c r="A3674" s="26">
        <v>1579310</v>
      </c>
      <c r="B3674" s="10">
        <v>42563</v>
      </c>
      <c r="C3674" s="11" t="s">
        <v>604</v>
      </c>
      <c r="D3674" s="11" t="s">
        <v>11</v>
      </c>
      <c r="E3674" s="11" t="s">
        <v>12</v>
      </c>
      <c r="F3674" s="11" t="s">
        <v>13</v>
      </c>
      <c r="G3674" s="11" t="s">
        <v>1008</v>
      </c>
      <c r="H3674" s="11" t="s">
        <v>14</v>
      </c>
      <c r="I3674" s="11" t="s">
        <v>1016</v>
      </c>
      <c r="J3674" s="11" t="s">
        <v>1085</v>
      </c>
      <c r="K3674" s="11" t="s">
        <v>1261</v>
      </c>
      <c r="L3674" s="11" t="s">
        <v>1265</v>
      </c>
      <c r="M3674" s="11" t="s">
        <v>1273</v>
      </c>
      <c r="N3674" s="10">
        <v>42565</v>
      </c>
      <c r="O3674" s="12">
        <v>384</v>
      </c>
      <c r="P3674" s="12">
        <v>630</v>
      </c>
      <c r="Q3674" s="12">
        <v>246</v>
      </c>
      <c r="R3674" s="11">
        <v>12</v>
      </c>
      <c r="S3674" s="12">
        <v>7560</v>
      </c>
      <c r="T3674" s="13">
        <v>0.03</v>
      </c>
      <c r="U3674" s="12">
        <v>226.79999999999998</v>
      </c>
      <c r="V3674" s="12">
        <v>7333.2</v>
      </c>
      <c r="W3674" s="12">
        <v>50</v>
      </c>
      <c r="X3674" s="12">
        <v>12685</v>
      </c>
      <c r="Y3674" s="14">
        <f>+DAY('TABLA PRINCIPAL'!$B3674)</f>
        <v>12</v>
      </c>
      <c r="Z3674" s="14">
        <f>+MONTH('TABLA PRINCIPAL'!$B3674)</f>
        <v>7</v>
      </c>
      <c r="AA3674" s="14">
        <f>+YEAR('TABLA PRINCIPAL'!$B3674)</f>
        <v>2016</v>
      </c>
      <c r="AB3674" s="22" t="str">
        <f>+IF(Ventas_Oficina[[#This Row],[Total del pedido]]&gt;=100000,"SI","NO")</f>
        <v>NO</v>
      </c>
      <c r="AC3674" s="22" t="str">
        <f>+_xlfn.XLOOKUP(Ventas_Oficina[[#This Row],[Nº de artículo]],AUXILIAR!A3672:A8583,AUXILIAR!D3672:D8583,"Error",0)</f>
        <v>Enviado a tiempo</v>
      </c>
      <c r="AD3674" s="22" t="str">
        <f>+IF(AND(Ventas_Oficina[[#This Row],[Total]]&gt;75000,Ventas_Oficina[[#This Row],[Envio a tiempo]]="Enviado a tiempo"),"Buena Venta","Venta Mala")</f>
        <v>Venta Mala</v>
      </c>
    </row>
    <row r="3675" spans="1:30" x14ac:dyDescent="0.25">
      <c r="A3675" s="25">
        <v>1579310</v>
      </c>
      <c r="B3675" s="5">
        <v>42674</v>
      </c>
      <c r="C3675" s="6" t="s">
        <v>276</v>
      </c>
      <c r="D3675" s="6" t="s">
        <v>139</v>
      </c>
      <c r="E3675" s="6" t="s">
        <v>4</v>
      </c>
      <c r="F3675" s="6" t="s">
        <v>5</v>
      </c>
      <c r="G3675" s="6" t="s">
        <v>1010</v>
      </c>
      <c r="H3675" s="6" t="s">
        <v>39</v>
      </c>
      <c r="I3675" s="6" t="s">
        <v>1016</v>
      </c>
      <c r="J3675" s="6" t="s">
        <v>1046</v>
      </c>
      <c r="K3675" s="6" t="s">
        <v>1263</v>
      </c>
      <c r="L3675" s="6" t="s">
        <v>1269</v>
      </c>
      <c r="M3675" s="6" t="s">
        <v>1272</v>
      </c>
      <c r="N3675" s="5">
        <v>42677</v>
      </c>
      <c r="O3675" s="7">
        <v>519</v>
      </c>
      <c r="P3675" s="7">
        <v>1298</v>
      </c>
      <c r="Q3675" s="7">
        <v>779</v>
      </c>
      <c r="R3675" s="6">
        <v>2</v>
      </c>
      <c r="S3675" s="7">
        <v>2596</v>
      </c>
      <c r="T3675" s="8">
        <v>0.08</v>
      </c>
      <c r="U3675" s="7">
        <v>207.68</v>
      </c>
      <c r="V3675" s="7">
        <v>2388.3200000000002</v>
      </c>
      <c r="W3675" s="7">
        <v>314</v>
      </c>
      <c r="X3675" s="7">
        <v>26294</v>
      </c>
      <c r="Y3675" s="9">
        <f>+DAY('TABLA PRINCIPAL'!$B3675)</f>
        <v>31</v>
      </c>
      <c r="Z3675" s="9">
        <f>+MONTH('TABLA PRINCIPAL'!$B3675)</f>
        <v>10</v>
      </c>
      <c r="AA3675" s="9">
        <f>+YEAR('TABLA PRINCIPAL'!$B3675)</f>
        <v>2016</v>
      </c>
      <c r="AB3675" s="22" t="str">
        <f>+IF(Ventas_Oficina[[#This Row],[Total del pedido]]&gt;=100000,"SI","NO")</f>
        <v>NO</v>
      </c>
      <c r="AC3675" s="22" t="str">
        <f>+_xlfn.XLOOKUP(Ventas_Oficina[[#This Row],[Nº de artículo]],AUXILIAR!A3673:A8584,AUXILIAR!D3673:D8584,"Error",0)</f>
        <v>Enviado a tiempo</v>
      </c>
      <c r="AD3675" s="22" t="str">
        <f>+IF(AND(Ventas_Oficina[[#This Row],[Total]]&gt;75000,Ventas_Oficina[[#This Row],[Envio a tiempo]]="Enviado a tiempo"),"Buena Venta","Venta Mala")</f>
        <v>Venta Mala</v>
      </c>
    </row>
    <row r="3676" spans="1:30" x14ac:dyDescent="0.25">
      <c r="A3676" s="26">
        <v>1579310</v>
      </c>
      <c r="B3676" s="10">
        <v>42448</v>
      </c>
      <c r="C3676" s="11" t="s">
        <v>151</v>
      </c>
      <c r="D3676" s="11" t="s">
        <v>575</v>
      </c>
      <c r="E3676" s="11" t="s">
        <v>4</v>
      </c>
      <c r="F3676" s="11" t="s">
        <v>5</v>
      </c>
      <c r="G3676" s="11" t="s">
        <v>1010</v>
      </c>
      <c r="H3676" s="11" t="s">
        <v>39</v>
      </c>
      <c r="I3676" s="11" t="s">
        <v>1014</v>
      </c>
      <c r="J3676" s="11" t="s">
        <v>1020</v>
      </c>
      <c r="K3676" s="11" t="s">
        <v>1261</v>
      </c>
      <c r="L3676" s="11" t="s">
        <v>1265</v>
      </c>
      <c r="M3676" s="11" t="s">
        <v>1272</v>
      </c>
      <c r="N3676" s="10">
        <v>42450</v>
      </c>
      <c r="O3676" s="12">
        <v>4211</v>
      </c>
      <c r="P3676" s="12">
        <v>8098</v>
      </c>
      <c r="Q3676" s="12">
        <v>3887</v>
      </c>
      <c r="R3676" s="11">
        <v>8</v>
      </c>
      <c r="S3676" s="12">
        <v>64784</v>
      </c>
      <c r="T3676" s="13">
        <v>0.02</v>
      </c>
      <c r="U3676" s="12">
        <v>1295.68</v>
      </c>
      <c r="V3676" s="12">
        <v>63488.32</v>
      </c>
      <c r="W3676" s="12">
        <v>718</v>
      </c>
      <c r="X3676" s="12">
        <v>94584</v>
      </c>
      <c r="Y3676" s="14">
        <f>+DAY('TABLA PRINCIPAL'!$B3676)</f>
        <v>19</v>
      </c>
      <c r="Z3676" s="14">
        <f>+MONTH('TABLA PRINCIPAL'!$B3676)</f>
        <v>3</v>
      </c>
      <c r="AA3676" s="14">
        <f>+YEAR('TABLA PRINCIPAL'!$B3676)</f>
        <v>2016</v>
      </c>
      <c r="AB3676" s="22" t="str">
        <f>+IF(Ventas_Oficina[[#This Row],[Total del pedido]]&gt;=100000,"SI","NO")</f>
        <v>NO</v>
      </c>
      <c r="AC3676" s="22" t="str">
        <f>+_xlfn.XLOOKUP(Ventas_Oficina[[#This Row],[Nº de artículo]],AUXILIAR!A3674:A8585,AUXILIAR!D3674:D8585,"Error",0)</f>
        <v>Enviado a tiempo</v>
      </c>
      <c r="AD3676" s="22" t="str">
        <f>+IF(AND(Ventas_Oficina[[#This Row],[Total]]&gt;75000,Ventas_Oficina[[#This Row],[Envio a tiempo]]="Enviado a tiempo"),"Buena Venta","Venta Mala")</f>
        <v>Buena Venta</v>
      </c>
    </row>
    <row r="3677" spans="1:30" x14ac:dyDescent="0.25">
      <c r="A3677" s="25">
        <v>1579310</v>
      </c>
      <c r="B3677" s="5">
        <v>42551</v>
      </c>
      <c r="C3677" s="6" t="s">
        <v>471</v>
      </c>
      <c r="D3677" s="6" t="s">
        <v>274</v>
      </c>
      <c r="E3677" s="6" t="s">
        <v>4</v>
      </c>
      <c r="F3677" s="6" t="s">
        <v>5</v>
      </c>
      <c r="G3677" s="6" t="s">
        <v>1008</v>
      </c>
      <c r="H3677" s="6" t="s">
        <v>17</v>
      </c>
      <c r="I3677" s="6" t="s">
        <v>1013</v>
      </c>
      <c r="J3677" s="6" t="s">
        <v>1049</v>
      </c>
      <c r="K3677" s="6" t="s">
        <v>1261</v>
      </c>
      <c r="L3677" s="6" t="s">
        <v>1265</v>
      </c>
      <c r="M3677" s="6" t="s">
        <v>1273</v>
      </c>
      <c r="N3677" s="5">
        <v>42552</v>
      </c>
      <c r="O3677" s="7">
        <v>184</v>
      </c>
      <c r="P3677" s="7">
        <v>288</v>
      </c>
      <c r="Q3677" s="7">
        <v>104</v>
      </c>
      <c r="R3677" s="6">
        <v>23</v>
      </c>
      <c r="S3677" s="7">
        <v>6624</v>
      </c>
      <c r="T3677" s="8">
        <v>7.0000000000000007E-2</v>
      </c>
      <c r="U3677" s="7">
        <v>463.68000000000006</v>
      </c>
      <c r="V3677" s="7">
        <v>6160.32</v>
      </c>
      <c r="W3677" s="7">
        <v>99</v>
      </c>
      <c r="X3677" s="7">
        <v>6952</v>
      </c>
      <c r="Y3677" s="9">
        <f>+DAY('TABLA PRINCIPAL'!$B3677)</f>
        <v>30</v>
      </c>
      <c r="Z3677" s="9">
        <f>+MONTH('TABLA PRINCIPAL'!$B3677)</f>
        <v>6</v>
      </c>
      <c r="AA3677" s="9">
        <f>+YEAR('TABLA PRINCIPAL'!$B3677)</f>
        <v>2016</v>
      </c>
      <c r="AB3677" s="22" t="str">
        <f>+IF(Ventas_Oficina[[#This Row],[Total del pedido]]&gt;=100000,"SI","NO")</f>
        <v>NO</v>
      </c>
      <c r="AC3677" s="22" t="str">
        <f>+_xlfn.XLOOKUP(Ventas_Oficina[[#This Row],[Nº de artículo]],AUXILIAR!A3675:A8586,AUXILIAR!D3675:D8586,"Error",0)</f>
        <v>Enviado a tiempo</v>
      </c>
      <c r="AD3677" s="22" t="str">
        <f>+IF(AND(Ventas_Oficina[[#This Row],[Total]]&gt;75000,Ventas_Oficina[[#This Row],[Envio a tiempo]]="Enviado a tiempo"),"Buena Venta","Venta Mala")</f>
        <v>Venta Mala</v>
      </c>
    </row>
    <row r="3678" spans="1:30" x14ac:dyDescent="0.25">
      <c r="A3678" s="26">
        <v>1579310</v>
      </c>
      <c r="B3678" s="10">
        <v>42487</v>
      </c>
      <c r="C3678" s="11" t="s">
        <v>630</v>
      </c>
      <c r="D3678" s="11" t="s">
        <v>135</v>
      </c>
      <c r="E3678" s="11" t="s">
        <v>12</v>
      </c>
      <c r="F3678" s="11" t="s">
        <v>13</v>
      </c>
      <c r="G3678" s="11" t="s">
        <v>1008</v>
      </c>
      <c r="H3678" s="11" t="s">
        <v>42</v>
      </c>
      <c r="I3678" s="11" t="s">
        <v>1015</v>
      </c>
      <c r="J3678" s="11" t="s">
        <v>1142</v>
      </c>
      <c r="K3678" s="11" t="s">
        <v>1261</v>
      </c>
      <c r="L3678" s="11" t="s">
        <v>1267</v>
      </c>
      <c r="M3678" s="11" t="s">
        <v>1272</v>
      </c>
      <c r="N3678" s="10">
        <v>42488</v>
      </c>
      <c r="O3678" s="12">
        <v>2156</v>
      </c>
      <c r="P3678" s="12">
        <v>3655</v>
      </c>
      <c r="Q3678" s="12">
        <v>1499</v>
      </c>
      <c r="R3678" s="11">
        <v>33</v>
      </c>
      <c r="S3678" s="12">
        <v>120615</v>
      </c>
      <c r="T3678" s="13">
        <v>7.0000000000000007E-2</v>
      </c>
      <c r="U3678" s="12">
        <v>8443.0500000000011</v>
      </c>
      <c r="V3678" s="12">
        <v>112171.95</v>
      </c>
      <c r="W3678" s="12">
        <v>1389</v>
      </c>
      <c r="X3678" s="12">
        <v>12405</v>
      </c>
      <c r="Y3678" s="14">
        <f>+DAY('TABLA PRINCIPAL'!$B3678)</f>
        <v>27</v>
      </c>
      <c r="Z3678" s="14">
        <f>+MONTH('TABLA PRINCIPAL'!$B3678)</f>
        <v>4</v>
      </c>
      <c r="AA3678" s="14">
        <f>+YEAR('TABLA PRINCIPAL'!$B3678)</f>
        <v>2016</v>
      </c>
      <c r="AB3678" s="22" t="str">
        <f>+IF(Ventas_Oficina[[#This Row],[Total del pedido]]&gt;=100000,"SI","NO")</f>
        <v>SI</v>
      </c>
      <c r="AC3678" s="22" t="str">
        <f>+_xlfn.XLOOKUP(Ventas_Oficina[[#This Row],[Nº de artículo]],AUXILIAR!A3676:A8587,AUXILIAR!D3676:D8587,"Error",0)</f>
        <v>No enviado a tiempo</v>
      </c>
      <c r="AD3678" s="22" t="str">
        <f>+IF(AND(Ventas_Oficina[[#This Row],[Total]]&gt;75000,Ventas_Oficina[[#This Row],[Envio a tiempo]]="Enviado a tiempo"),"Buena Venta","Venta Mala")</f>
        <v>Venta Mala</v>
      </c>
    </row>
    <row r="3679" spans="1:30" x14ac:dyDescent="0.25">
      <c r="A3679" s="25">
        <v>1579310</v>
      </c>
      <c r="B3679" s="5">
        <v>42462</v>
      </c>
      <c r="C3679" s="6" t="s">
        <v>287</v>
      </c>
      <c r="D3679" s="6" t="s">
        <v>3</v>
      </c>
      <c r="E3679" s="6" t="s">
        <v>4</v>
      </c>
      <c r="F3679" s="6" t="s">
        <v>5</v>
      </c>
      <c r="G3679" s="6" t="s">
        <v>1009</v>
      </c>
      <c r="H3679" s="6" t="s">
        <v>6</v>
      </c>
      <c r="I3679" s="6" t="s">
        <v>1016</v>
      </c>
      <c r="J3679" s="6" t="s">
        <v>1110</v>
      </c>
      <c r="K3679" s="6" t="s">
        <v>1261</v>
      </c>
      <c r="L3679" s="6" t="s">
        <v>1267</v>
      </c>
      <c r="M3679" s="6" t="s">
        <v>1272</v>
      </c>
      <c r="N3679" s="5">
        <v>42470</v>
      </c>
      <c r="O3679" s="7">
        <v>1104</v>
      </c>
      <c r="P3679" s="7">
        <v>1698</v>
      </c>
      <c r="Q3679" s="7">
        <v>594</v>
      </c>
      <c r="R3679" s="6">
        <v>34</v>
      </c>
      <c r="S3679" s="7">
        <v>57732</v>
      </c>
      <c r="T3679" s="8">
        <v>0.01</v>
      </c>
      <c r="U3679" s="7">
        <v>577.32000000000005</v>
      </c>
      <c r="V3679" s="7">
        <v>57154.68</v>
      </c>
      <c r="W3679" s="7">
        <v>1239</v>
      </c>
      <c r="X3679" s="7">
        <v>53357</v>
      </c>
      <c r="Y3679" s="9">
        <f>+DAY('TABLA PRINCIPAL'!$B3679)</f>
        <v>2</v>
      </c>
      <c r="Z3679" s="9">
        <f>+MONTH('TABLA PRINCIPAL'!$B3679)</f>
        <v>4</v>
      </c>
      <c r="AA3679" s="9">
        <f>+YEAR('TABLA PRINCIPAL'!$B3679)</f>
        <v>2016</v>
      </c>
      <c r="AB3679" s="22" t="str">
        <f>+IF(Ventas_Oficina[[#This Row],[Total del pedido]]&gt;=100000,"SI","NO")</f>
        <v>NO</v>
      </c>
      <c r="AC3679" s="22" t="str">
        <f>+_xlfn.XLOOKUP(Ventas_Oficina[[#This Row],[Nº de artículo]],AUXILIAR!A3677:A8588,AUXILIAR!D3677:D8588,"Error",0)</f>
        <v>No enviado a tiempo</v>
      </c>
      <c r="AD3679" s="22" t="str">
        <f>+IF(AND(Ventas_Oficina[[#This Row],[Total]]&gt;75000,Ventas_Oficina[[#This Row],[Envio a tiempo]]="Enviado a tiempo"),"Buena Venta","Venta Mala")</f>
        <v>Venta Mala</v>
      </c>
    </row>
    <row r="3680" spans="1:30" x14ac:dyDescent="0.25">
      <c r="A3680" s="26">
        <v>1579310</v>
      </c>
      <c r="B3680" s="10">
        <v>42728</v>
      </c>
      <c r="C3680" s="11" t="s">
        <v>390</v>
      </c>
      <c r="D3680" s="11" t="s">
        <v>160</v>
      </c>
      <c r="E3680" s="11" t="s">
        <v>4</v>
      </c>
      <c r="F3680" s="11" t="s">
        <v>5</v>
      </c>
      <c r="G3680" s="11" t="s">
        <v>1010</v>
      </c>
      <c r="H3680" s="11" t="s">
        <v>53</v>
      </c>
      <c r="I3680" s="11" t="s">
        <v>1015</v>
      </c>
      <c r="J3680" s="11" t="s">
        <v>1250</v>
      </c>
      <c r="K3680" s="11" t="s">
        <v>1261</v>
      </c>
      <c r="L3680" s="11" t="s">
        <v>1267</v>
      </c>
      <c r="M3680" s="11" t="s">
        <v>1273</v>
      </c>
      <c r="N3680" s="10">
        <v>42730</v>
      </c>
      <c r="O3680" s="12">
        <v>24</v>
      </c>
      <c r="P3680" s="12">
        <v>126</v>
      </c>
      <c r="Q3680" s="12">
        <v>102</v>
      </c>
      <c r="R3680" s="11">
        <v>43</v>
      </c>
      <c r="S3680" s="12">
        <v>5418</v>
      </c>
      <c r="T3680" s="13">
        <v>0.01</v>
      </c>
      <c r="U3680" s="12">
        <v>54.18</v>
      </c>
      <c r="V3680" s="12">
        <v>5363.82</v>
      </c>
      <c r="W3680" s="12">
        <v>70</v>
      </c>
      <c r="X3680" s="12">
        <v>12855</v>
      </c>
      <c r="Y3680" s="14">
        <f>+DAY('TABLA PRINCIPAL'!$B3680)</f>
        <v>24</v>
      </c>
      <c r="Z3680" s="14">
        <f>+MONTH('TABLA PRINCIPAL'!$B3680)</f>
        <v>12</v>
      </c>
      <c r="AA3680" s="14">
        <f>+YEAR('TABLA PRINCIPAL'!$B3680)</f>
        <v>2016</v>
      </c>
      <c r="AB3680" s="22" t="str">
        <f>+IF(Ventas_Oficina[[#This Row],[Total del pedido]]&gt;=100000,"SI","NO")</f>
        <v>NO</v>
      </c>
      <c r="AC3680" s="22" t="str">
        <f>+_xlfn.XLOOKUP(Ventas_Oficina[[#This Row],[Nº de artículo]],AUXILIAR!A3678:A8589,AUXILIAR!D3678:D8589,"Error",0)</f>
        <v>Enviado a tiempo</v>
      </c>
      <c r="AD3680" s="22" t="str">
        <f>+IF(AND(Ventas_Oficina[[#This Row],[Total]]&gt;75000,Ventas_Oficina[[#This Row],[Envio a tiempo]]="Enviado a tiempo"),"Buena Venta","Venta Mala")</f>
        <v>Venta Mala</v>
      </c>
    </row>
    <row r="3681" spans="1:30" x14ac:dyDescent="0.25">
      <c r="A3681" s="25">
        <v>1579310</v>
      </c>
      <c r="B3681" s="5">
        <v>42369</v>
      </c>
      <c r="C3681" s="6" t="s">
        <v>368</v>
      </c>
      <c r="D3681" s="6" t="s">
        <v>369</v>
      </c>
      <c r="E3681" s="6" t="s">
        <v>4</v>
      </c>
      <c r="F3681" s="6" t="s">
        <v>5</v>
      </c>
      <c r="G3681" s="6" t="s">
        <v>1010</v>
      </c>
      <c r="H3681" s="6" t="s">
        <v>9</v>
      </c>
      <c r="I3681" s="6" t="s">
        <v>1014</v>
      </c>
      <c r="J3681" s="6" t="s">
        <v>1072</v>
      </c>
      <c r="K3681" s="6" t="s">
        <v>1261</v>
      </c>
      <c r="L3681" s="6" t="s">
        <v>1265</v>
      </c>
      <c r="M3681" s="6" t="s">
        <v>1272</v>
      </c>
      <c r="N3681" s="5">
        <v>42370</v>
      </c>
      <c r="O3681" s="7">
        <v>194</v>
      </c>
      <c r="P3681" s="7">
        <v>308</v>
      </c>
      <c r="Q3681" s="7">
        <v>114</v>
      </c>
      <c r="R3681" s="6">
        <v>46</v>
      </c>
      <c r="S3681" s="7">
        <v>14168</v>
      </c>
      <c r="T3681" s="8">
        <v>0.04</v>
      </c>
      <c r="U3681" s="7">
        <v>566.72</v>
      </c>
      <c r="V3681" s="7">
        <v>13601.28</v>
      </c>
      <c r="W3681" s="7">
        <v>99</v>
      </c>
      <c r="X3681" s="7">
        <v>6062</v>
      </c>
      <c r="Y3681" s="9">
        <f>+DAY('TABLA PRINCIPAL'!$B3681)</f>
        <v>31</v>
      </c>
      <c r="Z3681" s="9">
        <f>+MONTH('TABLA PRINCIPAL'!$B3681)</f>
        <v>12</v>
      </c>
      <c r="AA3681" s="9">
        <f>+YEAR('TABLA PRINCIPAL'!$B3681)</f>
        <v>2015</v>
      </c>
      <c r="AB3681" s="22" t="str">
        <f>+IF(Ventas_Oficina[[#This Row],[Total del pedido]]&gt;=100000,"SI","NO")</f>
        <v>NO</v>
      </c>
      <c r="AC3681" s="22" t="str">
        <f>+_xlfn.XLOOKUP(Ventas_Oficina[[#This Row],[Nº de artículo]],AUXILIAR!A3679:A8590,AUXILIAR!D3679:D8590,"Error",0)</f>
        <v>Enviado a tiempo</v>
      </c>
      <c r="AD3681" s="22" t="str">
        <f>+IF(AND(Ventas_Oficina[[#This Row],[Total]]&gt;75000,Ventas_Oficina[[#This Row],[Envio a tiempo]]="Enviado a tiempo"),"Buena Venta","Venta Mala")</f>
        <v>Venta Mala</v>
      </c>
    </row>
    <row r="3682" spans="1:30" x14ac:dyDescent="0.25">
      <c r="A3682" s="26">
        <v>1579310</v>
      </c>
      <c r="B3682" s="10">
        <v>42323</v>
      </c>
      <c r="C3682" s="11" t="s">
        <v>831</v>
      </c>
      <c r="D3682" s="11" t="s">
        <v>41</v>
      </c>
      <c r="E3682" s="11" t="s">
        <v>12</v>
      </c>
      <c r="F3682" s="11" t="s">
        <v>13</v>
      </c>
      <c r="G3682" s="11" t="s">
        <v>1008</v>
      </c>
      <c r="H3682" s="11" t="s">
        <v>42</v>
      </c>
      <c r="I3682" s="11" t="s">
        <v>1014</v>
      </c>
      <c r="J3682" s="11" t="s">
        <v>1044</v>
      </c>
      <c r="K3682" s="11" t="s">
        <v>1262</v>
      </c>
      <c r="L3682" s="11" t="s">
        <v>1265</v>
      </c>
      <c r="M3682" s="11" t="s">
        <v>1272</v>
      </c>
      <c r="N3682" s="10">
        <v>42332</v>
      </c>
      <c r="O3682" s="12">
        <v>118</v>
      </c>
      <c r="P3682" s="12">
        <v>188</v>
      </c>
      <c r="Q3682" s="12">
        <v>70</v>
      </c>
      <c r="R3682" s="11">
        <v>1</v>
      </c>
      <c r="S3682" s="12">
        <v>188</v>
      </c>
      <c r="T3682" s="13">
        <v>0</v>
      </c>
      <c r="U3682" s="12">
        <v>0</v>
      </c>
      <c r="V3682" s="12">
        <v>188</v>
      </c>
      <c r="W3682" s="12">
        <v>149</v>
      </c>
      <c r="X3682" s="12">
        <v>24038</v>
      </c>
      <c r="Y3682" s="14">
        <f>+DAY('TABLA PRINCIPAL'!$B3682)</f>
        <v>15</v>
      </c>
      <c r="Z3682" s="14">
        <f>+MONTH('TABLA PRINCIPAL'!$B3682)</f>
        <v>11</v>
      </c>
      <c r="AA3682" s="14">
        <f>+YEAR('TABLA PRINCIPAL'!$B3682)</f>
        <v>2015</v>
      </c>
      <c r="AB3682" s="22" t="str">
        <f>+IF(Ventas_Oficina[[#This Row],[Total del pedido]]&gt;=100000,"SI","NO")</f>
        <v>NO</v>
      </c>
      <c r="AC3682" s="22" t="str">
        <f>+_xlfn.XLOOKUP(Ventas_Oficina[[#This Row],[Nº de artículo]],AUXILIAR!A3680:A8591,AUXILIAR!D3680:D8591,"Error",0)</f>
        <v>No enviado a tiempo</v>
      </c>
      <c r="AD3682" s="22" t="str">
        <f>+IF(AND(Ventas_Oficina[[#This Row],[Total]]&gt;75000,Ventas_Oficina[[#This Row],[Envio a tiempo]]="Enviado a tiempo"),"Buena Venta","Venta Mala")</f>
        <v>Venta Mala</v>
      </c>
    </row>
    <row r="3683" spans="1:30" x14ac:dyDescent="0.25">
      <c r="A3683" s="25">
        <v>1579676</v>
      </c>
      <c r="B3683" s="5">
        <v>42318</v>
      </c>
      <c r="C3683" s="6" t="s">
        <v>541</v>
      </c>
      <c r="D3683" s="6" t="s">
        <v>137</v>
      </c>
      <c r="E3683" s="6" t="s">
        <v>4</v>
      </c>
      <c r="F3683" s="6" t="s">
        <v>5</v>
      </c>
      <c r="G3683" s="6" t="s">
        <v>1007</v>
      </c>
      <c r="H3683" s="6" t="s">
        <v>6</v>
      </c>
      <c r="I3683" s="6" t="s">
        <v>1013</v>
      </c>
      <c r="J3683" s="6" t="s">
        <v>1072</v>
      </c>
      <c r="K3683" s="6" t="s">
        <v>1261</v>
      </c>
      <c r="L3683" s="6" t="s">
        <v>1267</v>
      </c>
      <c r="M3683" s="6" t="s">
        <v>1272</v>
      </c>
      <c r="N3683" s="5">
        <v>42319</v>
      </c>
      <c r="O3683" s="7">
        <v>194</v>
      </c>
      <c r="P3683" s="7">
        <v>308</v>
      </c>
      <c r="Q3683" s="7">
        <v>114</v>
      </c>
      <c r="R3683" s="6">
        <v>22</v>
      </c>
      <c r="S3683" s="7">
        <v>6776</v>
      </c>
      <c r="T3683" s="8">
        <v>7.0000000000000007E-2</v>
      </c>
      <c r="U3683" s="7">
        <v>474.32000000000005</v>
      </c>
      <c r="V3683" s="7">
        <v>6301.68</v>
      </c>
      <c r="W3683" s="7">
        <v>99</v>
      </c>
      <c r="X3683" s="7">
        <v>11772</v>
      </c>
      <c r="Y3683" s="9">
        <f>+DAY('TABLA PRINCIPAL'!$B3683)</f>
        <v>10</v>
      </c>
      <c r="Z3683" s="9">
        <f>+MONTH('TABLA PRINCIPAL'!$B3683)</f>
        <v>11</v>
      </c>
      <c r="AA3683" s="9">
        <f>+YEAR('TABLA PRINCIPAL'!$B3683)</f>
        <v>2015</v>
      </c>
      <c r="AB3683" s="22" t="str">
        <f>+IF(Ventas_Oficina[[#This Row],[Total del pedido]]&gt;=100000,"SI","NO")</f>
        <v>NO</v>
      </c>
      <c r="AC3683" s="22" t="str">
        <f>+_xlfn.XLOOKUP(Ventas_Oficina[[#This Row],[Nº de artículo]],AUXILIAR!A3681:A8592,AUXILIAR!D3681:D8592,"Error",0)</f>
        <v>No enviado a tiempo</v>
      </c>
      <c r="AD3683" s="22" t="str">
        <f>+IF(AND(Ventas_Oficina[[#This Row],[Total]]&gt;75000,Ventas_Oficina[[#This Row],[Envio a tiempo]]="Enviado a tiempo"),"Buena Venta","Venta Mala")</f>
        <v>Venta Mala</v>
      </c>
    </row>
    <row r="3684" spans="1:30" x14ac:dyDescent="0.25">
      <c r="A3684" s="26">
        <v>1579676</v>
      </c>
      <c r="B3684" s="10">
        <v>42577</v>
      </c>
      <c r="C3684" s="11" t="s">
        <v>390</v>
      </c>
      <c r="D3684" s="11" t="s">
        <v>160</v>
      </c>
      <c r="E3684" s="11" t="s">
        <v>4</v>
      </c>
      <c r="F3684" s="11" t="s">
        <v>5</v>
      </c>
      <c r="G3684" s="11" t="s">
        <v>1007</v>
      </c>
      <c r="H3684" s="11" t="s">
        <v>53</v>
      </c>
      <c r="I3684" s="11" t="s">
        <v>1013</v>
      </c>
      <c r="J3684" s="11" t="s">
        <v>1042</v>
      </c>
      <c r="K3684" s="11" t="s">
        <v>1261</v>
      </c>
      <c r="L3684" s="11" t="s">
        <v>1265</v>
      </c>
      <c r="M3684" s="11" t="s">
        <v>1273</v>
      </c>
      <c r="N3684" s="10">
        <v>42577</v>
      </c>
      <c r="O3684" s="12">
        <v>109</v>
      </c>
      <c r="P3684" s="12">
        <v>168</v>
      </c>
      <c r="Q3684" s="12">
        <v>59</v>
      </c>
      <c r="R3684" s="11">
        <v>34</v>
      </c>
      <c r="S3684" s="12">
        <v>5712</v>
      </c>
      <c r="T3684" s="13">
        <v>7.0000000000000007E-2</v>
      </c>
      <c r="U3684" s="12">
        <v>399.84000000000003</v>
      </c>
      <c r="V3684" s="12">
        <v>5312.16</v>
      </c>
      <c r="W3684" s="12">
        <v>100</v>
      </c>
      <c r="X3684" s="12">
        <v>6046</v>
      </c>
      <c r="Y3684" s="14">
        <f>+DAY('TABLA PRINCIPAL'!$B3684)</f>
        <v>26</v>
      </c>
      <c r="Z3684" s="14">
        <f>+MONTH('TABLA PRINCIPAL'!$B3684)</f>
        <v>7</v>
      </c>
      <c r="AA3684" s="14">
        <f>+YEAR('TABLA PRINCIPAL'!$B3684)</f>
        <v>2016</v>
      </c>
      <c r="AB3684" s="22" t="str">
        <f>+IF(Ventas_Oficina[[#This Row],[Total del pedido]]&gt;=100000,"SI","NO")</f>
        <v>NO</v>
      </c>
      <c r="AC3684" s="22" t="str">
        <f>+_xlfn.XLOOKUP(Ventas_Oficina[[#This Row],[Nº de artículo]],AUXILIAR!A3682:A8593,AUXILIAR!D3682:D8593,"Error",0)</f>
        <v>No enviado a tiempo</v>
      </c>
      <c r="AD3684" s="22" t="str">
        <f>+IF(AND(Ventas_Oficina[[#This Row],[Total]]&gt;75000,Ventas_Oficina[[#This Row],[Envio a tiempo]]="Enviado a tiempo"),"Buena Venta","Venta Mala")</f>
        <v>Venta Mala</v>
      </c>
    </row>
    <row r="3685" spans="1:30" x14ac:dyDescent="0.25">
      <c r="A3685" s="25">
        <v>1579676</v>
      </c>
      <c r="B3685" s="5">
        <v>42641</v>
      </c>
      <c r="C3685" s="6" t="s">
        <v>195</v>
      </c>
      <c r="D3685" s="6" t="s">
        <v>33</v>
      </c>
      <c r="E3685" s="6" t="s">
        <v>4</v>
      </c>
      <c r="F3685" s="6" t="s">
        <v>5</v>
      </c>
      <c r="G3685" s="6" t="s">
        <v>1008</v>
      </c>
      <c r="H3685" s="6" t="s">
        <v>34</v>
      </c>
      <c r="I3685" s="6" t="s">
        <v>1013</v>
      </c>
      <c r="J3685" s="6" t="s">
        <v>1094</v>
      </c>
      <c r="K3685" s="6" t="s">
        <v>1261</v>
      </c>
      <c r="L3685" s="6" t="s">
        <v>1265</v>
      </c>
      <c r="M3685" s="6" t="s">
        <v>1272</v>
      </c>
      <c r="N3685" s="5">
        <v>42643</v>
      </c>
      <c r="O3685" s="7">
        <v>1239</v>
      </c>
      <c r="P3685" s="7">
        <v>1998</v>
      </c>
      <c r="Q3685" s="7">
        <v>759</v>
      </c>
      <c r="R3685" s="6">
        <v>3</v>
      </c>
      <c r="S3685" s="7">
        <v>5994</v>
      </c>
      <c r="T3685" s="8">
        <v>0</v>
      </c>
      <c r="U3685" s="7">
        <v>0</v>
      </c>
      <c r="V3685" s="7">
        <v>5994</v>
      </c>
      <c r="W3685" s="7">
        <v>577</v>
      </c>
      <c r="X3685" s="7">
        <v>94455</v>
      </c>
      <c r="Y3685" s="9">
        <f>+DAY('TABLA PRINCIPAL'!$B3685)</f>
        <v>28</v>
      </c>
      <c r="Z3685" s="9">
        <f>+MONTH('TABLA PRINCIPAL'!$B3685)</f>
        <v>9</v>
      </c>
      <c r="AA3685" s="9">
        <f>+YEAR('TABLA PRINCIPAL'!$B3685)</f>
        <v>2016</v>
      </c>
      <c r="AB3685" s="22" t="str">
        <f>+IF(Ventas_Oficina[[#This Row],[Total del pedido]]&gt;=100000,"SI","NO")</f>
        <v>NO</v>
      </c>
      <c r="AC3685" s="22" t="str">
        <f>+_xlfn.XLOOKUP(Ventas_Oficina[[#This Row],[Nº de artículo]],AUXILIAR!A3683:A8594,AUXILIAR!D3683:D8594,"Error",0)</f>
        <v>No enviado a tiempo</v>
      </c>
      <c r="AD3685" s="22" t="str">
        <f>+IF(AND(Ventas_Oficina[[#This Row],[Total]]&gt;75000,Ventas_Oficina[[#This Row],[Envio a tiempo]]="Enviado a tiempo"),"Buena Venta","Venta Mala")</f>
        <v>Venta Mala</v>
      </c>
    </row>
    <row r="3686" spans="1:30" x14ac:dyDescent="0.25">
      <c r="A3686" s="26">
        <v>1579676</v>
      </c>
      <c r="B3686" s="10">
        <v>41663</v>
      </c>
      <c r="C3686" s="11" t="s">
        <v>534</v>
      </c>
      <c r="D3686" s="11" t="s">
        <v>129</v>
      </c>
      <c r="E3686" s="11" t="s">
        <v>4</v>
      </c>
      <c r="F3686" s="11" t="s">
        <v>5</v>
      </c>
      <c r="G3686" s="11" t="s">
        <v>1009</v>
      </c>
      <c r="H3686" s="11" t="s">
        <v>6</v>
      </c>
      <c r="I3686" s="11" t="s">
        <v>1013</v>
      </c>
      <c r="J3686" s="11" t="s">
        <v>1132</v>
      </c>
      <c r="K3686" s="11" t="s">
        <v>1261</v>
      </c>
      <c r="L3686" s="11" t="s">
        <v>1266</v>
      </c>
      <c r="M3686" s="11" t="s">
        <v>1272</v>
      </c>
      <c r="N3686" s="10">
        <v>41665</v>
      </c>
      <c r="O3686" s="12">
        <v>6240</v>
      </c>
      <c r="P3686" s="12">
        <v>15599</v>
      </c>
      <c r="Q3686" s="12">
        <v>9359</v>
      </c>
      <c r="R3686" s="11">
        <v>27</v>
      </c>
      <c r="S3686" s="12">
        <v>421173</v>
      </c>
      <c r="T3686" s="13">
        <v>0.03</v>
      </c>
      <c r="U3686" s="12">
        <v>12635.189999999999</v>
      </c>
      <c r="V3686" s="12">
        <v>408537.81</v>
      </c>
      <c r="W3686" s="12">
        <v>808</v>
      </c>
      <c r="X3686" s="12">
        <v>454172</v>
      </c>
      <c r="Y3686" s="14">
        <f>+DAY('TABLA PRINCIPAL'!$B3686)</f>
        <v>24</v>
      </c>
      <c r="Z3686" s="14">
        <f>+MONTH('TABLA PRINCIPAL'!$B3686)</f>
        <v>1</v>
      </c>
      <c r="AA3686" s="14">
        <f>+YEAR('TABLA PRINCIPAL'!$B3686)</f>
        <v>2014</v>
      </c>
      <c r="AB3686" s="22" t="str">
        <f>+IF(Ventas_Oficina[[#This Row],[Total del pedido]]&gt;=100000,"SI","NO")</f>
        <v>SI</v>
      </c>
      <c r="AC3686" s="22" t="str">
        <f>+_xlfn.XLOOKUP(Ventas_Oficina[[#This Row],[Nº de artículo]],AUXILIAR!A3684:A8595,AUXILIAR!D3684:D8595,"Error",0)</f>
        <v>Enviado a tiempo</v>
      </c>
      <c r="AD3686" s="22" t="str">
        <f>+IF(AND(Ventas_Oficina[[#This Row],[Total]]&gt;75000,Ventas_Oficina[[#This Row],[Envio a tiempo]]="Enviado a tiempo"),"Buena Venta","Venta Mala")</f>
        <v>Buena Venta</v>
      </c>
    </row>
    <row r="3687" spans="1:30" x14ac:dyDescent="0.25">
      <c r="A3687" s="25">
        <v>1579676</v>
      </c>
      <c r="B3687" s="5">
        <v>42444</v>
      </c>
      <c r="C3687" s="6" t="s">
        <v>880</v>
      </c>
      <c r="D3687" s="6" t="s">
        <v>290</v>
      </c>
      <c r="E3687" s="6" t="s">
        <v>12</v>
      </c>
      <c r="F3687" s="6" t="s">
        <v>13</v>
      </c>
      <c r="G3687" s="6" t="s">
        <v>1007</v>
      </c>
      <c r="H3687" s="6" t="s">
        <v>42</v>
      </c>
      <c r="I3687" s="6" t="s">
        <v>1016</v>
      </c>
      <c r="J3687" s="6" t="s">
        <v>1094</v>
      </c>
      <c r="K3687" s="6" t="s">
        <v>1261</v>
      </c>
      <c r="L3687" s="6" t="s">
        <v>1267</v>
      </c>
      <c r="M3687" s="6" t="s">
        <v>1272</v>
      </c>
      <c r="N3687" s="5">
        <v>42446</v>
      </c>
      <c r="O3687" s="7">
        <v>1239</v>
      </c>
      <c r="P3687" s="7">
        <v>1998</v>
      </c>
      <c r="Q3687" s="7">
        <v>759</v>
      </c>
      <c r="R3687" s="6">
        <v>22</v>
      </c>
      <c r="S3687" s="7">
        <v>43956</v>
      </c>
      <c r="T3687" s="8">
        <v>0.04</v>
      </c>
      <c r="U3687" s="7">
        <v>1758.24</v>
      </c>
      <c r="V3687" s="7">
        <v>42197.760000000002</v>
      </c>
      <c r="W3687" s="7">
        <v>577</v>
      </c>
      <c r="X3687" s="7">
        <v>94584</v>
      </c>
      <c r="Y3687" s="9">
        <f>+DAY('TABLA PRINCIPAL'!$B3687)</f>
        <v>15</v>
      </c>
      <c r="Z3687" s="9">
        <f>+MONTH('TABLA PRINCIPAL'!$B3687)</f>
        <v>3</v>
      </c>
      <c r="AA3687" s="9">
        <f>+YEAR('TABLA PRINCIPAL'!$B3687)</f>
        <v>2016</v>
      </c>
      <c r="AB3687" s="22" t="str">
        <f>+IF(Ventas_Oficina[[#This Row],[Total del pedido]]&gt;=100000,"SI","NO")</f>
        <v>NO</v>
      </c>
      <c r="AC3687" s="22" t="str">
        <f>+_xlfn.XLOOKUP(Ventas_Oficina[[#This Row],[Nº de artículo]],AUXILIAR!A3685:A8596,AUXILIAR!D3685:D8596,"Error",0)</f>
        <v>Enviado a tiempo</v>
      </c>
      <c r="AD3687" s="22" t="str">
        <f>+IF(AND(Ventas_Oficina[[#This Row],[Total]]&gt;75000,Ventas_Oficina[[#This Row],[Envio a tiempo]]="Enviado a tiempo"),"Buena Venta","Venta Mala")</f>
        <v>Buena Venta</v>
      </c>
    </row>
    <row r="3688" spans="1:30" x14ac:dyDescent="0.25">
      <c r="A3688" s="26">
        <v>1579676</v>
      </c>
      <c r="B3688" s="10">
        <v>42409</v>
      </c>
      <c r="C3688" s="11" t="s">
        <v>73</v>
      </c>
      <c r="D3688" s="11" t="s">
        <v>29</v>
      </c>
      <c r="E3688" s="11" t="s">
        <v>12</v>
      </c>
      <c r="F3688" s="11" t="s">
        <v>13</v>
      </c>
      <c r="G3688" s="11" t="s">
        <v>1010</v>
      </c>
      <c r="H3688" s="11" t="s">
        <v>14</v>
      </c>
      <c r="I3688" s="11" t="s">
        <v>1012</v>
      </c>
      <c r="J3688" s="11" t="s">
        <v>1049</v>
      </c>
      <c r="K3688" s="11" t="s">
        <v>1261</v>
      </c>
      <c r="L3688" s="11" t="s">
        <v>1266</v>
      </c>
      <c r="M3688" s="11" t="s">
        <v>1272</v>
      </c>
      <c r="N3688" s="10">
        <v>42412</v>
      </c>
      <c r="O3688" s="12">
        <v>184</v>
      </c>
      <c r="P3688" s="12">
        <v>288</v>
      </c>
      <c r="Q3688" s="12">
        <v>104</v>
      </c>
      <c r="R3688" s="11">
        <v>9</v>
      </c>
      <c r="S3688" s="12">
        <v>2592</v>
      </c>
      <c r="T3688" s="13">
        <v>0.09</v>
      </c>
      <c r="U3688" s="12">
        <v>233.28</v>
      </c>
      <c r="V3688" s="12">
        <v>2358.7199999999998</v>
      </c>
      <c r="W3688" s="12">
        <v>99</v>
      </c>
      <c r="X3688" s="12">
        <v>6316</v>
      </c>
      <c r="Y3688" s="14">
        <f>+DAY('TABLA PRINCIPAL'!$B3688)</f>
        <v>9</v>
      </c>
      <c r="Z3688" s="14">
        <f>+MONTH('TABLA PRINCIPAL'!$B3688)</f>
        <v>2</v>
      </c>
      <c r="AA3688" s="14">
        <f>+YEAR('TABLA PRINCIPAL'!$B3688)</f>
        <v>2016</v>
      </c>
      <c r="AB3688" s="22" t="str">
        <f>+IF(Ventas_Oficina[[#This Row],[Total del pedido]]&gt;=100000,"SI","NO")</f>
        <v>NO</v>
      </c>
      <c r="AC3688" s="22" t="str">
        <f>+_xlfn.XLOOKUP(Ventas_Oficina[[#This Row],[Nº de artículo]],AUXILIAR!A3686:A8597,AUXILIAR!D3686:D8597,"Error",0)</f>
        <v>Enviado a tiempo</v>
      </c>
      <c r="AD3688" s="22" t="str">
        <f>+IF(AND(Ventas_Oficina[[#This Row],[Total]]&gt;75000,Ventas_Oficina[[#This Row],[Envio a tiempo]]="Enviado a tiempo"),"Buena Venta","Venta Mala")</f>
        <v>Venta Mala</v>
      </c>
    </row>
    <row r="3689" spans="1:30" x14ac:dyDescent="0.25">
      <c r="A3689" s="25">
        <v>1579676</v>
      </c>
      <c r="B3689" s="5">
        <v>42166</v>
      </c>
      <c r="C3689" s="6" t="s">
        <v>529</v>
      </c>
      <c r="D3689" s="6" t="s">
        <v>71</v>
      </c>
      <c r="E3689" s="6" t="s">
        <v>4</v>
      </c>
      <c r="F3689" s="6" t="s">
        <v>5</v>
      </c>
      <c r="G3689" s="6" t="s">
        <v>1010</v>
      </c>
      <c r="H3689" s="6" t="s">
        <v>17</v>
      </c>
      <c r="I3689" s="6" t="s">
        <v>1014</v>
      </c>
      <c r="J3689" s="6" t="s">
        <v>1026</v>
      </c>
      <c r="K3689" s="6" t="s">
        <v>1261</v>
      </c>
      <c r="L3689" s="6" t="s">
        <v>1267</v>
      </c>
      <c r="M3689" s="6" t="s">
        <v>1272</v>
      </c>
      <c r="N3689" s="5">
        <v>42168</v>
      </c>
      <c r="O3689" s="7">
        <v>239</v>
      </c>
      <c r="P3689" s="7">
        <v>426</v>
      </c>
      <c r="Q3689" s="7">
        <v>187</v>
      </c>
      <c r="R3689" s="6">
        <v>38</v>
      </c>
      <c r="S3689" s="7">
        <v>16188</v>
      </c>
      <c r="T3689" s="8">
        <v>0</v>
      </c>
      <c r="U3689" s="7">
        <v>0</v>
      </c>
      <c r="V3689" s="7">
        <v>16188</v>
      </c>
      <c r="W3689" s="7">
        <v>120</v>
      </c>
      <c r="X3689" s="7">
        <v>18675</v>
      </c>
      <c r="Y3689" s="9">
        <f>+DAY('TABLA PRINCIPAL'!$B3689)</f>
        <v>11</v>
      </c>
      <c r="Z3689" s="9">
        <f>+MONTH('TABLA PRINCIPAL'!$B3689)</f>
        <v>6</v>
      </c>
      <c r="AA3689" s="9">
        <f>+YEAR('TABLA PRINCIPAL'!$B3689)</f>
        <v>2015</v>
      </c>
      <c r="AB3689" s="22" t="str">
        <f>+IF(Ventas_Oficina[[#This Row],[Total del pedido]]&gt;=100000,"SI","NO")</f>
        <v>NO</v>
      </c>
      <c r="AC3689" s="22" t="str">
        <f>+_xlfn.XLOOKUP(Ventas_Oficina[[#This Row],[Nº de artículo]],AUXILIAR!A3687:A8598,AUXILIAR!D3687:D8598,"Error",0)</f>
        <v>Enviado a tiempo</v>
      </c>
      <c r="AD3689" s="22" t="str">
        <f>+IF(AND(Ventas_Oficina[[#This Row],[Total]]&gt;75000,Ventas_Oficina[[#This Row],[Envio a tiempo]]="Enviado a tiempo"),"Buena Venta","Venta Mala")</f>
        <v>Venta Mala</v>
      </c>
    </row>
    <row r="3690" spans="1:30" x14ac:dyDescent="0.25">
      <c r="A3690" s="26">
        <v>1580041</v>
      </c>
      <c r="B3690" s="10">
        <v>42483</v>
      </c>
      <c r="C3690" s="11" t="s">
        <v>167</v>
      </c>
      <c r="D3690" s="11" t="s">
        <v>137</v>
      </c>
      <c r="E3690" s="11" t="s">
        <v>4</v>
      </c>
      <c r="F3690" s="11" t="s">
        <v>5</v>
      </c>
      <c r="G3690" s="11" t="s">
        <v>1008</v>
      </c>
      <c r="H3690" s="11" t="s">
        <v>6</v>
      </c>
      <c r="I3690" s="11" t="s">
        <v>1014</v>
      </c>
      <c r="J3690" s="11" t="s">
        <v>1019</v>
      </c>
      <c r="K3690" s="11" t="s">
        <v>1261</v>
      </c>
      <c r="L3690" s="11" t="s">
        <v>1265</v>
      </c>
      <c r="M3690" s="11" t="s">
        <v>1272</v>
      </c>
      <c r="N3690" s="10">
        <v>42484</v>
      </c>
      <c r="O3690" s="12">
        <v>24</v>
      </c>
      <c r="P3690" s="12">
        <v>126</v>
      </c>
      <c r="Q3690" s="12">
        <v>102</v>
      </c>
      <c r="R3690" s="11">
        <v>39</v>
      </c>
      <c r="S3690" s="12">
        <v>4914</v>
      </c>
      <c r="T3690" s="13">
        <v>0.03</v>
      </c>
      <c r="U3690" s="12">
        <v>147.41999999999999</v>
      </c>
      <c r="V3690" s="12">
        <v>4766.58</v>
      </c>
      <c r="W3690" s="12">
        <v>70</v>
      </c>
      <c r="X3690" s="12">
        <v>1259</v>
      </c>
      <c r="Y3690" s="14">
        <f>+DAY('TABLA PRINCIPAL'!$B3690)</f>
        <v>23</v>
      </c>
      <c r="Z3690" s="14">
        <f>+MONTH('TABLA PRINCIPAL'!$B3690)</f>
        <v>4</v>
      </c>
      <c r="AA3690" s="14">
        <f>+YEAR('TABLA PRINCIPAL'!$B3690)</f>
        <v>2016</v>
      </c>
      <c r="AB3690" s="22" t="str">
        <f>+IF(Ventas_Oficina[[#This Row],[Total del pedido]]&gt;=100000,"SI","NO")</f>
        <v>NO</v>
      </c>
      <c r="AC3690" s="22" t="str">
        <f>+_xlfn.XLOOKUP(Ventas_Oficina[[#This Row],[Nº de artículo]],AUXILIAR!A3688:A8599,AUXILIAR!D3688:D8599,"Error",0)</f>
        <v>No enviado a tiempo</v>
      </c>
      <c r="AD3690" s="22" t="str">
        <f>+IF(AND(Ventas_Oficina[[#This Row],[Total]]&gt;75000,Ventas_Oficina[[#This Row],[Envio a tiempo]]="Enviado a tiempo"),"Buena Venta","Venta Mala")</f>
        <v>Venta Mala</v>
      </c>
    </row>
    <row r="3691" spans="1:30" x14ac:dyDescent="0.25">
      <c r="A3691" s="25">
        <v>1580041</v>
      </c>
      <c r="B3691" s="5">
        <v>42458</v>
      </c>
      <c r="C3691" s="6" t="s">
        <v>682</v>
      </c>
      <c r="D3691" s="6" t="s">
        <v>400</v>
      </c>
      <c r="E3691" s="6" t="s">
        <v>4</v>
      </c>
      <c r="F3691" s="6" t="s">
        <v>5</v>
      </c>
      <c r="G3691" s="6" t="s">
        <v>1007</v>
      </c>
      <c r="H3691" s="6" t="s">
        <v>53</v>
      </c>
      <c r="I3691" s="6" t="s">
        <v>1015</v>
      </c>
      <c r="J3691" s="6" t="s">
        <v>1099</v>
      </c>
      <c r="K3691" s="6" t="s">
        <v>1261</v>
      </c>
      <c r="L3691" s="6" t="s">
        <v>1267</v>
      </c>
      <c r="M3691" s="6" t="s">
        <v>1272</v>
      </c>
      <c r="N3691" s="5">
        <v>42459</v>
      </c>
      <c r="O3691" s="7">
        <v>93</v>
      </c>
      <c r="P3691" s="7">
        <v>160</v>
      </c>
      <c r="Q3691" s="7">
        <v>67</v>
      </c>
      <c r="R3691" s="6">
        <v>40</v>
      </c>
      <c r="S3691" s="7">
        <v>6400</v>
      </c>
      <c r="T3691" s="8">
        <v>0.04</v>
      </c>
      <c r="U3691" s="7">
        <v>256</v>
      </c>
      <c r="V3691" s="7">
        <v>6144</v>
      </c>
      <c r="W3691" s="7">
        <v>129</v>
      </c>
      <c r="X3691" s="7">
        <v>6465</v>
      </c>
      <c r="Y3691" s="9">
        <f>+DAY('TABLA PRINCIPAL'!$B3691)</f>
        <v>29</v>
      </c>
      <c r="Z3691" s="9">
        <f>+MONTH('TABLA PRINCIPAL'!$B3691)</f>
        <v>3</v>
      </c>
      <c r="AA3691" s="9">
        <f>+YEAR('TABLA PRINCIPAL'!$B3691)</f>
        <v>2016</v>
      </c>
      <c r="AB3691" s="22" t="str">
        <f>+IF(Ventas_Oficina[[#This Row],[Total del pedido]]&gt;=100000,"SI","NO")</f>
        <v>NO</v>
      </c>
      <c r="AC3691" s="22" t="str">
        <f>+_xlfn.XLOOKUP(Ventas_Oficina[[#This Row],[Nº de artículo]],AUXILIAR!A3689:A8600,AUXILIAR!D3689:D8600,"Error",0)</f>
        <v>No enviado a tiempo</v>
      </c>
      <c r="AD3691" s="22" t="str">
        <f>+IF(AND(Ventas_Oficina[[#This Row],[Total]]&gt;75000,Ventas_Oficina[[#This Row],[Envio a tiempo]]="Enviado a tiempo"),"Buena Venta","Venta Mala")</f>
        <v>Venta Mala</v>
      </c>
    </row>
    <row r="3692" spans="1:30" x14ac:dyDescent="0.25">
      <c r="A3692" s="26">
        <v>1580041</v>
      </c>
      <c r="B3692" s="10">
        <v>42723</v>
      </c>
      <c r="C3692" s="11" t="s">
        <v>104</v>
      </c>
      <c r="D3692" s="11" t="s">
        <v>105</v>
      </c>
      <c r="E3692" s="11" t="s">
        <v>4</v>
      </c>
      <c r="F3692" s="11" t="s">
        <v>5</v>
      </c>
      <c r="G3692" s="11" t="s">
        <v>1008</v>
      </c>
      <c r="H3692" s="11" t="s">
        <v>106</v>
      </c>
      <c r="I3692" s="11" t="s">
        <v>1015</v>
      </c>
      <c r="J3692" s="11" t="s">
        <v>1044</v>
      </c>
      <c r="K3692" s="11" t="s">
        <v>1261</v>
      </c>
      <c r="L3692" s="11" t="s">
        <v>1267</v>
      </c>
      <c r="M3692" s="11" t="s">
        <v>1273</v>
      </c>
      <c r="N3692" s="10">
        <v>42725</v>
      </c>
      <c r="O3692" s="12">
        <v>118</v>
      </c>
      <c r="P3692" s="12">
        <v>188</v>
      </c>
      <c r="Q3692" s="12">
        <v>70</v>
      </c>
      <c r="R3692" s="11">
        <v>39</v>
      </c>
      <c r="S3692" s="12">
        <v>7332</v>
      </c>
      <c r="T3692" s="13">
        <v>0.05</v>
      </c>
      <c r="U3692" s="12">
        <v>366.6</v>
      </c>
      <c r="V3692" s="12">
        <v>6965.4</v>
      </c>
      <c r="W3692" s="12">
        <v>149</v>
      </c>
      <c r="X3692" s="12">
        <v>6546</v>
      </c>
      <c r="Y3692" s="14">
        <f>+DAY('TABLA PRINCIPAL'!$B3692)</f>
        <v>19</v>
      </c>
      <c r="Z3692" s="14">
        <f>+MONTH('TABLA PRINCIPAL'!$B3692)</f>
        <v>12</v>
      </c>
      <c r="AA3692" s="14">
        <f>+YEAR('TABLA PRINCIPAL'!$B3692)</f>
        <v>2016</v>
      </c>
      <c r="AB3692" s="22" t="str">
        <f>+IF(Ventas_Oficina[[#This Row],[Total del pedido]]&gt;=100000,"SI","NO")</f>
        <v>NO</v>
      </c>
      <c r="AC3692" s="22" t="str">
        <f>+_xlfn.XLOOKUP(Ventas_Oficina[[#This Row],[Nº de artículo]],AUXILIAR!A3690:A8601,AUXILIAR!D3690:D8601,"Error",0)</f>
        <v>No enviado a tiempo</v>
      </c>
      <c r="AD3692" s="22" t="str">
        <f>+IF(AND(Ventas_Oficina[[#This Row],[Total]]&gt;75000,Ventas_Oficina[[#This Row],[Envio a tiempo]]="Enviado a tiempo"),"Buena Venta","Venta Mala")</f>
        <v>Venta Mala</v>
      </c>
    </row>
    <row r="3693" spans="1:30" x14ac:dyDescent="0.25">
      <c r="A3693" s="25">
        <v>1580041</v>
      </c>
      <c r="B3693" s="5">
        <v>42587</v>
      </c>
      <c r="C3693" s="6" t="s">
        <v>216</v>
      </c>
      <c r="D3693" s="6" t="s">
        <v>881</v>
      </c>
      <c r="E3693" s="6" t="s">
        <v>4</v>
      </c>
      <c r="F3693" s="6" t="s">
        <v>5</v>
      </c>
      <c r="G3693" s="6" t="s">
        <v>1008</v>
      </c>
      <c r="H3693" s="6" t="s">
        <v>6</v>
      </c>
      <c r="I3693" s="6" t="s">
        <v>1012</v>
      </c>
      <c r="J3693" s="6" t="s">
        <v>1055</v>
      </c>
      <c r="K3693" s="6" t="s">
        <v>1262</v>
      </c>
      <c r="L3693" s="6" t="s">
        <v>1270</v>
      </c>
      <c r="M3693" s="6" t="s">
        <v>1274</v>
      </c>
      <c r="N3693" s="5">
        <v>42588</v>
      </c>
      <c r="O3693" s="7">
        <v>250</v>
      </c>
      <c r="P3693" s="7">
        <v>568</v>
      </c>
      <c r="Q3693" s="7">
        <v>318</v>
      </c>
      <c r="R3693" s="6">
        <v>16</v>
      </c>
      <c r="S3693" s="7">
        <v>9088</v>
      </c>
      <c r="T3693" s="8">
        <v>0.09</v>
      </c>
      <c r="U3693" s="7">
        <v>817.92</v>
      </c>
      <c r="V3693" s="7">
        <v>8270.08</v>
      </c>
      <c r="W3693" s="7">
        <v>360</v>
      </c>
      <c r="X3693" s="7">
        <v>26334</v>
      </c>
      <c r="Y3693" s="9">
        <f>+DAY('TABLA PRINCIPAL'!$B3693)</f>
        <v>5</v>
      </c>
      <c r="Z3693" s="9">
        <f>+MONTH('TABLA PRINCIPAL'!$B3693)</f>
        <v>8</v>
      </c>
      <c r="AA3693" s="9">
        <f>+YEAR('TABLA PRINCIPAL'!$B3693)</f>
        <v>2016</v>
      </c>
      <c r="AB3693" s="22" t="str">
        <f>+IF(Ventas_Oficina[[#This Row],[Total del pedido]]&gt;=100000,"SI","NO")</f>
        <v>NO</v>
      </c>
      <c r="AC3693" s="22" t="str">
        <f>+_xlfn.XLOOKUP(Ventas_Oficina[[#This Row],[Nº de artículo]],AUXILIAR!A3691:A8602,AUXILIAR!D3691:D8602,"Error",0)</f>
        <v>Enviado a tiempo</v>
      </c>
      <c r="AD3693" s="22" t="str">
        <f>+IF(AND(Ventas_Oficina[[#This Row],[Total]]&gt;75000,Ventas_Oficina[[#This Row],[Envio a tiempo]]="Enviado a tiempo"),"Buena Venta","Venta Mala")</f>
        <v>Venta Mala</v>
      </c>
    </row>
    <row r="3694" spans="1:30" x14ac:dyDescent="0.25">
      <c r="A3694" s="25">
        <v>1580406</v>
      </c>
      <c r="B3694" s="5">
        <v>42454</v>
      </c>
      <c r="C3694" s="6" t="s">
        <v>441</v>
      </c>
      <c r="D3694" s="6" t="s">
        <v>135</v>
      </c>
      <c r="E3694" s="6" t="s">
        <v>12</v>
      </c>
      <c r="F3694" s="6" t="s">
        <v>13</v>
      </c>
      <c r="G3694" s="6" t="s">
        <v>1009</v>
      </c>
      <c r="H3694" s="6" t="s">
        <v>42</v>
      </c>
      <c r="I3694" s="6" t="s">
        <v>1015</v>
      </c>
      <c r="J3694" s="6" t="s">
        <v>187</v>
      </c>
      <c r="K3694" s="6" t="s">
        <v>1261</v>
      </c>
      <c r="L3694" s="6" t="s">
        <v>1267</v>
      </c>
      <c r="M3694" s="6" t="s">
        <v>1272</v>
      </c>
      <c r="N3694" s="5">
        <v>42454</v>
      </c>
      <c r="O3694" s="7">
        <v>231</v>
      </c>
      <c r="P3694" s="7">
        <v>378</v>
      </c>
      <c r="Q3694" s="7">
        <v>147</v>
      </c>
      <c r="R3694" s="6">
        <v>2</v>
      </c>
      <c r="S3694" s="7">
        <v>756</v>
      </c>
      <c r="T3694" s="8">
        <v>0.09</v>
      </c>
      <c r="U3694" s="7">
        <v>68.039999999999992</v>
      </c>
      <c r="V3694" s="7">
        <v>687.96</v>
      </c>
      <c r="W3694" s="7">
        <v>71</v>
      </c>
      <c r="X3694" s="7">
        <v>10655</v>
      </c>
      <c r="Y3694" s="9">
        <f>+DAY('TABLA PRINCIPAL'!$B3694)</f>
        <v>25</v>
      </c>
      <c r="Z3694" s="9">
        <f>+MONTH('TABLA PRINCIPAL'!$B3694)</f>
        <v>3</v>
      </c>
      <c r="AA3694" s="9">
        <f>+YEAR('TABLA PRINCIPAL'!$B3694)</f>
        <v>2016</v>
      </c>
      <c r="AB3694" s="22" t="str">
        <f>+IF(Ventas_Oficina[[#This Row],[Total del pedido]]&gt;=100000,"SI","NO")</f>
        <v>NO</v>
      </c>
      <c r="AC3694" s="22" t="str">
        <f>+_xlfn.XLOOKUP(Ventas_Oficina[[#This Row],[Nº de artículo]],AUXILIAR!A3693:A8604,AUXILIAR!D3693:D8604,"Error",0)</f>
        <v>No enviado a tiempo</v>
      </c>
      <c r="AD3694" s="22" t="str">
        <f>+IF(AND(Ventas_Oficina[[#This Row],[Total]]&gt;75000,Ventas_Oficina[[#This Row],[Envio a tiempo]]="Enviado a tiempo"),"Buena Venta","Venta Mala")</f>
        <v>Venta Mala</v>
      </c>
    </row>
    <row r="3695" spans="1:30" x14ac:dyDescent="0.25">
      <c r="A3695" s="26">
        <v>1580406</v>
      </c>
      <c r="B3695" s="10">
        <v>42276</v>
      </c>
      <c r="C3695" s="11" t="s">
        <v>96</v>
      </c>
      <c r="D3695" s="11" t="s">
        <v>97</v>
      </c>
      <c r="E3695" s="11" t="s">
        <v>12</v>
      </c>
      <c r="F3695" s="11" t="s">
        <v>13</v>
      </c>
      <c r="G3695" s="11" t="s">
        <v>1008</v>
      </c>
      <c r="H3695" s="11" t="s">
        <v>14</v>
      </c>
      <c r="I3695" s="11" t="s">
        <v>1012</v>
      </c>
      <c r="J3695" s="11" t="s">
        <v>1080</v>
      </c>
      <c r="K3695" s="11" t="s">
        <v>1262</v>
      </c>
      <c r="L3695" s="11" t="s">
        <v>1265</v>
      </c>
      <c r="M3695" s="11" t="s">
        <v>1272</v>
      </c>
      <c r="N3695" s="10">
        <v>42277</v>
      </c>
      <c r="O3695" s="12">
        <v>350</v>
      </c>
      <c r="P3695" s="12">
        <v>574</v>
      </c>
      <c r="Q3695" s="12">
        <v>224</v>
      </c>
      <c r="R3695" s="11">
        <v>43</v>
      </c>
      <c r="S3695" s="12">
        <v>24682</v>
      </c>
      <c r="T3695" s="13">
        <v>0.08</v>
      </c>
      <c r="U3695" s="12">
        <v>1974.56</v>
      </c>
      <c r="V3695" s="12">
        <v>22707.439999999999</v>
      </c>
      <c r="W3695" s="12">
        <v>501</v>
      </c>
      <c r="X3695" s="12">
        <v>14476</v>
      </c>
      <c r="Y3695" s="14">
        <f>+DAY('TABLA PRINCIPAL'!$B3695)</f>
        <v>29</v>
      </c>
      <c r="Z3695" s="14">
        <f>+MONTH('TABLA PRINCIPAL'!$B3695)</f>
        <v>9</v>
      </c>
      <c r="AA3695" s="14">
        <f>+YEAR('TABLA PRINCIPAL'!$B3695)</f>
        <v>2015</v>
      </c>
      <c r="AB3695" s="22" t="str">
        <f>+IF(Ventas_Oficina[[#This Row],[Total del pedido]]&gt;=100000,"SI","NO")</f>
        <v>NO</v>
      </c>
      <c r="AC3695" s="22" t="str">
        <f>+_xlfn.XLOOKUP(Ventas_Oficina[[#This Row],[Nº de artículo]],AUXILIAR!A3693:A8605,AUXILIAR!D3693:D8605,"Error",0)</f>
        <v>No enviado a tiempo</v>
      </c>
      <c r="AD3695" s="22" t="str">
        <f>+IF(AND(Ventas_Oficina[[#This Row],[Total]]&gt;75000,Ventas_Oficina[[#This Row],[Envio a tiempo]]="Enviado a tiempo"),"Buena Venta","Venta Mala")</f>
        <v>Venta Mala</v>
      </c>
    </row>
    <row r="3696" spans="1:30" x14ac:dyDescent="0.25">
      <c r="A3696" s="25">
        <v>1580406</v>
      </c>
      <c r="B3696" s="5">
        <v>42606</v>
      </c>
      <c r="C3696" s="6" t="s">
        <v>234</v>
      </c>
      <c r="D3696" s="6" t="s">
        <v>57</v>
      </c>
      <c r="E3696" s="6" t="s">
        <v>4</v>
      </c>
      <c r="F3696" s="6" t="s">
        <v>5</v>
      </c>
      <c r="G3696" s="6" t="s">
        <v>1007</v>
      </c>
      <c r="H3696" s="6" t="s">
        <v>58</v>
      </c>
      <c r="I3696" s="6" t="s">
        <v>1014</v>
      </c>
      <c r="J3696" s="6" t="s">
        <v>1094</v>
      </c>
      <c r="K3696" s="6" t="s">
        <v>1261</v>
      </c>
      <c r="L3696" s="6" t="s">
        <v>1265</v>
      </c>
      <c r="M3696" s="6" t="s">
        <v>1272</v>
      </c>
      <c r="N3696" s="5">
        <v>42615</v>
      </c>
      <c r="O3696" s="7">
        <v>1239</v>
      </c>
      <c r="P3696" s="7">
        <v>1998</v>
      </c>
      <c r="Q3696" s="7">
        <v>759</v>
      </c>
      <c r="R3696" s="6">
        <v>16</v>
      </c>
      <c r="S3696" s="7">
        <v>31968</v>
      </c>
      <c r="T3696" s="8">
        <v>7.0000000000000007E-2</v>
      </c>
      <c r="U3696" s="7">
        <v>2237.7600000000002</v>
      </c>
      <c r="V3696" s="7">
        <v>29730.239999999998</v>
      </c>
      <c r="W3696" s="7">
        <v>577</v>
      </c>
      <c r="X3696" s="7">
        <v>94483</v>
      </c>
      <c r="Y3696" s="9">
        <f>+DAY('TABLA PRINCIPAL'!$B3696)</f>
        <v>24</v>
      </c>
      <c r="Z3696" s="9">
        <f>+MONTH('TABLA PRINCIPAL'!$B3696)</f>
        <v>8</v>
      </c>
      <c r="AA3696" s="9">
        <f>+YEAR('TABLA PRINCIPAL'!$B3696)</f>
        <v>2016</v>
      </c>
      <c r="AB3696" s="22" t="str">
        <f>+IF(Ventas_Oficina[[#This Row],[Total del pedido]]&gt;=100000,"SI","NO")</f>
        <v>NO</v>
      </c>
      <c r="AC3696" s="22" t="str">
        <f>+_xlfn.XLOOKUP(Ventas_Oficina[[#This Row],[Nº de artículo]],AUXILIAR!A3694:A8606,AUXILIAR!D3694:D8606,"Error",0)</f>
        <v>No enviado a tiempo</v>
      </c>
      <c r="AD3696" s="22" t="str">
        <f>+IF(AND(Ventas_Oficina[[#This Row],[Total]]&gt;75000,Ventas_Oficina[[#This Row],[Envio a tiempo]]="Enviado a tiempo"),"Buena Venta","Venta Mala")</f>
        <v>Venta Mala</v>
      </c>
    </row>
    <row r="3697" spans="1:30" x14ac:dyDescent="0.25">
      <c r="A3697" s="26">
        <v>1580406</v>
      </c>
      <c r="B3697" s="10">
        <v>42606</v>
      </c>
      <c r="C3697" s="11" t="s">
        <v>234</v>
      </c>
      <c r="D3697" s="11" t="s">
        <v>57</v>
      </c>
      <c r="E3697" s="11" t="s">
        <v>4</v>
      </c>
      <c r="F3697" s="11" t="s">
        <v>5</v>
      </c>
      <c r="G3697" s="11" t="s">
        <v>1009</v>
      </c>
      <c r="H3697" s="11" t="s">
        <v>58</v>
      </c>
      <c r="I3697" s="11" t="s">
        <v>1014</v>
      </c>
      <c r="J3697" s="11" t="s">
        <v>1094</v>
      </c>
      <c r="K3697" s="11" t="s">
        <v>1261</v>
      </c>
      <c r="L3697" s="11" t="s">
        <v>1265</v>
      </c>
      <c r="M3697" s="11" t="s">
        <v>1272</v>
      </c>
      <c r="N3697" s="10">
        <v>42615</v>
      </c>
      <c r="O3697" s="12">
        <v>1239</v>
      </c>
      <c r="P3697" s="12">
        <v>1998</v>
      </c>
      <c r="Q3697" s="12">
        <v>759</v>
      </c>
      <c r="R3697" s="11">
        <v>44</v>
      </c>
      <c r="S3697" s="12">
        <v>87912</v>
      </c>
      <c r="T3697" s="13">
        <v>7.0000000000000007E-2</v>
      </c>
      <c r="U3697" s="12">
        <v>6153.84</v>
      </c>
      <c r="V3697" s="12">
        <v>81758.16</v>
      </c>
      <c r="W3697" s="12">
        <v>577</v>
      </c>
      <c r="X3697" s="12">
        <v>94483</v>
      </c>
      <c r="Y3697" s="14">
        <f>+DAY('TABLA PRINCIPAL'!$B3697)</f>
        <v>24</v>
      </c>
      <c r="Z3697" s="14">
        <f>+MONTH('TABLA PRINCIPAL'!$B3697)</f>
        <v>8</v>
      </c>
      <c r="AA3697" s="14">
        <f>+YEAR('TABLA PRINCIPAL'!$B3697)</f>
        <v>2016</v>
      </c>
      <c r="AB3697" s="22" t="str">
        <f>+IF(Ventas_Oficina[[#This Row],[Total del pedido]]&gt;=100000,"SI","NO")</f>
        <v>NO</v>
      </c>
      <c r="AC3697" s="22" t="str">
        <f>+_xlfn.XLOOKUP(Ventas_Oficina[[#This Row],[Nº de artículo]],AUXILIAR!A3695:A8607,AUXILIAR!D3695:D8607,"Error",0)</f>
        <v>Enviado a tiempo</v>
      </c>
      <c r="AD3697" s="22" t="str">
        <f>+IF(AND(Ventas_Oficina[[#This Row],[Total]]&gt;75000,Ventas_Oficina[[#This Row],[Envio a tiempo]]="Enviado a tiempo"),"Buena Venta","Venta Mala")</f>
        <v>Buena Venta</v>
      </c>
    </row>
    <row r="3698" spans="1:30" x14ac:dyDescent="0.25">
      <c r="A3698" s="25">
        <v>1580406</v>
      </c>
      <c r="B3698" s="5">
        <v>42483</v>
      </c>
      <c r="C3698" s="6" t="s">
        <v>167</v>
      </c>
      <c r="D3698" s="6" t="s">
        <v>882</v>
      </c>
      <c r="E3698" s="6" t="s">
        <v>4</v>
      </c>
      <c r="F3698" s="6" t="s">
        <v>5</v>
      </c>
      <c r="G3698" s="6" t="s">
        <v>1007</v>
      </c>
      <c r="H3698" s="6" t="s">
        <v>6</v>
      </c>
      <c r="I3698" s="6" t="s">
        <v>1016</v>
      </c>
      <c r="J3698" s="6" t="s">
        <v>1094</v>
      </c>
      <c r="K3698" s="6" t="s">
        <v>1261</v>
      </c>
      <c r="L3698" s="6" t="s">
        <v>1265</v>
      </c>
      <c r="M3698" s="6" t="s">
        <v>1272</v>
      </c>
      <c r="N3698" s="5">
        <v>42484</v>
      </c>
      <c r="O3698" s="7">
        <v>1239</v>
      </c>
      <c r="P3698" s="7">
        <v>1998</v>
      </c>
      <c r="Q3698" s="7">
        <v>759</v>
      </c>
      <c r="R3698" s="6">
        <v>4</v>
      </c>
      <c r="S3698" s="7">
        <v>7992</v>
      </c>
      <c r="T3698" s="8">
        <v>0.03</v>
      </c>
      <c r="U3698" s="7">
        <v>239.76</v>
      </c>
      <c r="V3698" s="7">
        <v>7752.24</v>
      </c>
      <c r="W3698" s="7">
        <v>577</v>
      </c>
      <c r="X3698" s="7">
        <v>94483</v>
      </c>
      <c r="Y3698" s="9">
        <f>+DAY('TABLA PRINCIPAL'!$B3698)</f>
        <v>23</v>
      </c>
      <c r="Z3698" s="9">
        <f>+MONTH('TABLA PRINCIPAL'!$B3698)</f>
        <v>4</v>
      </c>
      <c r="AA3698" s="9">
        <f>+YEAR('TABLA PRINCIPAL'!$B3698)</f>
        <v>2016</v>
      </c>
      <c r="AB3698" s="22" t="str">
        <f>+IF(Ventas_Oficina[[#This Row],[Total del pedido]]&gt;=100000,"SI","NO")</f>
        <v>NO</v>
      </c>
      <c r="AC3698" s="22" t="str">
        <f>+_xlfn.XLOOKUP(Ventas_Oficina[[#This Row],[Nº de artículo]],AUXILIAR!A3696:A8608,AUXILIAR!D3696:D8608,"Error",0)</f>
        <v>Enviado a tiempo</v>
      </c>
      <c r="AD3698" s="22" t="str">
        <f>+IF(AND(Ventas_Oficina[[#This Row],[Total]]&gt;75000,Ventas_Oficina[[#This Row],[Envio a tiempo]]="Enviado a tiempo"),"Buena Venta","Venta Mala")</f>
        <v>Buena Venta</v>
      </c>
    </row>
    <row r="3699" spans="1:30" x14ac:dyDescent="0.25">
      <c r="A3699" s="26">
        <v>1580771</v>
      </c>
      <c r="B3699" s="10">
        <v>42416</v>
      </c>
      <c r="C3699" s="11" t="s">
        <v>517</v>
      </c>
      <c r="D3699" s="11" t="s">
        <v>33</v>
      </c>
      <c r="E3699" s="11" t="s">
        <v>4</v>
      </c>
      <c r="F3699" s="11" t="s">
        <v>5</v>
      </c>
      <c r="G3699" s="11" t="s">
        <v>1008</v>
      </c>
      <c r="H3699" s="11" t="s">
        <v>34</v>
      </c>
      <c r="I3699" s="11" t="s">
        <v>1014</v>
      </c>
      <c r="J3699" s="11" t="s">
        <v>1045</v>
      </c>
      <c r="K3699" s="11" t="s">
        <v>1261</v>
      </c>
      <c r="L3699" s="11" t="s">
        <v>1267</v>
      </c>
      <c r="M3699" s="11" t="s">
        <v>1272</v>
      </c>
      <c r="N3699" s="10">
        <v>42417</v>
      </c>
      <c r="O3699" s="12">
        <v>93</v>
      </c>
      <c r="P3699" s="12">
        <v>148</v>
      </c>
      <c r="Q3699" s="12">
        <v>55</v>
      </c>
      <c r="R3699" s="11">
        <v>22</v>
      </c>
      <c r="S3699" s="12">
        <v>3256</v>
      </c>
      <c r="T3699" s="13">
        <v>0.05</v>
      </c>
      <c r="U3699" s="12">
        <v>162.80000000000001</v>
      </c>
      <c r="V3699" s="12">
        <v>3093.2</v>
      </c>
      <c r="W3699" s="12">
        <v>70</v>
      </c>
      <c r="X3699" s="12">
        <v>4633</v>
      </c>
      <c r="Y3699" s="14">
        <f>+DAY('TABLA PRINCIPAL'!$B3699)</f>
        <v>16</v>
      </c>
      <c r="Z3699" s="14">
        <f>+MONTH('TABLA PRINCIPAL'!$B3699)</f>
        <v>2</v>
      </c>
      <c r="AA3699" s="14">
        <f>+YEAR('TABLA PRINCIPAL'!$B3699)</f>
        <v>2016</v>
      </c>
      <c r="AB3699" s="22" t="str">
        <f>+IF(Ventas_Oficina[[#This Row],[Total del pedido]]&gt;=100000,"SI","NO")</f>
        <v>NO</v>
      </c>
      <c r="AC3699" s="22" t="str">
        <f>+_xlfn.XLOOKUP(Ventas_Oficina[[#This Row],[Nº de artículo]],AUXILIAR!A3697:A8609,AUXILIAR!D3697:D8609,"Error",0)</f>
        <v>No enviado a tiempo</v>
      </c>
      <c r="AD3699" s="22" t="str">
        <f>+IF(AND(Ventas_Oficina[[#This Row],[Total]]&gt;75000,Ventas_Oficina[[#This Row],[Envio a tiempo]]="Enviado a tiempo"),"Buena Venta","Venta Mala")</f>
        <v>Venta Mala</v>
      </c>
    </row>
    <row r="3700" spans="1:30" x14ac:dyDescent="0.25">
      <c r="A3700" s="25">
        <v>1580771</v>
      </c>
      <c r="B3700" s="5">
        <v>42712</v>
      </c>
      <c r="C3700" s="6" t="s">
        <v>253</v>
      </c>
      <c r="D3700" s="6" t="s">
        <v>254</v>
      </c>
      <c r="E3700" s="6" t="s">
        <v>4</v>
      </c>
      <c r="F3700" s="6" t="s">
        <v>5</v>
      </c>
      <c r="G3700" s="6" t="s">
        <v>1009</v>
      </c>
      <c r="H3700" s="6" t="s">
        <v>27</v>
      </c>
      <c r="I3700" s="6" t="s">
        <v>1015</v>
      </c>
      <c r="J3700" s="6" t="s">
        <v>1044</v>
      </c>
      <c r="K3700" s="6" t="s">
        <v>1261</v>
      </c>
      <c r="L3700" s="6" t="s">
        <v>1267</v>
      </c>
      <c r="M3700" s="6" t="s">
        <v>1272</v>
      </c>
      <c r="N3700" s="5">
        <v>42716</v>
      </c>
      <c r="O3700" s="7">
        <v>118</v>
      </c>
      <c r="P3700" s="7">
        <v>188</v>
      </c>
      <c r="Q3700" s="7">
        <v>70</v>
      </c>
      <c r="R3700" s="6">
        <v>8</v>
      </c>
      <c r="S3700" s="7">
        <v>1504</v>
      </c>
      <c r="T3700" s="8">
        <v>0.05</v>
      </c>
      <c r="U3700" s="7">
        <v>75.2</v>
      </c>
      <c r="V3700" s="7">
        <v>1428.8</v>
      </c>
      <c r="W3700" s="7">
        <v>149</v>
      </c>
      <c r="X3700" s="7">
        <v>3357</v>
      </c>
      <c r="Y3700" s="9">
        <f>+DAY('TABLA PRINCIPAL'!$B3700)</f>
        <v>8</v>
      </c>
      <c r="Z3700" s="9">
        <f>+MONTH('TABLA PRINCIPAL'!$B3700)</f>
        <v>12</v>
      </c>
      <c r="AA3700" s="9">
        <f>+YEAR('TABLA PRINCIPAL'!$B3700)</f>
        <v>2016</v>
      </c>
      <c r="AB3700" s="22" t="str">
        <f>+IF(Ventas_Oficina[[#This Row],[Total del pedido]]&gt;=100000,"SI","NO")</f>
        <v>NO</v>
      </c>
      <c r="AC3700" s="22" t="str">
        <f>+_xlfn.XLOOKUP(Ventas_Oficina[[#This Row],[Nº de artículo]],AUXILIAR!A3698:A8610,AUXILIAR!D3698:D8610,"Error",0)</f>
        <v>No enviado a tiempo</v>
      </c>
      <c r="AD3700" s="22" t="str">
        <f>+IF(AND(Ventas_Oficina[[#This Row],[Total]]&gt;75000,Ventas_Oficina[[#This Row],[Envio a tiempo]]="Enviado a tiempo"),"Buena Venta","Venta Mala")</f>
        <v>Venta Mala</v>
      </c>
    </row>
    <row r="3701" spans="1:30" x14ac:dyDescent="0.25">
      <c r="A3701" s="26">
        <v>1580771</v>
      </c>
      <c r="B3701" s="10">
        <v>42446</v>
      </c>
      <c r="C3701" s="11" t="s">
        <v>228</v>
      </c>
      <c r="D3701" s="11" t="s">
        <v>189</v>
      </c>
      <c r="E3701" s="11" t="s">
        <v>4</v>
      </c>
      <c r="F3701" s="11" t="s">
        <v>5</v>
      </c>
      <c r="G3701" s="11" t="s">
        <v>1010</v>
      </c>
      <c r="H3701" s="11" t="s">
        <v>121</v>
      </c>
      <c r="I3701" s="11" t="s">
        <v>1014</v>
      </c>
      <c r="J3701" s="11" t="s">
        <v>1019</v>
      </c>
      <c r="K3701" s="11" t="s">
        <v>1261</v>
      </c>
      <c r="L3701" s="11" t="s">
        <v>1265</v>
      </c>
      <c r="M3701" s="11" t="s">
        <v>1272</v>
      </c>
      <c r="N3701" s="10">
        <v>42449</v>
      </c>
      <c r="O3701" s="12">
        <v>24</v>
      </c>
      <c r="P3701" s="12">
        <v>126</v>
      </c>
      <c r="Q3701" s="12">
        <v>102</v>
      </c>
      <c r="R3701" s="11">
        <v>22</v>
      </c>
      <c r="S3701" s="12">
        <v>2772</v>
      </c>
      <c r="T3701" s="13">
        <v>0.09</v>
      </c>
      <c r="U3701" s="12">
        <v>249.48</v>
      </c>
      <c r="V3701" s="12">
        <v>2522.52</v>
      </c>
      <c r="W3701" s="12">
        <v>70</v>
      </c>
      <c r="X3701" s="12">
        <v>5577</v>
      </c>
      <c r="Y3701" s="14">
        <f>+DAY('TABLA PRINCIPAL'!$B3701)</f>
        <v>17</v>
      </c>
      <c r="Z3701" s="14">
        <f>+MONTH('TABLA PRINCIPAL'!$B3701)</f>
        <v>3</v>
      </c>
      <c r="AA3701" s="14">
        <f>+YEAR('TABLA PRINCIPAL'!$B3701)</f>
        <v>2016</v>
      </c>
      <c r="AB3701" s="22" t="str">
        <f>+IF(Ventas_Oficina[[#This Row],[Total del pedido]]&gt;=100000,"SI","NO")</f>
        <v>NO</v>
      </c>
      <c r="AC3701" s="22" t="str">
        <f>+_xlfn.XLOOKUP(Ventas_Oficina[[#This Row],[Nº de artículo]],AUXILIAR!A3699:A8611,AUXILIAR!D3699:D8611,"Error",0)</f>
        <v>Enviado a tiempo</v>
      </c>
      <c r="AD3701" s="22" t="str">
        <f>+IF(AND(Ventas_Oficina[[#This Row],[Total]]&gt;75000,Ventas_Oficina[[#This Row],[Envio a tiempo]]="Enviado a tiempo"),"Buena Venta","Venta Mala")</f>
        <v>Venta Mala</v>
      </c>
    </row>
    <row r="3702" spans="1:30" x14ac:dyDescent="0.25">
      <c r="A3702" s="25">
        <v>1580771</v>
      </c>
      <c r="B3702" s="5">
        <v>42661</v>
      </c>
      <c r="C3702" s="6" t="s">
        <v>541</v>
      </c>
      <c r="D3702" s="6" t="s">
        <v>137</v>
      </c>
      <c r="E3702" s="6" t="s">
        <v>4</v>
      </c>
      <c r="F3702" s="6" t="s">
        <v>5</v>
      </c>
      <c r="G3702" s="6" t="s">
        <v>1010</v>
      </c>
      <c r="H3702" s="6" t="s">
        <v>6</v>
      </c>
      <c r="I3702" s="6" t="s">
        <v>1015</v>
      </c>
      <c r="J3702" s="6" t="s">
        <v>1101</v>
      </c>
      <c r="K3702" s="6" t="s">
        <v>1261</v>
      </c>
      <c r="L3702" s="6" t="s">
        <v>1267</v>
      </c>
      <c r="M3702" s="6" t="s">
        <v>1273</v>
      </c>
      <c r="N3702" s="5">
        <v>42663</v>
      </c>
      <c r="O3702" s="7">
        <v>21600</v>
      </c>
      <c r="P3702" s="7">
        <v>44999</v>
      </c>
      <c r="Q3702" s="7">
        <v>23399</v>
      </c>
      <c r="R3702" s="6">
        <v>31</v>
      </c>
      <c r="S3702" s="7">
        <v>1394969</v>
      </c>
      <c r="T3702" s="8">
        <v>7.0000000000000007E-2</v>
      </c>
      <c r="U3702" s="7">
        <v>97647.830000000016</v>
      </c>
      <c r="V3702" s="7">
        <v>1297321.17</v>
      </c>
      <c r="W3702" s="7">
        <v>2449</v>
      </c>
      <c r="X3702" s="7">
        <v>255057</v>
      </c>
      <c r="Y3702" s="9">
        <f>+DAY('TABLA PRINCIPAL'!$B3702)</f>
        <v>18</v>
      </c>
      <c r="Z3702" s="9">
        <f>+MONTH('TABLA PRINCIPAL'!$B3702)</f>
        <v>10</v>
      </c>
      <c r="AA3702" s="9">
        <f>+YEAR('TABLA PRINCIPAL'!$B3702)</f>
        <v>2016</v>
      </c>
      <c r="AB3702" s="22" t="str">
        <f>+IF(Ventas_Oficina[[#This Row],[Total del pedido]]&gt;=100000,"SI","NO")</f>
        <v>SI</v>
      </c>
      <c r="AC3702" s="22" t="str">
        <f>+_xlfn.XLOOKUP(Ventas_Oficina[[#This Row],[Nº de artículo]],AUXILIAR!A3700:A8612,AUXILIAR!D3700:D8612,"Error",0)</f>
        <v>Enviado a tiempo</v>
      </c>
      <c r="AD3702" s="22" t="str">
        <f>+IF(AND(Ventas_Oficina[[#This Row],[Total]]&gt;75000,Ventas_Oficina[[#This Row],[Envio a tiempo]]="Enviado a tiempo"),"Buena Venta","Venta Mala")</f>
        <v>Buena Venta</v>
      </c>
    </row>
    <row r="3703" spans="1:30" x14ac:dyDescent="0.25">
      <c r="A3703" s="26">
        <v>1580771</v>
      </c>
      <c r="B3703" s="10">
        <v>42663</v>
      </c>
      <c r="C3703" s="11" t="s">
        <v>410</v>
      </c>
      <c r="D3703" s="11" t="s">
        <v>537</v>
      </c>
      <c r="E3703" s="11" t="s">
        <v>4</v>
      </c>
      <c r="F3703" s="11" t="s">
        <v>5</v>
      </c>
      <c r="G3703" s="11" t="s">
        <v>1008</v>
      </c>
      <c r="H3703" s="11" t="s">
        <v>53</v>
      </c>
      <c r="I3703" s="11" t="s">
        <v>1013</v>
      </c>
      <c r="J3703" s="11" t="s">
        <v>1024</v>
      </c>
      <c r="K3703" s="11" t="s">
        <v>1261</v>
      </c>
      <c r="L3703" s="11" t="s">
        <v>1265</v>
      </c>
      <c r="M3703" s="11" t="s">
        <v>1272</v>
      </c>
      <c r="N3703" s="10">
        <v>42663</v>
      </c>
      <c r="O3703" s="12">
        <v>160</v>
      </c>
      <c r="P3703" s="12">
        <v>262</v>
      </c>
      <c r="Q3703" s="12">
        <v>102</v>
      </c>
      <c r="R3703" s="11">
        <v>50</v>
      </c>
      <c r="S3703" s="12">
        <v>13100</v>
      </c>
      <c r="T3703" s="13">
        <v>0.01</v>
      </c>
      <c r="U3703" s="12">
        <v>131</v>
      </c>
      <c r="V3703" s="12">
        <v>12969</v>
      </c>
      <c r="W3703" s="12">
        <v>80</v>
      </c>
      <c r="X3703" s="12">
        <v>12778</v>
      </c>
      <c r="Y3703" s="14">
        <f>+DAY('TABLA PRINCIPAL'!$B3703)</f>
        <v>20</v>
      </c>
      <c r="Z3703" s="14">
        <f>+MONTH('TABLA PRINCIPAL'!$B3703)</f>
        <v>10</v>
      </c>
      <c r="AA3703" s="14">
        <f>+YEAR('TABLA PRINCIPAL'!$B3703)</f>
        <v>2016</v>
      </c>
      <c r="AB3703" s="22" t="str">
        <f>+IF(Ventas_Oficina[[#This Row],[Total del pedido]]&gt;=100000,"SI","NO")</f>
        <v>NO</v>
      </c>
      <c r="AC3703" s="22" t="str">
        <f>+_xlfn.XLOOKUP(Ventas_Oficina[[#This Row],[Nº de artículo]],AUXILIAR!A3701:A8613,AUXILIAR!D3701:D8613,"Error",0)</f>
        <v>Enviado a tiempo</v>
      </c>
      <c r="AD3703" s="22" t="str">
        <f>+IF(AND(Ventas_Oficina[[#This Row],[Total]]&gt;75000,Ventas_Oficina[[#This Row],[Envio a tiempo]]="Enviado a tiempo"),"Buena Venta","Venta Mala")</f>
        <v>Venta Mala</v>
      </c>
    </row>
    <row r="3704" spans="1:30" x14ac:dyDescent="0.25">
      <c r="A3704" s="25">
        <v>1581137</v>
      </c>
      <c r="B3704" s="5">
        <v>42499</v>
      </c>
      <c r="C3704" s="6" t="s">
        <v>51</v>
      </c>
      <c r="D3704" s="6" t="s">
        <v>52</v>
      </c>
      <c r="E3704" s="6" t="s">
        <v>4</v>
      </c>
      <c r="F3704" s="6" t="s">
        <v>5</v>
      </c>
      <c r="G3704" s="6" t="s">
        <v>1007</v>
      </c>
      <c r="H3704" s="6" t="s">
        <v>53</v>
      </c>
      <c r="I3704" s="6" t="s">
        <v>1014</v>
      </c>
      <c r="J3704" s="6" t="s">
        <v>1106</v>
      </c>
      <c r="K3704" s="6" t="s">
        <v>1261</v>
      </c>
      <c r="L3704" s="6" t="s">
        <v>1265</v>
      </c>
      <c r="M3704" s="6" t="s">
        <v>1272</v>
      </c>
      <c r="N3704" s="5">
        <v>42501</v>
      </c>
      <c r="O3704" s="7">
        <v>2018</v>
      </c>
      <c r="P3704" s="7">
        <v>3541</v>
      </c>
      <c r="Q3704" s="7">
        <v>1523</v>
      </c>
      <c r="R3704" s="6">
        <v>31</v>
      </c>
      <c r="S3704" s="7">
        <v>109771</v>
      </c>
      <c r="T3704" s="8">
        <v>0.01</v>
      </c>
      <c r="U3704" s="7">
        <v>1097.71</v>
      </c>
      <c r="V3704" s="7">
        <v>108673.29</v>
      </c>
      <c r="W3704" s="7">
        <v>199</v>
      </c>
      <c r="X3704" s="7">
        <v>6465</v>
      </c>
      <c r="Y3704" s="9">
        <f>+DAY('TABLA PRINCIPAL'!$B3704)</f>
        <v>9</v>
      </c>
      <c r="Z3704" s="9">
        <f>+MONTH('TABLA PRINCIPAL'!$B3704)</f>
        <v>5</v>
      </c>
      <c r="AA3704" s="9">
        <f>+YEAR('TABLA PRINCIPAL'!$B3704)</f>
        <v>2016</v>
      </c>
      <c r="AB3704" s="22" t="str">
        <f>+IF(Ventas_Oficina[[#This Row],[Total del pedido]]&gt;=100000,"SI","NO")</f>
        <v>SI</v>
      </c>
      <c r="AC3704" s="22" t="str">
        <f>+_xlfn.XLOOKUP(Ventas_Oficina[[#This Row],[Nº de artículo]],AUXILIAR!A3702:A8614,AUXILIAR!D3702:D8614,"Error",0)</f>
        <v>Enviado a tiempo</v>
      </c>
      <c r="AD3704" s="22" t="str">
        <f>+IF(AND(Ventas_Oficina[[#This Row],[Total]]&gt;75000,Ventas_Oficina[[#This Row],[Envio a tiempo]]="Enviado a tiempo"),"Buena Venta","Venta Mala")</f>
        <v>Venta Mala</v>
      </c>
    </row>
    <row r="3705" spans="1:30" x14ac:dyDescent="0.25">
      <c r="A3705" s="26">
        <v>1581137</v>
      </c>
      <c r="B3705" s="10">
        <v>42318</v>
      </c>
      <c r="C3705" s="11" t="s">
        <v>541</v>
      </c>
      <c r="D3705" s="11" t="s">
        <v>137</v>
      </c>
      <c r="E3705" s="11" t="s">
        <v>4</v>
      </c>
      <c r="F3705" s="11" t="s">
        <v>5</v>
      </c>
      <c r="G3705" s="11" t="s">
        <v>1008</v>
      </c>
      <c r="H3705" s="11" t="s">
        <v>6</v>
      </c>
      <c r="I3705" s="11" t="s">
        <v>1016</v>
      </c>
      <c r="J3705" s="11" t="s">
        <v>1056</v>
      </c>
      <c r="K3705" s="11" t="s">
        <v>1261</v>
      </c>
      <c r="L3705" s="11" t="s">
        <v>1266</v>
      </c>
      <c r="M3705" s="11" t="s">
        <v>1273</v>
      </c>
      <c r="N3705" s="10">
        <v>42318</v>
      </c>
      <c r="O3705" s="12">
        <v>352</v>
      </c>
      <c r="P3705" s="12">
        <v>568</v>
      </c>
      <c r="Q3705" s="12">
        <v>216</v>
      </c>
      <c r="R3705" s="11">
        <v>39</v>
      </c>
      <c r="S3705" s="12">
        <v>22152</v>
      </c>
      <c r="T3705" s="13">
        <v>0.04</v>
      </c>
      <c r="U3705" s="12">
        <v>886.08</v>
      </c>
      <c r="V3705" s="12">
        <v>21265.919999999998</v>
      </c>
      <c r="W3705" s="12">
        <v>139</v>
      </c>
      <c r="X3705" s="12">
        <v>12853</v>
      </c>
      <c r="Y3705" s="14">
        <f>+DAY('TABLA PRINCIPAL'!$B3705)</f>
        <v>10</v>
      </c>
      <c r="Z3705" s="14">
        <f>+MONTH('TABLA PRINCIPAL'!$B3705)</f>
        <v>11</v>
      </c>
      <c r="AA3705" s="14">
        <f>+YEAR('TABLA PRINCIPAL'!$B3705)</f>
        <v>2015</v>
      </c>
      <c r="AB3705" s="22" t="str">
        <f>+IF(Ventas_Oficina[[#This Row],[Total del pedido]]&gt;=100000,"SI","NO")</f>
        <v>NO</v>
      </c>
      <c r="AC3705" s="22" t="str">
        <f>+_xlfn.XLOOKUP(Ventas_Oficina[[#This Row],[Nº de artículo]],AUXILIAR!A3703:A8615,AUXILIAR!D3703:D8615,"Error",0)</f>
        <v>Enviado a tiempo</v>
      </c>
      <c r="AD3705" s="22" t="str">
        <f>+IF(AND(Ventas_Oficina[[#This Row],[Total]]&gt;75000,Ventas_Oficina[[#This Row],[Envio a tiempo]]="Enviado a tiempo"),"Buena Venta","Venta Mala")</f>
        <v>Venta Mala</v>
      </c>
    </row>
    <row r="3706" spans="1:30" x14ac:dyDescent="0.25">
      <c r="A3706" s="25">
        <v>1581137</v>
      </c>
      <c r="B3706" s="5">
        <v>42703</v>
      </c>
      <c r="C3706" s="6" t="s">
        <v>165</v>
      </c>
      <c r="D3706" s="6" t="s">
        <v>166</v>
      </c>
      <c r="E3706" s="6" t="s">
        <v>4</v>
      </c>
      <c r="F3706" s="6" t="s">
        <v>5</v>
      </c>
      <c r="G3706" s="6" t="s">
        <v>1008</v>
      </c>
      <c r="H3706" s="6" t="s">
        <v>34</v>
      </c>
      <c r="I3706" s="6" t="s">
        <v>1013</v>
      </c>
      <c r="J3706" s="6" t="s">
        <v>1110</v>
      </c>
      <c r="K3706" s="6" t="s">
        <v>1261</v>
      </c>
      <c r="L3706" s="6" t="s">
        <v>1265</v>
      </c>
      <c r="M3706" s="6" t="s">
        <v>1272</v>
      </c>
      <c r="N3706" s="5">
        <v>42704</v>
      </c>
      <c r="O3706" s="7">
        <v>1104</v>
      </c>
      <c r="P3706" s="7">
        <v>1698</v>
      </c>
      <c r="Q3706" s="7">
        <v>594</v>
      </c>
      <c r="R3706" s="6">
        <v>4</v>
      </c>
      <c r="S3706" s="7">
        <v>6792</v>
      </c>
      <c r="T3706" s="8">
        <v>0.04</v>
      </c>
      <c r="U3706" s="7">
        <v>271.68</v>
      </c>
      <c r="V3706" s="7">
        <v>6520.32</v>
      </c>
      <c r="W3706" s="7">
        <v>1239</v>
      </c>
      <c r="X3706" s="7">
        <v>24945</v>
      </c>
      <c r="Y3706" s="9">
        <f>+DAY('TABLA PRINCIPAL'!$B3706)</f>
        <v>29</v>
      </c>
      <c r="Z3706" s="9">
        <f>+MONTH('TABLA PRINCIPAL'!$B3706)</f>
        <v>11</v>
      </c>
      <c r="AA3706" s="9">
        <f>+YEAR('TABLA PRINCIPAL'!$B3706)</f>
        <v>2016</v>
      </c>
      <c r="AB3706" s="22" t="str">
        <f>+IF(Ventas_Oficina[[#This Row],[Total del pedido]]&gt;=100000,"SI","NO")</f>
        <v>NO</v>
      </c>
      <c r="AC3706" s="22" t="str">
        <f>+_xlfn.XLOOKUP(Ventas_Oficina[[#This Row],[Nº de artículo]],AUXILIAR!A3704:A8616,AUXILIAR!D3704:D8616,"Error",0)</f>
        <v>No enviado a tiempo</v>
      </c>
      <c r="AD3706" s="22" t="str">
        <f>+IF(AND(Ventas_Oficina[[#This Row],[Total]]&gt;75000,Ventas_Oficina[[#This Row],[Envio a tiempo]]="Enviado a tiempo"),"Buena Venta","Venta Mala")</f>
        <v>Venta Mala</v>
      </c>
    </row>
    <row r="3707" spans="1:30" x14ac:dyDescent="0.25">
      <c r="A3707" s="26">
        <v>1581137</v>
      </c>
      <c r="B3707" s="10">
        <v>42037</v>
      </c>
      <c r="C3707" s="11" t="s">
        <v>305</v>
      </c>
      <c r="D3707" s="11" t="s">
        <v>52</v>
      </c>
      <c r="E3707" s="11" t="s">
        <v>4</v>
      </c>
      <c r="F3707" s="11" t="s">
        <v>5</v>
      </c>
      <c r="G3707" s="11" t="s">
        <v>1010</v>
      </c>
      <c r="H3707" s="11" t="s">
        <v>53</v>
      </c>
      <c r="I3707" s="11" t="s">
        <v>1012</v>
      </c>
      <c r="J3707" s="11" t="s">
        <v>1085</v>
      </c>
      <c r="K3707" s="11" t="s">
        <v>1261</v>
      </c>
      <c r="L3707" s="11" t="s">
        <v>1267</v>
      </c>
      <c r="M3707" s="11" t="s">
        <v>1272</v>
      </c>
      <c r="N3707" s="10">
        <v>42038</v>
      </c>
      <c r="O3707" s="12">
        <v>384</v>
      </c>
      <c r="P3707" s="12">
        <v>630</v>
      </c>
      <c r="Q3707" s="12">
        <v>246</v>
      </c>
      <c r="R3707" s="11">
        <v>10</v>
      </c>
      <c r="S3707" s="12">
        <v>6300</v>
      </c>
      <c r="T3707" s="13">
        <v>0.01</v>
      </c>
      <c r="U3707" s="12">
        <v>63</v>
      </c>
      <c r="V3707" s="12">
        <v>6237</v>
      </c>
      <c r="W3707" s="12">
        <v>50</v>
      </c>
      <c r="X3707" s="12">
        <v>14854</v>
      </c>
      <c r="Y3707" s="14">
        <f>+DAY('TABLA PRINCIPAL'!$B3707)</f>
        <v>2</v>
      </c>
      <c r="Z3707" s="14">
        <f>+MONTH('TABLA PRINCIPAL'!$B3707)</f>
        <v>2</v>
      </c>
      <c r="AA3707" s="14">
        <f>+YEAR('TABLA PRINCIPAL'!$B3707)</f>
        <v>2015</v>
      </c>
      <c r="AB3707" s="22" t="str">
        <f>+IF(Ventas_Oficina[[#This Row],[Total del pedido]]&gt;=100000,"SI","NO")</f>
        <v>NO</v>
      </c>
      <c r="AC3707" s="22" t="str">
        <f>+_xlfn.XLOOKUP(Ventas_Oficina[[#This Row],[Nº de artículo]],AUXILIAR!A3705:A8617,AUXILIAR!D3705:D8617,"Error",0)</f>
        <v>No enviado a tiempo</v>
      </c>
      <c r="AD3707" s="22" t="str">
        <f>+IF(AND(Ventas_Oficina[[#This Row],[Total]]&gt;75000,Ventas_Oficina[[#This Row],[Envio a tiempo]]="Enviado a tiempo"),"Buena Venta","Venta Mala")</f>
        <v>Venta Mala</v>
      </c>
    </row>
    <row r="3708" spans="1:30" x14ac:dyDescent="0.25">
      <c r="A3708" s="25">
        <v>1581137</v>
      </c>
      <c r="B3708" s="5">
        <v>42668</v>
      </c>
      <c r="C3708" s="6" t="s">
        <v>510</v>
      </c>
      <c r="D3708" s="6" t="s">
        <v>100</v>
      </c>
      <c r="E3708" s="6" t="s">
        <v>12</v>
      </c>
      <c r="F3708" s="6" t="s">
        <v>13</v>
      </c>
      <c r="G3708" s="6" t="s">
        <v>1008</v>
      </c>
      <c r="H3708" s="6" t="s">
        <v>42</v>
      </c>
      <c r="I3708" s="6" t="s">
        <v>1016</v>
      </c>
      <c r="J3708" s="6" t="s">
        <v>1063</v>
      </c>
      <c r="K3708" s="6" t="s">
        <v>1261</v>
      </c>
      <c r="L3708" s="6" t="s">
        <v>1265</v>
      </c>
      <c r="M3708" s="6" t="s">
        <v>1272</v>
      </c>
      <c r="N3708" s="5">
        <v>42670</v>
      </c>
      <c r="O3708" s="7">
        <v>761</v>
      </c>
      <c r="P3708" s="7">
        <v>1228</v>
      </c>
      <c r="Q3708" s="7">
        <v>467</v>
      </c>
      <c r="R3708" s="6">
        <v>47</v>
      </c>
      <c r="S3708" s="7">
        <v>57716</v>
      </c>
      <c r="T3708" s="8">
        <v>0</v>
      </c>
      <c r="U3708" s="7">
        <v>0</v>
      </c>
      <c r="V3708" s="7">
        <v>57716</v>
      </c>
      <c r="W3708" s="7">
        <v>635</v>
      </c>
      <c r="X3708" s="7">
        <v>14238</v>
      </c>
      <c r="Y3708" s="9">
        <f>+DAY('TABLA PRINCIPAL'!$B3708)</f>
        <v>25</v>
      </c>
      <c r="Z3708" s="9">
        <f>+MONTH('TABLA PRINCIPAL'!$B3708)</f>
        <v>10</v>
      </c>
      <c r="AA3708" s="9">
        <f>+YEAR('TABLA PRINCIPAL'!$B3708)</f>
        <v>2016</v>
      </c>
      <c r="AB3708" s="22" t="str">
        <f>+IF(Ventas_Oficina[[#This Row],[Total del pedido]]&gt;=100000,"SI","NO")</f>
        <v>NO</v>
      </c>
      <c r="AC3708" s="22" t="str">
        <f>+_xlfn.XLOOKUP(Ventas_Oficina[[#This Row],[Nº de artículo]],AUXILIAR!A3706:A8618,AUXILIAR!D3706:D8618,"Error",0)</f>
        <v>No enviado a tiempo</v>
      </c>
      <c r="AD3708" s="22" t="str">
        <f>+IF(AND(Ventas_Oficina[[#This Row],[Total]]&gt;75000,Ventas_Oficina[[#This Row],[Envio a tiempo]]="Enviado a tiempo"),"Buena Venta","Venta Mala")</f>
        <v>Venta Mala</v>
      </c>
    </row>
    <row r="3709" spans="1:30" x14ac:dyDescent="0.25">
      <c r="A3709" s="26">
        <v>1581502</v>
      </c>
      <c r="B3709" s="10">
        <v>42708</v>
      </c>
      <c r="C3709" s="11" t="s">
        <v>524</v>
      </c>
      <c r="D3709" s="11" t="s">
        <v>76</v>
      </c>
      <c r="E3709" s="11" t="s">
        <v>4</v>
      </c>
      <c r="F3709" s="11" t="s">
        <v>5</v>
      </c>
      <c r="G3709" s="11" t="s">
        <v>1009</v>
      </c>
      <c r="H3709" s="11" t="s">
        <v>17</v>
      </c>
      <c r="I3709" s="11" t="s">
        <v>1016</v>
      </c>
      <c r="J3709" s="11" t="s">
        <v>1028</v>
      </c>
      <c r="K3709" s="11" t="s">
        <v>1262</v>
      </c>
      <c r="L3709" s="11" t="s">
        <v>1265</v>
      </c>
      <c r="M3709" s="11" t="s">
        <v>1272</v>
      </c>
      <c r="N3709" s="10">
        <v>42709</v>
      </c>
      <c r="O3709" s="12">
        <v>229</v>
      </c>
      <c r="P3709" s="12">
        <v>369</v>
      </c>
      <c r="Q3709" s="12">
        <v>140</v>
      </c>
      <c r="R3709" s="11">
        <v>13</v>
      </c>
      <c r="S3709" s="12">
        <v>4797</v>
      </c>
      <c r="T3709" s="13">
        <v>0.03</v>
      </c>
      <c r="U3709" s="12">
        <v>143.91</v>
      </c>
      <c r="V3709" s="12">
        <v>4653.09</v>
      </c>
      <c r="W3709" s="12">
        <v>50</v>
      </c>
      <c r="X3709" s="12">
        <v>22129</v>
      </c>
      <c r="Y3709" s="14">
        <f>+DAY('TABLA PRINCIPAL'!$B3709)</f>
        <v>4</v>
      </c>
      <c r="Z3709" s="14">
        <f>+MONTH('TABLA PRINCIPAL'!$B3709)</f>
        <v>12</v>
      </c>
      <c r="AA3709" s="14">
        <f>+YEAR('TABLA PRINCIPAL'!$B3709)</f>
        <v>2016</v>
      </c>
      <c r="AB3709" s="22" t="str">
        <f>+IF(Ventas_Oficina[[#This Row],[Total del pedido]]&gt;=100000,"SI","NO")</f>
        <v>NO</v>
      </c>
      <c r="AC3709" s="22" t="str">
        <f>+_xlfn.XLOOKUP(Ventas_Oficina[[#This Row],[Nº de artículo]],AUXILIAR!A3707:A8619,AUXILIAR!D3707:D8619,"Error",0)</f>
        <v>No enviado a tiempo</v>
      </c>
      <c r="AD3709" s="22" t="str">
        <f>+IF(AND(Ventas_Oficina[[#This Row],[Total]]&gt;75000,Ventas_Oficina[[#This Row],[Envio a tiempo]]="Enviado a tiempo"),"Buena Venta","Venta Mala")</f>
        <v>Venta Mala</v>
      </c>
    </row>
    <row r="3710" spans="1:30" x14ac:dyDescent="0.25">
      <c r="A3710" s="25">
        <v>1581867</v>
      </c>
      <c r="B3710" s="5">
        <v>42450</v>
      </c>
      <c r="C3710" s="6" t="s">
        <v>798</v>
      </c>
      <c r="D3710" s="6" t="s">
        <v>11</v>
      </c>
      <c r="E3710" s="6" t="s">
        <v>12</v>
      </c>
      <c r="F3710" s="6" t="s">
        <v>13</v>
      </c>
      <c r="G3710" s="6" t="s">
        <v>1007</v>
      </c>
      <c r="H3710" s="6" t="s">
        <v>14</v>
      </c>
      <c r="I3710" s="6" t="s">
        <v>1016</v>
      </c>
      <c r="J3710" s="6" t="s">
        <v>1096</v>
      </c>
      <c r="K3710" s="6" t="s">
        <v>1261</v>
      </c>
      <c r="L3710" s="6" t="s">
        <v>1267</v>
      </c>
      <c r="M3710" s="6" t="s">
        <v>1272</v>
      </c>
      <c r="N3710" s="5">
        <v>42451</v>
      </c>
      <c r="O3710" s="7">
        <v>419</v>
      </c>
      <c r="P3710" s="7">
        <v>1023</v>
      </c>
      <c r="Q3710" s="7">
        <v>604</v>
      </c>
      <c r="R3710" s="6">
        <v>50</v>
      </c>
      <c r="S3710" s="7">
        <v>51150</v>
      </c>
      <c r="T3710" s="8">
        <v>0.09</v>
      </c>
      <c r="U3710" s="7">
        <v>4603.5</v>
      </c>
      <c r="V3710" s="7">
        <v>46546.5</v>
      </c>
      <c r="W3710" s="7">
        <v>468</v>
      </c>
      <c r="X3710" s="7">
        <v>18904</v>
      </c>
      <c r="Y3710" s="9">
        <f>+DAY('TABLA PRINCIPAL'!$B3710)</f>
        <v>21</v>
      </c>
      <c r="Z3710" s="9">
        <f>+MONTH('TABLA PRINCIPAL'!$B3710)</f>
        <v>3</v>
      </c>
      <c r="AA3710" s="9">
        <f>+YEAR('TABLA PRINCIPAL'!$B3710)</f>
        <v>2016</v>
      </c>
      <c r="AB3710" s="22" t="str">
        <f>+IF(Ventas_Oficina[[#This Row],[Total del pedido]]&gt;=100000,"SI","NO")</f>
        <v>NO</v>
      </c>
      <c r="AC3710" s="22" t="str">
        <f>+_xlfn.XLOOKUP(Ventas_Oficina[[#This Row],[Nº de artículo]],AUXILIAR!A3708:A8620,AUXILIAR!D3708:D8620,"Error",0)</f>
        <v>No enviado a tiempo</v>
      </c>
      <c r="AD3710" s="22" t="str">
        <f>+IF(AND(Ventas_Oficina[[#This Row],[Total]]&gt;75000,Ventas_Oficina[[#This Row],[Envio a tiempo]]="Enviado a tiempo"),"Buena Venta","Venta Mala")</f>
        <v>Venta Mala</v>
      </c>
    </row>
    <row r="3711" spans="1:30" x14ac:dyDescent="0.25">
      <c r="A3711" s="26">
        <v>1581867</v>
      </c>
      <c r="B3711" s="10">
        <v>42446</v>
      </c>
      <c r="C3711" s="11" t="s">
        <v>863</v>
      </c>
      <c r="D3711" s="11" t="s">
        <v>135</v>
      </c>
      <c r="E3711" s="11" t="s">
        <v>12</v>
      </c>
      <c r="F3711" s="11" t="s">
        <v>13</v>
      </c>
      <c r="G3711" s="11" t="s">
        <v>1009</v>
      </c>
      <c r="H3711" s="11" t="s">
        <v>42</v>
      </c>
      <c r="I3711" s="11" t="s">
        <v>1014</v>
      </c>
      <c r="J3711" s="11" t="s">
        <v>1078</v>
      </c>
      <c r="K3711" s="11" t="s">
        <v>1261</v>
      </c>
      <c r="L3711" s="11" t="s">
        <v>1267</v>
      </c>
      <c r="M3711" s="11" t="s">
        <v>1272</v>
      </c>
      <c r="N3711" s="10">
        <v>42447</v>
      </c>
      <c r="O3711" s="12">
        <v>119</v>
      </c>
      <c r="P3711" s="12">
        <v>198</v>
      </c>
      <c r="Q3711" s="12">
        <v>79</v>
      </c>
      <c r="R3711" s="11">
        <v>23</v>
      </c>
      <c r="S3711" s="12">
        <v>4554</v>
      </c>
      <c r="T3711" s="13">
        <v>7.0000000000000007E-2</v>
      </c>
      <c r="U3711" s="12">
        <v>318.78000000000003</v>
      </c>
      <c r="V3711" s="12">
        <v>4235.22</v>
      </c>
      <c r="W3711" s="12">
        <v>477</v>
      </c>
      <c r="X3711" s="12">
        <v>5613</v>
      </c>
      <c r="Y3711" s="14">
        <f>+DAY('TABLA PRINCIPAL'!$B3711)</f>
        <v>17</v>
      </c>
      <c r="Z3711" s="14">
        <f>+MONTH('TABLA PRINCIPAL'!$B3711)</f>
        <v>3</v>
      </c>
      <c r="AA3711" s="14">
        <f>+YEAR('TABLA PRINCIPAL'!$B3711)</f>
        <v>2016</v>
      </c>
      <c r="AB3711" s="22" t="str">
        <f>+IF(Ventas_Oficina[[#This Row],[Total del pedido]]&gt;=100000,"SI","NO")</f>
        <v>NO</v>
      </c>
      <c r="AC3711" s="22" t="str">
        <f>+_xlfn.XLOOKUP(Ventas_Oficina[[#This Row],[Nº de artículo]],AUXILIAR!A3709:A8621,AUXILIAR!D3709:D8621,"Error",0)</f>
        <v>No enviado a tiempo</v>
      </c>
      <c r="AD3711" s="22" t="str">
        <f>+IF(AND(Ventas_Oficina[[#This Row],[Total]]&gt;75000,Ventas_Oficina[[#This Row],[Envio a tiempo]]="Enviado a tiempo"),"Buena Venta","Venta Mala")</f>
        <v>Venta Mala</v>
      </c>
    </row>
    <row r="3712" spans="1:30" x14ac:dyDescent="0.25">
      <c r="A3712" s="25">
        <v>1581867</v>
      </c>
      <c r="B3712" s="5">
        <v>42481</v>
      </c>
      <c r="C3712" s="6" t="s">
        <v>72</v>
      </c>
      <c r="D3712" s="6" t="s">
        <v>21</v>
      </c>
      <c r="E3712" s="6" t="s">
        <v>4</v>
      </c>
      <c r="F3712" s="6" t="s">
        <v>5</v>
      </c>
      <c r="G3712" s="6" t="s">
        <v>1010</v>
      </c>
      <c r="H3712" s="6" t="s">
        <v>6</v>
      </c>
      <c r="I3712" s="6" t="s">
        <v>1014</v>
      </c>
      <c r="J3712" s="6" t="s">
        <v>1072</v>
      </c>
      <c r="K3712" s="6" t="s">
        <v>1261</v>
      </c>
      <c r="L3712" s="6" t="s">
        <v>1267</v>
      </c>
      <c r="M3712" s="6" t="s">
        <v>1272</v>
      </c>
      <c r="N3712" s="5">
        <v>42482</v>
      </c>
      <c r="O3712" s="7">
        <v>194</v>
      </c>
      <c r="P3712" s="7">
        <v>308</v>
      </c>
      <c r="Q3712" s="7">
        <v>114</v>
      </c>
      <c r="R3712" s="6">
        <v>37</v>
      </c>
      <c r="S3712" s="7">
        <v>11396</v>
      </c>
      <c r="T3712" s="8">
        <v>0.08</v>
      </c>
      <c r="U3712" s="7">
        <v>911.68000000000006</v>
      </c>
      <c r="V3712" s="7">
        <v>10484.32</v>
      </c>
      <c r="W3712" s="7">
        <v>99</v>
      </c>
      <c r="X3712" s="7">
        <v>10484</v>
      </c>
      <c r="Y3712" s="9">
        <f>+DAY('TABLA PRINCIPAL'!$B3712)</f>
        <v>21</v>
      </c>
      <c r="Z3712" s="9">
        <f>+MONTH('TABLA PRINCIPAL'!$B3712)</f>
        <v>4</v>
      </c>
      <c r="AA3712" s="9">
        <f>+YEAR('TABLA PRINCIPAL'!$B3712)</f>
        <v>2016</v>
      </c>
      <c r="AB3712" s="22" t="str">
        <f>+IF(Ventas_Oficina[[#This Row],[Total del pedido]]&gt;=100000,"SI","NO")</f>
        <v>NO</v>
      </c>
      <c r="AC3712" s="22" t="str">
        <f>+_xlfn.XLOOKUP(Ventas_Oficina[[#This Row],[Nº de artículo]],AUXILIAR!A3710:A8622,AUXILIAR!D3710:D8622,"Error",0)</f>
        <v>No enviado a tiempo</v>
      </c>
      <c r="AD3712" s="22" t="str">
        <f>+IF(AND(Ventas_Oficina[[#This Row],[Total]]&gt;75000,Ventas_Oficina[[#This Row],[Envio a tiempo]]="Enviado a tiempo"),"Buena Venta","Venta Mala")</f>
        <v>Venta Mala</v>
      </c>
    </row>
    <row r="3713" spans="1:30" x14ac:dyDescent="0.25">
      <c r="A3713" s="26">
        <v>1581867</v>
      </c>
      <c r="B3713" s="10">
        <v>42558</v>
      </c>
      <c r="C3713" s="11" t="s">
        <v>604</v>
      </c>
      <c r="D3713" s="11" t="s">
        <v>11</v>
      </c>
      <c r="E3713" s="11" t="s">
        <v>12</v>
      </c>
      <c r="F3713" s="11" t="s">
        <v>13</v>
      </c>
      <c r="G3713" s="11" t="s">
        <v>1010</v>
      </c>
      <c r="H3713" s="11" t="s">
        <v>14</v>
      </c>
      <c r="I3713" s="11" t="s">
        <v>1014</v>
      </c>
      <c r="J3713" s="11" t="s">
        <v>1078</v>
      </c>
      <c r="K3713" s="11" t="s">
        <v>1262</v>
      </c>
      <c r="L3713" s="11" t="s">
        <v>1269</v>
      </c>
      <c r="M3713" s="11" t="s">
        <v>1272</v>
      </c>
      <c r="N3713" s="10">
        <v>42559</v>
      </c>
      <c r="O3713" s="12">
        <v>119</v>
      </c>
      <c r="P3713" s="12">
        <v>198</v>
      </c>
      <c r="Q3713" s="12">
        <v>79</v>
      </c>
      <c r="R3713" s="11">
        <v>41</v>
      </c>
      <c r="S3713" s="12">
        <v>8118</v>
      </c>
      <c r="T3713" s="13">
        <v>0.09</v>
      </c>
      <c r="U3713" s="12">
        <v>730.62</v>
      </c>
      <c r="V3713" s="12">
        <v>7387.38</v>
      </c>
      <c r="W3713" s="12">
        <v>477</v>
      </c>
      <c r="X3713" s="12">
        <v>5613</v>
      </c>
      <c r="Y3713" s="14">
        <f>+DAY('TABLA PRINCIPAL'!$B3713)</f>
        <v>7</v>
      </c>
      <c r="Z3713" s="14">
        <f>+MONTH('TABLA PRINCIPAL'!$B3713)</f>
        <v>7</v>
      </c>
      <c r="AA3713" s="14">
        <f>+YEAR('TABLA PRINCIPAL'!$B3713)</f>
        <v>2016</v>
      </c>
      <c r="AB3713" s="22" t="str">
        <f>+IF(Ventas_Oficina[[#This Row],[Total del pedido]]&gt;=100000,"SI","NO")</f>
        <v>NO</v>
      </c>
      <c r="AC3713" s="22" t="str">
        <f>+_xlfn.XLOOKUP(Ventas_Oficina[[#This Row],[Nº de artículo]],AUXILIAR!A3711:A8623,AUXILIAR!D3711:D8623,"Error",0)</f>
        <v>No enviado a tiempo</v>
      </c>
      <c r="AD3713" s="22" t="str">
        <f>+IF(AND(Ventas_Oficina[[#This Row],[Total]]&gt;75000,Ventas_Oficina[[#This Row],[Envio a tiempo]]="Enviado a tiempo"),"Buena Venta","Venta Mala")</f>
        <v>Venta Mala</v>
      </c>
    </row>
    <row r="3714" spans="1:30" x14ac:dyDescent="0.25">
      <c r="A3714" s="25">
        <v>1582232</v>
      </c>
      <c r="B3714" s="5">
        <v>42701</v>
      </c>
      <c r="C3714" s="6" t="s">
        <v>454</v>
      </c>
      <c r="D3714" s="6" t="s">
        <v>62</v>
      </c>
      <c r="E3714" s="6" t="s">
        <v>4</v>
      </c>
      <c r="F3714" s="6" t="s">
        <v>5</v>
      </c>
      <c r="G3714" s="6" t="s">
        <v>1007</v>
      </c>
      <c r="H3714" s="6" t="s">
        <v>27</v>
      </c>
      <c r="I3714" s="6" t="s">
        <v>1015</v>
      </c>
      <c r="J3714" s="6" t="s">
        <v>1055</v>
      </c>
      <c r="K3714" s="6" t="s">
        <v>1261</v>
      </c>
      <c r="L3714" s="6" t="s">
        <v>1265</v>
      </c>
      <c r="M3714" s="6" t="s">
        <v>1272</v>
      </c>
      <c r="N3714" s="5">
        <v>42701</v>
      </c>
      <c r="O3714" s="7">
        <v>250</v>
      </c>
      <c r="P3714" s="7">
        <v>568</v>
      </c>
      <c r="Q3714" s="7">
        <v>318</v>
      </c>
      <c r="R3714" s="6">
        <v>38</v>
      </c>
      <c r="S3714" s="7">
        <v>21584</v>
      </c>
      <c r="T3714" s="8">
        <v>0.03</v>
      </c>
      <c r="U3714" s="7">
        <v>647.52</v>
      </c>
      <c r="V3714" s="7">
        <v>20936.48</v>
      </c>
      <c r="W3714" s="7">
        <v>360</v>
      </c>
      <c r="X3714" s="7">
        <v>23832</v>
      </c>
      <c r="Y3714" s="9">
        <f>+DAY('TABLA PRINCIPAL'!$B3714)</f>
        <v>27</v>
      </c>
      <c r="Z3714" s="9">
        <f>+MONTH('TABLA PRINCIPAL'!$B3714)</f>
        <v>11</v>
      </c>
      <c r="AA3714" s="9">
        <f>+YEAR('TABLA PRINCIPAL'!$B3714)</f>
        <v>2016</v>
      </c>
      <c r="AB3714" s="22" t="str">
        <f>+IF(Ventas_Oficina[[#This Row],[Total del pedido]]&gt;=100000,"SI","NO")</f>
        <v>NO</v>
      </c>
      <c r="AC3714" s="22" t="str">
        <f>+_xlfn.XLOOKUP(Ventas_Oficina[[#This Row],[Nº de artículo]],AUXILIAR!A3712:A8624,AUXILIAR!D3712:D8624,"Error",0)</f>
        <v>No enviado a tiempo</v>
      </c>
      <c r="AD3714" s="22" t="str">
        <f>+IF(AND(Ventas_Oficina[[#This Row],[Total]]&gt;75000,Ventas_Oficina[[#This Row],[Envio a tiempo]]="Enviado a tiempo"),"Buena Venta","Venta Mala")</f>
        <v>Venta Mala</v>
      </c>
    </row>
    <row r="3715" spans="1:30" x14ac:dyDescent="0.25">
      <c r="A3715" s="26">
        <v>1582232</v>
      </c>
      <c r="B3715" s="10">
        <v>42674</v>
      </c>
      <c r="C3715" s="11" t="s">
        <v>276</v>
      </c>
      <c r="D3715" s="11" t="s">
        <v>139</v>
      </c>
      <c r="E3715" s="11" t="s">
        <v>4</v>
      </c>
      <c r="F3715" s="11" t="s">
        <v>5</v>
      </c>
      <c r="G3715" s="11" t="s">
        <v>1007</v>
      </c>
      <c r="H3715" s="11" t="s">
        <v>39</v>
      </c>
      <c r="I3715" s="11" t="s">
        <v>1016</v>
      </c>
      <c r="J3715" s="11" t="s">
        <v>1055</v>
      </c>
      <c r="K3715" s="11" t="s">
        <v>1261</v>
      </c>
      <c r="L3715" s="11" t="s">
        <v>1265</v>
      </c>
      <c r="M3715" s="11" t="s">
        <v>1272</v>
      </c>
      <c r="N3715" s="10">
        <v>42677</v>
      </c>
      <c r="O3715" s="12">
        <v>250</v>
      </c>
      <c r="P3715" s="12">
        <v>568</v>
      </c>
      <c r="Q3715" s="12">
        <v>318</v>
      </c>
      <c r="R3715" s="11">
        <v>31</v>
      </c>
      <c r="S3715" s="12">
        <v>17608</v>
      </c>
      <c r="T3715" s="13">
        <v>0.03</v>
      </c>
      <c r="U3715" s="12">
        <v>528.24</v>
      </c>
      <c r="V3715" s="12">
        <v>17079.759999999998</v>
      </c>
      <c r="W3715" s="12">
        <v>360</v>
      </c>
      <c r="X3715" s="12">
        <v>26324</v>
      </c>
      <c r="Y3715" s="14">
        <f>+DAY('TABLA PRINCIPAL'!$B3715)</f>
        <v>31</v>
      </c>
      <c r="Z3715" s="14">
        <f>+MONTH('TABLA PRINCIPAL'!$B3715)</f>
        <v>10</v>
      </c>
      <c r="AA3715" s="14">
        <f>+YEAR('TABLA PRINCIPAL'!$B3715)</f>
        <v>2016</v>
      </c>
      <c r="AB3715" s="22" t="str">
        <f>+IF(Ventas_Oficina[[#This Row],[Total del pedido]]&gt;=100000,"SI","NO")</f>
        <v>NO</v>
      </c>
      <c r="AC3715" s="22" t="str">
        <f>+_xlfn.XLOOKUP(Ventas_Oficina[[#This Row],[Nº de artículo]],AUXILIAR!A3713:A8625,AUXILIAR!D3713:D8625,"Error",0)</f>
        <v>No enviado a tiempo</v>
      </c>
      <c r="AD3715" s="22" t="str">
        <f>+IF(AND(Ventas_Oficina[[#This Row],[Total]]&gt;75000,Ventas_Oficina[[#This Row],[Envio a tiempo]]="Enviado a tiempo"),"Buena Venta","Venta Mala")</f>
        <v>Venta Mala</v>
      </c>
    </row>
    <row r="3716" spans="1:30" x14ac:dyDescent="0.25">
      <c r="A3716" s="25">
        <v>1582232</v>
      </c>
      <c r="B3716" s="5">
        <v>42424</v>
      </c>
      <c r="C3716" s="6" t="s">
        <v>679</v>
      </c>
      <c r="D3716" s="6" t="s">
        <v>481</v>
      </c>
      <c r="E3716" s="6" t="s">
        <v>4</v>
      </c>
      <c r="F3716" s="6" t="s">
        <v>5</v>
      </c>
      <c r="G3716" s="6" t="s">
        <v>1010</v>
      </c>
      <c r="H3716" s="6" t="s">
        <v>39</v>
      </c>
      <c r="I3716" s="6" t="s">
        <v>1016</v>
      </c>
      <c r="J3716" s="6" t="s">
        <v>1032</v>
      </c>
      <c r="K3716" s="6" t="s">
        <v>1261</v>
      </c>
      <c r="L3716" s="6" t="s">
        <v>1267</v>
      </c>
      <c r="M3716" s="6" t="s">
        <v>1273</v>
      </c>
      <c r="N3716" s="5">
        <v>42426</v>
      </c>
      <c r="O3716" s="7">
        <v>159</v>
      </c>
      <c r="P3716" s="7">
        <v>261</v>
      </c>
      <c r="Q3716" s="7">
        <v>102</v>
      </c>
      <c r="R3716" s="6">
        <v>50</v>
      </c>
      <c r="S3716" s="7">
        <v>13050</v>
      </c>
      <c r="T3716" s="8">
        <v>0.09</v>
      </c>
      <c r="U3716" s="7">
        <v>1174.5</v>
      </c>
      <c r="V3716" s="7">
        <v>11875.5</v>
      </c>
      <c r="W3716" s="7">
        <v>50</v>
      </c>
      <c r="X3716" s="7">
        <v>2444</v>
      </c>
      <c r="Y3716" s="9">
        <f>+DAY('TABLA PRINCIPAL'!$B3716)</f>
        <v>24</v>
      </c>
      <c r="Z3716" s="9">
        <f>+MONTH('TABLA PRINCIPAL'!$B3716)</f>
        <v>2</v>
      </c>
      <c r="AA3716" s="9">
        <f>+YEAR('TABLA PRINCIPAL'!$B3716)</f>
        <v>2016</v>
      </c>
      <c r="AB3716" s="22" t="str">
        <f>+IF(Ventas_Oficina[[#This Row],[Total del pedido]]&gt;=100000,"SI","NO")</f>
        <v>NO</v>
      </c>
      <c r="AC3716" s="22" t="str">
        <f>+_xlfn.XLOOKUP(Ventas_Oficina[[#This Row],[Nº de artículo]],AUXILIAR!A3714:A8626,AUXILIAR!D3714:D8626,"Error",0)</f>
        <v>Enviado a tiempo</v>
      </c>
      <c r="AD3716" s="22" t="str">
        <f>+IF(AND(Ventas_Oficina[[#This Row],[Total]]&gt;75000,Ventas_Oficina[[#This Row],[Envio a tiempo]]="Enviado a tiempo"),"Buena Venta","Venta Mala")</f>
        <v>Venta Mala</v>
      </c>
    </row>
    <row r="3717" spans="1:30" x14ac:dyDescent="0.25">
      <c r="A3717" s="26">
        <v>1582232</v>
      </c>
      <c r="B3717" s="10">
        <v>42455</v>
      </c>
      <c r="C3717" s="11" t="s">
        <v>231</v>
      </c>
      <c r="D3717" s="11" t="s">
        <v>71</v>
      </c>
      <c r="E3717" s="11" t="s">
        <v>4</v>
      </c>
      <c r="F3717" s="11" t="s">
        <v>5</v>
      </c>
      <c r="G3717" s="11" t="s">
        <v>1008</v>
      </c>
      <c r="H3717" s="11" t="s">
        <v>17</v>
      </c>
      <c r="I3717" s="11" t="s">
        <v>1016</v>
      </c>
      <c r="J3717" s="11" t="s">
        <v>1055</v>
      </c>
      <c r="K3717" s="11" t="s">
        <v>1263</v>
      </c>
      <c r="L3717" s="11" t="s">
        <v>1266</v>
      </c>
      <c r="M3717" s="11" t="s">
        <v>1272</v>
      </c>
      <c r="N3717" s="10">
        <v>42457</v>
      </c>
      <c r="O3717" s="12">
        <v>250</v>
      </c>
      <c r="P3717" s="12">
        <v>568</v>
      </c>
      <c r="Q3717" s="12">
        <v>318</v>
      </c>
      <c r="R3717" s="11">
        <v>37</v>
      </c>
      <c r="S3717" s="12">
        <v>21016</v>
      </c>
      <c r="T3717" s="13">
        <v>0.09</v>
      </c>
      <c r="U3717" s="12">
        <v>1891.4399999999998</v>
      </c>
      <c r="V3717" s="12">
        <v>19124.560000000001</v>
      </c>
      <c r="W3717" s="12">
        <v>360</v>
      </c>
      <c r="X3717" s="12">
        <v>25664</v>
      </c>
      <c r="Y3717" s="14">
        <f>+DAY('TABLA PRINCIPAL'!$B3717)</f>
        <v>26</v>
      </c>
      <c r="Z3717" s="14">
        <f>+MONTH('TABLA PRINCIPAL'!$B3717)</f>
        <v>3</v>
      </c>
      <c r="AA3717" s="14">
        <f>+YEAR('TABLA PRINCIPAL'!$B3717)</f>
        <v>2016</v>
      </c>
      <c r="AB3717" s="22" t="str">
        <f>+IF(Ventas_Oficina[[#This Row],[Total del pedido]]&gt;=100000,"SI","NO")</f>
        <v>NO</v>
      </c>
      <c r="AC3717" s="22" t="str">
        <f>+_xlfn.XLOOKUP(Ventas_Oficina[[#This Row],[Nº de artículo]],AUXILIAR!A3715:A8627,AUXILIAR!D3715:D8627,"Error",0)</f>
        <v>Enviado a tiempo</v>
      </c>
      <c r="AD3717" s="22" t="str">
        <f>+IF(AND(Ventas_Oficina[[#This Row],[Total]]&gt;75000,Ventas_Oficina[[#This Row],[Envio a tiempo]]="Enviado a tiempo"),"Buena Venta","Venta Mala")</f>
        <v>Venta Mala</v>
      </c>
    </row>
    <row r="3718" spans="1:30" x14ac:dyDescent="0.25">
      <c r="A3718" s="25">
        <v>1582598</v>
      </c>
      <c r="B3718" s="5">
        <v>41913</v>
      </c>
      <c r="C3718" s="6" t="s">
        <v>275</v>
      </c>
      <c r="D3718" s="6" t="s">
        <v>41</v>
      </c>
      <c r="E3718" s="6" t="s">
        <v>12</v>
      </c>
      <c r="F3718" s="6" t="s">
        <v>13</v>
      </c>
      <c r="G3718" s="6" t="s">
        <v>1010</v>
      </c>
      <c r="H3718" s="6" t="s">
        <v>42</v>
      </c>
      <c r="I3718" s="6" t="s">
        <v>1014</v>
      </c>
      <c r="J3718" s="6" t="s">
        <v>1046</v>
      </c>
      <c r="K3718" s="6" t="s">
        <v>1262</v>
      </c>
      <c r="L3718" s="6" t="s">
        <v>1268</v>
      </c>
      <c r="M3718" s="6" t="s">
        <v>1273</v>
      </c>
      <c r="N3718" s="5">
        <v>41915</v>
      </c>
      <c r="O3718" s="7">
        <v>519</v>
      </c>
      <c r="P3718" s="7">
        <v>1298</v>
      </c>
      <c r="Q3718" s="7">
        <v>779</v>
      </c>
      <c r="R3718" s="6">
        <v>45</v>
      </c>
      <c r="S3718" s="7">
        <v>58410</v>
      </c>
      <c r="T3718" s="8">
        <v>0.03</v>
      </c>
      <c r="U3718" s="7">
        <v>1752.3</v>
      </c>
      <c r="V3718" s="7">
        <v>56657.7</v>
      </c>
      <c r="W3718" s="7">
        <v>314</v>
      </c>
      <c r="X3718" s="7">
        <v>254825</v>
      </c>
      <c r="Y3718" s="9">
        <f>+DAY('TABLA PRINCIPAL'!$B3718)</f>
        <v>1</v>
      </c>
      <c r="Z3718" s="9">
        <f>+MONTH('TABLA PRINCIPAL'!$B3718)</f>
        <v>10</v>
      </c>
      <c r="AA3718" s="9">
        <f>+YEAR('TABLA PRINCIPAL'!$B3718)</f>
        <v>2014</v>
      </c>
      <c r="AB3718" s="22" t="str">
        <f>+IF(Ventas_Oficina[[#This Row],[Total del pedido]]&gt;=100000,"SI","NO")</f>
        <v>NO</v>
      </c>
      <c r="AC3718" s="22" t="str">
        <f>+_xlfn.XLOOKUP(Ventas_Oficina[[#This Row],[Nº de artículo]],AUXILIAR!A3716:A8628,AUXILIAR!D3716:D8628,"Error",0)</f>
        <v>Enviado a tiempo</v>
      </c>
      <c r="AD3718" s="22" t="str">
        <f>+IF(AND(Ventas_Oficina[[#This Row],[Total]]&gt;75000,Ventas_Oficina[[#This Row],[Envio a tiempo]]="Enviado a tiempo"),"Buena Venta","Venta Mala")</f>
        <v>Buena Venta</v>
      </c>
    </row>
    <row r="3719" spans="1:30" x14ac:dyDescent="0.25">
      <c r="A3719" s="26">
        <v>1582963</v>
      </c>
      <c r="B3719" s="10">
        <v>42257</v>
      </c>
      <c r="C3719" s="11" t="s">
        <v>713</v>
      </c>
      <c r="D3719" s="11" t="s">
        <v>108</v>
      </c>
      <c r="E3719" s="11" t="s">
        <v>4</v>
      </c>
      <c r="F3719" s="11" t="s">
        <v>5</v>
      </c>
      <c r="G3719" s="11" t="s">
        <v>1007</v>
      </c>
      <c r="H3719" s="11" t="s">
        <v>9</v>
      </c>
      <c r="I3719" s="11" t="s">
        <v>1013</v>
      </c>
      <c r="J3719" s="11" t="s">
        <v>1102</v>
      </c>
      <c r="K3719" s="11" t="s">
        <v>1262</v>
      </c>
      <c r="L3719" s="11" t="s">
        <v>1265</v>
      </c>
      <c r="M3719" s="11" t="s">
        <v>1273</v>
      </c>
      <c r="N3719" s="10">
        <v>42258</v>
      </c>
      <c r="O3719" s="12">
        <v>290</v>
      </c>
      <c r="P3719" s="12">
        <v>476</v>
      </c>
      <c r="Q3719" s="12">
        <v>186</v>
      </c>
      <c r="R3719" s="11">
        <v>39</v>
      </c>
      <c r="S3719" s="12">
        <v>18564</v>
      </c>
      <c r="T3719" s="13">
        <v>0.03</v>
      </c>
      <c r="U3719" s="12">
        <v>556.91999999999996</v>
      </c>
      <c r="V3719" s="12">
        <v>18007.080000000002</v>
      </c>
      <c r="W3719" s="12">
        <v>88</v>
      </c>
      <c r="X3719" s="12">
        <v>10489</v>
      </c>
      <c r="Y3719" s="14">
        <f>+DAY('TABLA PRINCIPAL'!$B3719)</f>
        <v>10</v>
      </c>
      <c r="Z3719" s="14">
        <f>+MONTH('TABLA PRINCIPAL'!$B3719)</f>
        <v>9</v>
      </c>
      <c r="AA3719" s="14">
        <f>+YEAR('TABLA PRINCIPAL'!$B3719)</f>
        <v>2015</v>
      </c>
      <c r="AB3719" s="22" t="str">
        <f>+IF(Ventas_Oficina[[#This Row],[Total del pedido]]&gt;=100000,"SI","NO")</f>
        <v>NO</v>
      </c>
      <c r="AC3719" s="22" t="str">
        <f>+_xlfn.XLOOKUP(Ventas_Oficina[[#This Row],[Nº de artículo]],AUXILIAR!A3717:A8629,AUXILIAR!D3717:D8629,"Error",0)</f>
        <v>No enviado a tiempo</v>
      </c>
      <c r="AD3719" s="22" t="str">
        <f>+IF(AND(Ventas_Oficina[[#This Row],[Total]]&gt;75000,Ventas_Oficina[[#This Row],[Envio a tiempo]]="Enviado a tiempo"),"Buena Venta","Venta Mala")</f>
        <v>Venta Mala</v>
      </c>
    </row>
    <row r="3720" spans="1:30" x14ac:dyDescent="0.25">
      <c r="A3720" s="25">
        <v>1582963</v>
      </c>
      <c r="B3720" s="5">
        <v>42227</v>
      </c>
      <c r="C3720" s="6" t="s">
        <v>491</v>
      </c>
      <c r="D3720" s="6" t="s">
        <v>26</v>
      </c>
      <c r="E3720" s="6" t="s">
        <v>4</v>
      </c>
      <c r="F3720" s="6" t="s">
        <v>5</v>
      </c>
      <c r="G3720" s="6" t="s">
        <v>1010</v>
      </c>
      <c r="H3720" s="6" t="s">
        <v>27</v>
      </c>
      <c r="I3720" s="6" t="s">
        <v>1013</v>
      </c>
      <c r="J3720" s="6" t="s">
        <v>1055</v>
      </c>
      <c r="K3720" s="6" t="s">
        <v>1261</v>
      </c>
      <c r="L3720" s="6" t="s">
        <v>1265</v>
      </c>
      <c r="M3720" s="6" t="s">
        <v>1272</v>
      </c>
      <c r="N3720" s="5">
        <v>42228</v>
      </c>
      <c r="O3720" s="7">
        <v>250</v>
      </c>
      <c r="P3720" s="7">
        <v>568</v>
      </c>
      <c r="Q3720" s="7">
        <v>318</v>
      </c>
      <c r="R3720" s="6">
        <v>1</v>
      </c>
      <c r="S3720" s="7">
        <v>568</v>
      </c>
      <c r="T3720" s="8">
        <v>0.02</v>
      </c>
      <c r="U3720" s="7">
        <v>11.36</v>
      </c>
      <c r="V3720" s="7">
        <v>556.64</v>
      </c>
      <c r="W3720" s="7">
        <v>360</v>
      </c>
      <c r="X3720" s="7">
        <v>13169</v>
      </c>
      <c r="Y3720" s="9">
        <f>+DAY('TABLA PRINCIPAL'!$B3720)</f>
        <v>11</v>
      </c>
      <c r="Z3720" s="9">
        <f>+MONTH('TABLA PRINCIPAL'!$B3720)</f>
        <v>8</v>
      </c>
      <c r="AA3720" s="9">
        <f>+YEAR('TABLA PRINCIPAL'!$B3720)</f>
        <v>2015</v>
      </c>
      <c r="AB3720" s="22" t="str">
        <f>+IF(Ventas_Oficina[[#This Row],[Total del pedido]]&gt;=100000,"SI","NO")</f>
        <v>NO</v>
      </c>
      <c r="AC3720" s="22" t="str">
        <f>+_xlfn.XLOOKUP(Ventas_Oficina[[#This Row],[Nº de artículo]],AUXILIAR!A3718:A8630,AUXILIAR!D3718:D8630,"Error",0)</f>
        <v>No enviado a tiempo</v>
      </c>
      <c r="AD3720" s="22" t="str">
        <f>+IF(AND(Ventas_Oficina[[#This Row],[Total]]&gt;75000,Ventas_Oficina[[#This Row],[Envio a tiempo]]="Enviado a tiempo"),"Buena Venta","Venta Mala")</f>
        <v>Venta Mala</v>
      </c>
    </row>
    <row r="3721" spans="1:30" x14ac:dyDescent="0.25">
      <c r="A3721" s="26">
        <v>1582963</v>
      </c>
      <c r="B3721" s="10">
        <v>42401</v>
      </c>
      <c r="C3721" s="11" t="s">
        <v>830</v>
      </c>
      <c r="D3721" s="11" t="s">
        <v>68</v>
      </c>
      <c r="E3721" s="11" t="s">
        <v>12</v>
      </c>
      <c r="F3721" s="11" t="s">
        <v>13</v>
      </c>
      <c r="G3721" s="11" t="s">
        <v>1008</v>
      </c>
      <c r="H3721" s="11" t="s">
        <v>14</v>
      </c>
      <c r="I3721" s="11" t="s">
        <v>1014</v>
      </c>
      <c r="J3721" s="11" t="s">
        <v>1055</v>
      </c>
      <c r="K3721" s="11" t="s">
        <v>1263</v>
      </c>
      <c r="L3721" s="11" t="s">
        <v>1269</v>
      </c>
      <c r="M3721" s="11" t="s">
        <v>1272</v>
      </c>
      <c r="N3721" s="10">
        <v>42402</v>
      </c>
      <c r="O3721" s="12">
        <v>250</v>
      </c>
      <c r="P3721" s="12">
        <v>568</v>
      </c>
      <c r="Q3721" s="12">
        <v>318</v>
      </c>
      <c r="R3721" s="11">
        <v>17</v>
      </c>
      <c r="S3721" s="12">
        <v>9656</v>
      </c>
      <c r="T3721" s="13">
        <v>0</v>
      </c>
      <c r="U3721" s="12">
        <v>0</v>
      </c>
      <c r="V3721" s="12">
        <v>9656</v>
      </c>
      <c r="W3721" s="12">
        <v>360</v>
      </c>
      <c r="X3721" s="12">
        <v>12616</v>
      </c>
      <c r="Y3721" s="14">
        <f>+DAY('TABLA PRINCIPAL'!$B3721)</f>
        <v>1</v>
      </c>
      <c r="Z3721" s="14">
        <f>+MONTH('TABLA PRINCIPAL'!$B3721)</f>
        <v>2</v>
      </c>
      <c r="AA3721" s="14">
        <f>+YEAR('TABLA PRINCIPAL'!$B3721)</f>
        <v>2016</v>
      </c>
      <c r="AB3721" s="22" t="str">
        <f>+IF(Ventas_Oficina[[#This Row],[Total del pedido]]&gt;=100000,"SI","NO")</f>
        <v>NO</v>
      </c>
      <c r="AC3721" s="22" t="str">
        <f>+_xlfn.XLOOKUP(Ventas_Oficina[[#This Row],[Nº de artículo]],AUXILIAR!A3719:A8631,AUXILIAR!D3719:D8631,"Error",0)</f>
        <v>No enviado a tiempo</v>
      </c>
      <c r="AD3721" s="22" t="str">
        <f>+IF(AND(Ventas_Oficina[[#This Row],[Total]]&gt;75000,Ventas_Oficina[[#This Row],[Envio a tiempo]]="Enviado a tiempo"),"Buena Venta","Venta Mala")</f>
        <v>Venta Mala</v>
      </c>
    </row>
    <row r="3722" spans="1:30" x14ac:dyDescent="0.25">
      <c r="A3722" s="25">
        <v>1583328</v>
      </c>
      <c r="B3722" s="5">
        <v>42264</v>
      </c>
      <c r="C3722" s="6" t="s">
        <v>250</v>
      </c>
      <c r="D3722" s="6" t="s">
        <v>118</v>
      </c>
      <c r="E3722" s="6" t="s">
        <v>4</v>
      </c>
      <c r="F3722" s="6" t="s">
        <v>5</v>
      </c>
      <c r="G3722" s="6" t="s">
        <v>1010</v>
      </c>
      <c r="H3722" s="6" t="s">
        <v>53</v>
      </c>
      <c r="I3722" s="6" t="s">
        <v>1016</v>
      </c>
      <c r="J3722" s="6" t="s">
        <v>1061</v>
      </c>
      <c r="K3722" s="6" t="s">
        <v>1261</v>
      </c>
      <c r="L3722" s="6" t="s">
        <v>1265</v>
      </c>
      <c r="M3722" s="6" t="s">
        <v>1272</v>
      </c>
      <c r="N3722" s="5">
        <v>42264</v>
      </c>
      <c r="O3722" s="7">
        <v>94</v>
      </c>
      <c r="P3722" s="7">
        <v>208</v>
      </c>
      <c r="Q3722" s="7">
        <v>114</v>
      </c>
      <c r="R3722" s="6">
        <v>34</v>
      </c>
      <c r="S3722" s="7">
        <v>7072</v>
      </c>
      <c r="T3722" s="8">
        <v>7.0000000000000007E-2</v>
      </c>
      <c r="U3722" s="7">
        <v>495.04</v>
      </c>
      <c r="V3722" s="7">
        <v>6576.96</v>
      </c>
      <c r="W3722" s="7">
        <v>256</v>
      </c>
      <c r="X3722" s="7">
        <v>7645</v>
      </c>
      <c r="Y3722" s="9">
        <f>+DAY('TABLA PRINCIPAL'!$B3722)</f>
        <v>17</v>
      </c>
      <c r="Z3722" s="9">
        <f>+MONTH('TABLA PRINCIPAL'!$B3722)</f>
        <v>9</v>
      </c>
      <c r="AA3722" s="9">
        <f>+YEAR('TABLA PRINCIPAL'!$B3722)</f>
        <v>2015</v>
      </c>
      <c r="AB3722" s="22" t="str">
        <f>+IF(Ventas_Oficina[[#This Row],[Total del pedido]]&gt;=100000,"SI","NO")</f>
        <v>NO</v>
      </c>
      <c r="AC3722" s="22" t="str">
        <f>+_xlfn.XLOOKUP(Ventas_Oficina[[#This Row],[Nº de artículo]],AUXILIAR!A3720:A8632,AUXILIAR!D3720:D8632,"Error",0)</f>
        <v>No enviado a tiempo</v>
      </c>
      <c r="AD3722" s="22" t="str">
        <f>+IF(AND(Ventas_Oficina[[#This Row],[Total]]&gt;75000,Ventas_Oficina[[#This Row],[Envio a tiempo]]="Enviado a tiempo"),"Buena Venta","Venta Mala")</f>
        <v>Venta Mala</v>
      </c>
    </row>
    <row r="3723" spans="1:30" x14ac:dyDescent="0.25">
      <c r="A3723" s="26">
        <v>1583328</v>
      </c>
      <c r="B3723" s="10">
        <v>42556</v>
      </c>
      <c r="C3723" s="11" t="s">
        <v>338</v>
      </c>
      <c r="D3723" s="11" t="s">
        <v>584</v>
      </c>
      <c r="E3723" s="11" t="s">
        <v>4</v>
      </c>
      <c r="F3723" s="11" t="s">
        <v>5</v>
      </c>
      <c r="G3723" s="11" t="s">
        <v>1008</v>
      </c>
      <c r="H3723" s="11" t="s">
        <v>17</v>
      </c>
      <c r="I3723" s="11" t="s">
        <v>1016</v>
      </c>
      <c r="J3723" s="11" t="s">
        <v>1023</v>
      </c>
      <c r="K3723" s="11" t="s">
        <v>1261</v>
      </c>
      <c r="L3723" s="11" t="s">
        <v>1266</v>
      </c>
      <c r="M3723" s="11" t="s">
        <v>1272</v>
      </c>
      <c r="N3723" s="10">
        <v>42558</v>
      </c>
      <c r="O3723" s="12">
        <v>459</v>
      </c>
      <c r="P3723" s="12">
        <v>728</v>
      </c>
      <c r="Q3723" s="12">
        <v>269</v>
      </c>
      <c r="R3723" s="11">
        <v>11</v>
      </c>
      <c r="S3723" s="12">
        <v>8008</v>
      </c>
      <c r="T3723" s="13">
        <v>0.03</v>
      </c>
      <c r="U3723" s="12">
        <v>240.23999999999998</v>
      </c>
      <c r="V3723" s="12">
        <v>7767.76</v>
      </c>
      <c r="W3723" s="12">
        <v>1115</v>
      </c>
      <c r="X3723" s="12">
        <v>22129</v>
      </c>
      <c r="Y3723" s="14">
        <f>+DAY('TABLA PRINCIPAL'!$B3723)</f>
        <v>5</v>
      </c>
      <c r="Z3723" s="14">
        <f>+MONTH('TABLA PRINCIPAL'!$B3723)</f>
        <v>7</v>
      </c>
      <c r="AA3723" s="14">
        <f>+YEAR('TABLA PRINCIPAL'!$B3723)</f>
        <v>2016</v>
      </c>
      <c r="AB3723" s="22" t="str">
        <f>+IF(Ventas_Oficina[[#This Row],[Total del pedido]]&gt;=100000,"SI","NO")</f>
        <v>NO</v>
      </c>
      <c r="AC3723" s="22" t="str">
        <f>+_xlfn.XLOOKUP(Ventas_Oficina[[#This Row],[Nº de artículo]],AUXILIAR!A3721:A8633,AUXILIAR!D3721:D8633,"Error",0)</f>
        <v>No enviado a tiempo</v>
      </c>
      <c r="AD3723" s="22" t="str">
        <f>+IF(AND(Ventas_Oficina[[#This Row],[Total]]&gt;75000,Ventas_Oficina[[#This Row],[Envio a tiempo]]="Enviado a tiempo"),"Buena Venta","Venta Mala")</f>
        <v>Venta Mala</v>
      </c>
    </row>
    <row r="3724" spans="1:30" x14ac:dyDescent="0.25">
      <c r="A3724" s="25">
        <v>1583693</v>
      </c>
      <c r="B3724" s="5">
        <v>42163</v>
      </c>
      <c r="C3724" s="6" t="s">
        <v>69</v>
      </c>
      <c r="D3724" s="6" t="s">
        <v>23</v>
      </c>
      <c r="E3724" s="6" t="s">
        <v>4</v>
      </c>
      <c r="F3724" s="6" t="s">
        <v>5</v>
      </c>
      <c r="G3724" s="6" t="s">
        <v>1007</v>
      </c>
      <c r="H3724" s="6" t="s">
        <v>24</v>
      </c>
      <c r="I3724" s="6" t="s">
        <v>1014</v>
      </c>
      <c r="J3724" s="6" t="s">
        <v>1101</v>
      </c>
      <c r="K3724" s="6" t="s">
        <v>1261</v>
      </c>
      <c r="L3724" s="6" t="s">
        <v>1265</v>
      </c>
      <c r="M3724" s="6" t="s">
        <v>1272</v>
      </c>
      <c r="N3724" s="5">
        <v>42164</v>
      </c>
      <c r="O3724" s="7">
        <v>27899</v>
      </c>
      <c r="P3724" s="7">
        <v>44999</v>
      </c>
      <c r="Q3724" s="7">
        <v>17100</v>
      </c>
      <c r="R3724" s="6">
        <v>49</v>
      </c>
      <c r="S3724" s="7">
        <v>2204951</v>
      </c>
      <c r="T3724" s="8">
        <v>0.04</v>
      </c>
      <c r="U3724" s="7">
        <v>88198.040000000008</v>
      </c>
      <c r="V3724" s="7">
        <v>2116752.96</v>
      </c>
      <c r="W3724" s="7">
        <v>4900</v>
      </c>
      <c r="X3724" s="7">
        <v>2294215</v>
      </c>
      <c r="Y3724" s="9">
        <f>+DAY('TABLA PRINCIPAL'!$B3724)</f>
        <v>8</v>
      </c>
      <c r="Z3724" s="9">
        <f>+MONTH('TABLA PRINCIPAL'!$B3724)</f>
        <v>6</v>
      </c>
      <c r="AA3724" s="9">
        <f>+YEAR('TABLA PRINCIPAL'!$B3724)</f>
        <v>2015</v>
      </c>
      <c r="AB3724" s="22" t="str">
        <f>+IF(Ventas_Oficina[[#This Row],[Total del pedido]]&gt;=100000,"SI","NO")</f>
        <v>SI</v>
      </c>
      <c r="AC3724" s="22" t="str">
        <f>+_xlfn.XLOOKUP(Ventas_Oficina[[#This Row],[Nº de artículo]],AUXILIAR!A3722:A8634,AUXILIAR!D3722:D8634,"Error",0)</f>
        <v>No enviado a tiempo</v>
      </c>
      <c r="AD3724" s="22" t="str">
        <f>+IF(AND(Ventas_Oficina[[#This Row],[Total]]&gt;75000,Ventas_Oficina[[#This Row],[Envio a tiempo]]="Enviado a tiempo"),"Buena Venta","Venta Mala")</f>
        <v>Venta Mala</v>
      </c>
    </row>
    <row r="3725" spans="1:30" x14ac:dyDescent="0.25">
      <c r="A3725" s="26">
        <v>1583693</v>
      </c>
      <c r="B3725" s="10">
        <v>41497</v>
      </c>
      <c r="C3725" s="11" t="s">
        <v>155</v>
      </c>
      <c r="D3725" s="11" t="s">
        <v>156</v>
      </c>
      <c r="E3725" s="11" t="s">
        <v>12</v>
      </c>
      <c r="F3725" s="11" t="s">
        <v>13</v>
      </c>
      <c r="G3725" s="11" t="s">
        <v>1007</v>
      </c>
      <c r="H3725" s="11" t="s">
        <v>42</v>
      </c>
      <c r="I3725" s="11" t="s">
        <v>1015</v>
      </c>
      <c r="J3725" s="11" t="s">
        <v>1024</v>
      </c>
      <c r="K3725" s="11" t="s">
        <v>1261</v>
      </c>
      <c r="L3725" s="11" t="s">
        <v>1267</v>
      </c>
      <c r="M3725" s="11" t="s">
        <v>1272</v>
      </c>
      <c r="N3725" s="10">
        <v>41499</v>
      </c>
      <c r="O3725" s="12">
        <v>160</v>
      </c>
      <c r="P3725" s="12">
        <v>262</v>
      </c>
      <c r="Q3725" s="12">
        <v>102</v>
      </c>
      <c r="R3725" s="11">
        <v>8</v>
      </c>
      <c r="S3725" s="12">
        <v>2096</v>
      </c>
      <c r="T3725" s="13">
        <v>0.06</v>
      </c>
      <c r="U3725" s="12">
        <v>125.75999999999999</v>
      </c>
      <c r="V3725" s="12">
        <v>1970.24</v>
      </c>
      <c r="W3725" s="12">
        <v>80</v>
      </c>
      <c r="X3725" s="12">
        <v>3835</v>
      </c>
      <c r="Y3725" s="14">
        <f>+DAY('TABLA PRINCIPAL'!$B3725)</f>
        <v>11</v>
      </c>
      <c r="Z3725" s="14">
        <f>+MONTH('TABLA PRINCIPAL'!$B3725)</f>
        <v>8</v>
      </c>
      <c r="AA3725" s="14">
        <f>+YEAR('TABLA PRINCIPAL'!$B3725)</f>
        <v>2013</v>
      </c>
      <c r="AB3725" s="22" t="str">
        <f>+IF(Ventas_Oficina[[#This Row],[Total del pedido]]&gt;=100000,"SI","NO")</f>
        <v>NO</v>
      </c>
      <c r="AC3725" s="22" t="str">
        <f>+_xlfn.XLOOKUP(Ventas_Oficina[[#This Row],[Nº de artículo]],AUXILIAR!A3723:A8635,AUXILIAR!D3723:D8635,"Error",0)</f>
        <v>No enviado a tiempo</v>
      </c>
      <c r="AD3725" s="22" t="str">
        <f>+IF(AND(Ventas_Oficina[[#This Row],[Total]]&gt;75000,Ventas_Oficina[[#This Row],[Envio a tiempo]]="Enviado a tiempo"),"Buena Venta","Venta Mala")</f>
        <v>Venta Mala</v>
      </c>
    </row>
    <row r="3726" spans="1:30" x14ac:dyDescent="0.25">
      <c r="A3726" s="25">
        <v>1583693</v>
      </c>
      <c r="B3726" s="5">
        <v>42429</v>
      </c>
      <c r="C3726" s="6" t="s">
        <v>89</v>
      </c>
      <c r="D3726" s="6" t="s">
        <v>94</v>
      </c>
      <c r="E3726" s="6" t="s">
        <v>4</v>
      </c>
      <c r="F3726" s="6" t="s">
        <v>5</v>
      </c>
      <c r="G3726" s="6" t="s">
        <v>1008</v>
      </c>
      <c r="H3726" s="6" t="s">
        <v>9</v>
      </c>
      <c r="I3726" s="6" t="s">
        <v>1012</v>
      </c>
      <c r="J3726" s="6" t="s">
        <v>1099</v>
      </c>
      <c r="K3726" s="6" t="s">
        <v>1263</v>
      </c>
      <c r="L3726" s="6" t="s">
        <v>1266</v>
      </c>
      <c r="M3726" s="6" t="s">
        <v>1272</v>
      </c>
      <c r="N3726" s="5">
        <v>42429</v>
      </c>
      <c r="O3726" s="7">
        <v>93</v>
      </c>
      <c r="P3726" s="7">
        <v>160</v>
      </c>
      <c r="Q3726" s="7">
        <v>67</v>
      </c>
      <c r="R3726" s="6">
        <v>10</v>
      </c>
      <c r="S3726" s="7">
        <v>1600</v>
      </c>
      <c r="T3726" s="8">
        <v>0.01</v>
      </c>
      <c r="U3726" s="7">
        <v>16</v>
      </c>
      <c r="V3726" s="7">
        <v>1584</v>
      </c>
      <c r="W3726" s="7">
        <v>129</v>
      </c>
      <c r="X3726" s="7">
        <v>2140</v>
      </c>
      <c r="Y3726" s="9">
        <f>+DAY('TABLA PRINCIPAL'!$B3726)</f>
        <v>29</v>
      </c>
      <c r="Z3726" s="9">
        <f>+MONTH('TABLA PRINCIPAL'!$B3726)</f>
        <v>2</v>
      </c>
      <c r="AA3726" s="9">
        <f>+YEAR('TABLA PRINCIPAL'!$B3726)</f>
        <v>2016</v>
      </c>
      <c r="AB3726" s="22" t="str">
        <f>+IF(Ventas_Oficina[[#This Row],[Total del pedido]]&gt;=100000,"SI","NO")</f>
        <v>NO</v>
      </c>
      <c r="AC3726" s="22" t="str">
        <f>+_xlfn.XLOOKUP(Ventas_Oficina[[#This Row],[Nº de artículo]],AUXILIAR!A3724:A8636,AUXILIAR!D3724:D8636,"Error",0)</f>
        <v>Enviado a tiempo</v>
      </c>
      <c r="AD3726" s="22" t="str">
        <f>+IF(AND(Ventas_Oficina[[#This Row],[Total]]&gt;75000,Ventas_Oficina[[#This Row],[Envio a tiempo]]="Enviado a tiempo"),"Buena Venta","Venta Mala")</f>
        <v>Venta Mala</v>
      </c>
    </row>
    <row r="3727" spans="1:30" x14ac:dyDescent="0.25">
      <c r="A3727" s="26">
        <v>1584059</v>
      </c>
      <c r="B3727" s="10">
        <v>42483</v>
      </c>
      <c r="C3727" s="11" t="s">
        <v>167</v>
      </c>
      <c r="D3727" s="11" t="s">
        <v>137</v>
      </c>
      <c r="E3727" s="11" t="s">
        <v>4</v>
      </c>
      <c r="F3727" s="11" t="s">
        <v>5</v>
      </c>
      <c r="G3727" s="11" t="s">
        <v>1007</v>
      </c>
      <c r="H3727" s="11" t="s">
        <v>6</v>
      </c>
      <c r="I3727" s="11" t="s">
        <v>1013</v>
      </c>
      <c r="J3727" s="11" t="s">
        <v>187</v>
      </c>
      <c r="K3727" s="11" t="s">
        <v>1261</v>
      </c>
      <c r="L3727" s="11" t="s">
        <v>1265</v>
      </c>
      <c r="M3727" s="11" t="s">
        <v>1272</v>
      </c>
      <c r="N3727" s="10">
        <v>42484</v>
      </c>
      <c r="O3727" s="12">
        <v>231</v>
      </c>
      <c r="P3727" s="12">
        <v>378</v>
      </c>
      <c r="Q3727" s="12">
        <v>147</v>
      </c>
      <c r="R3727" s="11">
        <v>40</v>
      </c>
      <c r="S3727" s="12">
        <v>15120</v>
      </c>
      <c r="T3727" s="13">
        <v>0</v>
      </c>
      <c r="U3727" s="12">
        <v>0</v>
      </c>
      <c r="V3727" s="12">
        <v>15120</v>
      </c>
      <c r="W3727" s="12">
        <v>71</v>
      </c>
      <c r="X3727" s="12">
        <v>10655</v>
      </c>
      <c r="Y3727" s="14">
        <f>+DAY('TABLA PRINCIPAL'!$B3727)</f>
        <v>23</v>
      </c>
      <c r="Z3727" s="14">
        <f>+MONTH('TABLA PRINCIPAL'!$B3727)</f>
        <v>4</v>
      </c>
      <c r="AA3727" s="14">
        <f>+YEAR('TABLA PRINCIPAL'!$B3727)</f>
        <v>2016</v>
      </c>
      <c r="AB3727" s="22" t="str">
        <f>+IF(Ventas_Oficina[[#This Row],[Total del pedido]]&gt;=100000,"SI","NO")</f>
        <v>NO</v>
      </c>
      <c r="AC3727" s="22" t="str">
        <f>+_xlfn.XLOOKUP(Ventas_Oficina[[#This Row],[Nº de artículo]],AUXILIAR!A3725:A8637,AUXILIAR!D3725:D8637,"Error",0)</f>
        <v>No enviado a tiempo</v>
      </c>
      <c r="AD3727" s="22" t="str">
        <f>+IF(AND(Ventas_Oficina[[#This Row],[Total]]&gt;75000,Ventas_Oficina[[#This Row],[Envio a tiempo]]="Enviado a tiempo"),"Buena Venta","Venta Mala")</f>
        <v>Venta Mala</v>
      </c>
    </row>
    <row r="3728" spans="1:30" x14ac:dyDescent="0.25">
      <c r="A3728" s="25">
        <v>1584424</v>
      </c>
      <c r="B3728" s="5">
        <v>42403</v>
      </c>
      <c r="C3728" s="6" t="s">
        <v>366</v>
      </c>
      <c r="D3728" s="6" t="s">
        <v>206</v>
      </c>
      <c r="E3728" s="6" t="s">
        <v>12</v>
      </c>
      <c r="F3728" s="6" t="s">
        <v>13</v>
      </c>
      <c r="G3728" s="6" t="s">
        <v>1009</v>
      </c>
      <c r="H3728" s="6" t="s">
        <v>42</v>
      </c>
      <c r="I3728" s="6" t="s">
        <v>1016</v>
      </c>
      <c r="J3728" s="6" t="s">
        <v>1054</v>
      </c>
      <c r="K3728" s="6" t="s">
        <v>1262</v>
      </c>
      <c r="L3728" s="6" t="s">
        <v>1269</v>
      </c>
      <c r="M3728" s="6" t="s">
        <v>1272</v>
      </c>
      <c r="N3728" s="5">
        <v>42405</v>
      </c>
      <c r="O3728" s="7">
        <v>71</v>
      </c>
      <c r="P3728" s="7">
        <v>114</v>
      </c>
      <c r="Q3728" s="7">
        <v>43</v>
      </c>
      <c r="R3728" s="6">
        <v>49</v>
      </c>
      <c r="S3728" s="7">
        <v>5586</v>
      </c>
      <c r="T3728" s="8">
        <v>0.06</v>
      </c>
      <c r="U3728" s="7">
        <v>335.15999999999997</v>
      </c>
      <c r="V3728" s="7">
        <v>5250.84</v>
      </c>
      <c r="W3728" s="7">
        <v>70</v>
      </c>
      <c r="X3728" s="7">
        <v>2263</v>
      </c>
      <c r="Y3728" s="9">
        <f>+DAY('TABLA PRINCIPAL'!$B3728)</f>
        <v>3</v>
      </c>
      <c r="Z3728" s="9">
        <f>+MONTH('TABLA PRINCIPAL'!$B3728)</f>
        <v>2</v>
      </c>
      <c r="AA3728" s="9">
        <f>+YEAR('TABLA PRINCIPAL'!$B3728)</f>
        <v>2016</v>
      </c>
      <c r="AB3728" s="22" t="str">
        <f>+IF(Ventas_Oficina[[#This Row],[Total del pedido]]&gt;=100000,"SI","NO")</f>
        <v>NO</v>
      </c>
      <c r="AC3728" s="22" t="str">
        <f>+_xlfn.XLOOKUP(Ventas_Oficina[[#This Row],[Nº de artículo]],AUXILIAR!A3726:A8638,AUXILIAR!D3726:D8638,"Error",0)</f>
        <v>Enviado a tiempo</v>
      </c>
      <c r="AD3728" s="22" t="str">
        <f>+IF(AND(Ventas_Oficina[[#This Row],[Total]]&gt;75000,Ventas_Oficina[[#This Row],[Envio a tiempo]]="Enviado a tiempo"),"Buena Venta","Venta Mala")</f>
        <v>Venta Mala</v>
      </c>
    </row>
    <row r="3729" spans="1:30" x14ac:dyDescent="0.25">
      <c r="A3729" s="26">
        <v>1584424</v>
      </c>
      <c r="B3729" s="10">
        <v>42674</v>
      </c>
      <c r="C3729" s="11" t="s">
        <v>276</v>
      </c>
      <c r="D3729" s="11" t="s">
        <v>607</v>
      </c>
      <c r="E3729" s="11" t="s">
        <v>4</v>
      </c>
      <c r="F3729" s="11" t="s">
        <v>5</v>
      </c>
      <c r="G3729" s="11" t="s">
        <v>1008</v>
      </c>
      <c r="H3729" s="11" t="s">
        <v>53</v>
      </c>
      <c r="I3729" s="11" t="s">
        <v>1012</v>
      </c>
      <c r="J3729" s="11" t="s">
        <v>1099</v>
      </c>
      <c r="K3729" s="11" t="s">
        <v>1262</v>
      </c>
      <c r="L3729" s="11" t="s">
        <v>1270</v>
      </c>
      <c r="M3729" s="11" t="s">
        <v>1274</v>
      </c>
      <c r="N3729" s="10">
        <v>42677</v>
      </c>
      <c r="O3729" s="12">
        <v>93</v>
      </c>
      <c r="P3729" s="12">
        <v>160</v>
      </c>
      <c r="Q3729" s="12">
        <v>67</v>
      </c>
      <c r="R3729" s="11">
        <v>43</v>
      </c>
      <c r="S3729" s="12">
        <v>6880</v>
      </c>
      <c r="T3729" s="13">
        <v>0.06</v>
      </c>
      <c r="U3729" s="12">
        <v>412.8</v>
      </c>
      <c r="V3729" s="12">
        <v>6467.2</v>
      </c>
      <c r="W3729" s="12">
        <v>129</v>
      </c>
      <c r="X3729" s="12">
        <v>7745</v>
      </c>
      <c r="Y3729" s="14">
        <f>+DAY('TABLA PRINCIPAL'!$B3729)</f>
        <v>31</v>
      </c>
      <c r="Z3729" s="14">
        <f>+MONTH('TABLA PRINCIPAL'!$B3729)</f>
        <v>10</v>
      </c>
      <c r="AA3729" s="14">
        <f>+YEAR('TABLA PRINCIPAL'!$B3729)</f>
        <v>2016</v>
      </c>
      <c r="AB3729" s="22" t="str">
        <f>+IF(Ventas_Oficina[[#This Row],[Total del pedido]]&gt;=100000,"SI","NO")</f>
        <v>NO</v>
      </c>
      <c r="AC3729" s="22" t="str">
        <f>+_xlfn.XLOOKUP(Ventas_Oficina[[#This Row],[Nº de artículo]],AUXILIAR!A3727:A8639,AUXILIAR!D3727:D8639,"Error",0)</f>
        <v>Enviado a tiempo</v>
      </c>
      <c r="AD3729" s="22" t="str">
        <f>+IF(AND(Ventas_Oficina[[#This Row],[Total]]&gt;75000,Ventas_Oficina[[#This Row],[Envio a tiempo]]="Enviado a tiempo"),"Buena Venta","Venta Mala")</f>
        <v>Venta Mala</v>
      </c>
    </row>
    <row r="3730" spans="1:30" x14ac:dyDescent="0.25">
      <c r="A3730" s="25">
        <v>1584424</v>
      </c>
      <c r="B3730" s="5">
        <v>42455</v>
      </c>
      <c r="C3730" s="6" t="s">
        <v>231</v>
      </c>
      <c r="D3730" s="6" t="s">
        <v>71</v>
      </c>
      <c r="E3730" s="6" t="s">
        <v>4</v>
      </c>
      <c r="F3730" s="6" t="s">
        <v>5</v>
      </c>
      <c r="G3730" s="6" t="s">
        <v>1009</v>
      </c>
      <c r="H3730" s="6" t="s">
        <v>17</v>
      </c>
      <c r="I3730" s="6" t="s">
        <v>1016</v>
      </c>
      <c r="J3730" s="6" t="s">
        <v>1055</v>
      </c>
      <c r="K3730" s="6" t="s">
        <v>1261</v>
      </c>
      <c r="L3730" s="6" t="s">
        <v>1267</v>
      </c>
      <c r="M3730" s="6" t="s">
        <v>1272</v>
      </c>
      <c r="N3730" s="5">
        <v>42457</v>
      </c>
      <c r="O3730" s="7">
        <v>250</v>
      </c>
      <c r="P3730" s="7">
        <v>568</v>
      </c>
      <c r="Q3730" s="7">
        <v>318</v>
      </c>
      <c r="R3730" s="6">
        <v>9</v>
      </c>
      <c r="S3730" s="7">
        <v>5112</v>
      </c>
      <c r="T3730" s="8">
        <v>0.09</v>
      </c>
      <c r="U3730" s="7">
        <v>460.08</v>
      </c>
      <c r="V3730" s="7">
        <v>4651.92</v>
      </c>
      <c r="W3730" s="7">
        <v>360</v>
      </c>
      <c r="X3730" s="7">
        <v>25664</v>
      </c>
      <c r="Y3730" s="9">
        <f>+DAY('TABLA PRINCIPAL'!$B3730)</f>
        <v>26</v>
      </c>
      <c r="Z3730" s="9">
        <f>+MONTH('TABLA PRINCIPAL'!$B3730)</f>
        <v>3</v>
      </c>
      <c r="AA3730" s="9">
        <f>+YEAR('TABLA PRINCIPAL'!$B3730)</f>
        <v>2016</v>
      </c>
      <c r="AB3730" s="22" t="str">
        <f>+IF(Ventas_Oficina[[#This Row],[Total del pedido]]&gt;=100000,"SI","NO")</f>
        <v>NO</v>
      </c>
      <c r="AC3730" s="22" t="str">
        <f>+_xlfn.XLOOKUP(Ventas_Oficina[[#This Row],[Nº de artículo]],AUXILIAR!A3728:A8640,AUXILIAR!D3728:D8640,"Error",0)</f>
        <v>Enviado a tiempo</v>
      </c>
      <c r="AD3730" s="22" t="str">
        <f>+IF(AND(Ventas_Oficina[[#This Row],[Total]]&gt;75000,Ventas_Oficina[[#This Row],[Envio a tiempo]]="Enviado a tiempo"),"Buena Venta","Venta Mala")</f>
        <v>Venta Mala</v>
      </c>
    </row>
    <row r="3731" spans="1:30" x14ac:dyDescent="0.25">
      <c r="A3731" s="26">
        <v>1584424</v>
      </c>
      <c r="B3731" s="10">
        <v>42455</v>
      </c>
      <c r="C3731" s="11" t="s">
        <v>231</v>
      </c>
      <c r="D3731" s="11" t="s">
        <v>71</v>
      </c>
      <c r="E3731" s="11" t="s">
        <v>4</v>
      </c>
      <c r="F3731" s="11" t="s">
        <v>5</v>
      </c>
      <c r="G3731" s="11" t="s">
        <v>1008</v>
      </c>
      <c r="H3731" s="11" t="s">
        <v>17</v>
      </c>
      <c r="I3731" s="11" t="s">
        <v>1015</v>
      </c>
      <c r="J3731" s="11" t="s">
        <v>1055</v>
      </c>
      <c r="K3731" s="11" t="s">
        <v>1261</v>
      </c>
      <c r="L3731" s="11" t="s">
        <v>1267</v>
      </c>
      <c r="M3731" s="11" t="s">
        <v>1272</v>
      </c>
      <c r="N3731" s="10">
        <v>42457</v>
      </c>
      <c r="O3731" s="12">
        <v>250</v>
      </c>
      <c r="P3731" s="12">
        <v>568</v>
      </c>
      <c r="Q3731" s="12">
        <v>318</v>
      </c>
      <c r="R3731" s="11">
        <v>11</v>
      </c>
      <c r="S3731" s="12">
        <v>6248</v>
      </c>
      <c r="T3731" s="13">
        <v>0.01</v>
      </c>
      <c r="U3731" s="12">
        <v>62.480000000000004</v>
      </c>
      <c r="V3731" s="12">
        <v>6185.52</v>
      </c>
      <c r="W3731" s="12">
        <v>360</v>
      </c>
      <c r="X3731" s="12">
        <v>25664</v>
      </c>
      <c r="Y3731" s="14">
        <f>+DAY('TABLA PRINCIPAL'!$B3731)</f>
        <v>26</v>
      </c>
      <c r="Z3731" s="14">
        <f>+MONTH('TABLA PRINCIPAL'!$B3731)</f>
        <v>3</v>
      </c>
      <c r="AA3731" s="14">
        <f>+YEAR('TABLA PRINCIPAL'!$B3731)</f>
        <v>2016</v>
      </c>
      <c r="AB3731" s="22" t="str">
        <f>+IF(Ventas_Oficina[[#This Row],[Total del pedido]]&gt;=100000,"SI","NO")</f>
        <v>NO</v>
      </c>
      <c r="AC3731" s="22" t="str">
        <f>+_xlfn.XLOOKUP(Ventas_Oficina[[#This Row],[Nº de artículo]],AUXILIAR!A3729:A8641,AUXILIAR!D3729:D8641,"Error",0)</f>
        <v>Enviado a tiempo</v>
      </c>
      <c r="AD3731" s="22" t="str">
        <f>+IF(AND(Ventas_Oficina[[#This Row],[Total]]&gt;75000,Ventas_Oficina[[#This Row],[Envio a tiempo]]="Enviado a tiempo"),"Buena Venta","Venta Mala")</f>
        <v>Venta Mala</v>
      </c>
    </row>
    <row r="3732" spans="1:30" x14ac:dyDescent="0.25">
      <c r="A3732" s="25">
        <v>1584424</v>
      </c>
      <c r="B3732" s="5">
        <v>42713</v>
      </c>
      <c r="C3732" s="6" t="s">
        <v>502</v>
      </c>
      <c r="D3732" s="6" t="s">
        <v>141</v>
      </c>
      <c r="E3732" s="6" t="s">
        <v>4</v>
      </c>
      <c r="F3732" s="6" t="s">
        <v>5</v>
      </c>
      <c r="G3732" s="6" t="s">
        <v>1008</v>
      </c>
      <c r="H3732" s="6" t="s">
        <v>39</v>
      </c>
      <c r="I3732" s="6" t="s">
        <v>1013</v>
      </c>
      <c r="J3732" s="6" t="s">
        <v>1054</v>
      </c>
      <c r="K3732" s="6" t="s">
        <v>1261</v>
      </c>
      <c r="L3732" s="6" t="s">
        <v>1267</v>
      </c>
      <c r="M3732" s="6" t="s">
        <v>1272</v>
      </c>
      <c r="N3732" s="5">
        <v>42714</v>
      </c>
      <c r="O3732" s="7">
        <v>71</v>
      </c>
      <c r="P3732" s="7">
        <v>114</v>
      </c>
      <c r="Q3732" s="7">
        <v>43</v>
      </c>
      <c r="R3732" s="6">
        <v>34</v>
      </c>
      <c r="S3732" s="7">
        <v>3876</v>
      </c>
      <c r="T3732" s="8">
        <v>0</v>
      </c>
      <c r="U3732" s="7">
        <v>0</v>
      </c>
      <c r="V3732" s="7">
        <v>3876</v>
      </c>
      <c r="W3732" s="7">
        <v>70</v>
      </c>
      <c r="X3732" s="7">
        <v>2364</v>
      </c>
      <c r="Y3732" s="9">
        <f>+DAY('TABLA PRINCIPAL'!$B3732)</f>
        <v>9</v>
      </c>
      <c r="Z3732" s="9">
        <f>+MONTH('TABLA PRINCIPAL'!$B3732)</f>
        <v>12</v>
      </c>
      <c r="AA3732" s="9">
        <f>+YEAR('TABLA PRINCIPAL'!$B3732)</f>
        <v>2016</v>
      </c>
      <c r="AB3732" s="22" t="str">
        <f>+IF(Ventas_Oficina[[#This Row],[Total del pedido]]&gt;=100000,"SI","NO")</f>
        <v>NO</v>
      </c>
      <c r="AC3732" s="22" t="str">
        <f>+_xlfn.XLOOKUP(Ventas_Oficina[[#This Row],[Nº de artículo]],AUXILIAR!A3730:A8642,AUXILIAR!D3730:D8642,"Error",0)</f>
        <v>Enviado a tiempo</v>
      </c>
      <c r="AD3732" s="22" t="str">
        <f>+IF(AND(Ventas_Oficina[[#This Row],[Total]]&gt;75000,Ventas_Oficina[[#This Row],[Envio a tiempo]]="Enviado a tiempo"),"Buena Venta","Venta Mala")</f>
        <v>Venta Mala</v>
      </c>
    </row>
    <row r="3733" spans="1:30" x14ac:dyDescent="0.25">
      <c r="A3733" s="26">
        <v>1584424</v>
      </c>
      <c r="B3733" s="10">
        <v>42491</v>
      </c>
      <c r="C3733" s="11" t="s">
        <v>600</v>
      </c>
      <c r="D3733" s="11" t="s">
        <v>91</v>
      </c>
      <c r="E3733" s="11" t="s">
        <v>4</v>
      </c>
      <c r="F3733" s="11" t="s">
        <v>5</v>
      </c>
      <c r="G3733" s="11" t="s">
        <v>1007</v>
      </c>
      <c r="H3733" s="11" t="s">
        <v>24</v>
      </c>
      <c r="I3733" s="11" t="s">
        <v>1014</v>
      </c>
      <c r="J3733" s="11" t="s">
        <v>1055</v>
      </c>
      <c r="K3733" s="11" t="s">
        <v>1261</v>
      </c>
      <c r="L3733" s="11" t="s">
        <v>1266</v>
      </c>
      <c r="M3733" s="11" t="s">
        <v>1272</v>
      </c>
      <c r="N3733" s="10">
        <v>42493</v>
      </c>
      <c r="O3733" s="12">
        <v>250</v>
      </c>
      <c r="P3733" s="12">
        <v>568</v>
      </c>
      <c r="Q3733" s="12">
        <v>318</v>
      </c>
      <c r="R3733" s="11">
        <v>34</v>
      </c>
      <c r="S3733" s="12">
        <v>19312</v>
      </c>
      <c r="T3733" s="13">
        <v>0</v>
      </c>
      <c r="U3733" s="12">
        <v>0</v>
      </c>
      <c r="V3733" s="12">
        <v>19312</v>
      </c>
      <c r="W3733" s="12">
        <v>360</v>
      </c>
      <c r="X3733" s="12">
        <v>21263</v>
      </c>
      <c r="Y3733" s="14">
        <f>+DAY('TABLA PRINCIPAL'!$B3733)</f>
        <v>1</v>
      </c>
      <c r="Z3733" s="14">
        <f>+MONTH('TABLA PRINCIPAL'!$B3733)</f>
        <v>5</v>
      </c>
      <c r="AA3733" s="14">
        <f>+YEAR('TABLA PRINCIPAL'!$B3733)</f>
        <v>2016</v>
      </c>
      <c r="AB3733" s="22" t="str">
        <f>+IF(Ventas_Oficina[[#This Row],[Total del pedido]]&gt;=100000,"SI","NO")</f>
        <v>NO</v>
      </c>
      <c r="AC3733" s="22" t="str">
        <f>+_xlfn.XLOOKUP(Ventas_Oficina[[#This Row],[Nº de artículo]],AUXILIAR!A3731:A8643,AUXILIAR!D3731:D8643,"Error",0)</f>
        <v>No enviado a tiempo</v>
      </c>
      <c r="AD3733" s="22" t="str">
        <f>+IF(AND(Ventas_Oficina[[#This Row],[Total]]&gt;75000,Ventas_Oficina[[#This Row],[Envio a tiempo]]="Enviado a tiempo"),"Buena Venta","Venta Mala")</f>
        <v>Venta Mala</v>
      </c>
    </row>
    <row r="3734" spans="1:30" x14ac:dyDescent="0.25">
      <c r="A3734" s="25">
        <v>1584424</v>
      </c>
      <c r="B3734" s="5">
        <v>42492</v>
      </c>
      <c r="C3734" s="6" t="s">
        <v>145</v>
      </c>
      <c r="D3734" s="6" t="s">
        <v>110</v>
      </c>
      <c r="E3734" s="6" t="s">
        <v>12</v>
      </c>
      <c r="F3734" s="6" t="s">
        <v>13</v>
      </c>
      <c r="G3734" s="6" t="s">
        <v>1009</v>
      </c>
      <c r="H3734" s="6" t="s">
        <v>14</v>
      </c>
      <c r="I3734" s="6" t="s">
        <v>1015</v>
      </c>
      <c r="J3734" s="6" t="s">
        <v>1055</v>
      </c>
      <c r="K3734" s="6" t="s">
        <v>1262</v>
      </c>
      <c r="L3734" s="6" t="s">
        <v>1265</v>
      </c>
      <c r="M3734" s="6" t="s">
        <v>1272</v>
      </c>
      <c r="N3734" s="5">
        <v>42493</v>
      </c>
      <c r="O3734" s="7">
        <v>250</v>
      </c>
      <c r="P3734" s="7">
        <v>568</v>
      </c>
      <c r="Q3734" s="7">
        <v>318</v>
      </c>
      <c r="R3734" s="6">
        <v>37</v>
      </c>
      <c r="S3734" s="7">
        <v>21016</v>
      </c>
      <c r="T3734" s="8">
        <v>0.03</v>
      </c>
      <c r="U3734" s="7">
        <v>630.48</v>
      </c>
      <c r="V3734" s="7">
        <v>20385.52</v>
      </c>
      <c r="W3734" s="7">
        <v>360</v>
      </c>
      <c r="X3734" s="7">
        <v>25664</v>
      </c>
      <c r="Y3734" s="9">
        <f>+DAY('TABLA PRINCIPAL'!$B3734)</f>
        <v>2</v>
      </c>
      <c r="Z3734" s="9">
        <f>+MONTH('TABLA PRINCIPAL'!$B3734)</f>
        <v>5</v>
      </c>
      <c r="AA3734" s="9">
        <f>+YEAR('TABLA PRINCIPAL'!$B3734)</f>
        <v>2016</v>
      </c>
      <c r="AB3734" s="22" t="str">
        <f>+IF(Ventas_Oficina[[#This Row],[Total del pedido]]&gt;=100000,"SI","NO")</f>
        <v>NO</v>
      </c>
      <c r="AC3734" s="22" t="str">
        <f>+_xlfn.XLOOKUP(Ventas_Oficina[[#This Row],[Nº de artículo]],AUXILIAR!A3732:A8644,AUXILIAR!D3732:D8644,"Error",0)</f>
        <v>Enviado a tiempo</v>
      </c>
      <c r="AD3734" s="22" t="str">
        <f>+IF(AND(Ventas_Oficina[[#This Row],[Total]]&gt;75000,Ventas_Oficina[[#This Row],[Envio a tiempo]]="Enviado a tiempo"),"Buena Venta","Venta Mala")</f>
        <v>Venta Mala</v>
      </c>
    </row>
    <row r="3735" spans="1:30" x14ac:dyDescent="0.25">
      <c r="A3735" s="26">
        <v>1584789</v>
      </c>
      <c r="B3735" s="10">
        <v>42242</v>
      </c>
      <c r="C3735" s="11" t="s">
        <v>288</v>
      </c>
      <c r="D3735" s="11" t="s">
        <v>133</v>
      </c>
      <c r="E3735" s="11" t="s">
        <v>12</v>
      </c>
      <c r="F3735" s="11" t="s">
        <v>13</v>
      </c>
      <c r="G3735" s="11" t="s">
        <v>1007</v>
      </c>
      <c r="H3735" s="11" t="s">
        <v>42</v>
      </c>
      <c r="I3735" s="11" t="s">
        <v>1016</v>
      </c>
      <c r="J3735" s="11" t="s">
        <v>1036</v>
      </c>
      <c r="K3735" s="11" t="s">
        <v>1261</v>
      </c>
      <c r="L3735" s="11" t="s">
        <v>1265</v>
      </c>
      <c r="M3735" s="11" t="s">
        <v>1272</v>
      </c>
      <c r="N3735" s="10">
        <v>42244</v>
      </c>
      <c r="O3735" s="12">
        <v>453</v>
      </c>
      <c r="P3735" s="12">
        <v>730</v>
      </c>
      <c r="Q3735" s="12">
        <v>277</v>
      </c>
      <c r="R3735" s="11">
        <v>37</v>
      </c>
      <c r="S3735" s="12">
        <v>27010</v>
      </c>
      <c r="T3735" s="13">
        <v>0.04</v>
      </c>
      <c r="U3735" s="12">
        <v>1080.4000000000001</v>
      </c>
      <c r="V3735" s="12">
        <v>25929.599999999999</v>
      </c>
      <c r="W3735" s="12">
        <v>772</v>
      </c>
      <c r="X3735" s="12">
        <v>26735</v>
      </c>
      <c r="Y3735" s="14">
        <f>+DAY('TABLA PRINCIPAL'!$B3735)</f>
        <v>26</v>
      </c>
      <c r="Z3735" s="14">
        <f>+MONTH('TABLA PRINCIPAL'!$B3735)</f>
        <v>8</v>
      </c>
      <c r="AA3735" s="14">
        <f>+YEAR('TABLA PRINCIPAL'!$B3735)</f>
        <v>2015</v>
      </c>
      <c r="AB3735" s="22" t="str">
        <f>+IF(Ventas_Oficina[[#This Row],[Total del pedido]]&gt;=100000,"SI","NO")</f>
        <v>NO</v>
      </c>
      <c r="AC3735" s="22" t="str">
        <f>+_xlfn.XLOOKUP(Ventas_Oficina[[#This Row],[Nº de artículo]],AUXILIAR!A3733:A8645,AUXILIAR!D3733:D8645,"Error",0)</f>
        <v>Enviado a tiempo</v>
      </c>
      <c r="AD3735" s="22" t="str">
        <f>+IF(AND(Ventas_Oficina[[#This Row],[Total]]&gt;75000,Ventas_Oficina[[#This Row],[Envio a tiempo]]="Enviado a tiempo"),"Buena Venta","Venta Mala")</f>
        <v>Venta Mala</v>
      </c>
    </row>
    <row r="3736" spans="1:30" x14ac:dyDescent="0.25">
      <c r="A3736" s="25">
        <v>1585154</v>
      </c>
      <c r="B3736" s="5">
        <v>42641</v>
      </c>
      <c r="C3736" s="6" t="s">
        <v>195</v>
      </c>
      <c r="D3736" s="6" t="s">
        <v>33</v>
      </c>
      <c r="E3736" s="6" t="s">
        <v>4</v>
      </c>
      <c r="F3736" s="6" t="s">
        <v>5</v>
      </c>
      <c r="G3736" s="6" t="s">
        <v>1008</v>
      </c>
      <c r="H3736" s="6" t="s">
        <v>34</v>
      </c>
      <c r="I3736" s="6" t="s">
        <v>1014</v>
      </c>
      <c r="J3736" s="6" t="s">
        <v>1085</v>
      </c>
      <c r="K3736" s="6" t="s">
        <v>1262</v>
      </c>
      <c r="L3736" s="6" t="s">
        <v>1265</v>
      </c>
      <c r="M3736" s="6" t="s">
        <v>1273</v>
      </c>
      <c r="N3736" s="5">
        <v>42643</v>
      </c>
      <c r="O3736" s="7">
        <v>384</v>
      </c>
      <c r="P3736" s="7">
        <v>630</v>
      </c>
      <c r="Q3736" s="7">
        <v>246</v>
      </c>
      <c r="R3736" s="6">
        <v>1</v>
      </c>
      <c r="S3736" s="7">
        <v>630</v>
      </c>
      <c r="T3736" s="8">
        <v>0.04</v>
      </c>
      <c r="U3736" s="7">
        <v>25.2</v>
      </c>
      <c r="V3736" s="7">
        <v>604.79999999999995</v>
      </c>
      <c r="W3736" s="7">
        <v>50</v>
      </c>
      <c r="X3736" s="7">
        <v>23090</v>
      </c>
      <c r="Y3736" s="9">
        <f>+DAY('TABLA PRINCIPAL'!$B3736)</f>
        <v>28</v>
      </c>
      <c r="Z3736" s="9">
        <f>+MONTH('TABLA PRINCIPAL'!$B3736)</f>
        <v>9</v>
      </c>
      <c r="AA3736" s="9">
        <f>+YEAR('TABLA PRINCIPAL'!$B3736)</f>
        <v>2016</v>
      </c>
      <c r="AB3736" s="22" t="str">
        <f>+IF(Ventas_Oficina[[#This Row],[Total del pedido]]&gt;=100000,"SI","NO")</f>
        <v>NO</v>
      </c>
      <c r="AC3736" s="22" t="str">
        <f>+_xlfn.XLOOKUP(Ventas_Oficina[[#This Row],[Nº de artículo]],AUXILIAR!A3734:A8646,AUXILIAR!D3734:D8646,"Error",0)</f>
        <v>Enviado a tiempo</v>
      </c>
      <c r="AD3736" s="22" t="str">
        <f>+IF(AND(Ventas_Oficina[[#This Row],[Total]]&gt;75000,Ventas_Oficina[[#This Row],[Envio a tiempo]]="Enviado a tiempo"),"Buena Venta","Venta Mala")</f>
        <v>Venta Mala</v>
      </c>
    </row>
    <row r="3737" spans="1:30" x14ac:dyDescent="0.25">
      <c r="A3737" s="26">
        <v>1585154</v>
      </c>
      <c r="B3737" s="10">
        <v>42635</v>
      </c>
      <c r="C3737" s="11" t="s">
        <v>780</v>
      </c>
      <c r="D3737" s="11" t="s">
        <v>29</v>
      </c>
      <c r="E3737" s="11" t="s">
        <v>12</v>
      </c>
      <c r="F3737" s="11" t="s">
        <v>13</v>
      </c>
      <c r="G3737" s="11" t="s">
        <v>1010</v>
      </c>
      <c r="H3737" s="11" t="s">
        <v>14</v>
      </c>
      <c r="I3737" s="11" t="s">
        <v>1014</v>
      </c>
      <c r="J3737" s="11" t="s">
        <v>1035</v>
      </c>
      <c r="K3737" s="11" t="s">
        <v>1261</v>
      </c>
      <c r="L3737" s="11" t="s">
        <v>1266</v>
      </c>
      <c r="M3737" s="11" t="s">
        <v>1272</v>
      </c>
      <c r="N3737" s="10">
        <v>42636</v>
      </c>
      <c r="O3737" s="12">
        <v>882</v>
      </c>
      <c r="P3737" s="12">
        <v>2099</v>
      </c>
      <c r="Q3737" s="12">
        <v>1217</v>
      </c>
      <c r="R3737" s="11">
        <v>36</v>
      </c>
      <c r="S3737" s="12">
        <v>75564</v>
      </c>
      <c r="T3737" s="13">
        <v>0.01</v>
      </c>
      <c r="U3737" s="12">
        <v>755.64</v>
      </c>
      <c r="V3737" s="12">
        <v>74808.36</v>
      </c>
      <c r="W3737" s="12">
        <v>481</v>
      </c>
      <c r="X3737" s="12">
        <v>5109</v>
      </c>
      <c r="Y3737" s="14">
        <f>+DAY('TABLA PRINCIPAL'!$B3737)</f>
        <v>22</v>
      </c>
      <c r="Z3737" s="14">
        <f>+MONTH('TABLA PRINCIPAL'!$B3737)</f>
        <v>9</v>
      </c>
      <c r="AA3737" s="14">
        <f>+YEAR('TABLA PRINCIPAL'!$B3737)</f>
        <v>2016</v>
      </c>
      <c r="AB3737" s="22" t="str">
        <f>+IF(Ventas_Oficina[[#This Row],[Total del pedido]]&gt;=100000,"SI","NO")</f>
        <v>NO</v>
      </c>
      <c r="AC3737" s="22" t="str">
        <f>+_xlfn.XLOOKUP(Ventas_Oficina[[#This Row],[Nº de artículo]],AUXILIAR!A3735:A8647,AUXILIAR!D3735:D8647,"Error",0)</f>
        <v>Enviado a tiempo</v>
      </c>
      <c r="AD3737" s="22" t="str">
        <f>+IF(AND(Ventas_Oficina[[#This Row],[Total]]&gt;75000,Ventas_Oficina[[#This Row],[Envio a tiempo]]="Enviado a tiempo"),"Buena Venta","Venta Mala")</f>
        <v>Venta Mala</v>
      </c>
    </row>
    <row r="3738" spans="1:30" x14ac:dyDescent="0.25">
      <c r="A3738" s="25">
        <v>1585154</v>
      </c>
      <c r="B3738" s="5">
        <v>42247</v>
      </c>
      <c r="C3738" s="6" t="s">
        <v>600</v>
      </c>
      <c r="D3738" s="6" t="s">
        <v>91</v>
      </c>
      <c r="E3738" s="6" t="s">
        <v>4</v>
      </c>
      <c r="F3738" s="6" t="s">
        <v>5</v>
      </c>
      <c r="G3738" s="6" t="s">
        <v>1008</v>
      </c>
      <c r="H3738" s="6" t="s">
        <v>24</v>
      </c>
      <c r="I3738" s="6" t="s">
        <v>1016</v>
      </c>
      <c r="J3738" s="6" t="s">
        <v>1052</v>
      </c>
      <c r="K3738" s="6" t="s">
        <v>1261</v>
      </c>
      <c r="L3738" s="6" t="s">
        <v>1267</v>
      </c>
      <c r="M3738" s="6" t="s">
        <v>1272</v>
      </c>
      <c r="N3738" s="5">
        <v>42247</v>
      </c>
      <c r="O3738" s="7">
        <v>332</v>
      </c>
      <c r="P3738" s="7">
        <v>518</v>
      </c>
      <c r="Q3738" s="7">
        <v>186</v>
      </c>
      <c r="R3738" s="6">
        <v>48</v>
      </c>
      <c r="S3738" s="7">
        <v>24864</v>
      </c>
      <c r="T3738" s="8">
        <v>0.06</v>
      </c>
      <c r="U3738" s="7">
        <v>1491.84</v>
      </c>
      <c r="V3738" s="7">
        <v>23372.16</v>
      </c>
      <c r="W3738" s="7">
        <v>204</v>
      </c>
      <c r="X3738" s="7">
        <v>12859</v>
      </c>
      <c r="Y3738" s="9">
        <f>+DAY('TABLA PRINCIPAL'!$B3738)</f>
        <v>31</v>
      </c>
      <c r="Z3738" s="9">
        <f>+MONTH('TABLA PRINCIPAL'!$B3738)</f>
        <v>8</v>
      </c>
      <c r="AA3738" s="9">
        <f>+YEAR('TABLA PRINCIPAL'!$B3738)</f>
        <v>2015</v>
      </c>
      <c r="AB3738" s="22" t="str">
        <f>+IF(Ventas_Oficina[[#This Row],[Total del pedido]]&gt;=100000,"SI","NO")</f>
        <v>NO</v>
      </c>
      <c r="AC3738" s="22" t="str">
        <f>+_xlfn.XLOOKUP(Ventas_Oficina[[#This Row],[Nº de artículo]],AUXILIAR!A3736:A8648,AUXILIAR!D3736:D8648,"Error",0)</f>
        <v>No enviado a tiempo</v>
      </c>
      <c r="AD3738" s="22" t="str">
        <f>+IF(AND(Ventas_Oficina[[#This Row],[Total]]&gt;75000,Ventas_Oficina[[#This Row],[Envio a tiempo]]="Enviado a tiempo"),"Buena Venta","Venta Mala")</f>
        <v>Venta Mala</v>
      </c>
    </row>
    <row r="3739" spans="1:30" x14ac:dyDescent="0.25">
      <c r="A3739" s="26">
        <v>1585154</v>
      </c>
      <c r="B3739" s="10">
        <v>42357</v>
      </c>
      <c r="C3739" s="11" t="s">
        <v>55</v>
      </c>
      <c r="D3739" s="11" t="s">
        <v>44</v>
      </c>
      <c r="E3739" s="11" t="s">
        <v>12</v>
      </c>
      <c r="F3739" s="11" t="s">
        <v>13</v>
      </c>
      <c r="G3739" s="11" t="s">
        <v>1010</v>
      </c>
      <c r="H3739" s="11" t="s">
        <v>42</v>
      </c>
      <c r="I3739" s="11" t="s">
        <v>1015</v>
      </c>
      <c r="J3739" s="11" t="s">
        <v>1124</v>
      </c>
      <c r="K3739" s="11" t="s">
        <v>1262</v>
      </c>
      <c r="L3739" s="11" t="s">
        <v>1270</v>
      </c>
      <c r="M3739" s="11" t="s">
        <v>1274</v>
      </c>
      <c r="N3739" s="10">
        <v>42359</v>
      </c>
      <c r="O3739" s="12">
        <v>314</v>
      </c>
      <c r="P3739" s="12">
        <v>491</v>
      </c>
      <c r="Q3739" s="12">
        <v>177</v>
      </c>
      <c r="R3739" s="11">
        <v>42</v>
      </c>
      <c r="S3739" s="12">
        <v>20622</v>
      </c>
      <c r="T3739" s="13">
        <v>0</v>
      </c>
      <c r="U3739" s="12">
        <v>0</v>
      </c>
      <c r="V3739" s="12">
        <v>20622</v>
      </c>
      <c r="W3739" s="12">
        <v>50</v>
      </c>
      <c r="X3739" s="12">
        <v>1647</v>
      </c>
      <c r="Y3739" s="14">
        <f>+DAY('TABLA PRINCIPAL'!$B3739)</f>
        <v>19</v>
      </c>
      <c r="Z3739" s="14">
        <f>+MONTH('TABLA PRINCIPAL'!$B3739)</f>
        <v>12</v>
      </c>
      <c r="AA3739" s="14">
        <f>+YEAR('TABLA PRINCIPAL'!$B3739)</f>
        <v>2015</v>
      </c>
      <c r="AB3739" s="22" t="str">
        <f>+IF(Ventas_Oficina[[#This Row],[Total del pedido]]&gt;=100000,"SI","NO")</f>
        <v>NO</v>
      </c>
      <c r="AC3739" s="22" t="str">
        <f>+_xlfn.XLOOKUP(Ventas_Oficina[[#This Row],[Nº de artículo]],AUXILIAR!A3737:A8649,AUXILIAR!D3737:D8649,"Error",0)</f>
        <v>No enviado a tiempo</v>
      </c>
      <c r="AD3739" s="22" t="str">
        <f>+IF(AND(Ventas_Oficina[[#This Row],[Total]]&gt;75000,Ventas_Oficina[[#This Row],[Envio a tiempo]]="Enviado a tiempo"),"Buena Venta","Venta Mala")</f>
        <v>Venta Mala</v>
      </c>
    </row>
    <row r="3740" spans="1:30" x14ac:dyDescent="0.25">
      <c r="A3740" s="25">
        <v>1585154</v>
      </c>
      <c r="B3740" s="5">
        <v>42532</v>
      </c>
      <c r="C3740" s="6" t="s">
        <v>418</v>
      </c>
      <c r="D3740" s="6" t="s">
        <v>19</v>
      </c>
      <c r="E3740" s="6" t="s">
        <v>4</v>
      </c>
      <c r="F3740" s="6" t="s">
        <v>5</v>
      </c>
      <c r="G3740" s="6" t="s">
        <v>1010</v>
      </c>
      <c r="H3740" s="6" t="s">
        <v>6</v>
      </c>
      <c r="I3740" s="6" t="s">
        <v>1012</v>
      </c>
      <c r="J3740" s="6" t="s">
        <v>1034</v>
      </c>
      <c r="K3740" s="6" t="s">
        <v>1261</v>
      </c>
      <c r="L3740" s="6" t="s">
        <v>1265</v>
      </c>
      <c r="M3740" s="6" t="s">
        <v>1272</v>
      </c>
      <c r="N3740" s="5">
        <v>42542</v>
      </c>
      <c r="O3740" s="7">
        <v>109</v>
      </c>
      <c r="P3740" s="7">
        <v>260</v>
      </c>
      <c r="Q3740" s="7">
        <v>151</v>
      </c>
      <c r="R3740" s="6">
        <v>43</v>
      </c>
      <c r="S3740" s="7">
        <v>11180</v>
      </c>
      <c r="T3740" s="8">
        <v>0.03</v>
      </c>
      <c r="U3740" s="7">
        <v>335.4</v>
      </c>
      <c r="V3740" s="7">
        <v>10844.6</v>
      </c>
      <c r="W3740" s="7">
        <v>240</v>
      </c>
      <c r="X3740" s="7">
        <v>3589</v>
      </c>
      <c r="Y3740" s="9">
        <f>+DAY('TABLA PRINCIPAL'!$B3740)</f>
        <v>11</v>
      </c>
      <c r="Z3740" s="9">
        <f>+MONTH('TABLA PRINCIPAL'!$B3740)</f>
        <v>6</v>
      </c>
      <c r="AA3740" s="9">
        <f>+YEAR('TABLA PRINCIPAL'!$B3740)</f>
        <v>2016</v>
      </c>
      <c r="AB3740" s="22" t="str">
        <f>+IF(Ventas_Oficina[[#This Row],[Total del pedido]]&gt;=100000,"SI","NO")</f>
        <v>NO</v>
      </c>
      <c r="AC3740" s="22" t="str">
        <f>+_xlfn.XLOOKUP(Ventas_Oficina[[#This Row],[Nº de artículo]],AUXILIAR!A3738:A8650,AUXILIAR!D3738:D8650,"Error",0)</f>
        <v>Enviado a tiempo</v>
      </c>
      <c r="AD3740" s="22" t="str">
        <f>+IF(AND(Ventas_Oficina[[#This Row],[Total]]&gt;75000,Ventas_Oficina[[#This Row],[Envio a tiempo]]="Enviado a tiempo"),"Buena Venta","Venta Mala")</f>
        <v>Venta Mala</v>
      </c>
    </row>
    <row r="3741" spans="1:30" x14ac:dyDescent="0.25">
      <c r="A3741" s="26">
        <v>1585154</v>
      </c>
      <c r="B3741" s="10">
        <v>42495</v>
      </c>
      <c r="C3741" s="11" t="s">
        <v>145</v>
      </c>
      <c r="D3741" s="11" t="s">
        <v>110</v>
      </c>
      <c r="E3741" s="11" t="s">
        <v>12</v>
      </c>
      <c r="F3741" s="11" t="s">
        <v>13</v>
      </c>
      <c r="G3741" s="11" t="s">
        <v>1007</v>
      </c>
      <c r="H3741" s="11" t="s">
        <v>14</v>
      </c>
      <c r="I3741" s="11" t="s">
        <v>1015</v>
      </c>
      <c r="J3741" s="11" t="s">
        <v>1028</v>
      </c>
      <c r="K3741" s="11" t="s">
        <v>1261</v>
      </c>
      <c r="L3741" s="11" t="s">
        <v>1265</v>
      </c>
      <c r="M3741" s="11" t="s">
        <v>1272</v>
      </c>
      <c r="N3741" s="10">
        <v>42497</v>
      </c>
      <c r="O3741" s="12">
        <v>229</v>
      </c>
      <c r="P3741" s="12">
        <v>369</v>
      </c>
      <c r="Q3741" s="12">
        <v>140</v>
      </c>
      <c r="R3741" s="11">
        <v>40</v>
      </c>
      <c r="S3741" s="12">
        <v>14760</v>
      </c>
      <c r="T3741" s="13">
        <v>0.05</v>
      </c>
      <c r="U3741" s="12">
        <v>738</v>
      </c>
      <c r="V3741" s="12">
        <v>14022</v>
      </c>
      <c r="W3741" s="12">
        <v>50</v>
      </c>
      <c r="X3741" s="12">
        <v>12596</v>
      </c>
      <c r="Y3741" s="14">
        <f>+DAY('TABLA PRINCIPAL'!$B3741)</f>
        <v>5</v>
      </c>
      <c r="Z3741" s="14">
        <f>+MONTH('TABLA PRINCIPAL'!$B3741)</f>
        <v>5</v>
      </c>
      <c r="AA3741" s="14">
        <f>+YEAR('TABLA PRINCIPAL'!$B3741)</f>
        <v>2016</v>
      </c>
      <c r="AB3741" s="22" t="str">
        <f>+IF(Ventas_Oficina[[#This Row],[Total del pedido]]&gt;=100000,"SI","NO")</f>
        <v>NO</v>
      </c>
      <c r="AC3741" s="22" t="str">
        <f>+_xlfn.XLOOKUP(Ventas_Oficina[[#This Row],[Nº de artículo]],AUXILIAR!A3739:A8651,AUXILIAR!D3739:D8651,"Error",0)</f>
        <v>Enviado a tiempo</v>
      </c>
      <c r="AD3741" s="22" t="str">
        <f>+IF(AND(Ventas_Oficina[[#This Row],[Total]]&gt;75000,Ventas_Oficina[[#This Row],[Envio a tiempo]]="Enviado a tiempo"),"Buena Venta","Venta Mala")</f>
        <v>Venta Mala</v>
      </c>
    </row>
    <row r="3742" spans="1:30" x14ac:dyDescent="0.25">
      <c r="A3742" s="25">
        <v>1585154</v>
      </c>
      <c r="B3742" s="5">
        <v>42112</v>
      </c>
      <c r="C3742" s="6" t="s">
        <v>132</v>
      </c>
      <c r="D3742" s="6" t="s">
        <v>883</v>
      </c>
      <c r="E3742" s="6" t="s">
        <v>12</v>
      </c>
      <c r="F3742" s="6" t="s">
        <v>13</v>
      </c>
      <c r="G3742" s="6" t="s">
        <v>1008</v>
      </c>
      <c r="H3742" s="6" t="s">
        <v>42</v>
      </c>
      <c r="I3742" s="6" t="s">
        <v>1013</v>
      </c>
      <c r="J3742" s="6" t="s">
        <v>1091</v>
      </c>
      <c r="K3742" s="6" t="s">
        <v>1261</v>
      </c>
      <c r="L3742" s="6" t="s">
        <v>1267</v>
      </c>
      <c r="M3742" s="6" t="s">
        <v>1272</v>
      </c>
      <c r="N3742" s="5">
        <v>42113</v>
      </c>
      <c r="O3742" s="7">
        <v>213</v>
      </c>
      <c r="P3742" s="7">
        <v>349</v>
      </c>
      <c r="Q3742" s="7">
        <v>136</v>
      </c>
      <c r="R3742" s="6">
        <v>48</v>
      </c>
      <c r="S3742" s="7">
        <v>16752</v>
      </c>
      <c r="T3742" s="8">
        <v>0.03</v>
      </c>
      <c r="U3742" s="7">
        <v>502.56</v>
      </c>
      <c r="V3742" s="7">
        <v>16249.44</v>
      </c>
      <c r="W3742" s="7">
        <v>76</v>
      </c>
      <c r="X3742" s="7">
        <v>1655</v>
      </c>
      <c r="Y3742" s="9">
        <f>+DAY('TABLA PRINCIPAL'!$B3742)</f>
        <v>18</v>
      </c>
      <c r="Z3742" s="9">
        <f>+MONTH('TABLA PRINCIPAL'!$B3742)</f>
        <v>4</v>
      </c>
      <c r="AA3742" s="9">
        <f>+YEAR('TABLA PRINCIPAL'!$B3742)</f>
        <v>2015</v>
      </c>
      <c r="AB3742" s="22" t="str">
        <f>+IF(Ventas_Oficina[[#This Row],[Total del pedido]]&gt;=100000,"SI","NO")</f>
        <v>NO</v>
      </c>
      <c r="AC3742" s="22" t="str">
        <f>+_xlfn.XLOOKUP(Ventas_Oficina[[#This Row],[Nº de artículo]],AUXILIAR!A3740:A8652,AUXILIAR!D3740:D8652,"Error",0)</f>
        <v>Enviado a tiempo</v>
      </c>
      <c r="AD3742" s="22" t="str">
        <f>+IF(AND(Ventas_Oficina[[#This Row],[Total]]&gt;75000,Ventas_Oficina[[#This Row],[Envio a tiempo]]="Enviado a tiempo"),"Buena Venta","Venta Mala")</f>
        <v>Venta Mala</v>
      </c>
    </row>
    <row r="3743" spans="1:30" x14ac:dyDescent="0.25">
      <c r="A3743" s="26">
        <v>1585154</v>
      </c>
      <c r="B3743" s="10">
        <v>42455</v>
      </c>
      <c r="C3743" s="11" t="s">
        <v>231</v>
      </c>
      <c r="D3743" s="11" t="s">
        <v>71</v>
      </c>
      <c r="E3743" s="11" t="s">
        <v>4</v>
      </c>
      <c r="F3743" s="11" t="s">
        <v>5</v>
      </c>
      <c r="G3743" s="11" t="s">
        <v>1007</v>
      </c>
      <c r="H3743" s="11" t="s">
        <v>17</v>
      </c>
      <c r="I3743" s="11" t="s">
        <v>1014</v>
      </c>
      <c r="J3743" s="11" t="s">
        <v>1032</v>
      </c>
      <c r="K3743" s="11" t="s">
        <v>1261</v>
      </c>
      <c r="L3743" s="11" t="s">
        <v>1266</v>
      </c>
      <c r="M3743" s="11" t="s">
        <v>1272</v>
      </c>
      <c r="N3743" s="10">
        <v>42457</v>
      </c>
      <c r="O3743" s="12">
        <v>159</v>
      </c>
      <c r="P3743" s="12">
        <v>261</v>
      </c>
      <c r="Q3743" s="12">
        <v>102</v>
      </c>
      <c r="R3743" s="11">
        <v>34</v>
      </c>
      <c r="S3743" s="12">
        <v>8874</v>
      </c>
      <c r="T3743" s="13">
        <v>0</v>
      </c>
      <c r="U3743" s="12">
        <v>0</v>
      </c>
      <c r="V3743" s="12">
        <v>8874</v>
      </c>
      <c r="W3743" s="12">
        <v>50</v>
      </c>
      <c r="X3743" s="12">
        <v>2096</v>
      </c>
      <c r="Y3743" s="14">
        <f>+DAY('TABLA PRINCIPAL'!$B3743)</f>
        <v>26</v>
      </c>
      <c r="Z3743" s="14">
        <f>+MONTH('TABLA PRINCIPAL'!$B3743)</f>
        <v>3</v>
      </c>
      <c r="AA3743" s="14">
        <f>+YEAR('TABLA PRINCIPAL'!$B3743)</f>
        <v>2016</v>
      </c>
      <c r="AB3743" s="22" t="str">
        <f>+IF(Ventas_Oficina[[#This Row],[Total del pedido]]&gt;=100000,"SI","NO")</f>
        <v>NO</v>
      </c>
      <c r="AC3743" s="22" t="str">
        <f>+_xlfn.XLOOKUP(Ventas_Oficina[[#This Row],[Nº de artículo]],AUXILIAR!A3741:A8653,AUXILIAR!D3741:D8653,"Error",0)</f>
        <v>No enviado a tiempo</v>
      </c>
      <c r="AD3743" s="22" t="str">
        <f>+IF(AND(Ventas_Oficina[[#This Row],[Total]]&gt;75000,Ventas_Oficina[[#This Row],[Envio a tiempo]]="Enviado a tiempo"),"Buena Venta","Venta Mala")</f>
        <v>Venta Mala</v>
      </c>
    </row>
    <row r="3744" spans="1:30" x14ac:dyDescent="0.25">
      <c r="A3744" s="25">
        <v>1585154</v>
      </c>
      <c r="B3744" s="5">
        <v>42463</v>
      </c>
      <c r="C3744" s="6" t="s">
        <v>18</v>
      </c>
      <c r="D3744" s="6" t="s">
        <v>19</v>
      </c>
      <c r="E3744" s="6" t="s">
        <v>4</v>
      </c>
      <c r="F3744" s="6" t="s">
        <v>5</v>
      </c>
      <c r="G3744" s="6" t="s">
        <v>1007</v>
      </c>
      <c r="H3744" s="6" t="s">
        <v>6</v>
      </c>
      <c r="I3744" s="6" t="s">
        <v>1016</v>
      </c>
      <c r="J3744" s="6" t="s">
        <v>1055</v>
      </c>
      <c r="K3744" s="6" t="s">
        <v>1261</v>
      </c>
      <c r="L3744" s="6" t="s">
        <v>1265</v>
      </c>
      <c r="M3744" s="6" t="s">
        <v>1272</v>
      </c>
      <c r="N3744" s="5">
        <v>42463</v>
      </c>
      <c r="O3744" s="7">
        <v>250</v>
      </c>
      <c r="P3744" s="7">
        <v>568</v>
      </c>
      <c r="Q3744" s="7">
        <v>318</v>
      </c>
      <c r="R3744" s="6">
        <v>50</v>
      </c>
      <c r="S3744" s="7">
        <v>28400</v>
      </c>
      <c r="T3744" s="8">
        <v>0.06</v>
      </c>
      <c r="U3744" s="7">
        <v>1704</v>
      </c>
      <c r="V3744" s="7">
        <v>26696</v>
      </c>
      <c r="W3744" s="7">
        <v>360</v>
      </c>
      <c r="X3744" s="7">
        <v>23106</v>
      </c>
      <c r="Y3744" s="9">
        <f>+DAY('TABLA PRINCIPAL'!$B3744)</f>
        <v>3</v>
      </c>
      <c r="Z3744" s="9">
        <f>+MONTH('TABLA PRINCIPAL'!$B3744)</f>
        <v>4</v>
      </c>
      <c r="AA3744" s="9">
        <f>+YEAR('TABLA PRINCIPAL'!$B3744)</f>
        <v>2016</v>
      </c>
      <c r="AB3744" s="22" t="str">
        <f>+IF(Ventas_Oficina[[#This Row],[Total del pedido]]&gt;=100000,"SI","NO")</f>
        <v>NO</v>
      </c>
      <c r="AC3744" s="22" t="str">
        <f>+_xlfn.XLOOKUP(Ventas_Oficina[[#This Row],[Nº de artículo]],AUXILIAR!A3742:A8654,AUXILIAR!D3742:D8654,"Error",0)</f>
        <v>Enviado a tiempo</v>
      </c>
      <c r="AD3744" s="22" t="str">
        <f>+IF(AND(Ventas_Oficina[[#This Row],[Total]]&gt;75000,Ventas_Oficina[[#This Row],[Envio a tiempo]]="Enviado a tiempo"),"Buena Venta","Venta Mala")</f>
        <v>Venta Mala</v>
      </c>
    </row>
    <row r="3745" spans="1:30" x14ac:dyDescent="0.25">
      <c r="A3745" s="26">
        <v>1585154</v>
      </c>
      <c r="B3745" s="10">
        <v>42455</v>
      </c>
      <c r="C3745" s="11" t="s">
        <v>231</v>
      </c>
      <c r="D3745" s="11" t="s">
        <v>71</v>
      </c>
      <c r="E3745" s="11" t="s">
        <v>4</v>
      </c>
      <c r="F3745" s="11" t="s">
        <v>5</v>
      </c>
      <c r="G3745" s="11" t="s">
        <v>1009</v>
      </c>
      <c r="H3745" s="11" t="s">
        <v>17</v>
      </c>
      <c r="I3745" s="11" t="s">
        <v>1016</v>
      </c>
      <c r="J3745" s="11" t="s">
        <v>1072</v>
      </c>
      <c r="K3745" s="11" t="s">
        <v>1262</v>
      </c>
      <c r="L3745" s="11" t="s">
        <v>1265</v>
      </c>
      <c r="M3745" s="11" t="s">
        <v>1272</v>
      </c>
      <c r="N3745" s="10">
        <v>42457</v>
      </c>
      <c r="O3745" s="12">
        <v>194</v>
      </c>
      <c r="P3745" s="12">
        <v>308</v>
      </c>
      <c r="Q3745" s="12">
        <v>114</v>
      </c>
      <c r="R3745" s="11">
        <v>40</v>
      </c>
      <c r="S3745" s="12">
        <v>12320</v>
      </c>
      <c r="T3745" s="13">
        <v>0.03</v>
      </c>
      <c r="U3745" s="12">
        <v>369.59999999999997</v>
      </c>
      <c r="V3745" s="12">
        <v>11950.4</v>
      </c>
      <c r="W3745" s="12">
        <v>99</v>
      </c>
      <c r="X3745" s="12">
        <v>2096</v>
      </c>
      <c r="Y3745" s="14">
        <f>+DAY('TABLA PRINCIPAL'!$B3745)</f>
        <v>26</v>
      </c>
      <c r="Z3745" s="14">
        <f>+MONTH('TABLA PRINCIPAL'!$B3745)</f>
        <v>3</v>
      </c>
      <c r="AA3745" s="14">
        <f>+YEAR('TABLA PRINCIPAL'!$B3745)</f>
        <v>2016</v>
      </c>
      <c r="AB3745" s="22" t="str">
        <f>+IF(Ventas_Oficina[[#This Row],[Total del pedido]]&gt;=100000,"SI","NO")</f>
        <v>NO</v>
      </c>
      <c r="AC3745" s="22" t="str">
        <f>+_xlfn.XLOOKUP(Ventas_Oficina[[#This Row],[Nº de artículo]],AUXILIAR!A3743:A8655,AUXILIAR!D3743:D8655,"Error",0)</f>
        <v>No enviado a tiempo</v>
      </c>
      <c r="AD3745" s="22" t="str">
        <f>+IF(AND(Ventas_Oficina[[#This Row],[Total]]&gt;75000,Ventas_Oficina[[#This Row],[Envio a tiempo]]="Enviado a tiempo"),"Buena Venta","Venta Mala")</f>
        <v>Venta Mala</v>
      </c>
    </row>
    <row r="3746" spans="1:30" x14ac:dyDescent="0.25">
      <c r="A3746" s="25">
        <v>1585154</v>
      </c>
      <c r="B3746" s="5">
        <v>42726</v>
      </c>
      <c r="C3746" s="6" t="s">
        <v>93</v>
      </c>
      <c r="D3746" s="6" t="s">
        <v>94</v>
      </c>
      <c r="E3746" s="6" t="s">
        <v>4</v>
      </c>
      <c r="F3746" s="6" t="s">
        <v>5</v>
      </c>
      <c r="G3746" s="6" t="s">
        <v>1008</v>
      </c>
      <c r="H3746" s="6" t="s">
        <v>9</v>
      </c>
      <c r="I3746" s="6" t="s">
        <v>1013</v>
      </c>
      <c r="J3746" s="6" t="s">
        <v>1124</v>
      </c>
      <c r="K3746" s="6" t="s">
        <v>1261</v>
      </c>
      <c r="L3746" s="6" t="s">
        <v>1267</v>
      </c>
      <c r="M3746" s="6" t="s">
        <v>1272</v>
      </c>
      <c r="N3746" s="5">
        <v>42727</v>
      </c>
      <c r="O3746" s="7">
        <v>314</v>
      </c>
      <c r="P3746" s="7">
        <v>491</v>
      </c>
      <c r="Q3746" s="7">
        <v>177</v>
      </c>
      <c r="R3746" s="6">
        <v>41</v>
      </c>
      <c r="S3746" s="7">
        <v>20131</v>
      </c>
      <c r="T3746" s="8">
        <v>0.03</v>
      </c>
      <c r="U3746" s="7">
        <v>603.92999999999995</v>
      </c>
      <c r="V3746" s="7">
        <v>19527.07</v>
      </c>
      <c r="W3746" s="7">
        <v>50</v>
      </c>
      <c r="X3746" s="7">
        <v>3196</v>
      </c>
      <c r="Y3746" s="9">
        <f>+DAY('TABLA PRINCIPAL'!$B3746)</f>
        <v>22</v>
      </c>
      <c r="Z3746" s="9">
        <f>+MONTH('TABLA PRINCIPAL'!$B3746)</f>
        <v>12</v>
      </c>
      <c r="AA3746" s="9">
        <f>+YEAR('TABLA PRINCIPAL'!$B3746)</f>
        <v>2016</v>
      </c>
      <c r="AB3746" s="22" t="str">
        <f>+IF(Ventas_Oficina[[#This Row],[Total del pedido]]&gt;=100000,"SI","NO")</f>
        <v>NO</v>
      </c>
      <c r="AC3746" s="22" t="str">
        <f>+_xlfn.XLOOKUP(Ventas_Oficina[[#This Row],[Nº de artículo]],AUXILIAR!A3744:A8656,AUXILIAR!D3744:D8656,"Error",0)</f>
        <v>Enviado a tiempo</v>
      </c>
      <c r="AD3746" s="22" t="str">
        <f>+IF(AND(Ventas_Oficina[[#This Row],[Total]]&gt;75000,Ventas_Oficina[[#This Row],[Envio a tiempo]]="Enviado a tiempo"),"Buena Venta","Venta Mala")</f>
        <v>Venta Mala</v>
      </c>
    </row>
    <row r="3747" spans="1:30" x14ac:dyDescent="0.25">
      <c r="A3747" s="26">
        <v>1585154</v>
      </c>
      <c r="B3747" s="10">
        <v>42713</v>
      </c>
      <c r="C3747" s="11" t="s">
        <v>502</v>
      </c>
      <c r="D3747" s="11" t="s">
        <v>141</v>
      </c>
      <c r="E3747" s="11" t="s">
        <v>4</v>
      </c>
      <c r="F3747" s="11" t="s">
        <v>5</v>
      </c>
      <c r="G3747" s="11" t="s">
        <v>1008</v>
      </c>
      <c r="H3747" s="11" t="s">
        <v>39</v>
      </c>
      <c r="I3747" s="11" t="s">
        <v>1016</v>
      </c>
      <c r="J3747" s="11" t="s">
        <v>1032</v>
      </c>
      <c r="K3747" s="11" t="s">
        <v>1261</v>
      </c>
      <c r="L3747" s="11" t="s">
        <v>1265</v>
      </c>
      <c r="M3747" s="11" t="s">
        <v>1272</v>
      </c>
      <c r="N3747" s="10">
        <v>42714</v>
      </c>
      <c r="O3747" s="12">
        <v>159</v>
      </c>
      <c r="P3747" s="12">
        <v>261</v>
      </c>
      <c r="Q3747" s="12">
        <v>102</v>
      </c>
      <c r="R3747" s="11">
        <v>15</v>
      </c>
      <c r="S3747" s="12">
        <v>3915</v>
      </c>
      <c r="T3747" s="13">
        <v>0.05</v>
      </c>
      <c r="U3747" s="12">
        <v>195.75</v>
      </c>
      <c r="V3747" s="12">
        <v>3719.25</v>
      </c>
      <c r="W3747" s="12">
        <v>50</v>
      </c>
      <c r="X3747" s="12">
        <v>2096</v>
      </c>
      <c r="Y3747" s="14">
        <f>+DAY('TABLA PRINCIPAL'!$B3747)</f>
        <v>9</v>
      </c>
      <c r="Z3747" s="14">
        <f>+MONTH('TABLA PRINCIPAL'!$B3747)</f>
        <v>12</v>
      </c>
      <c r="AA3747" s="14">
        <f>+YEAR('TABLA PRINCIPAL'!$B3747)</f>
        <v>2016</v>
      </c>
      <c r="AB3747" s="22" t="str">
        <f>+IF(Ventas_Oficina[[#This Row],[Total del pedido]]&gt;=100000,"SI","NO")</f>
        <v>NO</v>
      </c>
      <c r="AC3747" s="22" t="str">
        <f>+_xlfn.XLOOKUP(Ventas_Oficina[[#This Row],[Nº de artículo]],AUXILIAR!A3745:A8657,AUXILIAR!D3745:D8657,"Error",0)</f>
        <v>No enviado a tiempo</v>
      </c>
      <c r="AD3747" s="22" t="str">
        <f>+IF(AND(Ventas_Oficina[[#This Row],[Total]]&gt;75000,Ventas_Oficina[[#This Row],[Envio a tiempo]]="Enviado a tiempo"),"Buena Venta","Venta Mala")</f>
        <v>Venta Mala</v>
      </c>
    </row>
    <row r="3748" spans="1:30" x14ac:dyDescent="0.25">
      <c r="A3748" s="25">
        <v>1585154</v>
      </c>
      <c r="B3748" s="5">
        <v>42628</v>
      </c>
      <c r="C3748" s="6" t="s">
        <v>884</v>
      </c>
      <c r="D3748" s="6" t="s">
        <v>323</v>
      </c>
      <c r="E3748" s="6" t="s">
        <v>4</v>
      </c>
      <c r="F3748" s="6" t="s">
        <v>5</v>
      </c>
      <c r="G3748" s="6" t="s">
        <v>1007</v>
      </c>
      <c r="H3748" s="6" t="s">
        <v>34</v>
      </c>
      <c r="I3748" s="6" t="s">
        <v>1012</v>
      </c>
      <c r="J3748" s="6" t="s">
        <v>1131</v>
      </c>
      <c r="K3748" s="6" t="s">
        <v>1261</v>
      </c>
      <c r="L3748" s="6" t="s">
        <v>1265</v>
      </c>
      <c r="M3748" s="6" t="s">
        <v>1272</v>
      </c>
      <c r="N3748" s="5">
        <v>42629</v>
      </c>
      <c r="O3748" s="7">
        <v>1978</v>
      </c>
      <c r="P3748" s="7">
        <v>4599</v>
      </c>
      <c r="Q3748" s="7">
        <v>2621</v>
      </c>
      <c r="R3748" s="6">
        <v>23</v>
      </c>
      <c r="S3748" s="7">
        <v>105777</v>
      </c>
      <c r="T3748" s="8">
        <v>0.02</v>
      </c>
      <c r="U3748" s="7">
        <v>2115.54</v>
      </c>
      <c r="V3748" s="7">
        <v>103661.46</v>
      </c>
      <c r="W3748" s="7">
        <v>499</v>
      </c>
      <c r="X3748" s="7">
        <v>2258959</v>
      </c>
      <c r="Y3748" s="9">
        <f>+DAY('TABLA PRINCIPAL'!$B3748)</f>
        <v>15</v>
      </c>
      <c r="Z3748" s="9">
        <f>+MONTH('TABLA PRINCIPAL'!$B3748)</f>
        <v>9</v>
      </c>
      <c r="AA3748" s="9">
        <f>+YEAR('TABLA PRINCIPAL'!$B3748)</f>
        <v>2016</v>
      </c>
      <c r="AB3748" s="22" t="str">
        <f>+IF(Ventas_Oficina[[#This Row],[Total del pedido]]&gt;=100000,"SI","NO")</f>
        <v>SI</v>
      </c>
      <c r="AC3748" s="22" t="str">
        <f>+_xlfn.XLOOKUP(Ventas_Oficina[[#This Row],[Nº de artículo]],AUXILIAR!A3746:A8658,AUXILIAR!D3746:D8658,"Error",0)</f>
        <v>No enviado a tiempo</v>
      </c>
      <c r="AD3748" s="22" t="str">
        <f>+IF(AND(Ventas_Oficina[[#This Row],[Total]]&gt;75000,Ventas_Oficina[[#This Row],[Envio a tiempo]]="Enviado a tiempo"),"Buena Venta","Venta Mala")</f>
        <v>Venta Mala</v>
      </c>
    </row>
    <row r="3749" spans="1:30" x14ac:dyDescent="0.25">
      <c r="A3749" s="26">
        <v>1585154</v>
      </c>
      <c r="B3749" s="10">
        <v>42655</v>
      </c>
      <c r="C3749" s="11" t="s">
        <v>604</v>
      </c>
      <c r="D3749" s="11" t="s">
        <v>11</v>
      </c>
      <c r="E3749" s="11" t="s">
        <v>12</v>
      </c>
      <c r="F3749" s="11" t="s">
        <v>13</v>
      </c>
      <c r="G3749" s="11" t="s">
        <v>1008</v>
      </c>
      <c r="H3749" s="11" t="s">
        <v>14</v>
      </c>
      <c r="I3749" s="11" t="s">
        <v>1015</v>
      </c>
      <c r="J3749" s="11" t="s">
        <v>1135</v>
      </c>
      <c r="K3749" s="11" t="s">
        <v>1261</v>
      </c>
      <c r="L3749" s="11" t="s">
        <v>1267</v>
      </c>
      <c r="M3749" s="11" t="s">
        <v>1272</v>
      </c>
      <c r="N3749" s="10">
        <v>42657</v>
      </c>
      <c r="O3749" s="12">
        <v>8159</v>
      </c>
      <c r="P3749" s="12">
        <v>15999</v>
      </c>
      <c r="Q3749" s="12">
        <v>7840</v>
      </c>
      <c r="R3749" s="11">
        <v>44</v>
      </c>
      <c r="S3749" s="12">
        <v>703956</v>
      </c>
      <c r="T3749" s="13">
        <v>0</v>
      </c>
      <c r="U3749" s="12">
        <v>0</v>
      </c>
      <c r="V3749" s="12">
        <v>703956</v>
      </c>
      <c r="W3749" s="12">
        <v>550</v>
      </c>
      <c r="X3749" s="12">
        <v>581507</v>
      </c>
      <c r="Y3749" s="14">
        <f>+DAY('TABLA PRINCIPAL'!$B3749)</f>
        <v>12</v>
      </c>
      <c r="Z3749" s="14">
        <f>+MONTH('TABLA PRINCIPAL'!$B3749)</f>
        <v>10</v>
      </c>
      <c r="AA3749" s="14">
        <f>+YEAR('TABLA PRINCIPAL'!$B3749)</f>
        <v>2016</v>
      </c>
      <c r="AB3749" s="22" t="str">
        <f>+IF(Ventas_Oficina[[#This Row],[Total del pedido]]&gt;=100000,"SI","NO")</f>
        <v>SI</v>
      </c>
      <c r="AC3749" s="22" t="str">
        <f>+_xlfn.XLOOKUP(Ventas_Oficina[[#This Row],[Nº de artículo]],AUXILIAR!A3747:A8659,AUXILIAR!D3747:D8659,"Error",0)</f>
        <v>No enviado a tiempo</v>
      </c>
      <c r="AD3749" s="22" t="str">
        <f>+IF(AND(Ventas_Oficina[[#This Row],[Total]]&gt;75000,Ventas_Oficina[[#This Row],[Envio a tiempo]]="Enviado a tiempo"),"Buena Venta","Venta Mala")</f>
        <v>Venta Mala</v>
      </c>
    </row>
    <row r="3750" spans="1:30" x14ac:dyDescent="0.25">
      <c r="A3750" s="25">
        <v>1585154</v>
      </c>
      <c r="B3750" s="5">
        <v>42411</v>
      </c>
      <c r="C3750" s="6" t="s">
        <v>867</v>
      </c>
      <c r="D3750" s="6" t="s">
        <v>19</v>
      </c>
      <c r="E3750" s="6" t="s">
        <v>4</v>
      </c>
      <c r="F3750" s="6" t="s">
        <v>5</v>
      </c>
      <c r="G3750" s="6" t="s">
        <v>1008</v>
      </c>
      <c r="H3750" s="6" t="s">
        <v>6</v>
      </c>
      <c r="I3750" s="6" t="s">
        <v>1013</v>
      </c>
      <c r="J3750" s="6" t="s">
        <v>1049</v>
      </c>
      <c r="K3750" s="6" t="s">
        <v>1261</v>
      </c>
      <c r="L3750" s="6" t="s">
        <v>1265</v>
      </c>
      <c r="M3750" s="6" t="s">
        <v>1272</v>
      </c>
      <c r="N3750" s="5">
        <v>42421</v>
      </c>
      <c r="O3750" s="7">
        <v>184</v>
      </c>
      <c r="P3750" s="7">
        <v>288</v>
      </c>
      <c r="Q3750" s="7">
        <v>104</v>
      </c>
      <c r="R3750" s="6">
        <v>24</v>
      </c>
      <c r="S3750" s="7">
        <v>6912</v>
      </c>
      <c r="T3750" s="8">
        <v>0.05</v>
      </c>
      <c r="U3750" s="7">
        <v>345.6</v>
      </c>
      <c r="V3750" s="7">
        <v>6566.4</v>
      </c>
      <c r="W3750" s="7">
        <v>99</v>
      </c>
      <c r="X3750" s="7">
        <v>12955</v>
      </c>
      <c r="Y3750" s="9">
        <f>+DAY('TABLA PRINCIPAL'!$B3750)</f>
        <v>11</v>
      </c>
      <c r="Z3750" s="9">
        <f>+MONTH('TABLA PRINCIPAL'!$B3750)</f>
        <v>2</v>
      </c>
      <c r="AA3750" s="9">
        <f>+YEAR('TABLA PRINCIPAL'!$B3750)</f>
        <v>2016</v>
      </c>
      <c r="AB3750" s="22" t="str">
        <f>+IF(Ventas_Oficina[[#This Row],[Total del pedido]]&gt;=100000,"SI","NO")</f>
        <v>NO</v>
      </c>
      <c r="AC3750" s="22" t="str">
        <f>+_xlfn.XLOOKUP(Ventas_Oficina[[#This Row],[Nº de artículo]],AUXILIAR!A3748:A8660,AUXILIAR!D3748:D8660,"Error",0)</f>
        <v>Enviado a tiempo</v>
      </c>
      <c r="AD3750" s="22" t="str">
        <f>+IF(AND(Ventas_Oficina[[#This Row],[Total]]&gt;75000,Ventas_Oficina[[#This Row],[Envio a tiempo]]="Enviado a tiempo"),"Buena Venta","Venta Mala")</f>
        <v>Venta Mala</v>
      </c>
    </row>
    <row r="3751" spans="1:30" x14ac:dyDescent="0.25">
      <c r="A3751" s="26">
        <v>1585154</v>
      </c>
      <c r="B3751" s="10">
        <v>42626</v>
      </c>
      <c r="C3751" s="11" t="s">
        <v>18</v>
      </c>
      <c r="D3751" s="11" t="s">
        <v>19</v>
      </c>
      <c r="E3751" s="11" t="s">
        <v>4</v>
      </c>
      <c r="F3751" s="11" t="s">
        <v>5</v>
      </c>
      <c r="G3751" s="11" t="s">
        <v>1010</v>
      </c>
      <c r="H3751" s="11" t="s">
        <v>6</v>
      </c>
      <c r="I3751" s="11" t="s">
        <v>1013</v>
      </c>
      <c r="J3751" s="11" t="s">
        <v>1060</v>
      </c>
      <c r="K3751" s="11" t="s">
        <v>1261</v>
      </c>
      <c r="L3751" s="11" t="s">
        <v>1265</v>
      </c>
      <c r="M3751" s="11" t="s">
        <v>1273</v>
      </c>
      <c r="N3751" s="10">
        <v>42633</v>
      </c>
      <c r="O3751" s="12">
        <v>1388</v>
      </c>
      <c r="P3751" s="12">
        <v>2238</v>
      </c>
      <c r="Q3751" s="12">
        <v>850</v>
      </c>
      <c r="R3751" s="11">
        <v>50</v>
      </c>
      <c r="S3751" s="12">
        <v>111900</v>
      </c>
      <c r="T3751" s="13">
        <v>7.0000000000000007E-2</v>
      </c>
      <c r="U3751" s="12">
        <v>7833.0000000000009</v>
      </c>
      <c r="V3751" s="12">
        <v>104067</v>
      </c>
      <c r="W3751" s="12">
        <v>1510</v>
      </c>
      <c r="X3751" s="12">
        <v>50138</v>
      </c>
      <c r="Y3751" s="14">
        <f>+DAY('TABLA PRINCIPAL'!$B3751)</f>
        <v>13</v>
      </c>
      <c r="Z3751" s="14">
        <f>+MONTH('TABLA PRINCIPAL'!$B3751)</f>
        <v>9</v>
      </c>
      <c r="AA3751" s="14">
        <f>+YEAR('TABLA PRINCIPAL'!$B3751)</f>
        <v>2016</v>
      </c>
      <c r="AB3751" s="22" t="str">
        <f>+IF(Ventas_Oficina[[#This Row],[Total del pedido]]&gt;=100000,"SI","NO")</f>
        <v>SI</v>
      </c>
      <c r="AC3751" s="22" t="str">
        <f>+_xlfn.XLOOKUP(Ventas_Oficina[[#This Row],[Nº de artículo]],AUXILIAR!A3749:A8661,AUXILIAR!D3749:D8661,"Error",0)</f>
        <v>Enviado a tiempo</v>
      </c>
      <c r="AD3751" s="22" t="str">
        <f>+IF(AND(Ventas_Oficina[[#This Row],[Total]]&gt;75000,Ventas_Oficina[[#This Row],[Envio a tiempo]]="Enviado a tiempo"),"Buena Venta","Venta Mala")</f>
        <v>Venta Mala</v>
      </c>
    </row>
    <row r="3752" spans="1:30" x14ac:dyDescent="0.25">
      <c r="A3752" s="25">
        <v>1585154</v>
      </c>
      <c r="B3752" s="5">
        <v>42215</v>
      </c>
      <c r="C3752" s="6" t="s">
        <v>609</v>
      </c>
      <c r="D3752" s="6" t="s">
        <v>91</v>
      </c>
      <c r="E3752" s="6" t="s">
        <v>4</v>
      </c>
      <c r="F3752" s="6" t="s">
        <v>5</v>
      </c>
      <c r="G3752" s="6" t="s">
        <v>1008</v>
      </c>
      <c r="H3752" s="6" t="s">
        <v>24</v>
      </c>
      <c r="I3752" s="6" t="s">
        <v>1014</v>
      </c>
      <c r="J3752" s="6" t="s">
        <v>1036</v>
      </c>
      <c r="K3752" s="6" t="s">
        <v>1262</v>
      </c>
      <c r="L3752" s="6" t="s">
        <v>1266</v>
      </c>
      <c r="M3752" s="6" t="s">
        <v>1273</v>
      </c>
      <c r="N3752" s="5">
        <v>42216</v>
      </c>
      <c r="O3752" s="7">
        <v>453</v>
      </c>
      <c r="P3752" s="7">
        <v>730</v>
      </c>
      <c r="Q3752" s="7">
        <v>277</v>
      </c>
      <c r="R3752" s="6">
        <v>8</v>
      </c>
      <c r="S3752" s="7">
        <v>5840</v>
      </c>
      <c r="T3752" s="8">
        <v>0.01</v>
      </c>
      <c r="U3752" s="7">
        <v>58.4</v>
      </c>
      <c r="V3752" s="7">
        <v>5781.6</v>
      </c>
      <c r="W3752" s="7">
        <v>772</v>
      </c>
      <c r="X3752" s="7">
        <v>24095</v>
      </c>
      <c r="Y3752" s="9">
        <f>+DAY('TABLA PRINCIPAL'!$B3752)</f>
        <v>30</v>
      </c>
      <c r="Z3752" s="9">
        <f>+MONTH('TABLA PRINCIPAL'!$B3752)</f>
        <v>7</v>
      </c>
      <c r="AA3752" s="9">
        <f>+YEAR('TABLA PRINCIPAL'!$B3752)</f>
        <v>2015</v>
      </c>
      <c r="AB3752" s="22" t="str">
        <f>+IF(Ventas_Oficina[[#This Row],[Total del pedido]]&gt;=100000,"SI","NO")</f>
        <v>NO</v>
      </c>
      <c r="AC3752" s="22" t="str">
        <f>+_xlfn.XLOOKUP(Ventas_Oficina[[#This Row],[Nº de artículo]],AUXILIAR!A3750:A8662,AUXILIAR!D3750:D8662,"Error",0)</f>
        <v>Enviado a tiempo</v>
      </c>
      <c r="AD3752" s="22" t="str">
        <f>+IF(AND(Ventas_Oficina[[#This Row],[Total]]&gt;75000,Ventas_Oficina[[#This Row],[Envio a tiempo]]="Enviado a tiempo"),"Buena Venta","Venta Mala")</f>
        <v>Venta Mala</v>
      </c>
    </row>
    <row r="3753" spans="1:30" x14ac:dyDescent="0.25">
      <c r="A3753" s="26">
        <v>1585520</v>
      </c>
      <c r="B3753" s="10">
        <v>41481</v>
      </c>
      <c r="C3753" s="11" t="s">
        <v>885</v>
      </c>
      <c r="D3753" s="11" t="s">
        <v>41</v>
      </c>
      <c r="E3753" s="11" t="s">
        <v>12</v>
      </c>
      <c r="F3753" s="11" t="s">
        <v>13</v>
      </c>
      <c r="G3753" s="11" t="s">
        <v>1008</v>
      </c>
      <c r="H3753" s="11" t="s">
        <v>42</v>
      </c>
      <c r="I3753" s="11" t="s">
        <v>1015</v>
      </c>
      <c r="J3753" s="11" t="s">
        <v>1060</v>
      </c>
      <c r="K3753" s="11" t="s">
        <v>1262</v>
      </c>
      <c r="L3753" s="11" t="s">
        <v>1265</v>
      </c>
      <c r="M3753" s="11" t="s">
        <v>1272</v>
      </c>
      <c r="N3753" s="10">
        <v>41483</v>
      </c>
      <c r="O3753" s="12">
        <v>1388</v>
      </c>
      <c r="P3753" s="12">
        <v>2238</v>
      </c>
      <c r="Q3753" s="12">
        <v>850</v>
      </c>
      <c r="R3753" s="11">
        <v>8</v>
      </c>
      <c r="S3753" s="12">
        <v>17904</v>
      </c>
      <c r="T3753" s="13">
        <v>0.01</v>
      </c>
      <c r="U3753" s="12">
        <v>179.04</v>
      </c>
      <c r="V3753" s="12">
        <v>17724.96</v>
      </c>
      <c r="W3753" s="12">
        <v>1510</v>
      </c>
      <c r="X3753" s="12">
        <v>30858</v>
      </c>
      <c r="Y3753" s="14">
        <f>+DAY('TABLA PRINCIPAL'!$B3753)</f>
        <v>26</v>
      </c>
      <c r="Z3753" s="14">
        <f>+MONTH('TABLA PRINCIPAL'!$B3753)</f>
        <v>7</v>
      </c>
      <c r="AA3753" s="14">
        <f>+YEAR('TABLA PRINCIPAL'!$B3753)</f>
        <v>2013</v>
      </c>
      <c r="AB3753" s="22" t="str">
        <f>+IF(Ventas_Oficina[[#This Row],[Total del pedido]]&gt;=100000,"SI","NO")</f>
        <v>NO</v>
      </c>
      <c r="AC3753" s="22" t="str">
        <f>+_xlfn.XLOOKUP(Ventas_Oficina[[#This Row],[Nº de artículo]],AUXILIAR!A3751:A8663,AUXILIAR!D3751:D8663,"Error",0)</f>
        <v>Enviado a tiempo</v>
      </c>
      <c r="AD3753" s="22" t="str">
        <f>+IF(AND(Ventas_Oficina[[#This Row],[Total]]&gt;75000,Ventas_Oficina[[#This Row],[Envio a tiempo]]="Enviado a tiempo"),"Buena Venta","Venta Mala")</f>
        <v>Venta Mala</v>
      </c>
    </row>
    <row r="3754" spans="1:30" x14ac:dyDescent="0.25">
      <c r="A3754" s="25">
        <v>1585885</v>
      </c>
      <c r="B3754" s="5">
        <v>42244</v>
      </c>
      <c r="C3754" s="6" t="s">
        <v>25</v>
      </c>
      <c r="D3754" s="6" t="s">
        <v>26</v>
      </c>
      <c r="E3754" s="6" t="s">
        <v>4</v>
      </c>
      <c r="F3754" s="6" t="s">
        <v>5</v>
      </c>
      <c r="G3754" s="6" t="s">
        <v>1007</v>
      </c>
      <c r="H3754" s="6" t="s">
        <v>27</v>
      </c>
      <c r="I3754" s="6" t="s">
        <v>1016</v>
      </c>
      <c r="J3754" s="6" t="s">
        <v>1072</v>
      </c>
      <c r="K3754" s="6" t="s">
        <v>1262</v>
      </c>
      <c r="L3754" s="6" t="s">
        <v>1265</v>
      </c>
      <c r="M3754" s="6" t="s">
        <v>1273</v>
      </c>
      <c r="N3754" s="5">
        <v>42246</v>
      </c>
      <c r="O3754" s="7">
        <v>194</v>
      </c>
      <c r="P3754" s="7">
        <v>308</v>
      </c>
      <c r="Q3754" s="7">
        <v>114</v>
      </c>
      <c r="R3754" s="6">
        <v>41</v>
      </c>
      <c r="S3754" s="7">
        <v>12628</v>
      </c>
      <c r="T3754" s="8">
        <v>0.05</v>
      </c>
      <c r="U3754" s="7">
        <v>631.40000000000009</v>
      </c>
      <c r="V3754" s="7">
        <v>11996.6</v>
      </c>
      <c r="W3754" s="7">
        <v>99</v>
      </c>
      <c r="X3754" s="7">
        <v>1940</v>
      </c>
      <c r="Y3754" s="9">
        <f>+DAY('TABLA PRINCIPAL'!$B3754)</f>
        <v>28</v>
      </c>
      <c r="Z3754" s="9">
        <f>+MONTH('TABLA PRINCIPAL'!$B3754)</f>
        <v>8</v>
      </c>
      <c r="AA3754" s="9">
        <f>+YEAR('TABLA PRINCIPAL'!$B3754)</f>
        <v>2015</v>
      </c>
      <c r="AB3754" s="22" t="str">
        <f>+IF(Ventas_Oficina[[#This Row],[Total del pedido]]&gt;=100000,"SI","NO")</f>
        <v>NO</v>
      </c>
      <c r="AC3754" s="22" t="str">
        <f>+_xlfn.XLOOKUP(Ventas_Oficina[[#This Row],[Nº de artículo]],AUXILIAR!A3752:A8664,AUXILIAR!D3752:D8664,"Error",0)</f>
        <v>Enviado a tiempo</v>
      </c>
      <c r="AD3754" s="22" t="str">
        <f>+IF(AND(Ventas_Oficina[[#This Row],[Total]]&gt;75000,Ventas_Oficina[[#This Row],[Envio a tiempo]]="Enviado a tiempo"),"Buena Venta","Venta Mala")</f>
        <v>Venta Mala</v>
      </c>
    </row>
    <row r="3755" spans="1:30" x14ac:dyDescent="0.25">
      <c r="A3755" s="26">
        <v>1585885</v>
      </c>
      <c r="B3755" s="10">
        <v>42408</v>
      </c>
      <c r="C3755" s="11" t="s">
        <v>278</v>
      </c>
      <c r="D3755" s="11" t="s">
        <v>133</v>
      </c>
      <c r="E3755" s="11" t="s">
        <v>12</v>
      </c>
      <c r="F3755" s="11" t="s">
        <v>13</v>
      </c>
      <c r="G3755" s="11" t="s">
        <v>1007</v>
      </c>
      <c r="H3755" s="11" t="s">
        <v>42</v>
      </c>
      <c r="I3755" s="11" t="s">
        <v>1013</v>
      </c>
      <c r="J3755" s="11" t="s">
        <v>1033</v>
      </c>
      <c r="K3755" s="11" t="s">
        <v>1261</v>
      </c>
      <c r="L3755" s="11" t="s">
        <v>1267</v>
      </c>
      <c r="M3755" s="11" t="s">
        <v>1272</v>
      </c>
      <c r="N3755" s="10">
        <v>42409</v>
      </c>
      <c r="O3755" s="12">
        <v>94</v>
      </c>
      <c r="P3755" s="12">
        <v>188</v>
      </c>
      <c r="Q3755" s="12">
        <v>94</v>
      </c>
      <c r="R3755" s="11">
        <v>31</v>
      </c>
      <c r="S3755" s="12">
        <v>5828</v>
      </c>
      <c r="T3755" s="13">
        <v>0</v>
      </c>
      <c r="U3755" s="12">
        <v>0</v>
      </c>
      <c r="V3755" s="12">
        <v>5828</v>
      </c>
      <c r="W3755" s="12">
        <v>79</v>
      </c>
      <c r="X3755" s="12">
        <v>26196</v>
      </c>
      <c r="Y3755" s="14">
        <f>+DAY('TABLA PRINCIPAL'!$B3755)</f>
        <v>8</v>
      </c>
      <c r="Z3755" s="14">
        <f>+MONTH('TABLA PRINCIPAL'!$B3755)</f>
        <v>2</v>
      </c>
      <c r="AA3755" s="14">
        <f>+YEAR('TABLA PRINCIPAL'!$B3755)</f>
        <v>2016</v>
      </c>
      <c r="AB3755" s="22" t="str">
        <f>+IF(Ventas_Oficina[[#This Row],[Total del pedido]]&gt;=100000,"SI","NO")</f>
        <v>NO</v>
      </c>
      <c r="AC3755" s="22" t="str">
        <f>+_xlfn.XLOOKUP(Ventas_Oficina[[#This Row],[Nº de artículo]],AUXILIAR!A3753:A8665,AUXILIAR!D3753:D8665,"Error",0)</f>
        <v>Enviado a tiempo</v>
      </c>
      <c r="AD3755" s="22" t="str">
        <f>+IF(AND(Ventas_Oficina[[#This Row],[Total]]&gt;75000,Ventas_Oficina[[#This Row],[Envio a tiempo]]="Enviado a tiempo"),"Buena Venta","Venta Mala")</f>
        <v>Venta Mala</v>
      </c>
    </row>
    <row r="3756" spans="1:30" x14ac:dyDescent="0.25">
      <c r="A3756" s="26">
        <v>1585885</v>
      </c>
      <c r="B3756" s="10">
        <v>41543</v>
      </c>
      <c r="C3756" s="11" t="s">
        <v>284</v>
      </c>
      <c r="D3756" s="11" t="s">
        <v>209</v>
      </c>
      <c r="E3756" s="11" t="s">
        <v>4</v>
      </c>
      <c r="F3756" s="11" t="s">
        <v>5</v>
      </c>
      <c r="G3756" s="11" t="s">
        <v>1008</v>
      </c>
      <c r="H3756" s="11" t="s">
        <v>6</v>
      </c>
      <c r="I3756" s="11" t="s">
        <v>1015</v>
      </c>
      <c r="J3756" s="11" t="s">
        <v>1111</v>
      </c>
      <c r="K3756" s="11" t="s">
        <v>1261</v>
      </c>
      <c r="L3756" s="11" t="s">
        <v>1267</v>
      </c>
      <c r="M3756" s="11" t="s">
        <v>1272</v>
      </c>
      <c r="N3756" s="10">
        <v>41545</v>
      </c>
      <c r="O3756" s="12">
        <v>198</v>
      </c>
      <c r="P3756" s="12">
        <v>315</v>
      </c>
      <c r="Q3756" s="12">
        <v>117</v>
      </c>
      <c r="R3756" s="11">
        <v>19</v>
      </c>
      <c r="S3756" s="12">
        <v>5985</v>
      </c>
      <c r="T3756" s="13">
        <v>0</v>
      </c>
      <c r="U3756" s="12">
        <v>0</v>
      </c>
      <c r="V3756" s="12">
        <v>5985</v>
      </c>
      <c r="W3756" s="12">
        <v>49</v>
      </c>
      <c r="X3756" s="12">
        <v>2075103</v>
      </c>
      <c r="Y3756" s="14">
        <f>+DAY('TABLA PRINCIPAL'!$B3756)</f>
        <v>26</v>
      </c>
      <c r="Z3756" s="14">
        <f>+MONTH('TABLA PRINCIPAL'!$B3756)</f>
        <v>9</v>
      </c>
      <c r="AA3756" s="14">
        <f>+YEAR('TABLA PRINCIPAL'!$B3756)</f>
        <v>2013</v>
      </c>
      <c r="AB3756" s="22" t="str">
        <f>+IF(Ventas_Oficina[[#This Row],[Total del pedido]]&gt;=100000,"SI","NO")</f>
        <v>NO</v>
      </c>
      <c r="AC3756" s="22" t="str">
        <f>+_xlfn.XLOOKUP(Ventas_Oficina[[#This Row],[Nº de artículo]],AUXILIAR!A3755:A8667,AUXILIAR!D3755:D8667,"Error",0)</f>
        <v>Enviado a tiempo</v>
      </c>
      <c r="AD3756" s="22" t="str">
        <f>+IF(AND(Ventas_Oficina[[#This Row],[Total]]&gt;75000,Ventas_Oficina[[#This Row],[Envio a tiempo]]="Enviado a tiempo"),"Buena Venta","Venta Mala")</f>
        <v>Buena Venta</v>
      </c>
    </row>
    <row r="3757" spans="1:30" x14ac:dyDescent="0.25">
      <c r="A3757" s="25">
        <v>1585885</v>
      </c>
      <c r="B3757" s="5">
        <v>42404</v>
      </c>
      <c r="C3757" s="6" t="s">
        <v>231</v>
      </c>
      <c r="D3757" s="6" t="s">
        <v>71</v>
      </c>
      <c r="E3757" s="6" t="s">
        <v>4</v>
      </c>
      <c r="F3757" s="6" t="s">
        <v>5</v>
      </c>
      <c r="G3757" s="6" t="s">
        <v>1007</v>
      </c>
      <c r="H3757" s="6" t="s">
        <v>17</v>
      </c>
      <c r="I3757" s="6" t="s">
        <v>1014</v>
      </c>
      <c r="J3757" s="6" t="s">
        <v>1085</v>
      </c>
      <c r="K3757" s="6" t="s">
        <v>1261</v>
      </c>
      <c r="L3757" s="6" t="s">
        <v>1265</v>
      </c>
      <c r="M3757" s="6" t="s">
        <v>1272</v>
      </c>
      <c r="N3757" s="5">
        <v>42405</v>
      </c>
      <c r="O3757" s="7">
        <v>384</v>
      </c>
      <c r="P3757" s="7">
        <v>630</v>
      </c>
      <c r="Q3757" s="7">
        <v>246</v>
      </c>
      <c r="R3757" s="6">
        <v>27</v>
      </c>
      <c r="S3757" s="7">
        <v>17010</v>
      </c>
      <c r="T3757" s="8">
        <v>0.03</v>
      </c>
      <c r="U3757" s="7">
        <v>510.29999999999995</v>
      </c>
      <c r="V3757" s="7">
        <v>16499.7</v>
      </c>
      <c r="W3757" s="7">
        <v>50</v>
      </c>
      <c r="X3757" s="7">
        <v>12406</v>
      </c>
      <c r="Y3757" s="9">
        <f>+DAY('TABLA PRINCIPAL'!$B3757)</f>
        <v>4</v>
      </c>
      <c r="Z3757" s="9">
        <f>+MONTH('TABLA PRINCIPAL'!$B3757)</f>
        <v>2</v>
      </c>
      <c r="AA3757" s="9">
        <f>+YEAR('TABLA PRINCIPAL'!$B3757)</f>
        <v>2016</v>
      </c>
      <c r="AB3757" s="22" t="str">
        <f>+IF(Ventas_Oficina[[#This Row],[Total del pedido]]&gt;=100000,"SI","NO")</f>
        <v>NO</v>
      </c>
      <c r="AC3757" s="22" t="str">
        <f>+_xlfn.XLOOKUP(Ventas_Oficina[[#This Row],[Nº de artículo]],AUXILIAR!A3755:A8668,AUXILIAR!D3755:D8668,"Error",0)</f>
        <v>Enviado a tiempo</v>
      </c>
      <c r="AD3757" s="22" t="str">
        <f>+IF(AND(Ventas_Oficina[[#This Row],[Total]]&gt;75000,Ventas_Oficina[[#This Row],[Envio a tiempo]]="Enviado a tiempo"),"Buena Venta","Venta Mala")</f>
        <v>Venta Mala</v>
      </c>
    </row>
    <row r="3758" spans="1:30" x14ac:dyDescent="0.25">
      <c r="A3758" s="26">
        <v>1586250</v>
      </c>
      <c r="B3758" s="10">
        <v>42529</v>
      </c>
      <c r="C3758" s="11" t="s">
        <v>886</v>
      </c>
      <c r="D3758" s="11" t="s">
        <v>8</v>
      </c>
      <c r="E3758" s="11" t="s">
        <v>4</v>
      </c>
      <c r="F3758" s="11" t="s">
        <v>5</v>
      </c>
      <c r="G3758" s="11" t="s">
        <v>1008</v>
      </c>
      <c r="H3758" s="11" t="s">
        <v>9</v>
      </c>
      <c r="I3758" s="11" t="s">
        <v>1013</v>
      </c>
      <c r="J3758" s="11" t="s">
        <v>1093</v>
      </c>
      <c r="K3758" s="11" t="s">
        <v>1262</v>
      </c>
      <c r="L3758" s="11" t="s">
        <v>1268</v>
      </c>
      <c r="M3758" s="11" t="s">
        <v>1272</v>
      </c>
      <c r="N3758" s="10">
        <v>42531</v>
      </c>
      <c r="O3758" s="12">
        <v>216</v>
      </c>
      <c r="P3758" s="12">
        <v>385</v>
      </c>
      <c r="Q3758" s="12">
        <v>169</v>
      </c>
      <c r="R3758" s="11">
        <v>33</v>
      </c>
      <c r="S3758" s="12">
        <v>12705</v>
      </c>
      <c r="T3758" s="13">
        <v>0.01</v>
      </c>
      <c r="U3758" s="12">
        <v>127.05</v>
      </c>
      <c r="V3758" s="12">
        <v>12577.95</v>
      </c>
      <c r="W3758" s="12">
        <v>70</v>
      </c>
      <c r="X3758" s="12">
        <v>19631</v>
      </c>
      <c r="Y3758" s="14">
        <f>+DAY('TABLA PRINCIPAL'!$B3758)</f>
        <v>8</v>
      </c>
      <c r="Z3758" s="14">
        <f>+MONTH('TABLA PRINCIPAL'!$B3758)</f>
        <v>6</v>
      </c>
      <c r="AA3758" s="14">
        <f>+YEAR('TABLA PRINCIPAL'!$B3758)</f>
        <v>2016</v>
      </c>
      <c r="AB3758" s="22" t="str">
        <f>+IF(Ventas_Oficina[[#This Row],[Total del pedido]]&gt;=100000,"SI","NO")</f>
        <v>NO</v>
      </c>
      <c r="AC3758" s="22" t="str">
        <f>+_xlfn.XLOOKUP(Ventas_Oficina[[#This Row],[Nº de artículo]],AUXILIAR!A3756:A8669,AUXILIAR!D3756:D8669,"Error",0)</f>
        <v>Enviado a tiempo</v>
      </c>
      <c r="AD3758" s="22" t="str">
        <f>+IF(AND(Ventas_Oficina[[#This Row],[Total]]&gt;75000,Ventas_Oficina[[#This Row],[Envio a tiempo]]="Enviado a tiempo"),"Buena Venta","Venta Mala")</f>
        <v>Venta Mala</v>
      </c>
    </row>
    <row r="3759" spans="1:30" x14ac:dyDescent="0.25">
      <c r="A3759" s="25">
        <v>1586250</v>
      </c>
      <c r="B3759" s="5">
        <v>42459</v>
      </c>
      <c r="C3759" s="6" t="s">
        <v>887</v>
      </c>
      <c r="D3759" s="6" t="s">
        <v>19</v>
      </c>
      <c r="E3759" s="6" t="s">
        <v>4</v>
      </c>
      <c r="F3759" s="6" t="s">
        <v>5</v>
      </c>
      <c r="G3759" s="6" t="s">
        <v>1009</v>
      </c>
      <c r="H3759" s="6" t="s">
        <v>6</v>
      </c>
      <c r="I3759" s="6" t="s">
        <v>1012</v>
      </c>
      <c r="J3759" s="6" t="s">
        <v>1022</v>
      </c>
      <c r="K3759" s="6" t="s">
        <v>1261</v>
      </c>
      <c r="L3759" s="6" t="s">
        <v>1265</v>
      </c>
      <c r="M3759" s="6" t="s">
        <v>1272</v>
      </c>
      <c r="N3759" s="5">
        <v>42460</v>
      </c>
      <c r="O3759" s="7">
        <v>153</v>
      </c>
      <c r="P3759" s="7">
        <v>278</v>
      </c>
      <c r="Q3759" s="7">
        <v>125</v>
      </c>
      <c r="R3759" s="6">
        <v>2</v>
      </c>
      <c r="S3759" s="7">
        <v>556</v>
      </c>
      <c r="T3759" s="8">
        <v>0.02</v>
      </c>
      <c r="U3759" s="7">
        <v>11.120000000000001</v>
      </c>
      <c r="V3759" s="7">
        <v>544.88</v>
      </c>
      <c r="W3759" s="7">
        <v>134</v>
      </c>
      <c r="X3759" s="7">
        <v>666</v>
      </c>
      <c r="Y3759" s="9">
        <f>+DAY('TABLA PRINCIPAL'!$B3759)</f>
        <v>30</v>
      </c>
      <c r="Z3759" s="9">
        <f>+MONTH('TABLA PRINCIPAL'!$B3759)</f>
        <v>3</v>
      </c>
      <c r="AA3759" s="9">
        <f>+YEAR('TABLA PRINCIPAL'!$B3759)</f>
        <v>2016</v>
      </c>
      <c r="AB3759" s="22" t="str">
        <f>+IF(Ventas_Oficina[[#This Row],[Total del pedido]]&gt;=100000,"SI","NO")</f>
        <v>NO</v>
      </c>
      <c r="AC3759" s="22" t="str">
        <f>+_xlfn.XLOOKUP(Ventas_Oficina[[#This Row],[Nº de artículo]],AUXILIAR!A3757:A8670,AUXILIAR!D3757:D8670,"Error",0)</f>
        <v>Enviado a tiempo</v>
      </c>
      <c r="AD3759" s="22" t="str">
        <f>+IF(AND(Ventas_Oficina[[#This Row],[Total]]&gt;75000,Ventas_Oficina[[#This Row],[Envio a tiempo]]="Enviado a tiempo"),"Buena Venta","Venta Mala")</f>
        <v>Venta Mala</v>
      </c>
    </row>
    <row r="3760" spans="1:30" x14ac:dyDescent="0.25">
      <c r="A3760" s="26">
        <v>1586615</v>
      </c>
      <c r="B3760" s="10">
        <v>42117</v>
      </c>
      <c r="C3760" s="11" t="s">
        <v>103</v>
      </c>
      <c r="D3760" s="11" t="s">
        <v>88</v>
      </c>
      <c r="E3760" s="11" t="s">
        <v>4</v>
      </c>
      <c r="F3760" s="11" t="s">
        <v>5</v>
      </c>
      <c r="G3760" s="11" t="s">
        <v>1009</v>
      </c>
      <c r="H3760" s="11" t="s">
        <v>39</v>
      </c>
      <c r="I3760" s="11" t="s">
        <v>1016</v>
      </c>
      <c r="J3760" s="11" t="s">
        <v>1101</v>
      </c>
      <c r="K3760" s="11" t="s">
        <v>1261</v>
      </c>
      <c r="L3760" s="11" t="s">
        <v>1267</v>
      </c>
      <c r="M3760" s="11" t="s">
        <v>1272</v>
      </c>
      <c r="N3760" s="10">
        <v>42117</v>
      </c>
      <c r="O3760" s="12">
        <v>27899</v>
      </c>
      <c r="P3760" s="12">
        <v>44999</v>
      </c>
      <c r="Q3760" s="12">
        <v>17100</v>
      </c>
      <c r="R3760" s="11">
        <v>33</v>
      </c>
      <c r="S3760" s="12">
        <v>1484967</v>
      </c>
      <c r="T3760" s="13">
        <v>0.06</v>
      </c>
      <c r="U3760" s="12">
        <v>89098.01999999999</v>
      </c>
      <c r="V3760" s="12">
        <v>1395868.98</v>
      </c>
      <c r="W3760" s="12">
        <v>4900</v>
      </c>
      <c r="X3760" s="12">
        <v>2075103</v>
      </c>
      <c r="Y3760" s="14">
        <f>+DAY('TABLA PRINCIPAL'!$B3760)</f>
        <v>23</v>
      </c>
      <c r="Z3760" s="14">
        <f>+MONTH('TABLA PRINCIPAL'!$B3760)</f>
        <v>4</v>
      </c>
      <c r="AA3760" s="14">
        <f>+YEAR('TABLA PRINCIPAL'!$B3760)</f>
        <v>2015</v>
      </c>
      <c r="AB3760" s="22" t="str">
        <f>+IF(Ventas_Oficina[[#This Row],[Total del pedido]]&gt;=100000,"SI","NO")</f>
        <v>SI</v>
      </c>
      <c r="AC3760" s="22" t="str">
        <f>+_xlfn.XLOOKUP(Ventas_Oficina[[#This Row],[Nº de artículo]],AUXILIAR!A3758:A8671,AUXILIAR!D3758:D8671,"Error",0)</f>
        <v>No enviado a tiempo</v>
      </c>
      <c r="AD3760" s="22" t="str">
        <f>+IF(AND(Ventas_Oficina[[#This Row],[Total]]&gt;75000,Ventas_Oficina[[#This Row],[Envio a tiempo]]="Enviado a tiempo"),"Buena Venta","Venta Mala")</f>
        <v>Venta Mala</v>
      </c>
    </row>
    <row r="3761" spans="1:30" x14ac:dyDescent="0.25">
      <c r="A3761" s="25">
        <v>1586615</v>
      </c>
      <c r="B3761" s="5">
        <v>42619</v>
      </c>
      <c r="C3761" s="6" t="s">
        <v>888</v>
      </c>
      <c r="D3761" s="6" t="s">
        <v>137</v>
      </c>
      <c r="E3761" s="6" t="s">
        <v>4</v>
      </c>
      <c r="F3761" s="6" t="s">
        <v>5</v>
      </c>
      <c r="G3761" s="6" t="s">
        <v>1007</v>
      </c>
      <c r="H3761" s="6" t="s">
        <v>6</v>
      </c>
      <c r="I3761" s="6" t="s">
        <v>1016</v>
      </c>
      <c r="J3761" s="6" t="s">
        <v>1038</v>
      </c>
      <c r="K3761" s="6" t="s">
        <v>1261</v>
      </c>
      <c r="L3761" s="6" t="s">
        <v>1267</v>
      </c>
      <c r="M3761" s="6" t="s">
        <v>1272</v>
      </c>
      <c r="N3761" s="5">
        <v>42621</v>
      </c>
      <c r="O3761" s="7">
        <v>9939</v>
      </c>
      <c r="P3761" s="7">
        <v>16293</v>
      </c>
      <c r="Q3761" s="7">
        <v>6354</v>
      </c>
      <c r="R3761" s="6">
        <v>18</v>
      </c>
      <c r="S3761" s="7">
        <v>293274</v>
      </c>
      <c r="T3761" s="8">
        <v>0.02</v>
      </c>
      <c r="U3761" s="7">
        <v>5865.4800000000005</v>
      </c>
      <c r="V3761" s="7">
        <v>287408.52</v>
      </c>
      <c r="W3761" s="7">
        <v>1999</v>
      </c>
      <c r="X3761" s="7">
        <v>256959</v>
      </c>
      <c r="Y3761" s="9">
        <f>+DAY('TABLA PRINCIPAL'!$B3761)</f>
        <v>6</v>
      </c>
      <c r="Z3761" s="9">
        <f>+MONTH('TABLA PRINCIPAL'!$B3761)</f>
        <v>9</v>
      </c>
      <c r="AA3761" s="9">
        <f>+YEAR('TABLA PRINCIPAL'!$B3761)</f>
        <v>2016</v>
      </c>
      <c r="AB3761" s="22" t="str">
        <f>+IF(Ventas_Oficina[[#This Row],[Total del pedido]]&gt;=100000,"SI","NO")</f>
        <v>SI</v>
      </c>
      <c r="AC3761" s="22" t="str">
        <f>+_xlfn.XLOOKUP(Ventas_Oficina[[#This Row],[Nº de artículo]],AUXILIAR!A3759:A8672,AUXILIAR!D3759:D8672,"Error",0)</f>
        <v>No enviado a tiempo</v>
      </c>
      <c r="AD3761" s="22" t="str">
        <f>+IF(AND(Ventas_Oficina[[#This Row],[Total]]&gt;75000,Ventas_Oficina[[#This Row],[Envio a tiempo]]="Enviado a tiempo"),"Buena Venta","Venta Mala")</f>
        <v>Venta Mala</v>
      </c>
    </row>
    <row r="3762" spans="1:30" x14ac:dyDescent="0.25">
      <c r="A3762" s="26">
        <v>1586615</v>
      </c>
      <c r="B3762" s="10">
        <v>42635</v>
      </c>
      <c r="C3762" s="11" t="s">
        <v>780</v>
      </c>
      <c r="D3762" s="11" t="s">
        <v>29</v>
      </c>
      <c r="E3762" s="11" t="s">
        <v>12</v>
      </c>
      <c r="F3762" s="11" t="s">
        <v>13</v>
      </c>
      <c r="G3762" s="11" t="s">
        <v>1009</v>
      </c>
      <c r="H3762" s="11" t="s">
        <v>14</v>
      </c>
      <c r="I3762" s="11" t="s">
        <v>1016</v>
      </c>
      <c r="J3762" s="11" t="s">
        <v>1041</v>
      </c>
      <c r="K3762" s="11" t="s">
        <v>1261</v>
      </c>
      <c r="L3762" s="11" t="s">
        <v>1265</v>
      </c>
      <c r="M3762" s="11" t="s">
        <v>1272</v>
      </c>
      <c r="N3762" s="10">
        <v>42636</v>
      </c>
      <c r="O3762" s="12">
        <v>245</v>
      </c>
      <c r="P3762" s="12">
        <v>389</v>
      </c>
      <c r="Q3762" s="12">
        <v>144</v>
      </c>
      <c r="R3762" s="11">
        <v>5</v>
      </c>
      <c r="S3762" s="12">
        <v>1945</v>
      </c>
      <c r="T3762" s="13">
        <v>0.08</v>
      </c>
      <c r="U3762" s="12">
        <v>155.6</v>
      </c>
      <c r="V3762" s="12">
        <v>1789.4</v>
      </c>
      <c r="W3762" s="12">
        <v>701</v>
      </c>
      <c r="X3762" s="12">
        <v>17964</v>
      </c>
      <c r="Y3762" s="14">
        <f>+DAY('TABLA PRINCIPAL'!$B3762)</f>
        <v>22</v>
      </c>
      <c r="Z3762" s="14">
        <f>+MONTH('TABLA PRINCIPAL'!$B3762)</f>
        <v>9</v>
      </c>
      <c r="AA3762" s="14">
        <f>+YEAR('TABLA PRINCIPAL'!$B3762)</f>
        <v>2016</v>
      </c>
      <c r="AB3762" s="22" t="str">
        <f>+IF(Ventas_Oficina[[#This Row],[Total del pedido]]&gt;=100000,"SI","NO")</f>
        <v>NO</v>
      </c>
      <c r="AC3762" s="22" t="str">
        <f>+_xlfn.XLOOKUP(Ventas_Oficina[[#This Row],[Nº de artículo]],AUXILIAR!A3760:A8673,AUXILIAR!D3760:D8673,"Error",0)</f>
        <v>Enviado a tiempo</v>
      </c>
      <c r="AD3762" s="22" t="str">
        <f>+IF(AND(Ventas_Oficina[[#This Row],[Total]]&gt;75000,Ventas_Oficina[[#This Row],[Envio a tiempo]]="Enviado a tiempo"),"Buena Venta","Venta Mala")</f>
        <v>Venta Mala</v>
      </c>
    </row>
    <row r="3763" spans="1:30" x14ac:dyDescent="0.25">
      <c r="A3763" s="25">
        <v>1586615</v>
      </c>
      <c r="B3763" s="5">
        <v>42298</v>
      </c>
      <c r="C3763" s="6" t="s">
        <v>682</v>
      </c>
      <c r="D3763" s="6" t="s">
        <v>400</v>
      </c>
      <c r="E3763" s="6" t="s">
        <v>4</v>
      </c>
      <c r="F3763" s="6" t="s">
        <v>5</v>
      </c>
      <c r="G3763" s="6" t="s">
        <v>1009</v>
      </c>
      <c r="H3763" s="6" t="s">
        <v>53</v>
      </c>
      <c r="I3763" s="6" t="s">
        <v>1015</v>
      </c>
      <c r="J3763" s="6" t="s">
        <v>1019</v>
      </c>
      <c r="K3763" s="6" t="s">
        <v>1261</v>
      </c>
      <c r="L3763" s="6" t="s">
        <v>1265</v>
      </c>
      <c r="M3763" s="6" t="s">
        <v>1272</v>
      </c>
      <c r="N3763" s="5">
        <v>42300</v>
      </c>
      <c r="O3763" s="7">
        <v>24</v>
      </c>
      <c r="P3763" s="7">
        <v>126</v>
      </c>
      <c r="Q3763" s="7">
        <v>102</v>
      </c>
      <c r="R3763" s="6">
        <v>9</v>
      </c>
      <c r="S3763" s="7">
        <v>1134</v>
      </c>
      <c r="T3763" s="8">
        <v>0.03</v>
      </c>
      <c r="U3763" s="7">
        <v>34.019999999999996</v>
      </c>
      <c r="V3763" s="7">
        <v>1099.98</v>
      </c>
      <c r="W3763" s="7">
        <v>70</v>
      </c>
      <c r="X3763" s="7">
        <v>12752</v>
      </c>
      <c r="Y3763" s="9">
        <f>+DAY('TABLA PRINCIPAL'!$B3763)</f>
        <v>21</v>
      </c>
      <c r="Z3763" s="9">
        <f>+MONTH('TABLA PRINCIPAL'!$B3763)</f>
        <v>10</v>
      </c>
      <c r="AA3763" s="9">
        <f>+YEAR('TABLA PRINCIPAL'!$B3763)</f>
        <v>2015</v>
      </c>
      <c r="AB3763" s="22" t="str">
        <f>+IF(Ventas_Oficina[[#This Row],[Total del pedido]]&gt;=100000,"SI","NO")</f>
        <v>NO</v>
      </c>
      <c r="AC3763" s="22" t="str">
        <f>+_xlfn.XLOOKUP(Ventas_Oficina[[#This Row],[Nº de artículo]],AUXILIAR!A3761:A8674,AUXILIAR!D3761:D8674,"Error",0)</f>
        <v>No enviado a tiempo</v>
      </c>
      <c r="AD3763" s="22" t="str">
        <f>+IF(AND(Ventas_Oficina[[#This Row],[Total]]&gt;75000,Ventas_Oficina[[#This Row],[Envio a tiempo]]="Enviado a tiempo"),"Buena Venta","Venta Mala")</f>
        <v>Venta Mala</v>
      </c>
    </row>
    <row r="3764" spans="1:30" x14ac:dyDescent="0.25">
      <c r="A3764" s="26">
        <v>1586615</v>
      </c>
      <c r="B3764" s="10">
        <v>42249</v>
      </c>
      <c r="C3764" s="11" t="s">
        <v>236</v>
      </c>
      <c r="D3764" s="11" t="s">
        <v>209</v>
      </c>
      <c r="E3764" s="11" t="s">
        <v>4</v>
      </c>
      <c r="F3764" s="11" t="s">
        <v>5</v>
      </c>
      <c r="G3764" s="11" t="s">
        <v>1008</v>
      </c>
      <c r="H3764" s="11" t="s">
        <v>6</v>
      </c>
      <c r="I3764" s="11" t="s">
        <v>1016</v>
      </c>
      <c r="J3764" s="11" t="s">
        <v>1121</v>
      </c>
      <c r="K3764" s="11" t="s">
        <v>1261</v>
      </c>
      <c r="L3764" s="11" t="s">
        <v>1267</v>
      </c>
      <c r="M3764" s="11" t="s">
        <v>1272</v>
      </c>
      <c r="N3764" s="10">
        <v>42252</v>
      </c>
      <c r="O3764" s="12">
        <v>892</v>
      </c>
      <c r="P3764" s="12">
        <v>2974</v>
      </c>
      <c r="Q3764" s="12">
        <v>2082</v>
      </c>
      <c r="R3764" s="11">
        <v>20</v>
      </c>
      <c r="S3764" s="12">
        <v>59480</v>
      </c>
      <c r="T3764" s="13">
        <v>0.06</v>
      </c>
      <c r="U3764" s="12">
        <v>3568.7999999999997</v>
      </c>
      <c r="V3764" s="12">
        <v>55911.199999999997</v>
      </c>
      <c r="W3764" s="12">
        <v>664</v>
      </c>
      <c r="X3764" s="12">
        <v>43851</v>
      </c>
      <c r="Y3764" s="14">
        <f>+DAY('TABLA PRINCIPAL'!$B3764)</f>
        <v>2</v>
      </c>
      <c r="Z3764" s="14">
        <f>+MONTH('TABLA PRINCIPAL'!$B3764)</f>
        <v>9</v>
      </c>
      <c r="AA3764" s="14">
        <f>+YEAR('TABLA PRINCIPAL'!$B3764)</f>
        <v>2015</v>
      </c>
      <c r="AB3764" s="22" t="str">
        <f>+IF(Ventas_Oficina[[#This Row],[Total del pedido]]&gt;=100000,"SI","NO")</f>
        <v>NO</v>
      </c>
      <c r="AC3764" s="22" t="str">
        <f>+_xlfn.XLOOKUP(Ventas_Oficina[[#This Row],[Nº de artículo]],AUXILIAR!A3762:A8675,AUXILIAR!D3762:D8675,"Error",0)</f>
        <v>Enviado a tiempo</v>
      </c>
      <c r="AD3764" s="22" t="str">
        <f>+IF(AND(Ventas_Oficina[[#This Row],[Total]]&gt;75000,Ventas_Oficina[[#This Row],[Envio a tiempo]]="Enviado a tiempo"),"Buena Venta","Venta Mala")</f>
        <v>Venta Mala</v>
      </c>
    </row>
    <row r="3765" spans="1:30" x14ac:dyDescent="0.25">
      <c r="A3765" s="25">
        <v>1586615</v>
      </c>
      <c r="B3765" s="5">
        <v>42243</v>
      </c>
      <c r="C3765" s="6" t="s">
        <v>87</v>
      </c>
      <c r="D3765" s="6" t="s">
        <v>889</v>
      </c>
      <c r="E3765" s="6" t="s">
        <v>4</v>
      </c>
      <c r="F3765" s="6" t="s">
        <v>5</v>
      </c>
      <c r="G3765" s="6" t="s">
        <v>1009</v>
      </c>
      <c r="H3765" s="6" t="s">
        <v>121</v>
      </c>
      <c r="I3765" s="6" t="s">
        <v>1016</v>
      </c>
      <c r="J3765" s="6" t="s">
        <v>1131</v>
      </c>
      <c r="K3765" s="6" t="s">
        <v>1261</v>
      </c>
      <c r="L3765" s="6" t="s">
        <v>1265</v>
      </c>
      <c r="M3765" s="6" t="s">
        <v>1272</v>
      </c>
      <c r="N3765" s="5">
        <v>42244</v>
      </c>
      <c r="O3765" s="7">
        <v>1978</v>
      </c>
      <c r="P3765" s="7">
        <v>4599</v>
      </c>
      <c r="Q3765" s="7">
        <v>2621</v>
      </c>
      <c r="R3765" s="6">
        <v>50</v>
      </c>
      <c r="S3765" s="7">
        <v>229950</v>
      </c>
      <c r="T3765" s="8">
        <v>7.0000000000000007E-2</v>
      </c>
      <c r="U3765" s="7">
        <v>16096.500000000002</v>
      </c>
      <c r="V3765" s="7">
        <v>213853.5</v>
      </c>
      <c r="W3765" s="7">
        <v>499</v>
      </c>
      <c r="X3765" s="7">
        <v>245482</v>
      </c>
      <c r="Y3765" s="9">
        <f>+DAY('TABLA PRINCIPAL'!$B3765)</f>
        <v>27</v>
      </c>
      <c r="Z3765" s="9">
        <f>+MONTH('TABLA PRINCIPAL'!$B3765)</f>
        <v>8</v>
      </c>
      <c r="AA3765" s="9">
        <f>+YEAR('TABLA PRINCIPAL'!$B3765)</f>
        <v>2015</v>
      </c>
      <c r="AB3765" s="22" t="str">
        <f>+IF(Ventas_Oficina[[#This Row],[Total del pedido]]&gt;=100000,"SI","NO")</f>
        <v>SI</v>
      </c>
      <c r="AC3765" s="22" t="str">
        <f>+_xlfn.XLOOKUP(Ventas_Oficina[[#This Row],[Nº de artículo]],AUXILIAR!A3763:A8676,AUXILIAR!D3763:D8676,"Error",0)</f>
        <v>Enviado a tiempo</v>
      </c>
      <c r="AD3765" s="22" t="str">
        <f>+IF(AND(Ventas_Oficina[[#This Row],[Total]]&gt;75000,Ventas_Oficina[[#This Row],[Envio a tiempo]]="Enviado a tiempo"),"Buena Venta","Venta Mala")</f>
        <v>Buena Venta</v>
      </c>
    </row>
    <row r="3766" spans="1:30" x14ac:dyDescent="0.25">
      <c r="A3766" s="26">
        <v>1586981</v>
      </c>
      <c r="B3766" s="10">
        <v>42703</v>
      </c>
      <c r="C3766" s="11" t="s">
        <v>165</v>
      </c>
      <c r="D3766" s="11" t="s">
        <v>890</v>
      </c>
      <c r="E3766" s="11" t="s">
        <v>4</v>
      </c>
      <c r="F3766" s="11" t="s">
        <v>5</v>
      </c>
      <c r="G3766" s="11" t="s">
        <v>1008</v>
      </c>
      <c r="H3766" s="11" t="s">
        <v>34</v>
      </c>
      <c r="I3766" s="11" t="s">
        <v>1014</v>
      </c>
      <c r="J3766" s="11" t="s">
        <v>1072</v>
      </c>
      <c r="K3766" s="11" t="s">
        <v>1261</v>
      </c>
      <c r="L3766" s="11" t="s">
        <v>1265</v>
      </c>
      <c r="M3766" s="11" t="s">
        <v>1272</v>
      </c>
      <c r="N3766" s="10">
        <v>42704</v>
      </c>
      <c r="O3766" s="12">
        <v>194</v>
      </c>
      <c r="P3766" s="12">
        <v>308</v>
      </c>
      <c r="Q3766" s="12">
        <v>114</v>
      </c>
      <c r="R3766" s="11">
        <v>42</v>
      </c>
      <c r="S3766" s="12">
        <v>12936</v>
      </c>
      <c r="T3766" s="13">
        <v>0.04</v>
      </c>
      <c r="U3766" s="12">
        <v>517.44000000000005</v>
      </c>
      <c r="V3766" s="12">
        <v>12418.56</v>
      </c>
      <c r="W3766" s="12">
        <v>99</v>
      </c>
      <c r="X3766" s="12">
        <v>24762</v>
      </c>
      <c r="Y3766" s="14">
        <f>+DAY('TABLA PRINCIPAL'!$B3766)</f>
        <v>29</v>
      </c>
      <c r="Z3766" s="14">
        <f>+MONTH('TABLA PRINCIPAL'!$B3766)</f>
        <v>11</v>
      </c>
      <c r="AA3766" s="14">
        <f>+YEAR('TABLA PRINCIPAL'!$B3766)</f>
        <v>2016</v>
      </c>
      <c r="AB3766" s="22" t="str">
        <f>+IF(Ventas_Oficina[[#This Row],[Total del pedido]]&gt;=100000,"SI","NO")</f>
        <v>NO</v>
      </c>
      <c r="AC3766" s="22" t="str">
        <f>+_xlfn.XLOOKUP(Ventas_Oficina[[#This Row],[Nº de artículo]],AUXILIAR!A3764:A8677,AUXILIAR!D3764:D8677,"Error",0)</f>
        <v>No enviado a tiempo</v>
      </c>
      <c r="AD3766" s="22" t="str">
        <f>+IF(AND(Ventas_Oficina[[#This Row],[Total]]&gt;75000,Ventas_Oficina[[#This Row],[Envio a tiempo]]="Enviado a tiempo"),"Buena Venta","Venta Mala")</f>
        <v>Venta Mala</v>
      </c>
    </row>
    <row r="3767" spans="1:30" x14ac:dyDescent="0.25">
      <c r="A3767" s="25">
        <v>1586981</v>
      </c>
      <c r="B3767" s="5">
        <v>42112</v>
      </c>
      <c r="C3767" s="6" t="s">
        <v>95</v>
      </c>
      <c r="D3767" s="6" t="s">
        <v>29</v>
      </c>
      <c r="E3767" s="6" t="s">
        <v>12</v>
      </c>
      <c r="F3767" s="6" t="s">
        <v>13</v>
      </c>
      <c r="G3767" s="6" t="s">
        <v>1010</v>
      </c>
      <c r="H3767" s="6" t="s">
        <v>14</v>
      </c>
      <c r="I3767" s="6" t="s">
        <v>1016</v>
      </c>
      <c r="J3767" s="6" t="s">
        <v>1035</v>
      </c>
      <c r="K3767" s="6" t="s">
        <v>1261</v>
      </c>
      <c r="L3767" s="6" t="s">
        <v>1265</v>
      </c>
      <c r="M3767" s="6" t="s">
        <v>1272</v>
      </c>
      <c r="N3767" s="5">
        <v>42113</v>
      </c>
      <c r="O3767" s="7">
        <v>882</v>
      </c>
      <c r="P3767" s="7">
        <v>2099</v>
      </c>
      <c r="Q3767" s="7">
        <v>1217</v>
      </c>
      <c r="R3767" s="6">
        <v>12</v>
      </c>
      <c r="S3767" s="7">
        <v>25188</v>
      </c>
      <c r="T3767" s="8">
        <v>0.02</v>
      </c>
      <c r="U3767" s="7">
        <v>503.76</v>
      </c>
      <c r="V3767" s="7">
        <v>24684.240000000002</v>
      </c>
      <c r="W3767" s="7">
        <v>481</v>
      </c>
      <c r="X3767" s="7">
        <v>16006</v>
      </c>
      <c r="Y3767" s="9">
        <f>+DAY('TABLA PRINCIPAL'!$B3767)</f>
        <v>18</v>
      </c>
      <c r="Z3767" s="9">
        <f>+MONTH('TABLA PRINCIPAL'!$B3767)</f>
        <v>4</v>
      </c>
      <c r="AA3767" s="9">
        <f>+YEAR('TABLA PRINCIPAL'!$B3767)</f>
        <v>2015</v>
      </c>
      <c r="AB3767" s="22" t="str">
        <f>+IF(Ventas_Oficina[[#This Row],[Total del pedido]]&gt;=100000,"SI","NO")</f>
        <v>NO</v>
      </c>
      <c r="AC3767" s="22" t="str">
        <f>+_xlfn.XLOOKUP(Ventas_Oficina[[#This Row],[Nº de artículo]],AUXILIAR!A3765:A8678,AUXILIAR!D3765:D8678,"Error",0)</f>
        <v>No enviado a tiempo</v>
      </c>
      <c r="AD3767" s="22" t="str">
        <f>+IF(AND(Ventas_Oficina[[#This Row],[Total]]&gt;75000,Ventas_Oficina[[#This Row],[Envio a tiempo]]="Enviado a tiempo"),"Buena Venta","Venta Mala")</f>
        <v>Venta Mala</v>
      </c>
    </row>
    <row r="3768" spans="1:30" x14ac:dyDescent="0.25">
      <c r="A3768" s="26">
        <v>1586981</v>
      </c>
      <c r="B3768" s="10">
        <v>42203</v>
      </c>
      <c r="C3768" s="11" t="s">
        <v>40</v>
      </c>
      <c r="D3768" s="11" t="s">
        <v>44</v>
      </c>
      <c r="E3768" s="11" t="s">
        <v>12</v>
      </c>
      <c r="F3768" s="11" t="s">
        <v>13</v>
      </c>
      <c r="G3768" s="11" t="s">
        <v>1010</v>
      </c>
      <c r="H3768" s="11" t="s">
        <v>42</v>
      </c>
      <c r="I3768" s="11" t="s">
        <v>1016</v>
      </c>
      <c r="J3768" s="11" t="s">
        <v>1085</v>
      </c>
      <c r="K3768" s="11" t="s">
        <v>1262</v>
      </c>
      <c r="L3768" s="11" t="s">
        <v>1265</v>
      </c>
      <c r="M3768" s="11" t="s">
        <v>1272</v>
      </c>
      <c r="N3768" s="10">
        <v>42205</v>
      </c>
      <c r="O3768" s="12">
        <v>384</v>
      </c>
      <c r="P3768" s="12">
        <v>630</v>
      </c>
      <c r="Q3768" s="12">
        <v>246</v>
      </c>
      <c r="R3768" s="11">
        <v>2</v>
      </c>
      <c r="S3768" s="12">
        <v>1260</v>
      </c>
      <c r="T3768" s="13">
        <v>0.03</v>
      </c>
      <c r="U3768" s="12">
        <v>37.799999999999997</v>
      </c>
      <c r="V3768" s="12">
        <v>1222.2</v>
      </c>
      <c r="W3768" s="12">
        <v>50</v>
      </c>
      <c r="X3768" s="12">
        <v>21469</v>
      </c>
      <c r="Y3768" s="14">
        <f>+DAY('TABLA PRINCIPAL'!$B3768)</f>
        <v>18</v>
      </c>
      <c r="Z3768" s="14">
        <f>+MONTH('TABLA PRINCIPAL'!$B3768)</f>
        <v>7</v>
      </c>
      <c r="AA3768" s="14">
        <f>+YEAR('TABLA PRINCIPAL'!$B3768)</f>
        <v>2015</v>
      </c>
      <c r="AB3768" s="22" t="str">
        <f>+IF(Ventas_Oficina[[#This Row],[Total del pedido]]&gt;=100000,"SI","NO")</f>
        <v>NO</v>
      </c>
      <c r="AC3768" s="22" t="str">
        <f>+_xlfn.XLOOKUP(Ventas_Oficina[[#This Row],[Nº de artículo]],AUXILIAR!A3766:A8679,AUXILIAR!D3766:D8679,"Error",0)</f>
        <v>No enviado a tiempo</v>
      </c>
      <c r="AD3768" s="22" t="str">
        <f>+IF(AND(Ventas_Oficina[[#This Row],[Total]]&gt;75000,Ventas_Oficina[[#This Row],[Envio a tiempo]]="Enviado a tiempo"),"Buena Venta","Venta Mala")</f>
        <v>Venta Mala</v>
      </c>
    </row>
    <row r="3769" spans="1:30" x14ac:dyDescent="0.25">
      <c r="A3769" s="25">
        <v>1587346</v>
      </c>
      <c r="B3769" s="5">
        <v>42504</v>
      </c>
      <c r="C3769" s="6" t="s">
        <v>611</v>
      </c>
      <c r="D3769" s="6" t="s">
        <v>425</v>
      </c>
      <c r="E3769" s="6" t="s">
        <v>4</v>
      </c>
      <c r="F3769" s="6" t="s">
        <v>5</v>
      </c>
      <c r="G3769" s="6" t="s">
        <v>1008</v>
      </c>
      <c r="H3769" s="6" t="s">
        <v>106</v>
      </c>
      <c r="I3769" s="6" t="s">
        <v>1016</v>
      </c>
      <c r="J3769" s="6" t="s">
        <v>1056</v>
      </c>
      <c r="K3769" s="6" t="s">
        <v>1261</v>
      </c>
      <c r="L3769" s="6" t="s">
        <v>1267</v>
      </c>
      <c r="M3769" s="6" t="s">
        <v>1272</v>
      </c>
      <c r="N3769" s="5">
        <v>42506</v>
      </c>
      <c r="O3769" s="7">
        <v>352</v>
      </c>
      <c r="P3769" s="7">
        <v>568</v>
      </c>
      <c r="Q3769" s="7">
        <v>216</v>
      </c>
      <c r="R3769" s="6">
        <v>33</v>
      </c>
      <c r="S3769" s="7">
        <v>18744</v>
      </c>
      <c r="T3769" s="8">
        <v>0.05</v>
      </c>
      <c r="U3769" s="7">
        <v>937.2</v>
      </c>
      <c r="V3769" s="7">
        <v>17806.8</v>
      </c>
      <c r="W3769" s="7">
        <v>139</v>
      </c>
      <c r="X3769" s="7">
        <v>12884</v>
      </c>
      <c r="Y3769" s="9">
        <f>+DAY('TABLA PRINCIPAL'!$B3769)</f>
        <v>14</v>
      </c>
      <c r="Z3769" s="9">
        <f>+MONTH('TABLA PRINCIPAL'!$B3769)</f>
        <v>5</v>
      </c>
      <c r="AA3769" s="9">
        <f>+YEAR('TABLA PRINCIPAL'!$B3769)</f>
        <v>2016</v>
      </c>
      <c r="AB3769" s="22" t="str">
        <f>+IF(Ventas_Oficina[[#This Row],[Total del pedido]]&gt;=100000,"SI","NO")</f>
        <v>NO</v>
      </c>
      <c r="AC3769" s="22" t="str">
        <f>+_xlfn.XLOOKUP(Ventas_Oficina[[#This Row],[Nº de artículo]],AUXILIAR!A3767:A8680,AUXILIAR!D3767:D8680,"Error",0)</f>
        <v>Enviado a tiempo</v>
      </c>
      <c r="AD3769" s="22" t="str">
        <f>+IF(AND(Ventas_Oficina[[#This Row],[Total]]&gt;75000,Ventas_Oficina[[#This Row],[Envio a tiempo]]="Enviado a tiempo"),"Buena Venta","Venta Mala")</f>
        <v>Venta Mala</v>
      </c>
    </row>
    <row r="3770" spans="1:30" x14ac:dyDescent="0.25">
      <c r="A3770" s="26">
        <v>1587346</v>
      </c>
      <c r="B3770" s="10">
        <v>42298</v>
      </c>
      <c r="C3770" s="11" t="s">
        <v>80</v>
      </c>
      <c r="D3770" s="11" t="s">
        <v>81</v>
      </c>
      <c r="E3770" s="11" t="s">
        <v>4</v>
      </c>
      <c r="F3770" s="11" t="s">
        <v>5</v>
      </c>
      <c r="G3770" s="11" t="s">
        <v>1008</v>
      </c>
      <c r="H3770" s="11" t="s">
        <v>34</v>
      </c>
      <c r="I3770" s="11" t="s">
        <v>1014</v>
      </c>
      <c r="J3770" s="11" t="s">
        <v>1072</v>
      </c>
      <c r="K3770" s="11" t="s">
        <v>1261</v>
      </c>
      <c r="L3770" s="11" t="s">
        <v>1267</v>
      </c>
      <c r="M3770" s="11" t="s">
        <v>1272</v>
      </c>
      <c r="N3770" s="10">
        <v>42300</v>
      </c>
      <c r="O3770" s="12">
        <v>194</v>
      </c>
      <c r="P3770" s="12">
        <v>308</v>
      </c>
      <c r="Q3770" s="12">
        <v>114</v>
      </c>
      <c r="R3770" s="11">
        <v>31</v>
      </c>
      <c r="S3770" s="12">
        <v>9548</v>
      </c>
      <c r="T3770" s="13">
        <v>0.08</v>
      </c>
      <c r="U3770" s="12">
        <v>763.84</v>
      </c>
      <c r="V3770" s="12">
        <v>8784.16</v>
      </c>
      <c r="W3770" s="12">
        <v>99</v>
      </c>
      <c r="X3770" s="12">
        <v>1486</v>
      </c>
      <c r="Y3770" s="14">
        <f>+DAY('TABLA PRINCIPAL'!$B3770)</f>
        <v>21</v>
      </c>
      <c r="Z3770" s="14">
        <f>+MONTH('TABLA PRINCIPAL'!$B3770)</f>
        <v>10</v>
      </c>
      <c r="AA3770" s="14">
        <f>+YEAR('TABLA PRINCIPAL'!$B3770)</f>
        <v>2015</v>
      </c>
      <c r="AB3770" s="22" t="str">
        <f>+IF(Ventas_Oficina[[#This Row],[Total del pedido]]&gt;=100000,"SI","NO")</f>
        <v>NO</v>
      </c>
      <c r="AC3770" s="22" t="str">
        <f>+_xlfn.XLOOKUP(Ventas_Oficina[[#This Row],[Nº de artículo]],AUXILIAR!A3768:A8681,AUXILIAR!D3768:D8681,"Error",0)</f>
        <v>Enviado a tiempo</v>
      </c>
      <c r="AD3770" s="22" t="str">
        <f>+IF(AND(Ventas_Oficina[[#This Row],[Total]]&gt;75000,Ventas_Oficina[[#This Row],[Envio a tiempo]]="Enviado a tiempo"),"Buena Venta","Venta Mala")</f>
        <v>Venta Mala</v>
      </c>
    </row>
    <row r="3771" spans="1:30" x14ac:dyDescent="0.25">
      <c r="A3771" s="25">
        <v>1587346</v>
      </c>
      <c r="B3771" s="5">
        <v>42318</v>
      </c>
      <c r="C3771" s="6" t="s">
        <v>240</v>
      </c>
      <c r="D3771" s="6" t="s">
        <v>68</v>
      </c>
      <c r="E3771" s="6" t="s">
        <v>12</v>
      </c>
      <c r="F3771" s="6" t="s">
        <v>13</v>
      </c>
      <c r="G3771" s="6" t="s">
        <v>1010</v>
      </c>
      <c r="H3771" s="6" t="s">
        <v>14</v>
      </c>
      <c r="I3771" s="6" t="s">
        <v>1014</v>
      </c>
      <c r="J3771" s="6" t="s">
        <v>1032</v>
      </c>
      <c r="K3771" s="6" t="s">
        <v>1261</v>
      </c>
      <c r="L3771" s="6" t="s">
        <v>1267</v>
      </c>
      <c r="M3771" s="6" t="s">
        <v>1272</v>
      </c>
      <c r="N3771" s="5">
        <v>42320</v>
      </c>
      <c r="O3771" s="7">
        <v>159</v>
      </c>
      <c r="P3771" s="7">
        <v>261</v>
      </c>
      <c r="Q3771" s="7">
        <v>102</v>
      </c>
      <c r="R3771" s="6">
        <v>38</v>
      </c>
      <c r="S3771" s="7">
        <v>9918</v>
      </c>
      <c r="T3771" s="8">
        <v>0.09</v>
      </c>
      <c r="U3771" s="7">
        <v>892.62</v>
      </c>
      <c r="V3771" s="7">
        <v>9025.3799999999992</v>
      </c>
      <c r="W3771" s="7">
        <v>50</v>
      </c>
      <c r="X3771" s="7">
        <v>11795</v>
      </c>
      <c r="Y3771" s="9">
        <f>+DAY('TABLA PRINCIPAL'!$B3771)</f>
        <v>10</v>
      </c>
      <c r="Z3771" s="9">
        <f>+MONTH('TABLA PRINCIPAL'!$B3771)</f>
        <v>11</v>
      </c>
      <c r="AA3771" s="9">
        <f>+YEAR('TABLA PRINCIPAL'!$B3771)</f>
        <v>2015</v>
      </c>
      <c r="AB3771" s="22" t="str">
        <f>+IF(Ventas_Oficina[[#This Row],[Total del pedido]]&gt;=100000,"SI","NO")</f>
        <v>NO</v>
      </c>
      <c r="AC3771" s="22" t="str">
        <f>+_xlfn.XLOOKUP(Ventas_Oficina[[#This Row],[Nº de artículo]],AUXILIAR!A3769:A8682,AUXILIAR!D3769:D8682,"Error",0)</f>
        <v>Enviado a tiempo</v>
      </c>
      <c r="AD3771" s="22" t="str">
        <f>+IF(AND(Ventas_Oficina[[#This Row],[Total]]&gt;75000,Ventas_Oficina[[#This Row],[Envio a tiempo]]="Enviado a tiempo"),"Buena Venta","Venta Mala")</f>
        <v>Venta Mala</v>
      </c>
    </row>
    <row r="3772" spans="1:30" x14ac:dyDescent="0.25">
      <c r="A3772" s="26">
        <v>1587346</v>
      </c>
      <c r="B3772" s="10">
        <v>42521</v>
      </c>
      <c r="C3772" s="11" t="s">
        <v>891</v>
      </c>
      <c r="D3772" s="11" t="s">
        <v>133</v>
      </c>
      <c r="E3772" s="11" t="s">
        <v>12</v>
      </c>
      <c r="F3772" s="11" t="s">
        <v>13</v>
      </c>
      <c r="G3772" s="11" t="s">
        <v>1009</v>
      </c>
      <c r="H3772" s="11" t="s">
        <v>42</v>
      </c>
      <c r="I3772" s="11" t="s">
        <v>1015</v>
      </c>
      <c r="J3772" s="11" t="s">
        <v>1072</v>
      </c>
      <c r="K3772" s="11" t="s">
        <v>1261</v>
      </c>
      <c r="L3772" s="11" t="s">
        <v>1265</v>
      </c>
      <c r="M3772" s="11" t="s">
        <v>1272</v>
      </c>
      <c r="N3772" s="10">
        <v>42523</v>
      </c>
      <c r="O3772" s="12">
        <v>194</v>
      </c>
      <c r="P3772" s="12">
        <v>308</v>
      </c>
      <c r="Q3772" s="12">
        <v>114</v>
      </c>
      <c r="R3772" s="11">
        <v>9</v>
      </c>
      <c r="S3772" s="12">
        <v>2772</v>
      </c>
      <c r="T3772" s="13">
        <v>0.05</v>
      </c>
      <c r="U3772" s="12">
        <v>138.6</v>
      </c>
      <c r="V3772" s="12">
        <v>2633.4</v>
      </c>
      <c r="W3772" s="12">
        <v>99</v>
      </c>
      <c r="X3772" s="12">
        <v>11871</v>
      </c>
      <c r="Y3772" s="14">
        <f>+DAY('TABLA PRINCIPAL'!$B3772)</f>
        <v>31</v>
      </c>
      <c r="Z3772" s="14">
        <f>+MONTH('TABLA PRINCIPAL'!$B3772)</f>
        <v>5</v>
      </c>
      <c r="AA3772" s="14">
        <f>+YEAR('TABLA PRINCIPAL'!$B3772)</f>
        <v>2016</v>
      </c>
      <c r="AB3772" s="22" t="str">
        <f>+IF(Ventas_Oficina[[#This Row],[Total del pedido]]&gt;=100000,"SI","NO")</f>
        <v>NO</v>
      </c>
      <c r="AC3772" s="22" t="str">
        <f>+_xlfn.XLOOKUP(Ventas_Oficina[[#This Row],[Nº de artículo]],AUXILIAR!A3770:A8683,AUXILIAR!D3770:D8683,"Error",0)</f>
        <v>Enviado a tiempo</v>
      </c>
      <c r="AD3772" s="22" t="str">
        <f>+IF(AND(Ventas_Oficina[[#This Row],[Total]]&gt;75000,Ventas_Oficina[[#This Row],[Envio a tiempo]]="Enviado a tiempo"),"Buena Venta","Venta Mala")</f>
        <v>Venta Mala</v>
      </c>
    </row>
    <row r="3773" spans="1:30" x14ac:dyDescent="0.25">
      <c r="A3773" s="25">
        <v>1587346</v>
      </c>
      <c r="B3773" s="5">
        <v>42700</v>
      </c>
      <c r="C3773" s="6" t="s">
        <v>69</v>
      </c>
      <c r="D3773" s="6" t="s">
        <v>23</v>
      </c>
      <c r="E3773" s="6" t="s">
        <v>4</v>
      </c>
      <c r="F3773" s="6" t="s">
        <v>5</v>
      </c>
      <c r="G3773" s="6" t="s">
        <v>1008</v>
      </c>
      <c r="H3773" s="6" t="s">
        <v>24</v>
      </c>
      <c r="I3773" s="6" t="s">
        <v>1015</v>
      </c>
      <c r="J3773" s="6" t="s">
        <v>1060</v>
      </c>
      <c r="K3773" s="6" t="s">
        <v>1261</v>
      </c>
      <c r="L3773" s="6" t="s">
        <v>1267</v>
      </c>
      <c r="M3773" s="6" t="s">
        <v>1272</v>
      </c>
      <c r="N3773" s="5">
        <v>42702</v>
      </c>
      <c r="O3773" s="7">
        <v>1388</v>
      </c>
      <c r="P3773" s="7">
        <v>2238</v>
      </c>
      <c r="Q3773" s="7">
        <v>850</v>
      </c>
      <c r="R3773" s="6">
        <v>33</v>
      </c>
      <c r="S3773" s="7">
        <v>73854</v>
      </c>
      <c r="T3773" s="8">
        <v>7.0000000000000007E-2</v>
      </c>
      <c r="U3773" s="7">
        <v>5169.7800000000007</v>
      </c>
      <c r="V3773" s="7">
        <v>68684.22</v>
      </c>
      <c r="W3773" s="7">
        <v>1510</v>
      </c>
      <c r="X3773" s="7">
        <v>92183</v>
      </c>
      <c r="Y3773" s="9">
        <f>+DAY('TABLA PRINCIPAL'!$B3773)</f>
        <v>26</v>
      </c>
      <c r="Z3773" s="9">
        <f>+MONTH('TABLA PRINCIPAL'!$B3773)</f>
        <v>11</v>
      </c>
      <c r="AA3773" s="9">
        <f>+YEAR('TABLA PRINCIPAL'!$B3773)</f>
        <v>2016</v>
      </c>
      <c r="AB3773" s="22" t="str">
        <f>+IF(Ventas_Oficina[[#This Row],[Total del pedido]]&gt;=100000,"SI","NO")</f>
        <v>NO</v>
      </c>
      <c r="AC3773" s="22" t="str">
        <f>+_xlfn.XLOOKUP(Ventas_Oficina[[#This Row],[Nº de artículo]],AUXILIAR!A3771:A8684,AUXILIAR!D3771:D8684,"Error",0)</f>
        <v>Enviado a tiempo</v>
      </c>
      <c r="AD3773" s="22" t="str">
        <f>+IF(AND(Ventas_Oficina[[#This Row],[Total]]&gt;75000,Ventas_Oficina[[#This Row],[Envio a tiempo]]="Enviado a tiempo"),"Buena Venta","Venta Mala")</f>
        <v>Buena Venta</v>
      </c>
    </row>
    <row r="3774" spans="1:30" x14ac:dyDescent="0.25">
      <c r="A3774" s="26">
        <v>1587711</v>
      </c>
      <c r="B3774" s="10">
        <v>42657</v>
      </c>
      <c r="C3774" s="11" t="s">
        <v>453</v>
      </c>
      <c r="D3774" s="11" t="s">
        <v>19</v>
      </c>
      <c r="E3774" s="11" t="s">
        <v>4</v>
      </c>
      <c r="F3774" s="11" t="s">
        <v>5</v>
      </c>
      <c r="G3774" s="11" t="s">
        <v>1008</v>
      </c>
      <c r="H3774" s="11" t="s">
        <v>6</v>
      </c>
      <c r="I3774" s="11" t="s">
        <v>1016</v>
      </c>
      <c r="J3774" s="11" t="s">
        <v>1126</v>
      </c>
      <c r="K3774" s="11" t="s">
        <v>1261</v>
      </c>
      <c r="L3774" s="11" t="s">
        <v>1267</v>
      </c>
      <c r="M3774" s="11" t="s">
        <v>1273</v>
      </c>
      <c r="N3774" s="10">
        <v>42662</v>
      </c>
      <c r="O3774" s="12">
        <v>3202</v>
      </c>
      <c r="P3774" s="12">
        <v>15248</v>
      </c>
      <c r="Q3774" s="12">
        <v>12046</v>
      </c>
      <c r="R3774" s="11">
        <v>49</v>
      </c>
      <c r="S3774" s="12">
        <v>747152</v>
      </c>
      <c r="T3774" s="13">
        <v>0.03</v>
      </c>
      <c r="U3774" s="12">
        <v>22414.559999999998</v>
      </c>
      <c r="V3774" s="12">
        <v>724737.44</v>
      </c>
      <c r="W3774" s="12">
        <v>400</v>
      </c>
      <c r="X3774" s="12">
        <v>265025</v>
      </c>
      <c r="Y3774" s="14">
        <f>+DAY('TABLA PRINCIPAL'!$B3774)</f>
        <v>14</v>
      </c>
      <c r="Z3774" s="14">
        <f>+MONTH('TABLA PRINCIPAL'!$B3774)</f>
        <v>10</v>
      </c>
      <c r="AA3774" s="14">
        <f>+YEAR('TABLA PRINCIPAL'!$B3774)</f>
        <v>2016</v>
      </c>
      <c r="AB3774" s="22" t="str">
        <f>+IF(Ventas_Oficina[[#This Row],[Total del pedido]]&gt;=100000,"SI","NO")</f>
        <v>SI</v>
      </c>
      <c r="AC3774" s="22" t="str">
        <f>+_xlfn.XLOOKUP(Ventas_Oficina[[#This Row],[Nº de artículo]],AUXILIAR!A3772:A8685,AUXILIAR!D3772:D8685,"Error",0)</f>
        <v>Enviado a tiempo</v>
      </c>
      <c r="AD3774" s="22" t="str">
        <f>+IF(AND(Ventas_Oficina[[#This Row],[Total]]&gt;75000,Ventas_Oficina[[#This Row],[Envio a tiempo]]="Enviado a tiempo"),"Buena Venta","Venta Mala")</f>
        <v>Buena Venta</v>
      </c>
    </row>
    <row r="3775" spans="1:30" x14ac:dyDescent="0.25">
      <c r="A3775" s="25">
        <v>1588076</v>
      </c>
      <c r="B3775" s="5">
        <v>42524</v>
      </c>
      <c r="C3775" s="6" t="s">
        <v>49</v>
      </c>
      <c r="D3775" s="6" t="s">
        <v>152</v>
      </c>
      <c r="E3775" s="6" t="s">
        <v>4</v>
      </c>
      <c r="F3775" s="6" t="s">
        <v>5</v>
      </c>
      <c r="G3775" s="6" t="s">
        <v>1008</v>
      </c>
      <c r="H3775" s="6" t="s">
        <v>39</v>
      </c>
      <c r="I3775" s="6" t="s">
        <v>1014</v>
      </c>
      <c r="J3775" s="6" t="s">
        <v>1061</v>
      </c>
      <c r="K3775" s="6" t="s">
        <v>1261</v>
      </c>
      <c r="L3775" s="6" t="s">
        <v>1265</v>
      </c>
      <c r="M3775" s="6" t="s">
        <v>1272</v>
      </c>
      <c r="N3775" s="5">
        <v>42526</v>
      </c>
      <c r="O3775" s="7">
        <v>94</v>
      </c>
      <c r="P3775" s="7">
        <v>208</v>
      </c>
      <c r="Q3775" s="7">
        <v>114</v>
      </c>
      <c r="R3775" s="6">
        <v>1</v>
      </c>
      <c r="S3775" s="7">
        <v>208</v>
      </c>
      <c r="T3775" s="8">
        <v>0</v>
      </c>
      <c r="U3775" s="7">
        <v>0</v>
      </c>
      <c r="V3775" s="7">
        <v>208</v>
      </c>
      <c r="W3775" s="7">
        <v>256</v>
      </c>
      <c r="X3775" s="7">
        <v>668</v>
      </c>
      <c r="Y3775" s="9">
        <f>+DAY('TABLA PRINCIPAL'!$B3775)</f>
        <v>3</v>
      </c>
      <c r="Z3775" s="9">
        <f>+MONTH('TABLA PRINCIPAL'!$B3775)</f>
        <v>6</v>
      </c>
      <c r="AA3775" s="9">
        <f>+YEAR('TABLA PRINCIPAL'!$B3775)</f>
        <v>2016</v>
      </c>
      <c r="AB3775" s="22" t="str">
        <f>+IF(Ventas_Oficina[[#This Row],[Total del pedido]]&gt;=100000,"SI","NO")</f>
        <v>NO</v>
      </c>
      <c r="AC3775" s="22" t="str">
        <f>+_xlfn.XLOOKUP(Ventas_Oficina[[#This Row],[Nº de artículo]],AUXILIAR!A3773:A8686,AUXILIAR!D3773:D8686,"Error",0)</f>
        <v>Enviado a tiempo</v>
      </c>
      <c r="AD3775" s="22" t="str">
        <f>+IF(AND(Ventas_Oficina[[#This Row],[Total]]&gt;75000,Ventas_Oficina[[#This Row],[Envio a tiempo]]="Enviado a tiempo"),"Buena Venta","Venta Mala")</f>
        <v>Venta Mala</v>
      </c>
    </row>
    <row r="3776" spans="1:30" x14ac:dyDescent="0.25">
      <c r="A3776" s="26">
        <v>1588076</v>
      </c>
      <c r="B3776" s="10">
        <v>42478</v>
      </c>
      <c r="C3776" s="11" t="s">
        <v>892</v>
      </c>
      <c r="D3776" s="11" t="s">
        <v>46</v>
      </c>
      <c r="E3776" s="11" t="s">
        <v>4</v>
      </c>
      <c r="F3776" s="11" t="s">
        <v>5</v>
      </c>
      <c r="G3776" s="11" t="s">
        <v>1007</v>
      </c>
      <c r="H3776" s="11" t="s">
        <v>9</v>
      </c>
      <c r="I3776" s="11" t="s">
        <v>1015</v>
      </c>
      <c r="J3776" s="11" t="s">
        <v>1061</v>
      </c>
      <c r="K3776" s="11" t="s">
        <v>1261</v>
      </c>
      <c r="L3776" s="11" t="s">
        <v>1265</v>
      </c>
      <c r="M3776" s="11" t="s">
        <v>1273</v>
      </c>
      <c r="N3776" s="10">
        <v>42479</v>
      </c>
      <c r="O3776" s="12">
        <v>94</v>
      </c>
      <c r="P3776" s="12">
        <v>208</v>
      </c>
      <c r="Q3776" s="12">
        <v>114</v>
      </c>
      <c r="R3776" s="11">
        <v>8</v>
      </c>
      <c r="S3776" s="12">
        <v>1664</v>
      </c>
      <c r="T3776" s="13">
        <v>0</v>
      </c>
      <c r="U3776" s="12">
        <v>0</v>
      </c>
      <c r="V3776" s="12">
        <v>1664</v>
      </c>
      <c r="W3776" s="12">
        <v>256</v>
      </c>
      <c r="X3776" s="12">
        <v>668</v>
      </c>
      <c r="Y3776" s="14">
        <f>+DAY('TABLA PRINCIPAL'!$B3776)</f>
        <v>18</v>
      </c>
      <c r="Z3776" s="14">
        <f>+MONTH('TABLA PRINCIPAL'!$B3776)</f>
        <v>4</v>
      </c>
      <c r="AA3776" s="14">
        <f>+YEAR('TABLA PRINCIPAL'!$B3776)</f>
        <v>2016</v>
      </c>
      <c r="AB3776" s="22" t="str">
        <f>+IF(Ventas_Oficina[[#This Row],[Total del pedido]]&gt;=100000,"SI","NO")</f>
        <v>NO</v>
      </c>
      <c r="AC3776" s="22" t="str">
        <f>+_xlfn.XLOOKUP(Ventas_Oficina[[#This Row],[Nº de artículo]],AUXILIAR!A3774:A8687,AUXILIAR!D3774:D8687,"Error",0)</f>
        <v>Enviado a tiempo</v>
      </c>
      <c r="AD3776" s="22" t="str">
        <f>+IF(AND(Ventas_Oficina[[#This Row],[Total]]&gt;75000,Ventas_Oficina[[#This Row],[Envio a tiempo]]="Enviado a tiempo"),"Buena Venta","Venta Mala")</f>
        <v>Venta Mala</v>
      </c>
    </row>
    <row r="3777" spans="1:30" x14ac:dyDescent="0.25">
      <c r="A3777" s="25">
        <v>1588076</v>
      </c>
      <c r="B3777" s="5">
        <v>42435</v>
      </c>
      <c r="C3777" s="6" t="s">
        <v>608</v>
      </c>
      <c r="D3777" s="6" t="s">
        <v>520</v>
      </c>
      <c r="E3777" s="6" t="s">
        <v>4</v>
      </c>
      <c r="F3777" s="6" t="s">
        <v>5</v>
      </c>
      <c r="G3777" s="6" t="s">
        <v>1010</v>
      </c>
      <c r="H3777" s="6" t="s">
        <v>106</v>
      </c>
      <c r="I3777" s="6" t="s">
        <v>1015</v>
      </c>
      <c r="J3777" s="6" t="s">
        <v>1061</v>
      </c>
      <c r="K3777" s="6" t="s">
        <v>1261</v>
      </c>
      <c r="L3777" s="6" t="s">
        <v>1265</v>
      </c>
      <c r="M3777" s="6" t="s">
        <v>1272</v>
      </c>
      <c r="N3777" s="5">
        <v>42436</v>
      </c>
      <c r="O3777" s="7">
        <v>94</v>
      </c>
      <c r="P3777" s="7">
        <v>208</v>
      </c>
      <c r="Q3777" s="7">
        <v>114</v>
      </c>
      <c r="R3777" s="6">
        <v>16</v>
      </c>
      <c r="S3777" s="7">
        <v>3328</v>
      </c>
      <c r="T3777" s="8">
        <v>0.02</v>
      </c>
      <c r="U3777" s="7">
        <v>66.56</v>
      </c>
      <c r="V3777" s="7">
        <v>3261.44</v>
      </c>
      <c r="W3777" s="7">
        <v>256</v>
      </c>
      <c r="X3777" s="7">
        <v>668</v>
      </c>
      <c r="Y3777" s="9">
        <f>+DAY('TABLA PRINCIPAL'!$B3777)</f>
        <v>6</v>
      </c>
      <c r="Z3777" s="9">
        <f>+MONTH('TABLA PRINCIPAL'!$B3777)</f>
        <v>3</v>
      </c>
      <c r="AA3777" s="9">
        <f>+YEAR('TABLA PRINCIPAL'!$B3777)</f>
        <v>2016</v>
      </c>
      <c r="AB3777" s="22" t="str">
        <f>+IF(Ventas_Oficina[[#This Row],[Total del pedido]]&gt;=100000,"SI","NO")</f>
        <v>NO</v>
      </c>
      <c r="AC3777" s="22" t="str">
        <f>+_xlfn.XLOOKUP(Ventas_Oficina[[#This Row],[Nº de artículo]],AUXILIAR!A3775:A8688,AUXILIAR!D3775:D8688,"Error",0)</f>
        <v>No enviado a tiempo</v>
      </c>
      <c r="AD3777" s="22" t="str">
        <f>+IF(AND(Ventas_Oficina[[#This Row],[Total]]&gt;75000,Ventas_Oficina[[#This Row],[Envio a tiempo]]="Enviado a tiempo"),"Buena Venta","Venta Mala")</f>
        <v>Venta Mala</v>
      </c>
    </row>
    <row r="3778" spans="1:30" x14ac:dyDescent="0.25">
      <c r="A3778" s="26">
        <v>1588442</v>
      </c>
      <c r="B3778" s="10">
        <v>41965</v>
      </c>
      <c r="C3778" s="11" t="s">
        <v>392</v>
      </c>
      <c r="D3778" s="11" t="s">
        <v>46</v>
      </c>
      <c r="E3778" s="11" t="s">
        <v>4</v>
      </c>
      <c r="F3778" s="11" t="s">
        <v>5</v>
      </c>
      <c r="G3778" s="11" t="s">
        <v>1007</v>
      </c>
      <c r="H3778" s="11" t="s">
        <v>9</v>
      </c>
      <c r="I3778" s="11" t="s">
        <v>1016</v>
      </c>
      <c r="J3778" s="11" t="s">
        <v>1046</v>
      </c>
      <c r="K3778" s="11" t="s">
        <v>1262</v>
      </c>
      <c r="L3778" s="11" t="s">
        <v>1270</v>
      </c>
      <c r="M3778" s="11" t="s">
        <v>1274</v>
      </c>
      <c r="N3778" s="10">
        <v>41967</v>
      </c>
      <c r="O3778" s="12">
        <v>519</v>
      </c>
      <c r="P3778" s="12">
        <v>1298</v>
      </c>
      <c r="Q3778" s="12">
        <v>779</v>
      </c>
      <c r="R3778" s="11">
        <v>44</v>
      </c>
      <c r="S3778" s="12">
        <v>57112</v>
      </c>
      <c r="T3778" s="13">
        <v>0.03</v>
      </c>
      <c r="U3778" s="12">
        <v>1713.36</v>
      </c>
      <c r="V3778" s="12">
        <v>55398.64</v>
      </c>
      <c r="W3778" s="12">
        <v>314</v>
      </c>
      <c r="X3778" s="12">
        <v>29263</v>
      </c>
      <c r="Y3778" s="14">
        <f>+DAY('TABLA PRINCIPAL'!$B3778)</f>
        <v>22</v>
      </c>
      <c r="Z3778" s="14">
        <f>+MONTH('TABLA PRINCIPAL'!$B3778)</f>
        <v>11</v>
      </c>
      <c r="AA3778" s="14">
        <f>+YEAR('TABLA PRINCIPAL'!$B3778)</f>
        <v>2014</v>
      </c>
      <c r="AB3778" s="22" t="str">
        <f>+IF(Ventas_Oficina[[#This Row],[Total del pedido]]&gt;=100000,"SI","NO")</f>
        <v>NO</v>
      </c>
      <c r="AC3778" s="22" t="str">
        <f>+_xlfn.XLOOKUP(Ventas_Oficina[[#This Row],[Nº de artículo]],AUXILIAR!A3776:A8689,AUXILIAR!D3776:D8689,"Error",0)</f>
        <v>Enviado a tiempo</v>
      </c>
      <c r="AD3778" s="22" t="str">
        <f>+IF(AND(Ventas_Oficina[[#This Row],[Total]]&gt;75000,Ventas_Oficina[[#This Row],[Envio a tiempo]]="Enviado a tiempo"),"Buena Venta","Venta Mala")</f>
        <v>Venta Mala</v>
      </c>
    </row>
    <row r="3779" spans="1:30" x14ac:dyDescent="0.25">
      <c r="A3779" s="25">
        <v>1588807</v>
      </c>
      <c r="B3779" s="5">
        <v>42586</v>
      </c>
      <c r="C3779" s="6" t="s">
        <v>636</v>
      </c>
      <c r="D3779" s="6" t="s">
        <v>46</v>
      </c>
      <c r="E3779" s="6" t="s">
        <v>4</v>
      </c>
      <c r="F3779" s="6" t="s">
        <v>5</v>
      </c>
      <c r="G3779" s="6" t="s">
        <v>1009</v>
      </c>
      <c r="H3779" s="6" t="s">
        <v>9</v>
      </c>
      <c r="I3779" s="6" t="s">
        <v>1012</v>
      </c>
      <c r="J3779" s="6" t="s">
        <v>1056</v>
      </c>
      <c r="K3779" s="6" t="s">
        <v>1261</v>
      </c>
      <c r="L3779" s="6" t="s">
        <v>1265</v>
      </c>
      <c r="M3779" s="6" t="s">
        <v>1272</v>
      </c>
      <c r="N3779" s="5">
        <v>42588</v>
      </c>
      <c r="O3779" s="7">
        <v>352</v>
      </c>
      <c r="P3779" s="7">
        <v>568</v>
      </c>
      <c r="Q3779" s="7">
        <v>216</v>
      </c>
      <c r="R3779" s="6">
        <v>34</v>
      </c>
      <c r="S3779" s="7">
        <v>19312</v>
      </c>
      <c r="T3779" s="8">
        <v>0.03</v>
      </c>
      <c r="U3779" s="7">
        <v>579.36</v>
      </c>
      <c r="V3779" s="7">
        <v>18732.64</v>
      </c>
      <c r="W3779" s="7">
        <v>139</v>
      </c>
      <c r="X3779" s="7">
        <v>3359</v>
      </c>
      <c r="Y3779" s="9">
        <f>+DAY('TABLA PRINCIPAL'!$B3779)</f>
        <v>4</v>
      </c>
      <c r="Z3779" s="9">
        <f>+MONTH('TABLA PRINCIPAL'!$B3779)</f>
        <v>8</v>
      </c>
      <c r="AA3779" s="9">
        <f>+YEAR('TABLA PRINCIPAL'!$B3779)</f>
        <v>2016</v>
      </c>
      <c r="AB3779" s="22" t="str">
        <f>+IF(Ventas_Oficina[[#This Row],[Total del pedido]]&gt;=100000,"SI","NO")</f>
        <v>NO</v>
      </c>
      <c r="AC3779" s="22" t="str">
        <f>+_xlfn.XLOOKUP(Ventas_Oficina[[#This Row],[Nº de artículo]],AUXILIAR!A3777:A8690,AUXILIAR!D3777:D8690,"Error",0)</f>
        <v>Enviado a tiempo</v>
      </c>
      <c r="AD3779" s="22" t="str">
        <f>+IF(AND(Ventas_Oficina[[#This Row],[Total]]&gt;75000,Ventas_Oficina[[#This Row],[Envio a tiempo]]="Enviado a tiempo"),"Buena Venta","Venta Mala")</f>
        <v>Venta Mala</v>
      </c>
    </row>
    <row r="3780" spans="1:30" x14ac:dyDescent="0.25">
      <c r="A3780" s="26">
        <v>1588807</v>
      </c>
      <c r="B3780" s="10">
        <v>42641</v>
      </c>
      <c r="C3780" s="11" t="s">
        <v>195</v>
      </c>
      <c r="D3780" s="11" t="s">
        <v>33</v>
      </c>
      <c r="E3780" s="11" t="s">
        <v>4</v>
      </c>
      <c r="F3780" s="11" t="s">
        <v>5</v>
      </c>
      <c r="G3780" s="11" t="s">
        <v>1007</v>
      </c>
      <c r="H3780" s="11" t="s">
        <v>34</v>
      </c>
      <c r="I3780" s="11" t="s">
        <v>1012</v>
      </c>
      <c r="J3780" s="11" t="s">
        <v>1121</v>
      </c>
      <c r="K3780" s="11" t="s">
        <v>1261</v>
      </c>
      <c r="L3780" s="11" t="s">
        <v>1267</v>
      </c>
      <c r="M3780" s="11" t="s">
        <v>1272</v>
      </c>
      <c r="N3780" s="10">
        <v>42643</v>
      </c>
      <c r="O3780" s="12">
        <v>892</v>
      </c>
      <c r="P3780" s="12">
        <v>2974</v>
      </c>
      <c r="Q3780" s="12">
        <v>2082</v>
      </c>
      <c r="R3780" s="11">
        <v>35</v>
      </c>
      <c r="S3780" s="12">
        <v>104090</v>
      </c>
      <c r="T3780" s="13">
        <v>0.01</v>
      </c>
      <c r="U3780" s="12">
        <v>1040.9000000000001</v>
      </c>
      <c r="V3780" s="12">
        <v>103049.1</v>
      </c>
      <c r="W3780" s="12">
        <v>664</v>
      </c>
      <c r="X3780" s="12">
        <v>90150</v>
      </c>
      <c r="Y3780" s="14">
        <f>+DAY('TABLA PRINCIPAL'!$B3780)</f>
        <v>28</v>
      </c>
      <c r="Z3780" s="14">
        <f>+MONTH('TABLA PRINCIPAL'!$B3780)</f>
        <v>9</v>
      </c>
      <c r="AA3780" s="14">
        <f>+YEAR('TABLA PRINCIPAL'!$B3780)</f>
        <v>2016</v>
      </c>
      <c r="AB3780" s="22" t="str">
        <f>+IF(Ventas_Oficina[[#This Row],[Total del pedido]]&gt;=100000,"SI","NO")</f>
        <v>SI</v>
      </c>
      <c r="AC3780" s="22" t="str">
        <f>+_xlfn.XLOOKUP(Ventas_Oficina[[#This Row],[Nº de artículo]],AUXILIAR!A3778:A8691,AUXILIAR!D3778:D8691,"Error",0)</f>
        <v>Enviado a tiempo</v>
      </c>
      <c r="AD3780" s="22" t="str">
        <f>+IF(AND(Ventas_Oficina[[#This Row],[Total]]&gt;75000,Ventas_Oficina[[#This Row],[Envio a tiempo]]="Enviado a tiempo"),"Buena Venta","Venta Mala")</f>
        <v>Buena Venta</v>
      </c>
    </row>
    <row r="3781" spans="1:30" x14ac:dyDescent="0.25">
      <c r="A3781" s="25">
        <v>1588807</v>
      </c>
      <c r="B3781" s="5">
        <v>42249</v>
      </c>
      <c r="C3781" s="6" t="s">
        <v>236</v>
      </c>
      <c r="D3781" s="6" t="s">
        <v>209</v>
      </c>
      <c r="E3781" s="6" t="s">
        <v>4</v>
      </c>
      <c r="F3781" s="6" t="s">
        <v>5</v>
      </c>
      <c r="G3781" s="6" t="s">
        <v>1008</v>
      </c>
      <c r="H3781" s="6" t="s">
        <v>6</v>
      </c>
      <c r="I3781" s="6" t="s">
        <v>1016</v>
      </c>
      <c r="J3781" s="6" t="s">
        <v>1129</v>
      </c>
      <c r="K3781" s="6" t="s">
        <v>1262</v>
      </c>
      <c r="L3781" s="6" t="s">
        <v>1268</v>
      </c>
      <c r="M3781" s="6" t="s">
        <v>1272</v>
      </c>
      <c r="N3781" s="5">
        <v>42252</v>
      </c>
      <c r="O3781" s="7">
        <v>991</v>
      </c>
      <c r="P3781" s="7">
        <v>1599</v>
      </c>
      <c r="Q3781" s="7">
        <v>608</v>
      </c>
      <c r="R3781" s="6">
        <v>24</v>
      </c>
      <c r="S3781" s="7">
        <v>38376</v>
      </c>
      <c r="T3781" s="8">
        <v>0.01</v>
      </c>
      <c r="U3781" s="7">
        <v>383.76</v>
      </c>
      <c r="V3781" s="7">
        <v>37992.239999999998</v>
      </c>
      <c r="W3781" s="7">
        <v>1128</v>
      </c>
      <c r="X3781" s="7">
        <v>82569</v>
      </c>
      <c r="Y3781" s="9">
        <f>+DAY('TABLA PRINCIPAL'!$B3781)</f>
        <v>2</v>
      </c>
      <c r="Z3781" s="9">
        <f>+MONTH('TABLA PRINCIPAL'!$B3781)</f>
        <v>9</v>
      </c>
      <c r="AA3781" s="9">
        <f>+YEAR('TABLA PRINCIPAL'!$B3781)</f>
        <v>2015</v>
      </c>
      <c r="AB3781" s="22" t="str">
        <f>+IF(Ventas_Oficina[[#This Row],[Total del pedido]]&gt;=100000,"SI","NO")</f>
        <v>NO</v>
      </c>
      <c r="AC3781" s="22" t="str">
        <f>+_xlfn.XLOOKUP(Ventas_Oficina[[#This Row],[Nº de artículo]],AUXILIAR!A3779:A8692,AUXILIAR!D3779:D8692,"Error",0)</f>
        <v>Enviado a tiempo</v>
      </c>
      <c r="AD3781" s="22" t="str">
        <f>+IF(AND(Ventas_Oficina[[#This Row],[Total]]&gt;75000,Ventas_Oficina[[#This Row],[Envio a tiempo]]="Enviado a tiempo"),"Buena Venta","Venta Mala")</f>
        <v>Buena Venta</v>
      </c>
    </row>
    <row r="3782" spans="1:30" x14ac:dyDescent="0.25">
      <c r="A3782" s="26">
        <v>1589172</v>
      </c>
      <c r="B3782" s="10">
        <v>42228</v>
      </c>
      <c r="C3782" s="11" t="s">
        <v>165</v>
      </c>
      <c r="D3782" s="11" t="s">
        <v>166</v>
      </c>
      <c r="E3782" s="11" t="s">
        <v>4</v>
      </c>
      <c r="F3782" s="11" t="s">
        <v>5</v>
      </c>
      <c r="G3782" s="11" t="s">
        <v>1008</v>
      </c>
      <c r="H3782" s="11" t="s">
        <v>34</v>
      </c>
      <c r="I3782" s="11" t="s">
        <v>1013</v>
      </c>
      <c r="J3782" s="11" t="s">
        <v>1025</v>
      </c>
      <c r="K3782" s="11" t="s">
        <v>1262</v>
      </c>
      <c r="L3782" s="11" t="s">
        <v>1265</v>
      </c>
      <c r="M3782" s="11" t="s">
        <v>1272</v>
      </c>
      <c r="N3782" s="10">
        <v>42231</v>
      </c>
      <c r="O3782" s="12">
        <v>399</v>
      </c>
      <c r="P3782" s="12">
        <v>623</v>
      </c>
      <c r="Q3782" s="12">
        <v>224</v>
      </c>
      <c r="R3782" s="11">
        <v>16</v>
      </c>
      <c r="S3782" s="12">
        <v>9968</v>
      </c>
      <c r="T3782" s="13">
        <v>0.01</v>
      </c>
      <c r="U3782" s="12">
        <v>99.68</v>
      </c>
      <c r="V3782" s="12">
        <v>9868.32</v>
      </c>
      <c r="W3782" s="12">
        <v>697</v>
      </c>
      <c r="X3782" s="12">
        <v>14029</v>
      </c>
      <c r="Y3782" s="14">
        <f>+DAY('TABLA PRINCIPAL'!$B3782)</f>
        <v>12</v>
      </c>
      <c r="Z3782" s="14">
        <f>+MONTH('TABLA PRINCIPAL'!$B3782)</f>
        <v>8</v>
      </c>
      <c r="AA3782" s="14">
        <f>+YEAR('TABLA PRINCIPAL'!$B3782)</f>
        <v>2015</v>
      </c>
      <c r="AB3782" s="22" t="str">
        <f>+IF(Ventas_Oficina[[#This Row],[Total del pedido]]&gt;=100000,"SI","NO")</f>
        <v>NO</v>
      </c>
      <c r="AC3782" s="22" t="str">
        <f>+_xlfn.XLOOKUP(Ventas_Oficina[[#This Row],[Nº de artículo]],AUXILIAR!A3780:A8693,AUXILIAR!D3780:D8693,"Error",0)</f>
        <v>Enviado a tiempo</v>
      </c>
      <c r="AD3782" s="22" t="str">
        <f>+IF(AND(Ventas_Oficina[[#This Row],[Total]]&gt;75000,Ventas_Oficina[[#This Row],[Envio a tiempo]]="Enviado a tiempo"),"Buena Venta","Venta Mala")</f>
        <v>Venta Mala</v>
      </c>
    </row>
    <row r="3783" spans="1:30" x14ac:dyDescent="0.25">
      <c r="A3783" s="25">
        <v>1589537</v>
      </c>
      <c r="B3783" s="5">
        <v>42463</v>
      </c>
      <c r="C3783" s="6" t="s">
        <v>18</v>
      </c>
      <c r="D3783" s="6" t="s">
        <v>19</v>
      </c>
      <c r="E3783" s="6" t="s">
        <v>4</v>
      </c>
      <c r="F3783" s="6" t="s">
        <v>5</v>
      </c>
      <c r="G3783" s="6" t="s">
        <v>1009</v>
      </c>
      <c r="H3783" s="6" t="s">
        <v>6</v>
      </c>
      <c r="I3783" s="6" t="s">
        <v>1016</v>
      </c>
      <c r="J3783" s="6" t="s">
        <v>1019</v>
      </c>
      <c r="K3783" s="6" t="s">
        <v>1261</v>
      </c>
      <c r="L3783" s="6" t="s">
        <v>1267</v>
      </c>
      <c r="M3783" s="6" t="s">
        <v>1272</v>
      </c>
      <c r="N3783" s="5">
        <v>42463</v>
      </c>
      <c r="O3783" s="7">
        <v>24</v>
      </c>
      <c r="P3783" s="7">
        <v>126</v>
      </c>
      <c r="Q3783" s="7">
        <v>102</v>
      </c>
      <c r="R3783" s="6">
        <v>27</v>
      </c>
      <c r="S3783" s="7">
        <v>3402</v>
      </c>
      <c r="T3783" s="8">
        <v>7.0000000000000007E-2</v>
      </c>
      <c r="U3783" s="7">
        <v>238.14000000000001</v>
      </c>
      <c r="V3783" s="7">
        <v>3163.86</v>
      </c>
      <c r="W3783" s="7">
        <v>70</v>
      </c>
      <c r="X3783" s="7">
        <v>4908</v>
      </c>
      <c r="Y3783" s="9">
        <f>+DAY('TABLA PRINCIPAL'!$B3783)</f>
        <v>3</v>
      </c>
      <c r="Z3783" s="9">
        <f>+MONTH('TABLA PRINCIPAL'!$B3783)</f>
        <v>4</v>
      </c>
      <c r="AA3783" s="9">
        <f>+YEAR('TABLA PRINCIPAL'!$B3783)</f>
        <v>2016</v>
      </c>
      <c r="AB3783" s="22" t="str">
        <f>+IF(Ventas_Oficina[[#This Row],[Total del pedido]]&gt;=100000,"SI","NO")</f>
        <v>NO</v>
      </c>
      <c r="AC3783" s="22" t="str">
        <f>+_xlfn.XLOOKUP(Ventas_Oficina[[#This Row],[Nº de artículo]],AUXILIAR!A3781:A8694,AUXILIAR!D3781:D8694,"Error",0)</f>
        <v>No enviado a tiempo</v>
      </c>
      <c r="AD3783" s="22" t="str">
        <f>+IF(AND(Ventas_Oficina[[#This Row],[Total]]&gt;75000,Ventas_Oficina[[#This Row],[Envio a tiempo]]="Enviado a tiempo"),"Buena Venta","Venta Mala")</f>
        <v>Venta Mala</v>
      </c>
    </row>
    <row r="3784" spans="1:30" x14ac:dyDescent="0.25">
      <c r="A3784" s="26">
        <v>1589537</v>
      </c>
      <c r="B3784" s="10">
        <v>42381</v>
      </c>
      <c r="C3784" s="11" t="s">
        <v>259</v>
      </c>
      <c r="D3784" s="11" t="s">
        <v>268</v>
      </c>
      <c r="E3784" s="11" t="s">
        <v>4</v>
      </c>
      <c r="F3784" s="11" t="s">
        <v>5</v>
      </c>
      <c r="G3784" s="11" t="s">
        <v>1007</v>
      </c>
      <c r="H3784" s="11" t="s">
        <v>121</v>
      </c>
      <c r="I3784" s="11" t="s">
        <v>1014</v>
      </c>
      <c r="J3784" s="11" t="s">
        <v>1085</v>
      </c>
      <c r="K3784" s="11" t="s">
        <v>1261</v>
      </c>
      <c r="L3784" s="11" t="s">
        <v>1267</v>
      </c>
      <c r="M3784" s="11" t="s">
        <v>1273</v>
      </c>
      <c r="N3784" s="10">
        <v>42383</v>
      </c>
      <c r="O3784" s="12">
        <v>384</v>
      </c>
      <c r="P3784" s="12">
        <v>630</v>
      </c>
      <c r="Q3784" s="12">
        <v>246</v>
      </c>
      <c r="R3784" s="11">
        <v>34</v>
      </c>
      <c r="S3784" s="12">
        <v>21420</v>
      </c>
      <c r="T3784" s="13">
        <v>7.0000000000000007E-2</v>
      </c>
      <c r="U3784" s="12">
        <v>1499.4</v>
      </c>
      <c r="V3784" s="12">
        <v>19920.599999999999</v>
      </c>
      <c r="W3784" s="12">
        <v>50</v>
      </c>
      <c r="X3784" s="12">
        <v>14034</v>
      </c>
      <c r="Y3784" s="14">
        <f>+DAY('TABLA PRINCIPAL'!$B3784)</f>
        <v>12</v>
      </c>
      <c r="Z3784" s="14">
        <f>+MONTH('TABLA PRINCIPAL'!$B3784)</f>
        <v>1</v>
      </c>
      <c r="AA3784" s="14">
        <f>+YEAR('TABLA PRINCIPAL'!$B3784)</f>
        <v>2016</v>
      </c>
      <c r="AB3784" s="22" t="str">
        <f>+IF(Ventas_Oficina[[#This Row],[Total del pedido]]&gt;=100000,"SI","NO")</f>
        <v>NO</v>
      </c>
      <c r="AC3784" s="22" t="str">
        <f>+_xlfn.XLOOKUP(Ventas_Oficina[[#This Row],[Nº de artículo]],AUXILIAR!A3782:A8695,AUXILIAR!D3782:D8695,"Error",0)</f>
        <v>No enviado a tiempo</v>
      </c>
      <c r="AD3784" s="22" t="str">
        <f>+IF(AND(Ventas_Oficina[[#This Row],[Total]]&gt;75000,Ventas_Oficina[[#This Row],[Envio a tiempo]]="Enviado a tiempo"),"Buena Venta","Venta Mala")</f>
        <v>Venta Mala</v>
      </c>
    </row>
    <row r="3785" spans="1:30" x14ac:dyDescent="0.25">
      <c r="A3785" s="25">
        <v>1589537</v>
      </c>
      <c r="B3785" s="5">
        <v>42686</v>
      </c>
      <c r="C3785" s="6" t="s">
        <v>63</v>
      </c>
      <c r="D3785" s="6" t="s">
        <v>52</v>
      </c>
      <c r="E3785" s="6" t="s">
        <v>4</v>
      </c>
      <c r="F3785" s="6" t="s">
        <v>5</v>
      </c>
      <c r="G3785" s="6" t="s">
        <v>1009</v>
      </c>
      <c r="H3785" s="6" t="s">
        <v>53</v>
      </c>
      <c r="I3785" s="6" t="s">
        <v>1013</v>
      </c>
      <c r="J3785" s="6" t="s">
        <v>1055</v>
      </c>
      <c r="K3785" s="6" t="s">
        <v>1261</v>
      </c>
      <c r="L3785" s="6" t="s">
        <v>1267</v>
      </c>
      <c r="M3785" s="6" t="s">
        <v>1272</v>
      </c>
      <c r="N3785" s="5">
        <v>42686</v>
      </c>
      <c r="O3785" s="7">
        <v>250</v>
      </c>
      <c r="P3785" s="7">
        <v>568</v>
      </c>
      <c r="Q3785" s="7">
        <v>318</v>
      </c>
      <c r="R3785" s="6">
        <v>37</v>
      </c>
      <c r="S3785" s="7">
        <v>21016</v>
      </c>
      <c r="T3785" s="8">
        <v>0.09</v>
      </c>
      <c r="U3785" s="7">
        <v>1891.4399999999998</v>
      </c>
      <c r="V3785" s="7">
        <v>19124.560000000001</v>
      </c>
      <c r="W3785" s="7">
        <v>360</v>
      </c>
      <c r="X3785" s="7">
        <v>12446</v>
      </c>
      <c r="Y3785" s="9">
        <f>+DAY('TABLA PRINCIPAL'!$B3785)</f>
        <v>12</v>
      </c>
      <c r="Z3785" s="9">
        <f>+MONTH('TABLA PRINCIPAL'!$B3785)</f>
        <v>11</v>
      </c>
      <c r="AA3785" s="9">
        <f>+YEAR('TABLA PRINCIPAL'!$B3785)</f>
        <v>2016</v>
      </c>
      <c r="AB3785" s="22" t="str">
        <f>+IF(Ventas_Oficina[[#This Row],[Total del pedido]]&gt;=100000,"SI","NO")</f>
        <v>NO</v>
      </c>
      <c r="AC3785" s="22" t="str">
        <f>+_xlfn.XLOOKUP(Ventas_Oficina[[#This Row],[Nº de artículo]],AUXILIAR!A3783:A8696,AUXILIAR!D3783:D8696,"Error",0)</f>
        <v>Enviado a tiempo</v>
      </c>
      <c r="AD3785" s="22" t="str">
        <f>+IF(AND(Ventas_Oficina[[#This Row],[Total]]&gt;75000,Ventas_Oficina[[#This Row],[Envio a tiempo]]="Enviado a tiempo"),"Buena Venta","Venta Mala")</f>
        <v>Venta Mala</v>
      </c>
    </row>
    <row r="3786" spans="1:30" x14ac:dyDescent="0.25">
      <c r="A3786" s="26">
        <v>1589537</v>
      </c>
      <c r="B3786" s="10">
        <v>42484</v>
      </c>
      <c r="C3786" s="11" t="s">
        <v>620</v>
      </c>
      <c r="D3786" s="11" t="s">
        <v>71</v>
      </c>
      <c r="E3786" s="11" t="s">
        <v>4</v>
      </c>
      <c r="F3786" s="11" t="s">
        <v>5</v>
      </c>
      <c r="G3786" s="11" t="s">
        <v>1008</v>
      </c>
      <c r="H3786" s="11" t="s">
        <v>17</v>
      </c>
      <c r="I3786" s="11" t="s">
        <v>1012</v>
      </c>
      <c r="J3786" s="11" t="s">
        <v>1055</v>
      </c>
      <c r="K3786" s="11" t="s">
        <v>1261</v>
      </c>
      <c r="L3786" s="11" t="s">
        <v>1267</v>
      </c>
      <c r="M3786" s="11" t="s">
        <v>1272</v>
      </c>
      <c r="N3786" s="10">
        <v>42486</v>
      </c>
      <c r="O3786" s="12">
        <v>250</v>
      </c>
      <c r="P3786" s="12">
        <v>568</v>
      </c>
      <c r="Q3786" s="12">
        <v>318</v>
      </c>
      <c r="R3786" s="11">
        <v>42</v>
      </c>
      <c r="S3786" s="12">
        <v>23856</v>
      </c>
      <c r="T3786" s="13">
        <v>7.0000000000000007E-2</v>
      </c>
      <c r="U3786" s="12">
        <v>1669.92</v>
      </c>
      <c r="V3786" s="12">
        <v>22186.080000000002</v>
      </c>
      <c r="W3786" s="12">
        <v>360</v>
      </c>
      <c r="X3786" s="12">
        <v>27124</v>
      </c>
      <c r="Y3786" s="14">
        <f>+DAY('TABLA PRINCIPAL'!$B3786)</f>
        <v>24</v>
      </c>
      <c r="Z3786" s="14">
        <f>+MONTH('TABLA PRINCIPAL'!$B3786)</f>
        <v>4</v>
      </c>
      <c r="AA3786" s="14">
        <f>+YEAR('TABLA PRINCIPAL'!$B3786)</f>
        <v>2016</v>
      </c>
      <c r="AB3786" s="22" t="str">
        <f>+IF(Ventas_Oficina[[#This Row],[Total del pedido]]&gt;=100000,"SI","NO")</f>
        <v>NO</v>
      </c>
      <c r="AC3786" s="22" t="str">
        <f>+_xlfn.XLOOKUP(Ventas_Oficina[[#This Row],[Nº de artículo]],AUXILIAR!A3784:A8697,AUXILIAR!D3784:D8697,"Error",0)</f>
        <v>No enviado a tiempo</v>
      </c>
      <c r="AD3786" s="22" t="str">
        <f>+IF(AND(Ventas_Oficina[[#This Row],[Total]]&gt;75000,Ventas_Oficina[[#This Row],[Envio a tiempo]]="Enviado a tiempo"),"Buena Venta","Venta Mala")</f>
        <v>Venta Mala</v>
      </c>
    </row>
    <row r="3787" spans="1:30" x14ac:dyDescent="0.25">
      <c r="A3787" s="25">
        <v>1589903</v>
      </c>
      <c r="B3787" s="5">
        <v>42553</v>
      </c>
      <c r="C3787" s="6" t="s">
        <v>332</v>
      </c>
      <c r="D3787" s="6" t="s">
        <v>26</v>
      </c>
      <c r="E3787" s="6" t="s">
        <v>4</v>
      </c>
      <c r="F3787" s="6" t="s">
        <v>5</v>
      </c>
      <c r="G3787" s="6" t="s">
        <v>1008</v>
      </c>
      <c r="H3787" s="6" t="s">
        <v>27</v>
      </c>
      <c r="I3787" s="6" t="s">
        <v>1012</v>
      </c>
      <c r="J3787" s="6" t="s">
        <v>1081</v>
      </c>
      <c r="K3787" s="6" t="s">
        <v>1261</v>
      </c>
      <c r="L3787" s="6" t="s">
        <v>1265</v>
      </c>
      <c r="M3787" s="6" t="s">
        <v>1272</v>
      </c>
      <c r="N3787" s="5">
        <v>42554</v>
      </c>
      <c r="O3787" s="7">
        <v>252</v>
      </c>
      <c r="P3787" s="7">
        <v>400</v>
      </c>
      <c r="Q3787" s="7">
        <v>148</v>
      </c>
      <c r="R3787" s="6">
        <v>19</v>
      </c>
      <c r="S3787" s="7">
        <v>7600</v>
      </c>
      <c r="T3787" s="8">
        <v>0.04</v>
      </c>
      <c r="U3787" s="7">
        <v>304</v>
      </c>
      <c r="V3787" s="7">
        <v>7296</v>
      </c>
      <c r="W3787" s="7">
        <v>130</v>
      </c>
      <c r="X3787" s="7">
        <v>14764</v>
      </c>
      <c r="Y3787" s="9">
        <f>+DAY('TABLA PRINCIPAL'!$B3787)</f>
        <v>2</v>
      </c>
      <c r="Z3787" s="9">
        <f>+MONTH('TABLA PRINCIPAL'!$B3787)</f>
        <v>7</v>
      </c>
      <c r="AA3787" s="9">
        <f>+YEAR('TABLA PRINCIPAL'!$B3787)</f>
        <v>2016</v>
      </c>
      <c r="AB3787" s="22" t="str">
        <f>+IF(Ventas_Oficina[[#This Row],[Total del pedido]]&gt;=100000,"SI","NO")</f>
        <v>NO</v>
      </c>
      <c r="AC3787" s="22" t="str">
        <f>+_xlfn.XLOOKUP(Ventas_Oficina[[#This Row],[Nº de artículo]],AUXILIAR!A3785:A8698,AUXILIAR!D3785:D8698,"Error",0)</f>
        <v>No enviado a tiempo</v>
      </c>
      <c r="AD3787" s="22" t="str">
        <f>+IF(AND(Ventas_Oficina[[#This Row],[Total]]&gt;75000,Ventas_Oficina[[#This Row],[Envio a tiempo]]="Enviado a tiempo"),"Buena Venta","Venta Mala")</f>
        <v>Venta Mala</v>
      </c>
    </row>
    <row r="3788" spans="1:30" x14ac:dyDescent="0.25">
      <c r="A3788" s="26">
        <v>1589903</v>
      </c>
      <c r="B3788" s="10">
        <v>42665</v>
      </c>
      <c r="C3788" s="11" t="s">
        <v>893</v>
      </c>
      <c r="D3788" s="11" t="s">
        <v>894</v>
      </c>
      <c r="E3788" s="11" t="s">
        <v>4</v>
      </c>
      <c r="F3788" s="11" t="s">
        <v>5</v>
      </c>
      <c r="G3788" s="11" t="s">
        <v>1008</v>
      </c>
      <c r="H3788" s="11" t="s">
        <v>17</v>
      </c>
      <c r="I3788" s="11" t="s">
        <v>1016</v>
      </c>
      <c r="J3788" s="11" t="s">
        <v>1107</v>
      </c>
      <c r="K3788" s="11" t="s">
        <v>1262</v>
      </c>
      <c r="L3788" s="11" t="s">
        <v>1265</v>
      </c>
      <c r="M3788" s="11" t="s">
        <v>1272</v>
      </c>
      <c r="N3788" s="10">
        <v>42666</v>
      </c>
      <c r="O3788" s="12">
        <v>276</v>
      </c>
      <c r="P3788" s="12">
        <v>438</v>
      </c>
      <c r="Q3788" s="12">
        <v>162</v>
      </c>
      <c r="R3788" s="11">
        <v>20</v>
      </c>
      <c r="S3788" s="12">
        <v>8760</v>
      </c>
      <c r="T3788" s="13">
        <v>0.04</v>
      </c>
      <c r="U3788" s="12">
        <v>350.40000000000003</v>
      </c>
      <c r="V3788" s="12">
        <v>8409.6</v>
      </c>
      <c r="W3788" s="12">
        <v>621</v>
      </c>
      <c r="X3788" s="12">
        <v>13146</v>
      </c>
      <c r="Y3788" s="14">
        <f>+DAY('TABLA PRINCIPAL'!$B3788)</f>
        <v>22</v>
      </c>
      <c r="Z3788" s="14">
        <f>+MONTH('TABLA PRINCIPAL'!$B3788)</f>
        <v>10</v>
      </c>
      <c r="AA3788" s="14">
        <f>+YEAR('TABLA PRINCIPAL'!$B3788)</f>
        <v>2016</v>
      </c>
      <c r="AB3788" s="22" t="str">
        <f>+IF(Ventas_Oficina[[#This Row],[Total del pedido]]&gt;=100000,"SI","NO")</f>
        <v>NO</v>
      </c>
      <c r="AC3788" s="22" t="str">
        <f>+_xlfn.XLOOKUP(Ventas_Oficina[[#This Row],[Nº de artículo]],AUXILIAR!A3786:A8699,AUXILIAR!D3786:D8699,"Error",0)</f>
        <v>No enviado a tiempo</v>
      </c>
      <c r="AD3788" s="22" t="str">
        <f>+IF(AND(Ventas_Oficina[[#This Row],[Total]]&gt;75000,Ventas_Oficina[[#This Row],[Envio a tiempo]]="Enviado a tiempo"),"Buena Venta","Venta Mala")</f>
        <v>Venta Mala</v>
      </c>
    </row>
    <row r="3789" spans="1:30" x14ac:dyDescent="0.25">
      <c r="A3789" s="25">
        <v>1590268</v>
      </c>
      <c r="B3789" s="5">
        <v>42119</v>
      </c>
      <c r="C3789" s="6" t="s">
        <v>479</v>
      </c>
      <c r="D3789" s="6" t="s">
        <v>97</v>
      </c>
      <c r="E3789" s="6" t="s">
        <v>12</v>
      </c>
      <c r="F3789" s="6" t="s">
        <v>13</v>
      </c>
      <c r="G3789" s="6" t="s">
        <v>1008</v>
      </c>
      <c r="H3789" s="6" t="s">
        <v>14</v>
      </c>
      <c r="I3789" s="6" t="s">
        <v>1015</v>
      </c>
      <c r="J3789" s="6" t="s">
        <v>1040</v>
      </c>
      <c r="K3789" s="6" t="s">
        <v>1261</v>
      </c>
      <c r="L3789" s="6" t="s">
        <v>1267</v>
      </c>
      <c r="M3789" s="6" t="s">
        <v>1272</v>
      </c>
      <c r="N3789" s="5">
        <v>42121</v>
      </c>
      <c r="O3789" s="7">
        <v>2156</v>
      </c>
      <c r="P3789" s="7">
        <v>3655</v>
      </c>
      <c r="Q3789" s="7">
        <v>1499</v>
      </c>
      <c r="R3789" s="6">
        <v>50</v>
      </c>
      <c r="S3789" s="7">
        <v>182750</v>
      </c>
      <c r="T3789" s="8">
        <v>0.08</v>
      </c>
      <c r="U3789" s="7">
        <v>14620</v>
      </c>
      <c r="V3789" s="7">
        <v>168130</v>
      </c>
      <c r="W3789" s="7">
        <v>1389</v>
      </c>
      <c r="X3789" s="7">
        <v>49559</v>
      </c>
      <c r="Y3789" s="9">
        <f>+DAY('TABLA PRINCIPAL'!$B3789)</f>
        <v>25</v>
      </c>
      <c r="Z3789" s="9">
        <f>+MONTH('TABLA PRINCIPAL'!$B3789)</f>
        <v>4</v>
      </c>
      <c r="AA3789" s="9">
        <f>+YEAR('TABLA PRINCIPAL'!$B3789)</f>
        <v>2015</v>
      </c>
      <c r="AB3789" s="22" t="str">
        <f>+IF(Ventas_Oficina[[#This Row],[Total del pedido]]&gt;=100000,"SI","NO")</f>
        <v>SI</v>
      </c>
      <c r="AC3789" s="22" t="str">
        <f>+_xlfn.XLOOKUP(Ventas_Oficina[[#This Row],[Nº de artículo]],AUXILIAR!A3787:A8700,AUXILIAR!D3787:D8700,"Error",0)</f>
        <v>Enviado a tiempo</v>
      </c>
      <c r="AD3789" s="22" t="str">
        <f>+IF(AND(Ventas_Oficina[[#This Row],[Total]]&gt;75000,Ventas_Oficina[[#This Row],[Envio a tiempo]]="Enviado a tiempo"),"Buena Venta","Venta Mala")</f>
        <v>Venta Mala</v>
      </c>
    </row>
    <row r="3790" spans="1:30" x14ac:dyDescent="0.25">
      <c r="A3790" s="26">
        <v>1590268</v>
      </c>
      <c r="B3790" s="10">
        <v>42635</v>
      </c>
      <c r="C3790" s="11" t="s">
        <v>780</v>
      </c>
      <c r="D3790" s="11" t="s">
        <v>29</v>
      </c>
      <c r="E3790" s="11" t="s">
        <v>12</v>
      </c>
      <c r="F3790" s="11" t="s">
        <v>13</v>
      </c>
      <c r="G3790" s="11" t="s">
        <v>1010</v>
      </c>
      <c r="H3790" s="11" t="s">
        <v>14</v>
      </c>
      <c r="I3790" s="11" t="s">
        <v>1012</v>
      </c>
      <c r="J3790" s="11" t="s">
        <v>1020</v>
      </c>
      <c r="K3790" s="11" t="s">
        <v>1262</v>
      </c>
      <c r="L3790" s="11" t="s">
        <v>1268</v>
      </c>
      <c r="M3790" s="11" t="s">
        <v>1272</v>
      </c>
      <c r="N3790" s="10">
        <v>42636</v>
      </c>
      <c r="O3790" s="12">
        <v>4211</v>
      </c>
      <c r="P3790" s="12">
        <v>8098</v>
      </c>
      <c r="Q3790" s="12">
        <v>3887</v>
      </c>
      <c r="R3790" s="11">
        <v>8</v>
      </c>
      <c r="S3790" s="12">
        <v>64784</v>
      </c>
      <c r="T3790" s="13">
        <v>0.09</v>
      </c>
      <c r="U3790" s="12">
        <v>5830.5599999999995</v>
      </c>
      <c r="V3790" s="12">
        <v>58953.440000000002</v>
      </c>
      <c r="W3790" s="12">
        <v>718</v>
      </c>
      <c r="X3790" s="12">
        <v>82368</v>
      </c>
      <c r="Y3790" s="14">
        <f>+DAY('TABLA PRINCIPAL'!$B3790)</f>
        <v>22</v>
      </c>
      <c r="Z3790" s="14">
        <f>+MONTH('TABLA PRINCIPAL'!$B3790)</f>
        <v>9</v>
      </c>
      <c r="AA3790" s="14">
        <f>+YEAR('TABLA PRINCIPAL'!$B3790)</f>
        <v>2016</v>
      </c>
      <c r="AB3790" s="22" t="str">
        <f>+IF(Ventas_Oficina[[#This Row],[Total del pedido]]&gt;=100000,"SI","NO")</f>
        <v>NO</v>
      </c>
      <c r="AC3790" s="22" t="str">
        <f>+_xlfn.XLOOKUP(Ventas_Oficina[[#This Row],[Nº de artículo]],AUXILIAR!A3788:A8701,AUXILIAR!D3788:D8701,"Error",0)</f>
        <v>Enviado a tiempo</v>
      </c>
      <c r="AD3790" s="22" t="str">
        <f>+IF(AND(Ventas_Oficina[[#This Row],[Total]]&gt;75000,Ventas_Oficina[[#This Row],[Envio a tiempo]]="Enviado a tiempo"),"Buena Venta","Venta Mala")</f>
        <v>Buena Venta</v>
      </c>
    </row>
    <row r="3791" spans="1:30" x14ac:dyDescent="0.25">
      <c r="A3791" s="25">
        <v>1590268</v>
      </c>
      <c r="B3791" s="5">
        <v>42419</v>
      </c>
      <c r="C3791" s="6" t="s">
        <v>224</v>
      </c>
      <c r="D3791" s="6" t="s">
        <v>152</v>
      </c>
      <c r="E3791" s="6" t="s">
        <v>4</v>
      </c>
      <c r="F3791" s="6" t="s">
        <v>5</v>
      </c>
      <c r="G3791" s="6" t="s">
        <v>1007</v>
      </c>
      <c r="H3791" s="6" t="s">
        <v>39</v>
      </c>
      <c r="I3791" s="6" t="s">
        <v>1014</v>
      </c>
      <c r="J3791" s="6" t="s">
        <v>1046</v>
      </c>
      <c r="K3791" s="6" t="s">
        <v>1261</v>
      </c>
      <c r="L3791" s="6" t="s">
        <v>1265</v>
      </c>
      <c r="M3791" s="6" t="s">
        <v>1272</v>
      </c>
      <c r="N3791" s="5">
        <v>42419</v>
      </c>
      <c r="O3791" s="7">
        <v>519</v>
      </c>
      <c r="P3791" s="7">
        <v>1298</v>
      </c>
      <c r="Q3791" s="7">
        <v>779</v>
      </c>
      <c r="R3791" s="6">
        <v>25</v>
      </c>
      <c r="S3791" s="7">
        <v>32450</v>
      </c>
      <c r="T3791" s="8">
        <v>0.03</v>
      </c>
      <c r="U3791" s="7">
        <v>973.5</v>
      </c>
      <c r="V3791" s="7">
        <v>31476.5</v>
      </c>
      <c r="W3791" s="7">
        <v>314</v>
      </c>
      <c r="X3791" s="7">
        <v>17212</v>
      </c>
      <c r="Y3791" s="9">
        <f>+DAY('TABLA PRINCIPAL'!$B3791)</f>
        <v>19</v>
      </c>
      <c r="Z3791" s="9">
        <f>+MONTH('TABLA PRINCIPAL'!$B3791)</f>
        <v>2</v>
      </c>
      <c r="AA3791" s="9">
        <f>+YEAR('TABLA PRINCIPAL'!$B3791)</f>
        <v>2016</v>
      </c>
      <c r="AB3791" s="22" t="str">
        <f>+IF(Ventas_Oficina[[#This Row],[Total del pedido]]&gt;=100000,"SI","NO")</f>
        <v>NO</v>
      </c>
      <c r="AC3791" s="22" t="str">
        <f>+_xlfn.XLOOKUP(Ventas_Oficina[[#This Row],[Nº de artículo]],AUXILIAR!A3789:A8702,AUXILIAR!D3789:D8702,"Error",0)</f>
        <v>No enviado a tiempo</v>
      </c>
      <c r="AD3791" s="22" t="str">
        <f>+IF(AND(Ventas_Oficina[[#This Row],[Total]]&gt;75000,Ventas_Oficina[[#This Row],[Envio a tiempo]]="Enviado a tiempo"),"Buena Venta","Venta Mala")</f>
        <v>Venta Mala</v>
      </c>
    </row>
    <row r="3792" spans="1:30" x14ac:dyDescent="0.25">
      <c r="A3792" s="26">
        <v>1590268</v>
      </c>
      <c r="B3792" s="10">
        <v>42215</v>
      </c>
      <c r="C3792" s="11" t="s">
        <v>365</v>
      </c>
      <c r="D3792" s="11" t="s">
        <v>265</v>
      </c>
      <c r="E3792" s="11" t="s">
        <v>4</v>
      </c>
      <c r="F3792" s="11" t="s">
        <v>5</v>
      </c>
      <c r="G3792" s="11" t="s">
        <v>1008</v>
      </c>
      <c r="H3792" s="11" t="s">
        <v>53</v>
      </c>
      <c r="I3792" s="11" t="s">
        <v>1014</v>
      </c>
      <c r="J3792" s="11" t="s">
        <v>1046</v>
      </c>
      <c r="K3792" s="11" t="s">
        <v>1261</v>
      </c>
      <c r="L3792" s="11" t="s">
        <v>1267</v>
      </c>
      <c r="M3792" s="11" t="s">
        <v>1272</v>
      </c>
      <c r="N3792" s="10">
        <v>42216</v>
      </c>
      <c r="O3792" s="12">
        <v>519</v>
      </c>
      <c r="P3792" s="12">
        <v>1298</v>
      </c>
      <c r="Q3792" s="12">
        <v>779</v>
      </c>
      <c r="R3792" s="11">
        <v>15</v>
      </c>
      <c r="S3792" s="12">
        <v>19470</v>
      </c>
      <c r="T3792" s="13">
        <v>0.03</v>
      </c>
      <c r="U3792" s="12">
        <v>584.1</v>
      </c>
      <c r="V3792" s="12">
        <v>18885.900000000001</v>
      </c>
      <c r="W3792" s="12">
        <v>314</v>
      </c>
      <c r="X3792" s="12">
        <v>31206</v>
      </c>
      <c r="Y3792" s="14">
        <f>+DAY('TABLA PRINCIPAL'!$B3792)</f>
        <v>30</v>
      </c>
      <c r="Z3792" s="14">
        <f>+MONTH('TABLA PRINCIPAL'!$B3792)</f>
        <v>7</v>
      </c>
      <c r="AA3792" s="14">
        <f>+YEAR('TABLA PRINCIPAL'!$B3792)</f>
        <v>2015</v>
      </c>
      <c r="AB3792" s="22" t="str">
        <f>+IF(Ventas_Oficina[[#This Row],[Total del pedido]]&gt;=100000,"SI","NO")</f>
        <v>NO</v>
      </c>
      <c r="AC3792" s="22" t="str">
        <f>+_xlfn.XLOOKUP(Ventas_Oficina[[#This Row],[Nº de artículo]],AUXILIAR!A3790:A8703,AUXILIAR!D3790:D8703,"Error",0)</f>
        <v>No enviado a tiempo</v>
      </c>
      <c r="AD3792" s="22" t="str">
        <f>+IF(AND(Ventas_Oficina[[#This Row],[Total]]&gt;75000,Ventas_Oficina[[#This Row],[Envio a tiempo]]="Enviado a tiempo"),"Buena Venta","Venta Mala")</f>
        <v>Venta Mala</v>
      </c>
    </row>
    <row r="3793" spans="1:30" x14ac:dyDescent="0.25">
      <c r="A3793" s="25">
        <v>1590633</v>
      </c>
      <c r="B3793" s="5">
        <v>42363</v>
      </c>
      <c r="C3793" s="6" t="s">
        <v>681</v>
      </c>
      <c r="D3793" s="6" t="s">
        <v>265</v>
      </c>
      <c r="E3793" s="6" t="s">
        <v>4</v>
      </c>
      <c r="F3793" s="6" t="s">
        <v>5</v>
      </c>
      <c r="G3793" s="6" t="s">
        <v>1010</v>
      </c>
      <c r="H3793" s="6" t="s">
        <v>53</v>
      </c>
      <c r="I3793" s="6" t="s">
        <v>1012</v>
      </c>
      <c r="J3793" s="6" t="s">
        <v>1060</v>
      </c>
      <c r="K3793" s="6" t="s">
        <v>1262</v>
      </c>
      <c r="L3793" s="6" t="s">
        <v>1265</v>
      </c>
      <c r="M3793" s="6" t="s">
        <v>1272</v>
      </c>
      <c r="N3793" s="5">
        <v>42370</v>
      </c>
      <c r="O3793" s="7">
        <v>1388</v>
      </c>
      <c r="P3793" s="7">
        <v>2238</v>
      </c>
      <c r="Q3793" s="7">
        <v>850</v>
      </c>
      <c r="R3793" s="6">
        <v>9</v>
      </c>
      <c r="S3793" s="7">
        <v>20142</v>
      </c>
      <c r="T3793" s="8">
        <v>0.09</v>
      </c>
      <c r="U3793" s="7">
        <v>1812.78</v>
      </c>
      <c r="V3793" s="7">
        <v>18329.22</v>
      </c>
      <c r="W3793" s="7">
        <v>1510</v>
      </c>
      <c r="X3793" s="7">
        <v>13604</v>
      </c>
      <c r="Y3793" s="9">
        <f>+DAY('TABLA PRINCIPAL'!$B3793)</f>
        <v>25</v>
      </c>
      <c r="Z3793" s="9">
        <f>+MONTH('TABLA PRINCIPAL'!$B3793)</f>
        <v>12</v>
      </c>
      <c r="AA3793" s="9">
        <f>+YEAR('TABLA PRINCIPAL'!$B3793)</f>
        <v>2015</v>
      </c>
      <c r="AB3793" s="22" t="str">
        <f>+IF(Ventas_Oficina[[#This Row],[Total del pedido]]&gt;=100000,"SI","NO")</f>
        <v>NO</v>
      </c>
      <c r="AC3793" s="22" t="str">
        <f>+_xlfn.XLOOKUP(Ventas_Oficina[[#This Row],[Nº de artículo]],AUXILIAR!A3791:A8704,AUXILIAR!D3791:D8704,"Error",0)</f>
        <v>Enviado a tiempo</v>
      </c>
      <c r="AD3793" s="22" t="str">
        <f>+IF(AND(Ventas_Oficina[[#This Row],[Total]]&gt;75000,Ventas_Oficina[[#This Row],[Envio a tiempo]]="Enviado a tiempo"),"Buena Venta","Venta Mala")</f>
        <v>Venta Mala</v>
      </c>
    </row>
    <row r="3794" spans="1:30" x14ac:dyDescent="0.25">
      <c r="A3794" s="26">
        <v>1590633</v>
      </c>
      <c r="B3794" s="10">
        <v>42602</v>
      </c>
      <c r="C3794" s="11" t="s">
        <v>477</v>
      </c>
      <c r="D3794" s="11" t="s">
        <v>41</v>
      </c>
      <c r="E3794" s="11" t="s">
        <v>12</v>
      </c>
      <c r="F3794" s="11" t="s">
        <v>13</v>
      </c>
      <c r="G3794" s="11" t="s">
        <v>1008</v>
      </c>
      <c r="H3794" s="11" t="s">
        <v>42</v>
      </c>
      <c r="I3794" s="11" t="s">
        <v>1012</v>
      </c>
      <c r="J3794" s="11" t="s">
        <v>1022</v>
      </c>
      <c r="K3794" s="11" t="s">
        <v>1261</v>
      </c>
      <c r="L3794" s="11" t="s">
        <v>1265</v>
      </c>
      <c r="M3794" s="11" t="s">
        <v>1272</v>
      </c>
      <c r="N3794" s="10">
        <v>42607</v>
      </c>
      <c r="O3794" s="12">
        <v>153</v>
      </c>
      <c r="P3794" s="12">
        <v>278</v>
      </c>
      <c r="Q3794" s="12">
        <v>125</v>
      </c>
      <c r="R3794" s="11">
        <v>23</v>
      </c>
      <c r="S3794" s="12">
        <v>6394</v>
      </c>
      <c r="T3794" s="13">
        <v>0.02</v>
      </c>
      <c r="U3794" s="12">
        <v>127.88000000000001</v>
      </c>
      <c r="V3794" s="12">
        <v>6266.12</v>
      </c>
      <c r="W3794" s="12">
        <v>134</v>
      </c>
      <c r="X3794" s="12">
        <v>9048</v>
      </c>
      <c r="Y3794" s="14">
        <f>+DAY('TABLA PRINCIPAL'!$B3794)</f>
        <v>20</v>
      </c>
      <c r="Z3794" s="14">
        <f>+MONTH('TABLA PRINCIPAL'!$B3794)</f>
        <v>8</v>
      </c>
      <c r="AA3794" s="14">
        <f>+YEAR('TABLA PRINCIPAL'!$B3794)</f>
        <v>2016</v>
      </c>
      <c r="AB3794" s="22" t="str">
        <f>+IF(Ventas_Oficina[[#This Row],[Total del pedido]]&gt;=100000,"SI","NO")</f>
        <v>NO</v>
      </c>
      <c r="AC3794" s="22" t="str">
        <f>+_xlfn.XLOOKUP(Ventas_Oficina[[#This Row],[Nº de artículo]],AUXILIAR!A3792:A8705,AUXILIAR!D3792:D8705,"Error",0)</f>
        <v>Enviado a tiempo</v>
      </c>
      <c r="AD3794" s="22" t="str">
        <f>+IF(AND(Ventas_Oficina[[#This Row],[Total]]&gt;75000,Ventas_Oficina[[#This Row],[Envio a tiempo]]="Enviado a tiempo"),"Buena Venta","Venta Mala")</f>
        <v>Venta Mala</v>
      </c>
    </row>
    <row r="3795" spans="1:30" x14ac:dyDescent="0.25">
      <c r="A3795" s="25">
        <v>1590633</v>
      </c>
      <c r="B3795" s="5">
        <v>42276</v>
      </c>
      <c r="C3795" s="6" t="s">
        <v>96</v>
      </c>
      <c r="D3795" s="6" t="s">
        <v>97</v>
      </c>
      <c r="E3795" s="6" t="s">
        <v>12</v>
      </c>
      <c r="F3795" s="6" t="s">
        <v>13</v>
      </c>
      <c r="G3795" s="6" t="s">
        <v>1010</v>
      </c>
      <c r="H3795" s="6" t="s">
        <v>14</v>
      </c>
      <c r="I3795" s="6" t="s">
        <v>1015</v>
      </c>
      <c r="J3795" s="6" t="s">
        <v>1037</v>
      </c>
      <c r="K3795" s="6" t="s">
        <v>1261</v>
      </c>
      <c r="L3795" s="6" t="s">
        <v>1267</v>
      </c>
      <c r="M3795" s="6" t="s">
        <v>1272</v>
      </c>
      <c r="N3795" s="5">
        <v>42277</v>
      </c>
      <c r="O3795" s="7">
        <v>340</v>
      </c>
      <c r="P3795" s="7">
        <v>540</v>
      </c>
      <c r="Q3795" s="7">
        <v>200</v>
      </c>
      <c r="R3795" s="6">
        <v>39</v>
      </c>
      <c r="S3795" s="7">
        <v>21060</v>
      </c>
      <c r="T3795" s="8">
        <v>0.01</v>
      </c>
      <c r="U3795" s="7">
        <v>210.6</v>
      </c>
      <c r="V3795" s="7">
        <v>20849.400000000001</v>
      </c>
      <c r="W3795" s="7">
        <v>778</v>
      </c>
      <c r="X3795" s="7">
        <v>4500</v>
      </c>
      <c r="Y3795" s="9">
        <f>+DAY('TABLA PRINCIPAL'!$B3795)</f>
        <v>29</v>
      </c>
      <c r="Z3795" s="9">
        <f>+MONTH('TABLA PRINCIPAL'!$B3795)</f>
        <v>9</v>
      </c>
      <c r="AA3795" s="9">
        <f>+YEAR('TABLA PRINCIPAL'!$B3795)</f>
        <v>2015</v>
      </c>
      <c r="AB3795" s="22" t="str">
        <f>+IF(Ventas_Oficina[[#This Row],[Total del pedido]]&gt;=100000,"SI","NO")</f>
        <v>NO</v>
      </c>
      <c r="AC3795" s="22" t="str">
        <f>+_xlfn.XLOOKUP(Ventas_Oficina[[#This Row],[Nº de artículo]],AUXILIAR!A3793:A8706,AUXILIAR!D3793:D8706,"Error",0)</f>
        <v>Enviado a tiempo</v>
      </c>
      <c r="AD3795" s="22" t="str">
        <f>+IF(AND(Ventas_Oficina[[#This Row],[Total]]&gt;75000,Ventas_Oficina[[#This Row],[Envio a tiempo]]="Enviado a tiempo"),"Buena Venta","Venta Mala")</f>
        <v>Venta Mala</v>
      </c>
    </row>
    <row r="3796" spans="1:30" x14ac:dyDescent="0.25">
      <c r="A3796" s="26">
        <v>1590633</v>
      </c>
      <c r="B3796" s="10">
        <v>42441</v>
      </c>
      <c r="C3796" s="11" t="s">
        <v>93</v>
      </c>
      <c r="D3796" s="11" t="s">
        <v>94</v>
      </c>
      <c r="E3796" s="11" t="s">
        <v>4</v>
      </c>
      <c r="F3796" s="11" t="s">
        <v>5</v>
      </c>
      <c r="G3796" s="11" t="s">
        <v>1009</v>
      </c>
      <c r="H3796" s="11" t="s">
        <v>9</v>
      </c>
      <c r="I3796" s="11" t="s">
        <v>1015</v>
      </c>
      <c r="J3796" s="11" t="s">
        <v>1099</v>
      </c>
      <c r="K3796" s="11" t="s">
        <v>1262</v>
      </c>
      <c r="L3796" s="11" t="s">
        <v>1265</v>
      </c>
      <c r="M3796" s="11" t="s">
        <v>1272</v>
      </c>
      <c r="N3796" s="10">
        <v>42442</v>
      </c>
      <c r="O3796" s="12">
        <v>93</v>
      </c>
      <c r="P3796" s="12">
        <v>160</v>
      </c>
      <c r="Q3796" s="12">
        <v>67</v>
      </c>
      <c r="R3796" s="11">
        <v>35</v>
      </c>
      <c r="S3796" s="12">
        <v>5600</v>
      </c>
      <c r="T3796" s="13">
        <v>0.05</v>
      </c>
      <c r="U3796" s="12">
        <v>280</v>
      </c>
      <c r="V3796" s="12">
        <v>5320</v>
      </c>
      <c r="W3796" s="12">
        <v>129</v>
      </c>
      <c r="X3796" s="12">
        <v>6576</v>
      </c>
      <c r="Y3796" s="14">
        <f>+DAY('TABLA PRINCIPAL'!$B3796)</f>
        <v>12</v>
      </c>
      <c r="Z3796" s="14">
        <f>+MONTH('TABLA PRINCIPAL'!$B3796)</f>
        <v>3</v>
      </c>
      <c r="AA3796" s="14">
        <f>+YEAR('TABLA PRINCIPAL'!$B3796)</f>
        <v>2016</v>
      </c>
      <c r="AB3796" s="22" t="str">
        <f>+IF(Ventas_Oficina[[#This Row],[Total del pedido]]&gt;=100000,"SI","NO")</f>
        <v>NO</v>
      </c>
      <c r="AC3796" s="22" t="str">
        <f>+_xlfn.XLOOKUP(Ventas_Oficina[[#This Row],[Nº de artículo]],AUXILIAR!A3794:A8707,AUXILIAR!D3794:D8707,"Error",0)</f>
        <v>No enviado a tiempo</v>
      </c>
      <c r="AD3796" s="22" t="str">
        <f>+IF(AND(Ventas_Oficina[[#This Row],[Total]]&gt;75000,Ventas_Oficina[[#This Row],[Envio a tiempo]]="Enviado a tiempo"),"Buena Venta","Venta Mala")</f>
        <v>Venta Mala</v>
      </c>
    </row>
    <row r="3797" spans="1:30" x14ac:dyDescent="0.25">
      <c r="A3797" s="25">
        <v>1590633</v>
      </c>
      <c r="B3797" s="5">
        <v>42568</v>
      </c>
      <c r="C3797" s="6" t="s">
        <v>331</v>
      </c>
      <c r="D3797" s="6" t="s">
        <v>46</v>
      </c>
      <c r="E3797" s="6" t="s">
        <v>4</v>
      </c>
      <c r="F3797" s="6" t="s">
        <v>5</v>
      </c>
      <c r="G3797" s="6" t="s">
        <v>1007</v>
      </c>
      <c r="H3797" s="6" t="s">
        <v>9</v>
      </c>
      <c r="I3797" s="6" t="s">
        <v>1013</v>
      </c>
      <c r="J3797" s="6" t="s">
        <v>1099</v>
      </c>
      <c r="K3797" s="6" t="s">
        <v>1261</v>
      </c>
      <c r="L3797" s="6" t="s">
        <v>1265</v>
      </c>
      <c r="M3797" s="6" t="s">
        <v>1272</v>
      </c>
      <c r="N3797" s="5">
        <v>42569</v>
      </c>
      <c r="O3797" s="7">
        <v>93</v>
      </c>
      <c r="P3797" s="7">
        <v>160</v>
      </c>
      <c r="Q3797" s="7">
        <v>67</v>
      </c>
      <c r="R3797" s="6">
        <v>28</v>
      </c>
      <c r="S3797" s="7">
        <v>4480</v>
      </c>
      <c r="T3797" s="8">
        <v>0.01</v>
      </c>
      <c r="U3797" s="7">
        <v>44.800000000000004</v>
      </c>
      <c r="V3797" s="7">
        <v>4435.2</v>
      </c>
      <c r="W3797" s="7">
        <v>129</v>
      </c>
      <c r="X3797" s="7">
        <v>5645</v>
      </c>
      <c r="Y3797" s="9">
        <f>+DAY('TABLA PRINCIPAL'!$B3797)</f>
        <v>17</v>
      </c>
      <c r="Z3797" s="9">
        <f>+MONTH('TABLA PRINCIPAL'!$B3797)</f>
        <v>7</v>
      </c>
      <c r="AA3797" s="9">
        <f>+YEAR('TABLA PRINCIPAL'!$B3797)</f>
        <v>2016</v>
      </c>
      <c r="AB3797" s="22" t="str">
        <f>+IF(Ventas_Oficina[[#This Row],[Total del pedido]]&gt;=100000,"SI","NO")</f>
        <v>NO</v>
      </c>
      <c r="AC3797" s="22" t="str">
        <f>+_xlfn.XLOOKUP(Ventas_Oficina[[#This Row],[Nº de artículo]],AUXILIAR!A3795:A8708,AUXILIAR!D3795:D8708,"Error",0)</f>
        <v>No enviado a tiempo</v>
      </c>
      <c r="AD3797" s="22" t="str">
        <f>+IF(AND(Ventas_Oficina[[#This Row],[Total]]&gt;75000,Ventas_Oficina[[#This Row],[Envio a tiempo]]="Enviado a tiempo"),"Buena Venta","Venta Mala")</f>
        <v>Venta Mala</v>
      </c>
    </row>
    <row r="3798" spans="1:30" x14ac:dyDescent="0.25">
      <c r="A3798" s="25">
        <v>1590998</v>
      </c>
      <c r="B3798" s="5">
        <v>42483</v>
      </c>
      <c r="C3798" s="6" t="s">
        <v>272</v>
      </c>
      <c r="D3798" s="6" t="s">
        <v>41</v>
      </c>
      <c r="E3798" s="6" t="s">
        <v>12</v>
      </c>
      <c r="F3798" s="6" t="s">
        <v>13</v>
      </c>
      <c r="G3798" s="6" t="s">
        <v>1007</v>
      </c>
      <c r="H3798" s="6" t="s">
        <v>42</v>
      </c>
      <c r="I3798" s="6" t="s">
        <v>1015</v>
      </c>
      <c r="J3798" s="6" t="s">
        <v>1022</v>
      </c>
      <c r="K3798" s="6" t="s">
        <v>1261</v>
      </c>
      <c r="L3798" s="6" t="s">
        <v>1267</v>
      </c>
      <c r="M3798" s="6" t="s">
        <v>1272</v>
      </c>
      <c r="N3798" s="5">
        <v>42484</v>
      </c>
      <c r="O3798" s="7">
        <v>153</v>
      </c>
      <c r="P3798" s="7">
        <v>278</v>
      </c>
      <c r="Q3798" s="7">
        <v>125</v>
      </c>
      <c r="R3798" s="6">
        <v>4</v>
      </c>
      <c r="S3798" s="7">
        <v>1112</v>
      </c>
      <c r="T3798" s="8">
        <v>0.09</v>
      </c>
      <c r="U3798" s="7">
        <v>100.08</v>
      </c>
      <c r="V3798" s="7">
        <v>1011.92</v>
      </c>
      <c r="W3798" s="7">
        <v>134</v>
      </c>
      <c r="X3798" s="7">
        <v>9455</v>
      </c>
      <c r="Y3798" s="9">
        <f>+DAY('TABLA PRINCIPAL'!$B3798)</f>
        <v>23</v>
      </c>
      <c r="Z3798" s="9">
        <f>+MONTH('TABLA PRINCIPAL'!$B3798)</f>
        <v>4</v>
      </c>
      <c r="AA3798" s="9">
        <f>+YEAR('TABLA PRINCIPAL'!$B3798)</f>
        <v>2016</v>
      </c>
      <c r="AB3798" s="22" t="str">
        <f>+IF(Ventas_Oficina[[#This Row],[Total del pedido]]&gt;=100000,"SI","NO")</f>
        <v>NO</v>
      </c>
      <c r="AC3798" s="22" t="str">
        <f>+_xlfn.XLOOKUP(Ventas_Oficina[[#This Row],[Nº de artículo]],AUXILIAR!A3797:A8710,AUXILIAR!D3797:D8710,"Error",0)</f>
        <v>No enviado a tiempo</v>
      </c>
      <c r="AD3798" s="22" t="str">
        <f>+IF(AND(Ventas_Oficina[[#This Row],[Total]]&gt;75000,Ventas_Oficina[[#This Row],[Envio a tiempo]]="Enviado a tiempo"),"Buena Venta","Venta Mala")</f>
        <v>Venta Mala</v>
      </c>
    </row>
    <row r="3799" spans="1:30" x14ac:dyDescent="0.25">
      <c r="A3799" s="26">
        <v>1590998</v>
      </c>
      <c r="B3799" s="10">
        <v>42144</v>
      </c>
      <c r="C3799" s="11" t="s">
        <v>341</v>
      </c>
      <c r="D3799" s="11" t="s">
        <v>26</v>
      </c>
      <c r="E3799" s="11" t="s">
        <v>4</v>
      </c>
      <c r="F3799" s="11" t="s">
        <v>5</v>
      </c>
      <c r="G3799" s="11" t="s">
        <v>1010</v>
      </c>
      <c r="H3799" s="11" t="s">
        <v>27</v>
      </c>
      <c r="I3799" s="11" t="s">
        <v>1012</v>
      </c>
      <c r="J3799" s="11" t="s">
        <v>1139</v>
      </c>
      <c r="K3799" s="11" t="s">
        <v>1261</v>
      </c>
      <c r="L3799" s="11" t="s">
        <v>1267</v>
      </c>
      <c r="M3799" s="11" t="s">
        <v>1272</v>
      </c>
      <c r="N3799" s="10">
        <v>42145</v>
      </c>
      <c r="O3799" s="12">
        <v>348</v>
      </c>
      <c r="P3799" s="12">
        <v>543</v>
      </c>
      <c r="Q3799" s="12">
        <v>195</v>
      </c>
      <c r="R3799" s="11">
        <v>43</v>
      </c>
      <c r="S3799" s="12">
        <v>23349</v>
      </c>
      <c r="T3799" s="13">
        <v>0.01</v>
      </c>
      <c r="U3799" s="12">
        <v>233.49</v>
      </c>
      <c r="V3799" s="12">
        <v>23115.51</v>
      </c>
      <c r="W3799" s="12">
        <v>95</v>
      </c>
      <c r="X3799" s="12">
        <v>3868</v>
      </c>
      <c r="Y3799" s="14">
        <f>+DAY('TABLA PRINCIPAL'!$B3799)</f>
        <v>20</v>
      </c>
      <c r="Z3799" s="14">
        <f>+MONTH('TABLA PRINCIPAL'!$B3799)</f>
        <v>5</v>
      </c>
      <c r="AA3799" s="14">
        <f>+YEAR('TABLA PRINCIPAL'!$B3799)</f>
        <v>2015</v>
      </c>
      <c r="AB3799" s="22" t="str">
        <f>+IF(Ventas_Oficina[[#This Row],[Total del pedido]]&gt;=100000,"SI","NO")</f>
        <v>NO</v>
      </c>
      <c r="AC3799" s="22" t="str">
        <f>+_xlfn.XLOOKUP(Ventas_Oficina[[#This Row],[Nº de artículo]],AUXILIAR!A3797:A8711,AUXILIAR!D3797:D8711,"Error",0)</f>
        <v>No enviado a tiempo</v>
      </c>
      <c r="AD3799" s="22" t="str">
        <f>+IF(AND(Ventas_Oficina[[#This Row],[Total]]&gt;75000,Ventas_Oficina[[#This Row],[Envio a tiempo]]="Enviado a tiempo"),"Buena Venta","Venta Mala")</f>
        <v>Venta Mala</v>
      </c>
    </row>
    <row r="3800" spans="1:30" x14ac:dyDescent="0.25">
      <c r="A3800" s="25">
        <v>1590998</v>
      </c>
      <c r="B3800" s="5">
        <v>42276</v>
      </c>
      <c r="C3800" s="6" t="s">
        <v>96</v>
      </c>
      <c r="D3800" s="6" t="s">
        <v>97</v>
      </c>
      <c r="E3800" s="6" t="s">
        <v>12</v>
      </c>
      <c r="F3800" s="6" t="s">
        <v>13</v>
      </c>
      <c r="G3800" s="6" t="s">
        <v>1007</v>
      </c>
      <c r="H3800" s="6" t="s">
        <v>14</v>
      </c>
      <c r="I3800" s="6" t="s">
        <v>1016</v>
      </c>
      <c r="J3800" s="6" t="s">
        <v>1052</v>
      </c>
      <c r="K3800" s="6" t="s">
        <v>1261</v>
      </c>
      <c r="L3800" s="6" t="s">
        <v>1267</v>
      </c>
      <c r="M3800" s="6" t="s">
        <v>1272</v>
      </c>
      <c r="N3800" s="5">
        <v>42277</v>
      </c>
      <c r="O3800" s="7">
        <v>332</v>
      </c>
      <c r="P3800" s="7">
        <v>518</v>
      </c>
      <c r="Q3800" s="7">
        <v>186</v>
      </c>
      <c r="R3800" s="6">
        <v>41</v>
      </c>
      <c r="S3800" s="7">
        <v>21238</v>
      </c>
      <c r="T3800" s="8">
        <v>0.02</v>
      </c>
      <c r="U3800" s="7">
        <v>424.76</v>
      </c>
      <c r="V3800" s="7">
        <v>20813.240000000002</v>
      </c>
      <c r="W3800" s="7">
        <v>204</v>
      </c>
      <c r="X3800" s="7">
        <v>5332</v>
      </c>
      <c r="Y3800" s="9">
        <f>+DAY('TABLA PRINCIPAL'!$B3800)</f>
        <v>29</v>
      </c>
      <c r="Z3800" s="9">
        <f>+MONTH('TABLA PRINCIPAL'!$B3800)</f>
        <v>9</v>
      </c>
      <c r="AA3800" s="9">
        <f>+YEAR('TABLA PRINCIPAL'!$B3800)</f>
        <v>2015</v>
      </c>
      <c r="AB3800" s="22" t="str">
        <f>+IF(Ventas_Oficina[[#This Row],[Total del pedido]]&gt;=100000,"SI","NO")</f>
        <v>NO</v>
      </c>
      <c r="AC3800" s="22" t="str">
        <f>+_xlfn.XLOOKUP(Ventas_Oficina[[#This Row],[Nº de artículo]],AUXILIAR!A3798:A8712,AUXILIAR!D3798:D8712,"Error",0)</f>
        <v>No enviado a tiempo</v>
      </c>
      <c r="AD3800" s="22" t="str">
        <f>+IF(AND(Ventas_Oficina[[#This Row],[Total]]&gt;75000,Ventas_Oficina[[#This Row],[Envio a tiempo]]="Enviado a tiempo"),"Buena Venta","Venta Mala")</f>
        <v>Venta Mala</v>
      </c>
    </row>
    <row r="3801" spans="1:30" x14ac:dyDescent="0.25">
      <c r="A3801" s="25">
        <v>1591364</v>
      </c>
      <c r="B3801" s="5">
        <v>42511</v>
      </c>
      <c r="C3801" s="6" t="s">
        <v>75</v>
      </c>
      <c r="D3801" s="6" t="s">
        <v>76</v>
      </c>
      <c r="E3801" s="6" t="s">
        <v>4</v>
      </c>
      <c r="F3801" s="6" t="s">
        <v>5</v>
      </c>
      <c r="G3801" s="6" t="s">
        <v>1010</v>
      </c>
      <c r="H3801" s="6" t="s">
        <v>17</v>
      </c>
      <c r="I3801" s="6" t="s">
        <v>1013</v>
      </c>
      <c r="J3801" s="6" t="s">
        <v>1060</v>
      </c>
      <c r="K3801" s="6" t="s">
        <v>1261</v>
      </c>
      <c r="L3801" s="6" t="s">
        <v>1265</v>
      </c>
      <c r="M3801" s="6" t="s">
        <v>1272</v>
      </c>
      <c r="N3801" s="5">
        <v>42511</v>
      </c>
      <c r="O3801" s="7">
        <v>1388</v>
      </c>
      <c r="P3801" s="7">
        <v>2238</v>
      </c>
      <c r="Q3801" s="7">
        <v>850</v>
      </c>
      <c r="R3801" s="6">
        <v>32</v>
      </c>
      <c r="S3801" s="7">
        <v>71616</v>
      </c>
      <c r="T3801" s="8">
        <v>0.09</v>
      </c>
      <c r="U3801" s="7">
        <v>6445.44</v>
      </c>
      <c r="V3801" s="7">
        <v>65170.559999999998</v>
      </c>
      <c r="W3801" s="7">
        <v>1510</v>
      </c>
      <c r="X3801" s="7">
        <v>31304</v>
      </c>
      <c r="Y3801" s="9">
        <f>+DAY('TABLA PRINCIPAL'!$B3801)</f>
        <v>21</v>
      </c>
      <c r="Z3801" s="9">
        <f>+MONTH('TABLA PRINCIPAL'!$B3801)</f>
        <v>5</v>
      </c>
      <c r="AA3801" s="9">
        <f>+YEAR('TABLA PRINCIPAL'!$B3801)</f>
        <v>2016</v>
      </c>
      <c r="AB3801" s="22" t="str">
        <f>+IF(Ventas_Oficina[[#This Row],[Total del pedido]]&gt;=100000,"SI","NO")</f>
        <v>NO</v>
      </c>
      <c r="AC3801" s="22" t="str">
        <f>+_xlfn.XLOOKUP(Ventas_Oficina[[#This Row],[Nº de artículo]],AUXILIAR!A3800:A8714,AUXILIAR!D3800:D8714,"Error",0)</f>
        <v>No enviado a tiempo</v>
      </c>
      <c r="AD3801" s="22" t="str">
        <f>+IF(AND(Ventas_Oficina[[#This Row],[Total]]&gt;75000,Ventas_Oficina[[#This Row],[Envio a tiempo]]="Enviado a tiempo"),"Buena Venta","Venta Mala")</f>
        <v>Venta Mala</v>
      </c>
    </row>
    <row r="3802" spans="1:30" x14ac:dyDescent="0.25">
      <c r="A3802" s="26">
        <v>1591729</v>
      </c>
      <c r="B3802" s="10">
        <v>42042</v>
      </c>
      <c r="C3802" s="11" t="s">
        <v>180</v>
      </c>
      <c r="D3802" s="11" t="s">
        <v>181</v>
      </c>
      <c r="E3802" s="11" t="s">
        <v>4</v>
      </c>
      <c r="F3802" s="11" t="s">
        <v>5</v>
      </c>
      <c r="G3802" s="11" t="s">
        <v>1007</v>
      </c>
      <c r="H3802" s="11" t="s">
        <v>121</v>
      </c>
      <c r="I3802" s="11" t="s">
        <v>1013</v>
      </c>
      <c r="J3802" s="11" t="s">
        <v>1057</v>
      </c>
      <c r="K3802" s="11" t="s">
        <v>1261</v>
      </c>
      <c r="L3802" s="11" t="s">
        <v>1265</v>
      </c>
      <c r="M3802" s="11" t="s">
        <v>1272</v>
      </c>
      <c r="N3802" s="10">
        <v>42053</v>
      </c>
      <c r="O3802" s="12">
        <v>130</v>
      </c>
      <c r="P3802" s="12">
        <v>288</v>
      </c>
      <c r="Q3802" s="12">
        <v>158</v>
      </c>
      <c r="R3802" s="11">
        <v>24</v>
      </c>
      <c r="S3802" s="12">
        <v>6912</v>
      </c>
      <c r="T3802" s="13">
        <v>0.06</v>
      </c>
      <c r="U3802" s="12">
        <v>414.71999999999997</v>
      </c>
      <c r="V3802" s="12">
        <v>6497.28</v>
      </c>
      <c r="W3802" s="12">
        <v>101</v>
      </c>
      <c r="X3802" s="12">
        <v>14876</v>
      </c>
      <c r="Y3802" s="14">
        <f>+DAY('TABLA PRINCIPAL'!$B3802)</f>
        <v>7</v>
      </c>
      <c r="Z3802" s="14">
        <f>+MONTH('TABLA PRINCIPAL'!$B3802)</f>
        <v>2</v>
      </c>
      <c r="AA3802" s="14">
        <f>+YEAR('TABLA PRINCIPAL'!$B3802)</f>
        <v>2015</v>
      </c>
      <c r="AB3802" s="22" t="str">
        <f>+IF(Ventas_Oficina[[#This Row],[Total del pedido]]&gt;=100000,"SI","NO")</f>
        <v>NO</v>
      </c>
      <c r="AC3802" s="22" t="str">
        <f>+_xlfn.XLOOKUP(Ventas_Oficina[[#This Row],[Nº de artículo]],AUXILIAR!A3800:A8715,AUXILIAR!D3800:D8715,"Error",0)</f>
        <v>Enviado a tiempo</v>
      </c>
      <c r="AD3802" s="22" t="str">
        <f>+IF(AND(Ventas_Oficina[[#This Row],[Total]]&gt;75000,Ventas_Oficina[[#This Row],[Envio a tiempo]]="Enviado a tiempo"),"Buena Venta","Venta Mala")</f>
        <v>Venta Mala</v>
      </c>
    </row>
    <row r="3803" spans="1:30" x14ac:dyDescent="0.25">
      <c r="A3803" s="25">
        <v>1591729</v>
      </c>
      <c r="B3803" s="5">
        <v>42471</v>
      </c>
      <c r="C3803" s="6" t="s">
        <v>173</v>
      </c>
      <c r="D3803" s="6" t="s">
        <v>174</v>
      </c>
      <c r="E3803" s="6" t="s">
        <v>4</v>
      </c>
      <c r="F3803" s="6" t="s">
        <v>5</v>
      </c>
      <c r="G3803" s="6" t="s">
        <v>1007</v>
      </c>
      <c r="H3803" s="6" t="s">
        <v>121</v>
      </c>
      <c r="I3803" s="6" t="s">
        <v>1015</v>
      </c>
      <c r="J3803" s="6" t="s">
        <v>1025</v>
      </c>
      <c r="K3803" s="6" t="s">
        <v>1261</v>
      </c>
      <c r="L3803" s="6" t="s">
        <v>1265</v>
      </c>
      <c r="M3803" s="6" t="s">
        <v>1272</v>
      </c>
      <c r="N3803" s="5">
        <v>42473</v>
      </c>
      <c r="O3803" s="7">
        <v>399</v>
      </c>
      <c r="P3803" s="7">
        <v>623</v>
      </c>
      <c r="Q3803" s="7">
        <v>224</v>
      </c>
      <c r="R3803" s="6">
        <v>5</v>
      </c>
      <c r="S3803" s="7">
        <v>3115</v>
      </c>
      <c r="T3803" s="8">
        <v>0.04</v>
      </c>
      <c r="U3803" s="7">
        <v>124.60000000000001</v>
      </c>
      <c r="V3803" s="7">
        <v>2990.4</v>
      </c>
      <c r="W3803" s="7">
        <v>697</v>
      </c>
      <c r="X3803" s="7">
        <v>13126</v>
      </c>
      <c r="Y3803" s="9">
        <f>+DAY('TABLA PRINCIPAL'!$B3803)</f>
        <v>11</v>
      </c>
      <c r="Z3803" s="9">
        <f>+MONTH('TABLA PRINCIPAL'!$B3803)</f>
        <v>4</v>
      </c>
      <c r="AA3803" s="9">
        <f>+YEAR('TABLA PRINCIPAL'!$B3803)</f>
        <v>2016</v>
      </c>
      <c r="AB3803" s="22" t="str">
        <f>+IF(Ventas_Oficina[[#This Row],[Total del pedido]]&gt;=100000,"SI","NO")</f>
        <v>NO</v>
      </c>
      <c r="AC3803" s="22" t="str">
        <f>+_xlfn.XLOOKUP(Ventas_Oficina[[#This Row],[Nº de artículo]],AUXILIAR!A3801:A8716,AUXILIAR!D3801:D8716,"Error",0)</f>
        <v>Enviado a tiempo</v>
      </c>
      <c r="AD3803" s="22" t="str">
        <f>+IF(AND(Ventas_Oficina[[#This Row],[Total]]&gt;75000,Ventas_Oficina[[#This Row],[Envio a tiempo]]="Enviado a tiempo"),"Buena Venta","Venta Mala")</f>
        <v>Venta Mala</v>
      </c>
    </row>
    <row r="3804" spans="1:30" x14ac:dyDescent="0.25">
      <c r="A3804" s="26">
        <v>1591729</v>
      </c>
      <c r="B3804" s="10">
        <v>41624</v>
      </c>
      <c r="C3804" s="11" t="s">
        <v>99</v>
      </c>
      <c r="D3804" s="11" t="s">
        <v>100</v>
      </c>
      <c r="E3804" s="11" t="s">
        <v>12</v>
      </c>
      <c r="F3804" s="11" t="s">
        <v>13</v>
      </c>
      <c r="G3804" s="11" t="s">
        <v>1010</v>
      </c>
      <c r="H3804" s="11" t="s">
        <v>42</v>
      </c>
      <c r="I3804" s="11" t="s">
        <v>1015</v>
      </c>
      <c r="J3804" s="11" t="s">
        <v>1101</v>
      </c>
      <c r="K3804" s="11" t="s">
        <v>1261</v>
      </c>
      <c r="L3804" s="11" t="s">
        <v>1265</v>
      </c>
      <c r="M3804" s="11" t="s">
        <v>1272</v>
      </c>
      <c r="N3804" s="10">
        <v>41627</v>
      </c>
      <c r="O3804" s="12">
        <v>27899</v>
      </c>
      <c r="P3804" s="12">
        <v>44999</v>
      </c>
      <c r="Q3804" s="12">
        <v>17100</v>
      </c>
      <c r="R3804" s="11">
        <v>45</v>
      </c>
      <c r="S3804" s="12">
        <v>2024955</v>
      </c>
      <c r="T3804" s="13">
        <v>0.05</v>
      </c>
      <c r="U3804" s="12">
        <v>101247.75</v>
      </c>
      <c r="V3804" s="12">
        <v>1923707.25</v>
      </c>
      <c r="W3804" s="12">
        <v>4900</v>
      </c>
      <c r="X3804" s="12">
        <v>136905</v>
      </c>
      <c r="Y3804" s="14">
        <f>+DAY('TABLA PRINCIPAL'!$B3804)</f>
        <v>16</v>
      </c>
      <c r="Z3804" s="14">
        <f>+MONTH('TABLA PRINCIPAL'!$B3804)</f>
        <v>12</v>
      </c>
      <c r="AA3804" s="14">
        <f>+YEAR('TABLA PRINCIPAL'!$B3804)</f>
        <v>2013</v>
      </c>
      <c r="AB3804" s="22" t="str">
        <f>+IF(Ventas_Oficina[[#This Row],[Total del pedido]]&gt;=100000,"SI","NO")</f>
        <v>SI</v>
      </c>
      <c r="AC3804" s="22" t="str">
        <f>+_xlfn.XLOOKUP(Ventas_Oficina[[#This Row],[Nº de artículo]],AUXILIAR!A3802:A8717,AUXILIAR!D3802:D8717,"Error",0)</f>
        <v>Enviado a tiempo</v>
      </c>
      <c r="AD3804" s="22" t="str">
        <f>+IF(AND(Ventas_Oficina[[#This Row],[Total]]&gt;75000,Ventas_Oficina[[#This Row],[Envio a tiempo]]="Enviado a tiempo"),"Buena Venta","Venta Mala")</f>
        <v>Buena Venta</v>
      </c>
    </row>
    <row r="3805" spans="1:30" x14ac:dyDescent="0.25">
      <c r="A3805" s="25">
        <v>1591729</v>
      </c>
      <c r="B3805" s="5">
        <v>42541</v>
      </c>
      <c r="C3805" s="6" t="s">
        <v>256</v>
      </c>
      <c r="D3805" s="6" t="s">
        <v>26</v>
      </c>
      <c r="E3805" s="6" t="s">
        <v>4</v>
      </c>
      <c r="F3805" s="6" t="s">
        <v>5</v>
      </c>
      <c r="G3805" s="6" t="s">
        <v>1008</v>
      </c>
      <c r="H3805" s="6" t="s">
        <v>27</v>
      </c>
      <c r="I3805" s="6" t="s">
        <v>1015</v>
      </c>
      <c r="J3805" s="6" t="s">
        <v>1041</v>
      </c>
      <c r="K3805" s="6" t="s">
        <v>1261</v>
      </c>
      <c r="L3805" s="6" t="s">
        <v>1265</v>
      </c>
      <c r="M3805" s="6" t="s">
        <v>1272</v>
      </c>
      <c r="N3805" s="5">
        <v>42542</v>
      </c>
      <c r="O3805" s="7">
        <v>245</v>
      </c>
      <c r="P3805" s="7">
        <v>389</v>
      </c>
      <c r="Q3805" s="7">
        <v>144</v>
      </c>
      <c r="R3805" s="6">
        <v>39</v>
      </c>
      <c r="S3805" s="7">
        <v>15171</v>
      </c>
      <c r="T3805" s="8">
        <v>0.01</v>
      </c>
      <c r="U3805" s="7">
        <v>151.71</v>
      </c>
      <c r="V3805" s="7">
        <v>15019.29</v>
      </c>
      <c r="W3805" s="7">
        <v>701</v>
      </c>
      <c r="X3805" s="7">
        <v>14233</v>
      </c>
      <c r="Y3805" s="9">
        <f>+DAY('TABLA PRINCIPAL'!$B3805)</f>
        <v>20</v>
      </c>
      <c r="Z3805" s="9">
        <f>+MONTH('TABLA PRINCIPAL'!$B3805)</f>
        <v>6</v>
      </c>
      <c r="AA3805" s="9">
        <f>+YEAR('TABLA PRINCIPAL'!$B3805)</f>
        <v>2016</v>
      </c>
      <c r="AB3805" s="22" t="str">
        <f>+IF(Ventas_Oficina[[#This Row],[Total del pedido]]&gt;=100000,"SI","NO")</f>
        <v>NO</v>
      </c>
      <c r="AC3805" s="22" t="str">
        <f>+_xlfn.XLOOKUP(Ventas_Oficina[[#This Row],[Nº de artículo]],AUXILIAR!A3803:A8718,AUXILIAR!D3803:D8718,"Error",0)</f>
        <v>Enviado a tiempo</v>
      </c>
      <c r="AD3805" s="22" t="str">
        <f>+IF(AND(Ventas_Oficina[[#This Row],[Total]]&gt;75000,Ventas_Oficina[[#This Row],[Envio a tiempo]]="Enviado a tiempo"),"Buena Venta","Venta Mala")</f>
        <v>Venta Mala</v>
      </c>
    </row>
    <row r="3806" spans="1:30" x14ac:dyDescent="0.25">
      <c r="A3806" s="26">
        <v>1591729</v>
      </c>
      <c r="B3806" s="10">
        <v>42228</v>
      </c>
      <c r="C3806" s="11" t="s">
        <v>165</v>
      </c>
      <c r="D3806" s="11" t="s">
        <v>166</v>
      </c>
      <c r="E3806" s="11" t="s">
        <v>4</v>
      </c>
      <c r="F3806" s="11" t="s">
        <v>5</v>
      </c>
      <c r="G3806" s="11" t="s">
        <v>1008</v>
      </c>
      <c r="H3806" s="11" t="s">
        <v>34</v>
      </c>
      <c r="I3806" s="11" t="s">
        <v>1014</v>
      </c>
      <c r="J3806" s="11" t="s">
        <v>1085</v>
      </c>
      <c r="K3806" s="11" t="s">
        <v>1261</v>
      </c>
      <c r="L3806" s="11" t="s">
        <v>1265</v>
      </c>
      <c r="M3806" s="11" t="s">
        <v>1272</v>
      </c>
      <c r="N3806" s="10">
        <v>42231</v>
      </c>
      <c r="O3806" s="12">
        <v>384</v>
      </c>
      <c r="P3806" s="12">
        <v>630</v>
      </c>
      <c r="Q3806" s="12">
        <v>246</v>
      </c>
      <c r="R3806" s="11">
        <v>2</v>
      </c>
      <c r="S3806" s="12">
        <v>1260</v>
      </c>
      <c r="T3806" s="13">
        <v>7.0000000000000007E-2</v>
      </c>
      <c r="U3806" s="12">
        <v>88.2</v>
      </c>
      <c r="V3806" s="12">
        <v>1171.8</v>
      </c>
      <c r="W3806" s="12">
        <v>50</v>
      </c>
      <c r="X3806" s="12">
        <v>29401</v>
      </c>
      <c r="Y3806" s="14">
        <f>+DAY('TABLA PRINCIPAL'!$B3806)</f>
        <v>12</v>
      </c>
      <c r="Z3806" s="14">
        <f>+MONTH('TABLA PRINCIPAL'!$B3806)</f>
        <v>8</v>
      </c>
      <c r="AA3806" s="14">
        <f>+YEAR('TABLA PRINCIPAL'!$B3806)</f>
        <v>2015</v>
      </c>
      <c r="AB3806" s="22" t="str">
        <f>+IF(Ventas_Oficina[[#This Row],[Total del pedido]]&gt;=100000,"SI","NO")</f>
        <v>NO</v>
      </c>
      <c r="AC3806" s="22" t="str">
        <f>+_xlfn.XLOOKUP(Ventas_Oficina[[#This Row],[Nº de artículo]],AUXILIAR!A3804:A8719,AUXILIAR!D3804:D8719,"Error",0)</f>
        <v>No enviado a tiempo</v>
      </c>
      <c r="AD3806" s="22" t="str">
        <f>+IF(AND(Ventas_Oficina[[#This Row],[Total]]&gt;75000,Ventas_Oficina[[#This Row],[Envio a tiempo]]="Enviado a tiempo"),"Buena Venta","Venta Mala")</f>
        <v>Venta Mala</v>
      </c>
    </row>
    <row r="3807" spans="1:30" x14ac:dyDescent="0.25">
      <c r="A3807" s="25">
        <v>1592094</v>
      </c>
      <c r="B3807" s="5">
        <v>41496</v>
      </c>
      <c r="C3807" s="6" t="s">
        <v>535</v>
      </c>
      <c r="D3807" s="6" t="s">
        <v>68</v>
      </c>
      <c r="E3807" s="6" t="s">
        <v>12</v>
      </c>
      <c r="F3807" s="6" t="s">
        <v>13</v>
      </c>
      <c r="G3807" s="6" t="s">
        <v>1008</v>
      </c>
      <c r="H3807" s="6" t="s">
        <v>14</v>
      </c>
      <c r="I3807" s="6" t="s">
        <v>1016</v>
      </c>
      <c r="J3807" s="6" t="s">
        <v>1036</v>
      </c>
      <c r="K3807" s="6" t="s">
        <v>1261</v>
      </c>
      <c r="L3807" s="6" t="s">
        <v>1265</v>
      </c>
      <c r="M3807" s="6" t="s">
        <v>1272</v>
      </c>
      <c r="N3807" s="5">
        <v>41498</v>
      </c>
      <c r="O3807" s="7">
        <v>453</v>
      </c>
      <c r="P3807" s="7">
        <v>730</v>
      </c>
      <c r="Q3807" s="7">
        <v>277</v>
      </c>
      <c r="R3807" s="6">
        <v>23</v>
      </c>
      <c r="S3807" s="7">
        <v>16790</v>
      </c>
      <c r="T3807" s="8">
        <v>0.02</v>
      </c>
      <c r="U3807" s="7">
        <v>335.8</v>
      </c>
      <c r="V3807" s="7">
        <v>16454.2</v>
      </c>
      <c r="W3807" s="7">
        <v>772</v>
      </c>
      <c r="X3807" s="7">
        <v>24556</v>
      </c>
      <c r="Y3807" s="9">
        <f>+DAY('TABLA PRINCIPAL'!$B3807)</f>
        <v>10</v>
      </c>
      <c r="Z3807" s="9">
        <f>+MONTH('TABLA PRINCIPAL'!$B3807)</f>
        <v>8</v>
      </c>
      <c r="AA3807" s="9">
        <f>+YEAR('TABLA PRINCIPAL'!$B3807)</f>
        <v>2013</v>
      </c>
      <c r="AB3807" s="22" t="str">
        <f>+IF(Ventas_Oficina[[#This Row],[Total del pedido]]&gt;=100000,"SI","NO")</f>
        <v>NO</v>
      </c>
      <c r="AC3807" s="22" t="str">
        <f>+_xlfn.XLOOKUP(Ventas_Oficina[[#This Row],[Nº de artículo]],AUXILIAR!A3805:A8720,AUXILIAR!D3805:D8720,"Error",0)</f>
        <v>Enviado a tiempo</v>
      </c>
      <c r="AD3807" s="22" t="str">
        <f>+IF(AND(Ventas_Oficina[[#This Row],[Total]]&gt;75000,Ventas_Oficina[[#This Row],[Envio a tiempo]]="Enviado a tiempo"),"Buena Venta","Venta Mala")</f>
        <v>Venta Mala</v>
      </c>
    </row>
    <row r="3808" spans="1:30" x14ac:dyDescent="0.25">
      <c r="A3808" s="26">
        <v>1592094</v>
      </c>
      <c r="B3808" s="10">
        <v>42357</v>
      </c>
      <c r="C3808" s="11" t="s">
        <v>55</v>
      </c>
      <c r="D3808" s="11" t="s">
        <v>44</v>
      </c>
      <c r="E3808" s="11" t="s">
        <v>12</v>
      </c>
      <c r="F3808" s="11" t="s">
        <v>13</v>
      </c>
      <c r="G3808" s="11" t="s">
        <v>1007</v>
      </c>
      <c r="H3808" s="11" t="s">
        <v>42</v>
      </c>
      <c r="I3808" s="11" t="s">
        <v>1012</v>
      </c>
      <c r="J3808" s="11" t="s">
        <v>1046</v>
      </c>
      <c r="K3808" s="11" t="s">
        <v>1261</v>
      </c>
      <c r="L3808" s="11" t="s">
        <v>1265</v>
      </c>
      <c r="M3808" s="11" t="s">
        <v>1272</v>
      </c>
      <c r="N3808" s="10">
        <v>42359</v>
      </c>
      <c r="O3808" s="12">
        <v>519</v>
      </c>
      <c r="P3808" s="12">
        <v>1298</v>
      </c>
      <c r="Q3808" s="12">
        <v>779</v>
      </c>
      <c r="R3808" s="11">
        <v>18</v>
      </c>
      <c r="S3808" s="12">
        <v>23364</v>
      </c>
      <c r="T3808" s="13">
        <v>0.02</v>
      </c>
      <c r="U3808" s="12">
        <v>467.28000000000003</v>
      </c>
      <c r="V3808" s="12">
        <v>22896.720000000001</v>
      </c>
      <c r="W3808" s="12">
        <v>314</v>
      </c>
      <c r="X3808" s="12">
        <v>14236</v>
      </c>
      <c r="Y3808" s="14">
        <f>+DAY('TABLA PRINCIPAL'!$B3808)</f>
        <v>19</v>
      </c>
      <c r="Z3808" s="14">
        <f>+MONTH('TABLA PRINCIPAL'!$B3808)</f>
        <v>12</v>
      </c>
      <c r="AA3808" s="14">
        <f>+YEAR('TABLA PRINCIPAL'!$B3808)</f>
        <v>2015</v>
      </c>
      <c r="AB3808" s="22" t="str">
        <f>+IF(Ventas_Oficina[[#This Row],[Total del pedido]]&gt;=100000,"SI","NO")</f>
        <v>NO</v>
      </c>
      <c r="AC3808" s="22" t="str">
        <f>+_xlfn.XLOOKUP(Ventas_Oficina[[#This Row],[Nº de artículo]],AUXILIAR!A3806:A8721,AUXILIAR!D3806:D8721,"Error",0)</f>
        <v>Enviado a tiempo</v>
      </c>
      <c r="AD3808" s="22" t="str">
        <f>+IF(AND(Ventas_Oficina[[#This Row],[Total]]&gt;75000,Ventas_Oficina[[#This Row],[Envio a tiempo]]="Enviado a tiempo"),"Buena Venta","Venta Mala")</f>
        <v>Venta Mala</v>
      </c>
    </row>
    <row r="3809" spans="1:30" x14ac:dyDescent="0.25">
      <c r="A3809" s="25">
        <v>1592459</v>
      </c>
      <c r="B3809" s="5">
        <v>42035</v>
      </c>
      <c r="C3809" s="6" t="s">
        <v>594</v>
      </c>
      <c r="D3809" s="6" t="s">
        <v>41</v>
      </c>
      <c r="E3809" s="6" t="s">
        <v>12</v>
      </c>
      <c r="F3809" s="6" t="s">
        <v>13</v>
      </c>
      <c r="G3809" s="6" t="s">
        <v>1008</v>
      </c>
      <c r="H3809" s="6" t="s">
        <v>42</v>
      </c>
      <c r="I3809" s="6" t="s">
        <v>1015</v>
      </c>
      <c r="J3809" s="6" t="s">
        <v>1073</v>
      </c>
      <c r="K3809" s="6" t="s">
        <v>1261</v>
      </c>
      <c r="L3809" s="6" t="s">
        <v>1265</v>
      </c>
      <c r="M3809" s="6" t="s">
        <v>1273</v>
      </c>
      <c r="N3809" s="5">
        <v>42037</v>
      </c>
      <c r="O3809" s="7">
        <v>550</v>
      </c>
      <c r="P3809" s="7">
        <v>1222</v>
      </c>
      <c r="Q3809" s="7">
        <v>672</v>
      </c>
      <c r="R3809" s="6">
        <v>34</v>
      </c>
      <c r="S3809" s="7">
        <v>41548</v>
      </c>
      <c r="T3809" s="8">
        <v>0.06</v>
      </c>
      <c r="U3809" s="7">
        <v>2492.88</v>
      </c>
      <c r="V3809" s="7">
        <v>39055.120000000003</v>
      </c>
      <c r="W3809" s="7">
        <v>285</v>
      </c>
      <c r="X3809" s="7">
        <v>11397</v>
      </c>
      <c r="Y3809" s="9">
        <f>+DAY('TABLA PRINCIPAL'!$B3809)</f>
        <v>31</v>
      </c>
      <c r="Z3809" s="9">
        <f>+MONTH('TABLA PRINCIPAL'!$B3809)</f>
        <v>1</v>
      </c>
      <c r="AA3809" s="9">
        <f>+YEAR('TABLA PRINCIPAL'!$B3809)</f>
        <v>2015</v>
      </c>
      <c r="AB3809" s="22" t="str">
        <f>+IF(Ventas_Oficina[[#This Row],[Total del pedido]]&gt;=100000,"SI","NO")</f>
        <v>NO</v>
      </c>
      <c r="AC3809" s="22" t="str">
        <f>+_xlfn.XLOOKUP(Ventas_Oficina[[#This Row],[Nº de artículo]],AUXILIAR!A3807:A8722,AUXILIAR!D3807:D8722,"Error",0)</f>
        <v>Enviado a tiempo</v>
      </c>
      <c r="AD3809" s="22" t="str">
        <f>+IF(AND(Ventas_Oficina[[#This Row],[Total]]&gt;75000,Ventas_Oficina[[#This Row],[Envio a tiempo]]="Enviado a tiempo"),"Buena Venta","Venta Mala")</f>
        <v>Venta Mala</v>
      </c>
    </row>
    <row r="3810" spans="1:30" x14ac:dyDescent="0.25">
      <c r="A3810" s="26">
        <v>1592459</v>
      </c>
      <c r="B3810" s="10">
        <v>42471</v>
      </c>
      <c r="C3810" s="11" t="s">
        <v>306</v>
      </c>
      <c r="D3810" s="11" t="s">
        <v>29</v>
      </c>
      <c r="E3810" s="11" t="s">
        <v>12</v>
      </c>
      <c r="F3810" s="11" t="s">
        <v>13</v>
      </c>
      <c r="G3810" s="11" t="s">
        <v>1010</v>
      </c>
      <c r="H3810" s="11" t="s">
        <v>14</v>
      </c>
      <c r="I3810" s="11" t="s">
        <v>1014</v>
      </c>
      <c r="J3810" s="11" t="s">
        <v>1141</v>
      </c>
      <c r="K3810" s="11" t="s">
        <v>1262</v>
      </c>
      <c r="L3810" s="11" t="s">
        <v>1270</v>
      </c>
      <c r="M3810" s="11" t="s">
        <v>1274</v>
      </c>
      <c r="N3810" s="10">
        <v>42471</v>
      </c>
      <c r="O3810" s="12">
        <v>92</v>
      </c>
      <c r="P3810" s="12">
        <v>181</v>
      </c>
      <c r="Q3810" s="12">
        <v>89</v>
      </c>
      <c r="R3810" s="11">
        <v>3</v>
      </c>
      <c r="S3810" s="12">
        <v>543</v>
      </c>
      <c r="T3810" s="13">
        <v>0.06</v>
      </c>
      <c r="U3810" s="12">
        <v>32.58</v>
      </c>
      <c r="V3810" s="12">
        <v>510.42</v>
      </c>
      <c r="W3810" s="12">
        <v>156</v>
      </c>
      <c r="X3810" s="12">
        <v>3780</v>
      </c>
      <c r="Y3810" s="14">
        <f>+DAY('TABLA PRINCIPAL'!$B3810)</f>
        <v>11</v>
      </c>
      <c r="Z3810" s="14">
        <f>+MONTH('TABLA PRINCIPAL'!$B3810)</f>
        <v>4</v>
      </c>
      <c r="AA3810" s="14">
        <f>+YEAR('TABLA PRINCIPAL'!$B3810)</f>
        <v>2016</v>
      </c>
      <c r="AB3810" s="22" t="str">
        <f>+IF(Ventas_Oficina[[#This Row],[Total del pedido]]&gt;=100000,"SI","NO")</f>
        <v>NO</v>
      </c>
      <c r="AC3810" s="22" t="str">
        <f>+_xlfn.XLOOKUP(Ventas_Oficina[[#This Row],[Nº de artículo]],AUXILIAR!A3808:A8723,AUXILIAR!D3808:D8723,"Error",0)</f>
        <v>Enviado a tiempo</v>
      </c>
      <c r="AD3810" s="22" t="str">
        <f>+IF(AND(Ventas_Oficina[[#This Row],[Total]]&gt;75000,Ventas_Oficina[[#This Row],[Envio a tiempo]]="Enviado a tiempo"),"Buena Venta","Venta Mala")</f>
        <v>Venta Mala</v>
      </c>
    </row>
    <row r="3811" spans="1:30" x14ac:dyDescent="0.25">
      <c r="A3811" s="25">
        <v>1592459</v>
      </c>
      <c r="B3811" s="5">
        <v>42471</v>
      </c>
      <c r="C3811" s="6" t="s">
        <v>306</v>
      </c>
      <c r="D3811" s="6" t="s">
        <v>29</v>
      </c>
      <c r="E3811" s="6" t="s">
        <v>12</v>
      </c>
      <c r="F3811" s="6" t="s">
        <v>13</v>
      </c>
      <c r="G3811" s="6" t="s">
        <v>1008</v>
      </c>
      <c r="H3811" s="6" t="s">
        <v>14</v>
      </c>
      <c r="I3811" s="6" t="s">
        <v>1012</v>
      </c>
      <c r="J3811" s="6" t="s">
        <v>1141</v>
      </c>
      <c r="K3811" s="6" t="s">
        <v>1261</v>
      </c>
      <c r="L3811" s="6" t="s">
        <v>1267</v>
      </c>
      <c r="M3811" s="6" t="s">
        <v>1272</v>
      </c>
      <c r="N3811" s="5">
        <v>42471</v>
      </c>
      <c r="O3811" s="7">
        <v>92</v>
      </c>
      <c r="P3811" s="7">
        <v>181</v>
      </c>
      <c r="Q3811" s="7">
        <v>89</v>
      </c>
      <c r="R3811" s="6">
        <v>27</v>
      </c>
      <c r="S3811" s="7">
        <v>4887</v>
      </c>
      <c r="T3811" s="8">
        <v>0.01</v>
      </c>
      <c r="U3811" s="7">
        <v>48.870000000000005</v>
      </c>
      <c r="V3811" s="7">
        <v>4838.13</v>
      </c>
      <c r="W3811" s="7">
        <v>156</v>
      </c>
      <c r="X3811" s="7">
        <v>3780</v>
      </c>
      <c r="Y3811" s="9">
        <f>+DAY('TABLA PRINCIPAL'!$B3811)</f>
        <v>11</v>
      </c>
      <c r="Z3811" s="9">
        <f>+MONTH('TABLA PRINCIPAL'!$B3811)</f>
        <v>4</v>
      </c>
      <c r="AA3811" s="9">
        <f>+YEAR('TABLA PRINCIPAL'!$B3811)</f>
        <v>2016</v>
      </c>
      <c r="AB3811" s="22" t="str">
        <f>+IF(Ventas_Oficina[[#This Row],[Total del pedido]]&gt;=100000,"SI","NO")</f>
        <v>NO</v>
      </c>
      <c r="AC3811" s="22" t="str">
        <f>+_xlfn.XLOOKUP(Ventas_Oficina[[#This Row],[Nº de artículo]],AUXILIAR!A3809:A8724,AUXILIAR!D3809:D8724,"Error",0)</f>
        <v>No enviado a tiempo</v>
      </c>
      <c r="AD3811" s="22" t="str">
        <f>+IF(AND(Ventas_Oficina[[#This Row],[Total]]&gt;75000,Ventas_Oficina[[#This Row],[Envio a tiempo]]="Enviado a tiempo"),"Buena Venta","Venta Mala")</f>
        <v>Venta Mala</v>
      </c>
    </row>
    <row r="3812" spans="1:30" x14ac:dyDescent="0.25">
      <c r="A3812" s="26">
        <v>1592459</v>
      </c>
      <c r="B3812" s="10">
        <v>42471</v>
      </c>
      <c r="C3812" s="11" t="s">
        <v>895</v>
      </c>
      <c r="D3812" s="11" t="s">
        <v>62</v>
      </c>
      <c r="E3812" s="11" t="s">
        <v>4</v>
      </c>
      <c r="F3812" s="11" t="s">
        <v>5</v>
      </c>
      <c r="G3812" s="11" t="s">
        <v>1009</v>
      </c>
      <c r="H3812" s="11" t="s">
        <v>27</v>
      </c>
      <c r="I3812" s="11" t="s">
        <v>1016</v>
      </c>
      <c r="J3812" s="11" t="s">
        <v>1141</v>
      </c>
      <c r="K3812" s="11" t="s">
        <v>1261</v>
      </c>
      <c r="L3812" s="11" t="s">
        <v>1265</v>
      </c>
      <c r="M3812" s="11" t="s">
        <v>1272</v>
      </c>
      <c r="N3812" s="10">
        <v>42472</v>
      </c>
      <c r="O3812" s="12">
        <v>92</v>
      </c>
      <c r="P3812" s="12">
        <v>181</v>
      </c>
      <c r="Q3812" s="12">
        <v>89</v>
      </c>
      <c r="R3812" s="11">
        <v>9</v>
      </c>
      <c r="S3812" s="12">
        <v>1629</v>
      </c>
      <c r="T3812" s="13">
        <v>0</v>
      </c>
      <c r="U3812" s="12">
        <v>0</v>
      </c>
      <c r="V3812" s="12">
        <v>1629</v>
      </c>
      <c r="W3812" s="12">
        <v>156</v>
      </c>
      <c r="X3812" s="12">
        <v>3780</v>
      </c>
      <c r="Y3812" s="14">
        <f>+DAY('TABLA PRINCIPAL'!$B3812)</f>
        <v>11</v>
      </c>
      <c r="Z3812" s="14">
        <f>+MONTH('TABLA PRINCIPAL'!$B3812)</f>
        <v>4</v>
      </c>
      <c r="AA3812" s="14">
        <f>+YEAR('TABLA PRINCIPAL'!$B3812)</f>
        <v>2016</v>
      </c>
      <c r="AB3812" s="22" t="str">
        <f>+IF(Ventas_Oficina[[#This Row],[Total del pedido]]&gt;=100000,"SI","NO")</f>
        <v>NO</v>
      </c>
      <c r="AC3812" s="22" t="str">
        <f>+_xlfn.XLOOKUP(Ventas_Oficina[[#This Row],[Nº de artículo]],AUXILIAR!A3810:A8725,AUXILIAR!D3810:D8725,"Error",0)</f>
        <v>No enviado a tiempo</v>
      </c>
      <c r="AD3812" s="22" t="str">
        <f>+IF(AND(Ventas_Oficina[[#This Row],[Total]]&gt;75000,Ventas_Oficina[[#This Row],[Envio a tiempo]]="Enviado a tiempo"),"Buena Venta","Venta Mala")</f>
        <v>Venta Mala</v>
      </c>
    </row>
    <row r="3813" spans="1:30" x14ac:dyDescent="0.25">
      <c r="A3813" s="25">
        <v>1592459</v>
      </c>
      <c r="B3813" s="5">
        <v>42471</v>
      </c>
      <c r="C3813" s="6" t="s">
        <v>306</v>
      </c>
      <c r="D3813" s="6" t="s">
        <v>29</v>
      </c>
      <c r="E3813" s="6" t="s">
        <v>12</v>
      </c>
      <c r="F3813" s="6" t="s">
        <v>13</v>
      </c>
      <c r="G3813" s="6" t="s">
        <v>1009</v>
      </c>
      <c r="H3813" s="6" t="s">
        <v>14</v>
      </c>
      <c r="I3813" s="6" t="s">
        <v>1012</v>
      </c>
      <c r="J3813" s="6" t="s">
        <v>1075</v>
      </c>
      <c r="K3813" s="6" t="s">
        <v>1262</v>
      </c>
      <c r="L3813" s="6" t="s">
        <v>1265</v>
      </c>
      <c r="M3813" s="6" t="s">
        <v>1272</v>
      </c>
      <c r="N3813" s="5">
        <v>42471</v>
      </c>
      <c r="O3813" s="7">
        <v>225</v>
      </c>
      <c r="P3813" s="7">
        <v>369</v>
      </c>
      <c r="Q3813" s="7">
        <v>144</v>
      </c>
      <c r="R3813" s="6">
        <v>21</v>
      </c>
      <c r="S3813" s="7">
        <v>7749</v>
      </c>
      <c r="T3813" s="8">
        <v>0.08</v>
      </c>
      <c r="U3813" s="7">
        <v>619.91999999999996</v>
      </c>
      <c r="V3813" s="7">
        <v>7129.08</v>
      </c>
      <c r="W3813" s="7">
        <v>250</v>
      </c>
      <c r="X3813" s="7">
        <v>3780</v>
      </c>
      <c r="Y3813" s="9">
        <f>+DAY('TABLA PRINCIPAL'!$B3813)</f>
        <v>11</v>
      </c>
      <c r="Z3813" s="9">
        <f>+MONTH('TABLA PRINCIPAL'!$B3813)</f>
        <v>4</v>
      </c>
      <c r="AA3813" s="9">
        <f>+YEAR('TABLA PRINCIPAL'!$B3813)</f>
        <v>2016</v>
      </c>
      <c r="AB3813" s="22" t="str">
        <f>+IF(Ventas_Oficina[[#This Row],[Total del pedido]]&gt;=100000,"SI","NO")</f>
        <v>NO</v>
      </c>
      <c r="AC3813" s="22" t="str">
        <f>+_xlfn.XLOOKUP(Ventas_Oficina[[#This Row],[Nº de artículo]],AUXILIAR!A3811:A8726,AUXILIAR!D3811:D8726,"Error",0)</f>
        <v>No enviado a tiempo</v>
      </c>
      <c r="AD3813" s="22" t="str">
        <f>+IF(AND(Ventas_Oficina[[#This Row],[Total]]&gt;75000,Ventas_Oficina[[#This Row],[Envio a tiempo]]="Enviado a tiempo"),"Buena Venta","Venta Mala")</f>
        <v>Venta Mala</v>
      </c>
    </row>
    <row r="3814" spans="1:30" x14ac:dyDescent="0.25">
      <c r="A3814" s="26">
        <v>1592459</v>
      </c>
      <c r="B3814" s="10">
        <v>42471</v>
      </c>
      <c r="C3814" s="11" t="s">
        <v>306</v>
      </c>
      <c r="D3814" s="11" t="s">
        <v>29</v>
      </c>
      <c r="E3814" s="11" t="s">
        <v>12</v>
      </c>
      <c r="F3814" s="11" t="s">
        <v>13</v>
      </c>
      <c r="G3814" s="11" t="s">
        <v>1008</v>
      </c>
      <c r="H3814" s="11" t="s">
        <v>14</v>
      </c>
      <c r="I3814" s="11" t="s">
        <v>1016</v>
      </c>
      <c r="J3814" s="11" t="s">
        <v>1141</v>
      </c>
      <c r="K3814" s="11" t="s">
        <v>1262</v>
      </c>
      <c r="L3814" s="11" t="s">
        <v>1270</v>
      </c>
      <c r="M3814" s="11" t="s">
        <v>1274</v>
      </c>
      <c r="N3814" s="10">
        <v>42471</v>
      </c>
      <c r="O3814" s="12">
        <v>92</v>
      </c>
      <c r="P3814" s="12">
        <v>181</v>
      </c>
      <c r="Q3814" s="12">
        <v>89</v>
      </c>
      <c r="R3814" s="11">
        <v>15</v>
      </c>
      <c r="S3814" s="12">
        <v>2715</v>
      </c>
      <c r="T3814" s="13">
        <v>0.04</v>
      </c>
      <c r="U3814" s="12">
        <v>108.60000000000001</v>
      </c>
      <c r="V3814" s="12">
        <v>2606.4</v>
      </c>
      <c r="W3814" s="12">
        <v>156</v>
      </c>
      <c r="X3814" s="12">
        <v>3780</v>
      </c>
      <c r="Y3814" s="14">
        <f>+DAY('TABLA PRINCIPAL'!$B3814)</f>
        <v>11</v>
      </c>
      <c r="Z3814" s="14">
        <f>+MONTH('TABLA PRINCIPAL'!$B3814)</f>
        <v>4</v>
      </c>
      <c r="AA3814" s="14">
        <f>+YEAR('TABLA PRINCIPAL'!$B3814)</f>
        <v>2016</v>
      </c>
      <c r="AB3814" s="22" t="str">
        <f>+IF(Ventas_Oficina[[#This Row],[Total del pedido]]&gt;=100000,"SI","NO")</f>
        <v>NO</v>
      </c>
      <c r="AC3814" s="22" t="str">
        <f>+_xlfn.XLOOKUP(Ventas_Oficina[[#This Row],[Nº de artículo]],AUXILIAR!A3812:A8727,AUXILIAR!D3812:D8727,"Error",0)</f>
        <v>No enviado a tiempo</v>
      </c>
      <c r="AD3814" s="22" t="str">
        <f>+IF(AND(Ventas_Oficina[[#This Row],[Total]]&gt;75000,Ventas_Oficina[[#This Row],[Envio a tiempo]]="Enviado a tiempo"),"Buena Venta","Venta Mala")</f>
        <v>Venta Mala</v>
      </c>
    </row>
    <row r="3815" spans="1:30" x14ac:dyDescent="0.25">
      <c r="A3815" s="25">
        <v>1592459</v>
      </c>
      <c r="B3815" s="5">
        <v>42429</v>
      </c>
      <c r="C3815" s="6" t="s">
        <v>89</v>
      </c>
      <c r="D3815" s="6" t="s">
        <v>76</v>
      </c>
      <c r="E3815" s="6" t="s">
        <v>4</v>
      </c>
      <c r="F3815" s="6" t="s">
        <v>5</v>
      </c>
      <c r="G3815" s="6" t="s">
        <v>1008</v>
      </c>
      <c r="H3815" s="6" t="s">
        <v>17</v>
      </c>
      <c r="I3815" s="6" t="s">
        <v>1016</v>
      </c>
      <c r="J3815" s="6" t="s">
        <v>1039</v>
      </c>
      <c r="K3815" s="6" t="s">
        <v>1261</v>
      </c>
      <c r="L3815" s="6" t="s">
        <v>1265</v>
      </c>
      <c r="M3815" s="6" t="s">
        <v>1272</v>
      </c>
      <c r="N3815" s="5">
        <v>42429</v>
      </c>
      <c r="O3815" s="7">
        <v>479</v>
      </c>
      <c r="P3815" s="7">
        <v>1197</v>
      </c>
      <c r="Q3815" s="7">
        <v>718</v>
      </c>
      <c r="R3815" s="6">
        <v>24</v>
      </c>
      <c r="S3815" s="7">
        <v>28728</v>
      </c>
      <c r="T3815" s="8">
        <v>7.0000000000000007E-2</v>
      </c>
      <c r="U3815" s="7">
        <v>2010.9600000000003</v>
      </c>
      <c r="V3815" s="7">
        <v>26717.040000000001</v>
      </c>
      <c r="W3815" s="7">
        <v>581</v>
      </c>
      <c r="X3815" s="7">
        <v>14766</v>
      </c>
      <c r="Y3815" s="9">
        <f>+DAY('TABLA PRINCIPAL'!$B3815)</f>
        <v>29</v>
      </c>
      <c r="Z3815" s="9">
        <f>+MONTH('TABLA PRINCIPAL'!$B3815)</f>
        <v>2</v>
      </c>
      <c r="AA3815" s="9">
        <f>+YEAR('TABLA PRINCIPAL'!$B3815)</f>
        <v>2016</v>
      </c>
      <c r="AB3815" s="22" t="str">
        <f>+IF(Ventas_Oficina[[#This Row],[Total del pedido]]&gt;=100000,"SI","NO")</f>
        <v>NO</v>
      </c>
      <c r="AC3815" s="22" t="str">
        <f>+_xlfn.XLOOKUP(Ventas_Oficina[[#This Row],[Nº de artículo]],AUXILIAR!A3813:A8728,AUXILIAR!D3813:D8728,"Error",0)</f>
        <v>No enviado a tiempo</v>
      </c>
      <c r="AD3815" s="22" t="str">
        <f>+IF(AND(Ventas_Oficina[[#This Row],[Total]]&gt;75000,Ventas_Oficina[[#This Row],[Envio a tiempo]]="Enviado a tiempo"),"Buena Venta","Venta Mala")</f>
        <v>Venta Mala</v>
      </c>
    </row>
    <row r="3816" spans="1:30" x14ac:dyDescent="0.25">
      <c r="A3816" s="26">
        <v>1592459</v>
      </c>
      <c r="B3816" s="10">
        <v>42617</v>
      </c>
      <c r="C3816" s="11" t="s">
        <v>366</v>
      </c>
      <c r="D3816" s="11" t="s">
        <v>41</v>
      </c>
      <c r="E3816" s="11" t="s">
        <v>12</v>
      </c>
      <c r="F3816" s="11" t="s">
        <v>13</v>
      </c>
      <c r="G3816" s="11" t="s">
        <v>1007</v>
      </c>
      <c r="H3816" s="11" t="s">
        <v>42</v>
      </c>
      <c r="I3816" s="11" t="s">
        <v>1015</v>
      </c>
      <c r="J3816" s="11" t="s">
        <v>1141</v>
      </c>
      <c r="K3816" s="11" t="s">
        <v>1261</v>
      </c>
      <c r="L3816" s="11" t="s">
        <v>1267</v>
      </c>
      <c r="M3816" s="11" t="s">
        <v>1272</v>
      </c>
      <c r="N3816" s="10">
        <v>42619</v>
      </c>
      <c r="O3816" s="12">
        <v>92</v>
      </c>
      <c r="P3816" s="12">
        <v>181</v>
      </c>
      <c r="Q3816" s="12">
        <v>89</v>
      </c>
      <c r="R3816" s="11">
        <v>4</v>
      </c>
      <c r="S3816" s="12">
        <v>724</v>
      </c>
      <c r="T3816" s="13">
        <v>0.09</v>
      </c>
      <c r="U3816" s="12">
        <v>65.16</v>
      </c>
      <c r="V3816" s="12">
        <v>658.84</v>
      </c>
      <c r="W3816" s="12">
        <v>156</v>
      </c>
      <c r="X3816" s="12">
        <v>3780</v>
      </c>
      <c r="Y3816" s="14">
        <f>+DAY('TABLA PRINCIPAL'!$B3816)</f>
        <v>4</v>
      </c>
      <c r="Z3816" s="14">
        <f>+MONTH('TABLA PRINCIPAL'!$B3816)</f>
        <v>9</v>
      </c>
      <c r="AA3816" s="14">
        <f>+YEAR('TABLA PRINCIPAL'!$B3816)</f>
        <v>2016</v>
      </c>
      <c r="AB3816" s="22" t="str">
        <f>+IF(Ventas_Oficina[[#This Row],[Total del pedido]]&gt;=100000,"SI","NO")</f>
        <v>NO</v>
      </c>
      <c r="AC3816" s="22" t="str">
        <f>+_xlfn.XLOOKUP(Ventas_Oficina[[#This Row],[Nº de artículo]],AUXILIAR!A3814:A8729,AUXILIAR!D3814:D8729,"Error",0)</f>
        <v>No enviado a tiempo</v>
      </c>
      <c r="AD3816" s="22" t="str">
        <f>+IF(AND(Ventas_Oficina[[#This Row],[Total]]&gt;75000,Ventas_Oficina[[#This Row],[Envio a tiempo]]="Enviado a tiempo"),"Buena Venta","Venta Mala")</f>
        <v>Venta Mala</v>
      </c>
    </row>
    <row r="3817" spans="1:30" x14ac:dyDescent="0.25">
      <c r="A3817" s="25">
        <v>1592459</v>
      </c>
      <c r="B3817" s="5">
        <v>42471</v>
      </c>
      <c r="C3817" s="6" t="s">
        <v>306</v>
      </c>
      <c r="D3817" s="6" t="s">
        <v>29</v>
      </c>
      <c r="E3817" s="6" t="s">
        <v>12</v>
      </c>
      <c r="F3817" s="6" t="s">
        <v>13</v>
      </c>
      <c r="G3817" s="6" t="s">
        <v>1010</v>
      </c>
      <c r="H3817" s="6" t="s">
        <v>14</v>
      </c>
      <c r="I3817" s="6" t="s">
        <v>1014</v>
      </c>
      <c r="J3817" s="6" t="s">
        <v>1141</v>
      </c>
      <c r="K3817" s="6" t="s">
        <v>1261</v>
      </c>
      <c r="L3817" s="6" t="s">
        <v>1267</v>
      </c>
      <c r="M3817" s="6" t="s">
        <v>1273</v>
      </c>
      <c r="N3817" s="5">
        <v>42471</v>
      </c>
      <c r="O3817" s="7">
        <v>92</v>
      </c>
      <c r="P3817" s="7">
        <v>181</v>
      </c>
      <c r="Q3817" s="7">
        <v>89</v>
      </c>
      <c r="R3817" s="6">
        <v>39</v>
      </c>
      <c r="S3817" s="7">
        <v>7059</v>
      </c>
      <c r="T3817" s="8">
        <v>0.08</v>
      </c>
      <c r="U3817" s="7">
        <v>564.72</v>
      </c>
      <c r="V3817" s="7">
        <v>6494.28</v>
      </c>
      <c r="W3817" s="7">
        <v>156</v>
      </c>
      <c r="X3817" s="7">
        <v>3780</v>
      </c>
      <c r="Y3817" s="9">
        <f>+DAY('TABLA PRINCIPAL'!$B3817)</f>
        <v>11</v>
      </c>
      <c r="Z3817" s="9">
        <f>+MONTH('TABLA PRINCIPAL'!$B3817)</f>
        <v>4</v>
      </c>
      <c r="AA3817" s="9">
        <f>+YEAR('TABLA PRINCIPAL'!$B3817)</f>
        <v>2016</v>
      </c>
      <c r="AB3817" s="22" t="str">
        <f>+IF(Ventas_Oficina[[#This Row],[Total del pedido]]&gt;=100000,"SI","NO")</f>
        <v>NO</v>
      </c>
      <c r="AC3817" s="22" t="str">
        <f>+_xlfn.XLOOKUP(Ventas_Oficina[[#This Row],[Nº de artículo]],AUXILIAR!A3815:A8730,AUXILIAR!D3815:D8730,"Error",0)</f>
        <v>Enviado a tiempo</v>
      </c>
      <c r="AD3817" s="22" t="str">
        <f>+IF(AND(Ventas_Oficina[[#This Row],[Total]]&gt;75000,Ventas_Oficina[[#This Row],[Envio a tiempo]]="Enviado a tiempo"),"Buena Venta","Venta Mala")</f>
        <v>Venta Mala</v>
      </c>
    </row>
    <row r="3818" spans="1:30" x14ac:dyDescent="0.25">
      <c r="A3818" s="26">
        <v>1592459</v>
      </c>
      <c r="B3818" s="10">
        <v>42505</v>
      </c>
      <c r="C3818" s="11" t="s">
        <v>896</v>
      </c>
      <c r="D3818" s="11" t="s">
        <v>133</v>
      </c>
      <c r="E3818" s="11" t="s">
        <v>12</v>
      </c>
      <c r="F3818" s="11" t="s">
        <v>13</v>
      </c>
      <c r="G3818" s="11" t="s">
        <v>1009</v>
      </c>
      <c r="H3818" s="11" t="s">
        <v>42</v>
      </c>
      <c r="I3818" s="11" t="s">
        <v>1012</v>
      </c>
      <c r="J3818" s="11" t="s">
        <v>1114</v>
      </c>
      <c r="K3818" s="11" t="s">
        <v>1261</v>
      </c>
      <c r="L3818" s="11" t="s">
        <v>1267</v>
      </c>
      <c r="M3818" s="11" t="s">
        <v>1272</v>
      </c>
      <c r="N3818" s="10">
        <v>42506</v>
      </c>
      <c r="O3818" s="12">
        <v>195</v>
      </c>
      <c r="P3818" s="12">
        <v>398</v>
      </c>
      <c r="Q3818" s="12">
        <v>203</v>
      </c>
      <c r="R3818" s="11">
        <v>42</v>
      </c>
      <c r="S3818" s="12">
        <v>16716</v>
      </c>
      <c r="T3818" s="13">
        <v>7.0000000000000007E-2</v>
      </c>
      <c r="U3818" s="12">
        <v>1170.1200000000001</v>
      </c>
      <c r="V3818" s="12">
        <v>15545.88</v>
      </c>
      <c r="W3818" s="12">
        <v>83</v>
      </c>
      <c r="X3818" s="12">
        <v>6140</v>
      </c>
      <c r="Y3818" s="14">
        <f>+DAY('TABLA PRINCIPAL'!$B3818)</f>
        <v>15</v>
      </c>
      <c r="Z3818" s="14">
        <f>+MONTH('TABLA PRINCIPAL'!$B3818)</f>
        <v>5</v>
      </c>
      <c r="AA3818" s="14">
        <f>+YEAR('TABLA PRINCIPAL'!$B3818)</f>
        <v>2016</v>
      </c>
      <c r="AB3818" s="22" t="str">
        <f>+IF(Ventas_Oficina[[#This Row],[Total del pedido]]&gt;=100000,"SI","NO")</f>
        <v>NO</v>
      </c>
      <c r="AC3818" s="22" t="str">
        <f>+_xlfn.XLOOKUP(Ventas_Oficina[[#This Row],[Nº de artículo]],AUXILIAR!A3816:A8731,AUXILIAR!D3816:D8731,"Error",0)</f>
        <v>No enviado a tiempo</v>
      </c>
      <c r="AD3818" s="22" t="str">
        <f>+IF(AND(Ventas_Oficina[[#This Row],[Total]]&gt;75000,Ventas_Oficina[[#This Row],[Envio a tiempo]]="Enviado a tiempo"),"Buena Venta","Venta Mala")</f>
        <v>Venta Mala</v>
      </c>
    </row>
    <row r="3819" spans="1:30" x14ac:dyDescent="0.25">
      <c r="A3819" s="25">
        <v>1592459</v>
      </c>
      <c r="B3819" s="5">
        <v>42700</v>
      </c>
      <c r="C3819" s="6" t="s">
        <v>684</v>
      </c>
      <c r="D3819" s="6" t="s">
        <v>260</v>
      </c>
      <c r="E3819" s="6" t="s">
        <v>4</v>
      </c>
      <c r="F3819" s="6" t="s">
        <v>5</v>
      </c>
      <c r="G3819" s="6" t="s">
        <v>1010</v>
      </c>
      <c r="H3819" s="6" t="s">
        <v>121</v>
      </c>
      <c r="I3819" s="6" t="s">
        <v>1016</v>
      </c>
      <c r="J3819" s="6" t="s">
        <v>1058</v>
      </c>
      <c r="K3819" s="6" t="s">
        <v>1261</v>
      </c>
      <c r="L3819" s="6" t="s">
        <v>1267</v>
      </c>
      <c r="M3819" s="6" t="s">
        <v>1272</v>
      </c>
      <c r="N3819" s="5">
        <v>42702</v>
      </c>
      <c r="O3819" s="7">
        <v>87</v>
      </c>
      <c r="P3819" s="7">
        <v>181</v>
      </c>
      <c r="Q3819" s="7">
        <v>94</v>
      </c>
      <c r="R3819" s="6">
        <v>12</v>
      </c>
      <c r="S3819" s="7">
        <v>2172</v>
      </c>
      <c r="T3819" s="8">
        <v>0.01</v>
      </c>
      <c r="U3819" s="7">
        <v>21.72</v>
      </c>
      <c r="V3819" s="7">
        <v>2150.2800000000002</v>
      </c>
      <c r="W3819" s="7">
        <v>75</v>
      </c>
      <c r="X3819" s="7">
        <v>1685</v>
      </c>
      <c r="Y3819" s="9">
        <f>+DAY('TABLA PRINCIPAL'!$B3819)</f>
        <v>26</v>
      </c>
      <c r="Z3819" s="9">
        <f>+MONTH('TABLA PRINCIPAL'!$B3819)</f>
        <v>11</v>
      </c>
      <c r="AA3819" s="9">
        <f>+YEAR('TABLA PRINCIPAL'!$B3819)</f>
        <v>2016</v>
      </c>
      <c r="AB3819" s="22" t="str">
        <f>+IF(Ventas_Oficina[[#This Row],[Total del pedido]]&gt;=100000,"SI","NO")</f>
        <v>NO</v>
      </c>
      <c r="AC3819" s="22" t="str">
        <f>+_xlfn.XLOOKUP(Ventas_Oficina[[#This Row],[Nº de artículo]],AUXILIAR!A3817:A8732,AUXILIAR!D3817:D8732,"Error",0)</f>
        <v>No enviado a tiempo</v>
      </c>
      <c r="AD3819" s="22" t="str">
        <f>+IF(AND(Ventas_Oficina[[#This Row],[Total]]&gt;75000,Ventas_Oficina[[#This Row],[Envio a tiempo]]="Enviado a tiempo"),"Buena Venta","Venta Mala")</f>
        <v>Venta Mala</v>
      </c>
    </row>
    <row r="3820" spans="1:30" x14ac:dyDescent="0.25">
      <c r="A3820" s="26">
        <v>1592459</v>
      </c>
      <c r="B3820" s="10">
        <v>42471</v>
      </c>
      <c r="C3820" s="11" t="s">
        <v>306</v>
      </c>
      <c r="D3820" s="11" t="s">
        <v>29</v>
      </c>
      <c r="E3820" s="11" t="s">
        <v>12</v>
      </c>
      <c r="F3820" s="11" t="s">
        <v>13</v>
      </c>
      <c r="G3820" s="11" t="s">
        <v>1010</v>
      </c>
      <c r="H3820" s="11" t="s">
        <v>14</v>
      </c>
      <c r="I3820" s="11" t="s">
        <v>1014</v>
      </c>
      <c r="J3820" s="11" t="s">
        <v>1141</v>
      </c>
      <c r="K3820" s="11" t="s">
        <v>1262</v>
      </c>
      <c r="L3820" s="11" t="s">
        <v>1270</v>
      </c>
      <c r="M3820" s="11" t="s">
        <v>1274</v>
      </c>
      <c r="N3820" s="10">
        <v>42471</v>
      </c>
      <c r="O3820" s="12">
        <v>92</v>
      </c>
      <c r="P3820" s="12">
        <v>181</v>
      </c>
      <c r="Q3820" s="12">
        <v>89</v>
      </c>
      <c r="R3820" s="11">
        <v>4</v>
      </c>
      <c r="S3820" s="12">
        <v>724</v>
      </c>
      <c r="T3820" s="13">
        <v>7.0000000000000007E-2</v>
      </c>
      <c r="U3820" s="12">
        <v>50.680000000000007</v>
      </c>
      <c r="V3820" s="12">
        <v>673.31999999999994</v>
      </c>
      <c r="W3820" s="12">
        <v>156</v>
      </c>
      <c r="X3820" s="12">
        <v>3780</v>
      </c>
      <c r="Y3820" s="14">
        <f>+DAY('TABLA PRINCIPAL'!$B3820)</f>
        <v>11</v>
      </c>
      <c r="Z3820" s="14">
        <f>+MONTH('TABLA PRINCIPAL'!$B3820)</f>
        <v>4</v>
      </c>
      <c r="AA3820" s="14">
        <f>+YEAR('TABLA PRINCIPAL'!$B3820)</f>
        <v>2016</v>
      </c>
      <c r="AB3820" s="22" t="str">
        <f>+IF(Ventas_Oficina[[#This Row],[Total del pedido]]&gt;=100000,"SI","NO")</f>
        <v>NO</v>
      </c>
      <c r="AC3820" s="22" t="str">
        <f>+_xlfn.XLOOKUP(Ventas_Oficina[[#This Row],[Nº de artículo]],AUXILIAR!A3818:A8733,AUXILIAR!D3818:D8733,"Error",0)</f>
        <v>Enviado a tiempo</v>
      </c>
      <c r="AD3820" s="22" t="str">
        <f>+IF(AND(Ventas_Oficina[[#This Row],[Total]]&gt;75000,Ventas_Oficina[[#This Row],[Envio a tiempo]]="Enviado a tiempo"),"Buena Venta","Venta Mala")</f>
        <v>Venta Mala</v>
      </c>
    </row>
    <row r="3821" spans="1:30" x14ac:dyDescent="0.25">
      <c r="A3821" s="25">
        <v>1592459</v>
      </c>
      <c r="B3821" s="5">
        <v>42665</v>
      </c>
      <c r="C3821" s="6" t="s">
        <v>275</v>
      </c>
      <c r="D3821" s="6" t="s">
        <v>41</v>
      </c>
      <c r="E3821" s="6" t="s">
        <v>12</v>
      </c>
      <c r="F3821" s="6" t="s">
        <v>13</v>
      </c>
      <c r="G3821" s="6" t="s">
        <v>1009</v>
      </c>
      <c r="H3821" s="6" t="s">
        <v>42</v>
      </c>
      <c r="I3821" s="6" t="s">
        <v>1015</v>
      </c>
      <c r="J3821" s="6" t="s">
        <v>1173</v>
      </c>
      <c r="K3821" s="6" t="s">
        <v>1261</v>
      </c>
      <c r="L3821" s="6" t="s">
        <v>1267</v>
      </c>
      <c r="M3821" s="6" t="s">
        <v>1272</v>
      </c>
      <c r="N3821" s="5">
        <v>42666</v>
      </c>
      <c r="O3821" s="7">
        <v>489</v>
      </c>
      <c r="P3821" s="7">
        <v>764</v>
      </c>
      <c r="Q3821" s="7">
        <v>275</v>
      </c>
      <c r="R3821" s="6">
        <v>43</v>
      </c>
      <c r="S3821" s="7">
        <v>32852</v>
      </c>
      <c r="T3821" s="8">
        <v>0.03</v>
      </c>
      <c r="U3821" s="7">
        <v>985.56</v>
      </c>
      <c r="V3821" s="7">
        <v>31866.44</v>
      </c>
      <c r="W3821" s="7">
        <v>139</v>
      </c>
      <c r="X3821" s="7">
        <v>11759</v>
      </c>
      <c r="Y3821" s="9">
        <f>+DAY('TABLA PRINCIPAL'!$B3821)</f>
        <v>22</v>
      </c>
      <c r="Z3821" s="9">
        <f>+MONTH('TABLA PRINCIPAL'!$B3821)</f>
        <v>10</v>
      </c>
      <c r="AA3821" s="9">
        <f>+YEAR('TABLA PRINCIPAL'!$B3821)</f>
        <v>2016</v>
      </c>
      <c r="AB3821" s="22" t="str">
        <f>+IF(Ventas_Oficina[[#This Row],[Total del pedido]]&gt;=100000,"SI","NO")</f>
        <v>NO</v>
      </c>
      <c r="AC3821" s="22" t="str">
        <f>+_xlfn.XLOOKUP(Ventas_Oficina[[#This Row],[Nº de artículo]],AUXILIAR!A3819:A8734,AUXILIAR!D3819:D8734,"Error",0)</f>
        <v>No enviado a tiempo</v>
      </c>
      <c r="AD3821" s="22" t="str">
        <f>+IF(AND(Ventas_Oficina[[#This Row],[Total]]&gt;75000,Ventas_Oficina[[#This Row],[Envio a tiempo]]="Enviado a tiempo"),"Buena Venta","Venta Mala")</f>
        <v>Venta Mala</v>
      </c>
    </row>
    <row r="3822" spans="1:30" x14ac:dyDescent="0.25">
      <c r="A3822" s="26">
        <v>1592459</v>
      </c>
      <c r="B3822" s="10">
        <v>42471</v>
      </c>
      <c r="C3822" s="11" t="s">
        <v>306</v>
      </c>
      <c r="D3822" s="11" t="s">
        <v>29</v>
      </c>
      <c r="E3822" s="11" t="s">
        <v>12</v>
      </c>
      <c r="F3822" s="11" t="s">
        <v>13</v>
      </c>
      <c r="G3822" s="11" t="s">
        <v>1010</v>
      </c>
      <c r="H3822" s="11" t="s">
        <v>14</v>
      </c>
      <c r="I3822" s="11" t="s">
        <v>1014</v>
      </c>
      <c r="J3822" s="11" t="s">
        <v>1141</v>
      </c>
      <c r="K3822" s="11" t="s">
        <v>1263</v>
      </c>
      <c r="L3822" s="11" t="s">
        <v>1269</v>
      </c>
      <c r="M3822" s="11" t="s">
        <v>1272</v>
      </c>
      <c r="N3822" s="10">
        <v>42471</v>
      </c>
      <c r="O3822" s="12">
        <v>92</v>
      </c>
      <c r="P3822" s="12">
        <v>181</v>
      </c>
      <c r="Q3822" s="12">
        <v>89</v>
      </c>
      <c r="R3822" s="11">
        <v>7</v>
      </c>
      <c r="S3822" s="12">
        <v>1267</v>
      </c>
      <c r="T3822" s="13">
        <v>0.02</v>
      </c>
      <c r="U3822" s="12">
        <v>25.34</v>
      </c>
      <c r="V3822" s="12">
        <v>1241.6600000000001</v>
      </c>
      <c r="W3822" s="12">
        <v>156</v>
      </c>
      <c r="X3822" s="12">
        <v>3780</v>
      </c>
      <c r="Y3822" s="14">
        <f>+DAY('TABLA PRINCIPAL'!$B3822)</f>
        <v>11</v>
      </c>
      <c r="Z3822" s="14">
        <f>+MONTH('TABLA PRINCIPAL'!$B3822)</f>
        <v>4</v>
      </c>
      <c r="AA3822" s="14">
        <f>+YEAR('TABLA PRINCIPAL'!$B3822)</f>
        <v>2016</v>
      </c>
      <c r="AB3822" s="22" t="str">
        <f>+IF(Ventas_Oficina[[#This Row],[Total del pedido]]&gt;=100000,"SI","NO")</f>
        <v>NO</v>
      </c>
      <c r="AC3822" s="22" t="str">
        <f>+_xlfn.XLOOKUP(Ventas_Oficina[[#This Row],[Nº de artículo]],AUXILIAR!A3820:A8735,AUXILIAR!D3820:D8735,"Error",0)</f>
        <v>No enviado a tiempo</v>
      </c>
      <c r="AD3822" s="22" t="str">
        <f>+IF(AND(Ventas_Oficina[[#This Row],[Total]]&gt;75000,Ventas_Oficina[[#This Row],[Envio a tiempo]]="Enviado a tiempo"),"Buena Venta","Venta Mala")</f>
        <v>Venta Mala</v>
      </c>
    </row>
    <row r="3823" spans="1:30" x14ac:dyDescent="0.25">
      <c r="A3823" s="25">
        <v>1592459</v>
      </c>
      <c r="B3823" s="5">
        <v>42397</v>
      </c>
      <c r="C3823" s="6" t="s">
        <v>89</v>
      </c>
      <c r="D3823" s="6" t="s">
        <v>76</v>
      </c>
      <c r="E3823" s="6" t="s">
        <v>4</v>
      </c>
      <c r="F3823" s="6" t="s">
        <v>5</v>
      </c>
      <c r="G3823" s="6" t="s">
        <v>1010</v>
      </c>
      <c r="H3823" s="6" t="s">
        <v>17</v>
      </c>
      <c r="I3823" s="6" t="s">
        <v>1014</v>
      </c>
      <c r="J3823" s="6" t="s">
        <v>1106</v>
      </c>
      <c r="K3823" s="6" t="s">
        <v>1261</v>
      </c>
      <c r="L3823" s="6" t="s">
        <v>1265</v>
      </c>
      <c r="M3823" s="6" t="s">
        <v>1272</v>
      </c>
      <c r="N3823" s="5">
        <v>42398</v>
      </c>
      <c r="O3823" s="7">
        <v>2018</v>
      </c>
      <c r="P3823" s="7">
        <v>3541</v>
      </c>
      <c r="Q3823" s="7">
        <v>1523</v>
      </c>
      <c r="R3823" s="6">
        <v>18</v>
      </c>
      <c r="S3823" s="7">
        <v>63738</v>
      </c>
      <c r="T3823" s="8">
        <v>0.09</v>
      </c>
      <c r="U3823" s="7">
        <v>5736.42</v>
      </c>
      <c r="V3823" s="7">
        <v>58001.58</v>
      </c>
      <c r="W3823" s="7">
        <v>199</v>
      </c>
      <c r="X3823" s="7">
        <v>6869</v>
      </c>
      <c r="Y3823" s="9">
        <f>+DAY('TABLA PRINCIPAL'!$B3823)</f>
        <v>28</v>
      </c>
      <c r="Z3823" s="9">
        <f>+MONTH('TABLA PRINCIPAL'!$B3823)</f>
        <v>1</v>
      </c>
      <c r="AA3823" s="9">
        <f>+YEAR('TABLA PRINCIPAL'!$B3823)</f>
        <v>2016</v>
      </c>
      <c r="AB3823" s="22" t="str">
        <f>+IF(Ventas_Oficina[[#This Row],[Total del pedido]]&gt;=100000,"SI","NO")</f>
        <v>NO</v>
      </c>
      <c r="AC3823" s="22" t="str">
        <f>+_xlfn.XLOOKUP(Ventas_Oficina[[#This Row],[Nº de artículo]],AUXILIAR!A3821:A8736,AUXILIAR!D3821:D8736,"Error",0)</f>
        <v>No enviado a tiempo</v>
      </c>
      <c r="AD3823" s="22" t="str">
        <f>+IF(AND(Ventas_Oficina[[#This Row],[Total]]&gt;75000,Ventas_Oficina[[#This Row],[Envio a tiempo]]="Enviado a tiempo"),"Buena Venta","Venta Mala")</f>
        <v>Venta Mala</v>
      </c>
    </row>
    <row r="3824" spans="1:30" x14ac:dyDescent="0.25">
      <c r="A3824" s="25">
        <v>1592825</v>
      </c>
      <c r="B3824" s="5">
        <v>42633</v>
      </c>
      <c r="C3824" s="6" t="s">
        <v>84</v>
      </c>
      <c r="D3824" s="6" t="s">
        <v>29</v>
      </c>
      <c r="E3824" s="6" t="s">
        <v>12</v>
      </c>
      <c r="F3824" s="6" t="s">
        <v>13</v>
      </c>
      <c r="G3824" s="6" t="s">
        <v>1009</v>
      </c>
      <c r="H3824" s="6" t="s">
        <v>14</v>
      </c>
      <c r="I3824" s="6" t="s">
        <v>1015</v>
      </c>
      <c r="J3824" s="6" t="s">
        <v>1062</v>
      </c>
      <c r="K3824" s="6" t="s">
        <v>1261</v>
      </c>
      <c r="L3824" s="6" t="s">
        <v>1267</v>
      </c>
      <c r="M3824" s="6" t="s">
        <v>1272</v>
      </c>
      <c r="N3824" s="5">
        <v>42633</v>
      </c>
      <c r="O3824" s="7">
        <v>639</v>
      </c>
      <c r="P3824" s="7">
        <v>1998</v>
      </c>
      <c r="Q3824" s="7">
        <v>1359</v>
      </c>
      <c r="R3824" s="6">
        <v>34</v>
      </c>
      <c r="S3824" s="7">
        <v>67932</v>
      </c>
      <c r="T3824" s="8">
        <v>0.03</v>
      </c>
      <c r="U3824" s="7">
        <v>2037.96</v>
      </c>
      <c r="V3824" s="7">
        <v>65894.039999999994</v>
      </c>
      <c r="W3824" s="7">
        <v>400</v>
      </c>
      <c r="X3824" s="7">
        <v>44685</v>
      </c>
      <c r="Y3824" s="9">
        <f>+DAY('TABLA PRINCIPAL'!$B3824)</f>
        <v>20</v>
      </c>
      <c r="Z3824" s="9">
        <f>+MONTH('TABLA PRINCIPAL'!$B3824)</f>
        <v>9</v>
      </c>
      <c r="AA3824" s="9">
        <f>+YEAR('TABLA PRINCIPAL'!$B3824)</f>
        <v>2016</v>
      </c>
      <c r="AB3824" s="22" t="str">
        <f>+IF(Ventas_Oficina[[#This Row],[Total del pedido]]&gt;=100000,"SI","NO")</f>
        <v>NO</v>
      </c>
      <c r="AC3824" s="22" t="str">
        <f>+_xlfn.XLOOKUP(Ventas_Oficina[[#This Row],[Nº de artículo]],AUXILIAR!A3823:A8738,AUXILIAR!D3823:D8738,"Error",0)</f>
        <v>No enviado a tiempo</v>
      </c>
      <c r="AD3824" s="22" t="str">
        <f>+IF(AND(Ventas_Oficina[[#This Row],[Total]]&gt;75000,Ventas_Oficina[[#This Row],[Envio a tiempo]]="Enviado a tiempo"),"Buena Venta","Venta Mala")</f>
        <v>Venta Mala</v>
      </c>
    </row>
    <row r="3825" spans="1:30" x14ac:dyDescent="0.25">
      <c r="A3825" s="26">
        <v>1592825</v>
      </c>
      <c r="B3825" s="10">
        <v>42556</v>
      </c>
      <c r="C3825" s="11" t="s">
        <v>338</v>
      </c>
      <c r="D3825" s="11" t="s">
        <v>152</v>
      </c>
      <c r="E3825" s="11" t="s">
        <v>4</v>
      </c>
      <c r="F3825" s="11" t="s">
        <v>5</v>
      </c>
      <c r="G3825" s="11" t="s">
        <v>1010</v>
      </c>
      <c r="H3825" s="11" t="s">
        <v>39</v>
      </c>
      <c r="I3825" s="11" t="s">
        <v>1012</v>
      </c>
      <c r="J3825" s="11" t="s">
        <v>1022</v>
      </c>
      <c r="K3825" s="11" t="s">
        <v>1261</v>
      </c>
      <c r="L3825" s="11" t="s">
        <v>1267</v>
      </c>
      <c r="M3825" s="11" t="s">
        <v>1272</v>
      </c>
      <c r="N3825" s="10">
        <v>42558</v>
      </c>
      <c r="O3825" s="12">
        <v>153</v>
      </c>
      <c r="P3825" s="12">
        <v>278</v>
      </c>
      <c r="Q3825" s="12">
        <v>125</v>
      </c>
      <c r="R3825" s="11">
        <v>41</v>
      </c>
      <c r="S3825" s="12">
        <v>11398</v>
      </c>
      <c r="T3825" s="13">
        <v>0.01</v>
      </c>
      <c r="U3825" s="12">
        <v>113.98</v>
      </c>
      <c r="V3825" s="12">
        <v>11284.02</v>
      </c>
      <c r="W3825" s="12">
        <v>134</v>
      </c>
      <c r="X3825" s="12">
        <v>16885</v>
      </c>
      <c r="Y3825" s="14">
        <f>+DAY('TABLA PRINCIPAL'!$B3825)</f>
        <v>5</v>
      </c>
      <c r="Z3825" s="14">
        <f>+MONTH('TABLA PRINCIPAL'!$B3825)</f>
        <v>7</v>
      </c>
      <c r="AA3825" s="14">
        <f>+YEAR('TABLA PRINCIPAL'!$B3825)</f>
        <v>2016</v>
      </c>
      <c r="AB3825" s="22" t="str">
        <f>+IF(Ventas_Oficina[[#This Row],[Total del pedido]]&gt;=100000,"SI","NO")</f>
        <v>NO</v>
      </c>
      <c r="AC3825" s="22" t="str">
        <f>+_xlfn.XLOOKUP(Ventas_Oficina[[#This Row],[Nº de artículo]],AUXILIAR!A3823:A8739,AUXILIAR!D3823:D8739,"Error",0)</f>
        <v>No enviado a tiempo</v>
      </c>
      <c r="AD3825" s="22" t="str">
        <f>+IF(AND(Ventas_Oficina[[#This Row],[Total]]&gt;75000,Ventas_Oficina[[#This Row],[Envio a tiempo]]="Enviado a tiempo"),"Buena Venta","Venta Mala")</f>
        <v>Venta Mala</v>
      </c>
    </row>
    <row r="3826" spans="1:30" x14ac:dyDescent="0.25">
      <c r="A3826" s="25">
        <v>1593190</v>
      </c>
      <c r="B3826" s="5">
        <v>42224</v>
      </c>
      <c r="C3826" s="6" t="s">
        <v>510</v>
      </c>
      <c r="D3826" s="6" t="s">
        <v>100</v>
      </c>
      <c r="E3826" s="6" t="s">
        <v>12</v>
      </c>
      <c r="F3826" s="6" t="s">
        <v>13</v>
      </c>
      <c r="G3826" s="6" t="s">
        <v>1007</v>
      </c>
      <c r="H3826" s="6" t="s">
        <v>42</v>
      </c>
      <c r="I3826" s="6" t="s">
        <v>1016</v>
      </c>
      <c r="J3826" s="6" t="s">
        <v>1055</v>
      </c>
      <c r="K3826" s="6" t="s">
        <v>1262</v>
      </c>
      <c r="L3826" s="6" t="s">
        <v>1266</v>
      </c>
      <c r="M3826" s="6" t="s">
        <v>1272</v>
      </c>
      <c r="N3826" s="5">
        <v>42225</v>
      </c>
      <c r="O3826" s="7">
        <v>250</v>
      </c>
      <c r="P3826" s="7">
        <v>568</v>
      </c>
      <c r="Q3826" s="7">
        <v>318</v>
      </c>
      <c r="R3826" s="6">
        <v>18</v>
      </c>
      <c r="S3826" s="7">
        <v>10224</v>
      </c>
      <c r="T3826" s="8">
        <v>0.03</v>
      </c>
      <c r="U3826" s="7">
        <v>306.71999999999997</v>
      </c>
      <c r="V3826" s="7">
        <v>9917.2800000000007</v>
      </c>
      <c r="W3826" s="7">
        <v>360</v>
      </c>
      <c r="X3826" s="7">
        <v>13403</v>
      </c>
      <c r="Y3826" s="9">
        <f>+DAY('TABLA PRINCIPAL'!$B3826)</f>
        <v>8</v>
      </c>
      <c r="Z3826" s="9">
        <f>+MONTH('TABLA PRINCIPAL'!$B3826)</f>
        <v>8</v>
      </c>
      <c r="AA3826" s="9">
        <f>+YEAR('TABLA PRINCIPAL'!$B3826)</f>
        <v>2015</v>
      </c>
      <c r="AB3826" s="22" t="str">
        <f>+IF(Ventas_Oficina[[#This Row],[Total del pedido]]&gt;=100000,"SI","NO")</f>
        <v>NO</v>
      </c>
      <c r="AC3826" s="22" t="str">
        <f>+_xlfn.XLOOKUP(Ventas_Oficina[[#This Row],[Nº de artículo]],AUXILIAR!A3824:A8740,AUXILIAR!D3824:D8740,"Error",0)</f>
        <v>No enviado a tiempo</v>
      </c>
      <c r="AD3826" s="22" t="str">
        <f>+IF(AND(Ventas_Oficina[[#This Row],[Total]]&gt;75000,Ventas_Oficina[[#This Row],[Envio a tiempo]]="Enviado a tiempo"),"Buena Venta","Venta Mala")</f>
        <v>Venta Mala</v>
      </c>
    </row>
    <row r="3827" spans="1:30" x14ac:dyDescent="0.25">
      <c r="A3827" s="26">
        <v>1593190</v>
      </c>
      <c r="B3827" s="10">
        <v>42014</v>
      </c>
      <c r="C3827" s="11" t="s">
        <v>266</v>
      </c>
      <c r="D3827" s="11" t="s">
        <v>41</v>
      </c>
      <c r="E3827" s="11" t="s">
        <v>12</v>
      </c>
      <c r="F3827" s="11" t="s">
        <v>13</v>
      </c>
      <c r="G3827" s="11" t="s">
        <v>1010</v>
      </c>
      <c r="H3827" s="11" t="s">
        <v>42</v>
      </c>
      <c r="I3827" s="11" t="s">
        <v>1014</v>
      </c>
      <c r="J3827" s="11" t="s">
        <v>1055</v>
      </c>
      <c r="K3827" s="11" t="s">
        <v>1261</v>
      </c>
      <c r="L3827" s="11" t="s">
        <v>1265</v>
      </c>
      <c r="M3827" s="11" t="s">
        <v>1272</v>
      </c>
      <c r="N3827" s="10">
        <v>42014</v>
      </c>
      <c r="O3827" s="12">
        <v>250</v>
      </c>
      <c r="P3827" s="12">
        <v>568</v>
      </c>
      <c r="Q3827" s="12">
        <v>318</v>
      </c>
      <c r="R3827" s="11">
        <v>34</v>
      </c>
      <c r="S3827" s="12">
        <v>19312</v>
      </c>
      <c r="T3827" s="13">
        <v>7.0000000000000007E-2</v>
      </c>
      <c r="U3827" s="12">
        <v>1351.8400000000001</v>
      </c>
      <c r="V3827" s="12">
        <v>17960.16</v>
      </c>
      <c r="W3827" s="12">
        <v>360</v>
      </c>
      <c r="X3827" s="12">
        <v>13404</v>
      </c>
      <c r="Y3827" s="14">
        <f>+DAY('TABLA PRINCIPAL'!$B3827)</f>
        <v>10</v>
      </c>
      <c r="Z3827" s="14">
        <f>+MONTH('TABLA PRINCIPAL'!$B3827)</f>
        <v>1</v>
      </c>
      <c r="AA3827" s="14">
        <f>+YEAR('TABLA PRINCIPAL'!$B3827)</f>
        <v>2015</v>
      </c>
      <c r="AB3827" s="22" t="str">
        <f>+IF(Ventas_Oficina[[#This Row],[Total del pedido]]&gt;=100000,"SI","NO")</f>
        <v>NO</v>
      </c>
      <c r="AC3827" s="22" t="str">
        <f>+_xlfn.XLOOKUP(Ventas_Oficina[[#This Row],[Nº de artículo]],AUXILIAR!A3825:A8741,AUXILIAR!D3825:D8741,"Error",0)</f>
        <v>No enviado a tiempo</v>
      </c>
      <c r="AD3827" s="22" t="str">
        <f>+IF(AND(Ventas_Oficina[[#This Row],[Total]]&gt;75000,Ventas_Oficina[[#This Row],[Envio a tiempo]]="Enviado a tiempo"),"Buena Venta","Venta Mala")</f>
        <v>Venta Mala</v>
      </c>
    </row>
    <row r="3828" spans="1:30" x14ac:dyDescent="0.25">
      <c r="A3828" s="25">
        <v>1593555</v>
      </c>
      <c r="B3828" s="5">
        <v>42386</v>
      </c>
      <c r="C3828" s="6" t="s">
        <v>897</v>
      </c>
      <c r="D3828" s="6" t="s">
        <v>139</v>
      </c>
      <c r="E3828" s="6" t="s">
        <v>4</v>
      </c>
      <c r="F3828" s="6" t="s">
        <v>5</v>
      </c>
      <c r="G3828" s="6" t="s">
        <v>1010</v>
      </c>
      <c r="H3828" s="6" t="s">
        <v>39</v>
      </c>
      <c r="I3828" s="6" t="s">
        <v>1015</v>
      </c>
      <c r="J3828" s="6" t="s">
        <v>1101</v>
      </c>
      <c r="K3828" s="6" t="s">
        <v>1261</v>
      </c>
      <c r="L3828" s="6" t="s">
        <v>1267</v>
      </c>
      <c r="M3828" s="6" t="s">
        <v>1272</v>
      </c>
      <c r="N3828" s="5">
        <v>42389</v>
      </c>
      <c r="O3828" s="7">
        <v>27899</v>
      </c>
      <c r="P3828" s="7">
        <v>44999</v>
      </c>
      <c r="Q3828" s="7">
        <v>17100</v>
      </c>
      <c r="R3828" s="6">
        <v>43</v>
      </c>
      <c r="S3828" s="7">
        <v>1934957</v>
      </c>
      <c r="T3828" s="8">
        <v>0.01</v>
      </c>
      <c r="U3828" s="7">
        <v>19349.57</v>
      </c>
      <c r="V3828" s="7">
        <v>1915607.43</v>
      </c>
      <c r="W3828" s="7">
        <v>4900</v>
      </c>
      <c r="X3828" s="7">
        <v>1594769</v>
      </c>
      <c r="Y3828" s="9">
        <f>+DAY('TABLA PRINCIPAL'!$B3828)</f>
        <v>17</v>
      </c>
      <c r="Z3828" s="9">
        <f>+MONTH('TABLA PRINCIPAL'!$B3828)</f>
        <v>1</v>
      </c>
      <c r="AA3828" s="9">
        <f>+YEAR('TABLA PRINCIPAL'!$B3828)</f>
        <v>2016</v>
      </c>
      <c r="AB3828" s="22" t="str">
        <f>+IF(Ventas_Oficina[[#This Row],[Total del pedido]]&gt;=100000,"SI","NO")</f>
        <v>SI</v>
      </c>
      <c r="AC3828" s="22" t="str">
        <f>+_xlfn.XLOOKUP(Ventas_Oficina[[#This Row],[Nº de artículo]],AUXILIAR!A3826:A8742,AUXILIAR!D3826:D8742,"Error",0)</f>
        <v>Enviado a tiempo</v>
      </c>
      <c r="AD3828" s="22" t="str">
        <f>+IF(AND(Ventas_Oficina[[#This Row],[Total]]&gt;75000,Ventas_Oficina[[#This Row],[Envio a tiempo]]="Enviado a tiempo"),"Buena Venta","Venta Mala")</f>
        <v>Buena Venta</v>
      </c>
    </row>
    <row r="3829" spans="1:30" x14ac:dyDescent="0.25">
      <c r="A3829" s="26">
        <v>1593555</v>
      </c>
      <c r="B3829" s="10">
        <v>41837</v>
      </c>
      <c r="C3829" s="11" t="s">
        <v>75</v>
      </c>
      <c r="D3829" s="11" t="s">
        <v>76</v>
      </c>
      <c r="E3829" s="11" t="s">
        <v>4</v>
      </c>
      <c r="F3829" s="11" t="s">
        <v>5</v>
      </c>
      <c r="G3829" s="11" t="s">
        <v>1009</v>
      </c>
      <c r="H3829" s="11" t="s">
        <v>17</v>
      </c>
      <c r="I3829" s="11" t="s">
        <v>1015</v>
      </c>
      <c r="J3829" s="11" t="s">
        <v>1055</v>
      </c>
      <c r="K3829" s="11" t="s">
        <v>1261</v>
      </c>
      <c r="L3829" s="11" t="s">
        <v>1265</v>
      </c>
      <c r="M3829" s="11" t="s">
        <v>1272</v>
      </c>
      <c r="N3829" s="10">
        <v>41838</v>
      </c>
      <c r="O3829" s="12">
        <v>250</v>
      </c>
      <c r="P3829" s="12">
        <v>568</v>
      </c>
      <c r="Q3829" s="12">
        <v>318</v>
      </c>
      <c r="R3829" s="11">
        <v>14</v>
      </c>
      <c r="S3829" s="12">
        <v>7952</v>
      </c>
      <c r="T3829" s="13">
        <v>0.02</v>
      </c>
      <c r="U3829" s="12">
        <v>159.04</v>
      </c>
      <c r="V3829" s="12">
        <v>7792.96</v>
      </c>
      <c r="W3829" s="12">
        <v>360</v>
      </c>
      <c r="X3829" s="12">
        <v>25854</v>
      </c>
      <c r="Y3829" s="14">
        <f>+DAY('TABLA PRINCIPAL'!$B3829)</f>
        <v>17</v>
      </c>
      <c r="Z3829" s="14">
        <f>+MONTH('TABLA PRINCIPAL'!$B3829)</f>
        <v>7</v>
      </c>
      <c r="AA3829" s="14">
        <f>+YEAR('TABLA PRINCIPAL'!$B3829)</f>
        <v>2014</v>
      </c>
      <c r="AB3829" s="22" t="str">
        <f>+IF(Ventas_Oficina[[#This Row],[Total del pedido]]&gt;=100000,"SI","NO")</f>
        <v>NO</v>
      </c>
      <c r="AC3829" s="22" t="str">
        <f>+_xlfn.XLOOKUP(Ventas_Oficina[[#This Row],[Nº de artículo]],AUXILIAR!A3827:A8743,AUXILIAR!D3827:D8743,"Error",0)</f>
        <v>Enviado a tiempo</v>
      </c>
      <c r="AD3829" s="22" t="str">
        <f>+IF(AND(Ventas_Oficina[[#This Row],[Total]]&gt;75000,Ventas_Oficina[[#This Row],[Envio a tiempo]]="Enviado a tiempo"),"Buena Venta","Venta Mala")</f>
        <v>Venta Mala</v>
      </c>
    </row>
    <row r="3830" spans="1:30" x14ac:dyDescent="0.25">
      <c r="A3830" s="25">
        <v>1593920</v>
      </c>
      <c r="B3830" s="5">
        <v>42446</v>
      </c>
      <c r="C3830" s="6" t="s">
        <v>228</v>
      </c>
      <c r="D3830" s="6" t="s">
        <v>189</v>
      </c>
      <c r="E3830" s="6" t="s">
        <v>4</v>
      </c>
      <c r="F3830" s="6" t="s">
        <v>5</v>
      </c>
      <c r="G3830" s="6" t="s">
        <v>1009</v>
      </c>
      <c r="H3830" s="6" t="s">
        <v>121</v>
      </c>
      <c r="I3830" s="6" t="s">
        <v>1016</v>
      </c>
      <c r="J3830" s="6" t="s">
        <v>1118</v>
      </c>
      <c r="K3830" s="6" t="s">
        <v>1262</v>
      </c>
      <c r="L3830" s="6" t="s">
        <v>1269</v>
      </c>
      <c r="M3830" s="6" t="s">
        <v>1272</v>
      </c>
      <c r="N3830" s="5">
        <v>42449</v>
      </c>
      <c r="O3830" s="7">
        <v>448</v>
      </c>
      <c r="P3830" s="7">
        <v>814</v>
      </c>
      <c r="Q3830" s="7">
        <v>366</v>
      </c>
      <c r="R3830" s="6">
        <v>49</v>
      </c>
      <c r="S3830" s="7">
        <v>39886</v>
      </c>
      <c r="T3830" s="8">
        <v>0.06</v>
      </c>
      <c r="U3830" s="7">
        <v>2393.16</v>
      </c>
      <c r="V3830" s="7">
        <v>37492.839999999997</v>
      </c>
      <c r="W3830" s="7">
        <v>312</v>
      </c>
      <c r="X3830" s="7">
        <v>4244</v>
      </c>
      <c r="Y3830" s="9">
        <f>+DAY('TABLA PRINCIPAL'!$B3830)</f>
        <v>17</v>
      </c>
      <c r="Z3830" s="9">
        <f>+MONTH('TABLA PRINCIPAL'!$B3830)</f>
        <v>3</v>
      </c>
      <c r="AA3830" s="9">
        <f>+YEAR('TABLA PRINCIPAL'!$B3830)</f>
        <v>2016</v>
      </c>
      <c r="AB3830" s="22" t="str">
        <f>+IF(Ventas_Oficina[[#This Row],[Total del pedido]]&gt;=100000,"SI","NO")</f>
        <v>NO</v>
      </c>
      <c r="AC3830" s="22" t="str">
        <f>+_xlfn.XLOOKUP(Ventas_Oficina[[#This Row],[Nº de artículo]],AUXILIAR!A3828:A8744,AUXILIAR!D3828:D8744,"Error",0)</f>
        <v>Enviado a tiempo</v>
      </c>
      <c r="AD3830" s="22" t="str">
        <f>+IF(AND(Ventas_Oficina[[#This Row],[Total]]&gt;75000,Ventas_Oficina[[#This Row],[Envio a tiempo]]="Enviado a tiempo"),"Buena Venta","Venta Mala")</f>
        <v>Venta Mala</v>
      </c>
    </row>
    <row r="3831" spans="1:30" x14ac:dyDescent="0.25">
      <c r="A3831" s="26">
        <v>1593920</v>
      </c>
      <c r="B3831" s="10">
        <v>42441</v>
      </c>
      <c r="C3831" s="11" t="s">
        <v>511</v>
      </c>
      <c r="D3831" s="11" t="s">
        <v>152</v>
      </c>
      <c r="E3831" s="11" t="s">
        <v>4</v>
      </c>
      <c r="F3831" s="11" t="s">
        <v>5</v>
      </c>
      <c r="G3831" s="11" t="s">
        <v>1008</v>
      </c>
      <c r="H3831" s="11" t="s">
        <v>39</v>
      </c>
      <c r="I3831" s="11" t="s">
        <v>1013</v>
      </c>
      <c r="J3831" s="11" t="s">
        <v>1028</v>
      </c>
      <c r="K3831" s="11" t="s">
        <v>1261</v>
      </c>
      <c r="L3831" s="11" t="s">
        <v>1267</v>
      </c>
      <c r="M3831" s="11" t="s">
        <v>1273</v>
      </c>
      <c r="N3831" s="10">
        <v>42446</v>
      </c>
      <c r="O3831" s="12">
        <v>229</v>
      </c>
      <c r="P3831" s="12">
        <v>369</v>
      </c>
      <c r="Q3831" s="12">
        <v>140</v>
      </c>
      <c r="R3831" s="11">
        <v>6</v>
      </c>
      <c r="S3831" s="12">
        <v>2214</v>
      </c>
      <c r="T3831" s="13">
        <v>0.01</v>
      </c>
      <c r="U3831" s="12">
        <v>22.14</v>
      </c>
      <c r="V3831" s="12">
        <v>2191.86</v>
      </c>
      <c r="W3831" s="12">
        <v>50</v>
      </c>
      <c r="X3831" s="12">
        <v>460</v>
      </c>
      <c r="Y3831" s="14">
        <f>+DAY('TABLA PRINCIPAL'!$B3831)</f>
        <v>12</v>
      </c>
      <c r="Z3831" s="14">
        <f>+MONTH('TABLA PRINCIPAL'!$B3831)</f>
        <v>3</v>
      </c>
      <c r="AA3831" s="14">
        <f>+YEAR('TABLA PRINCIPAL'!$B3831)</f>
        <v>2016</v>
      </c>
      <c r="AB3831" s="22" t="str">
        <f>+IF(Ventas_Oficina[[#This Row],[Total del pedido]]&gt;=100000,"SI","NO")</f>
        <v>NO</v>
      </c>
      <c r="AC3831" s="22" t="str">
        <f>+_xlfn.XLOOKUP(Ventas_Oficina[[#This Row],[Nº de artículo]],AUXILIAR!A3829:A8745,AUXILIAR!D3829:D8745,"Error",0)</f>
        <v>Enviado a tiempo</v>
      </c>
      <c r="AD3831" s="22" t="str">
        <f>+IF(AND(Ventas_Oficina[[#This Row],[Total]]&gt;75000,Ventas_Oficina[[#This Row],[Envio a tiempo]]="Enviado a tiempo"),"Buena Venta","Venta Mala")</f>
        <v>Venta Mala</v>
      </c>
    </row>
    <row r="3832" spans="1:30" x14ac:dyDescent="0.25">
      <c r="A3832" s="25">
        <v>1593920</v>
      </c>
      <c r="B3832" s="5">
        <v>42403</v>
      </c>
      <c r="C3832" s="6" t="s">
        <v>366</v>
      </c>
      <c r="D3832" s="6" t="s">
        <v>206</v>
      </c>
      <c r="E3832" s="6" t="s">
        <v>12</v>
      </c>
      <c r="F3832" s="6" t="s">
        <v>13</v>
      </c>
      <c r="G3832" s="6" t="s">
        <v>1010</v>
      </c>
      <c r="H3832" s="6" t="s">
        <v>42</v>
      </c>
      <c r="I3832" s="6" t="s">
        <v>1016</v>
      </c>
      <c r="J3832" s="6" t="s">
        <v>1069</v>
      </c>
      <c r="K3832" s="6" t="s">
        <v>1262</v>
      </c>
      <c r="L3832" s="6" t="s">
        <v>1266</v>
      </c>
      <c r="M3832" s="6" t="s">
        <v>1272</v>
      </c>
      <c r="N3832" s="5">
        <v>42405</v>
      </c>
      <c r="O3832" s="7">
        <v>105</v>
      </c>
      <c r="P3832" s="7">
        <v>195</v>
      </c>
      <c r="Q3832" s="7">
        <v>90</v>
      </c>
      <c r="R3832" s="6">
        <v>30</v>
      </c>
      <c r="S3832" s="7">
        <v>5850</v>
      </c>
      <c r="T3832" s="8">
        <v>0.08</v>
      </c>
      <c r="U3832" s="7">
        <v>468</v>
      </c>
      <c r="V3832" s="7">
        <v>5382</v>
      </c>
      <c r="W3832" s="7">
        <v>163</v>
      </c>
      <c r="X3832" s="7">
        <v>4244</v>
      </c>
      <c r="Y3832" s="9">
        <f>+DAY('TABLA PRINCIPAL'!$B3832)</f>
        <v>3</v>
      </c>
      <c r="Z3832" s="9">
        <f>+MONTH('TABLA PRINCIPAL'!$B3832)</f>
        <v>2</v>
      </c>
      <c r="AA3832" s="9">
        <f>+YEAR('TABLA PRINCIPAL'!$B3832)</f>
        <v>2016</v>
      </c>
      <c r="AB3832" s="22" t="str">
        <f>+IF(Ventas_Oficina[[#This Row],[Total del pedido]]&gt;=100000,"SI","NO")</f>
        <v>NO</v>
      </c>
      <c r="AC3832" s="22" t="str">
        <f>+_xlfn.XLOOKUP(Ventas_Oficina[[#This Row],[Nº de artículo]],AUXILIAR!A3830:A8746,AUXILIAR!D3830:D8746,"Error",0)</f>
        <v>Enviado a tiempo</v>
      </c>
      <c r="AD3832" s="22" t="str">
        <f>+IF(AND(Ventas_Oficina[[#This Row],[Total]]&gt;75000,Ventas_Oficina[[#This Row],[Envio a tiempo]]="Enviado a tiempo"),"Buena Venta","Venta Mala")</f>
        <v>Venta Mala</v>
      </c>
    </row>
    <row r="3833" spans="1:30" x14ac:dyDescent="0.25">
      <c r="A3833" s="26">
        <v>1593920</v>
      </c>
      <c r="B3833" s="10">
        <v>42714</v>
      </c>
      <c r="C3833" s="11" t="s">
        <v>167</v>
      </c>
      <c r="D3833" s="11" t="s">
        <v>137</v>
      </c>
      <c r="E3833" s="11" t="s">
        <v>4</v>
      </c>
      <c r="F3833" s="11" t="s">
        <v>5</v>
      </c>
      <c r="G3833" s="11" t="s">
        <v>1008</v>
      </c>
      <c r="H3833" s="11" t="s">
        <v>6</v>
      </c>
      <c r="I3833" s="11" t="s">
        <v>1016</v>
      </c>
      <c r="J3833" s="11" t="s">
        <v>1046</v>
      </c>
      <c r="K3833" s="11" t="s">
        <v>1261</v>
      </c>
      <c r="L3833" s="11" t="s">
        <v>1265</v>
      </c>
      <c r="M3833" s="11" t="s">
        <v>1272</v>
      </c>
      <c r="N3833" s="10">
        <v>42716</v>
      </c>
      <c r="O3833" s="12">
        <v>519</v>
      </c>
      <c r="P3833" s="12">
        <v>1298</v>
      </c>
      <c r="Q3833" s="12">
        <v>779</v>
      </c>
      <c r="R3833" s="11">
        <v>26</v>
      </c>
      <c r="S3833" s="12">
        <v>33748</v>
      </c>
      <c r="T3833" s="13">
        <v>0.08</v>
      </c>
      <c r="U3833" s="12">
        <v>2699.84</v>
      </c>
      <c r="V3833" s="12">
        <v>31048.16</v>
      </c>
      <c r="W3833" s="12">
        <v>314</v>
      </c>
      <c r="X3833" s="12">
        <v>16525</v>
      </c>
      <c r="Y3833" s="14">
        <f>+DAY('TABLA PRINCIPAL'!$B3833)</f>
        <v>10</v>
      </c>
      <c r="Z3833" s="14">
        <f>+MONTH('TABLA PRINCIPAL'!$B3833)</f>
        <v>12</v>
      </c>
      <c r="AA3833" s="14">
        <f>+YEAR('TABLA PRINCIPAL'!$B3833)</f>
        <v>2016</v>
      </c>
      <c r="AB3833" s="22" t="str">
        <f>+IF(Ventas_Oficina[[#This Row],[Total del pedido]]&gt;=100000,"SI","NO")</f>
        <v>NO</v>
      </c>
      <c r="AC3833" s="22" t="str">
        <f>+_xlfn.XLOOKUP(Ventas_Oficina[[#This Row],[Nº de artículo]],AUXILIAR!A3831:A8747,AUXILIAR!D3831:D8747,"Error",0)</f>
        <v>Enviado a tiempo</v>
      </c>
      <c r="AD3833" s="22" t="str">
        <f>+IF(AND(Ventas_Oficina[[#This Row],[Total]]&gt;75000,Ventas_Oficina[[#This Row],[Envio a tiempo]]="Enviado a tiempo"),"Buena Venta","Venta Mala")</f>
        <v>Venta Mala</v>
      </c>
    </row>
    <row r="3834" spans="1:30" x14ac:dyDescent="0.25">
      <c r="A3834" s="25">
        <v>1593920</v>
      </c>
      <c r="B3834" s="5">
        <v>42477</v>
      </c>
      <c r="C3834" s="6" t="s">
        <v>459</v>
      </c>
      <c r="D3834" s="6" t="s">
        <v>71</v>
      </c>
      <c r="E3834" s="6" t="s">
        <v>4</v>
      </c>
      <c r="F3834" s="6" t="s">
        <v>5</v>
      </c>
      <c r="G3834" s="6" t="s">
        <v>1007</v>
      </c>
      <c r="H3834" s="6" t="s">
        <v>17</v>
      </c>
      <c r="I3834" s="6" t="s">
        <v>1013</v>
      </c>
      <c r="J3834" s="6" t="s">
        <v>1093</v>
      </c>
      <c r="K3834" s="6" t="s">
        <v>1262</v>
      </c>
      <c r="L3834" s="6" t="s">
        <v>1265</v>
      </c>
      <c r="M3834" s="6" t="s">
        <v>1272</v>
      </c>
      <c r="N3834" s="5">
        <v>42479</v>
      </c>
      <c r="O3834" s="7">
        <v>216</v>
      </c>
      <c r="P3834" s="7">
        <v>385</v>
      </c>
      <c r="Q3834" s="7">
        <v>169</v>
      </c>
      <c r="R3834" s="6">
        <v>37</v>
      </c>
      <c r="S3834" s="7">
        <v>14245</v>
      </c>
      <c r="T3834" s="8">
        <v>0.01</v>
      </c>
      <c r="U3834" s="7">
        <v>142.45000000000002</v>
      </c>
      <c r="V3834" s="7">
        <v>14102.55</v>
      </c>
      <c r="W3834" s="7">
        <v>70</v>
      </c>
      <c r="X3834" s="7">
        <v>4244</v>
      </c>
      <c r="Y3834" s="9">
        <f>+DAY('TABLA PRINCIPAL'!$B3834)</f>
        <v>17</v>
      </c>
      <c r="Z3834" s="9">
        <f>+MONTH('TABLA PRINCIPAL'!$B3834)</f>
        <v>4</v>
      </c>
      <c r="AA3834" s="9">
        <f>+YEAR('TABLA PRINCIPAL'!$B3834)</f>
        <v>2016</v>
      </c>
      <c r="AB3834" s="22" t="str">
        <f>+IF(Ventas_Oficina[[#This Row],[Total del pedido]]&gt;=100000,"SI","NO")</f>
        <v>NO</v>
      </c>
      <c r="AC3834" s="22" t="str">
        <f>+_xlfn.XLOOKUP(Ventas_Oficina[[#This Row],[Nº de artículo]],AUXILIAR!A3832:A8748,AUXILIAR!D3832:D8748,"Error",0)</f>
        <v>Enviado a tiempo</v>
      </c>
      <c r="AD3834" s="22" t="str">
        <f>+IF(AND(Ventas_Oficina[[#This Row],[Total]]&gt;75000,Ventas_Oficina[[#This Row],[Envio a tiempo]]="Enviado a tiempo"),"Buena Venta","Venta Mala")</f>
        <v>Venta Mala</v>
      </c>
    </row>
    <row r="3835" spans="1:30" x14ac:dyDescent="0.25">
      <c r="A3835" s="26">
        <v>1594286</v>
      </c>
      <c r="B3835" s="10">
        <v>42556</v>
      </c>
      <c r="C3835" s="11" t="s">
        <v>338</v>
      </c>
      <c r="D3835" s="11" t="s">
        <v>152</v>
      </c>
      <c r="E3835" s="11" t="s">
        <v>4</v>
      </c>
      <c r="F3835" s="11" t="s">
        <v>5</v>
      </c>
      <c r="G3835" s="11" t="s">
        <v>1007</v>
      </c>
      <c r="H3835" s="11" t="s">
        <v>39</v>
      </c>
      <c r="I3835" s="11" t="s">
        <v>1016</v>
      </c>
      <c r="J3835" s="11" t="s">
        <v>1022</v>
      </c>
      <c r="K3835" s="11" t="s">
        <v>1261</v>
      </c>
      <c r="L3835" s="11" t="s">
        <v>1267</v>
      </c>
      <c r="M3835" s="11" t="s">
        <v>1272</v>
      </c>
      <c r="N3835" s="10">
        <v>42558</v>
      </c>
      <c r="O3835" s="12">
        <v>153</v>
      </c>
      <c r="P3835" s="12">
        <v>278</v>
      </c>
      <c r="Q3835" s="12">
        <v>125</v>
      </c>
      <c r="R3835" s="11">
        <v>22</v>
      </c>
      <c r="S3835" s="12">
        <v>6116</v>
      </c>
      <c r="T3835" s="13">
        <v>0.04</v>
      </c>
      <c r="U3835" s="12">
        <v>244.64000000000001</v>
      </c>
      <c r="V3835" s="12">
        <v>5871.36</v>
      </c>
      <c r="W3835" s="12">
        <v>134</v>
      </c>
      <c r="X3835" s="12">
        <v>14346</v>
      </c>
      <c r="Y3835" s="14">
        <f>+DAY('TABLA PRINCIPAL'!$B3835)</f>
        <v>5</v>
      </c>
      <c r="Z3835" s="14">
        <f>+MONTH('TABLA PRINCIPAL'!$B3835)</f>
        <v>7</v>
      </c>
      <c r="AA3835" s="14">
        <f>+YEAR('TABLA PRINCIPAL'!$B3835)</f>
        <v>2016</v>
      </c>
      <c r="AB3835" s="22" t="str">
        <f>+IF(Ventas_Oficina[[#This Row],[Total del pedido]]&gt;=100000,"SI","NO")</f>
        <v>NO</v>
      </c>
      <c r="AC3835" s="22" t="str">
        <f>+_xlfn.XLOOKUP(Ventas_Oficina[[#This Row],[Nº de artículo]],AUXILIAR!A3833:A8749,AUXILIAR!D3833:D8749,"Error",0)</f>
        <v>Enviado a tiempo</v>
      </c>
      <c r="AD3835" s="22" t="str">
        <f>+IF(AND(Ventas_Oficina[[#This Row],[Total]]&gt;75000,Ventas_Oficina[[#This Row],[Envio a tiempo]]="Enviado a tiempo"),"Buena Venta","Venta Mala")</f>
        <v>Venta Mala</v>
      </c>
    </row>
    <row r="3836" spans="1:30" x14ac:dyDescent="0.25">
      <c r="A3836" s="25">
        <v>1594286</v>
      </c>
      <c r="B3836" s="5">
        <v>42535</v>
      </c>
      <c r="C3836" s="6" t="s">
        <v>420</v>
      </c>
      <c r="D3836" s="6" t="s">
        <v>36</v>
      </c>
      <c r="E3836" s="6" t="s">
        <v>12</v>
      </c>
      <c r="F3836" s="6" t="s">
        <v>13</v>
      </c>
      <c r="G3836" s="6" t="s">
        <v>1010</v>
      </c>
      <c r="H3836" s="6" t="s">
        <v>14</v>
      </c>
      <c r="I3836" s="6" t="s">
        <v>1013</v>
      </c>
      <c r="J3836" s="6" t="s">
        <v>1092</v>
      </c>
      <c r="K3836" s="6" t="s">
        <v>1261</v>
      </c>
      <c r="L3836" s="6" t="s">
        <v>1267</v>
      </c>
      <c r="M3836" s="6" t="s">
        <v>1272</v>
      </c>
      <c r="N3836" s="5">
        <v>42535</v>
      </c>
      <c r="O3836" s="7">
        <v>187</v>
      </c>
      <c r="P3836" s="7">
        <v>812</v>
      </c>
      <c r="Q3836" s="7">
        <v>625</v>
      </c>
      <c r="R3836" s="6">
        <v>30</v>
      </c>
      <c r="S3836" s="7">
        <v>24360</v>
      </c>
      <c r="T3836" s="8">
        <v>0.04</v>
      </c>
      <c r="U3836" s="7">
        <v>974.4</v>
      </c>
      <c r="V3836" s="7">
        <v>23385.599999999999</v>
      </c>
      <c r="W3836" s="7">
        <v>283</v>
      </c>
      <c r="X3836" s="7">
        <v>13746</v>
      </c>
      <c r="Y3836" s="9">
        <f>+DAY('TABLA PRINCIPAL'!$B3836)</f>
        <v>14</v>
      </c>
      <c r="Z3836" s="9">
        <f>+MONTH('TABLA PRINCIPAL'!$B3836)</f>
        <v>6</v>
      </c>
      <c r="AA3836" s="9">
        <f>+YEAR('TABLA PRINCIPAL'!$B3836)</f>
        <v>2016</v>
      </c>
      <c r="AB3836" s="22" t="str">
        <f>+IF(Ventas_Oficina[[#This Row],[Total del pedido]]&gt;=100000,"SI","NO")</f>
        <v>NO</v>
      </c>
      <c r="AC3836" s="22" t="str">
        <f>+_xlfn.XLOOKUP(Ventas_Oficina[[#This Row],[Nº de artículo]],AUXILIAR!A3834:A8750,AUXILIAR!D3834:D8750,"Error",0)</f>
        <v>Enviado a tiempo</v>
      </c>
      <c r="AD3836" s="22" t="str">
        <f>+IF(AND(Ventas_Oficina[[#This Row],[Total]]&gt;75000,Ventas_Oficina[[#This Row],[Envio a tiempo]]="Enviado a tiempo"),"Buena Venta","Venta Mala")</f>
        <v>Venta Mala</v>
      </c>
    </row>
    <row r="3837" spans="1:30" x14ac:dyDescent="0.25">
      <c r="A3837" s="26">
        <v>1594286</v>
      </c>
      <c r="B3837" s="10">
        <v>42153</v>
      </c>
      <c r="C3837" s="11" t="s">
        <v>172</v>
      </c>
      <c r="D3837" s="11" t="s">
        <v>110</v>
      </c>
      <c r="E3837" s="11" t="s">
        <v>12</v>
      </c>
      <c r="F3837" s="11" t="s">
        <v>13</v>
      </c>
      <c r="G3837" s="11" t="s">
        <v>1008</v>
      </c>
      <c r="H3837" s="11" t="s">
        <v>14</v>
      </c>
      <c r="I3837" s="11" t="s">
        <v>1014</v>
      </c>
      <c r="J3837" s="11" t="s">
        <v>1086</v>
      </c>
      <c r="K3837" s="11" t="s">
        <v>1262</v>
      </c>
      <c r="L3837" s="11" t="s">
        <v>1265</v>
      </c>
      <c r="M3837" s="11" t="s">
        <v>1272</v>
      </c>
      <c r="N3837" s="10">
        <v>42155</v>
      </c>
      <c r="O3837" s="12">
        <v>1111</v>
      </c>
      <c r="P3837" s="12">
        <v>1984</v>
      </c>
      <c r="Q3837" s="12">
        <v>873</v>
      </c>
      <c r="R3837" s="11">
        <v>7</v>
      </c>
      <c r="S3837" s="12">
        <v>13888</v>
      </c>
      <c r="T3837" s="13">
        <v>0.08</v>
      </c>
      <c r="U3837" s="12">
        <v>1111.04</v>
      </c>
      <c r="V3837" s="12">
        <v>12776.96</v>
      </c>
      <c r="W3837" s="12">
        <v>410</v>
      </c>
      <c r="X3837" s="12">
        <v>8246</v>
      </c>
      <c r="Y3837" s="14">
        <f>+DAY('TABLA PRINCIPAL'!$B3837)</f>
        <v>29</v>
      </c>
      <c r="Z3837" s="14">
        <f>+MONTH('TABLA PRINCIPAL'!$B3837)</f>
        <v>5</v>
      </c>
      <c r="AA3837" s="14">
        <f>+YEAR('TABLA PRINCIPAL'!$B3837)</f>
        <v>2015</v>
      </c>
      <c r="AB3837" s="22" t="str">
        <f>+IF(Ventas_Oficina[[#This Row],[Total del pedido]]&gt;=100000,"SI","NO")</f>
        <v>NO</v>
      </c>
      <c r="AC3837" s="22" t="str">
        <f>+_xlfn.XLOOKUP(Ventas_Oficina[[#This Row],[Nº de artículo]],AUXILIAR!A3835:A8751,AUXILIAR!D3835:D8751,"Error",0)</f>
        <v>No enviado a tiempo</v>
      </c>
      <c r="AD3837" s="22" t="str">
        <f>+IF(AND(Ventas_Oficina[[#This Row],[Total]]&gt;75000,Ventas_Oficina[[#This Row],[Envio a tiempo]]="Enviado a tiempo"),"Buena Venta","Venta Mala")</f>
        <v>Venta Mala</v>
      </c>
    </row>
    <row r="3838" spans="1:30" x14ac:dyDescent="0.25">
      <c r="A3838" s="25">
        <v>1594651</v>
      </c>
      <c r="B3838" s="5">
        <v>42707</v>
      </c>
      <c r="C3838" s="6" t="s">
        <v>235</v>
      </c>
      <c r="D3838" s="6" t="s">
        <v>91</v>
      </c>
      <c r="E3838" s="6" t="s">
        <v>4</v>
      </c>
      <c r="F3838" s="6" t="s">
        <v>5</v>
      </c>
      <c r="G3838" s="6" t="s">
        <v>1008</v>
      </c>
      <c r="H3838" s="6" t="s">
        <v>24</v>
      </c>
      <c r="I3838" s="6" t="s">
        <v>1013</v>
      </c>
      <c r="J3838" s="6" t="s">
        <v>1056</v>
      </c>
      <c r="K3838" s="6" t="s">
        <v>1261</v>
      </c>
      <c r="L3838" s="6" t="s">
        <v>1267</v>
      </c>
      <c r="M3838" s="6" t="s">
        <v>1272</v>
      </c>
      <c r="N3838" s="5">
        <v>42709</v>
      </c>
      <c r="O3838" s="7">
        <v>352</v>
      </c>
      <c r="P3838" s="7">
        <v>568</v>
      </c>
      <c r="Q3838" s="7">
        <v>216</v>
      </c>
      <c r="R3838" s="6">
        <v>48</v>
      </c>
      <c r="S3838" s="7">
        <v>27264</v>
      </c>
      <c r="T3838" s="8">
        <v>0.01</v>
      </c>
      <c r="U3838" s="7">
        <v>272.64</v>
      </c>
      <c r="V3838" s="7">
        <v>26991.360000000001</v>
      </c>
      <c r="W3838" s="7">
        <v>139</v>
      </c>
      <c r="X3838" s="7">
        <v>14766</v>
      </c>
      <c r="Y3838" s="9">
        <f>+DAY('TABLA PRINCIPAL'!$B3838)</f>
        <v>3</v>
      </c>
      <c r="Z3838" s="9">
        <f>+MONTH('TABLA PRINCIPAL'!$B3838)</f>
        <v>12</v>
      </c>
      <c r="AA3838" s="9">
        <f>+YEAR('TABLA PRINCIPAL'!$B3838)</f>
        <v>2016</v>
      </c>
      <c r="AB3838" s="22" t="str">
        <f>+IF(Ventas_Oficina[[#This Row],[Total del pedido]]&gt;=100000,"SI","NO")</f>
        <v>NO</v>
      </c>
      <c r="AC3838" s="22" t="str">
        <f>+_xlfn.XLOOKUP(Ventas_Oficina[[#This Row],[Nº de artículo]],AUXILIAR!A3836:A8752,AUXILIAR!D3836:D8752,"Error",0)</f>
        <v>Enviado a tiempo</v>
      </c>
      <c r="AD3838" s="22" t="str">
        <f>+IF(AND(Ventas_Oficina[[#This Row],[Total]]&gt;75000,Ventas_Oficina[[#This Row],[Envio a tiempo]]="Enviado a tiempo"),"Buena Venta","Venta Mala")</f>
        <v>Venta Mala</v>
      </c>
    </row>
    <row r="3839" spans="1:30" x14ac:dyDescent="0.25">
      <c r="A3839" s="26">
        <v>1594651</v>
      </c>
      <c r="B3839" s="10">
        <v>42558</v>
      </c>
      <c r="C3839" s="11" t="s">
        <v>604</v>
      </c>
      <c r="D3839" s="11" t="s">
        <v>11</v>
      </c>
      <c r="E3839" s="11" t="s">
        <v>12</v>
      </c>
      <c r="F3839" s="11" t="s">
        <v>13</v>
      </c>
      <c r="G3839" s="11" t="s">
        <v>1008</v>
      </c>
      <c r="H3839" s="11" t="s">
        <v>14</v>
      </c>
      <c r="I3839" s="11" t="s">
        <v>1014</v>
      </c>
      <c r="J3839" s="11" t="s">
        <v>1044</v>
      </c>
      <c r="K3839" s="11" t="s">
        <v>1261</v>
      </c>
      <c r="L3839" s="11" t="s">
        <v>1266</v>
      </c>
      <c r="M3839" s="11" t="s">
        <v>1272</v>
      </c>
      <c r="N3839" s="10">
        <v>42559</v>
      </c>
      <c r="O3839" s="12">
        <v>118</v>
      </c>
      <c r="P3839" s="12">
        <v>188</v>
      </c>
      <c r="Q3839" s="12">
        <v>70</v>
      </c>
      <c r="R3839" s="11">
        <v>7</v>
      </c>
      <c r="S3839" s="12">
        <v>1316</v>
      </c>
      <c r="T3839" s="13">
        <v>0.05</v>
      </c>
      <c r="U3839" s="12">
        <v>65.8</v>
      </c>
      <c r="V3839" s="12">
        <v>1250.2</v>
      </c>
      <c r="W3839" s="12">
        <v>149</v>
      </c>
      <c r="X3839" s="12">
        <v>6096</v>
      </c>
      <c r="Y3839" s="14">
        <f>+DAY('TABLA PRINCIPAL'!$B3839)</f>
        <v>7</v>
      </c>
      <c r="Z3839" s="14">
        <f>+MONTH('TABLA PRINCIPAL'!$B3839)</f>
        <v>7</v>
      </c>
      <c r="AA3839" s="14">
        <f>+YEAR('TABLA PRINCIPAL'!$B3839)</f>
        <v>2016</v>
      </c>
      <c r="AB3839" s="22" t="str">
        <f>+IF(Ventas_Oficina[[#This Row],[Total del pedido]]&gt;=100000,"SI","NO")</f>
        <v>NO</v>
      </c>
      <c r="AC3839" s="22" t="str">
        <f>+_xlfn.XLOOKUP(Ventas_Oficina[[#This Row],[Nº de artículo]],AUXILIAR!A3837:A8753,AUXILIAR!D3837:D8753,"Error",0)</f>
        <v>Enviado a tiempo</v>
      </c>
      <c r="AD3839" s="22" t="str">
        <f>+IF(AND(Ventas_Oficina[[#This Row],[Total]]&gt;75000,Ventas_Oficina[[#This Row],[Envio a tiempo]]="Enviado a tiempo"),"Buena Venta","Venta Mala")</f>
        <v>Venta Mala</v>
      </c>
    </row>
    <row r="3840" spans="1:30" x14ac:dyDescent="0.25">
      <c r="A3840" s="25">
        <v>1594651</v>
      </c>
      <c r="B3840" s="5">
        <v>42069</v>
      </c>
      <c r="C3840" s="6" t="s">
        <v>431</v>
      </c>
      <c r="D3840" s="6" t="s">
        <v>29</v>
      </c>
      <c r="E3840" s="6" t="s">
        <v>12</v>
      </c>
      <c r="F3840" s="6" t="s">
        <v>13</v>
      </c>
      <c r="G3840" s="6" t="s">
        <v>1008</v>
      </c>
      <c r="H3840" s="6" t="s">
        <v>14</v>
      </c>
      <c r="I3840" s="6" t="s">
        <v>1013</v>
      </c>
      <c r="J3840" s="6" t="s">
        <v>1103</v>
      </c>
      <c r="K3840" s="6" t="s">
        <v>1261</v>
      </c>
      <c r="L3840" s="6" t="s">
        <v>1265</v>
      </c>
      <c r="M3840" s="6" t="s">
        <v>1272</v>
      </c>
      <c r="N3840" s="5">
        <v>42070</v>
      </c>
      <c r="O3840" s="7">
        <v>5616</v>
      </c>
      <c r="P3840" s="7">
        <v>13698</v>
      </c>
      <c r="Q3840" s="7">
        <v>8082</v>
      </c>
      <c r="R3840" s="6">
        <v>30</v>
      </c>
      <c r="S3840" s="7">
        <v>410940</v>
      </c>
      <c r="T3840" s="8">
        <v>0.01</v>
      </c>
      <c r="U3840" s="7">
        <v>4109.3999999999996</v>
      </c>
      <c r="V3840" s="7">
        <v>406830.6</v>
      </c>
      <c r="W3840" s="7">
        <v>2449</v>
      </c>
      <c r="X3840" s="7">
        <v>194221</v>
      </c>
      <c r="Y3840" s="9">
        <f>+DAY('TABLA PRINCIPAL'!$B3840)</f>
        <v>6</v>
      </c>
      <c r="Z3840" s="9">
        <f>+MONTH('TABLA PRINCIPAL'!$B3840)</f>
        <v>3</v>
      </c>
      <c r="AA3840" s="9">
        <f>+YEAR('TABLA PRINCIPAL'!$B3840)</f>
        <v>2015</v>
      </c>
      <c r="AB3840" s="22" t="str">
        <f>+IF(Ventas_Oficina[[#This Row],[Total del pedido]]&gt;=100000,"SI","NO")</f>
        <v>SI</v>
      </c>
      <c r="AC3840" s="22" t="str">
        <f>+_xlfn.XLOOKUP(Ventas_Oficina[[#This Row],[Nº de artículo]],AUXILIAR!A3838:A8754,AUXILIAR!D3838:D8754,"Error",0)</f>
        <v>No enviado a tiempo</v>
      </c>
      <c r="AD3840" s="22" t="str">
        <f>+IF(AND(Ventas_Oficina[[#This Row],[Total]]&gt;75000,Ventas_Oficina[[#This Row],[Envio a tiempo]]="Enviado a tiempo"),"Buena Venta","Venta Mala")</f>
        <v>Venta Mala</v>
      </c>
    </row>
    <row r="3841" spans="1:30" x14ac:dyDescent="0.25">
      <c r="A3841" s="26">
        <v>1594682</v>
      </c>
      <c r="B3841" s="10">
        <v>42478</v>
      </c>
      <c r="C3841" s="11" t="s">
        <v>898</v>
      </c>
      <c r="D3841" s="11" t="s">
        <v>211</v>
      </c>
      <c r="E3841" s="11" t="s">
        <v>4</v>
      </c>
      <c r="F3841" s="11" t="s">
        <v>5</v>
      </c>
      <c r="G3841" s="11" t="s">
        <v>1007</v>
      </c>
      <c r="H3841" s="11" t="s">
        <v>34</v>
      </c>
      <c r="I3841" s="11" t="s">
        <v>1016</v>
      </c>
      <c r="J3841" s="11" t="s">
        <v>1045</v>
      </c>
      <c r="K3841" s="11" t="s">
        <v>1261</v>
      </c>
      <c r="L3841" s="11" t="s">
        <v>1265</v>
      </c>
      <c r="M3841" s="11" t="s">
        <v>1272</v>
      </c>
      <c r="N3841" s="10">
        <v>42480</v>
      </c>
      <c r="O3841" s="12">
        <v>93</v>
      </c>
      <c r="P3841" s="12">
        <v>148</v>
      </c>
      <c r="Q3841" s="12">
        <v>55</v>
      </c>
      <c r="R3841" s="11">
        <v>43</v>
      </c>
      <c r="S3841" s="12">
        <v>6364</v>
      </c>
      <c r="T3841" s="13">
        <v>0</v>
      </c>
      <c r="U3841" s="12">
        <v>0</v>
      </c>
      <c r="V3841" s="12">
        <v>6364</v>
      </c>
      <c r="W3841" s="12">
        <v>70</v>
      </c>
      <c r="X3841" s="12">
        <v>470</v>
      </c>
      <c r="Y3841" s="14">
        <f>+DAY('TABLA PRINCIPAL'!$B3841)</f>
        <v>18</v>
      </c>
      <c r="Z3841" s="14">
        <f>+MONTH('TABLA PRINCIPAL'!$B3841)</f>
        <v>4</v>
      </c>
      <c r="AA3841" s="14">
        <f>+YEAR('TABLA PRINCIPAL'!$B3841)</f>
        <v>2016</v>
      </c>
      <c r="AB3841" s="22" t="str">
        <f>+IF(Ventas_Oficina[[#This Row],[Total del pedido]]&gt;=100000,"SI","NO")</f>
        <v>NO</v>
      </c>
      <c r="AC3841" s="22" t="str">
        <f>+_xlfn.XLOOKUP(Ventas_Oficina[[#This Row],[Nº de artículo]],AUXILIAR!A3839:A8755,AUXILIAR!D3839:D8755,"Error",0)</f>
        <v>Enviado a tiempo</v>
      </c>
      <c r="AD3841" s="22" t="str">
        <f>+IF(AND(Ventas_Oficina[[#This Row],[Total]]&gt;75000,Ventas_Oficina[[#This Row],[Envio a tiempo]]="Enviado a tiempo"),"Buena Venta","Venta Mala")</f>
        <v>Venta Mala</v>
      </c>
    </row>
    <row r="3842" spans="1:30" x14ac:dyDescent="0.25">
      <c r="A3842" s="25">
        <v>1594682</v>
      </c>
      <c r="B3842" s="5">
        <v>42478</v>
      </c>
      <c r="C3842" s="6" t="s">
        <v>898</v>
      </c>
      <c r="D3842" s="6" t="s">
        <v>211</v>
      </c>
      <c r="E3842" s="6" t="s">
        <v>4</v>
      </c>
      <c r="F3842" s="6" t="s">
        <v>5</v>
      </c>
      <c r="G3842" s="6" t="s">
        <v>1010</v>
      </c>
      <c r="H3842" s="6" t="s">
        <v>34</v>
      </c>
      <c r="I3842" s="6" t="s">
        <v>1016</v>
      </c>
      <c r="J3842" s="6" t="s">
        <v>1045</v>
      </c>
      <c r="K3842" s="6" t="s">
        <v>1261</v>
      </c>
      <c r="L3842" s="6" t="s">
        <v>1265</v>
      </c>
      <c r="M3842" s="6" t="s">
        <v>1272</v>
      </c>
      <c r="N3842" s="5">
        <v>42479</v>
      </c>
      <c r="O3842" s="7">
        <v>93</v>
      </c>
      <c r="P3842" s="7">
        <v>148</v>
      </c>
      <c r="Q3842" s="7">
        <v>55</v>
      </c>
      <c r="R3842" s="6">
        <v>23</v>
      </c>
      <c r="S3842" s="7">
        <v>3404</v>
      </c>
      <c r="T3842" s="8">
        <v>0.01</v>
      </c>
      <c r="U3842" s="7">
        <v>34.04</v>
      </c>
      <c r="V3842" s="7">
        <v>3369.96</v>
      </c>
      <c r="W3842" s="7">
        <v>70</v>
      </c>
      <c r="X3842" s="7">
        <v>470</v>
      </c>
      <c r="Y3842" s="9">
        <f>+DAY('TABLA PRINCIPAL'!$B3842)</f>
        <v>18</v>
      </c>
      <c r="Z3842" s="9">
        <f>+MONTH('TABLA PRINCIPAL'!$B3842)</f>
        <v>4</v>
      </c>
      <c r="AA3842" s="9">
        <f>+YEAR('TABLA PRINCIPAL'!$B3842)</f>
        <v>2016</v>
      </c>
      <c r="AB3842" s="22" t="str">
        <f>+IF(Ventas_Oficina[[#This Row],[Total del pedido]]&gt;=100000,"SI","NO")</f>
        <v>NO</v>
      </c>
      <c r="AC3842" s="22" t="str">
        <f>+_xlfn.XLOOKUP(Ventas_Oficina[[#This Row],[Nº de artículo]],AUXILIAR!A3840:A8756,AUXILIAR!D3840:D8756,"Error",0)</f>
        <v>Enviado a tiempo</v>
      </c>
      <c r="AD3842" s="22" t="str">
        <f>+IF(AND(Ventas_Oficina[[#This Row],[Total]]&gt;75000,Ventas_Oficina[[#This Row],[Envio a tiempo]]="Enviado a tiempo"),"Buena Venta","Venta Mala")</f>
        <v>Venta Mala</v>
      </c>
    </row>
    <row r="3843" spans="1:30" x14ac:dyDescent="0.25">
      <c r="A3843" s="26">
        <v>1594682</v>
      </c>
      <c r="B3843" s="10">
        <v>42435</v>
      </c>
      <c r="C3843" s="11" t="s">
        <v>608</v>
      </c>
      <c r="D3843" s="11" t="s">
        <v>520</v>
      </c>
      <c r="E3843" s="11" t="s">
        <v>4</v>
      </c>
      <c r="F3843" s="11" t="s">
        <v>5</v>
      </c>
      <c r="G3843" s="11" t="s">
        <v>1008</v>
      </c>
      <c r="H3843" s="11" t="s">
        <v>106</v>
      </c>
      <c r="I3843" s="11" t="s">
        <v>1013</v>
      </c>
      <c r="J3843" s="11" t="s">
        <v>1045</v>
      </c>
      <c r="K3843" s="11" t="s">
        <v>1261</v>
      </c>
      <c r="L3843" s="11" t="s">
        <v>1265</v>
      </c>
      <c r="M3843" s="11" t="s">
        <v>1272</v>
      </c>
      <c r="N3843" s="10">
        <v>42436</v>
      </c>
      <c r="O3843" s="12">
        <v>93</v>
      </c>
      <c r="P3843" s="12">
        <v>148</v>
      </c>
      <c r="Q3843" s="12">
        <v>55</v>
      </c>
      <c r="R3843" s="11">
        <v>4</v>
      </c>
      <c r="S3843" s="12">
        <v>592</v>
      </c>
      <c r="T3843" s="13">
        <v>0.05</v>
      </c>
      <c r="U3843" s="12">
        <v>29.6</v>
      </c>
      <c r="V3843" s="12">
        <v>562.4</v>
      </c>
      <c r="W3843" s="12">
        <v>70</v>
      </c>
      <c r="X3843" s="12">
        <v>470</v>
      </c>
      <c r="Y3843" s="14">
        <f>+DAY('TABLA PRINCIPAL'!$B3843)</f>
        <v>6</v>
      </c>
      <c r="Z3843" s="14">
        <f>+MONTH('TABLA PRINCIPAL'!$B3843)</f>
        <v>3</v>
      </c>
      <c r="AA3843" s="14">
        <f>+YEAR('TABLA PRINCIPAL'!$B3843)</f>
        <v>2016</v>
      </c>
      <c r="AB3843" s="22" t="str">
        <f>+IF(Ventas_Oficina[[#This Row],[Total del pedido]]&gt;=100000,"SI","NO")</f>
        <v>NO</v>
      </c>
      <c r="AC3843" s="22" t="str">
        <f>+_xlfn.XLOOKUP(Ventas_Oficina[[#This Row],[Nº de artículo]],AUXILIAR!A3841:A8757,AUXILIAR!D3841:D8757,"Error",0)</f>
        <v>No enviado a tiempo</v>
      </c>
      <c r="AD3843" s="22" t="str">
        <f>+IF(AND(Ventas_Oficina[[#This Row],[Total]]&gt;75000,Ventas_Oficina[[#This Row],[Envio a tiempo]]="Enviado a tiempo"),"Buena Venta","Venta Mala")</f>
        <v>Venta Mala</v>
      </c>
    </row>
    <row r="3844" spans="1:30" x14ac:dyDescent="0.25">
      <c r="A3844" s="25">
        <v>1596112</v>
      </c>
      <c r="B3844" s="5">
        <v>42686</v>
      </c>
      <c r="C3844" s="6" t="s">
        <v>228</v>
      </c>
      <c r="D3844" s="6" t="s">
        <v>189</v>
      </c>
      <c r="E3844" s="6" t="s">
        <v>4</v>
      </c>
      <c r="F3844" s="6" t="s">
        <v>5</v>
      </c>
      <c r="G3844" s="6" t="s">
        <v>1008</v>
      </c>
      <c r="H3844" s="6" t="s">
        <v>121</v>
      </c>
      <c r="I3844" s="6" t="s">
        <v>1016</v>
      </c>
      <c r="J3844" s="6" t="s">
        <v>1251</v>
      </c>
      <c r="K3844" s="6" t="s">
        <v>1261</v>
      </c>
      <c r="L3844" s="6" t="s">
        <v>1266</v>
      </c>
      <c r="M3844" s="6" t="s">
        <v>1273</v>
      </c>
      <c r="N3844" s="5">
        <v>42688</v>
      </c>
      <c r="O3844" s="7">
        <v>184</v>
      </c>
      <c r="P3844" s="7">
        <v>288</v>
      </c>
      <c r="Q3844" s="7">
        <v>104</v>
      </c>
      <c r="R3844" s="6">
        <v>23</v>
      </c>
      <c r="S3844" s="7">
        <v>6624</v>
      </c>
      <c r="T3844" s="8">
        <v>0.06</v>
      </c>
      <c r="U3844" s="7">
        <v>397.44</v>
      </c>
      <c r="V3844" s="7">
        <v>6226.56</v>
      </c>
      <c r="W3844" s="7">
        <v>99</v>
      </c>
      <c r="X3844" s="7">
        <v>3533</v>
      </c>
      <c r="Y3844" s="9">
        <f>+DAY('TABLA PRINCIPAL'!$B3844)</f>
        <v>12</v>
      </c>
      <c r="Z3844" s="9">
        <f>+MONTH('TABLA PRINCIPAL'!$B3844)</f>
        <v>11</v>
      </c>
      <c r="AA3844" s="9">
        <f>+YEAR('TABLA PRINCIPAL'!$B3844)</f>
        <v>2016</v>
      </c>
      <c r="AB3844" s="22" t="str">
        <f>+IF(Ventas_Oficina[[#This Row],[Total del pedido]]&gt;=100000,"SI","NO")</f>
        <v>NO</v>
      </c>
      <c r="AC3844" s="22" t="str">
        <f>+_xlfn.XLOOKUP(Ventas_Oficina[[#This Row],[Nº de artículo]],AUXILIAR!A3842:A8758,AUXILIAR!D3842:D8758,"Error",0)</f>
        <v>Enviado a tiempo</v>
      </c>
      <c r="AD3844" s="22" t="str">
        <f>+IF(AND(Ventas_Oficina[[#This Row],[Total]]&gt;75000,Ventas_Oficina[[#This Row],[Envio a tiempo]]="Enviado a tiempo"),"Buena Venta","Venta Mala")</f>
        <v>Venta Mala</v>
      </c>
    </row>
    <row r="3845" spans="1:30" x14ac:dyDescent="0.25">
      <c r="A3845" s="26">
        <v>1596112</v>
      </c>
      <c r="B3845" s="10">
        <v>42508</v>
      </c>
      <c r="C3845" s="11" t="s">
        <v>363</v>
      </c>
      <c r="D3845" s="11" t="s">
        <v>68</v>
      </c>
      <c r="E3845" s="11" t="s">
        <v>12</v>
      </c>
      <c r="F3845" s="11" t="s">
        <v>13</v>
      </c>
      <c r="G3845" s="11" t="s">
        <v>1008</v>
      </c>
      <c r="H3845" s="11" t="s">
        <v>14</v>
      </c>
      <c r="I3845" s="11" t="s">
        <v>1013</v>
      </c>
      <c r="J3845" s="11" t="s">
        <v>1086</v>
      </c>
      <c r="K3845" s="11" t="s">
        <v>1262</v>
      </c>
      <c r="L3845" s="11" t="s">
        <v>1265</v>
      </c>
      <c r="M3845" s="11" t="s">
        <v>1272</v>
      </c>
      <c r="N3845" s="10">
        <v>42510</v>
      </c>
      <c r="O3845" s="12">
        <v>1111</v>
      </c>
      <c r="P3845" s="12">
        <v>1984</v>
      </c>
      <c r="Q3845" s="12">
        <v>873</v>
      </c>
      <c r="R3845" s="11">
        <v>34</v>
      </c>
      <c r="S3845" s="12">
        <v>67456</v>
      </c>
      <c r="T3845" s="13">
        <v>7.0000000000000007E-2</v>
      </c>
      <c r="U3845" s="12">
        <v>4721.92</v>
      </c>
      <c r="V3845" s="12">
        <v>62734.080000000002</v>
      </c>
      <c r="W3845" s="12">
        <v>410</v>
      </c>
      <c r="X3845" s="12">
        <v>28536</v>
      </c>
      <c r="Y3845" s="14">
        <f>+DAY('TABLA PRINCIPAL'!$B3845)</f>
        <v>18</v>
      </c>
      <c r="Z3845" s="14">
        <f>+MONTH('TABLA PRINCIPAL'!$B3845)</f>
        <v>5</v>
      </c>
      <c r="AA3845" s="14">
        <f>+YEAR('TABLA PRINCIPAL'!$B3845)</f>
        <v>2016</v>
      </c>
      <c r="AB3845" s="22" t="str">
        <f>+IF(Ventas_Oficina[[#This Row],[Total del pedido]]&gt;=100000,"SI","NO")</f>
        <v>NO</v>
      </c>
      <c r="AC3845" s="22" t="str">
        <f>+_xlfn.XLOOKUP(Ventas_Oficina[[#This Row],[Nº de artículo]],AUXILIAR!A3843:A8759,AUXILIAR!D3843:D8759,"Error",0)</f>
        <v>Enviado a tiempo</v>
      </c>
      <c r="AD3845" s="22" t="str">
        <f>+IF(AND(Ventas_Oficina[[#This Row],[Total]]&gt;75000,Ventas_Oficina[[#This Row],[Envio a tiempo]]="Enviado a tiempo"),"Buena Venta","Venta Mala")</f>
        <v>Venta Mala</v>
      </c>
    </row>
    <row r="3846" spans="1:30" x14ac:dyDescent="0.25">
      <c r="A3846" s="25">
        <v>1596112</v>
      </c>
      <c r="B3846" s="5">
        <v>42536</v>
      </c>
      <c r="C3846" s="6" t="s">
        <v>499</v>
      </c>
      <c r="D3846" s="6" t="s">
        <v>71</v>
      </c>
      <c r="E3846" s="6" t="s">
        <v>4</v>
      </c>
      <c r="F3846" s="6" t="s">
        <v>5</v>
      </c>
      <c r="G3846" s="6" t="s">
        <v>1009</v>
      </c>
      <c r="H3846" s="6" t="s">
        <v>17</v>
      </c>
      <c r="I3846" s="6" t="s">
        <v>1013</v>
      </c>
      <c r="J3846" s="6" t="s">
        <v>1059</v>
      </c>
      <c r="K3846" s="6" t="s">
        <v>1261</v>
      </c>
      <c r="L3846" s="6" t="s">
        <v>1265</v>
      </c>
      <c r="M3846" s="6" t="s">
        <v>1272</v>
      </c>
      <c r="N3846" s="5">
        <v>42538</v>
      </c>
      <c r="O3846" s="7">
        <v>226</v>
      </c>
      <c r="P3846" s="7">
        <v>358</v>
      </c>
      <c r="Q3846" s="7">
        <v>132</v>
      </c>
      <c r="R3846" s="6">
        <v>34</v>
      </c>
      <c r="S3846" s="7">
        <v>12172</v>
      </c>
      <c r="T3846" s="8">
        <v>7.0000000000000007E-2</v>
      </c>
      <c r="U3846" s="7">
        <v>852.04000000000008</v>
      </c>
      <c r="V3846" s="7">
        <v>11319.96</v>
      </c>
      <c r="W3846" s="7">
        <v>547</v>
      </c>
      <c r="X3846" s="7">
        <v>2653</v>
      </c>
      <c r="Y3846" s="9">
        <f>+DAY('TABLA PRINCIPAL'!$B3846)</f>
        <v>15</v>
      </c>
      <c r="Z3846" s="9">
        <f>+MONTH('TABLA PRINCIPAL'!$B3846)</f>
        <v>6</v>
      </c>
      <c r="AA3846" s="9">
        <f>+YEAR('TABLA PRINCIPAL'!$B3846)</f>
        <v>2016</v>
      </c>
      <c r="AB3846" s="22" t="str">
        <f>+IF(Ventas_Oficina[[#This Row],[Total del pedido]]&gt;=100000,"SI","NO")</f>
        <v>NO</v>
      </c>
      <c r="AC3846" s="22" t="str">
        <f>+_xlfn.XLOOKUP(Ventas_Oficina[[#This Row],[Nº de artículo]],AUXILIAR!A3844:A8760,AUXILIAR!D3844:D8760,"Error",0)</f>
        <v>Enviado a tiempo</v>
      </c>
      <c r="AD3846" s="22" t="str">
        <f>+IF(AND(Ventas_Oficina[[#This Row],[Total]]&gt;75000,Ventas_Oficina[[#This Row],[Envio a tiempo]]="Enviado a tiempo"),"Buena Venta","Venta Mala")</f>
        <v>Venta Mala</v>
      </c>
    </row>
    <row r="3847" spans="1:30" x14ac:dyDescent="0.25">
      <c r="A3847" s="26">
        <v>1596112</v>
      </c>
      <c r="B3847" s="10">
        <v>42190</v>
      </c>
      <c r="C3847" s="11" t="s">
        <v>176</v>
      </c>
      <c r="D3847" s="11" t="s">
        <v>177</v>
      </c>
      <c r="E3847" s="11" t="s">
        <v>4</v>
      </c>
      <c r="F3847" s="11" t="s">
        <v>5</v>
      </c>
      <c r="G3847" s="11" t="s">
        <v>1010</v>
      </c>
      <c r="H3847" s="11" t="s">
        <v>6</v>
      </c>
      <c r="I3847" s="11" t="s">
        <v>1012</v>
      </c>
      <c r="J3847" s="11" t="s">
        <v>1055</v>
      </c>
      <c r="K3847" s="11" t="s">
        <v>1261</v>
      </c>
      <c r="L3847" s="11" t="s">
        <v>1267</v>
      </c>
      <c r="M3847" s="11" t="s">
        <v>1273</v>
      </c>
      <c r="N3847" s="10">
        <v>42192</v>
      </c>
      <c r="O3847" s="12">
        <v>250</v>
      </c>
      <c r="P3847" s="12">
        <v>568</v>
      </c>
      <c r="Q3847" s="12">
        <v>318</v>
      </c>
      <c r="R3847" s="11">
        <v>10</v>
      </c>
      <c r="S3847" s="12">
        <v>5680</v>
      </c>
      <c r="T3847" s="13">
        <v>0.01</v>
      </c>
      <c r="U3847" s="12">
        <v>56.800000000000004</v>
      </c>
      <c r="V3847" s="12">
        <v>5623.2</v>
      </c>
      <c r="W3847" s="12">
        <v>360</v>
      </c>
      <c r="X3847" s="12">
        <v>21439</v>
      </c>
      <c r="Y3847" s="14">
        <f>+DAY('TABLA PRINCIPAL'!$B3847)</f>
        <v>5</v>
      </c>
      <c r="Z3847" s="14">
        <f>+MONTH('TABLA PRINCIPAL'!$B3847)</f>
        <v>7</v>
      </c>
      <c r="AA3847" s="14">
        <f>+YEAR('TABLA PRINCIPAL'!$B3847)</f>
        <v>2015</v>
      </c>
      <c r="AB3847" s="22" t="str">
        <f>+IF(Ventas_Oficina[[#This Row],[Total del pedido]]&gt;=100000,"SI","NO")</f>
        <v>NO</v>
      </c>
      <c r="AC3847" s="22" t="str">
        <f>+_xlfn.XLOOKUP(Ventas_Oficina[[#This Row],[Nº de artículo]],AUXILIAR!A3845:A8761,AUXILIAR!D3845:D8761,"Error",0)</f>
        <v>Enviado a tiempo</v>
      </c>
      <c r="AD3847" s="22" t="str">
        <f>+IF(AND(Ventas_Oficina[[#This Row],[Total]]&gt;75000,Ventas_Oficina[[#This Row],[Envio a tiempo]]="Enviado a tiempo"),"Buena Venta","Venta Mala")</f>
        <v>Venta Mala</v>
      </c>
    </row>
    <row r="3848" spans="1:30" x14ac:dyDescent="0.25">
      <c r="A3848" s="25">
        <v>1596112</v>
      </c>
      <c r="B3848" s="5">
        <v>42599</v>
      </c>
      <c r="C3848" s="6" t="s">
        <v>457</v>
      </c>
      <c r="D3848" s="6" t="s">
        <v>65</v>
      </c>
      <c r="E3848" s="6" t="s">
        <v>12</v>
      </c>
      <c r="F3848" s="6" t="s">
        <v>13</v>
      </c>
      <c r="G3848" s="6" t="s">
        <v>1007</v>
      </c>
      <c r="H3848" s="6" t="s">
        <v>14</v>
      </c>
      <c r="I3848" s="6" t="s">
        <v>1013</v>
      </c>
      <c r="J3848" s="6" t="s">
        <v>1044</v>
      </c>
      <c r="K3848" s="6" t="s">
        <v>1261</v>
      </c>
      <c r="L3848" s="6" t="s">
        <v>1267</v>
      </c>
      <c r="M3848" s="6" t="s">
        <v>1272</v>
      </c>
      <c r="N3848" s="5">
        <v>42600</v>
      </c>
      <c r="O3848" s="7">
        <v>118</v>
      </c>
      <c r="P3848" s="7">
        <v>188</v>
      </c>
      <c r="Q3848" s="7">
        <v>70</v>
      </c>
      <c r="R3848" s="6">
        <v>2</v>
      </c>
      <c r="S3848" s="7">
        <v>376</v>
      </c>
      <c r="T3848" s="8">
        <v>0.01</v>
      </c>
      <c r="U3848" s="7">
        <v>3.7600000000000002</v>
      </c>
      <c r="V3848" s="7">
        <v>372.24</v>
      </c>
      <c r="W3848" s="7">
        <v>149</v>
      </c>
      <c r="X3848" s="7">
        <v>1772</v>
      </c>
      <c r="Y3848" s="9">
        <f>+DAY('TABLA PRINCIPAL'!$B3848)</f>
        <v>17</v>
      </c>
      <c r="Z3848" s="9">
        <f>+MONTH('TABLA PRINCIPAL'!$B3848)</f>
        <v>8</v>
      </c>
      <c r="AA3848" s="9">
        <f>+YEAR('TABLA PRINCIPAL'!$B3848)</f>
        <v>2016</v>
      </c>
      <c r="AB3848" s="22" t="str">
        <f>+IF(Ventas_Oficina[[#This Row],[Total del pedido]]&gt;=100000,"SI","NO")</f>
        <v>NO</v>
      </c>
      <c r="AC3848" s="22" t="str">
        <f>+_xlfn.XLOOKUP(Ventas_Oficina[[#This Row],[Nº de artículo]],AUXILIAR!A3846:A8762,AUXILIAR!D3846:D8762,"Error",0)</f>
        <v>Enviado a tiempo</v>
      </c>
      <c r="AD3848" s="22" t="str">
        <f>+IF(AND(Ventas_Oficina[[#This Row],[Total]]&gt;75000,Ventas_Oficina[[#This Row],[Envio a tiempo]]="Enviado a tiempo"),"Buena Venta","Venta Mala")</f>
        <v>Venta Mala</v>
      </c>
    </row>
    <row r="3849" spans="1:30" x14ac:dyDescent="0.25">
      <c r="A3849" s="26">
        <v>1596477</v>
      </c>
      <c r="B3849" s="10">
        <v>42641</v>
      </c>
      <c r="C3849" s="11" t="s">
        <v>195</v>
      </c>
      <c r="D3849" s="11" t="s">
        <v>33</v>
      </c>
      <c r="E3849" s="11" t="s">
        <v>4</v>
      </c>
      <c r="F3849" s="11" t="s">
        <v>5</v>
      </c>
      <c r="G3849" s="11" t="s">
        <v>1008</v>
      </c>
      <c r="H3849" s="11" t="s">
        <v>34</v>
      </c>
      <c r="I3849" s="11" t="s">
        <v>1015</v>
      </c>
      <c r="J3849" s="11" t="s">
        <v>1106</v>
      </c>
      <c r="K3849" s="11" t="s">
        <v>1262</v>
      </c>
      <c r="L3849" s="11" t="s">
        <v>1265</v>
      </c>
      <c r="M3849" s="11" t="s">
        <v>1272</v>
      </c>
      <c r="N3849" s="10">
        <v>42643</v>
      </c>
      <c r="O3849" s="12">
        <v>2018</v>
      </c>
      <c r="P3849" s="12">
        <v>3541</v>
      </c>
      <c r="Q3849" s="12">
        <v>1523</v>
      </c>
      <c r="R3849" s="11">
        <v>29</v>
      </c>
      <c r="S3849" s="12">
        <v>102689</v>
      </c>
      <c r="T3849" s="13">
        <v>0.03</v>
      </c>
      <c r="U3849" s="12">
        <v>3080.67</v>
      </c>
      <c r="V3849" s="12">
        <v>99608.33</v>
      </c>
      <c r="W3849" s="12">
        <v>199</v>
      </c>
      <c r="X3849" s="12">
        <v>87769</v>
      </c>
      <c r="Y3849" s="14">
        <f>+DAY('TABLA PRINCIPAL'!$B3849)</f>
        <v>28</v>
      </c>
      <c r="Z3849" s="14">
        <f>+MONTH('TABLA PRINCIPAL'!$B3849)</f>
        <v>9</v>
      </c>
      <c r="AA3849" s="14">
        <f>+YEAR('TABLA PRINCIPAL'!$B3849)</f>
        <v>2016</v>
      </c>
      <c r="AB3849" s="22" t="str">
        <f>+IF(Ventas_Oficina[[#This Row],[Total del pedido]]&gt;=100000,"SI","NO")</f>
        <v>NO</v>
      </c>
      <c r="AC3849" s="22" t="str">
        <f>+_xlfn.XLOOKUP(Ventas_Oficina[[#This Row],[Nº de artículo]],AUXILIAR!A3847:A8763,AUXILIAR!D3847:D8763,"Error",0)</f>
        <v>Enviado a tiempo</v>
      </c>
      <c r="AD3849" s="22" t="str">
        <f>+IF(AND(Ventas_Oficina[[#This Row],[Total]]&gt;75000,Ventas_Oficina[[#This Row],[Envio a tiempo]]="Enviado a tiempo"),"Buena Venta","Venta Mala")</f>
        <v>Buena Venta</v>
      </c>
    </row>
    <row r="3850" spans="1:30" x14ac:dyDescent="0.25">
      <c r="A3850" s="25">
        <v>1596842</v>
      </c>
      <c r="B3850" s="5">
        <v>42473</v>
      </c>
      <c r="C3850" s="6" t="s">
        <v>79</v>
      </c>
      <c r="D3850" s="6" t="s">
        <v>36</v>
      </c>
      <c r="E3850" s="6" t="s">
        <v>12</v>
      </c>
      <c r="F3850" s="6" t="s">
        <v>13</v>
      </c>
      <c r="G3850" s="6" t="s">
        <v>1008</v>
      </c>
      <c r="H3850" s="6" t="s">
        <v>14</v>
      </c>
      <c r="I3850" s="6" t="s">
        <v>1014</v>
      </c>
      <c r="J3850" s="6" t="s">
        <v>1109</v>
      </c>
      <c r="K3850" s="6" t="s">
        <v>1261</v>
      </c>
      <c r="L3850" s="6" t="s">
        <v>1266</v>
      </c>
      <c r="M3850" s="6" t="s">
        <v>1272</v>
      </c>
      <c r="N3850" s="5">
        <v>42475</v>
      </c>
      <c r="O3850" s="7">
        <v>182</v>
      </c>
      <c r="P3850" s="7">
        <v>298</v>
      </c>
      <c r="Q3850" s="7">
        <v>116</v>
      </c>
      <c r="R3850" s="6">
        <v>6</v>
      </c>
      <c r="S3850" s="7">
        <v>1788</v>
      </c>
      <c r="T3850" s="8">
        <v>0.01</v>
      </c>
      <c r="U3850" s="7">
        <v>17.88</v>
      </c>
      <c r="V3850" s="7">
        <v>1770.12</v>
      </c>
      <c r="W3850" s="7">
        <v>158</v>
      </c>
      <c r="X3850" s="7">
        <v>9599</v>
      </c>
      <c r="Y3850" s="9">
        <f>+DAY('TABLA PRINCIPAL'!$B3850)</f>
        <v>13</v>
      </c>
      <c r="Z3850" s="9">
        <f>+MONTH('TABLA PRINCIPAL'!$B3850)</f>
        <v>4</v>
      </c>
      <c r="AA3850" s="9">
        <f>+YEAR('TABLA PRINCIPAL'!$B3850)</f>
        <v>2016</v>
      </c>
      <c r="AB3850" s="22" t="str">
        <f>+IF(Ventas_Oficina[[#This Row],[Total del pedido]]&gt;=100000,"SI","NO")</f>
        <v>NO</v>
      </c>
      <c r="AC3850" s="22" t="str">
        <f>+_xlfn.XLOOKUP(Ventas_Oficina[[#This Row],[Nº de artículo]],AUXILIAR!A3848:A8764,AUXILIAR!D3848:D8764,"Error",0)</f>
        <v>Enviado a tiempo</v>
      </c>
      <c r="AD3850" s="22" t="str">
        <f>+IF(AND(Ventas_Oficina[[#This Row],[Total]]&gt;75000,Ventas_Oficina[[#This Row],[Envio a tiempo]]="Enviado a tiempo"),"Buena Venta","Venta Mala")</f>
        <v>Venta Mala</v>
      </c>
    </row>
    <row r="3851" spans="1:30" x14ac:dyDescent="0.25">
      <c r="A3851" s="25">
        <v>1596842</v>
      </c>
      <c r="B3851" s="5">
        <v>42388</v>
      </c>
      <c r="C3851" s="6" t="s">
        <v>86</v>
      </c>
      <c r="D3851" s="6" t="s">
        <v>71</v>
      </c>
      <c r="E3851" s="6" t="s">
        <v>4</v>
      </c>
      <c r="F3851" s="6" t="s">
        <v>5</v>
      </c>
      <c r="G3851" s="6" t="s">
        <v>1009</v>
      </c>
      <c r="H3851" s="6" t="s">
        <v>17</v>
      </c>
      <c r="I3851" s="6" t="s">
        <v>1016</v>
      </c>
      <c r="J3851" s="6" t="s">
        <v>1044</v>
      </c>
      <c r="K3851" s="6" t="s">
        <v>1262</v>
      </c>
      <c r="L3851" s="6" t="s">
        <v>1265</v>
      </c>
      <c r="M3851" s="6" t="s">
        <v>1272</v>
      </c>
      <c r="N3851" s="5">
        <v>42388</v>
      </c>
      <c r="O3851" s="7">
        <v>118</v>
      </c>
      <c r="P3851" s="7">
        <v>188</v>
      </c>
      <c r="Q3851" s="7">
        <v>70</v>
      </c>
      <c r="R3851" s="6">
        <v>14</v>
      </c>
      <c r="S3851" s="7">
        <v>2632</v>
      </c>
      <c r="T3851" s="8">
        <v>0.02</v>
      </c>
      <c r="U3851" s="7">
        <v>52.64</v>
      </c>
      <c r="V3851" s="7">
        <v>2579.36</v>
      </c>
      <c r="W3851" s="7">
        <v>149</v>
      </c>
      <c r="X3851" s="7">
        <v>5959</v>
      </c>
      <c r="Y3851" s="9">
        <f>+DAY('TABLA PRINCIPAL'!$B3851)</f>
        <v>19</v>
      </c>
      <c r="Z3851" s="9">
        <f>+MONTH('TABLA PRINCIPAL'!$B3851)</f>
        <v>1</v>
      </c>
      <c r="AA3851" s="9">
        <f>+YEAR('TABLA PRINCIPAL'!$B3851)</f>
        <v>2016</v>
      </c>
      <c r="AB3851" s="22" t="str">
        <f>+IF(Ventas_Oficina[[#This Row],[Total del pedido]]&gt;=100000,"SI","NO")</f>
        <v>NO</v>
      </c>
      <c r="AC3851" s="22" t="str">
        <f>+_xlfn.XLOOKUP(Ventas_Oficina[[#This Row],[Nº de artículo]],AUXILIAR!A3850:A8766,AUXILIAR!D3850:D8766,"Error",0)</f>
        <v>No enviado a tiempo</v>
      </c>
      <c r="AD3851" s="22" t="str">
        <f>+IF(AND(Ventas_Oficina[[#This Row],[Total]]&gt;75000,Ventas_Oficina[[#This Row],[Envio a tiempo]]="Enviado a tiempo"),"Buena Venta","Venta Mala")</f>
        <v>Venta Mala</v>
      </c>
    </row>
    <row r="3852" spans="1:30" x14ac:dyDescent="0.25">
      <c r="A3852" s="26">
        <v>1597208</v>
      </c>
      <c r="B3852" s="10">
        <v>42484</v>
      </c>
      <c r="C3852" s="11" t="s">
        <v>620</v>
      </c>
      <c r="D3852" s="11" t="s">
        <v>71</v>
      </c>
      <c r="E3852" s="11" t="s">
        <v>4</v>
      </c>
      <c r="F3852" s="11" t="s">
        <v>5</v>
      </c>
      <c r="G3852" s="11" t="s">
        <v>1007</v>
      </c>
      <c r="H3852" s="11" t="s">
        <v>17</v>
      </c>
      <c r="I3852" s="11" t="s">
        <v>1012</v>
      </c>
      <c r="J3852" s="11" t="s">
        <v>1076</v>
      </c>
      <c r="K3852" s="11" t="s">
        <v>1261</v>
      </c>
      <c r="L3852" s="11" t="s">
        <v>1267</v>
      </c>
      <c r="M3852" s="11" t="s">
        <v>1272</v>
      </c>
      <c r="N3852" s="10">
        <v>42486</v>
      </c>
      <c r="O3852" s="12">
        <v>218</v>
      </c>
      <c r="P3852" s="12">
        <v>352</v>
      </c>
      <c r="Q3852" s="12">
        <v>134</v>
      </c>
      <c r="R3852" s="11">
        <v>21</v>
      </c>
      <c r="S3852" s="12">
        <v>7392</v>
      </c>
      <c r="T3852" s="13">
        <v>0.05</v>
      </c>
      <c r="U3852" s="12">
        <v>369.6</v>
      </c>
      <c r="V3852" s="12">
        <v>7022.4</v>
      </c>
      <c r="W3852" s="12">
        <v>683</v>
      </c>
      <c r="X3852" s="12">
        <v>11159</v>
      </c>
      <c r="Y3852" s="14">
        <f>+DAY('TABLA PRINCIPAL'!$B3852)</f>
        <v>24</v>
      </c>
      <c r="Z3852" s="14">
        <f>+MONTH('TABLA PRINCIPAL'!$B3852)</f>
        <v>4</v>
      </c>
      <c r="AA3852" s="14">
        <f>+YEAR('TABLA PRINCIPAL'!$B3852)</f>
        <v>2016</v>
      </c>
      <c r="AB3852" s="22" t="str">
        <f>+IF(Ventas_Oficina[[#This Row],[Total del pedido]]&gt;=100000,"SI","NO")</f>
        <v>NO</v>
      </c>
      <c r="AC3852" s="22" t="str">
        <f>+_xlfn.XLOOKUP(Ventas_Oficina[[#This Row],[Nº de artículo]],AUXILIAR!A3850:A8767,AUXILIAR!D3850:D8767,"Error",0)</f>
        <v>Enviado a tiempo</v>
      </c>
      <c r="AD3852" s="22" t="str">
        <f>+IF(AND(Ventas_Oficina[[#This Row],[Total]]&gt;75000,Ventas_Oficina[[#This Row],[Envio a tiempo]]="Enviado a tiempo"),"Buena Venta","Venta Mala")</f>
        <v>Venta Mala</v>
      </c>
    </row>
    <row r="3853" spans="1:30" x14ac:dyDescent="0.25">
      <c r="A3853" s="25">
        <v>1597208</v>
      </c>
      <c r="B3853" s="5">
        <v>42484</v>
      </c>
      <c r="C3853" s="6" t="s">
        <v>620</v>
      </c>
      <c r="D3853" s="6" t="s">
        <v>71</v>
      </c>
      <c r="E3853" s="6" t="s">
        <v>4</v>
      </c>
      <c r="F3853" s="6" t="s">
        <v>5</v>
      </c>
      <c r="G3853" s="6" t="s">
        <v>1007</v>
      </c>
      <c r="H3853" s="6" t="s">
        <v>17</v>
      </c>
      <c r="I3853" s="6" t="s">
        <v>1015</v>
      </c>
      <c r="J3853" s="6" t="s">
        <v>1076</v>
      </c>
      <c r="K3853" s="6" t="s">
        <v>1263</v>
      </c>
      <c r="L3853" s="6" t="s">
        <v>1266</v>
      </c>
      <c r="M3853" s="6" t="s">
        <v>1272</v>
      </c>
      <c r="N3853" s="5">
        <v>42486</v>
      </c>
      <c r="O3853" s="7">
        <v>218</v>
      </c>
      <c r="P3853" s="7">
        <v>352</v>
      </c>
      <c r="Q3853" s="7">
        <v>134</v>
      </c>
      <c r="R3853" s="6">
        <v>8</v>
      </c>
      <c r="S3853" s="7">
        <v>2816</v>
      </c>
      <c r="T3853" s="8">
        <v>0</v>
      </c>
      <c r="U3853" s="7">
        <v>0</v>
      </c>
      <c r="V3853" s="7">
        <v>2816</v>
      </c>
      <c r="W3853" s="7">
        <v>683</v>
      </c>
      <c r="X3853" s="7">
        <v>11159</v>
      </c>
      <c r="Y3853" s="9">
        <f>+DAY('TABLA PRINCIPAL'!$B3853)</f>
        <v>24</v>
      </c>
      <c r="Z3853" s="9">
        <f>+MONTH('TABLA PRINCIPAL'!$B3853)</f>
        <v>4</v>
      </c>
      <c r="AA3853" s="9">
        <f>+YEAR('TABLA PRINCIPAL'!$B3853)</f>
        <v>2016</v>
      </c>
      <c r="AB3853" s="22" t="str">
        <f>+IF(Ventas_Oficina[[#This Row],[Total del pedido]]&gt;=100000,"SI","NO")</f>
        <v>NO</v>
      </c>
      <c r="AC3853" s="22" t="str">
        <f>+_xlfn.XLOOKUP(Ventas_Oficina[[#This Row],[Nº de artículo]],AUXILIAR!A3851:A8768,AUXILIAR!D3851:D8768,"Error",0)</f>
        <v>Enviado a tiempo</v>
      </c>
      <c r="AD3853" s="22" t="str">
        <f>+IF(AND(Ventas_Oficina[[#This Row],[Total]]&gt;75000,Ventas_Oficina[[#This Row],[Envio a tiempo]]="Enviado a tiempo"),"Buena Venta","Venta Mala")</f>
        <v>Venta Mala</v>
      </c>
    </row>
    <row r="3854" spans="1:30" x14ac:dyDescent="0.25">
      <c r="A3854" s="26">
        <v>1597573</v>
      </c>
      <c r="B3854" s="10">
        <v>42450</v>
      </c>
      <c r="C3854" s="11" t="s">
        <v>798</v>
      </c>
      <c r="D3854" s="11" t="s">
        <v>11</v>
      </c>
      <c r="E3854" s="11" t="s">
        <v>12</v>
      </c>
      <c r="F3854" s="11" t="s">
        <v>13</v>
      </c>
      <c r="G3854" s="11" t="s">
        <v>1010</v>
      </c>
      <c r="H3854" s="11" t="s">
        <v>14</v>
      </c>
      <c r="I3854" s="11" t="s">
        <v>1015</v>
      </c>
      <c r="J3854" s="11" t="s">
        <v>1055</v>
      </c>
      <c r="K3854" s="11" t="s">
        <v>1262</v>
      </c>
      <c r="L3854" s="11" t="s">
        <v>1269</v>
      </c>
      <c r="M3854" s="11" t="s">
        <v>1272</v>
      </c>
      <c r="N3854" s="10">
        <v>42451</v>
      </c>
      <c r="O3854" s="12">
        <v>250</v>
      </c>
      <c r="P3854" s="12">
        <v>568</v>
      </c>
      <c r="Q3854" s="12">
        <v>318</v>
      </c>
      <c r="R3854" s="11">
        <v>16</v>
      </c>
      <c r="S3854" s="12">
        <v>9088</v>
      </c>
      <c r="T3854" s="13">
        <v>0</v>
      </c>
      <c r="U3854" s="12">
        <v>0</v>
      </c>
      <c r="V3854" s="12">
        <v>9088</v>
      </c>
      <c r="W3854" s="12">
        <v>360</v>
      </c>
      <c r="X3854" s="12">
        <v>24228</v>
      </c>
      <c r="Y3854" s="14">
        <f>+DAY('TABLA PRINCIPAL'!$B3854)</f>
        <v>21</v>
      </c>
      <c r="Z3854" s="14">
        <f>+MONTH('TABLA PRINCIPAL'!$B3854)</f>
        <v>3</v>
      </c>
      <c r="AA3854" s="14">
        <f>+YEAR('TABLA PRINCIPAL'!$B3854)</f>
        <v>2016</v>
      </c>
      <c r="AB3854" s="22" t="str">
        <f>+IF(Ventas_Oficina[[#This Row],[Total del pedido]]&gt;=100000,"SI","NO")</f>
        <v>NO</v>
      </c>
      <c r="AC3854" s="22" t="str">
        <f>+_xlfn.XLOOKUP(Ventas_Oficina[[#This Row],[Nº de artículo]],AUXILIAR!A3852:A8769,AUXILIAR!D3852:D8769,"Error",0)</f>
        <v>No enviado a tiempo</v>
      </c>
      <c r="AD3854" s="22" t="str">
        <f>+IF(AND(Ventas_Oficina[[#This Row],[Total]]&gt;75000,Ventas_Oficina[[#This Row],[Envio a tiempo]]="Enviado a tiempo"),"Buena Venta","Venta Mala")</f>
        <v>Venta Mala</v>
      </c>
    </row>
    <row r="3855" spans="1:30" x14ac:dyDescent="0.25">
      <c r="A3855" s="25">
        <v>1597938</v>
      </c>
      <c r="B3855" s="5">
        <v>42593</v>
      </c>
      <c r="C3855" s="6" t="s">
        <v>365</v>
      </c>
      <c r="D3855" s="6" t="s">
        <v>265</v>
      </c>
      <c r="E3855" s="6" t="s">
        <v>4</v>
      </c>
      <c r="F3855" s="6" t="s">
        <v>5</v>
      </c>
      <c r="G3855" s="6" t="s">
        <v>1010</v>
      </c>
      <c r="H3855" s="6" t="s">
        <v>53</v>
      </c>
      <c r="I3855" s="6" t="s">
        <v>1015</v>
      </c>
      <c r="J3855" s="6" t="s">
        <v>1022</v>
      </c>
      <c r="K3855" s="6" t="s">
        <v>1261</v>
      </c>
      <c r="L3855" s="6" t="s">
        <v>1267</v>
      </c>
      <c r="M3855" s="6" t="s">
        <v>1272</v>
      </c>
      <c r="N3855" s="5">
        <v>42595</v>
      </c>
      <c r="O3855" s="7">
        <v>153</v>
      </c>
      <c r="P3855" s="7">
        <v>278</v>
      </c>
      <c r="Q3855" s="7">
        <v>125</v>
      </c>
      <c r="R3855" s="6">
        <v>31</v>
      </c>
      <c r="S3855" s="7">
        <v>8618</v>
      </c>
      <c r="T3855" s="8">
        <v>7.0000000000000007E-2</v>
      </c>
      <c r="U3855" s="7">
        <v>603.2600000000001</v>
      </c>
      <c r="V3855" s="7">
        <v>8014.74</v>
      </c>
      <c r="W3855" s="7">
        <v>134</v>
      </c>
      <c r="X3855" s="7">
        <v>5660</v>
      </c>
      <c r="Y3855" s="9">
        <f>+DAY('TABLA PRINCIPAL'!$B3855)</f>
        <v>11</v>
      </c>
      <c r="Z3855" s="9">
        <f>+MONTH('TABLA PRINCIPAL'!$B3855)</f>
        <v>8</v>
      </c>
      <c r="AA3855" s="9">
        <f>+YEAR('TABLA PRINCIPAL'!$B3855)</f>
        <v>2016</v>
      </c>
      <c r="AB3855" s="22" t="str">
        <f>+IF(Ventas_Oficina[[#This Row],[Total del pedido]]&gt;=100000,"SI","NO")</f>
        <v>NO</v>
      </c>
      <c r="AC3855" s="22" t="str">
        <f>+_xlfn.XLOOKUP(Ventas_Oficina[[#This Row],[Nº de artículo]],AUXILIAR!A3853:A8770,AUXILIAR!D3853:D8770,"Error",0)</f>
        <v>Enviado a tiempo</v>
      </c>
      <c r="AD3855" s="22" t="str">
        <f>+IF(AND(Ventas_Oficina[[#This Row],[Total]]&gt;75000,Ventas_Oficina[[#This Row],[Envio a tiempo]]="Enviado a tiempo"),"Buena Venta","Venta Mala")</f>
        <v>Venta Mala</v>
      </c>
    </row>
    <row r="3856" spans="1:30" x14ac:dyDescent="0.25">
      <c r="A3856" s="26">
        <v>1598303</v>
      </c>
      <c r="B3856" s="10">
        <v>42487</v>
      </c>
      <c r="C3856" s="11" t="s">
        <v>630</v>
      </c>
      <c r="D3856" s="11" t="s">
        <v>135</v>
      </c>
      <c r="E3856" s="11" t="s">
        <v>12</v>
      </c>
      <c r="F3856" s="11" t="s">
        <v>13</v>
      </c>
      <c r="G3856" s="11" t="s">
        <v>1007</v>
      </c>
      <c r="H3856" s="11" t="s">
        <v>14</v>
      </c>
      <c r="I3856" s="11" t="s">
        <v>1014</v>
      </c>
      <c r="J3856" s="11" t="s">
        <v>1031</v>
      </c>
      <c r="K3856" s="11" t="s">
        <v>1261</v>
      </c>
      <c r="L3856" s="11" t="s">
        <v>1266</v>
      </c>
      <c r="M3856" s="11" t="s">
        <v>1272</v>
      </c>
      <c r="N3856" s="10">
        <v>42488</v>
      </c>
      <c r="O3856" s="12">
        <v>1007</v>
      </c>
      <c r="P3856" s="12">
        <v>1598</v>
      </c>
      <c r="Q3856" s="12">
        <v>591</v>
      </c>
      <c r="R3856" s="11">
        <v>33</v>
      </c>
      <c r="S3856" s="12">
        <v>52734</v>
      </c>
      <c r="T3856" s="13">
        <v>0.05</v>
      </c>
      <c r="U3856" s="12">
        <v>2636.7000000000003</v>
      </c>
      <c r="V3856" s="12">
        <v>50097.3</v>
      </c>
      <c r="W3856" s="12">
        <v>400</v>
      </c>
      <c r="X3856" s="12">
        <v>64423</v>
      </c>
      <c r="Y3856" s="14">
        <f>+DAY('TABLA PRINCIPAL'!$B3856)</f>
        <v>27</v>
      </c>
      <c r="Z3856" s="14">
        <f>+MONTH('TABLA PRINCIPAL'!$B3856)</f>
        <v>4</v>
      </c>
      <c r="AA3856" s="14">
        <f>+YEAR('TABLA PRINCIPAL'!$B3856)</f>
        <v>2016</v>
      </c>
      <c r="AB3856" s="22" t="str">
        <f>+IF(Ventas_Oficina[[#This Row],[Total del pedido]]&gt;=100000,"SI","NO")</f>
        <v>NO</v>
      </c>
      <c r="AC3856" s="22" t="str">
        <f>+_xlfn.XLOOKUP(Ventas_Oficina[[#This Row],[Nº de artículo]],AUXILIAR!A3854:A8771,AUXILIAR!D3854:D8771,"Error",0)</f>
        <v>No enviado a tiempo</v>
      </c>
      <c r="AD3856" s="22" t="str">
        <f>+IF(AND(Ventas_Oficina[[#This Row],[Total]]&gt;75000,Ventas_Oficina[[#This Row],[Envio a tiempo]]="Enviado a tiempo"),"Buena Venta","Venta Mala")</f>
        <v>Venta Mala</v>
      </c>
    </row>
    <row r="3857" spans="1:30" x14ac:dyDescent="0.25">
      <c r="A3857" s="25">
        <v>1598303</v>
      </c>
      <c r="B3857" s="5">
        <v>42487</v>
      </c>
      <c r="C3857" s="6" t="s">
        <v>630</v>
      </c>
      <c r="D3857" s="6" t="s">
        <v>135</v>
      </c>
      <c r="E3857" s="6" t="s">
        <v>12</v>
      </c>
      <c r="F3857" s="6" t="s">
        <v>13</v>
      </c>
      <c r="G3857" s="6" t="s">
        <v>1009</v>
      </c>
      <c r="H3857" s="6" t="s">
        <v>42</v>
      </c>
      <c r="I3857" s="6" t="s">
        <v>1013</v>
      </c>
      <c r="J3857" s="6" t="s">
        <v>1075</v>
      </c>
      <c r="K3857" s="6" t="s">
        <v>1261</v>
      </c>
      <c r="L3857" s="6" t="s">
        <v>1267</v>
      </c>
      <c r="M3857" s="6" t="s">
        <v>1273</v>
      </c>
      <c r="N3857" s="5">
        <v>42488</v>
      </c>
      <c r="O3857" s="7">
        <v>225</v>
      </c>
      <c r="P3857" s="7">
        <v>369</v>
      </c>
      <c r="Q3857" s="7">
        <v>144</v>
      </c>
      <c r="R3857" s="6">
        <v>38</v>
      </c>
      <c r="S3857" s="7">
        <v>14022</v>
      </c>
      <c r="T3857" s="8">
        <v>0.03</v>
      </c>
      <c r="U3857" s="7">
        <v>420.65999999999997</v>
      </c>
      <c r="V3857" s="7">
        <v>13601.34</v>
      </c>
      <c r="W3857" s="7">
        <v>250</v>
      </c>
      <c r="X3857" s="7">
        <v>16545</v>
      </c>
      <c r="Y3857" s="9">
        <f>+DAY('TABLA PRINCIPAL'!$B3857)</f>
        <v>27</v>
      </c>
      <c r="Z3857" s="9">
        <f>+MONTH('TABLA PRINCIPAL'!$B3857)</f>
        <v>4</v>
      </c>
      <c r="AA3857" s="9">
        <f>+YEAR('TABLA PRINCIPAL'!$B3857)</f>
        <v>2016</v>
      </c>
      <c r="AB3857" s="22" t="str">
        <f>+IF(Ventas_Oficina[[#This Row],[Total del pedido]]&gt;=100000,"SI","NO")</f>
        <v>NO</v>
      </c>
      <c r="AC3857" s="22" t="str">
        <f>+_xlfn.XLOOKUP(Ventas_Oficina[[#This Row],[Nº de artículo]],AUXILIAR!A3855:A8772,AUXILIAR!D3855:D8772,"Error",0)</f>
        <v>No enviado a tiempo</v>
      </c>
      <c r="AD3857" s="22" t="str">
        <f>+IF(AND(Ventas_Oficina[[#This Row],[Total]]&gt;75000,Ventas_Oficina[[#This Row],[Envio a tiempo]]="Enviado a tiempo"),"Buena Venta","Venta Mala")</f>
        <v>Venta Mala</v>
      </c>
    </row>
    <row r="3858" spans="1:30" x14ac:dyDescent="0.25">
      <c r="A3858" s="26">
        <v>1598303</v>
      </c>
      <c r="B3858" s="10">
        <v>42487</v>
      </c>
      <c r="C3858" s="11" t="s">
        <v>630</v>
      </c>
      <c r="D3858" s="11" t="s">
        <v>135</v>
      </c>
      <c r="E3858" s="11" t="s">
        <v>12</v>
      </c>
      <c r="F3858" s="11" t="s">
        <v>13</v>
      </c>
      <c r="G3858" s="11" t="s">
        <v>1007</v>
      </c>
      <c r="H3858" s="11" t="s">
        <v>42</v>
      </c>
      <c r="I3858" s="11" t="s">
        <v>1014</v>
      </c>
      <c r="J3858" s="11" t="s">
        <v>1075</v>
      </c>
      <c r="K3858" s="11" t="s">
        <v>1261</v>
      </c>
      <c r="L3858" s="11" t="s">
        <v>1267</v>
      </c>
      <c r="M3858" s="11" t="s">
        <v>1272</v>
      </c>
      <c r="N3858" s="10">
        <v>42488</v>
      </c>
      <c r="O3858" s="12">
        <v>225</v>
      </c>
      <c r="P3858" s="12">
        <v>369</v>
      </c>
      <c r="Q3858" s="12">
        <v>144</v>
      </c>
      <c r="R3858" s="11">
        <v>18</v>
      </c>
      <c r="S3858" s="12">
        <v>6642</v>
      </c>
      <c r="T3858" s="13">
        <v>0.02</v>
      </c>
      <c r="U3858" s="12">
        <v>132.84</v>
      </c>
      <c r="V3858" s="12">
        <v>6509.16</v>
      </c>
      <c r="W3858" s="12">
        <v>250</v>
      </c>
      <c r="X3858" s="12">
        <v>16545</v>
      </c>
      <c r="Y3858" s="14">
        <f>+DAY('TABLA PRINCIPAL'!$B3858)</f>
        <v>27</v>
      </c>
      <c r="Z3858" s="14">
        <f>+MONTH('TABLA PRINCIPAL'!$B3858)</f>
        <v>4</v>
      </c>
      <c r="AA3858" s="14">
        <f>+YEAR('TABLA PRINCIPAL'!$B3858)</f>
        <v>2016</v>
      </c>
      <c r="AB3858" s="22" t="str">
        <f>+IF(Ventas_Oficina[[#This Row],[Total del pedido]]&gt;=100000,"SI","NO")</f>
        <v>NO</v>
      </c>
      <c r="AC3858" s="22" t="str">
        <f>+_xlfn.XLOOKUP(Ventas_Oficina[[#This Row],[Nº de artículo]],AUXILIAR!A3856:A8773,AUXILIAR!D3856:D8773,"Error",0)</f>
        <v>No enviado a tiempo</v>
      </c>
      <c r="AD3858" s="22" t="str">
        <f>+IF(AND(Ventas_Oficina[[#This Row],[Total]]&gt;75000,Ventas_Oficina[[#This Row],[Envio a tiempo]]="Enviado a tiempo"),"Buena Venta","Venta Mala")</f>
        <v>Venta Mala</v>
      </c>
    </row>
    <row r="3859" spans="1:30" x14ac:dyDescent="0.25">
      <c r="A3859" s="25">
        <v>1599034</v>
      </c>
      <c r="B3859" s="5">
        <v>42491</v>
      </c>
      <c r="C3859" s="6" t="s">
        <v>600</v>
      </c>
      <c r="D3859" s="6" t="s">
        <v>91</v>
      </c>
      <c r="E3859" s="6" t="s">
        <v>4</v>
      </c>
      <c r="F3859" s="6" t="s">
        <v>5</v>
      </c>
      <c r="G3859" s="6" t="s">
        <v>1007</v>
      </c>
      <c r="H3859" s="6" t="s">
        <v>24</v>
      </c>
      <c r="I3859" s="6" t="s">
        <v>1012</v>
      </c>
      <c r="J3859" s="6" t="s">
        <v>1048</v>
      </c>
      <c r="K3859" s="6" t="s">
        <v>1262</v>
      </c>
      <c r="L3859" s="6" t="s">
        <v>1266</v>
      </c>
      <c r="M3859" s="6" t="s">
        <v>1272</v>
      </c>
      <c r="N3859" s="5">
        <v>42493</v>
      </c>
      <c r="O3859" s="7">
        <v>298</v>
      </c>
      <c r="P3859" s="7">
        <v>584</v>
      </c>
      <c r="Q3859" s="7">
        <v>286</v>
      </c>
      <c r="R3859" s="6">
        <v>45</v>
      </c>
      <c r="S3859" s="7">
        <v>26280</v>
      </c>
      <c r="T3859" s="8">
        <v>0.08</v>
      </c>
      <c r="U3859" s="7">
        <v>2102.4</v>
      </c>
      <c r="V3859" s="7">
        <v>24177.599999999999</v>
      </c>
      <c r="W3859" s="7">
        <v>83</v>
      </c>
      <c r="X3859" s="7">
        <v>12850</v>
      </c>
      <c r="Y3859" s="9">
        <f>+DAY('TABLA PRINCIPAL'!$B3859)</f>
        <v>1</v>
      </c>
      <c r="Z3859" s="9">
        <f>+MONTH('TABLA PRINCIPAL'!$B3859)</f>
        <v>5</v>
      </c>
      <c r="AA3859" s="9">
        <f>+YEAR('TABLA PRINCIPAL'!$B3859)</f>
        <v>2016</v>
      </c>
      <c r="AB3859" s="22" t="str">
        <f>+IF(Ventas_Oficina[[#This Row],[Total del pedido]]&gt;=100000,"SI","NO")</f>
        <v>NO</v>
      </c>
      <c r="AC3859" s="22" t="str">
        <f>+_xlfn.XLOOKUP(Ventas_Oficina[[#This Row],[Nº de artículo]],AUXILIAR!A3857:A8774,AUXILIAR!D3857:D8774,"Error",0)</f>
        <v>Enviado a tiempo</v>
      </c>
      <c r="AD3859" s="22" t="str">
        <f>+IF(AND(Ventas_Oficina[[#This Row],[Total]]&gt;75000,Ventas_Oficina[[#This Row],[Envio a tiempo]]="Enviado a tiempo"),"Buena Venta","Venta Mala")</f>
        <v>Venta Mala</v>
      </c>
    </row>
    <row r="3860" spans="1:30" x14ac:dyDescent="0.25">
      <c r="A3860" s="26">
        <v>1599034</v>
      </c>
      <c r="B3860" s="10">
        <v>42491</v>
      </c>
      <c r="C3860" s="11" t="s">
        <v>600</v>
      </c>
      <c r="D3860" s="11" t="s">
        <v>91</v>
      </c>
      <c r="E3860" s="11" t="s">
        <v>4</v>
      </c>
      <c r="F3860" s="11" t="s">
        <v>5</v>
      </c>
      <c r="G3860" s="11" t="s">
        <v>1009</v>
      </c>
      <c r="H3860" s="11" t="s">
        <v>24</v>
      </c>
      <c r="I3860" s="11" t="s">
        <v>1016</v>
      </c>
      <c r="J3860" s="11" t="s">
        <v>1064</v>
      </c>
      <c r="K3860" s="11" t="s">
        <v>1261</v>
      </c>
      <c r="L3860" s="11" t="s">
        <v>1265</v>
      </c>
      <c r="M3860" s="11" t="s">
        <v>1272</v>
      </c>
      <c r="N3860" s="10">
        <v>42493</v>
      </c>
      <c r="O3860" s="12">
        <v>365</v>
      </c>
      <c r="P3860" s="12">
        <v>598</v>
      </c>
      <c r="Q3860" s="12">
        <v>233</v>
      </c>
      <c r="R3860" s="11">
        <v>32</v>
      </c>
      <c r="S3860" s="12">
        <v>19136</v>
      </c>
      <c r="T3860" s="13">
        <v>0.08</v>
      </c>
      <c r="U3860" s="12">
        <v>1530.88</v>
      </c>
      <c r="V3860" s="12">
        <v>17605.12</v>
      </c>
      <c r="W3860" s="12">
        <v>149</v>
      </c>
      <c r="X3860" s="12">
        <v>12850</v>
      </c>
      <c r="Y3860" s="14">
        <f>+DAY('TABLA PRINCIPAL'!$B3860)</f>
        <v>1</v>
      </c>
      <c r="Z3860" s="14">
        <f>+MONTH('TABLA PRINCIPAL'!$B3860)</f>
        <v>5</v>
      </c>
      <c r="AA3860" s="14">
        <f>+YEAR('TABLA PRINCIPAL'!$B3860)</f>
        <v>2016</v>
      </c>
      <c r="AB3860" s="22" t="str">
        <f>+IF(Ventas_Oficina[[#This Row],[Total del pedido]]&gt;=100000,"SI","NO")</f>
        <v>NO</v>
      </c>
      <c r="AC3860" s="22" t="str">
        <f>+_xlfn.XLOOKUP(Ventas_Oficina[[#This Row],[Nº de artículo]],AUXILIAR!A3858:A8775,AUXILIAR!D3858:D8775,"Error",0)</f>
        <v>Enviado a tiempo</v>
      </c>
      <c r="AD3860" s="22" t="str">
        <f>+IF(AND(Ventas_Oficina[[#This Row],[Total]]&gt;75000,Ventas_Oficina[[#This Row],[Envio a tiempo]]="Enviado a tiempo"),"Buena Venta","Venta Mala")</f>
        <v>Venta Mala</v>
      </c>
    </row>
    <row r="3861" spans="1:30" x14ac:dyDescent="0.25">
      <c r="A3861" s="25">
        <v>1599034</v>
      </c>
      <c r="B3861" s="5">
        <v>42316</v>
      </c>
      <c r="C3861" s="6" t="s">
        <v>417</v>
      </c>
      <c r="D3861" s="6" t="s">
        <v>71</v>
      </c>
      <c r="E3861" s="6" t="s">
        <v>4</v>
      </c>
      <c r="F3861" s="6" t="s">
        <v>5</v>
      </c>
      <c r="G3861" s="6" t="s">
        <v>1008</v>
      </c>
      <c r="H3861" s="6" t="s">
        <v>17</v>
      </c>
      <c r="I3861" s="6" t="s">
        <v>1016</v>
      </c>
      <c r="J3861" s="6" t="s">
        <v>1022</v>
      </c>
      <c r="K3861" s="6" t="s">
        <v>1261</v>
      </c>
      <c r="L3861" s="6" t="s">
        <v>1265</v>
      </c>
      <c r="M3861" s="6" t="s">
        <v>1272</v>
      </c>
      <c r="N3861" s="5">
        <v>42318</v>
      </c>
      <c r="O3861" s="7">
        <v>153</v>
      </c>
      <c r="P3861" s="7">
        <v>278</v>
      </c>
      <c r="Q3861" s="7">
        <v>125</v>
      </c>
      <c r="R3861" s="6">
        <v>10</v>
      </c>
      <c r="S3861" s="7">
        <v>2780</v>
      </c>
      <c r="T3861" s="8">
        <v>0.04</v>
      </c>
      <c r="U3861" s="7">
        <v>111.2</v>
      </c>
      <c r="V3861" s="7">
        <v>2668.8</v>
      </c>
      <c r="W3861" s="7">
        <v>134</v>
      </c>
      <c r="X3861" s="7">
        <v>4069</v>
      </c>
      <c r="Y3861" s="9">
        <f>+DAY('TABLA PRINCIPAL'!$B3861)</f>
        <v>8</v>
      </c>
      <c r="Z3861" s="9">
        <f>+MONTH('TABLA PRINCIPAL'!$B3861)</f>
        <v>11</v>
      </c>
      <c r="AA3861" s="9">
        <f>+YEAR('TABLA PRINCIPAL'!$B3861)</f>
        <v>2015</v>
      </c>
      <c r="AB3861" s="22" t="str">
        <f>+IF(Ventas_Oficina[[#This Row],[Total del pedido]]&gt;=100000,"SI","NO")</f>
        <v>NO</v>
      </c>
      <c r="AC3861" s="22" t="str">
        <f>+_xlfn.XLOOKUP(Ventas_Oficina[[#This Row],[Nº de artículo]],AUXILIAR!A3859:A8776,AUXILIAR!D3859:D8776,"Error",0)</f>
        <v>Enviado a tiempo</v>
      </c>
      <c r="AD3861" s="22" t="str">
        <f>+IF(AND(Ventas_Oficina[[#This Row],[Total]]&gt;75000,Ventas_Oficina[[#This Row],[Envio a tiempo]]="Enviado a tiempo"),"Buena Venta","Venta Mala")</f>
        <v>Venta Mala</v>
      </c>
    </row>
    <row r="3862" spans="1:30" x14ac:dyDescent="0.25">
      <c r="A3862" s="26">
        <v>1599034</v>
      </c>
      <c r="B3862" s="10">
        <v>42492</v>
      </c>
      <c r="C3862" s="11" t="s">
        <v>687</v>
      </c>
      <c r="D3862" s="11" t="s">
        <v>41</v>
      </c>
      <c r="E3862" s="11" t="s">
        <v>12</v>
      </c>
      <c r="F3862" s="11" t="s">
        <v>13</v>
      </c>
      <c r="G3862" s="11" t="s">
        <v>1007</v>
      </c>
      <c r="H3862" s="11" t="s">
        <v>42</v>
      </c>
      <c r="I3862" s="11" t="s">
        <v>1015</v>
      </c>
      <c r="J3862" s="11" t="s">
        <v>1089</v>
      </c>
      <c r="K3862" s="11" t="s">
        <v>1261</v>
      </c>
      <c r="L3862" s="11" t="s">
        <v>1267</v>
      </c>
      <c r="M3862" s="11" t="s">
        <v>1272</v>
      </c>
      <c r="N3862" s="10">
        <v>42493</v>
      </c>
      <c r="O3862" s="12">
        <v>176</v>
      </c>
      <c r="P3862" s="12">
        <v>338</v>
      </c>
      <c r="Q3862" s="12">
        <v>162</v>
      </c>
      <c r="R3862" s="11">
        <v>47</v>
      </c>
      <c r="S3862" s="12">
        <v>15886</v>
      </c>
      <c r="T3862" s="13">
        <v>7.0000000000000007E-2</v>
      </c>
      <c r="U3862" s="12">
        <v>1112.0200000000002</v>
      </c>
      <c r="V3862" s="12">
        <v>14773.98</v>
      </c>
      <c r="W3862" s="12">
        <v>85</v>
      </c>
      <c r="X3862" s="12">
        <v>12850</v>
      </c>
      <c r="Y3862" s="14">
        <f>+DAY('TABLA PRINCIPAL'!$B3862)</f>
        <v>2</v>
      </c>
      <c r="Z3862" s="14">
        <f>+MONTH('TABLA PRINCIPAL'!$B3862)</f>
        <v>5</v>
      </c>
      <c r="AA3862" s="14">
        <f>+YEAR('TABLA PRINCIPAL'!$B3862)</f>
        <v>2016</v>
      </c>
      <c r="AB3862" s="22" t="str">
        <f>+IF(Ventas_Oficina[[#This Row],[Total del pedido]]&gt;=100000,"SI","NO")</f>
        <v>NO</v>
      </c>
      <c r="AC3862" s="22" t="str">
        <f>+_xlfn.XLOOKUP(Ventas_Oficina[[#This Row],[Nº de artículo]],AUXILIAR!A3860:A8777,AUXILIAR!D3860:D8777,"Error",0)</f>
        <v>Enviado a tiempo</v>
      </c>
      <c r="AD3862" s="22" t="str">
        <f>+IF(AND(Ventas_Oficina[[#This Row],[Total]]&gt;75000,Ventas_Oficina[[#This Row],[Envio a tiempo]]="Enviado a tiempo"),"Buena Venta","Venta Mala")</f>
        <v>Venta Mala</v>
      </c>
    </row>
    <row r="3863" spans="1:30" x14ac:dyDescent="0.25">
      <c r="A3863" s="26">
        <v>1599399</v>
      </c>
      <c r="B3863" s="10">
        <v>42472</v>
      </c>
      <c r="C3863" s="11" t="s">
        <v>899</v>
      </c>
      <c r="D3863" s="11" t="s">
        <v>209</v>
      </c>
      <c r="E3863" s="11" t="s">
        <v>4</v>
      </c>
      <c r="F3863" s="11" t="s">
        <v>5</v>
      </c>
      <c r="G3863" s="11" t="s">
        <v>1007</v>
      </c>
      <c r="H3863" s="11" t="s">
        <v>6</v>
      </c>
      <c r="I3863" s="11" t="s">
        <v>1013</v>
      </c>
      <c r="J3863" s="11" t="s">
        <v>1096</v>
      </c>
      <c r="K3863" s="11" t="s">
        <v>1261</v>
      </c>
      <c r="L3863" s="11" t="s">
        <v>1265</v>
      </c>
      <c r="M3863" s="11" t="s">
        <v>1272</v>
      </c>
      <c r="N3863" s="10">
        <v>42481</v>
      </c>
      <c r="O3863" s="12">
        <v>419</v>
      </c>
      <c r="P3863" s="12">
        <v>1023</v>
      </c>
      <c r="Q3863" s="12">
        <v>604</v>
      </c>
      <c r="R3863" s="11">
        <v>1</v>
      </c>
      <c r="S3863" s="12">
        <v>1023</v>
      </c>
      <c r="T3863" s="13">
        <v>0</v>
      </c>
      <c r="U3863" s="12">
        <v>0</v>
      </c>
      <c r="V3863" s="12">
        <v>1023</v>
      </c>
      <c r="W3863" s="12">
        <v>468</v>
      </c>
      <c r="X3863" s="12">
        <v>16545</v>
      </c>
      <c r="Y3863" s="14">
        <f>+DAY('TABLA PRINCIPAL'!$B3863)</f>
        <v>12</v>
      </c>
      <c r="Z3863" s="14">
        <f>+MONTH('TABLA PRINCIPAL'!$B3863)</f>
        <v>4</v>
      </c>
      <c r="AA3863" s="14">
        <f>+YEAR('TABLA PRINCIPAL'!$B3863)</f>
        <v>2016</v>
      </c>
      <c r="AB3863" s="22" t="str">
        <f>+IF(Ventas_Oficina[[#This Row],[Total del pedido]]&gt;=100000,"SI","NO")</f>
        <v>NO</v>
      </c>
      <c r="AC3863" s="22" t="str">
        <f>+_xlfn.XLOOKUP(Ventas_Oficina[[#This Row],[Nº de artículo]],AUXILIAR!A3862:A8779,AUXILIAR!D3862:D8779,"Error",0)</f>
        <v>Enviado a tiempo</v>
      </c>
      <c r="AD3863" s="22" t="str">
        <f>+IF(AND(Ventas_Oficina[[#This Row],[Total]]&gt;75000,Ventas_Oficina[[#This Row],[Envio a tiempo]]="Enviado a tiempo"),"Buena Venta","Venta Mala")</f>
        <v>Venta Mala</v>
      </c>
    </row>
    <row r="3864" spans="1:30" x14ac:dyDescent="0.25">
      <c r="A3864" s="25">
        <v>1599399</v>
      </c>
      <c r="B3864" s="5">
        <v>42674</v>
      </c>
      <c r="C3864" s="6" t="s">
        <v>276</v>
      </c>
      <c r="D3864" s="6" t="s">
        <v>91</v>
      </c>
      <c r="E3864" s="6" t="s">
        <v>4</v>
      </c>
      <c r="F3864" s="6" t="s">
        <v>5</v>
      </c>
      <c r="G3864" s="6" t="s">
        <v>1010</v>
      </c>
      <c r="H3864" s="6" t="s">
        <v>24</v>
      </c>
      <c r="I3864" s="6" t="s">
        <v>1016</v>
      </c>
      <c r="J3864" s="6" t="s">
        <v>1055</v>
      </c>
      <c r="K3864" s="6" t="s">
        <v>1261</v>
      </c>
      <c r="L3864" s="6" t="s">
        <v>1265</v>
      </c>
      <c r="M3864" s="6" t="s">
        <v>1272</v>
      </c>
      <c r="N3864" s="5">
        <v>42677</v>
      </c>
      <c r="O3864" s="7">
        <v>250</v>
      </c>
      <c r="P3864" s="7">
        <v>568</v>
      </c>
      <c r="Q3864" s="7">
        <v>318</v>
      </c>
      <c r="R3864" s="6">
        <v>22</v>
      </c>
      <c r="S3864" s="7">
        <v>12496</v>
      </c>
      <c r="T3864" s="8">
        <v>7.0000000000000007E-2</v>
      </c>
      <c r="U3864" s="7">
        <v>874.72</v>
      </c>
      <c r="V3864" s="7">
        <v>11621.28</v>
      </c>
      <c r="W3864" s="7">
        <v>360</v>
      </c>
      <c r="X3864" s="7">
        <v>26854</v>
      </c>
      <c r="Y3864" s="9">
        <f>+DAY('TABLA PRINCIPAL'!$B3864)</f>
        <v>31</v>
      </c>
      <c r="Z3864" s="9">
        <f>+MONTH('TABLA PRINCIPAL'!$B3864)</f>
        <v>10</v>
      </c>
      <c r="AA3864" s="9">
        <f>+YEAR('TABLA PRINCIPAL'!$B3864)</f>
        <v>2016</v>
      </c>
      <c r="AB3864" s="22" t="str">
        <f>+IF(Ventas_Oficina[[#This Row],[Total del pedido]]&gt;=100000,"SI","NO")</f>
        <v>NO</v>
      </c>
      <c r="AC3864" s="22" t="str">
        <f>+_xlfn.XLOOKUP(Ventas_Oficina[[#This Row],[Nº de artículo]],AUXILIAR!A3862:A8780,AUXILIAR!D3862:D8780,"Error",0)</f>
        <v>Enviado a tiempo</v>
      </c>
      <c r="AD3864" s="22" t="str">
        <f>+IF(AND(Ventas_Oficina[[#This Row],[Total]]&gt;75000,Ventas_Oficina[[#This Row],[Envio a tiempo]]="Enviado a tiempo"),"Buena Venta","Venta Mala")</f>
        <v>Venta Mala</v>
      </c>
    </row>
    <row r="3865" spans="1:30" x14ac:dyDescent="0.25">
      <c r="A3865" s="26">
        <v>1599399</v>
      </c>
      <c r="B3865" s="10">
        <v>42677</v>
      </c>
      <c r="C3865" s="11" t="s">
        <v>398</v>
      </c>
      <c r="D3865" s="11" t="s">
        <v>46</v>
      </c>
      <c r="E3865" s="11" t="s">
        <v>4</v>
      </c>
      <c r="F3865" s="11" t="s">
        <v>5</v>
      </c>
      <c r="G3865" s="11" t="s">
        <v>1008</v>
      </c>
      <c r="H3865" s="11" t="s">
        <v>9</v>
      </c>
      <c r="I3865" s="11" t="s">
        <v>1014</v>
      </c>
      <c r="J3865" s="11" t="s">
        <v>1133</v>
      </c>
      <c r="K3865" s="11" t="s">
        <v>1261</v>
      </c>
      <c r="L3865" s="11" t="s">
        <v>1267</v>
      </c>
      <c r="M3865" s="11" t="s">
        <v>1272</v>
      </c>
      <c r="N3865" s="10">
        <v>42676</v>
      </c>
      <c r="O3865" s="12">
        <v>176</v>
      </c>
      <c r="P3865" s="12">
        <v>294</v>
      </c>
      <c r="Q3865" s="12">
        <v>118</v>
      </c>
      <c r="R3865" s="11">
        <v>23</v>
      </c>
      <c r="S3865" s="12">
        <v>6762</v>
      </c>
      <c r="T3865" s="13">
        <v>0.05</v>
      </c>
      <c r="U3865" s="12">
        <v>338.1</v>
      </c>
      <c r="V3865" s="12">
        <v>6423.9</v>
      </c>
      <c r="W3865" s="12">
        <v>81</v>
      </c>
      <c r="X3865" s="12">
        <v>3170</v>
      </c>
      <c r="Y3865" s="14">
        <f>+DAY('TABLA PRINCIPAL'!$B3865)</f>
        <v>3</v>
      </c>
      <c r="Z3865" s="14">
        <f>+MONTH('TABLA PRINCIPAL'!$B3865)</f>
        <v>11</v>
      </c>
      <c r="AA3865" s="14">
        <f>+YEAR('TABLA PRINCIPAL'!$B3865)</f>
        <v>2016</v>
      </c>
      <c r="AB3865" s="22" t="str">
        <f>+IF(Ventas_Oficina[[#This Row],[Total del pedido]]&gt;=100000,"SI","NO")</f>
        <v>NO</v>
      </c>
      <c r="AC3865" s="22" t="str">
        <f>+_xlfn.XLOOKUP(Ventas_Oficina[[#This Row],[Nº de artículo]],AUXILIAR!A3863:A8781,AUXILIAR!D3863:D8781,"Error",0)</f>
        <v>Enviado a tiempo</v>
      </c>
      <c r="AD3865" s="22" t="str">
        <f>+IF(AND(Ventas_Oficina[[#This Row],[Total]]&gt;75000,Ventas_Oficina[[#This Row],[Envio a tiempo]]="Enviado a tiempo"),"Buena Venta","Venta Mala")</f>
        <v>Venta Mala</v>
      </c>
    </row>
    <row r="3866" spans="1:30" x14ac:dyDescent="0.25">
      <c r="A3866" s="25">
        <v>1599764</v>
      </c>
      <c r="B3866" s="5">
        <v>42463</v>
      </c>
      <c r="C3866" s="6" t="s">
        <v>109</v>
      </c>
      <c r="D3866" s="6" t="s">
        <v>110</v>
      </c>
      <c r="E3866" s="6" t="s">
        <v>12</v>
      </c>
      <c r="F3866" s="6" t="s">
        <v>13</v>
      </c>
      <c r="G3866" s="6" t="s">
        <v>1007</v>
      </c>
      <c r="H3866" s="6" t="s">
        <v>14</v>
      </c>
      <c r="I3866" s="6" t="s">
        <v>1015</v>
      </c>
      <c r="J3866" s="6" t="s">
        <v>1073</v>
      </c>
      <c r="K3866" s="6" t="s">
        <v>1261</v>
      </c>
      <c r="L3866" s="6" t="s">
        <v>1267</v>
      </c>
      <c r="M3866" s="6" t="s">
        <v>1273</v>
      </c>
      <c r="N3866" s="5">
        <v>42471</v>
      </c>
      <c r="O3866" s="7">
        <v>550</v>
      </c>
      <c r="P3866" s="7">
        <v>1222</v>
      </c>
      <c r="Q3866" s="7">
        <v>672</v>
      </c>
      <c r="R3866" s="6">
        <v>40</v>
      </c>
      <c r="S3866" s="7">
        <v>48880</v>
      </c>
      <c r="T3866" s="8">
        <v>0.04</v>
      </c>
      <c r="U3866" s="7">
        <v>1955.2</v>
      </c>
      <c r="V3866" s="7">
        <v>46924.800000000003</v>
      </c>
      <c r="W3866" s="7">
        <v>285</v>
      </c>
      <c r="X3866" s="7">
        <v>53124</v>
      </c>
      <c r="Y3866" s="9">
        <f>+DAY('TABLA PRINCIPAL'!$B3866)</f>
        <v>3</v>
      </c>
      <c r="Z3866" s="9">
        <f>+MONTH('TABLA PRINCIPAL'!$B3866)</f>
        <v>4</v>
      </c>
      <c r="AA3866" s="9">
        <f>+YEAR('TABLA PRINCIPAL'!$B3866)</f>
        <v>2016</v>
      </c>
      <c r="AB3866" s="22" t="str">
        <f>+IF(Ventas_Oficina[[#This Row],[Total del pedido]]&gt;=100000,"SI","NO")</f>
        <v>NO</v>
      </c>
      <c r="AC3866" s="22" t="str">
        <f>+_xlfn.XLOOKUP(Ventas_Oficina[[#This Row],[Nº de artículo]],AUXILIAR!A3864:A8782,AUXILIAR!D3864:D8782,"Error",0)</f>
        <v>Enviado a tiempo</v>
      </c>
      <c r="AD3866" s="22" t="str">
        <f>+IF(AND(Ventas_Oficina[[#This Row],[Total]]&gt;75000,Ventas_Oficina[[#This Row],[Envio a tiempo]]="Enviado a tiempo"),"Buena Venta","Venta Mala")</f>
        <v>Venta Mala</v>
      </c>
    </row>
    <row r="3867" spans="1:30" x14ac:dyDescent="0.25">
      <c r="A3867" s="26">
        <v>1599764</v>
      </c>
      <c r="B3867" s="10">
        <v>42495</v>
      </c>
      <c r="C3867" s="11" t="s">
        <v>828</v>
      </c>
      <c r="D3867" s="11" t="s">
        <v>81</v>
      </c>
      <c r="E3867" s="11" t="s">
        <v>4</v>
      </c>
      <c r="F3867" s="11" t="s">
        <v>5</v>
      </c>
      <c r="G3867" s="11" t="s">
        <v>1010</v>
      </c>
      <c r="H3867" s="11" t="s">
        <v>34</v>
      </c>
      <c r="I3867" s="11" t="s">
        <v>1012</v>
      </c>
      <c r="J3867" s="11" t="s">
        <v>1080</v>
      </c>
      <c r="K3867" s="11" t="s">
        <v>1262</v>
      </c>
      <c r="L3867" s="11" t="s">
        <v>1268</v>
      </c>
      <c r="M3867" s="11" t="s">
        <v>1273</v>
      </c>
      <c r="N3867" s="10">
        <v>42497</v>
      </c>
      <c r="O3867" s="12">
        <v>350</v>
      </c>
      <c r="P3867" s="12">
        <v>574</v>
      </c>
      <c r="Q3867" s="12">
        <v>224</v>
      </c>
      <c r="R3867" s="11">
        <v>8</v>
      </c>
      <c r="S3867" s="12">
        <v>4592</v>
      </c>
      <c r="T3867" s="13">
        <v>0.09</v>
      </c>
      <c r="U3867" s="12">
        <v>413.28</v>
      </c>
      <c r="V3867" s="12">
        <v>4178.72</v>
      </c>
      <c r="W3867" s="12">
        <v>501</v>
      </c>
      <c r="X3867" s="12">
        <v>40393</v>
      </c>
      <c r="Y3867" s="14">
        <f>+DAY('TABLA PRINCIPAL'!$B3867)</f>
        <v>5</v>
      </c>
      <c r="Z3867" s="14">
        <f>+MONTH('TABLA PRINCIPAL'!$B3867)</f>
        <v>5</v>
      </c>
      <c r="AA3867" s="14">
        <f>+YEAR('TABLA PRINCIPAL'!$B3867)</f>
        <v>2016</v>
      </c>
      <c r="AB3867" s="22" t="str">
        <f>+IF(Ventas_Oficina[[#This Row],[Total del pedido]]&gt;=100000,"SI","NO")</f>
        <v>NO</v>
      </c>
      <c r="AC3867" s="22" t="str">
        <f>+_xlfn.XLOOKUP(Ventas_Oficina[[#This Row],[Nº de artículo]],AUXILIAR!A3865:A8783,AUXILIAR!D3865:D8783,"Error",0)</f>
        <v>Enviado a tiempo</v>
      </c>
      <c r="AD3867" s="22" t="str">
        <f>+IF(AND(Ventas_Oficina[[#This Row],[Total]]&gt;75000,Ventas_Oficina[[#This Row],[Envio a tiempo]]="Enviado a tiempo"),"Buena Venta","Venta Mala")</f>
        <v>Venta Mala</v>
      </c>
    </row>
    <row r="3868" spans="1:30" x14ac:dyDescent="0.25">
      <c r="A3868" s="25">
        <v>1599764</v>
      </c>
      <c r="B3868" s="5">
        <v>42575</v>
      </c>
      <c r="C3868" s="6" t="s">
        <v>313</v>
      </c>
      <c r="D3868" s="6" t="s">
        <v>150</v>
      </c>
      <c r="E3868" s="6" t="s">
        <v>12</v>
      </c>
      <c r="F3868" s="6" t="s">
        <v>13</v>
      </c>
      <c r="G3868" s="6" t="s">
        <v>1010</v>
      </c>
      <c r="H3868" s="6" t="s">
        <v>42</v>
      </c>
      <c r="I3868" s="6" t="s">
        <v>1016</v>
      </c>
      <c r="J3868" s="6" t="s">
        <v>1021</v>
      </c>
      <c r="K3868" s="6" t="s">
        <v>1262</v>
      </c>
      <c r="L3868" s="6" t="s">
        <v>1265</v>
      </c>
      <c r="M3868" s="6" t="s">
        <v>1272</v>
      </c>
      <c r="N3868" s="5">
        <v>42577</v>
      </c>
      <c r="O3868" s="7">
        <v>533</v>
      </c>
      <c r="P3868" s="7">
        <v>860</v>
      </c>
      <c r="Q3868" s="7">
        <v>327</v>
      </c>
      <c r="R3868" s="6">
        <v>29</v>
      </c>
      <c r="S3868" s="7">
        <v>24940</v>
      </c>
      <c r="T3868" s="8">
        <v>0.06</v>
      </c>
      <c r="U3868" s="7">
        <v>1496.3999999999999</v>
      </c>
      <c r="V3868" s="7">
        <v>23443.599999999999</v>
      </c>
      <c r="W3868" s="7">
        <v>619</v>
      </c>
      <c r="X3868" s="7">
        <v>2145</v>
      </c>
      <c r="Y3868" s="9">
        <f>+DAY('TABLA PRINCIPAL'!$B3868)</f>
        <v>24</v>
      </c>
      <c r="Z3868" s="9">
        <f>+MONTH('TABLA PRINCIPAL'!$B3868)</f>
        <v>7</v>
      </c>
      <c r="AA3868" s="9">
        <f>+YEAR('TABLA PRINCIPAL'!$B3868)</f>
        <v>2016</v>
      </c>
      <c r="AB3868" s="22" t="str">
        <f>+IF(Ventas_Oficina[[#This Row],[Total del pedido]]&gt;=100000,"SI","NO")</f>
        <v>NO</v>
      </c>
      <c r="AC3868" s="22" t="str">
        <f>+_xlfn.XLOOKUP(Ventas_Oficina[[#This Row],[Nº de artículo]],AUXILIAR!A3866:A8784,AUXILIAR!D3866:D8784,"Error",0)</f>
        <v>Enviado a tiempo</v>
      </c>
      <c r="AD3868" s="22" t="str">
        <f>+IF(AND(Ventas_Oficina[[#This Row],[Total]]&gt;75000,Ventas_Oficina[[#This Row],[Envio a tiempo]]="Enviado a tiempo"),"Buena Venta","Venta Mala")</f>
        <v>Venta Mala</v>
      </c>
    </row>
    <row r="3869" spans="1:30" x14ac:dyDescent="0.25">
      <c r="A3869" s="26">
        <v>1599764</v>
      </c>
      <c r="B3869" s="10">
        <v>42499</v>
      </c>
      <c r="C3869" s="11" t="s">
        <v>51</v>
      </c>
      <c r="D3869" s="11" t="s">
        <v>52</v>
      </c>
      <c r="E3869" s="11" t="s">
        <v>4</v>
      </c>
      <c r="F3869" s="11" t="s">
        <v>5</v>
      </c>
      <c r="G3869" s="11" t="s">
        <v>1007</v>
      </c>
      <c r="H3869" s="11" t="s">
        <v>53</v>
      </c>
      <c r="I3869" s="11" t="s">
        <v>1016</v>
      </c>
      <c r="J3869" s="11" t="s">
        <v>1112</v>
      </c>
      <c r="K3869" s="11" t="s">
        <v>1261</v>
      </c>
      <c r="L3869" s="11" t="s">
        <v>1267</v>
      </c>
      <c r="M3869" s="11" t="s">
        <v>1272</v>
      </c>
      <c r="N3869" s="10">
        <v>42501</v>
      </c>
      <c r="O3869" s="12">
        <v>8422</v>
      </c>
      <c r="P3869" s="12">
        <v>21055</v>
      </c>
      <c r="Q3869" s="12">
        <v>12633</v>
      </c>
      <c r="R3869" s="11">
        <v>7</v>
      </c>
      <c r="S3869" s="12">
        <v>147385</v>
      </c>
      <c r="T3869" s="13">
        <v>0.02</v>
      </c>
      <c r="U3869" s="12">
        <v>2947.7000000000003</v>
      </c>
      <c r="V3869" s="12">
        <v>144437.29999999999</v>
      </c>
      <c r="W3869" s="12">
        <v>999</v>
      </c>
      <c r="X3869" s="12">
        <v>81008</v>
      </c>
      <c r="Y3869" s="14">
        <f>+DAY('TABLA PRINCIPAL'!$B3869)</f>
        <v>9</v>
      </c>
      <c r="Z3869" s="14">
        <f>+MONTH('TABLA PRINCIPAL'!$B3869)</f>
        <v>5</v>
      </c>
      <c r="AA3869" s="14">
        <f>+YEAR('TABLA PRINCIPAL'!$B3869)</f>
        <v>2016</v>
      </c>
      <c r="AB3869" s="22" t="str">
        <f>+IF(Ventas_Oficina[[#This Row],[Total del pedido]]&gt;=100000,"SI","NO")</f>
        <v>SI</v>
      </c>
      <c r="AC3869" s="22" t="str">
        <f>+_xlfn.XLOOKUP(Ventas_Oficina[[#This Row],[Nº de artículo]],AUXILIAR!A3867:A8785,AUXILIAR!D3867:D8785,"Error",0)</f>
        <v>Enviado a tiempo</v>
      </c>
      <c r="AD3869" s="22" t="str">
        <f>+IF(AND(Ventas_Oficina[[#This Row],[Total]]&gt;75000,Ventas_Oficina[[#This Row],[Envio a tiempo]]="Enviado a tiempo"),"Buena Venta","Venta Mala")</f>
        <v>Buena Venta</v>
      </c>
    </row>
    <row r="3870" spans="1:30" x14ac:dyDescent="0.25">
      <c r="A3870" s="25">
        <v>1599764</v>
      </c>
      <c r="B3870" s="5">
        <v>42712</v>
      </c>
      <c r="C3870" s="6" t="s">
        <v>229</v>
      </c>
      <c r="D3870" s="6" t="s">
        <v>156</v>
      </c>
      <c r="E3870" s="6" t="s">
        <v>12</v>
      </c>
      <c r="F3870" s="6" t="s">
        <v>13</v>
      </c>
      <c r="G3870" s="6" t="s">
        <v>1008</v>
      </c>
      <c r="H3870" s="6" t="s">
        <v>42</v>
      </c>
      <c r="I3870" s="6" t="s">
        <v>1013</v>
      </c>
      <c r="J3870" s="6" t="s">
        <v>1034</v>
      </c>
      <c r="K3870" s="6" t="s">
        <v>1262</v>
      </c>
      <c r="L3870" s="6" t="s">
        <v>1269</v>
      </c>
      <c r="M3870" s="6" t="s">
        <v>1272</v>
      </c>
      <c r="N3870" s="5">
        <v>42714</v>
      </c>
      <c r="O3870" s="7">
        <v>109</v>
      </c>
      <c r="P3870" s="7">
        <v>260</v>
      </c>
      <c r="Q3870" s="7">
        <v>151</v>
      </c>
      <c r="R3870" s="6">
        <v>41</v>
      </c>
      <c r="S3870" s="7">
        <v>10660</v>
      </c>
      <c r="T3870" s="8">
        <v>7.0000000000000007E-2</v>
      </c>
      <c r="U3870" s="7">
        <v>746.2</v>
      </c>
      <c r="V3870" s="7">
        <v>9913.7999999999993</v>
      </c>
      <c r="W3870" s="7">
        <v>240</v>
      </c>
      <c r="X3870" s="7">
        <v>3858</v>
      </c>
      <c r="Y3870" s="9">
        <f>+DAY('TABLA PRINCIPAL'!$B3870)</f>
        <v>8</v>
      </c>
      <c r="Z3870" s="9">
        <f>+MONTH('TABLA PRINCIPAL'!$B3870)</f>
        <v>12</v>
      </c>
      <c r="AA3870" s="9">
        <f>+YEAR('TABLA PRINCIPAL'!$B3870)</f>
        <v>2016</v>
      </c>
      <c r="AB3870" s="22" t="str">
        <f>+IF(Ventas_Oficina[[#This Row],[Total del pedido]]&gt;=100000,"SI","NO")</f>
        <v>NO</v>
      </c>
      <c r="AC3870" s="22" t="str">
        <f>+_xlfn.XLOOKUP(Ventas_Oficina[[#This Row],[Nº de artículo]],AUXILIAR!A3868:A8786,AUXILIAR!D3868:D8786,"Error",0)</f>
        <v>Enviado a tiempo</v>
      </c>
      <c r="AD3870" s="22" t="str">
        <f>+IF(AND(Ventas_Oficina[[#This Row],[Total]]&gt;75000,Ventas_Oficina[[#This Row],[Envio a tiempo]]="Enviado a tiempo"),"Buena Venta","Venta Mala")</f>
        <v>Venta Mala</v>
      </c>
    </row>
    <row r="3871" spans="1:30" x14ac:dyDescent="0.25">
      <c r="A3871" s="26">
        <v>1599764</v>
      </c>
      <c r="B3871" s="10">
        <v>42600</v>
      </c>
      <c r="C3871" s="11" t="s">
        <v>420</v>
      </c>
      <c r="D3871" s="11" t="s">
        <v>36</v>
      </c>
      <c r="E3871" s="11" t="s">
        <v>12</v>
      </c>
      <c r="F3871" s="11" t="s">
        <v>13</v>
      </c>
      <c r="G3871" s="11" t="s">
        <v>1009</v>
      </c>
      <c r="H3871" s="11" t="s">
        <v>14</v>
      </c>
      <c r="I3871" s="11" t="s">
        <v>1016</v>
      </c>
      <c r="J3871" s="11" t="s">
        <v>1045</v>
      </c>
      <c r="K3871" s="11" t="s">
        <v>1261</v>
      </c>
      <c r="L3871" s="11" t="s">
        <v>1265</v>
      </c>
      <c r="M3871" s="11" t="s">
        <v>1272</v>
      </c>
      <c r="N3871" s="10">
        <v>42604</v>
      </c>
      <c r="O3871" s="12">
        <v>93</v>
      </c>
      <c r="P3871" s="12">
        <v>148</v>
      </c>
      <c r="Q3871" s="12">
        <v>55</v>
      </c>
      <c r="R3871" s="11">
        <v>50</v>
      </c>
      <c r="S3871" s="12">
        <v>7400</v>
      </c>
      <c r="T3871" s="13">
        <v>7.0000000000000007E-2</v>
      </c>
      <c r="U3871" s="12">
        <v>518</v>
      </c>
      <c r="V3871" s="12">
        <v>6882</v>
      </c>
      <c r="W3871" s="12">
        <v>70</v>
      </c>
      <c r="X3871" s="12">
        <v>4821</v>
      </c>
      <c r="Y3871" s="14">
        <f>+DAY('TABLA PRINCIPAL'!$B3871)</f>
        <v>18</v>
      </c>
      <c r="Z3871" s="14">
        <f>+MONTH('TABLA PRINCIPAL'!$B3871)</f>
        <v>8</v>
      </c>
      <c r="AA3871" s="14">
        <f>+YEAR('TABLA PRINCIPAL'!$B3871)</f>
        <v>2016</v>
      </c>
      <c r="AB3871" s="22" t="str">
        <f>+IF(Ventas_Oficina[[#This Row],[Total del pedido]]&gt;=100000,"SI","NO")</f>
        <v>NO</v>
      </c>
      <c r="AC3871" s="22" t="str">
        <f>+_xlfn.XLOOKUP(Ventas_Oficina[[#This Row],[Nº de artículo]],AUXILIAR!A3869:A8787,AUXILIAR!D3869:D8787,"Error",0)</f>
        <v>Enviado a tiempo</v>
      </c>
      <c r="AD3871" s="22" t="str">
        <f>+IF(AND(Ventas_Oficina[[#This Row],[Total]]&gt;75000,Ventas_Oficina[[#This Row],[Envio a tiempo]]="Enviado a tiempo"),"Buena Venta","Venta Mala")</f>
        <v>Venta Mala</v>
      </c>
    </row>
    <row r="3872" spans="1:30" x14ac:dyDescent="0.25">
      <c r="A3872" s="25">
        <v>1599764</v>
      </c>
      <c r="B3872" s="5">
        <v>42381</v>
      </c>
      <c r="C3872" s="6" t="s">
        <v>259</v>
      </c>
      <c r="D3872" s="6" t="s">
        <v>260</v>
      </c>
      <c r="E3872" s="6" t="s">
        <v>4</v>
      </c>
      <c r="F3872" s="6" t="s">
        <v>5</v>
      </c>
      <c r="G3872" s="6" t="s">
        <v>1007</v>
      </c>
      <c r="H3872" s="6" t="s">
        <v>121</v>
      </c>
      <c r="I3872" s="6" t="s">
        <v>1014</v>
      </c>
      <c r="J3872" s="6" t="s">
        <v>1073</v>
      </c>
      <c r="K3872" s="6" t="s">
        <v>1262</v>
      </c>
      <c r="L3872" s="6" t="s">
        <v>1265</v>
      </c>
      <c r="M3872" s="6" t="s">
        <v>1272</v>
      </c>
      <c r="N3872" s="5">
        <v>42383</v>
      </c>
      <c r="O3872" s="7">
        <v>550</v>
      </c>
      <c r="P3872" s="7">
        <v>1222</v>
      </c>
      <c r="Q3872" s="7">
        <v>672</v>
      </c>
      <c r="R3872" s="6">
        <v>47</v>
      </c>
      <c r="S3872" s="7">
        <v>57434</v>
      </c>
      <c r="T3872" s="8">
        <v>0.06</v>
      </c>
      <c r="U3872" s="7">
        <v>3446.04</v>
      </c>
      <c r="V3872" s="7">
        <v>53987.96</v>
      </c>
      <c r="W3872" s="7">
        <v>285</v>
      </c>
      <c r="X3872" s="7">
        <v>53124</v>
      </c>
      <c r="Y3872" s="9">
        <f>+DAY('TABLA PRINCIPAL'!$B3872)</f>
        <v>12</v>
      </c>
      <c r="Z3872" s="9">
        <f>+MONTH('TABLA PRINCIPAL'!$B3872)</f>
        <v>1</v>
      </c>
      <c r="AA3872" s="9">
        <f>+YEAR('TABLA PRINCIPAL'!$B3872)</f>
        <v>2016</v>
      </c>
      <c r="AB3872" s="22" t="str">
        <f>+IF(Ventas_Oficina[[#This Row],[Total del pedido]]&gt;=100000,"SI","NO")</f>
        <v>NO</v>
      </c>
      <c r="AC3872" s="22" t="str">
        <f>+_xlfn.XLOOKUP(Ventas_Oficina[[#This Row],[Nº de artículo]],AUXILIAR!A3870:A8788,AUXILIAR!D3870:D8788,"Error",0)</f>
        <v>Enviado a tiempo</v>
      </c>
      <c r="AD3872" s="22" t="str">
        <f>+IF(AND(Ventas_Oficina[[#This Row],[Total]]&gt;75000,Ventas_Oficina[[#This Row],[Envio a tiempo]]="Enviado a tiempo"),"Buena Venta","Venta Mala")</f>
        <v>Venta Mala</v>
      </c>
    </row>
    <row r="3873" spans="1:30" x14ac:dyDescent="0.25">
      <c r="A3873" s="26">
        <v>1599764</v>
      </c>
      <c r="B3873" s="10">
        <v>42264</v>
      </c>
      <c r="C3873" s="11" t="s">
        <v>900</v>
      </c>
      <c r="D3873" s="11" t="s">
        <v>11</v>
      </c>
      <c r="E3873" s="11" t="s">
        <v>12</v>
      </c>
      <c r="F3873" s="11" t="s">
        <v>13</v>
      </c>
      <c r="G3873" s="11" t="s">
        <v>1009</v>
      </c>
      <c r="H3873" s="11" t="s">
        <v>14</v>
      </c>
      <c r="I3873" s="11" t="s">
        <v>1015</v>
      </c>
      <c r="J3873" s="11" t="s">
        <v>1053</v>
      </c>
      <c r="K3873" s="11" t="s">
        <v>1262</v>
      </c>
      <c r="L3873" s="11" t="s">
        <v>1265</v>
      </c>
      <c r="M3873" s="11" t="s">
        <v>1272</v>
      </c>
      <c r="N3873" s="10">
        <v>42265</v>
      </c>
      <c r="O3873" s="12">
        <v>37799</v>
      </c>
      <c r="P3873" s="12">
        <v>59999</v>
      </c>
      <c r="Q3873" s="12">
        <v>22200</v>
      </c>
      <c r="R3873" s="11">
        <v>35</v>
      </c>
      <c r="S3873" s="12">
        <v>2099965</v>
      </c>
      <c r="T3873" s="13">
        <v>0.05</v>
      </c>
      <c r="U3873" s="12">
        <v>104998.25</v>
      </c>
      <c r="V3873" s="12">
        <v>1994966.75</v>
      </c>
      <c r="W3873" s="12">
        <v>2449</v>
      </c>
      <c r="X3873" s="12">
        <v>8753</v>
      </c>
      <c r="Y3873" s="14">
        <f>+DAY('TABLA PRINCIPAL'!$B3873)</f>
        <v>17</v>
      </c>
      <c r="Z3873" s="14">
        <f>+MONTH('TABLA PRINCIPAL'!$B3873)</f>
        <v>9</v>
      </c>
      <c r="AA3873" s="14">
        <f>+YEAR('TABLA PRINCIPAL'!$B3873)</f>
        <v>2015</v>
      </c>
      <c r="AB3873" s="22" t="str">
        <f>+IF(Ventas_Oficina[[#This Row],[Total del pedido]]&gt;=100000,"SI","NO")</f>
        <v>SI</v>
      </c>
      <c r="AC3873" s="22" t="str">
        <f>+_xlfn.XLOOKUP(Ventas_Oficina[[#This Row],[Nº de artículo]],AUXILIAR!A3871:A8789,AUXILIAR!D3871:D8789,"Error",0)</f>
        <v>Enviado a tiempo</v>
      </c>
      <c r="AD3873" s="22" t="str">
        <f>+IF(AND(Ventas_Oficina[[#This Row],[Total]]&gt;75000,Ventas_Oficina[[#This Row],[Envio a tiempo]]="Enviado a tiempo"),"Buena Venta","Venta Mala")</f>
        <v>Venta Mala</v>
      </c>
    </row>
    <row r="3874" spans="1:30" x14ac:dyDescent="0.25">
      <c r="A3874" s="25">
        <v>1599764</v>
      </c>
      <c r="B3874" s="5">
        <v>42626</v>
      </c>
      <c r="C3874" s="6" t="s">
        <v>884</v>
      </c>
      <c r="D3874" s="6" t="s">
        <v>323</v>
      </c>
      <c r="E3874" s="6" t="s">
        <v>4</v>
      </c>
      <c r="F3874" s="6" t="s">
        <v>5</v>
      </c>
      <c r="G3874" s="6" t="s">
        <v>1007</v>
      </c>
      <c r="H3874" s="6" t="s">
        <v>34</v>
      </c>
      <c r="I3874" s="6" t="s">
        <v>1014</v>
      </c>
      <c r="J3874" s="6" t="s">
        <v>1112</v>
      </c>
      <c r="K3874" s="6" t="s">
        <v>1261</v>
      </c>
      <c r="L3874" s="6" t="s">
        <v>1265</v>
      </c>
      <c r="M3874" s="6" t="s">
        <v>1272</v>
      </c>
      <c r="N3874" s="5">
        <v>42629</v>
      </c>
      <c r="O3874" s="7">
        <v>8422</v>
      </c>
      <c r="P3874" s="7">
        <v>21055</v>
      </c>
      <c r="Q3874" s="7">
        <v>12633</v>
      </c>
      <c r="R3874" s="6">
        <v>24</v>
      </c>
      <c r="S3874" s="7">
        <v>505320</v>
      </c>
      <c r="T3874" s="8">
        <v>0.02</v>
      </c>
      <c r="U3874" s="7">
        <v>10106.4</v>
      </c>
      <c r="V3874" s="7">
        <v>495213.6</v>
      </c>
      <c r="W3874" s="7">
        <v>999</v>
      </c>
      <c r="X3874" s="7">
        <v>81000</v>
      </c>
      <c r="Y3874" s="9">
        <f>+DAY('TABLA PRINCIPAL'!$B3874)</f>
        <v>13</v>
      </c>
      <c r="Z3874" s="9">
        <f>+MONTH('TABLA PRINCIPAL'!$B3874)</f>
        <v>9</v>
      </c>
      <c r="AA3874" s="9">
        <f>+YEAR('TABLA PRINCIPAL'!$B3874)</f>
        <v>2016</v>
      </c>
      <c r="AB3874" s="22" t="str">
        <f>+IF(Ventas_Oficina[[#This Row],[Total del pedido]]&gt;=100000,"SI","NO")</f>
        <v>SI</v>
      </c>
      <c r="AC3874" s="22" t="str">
        <f>+_xlfn.XLOOKUP(Ventas_Oficina[[#This Row],[Nº de artículo]],AUXILIAR!A3872:A8790,AUXILIAR!D3872:D8790,"Error",0)</f>
        <v>No enviado a tiempo</v>
      </c>
      <c r="AD3874" s="22" t="str">
        <f>+IF(AND(Ventas_Oficina[[#This Row],[Total]]&gt;75000,Ventas_Oficina[[#This Row],[Envio a tiempo]]="Enviado a tiempo"),"Buena Venta","Venta Mala")</f>
        <v>Venta Mala</v>
      </c>
    </row>
    <row r="3875" spans="1:30" x14ac:dyDescent="0.25">
      <c r="A3875" s="26">
        <v>1599795</v>
      </c>
      <c r="B3875" s="10">
        <v>42492</v>
      </c>
      <c r="C3875" s="11" t="s">
        <v>901</v>
      </c>
      <c r="D3875" s="11" t="s">
        <v>19</v>
      </c>
      <c r="E3875" s="11" t="s">
        <v>4</v>
      </c>
      <c r="F3875" s="11" t="s">
        <v>5</v>
      </c>
      <c r="G3875" s="11" t="s">
        <v>1008</v>
      </c>
      <c r="H3875" s="11" t="s">
        <v>6</v>
      </c>
      <c r="I3875" s="11" t="s">
        <v>1013</v>
      </c>
      <c r="J3875" s="11" t="s">
        <v>1048</v>
      </c>
      <c r="K3875" s="11" t="s">
        <v>1261</v>
      </c>
      <c r="L3875" s="11" t="s">
        <v>1265</v>
      </c>
      <c r="M3875" s="11" t="s">
        <v>1272</v>
      </c>
      <c r="N3875" s="10">
        <v>42493</v>
      </c>
      <c r="O3875" s="12">
        <v>298</v>
      </c>
      <c r="P3875" s="12">
        <v>584</v>
      </c>
      <c r="Q3875" s="12">
        <v>286</v>
      </c>
      <c r="R3875" s="11">
        <v>17</v>
      </c>
      <c r="S3875" s="12">
        <v>9928</v>
      </c>
      <c r="T3875" s="13">
        <v>0.02</v>
      </c>
      <c r="U3875" s="12">
        <v>198.56</v>
      </c>
      <c r="V3875" s="12">
        <v>9729.44</v>
      </c>
      <c r="W3875" s="12">
        <v>83</v>
      </c>
      <c r="X3875" s="12">
        <v>3153</v>
      </c>
      <c r="Y3875" s="14">
        <f>+DAY('TABLA PRINCIPAL'!$B3875)</f>
        <v>2</v>
      </c>
      <c r="Z3875" s="14">
        <f>+MONTH('TABLA PRINCIPAL'!$B3875)</f>
        <v>5</v>
      </c>
      <c r="AA3875" s="14">
        <f>+YEAR('TABLA PRINCIPAL'!$B3875)</f>
        <v>2016</v>
      </c>
      <c r="AB3875" s="22" t="str">
        <f>+IF(Ventas_Oficina[[#This Row],[Total del pedido]]&gt;=100000,"SI","NO")</f>
        <v>NO</v>
      </c>
      <c r="AC3875" s="22" t="str">
        <f>+_xlfn.XLOOKUP(Ventas_Oficina[[#This Row],[Nº de artículo]],AUXILIAR!A3873:A8791,AUXILIAR!D3873:D8791,"Error",0)</f>
        <v>No enviado a tiempo</v>
      </c>
      <c r="AD3875" s="22" t="str">
        <f>+IF(AND(Ventas_Oficina[[#This Row],[Total]]&gt;75000,Ventas_Oficina[[#This Row],[Envio a tiempo]]="Enviado a tiempo"),"Buena Venta","Venta Mala")</f>
        <v>Venta Mala</v>
      </c>
    </row>
    <row r="3876" spans="1:30" x14ac:dyDescent="0.25">
      <c r="A3876" s="25">
        <v>1599795</v>
      </c>
      <c r="B3876" s="5">
        <v>42492</v>
      </c>
      <c r="C3876" s="6" t="s">
        <v>687</v>
      </c>
      <c r="D3876" s="6" t="s">
        <v>206</v>
      </c>
      <c r="E3876" s="6" t="s">
        <v>12</v>
      </c>
      <c r="F3876" s="6" t="s">
        <v>13</v>
      </c>
      <c r="G3876" s="6" t="s">
        <v>1008</v>
      </c>
      <c r="H3876" s="6" t="s">
        <v>42</v>
      </c>
      <c r="I3876" s="6" t="s">
        <v>1016</v>
      </c>
      <c r="J3876" s="6" t="s">
        <v>1064</v>
      </c>
      <c r="K3876" s="6" t="s">
        <v>1261</v>
      </c>
      <c r="L3876" s="6" t="s">
        <v>1267</v>
      </c>
      <c r="M3876" s="6" t="s">
        <v>1272</v>
      </c>
      <c r="N3876" s="5">
        <v>42493</v>
      </c>
      <c r="O3876" s="7">
        <v>365</v>
      </c>
      <c r="P3876" s="7">
        <v>598</v>
      </c>
      <c r="Q3876" s="7">
        <v>233</v>
      </c>
      <c r="R3876" s="6">
        <v>39</v>
      </c>
      <c r="S3876" s="7">
        <v>23322</v>
      </c>
      <c r="T3876" s="8">
        <v>0.06</v>
      </c>
      <c r="U3876" s="7">
        <v>1399.32</v>
      </c>
      <c r="V3876" s="7">
        <v>21922.68</v>
      </c>
      <c r="W3876" s="7">
        <v>149</v>
      </c>
      <c r="X3876" s="7">
        <v>3153</v>
      </c>
      <c r="Y3876" s="9">
        <f>+DAY('TABLA PRINCIPAL'!$B3876)</f>
        <v>2</v>
      </c>
      <c r="Z3876" s="9">
        <f>+MONTH('TABLA PRINCIPAL'!$B3876)</f>
        <v>5</v>
      </c>
      <c r="AA3876" s="9">
        <f>+YEAR('TABLA PRINCIPAL'!$B3876)</f>
        <v>2016</v>
      </c>
      <c r="AB3876" s="22" t="str">
        <f>+IF(Ventas_Oficina[[#This Row],[Total del pedido]]&gt;=100000,"SI","NO")</f>
        <v>NO</v>
      </c>
      <c r="AC3876" s="22" t="str">
        <f>+_xlfn.XLOOKUP(Ventas_Oficina[[#This Row],[Nº de artículo]],AUXILIAR!A3874:A8792,AUXILIAR!D3874:D8792,"Error",0)</f>
        <v>No enviado a tiempo</v>
      </c>
      <c r="AD3876" s="22" t="str">
        <f>+IF(AND(Ventas_Oficina[[#This Row],[Total]]&gt;75000,Ventas_Oficina[[#This Row],[Envio a tiempo]]="Enviado a tiempo"),"Buena Venta","Venta Mala")</f>
        <v>Venta Mala</v>
      </c>
    </row>
    <row r="3877" spans="1:30" x14ac:dyDescent="0.25">
      <c r="A3877" s="26">
        <v>1599795</v>
      </c>
      <c r="B3877" s="10">
        <v>42688</v>
      </c>
      <c r="C3877" s="11" t="s">
        <v>822</v>
      </c>
      <c r="D3877" s="11" t="s">
        <v>369</v>
      </c>
      <c r="E3877" s="11" t="s">
        <v>4</v>
      </c>
      <c r="F3877" s="11" t="s">
        <v>5</v>
      </c>
      <c r="G3877" s="11" t="s">
        <v>1009</v>
      </c>
      <c r="H3877" s="11" t="s">
        <v>9</v>
      </c>
      <c r="I3877" s="11" t="s">
        <v>1013</v>
      </c>
      <c r="J3877" s="11" t="s">
        <v>1059</v>
      </c>
      <c r="K3877" s="11" t="s">
        <v>1262</v>
      </c>
      <c r="L3877" s="11" t="s">
        <v>1270</v>
      </c>
      <c r="M3877" s="11" t="s">
        <v>1274</v>
      </c>
      <c r="N3877" s="10">
        <v>42689</v>
      </c>
      <c r="O3877" s="12">
        <v>226</v>
      </c>
      <c r="P3877" s="12">
        <v>358</v>
      </c>
      <c r="Q3877" s="12">
        <v>132</v>
      </c>
      <c r="R3877" s="11">
        <v>46</v>
      </c>
      <c r="S3877" s="12">
        <v>16468</v>
      </c>
      <c r="T3877" s="13">
        <v>7.0000000000000007E-2</v>
      </c>
      <c r="U3877" s="12">
        <v>1152.7600000000002</v>
      </c>
      <c r="V3877" s="12">
        <v>15315.24</v>
      </c>
      <c r="W3877" s="12">
        <v>547</v>
      </c>
      <c r="X3877" s="12">
        <v>3153</v>
      </c>
      <c r="Y3877" s="14">
        <f>+DAY('TABLA PRINCIPAL'!$B3877)</f>
        <v>14</v>
      </c>
      <c r="Z3877" s="14">
        <f>+MONTH('TABLA PRINCIPAL'!$B3877)</f>
        <v>11</v>
      </c>
      <c r="AA3877" s="14">
        <f>+YEAR('TABLA PRINCIPAL'!$B3877)</f>
        <v>2016</v>
      </c>
      <c r="AB3877" s="22" t="str">
        <f>+IF(Ventas_Oficina[[#This Row],[Total del pedido]]&gt;=100000,"SI","NO")</f>
        <v>NO</v>
      </c>
      <c r="AC3877" s="22" t="str">
        <f>+_xlfn.XLOOKUP(Ventas_Oficina[[#This Row],[Nº de artículo]],AUXILIAR!A3875:A8793,AUXILIAR!D3875:D8793,"Error",0)</f>
        <v>No enviado a tiempo</v>
      </c>
      <c r="AD3877" s="22" t="str">
        <f>+IF(AND(Ventas_Oficina[[#This Row],[Total]]&gt;75000,Ventas_Oficina[[#This Row],[Envio a tiempo]]="Enviado a tiempo"),"Buena Venta","Venta Mala")</f>
        <v>Venta Mala</v>
      </c>
    </row>
    <row r="3878" spans="1:30" x14ac:dyDescent="0.25">
      <c r="A3878" s="25">
        <v>1599795</v>
      </c>
      <c r="B3878" s="5">
        <v>42492</v>
      </c>
      <c r="C3878" s="6" t="s">
        <v>687</v>
      </c>
      <c r="D3878" s="6" t="s">
        <v>41</v>
      </c>
      <c r="E3878" s="6" t="s">
        <v>12</v>
      </c>
      <c r="F3878" s="6" t="s">
        <v>13</v>
      </c>
      <c r="G3878" s="6" t="s">
        <v>1009</v>
      </c>
      <c r="H3878" s="6" t="s">
        <v>42</v>
      </c>
      <c r="I3878" s="6" t="s">
        <v>1015</v>
      </c>
      <c r="J3878" s="6" t="s">
        <v>1059</v>
      </c>
      <c r="K3878" s="6" t="s">
        <v>1261</v>
      </c>
      <c r="L3878" s="6" t="s">
        <v>1267</v>
      </c>
      <c r="M3878" s="6" t="s">
        <v>1272</v>
      </c>
      <c r="N3878" s="5">
        <v>42493</v>
      </c>
      <c r="O3878" s="7">
        <v>226</v>
      </c>
      <c r="P3878" s="7">
        <v>358</v>
      </c>
      <c r="Q3878" s="7">
        <v>132</v>
      </c>
      <c r="R3878" s="6">
        <v>8</v>
      </c>
      <c r="S3878" s="7">
        <v>2864</v>
      </c>
      <c r="T3878" s="8">
        <v>0.05</v>
      </c>
      <c r="U3878" s="7">
        <v>143.20000000000002</v>
      </c>
      <c r="V3878" s="7">
        <v>2720.8</v>
      </c>
      <c r="W3878" s="7">
        <v>547</v>
      </c>
      <c r="X3878" s="7">
        <v>3153</v>
      </c>
      <c r="Y3878" s="9">
        <f>+DAY('TABLA PRINCIPAL'!$B3878)</f>
        <v>2</v>
      </c>
      <c r="Z3878" s="9">
        <f>+MONTH('TABLA PRINCIPAL'!$B3878)</f>
        <v>5</v>
      </c>
      <c r="AA3878" s="9">
        <f>+YEAR('TABLA PRINCIPAL'!$B3878)</f>
        <v>2016</v>
      </c>
      <c r="AB3878" s="22" t="str">
        <f>+IF(Ventas_Oficina[[#This Row],[Total del pedido]]&gt;=100000,"SI","NO")</f>
        <v>NO</v>
      </c>
      <c r="AC3878" s="22" t="str">
        <f>+_xlfn.XLOOKUP(Ventas_Oficina[[#This Row],[Nº de artículo]],AUXILIAR!A3876:A8794,AUXILIAR!D3876:D8794,"Error",0)</f>
        <v>No enviado a tiempo</v>
      </c>
      <c r="AD3878" s="22" t="str">
        <f>+IF(AND(Ventas_Oficina[[#This Row],[Total]]&gt;75000,Ventas_Oficina[[#This Row],[Envio a tiempo]]="Enviado a tiempo"),"Buena Venta","Venta Mala")</f>
        <v>Venta Mala</v>
      </c>
    </row>
    <row r="3879" spans="1:30" x14ac:dyDescent="0.25">
      <c r="A3879" s="26">
        <v>1599795</v>
      </c>
      <c r="B3879" s="10">
        <v>42492</v>
      </c>
      <c r="C3879" s="11" t="s">
        <v>687</v>
      </c>
      <c r="D3879" s="11" t="s">
        <v>41</v>
      </c>
      <c r="E3879" s="11" t="s">
        <v>12</v>
      </c>
      <c r="F3879" s="11" t="s">
        <v>13</v>
      </c>
      <c r="G3879" s="11" t="s">
        <v>1008</v>
      </c>
      <c r="H3879" s="11" t="s">
        <v>42</v>
      </c>
      <c r="I3879" s="11" t="s">
        <v>1013</v>
      </c>
      <c r="J3879" s="11" t="s">
        <v>1046</v>
      </c>
      <c r="K3879" s="11" t="s">
        <v>1261</v>
      </c>
      <c r="L3879" s="11" t="s">
        <v>1265</v>
      </c>
      <c r="M3879" s="11" t="s">
        <v>1272</v>
      </c>
      <c r="N3879" s="10">
        <v>42494</v>
      </c>
      <c r="O3879" s="12">
        <v>519</v>
      </c>
      <c r="P3879" s="12">
        <v>1298</v>
      </c>
      <c r="Q3879" s="12">
        <v>779</v>
      </c>
      <c r="R3879" s="11">
        <v>25</v>
      </c>
      <c r="S3879" s="12">
        <v>32450</v>
      </c>
      <c r="T3879" s="13">
        <v>0.04</v>
      </c>
      <c r="U3879" s="12">
        <v>1298</v>
      </c>
      <c r="V3879" s="12">
        <v>31152</v>
      </c>
      <c r="W3879" s="12">
        <v>314</v>
      </c>
      <c r="X3879" s="12">
        <v>53124</v>
      </c>
      <c r="Y3879" s="14">
        <f>+DAY('TABLA PRINCIPAL'!$B3879)</f>
        <v>2</v>
      </c>
      <c r="Z3879" s="14">
        <f>+MONTH('TABLA PRINCIPAL'!$B3879)</f>
        <v>5</v>
      </c>
      <c r="AA3879" s="14">
        <f>+YEAR('TABLA PRINCIPAL'!$B3879)</f>
        <v>2016</v>
      </c>
      <c r="AB3879" s="22" t="str">
        <f>+IF(Ventas_Oficina[[#This Row],[Total del pedido]]&gt;=100000,"SI","NO")</f>
        <v>NO</v>
      </c>
      <c r="AC3879" s="22" t="str">
        <f>+_xlfn.XLOOKUP(Ventas_Oficina[[#This Row],[Nº de artículo]],AUXILIAR!A3877:A8795,AUXILIAR!D3877:D8795,"Error",0)</f>
        <v>No enviado a tiempo</v>
      </c>
      <c r="AD3879" s="22" t="str">
        <f>+IF(AND(Ventas_Oficina[[#This Row],[Total]]&gt;75000,Ventas_Oficina[[#This Row],[Envio a tiempo]]="Enviado a tiempo"),"Buena Venta","Venta Mala")</f>
        <v>Venta Mala</v>
      </c>
    </row>
    <row r="3880" spans="1:30" x14ac:dyDescent="0.25">
      <c r="A3880" s="25">
        <v>1600130</v>
      </c>
      <c r="B3880" s="5">
        <v>42403</v>
      </c>
      <c r="C3880" s="6" t="s">
        <v>366</v>
      </c>
      <c r="D3880" s="6" t="s">
        <v>206</v>
      </c>
      <c r="E3880" s="6" t="s">
        <v>12</v>
      </c>
      <c r="F3880" s="6" t="s">
        <v>13</v>
      </c>
      <c r="G3880" s="6" t="s">
        <v>1008</v>
      </c>
      <c r="H3880" s="6" t="s">
        <v>42</v>
      </c>
      <c r="I3880" s="6" t="s">
        <v>1012</v>
      </c>
      <c r="J3880" s="6" t="s">
        <v>1060</v>
      </c>
      <c r="K3880" s="6" t="s">
        <v>1261</v>
      </c>
      <c r="L3880" s="6" t="s">
        <v>1265</v>
      </c>
      <c r="M3880" s="6" t="s">
        <v>1272</v>
      </c>
      <c r="N3880" s="5">
        <v>42405</v>
      </c>
      <c r="O3880" s="7">
        <v>1388</v>
      </c>
      <c r="P3880" s="7">
        <v>2238</v>
      </c>
      <c r="Q3880" s="7">
        <v>850</v>
      </c>
      <c r="R3880" s="6">
        <v>39</v>
      </c>
      <c r="S3880" s="7">
        <v>87282</v>
      </c>
      <c r="T3880" s="8">
        <v>0.08</v>
      </c>
      <c r="U3880" s="7">
        <v>6982.56</v>
      </c>
      <c r="V3880" s="7">
        <v>80299.44</v>
      </c>
      <c r="W3880" s="7">
        <v>1510</v>
      </c>
      <c r="X3880" s="7">
        <v>30467</v>
      </c>
      <c r="Y3880" s="9">
        <f>+DAY('TABLA PRINCIPAL'!$B3880)</f>
        <v>3</v>
      </c>
      <c r="Z3880" s="9">
        <f>+MONTH('TABLA PRINCIPAL'!$B3880)</f>
        <v>2</v>
      </c>
      <c r="AA3880" s="9">
        <f>+YEAR('TABLA PRINCIPAL'!$B3880)</f>
        <v>2016</v>
      </c>
      <c r="AB3880" s="22" t="str">
        <f>+IF(Ventas_Oficina[[#This Row],[Total del pedido]]&gt;=100000,"SI","NO")</f>
        <v>NO</v>
      </c>
      <c r="AC3880" s="22" t="str">
        <f>+_xlfn.XLOOKUP(Ventas_Oficina[[#This Row],[Nº de artículo]],AUXILIAR!A3878:A8796,AUXILIAR!D3878:D8796,"Error",0)</f>
        <v>Enviado a tiempo</v>
      </c>
      <c r="AD3880" s="22" t="str">
        <f>+IF(AND(Ventas_Oficina[[#This Row],[Total]]&gt;75000,Ventas_Oficina[[#This Row],[Envio a tiempo]]="Enviado a tiempo"),"Buena Venta","Venta Mala")</f>
        <v>Venta Mala</v>
      </c>
    </row>
    <row r="3881" spans="1:30" x14ac:dyDescent="0.25">
      <c r="A3881" s="26">
        <v>1600495</v>
      </c>
      <c r="B3881" s="10">
        <v>41568</v>
      </c>
      <c r="C3881" s="11" t="s">
        <v>405</v>
      </c>
      <c r="D3881" s="11" t="s">
        <v>48</v>
      </c>
      <c r="E3881" s="11" t="s">
        <v>4</v>
      </c>
      <c r="F3881" s="11" t="s">
        <v>5</v>
      </c>
      <c r="G3881" s="11" t="s">
        <v>1008</v>
      </c>
      <c r="H3881" s="11" t="s">
        <v>34</v>
      </c>
      <c r="I3881" s="11" t="s">
        <v>1016</v>
      </c>
      <c r="J3881" s="11" t="s">
        <v>1044</v>
      </c>
      <c r="K3881" s="11" t="s">
        <v>1261</v>
      </c>
      <c r="L3881" s="11" t="s">
        <v>1265</v>
      </c>
      <c r="M3881" s="11" t="s">
        <v>1272</v>
      </c>
      <c r="N3881" s="10">
        <v>41570</v>
      </c>
      <c r="O3881" s="12">
        <v>118</v>
      </c>
      <c r="P3881" s="12">
        <v>188</v>
      </c>
      <c r="Q3881" s="12">
        <v>70</v>
      </c>
      <c r="R3881" s="11">
        <v>43</v>
      </c>
      <c r="S3881" s="12">
        <v>8084</v>
      </c>
      <c r="T3881" s="13">
        <v>0.09</v>
      </c>
      <c r="U3881" s="12">
        <v>727.56</v>
      </c>
      <c r="V3881" s="12">
        <v>7356.4400000000005</v>
      </c>
      <c r="W3881" s="12">
        <v>149</v>
      </c>
      <c r="X3881" s="12">
        <v>5919</v>
      </c>
      <c r="Y3881" s="14">
        <f>+DAY('TABLA PRINCIPAL'!$B3881)</f>
        <v>21</v>
      </c>
      <c r="Z3881" s="14">
        <f>+MONTH('TABLA PRINCIPAL'!$B3881)</f>
        <v>10</v>
      </c>
      <c r="AA3881" s="14">
        <f>+YEAR('TABLA PRINCIPAL'!$B3881)</f>
        <v>2013</v>
      </c>
      <c r="AB3881" s="22" t="str">
        <f>+IF(Ventas_Oficina[[#This Row],[Total del pedido]]&gt;=100000,"SI","NO")</f>
        <v>NO</v>
      </c>
      <c r="AC3881" s="22" t="str">
        <f>+_xlfn.XLOOKUP(Ventas_Oficina[[#This Row],[Nº de artículo]],AUXILIAR!A3879:A8797,AUXILIAR!D3879:D8797,"Error",0)</f>
        <v>Enviado a tiempo</v>
      </c>
      <c r="AD3881" s="22" t="str">
        <f>+IF(AND(Ventas_Oficina[[#This Row],[Total]]&gt;75000,Ventas_Oficina[[#This Row],[Envio a tiempo]]="Enviado a tiempo"),"Buena Venta","Venta Mala")</f>
        <v>Venta Mala</v>
      </c>
    </row>
    <row r="3882" spans="1:30" x14ac:dyDescent="0.25">
      <c r="A3882" s="25">
        <v>1600495</v>
      </c>
      <c r="B3882" s="5">
        <v>42410</v>
      </c>
      <c r="C3882" s="6" t="s">
        <v>224</v>
      </c>
      <c r="D3882" s="6" t="s">
        <v>152</v>
      </c>
      <c r="E3882" s="6" t="s">
        <v>4</v>
      </c>
      <c r="F3882" s="6" t="s">
        <v>5</v>
      </c>
      <c r="G3882" s="6" t="s">
        <v>1010</v>
      </c>
      <c r="H3882" s="6" t="s">
        <v>39</v>
      </c>
      <c r="I3882" s="6" t="s">
        <v>1016</v>
      </c>
      <c r="J3882" s="6" t="s">
        <v>1049</v>
      </c>
      <c r="K3882" s="6" t="s">
        <v>1261</v>
      </c>
      <c r="L3882" s="6" t="s">
        <v>1267</v>
      </c>
      <c r="M3882" s="6" t="s">
        <v>1272</v>
      </c>
      <c r="N3882" s="5">
        <v>42411</v>
      </c>
      <c r="O3882" s="7">
        <v>184</v>
      </c>
      <c r="P3882" s="7">
        <v>288</v>
      </c>
      <c r="Q3882" s="7">
        <v>104</v>
      </c>
      <c r="R3882" s="6">
        <v>29</v>
      </c>
      <c r="S3882" s="7">
        <v>8352</v>
      </c>
      <c r="T3882" s="8">
        <v>0.03</v>
      </c>
      <c r="U3882" s="7">
        <v>250.56</v>
      </c>
      <c r="V3882" s="7">
        <v>8101.44</v>
      </c>
      <c r="W3882" s="7">
        <v>99</v>
      </c>
      <c r="X3882" s="7">
        <v>4808</v>
      </c>
      <c r="Y3882" s="9">
        <f>+DAY('TABLA PRINCIPAL'!$B3882)</f>
        <v>10</v>
      </c>
      <c r="Z3882" s="9">
        <f>+MONTH('TABLA PRINCIPAL'!$B3882)</f>
        <v>2</v>
      </c>
      <c r="AA3882" s="9">
        <f>+YEAR('TABLA PRINCIPAL'!$B3882)</f>
        <v>2016</v>
      </c>
      <c r="AB3882" s="22" t="str">
        <f>+IF(Ventas_Oficina[[#This Row],[Total del pedido]]&gt;=100000,"SI","NO")</f>
        <v>NO</v>
      </c>
      <c r="AC3882" s="22" t="str">
        <f>+_xlfn.XLOOKUP(Ventas_Oficina[[#This Row],[Nº de artículo]],AUXILIAR!A3880:A8798,AUXILIAR!D3880:D8798,"Error",0)</f>
        <v>Enviado a tiempo</v>
      </c>
      <c r="AD3882" s="22" t="str">
        <f>+IF(AND(Ventas_Oficina[[#This Row],[Total]]&gt;75000,Ventas_Oficina[[#This Row],[Envio a tiempo]]="Enviado a tiempo"),"Buena Venta","Venta Mala")</f>
        <v>Venta Mala</v>
      </c>
    </row>
    <row r="3883" spans="1:30" x14ac:dyDescent="0.25">
      <c r="A3883" s="26">
        <v>1600495</v>
      </c>
      <c r="B3883" s="10">
        <v>42196</v>
      </c>
      <c r="C3883" s="11" t="s">
        <v>354</v>
      </c>
      <c r="D3883" s="11" t="s">
        <v>174</v>
      </c>
      <c r="E3883" s="11" t="s">
        <v>4</v>
      </c>
      <c r="F3883" s="11" t="s">
        <v>5</v>
      </c>
      <c r="G3883" s="11" t="s">
        <v>1007</v>
      </c>
      <c r="H3883" s="11" t="s">
        <v>121</v>
      </c>
      <c r="I3883" s="11" t="s">
        <v>1016</v>
      </c>
      <c r="J3883" s="11" t="s">
        <v>1055</v>
      </c>
      <c r="K3883" s="11" t="s">
        <v>1261</v>
      </c>
      <c r="L3883" s="11" t="s">
        <v>1267</v>
      </c>
      <c r="M3883" s="11" t="s">
        <v>1272</v>
      </c>
      <c r="N3883" s="10">
        <v>42198</v>
      </c>
      <c r="O3883" s="12">
        <v>250</v>
      </c>
      <c r="P3883" s="12">
        <v>568</v>
      </c>
      <c r="Q3883" s="12">
        <v>318</v>
      </c>
      <c r="R3883" s="11">
        <v>5</v>
      </c>
      <c r="S3883" s="12">
        <v>2840</v>
      </c>
      <c r="T3883" s="13">
        <v>0.01</v>
      </c>
      <c r="U3883" s="12">
        <v>28.400000000000002</v>
      </c>
      <c r="V3883" s="12">
        <v>2811.6</v>
      </c>
      <c r="W3883" s="12">
        <v>360</v>
      </c>
      <c r="X3883" s="12">
        <v>23102</v>
      </c>
      <c r="Y3883" s="14">
        <f>+DAY('TABLA PRINCIPAL'!$B3883)</f>
        <v>11</v>
      </c>
      <c r="Z3883" s="14">
        <f>+MONTH('TABLA PRINCIPAL'!$B3883)</f>
        <v>7</v>
      </c>
      <c r="AA3883" s="14">
        <f>+YEAR('TABLA PRINCIPAL'!$B3883)</f>
        <v>2015</v>
      </c>
      <c r="AB3883" s="22" t="str">
        <f>+IF(Ventas_Oficina[[#This Row],[Total del pedido]]&gt;=100000,"SI","NO")</f>
        <v>NO</v>
      </c>
      <c r="AC3883" s="22" t="str">
        <f>+_xlfn.XLOOKUP(Ventas_Oficina[[#This Row],[Nº de artículo]],AUXILIAR!A3881:A8799,AUXILIAR!D3881:D8799,"Error",0)</f>
        <v>No enviado a tiempo</v>
      </c>
      <c r="AD3883" s="22" t="str">
        <f>+IF(AND(Ventas_Oficina[[#This Row],[Total]]&gt;75000,Ventas_Oficina[[#This Row],[Envio a tiempo]]="Enviado a tiempo"),"Buena Venta","Venta Mala")</f>
        <v>Venta Mala</v>
      </c>
    </row>
    <row r="3884" spans="1:30" x14ac:dyDescent="0.25">
      <c r="A3884" s="25">
        <v>1600860</v>
      </c>
      <c r="B3884" s="5">
        <v>42413</v>
      </c>
      <c r="C3884" s="6" t="s">
        <v>457</v>
      </c>
      <c r="D3884" s="6" t="s">
        <v>110</v>
      </c>
      <c r="E3884" s="6" t="s">
        <v>12</v>
      </c>
      <c r="F3884" s="6" t="s">
        <v>13</v>
      </c>
      <c r="G3884" s="6" t="s">
        <v>1008</v>
      </c>
      <c r="H3884" s="6" t="s">
        <v>14</v>
      </c>
      <c r="I3884" s="6" t="s">
        <v>1013</v>
      </c>
      <c r="J3884" s="6" t="s">
        <v>1034</v>
      </c>
      <c r="K3884" s="6" t="s">
        <v>1261</v>
      </c>
      <c r="L3884" s="6" t="s">
        <v>1265</v>
      </c>
      <c r="M3884" s="6" t="s">
        <v>1272</v>
      </c>
      <c r="N3884" s="5">
        <v>42416</v>
      </c>
      <c r="O3884" s="7">
        <v>109</v>
      </c>
      <c r="P3884" s="7">
        <v>260</v>
      </c>
      <c r="Q3884" s="7">
        <v>151</v>
      </c>
      <c r="R3884" s="6">
        <v>24</v>
      </c>
      <c r="S3884" s="7">
        <v>6240</v>
      </c>
      <c r="T3884" s="8">
        <v>0.05</v>
      </c>
      <c r="U3884" s="7">
        <v>312</v>
      </c>
      <c r="V3884" s="7">
        <v>5928</v>
      </c>
      <c r="W3884" s="7">
        <v>240</v>
      </c>
      <c r="X3884" s="7">
        <v>5567</v>
      </c>
      <c r="Y3884" s="9">
        <f>+DAY('TABLA PRINCIPAL'!$B3884)</f>
        <v>13</v>
      </c>
      <c r="Z3884" s="9">
        <f>+MONTH('TABLA PRINCIPAL'!$B3884)</f>
        <v>2</v>
      </c>
      <c r="AA3884" s="9">
        <f>+YEAR('TABLA PRINCIPAL'!$B3884)</f>
        <v>2016</v>
      </c>
      <c r="AB3884" s="22" t="str">
        <f>+IF(Ventas_Oficina[[#This Row],[Total del pedido]]&gt;=100000,"SI","NO")</f>
        <v>NO</v>
      </c>
      <c r="AC3884" s="22" t="str">
        <f>+_xlfn.XLOOKUP(Ventas_Oficina[[#This Row],[Nº de artículo]],AUXILIAR!A3882:A8800,AUXILIAR!D3882:D8800,"Error",0)</f>
        <v>Enviado a tiempo</v>
      </c>
      <c r="AD3884" s="22" t="str">
        <f>+IF(AND(Ventas_Oficina[[#This Row],[Total]]&gt;75000,Ventas_Oficina[[#This Row],[Envio a tiempo]]="Enviado a tiempo"),"Buena Venta","Venta Mala")</f>
        <v>Venta Mala</v>
      </c>
    </row>
    <row r="3885" spans="1:30" x14ac:dyDescent="0.25">
      <c r="A3885" s="26">
        <v>1600860</v>
      </c>
      <c r="B3885" s="10">
        <v>42446</v>
      </c>
      <c r="C3885" s="11" t="s">
        <v>228</v>
      </c>
      <c r="D3885" s="11" t="s">
        <v>189</v>
      </c>
      <c r="E3885" s="11" t="s">
        <v>4</v>
      </c>
      <c r="F3885" s="11" t="s">
        <v>5</v>
      </c>
      <c r="G3885" s="11" t="s">
        <v>1010</v>
      </c>
      <c r="H3885" s="11" t="s">
        <v>121</v>
      </c>
      <c r="I3885" s="11" t="s">
        <v>1014</v>
      </c>
      <c r="J3885" s="11" t="s">
        <v>1118</v>
      </c>
      <c r="K3885" s="11" t="s">
        <v>1262</v>
      </c>
      <c r="L3885" s="11" t="s">
        <v>1268</v>
      </c>
      <c r="M3885" s="11" t="s">
        <v>1272</v>
      </c>
      <c r="N3885" s="10">
        <v>42449</v>
      </c>
      <c r="O3885" s="12">
        <v>448</v>
      </c>
      <c r="P3885" s="12">
        <v>814</v>
      </c>
      <c r="Q3885" s="12">
        <v>366</v>
      </c>
      <c r="R3885" s="11">
        <v>45</v>
      </c>
      <c r="S3885" s="12">
        <v>36630</v>
      </c>
      <c r="T3885" s="13">
        <v>0.03</v>
      </c>
      <c r="U3885" s="12">
        <v>1098.8999999999999</v>
      </c>
      <c r="V3885" s="12">
        <v>35531.1</v>
      </c>
      <c r="W3885" s="12">
        <v>312</v>
      </c>
      <c r="X3885" s="12">
        <v>5513</v>
      </c>
      <c r="Y3885" s="14">
        <f>+DAY('TABLA PRINCIPAL'!$B3885)</f>
        <v>17</v>
      </c>
      <c r="Z3885" s="14">
        <f>+MONTH('TABLA PRINCIPAL'!$B3885)</f>
        <v>3</v>
      </c>
      <c r="AA3885" s="14">
        <f>+YEAR('TABLA PRINCIPAL'!$B3885)</f>
        <v>2016</v>
      </c>
      <c r="AB3885" s="22" t="str">
        <f>+IF(Ventas_Oficina[[#This Row],[Total del pedido]]&gt;=100000,"SI","NO")</f>
        <v>NO</v>
      </c>
      <c r="AC3885" s="22" t="str">
        <f>+_xlfn.XLOOKUP(Ventas_Oficina[[#This Row],[Nº de artículo]],AUXILIAR!A3883:A8801,AUXILIAR!D3883:D8801,"Error",0)</f>
        <v>Enviado a tiempo</v>
      </c>
      <c r="AD3885" s="22" t="str">
        <f>+IF(AND(Ventas_Oficina[[#This Row],[Total]]&gt;75000,Ventas_Oficina[[#This Row],[Envio a tiempo]]="Enviado a tiempo"),"Buena Venta","Venta Mala")</f>
        <v>Venta Mala</v>
      </c>
    </row>
    <row r="3886" spans="1:30" x14ac:dyDescent="0.25">
      <c r="A3886" s="25">
        <v>1600860</v>
      </c>
      <c r="B3886" s="5">
        <v>42251</v>
      </c>
      <c r="C3886" s="6" t="s">
        <v>902</v>
      </c>
      <c r="D3886" s="6" t="s">
        <v>308</v>
      </c>
      <c r="E3886" s="6" t="s">
        <v>4</v>
      </c>
      <c r="F3886" s="6" t="s">
        <v>5</v>
      </c>
      <c r="G3886" s="6" t="s">
        <v>1009</v>
      </c>
      <c r="H3886" s="6" t="s">
        <v>17</v>
      </c>
      <c r="I3886" s="6" t="s">
        <v>1014</v>
      </c>
      <c r="J3886" s="6" t="s">
        <v>1076</v>
      </c>
      <c r="K3886" s="6" t="s">
        <v>1262</v>
      </c>
      <c r="L3886" s="6" t="s">
        <v>1266</v>
      </c>
      <c r="M3886" s="6" t="s">
        <v>1272</v>
      </c>
      <c r="N3886" s="5">
        <v>42253</v>
      </c>
      <c r="O3886" s="7">
        <v>218</v>
      </c>
      <c r="P3886" s="7">
        <v>352</v>
      </c>
      <c r="Q3886" s="7">
        <v>134</v>
      </c>
      <c r="R3886" s="6">
        <v>21</v>
      </c>
      <c r="S3886" s="7">
        <v>7392</v>
      </c>
      <c r="T3886" s="8">
        <v>0.01</v>
      </c>
      <c r="U3886" s="7">
        <v>73.92</v>
      </c>
      <c r="V3886" s="7">
        <v>7318.08</v>
      </c>
      <c r="W3886" s="7">
        <v>683</v>
      </c>
      <c r="X3886" s="7">
        <v>7418</v>
      </c>
      <c r="Y3886" s="9">
        <f>+DAY('TABLA PRINCIPAL'!$B3886)</f>
        <v>4</v>
      </c>
      <c r="Z3886" s="9">
        <f>+MONTH('TABLA PRINCIPAL'!$B3886)</f>
        <v>9</v>
      </c>
      <c r="AA3886" s="9">
        <f>+YEAR('TABLA PRINCIPAL'!$B3886)</f>
        <v>2015</v>
      </c>
      <c r="AB3886" s="22" t="str">
        <f>+IF(Ventas_Oficina[[#This Row],[Total del pedido]]&gt;=100000,"SI","NO")</f>
        <v>NO</v>
      </c>
      <c r="AC3886" s="22" t="str">
        <f>+_xlfn.XLOOKUP(Ventas_Oficina[[#This Row],[Nº de artículo]],AUXILIAR!A3884:A8802,AUXILIAR!D3884:D8802,"Error",0)</f>
        <v>Enviado a tiempo</v>
      </c>
      <c r="AD3886" s="22" t="str">
        <f>+IF(AND(Ventas_Oficina[[#This Row],[Total]]&gt;75000,Ventas_Oficina[[#This Row],[Envio a tiempo]]="Enviado a tiempo"),"Buena Venta","Venta Mala")</f>
        <v>Venta Mala</v>
      </c>
    </row>
    <row r="3887" spans="1:30" x14ac:dyDescent="0.25">
      <c r="A3887" s="26">
        <v>1601225</v>
      </c>
      <c r="B3887" s="10">
        <v>42606</v>
      </c>
      <c r="C3887" s="11" t="s">
        <v>288</v>
      </c>
      <c r="D3887" s="11" t="s">
        <v>133</v>
      </c>
      <c r="E3887" s="11" t="s">
        <v>12</v>
      </c>
      <c r="F3887" s="11" t="s">
        <v>13</v>
      </c>
      <c r="G3887" s="11" t="s">
        <v>1008</v>
      </c>
      <c r="H3887" s="11" t="s">
        <v>42</v>
      </c>
      <c r="I3887" s="11" t="s">
        <v>1012</v>
      </c>
      <c r="J3887" s="11" t="s">
        <v>1080</v>
      </c>
      <c r="K3887" s="11" t="s">
        <v>1261</v>
      </c>
      <c r="L3887" s="11" t="s">
        <v>1265</v>
      </c>
      <c r="M3887" s="11" t="s">
        <v>1272</v>
      </c>
      <c r="N3887" s="10">
        <v>42607</v>
      </c>
      <c r="O3887" s="12">
        <v>350</v>
      </c>
      <c r="P3887" s="12">
        <v>574</v>
      </c>
      <c r="Q3887" s="12">
        <v>224</v>
      </c>
      <c r="R3887" s="11">
        <v>25</v>
      </c>
      <c r="S3887" s="12">
        <v>14350</v>
      </c>
      <c r="T3887" s="13">
        <v>0.04</v>
      </c>
      <c r="U3887" s="12">
        <v>574</v>
      </c>
      <c r="V3887" s="12">
        <v>13776</v>
      </c>
      <c r="W3887" s="12">
        <v>501</v>
      </c>
      <c r="X3887" s="12">
        <v>23126</v>
      </c>
      <c r="Y3887" s="14">
        <f>+DAY('TABLA PRINCIPAL'!$B3887)</f>
        <v>24</v>
      </c>
      <c r="Z3887" s="14">
        <f>+MONTH('TABLA PRINCIPAL'!$B3887)</f>
        <v>8</v>
      </c>
      <c r="AA3887" s="14">
        <f>+YEAR('TABLA PRINCIPAL'!$B3887)</f>
        <v>2016</v>
      </c>
      <c r="AB3887" s="22" t="str">
        <f>+IF(Ventas_Oficina[[#This Row],[Total del pedido]]&gt;=100000,"SI","NO")</f>
        <v>NO</v>
      </c>
      <c r="AC3887" s="22" t="str">
        <f>+_xlfn.XLOOKUP(Ventas_Oficina[[#This Row],[Nº de artículo]],AUXILIAR!A3885:A8803,AUXILIAR!D3885:D8803,"Error",0)</f>
        <v>No enviado a tiempo</v>
      </c>
      <c r="AD3887" s="22" t="str">
        <f>+IF(AND(Ventas_Oficina[[#This Row],[Total]]&gt;75000,Ventas_Oficina[[#This Row],[Envio a tiempo]]="Enviado a tiempo"),"Buena Venta","Venta Mala")</f>
        <v>Venta Mala</v>
      </c>
    </row>
    <row r="3888" spans="1:30" x14ac:dyDescent="0.25">
      <c r="A3888" s="25">
        <v>1601225</v>
      </c>
      <c r="B3888" s="5">
        <v>42535</v>
      </c>
      <c r="C3888" s="6" t="s">
        <v>886</v>
      </c>
      <c r="D3888" s="6" t="s">
        <v>62</v>
      </c>
      <c r="E3888" s="6" t="s">
        <v>4</v>
      </c>
      <c r="F3888" s="6" t="s">
        <v>5</v>
      </c>
      <c r="G3888" s="6" t="s">
        <v>1008</v>
      </c>
      <c r="H3888" s="6" t="s">
        <v>27</v>
      </c>
      <c r="I3888" s="6" t="s">
        <v>1016</v>
      </c>
      <c r="J3888" s="6" t="s">
        <v>1102</v>
      </c>
      <c r="K3888" s="6" t="s">
        <v>1261</v>
      </c>
      <c r="L3888" s="6" t="s">
        <v>1265</v>
      </c>
      <c r="M3888" s="6" t="s">
        <v>1272</v>
      </c>
      <c r="N3888" s="5">
        <v>42535</v>
      </c>
      <c r="O3888" s="7">
        <v>290</v>
      </c>
      <c r="P3888" s="7">
        <v>476</v>
      </c>
      <c r="Q3888" s="7">
        <v>186</v>
      </c>
      <c r="R3888" s="6">
        <v>7</v>
      </c>
      <c r="S3888" s="7">
        <v>3332</v>
      </c>
      <c r="T3888" s="8">
        <v>0.01</v>
      </c>
      <c r="U3888" s="7">
        <v>33.32</v>
      </c>
      <c r="V3888" s="7">
        <v>3298.68</v>
      </c>
      <c r="W3888" s="7">
        <v>88</v>
      </c>
      <c r="X3888" s="7">
        <v>25178</v>
      </c>
      <c r="Y3888" s="9">
        <f>+DAY('TABLA PRINCIPAL'!$B3888)</f>
        <v>14</v>
      </c>
      <c r="Z3888" s="9">
        <f>+MONTH('TABLA PRINCIPAL'!$B3888)</f>
        <v>6</v>
      </c>
      <c r="AA3888" s="9">
        <f>+YEAR('TABLA PRINCIPAL'!$B3888)</f>
        <v>2016</v>
      </c>
      <c r="AB3888" s="22" t="str">
        <f>+IF(Ventas_Oficina[[#This Row],[Total del pedido]]&gt;=100000,"SI","NO")</f>
        <v>NO</v>
      </c>
      <c r="AC3888" s="22" t="str">
        <f>+_xlfn.XLOOKUP(Ventas_Oficina[[#This Row],[Nº de artículo]],AUXILIAR!A3886:A8804,AUXILIAR!D3886:D8804,"Error",0)</f>
        <v>No enviado a tiempo</v>
      </c>
      <c r="AD3888" s="22" t="str">
        <f>+IF(AND(Ventas_Oficina[[#This Row],[Total]]&gt;75000,Ventas_Oficina[[#This Row],[Envio a tiempo]]="Enviado a tiempo"),"Buena Venta","Venta Mala")</f>
        <v>Venta Mala</v>
      </c>
    </row>
    <row r="3889" spans="1:30" x14ac:dyDescent="0.25">
      <c r="A3889" s="26">
        <v>1601225</v>
      </c>
      <c r="B3889" s="10">
        <v>42600</v>
      </c>
      <c r="C3889" s="11" t="s">
        <v>420</v>
      </c>
      <c r="D3889" s="11" t="s">
        <v>36</v>
      </c>
      <c r="E3889" s="11" t="s">
        <v>12</v>
      </c>
      <c r="F3889" s="11" t="s">
        <v>13</v>
      </c>
      <c r="G3889" s="11" t="s">
        <v>1008</v>
      </c>
      <c r="H3889" s="11" t="s">
        <v>14</v>
      </c>
      <c r="I3889" s="11" t="s">
        <v>1012</v>
      </c>
      <c r="J3889" s="11" t="s">
        <v>1089</v>
      </c>
      <c r="K3889" s="11" t="s">
        <v>1261</v>
      </c>
      <c r="L3889" s="11" t="s">
        <v>1265</v>
      </c>
      <c r="M3889" s="11" t="s">
        <v>1272</v>
      </c>
      <c r="N3889" s="10">
        <v>42604</v>
      </c>
      <c r="O3889" s="12">
        <v>176</v>
      </c>
      <c r="P3889" s="12">
        <v>338</v>
      </c>
      <c r="Q3889" s="12">
        <v>162</v>
      </c>
      <c r="R3889" s="11">
        <v>19</v>
      </c>
      <c r="S3889" s="12">
        <v>6422</v>
      </c>
      <c r="T3889" s="13">
        <v>0</v>
      </c>
      <c r="U3889" s="12">
        <v>0</v>
      </c>
      <c r="V3889" s="12">
        <v>6422</v>
      </c>
      <c r="W3889" s="12">
        <v>85</v>
      </c>
      <c r="X3889" s="12">
        <v>4903</v>
      </c>
      <c r="Y3889" s="14">
        <f>+DAY('TABLA PRINCIPAL'!$B3889)</f>
        <v>18</v>
      </c>
      <c r="Z3889" s="14">
        <f>+MONTH('TABLA PRINCIPAL'!$B3889)</f>
        <v>8</v>
      </c>
      <c r="AA3889" s="14">
        <f>+YEAR('TABLA PRINCIPAL'!$B3889)</f>
        <v>2016</v>
      </c>
      <c r="AB3889" s="22" t="str">
        <f>+IF(Ventas_Oficina[[#This Row],[Total del pedido]]&gt;=100000,"SI","NO")</f>
        <v>NO</v>
      </c>
      <c r="AC3889" s="22" t="str">
        <f>+_xlfn.XLOOKUP(Ventas_Oficina[[#This Row],[Nº de artículo]],AUXILIAR!A3887:A8805,AUXILIAR!D3887:D8805,"Error",0)</f>
        <v>No enviado a tiempo</v>
      </c>
      <c r="AD3889" s="22" t="str">
        <f>+IF(AND(Ventas_Oficina[[#This Row],[Total]]&gt;75000,Ventas_Oficina[[#This Row],[Envio a tiempo]]="Enviado a tiempo"),"Buena Venta","Venta Mala")</f>
        <v>Venta Mala</v>
      </c>
    </row>
    <row r="3890" spans="1:30" x14ac:dyDescent="0.25">
      <c r="A3890" s="25">
        <v>1601225</v>
      </c>
      <c r="B3890" s="5">
        <v>42455</v>
      </c>
      <c r="C3890" s="6" t="s">
        <v>231</v>
      </c>
      <c r="D3890" s="6" t="s">
        <v>71</v>
      </c>
      <c r="E3890" s="6" t="s">
        <v>4</v>
      </c>
      <c r="F3890" s="6" t="s">
        <v>5</v>
      </c>
      <c r="G3890" s="6" t="s">
        <v>1009</v>
      </c>
      <c r="H3890" s="6" t="s">
        <v>17</v>
      </c>
      <c r="I3890" s="6" t="s">
        <v>1015</v>
      </c>
      <c r="J3890" s="6" t="s">
        <v>1122</v>
      </c>
      <c r="K3890" s="6" t="s">
        <v>1261</v>
      </c>
      <c r="L3890" s="6" t="s">
        <v>1265</v>
      </c>
      <c r="M3890" s="6" t="s">
        <v>1272</v>
      </c>
      <c r="N3890" s="5">
        <v>42457</v>
      </c>
      <c r="O3890" s="7">
        <v>437</v>
      </c>
      <c r="P3890" s="7">
        <v>911</v>
      </c>
      <c r="Q3890" s="7">
        <v>474</v>
      </c>
      <c r="R3890" s="6">
        <v>8</v>
      </c>
      <c r="S3890" s="7">
        <v>7288</v>
      </c>
      <c r="T3890" s="8">
        <v>0.09</v>
      </c>
      <c r="U3890" s="7">
        <v>655.92</v>
      </c>
      <c r="V3890" s="7">
        <v>6632.08</v>
      </c>
      <c r="W3890" s="7">
        <v>225</v>
      </c>
      <c r="X3890" s="7">
        <v>14976</v>
      </c>
      <c r="Y3890" s="9">
        <f>+DAY('TABLA PRINCIPAL'!$B3890)</f>
        <v>26</v>
      </c>
      <c r="Z3890" s="9">
        <f>+MONTH('TABLA PRINCIPAL'!$B3890)</f>
        <v>3</v>
      </c>
      <c r="AA3890" s="9">
        <f>+YEAR('TABLA PRINCIPAL'!$B3890)</f>
        <v>2016</v>
      </c>
      <c r="AB3890" s="22" t="str">
        <f>+IF(Ventas_Oficina[[#This Row],[Total del pedido]]&gt;=100000,"SI","NO")</f>
        <v>NO</v>
      </c>
      <c r="AC3890" s="22" t="str">
        <f>+_xlfn.XLOOKUP(Ventas_Oficina[[#This Row],[Nº de artículo]],AUXILIAR!A3888:A8806,AUXILIAR!D3888:D8806,"Error",0)</f>
        <v>Enviado a tiempo</v>
      </c>
      <c r="AD3890" s="22" t="str">
        <f>+IF(AND(Ventas_Oficina[[#This Row],[Total]]&gt;75000,Ventas_Oficina[[#This Row],[Envio a tiempo]]="Enviado a tiempo"),"Buena Venta","Venta Mala")</f>
        <v>Venta Mala</v>
      </c>
    </row>
    <row r="3891" spans="1:30" x14ac:dyDescent="0.25">
      <c r="A3891" s="26">
        <v>1601591</v>
      </c>
      <c r="B3891" s="10">
        <v>42495</v>
      </c>
      <c r="C3891" s="11" t="s">
        <v>828</v>
      </c>
      <c r="D3891" s="11" t="s">
        <v>81</v>
      </c>
      <c r="E3891" s="11" t="s">
        <v>4</v>
      </c>
      <c r="F3891" s="11" t="s">
        <v>5</v>
      </c>
      <c r="G3891" s="11" t="s">
        <v>1008</v>
      </c>
      <c r="H3891" s="11" t="s">
        <v>34</v>
      </c>
      <c r="I3891" s="11" t="s">
        <v>1012</v>
      </c>
      <c r="J3891" s="11" t="s">
        <v>1069</v>
      </c>
      <c r="K3891" s="11" t="s">
        <v>1262</v>
      </c>
      <c r="L3891" s="11" t="s">
        <v>1268</v>
      </c>
      <c r="M3891" s="11" t="s">
        <v>1272</v>
      </c>
      <c r="N3891" s="10">
        <v>42497</v>
      </c>
      <c r="O3891" s="12">
        <v>192</v>
      </c>
      <c r="P3891" s="12">
        <v>326</v>
      </c>
      <c r="Q3891" s="12">
        <v>134</v>
      </c>
      <c r="R3891" s="11">
        <v>3</v>
      </c>
      <c r="S3891" s="12">
        <v>978</v>
      </c>
      <c r="T3891" s="13">
        <v>0.01</v>
      </c>
      <c r="U3891" s="12">
        <v>9.7799999999999994</v>
      </c>
      <c r="V3891" s="12">
        <v>968.22</v>
      </c>
      <c r="W3891" s="12">
        <v>186</v>
      </c>
      <c r="X3891" s="12">
        <v>7118</v>
      </c>
      <c r="Y3891" s="14">
        <f>+DAY('TABLA PRINCIPAL'!$B3891)</f>
        <v>5</v>
      </c>
      <c r="Z3891" s="14">
        <f>+MONTH('TABLA PRINCIPAL'!$B3891)</f>
        <v>5</v>
      </c>
      <c r="AA3891" s="14">
        <f>+YEAR('TABLA PRINCIPAL'!$B3891)</f>
        <v>2016</v>
      </c>
      <c r="AB3891" s="22" t="str">
        <f>+IF(Ventas_Oficina[[#This Row],[Total del pedido]]&gt;=100000,"SI","NO")</f>
        <v>NO</v>
      </c>
      <c r="AC3891" s="22" t="str">
        <f>+_xlfn.XLOOKUP(Ventas_Oficina[[#This Row],[Nº de artículo]],AUXILIAR!A3889:A8807,AUXILIAR!D3889:D8807,"Error",0)</f>
        <v>Enviado a tiempo</v>
      </c>
      <c r="AD3891" s="22" t="str">
        <f>+IF(AND(Ventas_Oficina[[#This Row],[Total]]&gt;75000,Ventas_Oficina[[#This Row],[Envio a tiempo]]="Enviado a tiempo"),"Buena Venta","Venta Mala")</f>
        <v>Venta Mala</v>
      </c>
    </row>
    <row r="3892" spans="1:30" x14ac:dyDescent="0.25">
      <c r="A3892" s="25">
        <v>1601591</v>
      </c>
      <c r="B3892" s="5">
        <v>42275</v>
      </c>
      <c r="C3892" s="6" t="s">
        <v>430</v>
      </c>
      <c r="D3892" s="6" t="s">
        <v>19</v>
      </c>
      <c r="E3892" s="6" t="s">
        <v>4</v>
      </c>
      <c r="F3892" s="6" t="s">
        <v>5</v>
      </c>
      <c r="G3892" s="6" t="s">
        <v>1008</v>
      </c>
      <c r="H3892" s="6" t="s">
        <v>6</v>
      </c>
      <c r="I3892" s="6" t="s">
        <v>1014</v>
      </c>
      <c r="J3892" s="6" t="s">
        <v>1048</v>
      </c>
      <c r="K3892" s="6" t="s">
        <v>1261</v>
      </c>
      <c r="L3892" s="6" t="s">
        <v>1265</v>
      </c>
      <c r="M3892" s="6" t="s">
        <v>1272</v>
      </c>
      <c r="N3892" s="5">
        <v>42277</v>
      </c>
      <c r="O3892" s="7">
        <v>298</v>
      </c>
      <c r="P3892" s="7">
        <v>584</v>
      </c>
      <c r="Q3892" s="7">
        <v>286</v>
      </c>
      <c r="R3892" s="6">
        <v>6</v>
      </c>
      <c r="S3892" s="7">
        <v>3504</v>
      </c>
      <c r="T3892" s="8">
        <v>0.08</v>
      </c>
      <c r="U3892" s="7">
        <v>280.32</v>
      </c>
      <c r="V3892" s="7">
        <v>3223.68</v>
      </c>
      <c r="W3892" s="7">
        <v>83</v>
      </c>
      <c r="X3892" s="7">
        <v>4364</v>
      </c>
      <c r="Y3892" s="9">
        <f>+DAY('TABLA PRINCIPAL'!$B3892)</f>
        <v>28</v>
      </c>
      <c r="Z3892" s="9">
        <f>+MONTH('TABLA PRINCIPAL'!$B3892)</f>
        <v>9</v>
      </c>
      <c r="AA3892" s="9">
        <f>+YEAR('TABLA PRINCIPAL'!$B3892)</f>
        <v>2015</v>
      </c>
      <c r="AB3892" s="22" t="str">
        <f>+IF(Ventas_Oficina[[#This Row],[Total del pedido]]&gt;=100000,"SI","NO")</f>
        <v>NO</v>
      </c>
      <c r="AC3892" s="22" t="str">
        <f>+_xlfn.XLOOKUP(Ventas_Oficina[[#This Row],[Nº de artículo]],AUXILIAR!A3890:A8808,AUXILIAR!D3890:D8808,"Error",0)</f>
        <v>Enviado a tiempo</v>
      </c>
      <c r="AD3892" s="22" t="str">
        <f>+IF(AND(Ventas_Oficina[[#This Row],[Total]]&gt;75000,Ventas_Oficina[[#This Row],[Envio a tiempo]]="Enviado a tiempo"),"Buena Venta","Venta Mala")</f>
        <v>Venta Mala</v>
      </c>
    </row>
    <row r="3893" spans="1:30" x14ac:dyDescent="0.25">
      <c r="A3893" s="26">
        <v>1601591</v>
      </c>
      <c r="B3893" s="10">
        <v>42536</v>
      </c>
      <c r="C3893" s="11" t="s">
        <v>499</v>
      </c>
      <c r="D3893" s="11" t="s">
        <v>71</v>
      </c>
      <c r="E3893" s="11" t="s">
        <v>4</v>
      </c>
      <c r="F3893" s="11" t="s">
        <v>5</v>
      </c>
      <c r="G3893" s="11" t="s">
        <v>1008</v>
      </c>
      <c r="H3893" s="11" t="s">
        <v>17</v>
      </c>
      <c r="I3893" s="11" t="s">
        <v>1015</v>
      </c>
      <c r="J3893" s="11" t="s">
        <v>1064</v>
      </c>
      <c r="K3893" s="11" t="s">
        <v>1261</v>
      </c>
      <c r="L3893" s="11" t="s">
        <v>1266</v>
      </c>
      <c r="M3893" s="11" t="s">
        <v>1272</v>
      </c>
      <c r="N3893" s="10">
        <v>42538</v>
      </c>
      <c r="O3893" s="12">
        <v>365</v>
      </c>
      <c r="P3893" s="12">
        <v>598</v>
      </c>
      <c r="Q3893" s="12">
        <v>233</v>
      </c>
      <c r="R3893" s="11">
        <v>25</v>
      </c>
      <c r="S3893" s="12">
        <v>14950</v>
      </c>
      <c r="T3893" s="13">
        <v>0.01</v>
      </c>
      <c r="U3893" s="12">
        <v>149.5</v>
      </c>
      <c r="V3893" s="12">
        <v>14800.5</v>
      </c>
      <c r="W3893" s="12">
        <v>149</v>
      </c>
      <c r="X3893" s="12">
        <v>23154</v>
      </c>
      <c r="Y3893" s="14">
        <f>+DAY('TABLA PRINCIPAL'!$B3893)</f>
        <v>15</v>
      </c>
      <c r="Z3893" s="14">
        <f>+MONTH('TABLA PRINCIPAL'!$B3893)</f>
        <v>6</v>
      </c>
      <c r="AA3893" s="14">
        <f>+YEAR('TABLA PRINCIPAL'!$B3893)</f>
        <v>2016</v>
      </c>
      <c r="AB3893" s="22" t="str">
        <f>+IF(Ventas_Oficina[[#This Row],[Total del pedido]]&gt;=100000,"SI","NO")</f>
        <v>NO</v>
      </c>
      <c r="AC3893" s="22" t="str">
        <f>+_xlfn.XLOOKUP(Ventas_Oficina[[#This Row],[Nº de artículo]],AUXILIAR!A3891:A8809,AUXILIAR!D3891:D8809,"Error",0)</f>
        <v>Enviado a tiempo</v>
      </c>
      <c r="AD3893" s="22" t="str">
        <f>+IF(AND(Ventas_Oficina[[#This Row],[Total]]&gt;75000,Ventas_Oficina[[#This Row],[Envio a tiempo]]="Enviado a tiempo"),"Buena Venta","Venta Mala")</f>
        <v>Venta Mala</v>
      </c>
    </row>
    <row r="3894" spans="1:30" x14ac:dyDescent="0.25">
      <c r="A3894" s="25">
        <v>1601591</v>
      </c>
      <c r="B3894" s="5">
        <v>42499</v>
      </c>
      <c r="C3894" s="6" t="s">
        <v>51</v>
      </c>
      <c r="D3894" s="6" t="s">
        <v>52</v>
      </c>
      <c r="E3894" s="6" t="s">
        <v>4</v>
      </c>
      <c r="F3894" s="6" t="s">
        <v>5</v>
      </c>
      <c r="G3894" s="6" t="s">
        <v>1008</v>
      </c>
      <c r="H3894" s="6" t="s">
        <v>53</v>
      </c>
      <c r="I3894" s="6" t="s">
        <v>1015</v>
      </c>
      <c r="J3894" s="6" t="s">
        <v>1117</v>
      </c>
      <c r="K3894" s="6" t="s">
        <v>1261</v>
      </c>
      <c r="L3894" s="6" t="s">
        <v>1265</v>
      </c>
      <c r="M3894" s="6" t="s">
        <v>1272</v>
      </c>
      <c r="N3894" s="5">
        <v>42501</v>
      </c>
      <c r="O3894" s="7">
        <v>352</v>
      </c>
      <c r="P3894" s="7">
        <v>558</v>
      </c>
      <c r="Q3894" s="7">
        <v>206</v>
      </c>
      <c r="R3894" s="6">
        <v>34</v>
      </c>
      <c r="S3894" s="7">
        <v>18972</v>
      </c>
      <c r="T3894" s="8">
        <v>0.06</v>
      </c>
      <c r="U3894" s="7">
        <v>1138.32</v>
      </c>
      <c r="V3894" s="7">
        <v>17833.68</v>
      </c>
      <c r="W3894" s="7">
        <v>299</v>
      </c>
      <c r="X3894" s="7">
        <v>7118</v>
      </c>
      <c r="Y3894" s="9">
        <f>+DAY('TABLA PRINCIPAL'!$B3894)</f>
        <v>9</v>
      </c>
      <c r="Z3894" s="9">
        <f>+MONTH('TABLA PRINCIPAL'!$B3894)</f>
        <v>5</v>
      </c>
      <c r="AA3894" s="9">
        <f>+YEAR('TABLA PRINCIPAL'!$B3894)</f>
        <v>2016</v>
      </c>
      <c r="AB3894" s="22" t="str">
        <f>+IF(Ventas_Oficina[[#This Row],[Total del pedido]]&gt;=100000,"SI","NO")</f>
        <v>NO</v>
      </c>
      <c r="AC3894" s="22" t="str">
        <f>+_xlfn.XLOOKUP(Ventas_Oficina[[#This Row],[Nº de artículo]],AUXILIAR!A3892:A8810,AUXILIAR!D3892:D8810,"Error",0)</f>
        <v>Enviado a tiempo</v>
      </c>
      <c r="AD3894" s="22" t="str">
        <f>+IF(AND(Ventas_Oficina[[#This Row],[Total]]&gt;75000,Ventas_Oficina[[#This Row],[Envio a tiempo]]="Enviado a tiempo"),"Buena Venta","Venta Mala")</f>
        <v>Venta Mala</v>
      </c>
    </row>
    <row r="3895" spans="1:30" x14ac:dyDescent="0.25">
      <c r="A3895" s="26">
        <v>1601956</v>
      </c>
      <c r="B3895" s="10">
        <v>42455</v>
      </c>
      <c r="C3895" s="11" t="s">
        <v>231</v>
      </c>
      <c r="D3895" s="11" t="s">
        <v>71</v>
      </c>
      <c r="E3895" s="11" t="s">
        <v>4</v>
      </c>
      <c r="F3895" s="11" t="s">
        <v>5</v>
      </c>
      <c r="G3895" s="11" t="s">
        <v>1008</v>
      </c>
      <c r="H3895" s="11" t="s">
        <v>17</v>
      </c>
      <c r="I3895" s="11" t="s">
        <v>1013</v>
      </c>
      <c r="J3895" s="11" t="s">
        <v>1019</v>
      </c>
      <c r="K3895" s="11" t="s">
        <v>1261</v>
      </c>
      <c r="L3895" s="11" t="s">
        <v>1265</v>
      </c>
      <c r="M3895" s="11" t="s">
        <v>1272</v>
      </c>
      <c r="N3895" s="10">
        <v>42457</v>
      </c>
      <c r="O3895" s="12">
        <v>24</v>
      </c>
      <c r="P3895" s="12">
        <v>126</v>
      </c>
      <c r="Q3895" s="12">
        <v>102</v>
      </c>
      <c r="R3895" s="11">
        <v>46</v>
      </c>
      <c r="S3895" s="12">
        <v>5796</v>
      </c>
      <c r="T3895" s="13">
        <v>0.02</v>
      </c>
      <c r="U3895" s="12">
        <v>115.92</v>
      </c>
      <c r="V3895" s="12">
        <v>5680.08</v>
      </c>
      <c r="W3895" s="12">
        <v>70</v>
      </c>
      <c r="X3895" s="12">
        <v>2205</v>
      </c>
      <c r="Y3895" s="14">
        <f>+DAY('TABLA PRINCIPAL'!$B3895)</f>
        <v>26</v>
      </c>
      <c r="Z3895" s="14">
        <f>+MONTH('TABLA PRINCIPAL'!$B3895)</f>
        <v>3</v>
      </c>
      <c r="AA3895" s="14">
        <f>+YEAR('TABLA PRINCIPAL'!$B3895)</f>
        <v>2016</v>
      </c>
      <c r="AB3895" s="22" t="str">
        <f>+IF(Ventas_Oficina[[#This Row],[Total del pedido]]&gt;=100000,"SI","NO")</f>
        <v>NO</v>
      </c>
      <c r="AC3895" s="22" t="str">
        <f>+_xlfn.XLOOKUP(Ventas_Oficina[[#This Row],[Nº de artículo]],AUXILIAR!A3893:A8811,AUXILIAR!D3893:D8811,"Error",0)</f>
        <v>Enviado a tiempo</v>
      </c>
      <c r="AD3895" s="22" t="str">
        <f>+IF(AND(Ventas_Oficina[[#This Row],[Total]]&gt;75000,Ventas_Oficina[[#This Row],[Envio a tiempo]]="Enviado a tiempo"),"Buena Venta","Venta Mala")</f>
        <v>Venta Mala</v>
      </c>
    </row>
    <row r="3896" spans="1:30" x14ac:dyDescent="0.25">
      <c r="A3896" s="25">
        <v>1601956</v>
      </c>
      <c r="B3896" s="5">
        <v>42677</v>
      </c>
      <c r="C3896" s="6" t="s">
        <v>490</v>
      </c>
      <c r="D3896" s="6" t="s">
        <v>3</v>
      </c>
      <c r="E3896" s="6" t="s">
        <v>4</v>
      </c>
      <c r="F3896" s="6" t="s">
        <v>5</v>
      </c>
      <c r="G3896" s="6" t="s">
        <v>1009</v>
      </c>
      <c r="H3896" s="6" t="s">
        <v>6</v>
      </c>
      <c r="I3896" s="6" t="s">
        <v>1015</v>
      </c>
      <c r="J3896" s="6" t="s">
        <v>1046</v>
      </c>
      <c r="K3896" s="6" t="s">
        <v>1262</v>
      </c>
      <c r="L3896" s="6" t="s">
        <v>1265</v>
      </c>
      <c r="M3896" s="6" t="s">
        <v>1272</v>
      </c>
      <c r="N3896" s="5">
        <v>42678</v>
      </c>
      <c r="O3896" s="7">
        <v>519</v>
      </c>
      <c r="P3896" s="7">
        <v>1298</v>
      </c>
      <c r="Q3896" s="7">
        <v>779</v>
      </c>
      <c r="R3896" s="6">
        <v>37</v>
      </c>
      <c r="S3896" s="7">
        <v>48026</v>
      </c>
      <c r="T3896" s="8">
        <v>0.03</v>
      </c>
      <c r="U3896" s="7">
        <v>1440.78</v>
      </c>
      <c r="V3896" s="7">
        <v>46585.22</v>
      </c>
      <c r="W3896" s="7">
        <v>314</v>
      </c>
      <c r="X3896" s="7">
        <v>21136</v>
      </c>
      <c r="Y3896" s="9">
        <f>+DAY('TABLA PRINCIPAL'!$B3896)</f>
        <v>3</v>
      </c>
      <c r="Z3896" s="9">
        <f>+MONTH('TABLA PRINCIPAL'!$B3896)</f>
        <v>11</v>
      </c>
      <c r="AA3896" s="9">
        <f>+YEAR('TABLA PRINCIPAL'!$B3896)</f>
        <v>2016</v>
      </c>
      <c r="AB3896" s="22" t="str">
        <f>+IF(Ventas_Oficina[[#This Row],[Total del pedido]]&gt;=100000,"SI","NO")</f>
        <v>NO</v>
      </c>
      <c r="AC3896" s="22" t="str">
        <f>+_xlfn.XLOOKUP(Ventas_Oficina[[#This Row],[Nº de artículo]],AUXILIAR!A3894:A8812,AUXILIAR!D3894:D8812,"Error",0)</f>
        <v>Enviado a tiempo</v>
      </c>
      <c r="AD3896" s="22" t="str">
        <f>+IF(AND(Ventas_Oficina[[#This Row],[Total]]&gt;75000,Ventas_Oficina[[#This Row],[Envio a tiempo]]="Enviado a tiempo"),"Buena Venta","Venta Mala")</f>
        <v>Venta Mala</v>
      </c>
    </row>
    <row r="3897" spans="1:30" x14ac:dyDescent="0.25">
      <c r="A3897" s="26">
        <v>1601956</v>
      </c>
      <c r="B3897" s="10">
        <v>41500</v>
      </c>
      <c r="C3897" s="11" t="s">
        <v>227</v>
      </c>
      <c r="D3897" s="11" t="s">
        <v>26</v>
      </c>
      <c r="E3897" s="11" t="s">
        <v>4</v>
      </c>
      <c r="F3897" s="11" t="s">
        <v>5</v>
      </c>
      <c r="G3897" s="11" t="s">
        <v>1010</v>
      </c>
      <c r="H3897" s="11" t="s">
        <v>27</v>
      </c>
      <c r="I3897" s="11" t="s">
        <v>1016</v>
      </c>
      <c r="J3897" s="11" t="s">
        <v>1097</v>
      </c>
      <c r="K3897" s="11" t="s">
        <v>1261</v>
      </c>
      <c r="L3897" s="11" t="s">
        <v>1267</v>
      </c>
      <c r="M3897" s="11" t="s">
        <v>1272</v>
      </c>
      <c r="N3897" s="10">
        <v>41509</v>
      </c>
      <c r="O3897" s="12">
        <v>133</v>
      </c>
      <c r="P3897" s="12">
        <v>208</v>
      </c>
      <c r="Q3897" s="12">
        <v>75</v>
      </c>
      <c r="R3897" s="11">
        <v>50</v>
      </c>
      <c r="S3897" s="12">
        <v>10400</v>
      </c>
      <c r="T3897" s="13">
        <v>0.09</v>
      </c>
      <c r="U3897" s="12">
        <v>936</v>
      </c>
      <c r="V3897" s="12">
        <v>9464</v>
      </c>
      <c r="W3897" s="12">
        <v>149</v>
      </c>
      <c r="X3897" s="12">
        <v>3456</v>
      </c>
      <c r="Y3897" s="14">
        <f>+DAY('TABLA PRINCIPAL'!$B3897)</f>
        <v>14</v>
      </c>
      <c r="Z3897" s="14">
        <f>+MONTH('TABLA PRINCIPAL'!$B3897)</f>
        <v>8</v>
      </c>
      <c r="AA3897" s="14">
        <f>+YEAR('TABLA PRINCIPAL'!$B3897)</f>
        <v>2013</v>
      </c>
      <c r="AB3897" s="22" t="str">
        <f>+IF(Ventas_Oficina[[#This Row],[Total del pedido]]&gt;=100000,"SI","NO")</f>
        <v>NO</v>
      </c>
      <c r="AC3897" s="22" t="str">
        <f>+_xlfn.XLOOKUP(Ventas_Oficina[[#This Row],[Nº de artículo]],AUXILIAR!A3895:A8813,AUXILIAR!D3895:D8813,"Error",0)</f>
        <v>No enviado a tiempo</v>
      </c>
      <c r="AD3897" s="22" t="str">
        <f>+IF(AND(Ventas_Oficina[[#This Row],[Total]]&gt;75000,Ventas_Oficina[[#This Row],[Envio a tiempo]]="Enviado a tiempo"),"Buena Venta","Venta Mala")</f>
        <v>Venta Mala</v>
      </c>
    </row>
    <row r="3898" spans="1:30" x14ac:dyDescent="0.25">
      <c r="A3898" s="25">
        <v>1602686</v>
      </c>
      <c r="B3898" s="5">
        <v>42457</v>
      </c>
      <c r="C3898" s="6" t="s">
        <v>682</v>
      </c>
      <c r="D3898" s="6" t="s">
        <v>400</v>
      </c>
      <c r="E3898" s="6" t="s">
        <v>4</v>
      </c>
      <c r="F3898" s="6" t="s">
        <v>5</v>
      </c>
      <c r="G3898" s="6" t="s">
        <v>1008</v>
      </c>
      <c r="H3898" s="6" t="s">
        <v>53</v>
      </c>
      <c r="I3898" s="6" t="s">
        <v>1013</v>
      </c>
      <c r="J3898" s="6" t="s">
        <v>1037</v>
      </c>
      <c r="K3898" s="6" t="s">
        <v>1261</v>
      </c>
      <c r="L3898" s="6" t="s">
        <v>1266</v>
      </c>
      <c r="M3898" s="6" t="s">
        <v>1272</v>
      </c>
      <c r="N3898" s="5">
        <v>42459</v>
      </c>
      <c r="O3898" s="7">
        <v>340</v>
      </c>
      <c r="P3898" s="7">
        <v>540</v>
      </c>
      <c r="Q3898" s="7">
        <v>200</v>
      </c>
      <c r="R3898" s="6">
        <v>3</v>
      </c>
      <c r="S3898" s="7">
        <v>1620</v>
      </c>
      <c r="T3898" s="8">
        <v>0.03</v>
      </c>
      <c r="U3898" s="7">
        <v>48.6</v>
      </c>
      <c r="V3898" s="7">
        <v>1571.4</v>
      </c>
      <c r="W3898" s="7">
        <v>778</v>
      </c>
      <c r="X3898" s="7">
        <v>25177</v>
      </c>
      <c r="Y3898" s="9">
        <f>+DAY('TABLA PRINCIPAL'!$B3898)</f>
        <v>28</v>
      </c>
      <c r="Z3898" s="9">
        <f>+MONTH('TABLA PRINCIPAL'!$B3898)</f>
        <v>3</v>
      </c>
      <c r="AA3898" s="9">
        <f>+YEAR('TABLA PRINCIPAL'!$B3898)</f>
        <v>2016</v>
      </c>
      <c r="AB3898" s="22" t="str">
        <f>+IF(Ventas_Oficina[[#This Row],[Total del pedido]]&gt;=100000,"SI","NO")</f>
        <v>NO</v>
      </c>
      <c r="AC3898" s="22" t="str">
        <f>+_xlfn.XLOOKUP(Ventas_Oficina[[#This Row],[Nº de artículo]],AUXILIAR!A3896:A8814,AUXILIAR!D3896:D8814,"Error",0)</f>
        <v>Enviado a tiempo</v>
      </c>
      <c r="AD3898" s="22" t="str">
        <f>+IF(AND(Ventas_Oficina[[#This Row],[Total]]&gt;75000,Ventas_Oficina[[#This Row],[Envio a tiempo]]="Enviado a tiempo"),"Buena Venta","Venta Mala")</f>
        <v>Venta Mala</v>
      </c>
    </row>
    <row r="3899" spans="1:30" x14ac:dyDescent="0.25">
      <c r="A3899" s="26">
        <v>1602686</v>
      </c>
      <c r="B3899" s="10">
        <v>42696</v>
      </c>
      <c r="C3899" s="11" t="s">
        <v>485</v>
      </c>
      <c r="D3899" s="11" t="s">
        <v>211</v>
      </c>
      <c r="E3899" s="11" t="s">
        <v>4</v>
      </c>
      <c r="F3899" s="11" t="s">
        <v>5</v>
      </c>
      <c r="G3899" s="11" t="s">
        <v>1008</v>
      </c>
      <c r="H3899" s="11" t="s">
        <v>34</v>
      </c>
      <c r="I3899" s="11" t="s">
        <v>1013</v>
      </c>
      <c r="J3899" s="11" t="s">
        <v>1040</v>
      </c>
      <c r="K3899" s="11" t="s">
        <v>1262</v>
      </c>
      <c r="L3899" s="11" t="s">
        <v>1269</v>
      </c>
      <c r="M3899" s="11" t="s">
        <v>1272</v>
      </c>
      <c r="N3899" s="10">
        <v>42701</v>
      </c>
      <c r="O3899" s="12">
        <v>2156</v>
      </c>
      <c r="P3899" s="12">
        <v>3655</v>
      </c>
      <c r="Q3899" s="12">
        <v>1499</v>
      </c>
      <c r="R3899" s="11">
        <v>41</v>
      </c>
      <c r="S3899" s="12">
        <v>149855</v>
      </c>
      <c r="T3899" s="13">
        <v>7.0000000000000007E-2</v>
      </c>
      <c r="U3899" s="12">
        <v>10489.85</v>
      </c>
      <c r="V3899" s="12">
        <v>139365.15</v>
      </c>
      <c r="W3899" s="12">
        <v>1389</v>
      </c>
      <c r="X3899" s="12">
        <v>8246</v>
      </c>
      <c r="Y3899" s="14">
        <f>+DAY('TABLA PRINCIPAL'!$B3899)</f>
        <v>22</v>
      </c>
      <c r="Z3899" s="14">
        <f>+MONTH('TABLA PRINCIPAL'!$B3899)</f>
        <v>11</v>
      </c>
      <c r="AA3899" s="14">
        <f>+YEAR('TABLA PRINCIPAL'!$B3899)</f>
        <v>2016</v>
      </c>
      <c r="AB3899" s="22" t="str">
        <f>+IF(Ventas_Oficina[[#This Row],[Total del pedido]]&gt;=100000,"SI","NO")</f>
        <v>SI</v>
      </c>
      <c r="AC3899" s="22" t="str">
        <f>+_xlfn.XLOOKUP(Ventas_Oficina[[#This Row],[Nº de artículo]],AUXILIAR!A3897:A8815,AUXILIAR!D3897:D8815,"Error",0)</f>
        <v>Enviado a tiempo</v>
      </c>
      <c r="AD3899" s="22" t="str">
        <f>+IF(AND(Ventas_Oficina[[#This Row],[Total]]&gt;75000,Ventas_Oficina[[#This Row],[Envio a tiempo]]="Enviado a tiempo"),"Buena Venta","Venta Mala")</f>
        <v>Venta Mala</v>
      </c>
    </row>
    <row r="3900" spans="1:30" x14ac:dyDescent="0.25">
      <c r="A3900" s="25">
        <v>1602686</v>
      </c>
      <c r="B3900" s="5">
        <v>42727</v>
      </c>
      <c r="C3900" s="6" t="s">
        <v>597</v>
      </c>
      <c r="D3900" s="6" t="s">
        <v>48</v>
      </c>
      <c r="E3900" s="6" t="s">
        <v>4</v>
      </c>
      <c r="F3900" s="6" t="s">
        <v>5</v>
      </c>
      <c r="G3900" s="6" t="s">
        <v>1008</v>
      </c>
      <c r="H3900" s="6" t="s">
        <v>34</v>
      </c>
      <c r="I3900" s="6" t="s">
        <v>1016</v>
      </c>
      <c r="J3900" s="6" t="s">
        <v>1054</v>
      </c>
      <c r="K3900" s="6" t="s">
        <v>1261</v>
      </c>
      <c r="L3900" s="6" t="s">
        <v>1267</v>
      </c>
      <c r="M3900" s="6" t="s">
        <v>1272</v>
      </c>
      <c r="N3900" s="5">
        <v>42729</v>
      </c>
      <c r="O3900" s="7">
        <v>71</v>
      </c>
      <c r="P3900" s="7">
        <v>114</v>
      </c>
      <c r="Q3900" s="7">
        <v>43</v>
      </c>
      <c r="R3900" s="6">
        <v>42</v>
      </c>
      <c r="S3900" s="7">
        <v>4788</v>
      </c>
      <c r="T3900" s="8">
        <v>0.01</v>
      </c>
      <c r="U3900" s="7">
        <v>47.88</v>
      </c>
      <c r="V3900" s="7">
        <v>4740.12</v>
      </c>
      <c r="W3900" s="7">
        <v>70</v>
      </c>
      <c r="X3900" s="7">
        <v>2245</v>
      </c>
      <c r="Y3900" s="9">
        <f>+DAY('TABLA PRINCIPAL'!$B3900)</f>
        <v>23</v>
      </c>
      <c r="Z3900" s="9">
        <f>+MONTH('TABLA PRINCIPAL'!$B3900)</f>
        <v>12</v>
      </c>
      <c r="AA3900" s="9">
        <f>+YEAR('TABLA PRINCIPAL'!$B3900)</f>
        <v>2016</v>
      </c>
      <c r="AB3900" s="22" t="str">
        <f>+IF(Ventas_Oficina[[#This Row],[Total del pedido]]&gt;=100000,"SI","NO")</f>
        <v>NO</v>
      </c>
      <c r="AC3900" s="22" t="str">
        <f>+_xlfn.XLOOKUP(Ventas_Oficina[[#This Row],[Nº de artículo]],AUXILIAR!A3898:A8816,AUXILIAR!D3898:D8816,"Error",0)</f>
        <v>Enviado a tiempo</v>
      </c>
      <c r="AD3900" s="22" t="str">
        <f>+IF(AND(Ventas_Oficina[[#This Row],[Total]]&gt;75000,Ventas_Oficina[[#This Row],[Envio a tiempo]]="Enviado a tiempo"),"Buena Venta","Venta Mala")</f>
        <v>Venta Mala</v>
      </c>
    </row>
    <row r="3901" spans="1:30" x14ac:dyDescent="0.25">
      <c r="A3901" s="26">
        <v>1602717</v>
      </c>
      <c r="B3901" s="10">
        <v>42498</v>
      </c>
      <c r="C3901" s="11" t="s">
        <v>806</v>
      </c>
      <c r="D3901" s="11" t="s">
        <v>807</v>
      </c>
      <c r="E3901" s="11" t="s">
        <v>4</v>
      </c>
      <c r="F3901" s="11" t="s">
        <v>5</v>
      </c>
      <c r="G3901" s="11" t="s">
        <v>1009</v>
      </c>
      <c r="H3901" s="11" t="s">
        <v>39</v>
      </c>
      <c r="I3901" s="11" t="s">
        <v>1013</v>
      </c>
      <c r="J3901" s="11" t="s">
        <v>1143</v>
      </c>
      <c r="K3901" s="11" t="s">
        <v>1261</v>
      </c>
      <c r="L3901" s="11" t="s">
        <v>1265</v>
      </c>
      <c r="M3901" s="11" t="s">
        <v>1272</v>
      </c>
      <c r="N3901" s="10">
        <v>42498</v>
      </c>
      <c r="O3901" s="12">
        <v>476</v>
      </c>
      <c r="P3901" s="12">
        <v>328</v>
      </c>
      <c r="Q3901" s="12">
        <v>147</v>
      </c>
      <c r="R3901" s="11">
        <v>32</v>
      </c>
      <c r="S3901" s="12">
        <v>10496</v>
      </c>
      <c r="T3901" s="13">
        <v>0.02</v>
      </c>
      <c r="U3901" s="12">
        <v>209.92000000000002</v>
      </c>
      <c r="V3901" s="12">
        <v>10286.08</v>
      </c>
      <c r="W3901" s="12">
        <v>88</v>
      </c>
      <c r="X3901" s="12">
        <v>2145</v>
      </c>
      <c r="Y3901" s="14">
        <f>+DAY('TABLA PRINCIPAL'!$B3901)</f>
        <v>8</v>
      </c>
      <c r="Z3901" s="14">
        <f>+MONTH('TABLA PRINCIPAL'!$B3901)</f>
        <v>5</v>
      </c>
      <c r="AA3901" s="14">
        <f>+YEAR('TABLA PRINCIPAL'!$B3901)</f>
        <v>2016</v>
      </c>
      <c r="AB3901" s="22" t="str">
        <f>+IF(Ventas_Oficina[[#This Row],[Total del pedido]]&gt;=100000,"SI","NO")</f>
        <v>NO</v>
      </c>
      <c r="AC3901" s="22" t="str">
        <f>+_xlfn.XLOOKUP(Ventas_Oficina[[#This Row],[Nº de artículo]],AUXILIAR!A3899:A8817,AUXILIAR!D3899:D8817,"Error",0)</f>
        <v>No enviado a tiempo</v>
      </c>
      <c r="AD3901" s="22" t="str">
        <f>+IF(AND(Ventas_Oficina[[#This Row],[Total]]&gt;75000,Ventas_Oficina[[#This Row],[Envio a tiempo]]="Enviado a tiempo"),"Buena Venta","Venta Mala")</f>
        <v>Venta Mala</v>
      </c>
    </row>
    <row r="3902" spans="1:30" x14ac:dyDescent="0.25">
      <c r="A3902" s="25">
        <v>1603417</v>
      </c>
      <c r="B3902" s="5">
        <v>42499</v>
      </c>
      <c r="C3902" s="6" t="s">
        <v>51</v>
      </c>
      <c r="D3902" s="6" t="s">
        <v>52</v>
      </c>
      <c r="E3902" s="6" t="s">
        <v>4</v>
      </c>
      <c r="F3902" s="6" t="s">
        <v>5</v>
      </c>
      <c r="G3902" s="6" t="s">
        <v>1009</v>
      </c>
      <c r="H3902" s="6" t="s">
        <v>53</v>
      </c>
      <c r="I3902" s="6" t="s">
        <v>1016</v>
      </c>
      <c r="J3902" s="6" t="s">
        <v>1144</v>
      </c>
      <c r="K3902" s="6" t="s">
        <v>1262</v>
      </c>
      <c r="L3902" s="6" t="s">
        <v>1269</v>
      </c>
      <c r="M3902" s="6" t="s">
        <v>1272</v>
      </c>
      <c r="N3902" s="5">
        <v>42501</v>
      </c>
      <c r="O3902" s="7">
        <v>218</v>
      </c>
      <c r="P3902" s="7">
        <v>352</v>
      </c>
      <c r="Q3902" s="7">
        <v>134</v>
      </c>
      <c r="R3902" s="6">
        <v>6</v>
      </c>
      <c r="S3902" s="7">
        <v>2112</v>
      </c>
      <c r="T3902" s="8">
        <v>7.0000000000000007E-2</v>
      </c>
      <c r="U3902" s="7">
        <v>147.84</v>
      </c>
      <c r="V3902" s="7">
        <v>1964.16</v>
      </c>
      <c r="W3902" s="7">
        <v>683</v>
      </c>
      <c r="X3902" s="7">
        <v>81008</v>
      </c>
      <c r="Y3902" s="9">
        <f>+DAY('TABLA PRINCIPAL'!$B3902)</f>
        <v>9</v>
      </c>
      <c r="Z3902" s="9">
        <f>+MONTH('TABLA PRINCIPAL'!$B3902)</f>
        <v>5</v>
      </c>
      <c r="AA3902" s="9">
        <f>+YEAR('TABLA PRINCIPAL'!$B3902)</f>
        <v>2016</v>
      </c>
      <c r="AB3902" s="22" t="str">
        <f>+IF(Ventas_Oficina[[#This Row],[Total del pedido]]&gt;=100000,"SI","NO")</f>
        <v>NO</v>
      </c>
      <c r="AC3902" s="22" t="str">
        <f>+_xlfn.XLOOKUP(Ventas_Oficina[[#This Row],[Nº de artículo]],AUXILIAR!A3900:A8818,AUXILIAR!D3900:D8818,"Error",0)</f>
        <v>Enviado a tiempo</v>
      </c>
      <c r="AD3902" s="22" t="str">
        <f>+IF(AND(Ventas_Oficina[[#This Row],[Total]]&gt;75000,Ventas_Oficina[[#This Row],[Envio a tiempo]]="Enviado a tiempo"),"Buena Venta","Venta Mala")</f>
        <v>Buena Venta</v>
      </c>
    </row>
    <row r="3903" spans="1:30" x14ac:dyDescent="0.25">
      <c r="A3903" s="26">
        <v>1603417</v>
      </c>
      <c r="B3903" s="10">
        <v>42182</v>
      </c>
      <c r="C3903" s="11" t="s">
        <v>175</v>
      </c>
      <c r="D3903" s="11" t="s">
        <v>97</v>
      </c>
      <c r="E3903" s="11" t="s">
        <v>12</v>
      </c>
      <c r="F3903" s="11" t="s">
        <v>13</v>
      </c>
      <c r="G3903" s="11" t="s">
        <v>1010</v>
      </c>
      <c r="H3903" s="11" t="s">
        <v>14</v>
      </c>
      <c r="I3903" s="11" t="s">
        <v>1013</v>
      </c>
      <c r="J3903" s="11" t="s">
        <v>1040</v>
      </c>
      <c r="K3903" s="11" t="s">
        <v>1262</v>
      </c>
      <c r="L3903" s="11" t="s">
        <v>1265</v>
      </c>
      <c r="M3903" s="11" t="s">
        <v>1272</v>
      </c>
      <c r="N3903" s="10">
        <v>42182</v>
      </c>
      <c r="O3903" s="12">
        <v>2156</v>
      </c>
      <c r="P3903" s="12">
        <v>3655</v>
      </c>
      <c r="Q3903" s="12">
        <v>1499</v>
      </c>
      <c r="R3903" s="11">
        <v>22</v>
      </c>
      <c r="S3903" s="12">
        <v>80410</v>
      </c>
      <c r="T3903" s="13">
        <v>0.02</v>
      </c>
      <c r="U3903" s="12">
        <v>1608.2</v>
      </c>
      <c r="V3903" s="12">
        <v>78801.8</v>
      </c>
      <c r="W3903" s="12">
        <v>1389</v>
      </c>
      <c r="X3903" s="12">
        <v>87483</v>
      </c>
      <c r="Y3903" s="14">
        <f>+DAY('TABLA PRINCIPAL'!$B3903)</f>
        <v>27</v>
      </c>
      <c r="Z3903" s="14">
        <f>+MONTH('TABLA PRINCIPAL'!$B3903)</f>
        <v>6</v>
      </c>
      <c r="AA3903" s="14">
        <f>+YEAR('TABLA PRINCIPAL'!$B3903)</f>
        <v>2015</v>
      </c>
      <c r="AB3903" s="22" t="str">
        <f>+IF(Ventas_Oficina[[#This Row],[Total del pedido]]&gt;=100000,"SI","NO")</f>
        <v>NO</v>
      </c>
      <c r="AC3903" s="22" t="str">
        <f>+_xlfn.XLOOKUP(Ventas_Oficina[[#This Row],[Nº de artículo]],AUXILIAR!A3901:A8819,AUXILIAR!D3901:D8819,"Error",0)</f>
        <v>Enviado a tiempo</v>
      </c>
      <c r="AD3903" s="22" t="str">
        <f>+IF(AND(Ventas_Oficina[[#This Row],[Total]]&gt;75000,Ventas_Oficina[[#This Row],[Envio a tiempo]]="Enviado a tiempo"),"Buena Venta","Venta Mala")</f>
        <v>Buena Venta</v>
      </c>
    </row>
    <row r="3904" spans="1:30" x14ac:dyDescent="0.25">
      <c r="A3904" s="25">
        <v>1603417</v>
      </c>
      <c r="B3904" s="5">
        <v>42499</v>
      </c>
      <c r="C3904" s="6" t="s">
        <v>51</v>
      </c>
      <c r="D3904" s="6" t="s">
        <v>52</v>
      </c>
      <c r="E3904" s="6" t="s">
        <v>4</v>
      </c>
      <c r="F3904" s="6" t="s">
        <v>5</v>
      </c>
      <c r="G3904" s="6" t="s">
        <v>1008</v>
      </c>
      <c r="H3904" s="6" t="s">
        <v>53</v>
      </c>
      <c r="I3904" s="6" t="s">
        <v>1014</v>
      </c>
      <c r="J3904" s="6" t="s">
        <v>1112</v>
      </c>
      <c r="K3904" s="6" t="s">
        <v>1261</v>
      </c>
      <c r="L3904" s="6" t="s">
        <v>1265</v>
      </c>
      <c r="M3904" s="6" t="s">
        <v>1272</v>
      </c>
      <c r="N3904" s="5">
        <v>42501</v>
      </c>
      <c r="O3904" s="7">
        <v>8422</v>
      </c>
      <c r="P3904" s="7">
        <v>21055</v>
      </c>
      <c r="Q3904" s="7">
        <v>12633</v>
      </c>
      <c r="R3904" s="6">
        <v>18</v>
      </c>
      <c r="S3904" s="7">
        <v>378990</v>
      </c>
      <c r="T3904" s="8">
        <v>0.06</v>
      </c>
      <c r="U3904" s="7">
        <v>22739.399999999998</v>
      </c>
      <c r="V3904" s="7">
        <v>356250.6</v>
      </c>
      <c r="W3904" s="7">
        <v>999</v>
      </c>
      <c r="X3904" s="7">
        <v>81008</v>
      </c>
      <c r="Y3904" s="9">
        <f>+DAY('TABLA PRINCIPAL'!$B3904)</f>
        <v>9</v>
      </c>
      <c r="Z3904" s="9">
        <f>+MONTH('TABLA PRINCIPAL'!$B3904)</f>
        <v>5</v>
      </c>
      <c r="AA3904" s="9">
        <f>+YEAR('TABLA PRINCIPAL'!$B3904)</f>
        <v>2016</v>
      </c>
      <c r="AB3904" s="22" t="str">
        <f>+IF(Ventas_Oficina[[#This Row],[Total del pedido]]&gt;=100000,"SI","NO")</f>
        <v>SI</v>
      </c>
      <c r="AC3904" s="22" t="str">
        <f>+_xlfn.XLOOKUP(Ventas_Oficina[[#This Row],[Nº de artículo]],AUXILIAR!A3902:A8820,AUXILIAR!D3902:D8820,"Error",0)</f>
        <v>No enviado a tiempo</v>
      </c>
      <c r="AD3904" s="22" t="str">
        <f>+IF(AND(Ventas_Oficina[[#This Row],[Total]]&gt;75000,Ventas_Oficina[[#This Row],[Envio a tiempo]]="Enviado a tiempo"),"Buena Venta","Venta Mala")</f>
        <v>Venta Mala</v>
      </c>
    </row>
    <row r="3905" spans="1:30" x14ac:dyDescent="0.25">
      <c r="A3905" s="26">
        <v>1603417</v>
      </c>
      <c r="B3905" s="10">
        <v>42369</v>
      </c>
      <c r="C3905" s="11" t="s">
        <v>368</v>
      </c>
      <c r="D3905" s="11" t="s">
        <v>369</v>
      </c>
      <c r="E3905" s="11" t="s">
        <v>4</v>
      </c>
      <c r="F3905" s="11" t="s">
        <v>5</v>
      </c>
      <c r="G3905" s="11" t="s">
        <v>1010</v>
      </c>
      <c r="H3905" s="11" t="s">
        <v>9</v>
      </c>
      <c r="I3905" s="11" t="s">
        <v>1015</v>
      </c>
      <c r="J3905" s="11" t="s">
        <v>1052</v>
      </c>
      <c r="K3905" s="11" t="s">
        <v>1261</v>
      </c>
      <c r="L3905" s="11" t="s">
        <v>1267</v>
      </c>
      <c r="M3905" s="11" t="s">
        <v>1273</v>
      </c>
      <c r="N3905" s="10">
        <v>42370</v>
      </c>
      <c r="O3905" s="12">
        <v>332</v>
      </c>
      <c r="P3905" s="12">
        <v>518</v>
      </c>
      <c r="Q3905" s="12">
        <v>186</v>
      </c>
      <c r="R3905" s="11">
        <v>43</v>
      </c>
      <c r="S3905" s="12">
        <v>22274</v>
      </c>
      <c r="T3905" s="13">
        <v>0.01</v>
      </c>
      <c r="U3905" s="12">
        <v>222.74</v>
      </c>
      <c r="V3905" s="12">
        <v>22051.26</v>
      </c>
      <c r="W3905" s="12">
        <v>204</v>
      </c>
      <c r="X3905" s="12">
        <v>22926</v>
      </c>
      <c r="Y3905" s="14">
        <f>+DAY('TABLA PRINCIPAL'!$B3905)</f>
        <v>31</v>
      </c>
      <c r="Z3905" s="14">
        <f>+MONTH('TABLA PRINCIPAL'!$B3905)</f>
        <v>12</v>
      </c>
      <c r="AA3905" s="14">
        <f>+YEAR('TABLA PRINCIPAL'!$B3905)</f>
        <v>2015</v>
      </c>
      <c r="AB3905" s="22" t="str">
        <f>+IF(Ventas_Oficina[[#This Row],[Total del pedido]]&gt;=100000,"SI","NO")</f>
        <v>NO</v>
      </c>
      <c r="AC3905" s="22" t="str">
        <f>+_xlfn.XLOOKUP(Ventas_Oficina[[#This Row],[Nº de artículo]],AUXILIAR!A3903:A8821,AUXILIAR!D3903:D8821,"Error",0)</f>
        <v>Enviado a tiempo</v>
      </c>
      <c r="AD3905" s="22" t="str">
        <f>+IF(AND(Ventas_Oficina[[#This Row],[Total]]&gt;75000,Ventas_Oficina[[#This Row],[Envio a tiempo]]="Enviado a tiempo"),"Buena Venta","Venta Mala")</f>
        <v>Venta Mala</v>
      </c>
    </row>
    <row r="3906" spans="1:30" x14ac:dyDescent="0.25">
      <c r="A3906" s="25">
        <v>1603782</v>
      </c>
      <c r="B3906" s="5">
        <v>42520</v>
      </c>
      <c r="C3906" s="6" t="s">
        <v>386</v>
      </c>
      <c r="D3906" s="6" t="s">
        <v>76</v>
      </c>
      <c r="E3906" s="6" t="s">
        <v>4</v>
      </c>
      <c r="F3906" s="6" t="s">
        <v>5</v>
      </c>
      <c r="G3906" s="6" t="s">
        <v>1009</v>
      </c>
      <c r="H3906" s="6" t="s">
        <v>17</v>
      </c>
      <c r="I3906" s="6" t="s">
        <v>1015</v>
      </c>
      <c r="J3906" s="6" t="s">
        <v>1076</v>
      </c>
      <c r="K3906" s="6" t="s">
        <v>1261</v>
      </c>
      <c r="L3906" s="6" t="s">
        <v>1266</v>
      </c>
      <c r="M3906" s="6" t="s">
        <v>1272</v>
      </c>
      <c r="N3906" s="5">
        <v>42520</v>
      </c>
      <c r="O3906" s="7">
        <v>218</v>
      </c>
      <c r="P3906" s="7">
        <v>352</v>
      </c>
      <c r="Q3906" s="7">
        <v>134</v>
      </c>
      <c r="R3906" s="6">
        <v>35</v>
      </c>
      <c r="S3906" s="7">
        <v>12320</v>
      </c>
      <c r="T3906" s="8">
        <v>0.05</v>
      </c>
      <c r="U3906" s="7">
        <v>616</v>
      </c>
      <c r="V3906" s="7">
        <v>11704</v>
      </c>
      <c r="W3906" s="7">
        <v>683</v>
      </c>
      <c r="X3906" s="7">
        <v>14876</v>
      </c>
      <c r="Y3906" s="9">
        <f>+DAY('TABLA PRINCIPAL'!$B3906)</f>
        <v>30</v>
      </c>
      <c r="Z3906" s="9">
        <f>+MONTH('TABLA PRINCIPAL'!$B3906)</f>
        <v>5</v>
      </c>
      <c r="AA3906" s="9">
        <f>+YEAR('TABLA PRINCIPAL'!$B3906)</f>
        <v>2016</v>
      </c>
      <c r="AB3906" s="22" t="str">
        <f>+IF(Ventas_Oficina[[#This Row],[Total del pedido]]&gt;=100000,"SI","NO")</f>
        <v>NO</v>
      </c>
      <c r="AC3906" s="22" t="str">
        <f>+_xlfn.XLOOKUP(Ventas_Oficina[[#This Row],[Nº de artículo]],AUXILIAR!A3904:A8822,AUXILIAR!D3904:D8822,"Error",0)</f>
        <v>No enviado a tiempo</v>
      </c>
      <c r="AD3906" s="22" t="str">
        <f>+IF(AND(Ventas_Oficina[[#This Row],[Total]]&gt;75000,Ventas_Oficina[[#This Row],[Envio a tiempo]]="Enviado a tiempo"),"Buena Venta","Venta Mala")</f>
        <v>Venta Mala</v>
      </c>
    </row>
    <row r="3907" spans="1:30" x14ac:dyDescent="0.25">
      <c r="A3907" s="26">
        <v>1603782</v>
      </c>
      <c r="B3907" s="10">
        <v>42276</v>
      </c>
      <c r="C3907" s="11" t="s">
        <v>96</v>
      </c>
      <c r="D3907" s="11" t="s">
        <v>97</v>
      </c>
      <c r="E3907" s="11" t="s">
        <v>12</v>
      </c>
      <c r="F3907" s="11" t="s">
        <v>13</v>
      </c>
      <c r="G3907" s="11" t="s">
        <v>1008</v>
      </c>
      <c r="H3907" s="11" t="s">
        <v>14</v>
      </c>
      <c r="I3907" s="11" t="s">
        <v>1012</v>
      </c>
      <c r="J3907" s="11" t="s">
        <v>1022</v>
      </c>
      <c r="K3907" s="11" t="s">
        <v>1261</v>
      </c>
      <c r="L3907" s="11" t="s">
        <v>1266</v>
      </c>
      <c r="M3907" s="11" t="s">
        <v>1272</v>
      </c>
      <c r="N3907" s="10">
        <v>42277</v>
      </c>
      <c r="O3907" s="12">
        <v>153</v>
      </c>
      <c r="P3907" s="12">
        <v>278</v>
      </c>
      <c r="Q3907" s="12">
        <v>125</v>
      </c>
      <c r="R3907" s="11">
        <v>45</v>
      </c>
      <c r="S3907" s="12">
        <v>12510</v>
      </c>
      <c r="T3907" s="13">
        <v>0.05</v>
      </c>
      <c r="U3907" s="12">
        <v>625.5</v>
      </c>
      <c r="V3907" s="12">
        <v>11884.5</v>
      </c>
      <c r="W3907" s="12">
        <v>234</v>
      </c>
      <c r="X3907" s="12">
        <v>15499</v>
      </c>
      <c r="Y3907" s="14">
        <f>+DAY('TABLA PRINCIPAL'!$B3907)</f>
        <v>29</v>
      </c>
      <c r="Z3907" s="14">
        <f>+MONTH('TABLA PRINCIPAL'!$B3907)</f>
        <v>9</v>
      </c>
      <c r="AA3907" s="14">
        <f>+YEAR('TABLA PRINCIPAL'!$B3907)</f>
        <v>2015</v>
      </c>
      <c r="AB3907" s="22" t="str">
        <f>+IF(Ventas_Oficina[[#This Row],[Total del pedido]]&gt;=100000,"SI","NO")</f>
        <v>NO</v>
      </c>
      <c r="AC3907" s="22" t="str">
        <f>+_xlfn.XLOOKUP(Ventas_Oficina[[#This Row],[Nº de artículo]],AUXILIAR!A3905:A8823,AUXILIAR!D3905:D8823,"Error",0)</f>
        <v>No enviado a tiempo</v>
      </c>
      <c r="AD3907" s="22" t="str">
        <f>+IF(AND(Ventas_Oficina[[#This Row],[Total]]&gt;75000,Ventas_Oficina[[#This Row],[Envio a tiempo]]="Enviado a tiempo"),"Buena Venta","Venta Mala")</f>
        <v>Venta Mala</v>
      </c>
    </row>
    <row r="3908" spans="1:30" x14ac:dyDescent="0.25">
      <c r="A3908" s="25">
        <v>1603782</v>
      </c>
      <c r="B3908" s="5">
        <v>42553</v>
      </c>
      <c r="C3908" s="6" t="s">
        <v>720</v>
      </c>
      <c r="D3908" s="6" t="s">
        <v>308</v>
      </c>
      <c r="E3908" s="6" t="s">
        <v>4</v>
      </c>
      <c r="F3908" s="6" t="s">
        <v>5</v>
      </c>
      <c r="G3908" s="6" t="s">
        <v>1009</v>
      </c>
      <c r="H3908" s="6" t="s">
        <v>17</v>
      </c>
      <c r="I3908" s="6" t="s">
        <v>1016</v>
      </c>
      <c r="J3908" s="6" t="s">
        <v>1031</v>
      </c>
      <c r="K3908" s="6" t="s">
        <v>1261</v>
      </c>
      <c r="L3908" s="6" t="s">
        <v>1265</v>
      </c>
      <c r="M3908" s="6" t="s">
        <v>1272</v>
      </c>
      <c r="N3908" s="5">
        <v>42555</v>
      </c>
      <c r="O3908" s="7">
        <v>1007</v>
      </c>
      <c r="P3908" s="7">
        <v>1598</v>
      </c>
      <c r="Q3908" s="7">
        <v>591</v>
      </c>
      <c r="R3908" s="6">
        <v>50</v>
      </c>
      <c r="S3908" s="7">
        <v>79900</v>
      </c>
      <c r="T3908" s="8">
        <v>7.0000000000000007E-2</v>
      </c>
      <c r="U3908" s="7">
        <v>5593.0000000000009</v>
      </c>
      <c r="V3908" s="7">
        <v>74307</v>
      </c>
      <c r="W3908" s="7">
        <v>400</v>
      </c>
      <c r="X3908" s="7">
        <v>42505</v>
      </c>
      <c r="Y3908" s="9">
        <f>+DAY('TABLA PRINCIPAL'!$B3908)</f>
        <v>2</v>
      </c>
      <c r="Z3908" s="9">
        <f>+MONTH('TABLA PRINCIPAL'!$B3908)</f>
        <v>7</v>
      </c>
      <c r="AA3908" s="9">
        <f>+YEAR('TABLA PRINCIPAL'!$B3908)</f>
        <v>2016</v>
      </c>
      <c r="AB3908" s="22" t="str">
        <f>+IF(Ventas_Oficina[[#This Row],[Total del pedido]]&gt;=100000,"SI","NO")</f>
        <v>NO</v>
      </c>
      <c r="AC3908" s="22" t="str">
        <f>+_xlfn.XLOOKUP(Ventas_Oficina[[#This Row],[Nº de artículo]],AUXILIAR!A3906:A8824,AUXILIAR!D3906:D8824,"Error",0)</f>
        <v>No enviado a tiempo</v>
      </c>
      <c r="AD3908" s="22" t="str">
        <f>+IF(AND(Ventas_Oficina[[#This Row],[Total]]&gt;75000,Ventas_Oficina[[#This Row],[Envio a tiempo]]="Enviado a tiempo"),"Buena Venta","Venta Mala")</f>
        <v>Venta Mala</v>
      </c>
    </row>
    <row r="3909" spans="1:30" x14ac:dyDescent="0.25">
      <c r="A3909" s="26">
        <v>1603782</v>
      </c>
      <c r="B3909" s="10">
        <v>42500</v>
      </c>
      <c r="C3909" s="11" t="s">
        <v>219</v>
      </c>
      <c r="D3909" s="11" t="s">
        <v>46</v>
      </c>
      <c r="E3909" s="11" t="s">
        <v>4</v>
      </c>
      <c r="F3909" s="11" t="s">
        <v>5</v>
      </c>
      <c r="G3909" s="11" t="s">
        <v>1010</v>
      </c>
      <c r="H3909" s="11" t="s">
        <v>9</v>
      </c>
      <c r="I3909" s="11" t="s">
        <v>1013</v>
      </c>
      <c r="J3909" s="11" t="s">
        <v>1056</v>
      </c>
      <c r="K3909" s="11" t="s">
        <v>1262</v>
      </c>
      <c r="L3909" s="11" t="s">
        <v>1265</v>
      </c>
      <c r="M3909" s="11" t="s">
        <v>1272</v>
      </c>
      <c r="N3909" s="10">
        <v>42502</v>
      </c>
      <c r="O3909" s="12">
        <v>352</v>
      </c>
      <c r="P3909" s="12">
        <v>568</v>
      </c>
      <c r="Q3909" s="12">
        <v>216</v>
      </c>
      <c r="R3909" s="11">
        <v>29</v>
      </c>
      <c r="S3909" s="12">
        <v>16472</v>
      </c>
      <c r="T3909" s="13">
        <v>0.09</v>
      </c>
      <c r="U3909" s="12">
        <v>1482.48</v>
      </c>
      <c r="V3909" s="12">
        <v>14989.52</v>
      </c>
      <c r="W3909" s="12">
        <v>139</v>
      </c>
      <c r="X3909" s="12">
        <v>18292</v>
      </c>
      <c r="Y3909" s="14">
        <f>+DAY('TABLA PRINCIPAL'!$B3909)</f>
        <v>10</v>
      </c>
      <c r="Z3909" s="14">
        <f>+MONTH('TABLA PRINCIPAL'!$B3909)</f>
        <v>5</v>
      </c>
      <c r="AA3909" s="14">
        <f>+YEAR('TABLA PRINCIPAL'!$B3909)</f>
        <v>2016</v>
      </c>
      <c r="AB3909" s="22" t="str">
        <f>+IF(Ventas_Oficina[[#This Row],[Total del pedido]]&gt;=100000,"SI","NO")</f>
        <v>NO</v>
      </c>
      <c r="AC3909" s="22" t="str">
        <f>+_xlfn.XLOOKUP(Ventas_Oficina[[#This Row],[Nº de artículo]],AUXILIAR!A3907:A8825,AUXILIAR!D3907:D8825,"Error",0)</f>
        <v>Enviado a tiempo</v>
      </c>
      <c r="AD3909" s="22" t="str">
        <f>+IF(AND(Ventas_Oficina[[#This Row],[Total]]&gt;75000,Ventas_Oficina[[#This Row],[Envio a tiempo]]="Enviado a tiempo"),"Buena Venta","Venta Mala")</f>
        <v>Venta Mala</v>
      </c>
    </row>
    <row r="3910" spans="1:30" x14ac:dyDescent="0.25">
      <c r="A3910" s="25">
        <v>1603782</v>
      </c>
      <c r="B3910" s="5">
        <v>42388</v>
      </c>
      <c r="C3910" s="6" t="s">
        <v>86</v>
      </c>
      <c r="D3910" s="6" t="s">
        <v>71</v>
      </c>
      <c r="E3910" s="6" t="s">
        <v>4</v>
      </c>
      <c r="F3910" s="6" t="s">
        <v>5</v>
      </c>
      <c r="G3910" s="6" t="s">
        <v>1008</v>
      </c>
      <c r="H3910" s="6" t="s">
        <v>17</v>
      </c>
      <c r="I3910" s="6" t="s">
        <v>1012</v>
      </c>
      <c r="J3910" s="6" t="s">
        <v>1086</v>
      </c>
      <c r="K3910" s="6" t="s">
        <v>1261</v>
      </c>
      <c r="L3910" s="6" t="s">
        <v>1265</v>
      </c>
      <c r="M3910" s="6" t="s">
        <v>1272</v>
      </c>
      <c r="N3910" s="5">
        <v>42388</v>
      </c>
      <c r="O3910" s="7">
        <v>1111</v>
      </c>
      <c r="P3910" s="7">
        <v>1984</v>
      </c>
      <c r="Q3910" s="7">
        <v>873</v>
      </c>
      <c r="R3910" s="6">
        <v>25</v>
      </c>
      <c r="S3910" s="7">
        <v>49600</v>
      </c>
      <c r="T3910" s="8">
        <v>7.0000000000000007E-2</v>
      </c>
      <c r="U3910" s="7">
        <v>3472.0000000000005</v>
      </c>
      <c r="V3910" s="7">
        <v>46128</v>
      </c>
      <c r="W3910" s="7">
        <v>410</v>
      </c>
      <c r="X3910" s="7">
        <v>18955</v>
      </c>
      <c r="Y3910" s="9">
        <f>+DAY('TABLA PRINCIPAL'!$B3910)</f>
        <v>19</v>
      </c>
      <c r="Z3910" s="9">
        <f>+MONTH('TABLA PRINCIPAL'!$B3910)</f>
        <v>1</v>
      </c>
      <c r="AA3910" s="9">
        <f>+YEAR('TABLA PRINCIPAL'!$B3910)</f>
        <v>2016</v>
      </c>
      <c r="AB3910" s="22" t="str">
        <f>+IF(Ventas_Oficina[[#This Row],[Total del pedido]]&gt;=100000,"SI","NO")</f>
        <v>NO</v>
      </c>
      <c r="AC3910" s="22" t="str">
        <f>+_xlfn.XLOOKUP(Ventas_Oficina[[#This Row],[Nº de artículo]],AUXILIAR!A3908:A8826,AUXILIAR!D3908:D8826,"Error",0)</f>
        <v>Enviado a tiempo</v>
      </c>
      <c r="AD3910" s="22" t="str">
        <f>+IF(AND(Ventas_Oficina[[#This Row],[Total]]&gt;75000,Ventas_Oficina[[#This Row],[Envio a tiempo]]="Enviado a tiempo"),"Buena Venta","Venta Mala")</f>
        <v>Venta Mala</v>
      </c>
    </row>
    <row r="3911" spans="1:30" x14ac:dyDescent="0.25">
      <c r="A3911" s="26">
        <v>1604147</v>
      </c>
      <c r="B3911" s="10">
        <v>42412</v>
      </c>
      <c r="C3911" s="11" t="s">
        <v>647</v>
      </c>
      <c r="D3911" s="11" t="s">
        <v>11</v>
      </c>
      <c r="E3911" s="11" t="s">
        <v>12</v>
      </c>
      <c r="F3911" s="11" t="s">
        <v>13</v>
      </c>
      <c r="G3911" s="11" t="s">
        <v>1009</v>
      </c>
      <c r="H3911" s="11" t="s">
        <v>14</v>
      </c>
      <c r="I3911" s="11" t="s">
        <v>1016</v>
      </c>
      <c r="J3911" s="11" t="s">
        <v>1021</v>
      </c>
      <c r="K3911" s="11" t="s">
        <v>1261</v>
      </c>
      <c r="L3911" s="11" t="s">
        <v>1267</v>
      </c>
      <c r="M3911" s="11" t="s">
        <v>1272</v>
      </c>
      <c r="N3911" s="10">
        <v>42413</v>
      </c>
      <c r="O3911" s="12">
        <v>533</v>
      </c>
      <c r="P3911" s="12">
        <v>860</v>
      </c>
      <c r="Q3911" s="12">
        <v>327</v>
      </c>
      <c r="R3911" s="11">
        <v>37</v>
      </c>
      <c r="S3911" s="12">
        <v>31820</v>
      </c>
      <c r="T3911" s="13">
        <v>0.01</v>
      </c>
      <c r="U3911" s="12">
        <v>318.2</v>
      </c>
      <c r="V3911" s="12">
        <v>31501.8</v>
      </c>
      <c r="W3911" s="12">
        <v>619</v>
      </c>
      <c r="X3911" s="12">
        <v>4369</v>
      </c>
      <c r="Y3911" s="14">
        <f>+DAY('TABLA PRINCIPAL'!$B3911)</f>
        <v>12</v>
      </c>
      <c r="Z3911" s="14">
        <f>+MONTH('TABLA PRINCIPAL'!$B3911)</f>
        <v>2</v>
      </c>
      <c r="AA3911" s="14">
        <f>+YEAR('TABLA PRINCIPAL'!$B3911)</f>
        <v>2016</v>
      </c>
      <c r="AB3911" s="22" t="str">
        <f>+IF(Ventas_Oficina[[#This Row],[Total del pedido]]&gt;=100000,"SI","NO")</f>
        <v>NO</v>
      </c>
      <c r="AC3911" s="22" t="str">
        <f>+_xlfn.XLOOKUP(Ventas_Oficina[[#This Row],[Nº de artículo]],AUXILIAR!A3909:A8827,AUXILIAR!D3909:D8827,"Error",0)</f>
        <v>No enviado a tiempo</v>
      </c>
      <c r="AD3911" s="22" t="str">
        <f>+IF(AND(Ventas_Oficina[[#This Row],[Total]]&gt;75000,Ventas_Oficina[[#This Row],[Envio a tiempo]]="Enviado a tiempo"),"Buena Venta","Venta Mala")</f>
        <v>Venta Mala</v>
      </c>
    </row>
    <row r="3912" spans="1:30" x14ac:dyDescent="0.25">
      <c r="A3912" s="25">
        <v>1604513</v>
      </c>
      <c r="B3912" s="5">
        <v>42502</v>
      </c>
      <c r="C3912" s="6" t="s">
        <v>28</v>
      </c>
      <c r="D3912" s="6" t="s">
        <v>29</v>
      </c>
      <c r="E3912" s="6" t="s">
        <v>12</v>
      </c>
      <c r="F3912" s="6" t="s">
        <v>13</v>
      </c>
      <c r="G3912" s="6" t="s">
        <v>1007</v>
      </c>
      <c r="H3912" s="6" t="s">
        <v>14</v>
      </c>
      <c r="I3912" s="6" t="s">
        <v>1014</v>
      </c>
      <c r="J3912" s="6" t="s">
        <v>1076</v>
      </c>
      <c r="K3912" s="6" t="s">
        <v>1261</v>
      </c>
      <c r="L3912" s="6" t="s">
        <v>1267</v>
      </c>
      <c r="M3912" s="6" t="s">
        <v>1272</v>
      </c>
      <c r="N3912" s="5">
        <v>42504</v>
      </c>
      <c r="O3912" s="7">
        <v>218</v>
      </c>
      <c r="P3912" s="7">
        <v>352</v>
      </c>
      <c r="Q3912" s="7">
        <v>134</v>
      </c>
      <c r="R3912" s="6">
        <v>49</v>
      </c>
      <c r="S3912" s="7">
        <v>17248</v>
      </c>
      <c r="T3912" s="8">
        <v>7.0000000000000007E-2</v>
      </c>
      <c r="U3912" s="7">
        <v>1207.3600000000001</v>
      </c>
      <c r="V3912" s="7">
        <v>16040.64</v>
      </c>
      <c r="W3912" s="7">
        <v>683</v>
      </c>
      <c r="X3912" s="7">
        <v>14876</v>
      </c>
      <c r="Y3912" s="9">
        <f>+DAY('TABLA PRINCIPAL'!$B3912)</f>
        <v>12</v>
      </c>
      <c r="Z3912" s="9">
        <f>+MONTH('TABLA PRINCIPAL'!$B3912)</f>
        <v>5</v>
      </c>
      <c r="AA3912" s="9">
        <f>+YEAR('TABLA PRINCIPAL'!$B3912)</f>
        <v>2016</v>
      </c>
      <c r="AB3912" s="22" t="str">
        <f>+IF(Ventas_Oficina[[#This Row],[Total del pedido]]&gt;=100000,"SI","NO")</f>
        <v>NO</v>
      </c>
      <c r="AC3912" s="22" t="str">
        <f>+_xlfn.XLOOKUP(Ventas_Oficina[[#This Row],[Nº de artículo]],AUXILIAR!A3910:A8828,AUXILIAR!D3910:D8828,"Error",0)</f>
        <v>Enviado a tiempo</v>
      </c>
      <c r="AD3912" s="22" t="str">
        <f>+IF(AND(Ventas_Oficina[[#This Row],[Total]]&gt;75000,Ventas_Oficina[[#This Row],[Envio a tiempo]]="Enviado a tiempo"),"Buena Venta","Venta Mala")</f>
        <v>Venta Mala</v>
      </c>
    </row>
    <row r="3913" spans="1:30" x14ac:dyDescent="0.25">
      <c r="A3913" s="26">
        <v>1604513</v>
      </c>
      <c r="B3913" s="10">
        <v>42502</v>
      </c>
      <c r="C3913" s="11" t="s">
        <v>28</v>
      </c>
      <c r="D3913" s="11" t="s">
        <v>29</v>
      </c>
      <c r="E3913" s="11" t="s">
        <v>12</v>
      </c>
      <c r="F3913" s="11" t="s">
        <v>13</v>
      </c>
      <c r="G3913" s="11" t="s">
        <v>1009</v>
      </c>
      <c r="H3913" s="11" t="s">
        <v>14</v>
      </c>
      <c r="I3913" s="11" t="s">
        <v>1016</v>
      </c>
      <c r="J3913" s="11" t="s">
        <v>1076</v>
      </c>
      <c r="K3913" s="11" t="s">
        <v>1261</v>
      </c>
      <c r="L3913" s="11" t="s">
        <v>1267</v>
      </c>
      <c r="M3913" s="11" t="s">
        <v>1273</v>
      </c>
      <c r="N3913" s="10">
        <v>42504</v>
      </c>
      <c r="O3913" s="12">
        <v>218</v>
      </c>
      <c r="P3913" s="12">
        <v>352</v>
      </c>
      <c r="Q3913" s="12">
        <v>134</v>
      </c>
      <c r="R3913" s="11">
        <v>37</v>
      </c>
      <c r="S3913" s="12">
        <v>13024</v>
      </c>
      <c r="T3913" s="13">
        <v>0.01</v>
      </c>
      <c r="U3913" s="12">
        <v>130.24</v>
      </c>
      <c r="V3913" s="12">
        <v>12893.76</v>
      </c>
      <c r="W3913" s="12">
        <v>683</v>
      </c>
      <c r="X3913" s="12">
        <v>14876</v>
      </c>
      <c r="Y3913" s="14">
        <f>+DAY('TABLA PRINCIPAL'!$B3913)</f>
        <v>12</v>
      </c>
      <c r="Z3913" s="14">
        <f>+MONTH('TABLA PRINCIPAL'!$B3913)</f>
        <v>5</v>
      </c>
      <c r="AA3913" s="14">
        <f>+YEAR('TABLA PRINCIPAL'!$B3913)</f>
        <v>2016</v>
      </c>
      <c r="AB3913" s="22" t="str">
        <f>+IF(Ventas_Oficina[[#This Row],[Total del pedido]]&gt;=100000,"SI","NO")</f>
        <v>NO</v>
      </c>
      <c r="AC3913" s="22" t="str">
        <f>+_xlfn.XLOOKUP(Ventas_Oficina[[#This Row],[Nº de artículo]],AUXILIAR!A3911:A8829,AUXILIAR!D3911:D8829,"Error",0)</f>
        <v>Enviado a tiempo</v>
      </c>
      <c r="AD3913" s="22" t="str">
        <f>+IF(AND(Ventas_Oficina[[#This Row],[Total]]&gt;75000,Ventas_Oficina[[#This Row],[Envio a tiempo]]="Enviado a tiempo"),"Buena Venta","Venta Mala")</f>
        <v>Venta Mala</v>
      </c>
    </row>
    <row r="3914" spans="1:30" x14ac:dyDescent="0.25">
      <c r="A3914" s="25">
        <v>1604513</v>
      </c>
      <c r="B3914" s="5">
        <v>42502</v>
      </c>
      <c r="C3914" s="6" t="s">
        <v>28</v>
      </c>
      <c r="D3914" s="6" t="s">
        <v>29</v>
      </c>
      <c r="E3914" s="6" t="s">
        <v>12</v>
      </c>
      <c r="F3914" s="6" t="s">
        <v>13</v>
      </c>
      <c r="G3914" s="6" t="s">
        <v>1007</v>
      </c>
      <c r="H3914" s="6" t="s">
        <v>14</v>
      </c>
      <c r="I3914" s="6" t="s">
        <v>1012</v>
      </c>
      <c r="J3914" s="6" t="s">
        <v>1076</v>
      </c>
      <c r="K3914" s="6" t="s">
        <v>1261</v>
      </c>
      <c r="L3914" s="6" t="s">
        <v>1267</v>
      </c>
      <c r="M3914" s="6" t="s">
        <v>1272</v>
      </c>
      <c r="N3914" s="5">
        <v>42504</v>
      </c>
      <c r="O3914" s="7">
        <v>218</v>
      </c>
      <c r="P3914" s="7">
        <v>352</v>
      </c>
      <c r="Q3914" s="7">
        <v>134</v>
      </c>
      <c r="R3914" s="6">
        <v>34</v>
      </c>
      <c r="S3914" s="7">
        <v>11968</v>
      </c>
      <c r="T3914" s="8">
        <v>0.03</v>
      </c>
      <c r="U3914" s="7">
        <v>359.03999999999996</v>
      </c>
      <c r="V3914" s="7">
        <v>11608.96</v>
      </c>
      <c r="W3914" s="7">
        <v>683</v>
      </c>
      <c r="X3914" s="7">
        <v>14876</v>
      </c>
      <c r="Y3914" s="9">
        <f>+DAY('TABLA PRINCIPAL'!$B3914)</f>
        <v>12</v>
      </c>
      <c r="Z3914" s="9">
        <f>+MONTH('TABLA PRINCIPAL'!$B3914)</f>
        <v>5</v>
      </c>
      <c r="AA3914" s="9">
        <f>+YEAR('TABLA PRINCIPAL'!$B3914)</f>
        <v>2016</v>
      </c>
      <c r="AB3914" s="22" t="str">
        <f>+IF(Ventas_Oficina[[#This Row],[Total del pedido]]&gt;=100000,"SI","NO")</f>
        <v>NO</v>
      </c>
      <c r="AC3914" s="22" t="str">
        <f>+_xlfn.XLOOKUP(Ventas_Oficina[[#This Row],[Nº de artículo]],AUXILIAR!A3912:A8830,AUXILIAR!D3912:D8830,"Error",0)</f>
        <v>Enviado a tiempo</v>
      </c>
      <c r="AD3914" s="22" t="str">
        <f>+IF(AND(Ventas_Oficina[[#This Row],[Total]]&gt;75000,Ventas_Oficina[[#This Row],[Envio a tiempo]]="Enviado a tiempo"),"Buena Venta","Venta Mala")</f>
        <v>Venta Mala</v>
      </c>
    </row>
    <row r="3915" spans="1:30" x14ac:dyDescent="0.25">
      <c r="A3915" s="26">
        <v>1604513</v>
      </c>
      <c r="B3915" s="10">
        <v>41413</v>
      </c>
      <c r="C3915" s="11" t="s">
        <v>165</v>
      </c>
      <c r="D3915" s="11" t="s">
        <v>166</v>
      </c>
      <c r="E3915" s="11" t="s">
        <v>4</v>
      </c>
      <c r="F3915" s="11" t="s">
        <v>5</v>
      </c>
      <c r="G3915" s="11" t="s">
        <v>1009</v>
      </c>
      <c r="H3915" s="11" t="s">
        <v>34</v>
      </c>
      <c r="I3915" s="11" t="s">
        <v>1013</v>
      </c>
      <c r="J3915" s="11" t="s">
        <v>1046</v>
      </c>
      <c r="K3915" s="11" t="s">
        <v>1261</v>
      </c>
      <c r="L3915" s="11" t="s">
        <v>1267</v>
      </c>
      <c r="M3915" s="11" t="s">
        <v>1273</v>
      </c>
      <c r="N3915" s="10">
        <v>41414</v>
      </c>
      <c r="O3915" s="12">
        <v>519</v>
      </c>
      <c r="P3915" s="12">
        <v>1298</v>
      </c>
      <c r="Q3915" s="12">
        <v>779</v>
      </c>
      <c r="R3915" s="11">
        <v>46</v>
      </c>
      <c r="S3915" s="12">
        <v>59708</v>
      </c>
      <c r="T3915" s="13">
        <v>0.01</v>
      </c>
      <c r="U3915" s="12">
        <v>597.08000000000004</v>
      </c>
      <c r="V3915" s="12">
        <v>59110.92</v>
      </c>
      <c r="W3915" s="12">
        <v>314</v>
      </c>
      <c r="X3915" s="12">
        <v>25324</v>
      </c>
      <c r="Y3915" s="14">
        <f>+DAY('TABLA PRINCIPAL'!$B3915)</f>
        <v>19</v>
      </c>
      <c r="Z3915" s="14">
        <f>+MONTH('TABLA PRINCIPAL'!$B3915)</f>
        <v>5</v>
      </c>
      <c r="AA3915" s="14">
        <f>+YEAR('TABLA PRINCIPAL'!$B3915)</f>
        <v>2013</v>
      </c>
      <c r="AB3915" s="22" t="str">
        <f>+IF(Ventas_Oficina[[#This Row],[Total del pedido]]&gt;=100000,"SI","NO")</f>
        <v>NO</v>
      </c>
      <c r="AC3915" s="22" t="str">
        <f>+_xlfn.XLOOKUP(Ventas_Oficina[[#This Row],[Nº de artículo]],AUXILIAR!A3913:A8831,AUXILIAR!D3913:D8831,"Error",0)</f>
        <v>Enviado a tiempo</v>
      </c>
      <c r="AD3915" s="22" t="str">
        <f>+IF(AND(Ventas_Oficina[[#This Row],[Total]]&gt;75000,Ventas_Oficina[[#This Row],[Envio a tiempo]]="Enviado a tiempo"),"Buena Venta","Venta Mala")</f>
        <v>Venta Mala</v>
      </c>
    </row>
    <row r="3916" spans="1:30" x14ac:dyDescent="0.25">
      <c r="A3916" s="25">
        <v>1604513</v>
      </c>
      <c r="B3916" s="5">
        <v>41440</v>
      </c>
      <c r="C3916" s="6" t="s">
        <v>145</v>
      </c>
      <c r="D3916" s="6" t="s">
        <v>110</v>
      </c>
      <c r="E3916" s="6" t="s">
        <v>12</v>
      </c>
      <c r="F3916" s="6" t="s">
        <v>13</v>
      </c>
      <c r="G3916" s="6" t="s">
        <v>1007</v>
      </c>
      <c r="H3916" s="6" t="s">
        <v>14</v>
      </c>
      <c r="I3916" s="6" t="s">
        <v>1015</v>
      </c>
      <c r="J3916" s="6" t="s">
        <v>187</v>
      </c>
      <c r="K3916" s="6" t="s">
        <v>1261</v>
      </c>
      <c r="L3916" s="6" t="s">
        <v>1265</v>
      </c>
      <c r="M3916" s="6" t="s">
        <v>1272</v>
      </c>
      <c r="N3916" s="5">
        <v>41442</v>
      </c>
      <c r="O3916" s="7">
        <v>231</v>
      </c>
      <c r="P3916" s="7">
        <v>378</v>
      </c>
      <c r="Q3916" s="7">
        <v>147</v>
      </c>
      <c r="R3916" s="6">
        <v>8</v>
      </c>
      <c r="S3916" s="7">
        <v>3024</v>
      </c>
      <c r="T3916" s="8">
        <v>0</v>
      </c>
      <c r="U3916" s="7">
        <v>0</v>
      </c>
      <c r="V3916" s="7">
        <v>3024</v>
      </c>
      <c r="W3916" s="7">
        <v>71</v>
      </c>
      <c r="X3916" s="7">
        <v>12855</v>
      </c>
      <c r="Y3916" s="9">
        <f>+DAY('TABLA PRINCIPAL'!$B3916)</f>
        <v>15</v>
      </c>
      <c r="Z3916" s="9">
        <f>+MONTH('TABLA PRINCIPAL'!$B3916)</f>
        <v>6</v>
      </c>
      <c r="AA3916" s="9">
        <f>+YEAR('TABLA PRINCIPAL'!$B3916)</f>
        <v>2013</v>
      </c>
      <c r="AB3916" s="22" t="str">
        <f>+IF(Ventas_Oficina[[#This Row],[Total del pedido]]&gt;=100000,"SI","NO")</f>
        <v>NO</v>
      </c>
      <c r="AC3916" s="22" t="str">
        <f>+_xlfn.XLOOKUP(Ventas_Oficina[[#This Row],[Nº de artículo]],AUXILIAR!A3914:A8832,AUXILIAR!D3914:D8832,"Error",0)</f>
        <v>No enviado a tiempo</v>
      </c>
      <c r="AD3916" s="22" t="str">
        <f>+IF(AND(Ventas_Oficina[[#This Row],[Total]]&gt;75000,Ventas_Oficina[[#This Row],[Envio a tiempo]]="Enviado a tiempo"),"Buena Venta","Venta Mala")</f>
        <v>Venta Mala</v>
      </c>
    </row>
    <row r="3917" spans="1:30" x14ac:dyDescent="0.25">
      <c r="A3917" s="26">
        <v>1604513</v>
      </c>
      <c r="B3917" s="10">
        <v>42502</v>
      </c>
      <c r="C3917" s="11" t="s">
        <v>28</v>
      </c>
      <c r="D3917" s="11" t="s">
        <v>903</v>
      </c>
      <c r="E3917" s="11" t="s">
        <v>12</v>
      </c>
      <c r="F3917" s="11" t="s">
        <v>13</v>
      </c>
      <c r="G3917" s="11" t="s">
        <v>1008</v>
      </c>
      <c r="H3917" s="11" t="s">
        <v>14</v>
      </c>
      <c r="I3917" s="11" t="s">
        <v>1014</v>
      </c>
      <c r="J3917" s="11" t="s">
        <v>1076</v>
      </c>
      <c r="K3917" s="11" t="s">
        <v>1261</v>
      </c>
      <c r="L3917" s="11" t="s">
        <v>1265</v>
      </c>
      <c r="M3917" s="11" t="s">
        <v>1272</v>
      </c>
      <c r="N3917" s="10">
        <v>42504</v>
      </c>
      <c r="O3917" s="12">
        <v>218</v>
      </c>
      <c r="P3917" s="12">
        <v>352</v>
      </c>
      <c r="Q3917" s="12">
        <v>134</v>
      </c>
      <c r="R3917" s="11">
        <v>33</v>
      </c>
      <c r="S3917" s="12">
        <v>11616</v>
      </c>
      <c r="T3917" s="13">
        <v>0.08</v>
      </c>
      <c r="U3917" s="12">
        <v>929.28</v>
      </c>
      <c r="V3917" s="12">
        <v>10686.72</v>
      </c>
      <c r="W3917" s="12">
        <v>683</v>
      </c>
      <c r="X3917" s="12">
        <v>14876</v>
      </c>
      <c r="Y3917" s="14">
        <f>+DAY('TABLA PRINCIPAL'!$B3917)</f>
        <v>12</v>
      </c>
      <c r="Z3917" s="14">
        <f>+MONTH('TABLA PRINCIPAL'!$B3917)</f>
        <v>5</v>
      </c>
      <c r="AA3917" s="14">
        <f>+YEAR('TABLA PRINCIPAL'!$B3917)</f>
        <v>2016</v>
      </c>
      <c r="AB3917" s="22" t="str">
        <f>+IF(Ventas_Oficina[[#This Row],[Total del pedido]]&gt;=100000,"SI","NO")</f>
        <v>NO</v>
      </c>
      <c r="AC3917" s="22" t="str">
        <f>+_xlfn.XLOOKUP(Ventas_Oficina[[#This Row],[Nº de artículo]],AUXILIAR!A3915:A8833,AUXILIAR!D3915:D8833,"Error",0)</f>
        <v>Enviado a tiempo</v>
      </c>
      <c r="AD3917" s="22" t="str">
        <f>+IF(AND(Ventas_Oficina[[#This Row],[Total]]&gt;75000,Ventas_Oficina[[#This Row],[Envio a tiempo]]="Enviado a tiempo"),"Buena Venta","Venta Mala")</f>
        <v>Venta Mala</v>
      </c>
    </row>
    <row r="3918" spans="1:30" x14ac:dyDescent="0.25">
      <c r="A3918" s="25">
        <v>1604513</v>
      </c>
      <c r="B3918" s="5">
        <v>42502</v>
      </c>
      <c r="C3918" s="6" t="s">
        <v>28</v>
      </c>
      <c r="D3918" s="6" t="s">
        <v>29</v>
      </c>
      <c r="E3918" s="6" t="s">
        <v>12</v>
      </c>
      <c r="F3918" s="6" t="s">
        <v>13</v>
      </c>
      <c r="G3918" s="6" t="s">
        <v>1007</v>
      </c>
      <c r="H3918" s="6" t="s">
        <v>14</v>
      </c>
      <c r="I3918" s="6" t="s">
        <v>1014</v>
      </c>
      <c r="J3918" s="6" t="s">
        <v>1111</v>
      </c>
      <c r="K3918" s="6" t="s">
        <v>1261</v>
      </c>
      <c r="L3918" s="6" t="s">
        <v>1265</v>
      </c>
      <c r="M3918" s="6" t="s">
        <v>1272</v>
      </c>
      <c r="N3918" s="5">
        <v>42504</v>
      </c>
      <c r="O3918" s="7">
        <v>198</v>
      </c>
      <c r="P3918" s="7">
        <v>315</v>
      </c>
      <c r="Q3918" s="7">
        <v>117</v>
      </c>
      <c r="R3918" s="6">
        <v>21</v>
      </c>
      <c r="S3918" s="7">
        <v>6615</v>
      </c>
      <c r="T3918" s="8">
        <v>0</v>
      </c>
      <c r="U3918" s="7">
        <v>0</v>
      </c>
      <c r="V3918" s="7">
        <v>6615</v>
      </c>
      <c r="W3918" s="7">
        <v>49</v>
      </c>
      <c r="X3918" s="7">
        <v>14876</v>
      </c>
      <c r="Y3918" s="9">
        <f>+DAY('TABLA PRINCIPAL'!$B3918)</f>
        <v>12</v>
      </c>
      <c r="Z3918" s="9">
        <f>+MONTH('TABLA PRINCIPAL'!$B3918)</f>
        <v>5</v>
      </c>
      <c r="AA3918" s="9">
        <f>+YEAR('TABLA PRINCIPAL'!$B3918)</f>
        <v>2016</v>
      </c>
      <c r="AB3918" s="22" t="str">
        <f>+IF(Ventas_Oficina[[#This Row],[Total del pedido]]&gt;=100000,"SI","NO")</f>
        <v>NO</v>
      </c>
      <c r="AC3918" s="22" t="str">
        <f>+_xlfn.XLOOKUP(Ventas_Oficina[[#This Row],[Nº de artículo]],AUXILIAR!A3916:A8834,AUXILIAR!D3916:D8834,"Error",0)</f>
        <v>Enviado a tiempo</v>
      </c>
      <c r="AD3918" s="22" t="str">
        <f>+IF(AND(Ventas_Oficina[[#This Row],[Total]]&gt;75000,Ventas_Oficina[[#This Row],[Envio a tiempo]]="Enviado a tiempo"),"Buena Venta","Venta Mala")</f>
        <v>Venta Mala</v>
      </c>
    </row>
    <row r="3919" spans="1:30" x14ac:dyDescent="0.25">
      <c r="A3919" s="26">
        <v>1604513</v>
      </c>
      <c r="B3919" s="10">
        <v>42502</v>
      </c>
      <c r="C3919" s="11" t="s">
        <v>28</v>
      </c>
      <c r="D3919" s="11" t="s">
        <v>29</v>
      </c>
      <c r="E3919" s="11" t="s">
        <v>12</v>
      </c>
      <c r="F3919" s="11" t="s">
        <v>13</v>
      </c>
      <c r="G3919" s="11" t="s">
        <v>1007</v>
      </c>
      <c r="H3919" s="11" t="s">
        <v>14</v>
      </c>
      <c r="I3919" s="11" t="s">
        <v>1014</v>
      </c>
      <c r="J3919" s="11" t="s">
        <v>1076</v>
      </c>
      <c r="K3919" s="11" t="s">
        <v>1261</v>
      </c>
      <c r="L3919" s="11" t="s">
        <v>1265</v>
      </c>
      <c r="M3919" s="11" t="s">
        <v>1272</v>
      </c>
      <c r="N3919" s="10">
        <v>42504</v>
      </c>
      <c r="O3919" s="12">
        <v>218</v>
      </c>
      <c r="P3919" s="12">
        <v>352</v>
      </c>
      <c r="Q3919" s="12">
        <v>134</v>
      </c>
      <c r="R3919" s="11">
        <v>25</v>
      </c>
      <c r="S3919" s="12">
        <v>8800</v>
      </c>
      <c r="T3919" s="13">
        <v>0.01</v>
      </c>
      <c r="U3919" s="12">
        <v>88</v>
      </c>
      <c r="V3919" s="12">
        <v>8712</v>
      </c>
      <c r="W3919" s="12">
        <v>683</v>
      </c>
      <c r="X3919" s="12">
        <v>14876</v>
      </c>
      <c r="Y3919" s="14">
        <f>+DAY('TABLA PRINCIPAL'!$B3919)</f>
        <v>12</v>
      </c>
      <c r="Z3919" s="14">
        <f>+MONTH('TABLA PRINCIPAL'!$B3919)</f>
        <v>5</v>
      </c>
      <c r="AA3919" s="14">
        <f>+YEAR('TABLA PRINCIPAL'!$B3919)</f>
        <v>2016</v>
      </c>
      <c r="AB3919" s="22" t="str">
        <f>+IF(Ventas_Oficina[[#This Row],[Total del pedido]]&gt;=100000,"SI","NO")</f>
        <v>NO</v>
      </c>
      <c r="AC3919" s="22" t="str">
        <f>+_xlfn.XLOOKUP(Ventas_Oficina[[#This Row],[Nº de artículo]],AUXILIAR!A3917:A8835,AUXILIAR!D3917:D8835,"Error",0)</f>
        <v>Enviado a tiempo</v>
      </c>
      <c r="AD3919" s="22" t="str">
        <f>+IF(AND(Ventas_Oficina[[#This Row],[Total]]&gt;75000,Ventas_Oficina[[#This Row],[Envio a tiempo]]="Enviado a tiempo"),"Buena Venta","Venta Mala")</f>
        <v>Venta Mala</v>
      </c>
    </row>
    <row r="3920" spans="1:30" x14ac:dyDescent="0.25">
      <c r="A3920" s="25">
        <v>1604513</v>
      </c>
      <c r="B3920" s="5">
        <v>42688</v>
      </c>
      <c r="C3920" s="6" t="s">
        <v>822</v>
      </c>
      <c r="D3920" s="6" t="s">
        <v>369</v>
      </c>
      <c r="E3920" s="6" t="s">
        <v>4</v>
      </c>
      <c r="F3920" s="6" t="s">
        <v>5</v>
      </c>
      <c r="G3920" s="6" t="s">
        <v>1010</v>
      </c>
      <c r="H3920" s="6" t="s">
        <v>9</v>
      </c>
      <c r="I3920" s="6" t="s">
        <v>1014</v>
      </c>
      <c r="J3920" s="6" t="s">
        <v>1034</v>
      </c>
      <c r="K3920" s="6" t="s">
        <v>1262</v>
      </c>
      <c r="L3920" s="6" t="s">
        <v>1268</v>
      </c>
      <c r="M3920" s="6" t="s">
        <v>1272</v>
      </c>
      <c r="N3920" s="5">
        <v>42689</v>
      </c>
      <c r="O3920" s="7">
        <v>109</v>
      </c>
      <c r="P3920" s="7">
        <v>260</v>
      </c>
      <c r="Q3920" s="7">
        <v>151</v>
      </c>
      <c r="R3920" s="6">
        <v>45</v>
      </c>
      <c r="S3920" s="7">
        <v>11700</v>
      </c>
      <c r="T3920" s="8">
        <v>0.03</v>
      </c>
      <c r="U3920" s="7">
        <v>351</v>
      </c>
      <c r="V3920" s="7">
        <v>11349</v>
      </c>
      <c r="W3920" s="7">
        <v>240</v>
      </c>
      <c r="X3920" s="7">
        <v>2843</v>
      </c>
      <c r="Y3920" s="9">
        <f>+DAY('TABLA PRINCIPAL'!$B3920)</f>
        <v>14</v>
      </c>
      <c r="Z3920" s="9">
        <f>+MONTH('TABLA PRINCIPAL'!$B3920)</f>
        <v>11</v>
      </c>
      <c r="AA3920" s="9">
        <f>+YEAR('TABLA PRINCIPAL'!$B3920)</f>
        <v>2016</v>
      </c>
      <c r="AB3920" s="22" t="str">
        <f>+IF(Ventas_Oficina[[#This Row],[Total del pedido]]&gt;=100000,"SI","NO")</f>
        <v>NO</v>
      </c>
      <c r="AC3920" s="22" t="str">
        <f>+_xlfn.XLOOKUP(Ventas_Oficina[[#This Row],[Nº de artículo]],AUXILIAR!A3918:A8836,AUXILIAR!D3918:D8836,"Error",0)</f>
        <v>Enviado a tiempo</v>
      </c>
      <c r="AD3920" s="22" t="str">
        <f>+IF(AND(Ventas_Oficina[[#This Row],[Total]]&gt;75000,Ventas_Oficina[[#This Row],[Envio a tiempo]]="Enviado a tiempo"),"Buena Venta","Venta Mala")</f>
        <v>Venta Mala</v>
      </c>
    </row>
    <row r="3921" spans="1:30" x14ac:dyDescent="0.25">
      <c r="A3921" s="26">
        <v>1604513</v>
      </c>
      <c r="B3921" s="10">
        <v>42676</v>
      </c>
      <c r="C3921" s="11" t="s">
        <v>348</v>
      </c>
      <c r="D3921" s="11" t="s">
        <v>60</v>
      </c>
      <c r="E3921" s="11" t="s">
        <v>4</v>
      </c>
      <c r="F3921" s="11" t="s">
        <v>5</v>
      </c>
      <c r="G3921" s="11" t="s">
        <v>1008</v>
      </c>
      <c r="H3921" s="11" t="s">
        <v>24</v>
      </c>
      <c r="I3921" s="11" t="s">
        <v>1016</v>
      </c>
      <c r="J3921" s="11" t="s">
        <v>1031</v>
      </c>
      <c r="K3921" s="11" t="s">
        <v>1261</v>
      </c>
      <c r="L3921" s="11" t="s">
        <v>1265</v>
      </c>
      <c r="M3921" s="11" t="s">
        <v>1272</v>
      </c>
      <c r="N3921" s="10">
        <v>42678</v>
      </c>
      <c r="O3921" s="12">
        <v>1007</v>
      </c>
      <c r="P3921" s="12">
        <v>1598</v>
      </c>
      <c r="Q3921" s="12">
        <v>591</v>
      </c>
      <c r="R3921" s="11">
        <v>2</v>
      </c>
      <c r="S3921" s="12">
        <v>3196</v>
      </c>
      <c r="T3921" s="13">
        <v>0.08</v>
      </c>
      <c r="U3921" s="12">
        <v>255.68</v>
      </c>
      <c r="V3921" s="12">
        <v>2940.32</v>
      </c>
      <c r="W3921" s="12">
        <v>400</v>
      </c>
      <c r="X3921" s="12">
        <v>11159</v>
      </c>
      <c r="Y3921" s="14">
        <f>+DAY('TABLA PRINCIPAL'!$B3921)</f>
        <v>2</v>
      </c>
      <c r="Z3921" s="14">
        <f>+MONTH('TABLA PRINCIPAL'!$B3921)</f>
        <v>11</v>
      </c>
      <c r="AA3921" s="14">
        <f>+YEAR('TABLA PRINCIPAL'!$B3921)</f>
        <v>2016</v>
      </c>
      <c r="AB3921" s="22" t="str">
        <f>+IF(Ventas_Oficina[[#This Row],[Total del pedido]]&gt;=100000,"SI","NO")</f>
        <v>NO</v>
      </c>
      <c r="AC3921" s="22" t="str">
        <f>+_xlfn.XLOOKUP(Ventas_Oficina[[#This Row],[Nº de artículo]],AUXILIAR!A3919:A8837,AUXILIAR!D3919:D8837,"Error",0)</f>
        <v>No enviado a tiempo</v>
      </c>
      <c r="AD3921" s="22" t="str">
        <f>+IF(AND(Ventas_Oficina[[#This Row],[Total]]&gt;75000,Ventas_Oficina[[#This Row],[Envio a tiempo]]="Enviado a tiempo"),"Buena Venta","Venta Mala")</f>
        <v>Venta Mala</v>
      </c>
    </row>
    <row r="3922" spans="1:30" x14ac:dyDescent="0.25">
      <c r="A3922" s="25">
        <v>1604878</v>
      </c>
      <c r="B3922" s="5">
        <v>42413</v>
      </c>
      <c r="C3922" s="6" t="s">
        <v>457</v>
      </c>
      <c r="D3922" s="6" t="s">
        <v>65</v>
      </c>
      <c r="E3922" s="6" t="s">
        <v>12</v>
      </c>
      <c r="F3922" s="6" t="s">
        <v>13</v>
      </c>
      <c r="G3922" s="6" t="s">
        <v>1009</v>
      </c>
      <c r="H3922" s="6" t="s">
        <v>14</v>
      </c>
      <c r="I3922" s="6" t="s">
        <v>1015</v>
      </c>
      <c r="J3922" s="6" t="s">
        <v>1032</v>
      </c>
      <c r="K3922" s="6" t="s">
        <v>1261</v>
      </c>
      <c r="L3922" s="6" t="s">
        <v>1265</v>
      </c>
      <c r="M3922" s="6" t="s">
        <v>1272</v>
      </c>
      <c r="N3922" s="5">
        <v>42416</v>
      </c>
      <c r="O3922" s="7">
        <v>159</v>
      </c>
      <c r="P3922" s="7">
        <v>261</v>
      </c>
      <c r="Q3922" s="7">
        <v>102</v>
      </c>
      <c r="R3922" s="6">
        <v>8</v>
      </c>
      <c r="S3922" s="7">
        <v>2088</v>
      </c>
      <c r="T3922" s="8">
        <v>0.09</v>
      </c>
      <c r="U3922" s="7">
        <v>187.92</v>
      </c>
      <c r="V3922" s="7">
        <v>1900.08</v>
      </c>
      <c r="W3922" s="7">
        <v>50</v>
      </c>
      <c r="X3922" s="7">
        <v>4626</v>
      </c>
      <c r="Y3922" s="9">
        <f>+DAY('TABLA PRINCIPAL'!$B3922)</f>
        <v>13</v>
      </c>
      <c r="Z3922" s="9">
        <f>+MONTH('TABLA PRINCIPAL'!$B3922)</f>
        <v>2</v>
      </c>
      <c r="AA3922" s="9">
        <f>+YEAR('TABLA PRINCIPAL'!$B3922)</f>
        <v>2016</v>
      </c>
      <c r="AB3922" s="22" t="str">
        <f>+IF(Ventas_Oficina[[#This Row],[Total del pedido]]&gt;=100000,"SI","NO")</f>
        <v>NO</v>
      </c>
      <c r="AC3922" s="22" t="str">
        <f>+_xlfn.XLOOKUP(Ventas_Oficina[[#This Row],[Nº de artículo]],AUXILIAR!A3920:A8838,AUXILIAR!D3920:D8838,"Error",0)</f>
        <v>Enviado a tiempo</v>
      </c>
      <c r="AD3922" s="22" t="str">
        <f>+IF(AND(Ventas_Oficina[[#This Row],[Total]]&gt;75000,Ventas_Oficina[[#This Row],[Envio a tiempo]]="Enviado a tiempo"),"Buena Venta","Venta Mala")</f>
        <v>Venta Mala</v>
      </c>
    </row>
    <row r="3923" spans="1:30" x14ac:dyDescent="0.25">
      <c r="A3923" s="26">
        <v>1604878</v>
      </c>
      <c r="B3923" s="10">
        <v>42413</v>
      </c>
      <c r="C3923" s="11" t="s">
        <v>457</v>
      </c>
      <c r="D3923" s="11" t="s">
        <v>65</v>
      </c>
      <c r="E3923" s="11" t="s">
        <v>12</v>
      </c>
      <c r="F3923" s="11" t="s">
        <v>13</v>
      </c>
      <c r="G3923" s="11" t="s">
        <v>1009</v>
      </c>
      <c r="H3923" s="11" t="s">
        <v>14</v>
      </c>
      <c r="I3923" s="11" t="s">
        <v>1013</v>
      </c>
      <c r="J3923" s="11" t="s">
        <v>1098</v>
      </c>
      <c r="K3923" s="11" t="s">
        <v>1262</v>
      </c>
      <c r="L3923" s="11" t="s">
        <v>1265</v>
      </c>
      <c r="M3923" s="11" t="s">
        <v>1272</v>
      </c>
      <c r="N3923" s="10">
        <v>42416</v>
      </c>
      <c r="O3923" s="12">
        <v>1983</v>
      </c>
      <c r="P3923" s="12">
        <v>3098</v>
      </c>
      <c r="Q3923" s="12">
        <v>1115</v>
      </c>
      <c r="R3923" s="11">
        <v>12</v>
      </c>
      <c r="S3923" s="12">
        <v>37176</v>
      </c>
      <c r="T3923" s="13">
        <v>0</v>
      </c>
      <c r="U3923" s="12">
        <v>0</v>
      </c>
      <c r="V3923" s="12">
        <v>37176</v>
      </c>
      <c r="W3923" s="12">
        <v>1951</v>
      </c>
      <c r="X3923" s="12">
        <v>125946</v>
      </c>
      <c r="Y3923" s="14">
        <f>+DAY('TABLA PRINCIPAL'!$B3923)</f>
        <v>13</v>
      </c>
      <c r="Z3923" s="14">
        <f>+MONTH('TABLA PRINCIPAL'!$B3923)</f>
        <v>2</v>
      </c>
      <c r="AA3923" s="14">
        <f>+YEAR('TABLA PRINCIPAL'!$B3923)</f>
        <v>2016</v>
      </c>
      <c r="AB3923" s="22" t="str">
        <f>+IF(Ventas_Oficina[[#This Row],[Total del pedido]]&gt;=100000,"SI","NO")</f>
        <v>NO</v>
      </c>
      <c r="AC3923" s="22" t="str">
        <f>+_xlfn.XLOOKUP(Ventas_Oficina[[#This Row],[Nº de artículo]],AUXILIAR!A3921:A8839,AUXILIAR!D3921:D8839,"Error",0)</f>
        <v>Enviado a tiempo</v>
      </c>
      <c r="AD3923" s="22" t="str">
        <f>+IF(AND(Ventas_Oficina[[#This Row],[Total]]&gt;75000,Ventas_Oficina[[#This Row],[Envio a tiempo]]="Enviado a tiempo"),"Buena Venta","Venta Mala")</f>
        <v>Buena Venta</v>
      </c>
    </row>
    <row r="3924" spans="1:30" x14ac:dyDescent="0.25">
      <c r="A3924" s="25">
        <v>1604878</v>
      </c>
      <c r="B3924" s="5">
        <v>42401</v>
      </c>
      <c r="C3924" s="6" t="s">
        <v>830</v>
      </c>
      <c r="D3924" s="6" t="s">
        <v>68</v>
      </c>
      <c r="E3924" s="6" t="s">
        <v>12</v>
      </c>
      <c r="F3924" s="6" t="s">
        <v>13</v>
      </c>
      <c r="G3924" s="6" t="s">
        <v>1010</v>
      </c>
      <c r="H3924" s="6" t="s">
        <v>14</v>
      </c>
      <c r="I3924" s="6" t="s">
        <v>1016</v>
      </c>
      <c r="J3924" s="6" t="s">
        <v>1036</v>
      </c>
      <c r="K3924" s="6" t="s">
        <v>1262</v>
      </c>
      <c r="L3924" s="6" t="s">
        <v>1268</v>
      </c>
      <c r="M3924" s="6" t="s">
        <v>1273</v>
      </c>
      <c r="N3924" s="5">
        <v>42402</v>
      </c>
      <c r="O3924" s="7">
        <v>453</v>
      </c>
      <c r="P3924" s="7">
        <v>730</v>
      </c>
      <c r="Q3924" s="7">
        <v>277</v>
      </c>
      <c r="R3924" s="6">
        <v>7</v>
      </c>
      <c r="S3924" s="7">
        <v>5110</v>
      </c>
      <c r="T3924" s="8">
        <v>0.03</v>
      </c>
      <c r="U3924" s="7">
        <v>153.29999999999998</v>
      </c>
      <c r="V3924" s="7">
        <v>4956.7</v>
      </c>
      <c r="W3924" s="7">
        <v>772</v>
      </c>
      <c r="X3924" s="7">
        <v>22857</v>
      </c>
      <c r="Y3924" s="9">
        <f>+DAY('TABLA PRINCIPAL'!$B3924)</f>
        <v>1</v>
      </c>
      <c r="Z3924" s="9">
        <f>+MONTH('TABLA PRINCIPAL'!$B3924)</f>
        <v>2</v>
      </c>
      <c r="AA3924" s="9">
        <f>+YEAR('TABLA PRINCIPAL'!$B3924)</f>
        <v>2016</v>
      </c>
      <c r="AB3924" s="22" t="str">
        <f>+IF(Ventas_Oficina[[#This Row],[Total del pedido]]&gt;=100000,"SI","NO")</f>
        <v>NO</v>
      </c>
      <c r="AC3924" s="22" t="str">
        <f>+_xlfn.XLOOKUP(Ventas_Oficina[[#This Row],[Nº de artículo]],AUXILIAR!A3922:A8840,AUXILIAR!D3922:D8840,"Error",0)</f>
        <v>Enviado a tiempo</v>
      </c>
      <c r="AD3924" s="22" t="str">
        <f>+IF(AND(Ventas_Oficina[[#This Row],[Total]]&gt;75000,Ventas_Oficina[[#This Row],[Envio a tiempo]]="Enviado a tiempo"),"Buena Venta","Venta Mala")</f>
        <v>Venta Mala</v>
      </c>
    </row>
    <row r="3925" spans="1:30" x14ac:dyDescent="0.25">
      <c r="A3925" s="26">
        <v>1605243</v>
      </c>
      <c r="B3925" s="10">
        <v>42504</v>
      </c>
      <c r="C3925" s="11" t="s">
        <v>310</v>
      </c>
      <c r="D3925" s="11" t="s">
        <v>65</v>
      </c>
      <c r="E3925" s="11" t="s">
        <v>12</v>
      </c>
      <c r="F3925" s="11" t="s">
        <v>13</v>
      </c>
      <c r="G3925" s="11" t="s">
        <v>1008</v>
      </c>
      <c r="H3925" s="11" t="s">
        <v>14</v>
      </c>
      <c r="I3925" s="11" t="s">
        <v>1012</v>
      </c>
      <c r="J3925" s="11" t="s">
        <v>1097</v>
      </c>
      <c r="K3925" s="11" t="s">
        <v>1261</v>
      </c>
      <c r="L3925" s="11" t="s">
        <v>1266</v>
      </c>
      <c r="M3925" s="11" t="s">
        <v>1272</v>
      </c>
      <c r="N3925" s="10">
        <v>42506</v>
      </c>
      <c r="O3925" s="12">
        <v>133</v>
      </c>
      <c r="P3925" s="12">
        <v>208</v>
      </c>
      <c r="Q3925" s="12">
        <v>75</v>
      </c>
      <c r="R3925" s="11">
        <v>35</v>
      </c>
      <c r="S3925" s="12">
        <v>7280</v>
      </c>
      <c r="T3925" s="13">
        <v>0.02</v>
      </c>
      <c r="U3925" s="12">
        <v>145.6</v>
      </c>
      <c r="V3925" s="12">
        <v>7134.4</v>
      </c>
      <c r="W3925" s="12">
        <v>149</v>
      </c>
      <c r="X3925" s="12">
        <v>8646</v>
      </c>
      <c r="Y3925" s="14">
        <f>+DAY('TABLA PRINCIPAL'!$B3925)</f>
        <v>14</v>
      </c>
      <c r="Z3925" s="14">
        <f>+MONTH('TABLA PRINCIPAL'!$B3925)</f>
        <v>5</v>
      </c>
      <c r="AA3925" s="14">
        <f>+YEAR('TABLA PRINCIPAL'!$B3925)</f>
        <v>2016</v>
      </c>
      <c r="AB3925" s="22" t="str">
        <f>+IF(Ventas_Oficina[[#This Row],[Total del pedido]]&gt;=100000,"SI","NO")</f>
        <v>NO</v>
      </c>
      <c r="AC3925" s="22" t="str">
        <f>+_xlfn.XLOOKUP(Ventas_Oficina[[#This Row],[Nº de artículo]],AUXILIAR!A3923:A8841,AUXILIAR!D3923:D8841,"Error",0)</f>
        <v>Enviado a tiempo</v>
      </c>
      <c r="AD3925" s="22" t="str">
        <f>+IF(AND(Ventas_Oficina[[#This Row],[Total]]&gt;75000,Ventas_Oficina[[#This Row],[Envio a tiempo]]="Enviado a tiempo"),"Buena Venta","Venta Mala")</f>
        <v>Venta Mala</v>
      </c>
    </row>
    <row r="3926" spans="1:30" x14ac:dyDescent="0.25">
      <c r="A3926" s="25">
        <v>1605243</v>
      </c>
      <c r="B3926" s="5">
        <v>42498</v>
      </c>
      <c r="C3926" s="6" t="s">
        <v>406</v>
      </c>
      <c r="D3926" s="6" t="s">
        <v>81</v>
      </c>
      <c r="E3926" s="6" t="s">
        <v>4</v>
      </c>
      <c r="F3926" s="6" t="s">
        <v>5</v>
      </c>
      <c r="G3926" s="6" t="s">
        <v>1010</v>
      </c>
      <c r="H3926" s="6" t="s">
        <v>34</v>
      </c>
      <c r="I3926" s="6" t="s">
        <v>1014</v>
      </c>
      <c r="J3926" s="6" t="s">
        <v>1097</v>
      </c>
      <c r="K3926" s="6" t="s">
        <v>1261</v>
      </c>
      <c r="L3926" s="6" t="s">
        <v>1267</v>
      </c>
      <c r="M3926" s="6" t="s">
        <v>1272</v>
      </c>
      <c r="N3926" s="5">
        <v>42502</v>
      </c>
      <c r="O3926" s="7">
        <v>133</v>
      </c>
      <c r="P3926" s="7">
        <v>208</v>
      </c>
      <c r="Q3926" s="7">
        <v>75</v>
      </c>
      <c r="R3926" s="6">
        <v>39</v>
      </c>
      <c r="S3926" s="7">
        <v>8112</v>
      </c>
      <c r="T3926" s="8">
        <v>0.08</v>
      </c>
      <c r="U3926" s="7">
        <v>648.96</v>
      </c>
      <c r="V3926" s="7">
        <v>7463.04</v>
      </c>
      <c r="W3926" s="7">
        <v>149</v>
      </c>
      <c r="X3926" s="7">
        <v>8646</v>
      </c>
      <c r="Y3926" s="9">
        <f>+DAY('TABLA PRINCIPAL'!$B3926)</f>
        <v>8</v>
      </c>
      <c r="Z3926" s="9">
        <f>+MONTH('TABLA PRINCIPAL'!$B3926)</f>
        <v>5</v>
      </c>
      <c r="AA3926" s="9">
        <f>+YEAR('TABLA PRINCIPAL'!$B3926)</f>
        <v>2016</v>
      </c>
      <c r="AB3926" s="22" t="str">
        <f>+IF(Ventas_Oficina[[#This Row],[Total del pedido]]&gt;=100000,"SI","NO")</f>
        <v>NO</v>
      </c>
      <c r="AC3926" s="22" t="str">
        <f>+_xlfn.XLOOKUP(Ventas_Oficina[[#This Row],[Nº de artículo]],AUXILIAR!A3924:A8842,AUXILIAR!D3924:D8842,"Error",0)</f>
        <v>Enviado a tiempo</v>
      </c>
      <c r="AD3926" s="22" t="str">
        <f>+IF(AND(Ventas_Oficina[[#This Row],[Total]]&gt;75000,Ventas_Oficina[[#This Row],[Envio a tiempo]]="Enviado a tiempo"),"Buena Venta","Venta Mala")</f>
        <v>Venta Mala</v>
      </c>
    </row>
    <row r="3927" spans="1:30" x14ac:dyDescent="0.25">
      <c r="A3927" s="26">
        <v>1605243</v>
      </c>
      <c r="B3927" s="10">
        <v>42728</v>
      </c>
      <c r="C3927" s="11" t="s">
        <v>503</v>
      </c>
      <c r="D3927" s="11" t="s">
        <v>290</v>
      </c>
      <c r="E3927" s="11" t="s">
        <v>12</v>
      </c>
      <c r="F3927" s="11" t="s">
        <v>13</v>
      </c>
      <c r="G3927" s="11" t="s">
        <v>1009</v>
      </c>
      <c r="H3927" s="11" t="s">
        <v>42</v>
      </c>
      <c r="I3927" s="11" t="s">
        <v>1015</v>
      </c>
      <c r="J3927" s="11" t="s">
        <v>1028</v>
      </c>
      <c r="K3927" s="11" t="s">
        <v>1261</v>
      </c>
      <c r="L3927" s="11" t="s">
        <v>1267</v>
      </c>
      <c r="M3927" s="11" t="s">
        <v>1272</v>
      </c>
      <c r="N3927" s="10">
        <v>42729</v>
      </c>
      <c r="O3927" s="12">
        <v>229</v>
      </c>
      <c r="P3927" s="12">
        <v>369</v>
      </c>
      <c r="Q3927" s="12">
        <v>140</v>
      </c>
      <c r="R3927" s="11">
        <v>8</v>
      </c>
      <c r="S3927" s="12">
        <v>2952</v>
      </c>
      <c r="T3927" s="13">
        <v>0.05</v>
      </c>
      <c r="U3927" s="12">
        <v>147.6</v>
      </c>
      <c r="V3927" s="12">
        <v>2804.4</v>
      </c>
      <c r="W3927" s="12">
        <v>50</v>
      </c>
      <c r="X3927" s="12">
        <v>14705</v>
      </c>
      <c r="Y3927" s="14">
        <f>+DAY('TABLA PRINCIPAL'!$B3927)</f>
        <v>24</v>
      </c>
      <c r="Z3927" s="14">
        <f>+MONTH('TABLA PRINCIPAL'!$B3927)</f>
        <v>12</v>
      </c>
      <c r="AA3927" s="14">
        <f>+YEAR('TABLA PRINCIPAL'!$B3927)</f>
        <v>2016</v>
      </c>
      <c r="AB3927" s="22" t="str">
        <f>+IF(Ventas_Oficina[[#This Row],[Total del pedido]]&gt;=100000,"SI","NO")</f>
        <v>NO</v>
      </c>
      <c r="AC3927" s="22" t="str">
        <f>+_xlfn.XLOOKUP(Ventas_Oficina[[#This Row],[Nº de artículo]],AUXILIAR!A3925:A8843,AUXILIAR!D3925:D8843,"Error",0)</f>
        <v>Enviado a tiempo</v>
      </c>
      <c r="AD3927" s="22" t="str">
        <f>+IF(AND(Ventas_Oficina[[#This Row],[Total]]&gt;75000,Ventas_Oficina[[#This Row],[Envio a tiempo]]="Enviado a tiempo"),"Buena Venta","Venta Mala")</f>
        <v>Venta Mala</v>
      </c>
    </row>
    <row r="3928" spans="1:30" x14ac:dyDescent="0.25">
      <c r="A3928" s="25">
        <v>1605243</v>
      </c>
      <c r="B3928" s="5">
        <v>42413</v>
      </c>
      <c r="C3928" s="6" t="s">
        <v>457</v>
      </c>
      <c r="D3928" s="6" t="s">
        <v>65</v>
      </c>
      <c r="E3928" s="6" t="s">
        <v>12</v>
      </c>
      <c r="F3928" s="6" t="s">
        <v>13</v>
      </c>
      <c r="G3928" s="6" t="s">
        <v>1007</v>
      </c>
      <c r="H3928" s="6" t="s">
        <v>14</v>
      </c>
      <c r="I3928" s="6" t="s">
        <v>1012</v>
      </c>
      <c r="J3928" s="6" t="s">
        <v>1122</v>
      </c>
      <c r="K3928" s="6" t="s">
        <v>1261</v>
      </c>
      <c r="L3928" s="6" t="s">
        <v>1266</v>
      </c>
      <c r="M3928" s="6" t="s">
        <v>1272</v>
      </c>
      <c r="N3928" s="5">
        <v>42416</v>
      </c>
      <c r="O3928" s="7">
        <v>437</v>
      </c>
      <c r="P3928" s="7">
        <v>911</v>
      </c>
      <c r="Q3928" s="7">
        <v>474</v>
      </c>
      <c r="R3928" s="6">
        <v>28</v>
      </c>
      <c r="S3928" s="7">
        <v>25508</v>
      </c>
      <c r="T3928" s="8">
        <v>0.04</v>
      </c>
      <c r="U3928" s="7">
        <v>1020.32</v>
      </c>
      <c r="V3928" s="7">
        <v>24487.68</v>
      </c>
      <c r="W3928" s="7">
        <v>225</v>
      </c>
      <c r="X3928" s="7">
        <v>8646</v>
      </c>
      <c r="Y3928" s="9">
        <f>+DAY('TABLA PRINCIPAL'!$B3928)</f>
        <v>13</v>
      </c>
      <c r="Z3928" s="9">
        <f>+MONTH('TABLA PRINCIPAL'!$B3928)</f>
        <v>2</v>
      </c>
      <c r="AA3928" s="9">
        <f>+YEAR('TABLA PRINCIPAL'!$B3928)</f>
        <v>2016</v>
      </c>
      <c r="AB3928" s="22" t="str">
        <f>+IF(Ventas_Oficina[[#This Row],[Total del pedido]]&gt;=100000,"SI","NO")</f>
        <v>NO</v>
      </c>
      <c r="AC3928" s="22" t="str">
        <f>+_xlfn.XLOOKUP(Ventas_Oficina[[#This Row],[Nº de artículo]],AUXILIAR!A3926:A8844,AUXILIAR!D3926:D8844,"Error",0)</f>
        <v>No enviado a tiempo</v>
      </c>
      <c r="AD3928" s="22" t="str">
        <f>+IF(AND(Ventas_Oficina[[#This Row],[Total]]&gt;75000,Ventas_Oficina[[#This Row],[Envio a tiempo]]="Enviado a tiempo"),"Buena Venta","Venta Mala")</f>
        <v>Venta Mala</v>
      </c>
    </row>
    <row r="3929" spans="1:30" x14ac:dyDescent="0.25">
      <c r="A3929" s="26">
        <v>1605243</v>
      </c>
      <c r="B3929" s="10">
        <v>42639</v>
      </c>
      <c r="C3929" s="11" t="s">
        <v>453</v>
      </c>
      <c r="D3929" s="11" t="s">
        <v>19</v>
      </c>
      <c r="E3929" s="11" t="s">
        <v>4</v>
      </c>
      <c r="F3929" s="11" t="s">
        <v>5</v>
      </c>
      <c r="G3929" s="11" t="s">
        <v>1010</v>
      </c>
      <c r="H3929" s="11" t="s">
        <v>6</v>
      </c>
      <c r="I3929" s="11" t="s">
        <v>1015</v>
      </c>
      <c r="J3929" s="11" t="s">
        <v>1046</v>
      </c>
      <c r="K3929" s="11" t="s">
        <v>1261</v>
      </c>
      <c r="L3929" s="11" t="s">
        <v>1265</v>
      </c>
      <c r="M3929" s="11" t="s">
        <v>1273</v>
      </c>
      <c r="N3929" s="10">
        <v>42641</v>
      </c>
      <c r="O3929" s="12">
        <v>519</v>
      </c>
      <c r="P3929" s="12">
        <v>1298</v>
      </c>
      <c r="Q3929" s="12">
        <v>779</v>
      </c>
      <c r="R3929" s="11">
        <v>37</v>
      </c>
      <c r="S3929" s="12">
        <v>48026</v>
      </c>
      <c r="T3929" s="13">
        <v>0.09</v>
      </c>
      <c r="U3929" s="12">
        <v>4322.34</v>
      </c>
      <c r="V3929" s="12">
        <v>43703.66</v>
      </c>
      <c r="W3929" s="12">
        <v>314</v>
      </c>
      <c r="X3929" s="12">
        <v>49673</v>
      </c>
      <c r="Y3929" s="14">
        <f>+DAY('TABLA PRINCIPAL'!$B3929)</f>
        <v>26</v>
      </c>
      <c r="Z3929" s="14">
        <f>+MONTH('TABLA PRINCIPAL'!$B3929)</f>
        <v>9</v>
      </c>
      <c r="AA3929" s="14">
        <f>+YEAR('TABLA PRINCIPAL'!$B3929)</f>
        <v>2016</v>
      </c>
      <c r="AB3929" s="22" t="str">
        <f>+IF(Ventas_Oficina[[#This Row],[Total del pedido]]&gt;=100000,"SI","NO")</f>
        <v>NO</v>
      </c>
      <c r="AC3929" s="22" t="str">
        <f>+_xlfn.XLOOKUP(Ventas_Oficina[[#This Row],[Nº de artículo]],AUXILIAR!A3927:A8845,AUXILIAR!D3927:D8845,"Error",0)</f>
        <v>Enviado a tiempo</v>
      </c>
      <c r="AD3929" s="22" t="str">
        <f>+IF(AND(Ventas_Oficina[[#This Row],[Total]]&gt;75000,Ventas_Oficina[[#This Row],[Envio a tiempo]]="Enviado a tiempo"),"Buena Venta","Venta Mala")</f>
        <v>Venta Mala</v>
      </c>
    </row>
    <row r="3930" spans="1:30" x14ac:dyDescent="0.25">
      <c r="A3930" s="25">
        <v>1605243</v>
      </c>
      <c r="B3930" s="5">
        <v>42504</v>
      </c>
      <c r="C3930" s="6" t="s">
        <v>310</v>
      </c>
      <c r="D3930" s="6" t="s">
        <v>65</v>
      </c>
      <c r="E3930" s="6" t="s">
        <v>12</v>
      </c>
      <c r="F3930" s="6" t="s">
        <v>13</v>
      </c>
      <c r="G3930" s="6" t="s">
        <v>1010</v>
      </c>
      <c r="H3930" s="6" t="s">
        <v>14</v>
      </c>
      <c r="I3930" s="6" t="s">
        <v>1013</v>
      </c>
      <c r="J3930" s="6" t="s">
        <v>1097</v>
      </c>
      <c r="K3930" s="6" t="s">
        <v>1261</v>
      </c>
      <c r="L3930" s="6" t="s">
        <v>1265</v>
      </c>
      <c r="M3930" s="6" t="s">
        <v>1272</v>
      </c>
      <c r="N3930" s="5">
        <v>42506</v>
      </c>
      <c r="O3930" s="7">
        <v>133</v>
      </c>
      <c r="P3930" s="7">
        <v>208</v>
      </c>
      <c r="Q3930" s="7">
        <v>75</v>
      </c>
      <c r="R3930" s="6">
        <v>19</v>
      </c>
      <c r="S3930" s="7">
        <v>3952</v>
      </c>
      <c r="T3930" s="8">
        <v>7.0000000000000007E-2</v>
      </c>
      <c r="U3930" s="7">
        <v>276.64000000000004</v>
      </c>
      <c r="V3930" s="7">
        <v>3675.36</v>
      </c>
      <c r="W3930" s="7">
        <v>149</v>
      </c>
      <c r="X3930" s="7">
        <v>8646</v>
      </c>
      <c r="Y3930" s="9">
        <f>+DAY('TABLA PRINCIPAL'!$B3930)</f>
        <v>14</v>
      </c>
      <c r="Z3930" s="9">
        <f>+MONTH('TABLA PRINCIPAL'!$B3930)</f>
        <v>5</v>
      </c>
      <c r="AA3930" s="9">
        <f>+YEAR('TABLA PRINCIPAL'!$B3930)</f>
        <v>2016</v>
      </c>
      <c r="AB3930" s="22" t="str">
        <f>+IF(Ventas_Oficina[[#This Row],[Total del pedido]]&gt;=100000,"SI","NO")</f>
        <v>NO</v>
      </c>
      <c r="AC3930" s="22" t="str">
        <f>+_xlfn.XLOOKUP(Ventas_Oficina[[#This Row],[Nº de artículo]],AUXILIAR!A3928:A8846,AUXILIAR!D3928:D8846,"Error",0)</f>
        <v>Enviado a tiempo</v>
      </c>
      <c r="AD3930" s="22" t="str">
        <f>+IF(AND(Ventas_Oficina[[#This Row],[Total]]&gt;75000,Ventas_Oficina[[#This Row],[Envio a tiempo]]="Enviado a tiempo"),"Buena Venta","Venta Mala")</f>
        <v>Venta Mala</v>
      </c>
    </row>
    <row r="3931" spans="1:30" x14ac:dyDescent="0.25">
      <c r="A3931" s="25">
        <v>1605243</v>
      </c>
      <c r="B3931" s="5">
        <v>42504</v>
      </c>
      <c r="C3931" s="6" t="s">
        <v>904</v>
      </c>
      <c r="D3931" s="6" t="s">
        <v>150</v>
      </c>
      <c r="E3931" s="6" t="s">
        <v>12</v>
      </c>
      <c r="F3931" s="6" t="s">
        <v>13</v>
      </c>
      <c r="G3931" s="6" t="s">
        <v>1010</v>
      </c>
      <c r="H3931" s="6" t="s">
        <v>42</v>
      </c>
      <c r="I3931" s="6" t="s">
        <v>1013</v>
      </c>
      <c r="J3931" s="6" t="s">
        <v>1097</v>
      </c>
      <c r="K3931" s="6" t="s">
        <v>1262</v>
      </c>
      <c r="L3931" s="6" t="s">
        <v>1269</v>
      </c>
      <c r="M3931" s="6" t="s">
        <v>1272</v>
      </c>
      <c r="N3931" s="5">
        <v>42506</v>
      </c>
      <c r="O3931" s="7">
        <v>133</v>
      </c>
      <c r="P3931" s="7">
        <v>208</v>
      </c>
      <c r="Q3931" s="7">
        <v>75</v>
      </c>
      <c r="R3931" s="6">
        <v>21</v>
      </c>
      <c r="S3931" s="7">
        <v>4368</v>
      </c>
      <c r="T3931" s="8">
        <v>0.05</v>
      </c>
      <c r="U3931" s="7">
        <v>218.4</v>
      </c>
      <c r="V3931" s="7">
        <v>4149.6000000000004</v>
      </c>
      <c r="W3931" s="7">
        <v>149</v>
      </c>
      <c r="X3931" s="7">
        <v>8646</v>
      </c>
      <c r="Y3931" s="9">
        <f>+DAY('TABLA PRINCIPAL'!$B3931)</f>
        <v>14</v>
      </c>
      <c r="Z3931" s="9">
        <f>+MONTH('TABLA PRINCIPAL'!$B3931)</f>
        <v>5</v>
      </c>
      <c r="AA3931" s="9">
        <f>+YEAR('TABLA PRINCIPAL'!$B3931)</f>
        <v>2016</v>
      </c>
      <c r="AB3931" s="22" t="str">
        <f>+IF(Ventas_Oficina[[#This Row],[Total del pedido]]&gt;=100000,"SI","NO")</f>
        <v>NO</v>
      </c>
      <c r="AC3931" s="22" t="str">
        <f>+_xlfn.XLOOKUP(Ventas_Oficina[[#This Row],[Nº de artículo]],AUXILIAR!A3930:A8848,AUXILIAR!D3930:D8848,"Error",0)</f>
        <v>Enviado a tiempo</v>
      </c>
      <c r="AD3931" s="22" t="str">
        <f>+IF(AND(Ventas_Oficina[[#This Row],[Total]]&gt;75000,Ventas_Oficina[[#This Row],[Envio a tiempo]]="Enviado a tiempo"),"Buena Venta","Venta Mala")</f>
        <v>Venta Mala</v>
      </c>
    </row>
    <row r="3932" spans="1:30" x14ac:dyDescent="0.25">
      <c r="A3932" s="26">
        <v>1605243</v>
      </c>
      <c r="B3932" s="10">
        <v>42504</v>
      </c>
      <c r="C3932" s="11" t="s">
        <v>310</v>
      </c>
      <c r="D3932" s="11" t="s">
        <v>65</v>
      </c>
      <c r="E3932" s="11" t="s">
        <v>12</v>
      </c>
      <c r="F3932" s="11" t="s">
        <v>13</v>
      </c>
      <c r="G3932" s="11" t="s">
        <v>1010</v>
      </c>
      <c r="H3932" s="11" t="s">
        <v>14</v>
      </c>
      <c r="I3932" s="11" t="s">
        <v>1015</v>
      </c>
      <c r="J3932" s="11" t="s">
        <v>1097</v>
      </c>
      <c r="K3932" s="11" t="s">
        <v>1261</v>
      </c>
      <c r="L3932" s="11" t="s">
        <v>1267</v>
      </c>
      <c r="M3932" s="11" t="s">
        <v>1272</v>
      </c>
      <c r="N3932" s="10">
        <v>42506</v>
      </c>
      <c r="O3932" s="12">
        <v>133</v>
      </c>
      <c r="P3932" s="12">
        <v>208</v>
      </c>
      <c r="Q3932" s="12">
        <v>75</v>
      </c>
      <c r="R3932" s="11">
        <v>39</v>
      </c>
      <c r="S3932" s="12">
        <v>8112</v>
      </c>
      <c r="T3932" s="13">
        <v>0.01</v>
      </c>
      <c r="U3932" s="12">
        <v>81.12</v>
      </c>
      <c r="V3932" s="12">
        <v>8030.88</v>
      </c>
      <c r="W3932" s="12">
        <v>149</v>
      </c>
      <c r="X3932" s="12">
        <v>8646</v>
      </c>
      <c r="Y3932" s="14">
        <f>+DAY('TABLA PRINCIPAL'!$B3932)</f>
        <v>14</v>
      </c>
      <c r="Z3932" s="14">
        <f>+MONTH('TABLA PRINCIPAL'!$B3932)</f>
        <v>5</v>
      </c>
      <c r="AA3932" s="14">
        <f>+YEAR('TABLA PRINCIPAL'!$B3932)</f>
        <v>2016</v>
      </c>
      <c r="AB3932" s="22" t="str">
        <f>+IF(Ventas_Oficina[[#This Row],[Total del pedido]]&gt;=100000,"SI","NO")</f>
        <v>NO</v>
      </c>
      <c r="AC3932" s="22" t="str">
        <f>+_xlfn.XLOOKUP(Ventas_Oficina[[#This Row],[Nº de artículo]],AUXILIAR!A3930:A8849,AUXILIAR!D3930:D8849,"Error",0)</f>
        <v>Enviado a tiempo</v>
      </c>
      <c r="AD3932" s="22" t="str">
        <f>+IF(AND(Ventas_Oficina[[#This Row],[Total]]&gt;75000,Ventas_Oficina[[#This Row],[Envio a tiempo]]="Enviado a tiempo"),"Buena Venta","Venta Mala")</f>
        <v>Venta Mala</v>
      </c>
    </row>
    <row r="3933" spans="1:30" x14ac:dyDescent="0.25">
      <c r="A3933" s="25">
        <v>1605243</v>
      </c>
      <c r="B3933" s="5">
        <v>42539</v>
      </c>
      <c r="C3933" s="6" t="s">
        <v>828</v>
      </c>
      <c r="D3933" s="6" t="s">
        <v>81</v>
      </c>
      <c r="E3933" s="6" t="s">
        <v>4</v>
      </c>
      <c r="F3933" s="6" t="s">
        <v>5</v>
      </c>
      <c r="G3933" s="6" t="s">
        <v>1007</v>
      </c>
      <c r="H3933" s="6" t="s">
        <v>34</v>
      </c>
      <c r="I3933" s="6" t="s">
        <v>1013</v>
      </c>
      <c r="J3933" s="6" t="s">
        <v>1097</v>
      </c>
      <c r="K3933" s="6" t="s">
        <v>1261</v>
      </c>
      <c r="L3933" s="6" t="s">
        <v>1265</v>
      </c>
      <c r="M3933" s="6" t="s">
        <v>1272</v>
      </c>
      <c r="N3933" s="5">
        <v>42541</v>
      </c>
      <c r="O3933" s="7">
        <v>133</v>
      </c>
      <c r="P3933" s="7">
        <v>208</v>
      </c>
      <c r="Q3933" s="7">
        <v>75</v>
      </c>
      <c r="R3933" s="6">
        <v>40</v>
      </c>
      <c r="S3933" s="7">
        <v>8320</v>
      </c>
      <c r="T3933" s="8">
        <v>0</v>
      </c>
      <c r="U3933" s="7">
        <v>0</v>
      </c>
      <c r="V3933" s="7">
        <v>8320</v>
      </c>
      <c r="W3933" s="7">
        <v>149</v>
      </c>
      <c r="X3933" s="7">
        <v>8646</v>
      </c>
      <c r="Y3933" s="9">
        <f>+DAY('TABLA PRINCIPAL'!$B3933)</f>
        <v>18</v>
      </c>
      <c r="Z3933" s="9">
        <f>+MONTH('TABLA PRINCIPAL'!$B3933)</f>
        <v>6</v>
      </c>
      <c r="AA3933" s="9">
        <f>+YEAR('TABLA PRINCIPAL'!$B3933)</f>
        <v>2016</v>
      </c>
      <c r="AB3933" s="22" t="str">
        <f>+IF(Ventas_Oficina[[#This Row],[Total del pedido]]&gt;=100000,"SI","NO")</f>
        <v>NO</v>
      </c>
      <c r="AC3933" s="22" t="str">
        <f>+_xlfn.XLOOKUP(Ventas_Oficina[[#This Row],[Nº de artículo]],AUXILIAR!A3931:A8850,AUXILIAR!D3931:D8850,"Error",0)</f>
        <v>Enviado a tiempo</v>
      </c>
      <c r="AD3933" s="22" t="str">
        <f>+IF(AND(Ventas_Oficina[[#This Row],[Total]]&gt;75000,Ventas_Oficina[[#This Row],[Envio a tiempo]]="Enviado a tiempo"),"Buena Venta","Venta Mala")</f>
        <v>Venta Mala</v>
      </c>
    </row>
    <row r="3934" spans="1:30" x14ac:dyDescent="0.25">
      <c r="A3934" s="26">
        <v>1605243</v>
      </c>
      <c r="B3934" s="10">
        <v>42441</v>
      </c>
      <c r="C3934" s="11" t="s">
        <v>72</v>
      </c>
      <c r="D3934" s="11" t="s">
        <v>21</v>
      </c>
      <c r="E3934" s="11" t="s">
        <v>4</v>
      </c>
      <c r="F3934" s="11" t="s">
        <v>5</v>
      </c>
      <c r="G3934" s="11" t="s">
        <v>1008</v>
      </c>
      <c r="H3934" s="11" t="s">
        <v>6</v>
      </c>
      <c r="I3934" s="11" t="s">
        <v>1014</v>
      </c>
      <c r="J3934" s="11" t="s">
        <v>1097</v>
      </c>
      <c r="K3934" s="11" t="s">
        <v>1261</v>
      </c>
      <c r="L3934" s="11" t="s">
        <v>1265</v>
      </c>
      <c r="M3934" s="11" t="s">
        <v>1272</v>
      </c>
      <c r="N3934" s="10">
        <v>42441</v>
      </c>
      <c r="O3934" s="12">
        <v>133</v>
      </c>
      <c r="P3934" s="12">
        <v>208</v>
      </c>
      <c r="Q3934" s="12">
        <v>75</v>
      </c>
      <c r="R3934" s="11">
        <v>39</v>
      </c>
      <c r="S3934" s="12">
        <v>8112</v>
      </c>
      <c r="T3934" s="13">
        <v>0.03</v>
      </c>
      <c r="U3934" s="12">
        <v>243.35999999999999</v>
      </c>
      <c r="V3934" s="12">
        <v>7868.64</v>
      </c>
      <c r="W3934" s="12">
        <v>149</v>
      </c>
      <c r="X3934" s="12">
        <v>8646</v>
      </c>
      <c r="Y3934" s="14">
        <f>+DAY('TABLA PRINCIPAL'!$B3934)</f>
        <v>12</v>
      </c>
      <c r="Z3934" s="14">
        <f>+MONTH('TABLA PRINCIPAL'!$B3934)</f>
        <v>3</v>
      </c>
      <c r="AA3934" s="14">
        <f>+YEAR('TABLA PRINCIPAL'!$B3934)</f>
        <v>2016</v>
      </c>
      <c r="AB3934" s="22" t="str">
        <f>+IF(Ventas_Oficina[[#This Row],[Total del pedido]]&gt;=100000,"SI","NO")</f>
        <v>NO</v>
      </c>
      <c r="AC3934" s="22" t="str">
        <f>+_xlfn.XLOOKUP(Ventas_Oficina[[#This Row],[Nº de artículo]],AUXILIAR!A3932:A8851,AUXILIAR!D3932:D8851,"Error",0)</f>
        <v>Enviado a tiempo</v>
      </c>
      <c r="AD3934" s="22" t="str">
        <f>+IF(AND(Ventas_Oficina[[#This Row],[Total]]&gt;75000,Ventas_Oficina[[#This Row],[Envio a tiempo]]="Enviado a tiempo"),"Buena Venta","Venta Mala")</f>
        <v>Venta Mala</v>
      </c>
    </row>
    <row r="3935" spans="1:30" x14ac:dyDescent="0.25">
      <c r="A3935" s="25">
        <v>1605243</v>
      </c>
      <c r="B3935" s="5">
        <v>42535</v>
      </c>
      <c r="C3935" s="6" t="s">
        <v>420</v>
      </c>
      <c r="D3935" s="6" t="s">
        <v>36</v>
      </c>
      <c r="E3935" s="6" t="s">
        <v>12</v>
      </c>
      <c r="F3935" s="6" t="s">
        <v>13</v>
      </c>
      <c r="G3935" s="6" t="s">
        <v>1010</v>
      </c>
      <c r="H3935" s="6" t="s">
        <v>14</v>
      </c>
      <c r="I3935" s="6" t="s">
        <v>1014</v>
      </c>
      <c r="J3935" s="6" t="s">
        <v>1097</v>
      </c>
      <c r="K3935" s="6" t="s">
        <v>1261</v>
      </c>
      <c r="L3935" s="6" t="s">
        <v>1267</v>
      </c>
      <c r="M3935" s="6" t="s">
        <v>1272</v>
      </c>
      <c r="N3935" s="5">
        <v>42535</v>
      </c>
      <c r="O3935" s="7">
        <v>133</v>
      </c>
      <c r="P3935" s="7">
        <v>208</v>
      </c>
      <c r="Q3935" s="7">
        <v>75</v>
      </c>
      <c r="R3935" s="6">
        <v>37</v>
      </c>
      <c r="S3935" s="7">
        <v>7696</v>
      </c>
      <c r="T3935" s="8">
        <v>0.08</v>
      </c>
      <c r="U3935" s="7">
        <v>615.68000000000006</v>
      </c>
      <c r="V3935" s="7">
        <v>7080.32</v>
      </c>
      <c r="W3935" s="7">
        <v>149</v>
      </c>
      <c r="X3935" s="7">
        <v>8646</v>
      </c>
      <c r="Y3935" s="9">
        <f>+DAY('TABLA PRINCIPAL'!$B3935)</f>
        <v>14</v>
      </c>
      <c r="Z3935" s="9">
        <f>+MONTH('TABLA PRINCIPAL'!$B3935)</f>
        <v>6</v>
      </c>
      <c r="AA3935" s="9">
        <f>+YEAR('TABLA PRINCIPAL'!$B3935)</f>
        <v>2016</v>
      </c>
      <c r="AB3935" s="22" t="str">
        <f>+IF(Ventas_Oficina[[#This Row],[Total del pedido]]&gt;=100000,"SI","NO")</f>
        <v>NO</v>
      </c>
      <c r="AC3935" s="22" t="str">
        <f>+_xlfn.XLOOKUP(Ventas_Oficina[[#This Row],[Nº de artículo]],AUXILIAR!A3933:A8852,AUXILIAR!D3933:D8852,"Error",0)</f>
        <v>No enviado a tiempo</v>
      </c>
      <c r="AD3935" s="22" t="str">
        <f>+IF(AND(Ventas_Oficina[[#This Row],[Total]]&gt;75000,Ventas_Oficina[[#This Row],[Envio a tiempo]]="Enviado a tiempo"),"Buena Venta","Venta Mala")</f>
        <v>Venta Mala</v>
      </c>
    </row>
    <row r="3936" spans="1:30" x14ac:dyDescent="0.25">
      <c r="A3936" s="26">
        <v>1605243</v>
      </c>
      <c r="B3936" s="10">
        <v>42682</v>
      </c>
      <c r="C3936" s="11" t="s">
        <v>169</v>
      </c>
      <c r="D3936" s="11" t="s">
        <v>244</v>
      </c>
      <c r="E3936" s="11" t="s">
        <v>4</v>
      </c>
      <c r="F3936" s="11" t="s">
        <v>5</v>
      </c>
      <c r="G3936" s="11" t="s">
        <v>1008</v>
      </c>
      <c r="H3936" s="11" t="s">
        <v>58</v>
      </c>
      <c r="I3936" s="11" t="s">
        <v>1014</v>
      </c>
      <c r="J3936" s="11" t="s">
        <v>1133</v>
      </c>
      <c r="K3936" s="11" t="s">
        <v>1261</v>
      </c>
      <c r="L3936" s="11" t="s">
        <v>1267</v>
      </c>
      <c r="M3936" s="11" t="s">
        <v>1272</v>
      </c>
      <c r="N3936" s="10">
        <v>42684</v>
      </c>
      <c r="O3936" s="12">
        <v>176</v>
      </c>
      <c r="P3936" s="12">
        <v>294</v>
      </c>
      <c r="Q3936" s="12">
        <v>118</v>
      </c>
      <c r="R3936" s="11">
        <v>30</v>
      </c>
      <c r="S3936" s="12">
        <v>8820</v>
      </c>
      <c r="T3936" s="13">
        <v>0.01</v>
      </c>
      <c r="U3936" s="12">
        <v>88.2</v>
      </c>
      <c r="V3936" s="12">
        <v>8731.7999999999993</v>
      </c>
      <c r="W3936" s="12">
        <v>81</v>
      </c>
      <c r="X3936" s="12">
        <v>8830</v>
      </c>
      <c r="Y3936" s="14">
        <f>+DAY('TABLA PRINCIPAL'!$B3936)</f>
        <v>8</v>
      </c>
      <c r="Z3936" s="14">
        <f>+MONTH('TABLA PRINCIPAL'!$B3936)</f>
        <v>11</v>
      </c>
      <c r="AA3936" s="14">
        <f>+YEAR('TABLA PRINCIPAL'!$B3936)</f>
        <v>2016</v>
      </c>
      <c r="AB3936" s="22" t="str">
        <f>+IF(Ventas_Oficina[[#This Row],[Total del pedido]]&gt;=100000,"SI","NO")</f>
        <v>NO</v>
      </c>
      <c r="AC3936" s="22" t="str">
        <f>+_xlfn.XLOOKUP(Ventas_Oficina[[#This Row],[Nº de artículo]],AUXILIAR!A3934:A8853,AUXILIAR!D3934:D8853,"Error",0)</f>
        <v>No enviado a tiempo</v>
      </c>
      <c r="AD3936" s="22" t="str">
        <f>+IF(AND(Ventas_Oficina[[#This Row],[Total]]&gt;75000,Ventas_Oficina[[#This Row],[Envio a tiempo]]="Enviado a tiempo"),"Buena Venta","Venta Mala")</f>
        <v>Venta Mala</v>
      </c>
    </row>
    <row r="3937" spans="1:30" x14ac:dyDescent="0.25">
      <c r="A3937" s="25">
        <v>1605243</v>
      </c>
      <c r="B3937" s="5">
        <v>42718</v>
      </c>
      <c r="C3937" s="6" t="s">
        <v>643</v>
      </c>
      <c r="D3937" s="6" t="s">
        <v>76</v>
      </c>
      <c r="E3937" s="6" t="s">
        <v>4</v>
      </c>
      <c r="F3937" s="6" t="s">
        <v>5</v>
      </c>
      <c r="G3937" s="6" t="s">
        <v>1010</v>
      </c>
      <c r="H3937" s="6" t="s">
        <v>17</v>
      </c>
      <c r="I3937" s="6" t="s">
        <v>1016</v>
      </c>
      <c r="J3937" s="6" t="s">
        <v>1097</v>
      </c>
      <c r="K3937" s="6" t="s">
        <v>1262</v>
      </c>
      <c r="L3937" s="6" t="s">
        <v>1265</v>
      </c>
      <c r="M3937" s="6" t="s">
        <v>1272</v>
      </c>
      <c r="N3937" s="5">
        <v>42719</v>
      </c>
      <c r="O3937" s="7">
        <v>133</v>
      </c>
      <c r="P3937" s="7">
        <v>208</v>
      </c>
      <c r="Q3937" s="7">
        <v>75</v>
      </c>
      <c r="R3937" s="6">
        <v>48</v>
      </c>
      <c r="S3937" s="7">
        <v>9984</v>
      </c>
      <c r="T3937" s="8">
        <v>0.04</v>
      </c>
      <c r="U3937" s="7">
        <v>399.36</v>
      </c>
      <c r="V3937" s="7">
        <v>9584.64</v>
      </c>
      <c r="W3937" s="7">
        <v>149</v>
      </c>
      <c r="X3937" s="7">
        <v>8646</v>
      </c>
      <c r="Y3937" s="9">
        <f>+DAY('TABLA PRINCIPAL'!$B3937)</f>
        <v>14</v>
      </c>
      <c r="Z3937" s="9">
        <f>+MONTH('TABLA PRINCIPAL'!$B3937)</f>
        <v>12</v>
      </c>
      <c r="AA3937" s="9">
        <f>+YEAR('TABLA PRINCIPAL'!$B3937)</f>
        <v>2016</v>
      </c>
      <c r="AB3937" s="22" t="str">
        <f>+IF(Ventas_Oficina[[#This Row],[Total del pedido]]&gt;=100000,"SI","NO")</f>
        <v>NO</v>
      </c>
      <c r="AC3937" s="22" t="str">
        <f>+_xlfn.XLOOKUP(Ventas_Oficina[[#This Row],[Nº de artículo]],AUXILIAR!A3935:A8854,AUXILIAR!D3935:D8854,"Error",0)</f>
        <v>Enviado a tiempo</v>
      </c>
      <c r="AD3937" s="22" t="str">
        <f>+IF(AND(Ventas_Oficina[[#This Row],[Total]]&gt;75000,Ventas_Oficina[[#This Row],[Envio a tiempo]]="Enviado a tiempo"),"Buena Venta","Venta Mala")</f>
        <v>Venta Mala</v>
      </c>
    </row>
    <row r="3938" spans="1:30" x14ac:dyDescent="0.25">
      <c r="A3938" s="26">
        <v>1605243</v>
      </c>
      <c r="B3938" s="10">
        <v>42636</v>
      </c>
      <c r="C3938" s="11" t="s">
        <v>842</v>
      </c>
      <c r="D3938" s="11" t="s">
        <v>166</v>
      </c>
      <c r="E3938" s="11" t="s">
        <v>4</v>
      </c>
      <c r="F3938" s="11" t="s">
        <v>5</v>
      </c>
      <c r="G3938" s="11" t="s">
        <v>1008</v>
      </c>
      <c r="H3938" s="11" t="s">
        <v>34</v>
      </c>
      <c r="I3938" s="11" t="s">
        <v>1014</v>
      </c>
      <c r="J3938" s="11" t="s">
        <v>1044</v>
      </c>
      <c r="K3938" s="11" t="s">
        <v>1261</v>
      </c>
      <c r="L3938" s="11" t="s">
        <v>1265</v>
      </c>
      <c r="M3938" s="11" t="s">
        <v>1273</v>
      </c>
      <c r="N3938" s="10">
        <v>42639</v>
      </c>
      <c r="O3938" s="12">
        <v>118</v>
      </c>
      <c r="P3938" s="12">
        <v>188</v>
      </c>
      <c r="Q3938" s="12">
        <v>70</v>
      </c>
      <c r="R3938" s="11">
        <v>35</v>
      </c>
      <c r="S3938" s="12">
        <v>6580</v>
      </c>
      <c r="T3938" s="13">
        <v>0.03</v>
      </c>
      <c r="U3938" s="12">
        <v>197.4</v>
      </c>
      <c r="V3938" s="12">
        <v>6382.6</v>
      </c>
      <c r="W3938" s="12">
        <v>149</v>
      </c>
      <c r="X3938" s="12">
        <v>8060</v>
      </c>
      <c r="Y3938" s="14">
        <f>+DAY('TABLA PRINCIPAL'!$B3938)</f>
        <v>23</v>
      </c>
      <c r="Z3938" s="14">
        <f>+MONTH('TABLA PRINCIPAL'!$B3938)</f>
        <v>9</v>
      </c>
      <c r="AA3938" s="14">
        <f>+YEAR('TABLA PRINCIPAL'!$B3938)</f>
        <v>2016</v>
      </c>
      <c r="AB3938" s="22" t="str">
        <f>+IF(Ventas_Oficina[[#This Row],[Total del pedido]]&gt;=100000,"SI","NO")</f>
        <v>NO</v>
      </c>
      <c r="AC3938" s="22" t="str">
        <f>+_xlfn.XLOOKUP(Ventas_Oficina[[#This Row],[Nº de artículo]],AUXILIAR!A3936:A8855,AUXILIAR!D3936:D8855,"Error",0)</f>
        <v>No enviado a tiempo</v>
      </c>
      <c r="AD3938" s="22" t="str">
        <f>+IF(AND(Ventas_Oficina[[#This Row],[Total]]&gt;75000,Ventas_Oficina[[#This Row],[Envio a tiempo]]="Enviado a tiempo"),"Buena Venta","Venta Mala")</f>
        <v>Venta Mala</v>
      </c>
    </row>
    <row r="3939" spans="1:30" x14ac:dyDescent="0.25">
      <c r="A3939" s="25">
        <v>1605243</v>
      </c>
      <c r="B3939" s="5">
        <v>42006</v>
      </c>
      <c r="C3939" s="6" t="s">
        <v>707</v>
      </c>
      <c r="D3939" s="6" t="s">
        <v>137</v>
      </c>
      <c r="E3939" s="6" t="s">
        <v>4</v>
      </c>
      <c r="F3939" s="6" t="s">
        <v>5</v>
      </c>
      <c r="G3939" s="6" t="s">
        <v>1008</v>
      </c>
      <c r="H3939" s="6" t="s">
        <v>6</v>
      </c>
      <c r="I3939" s="6" t="s">
        <v>1015</v>
      </c>
      <c r="J3939" s="6" t="s">
        <v>1044</v>
      </c>
      <c r="K3939" s="6" t="s">
        <v>1261</v>
      </c>
      <c r="L3939" s="6" t="s">
        <v>1267</v>
      </c>
      <c r="M3939" s="6" t="s">
        <v>1272</v>
      </c>
      <c r="N3939" s="5">
        <v>42008</v>
      </c>
      <c r="O3939" s="7">
        <v>118</v>
      </c>
      <c r="P3939" s="7">
        <v>188</v>
      </c>
      <c r="Q3939" s="7">
        <v>70</v>
      </c>
      <c r="R3939" s="6">
        <v>45</v>
      </c>
      <c r="S3939" s="7">
        <v>8460</v>
      </c>
      <c r="T3939" s="8">
        <v>0.05</v>
      </c>
      <c r="U3939" s="7">
        <v>423</v>
      </c>
      <c r="V3939" s="7">
        <v>8037</v>
      </c>
      <c r="W3939" s="7">
        <v>149</v>
      </c>
      <c r="X3939" s="7">
        <v>8318</v>
      </c>
      <c r="Y3939" s="9">
        <f>+DAY('TABLA PRINCIPAL'!$B3939)</f>
        <v>2</v>
      </c>
      <c r="Z3939" s="9">
        <f>+MONTH('TABLA PRINCIPAL'!$B3939)</f>
        <v>1</v>
      </c>
      <c r="AA3939" s="9">
        <f>+YEAR('TABLA PRINCIPAL'!$B3939)</f>
        <v>2015</v>
      </c>
      <c r="AB3939" s="22" t="str">
        <f>+IF(Ventas_Oficina[[#This Row],[Total del pedido]]&gt;=100000,"SI","NO")</f>
        <v>NO</v>
      </c>
      <c r="AC3939" s="22" t="str">
        <f>+_xlfn.XLOOKUP(Ventas_Oficina[[#This Row],[Nº de artículo]],AUXILIAR!A3937:A8856,AUXILIAR!D3937:D8856,"Error",0)</f>
        <v>Enviado a tiempo</v>
      </c>
      <c r="AD3939" s="22" t="str">
        <f>+IF(AND(Ventas_Oficina[[#This Row],[Total]]&gt;75000,Ventas_Oficina[[#This Row],[Envio a tiempo]]="Enviado a tiempo"),"Buena Venta","Venta Mala")</f>
        <v>Venta Mala</v>
      </c>
    </row>
    <row r="3940" spans="1:30" x14ac:dyDescent="0.25">
      <c r="A3940" s="26">
        <v>1605243</v>
      </c>
      <c r="B3940" s="10">
        <v>42032</v>
      </c>
      <c r="C3940" s="11" t="s">
        <v>414</v>
      </c>
      <c r="D3940" s="11" t="s">
        <v>199</v>
      </c>
      <c r="E3940" s="11" t="s">
        <v>4</v>
      </c>
      <c r="F3940" s="11" t="s">
        <v>5</v>
      </c>
      <c r="G3940" s="11" t="s">
        <v>1009</v>
      </c>
      <c r="H3940" s="11" t="s">
        <v>24</v>
      </c>
      <c r="I3940" s="11" t="s">
        <v>1013</v>
      </c>
      <c r="J3940" s="11" t="s">
        <v>1034</v>
      </c>
      <c r="K3940" s="11" t="s">
        <v>1261</v>
      </c>
      <c r="L3940" s="11" t="s">
        <v>1265</v>
      </c>
      <c r="M3940" s="11" t="s">
        <v>1273</v>
      </c>
      <c r="N3940" s="10">
        <v>42033</v>
      </c>
      <c r="O3940" s="12">
        <v>109</v>
      </c>
      <c r="P3940" s="12">
        <v>260</v>
      </c>
      <c r="Q3940" s="12">
        <v>151</v>
      </c>
      <c r="R3940" s="11">
        <v>19</v>
      </c>
      <c r="S3940" s="12">
        <v>4940</v>
      </c>
      <c r="T3940" s="13">
        <v>0</v>
      </c>
      <c r="U3940" s="12">
        <v>0</v>
      </c>
      <c r="V3940" s="12">
        <v>4940</v>
      </c>
      <c r="W3940" s="12">
        <v>240</v>
      </c>
      <c r="X3940" s="12">
        <v>5745</v>
      </c>
      <c r="Y3940" s="14">
        <f>+DAY('TABLA PRINCIPAL'!$B3940)</f>
        <v>28</v>
      </c>
      <c r="Z3940" s="14">
        <f>+MONTH('TABLA PRINCIPAL'!$B3940)</f>
        <v>1</v>
      </c>
      <c r="AA3940" s="14">
        <f>+YEAR('TABLA PRINCIPAL'!$B3940)</f>
        <v>2015</v>
      </c>
      <c r="AB3940" s="22" t="str">
        <f>+IF(Ventas_Oficina[[#This Row],[Total del pedido]]&gt;=100000,"SI","NO")</f>
        <v>NO</v>
      </c>
      <c r="AC3940" s="22" t="str">
        <f>+_xlfn.XLOOKUP(Ventas_Oficina[[#This Row],[Nº de artículo]],AUXILIAR!A3938:A8857,AUXILIAR!D3938:D8857,"Error",0)</f>
        <v>Enviado a tiempo</v>
      </c>
      <c r="AD3940" s="22" t="str">
        <f>+IF(AND(Ventas_Oficina[[#This Row],[Total]]&gt;75000,Ventas_Oficina[[#This Row],[Envio a tiempo]]="Enviado a tiempo"),"Buena Venta","Venta Mala")</f>
        <v>Venta Mala</v>
      </c>
    </row>
    <row r="3941" spans="1:30" x14ac:dyDescent="0.25">
      <c r="A3941" s="25">
        <v>1605243</v>
      </c>
      <c r="B3941" s="5">
        <v>42410</v>
      </c>
      <c r="C3941" s="6" t="s">
        <v>224</v>
      </c>
      <c r="D3941" s="6" t="s">
        <v>71</v>
      </c>
      <c r="E3941" s="6" t="s">
        <v>4</v>
      </c>
      <c r="F3941" s="6" t="s">
        <v>5</v>
      </c>
      <c r="G3941" s="6" t="s">
        <v>1008</v>
      </c>
      <c r="H3941" s="6" t="s">
        <v>17</v>
      </c>
      <c r="I3941" s="6" t="s">
        <v>1013</v>
      </c>
      <c r="J3941" s="6" t="s">
        <v>1133</v>
      </c>
      <c r="K3941" s="6" t="s">
        <v>1261</v>
      </c>
      <c r="L3941" s="6" t="s">
        <v>1265</v>
      </c>
      <c r="M3941" s="6" t="s">
        <v>1272</v>
      </c>
      <c r="N3941" s="5">
        <v>42411</v>
      </c>
      <c r="O3941" s="7">
        <v>176</v>
      </c>
      <c r="P3941" s="7">
        <v>294</v>
      </c>
      <c r="Q3941" s="7">
        <v>118</v>
      </c>
      <c r="R3941" s="6">
        <v>3</v>
      </c>
      <c r="S3941" s="7">
        <v>882</v>
      </c>
      <c r="T3941" s="8">
        <v>0.01</v>
      </c>
      <c r="U3941" s="7">
        <v>8.82</v>
      </c>
      <c r="V3941" s="7">
        <v>873.18</v>
      </c>
      <c r="W3941" s="7">
        <v>81</v>
      </c>
      <c r="X3941" s="7">
        <v>8830</v>
      </c>
      <c r="Y3941" s="9">
        <f>+DAY('TABLA PRINCIPAL'!$B3941)</f>
        <v>10</v>
      </c>
      <c r="Z3941" s="9">
        <f>+MONTH('TABLA PRINCIPAL'!$B3941)</f>
        <v>2</v>
      </c>
      <c r="AA3941" s="9">
        <f>+YEAR('TABLA PRINCIPAL'!$B3941)</f>
        <v>2016</v>
      </c>
      <c r="AB3941" s="22" t="str">
        <f>+IF(Ventas_Oficina[[#This Row],[Total del pedido]]&gt;=100000,"SI","NO")</f>
        <v>NO</v>
      </c>
      <c r="AC3941" s="22" t="str">
        <f>+_xlfn.XLOOKUP(Ventas_Oficina[[#This Row],[Nº de artículo]],AUXILIAR!A3939:A8858,AUXILIAR!D3939:D8858,"Error",0)</f>
        <v>No enviado a tiempo</v>
      </c>
      <c r="AD3941" s="22" t="str">
        <f>+IF(AND(Ventas_Oficina[[#This Row],[Total]]&gt;75000,Ventas_Oficina[[#This Row],[Envio a tiempo]]="Enviado a tiempo"),"Buena Venta","Venta Mala")</f>
        <v>Venta Mala</v>
      </c>
    </row>
    <row r="3942" spans="1:30" x14ac:dyDescent="0.25">
      <c r="A3942" s="26">
        <v>1605608</v>
      </c>
      <c r="B3942" s="10">
        <v>42568</v>
      </c>
      <c r="C3942" s="11" t="s">
        <v>331</v>
      </c>
      <c r="D3942" s="11" t="s">
        <v>46</v>
      </c>
      <c r="E3942" s="11" t="s">
        <v>4</v>
      </c>
      <c r="F3942" s="11" t="s">
        <v>5</v>
      </c>
      <c r="G3942" s="11" t="s">
        <v>1010</v>
      </c>
      <c r="H3942" s="11" t="s">
        <v>9</v>
      </c>
      <c r="I3942" s="11" t="s">
        <v>1013</v>
      </c>
      <c r="J3942" s="11" t="s">
        <v>1044</v>
      </c>
      <c r="K3942" s="11" t="s">
        <v>1261</v>
      </c>
      <c r="L3942" s="11" t="s">
        <v>1266</v>
      </c>
      <c r="M3942" s="11" t="s">
        <v>1272</v>
      </c>
      <c r="N3942" s="10">
        <v>42569</v>
      </c>
      <c r="O3942" s="12">
        <v>118</v>
      </c>
      <c r="P3942" s="12">
        <v>188</v>
      </c>
      <c r="Q3942" s="12">
        <v>70</v>
      </c>
      <c r="R3942" s="11">
        <v>22</v>
      </c>
      <c r="S3942" s="12">
        <v>4136</v>
      </c>
      <c r="T3942" s="13">
        <v>0.02</v>
      </c>
      <c r="U3942" s="12">
        <v>82.72</v>
      </c>
      <c r="V3942" s="12">
        <v>4053.28</v>
      </c>
      <c r="W3942" s="12">
        <v>149</v>
      </c>
      <c r="X3942" s="12">
        <v>5599</v>
      </c>
      <c r="Y3942" s="14">
        <f>+DAY('TABLA PRINCIPAL'!$B3942)</f>
        <v>17</v>
      </c>
      <c r="Z3942" s="14">
        <f>+MONTH('TABLA PRINCIPAL'!$B3942)</f>
        <v>7</v>
      </c>
      <c r="AA3942" s="14">
        <f>+YEAR('TABLA PRINCIPAL'!$B3942)</f>
        <v>2016</v>
      </c>
      <c r="AB3942" s="22" t="str">
        <f>+IF(Ventas_Oficina[[#This Row],[Total del pedido]]&gt;=100000,"SI","NO")</f>
        <v>NO</v>
      </c>
      <c r="AC3942" s="22" t="str">
        <f>+_xlfn.XLOOKUP(Ventas_Oficina[[#This Row],[Nº de artículo]],AUXILIAR!A3940:A8859,AUXILIAR!D3940:D8859,"Error",0)</f>
        <v>No enviado a tiempo</v>
      </c>
      <c r="AD3942" s="22" t="str">
        <f>+IF(AND(Ventas_Oficina[[#This Row],[Total]]&gt;75000,Ventas_Oficina[[#This Row],[Envio a tiempo]]="Enviado a tiempo"),"Buena Venta","Venta Mala")</f>
        <v>Venta Mala</v>
      </c>
    </row>
    <row r="3943" spans="1:30" x14ac:dyDescent="0.25">
      <c r="A3943" s="26">
        <v>1605974</v>
      </c>
      <c r="B3943" s="10">
        <v>42495</v>
      </c>
      <c r="C3943" s="11" t="s">
        <v>828</v>
      </c>
      <c r="D3943" s="11" t="s">
        <v>81</v>
      </c>
      <c r="E3943" s="11" t="s">
        <v>4</v>
      </c>
      <c r="F3943" s="11" t="s">
        <v>5</v>
      </c>
      <c r="G3943" s="11" t="s">
        <v>1007</v>
      </c>
      <c r="H3943" s="11" t="s">
        <v>34</v>
      </c>
      <c r="I3943" s="11" t="s">
        <v>1014</v>
      </c>
      <c r="J3943" s="11" t="s">
        <v>1022</v>
      </c>
      <c r="K3943" s="11" t="s">
        <v>1261</v>
      </c>
      <c r="L3943" s="11" t="s">
        <v>1265</v>
      </c>
      <c r="M3943" s="11" t="s">
        <v>1272</v>
      </c>
      <c r="N3943" s="10">
        <v>42497</v>
      </c>
      <c r="O3943" s="12">
        <v>153</v>
      </c>
      <c r="P3943" s="12">
        <v>278</v>
      </c>
      <c r="Q3943" s="12">
        <v>125</v>
      </c>
      <c r="R3943" s="11">
        <v>8</v>
      </c>
      <c r="S3943" s="12">
        <v>2224</v>
      </c>
      <c r="T3943" s="13">
        <v>7.0000000000000007E-2</v>
      </c>
      <c r="U3943" s="12">
        <v>155.68</v>
      </c>
      <c r="V3943" s="12">
        <v>2068.3200000000002</v>
      </c>
      <c r="W3943" s="12">
        <v>134</v>
      </c>
      <c r="X3943" s="12">
        <v>14976</v>
      </c>
      <c r="Y3943" s="14">
        <f>+DAY('TABLA PRINCIPAL'!$B3943)</f>
        <v>5</v>
      </c>
      <c r="Z3943" s="14">
        <f>+MONTH('TABLA PRINCIPAL'!$B3943)</f>
        <v>5</v>
      </c>
      <c r="AA3943" s="14">
        <f>+YEAR('TABLA PRINCIPAL'!$B3943)</f>
        <v>2016</v>
      </c>
      <c r="AB3943" s="22" t="str">
        <f>+IF(Ventas_Oficina[[#This Row],[Total del pedido]]&gt;=100000,"SI","NO")</f>
        <v>NO</v>
      </c>
      <c r="AC3943" s="22" t="str">
        <f>+_xlfn.XLOOKUP(Ventas_Oficina[[#This Row],[Nº de artículo]],AUXILIAR!A3942:A8861,AUXILIAR!D3942:D8861,"Error",0)</f>
        <v>Enviado a tiempo</v>
      </c>
      <c r="AD3943" s="22" t="str">
        <f>+IF(AND(Ventas_Oficina[[#This Row],[Total]]&gt;75000,Ventas_Oficina[[#This Row],[Envio a tiempo]]="Enviado a tiempo"),"Buena Venta","Venta Mala")</f>
        <v>Venta Mala</v>
      </c>
    </row>
    <row r="3944" spans="1:30" x14ac:dyDescent="0.25">
      <c r="A3944" s="25">
        <v>1605974</v>
      </c>
      <c r="B3944" s="5">
        <v>42242</v>
      </c>
      <c r="C3944" s="6" t="s">
        <v>87</v>
      </c>
      <c r="D3944" s="6" t="s">
        <v>88</v>
      </c>
      <c r="E3944" s="6" t="s">
        <v>4</v>
      </c>
      <c r="F3944" s="6" t="s">
        <v>5</v>
      </c>
      <c r="G3944" s="6" t="s">
        <v>1008</v>
      </c>
      <c r="H3944" s="6" t="s">
        <v>39</v>
      </c>
      <c r="I3944" s="6" t="s">
        <v>1014</v>
      </c>
      <c r="J3944" s="6" t="s">
        <v>1032</v>
      </c>
      <c r="K3944" s="6" t="s">
        <v>1262</v>
      </c>
      <c r="L3944" s="6" t="s">
        <v>1265</v>
      </c>
      <c r="M3944" s="6" t="s">
        <v>1273</v>
      </c>
      <c r="N3944" s="5">
        <v>42243</v>
      </c>
      <c r="O3944" s="7">
        <v>159</v>
      </c>
      <c r="P3944" s="7">
        <v>261</v>
      </c>
      <c r="Q3944" s="7">
        <v>102</v>
      </c>
      <c r="R3944" s="6">
        <v>29</v>
      </c>
      <c r="S3944" s="7">
        <v>7569</v>
      </c>
      <c r="T3944" s="8">
        <v>0.03</v>
      </c>
      <c r="U3944" s="7">
        <v>227.07</v>
      </c>
      <c r="V3944" s="7">
        <v>7341.93</v>
      </c>
      <c r="W3944" s="7">
        <v>50</v>
      </c>
      <c r="X3944" s="7">
        <v>14216</v>
      </c>
      <c r="Y3944" s="9">
        <f>+DAY('TABLA PRINCIPAL'!$B3944)</f>
        <v>26</v>
      </c>
      <c r="Z3944" s="9">
        <f>+MONTH('TABLA PRINCIPAL'!$B3944)</f>
        <v>8</v>
      </c>
      <c r="AA3944" s="9">
        <f>+YEAR('TABLA PRINCIPAL'!$B3944)</f>
        <v>2015</v>
      </c>
      <c r="AB3944" s="22" t="str">
        <f>+IF(Ventas_Oficina[[#This Row],[Total del pedido]]&gt;=100000,"SI","NO")</f>
        <v>NO</v>
      </c>
      <c r="AC3944" s="22" t="str">
        <f>+_xlfn.XLOOKUP(Ventas_Oficina[[#This Row],[Nº de artículo]],AUXILIAR!A3942:A8862,AUXILIAR!D3942:D8862,"Error",0)</f>
        <v>Enviado a tiempo</v>
      </c>
      <c r="AD3944" s="22" t="str">
        <f>+IF(AND(Ventas_Oficina[[#This Row],[Total]]&gt;75000,Ventas_Oficina[[#This Row],[Envio a tiempo]]="Enviado a tiempo"),"Buena Venta","Venta Mala")</f>
        <v>Venta Mala</v>
      </c>
    </row>
    <row r="3945" spans="1:30" x14ac:dyDescent="0.25">
      <c r="A3945" s="26">
        <v>1606005</v>
      </c>
      <c r="B3945" s="10">
        <v>42664</v>
      </c>
      <c r="C3945" s="11" t="s">
        <v>275</v>
      </c>
      <c r="D3945" s="11" t="s">
        <v>41</v>
      </c>
      <c r="E3945" s="11" t="s">
        <v>12</v>
      </c>
      <c r="F3945" s="11" t="s">
        <v>13</v>
      </c>
      <c r="G3945" s="11" t="s">
        <v>1007</v>
      </c>
      <c r="H3945" s="11" t="s">
        <v>42</v>
      </c>
      <c r="I3945" s="11" t="s">
        <v>1015</v>
      </c>
      <c r="J3945" s="11" t="s">
        <v>187</v>
      </c>
      <c r="K3945" s="11" t="s">
        <v>1261</v>
      </c>
      <c r="L3945" s="11" t="s">
        <v>1265</v>
      </c>
      <c r="M3945" s="11" t="s">
        <v>1272</v>
      </c>
      <c r="N3945" s="10">
        <v>42666</v>
      </c>
      <c r="O3945" s="12">
        <v>231</v>
      </c>
      <c r="P3945" s="12">
        <v>378</v>
      </c>
      <c r="Q3945" s="12">
        <v>147</v>
      </c>
      <c r="R3945" s="11">
        <v>20</v>
      </c>
      <c r="S3945" s="12">
        <v>7560</v>
      </c>
      <c r="T3945" s="13">
        <v>0.08</v>
      </c>
      <c r="U3945" s="12">
        <v>604.80000000000007</v>
      </c>
      <c r="V3945" s="12">
        <v>6955.2</v>
      </c>
      <c r="W3945" s="12">
        <v>71</v>
      </c>
      <c r="X3945" s="12">
        <v>10657</v>
      </c>
      <c r="Y3945" s="14">
        <f>+DAY('TABLA PRINCIPAL'!$B3945)</f>
        <v>21</v>
      </c>
      <c r="Z3945" s="14">
        <f>+MONTH('TABLA PRINCIPAL'!$B3945)</f>
        <v>10</v>
      </c>
      <c r="AA3945" s="14">
        <f>+YEAR('TABLA PRINCIPAL'!$B3945)</f>
        <v>2016</v>
      </c>
      <c r="AB3945" s="22" t="str">
        <f>+IF(Ventas_Oficina[[#This Row],[Total del pedido]]&gt;=100000,"SI","NO")</f>
        <v>NO</v>
      </c>
      <c r="AC3945" s="22" t="str">
        <f>+_xlfn.XLOOKUP(Ventas_Oficina[[#This Row],[Nº de artículo]],AUXILIAR!A3943:A8863,AUXILIAR!D3943:D8863,"Error",0)</f>
        <v>Enviado a tiempo</v>
      </c>
      <c r="AD3945" s="22" t="str">
        <f>+IF(AND(Ventas_Oficina[[#This Row],[Total]]&gt;75000,Ventas_Oficina[[#This Row],[Envio a tiempo]]="Enviado a tiempo"),"Buena Venta","Venta Mala")</f>
        <v>Venta Mala</v>
      </c>
    </row>
    <row r="3946" spans="1:30" x14ac:dyDescent="0.25">
      <c r="A3946" s="25">
        <v>1606339</v>
      </c>
      <c r="B3946" s="5">
        <v>42412</v>
      </c>
      <c r="C3946" s="6" t="s">
        <v>250</v>
      </c>
      <c r="D3946" s="6" t="s">
        <v>118</v>
      </c>
      <c r="E3946" s="6" t="s">
        <v>4</v>
      </c>
      <c r="F3946" s="6" t="s">
        <v>5</v>
      </c>
      <c r="G3946" s="6" t="s">
        <v>1008</v>
      </c>
      <c r="H3946" s="6" t="s">
        <v>53</v>
      </c>
      <c r="I3946" s="6" t="s">
        <v>1016</v>
      </c>
      <c r="J3946" s="6" t="s">
        <v>1048</v>
      </c>
      <c r="K3946" s="6" t="s">
        <v>1261</v>
      </c>
      <c r="L3946" s="6" t="s">
        <v>1267</v>
      </c>
      <c r="M3946" s="6" t="s">
        <v>1272</v>
      </c>
      <c r="N3946" s="5">
        <v>42413</v>
      </c>
      <c r="O3946" s="7">
        <v>298</v>
      </c>
      <c r="P3946" s="7">
        <v>584</v>
      </c>
      <c r="Q3946" s="7">
        <v>286</v>
      </c>
      <c r="R3946" s="6">
        <v>42</v>
      </c>
      <c r="S3946" s="7">
        <v>24528</v>
      </c>
      <c r="T3946" s="8">
        <v>0.01</v>
      </c>
      <c r="U3946" s="7">
        <v>245.28</v>
      </c>
      <c r="V3946" s="7">
        <v>24282.720000000001</v>
      </c>
      <c r="W3946" s="7">
        <v>83</v>
      </c>
      <c r="X3946" s="7">
        <v>14128</v>
      </c>
      <c r="Y3946" s="9">
        <f>+DAY('TABLA PRINCIPAL'!$B3946)</f>
        <v>12</v>
      </c>
      <c r="Z3946" s="9">
        <f>+MONTH('TABLA PRINCIPAL'!$B3946)</f>
        <v>2</v>
      </c>
      <c r="AA3946" s="9">
        <f>+YEAR('TABLA PRINCIPAL'!$B3946)</f>
        <v>2016</v>
      </c>
      <c r="AB3946" s="22" t="str">
        <f>+IF(Ventas_Oficina[[#This Row],[Total del pedido]]&gt;=100000,"SI","NO")</f>
        <v>NO</v>
      </c>
      <c r="AC3946" s="22" t="str">
        <f>+_xlfn.XLOOKUP(Ventas_Oficina[[#This Row],[Nº de artículo]],AUXILIAR!A3944:A8864,AUXILIAR!D3944:D8864,"Error",0)</f>
        <v>No enviado a tiempo</v>
      </c>
      <c r="AD3946" s="22" t="str">
        <f>+IF(AND(Ventas_Oficina[[#This Row],[Total]]&gt;75000,Ventas_Oficina[[#This Row],[Envio a tiempo]]="Enviado a tiempo"),"Buena Venta","Venta Mala")</f>
        <v>Venta Mala</v>
      </c>
    </row>
    <row r="3947" spans="1:30" x14ac:dyDescent="0.25">
      <c r="A3947" s="26">
        <v>1606339</v>
      </c>
      <c r="B3947" s="10">
        <v>42509</v>
      </c>
      <c r="C3947" s="11" t="s">
        <v>767</v>
      </c>
      <c r="D3947" s="11" t="s">
        <v>768</v>
      </c>
      <c r="E3947" s="11" t="s">
        <v>4</v>
      </c>
      <c r="F3947" s="11" t="s">
        <v>5</v>
      </c>
      <c r="G3947" s="11" t="s">
        <v>1009</v>
      </c>
      <c r="H3947" s="11" t="s">
        <v>116</v>
      </c>
      <c r="I3947" s="11" t="s">
        <v>1014</v>
      </c>
      <c r="J3947" s="11" t="s">
        <v>1133</v>
      </c>
      <c r="K3947" s="11" t="s">
        <v>1261</v>
      </c>
      <c r="L3947" s="11" t="s">
        <v>1265</v>
      </c>
      <c r="M3947" s="11" t="s">
        <v>1272</v>
      </c>
      <c r="N3947" s="10">
        <v>42510</v>
      </c>
      <c r="O3947" s="12">
        <v>176</v>
      </c>
      <c r="P3947" s="12">
        <v>294</v>
      </c>
      <c r="Q3947" s="12">
        <v>118</v>
      </c>
      <c r="R3947" s="11">
        <v>6</v>
      </c>
      <c r="S3947" s="12">
        <v>1764</v>
      </c>
      <c r="T3947" s="13">
        <v>0.02</v>
      </c>
      <c r="U3947" s="12">
        <v>35.28</v>
      </c>
      <c r="V3947" s="12">
        <v>1728.72</v>
      </c>
      <c r="W3947" s="12">
        <v>81</v>
      </c>
      <c r="X3947" s="12">
        <v>8830</v>
      </c>
      <c r="Y3947" s="14">
        <f>+DAY('TABLA PRINCIPAL'!$B3947)</f>
        <v>19</v>
      </c>
      <c r="Z3947" s="14">
        <f>+MONTH('TABLA PRINCIPAL'!$B3947)</f>
        <v>5</v>
      </c>
      <c r="AA3947" s="14">
        <f>+YEAR('TABLA PRINCIPAL'!$B3947)</f>
        <v>2016</v>
      </c>
      <c r="AB3947" s="22" t="str">
        <f>+IF(Ventas_Oficina[[#This Row],[Total del pedido]]&gt;=100000,"SI","NO")</f>
        <v>NO</v>
      </c>
      <c r="AC3947" s="22" t="str">
        <f>+_xlfn.XLOOKUP(Ventas_Oficina[[#This Row],[Nº de artículo]],AUXILIAR!A3945:A8865,AUXILIAR!D3945:D8865,"Error",0)</f>
        <v>No enviado a tiempo</v>
      </c>
      <c r="AD3947" s="22" t="str">
        <f>+IF(AND(Ventas_Oficina[[#This Row],[Total]]&gt;75000,Ventas_Oficina[[#This Row],[Envio a tiempo]]="Enviado a tiempo"),"Buena Venta","Venta Mala")</f>
        <v>Venta Mala</v>
      </c>
    </row>
    <row r="3948" spans="1:30" x14ac:dyDescent="0.25">
      <c r="A3948" s="25">
        <v>1606339</v>
      </c>
      <c r="B3948" s="5">
        <v>42441</v>
      </c>
      <c r="C3948" s="6" t="s">
        <v>511</v>
      </c>
      <c r="D3948" s="6" t="s">
        <v>152</v>
      </c>
      <c r="E3948" s="6" t="s">
        <v>4</v>
      </c>
      <c r="F3948" s="6" t="s">
        <v>5</v>
      </c>
      <c r="G3948" s="6" t="s">
        <v>1007</v>
      </c>
      <c r="H3948" s="6" t="s">
        <v>39</v>
      </c>
      <c r="I3948" s="6" t="s">
        <v>1015</v>
      </c>
      <c r="J3948" s="6" t="s">
        <v>1022</v>
      </c>
      <c r="K3948" s="6" t="s">
        <v>1261</v>
      </c>
      <c r="L3948" s="6" t="s">
        <v>1267</v>
      </c>
      <c r="M3948" s="6" t="s">
        <v>1272</v>
      </c>
      <c r="N3948" s="5">
        <v>42446</v>
      </c>
      <c r="O3948" s="7">
        <v>153</v>
      </c>
      <c r="P3948" s="7">
        <v>278</v>
      </c>
      <c r="Q3948" s="7">
        <v>125</v>
      </c>
      <c r="R3948" s="6">
        <v>40</v>
      </c>
      <c r="S3948" s="7">
        <v>11120</v>
      </c>
      <c r="T3948" s="8">
        <v>0.04</v>
      </c>
      <c r="U3948" s="7">
        <v>444.8</v>
      </c>
      <c r="V3948" s="7">
        <v>10675.2</v>
      </c>
      <c r="W3948" s="7">
        <v>134</v>
      </c>
      <c r="X3948" s="7">
        <v>4636</v>
      </c>
      <c r="Y3948" s="9">
        <f>+DAY('TABLA PRINCIPAL'!$B3948)</f>
        <v>12</v>
      </c>
      <c r="Z3948" s="9">
        <f>+MONTH('TABLA PRINCIPAL'!$B3948)</f>
        <v>3</v>
      </c>
      <c r="AA3948" s="9">
        <f>+YEAR('TABLA PRINCIPAL'!$B3948)</f>
        <v>2016</v>
      </c>
      <c r="AB3948" s="22" t="str">
        <f>+IF(Ventas_Oficina[[#This Row],[Total del pedido]]&gt;=100000,"SI","NO")</f>
        <v>NO</v>
      </c>
      <c r="AC3948" s="22" t="str">
        <f>+_xlfn.XLOOKUP(Ventas_Oficina[[#This Row],[Nº de artículo]],AUXILIAR!A3946:A8866,AUXILIAR!D3946:D8866,"Error",0)</f>
        <v>No enviado a tiempo</v>
      </c>
      <c r="AD3948" s="22" t="str">
        <f>+IF(AND(Ventas_Oficina[[#This Row],[Total]]&gt;75000,Ventas_Oficina[[#This Row],[Envio a tiempo]]="Enviado a tiempo"),"Buena Venta","Venta Mala")</f>
        <v>Venta Mala</v>
      </c>
    </row>
    <row r="3949" spans="1:30" x14ac:dyDescent="0.25">
      <c r="A3949" s="26">
        <v>1606339</v>
      </c>
      <c r="B3949" s="10">
        <v>42551</v>
      </c>
      <c r="C3949" s="11" t="s">
        <v>471</v>
      </c>
      <c r="D3949" s="11" t="s">
        <v>274</v>
      </c>
      <c r="E3949" s="11" t="s">
        <v>4</v>
      </c>
      <c r="F3949" s="11" t="s">
        <v>5</v>
      </c>
      <c r="G3949" s="11" t="s">
        <v>1010</v>
      </c>
      <c r="H3949" s="11" t="s">
        <v>17</v>
      </c>
      <c r="I3949" s="11" t="s">
        <v>1012</v>
      </c>
      <c r="J3949" s="11" t="s">
        <v>1039</v>
      </c>
      <c r="K3949" s="11" t="s">
        <v>1261</v>
      </c>
      <c r="L3949" s="11" t="s">
        <v>1266</v>
      </c>
      <c r="M3949" s="11" t="s">
        <v>1272</v>
      </c>
      <c r="N3949" s="10">
        <v>42552</v>
      </c>
      <c r="O3949" s="12">
        <v>479</v>
      </c>
      <c r="P3949" s="12">
        <v>1197</v>
      </c>
      <c r="Q3949" s="12">
        <v>718</v>
      </c>
      <c r="R3949" s="11">
        <v>24</v>
      </c>
      <c r="S3949" s="12">
        <v>28728</v>
      </c>
      <c r="T3949" s="13">
        <v>0.06</v>
      </c>
      <c r="U3949" s="12">
        <v>1723.6799999999998</v>
      </c>
      <c r="V3949" s="12">
        <v>27004.32</v>
      </c>
      <c r="W3949" s="12">
        <v>581</v>
      </c>
      <c r="X3949" s="12">
        <v>58855</v>
      </c>
      <c r="Y3949" s="14">
        <f>+DAY('TABLA PRINCIPAL'!$B3949)</f>
        <v>30</v>
      </c>
      <c r="Z3949" s="14">
        <f>+MONTH('TABLA PRINCIPAL'!$B3949)</f>
        <v>6</v>
      </c>
      <c r="AA3949" s="14">
        <f>+YEAR('TABLA PRINCIPAL'!$B3949)</f>
        <v>2016</v>
      </c>
      <c r="AB3949" s="22" t="str">
        <f>+IF(Ventas_Oficina[[#This Row],[Total del pedido]]&gt;=100000,"SI","NO")</f>
        <v>NO</v>
      </c>
      <c r="AC3949" s="22" t="str">
        <f>+_xlfn.XLOOKUP(Ventas_Oficina[[#This Row],[Nº de artículo]],AUXILIAR!A3947:A8867,AUXILIAR!D3947:D8867,"Error",0)</f>
        <v>Enviado a tiempo</v>
      </c>
      <c r="AD3949" s="22" t="str">
        <f>+IF(AND(Ventas_Oficina[[#This Row],[Total]]&gt;75000,Ventas_Oficina[[#This Row],[Envio a tiempo]]="Enviado a tiempo"),"Buena Venta","Venta Mala")</f>
        <v>Venta Mala</v>
      </c>
    </row>
    <row r="3950" spans="1:30" x14ac:dyDescent="0.25">
      <c r="A3950" s="25">
        <v>1606704</v>
      </c>
      <c r="B3950" s="5">
        <v>42156</v>
      </c>
      <c r="C3950" s="6" t="s">
        <v>186</v>
      </c>
      <c r="D3950" s="6" t="s">
        <v>62</v>
      </c>
      <c r="E3950" s="6" t="s">
        <v>4</v>
      </c>
      <c r="F3950" s="6" t="s">
        <v>5</v>
      </c>
      <c r="G3950" s="6" t="s">
        <v>1010</v>
      </c>
      <c r="H3950" s="6" t="s">
        <v>27</v>
      </c>
      <c r="I3950" s="6" t="s">
        <v>1013</v>
      </c>
      <c r="J3950" s="6" t="s">
        <v>1036</v>
      </c>
      <c r="K3950" s="6" t="s">
        <v>1262</v>
      </c>
      <c r="L3950" s="6" t="s">
        <v>1270</v>
      </c>
      <c r="M3950" s="6" t="s">
        <v>1274</v>
      </c>
      <c r="N3950" s="5">
        <v>42160</v>
      </c>
      <c r="O3950" s="7">
        <v>453</v>
      </c>
      <c r="P3950" s="7">
        <v>730</v>
      </c>
      <c r="Q3950" s="7">
        <v>277</v>
      </c>
      <c r="R3950" s="6">
        <v>38</v>
      </c>
      <c r="S3950" s="7">
        <v>27740</v>
      </c>
      <c r="T3950" s="8">
        <v>0.09</v>
      </c>
      <c r="U3950" s="7">
        <v>2496.6</v>
      </c>
      <c r="V3950" s="7">
        <v>25243.4</v>
      </c>
      <c r="W3950" s="7">
        <v>772</v>
      </c>
      <c r="X3950" s="7">
        <v>26532</v>
      </c>
      <c r="Y3950" s="9">
        <f>+DAY('TABLA PRINCIPAL'!$B3950)</f>
        <v>1</v>
      </c>
      <c r="Z3950" s="9">
        <f>+MONTH('TABLA PRINCIPAL'!$B3950)</f>
        <v>6</v>
      </c>
      <c r="AA3950" s="9">
        <f>+YEAR('TABLA PRINCIPAL'!$B3950)</f>
        <v>2015</v>
      </c>
      <c r="AB3950" s="22" t="str">
        <f>+IF(Ventas_Oficina[[#This Row],[Total del pedido]]&gt;=100000,"SI","NO")</f>
        <v>NO</v>
      </c>
      <c r="AC3950" s="22" t="str">
        <f>+_xlfn.XLOOKUP(Ventas_Oficina[[#This Row],[Nº de artículo]],AUXILIAR!A3948:A8868,AUXILIAR!D3948:D8868,"Error",0)</f>
        <v>Enviado a tiempo</v>
      </c>
      <c r="AD3950" s="22" t="str">
        <f>+IF(AND(Ventas_Oficina[[#This Row],[Total]]&gt;75000,Ventas_Oficina[[#This Row],[Envio a tiempo]]="Enviado a tiempo"),"Buena Venta","Venta Mala")</f>
        <v>Venta Mala</v>
      </c>
    </row>
    <row r="3951" spans="1:30" x14ac:dyDescent="0.25">
      <c r="A3951" s="26">
        <v>1606704</v>
      </c>
      <c r="B3951" s="10">
        <v>42190</v>
      </c>
      <c r="C3951" s="11" t="s">
        <v>176</v>
      </c>
      <c r="D3951" s="11" t="s">
        <v>177</v>
      </c>
      <c r="E3951" s="11" t="s">
        <v>4</v>
      </c>
      <c r="F3951" s="11" t="s">
        <v>5</v>
      </c>
      <c r="G3951" s="11" t="s">
        <v>1010</v>
      </c>
      <c r="H3951" s="11" t="s">
        <v>6</v>
      </c>
      <c r="I3951" s="11" t="s">
        <v>1013</v>
      </c>
      <c r="J3951" s="11" t="s">
        <v>1046</v>
      </c>
      <c r="K3951" s="11" t="s">
        <v>1261</v>
      </c>
      <c r="L3951" s="11" t="s">
        <v>1267</v>
      </c>
      <c r="M3951" s="11" t="s">
        <v>1273</v>
      </c>
      <c r="N3951" s="10">
        <v>42192</v>
      </c>
      <c r="O3951" s="12">
        <v>519</v>
      </c>
      <c r="P3951" s="12">
        <v>1298</v>
      </c>
      <c r="Q3951" s="12">
        <v>779</v>
      </c>
      <c r="R3951" s="11">
        <v>19</v>
      </c>
      <c r="S3951" s="12">
        <v>24662</v>
      </c>
      <c r="T3951" s="13">
        <v>0.01</v>
      </c>
      <c r="U3951" s="12">
        <v>246.62</v>
      </c>
      <c r="V3951" s="12">
        <v>24415.38</v>
      </c>
      <c r="W3951" s="12">
        <v>314</v>
      </c>
      <c r="X3951" s="12">
        <v>19330</v>
      </c>
      <c r="Y3951" s="14">
        <f>+DAY('TABLA PRINCIPAL'!$B3951)</f>
        <v>5</v>
      </c>
      <c r="Z3951" s="14">
        <f>+MONTH('TABLA PRINCIPAL'!$B3951)</f>
        <v>7</v>
      </c>
      <c r="AA3951" s="14">
        <f>+YEAR('TABLA PRINCIPAL'!$B3951)</f>
        <v>2015</v>
      </c>
      <c r="AB3951" s="22" t="str">
        <f>+IF(Ventas_Oficina[[#This Row],[Total del pedido]]&gt;=100000,"SI","NO")</f>
        <v>NO</v>
      </c>
      <c r="AC3951" s="22" t="str">
        <f>+_xlfn.XLOOKUP(Ventas_Oficina[[#This Row],[Nº de artículo]],AUXILIAR!A3949:A8869,AUXILIAR!D3949:D8869,"Error",0)</f>
        <v>Enviado a tiempo</v>
      </c>
      <c r="AD3951" s="22" t="str">
        <f>+IF(AND(Ventas_Oficina[[#This Row],[Total]]&gt;75000,Ventas_Oficina[[#This Row],[Envio a tiempo]]="Enviado a tiempo"),"Buena Venta","Venta Mala")</f>
        <v>Venta Mala</v>
      </c>
    </row>
    <row r="3952" spans="1:30" x14ac:dyDescent="0.25">
      <c r="A3952" s="25">
        <v>1606704</v>
      </c>
      <c r="B3952" s="5">
        <v>42519</v>
      </c>
      <c r="C3952" s="6" t="s">
        <v>781</v>
      </c>
      <c r="D3952" s="6" t="s">
        <v>569</v>
      </c>
      <c r="E3952" s="6" t="s">
        <v>4</v>
      </c>
      <c r="F3952" s="6" t="s">
        <v>5</v>
      </c>
      <c r="G3952" s="6" t="s">
        <v>1010</v>
      </c>
      <c r="H3952" s="6" t="s">
        <v>27</v>
      </c>
      <c r="I3952" s="6" t="s">
        <v>1014</v>
      </c>
      <c r="J3952" s="6" t="s">
        <v>1055</v>
      </c>
      <c r="K3952" s="6" t="s">
        <v>1261</v>
      </c>
      <c r="L3952" s="6" t="s">
        <v>1265</v>
      </c>
      <c r="M3952" s="6" t="s">
        <v>1272</v>
      </c>
      <c r="N3952" s="5">
        <v>42520</v>
      </c>
      <c r="O3952" s="7">
        <v>250</v>
      </c>
      <c r="P3952" s="7">
        <v>568</v>
      </c>
      <c r="Q3952" s="7">
        <v>318</v>
      </c>
      <c r="R3952" s="6">
        <v>8</v>
      </c>
      <c r="S3952" s="7">
        <v>4544</v>
      </c>
      <c r="T3952" s="8">
        <v>0.01</v>
      </c>
      <c r="U3952" s="7">
        <v>45.44</v>
      </c>
      <c r="V3952" s="7">
        <v>4498.5600000000004</v>
      </c>
      <c r="W3952" s="7">
        <v>360</v>
      </c>
      <c r="X3952" s="7">
        <v>24855</v>
      </c>
      <c r="Y3952" s="9">
        <f>+DAY('TABLA PRINCIPAL'!$B3952)</f>
        <v>29</v>
      </c>
      <c r="Z3952" s="9">
        <f>+MONTH('TABLA PRINCIPAL'!$B3952)</f>
        <v>5</v>
      </c>
      <c r="AA3952" s="9">
        <f>+YEAR('TABLA PRINCIPAL'!$B3952)</f>
        <v>2016</v>
      </c>
      <c r="AB3952" s="22" t="str">
        <f>+IF(Ventas_Oficina[[#This Row],[Total del pedido]]&gt;=100000,"SI","NO")</f>
        <v>NO</v>
      </c>
      <c r="AC3952" s="22" t="str">
        <f>+_xlfn.XLOOKUP(Ventas_Oficina[[#This Row],[Nº de artículo]],AUXILIAR!A3950:A8870,AUXILIAR!D3950:D8870,"Error",0)</f>
        <v>Enviado a tiempo</v>
      </c>
      <c r="AD3952" s="22" t="str">
        <f>+IF(AND(Ventas_Oficina[[#This Row],[Total]]&gt;75000,Ventas_Oficina[[#This Row],[Envio a tiempo]]="Enviado a tiempo"),"Buena Venta","Venta Mala")</f>
        <v>Venta Mala</v>
      </c>
    </row>
    <row r="3953" spans="1:30" x14ac:dyDescent="0.25">
      <c r="A3953" s="26">
        <v>1606704</v>
      </c>
      <c r="B3953" s="10">
        <v>42535</v>
      </c>
      <c r="C3953" s="11" t="s">
        <v>420</v>
      </c>
      <c r="D3953" s="11" t="s">
        <v>36</v>
      </c>
      <c r="E3953" s="11" t="s">
        <v>12</v>
      </c>
      <c r="F3953" s="11" t="s">
        <v>13</v>
      </c>
      <c r="G3953" s="11" t="s">
        <v>1009</v>
      </c>
      <c r="H3953" s="11" t="s">
        <v>14</v>
      </c>
      <c r="I3953" s="11" t="s">
        <v>1016</v>
      </c>
      <c r="J3953" s="11" t="s">
        <v>1022</v>
      </c>
      <c r="K3953" s="11" t="s">
        <v>1261</v>
      </c>
      <c r="L3953" s="11" t="s">
        <v>1265</v>
      </c>
      <c r="M3953" s="11" t="s">
        <v>1272</v>
      </c>
      <c r="N3953" s="10">
        <v>42535</v>
      </c>
      <c r="O3953" s="12">
        <v>153</v>
      </c>
      <c r="P3953" s="12">
        <v>278</v>
      </c>
      <c r="Q3953" s="12">
        <v>125</v>
      </c>
      <c r="R3953" s="11">
        <v>22</v>
      </c>
      <c r="S3953" s="12">
        <v>6116</v>
      </c>
      <c r="T3953" s="13">
        <v>0.01</v>
      </c>
      <c r="U3953" s="12">
        <v>61.160000000000004</v>
      </c>
      <c r="V3953" s="12">
        <v>6054.84</v>
      </c>
      <c r="W3953" s="12">
        <v>134</v>
      </c>
      <c r="X3953" s="12">
        <v>23496</v>
      </c>
      <c r="Y3953" s="14">
        <f>+DAY('TABLA PRINCIPAL'!$B3953)</f>
        <v>14</v>
      </c>
      <c r="Z3953" s="14">
        <f>+MONTH('TABLA PRINCIPAL'!$B3953)</f>
        <v>6</v>
      </c>
      <c r="AA3953" s="14">
        <f>+YEAR('TABLA PRINCIPAL'!$B3953)</f>
        <v>2016</v>
      </c>
      <c r="AB3953" s="22" t="str">
        <f>+IF(Ventas_Oficina[[#This Row],[Total del pedido]]&gt;=100000,"SI","NO")</f>
        <v>NO</v>
      </c>
      <c r="AC3953" s="22" t="str">
        <f>+_xlfn.XLOOKUP(Ventas_Oficina[[#This Row],[Nº de artículo]],AUXILIAR!A3951:A8871,AUXILIAR!D3951:D8871,"Error",0)</f>
        <v>No enviado a tiempo</v>
      </c>
      <c r="AD3953" s="22" t="str">
        <f>+IF(AND(Ventas_Oficina[[#This Row],[Total]]&gt;75000,Ventas_Oficina[[#This Row],[Envio a tiempo]]="Enviado a tiempo"),"Buena Venta","Venta Mala")</f>
        <v>Venta Mala</v>
      </c>
    </row>
    <row r="3954" spans="1:30" x14ac:dyDescent="0.25">
      <c r="A3954" s="25">
        <v>1606704</v>
      </c>
      <c r="B3954" s="5">
        <v>42301</v>
      </c>
      <c r="C3954" s="6" t="s">
        <v>523</v>
      </c>
      <c r="D3954" s="6" t="s">
        <v>133</v>
      </c>
      <c r="E3954" s="6" t="s">
        <v>12</v>
      </c>
      <c r="F3954" s="6" t="s">
        <v>13</v>
      </c>
      <c r="G3954" s="6" t="s">
        <v>1008</v>
      </c>
      <c r="H3954" s="6" t="s">
        <v>42</v>
      </c>
      <c r="I3954" s="6" t="s">
        <v>1014</v>
      </c>
      <c r="J3954" s="6" t="s">
        <v>1115</v>
      </c>
      <c r="K3954" s="6" t="s">
        <v>1261</v>
      </c>
      <c r="L3954" s="6" t="s">
        <v>1265</v>
      </c>
      <c r="M3954" s="6" t="s">
        <v>1272</v>
      </c>
      <c r="N3954" s="5">
        <v>42303</v>
      </c>
      <c r="O3954" s="7">
        <v>522</v>
      </c>
      <c r="P3954" s="7">
        <v>985</v>
      </c>
      <c r="Q3954" s="7">
        <v>463</v>
      </c>
      <c r="R3954" s="6">
        <v>8</v>
      </c>
      <c r="S3954" s="7">
        <v>7880</v>
      </c>
      <c r="T3954" s="8">
        <v>0.06</v>
      </c>
      <c r="U3954" s="7">
        <v>472.79999999999995</v>
      </c>
      <c r="V3954" s="7">
        <v>7407.2</v>
      </c>
      <c r="W3954" s="7">
        <v>482</v>
      </c>
      <c r="X3954" s="7">
        <v>24846</v>
      </c>
      <c r="Y3954" s="9">
        <f>+DAY('TABLA PRINCIPAL'!$B3954)</f>
        <v>24</v>
      </c>
      <c r="Z3954" s="9">
        <f>+MONTH('TABLA PRINCIPAL'!$B3954)</f>
        <v>10</v>
      </c>
      <c r="AA3954" s="9">
        <f>+YEAR('TABLA PRINCIPAL'!$B3954)</f>
        <v>2015</v>
      </c>
      <c r="AB3954" s="22" t="str">
        <f>+IF(Ventas_Oficina[[#This Row],[Total del pedido]]&gt;=100000,"SI","NO")</f>
        <v>NO</v>
      </c>
      <c r="AC3954" s="22" t="str">
        <f>+_xlfn.XLOOKUP(Ventas_Oficina[[#This Row],[Nº de artículo]],AUXILIAR!A3952:A8872,AUXILIAR!D3952:D8872,"Error",0)</f>
        <v>No enviado a tiempo</v>
      </c>
      <c r="AD3954" s="22" t="str">
        <f>+IF(AND(Ventas_Oficina[[#This Row],[Total]]&gt;75000,Ventas_Oficina[[#This Row],[Envio a tiempo]]="Enviado a tiempo"),"Buena Venta","Venta Mala")</f>
        <v>Venta Mala</v>
      </c>
    </row>
    <row r="3955" spans="1:30" x14ac:dyDescent="0.25">
      <c r="A3955" s="26">
        <v>1606704</v>
      </c>
      <c r="B3955" s="10">
        <v>42613</v>
      </c>
      <c r="C3955" s="11" t="s">
        <v>256</v>
      </c>
      <c r="D3955" s="11" t="s">
        <v>105</v>
      </c>
      <c r="E3955" s="11" t="s">
        <v>4</v>
      </c>
      <c r="F3955" s="11" t="s">
        <v>5</v>
      </c>
      <c r="G3955" s="11" t="s">
        <v>1008</v>
      </c>
      <c r="H3955" s="11" t="s">
        <v>106</v>
      </c>
      <c r="I3955" s="11" t="s">
        <v>1013</v>
      </c>
      <c r="J3955" s="11" t="s">
        <v>1080</v>
      </c>
      <c r="K3955" s="11" t="s">
        <v>1261</v>
      </c>
      <c r="L3955" s="11" t="s">
        <v>1265</v>
      </c>
      <c r="M3955" s="11" t="s">
        <v>1272</v>
      </c>
      <c r="N3955" s="10">
        <v>42615</v>
      </c>
      <c r="O3955" s="12">
        <v>350</v>
      </c>
      <c r="P3955" s="12">
        <v>574</v>
      </c>
      <c r="Q3955" s="12">
        <v>224</v>
      </c>
      <c r="R3955" s="11">
        <v>50</v>
      </c>
      <c r="S3955" s="12">
        <v>28700</v>
      </c>
      <c r="T3955" s="13">
        <v>0.08</v>
      </c>
      <c r="U3955" s="12">
        <v>2296</v>
      </c>
      <c r="V3955" s="12">
        <v>26404</v>
      </c>
      <c r="W3955" s="12">
        <v>501</v>
      </c>
      <c r="X3955" s="12">
        <v>15785</v>
      </c>
      <c r="Y3955" s="14">
        <f>+DAY('TABLA PRINCIPAL'!$B3955)</f>
        <v>31</v>
      </c>
      <c r="Z3955" s="14">
        <f>+MONTH('TABLA PRINCIPAL'!$B3955)</f>
        <v>8</v>
      </c>
      <c r="AA3955" s="14">
        <f>+YEAR('TABLA PRINCIPAL'!$B3955)</f>
        <v>2016</v>
      </c>
      <c r="AB3955" s="22" t="str">
        <f>+IF(Ventas_Oficina[[#This Row],[Total del pedido]]&gt;=100000,"SI","NO")</f>
        <v>NO</v>
      </c>
      <c r="AC3955" s="22" t="str">
        <f>+_xlfn.XLOOKUP(Ventas_Oficina[[#This Row],[Nº de artículo]],AUXILIAR!A3953:A8873,AUXILIAR!D3953:D8873,"Error",0)</f>
        <v>Enviado a tiempo</v>
      </c>
      <c r="AD3955" s="22" t="str">
        <f>+IF(AND(Ventas_Oficina[[#This Row],[Total]]&gt;75000,Ventas_Oficina[[#This Row],[Envio a tiempo]]="Enviado a tiempo"),"Buena Venta","Venta Mala")</f>
        <v>Venta Mala</v>
      </c>
    </row>
    <row r="3956" spans="1:30" x14ac:dyDescent="0.25">
      <c r="A3956" s="26">
        <v>1607069</v>
      </c>
      <c r="B3956" s="10">
        <v>42363</v>
      </c>
      <c r="C3956" s="11" t="s">
        <v>905</v>
      </c>
      <c r="D3956" s="11" t="s">
        <v>906</v>
      </c>
      <c r="E3956" s="11" t="s">
        <v>4</v>
      </c>
      <c r="F3956" s="11" t="s">
        <v>5</v>
      </c>
      <c r="G3956" s="11" t="s">
        <v>1007</v>
      </c>
      <c r="H3956" s="11" t="s">
        <v>27</v>
      </c>
      <c r="I3956" s="11" t="s">
        <v>1016</v>
      </c>
      <c r="J3956" s="11" t="s">
        <v>1073</v>
      </c>
      <c r="K3956" s="11" t="s">
        <v>1261</v>
      </c>
      <c r="L3956" s="11" t="s">
        <v>1266</v>
      </c>
      <c r="M3956" s="11" t="s">
        <v>1272</v>
      </c>
      <c r="N3956" s="10">
        <v>42365</v>
      </c>
      <c r="O3956" s="12">
        <v>550</v>
      </c>
      <c r="P3956" s="12">
        <v>1222</v>
      </c>
      <c r="Q3956" s="12">
        <v>672</v>
      </c>
      <c r="R3956" s="11">
        <v>48</v>
      </c>
      <c r="S3956" s="12">
        <v>58656</v>
      </c>
      <c r="T3956" s="13">
        <v>0.02</v>
      </c>
      <c r="U3956" s="12">
        <v>1173.1200000000001</v>
      </c>
      <c r="V3956" s="12">
        <v>57482.879999999997</v>
      </c>
      <c r="W3956" s="12">
        <v>285</v>
      </c>
      <c r="X3956" s="12">
        <v>3039</v>
      </c>
      <c r="Y3956" s="14">
        <f>+DAY('TABLA PRINCIPAL'!$B3956)</f>
        <v>25</v>
      </c>
      <c r="Z3956" s="14">
        <f>+MONTH('TABLA PRINCIPAL'!$B3956)</f>
        <v>12</v>
      </c>
      <c r="AA3956" s="14">
        <f>+YEAR('TABLA PRINCIPAL'!$B3956)</f>
        <v>2015</v>
      </c>
      <c r="AB3956" s="22" t="str">
        <f>+IF(Ventas_Oficina[[#This Row],[Total del pedido]]&gt;=100000,"SI","NO")</f>
        <v>NO</v>
      </c>
      <c r="AC3956" s="22" t="str">
        <f>+_xlfn.XLOOKUP(Ventas_Oficina[[#This Row],[Nº de artículo]],AUXILIAR!A3955:A8875,AUXILIAR!D3955:D8875,"Error",0)</f>
        <v>Enviado a tiempo</v>
      </c>
      <c r="AD3956" s="22" t="str">
        <f>+IF(AND(Ventas_Oficina[[#This Row],[Total]]&gt;75000,Ventas_Oficina[[#This Row],[Envio a tiempo]]="Enviado a tiempo"),"Buena Venta","Venta Mala")</f>
        <v>Venta Mala</v>
      </c>
    </row>
    <row r="3957" spans="1:30" x14ac:dyDescent="0.25">
      <c r="A3957" s="25">
        <v>1607069</v>
      </c>
      <c r="B3957" s="5">
        <v>42511</v>
      </c>
      <c r="C3957" s="6" t="s">
        <v>826</v>
      </c>
      <c r="D3957" s="6" t="s">
        <v>3</v>
      </c>
      <c r="E3957" s="6" t="s">
        <v>4</v>
      </c>
      <c r="F3957" s="6" t="s">
        <v>5</v>
      </c>
      <c r="G3957" s="6" t="s">
        <v>1008</v>
      </c>
      <c r="H3957" s="6" t="s">
        <v>6</v>
      </c>
      <c r="I3957" s="6" t="s">
        <v>1012</v>
      </c>
      <c r="J3957" s="6" t="s">
        <v>1073</v>
      </c>
      <c r="K3957" s="6" t="s">
        <v>1261</v>
      </c>
      <c r="L3957" s="6" t="s">
        <v>1265</v>
      </c>
      <c r="M3957" s="6" t="s">
        <v>1272</v>
      </c>
      <c r="N3957" s="5">
        <v>42512</v>
      </c>
      <c r="O3957" s="7">
        <v>550</v>
      </c>
      <c r="P3957" s="7">
        <v>1222</v>
      </c>
      <c r="Q3957" s="7">
        <v>672</v>
      </c>
      <c r="R3957" s="6">
        <v>44</v>
      </c>
      <c r="S3957" s="7">
        <v>53768</v>
      </c>
      <c r="T3957" s="8">
        <v>0.09</v>
      </c>
      <c r="U3957" s="7">
        <v>4839.12</v>
      </c>
      <c r="V3957" s="7">
        <v>48928.88</v>
      </c>
      <c r="W3957" s="7">
        <v>285</v>
      </c>
      <c r="X3957" s="7">
        <v>12383</v>
      </c>
      <c r="Y3957" s="9">
        <f>+DAY('TABLA PRINCIPAL'!$B3957)</f>
        <v>21</v>
      </c>
      <c r="Z3957" s="9">
        <f>+MONTH('TABLA PRINCIPAL'!$B3957)</f>
        <v>5</v>
      </c>
      <c r="AA3957" s="9">
        <f>+YEAR('TABLA PRINCIPAL'!$B3957)</f>
        <v>2016</v>
      </c>
      <c r="AB3957" s="22" t="str">
        <f>+IF(Ventas_Oficina[[#This Row],[Total del pedido]]&gt;=100000,"SI","NO")</f>
        <v>NO</v>
      </c>
      <c r="AC3957" s="22" t="str">
        <f>+_xlfn.XLOOKUP(Ventas_Oficina[[#This Row],[Nº de artículo]],AUXILIAR!A3955:A8876,AUXILIAR!D3955:D8876,"Error",0)</f>
        <v>Enviado a tiempo</v>
      </c>
      <c r="AD3957" s="22" t="str">
        <f>+IF(AND(Ventas_Oficina[[#This Row],[Total]]&gt;75000,Ventas_Oficina[[#This Row],[Envio a tiempo]]="Enviado a tiempo"),"Buena Venta","Venta Mala")</f>
        <v>Venta Mala</v>
      </c>
    </row>
    <row r="3958" spans="1:30" x14ac:dyDescent="0.25">
      <c r="A3958" s="26">
        <v>1607069</v>
      </c>
      <c r="B3958" s="10">
        <v>42628</v>
      </c>
      <c r="C3958" s="11" t="s">
        <v>884</v>
      </c>
      <c r="D3958" s="11" t="s">
        <v>323</v>
      </c>
      <c r="E3958" s="11" t="s">
        <v>4</v>
      </c>
      <c r="F3958" s="11" t="s">
        <v>5</v>
      </c>
      <c r="G3958" s="11" t="s">
        <v>1010</v>
      </c>
      <c r="H3958" s="11" t="s">
        <v>34</v>
      </c>
      <c r="I3958" s="11" t="s">
        <v>1013</v>
      </c>
      <c r="J3958" s="11" t="s">
        <v>1031</v>
      </c>
      <c r="K3958" s="11" t="s">
        <v>1262</v>
      </c>
      <c r="L3958" s="11" t="s">
        <v>1270</v>
      </c>
      <c r="M3958" s="11" t="s">
        <v>1274</v>
      </c>
      <c r="N3958" s="10">
        <v>42629</v>
      </c>
      <c r="O3958" s="12">
        <v>1007</v>
      </c>
      <c r="P3958" s="12">
        <v>1598</v>
      </c>
      <c r="Q3958" s="12">
        <v>591</v>
      </c>
      <c r="R3958" s="11">
        <v>38</v>
      </c>
      <c r="S3958" s="12">
        <v>60724</v>
      </c>
      <c r="T3958" s="13">
        <v>0.09</v>
      </c>
      <c r="U3958" s="12">
        <v>5465.16</v>
      </c>
      <c r="V3958" s="12">
        <v>55258.84</v>
      </c>
      <c r="W3958" s="12">
        <v>400</v>
      </c>
      <c r="X3958" s="12">
        <v>63403</v>
      </c>
      <c r="Y3958" s="14">
        <f>+DAY('TABLA PRINCIPAL'!$B3958)</f>
        <v>15</v>
      </c>
      <c r="Z3958" s="14">
        <f>+MONTH('TABLA PRINCIPAL'!$B3958)</f>
        <v>9</v>
      </c>
      <c r="AA3958" s="14">
        <f>+YEAR('TABLA PRINCIPAL'!$B3958)</f>
        <v>2016</v>
      </c>
      <c r="AB3958" s="22" t="str">
        <f>+IF(Ventas_Oficina[[#This Row],[Total del pedido]]&gt;=100000,"SI","NO")</f>
        <v>NO</v>
      </c>
      <c r="AC3958" s="22" t="str">
        <f>+_xlfn.XLOOKUP(Ventas_Oficina[[#This Row],[Nº de artículo]],AUXILIAR!A3956:A8877,AUXILIAR!D3956:D8877,"Error",0)</f>
        <v>No enviado a tiempo</v>
      </c>
      <c r="AD3958" s="22" t="str">
        <f>+IF(AND(Ventas_Oficina[[#This Row],[Total]]&gt;75000,Ventas_Oficina[[#This Row],[Envio a tiempo]]="Enviado a tiempo"),"Buena Venta","Venta Mala")</f>
        <v>Venta Mala</v>
      </c>
    </row>
    <row r="3959" spans="1:30" x14ac:dyDescent="0.25">
      <c r="A3959" s="25">
        <v>1607069</v>
      </c>
      <c r="B3959" s="5">
        <v>42658</v>
      </c>
      <c r="C3959" s="6" t="s">
        <v>514</v>
      </c>
      <c r="D3959" s="6" t="s">
        <v>133</v>
      </c>
      <c r="E3959" s="6" t="s">
        <v>12</v>
      </c>
      <c r="F3959" s="6" t="s">
        <v>13</v>
      </c>
      <c r="G3959" s="6" t="s">
        <v>1008</v>
      </c>
      <c r="H3959" s="6" t="s">
        <v>42</v>
      </c>
      <c r="I3959" s="6" t="s">
        <v>1015</v>
      </c>
      <c r="J3959" s="6" t="s">
        <v>1101</v>
      </c>
      <c r="K3959" s="6" t="s">
        <v>1261</v>
      </c>
      <c r="L3959" s="6" t="s">
        <v>1265</v>
      </c>
      <c r="M3959" s="6" t="s">
        <v>1273</v>
      </c>
      <c r="N3959" s="5">
        <v>42658</v>
      </c>
      <c r="O3959" s="7">
        <v>27899</v>
      </c>
      <c r="P3959" s="7">
        <v>44999</v>
      </c>
      <c r="Q3959" s="7">
        <v>17100</v>
      </c>
      <c r="R3959" s="6">
        <v>38</v>
      </c>
      <c r="S3959" s="7">
        <v>1709962</v>
      </c>
      <c r="T3959" s="8">
        <v>0.05</v>
      </c>
      <c r="U3959" s="7">
        <v>85498.1</v>
      </c>
      <c r="V3959" s="7">
        <v>1624463.9</v>
      </c>
      <c r="W3959" s="7">
        <v>4900</v>
      </c>
      <c r="X3959" s="7">
        <v>365633</v>
      </c>
      <c r="Y3959" s="9">
        <f>+DAY('TABLA PRINCIPAL'!$B3959)</f>
        <v>15</v>
      </c>
      <c r="Z3959" s="9">
        <f>+MONTH('TABLA PRINCIPAL'!$B3959)</f>
        <v>10</v>
      </c>
      <c r="AA3959" s="9">
        <f>+YEAR('TABLA PRINCIPAL'!$B3959)</f>
        <v>2016</v>
      </c>
      <c r="AB3959" s="22" t="str">
        <f>+IF(Ventas_Oficina[[#This Row],[Total del pedido]]&gt;=100000,"SI","NO")</f>
        <v>SI</v>
      </c>
      <c r="AC3959" s="22" t="str">
        <f>+_xlfn.XLOOKUP(Ventas_Oficina[[#This Row],[Nº de artículo]],AUXILIAR!A3957:A8878,AUXILIAR!D3957:D8878,"Error",0)</f>
        <v>No enviado a tiempo</v>
      </c>
      <c r="AD3959" s="22" t="str">
        <f>+IF(AND(Ventas_Oficina[[#This Row],[Total]]&gt;75000,Ventas_Oficina[[#This Row],[Envio a tiempo]]="Enviado a tiempo"),"Buena Venta","Venta Mala")</f>
        <v>Venta Mala</v>
      </c>
    </row>
    <row r="3960" spans="1:30" x14ac:dyDescent="0.25">
      <c r="A3960" s="26">
        <v>1607434</v>
      </c>
      <c r="B3960" s="10">
        <v>42423</v>
      </c>
      <c r="C3960" s="11" t="s">
        <v>806</v>
      </c>
      <c r="D3960" s="11" t="s">
        <v>807</v>
      </c>
      <c r="E3960" s="11" t="s">
        <v>4</v>
      </c>
      <c r="F3960" s="11" t="s">
        <v>5</v>
      </c>
      <c r="G3960" s="11" t="s">
        <v>1010</v>
      </c>
      <c r="H3960" s="11" t="s">
        <v>39</v>
      </c>
      <c r="I3960" s="11" t="s">
        <v>1014</v>
      </c>
      <c r="J3960" s="11" t="s">
        <v>1051</v>
      </c>
      <c r="K3960" s="11" t="s">
        <v>1261</v>
      </c>
      <c r="L3960" s="11" t="s">
        <v>1265</v>
      </c>
      <c r="M3960" s="11" t="s">
        <v>1272</v>
      </c>
      <c r="N3960" s="10">
        <v>42424</v>
      </c>
      <c r="O3960" s="12">
        <v>5207</v>
      </c>
      <c r="P3960" s="12">
        <v>8398</v>
      </c>
      <c r="Q3960" s="12">
        <v>3191</v>
      </c>
      <c r="R3960" s="11">
        <v>42</v>
      </c>
      <c r="S3960" s="12">
        <v>352716</v>
      </c>
      <c r="T3960" s="13">
        <v>0.01</v>
      </c>
      <c r="U3960" s="12">
        <v>3527.16</v>
      </c>
      <c r="V3960" s="12">
        <v>349188.84</v>
      </c>
      <c r="W3960" s="12">
        <v>501</v>
      </c>
      <c r="X3960" s="12">
        <v>363631</v>
      </c>
      <c r="Y3960" s="14">
        <f>+DAY('TABLA PRINCIPAL'!$B3960)</f>
        <v>23</v>
      </c>
      <c r="Z3960" s="14">
        <f>+MONTH('TABLA PRINCIPAL'!$B3960)</f>
        <v>2</v>
      </c>
      <c r="AA3960" s="14">
        <f>+YEAR('TABLA PRINCIPAL'!$B3960)</f>
        <v>2016</v>
      </c>
      <c r="AB3960" s="22" t="str">
        <f>+IF(Ventas_Oficina[[#This Row],[Total del pedido]]&gt;=100000,"SI","NO")</f>
        <v>SI</v>
      </c>
      <c r="AC3960" s="22" t="str">
        <f>+_xlfn.XLOOKUP(Ventas_Oficina[[#This Row],[Nº de artículo]],AUXILIAR!A3958:A8879,AUXILIAR!D3958:D8879,"Error",0)</f>
        <v>No enviado a tiempo</v>
      </c>
      <c r="AD3960" s="22" t="str">
        <f>+IF(AND(Ventas_Oficina[[#This Row],[Total]]&gt;75000,Ventas_Oficina[[#This Row],[Envio a tiempo]]="Enviado a tiempo"),"Buena Venta","Venta Mala")</f>
        <v>Venta Mala</v>
      </c>
    </row>
    <row r="3961" spans="1:30" x14ac:dyDescent="0.25">
      <c r="A3961" s="25">
        <v>1607434</v>
      </c>
      <c r="B3961" s="5">
        <v>42606</v>
      </c>
      <c r="C3961" s="6" t="s">
        <v>234</v>
      </c>
      <c r="D3961" s="6" t="s">
        <v>57</v>
      </c>
      <c r="E3961" s="6" t="s">
        <v>4</v>
      </c>
      <c r="F3961" s="6" t="s">
        <v>5</v>
      </c>
      <c r="G3961" s="6" t="s">
        <v>1009</v>
      </c>
      <c r="H3961" s="6" t="s">
        <v>58</v>
      </c>
      <c r="I3961" s="6" t="s">
        <v>1013</v>
      </c>
      <c r="J3961" s="6" t="s">
        <v>1051</v>
      </c>
      <c r="K3961" s="6" t="s">
        <v>1261</v>
      </c>
      <c r="L3961" s="6" t="s">
        <v>1265</v>
      </c>
      <c r="M3961" s="6" t="s">
        <v>1272</v>
      </c>
      <c r="N3961" s="5">
        <v>42615</v>
      </c>
      <c r="O3961" s="7">
        <v>5207</v>
      </c>
      <c r="P3961" s="7">
        <v>8398</v>
      </c>
      <c r="Q3961" s="7">
        <v>3191</v>
      </c>
      <c r="R3961" s="6">
        <v>48</v>
      </c>
      <c r="S3961" s="7">
        <v>403104</v>
      </c>
      <c r="T3961" s="8">
        <v>0.01</v>
      </c>
      <c r="U3961" s="7">
        <v>4031.04</v>
      </c>
      <c r="V3961" s="7">
        <v>399072.96</v>
      </c>
      <c r="W3961" s="7">
        <v>501</v>
      </c>
      <c r="X3961" s="7">
        <v>363631</v>
      </c>
      <c r="Y3961" s="9">
        <f>+DAY('TABLA PRINCIPAL'!$B3961)</f>
        <v>24</v>
      </c>
      <c r="Z3961" s="9">
        <f>+MONTH('TABLA PRINCIPAL'!$B3961)</f>
        <v>8</v>
      </c>
      <c r="AA3961" s="9">
        <f>+YEAR('TABLA PRINCIPAL'!$B3961)</f>
        <v>2016</v>
      </c>
      <c r="AB3961" s="22" t="str">
        <f>+IF(Ventas_Oficina[[#This Row],[Total del pedido]]&gt;=100000,"SI","NO")</f>
        <v>SI</v>
      </c>
      <c r="AC3961" s="22" t="str">
        <f>+_xlfn.XLOOKUP(Ventas_Oficina[[#This Row],[Nº de artículo]],AUXILIAR!A3959:A8880,AUXILIAR!D3959:D8880,"Error",0)</f>
        <v>No enviado a tiempo</v>
      </c>
      <c r="AD3961" s="22" t="str">
        <f>+IF(AND(Ventas_Oficina[[#This Row],[Total]]&gt;75000,Ventas_Oficina[[#This Row],[Envio a tiempo]]="Enviado a tiempo"),"Buena Venta","Venta Mala")</f>
        <v>Venta Mala</v>
      </c>
    </row>
    <row r="3962" spans="1:30" x14ac:dyDescent="0.25">
      <c r="A3962" s="26">
        <v>1607434</v>
      </c>
      <c r="B3962" s="10">
        <v>42697</v>
      </c>
      <c r="C3962" s="11" t="s">
        <v>850</v>
      </c>
      <c r="D3962" s="11" t="s">
        <v>129</v>
      </c>
      <c r="E3962" s="11" t="s">
        <v>4</v>
      </c>
      <c r="F3962" s="11" t="s">
        <v>5</v>
      </c>
      <c r="G3962" s="11" t="s">
        <v>1008</v>
      </c>
      <c r="H3962" s="11" t="s">
        <v>6</v>
      </c>
      <c r="I3962" s="11" t="s">
        <v>1014</v>
      </c>
      <c r="J3962" s="11" t="s">
        <v>1126</v>
      </c>
      <c r="K3962" s="11" t="s">
        <v>1261</v>
      </c>
      <c r="L3962" s="11" t="s">
        <v>1267</v>
      </c>
      <c r="M3962" s="11" t="s">
        <v>1273</v>
      </c>
      <c r="N3962" s="10">
        <v>42699</v>
      </c>
      <c r="O3962" s="12">
        <v>3202</v>
      </c>
      <c r="P3962" s="12">
        <v>15248</v>
      </c>
      <c r="Q3962" s="12">
        <v>12046</v>
      </c>
      <c r="R3962" s="11">
        <v>18</v>
      </c>
      <c r="S3962" s="12">
        <v>274464</v>
      </c>
      <c r="T3962" s="13">
        <v>0.04</v>
      </c>
      <c r="U3962" s="12">
        <v>10978.56</v>
      </c>
      <c r="V3962" s="12">
        <v>263485.44</v>
      </c>
      <c r="W3962" s="12">
        <v>400</v>
      </c>
      <c r="X3962" s="12">
        <v>363631</v>
      </c>
      <c r="Y3962" s="14">
        <f>+DAY('TABLA PRINCIPAL'!$B3962)</f>
        <v>23</v>
      </c>
      <c r="Z3962" s="14">
        <f>+MONTH('TABLA PRINCIPAL'!$B3962)</f>
        <v>11</v>
      </c>
      <c r="AA3962" s="14">
        <f>+YEAR('TABLA PRINCIPAL'!$B3962)</f>
        <v>2016</v>
      </c>
      <c r="AB3962" s="22" t="str">
        <f>+IF(Ventas_Oficina[[#This Row],[Total del pedido]]&gt;=100000,"SI","NO")</f>
        <v>SI</v>
      </c>
      <c r="AC3962" s="22" t="str">
        <f>+_xlfn.XLOOKUP(Ventas_Oficina[[#This Row],[Nº de artículo]],AUXILIAR!A3960:A8881,AUXILIAR!D3960:D8881,"Error",0)</f>
        <v>Enviado a tiempo</v>
      </c>
      <c r="AD3962" s="22" t="str">
        <f>+IF(AND(Ventas_Oficina[[#This Row],[Total]]&gt;75000,Ventas_Oficina[[#This Row],[Envio a tiempo]]="Enviado a tiempo"),"Buena Venta","Venta Mala")</f>
        <v>Buena Venta</v>
      </c>
    </row>
    <row r="3963" spans="1:30" x14ac:dyDescent="0.25">
      <c r="A3963" s="25">
        <v>1607799</v>
      </c>
      <c r="B3963" s="5">
        <v>42500</v>
      </c>
      <c r="C3963" s="6" t="s">
        <v>219</v>
      </c>
      <c r="D3963" s="6" t="s">
        <v>46</v>
      </c>
      <c r="E3963" s="6" t="s">
        <v>4</v>
      </c>
      <c r="F3963" s="6" t="s">
        <v>5</v>
      </c>
      <c r="G3963" s="6" t="s">
        <v>1008</v>
      </c>
      <c r="H3963" s="6" t="s">
        <v>9</v>
      </c>
      <c r="I3963" s="6" t="s">
        <v>1016</v>
      </c>
      <c r="J3963" s="6" t="s">
        <v>1059</v>
      </c>
      <c r="K3963" s="6" t="s">
        <v>1261</v>
      </c>
      <c r="L3963" s="6" t="s">
        <v>1266</v>
      </c>
      <c r="M3963" s="6" t="s">
        <v>1272</v>
      </c>
      <c r="N3963" s="5">
        <v>42502</v>
      </c>
      <c r="O3963" s="7">
        <v>226</v>
      </c>
      <c r="P3963" s="7">
        <v>358</v>
      </c>
      <c r="Q3963" s="7">
        <v>132</v>
      </c>
      <c r="R3963" s="6">
        <v>23</v>
      </c>
      <c r="S3963" s="7">
        <v>8234</v>
      </c>
      <c r="T3963" s="8">
        <v>0.01</v>
      </c>
      <c r="U3963" s="7">
        <v>82.34</v>
      </c>
      <c r="V3963" s="7">
        <v>8151.66</v>
      </c>
      <c r="W3963" s="7">
        <v>547</v>
      </c>
      <c r="X3963" s="7">
        <v>12387</v>
      </c>
      <c r="Y3963" s="9">
        <f>+DAY('TABLA PRINCIPAL'!$B3963)</f>
        <v>10</v>
      </c>
      <c r="Z3963" s="9">
        <f>+MONTH('TABLA PRINCIPAL'!$B3963)</f>
        <v>5</v>
      </c>
      <c r="AA3963" s="9">
        <f>+YEAR('TABLA PRINCIPAL'!$B3963)</f>
        <v>2016</v>
      </c>
      <c r="AB3963" s="22" t="str">
        <f>+IF(Ventas_Oficina[[#This Row],[Total del pedido]]&gt;=100000,"SI","NO")</f>
        <v>NO</v>
      </c>
      <c r="AC3963" s="22" t="str">
        <f>+_xlfn.XLOOKUP(Ventas_Oficina[[#This Row],[Nº de artículo]],AUXILIAR!A3961:A8882,AUXILIAR!D3961:D8882,"Error",0)</f>
        <v>Enviado a tiempo</v>
      </c>
      <c r="AD3963" s="22" t="str">
        <f>+IF(AND(Ventas_Oficina[[#This Row],[Total]]&gt;75000,Ventas_Oficina[[#This Row],[Envio a tiempo]]="Enviado a tiempo"),"Buena Venta","Venta Mala")</f>
        <v>Venta Mala</v>
      </c>
    </row>
    <row r="3964" spans="1:30" x14ac:dyDescent="0.25">
      <c r="A3964" s="26">
        <v>1607799</v>
      </c>
      <c r="B3964" s="10">
        <v>42504</v>
      </c>
      <c r="C3964" s="11" t="s">
        <v>230</v>
      </c>
      <c r="D3964" s="11" t="s">
        <v>177</v>
      </c>
      <c r="E3964" s="11" t="s">
        <v>4</v>
      </c>
      <c r="F3964" s="11" t="s">
        <v>5</v>
      </c>
      <c r="G3964" s="11" t="s">
        <v>1010</v>
      </c>
      <c r="H3964" s="11" t="s">
        <v>6</v>
      </c>
      <c r="I3964" s="11" t="s">
        <v>1013</v>
      </c>
      <c r="J3964" s="11" t="s">
        <v>1026</v>
      </c>
      <c r="K3964" s="11" t="s">
        <v>1261</v>
      </c>
      <c r="L3964" s="11" t="s">
        <v>1265</v>
      </c>
      <c r="M3964" s="11" t="s">
        <v>1272</v>
      </c>
      <c r="N3964" s="10">
        <v>42505</v>
      </c>
      <c r="O3964" s="12">
        <v>239</v>
      </c>
      <c r="P3964" s="12">
        <v>426</v>
      </c>
      <c r="Q3964" s="12">
        <v>187</v>
      </c>
      <c r="R3964" s="11">
        <v>50</v>
      </c>
      <c r="S3964" s="12">
        <v>21300</v>
      </c>
      <c r="T3964" s="13">
        <v>7.0000000000000007E-2</v>
      </c>
      <c r="U3964" s="12">
        <v>1491.0000000000002</v>
      </c>
      <c r="V3964" s="12">
        <v>19809</v>
      </c>
      <c r="W3964" s="12">
        <v>120</v>
      </c>
      <c r="X3964" s="12">
        <v>5933</v>
      </c>
      <c r="Y3964" s="14">
        <f>+DAY('TABLA PRINCIPAL'!$B3964)</f>
        <v>14</v>
      </c>
      <c r="Z3964" s="14">
        <f>+MONTH('TABLA PRINCIPAL'!$B3964)</f>
        <v>5</v>
      </c>
      <c r="AA3964" s="14">
        <f>+YEAR('TABLA PRINCIPAL'!$B3964)</f>
        <v>2016</v>
      </c>
      <c r="AB3964" s="22" t="str">
        <f>+IF(Ventas_Oficina[[#This Row],[Total del pedido]]&gt;=100000,"SI","NO")</f>
        <v>NO</v>
      </c>
      <c r="AC3964" s="22" t="str">
        <f>+_xlfn.XLOOKUP(Ventas_Oficina[[#This Row],[Nº de artículo]],AUXILIAR!A3962:A8883,AUXILIAR!D3962:D8883,"Error",0)</f>
        <v>Enviado a tiempo</v>
      </c>
      <c r="AD3964" s="22" t="str">
        <f>+IF(AND(Ventas_Oficina[[#This Row],[Total]]&gt;75000,Ventas_Oficina[[#This Row],[Envio a tiempo]]="Enviado a tiempo"),"Buena Venta","Venta Mala")</f>
        <v>Venta Mala</v>
      </c>
    </row>
    <row r="3965" spans="1:30" x14ac:dyDescent="0.25">
      <c r="A3965" s="25">
        <v>1607799</v>
      </c>
      <c r="B3965" s="5">
        <v>42584</v>
      </c>
      <c r="C3965" s="6" t="s">
        <v>613</v>
      </c>
      <c r="D3965" s="6" t="s">
        <v>41</v>
      </c>
      <c r="E3965" s="6" t="s">
        <v>12</v>
      </c>
      <c r="F3965" s="6" t="s">
        <v>13</v>
      </c>
      <c r="G3965" s="6" t="s">
        <v>1010</v>
      </c>
      <c r="H3965" s="6" t="s">
        <v>42</v>
      </c>
      <c r="I3965" s="6" t="s">
        <v>1016</v>
      </c>
      <c r="J3965" s="6" t="s">
        <v>1113</v>
      </c>
      <c r="K3965" s="6" t="s">
        <v>1261</v>
      </c>
      <c r="L3965" s="6" t="s">
        <v>1265</v>
      </c>
      <c r="M3965" s="6" t="s">
        <v>1272</v>
      </c>
      <c r="N3965" s="5">
        <v>42586</v>
      </c>
      <c r="O3965" s="7">
        <v>1495</v>
      </c>
      <c r="P3965" s="7">
        <v>3476</v>
      </c>
      <c r="Q3965" s="7">
        <v>1981</v>
      </c>
      <c r="R3965" s="6">
        <v>30</v>
      </c>
      <c r="S3965" s="7">
        <v>104280</v>
      </c>
      <c r="T3965" s="8">
        <v>0.09</v>
      </c>
      <c r="U3965" s="7">
        <v>9385.1999999999989</v>
      </c>
      <c r="V3965" s="7">
        <v>94894.8</v>
      </c>
      <c r="W3965" s="7">
        <v>822</v>
      </c>
      <c r="X3965" s="7">
        <v>150895</v>
      </c>
      <c r="Y3965" s="9">
        <f>+DAY('TABLA PRINCIPAL'!$B3965)</f>
        <v>2</v>
      </c>
      <c r="Z3965" s="9">
        <f>+MONTH('TABLA PRINCIPAL'!$B3965)</f>
        <v>8</v>
      </c>
      <c r="AA3965" s="9">
        <f>+YEAR('TABLA PRINCIPAL'!$B3965)</f>
        <v>2016</v>
      </c>
      <c r="AB3965" s="22" t="str">
        <f>+IF(Ventas_Oficina[[#This Row],[Total del pedido]]&gt;=100000,"SI","NO")</f>
        <v>NO</v>
      </c>
      <c r="AC3965" s="22" t="str">
        <f>+_xlfn.XLOOKUP(Ventas_Oficina[[#This Row],[Nº de artículo]],AUXILIAR!A3963:A8884,AUXILIAR!D3963:D8884,"Error",0)</f>
        <v>No enviado a tiempo</v>
      </c>
      <c r="AD3965" s="22" t="str">
        <f>+IF(AND(Ventas_Oficina[[#This Row],[Total]]&gt;75000,Ventas_Oficina[[#This Row],[Envio a tiempo]]="Enviado a tiempo"),"Buena Venta","Venta Mala")</f>
        <v>Venta Mala</v>
      </c>
    </row>
    <row r="3966" spans="1:30" x14ac:dyDescent="0.25">
      <c r="A3966" s="26">
        <v>1607799</v>
      </c>
      <c r="B3966" s="10">
        <v>41685</v>
      </c>
      <c r="C3966" s="11" t="s">
        <v>190</v>
      </c>
      <c r="D3966" s="11" t="s">
        <v>137</v>
      </c>
      <c r="E3966" s="11" t="s">
        <v>4</v>
      </c>
      <c r="F3966" s="11" t="s">
        <v>5</v>
      </c>
      <c r="G3966" s="11" t="s">
        <v>1008</v>
      </c>
      <c r="H3966" s="11" t="s">
        <v>6</v>
      </c>
      <c r="I3966" s="11" t="s">
        <v>1014</v>
      </c>
      <c r="J3966" s="11" t="s">
        <v>1134</v>
      </c>
      <c r="K3966" s="11" t="s">
        <v>1263</v>
      </c>
      <c r="L3966" s="11" t="s">
        <v>1269</v>
      </c>
      <c r="M3966" s="11" t="s">
        <v>1272</v>
      </c>
      <c r="N3966" s="10">
        <v>41690</v>
      </c>
      <c r="O3966" s="12">
        <v>792</v>
      </c>
      <c r="P3966" s="12">
        <v>1299</v>
      </c>
      <c r="Q3966" s="12">
        <v>507</v>
      </c>
      <c r="R3966" s="11">
        <v>27</v>
      </c>
      <c r="S3966" s="12">
        <v>35073</v>
      </c>
      <c r="T3966" s="13">
        <v>0.09</v>
      </c>
      <c r="U3966" s="12">
        <v>3156.5699999999997</v>
      </c>
      <c r="V3966" s="12">
        <v>31916.43</v>
      </c>
      <c r="W3966" s="12">
        <v>944</v>
      </c>
      <c r="X3966" s="12">
        <v>246995</v>
      </c>
      <c r="Y3966" s="14">
        <f>+DAY('TABLA PRINCIPAL'!$B3966)</f>
        <v>15</v>
      </c>
      <c r="Z3966" s="14">
        <f>+MONTH('TABLA PRINCIPAL'!$B3966)</f>
        <v>2</v>
      </c>
      <c r="AA3966" s="14">
        <f>+YEAR('TABLA PRINCIPAL'!$B3966)</f>
        <v>2014</v>
      </c>
      <c r="AB3966" s="22" t="str">
        <f>+IF(Ventas_Oficina[[#This Row],[Total del pedido]]&gt;=100000,"SI","NO")</f>
        <v>NO</v>
      </c>
      <c r="AC3966" s="22" t="str">
        <f>+_xlfn.XLOOKUP(Ventas_Oficina[[#This Row],[Nº de artículo]],AUXILIAR!A3964:A8885,AUXILIAR!D3964:D8885,"Error",0)</f>
        <v>Enviado a tiempo</v>
      </c>
      <c r="AD3966" s="22" t="str">
        <f>+IF(AND(Ventas_Oficina[[#This Row],[Total]]&gt;75000,Ventas_Oficina[[#This Row],[Envio a tiempo]]="Enviado a tiempo"),"Buena Venta","Venta Mala")</f>
        <v>Buena Venta</v>
      </c>
    </row>
    <row r="3967" spans="1:30" x14ac:dyDescent="0.25">
      <c r="A3967" s="25">
        <v>1607799</v>
      </c>
      <c r="B3967" s="5">
        <v>42347</v>
      </c>
      <c r="C3967" s="6" t="s">
        <v>148</v>
      </c>
      <c r="D3967" s="6" t="s">
        <v>36</v>
      </c>
      <c r="E3967" s="6" t="s">
        <v>12</v>
      </c>
      <c r="F3967" s="6" t="s">
        <v>13</v>
      </c>
      <c r="G3967" s="6" t="s">
        <v>1009</v>
      </c>
      <c r="H3967" s="6" t="s">
        <v>14</v>
      </c>
      <c r="I3967" s="6" t="s">
        <v>1013</v>
      </c>
      <c r="J3967" s="6" t="s">
        <v>1124</v>
      </c>
      <c r="K3967" s="6" t="s">
        <v>1262</v>
      </c>
      <c r="L3967" s="6" t="s">
        <v>1265</v>
      </c>
      <c r="M3967" s="6" t="s">
        <v>1272</v>
      </c>
      <c r="N3967" s="5">
        <v>42347</v>
      </c>
      <c r="O3967" s="7">
        <v>314</v>
      </c>
      <c r="P3967" s="7">
        <v>491</v>
      </c>
      <c r="Q3967" s="7">
        <v>177</v>
      </c>
      <c r="R3967" s="6">
        <v>12</v>
      </c>
      <c r="S3967" s="7">
        <v>5892</v>
      </c>
      <c r="T3967" s="8">
        <v>0</v>
      </c>
      <c r="U3967" s="7">
        <v>0</v>
      </c>
      <c r="V3967" s="7">
        <v>5892</v>
      </c>
      <c r="W3967" s="7">
        <v>50</v>
      </c>
      <c r="X3967" s="7">
        <v>1129</v>
      </c>
      <c r="Y3967" s="9">
        <f>+DAY('TABLA PRINCIPAL'!$B3967)</f>
        <v>9</v>
      </c>
      <c r="Z3967" s="9">
        <f>+MONTH('TABLA PRINCIPAL'!$B3967)</f>
        <v>12</v>
      </c>
      <c r="AA3967" s="9">
        <f>+YEAR('TABLA PRINCIPAL'!$B3967)</f>
        <v>2015</v>
      </c>
      <c r="AB3967" s="22" t="str">
        <f>+IF(Ventas_Oficina[[#This Row],[Total del pedido]]&gt;=100000,"SI","NO")</f>
        <v>NO</v>
      </c>
      <c r="AC3967" s="22" t="str">
        <f>+_xlfn.XLOOKUP(Ventas_Oficina[[#This Row],[Nº de artículo]],AUXILIAR!A3965:A8886,AUXILIAR!D3965:D8886,"Error",0)</f>
        <v>Enviado a tiempo</v>
      </c>
      <c r="AD3967" s="22" t="str">
        <f>+IF(AND(Ventas_Oficina[[#This Row],[Total]]&gt;75000,Ventas_Oficina[[#This Row],[Envio a tiempo]]="Enviado a tiempo"),"Buena Venta","Venta Mala")</f>
        <v>Venta Mala</v>
      </c>
    </row>
    <row r="3968" spans="1:30" x14ac:dyDescent="0.25">
      <c r="A3968" s="26">
        <v>1607799</v>
      </c>
      <c r="B3968" s="10">
        <v>42553</v>
      </c>
      <c r="C3968" s="11" t="s">
        <v>720</v>
      </c>
      <c r="D3968" s="11" t="s">
        <v>308</v>
      </c>
      <c r="E3968" s="11" t="s">
        <v>4</v>
      </c>
      <c r="F3968" s="11" t="s">
        <v>5</v>
      </c>
      <c r="G3968" s="11" t="s">
        <v>1010</v>
      </c>
      <c r="H3968" s="11" t="s">
        <v>17</v>
      </c>
      <c r="I3968" s="11" t="s">
        <v>1013</v>
      </c>
      <c r="J3968" s="11" t="s">
        <v>1133</v>
      </c>
      <c r="K3968" s="11" t="s">
        <v>1261</v>
      </c>
      <c r="L3968" s="11" t="s">
        <v>1267</v>
      </c>
      <c r="M3968" s="11" t="s">
        <v>1272</v>
      </c>
      <c r="N3968" s="10">
        <v>42555</v>
      </c>
      <c r="O3968" s="12">
        <v>176</v>
      </c>
      <c r="P3968" s="12">
        <v>294</v>
      </c>
      <c r="Q3968" s="12">
        <v>118</v>
      </c>
      <c r="R3968" s="11">
        <v>43</v>
      </c>
      <c r="S3968" s="12">
        <v>12642</v>
      </c>
      <c r="T3968" s="13">
        <v>0.03</v>
      </c>
      <c r="U3968" s="12">
        <v>379.26</v>
      </c>
      <c r="V3968" s="12">
        <v>12262.74</v>
      </c>
      <c r="W3968" s="12">
        <v>81</v>
      </c>
      <c r="X3968" s="12">
        <v>3995</v>
      </c>
      <c r="Y3968" s="14">
        <f>+DAY('TABLA PRINCIPAL'!$B3968)</f>
        <v>2</v>
      </c>
      <c r="Z3968" s="14">
        <f>+MONTH('TABLA PRINCIPAL'!$B3968)</f>
        <v>7</v>
      </c>
      <c r="AA3968" s="14">
        <f>+YEAR('TABLA PRINCIPAL'!$B3968)</f>
        <v>2016</v>
      </c>
      <c r="AB3968" s="22" t="str">
        <f>+IF(Ventas_Oficina[[#This Row],[Total del pedido]]&gt;=100000,"SI","NO")</f>
        <v>NO</v>
      </c>
      <c r="AC3968" s="22" t="str">
        <f>+_xlfn.XLOOKUP(Ventas_Oficina[[#This Row],[Nº de artículo]],AUXILIAR!A3966:A8887,AUXILIAR!D3966:D8887,"Error",0)</f>
        <v>No enviado a tiempo</v>
      </c>
      <c r="AD3968" s="22" t="str">
        <f>+IF(AND(Ventas_Oficina[[#This Row],[Total]]&gt;75000,Ventas_Oficina[[#This Row],[Envio a tiempo]]="Enviado a tiempo"),"Buena Venta","Venta Mala")</f>
        <v>Venta Mala</v>
      </c>
    </row>
    <row r="3969" spans="1:30" x14ac:dyDescent="0.25">
      <c r="A3969" s="25">
        <v>1607799</v>
      </c>
      <c r="B3969" s="5">
        <v>42290</v>
      </c>
      <c r="C3969" s="6" t="s">
        <v>381</v>
      </c>
      <c r="D3969" s="6" t="s">
        <v>105</v>
      </c>
      <c r="E3969" s="6" t="s">
        <v>4</v>
      </c>
      <c r="F3969" s="6" t="s">
        <v>5</v>
      </c>
      <c r="G3969" s="6" t="s">
        <v>1009</v>
      </c>
      <c r="H3969" s="6" t="s">
        <v>106</v>
      </c>
      <c r="I3969" s="6" t="s">
        <v>1014</v>
      </c>
      <c r="J3969" s="6" t="s">
        <v>1018</v>
      </c>
      <c r="K3969" s="6" t="s">
        <v>1261</v>
      </c>
      <c r="L3969" s="6" t="s">
        <v>1265</v>
      </c>
      <c r="M3969" s="6" t="s">
        <v>1272</v>
      </c>
      <c r="N3969" s="5">
        <v>42292</v>
      </c>
      <c r="O3969" s="7">
        <v>15650</v>
      </c>
      <c r="P3969" s="7">
        <v>30097</v>
      </c>
      <c r="Q3969" s="7">
        <v>14447</v>
      </c>
      <c r="R3969" s="6">
        <v>37</v>
      </c>
      <c r="S3969" s="7">
        <v>1113589</v>
      </c>
      <c r="T3969" s="8">
        <v>0.03</v>
      </c>
      <c r="U3969" s="7">
        <v>33407.67</v>
      </c>
      <c r="V3969" s="7">
        <v>1080181.33</v>
      </c>
      <c r="W3969" s="7">
        <v>718</v>
      </c>
      <c r="X3969" s="7">
        <v>451435</v>
      </c>
      <c r="Y3969" s="9">
        <f>+DAY('TABLA PRINCIPAL'!$B3969)</f>
        <v>13</v>
      </c>
      <c r="Z3969" s="9">
        <f>+MONTH('TABLA PRINCIPAL'!$B3969)</f>
        <v>10</v>
      </c>
      <c r="AA3969" s="9">
        <f>+YEAR('TABLA PRINCIPAL'!$B3969)</f>
        <v>2015</v>
      </c>
      <c r="AB3969" s="22" t="str">
        <f>+IF(Ventas_Oficina[[#This Row],[Total del pedido]]&gt;=100000,"SI","NO")</f>
        <v>SI</v>
      </c>
      <c r="AC3969" s="22" t="str">
        <f>+_xlfn.XLOOKUP(Ventas_Oficina[[#This Row],[Nº de artículo]],AUXILIAR!A3967:A8888,AUXILIAR!D3967:D8888,"Error",0)</f>
        <v>Enviado a tiempo</v>
      </c>
      <c r="AD3969" s="22" t="str">
        <f>+IF(AND(Ventas_Oficina[[#This Row],[Total]]&gt;75000,Ventas_Oficina[[#This Row],[Envio a tiempo]]="Enviado a tiempo"),"Buena Venta","Venta Mala")</f>
        <v>Buena Venta</v>
      </c>
    </row>
    <row r="3970" spans="1:30" x14ac:dyDescent="0.25">
      <c r="A3970" s="26">
        <v>1607799</v>
      </c>
      <c r="B3970" s="10">
        <v>42535</v>
      </c>
      <c r="C3970" s="11" t="s">
        <v>231</v>
      </c>
      <c r="D3970" s="11" t="s">
        <v>71</v>
      </c>
      <c r="E3970" s="11" t="s">
        <v>4</v>
      </c>
      <c r="F3970" s="11" t="s">
        <v>5</v>
      </c>
      <c r="G3970" s="11" t="s">
        <v>1009</v>
      </c>
      <c r="H3970" s="11" t="s">
        <v>17</v>
      </c>
      <c r="I3970" s="11" t="s">
        <v>1016</v>
      </c>
      <c r="J3970" s="11" t="s">
        <v>1095</v>
      </c>
      <c r="K3970" s="11" t="s">
        <v>1261</v>
      </c>
      <c r="L3970" s="11" t="s">
        <v>1265</v>
      </c>
      <c r="M3970" s="11" t="s">
        <v>1272</v>
      </c>
      <c r="N3970" s="10">
        <v>42539</v>
      </c>
      <c r="O3970" s="12">
        <v>6773</v>
      </c>
      <c r="P3970" s="12">
        <v>16520</v>
      </c>
      <c r="Q3970" s="12">
        <v>9747</v>
      </c>
      <c r="R3970" s="11">
        <v>42</v>
      </c>
      <c r="S3970" s="12">
        <v>693840</v>
      </c>
      <c r="T3970" s="13">
        <v>0.01</v>
      </c>
      <c r="U3970" s="12">
        <v>6938.4000000000005</v>
      </c>
      <c r="V3970" s="12">
        <v>686901.6</v>
      </c>
      <c r="W3970" s="12">
        <v>1999</v>
      </c>
      <c r="X3970" s="12">
        <v>149491</v>
      </c>
      <c r="Y3970" s="14">
        <f>+DAY('TABLA PRINCIPAL'!$B3970)</f>
        <v>14</v>
      </c>
      <c r="Z3970" s="14">
        <f>+MONTH('TABLA PRINCIPAL'!$B3970)</f>
        <v>6</v>
      </c>
      <c r="AA3970" s="14">
        <f>+YEAR('TABLA PRINCIPAL'!$B3970)</f>
        <v>2016</v>
      </c>
      <c r="AB3970" s="22" t="str">
        <f>+IF(Ventas_Oficina[[#This Row],[Total del pedido]]&gt;=100000,"SI","NO")</f>
        <v>SI</v>
      </c>
      <c r="AC3970" s="22" t="str">
        <f>+_xlfn.XLOOKUP(Ventas_Oficina[[#This Row],[Nº de artículo]],AUXILIAR!A3968:A8889,AUXILIAR!D3968:D8889,"Error",0)</f>
        <v>Enviado a tiempo</v>
      </c>
      <c r="AD3970" s="22" t="str">
        <f>+IF(AND(Ventas_Oficina[[#This Row],[Total]]&gt;75000,Ventas_Oficina[[#This Row],[Envio a tiempo]]="Enviado a tiempo"),"Buena Venta","Venta Mala")</f>
        <v>Buena Venta</v>
      </c>
    </row>
    <row r="3971" spans="1:30" x14ac:dyDescent="0.25">
      <c r="A3971" s="25">
        <v>1607799</v>
      </c>
      <c r="B3971" s="5">
        <v>42728</v>
      </c>
      <c r="C3971" s="6" t="s">
        <v>503</v>
      </c>
      <c r="D3971" s="6" t="s">
        <v>290</v>
      </c>
      <c r="E3971" s="6" t="s">
        <v>12</v>
      </c>
      <c r="F3971" s="6" t="s">
        <v>13</v>
      </c>
      <c r="G3971" s="6" t="s">
        <v>1010</v>
      </c>
      <c r="H3971" s="6" t="s">
        <v>42</v>
      </c>
      <c r="I3971" s="6" t="s">
        <v>1013</v>
      </c>
      <c r="J3971" s="6" t="s">
        <v>1120</v>
      </c>
      <c r="K3971" s="6" t="s">
        <v>1261</v>
      </c>
      <c r="L3971" s="6" t="s">
        <v>1265</v>
      </c>
      <c r="M3971" s="6" t="s">
        <v>1272</v>
      </c>
      <c r="N3971" s="5">
        <v>42729</v>
      </c>
      <c r="O3971" s="7">
        <v>651</v>
      </c>
      <c r="P3971" s="7">
        <v>3098</v>
      </c>
      <c r="Q3971" s="7">
        <v>2447</v>
      </c>
      <c r="R3971" s="6">
        <v>8</v>
      </c>
      <c r="S3971" s="7">
        <v>24784</v>
      </c>
      <c r="T3971" s="8">
        <v>7.0000000000000007E-2</v>
      </c>
      <c r="U3971" s="7">
        <v>1734.88</v>
      </c>
      <c r="V3971" s="7">
        <v>23049.119999999999</v>
      </c>
      <c r="W3971" s="7">
        <v>650</v>
      </c>
      <c r="X3971" s="7">
        <v>13093</v>
      </c>
      <c r="Y3971" s="9">
        <f>+DAY('TABLA PRINCIPAL'!$B3971)</f>
        <v>24</v>
      </c>
      <c r="Z3971" s="9">
        <f>+MONTH('TABLA PRINCIPAL'!$B3971)</f>
        <v>12</v>
      </c>
      <c r="AA3971" s="9">
        <f>+YEAR('TABLA PRINCIPAL'!$B3971)</f>
        <v>2016</v>
      </c>
      <c r="AB3971" s="22" t="str">
        <f>+IF(Ventas_Oficina[[#This Row],[Total del pedido]]&gt;=100000,"SI","NO")</f>
        <v>NO</v>
      </c>
      <c r="AC3971" s="22" t="str">
        <f>+_xlfn.XLOOKUP(Ventas_Oficina[[#This Row],[Nº de artículo]],AUXILIAR!A3969:A8890,AUXILIAR!D3969:D8890,"Error",0)</f>
        <v>Enviado a tiempo</v>
      </c>
      <c r="AD3971" s="22" t="str">
        <f>+IF(AND(Ventas_Oficina[[#This Row],[Total]]&gt;75000,Ventas_Oficina[[#This Row],[Envio a tiempo]]="Enviado a tiempo"),"Buena Venta","Venta Mala")</f>
        <v>Venta Mala</v>
      </c>
    </row>
    <row r="3972" spans="1:30" x14ac:dyDescent="0.25">
      <c r="A3972" s="26">
        <v>1607799</v>
      </c>
      <c r="B3972" s="10">
        <v>42511</v>
      </c>
      <c r="C3972" s="11" t="s">
        <v>126</v>
      </c>
      <c r="D3972" s="11" t="s">
        <v>19</v>
      </c>
      <c r="E3972" s="11" t="s">
        <v>4</v>
      </c>
      <c r="F3972" s="11" t="s">
        <v>5</v>
      </c>
      <c r="G3972" s="11" t="s">
        <v>1010</v>
      </c>
      <c r="H3972" s="11" t="s">
        <v>6</v>
      </c>
      <c r="I3972" s="11" t="s">
        <v>1016</v>
      </c>
      <c r="J3972" s="11" t="s">
        <v>1113</v>
      </c>
      <c r="K3972" s="11" t="s">
        <v>1261</v>
      </c>
      <c r="L3972" s="11" t="s">
        <v>1267</v>
      </c>
      <c r="M3972" s="11" t="s">
        <v>1272</v>
      </c>
      <c r="N3972" s="10">
        <v>42512</v>
      </c>
      <c r="O3972" s="12">
        <v>1495</v>
      </c>
      <c r="P3972" s="12">
        <v>3476</v>
      </c>
      <c r="Q3972" s="12">
        <v>1981</v>
      </c>
      <c r="R3972" s="11">
        <v>43</v>
      </c>
      <c r="S3972" s="12">
        <v>149468</v>
      </c>
      <c r="T3972" s="13">
        <v>7.0000000000000007E-2</v>
      </c>
      <c r="U3972" s="12">
        <v>10462.76</v>
      </c>
      <c r="V3972" s="12">
        <v>139005.24</v>
      </c>
      <c r="W3972" s="12">
        <v>822</v>
      </c>
      <c r="X3972" s="12">
        <v>149491</v>
      </c>
      <c r="Y3972" s="14">
        <f>+DAY('TABLA PRINCIPAL'!$B3972)</f>
        <v>21</v>
      </c>
      <c r="Z3972" s="14">
        <f>+MONTH('TABLA PRINCIPAL'!$B3972)</f>
        <v>5</v>
      </c>
      <c r="AA3972" s="14">
        <f>+YEAR('TABLA PRINCIPAL'!$B3972)</f>
        <v>2016</v>
      </c>
      <c r="AB3972" s="22" t="str">
        <f>+IF(Ventas_Oficina[[#This Row],[Total del pedido]]&gt;=100000,"SI","NO")</f>
        <v>SI</v>
      </c>
      <c r="AC3972" s="22" t="str">
        <f>+_xlfn.XLOOKUP(Ventas_Oficina[[#This Row],[Nº de artículo]],AUXILIAR!A3970:A8891,AUXILIAR!D3970:D8891,"Error",0)</f>
        <v>No enviado a tiempo</v>
      </c>
      <c r="AD3972" s="22" t="str">
        <f>+IF(AND(Ventas_Oficina[[#This Row],[Total]]&gt;75000,Ventas_Oficina[[#This Row],[Envio a tiempo]]="Enviado a tiempo"),"Buena Venta","Venta Mala")</f>
        <v>Venta Mala</v>
      </c>
    </row>
    <row r="3973" spans="1:30" x14ac:dyDescent="0.25">
      <c r="A3973" s="25">
        <v>1607799</v>
      </c>
      <c r="B3973" s="5">
        <v>42240</v>
      </c>
      <c r="C3973" s="6" t="s">
        <v>63</v>
      </c>
      <c r="D3973" s="6" t="s">
        <v>52</v>
      </c>
      <c r="E3973" s="6" t="s">
        <v>4</v>
      </c>
      <c r="F3973" s="6" t="s">
        <v>5</v>
      </c>
      <c r="G3973" s="6" t="s">
        <v>1010</v>
      </c>
      <c r="H3973" s="6" t="s">
        <v>53</v>
      </c>
      <c r="I3973" s="6" t="s">
        <v>1016</v>
      </c>
      <c r="J3973" s="6" t="s">
        <v>1043</v>
      </c>
      <c r="K3973" s="6" t="s">
        <v>1261</v>
      </c>
      <c r="L3973" s="6" t="s">
        <v>1265</v>
      </c>
      <c r="M3973" s="6" t="s">
        <v>1272</v>
      </c>
      <c r="N3973" s="5">
        <v>42242</v>
      </c>
      <c r="O3973" s="7">
        <v>6059</v>
      </c>
      <c r="P3973" s="7">
        <v>10098</v>
      </c>
      <c r="Q3973" s="7">
        <v>4039</v>
      </c>
      <c r="R3973" s="6">
        <v>22</v>
      </c>
      <c r="S3973" s="7">
        <v>222156</v>
      </c>
      <c r="T3973" s="8">
        <v>7.0000000000000007E-2</v>
      </c>
      <c r="U3973" s="7">
        <v>15550.920000000002</v>
      </c>
      <c r="V3973" s="7">
        <v>206605.08</v>
      </c>
      <c r="W3973" s="7">
        <v>718</v>
      </c>
      <c r="X3973" s="7">
        <v>165098</v>
      </c>
      <c r="Y3973" s="9">
        <f>+DAY('TABLA PRINCIPAL'!$B3973)</f>
        <v>24</v>
      </c>
      <c r="Z3973" s="9">
        <f>+MONTH('TABLA PRINCIPAL'!$B3973)</f>
        <v>8</v>
      </c>
      <c r="AA3973" s="9">
        <f>+YEAR('TABLA PRINCIPAL'!$B3973)</f>
        <v>2015</v>
      </c>
      <c r="AB3973" s="22" t="str">
        <f>+IF(Ventas_Oficina[[#This Row],[Total del pedido]]&gt;=100000,"SI","NO")</f>
        <v>SI</v>
      </c>
      <c r="AC3973" s="22" t="str">
        <f>+_xlfn.XLOOKUP(Ventas_Oficina[[#This Row],[Nº de artículo]],AUXILIAR!A3971:A8892,AUXILIAR!D3971:D8892,"Error",0)</f>
        <v>No enviado a tiempo</v>
      </c>
      <c r="AD3973" s="22" t="str">
        <f>+IF(AND(Ventas_Oficina[[#This Row],[Total]]&gt;75000,Ventas_Oficina[[#This Row],[Envio a tiempo]]="Enviado a tiempo"),"Buena Venta","Venta Mala")</f>
        <v>Venta Mala</v>
      </c>
    </row>
    <row r="3974" spans="1:30" x14ac:dyDescent="0.25">
      <c r="A3974" s="26">
        <v>1607799</v>
      </c>
      <c r="B3974" s="10">
        <v>42362</v>
      </c>
      <c r="C3974" s="11" t="s">
        <v>169</v>
      </c>
      <c r="D3974" s="11" t="s">
        <v>179</v>
      </c>
      <c r="E3974" s="11" t="s">
        <v>4</v>
      </c>
      <c r="F3974" s="11" t="s">
        <v>5</v>
      </c>
      <c r="G3974" s="11" t="s">
        <v>1009</v>
      </c>
      <c r="H3974" s="11" t="s">
        <v>6</v>
      </c>
      <c r="I3974" s="11" t="s">
        <v>1013</v>
      </c>
      <c r="J3974" s="11" t="s">
        <v>1045</v>
      </c>
      <c r="K3974" s="11" t="s">
        <v>1261</v>
      </c>
      <c r="L3974" s="11" t="s">
        <v>1265</v>
      </c>
      <c r="M3974" s="11" t="s">
        <v>1272</v>
      </c>
      <c r="N3974" s="10">
        <v>42362</v>
      </c>
      <c r="O3974" s="12">
        <v>93</v>
      </c>
      <c r="P3974" s="12">
        <v>148</v>
      </c>
      <c r="Q3974" s="12">
        <v>55</v>
      </c>
      <c r="R3974" s="11">
        <v>9</v>
      </c>
      <c r="S3974" s="12">
        <v>1332</v>
      </c>
      <c r="T3974" s="13">
        <v>0.01</v>
      </c>
      <c r="U3974" s="12">
        <v>13.32</v>
      </c>
      <c r="V3974" s="12">
        <v>1318.68</v>
      </c>
      <c r="W3974" s="12">
        <v>70</v>
      </c>
      <c r="X3974" s="12">
        <v>3393</v>
      </c>
      <c r="Y3974" s="14">
        <f>+DAY('TABLA PRINCIPAL'!$B3974)</f>
        <v>24</v>
      </c>
      <c r="Z3974" s="14">
        <f>+MONTH('TABLA PRINCIPAL'!$B3974)</f>
        <v>12</v>
      </c>
      <c r="AA3974" s="14">
        <f>+YEAR('TABLA PRINCIPAL'!$B3974)</f>
        <v>2015</v>
      </c>
      <c r="AB3974" s="22" t="str">
        <f>+IF(Ventas_Oficina[[#This Row],[Total del pedido]]&gt;=100000,"SI","NO")</f>
        <v>NO</v>
      </c>
      <c r="AC3974" s="22" t="str">
        <f>+_xlfn.XLOOKUP(Ventas_Oficina[[#This Row],[Nº de artículo]],AUXILIAR!A3972:A8893,AUXILIAR!D3972:D8893,"Error",0)</f>
        <v>Enviado a tiempo</v>
      </c>
      <c r="AD3974" s="22" t="str">
        <f>+IF(AND(Ventas_Oficina[[#This Row],[Total]]&gt;75000,Ventas_Oficina[[#This Row],[Envio a tiempo]]="Enviado a tiempo"),"Buena Venta","Venta Mala")</f>
        <v>Venta Mala</v>
      </c>
    </row>
    <row r="3975" spans="1:30" x14ac:dyDescent="0.25">
      <c r="A3975" s="25">
        <v>1607799</v>
      </c>
      <c r="B3975" s="5">
        <v>41643</v>
      </c>
      <c r="C3975" s="6" t="s">
        <v>182</v>
      </c>
      <c r="D3975" s="6" t="s">
        <v>183</v>
      </c>
      <c r="E3975" s="6" t="s">
        <v>4</v>
      </c>
      <c r="F3975" s="6" t="s">
        <v>5</v>
      </c>
      <c r="G3975" s="6" t="s">
        <v>1007</v>
      </c>
      <c r="H3975" s="6" t="s">
        <v>106</v>
      </c>
      <c r="I3975" s="6" t="s">
        <v>1013</v>
      </c>
      <c r="J3975" s="6" t="s">
        <v>1038</v>
      </c>
      <c r="K3975" s="6" t="s">
        <v>1261</v>
      </c>
      <c r="L3975" s="6" t="s">
        <v>1265</v>
      </c>
      <c r="M3975" s="6" t="s">
        <v>1273</v>
      </c>
      <c r="N3975" s="5">
        <v>41644</v>
      </c>
      <c r="O3975" s="7">
        <v>9939</v>
      </c>
      <c r="P3975" s="7">
        <v>16293</v>
      </c>
      <c r="Q3975" s="7">
        <v>6354</v>
      </c>
      <c r="R3975" s="6">
        <v>13</v>
      </c>
      <c r="S3975" s="7">
        <v>211809</v>
      </c>
      <c r="T3975" s="8">
        <v>0.04</v>
      </c>
      <c r="U3975" s="7">
        <v>8472.36</v>
      </c>
      <c r="V3975" s="7">
        <v>203336.64</v>
      </c>
      <c r="W3975" s="7">
        <v>1999</v>
      </c>
      <c r="X3975" s="7">
        <v>429359</v>
      </c>
      <c r="Y3975" s="9">
        <f>+DAY('TABLA PRINCIPAL'!$B3975)</f>
        <v>4</v>
      </c>
      <c r="Z3975" s="9">
        <f>+MONTH('TABLA PRINCIPAL'!$B3975)</f>
        <v>1</v>
      </c>
      <c r="AA3975" s="9">
        <f>+YEAR('TABLA PRINCIPAL'!$B3975)</f>
        <v>2014</v>
      </c>
      <c r="AB3975" s="22" t="str">
        <f>+IF(Ventas_Oficina[[#This Row],[Total del pedido]]&gt;=100000,"SI","NO")</f>
        <v>SI</v>
      </c>
      <c r="AC3975" s="22" t="str">
        <f>+_xlfn.XLOOKUP(Ventas_Oficina[[#This Row],[Nº de artículo]],AUXILIAR!A3973:A8894,AUXILIAR!D3973:D8894,"Error",0)</f>
        <v>No enviado a tiempo</v>
      </c>
      <c r="AD3975" s="22" t="str">
        <f>+IF(AND(Ventas_Oficina[[#This Row],[Total]]&gt;75000,Ventas_Oficina[[#This Row],[Envio a tiempo]]="Enviado a tiempo"),"Buena Venta","Venta Mala")</f>
        <v>Venta Mala</v>
      </c>
    </row>
    <row r="3976" spans="1:30" x14ac:dyDescent="0.25">
      <c r="A3976" s="26">
        <v>1608164</v>
      </c>
      <c r="B3976" s="10">
        <v>42499</v>
      </c>
      <c r="C3976" s="11" t="s">
        <v>824</v>
      </c>
      <c r="D3976" s="11" t="s">
        <v>156</v>
      </c>
      <c r="E3976" s="11" t="s">
        <v>12</v>
      </c>
      <c r="F3976" s="11" t="s">
        <v>13</v>
      </c>
      <c r="G3976" s="11" t="s">
        <v>1007</v>
      </c>
      <c r="H3976" s="11" t="s">
        <v>42</v>
      </c>
      <c r="I3976" s="11" t="s">
        <v>1013</v>
      </c>
      <c r="J3976" s="11" t="s">
        <v>1032</v>
      </c>
      <c r="K3976" s="11" t="s">
        <v>1261</v>
      </c>
      <c r="L3976" s="11" t="s">
        <v>1265</v>
      </c>
      <c r="M3976" s="11" t="s">
        <v>1272</v>
      </c>
      <c r="N3976" s="10">
        <v>42500</v>
      </c>
      <c r="O3976" s="12">
        <v>159</v>
      </c>
      <c r="P3976" s="12">
        <v>261</v>
      </c>
      <c r="Q3976" s="12">
        <v>102</v>
      </c>
      <c r="R3976" s="11">
        <v>32</v>
      </c>
      <c r="S3976" s="12">
        <v>8352</v>
      </c>
      <c r="T3976" s="13">
        <v>0.01</v>
      </c>
      <c r="U3976" s="12">
        <v>83.52</v>
      </c>
      <c r="V3976" s="12">
        <v>8268.48</v>
      </c>
      <c r="W3976" s="12">
        <v>50</v>
      </c>
      <c r="X3976" s="12">
        <v>13794</v>
      </c>
      <c r="Y3976" s="14">
        <f>+DAY('TABLA PRINCIPAL'!$B3976)</f>
        <v>9</v>
      </c>
      <c r="Z3976" s="14">
        <f>+MONTH('TABLA PRINCIPAL'!$B3976)</f>
        <v>5</v>
      </c>
      <c r="AA3976" s="14">
        <f>+YEAR('TABLA PRINCIPAL'!$B3976)</f>
        <v>2016</v>
      </c>
      <c r="AB3976" s="22" t="str">
        <f>+IF(Ventas_Oficina[[#This Row],[Total del pedido]]&gt;=100000,"SI","NO")</f>
        <v>NO</v>
      </c>
      <c r="AC3976" s="22" t="str">
        <f>+_xlfn.XLOOKUP(Ventas_Oficina[[#This Row],[Nº de artículo]],AUXILIAR!A3974:A8895,AUXILIAR!D3974:D8895,"Error",0)</f>
        <v>No enviado a tiempo</v>
      </c>
      <c r="AD3976" s="22" t="str">
        <f>+IF(AND(Ventas_Oficina[[#This Row],[Total]]&gt;75000,Ventas_Oficina[[#This Row],[Envio a tiempo]]="Enviado a tiempo"),"Buena Venta","Venta Mala")</f>
        <v>Venta Mala</v>
      </c>
    </row>
    <row r="3977" spans="1:30" x14ac:dyDescent="0.25">
      <c r="A3977" s="25">
        <v>1608164</v>
      </c>
      <c r="B3977" s="5">
        <v>42512</v>
      </c>
      <c r="C3977" s="6" t="s">
        <v>136</v>
      </c>
      <c r="D3977" s="6" t="s">
        <v>137</v>
      </c>
      <c r="E3977" s="6" t="s">
        <v>4</v>
      </c>
      <c r="F3977" s="6" t="s">
        <v>5</v>
      </c>
      <c r="G3977" s="6" t="s">
        <v>1008</v>
      </c>
      <c r="H3977" s="6" t="s">
        <v>6</v>
      </c>
      <c r="I3977" s="6" t="s">
        <v>1014</v>
      </c>
      <c r="J3977" s="6" t="s">
        <v>1052</v>
      </c>
      <c r="K3977" s="6" t="s">
        <v>1261</v>
      </c>
      <c r="L3977" s="6" t="s">
        <v>1267</v>
      </c>
      <c r="M3977" s="6" t="s">
        <v>1273</v>
      </c>
      <c r="N3977" s="5">
        <v>42514</v>
      </c>
      <c r="O3977" s="7">
        <v>332</v>
      </c>
      <c r="P3977" s="7">
        <v>518</v>
      </c>
      <c r="Q3977" s="7">
        <v>186</v>
      </c>
      <c r="R3977" s="6">
        <v>39</v>
      </c>
      <c r="S3977" s="7">
        <v>20202</v>
      </c>
      <c r="T3977" s="8">
        <v>0.01</v>
      </c>
      <c r="U3977" s="7">
        <v>202.02</v>
      </c>
      <c r="V3977" s="7">
        <v>19999.98</v>
      </c>
      <c r="W3977" s="7">
        <v>204</v>
      </c>
      <c r="X3977" s="7">
        <v>1539</v>
      </c>
      <c r="Y3977" s="9">
        <f>+DAY('TABLA PRINCIPAL'!$B3977)</f>
        <v>22</v>
      </c>
      <c r="Z3977" s="9">
        <f>+MONTH('TABLA PRINCIPAL'!$B3977)</f>
        <v>5</v>
      </c>
      <c r="AA3977" s="9">
        <f>+YEAR('TABLA PRINCIPAL'!$B3977)</f>
        <v>2016</v>
      </c>
      <c r="AB3977" s="22" t="str">
        <f>+IF(Ventas_Oficina[[#This Row],[Total del pedido]]&gt;=100000,"SI","NO")</f>
        <v>NO</v>
      </c>
      <c r="AC3977" s="22" t="str">
        <f>+_xlfn.XLOOKUP(Ventas_Oficina[[#This Row],[Nº de artículo]],AUXILIAR!A3975:A8896,AUXILIAR!D3975:D8896,"Error",0)</f>
        <v>No enviado a tiempo</v>
      </c>
      <c r="AD3977" s="22" t="str">
        <f>+IF(AND(Ventas_Oficina[[#This Row],[Total]]&gt;75000,Ventas_Oficina[[#This Row],[Envio a tiempo]]="Enviado a tiempo"),"Buena Venta","Venta Mala")</f>
        <v>Venta Mala</v>
      </c>
    </row>
    <row r="3978" spans="1:30" x14ac:dyDescent="0.25">
      <c r="A3978" s="26">
        <v>1608164</v>
      </c>
      <c r="B3978" s="10">
        <v>42492</v>
      </c>
      <c r="C3978" s="11" t="s">
        <v>687</v>
      </c>
      <c r="D3978" s="11" t="s">
        <v>41</v>
      </c>
      <c r="E3978" s="11" t="s">
        <v>12</v>
      </c>
      <c r="F3978" s="11" t="s">
        <v>13</v>
      </c>
      <c r="G3978" s="11" t="s">
        <v>1007</v>
      </c>
      <c r="H3978" s="11" t="s">
        <v>42</v>
      </c>
      <c r="I3978" s="11" t="s">
        <v>1013</v>
      </c>
      <c r="J3978" s="11" t="s">
        <v>1039</v>
      </c>
      <c r="K3978" s="11" t="s">
        <v>1261</v>
      </c>
      <c r="L3978" s="11" t="s">
        <v>1265</v>
      </c>
      <c r="M3978" s="11" t="s">
        <v>1273</v>
      </c>
      <c r="N3978" s="10">
        <v>42494</v>
      </c>
      <c r="O3978" s="12">
        <v>479</v>
      </c>
      <c r="P3978" s="12">
        <v>1197</v>
      </c>
      <c r="Q3978" s="12">
        <v>718</v>
      </c>
      <c r="R3978" s="11">
        <v>36</v>
      </c>
      <c r="S3978" s="12">
        <v>43092</v>
      </c>
      <c r="T3978" s="13">
        <v>0.03</v>
      </c>
      <c r="U3978" s="12">
        <v>1292.76</v>
      </c>
      <c r="V3978" s="12">
        <v>41799.24</v>
      </c>
      <c r="W3978" s="12">
        <v>581</v>
      </c>
      <c r="X3978" s="12">
        <v>43585</v>
      </c>
      <c r="Y3978" s="14">
        <f>+DAY('TABLA PRINCIPAL'!$B3978)</f>
        <v>2</v>
      </c>
      <c r="Z3978" s="14">
        <f>+MONTH('TABLA PRINCIPAL'!$B3978)</f>
        <v>5</v>
      </c>
      <c r="AA3978" s="14">
        <f>+YEAR('TABLA PRINCIPAL'!$B3978)</f>
        <v>2016</v>
      </c>
      <c r="AB3978" s="22" t="str">
        <f>+IF(Ventas_Oficina[[#This Row],[Total del pedido]]&gt;=100000,"SI","NO")</f>
        <v>NO</v>
      </c>
      <c r="AC3978" s="22" t="str">
        <f>+_xlfn.XLOOKUP(Ventas_Oficina[[#This Row],[Nº de artículo]],AUXILIAR!A3976:A8897,AUXILIAR!D3976:D8897,"Error",0)</f>
        <v>Enviado a tiempo</v>
      </c>
      <c r="AD3978" s="22" t="str">
        <f>+IF(AND(Ventas_Oficina[[#This Row],[Total]]&gt;75000,Ventas_Oficina[[#This Row],[Envio a tiempo]]="Enviado a tiempo"),"Buena Venta","Venta Mala")</f>
        <v>Venta Mala</v>
      </c>
    </row>
    <row r="3979" spans="1:30" x14ac:dyDescent="0.25">
      <c r="A3979" s="25">
        <v>1608164</v>
      </c>
      <c r="B3979" s="5">
        <v>41914</v>
      </c>
      <c r="C3979" s="6" t="s">
        <v>30</v>
      </c>
      <c r="D3979" s="6" t="s">
        <v>31</v>
      </c>
      <c r="E3979" s="6" t="s">
        <v>4</v>
      </c>
      <c r="F3979" s="6" t="s">
        <v>5</v>
      </c>
      <c r="G3979" s="6" t="s">
        <v>1010</v>
      </c>
      <c r="H3979" s="6" t="s">
        <v>9</v>
      </c>
      <c r="I3979" s="6" t="s">
        <v>1012</v>
      </c>
      <c r="J3979" s="6" t="s">
        <v>1031</v>
      </c>
      <c r="K3979" s="6" t="s">
        <v>1262</v>
      </c>
      <c r="L3979" s="6" t="s">
        <v>1265</v>
      </c>
      <c r="M3979" s="6" t="s">
        <v>1273</v>
      </c>
      <c r="N3979" s="5">
        <v>41916</v>
      </c>
      <c r="O3979" s="7">
        <v>1007</v>
      </c>
      <c r="P3979" s="7">
        <v>1598</v>
      </c>
      <c r="Q3979" s="7">
        <v>591</v>
      </c>
      <c r="R3979" s="6">
        <v>22</v>
      </c>
      <c r="S3979" s="7">
        <v>35156</v>
      </c>
      <c r="T3979" s="8">
        <v>0.01</v>
      </c>
      <c r="U3979" s="7">
        <v>351.56</v>
      </c>
      <c r="V3979" s="7">
        <v>34804.44</v>
      </c>
      <c r="W3979" s="7">
        <v>400</v>
      </c>
      <c r="X3979" s="7">
        <v>154965</v>
      </c>
      <c r="Y3979" s="9">
        <f>+DAY('TABLA PRINCIPAL'!$B3979)</f>
        <v>2</v>
      </c>
      <c r="Z3979" s="9">
        <f>+MONTH('TABLA PRINCIPAL'!$B3979)</f>
        <v>10</v>
      </c>
      <c r="AA3979" s="9">
        <f>+YEAR('TABLA PRINCIPAL'!$B3979)</f>
        <v>2014</v>
      </c>
      <c r="AB3979" s="22" t="str">
        <f>+IF(Ventas_Oficina[[#This Row],[Total del pedido]]&gt;=100000,"SI","NO")</f>
        <v>NO</v>
      </c>
      <c r="AC3979" s="22" t="str">
        <f>+_xlfn.XLOOKUP(Ventas_Oficina[[#This Row],[Nº de artículo]],AUXILIAR!A3977:A8898,AUXILIAR!D3977:D8898,"Error",0)</f>
        <v>Enviado a tiempo</v>
      </c>
      <c r="AD3979" s="22" t="str">
        <f>+IF(AND(Ventas_Oficina[[#This Row],[Total]]&gt;75000,Ventas_Oficina[[#This Row],[Envio a tiempo]]="Enviado a tiempo"),"Buena Venta","Venta Mala")</f>
        <v>Buena Venta</v>
      </c>
    </row>
    <row r="3980" spans="1:30" x14ac:dyDescent="0.25">
      <c r="A3980" s="26">
        <v>1608164</v>
      </c>
      <c r="B3980" s="10">
        <v>42512</v>
      </c>
      <c r="C3980" s="11" t="s">
        <v>136</v>
      </c>
      <c r="D3980" s="11" t="s">
        <v>137</v>
      </c>
      <c r="E3980" s="11" t="s">
        <v>4</v>
      </c>
      <c r="F3980" s="11" t="s">
        <v>5</v>
      </c>
      <c r="G3980" s="11" t="s">
        <v>1008</v>
      </c>
      <c r="H3980" s="11" t="s">
        <v>6</v>
      </c>
      <c r="I3980" s="11" t="s">
        <v>1012</v>
      </c>
      <c r="J3980" s="11" t="s">
        <v>1068</v>
      </c>
      <c r="K3980" s="11" t="s">
        <v>1261</v>
      </c>
      <c r="L3980" s="11" t="s">
        <v>1267</v>
      </c>
      <c r="M3980" s="11" t="s">
        <v>1272</v>
      </c>
      <c r="N3980" s="10">
        <v>42514</v>
      </c>
      <c r="O3980" s="12">
        <v>446</v>
      </c>
      <c r="P3980" s="12">
        <v>1089</v>
      </c>
      <c r="Q3980" s="12">
        <v>643</v>
      </c>
      <c r="R3980" s="11">
        <v>19</v>
      </c>
      <c r="S3980" s="12">
        <v>20691</v>
      </c>
      <c r="T3980" s="13">
        <v>0.03</v>
      </c>
      <c r="U3980" s="12">
        <v>620.73</v>
      </c>
      <c r="V3980" s="12">
        <v>20070.27</v>
      </c>
      <c r="W3980" s="12">
        <v>450</v>
      </c>
      <c r="X3980" s="12">
        <v>1539</v>
      </c>
      <c r="Y3980" s="14">
        <f>+DAY('TABLA PRINCIPAL'!$B3980)</f>
        <v>22</v>
      </c>
      <c r="Z3980" s="14">
        <f>+MONTH('TABLA PRINCIPAL'!$B3980)</f>
        <v>5</v>
      </c>
      <c r="AA3980" s="14">
        <f>+YEAR('TABLA PRINCIPAL'!$B3980)</f>
        <v>2016</v>
      </c>
      <c r="AB3980" s="22" t="str">
        <f>+IF(Ventas_Oficina[[#This Row],[Total del pedido]]&gt;=100000,"SI","NO")</f>
        <v>NO</v>
      </c>
      <c r="AC3980" s="22" t="str">
        <f>+_xlfn.XLOOKUP(Ventas_Oficina[[#This Row],[Nº de artículo]],AUXILIAR!A3978:A8899,AUXILIAR!D3978:D8899,"Error",0)</f>
        <v>Enviado a tiempo</v>
      </c>
      <c r="AD3980" s="22" t="str">
        <f>+IF(AND(Ventas_Oficina[[#This Row],[Total]]&gt;75000,Ventas_Oficina[[#This Row],[Envio a tiempo]]="Enviado a tiempo"),"Buena Venta","Venta Mala")</f>
        <v>Venta Mala</v>
      </c>
    </row>
    <row r="3981" spans="1:30" x14ac:dyDescent="0.25">
      <c r="A3981" s="25">
        <v>1608164</v>
      </c>
      <c r="B3981" s="5">
        <v>42439</v>
      </c>
      <c r="C3981" s="6" t="s">
        <v>316</v>
      </c>
      <c r="D3981" s="6" t="s">
        <v>38</v>
      </c>
      <c r="E3981" s="6" t="s">
        <v>4</v>
      </c>
      <c r="F3981" s="6" t="s">
        <v>5</v>
      </c>
      <c r="G3981" s="6" t="s">
        <v>1010</v>
      </c>
      <c r="H3981" s="6" t="s">
        <v>39</v>
      </c>
      <c r="I3981" s="6" t="s">
        <v>1015</v>
      </c>
      <c r="J3981" s="6" t="s">
        <v>1032</v>
      </c>
      <c r="K3981" s="6" t="s">
        <v>1262</v>
      </c>
      <c r="L3981" s="6" t="s">
        <v>1270</v>
      </c>
      <c r="M3981" s="6" t="s">
        <v>1274</v>
      </c>
      <c r="N3981" s="5">
        <v>42440</v>
      </c>
      <c r="O3981" s="7">
        <v>159</v>
      </c>
      <c r="P3981" s="7">
        <v>261</v>
      </c>
      <c r="Q3981" s="7">
        <v>102</v>
      </c>
      <c r="R3981" s="6">
        <v>42</v>
      </c>
      <c r="S3981" s="7">
        <v>10962</v>
      </c>
      <c r="T3981" s="8">
        <v>0</v>
      </c>
      <c r="U3981" s="7">
        <v>0</v>
      </c>
      <c r="V3981" s="7">
        <v>10962</v>
      </c>
      <c r="W3981" s="7">
        <v>50</v>
      </c>
      <c r="X3981" s="7">
        <v>3534</v>
      </c>
      <c r="Y3981" s="9">
        <f>+DAY('TABLA PRINCIPAL'!$B3981)</f>
        <v>10</v>
      </c>
      <c r="Z3981" s="9">
        <f>+MONTH('TABLA PRINCIPAL'!$B3981)</f>
        <v>3</v>
      </c>
      <c r="AA3981" s="9">
        <f>+YEAR('TABLA PRINCIPAL'!$B3981)</f>
        <v>2016</v>
      </c>
      <c r="AB3981" s="22" t="str">
        <f>+IF(Ventas_Oficina[[#This Row],[Total del pedido]]&gt;=100000,"SI","NO")</f>
        <v>NO</v>
      </c>
      <c r="AC3981" s="22" t="str">
        <f>+_xlfn.XLOOKUP(Ventas_Oficina[[#This Row],[Nº de artículo]],AUXILIAR!A3979:A8900,AUXILIAR!D3979:D8900,"Error",0)</f>
        <v>Enviado a tiempo</v>
      </c>
      <c r="AD3981" s="22" t="str">
        <f>+IF(AND(Ventas_Oficina[[#This Row],[Total]]&gt;75000,Ventas_Oficina[[#This Row],[Envio a tiempo]]="Enviado a tiempo"),"Buena Venta","Venta Mala")</f>
        <v>Venta Mala</v>
      </c>
    </row>
    <row r="3982" spans="1:30" x14ac:dyDescent="0.25">
      <c r="A3982" s="26">
        <v>1608164</v>
      </c>
      <c r="B3982" s="10">
        <v>42512</v>
      </c>
      <c r="C3982" s="11" t="s">
        <v>136</v>
      </c>
      <c r="D3982" s="11" t="s">
        <v>137</v>
      </c>
      <c r="E3982" s="11" t="s">
        <v>4</v>
      </c>
      <c r="F3982" s="11" t="s">
        <v>5</v>
      </c>
      <c r="G3982" s="11" t="s">
        <v>1010</v>
      </c>
      <c r="H3982" s="11" t="s">
        <v>6</v>
      </c>
      <c r="I3982" s="11" t="s">
        <v>1014</v>
      </c>
      <c r="J3982" s="11" t="s">
        <v>1068</v>
      </c>
      <c r="K3982" s="11" t="s">
        <v>1261</v>
      </c>
      <c r="L3982" s="11" t="s">
        <v>1265</v>
      </c>
      <c r="M3982" s="11" t="s">
        <v>1272</v>
      </c>
      <c r="N3982" s="10">
        <v>42514</v>
      </c>
      <c r="O3982" s="12">
        <v>446</v>
      </c>
      <c r="P3982" s="12">
        <v>1089</v>
      </c>
      <c r="Q3982" s="12">
        <v>643</v>
      </c>
      <c r="R3982" s="11">
        <v>42</v>
      </c>
      <c r="S3982" s="12">
        <v>45738</v>
      </c>
      <c r="T3982" s="13">
        <v>0</v>
      </c>
      <c r="U3982" s="12">
        <v>0</v>
      </c>
      <c r="V3982" s="12">
        <v>45738</v>
      </c>
      <c r="W3982" s="12">
        <v>450</v>
      </c>
      <c r="X3982" s="12">
        <v>1539</v>
      </c>
      <c r="Y3982" s="14">
        <f>+DAY('TABLA PRINCIPAL'!$B3982)</f>
        <v>22</v>
      </c>
      <c r="Z3982" s="14">
        <f>+MONTH('TABLA PRINCIPAL'!$B3982)</f>
        <v>5</v>
      </c>
      <c r="AA3982" s="14">
        <f>+YEAR('TABLA PRINCIPAL'!$B3982)</f>
        <v>2016</v>
      </c>
      <c r="AB3982" s="22" t="str">
        <f>+IF(Ventas_Oficina[[#This Row],[Total del pedido]]&gt;=100000,"SI","NO")</f>
        <v>NO</v>
      </c>
      <c r="AC3982" s="22" t="str">
        <f>+_xlfn.XLOOKUP(Ventas_Oficina[[#This Row],[Nº de artículo]],AUXILIAR!A3980:A8901,AUXILIAR!D3980:D8901,"Error",0)</f>
        <v>No enviado a tiempo</v>
      </c>
      <c r="AD3982" s="22" t="str">
        <f>+IF(AND(Ventas_Oficina[[#This Row],[Total]]&gt;75000,Ventas_Oficina[[#This Row],[Envio a tiempo]]="Enviado a tiempo"),"Buena Venta","Venta Mala")</f>
        <v>Venta Mala</v>
      </c>
    </row>
    <row r="3983" spans="1:30" x14ac:dyDescent="0.25">
      <c r="A3983" s="25">
        <v>1608164</v>
      </c>
      <c r="B3983" s="5">
        <v>41649</v>
      </c>
      <c r="C3983" s="6" t="s">
        <v>83</v>
      </c>
      <c r="D3983" s="6" t="s">
        <v>68</v>
      </c>
      <c r="E3983" s="6" t="s">
        <v>12</v>
      </c>
      <c r="F3983" s="6" t="s">
        <v>13</v>
      </c>
      <c r="G3983" s="6" t="s">
        <v>1007</v>
      </c>
      <c r="H3983" s="6" t="s">
        <v>14</v>
      </c>
      <c r="I3983" s="6" t="s">
        <v>1016</v>
      </c>
      <c r="J3983" s="6" t="s">
        <v>1027</v>
      </c>
      <c r="K3983" s="6" t="s">
        <v>1262</v>
      </c>
      <c r="L3983" s="6" t="s">
        <v>1270</v>
      </c>
      <c r="M3983" s="6" t="s">
        <v>1274</v>
      </c>
      <c r="N3983" s="5">
        <v>41650</v>
      </c>
      <c r="O3983" s="7">
        <v>5429</v>
      </c>
      <c r="P3983" s="7">
        <v>9048</v>
      </c>
      <c r="Q3983" s="7">
        <v>3619</v>
      </c>
      <c r="R3983" s="6">
        <v>44</v>
      </c>
      <c r="S3983" s="7">
        <v>398112</v>
      </c>
      <c r="T3983" s="8">
        <v>0.03</v>
      </c>
      <c r="U3983" s="7">
        <v>11943.359999999999</v>
      </c>
      <c r="V3983" s="7">
        <v>386168.64</v>
      </c>
      <c r="W3983" s="7">
        <v>1999</v>
      </c>
      <c r="X3983" s="7">
        <v>339464</v>
      </c>
      <c r="Y3983" s="9">
        <f>+DAY('TABLA PRINCIPAL'!$B3983)</f>
        <v>10</v>
      </c>
      <c r="Z3983" s="9">
        <f>+MONTH('TABLA PRINCIPAL'!$B3983)</f>
        <v>1</v>
      </c>
      <c r="AA3983" s="9">
        <f>+YEAR('TABLA PRINCIPAL'!$B3983)</f>
        <v>2014</v>
      </c>
      <c r="AB3983" s="22" t="str">
        <f>+IF(Ventas_Oficina[[#This Row],[Total del pedido]]&gt;=100000,"SI","NO")</f>
        <v>SI</v>
      </c>
      <c r="AC3983" s="22" t="str">
        <f>+_xlfn.XLOOKUP(Ventas_Oficina[[#This Row],[Nº de artículo]],AUXILIAR!A3981:A8902,AUXILIAR!D3981:D8902,"Error",0)</f>
        <v>Enviado a tiempo</v>
      </c>
      <c r="AD3983" s="22" t="str">
        <f>+IF(AND(Ventas_Oficina[[#This Row],[Total]]&gt;75000,Ventas_Oficina[[#This Row],[Envio a tiempo]]="Enviado a tiempo"),"Buena Venta","Venta Mala")</f>
        <v>Buena Venta</v>
      </c>
    </row>
    <row r="3984" spans="1:30" x14ac:dyDescent="0.25">
      <c r="A3984" s="26">
        <v>1608164</v>
      </c>
      <c r="B3984" s="10">
        <v>42600</v>
      </c>
      <c r="C3984" s="11" t="s">
        <v>420</v>
      </c>
      <c r="D3984" s="11" t="s">
        <v>36</v>
      </c>
      <c r="E3984" s="11" t="s">
        <v>12</v>
      </c>
      <c r="F3984" s="11" t="s">
        <v>13</v>
      </c>
      <c r="G3984" s="11" t="s">
        <v>1008</v>
      </c>
      <c r="H3984" s="11" t="s">
        <v>14</v>
      </c>
      <c r="I3984" s="11" t="s">
        <v>1015</v>
      </c>
      <c r="J3984" s="11" t="s">
        <v>1105</v>
      </c>
      <c r="K3984" s="11" t="s">
        <v>1261</v>
      </c>
      <c r="L3984" s="11" t="s">
        <v>1265</v>
      </c>
      <c r="M3984" s="11" t="s">
        <v>1272</v>
      </c>
      <c r="N3984" s="10">
        <v>42604</v>
      </c>
      <c r="O3984" s="12">
        <v>1838</v>
      </c>
      <c r="P3984" s="12">
        <v>2917</v>
      </c>
      <c r="Q3984" s="12">
        <v>1079</v>
      </c>
      <c r="R3984" s="11">
        <v>34</v>
      </c>
      <c r="S3984" s="12">
        <v>99178</v>
      </c>
      <c r="T3984" s="13">
        <v>0.06</v>
      </c>
      <c r="U3984" s="12">
        <v>5950.6799999999994</v>
      </c>
      <c r="V3984" s="12">
        <v>93227.32</v>
      </c>
      <c r="W3984" s="12">
        <v>627</v>
      </c>
      <c r="X3984" s="12">
        <v>4546</v>
      </c>
      <c r="Y3984" s="14">
        <f>+DAY('TABLA PRINCIPAL'!$B3984)</f>
        <v>18</v>
      </c>
      <c r="Z3984" s="14">
        <f>+MONTH('TABLA PRINCIPAL'!$B3984)</f>
        <v>8</v>
      </c>
      <c r="AA3984" s="14">
        <f>+YEAR('TABLA PRINCIPAL'!$B3984)</f>
        <v>2016</v>
      </c>
      <c r="AB3984" s="22" t="str">
        <f>+IF(Ventas_Oficina[[#This Row],[Total del pedido]]&gt;=100000,"SI","NO")</f>
        <v>NO</v>
      </c>
      <c r="AC3984" s="22" t="str">
        <f>+_xlfn.XLOOKUP(Ventas_Oficina[[#This Row],[Nº de artículo]],AUXILIAR!A3982:A8903,AUXILIAR!D3982:D8903,"Error",0)</f>
        <v>No enviado a tiempo</v>
      </c>
      <c r="AD3984" s="22" t="str">
        <f>+IF(AND(Ventas_Oficina[[#This Row],[Total]]&gt;75000,Ventas_Oficina[[#This Row],[Envio a tiempo]]="Enviado a tiempo"),"Buena Venta","Venta Mala")</f>
        <v>Venta Mala</v>
      </c>
    </row>
    <row r="3985" spans="1:30" x14ac:dyDescent="0.25">
      <c r="A3985" s="25">
        <v>1608164</v>
      </c>
      <c r="B3985" s="5">
        <v>42512</v>
      </c>
      <c r="C3985" s="6" t="s">
        <v>136</v>
      </c>
      <c r="D3985" s="6" t="s">
        <v>137</v>
      </c>
      <c r="E3985" s="6" t="s">
        <v>4</v>
      </c>
      <c r="F3985" s="6" t="s">
        <v>5</v>
      </c>
      <c r="G3985" s="6" t="s">
        <v>1007</v>
      </c>
      <c r="H3985" s="6" t="s">
        <v>6</v>
      </c>
      <c r="I3985" s="6" t="s">
        <v>1016</v>
      </c>
      <c r="J3985" s="6" t="s">
        <v>1052</v>
      </c>
      <c r="K3985" s="6" t="s">
        <v>1261</v>
      </c>
      <c r="L3985" s="6" t="s">
        <v>1265</v>
      </c>
      <c r="M3985" s="6" t="s">
        <v>1272</v>
      </c>
      <c r="N3985" s="5">
        <v>42514</v>
      </c>
      <c r="O3985" s="7">
        <v>332</v>
      </c>
      <c r="P3985" s="7">
        <v>518</v>
      </c>
      <c r="Q3985" s="7">
        <v>186</v>
      </c>
      <c r="R3985" s="6">
        <v>27</v>
      </c>
      <c r="S3985" s="7">
        <v>13986</v>
      </c>
      <c r="T3985" s="8">
        <v>0</v>
      </c>
      <c r="U3985" s="7">
        <v>0</v>
      </c>
      <c r="V3985" s="7">
        <v>13986</v>
      </c>
      <c r="W3985" s="7">
        <v>204</v>
      </c>
      <c r="X3985" s="7">
        <v>1539</v>
      </c>
      <c r="Y3985" s="9">
        <f>+DAY('TABLA PRINCIPAL'!$B3985)</f>
        <v>22</v>
      </c>
      <c r="Z3985" s="9">
        <f>+MONTH('TABLA PRINCIPAL'!$B3985)</f>
        <v>5</v>
      </c>
      <c r="AA3985" s="9">
        <f>+YEAR('TABLA PRINCIPAL'!$B3985)</f>
        <v>2016</v>
      </c>
      <c r="AB3985" s="22" t="str">
        <f>+IF(Ventas_Oficina[[#This Row],[Total del pedido]]&gt;=100000,"SI","NO")</f>
        <v>NO</v>
      </c>
      <c r="AC3985" s="22" t="str">
        <f>+_xlfn.XLOOKUP(Ventas_Oficina[[#This Row],[Nº de artículo]],AUXILIAR!A3983:A8904,AUXILIAR!D3983:D8904,"Error",0)</f>
        <v>Enviado a tiempo</v>
      </c>
      <c r="AD3985" s="22" t="str">
        <f>+IF(AND(Ventas_Oficina[[#This Row],[Total]]&gt;75000,Ventas_Oficina[[#This Row],[Envio a tiempo]]="Enviado a tiempo"),"Buena Venta","Venta Mala")</f>
        <v>Venta Mala</v>
      </c>
    </row>
    <row r="3986" spans="1:30" x14ac:dyDescent="0.25">
      <c r="A3986" s="26">
        <v>1608164</v>
      </c>
      <c r="B3986" s="10">
        <v>42512</v>
      </c>
      <c r="C3986" s="11" t="s">
        <v>136</v>
      </c>
      <c r="D3986" s="11" t="s">
        <v>137</v>
      </c>
      <c r="E3986" s="11" t="s">
        <v>4</v>
      </c>
      <c r="F3986" s="11" t="s">
        <v>5</v>
      </c>
      <c r="G3986" s="11" t="s">
        <v>1007</v>
      </c>
      <c r="H3986" s="11" t="s">
        <v>6</v>
      </c>
      <c r="I3986" s="11" t="s">
        <v>1012</v>
      </c>
      <c r="J3986" s="11" t="s">
        <v>1068</v>
      </c>
      <c r="K3986" s="11" t="s">
        <v>1261</v>
      </c>
      <c r="L3986" s="11" t="s">
        <v>1267</v>
      </c>
      <c r="M3986" s="11" t="s">
        <v>1272</v>
      </c>
      <c r="N3986" s="10">
        <v>42514</v>
      </c>
      <c r="O3986" s="12">
        <v>446</v>
      </c>
      <c r="P3986" s="12">
        <v>1089</v>
      </c>
      <c r="Q3986" s="12">
        <v>643</v>
      </c>
      <c r="R3986" s="11">
        <v>34</v>
      </c>
      <c r="S3986" s="12">
        <v>37026</v>
      </c>
      <c r="T3986" s="13">
        <v>0.03</v>
      </c>
      <c r="U3986" s="12">
        <v>1110.78</v>
      </c>
      <c r="V3986" s="12">
        <v>35915.22</v>
      </c>
      <c r="W3986" s="12">
        <v>450</v>
      </c>
      <c r="X3986" s="12">
        <v>1539</v>
      </c>
      <c r="Y3986" s="14">
        <f>+DAY('TABLA PRINCIPAL'!$B3986)</f>
        <v>22</v>
      </c>
      <c r="Z3986" s="14">
        <f>+MONTH('TABLA PRINCIPAL'!$B3986)</f>
        <v>5</v>
      </c>
      <c r="AA3986" s="14">
        <f>+YEAR('TABLA PRINCIPAL'!$B3986)</f>
        <v>2016</v>
      </c>
      <c r="AB3986" s="22" t="str">
        <f>+IF(Ventas_Oficina[[#This Row],[Total del pedido]]&gt;=100000,"SI","NO")</f>
        <v>NO</v>
      </c>
      <c r="AC3986" s="22" t="str">
        <f>+_xlfn.XLOOKUP(Ventas_Oficina[[#This Row],[Nº de artículo]],AUXILIAR!A3984:A8905,AUXILIAR!D3984:D8905,"Error",0)</f>
        <v>Enviado a tiempo</v>
      </c>
      <c r="AD3986" s="22" t="str">
        <f>+IF(AND(Ventas_Oficina[[#This Row],[Total]]&gt;75000,Ventas_Oficina[[#This Row],[Envio a tiempo]]="Enviado a tiempo"),"Buena Venta","Venta Mala")</f>
        <v>Venta Mala</v>
      </c>
    </row>
    <row r="3987" spans="1:30" x14ac:dyDescent="0.25">
      <c r="A3987" s="25">
        <v>1608529</v>
      </c>
      <c r="B3987" s="5">
        <v>41506</v>
      </c>
      <c r="C3987" s="6" t="s">
        <v>298</v>
      </c>
      <c r="D3987" s="6" t="s">
        <v>48</v>
      </c>
      <c r="E3987" s="6" t="s">
        <v>4</v>
      </c>
      <c r="F3987" s="6" t="s">
        <v>5</v>
      </c>
      <c r="G3987" s="6" t="s">
        <v>1010</v>
      </c>
      <c r="H3987" s="6" t="s">
        <v>34</v>
      </c>
      <c r="I3987" s="6" t="s">
        <v>1013</v>
      </c>
      <c r="J3987" s="6" t="s">
        <v>1029</v>
      </c>
      <c r="K3987" s="6" t="s">
        <v>1261</v>
      </c>
      <c r="L3987" s="6" t="s">
        <v>1265</v>
      </c>
      <c r="M3987" s="6" t="s">
        <v>1272</v>
      </c>
      <c r="N3987" s="5">
        <v>41508</v>
      </c>
      <c r="O3987" s="7">
        <v>7500</v>
      </c>
      <c r="P3987" s="7">
        <v>12097</v>
      </c>
      <c r="Q3987" s="7">
        <v>4597</v>
      </c>
      <c r="R3987" s="6">
        <v>50</v>
      </c>
      <c r="S3987" s="7">
        <v>604850</v>
      </c>
      <c r="T3987" s="8">
        <v>7.0000000000000007E-2</v>
      </c>
      <c r="U3987" s="7">
        <v>42339.500000000007</v>
      </c>
      <c r="V3987" s="7">
        <v>562510.5</v>
      </c>
      <c r="W3987" s="7">
        <v>2630</v>
      </c>
      <c r="X3987" s="7">
        <v>361611</v>
      </c>
      <c r="Y3987" s="9">
        <f>+DAY('TABLA PRINCIPAL'!$B3987)</f>
        <v>20</v>
      </c>
      <c r="Z3987" s="9">
        <f>+MONTH('TABLA PRINCIPAL'!$B3987)</f>
        <v>8</v>
      </c>
      <c r="AA3987" s="9">
        <f>+YEAR('TABLA PRINCIPAL'!$B3987)</f>
        <v>2013</v>
      </c>
      <c r="AB3987" s="22" t="str">
        <f>+IF(Ventas_Oficina[[#This Row],[Total del pedido]]&gt;=100000,"SI","NO")</f>
        <v>SI</v>
      </c>
      <c r="AC3987" s="22" t="str">
        <f>+_xlfn.XLOOKUP(Ventas_Oficina[[#This Row],[Nº de artículo]],AUXILIAR!A3985:A8906,AUXILIAR!D3985:D8906,"Error",0)</f>
        <v>Enviado a tiempo</v>
      </c>
      <c r="AD3987" s="22" t="str">
        <f>+IF(AND(Ventas_Oficina[[#This Row],[Total]]&gt;75000,Ventas_Oficina[[#This Row],[Envio a tiempo]]="Enviado a tiempo"),"Buena Venta","Venta Mala")</f>
        <v>Buena Venta</v>
      </c>
    </row>
    <row r="3988" spans="1:30" x14ac:dyDescent="0.25">
      <c r="A3988" s="26">
        <v>1608529</v>
      </c>
      <c r="B3988" s="10">
        <v>41409</v>
      </c>
      <c r="C3988" s="11" t="s">
        <v>346</v>
      </c>
      <c r="D3988" s="11" t="s">
        <v>129</v>
      </c>
      <c r="E3988" s="11" t="s">
        <v>4</v>
      </c>
      <c r="F3988" s="11" t="s">
        <v>5</v>
      </c>
      <c r="G3988" s="11" t="s">
        <v>1010</v>
      </c>
      <c r="H3988" s="11" t="s">
        <v>6</v>
      </c>
      <c r="I3988" s="11" t="s">
        <v>1015</v>
      </c>
      <c r="J3988" s="11" t="s">
        <v>1103</v>
      </c>
      <c r="K3988" s="11" t="s">
        <v>1261</v>
      </c>
      <c r="L3988" s="11" t="s">
        <v>1265</v>
      </c>
      <c r="M3988" s="11" t="s">
        <v>1272</v>
      </c>
      <c r="N3988" s="10">
        <v>41410</v>
      </c>
      <c r="O3988" s="12">
        <v>5616</v>
      </c>
      <c r="P3988" s="12">
        <v>13698</v>
      </c>
      <c r="Q3988" s="12">
        <v>8082</v>
      </c>
      <c r="R3988" s="11">
        <v>32</v>
      </c>
      <c r="S3988" s="12">
        <v>438336</v>
      </c>
      <c r="T3988" s="13">
        <v>0.01</v>
      </c>
      <c r="U3988" s="12">
        <v>4383.3599999999997</v>
      </c>
      <c r="V3988" s="12">
        <v>433952.64</v>
      </c>
      <c r="W3988" s="12">
        <v>2449</v>
      </c>
      <c r="X3988" s="12">
        <v>559054</v>
      </c>
      <c r="Y3988" s="14">
        <f>+DAY('TABLA PRINCIPAL'!$B3988)</f>
        <v>15</v>
      </c>
      <c r="Z3988" s="14">
        <f>+MONTH('TABLA PRINCIPAL'!$B3988)</f>
        <v>5</v>
      </c>
      <c r="AA3988" s="14">
        <f>+YEAR('TABLA PRINCIPAL'!$B3988)</f>
        <v>2013</v>
      </c>
      <c r="AB3988" s="22" t="str">
        <f>+IF(Ventas_Oficina[[#This Row],[Total del pedido]]&gt;=100000,"SI","NO")</f>
        <v>SI</v>
      </c>
      <c r="AC3988" s="22" t="str">
        <f>+_xlfn.XLOOKUP(Ventas_Oficina[[#This Row],[Nº de artículo]],AUXILIAR!A3986:A8907,AUXILIAR!D3986:D8907,"Error",0)</f>
        <v>Enviado a tiempo</v>
      </c>
      <c r="AD3988" s="22" t="str">
        <f>+IF(AND(Ventas_Oficina[[#This Row],[Total]]&gt;75000,Ventas_Oficina[[#This Row],[Envio a tiempo]]="Enviado a tiempo"),"Buena Venta","Venta Mala")</f>
        <v>Buena Venta</v>
      </c>
    </row>
    <row r="3989" spans="1:30" x14ac:dyDescent="0.25">
      <c r="A3989" s="25">
        <v>1608529</v>
      </c>
      <c r="B3989" s="5">
        <v>42636</v>
      </c>
      <c r="C3989" s="6" t="s">
        <v>842</v>
      </c>
      <c r="D3989" s="6" t="s">
        <v>166</v>
      </c>
      <c r="E3989" s="6" t="s">
        <v>4</v>
      </c>
      <c r="F3989" s="6" t="s">
        <v>5</v>
      </c>
      <c r="G3989" s="6" t="s">
        <v>1010</v>
      </c>
      <c r="H3989" s="6" t="s">
        <v>34</v>
      </c>
      <c r="I3989" s="6" t="s">
        <v>1012</v>
      </c>
      <c r="J3989" s="6" t="s">
        <v>1126</v>
      </c>
      <c r="K3989" s="6" t="s">
        <v>1261</v>
      </c>
      <c r="L3989" s="6" t="s">
        <v>1265</v>
      </c>
      <c r="M3989" s="6" t="s">
        <v>1272</v>
      </c>
      <c r="N3989" s="5">
        <v>42639</v>
      </c>
      <c r="O3989" s="7">
        <v>3202</v>
      </c>
      <c r="P3989" s="7">
        <v>15248</v>
      </c>
      <c r="Q3989" s="7">
        <v>12046</v>
      </c>
      <c r="R3989" s="6">
        <v>41</v>
      </c>
      <c r="S3989" s="7">
        <v>625168</v>
      </c>
      <c r="T3989" s="8">
        <v>0.04</v>
      </c>
      <c r="U3989" s="7">
        <v>25006.720000000001</v>
      </c>
      <c r="V3989" s="7">
        <v>600161.28000000003</v>
      </c>
      <c r="W3989" s="7">
        <v>400</v>
      </c>
      <c r="X3989" s="7">
        <v>663533</v>
      </c>
      <c r="Y3989" s="9">
        <f>+DAY('TABLA PRINCIPAL'!$B3989)</f>
        <v>23</v>
      </c>
      <c r="Z3989" s="9">
        <f>+MONTH('TABLA PRINCIPAL'!$B3989)</f>
        <v>9</v>
      </c>
      <c r="AA3989" s="9">
        <f>+YEAR('TABLA PRINCIPAL'!$B3989)</f>
        <v>2016</v>
      </c>
      <c r="AB3989" s="22" t="str">
        <f>+IF(Ventas_Oficina[[#This Row],[Total del pedido]]&gt;=100000,"SI","NO")</f>
        <v>SI</v>
      </c>
      <c r="AC3989" s="22" t="str">
        <f>+_xlfn.XLOOKUP(Ventas_Oficina[[#This Row],[Nº de artículo]],AUXILIAR!A3987:A8908,AUXILIAR!D3987:D8908,"Error",0)</f>
        <v>No enviado a tiempo</v>
      </c>
      <c r="AD3989" s="22" t="str">
        <f>+IF(AND(Ventas_Oficina[[#This Row],[Total]]&gt;75000,Ventas_Oficina[[#This Row],[Envio a tiempo]]="Enviado a tiempo"),"Buena Venta","Venta Mala")</f>
        <v>Venta Mala</v>
      </c>
    </row>
    <row r="3990" spans="1:30" x14ac:dyDescent="0.25">
      <c r="A3990" s="26">
        <v>1608529</v>
      </c>
      <c r="B3990" s="10">
        <v>42661</v>
      </c>
      <c r="C3990" s="11" t="s">
        <v>541</v>
      </c>
      <c r="D3990" s="11" t="s">
        <v>137</v>
      </c>
      <c r="E3990" s="11" t="s">
        <v>4</v>
      </c>
      <c r="F3990" s="11" t="s">
        <v>5</v>
      </c>
      <c r="G3990" s="11" t="s">
        <v>1008</v>
      </c>
      <c r="H3990" s="11" t="s">
        <v>6</v>
      </c>
      <c r="I3990" s="11" t="s">
        <v>1013</v>
      </c>
      <c r="J3990" s="11" t="s">
        <v>1053</v>
      </c>
      <c r="K3990" s="11" t="s">
        <v>1261</v>
      </c>
      <c r="L3990" s="11" t="s">
        <v>1265</v>
      </c>
      <c r="M3990" s="11" t="s">
        <v>1272</v>
      </c>
      <c r="N3990" s="10">
        <v>42663</v>
      </c>
      <c r="O3990" s="12">
        <v>37799</v>
      </c>
      <c r="P3990" s="12">
        <v>59999</v>
      </c>
      <c r="Q3990" s="12">
        <v>22200</v>
      </c>
      <c r="R3990" s="11">
        <v>10</v>
      </c>
      <c r="S3990" s="12">
        <v>599990</v>
      </c>
      <c r="T3990" s="13">
        <v>0.01</v>
      </c>
      <c r="U3990" s="12">
        <v>5999.9000000000005</v>
      </c>
      <c r="V3990" s="12">
        <v>593990.1</v>
      </c>
      <c r="W3990" s="12">
        <v>2449</v>
      </c>
      <c r="X3990" s="12">
        <v>275720</v>
      </c>
      <c r="Y3990" s="14">
        <f>+DAY('TABLA PRINCIPAL'!$B3990)</f>
        <v>18</v>
      </c>
      <c r="Z3990" s="14">
        <f>+MONTH('TABLA PRINCIPAL'!$B3990)</f>
        <v>10</v>
      </c>
      <c r="AA3990" s="14">
        <f>+YEAR('TABLA PRINCIPAL'!$B3990)</f>
        <v>2016</v>
      </c>
      <c r="AB3990" s="22" t="str">
        <f>+IF(Ventas_Oficina[[#This Row],[Total del pedido]]&gt;=100000,"SI","NO")</f>
        <v>SI</v>
      </c>
      <c r="AC3990" s="22" t="str">
        <f>+_xlfn.XLOOKUP(Ventas_Oficina[[#This Row],[Nº de artículo]],AUXILIAR!A3988:A8909,AUXILIAR!D3988:D8909,"Error",0)</f>
        <v>Enviado a tiempo</v>
      </c>
      <c r="AD3990" s="22" t="str">
        <f>+IF(AND(Ventas_Oficina[[#This Row],[Total]]&gt;75000,Ventas_Oficina[[#This Row],[Envio a tiempo]]="Enviado a tiempo"),"Buena Venta","Venta Mala")</f>
        <v>Buena Venta</v>
      </c>
    </row>
    <row r="3991" spans="1:30" x14ac:dyDescent="0.25">
      <c r="A3991" s="25">
        <v>1608529</v>
      </c>
      <c r="B3991" s="5">
        <v>42037</v>
      </c>
      <c r="C3991" s="6" t="s">
        <v>305</v>
      </c>
      <c r="D3991" s="6" t="s">
        <v>52</v>
      </c>
      <c r="E3991" s="6" t="s">
        <v>4</v>
      </c>
      <c r="F3991" s="6" t="s">
        <v>5</v>
      </c>
      <c r="G3991" s="6" t="s">
        <v>1009</v>
      </c>
      <c r="H3991" s="6" t="s">
        <v>53</v>
      </c>
      <c r="I3991" s="6" t="s">
        <v>1015</v>
      </c>
      <c r="J3991" s="6" t="s">
        <v>1126</v>
      </c>
      <c r="K3991" s="6" t="s">
        <v>1261</v>
      </c>
      <c r="L3991" s="6" t="s">
        <v>1266</v>
      </c>
      <c r="M3991" s="6" t="s">
        <v>1273</v>
      </c>
      <c r="N3991" s="5">
        <v>42038</v>
      </c>
      <c r="O3991" s="7">
        <v>3202</v>
      </c>
      <c r="P3991" s="7">
        <v>15248</v>
      </c>
      <c r="Q3991" s="7">
        <v>12046</v>
      </c>
      <c r="R3991" s="6">
        <v>49</v>
      </c>
      <c r="S3991" s="7">
        <v>747152</v>
      </c>
      <c r="T3991" s="8">
        <v>0.08</v>
      </c>
      <c r="U3991" s="7">
        <v>59772.160000000003</v>
      </c>
      <c r="V3991" s="7">
        <v>687379.84</v>
      </c>
      <c r="W3991" s="7">
        <v>400</v>
      </c>
      <c r="X3991" s="7">
        <v>663331</v>
      </c>
      <c r="Y3991" s="9">
        <f>+DAY('TABLA PRINCIPAL'!$B3991)</f>
        <v>2</v>
      </c>
      <c r="Z3991" s="9">
        <f>+MONTH('TABLA PRINCIPAL'!$B3991)</f>
        <v>2</v>
      </c>
      <c r="AA3991" s="9">
        <f>+YEAR('TABLA PRINCIPAL'!$B3991)</f>
        <v>2015</v>
      </c>
      <c r="AB3991" s="22" t="str">
        <f>+IF(Ventas_Oficina[[#This Row],[Total del pedido]]&gt;=100000,"SI","NO")</f>
        <v>SI</v>
      </c>
      <c r="AC3991" s="22" t="str">
        <f>+_xlfn.XLOOKUP(Ventas_Oficina[[#This Row],[Nº de artículo]],AUXILIAR!A3989:A8910,AUXILIAR!D3989:D8910,"Error",0)</f>
        <v>Enviado a tiempo</v>
      </c>
      <c r="AD3991" s="22" t="str">
        <f>+IF(AND(Ventas_Oficina[[#This Row],[Total]]&gt;75000,Ventas_Oficina[[#This Row],[Envio a tiempo]]="Enviado a tiempo"),"Buena Venta","Venta Mala")</f>
        <v>Buena Venta</v>
      </c>
    </row>
    <row r="3992" spans="1:30" x14ac:dyDescent="0.25">
      <c r="A3992" s="26">
        <v>1608895</v>
      </c>
      <c r="B3992" s="10">
        <v>42423</v>
      </c>
      <c r="C3992" s="11" t="s">
        <v>907</v>
      </c>
      <c r="D3992" s="11" t="s">
        <v>139</v>
      </c>
      <c r="E3992" s="11" t="s">
        <v>4</v>
      </c>
      <c r="F3992" s="11" t="s">
        <v>5</v>
      </c>
      <c r="G3992" s="11" t="s">
        <v>1008</v>
      </c>
      <c r="H3992" s="11" t="s">
        <v>39</v>
      </c>
      <c r="I3992" s="11" t="s">
        <v>1012</v>
      </c>
      <c r="J3992" s="11" t="s">
        <v>1113</v>
      </c>
      <c r="K3992" s="11" t="s">
        <v>1261</v>
      </c>
      <c r="L3992" s="11" t="s">
        <v>1265</v>
      </c>
      <c r="M3992" s="11" t="s">
        <v>1272</v>
      </c>
      <c r="N3992" s="10">
        <v>42425</v>
      </c>
      <c r="O3992" s="12">
        <v>1495</v>
      </c>
      <c r="P3992" s="12">
        <v>3476</v>
      </c>
      <c r="Q3992" s="12">
        <v>1981</v>
      </c>
      <c r="R3992" s="11">
        <v>32</v>
      </c>
      <c r="S3992" s="12">
        <v>111232</v>
      </c>
      <c r="T3992" s="13">
        <v>0.09</v>
      </c>
      <c r="U3992" s="12">
        <v>10010.879999999999</v>
      </c>
      <c r="V3992" s="12">
        <v>101221.12</v>
      </c>
      <c r="W3992" s="12">
        <v>822</v>
      </c>
      <c r="X3992" s="12">
        <v>164058</v>
      </c>
      <c r="Y3992" s="14">
        <f>+DAY('TABLA PRINCIPAL'!$B3992)</f>
        <v>23</v>
      </c>
      <c r="Z3992" s="14">
        <f>+MONTH('TABLA PRINCIPAL'!$B3992)</f>
        <v>2</v>
      </c>
      <c r="AA3992" s="14">
        <f>+YEAR('TABLA PRINCIPAL'!$B3992)</f>
        <v>2016</v>
      </c>
      <c r="AB3992" s="22" t="str">
        <f>+IF(Ventas_Oficina[[#This Row],[Total del pedido]]&gt;=100000,"SI","NO")</f>
        <v>SI</v>
      </c>
      <c r="AC3992" s="22" t="str">
        <f>+_xlfn.XLOOKUP(Ventas_Oficina[[#This Row],[Nº de artículo]],AUXILIAR!A3990:A8911,AUXILIAR!D3990:D8911,"Error",0)</f>
        <v>Enviado a tiempo</v>
      </c>
      <c r="AD3992" s="22" t="str">
        <f>+IF(AND(Ventas_Oficina[[#This Row],[Total]]&gt;75000,Ventas_Oficina[[#This Row],[Envio a tiempo]]="Enviado a tiempo"),"Buena Venta","Venta Mala")</f>
        <v>Buena Venta</v>
      </c>
    </row>
    <row r="3993" spans="1:30" x14ac:dyDescent="0.25">
      <c r="A3993" s="25">
        <v>1608895</v>
      </c>
      <c r="B3993" s="5">
        <v>41895</v>
      </c>
      <c r="C3993" s="6" t="s">
        <v>18</v>
      </c>
      <c r="D3993" s="6" t="s">
        <v>19</v>
      </c>
      <c r="E3993" s="6" t="s">
        <v>4</v>
      </c>
      <c r="F3993" s="6" t="s">
        <v>5</v>
      </c>
      <c r="G3993" s="6" t="s">
        <v>1007</v>
      </c>
      <c r="H3993" s="6" t="s">
        <v>6</v>
      </c>
      <c r="I3993" s="6" t="s">
        <v>1014</v>
      </c>
      <c r="J3993" s="6" t="s">
        <v>1134</v>
      </c>
      <c r="K3993" s="6" t="s">
        <v>1261</v>
      </c>
      <c r="L3993" s="6" t="s">
        <v>1267</v>
      </c>
      <c r="M3993" s="6" t="s">
        <v>1273</v>
      </c>
      <c r="N3993" s="5">
        <v>41899</v>
      </c>
      <c r="O3993" s="7">
        <v>792</v>
      </c>
      <c r="P3993" s="7">
        <v>1299</v>
      </c>
      <c r="Q3993" s="7">
        <v>507</v>
      </c>
      <c r="R3993" s="6">
        <v>35</v>
      </c>
      <c r="S3993" s="7">
        <v>45465</v>
      </c>
      <c r="T3993" s="8">
        <v>0.01</v>
      </c>
      <c r="U3993" s="7">
        <v>454.65000000000003</v>
      </c>
      <c r="V3993" s="7">
        <v>45010.35</v>
      </c>
      <c r="W3993" s="7">
        <v>944</v>
      </c>
      <c r="X3993" s="7">
        <v>160058</v>
      </c>
      <c r="Y3993" s="9">
        <f>+DAY('TABLA PRINCIPAL'!$B3993)</f>
        <v>13</v>
      </c>
      <c r="Z3993" s="9">
        <f>+MONTH('TABLA PRINCIPAL'!$B3993)</f>
        <v>9</v>
      </c>
      <c r="AA3993" s="9">
        <f>+YEAR('TABLA PRINCIPAL'!$B3993)</f>
        <v>2014</v>
      </c>
      <c r="AB3993" s="22" t="str">
        <f>+IF(Ventas_Oficina[[#This Row],[Total del pedido]]&gt;=100000,"SI","NO")</f>
        <v>NO</v>
      </c>
      <c r="AC3993" s="22" t="str">
        <f>+_xlfn.XLOOKUP(Ventas_Oficina[[#This Row],[Nº de artículo]],AUXILIAR!A3991:A8912,AUXILIAR!D3991:D8912,"Error",0)</f>
        <v>Enviado a tiempo</v>
      </c>
      <c r="AD3993" s="22" t="str">
        <f>+IF(AND(Ventas_Oficina[[#This Row],[Total]]&gt;75000,Ventas_Oficina[[#This Row],[Envio a tiempo]]="Enviado a tiempo"),"Buena Venta","Venta Mala")</f>
        <v>Buena Venta</v>
      </c>
    </row>
    <row r="3994" spans="1:30" x14ac:dyDescent="0.25">
      <c r="A3994" s="26">
        <v>1608895</v>
      </c>
      <c r="B3994" s="10">
        <v>42700</v>
      </c>
      <c r="C3994" s="11" t="s">
        <v>404</v>
      </c>
      <c r="D3994" s="11" t="s">
        <v>179</v>
      </c>
      <c r="E3994" s="11" t="s">
        <v>4</v>
      </c>
      <c r="F3994" s="11" t="s">
        <v>5</v>
      </c>
      <c r="G3994" s="11" t="s">
        <v>1008</v>
      </c>
      <c r="H3994" s="11" t="s">
        <v>6</v>
      </c>
      <c r="I3994" s="11" t="s">
        <v>1015</v>
      </c>
      <c r="J3994" s="11" t="s">
        <v>1128</v>
      </c>
      <c r="K3994" s="11" t="s">
        <v>1261</v>
      </c>
      <c r="L3994" s="11" t="s">
        <v>1265</v>
      </c>
      <c r="M3994" s="11" t="s">
        <v>1272</v>
      </c>
      <c r="N3994" s="10">
        <v>42704</v>
      </c>
      <c r="O3994" s="12">
        <v>192</v>
      </c>
      <c r="P3994" s="12">
        <v>326</v>
      </c>
      <c r="Q3994" s="12">
        <v>134</v>
      </c>
      <c r="R3994" s="11">
        <v>19</v>
      </c>
      <c r="S3994" s="12">
        <v>6194</v>
      </c>
      <c r="T3994" s="13">
        <v>0.09</v>
      </c>
      <c r="U3994" s="12">
        <v>557.45999999999992</v>
      </c>
      <c r="V3994" s="12">
        <v>5636.54</v>
      </c>
      <c r="W3994" s="12">
        <v>186</v>
      </c>
      <c r="X3994" s="12">
        <v>3825</v>
      </c>
      <c r="Y3994" s="14">
        <f>+DAY('TABLA PRINCIPAL'!$B3994)</f>
        <v>26</v>
      </c>
      <c r="Z3994" s="14">
        <f>+MONTH('TABLA PRINCIPAL'!$B3994)</f>
        <v>11</v>
      </c>
      <c r="AA3994" s="14">
        <f>+YEAR('TABLA PRINCIPAL'!$B3994)</f>
        <v>2016</v>
      </c>
      <c r="AB3994" s="22" t="str">
        <f>+IF(Ventas_Oficina[[#This Row],[Total del pedido]]&gt;=100000,"SI","NO")</f>
        <v>NO</v>
      </c>
      <c r="AC3994" s="22" t="str">
        <f>+_xlfn.XLOOKUP(Ventas_Oficina[[#This Row],[Nº de artículo]],AUXILIAR!A3992:A8913,AUXILIAR!D3992:D8913,"Error",0)</f>
        <v>Enviado a tiempo</v>
      </c>
      <c r="AD3994" s="22" t="str">
        <f>+IF(AND(Ventas_Oficina[[#This Row],[Total]]&gt;75000,Ventas_Oficina[[#This Row],[Envio a tiempo]]="Enviado a tiempo"),"Buena Venta","Venta Mala")</f>
        <v>Venta Mala</v>
      </c>
    </row>
    <row r="3995" spans="1:30" x14ac:dyDescent="0.25">
      <c r="A3995" s="25">
        <v>1608895</v>
      </c>
      <c r="B3995" s="5">
        <v>42386</v>
      </c>
      <c r="C3995" s="6" t="s">
        <v>430</v>
      </c>
      <c r="D3995" s="6" t="s">
        <v>19</v>
      </c>
      <c r="E3995" s="6" t="s">
        <v>4</v>
      </c>
      <c r="F3995" s="6" t="s">
        <v>5</v>
      </c>
      <c r="G3995" s="6" t="s">
        <v>1008</v>
      </c>
      <c r="H3995" s="6" t="s">
        <v>6</v>
      </c>
      <c r="I3995" s="6" t="s">
        <v>1016</v>
      </c>
      <c r="J3995" s="6" t="s">
        <v>1044</v>
      </c>
      <c r="K3995" s="6" t="s">
        <v>1261</v>
      </c>
      <c r="L3995" s="6" t="s">
        <v>1266</v>
      </c>
      <c r="M3995" s="6" t="s">
        <v>1272</v>
      </c>
      <c r="N3995" s="5">
        <v>42388</v>
      </c>
      <c r="O3995" s="7">
        <v>118</v>
      </c>
      <c r="P3995" s="7">
        <v>188</v>
      </c>
      <c r="Q3995" s="7">
        <v>70</v>
      </c>
      <c r="R3995" s="6">
        <v>23</v>
      </c>
      <c r="S3995" s="7">
        <v>4324</v>
      </c>
      <c r="T3995" s="8">
        <v>0.01</v>
      </c>
      <c r="U3995" s="7">
        <v>43.24</v>
      </c>
      <c r="V3995" s="7">
        <v>4280.76</v>
      </c>
      <c r="W3995" s="7">
        <v>149</v>
      </c>
      <c r="X3995" s="7">
        <v>3194</v>
      </c>
      <c r="Y3995" s="9">
        <f>+DAY('TABLA PRINCIPAL'!$B3995)</f>
        <v>17</v>
      </c>
      <c r="Z3995" s="9">
        <f>+MONTH('TABLA PRINCIPAL'!$B3995)</f>
        <v>1</v>
      </c>
      <c r="AA3995" s="9">
        <f>+YEAR('TABLA PRINCIPAL'!$B3995)</f>
        <v>2016</v>
      </c>
      <c r="AB3995" s="22" t="str">
        <f>+IF(Ventas_Oficina[[#This Row],[Total del pedido]]&gt;=100000,"SI","NO")</f>
        <v>NO</v>
      </c>
      <c r="AC3995" s="22" t="str">
        <f>+_xlfn.XLOOKUP(Ventas_Oficina[[#This Row],[Nº de artículo]],AUXILIAR!A3993:A8914,AUXILIAR!D3993:D8914,"Error",0)</f>
        <v>Enviado a tiempo</v>
      </c>
      <c r="AD3995" s="22" t="str">
        <f>+IF(AND(Ventas_Oficina[[#This Row],[Total]]&gt;75000,Ventas_Oficina[[#This Row],[Envio a tiempo]]="Enviado a tiempo"),"Buena Venta","Venta Mala")</f>
        <v>Venta Mala</v>
      </c>
    </row>
    <row r="3996" spans="1:30" x14ac:dyDescent="0.25">
      <c r="A3996" s="26">
        <v>1608895</v>
      </c>
      <c r="B3996" s="10">
        <v>42174</v>
      </c>
      <c r="C3996" s="11" t="s">
        <v>908</v>
      </c>
      <c r="D3996" s="11" t="s">
        <v>68</v>
      </c>
      <c r="E3996" s="11" t="s">
        <v>12</v>
      </c>
      <c r="F3996" s="11" t="s">
        <v>13</v>
      </c>
      <c r="G3996" s="11" t="s">
        <v>1007</v>
      </c>
      <c r="H3996" s="11" t="s">
        <v>14</v>
      </c>
      <c r="I3996" s="11" t="s">
        <v>1016</v>
      </c>
      <c r="J3996" s="11" t="s">
        <v>1134</v>
      </c>
      <c r="K3996" s="11" t="s">
        <v>1261</v>
      </c>
      <c r="L3996" s="11" t="s">
        <v>1265</v>
      </c>
      <c r="M3996" s="11" t="s">
        <v>1272</v>
      </c>
      <c r="N3996" s="10">
        <v>42176</v>
      </c>
      <c r="O3996" s="12">
        <v>792</v>
      </c>
      <c r="P3996" s="12">
        <v>1299</v>
      </c>
      <c r="Q3996" s="12">
        <v>507</v>
      </c>
      <c r="R3996" s="11">
        <v>48</v>
      </c>
      <c r="S3996" s="12">
        <v>62352</v>
      </c>
      <c r="T3996" s="13">
        <v>0.02</v>
      </c>
      <c r="U3996" s="12">
        <v>1247.04</v>
      </c>
      <c r="V3996" s="12">
        <v>61104.959999999999</v>
      </c>
      <c r="W3996" s="12">
        <v>944</v>
      </c>
      <c r="X3996" s="12">
        <v>382685</v>
      </c>
      <c r="Y3996" s="14">
        <f>+DAY('TABLA PRINCIPAL'!$B3996)</f>
        <v>19</v>
      </c>
      <c r="Z3996" s="14">
        <f>+MONTH('TABLA PRINCIPAL'!$B3996)</f>
        <v>6</v>
      </c>
      <c r="AA3996" s="14">
        <f>+YEAR('TABLA PRINCIPAL'!$B3996)</f>
        <v>2015</v>
      </c>
      <c r="AB3996" s="22" t="str">
        <f>+IF(Ventas_Oficina[[#This Row],[Total del pedido]]&gt;=100000,"SI","NO")</f>
        <v>NO</v>
      </c>
      <c r="AC3996" s="22" t="str">
        <f>+_xlfn.XLOOKUP(Ventas_Oficina[[#This Row],[Nº de artículo]],AUXILIAR!A3994:A8915,AUXILIAR!D3994:D8915,"Error",0)</f>
        <v>Enviado a tiempo</v>
      </c>
      <c r="AD3996" s="22" t="str">
        <f>+IF(AND(Ventas_Oficina[[#This Row],[Total]]&gt;75000,Ventas_Oficina[[#This Row],[Envio a tiempo]]="Enviado a tiempo"),"Buena Venta","Venta Mala")</f>
        <v>Buena Venta</v>
      </c>
    </row>
    <row r="3997" spans="1:30" x14ac:dyDescent="0.25">
      <c r="A3997" s="25">
        <v>1608895</v>
      </c>
      <c r="B3997" s="5">
        <v>42495</v>
      </c>
      <c r="C3997" s="6" t="s">
        <v>828</v>
      </c>
      <c r="D3997" s="6" t="s">
        <v>81</v>
      </c>
      <c r="E3997" s="6" t="s">
        <v>4</v>
      </c>
      <c r="F3997" s="6" t="s">
        <v>5</v>
      </c>
      <c r="G3997" s="6" t="s">
        <v>1007</v>
      </c>
      <c r="H3997" s="6" t="s">
        <v>34</v>
      </c>
      <c r="I3997" s="6" t="s">
        <v>1016</v>
      </c>
      <c r="J3997" s="6" t="s">
        <v>1022</v>
      </c>
      <c r="K3997" s="6" t="s">
        <v>1261</v>
      </c>
      <c r="L3997" s="6" t="s">
        <v>1267</v>
      </c>
      <c r="M3997" s="6" t="s">
        <v>1272</v>
      </c>
      <c r="N3997" s="5">
        <v>42497</v>
      </c>
      <c r="O3997" s="7">
        <v>153</v>
      </c>
      <c r="P3997" s="7">
        <v>278</v>
      </c>
      <c r="Q3997" s="7">
        <v>125</v>
      </c>
      <c r="R3997" s="6">
        <v>22</v>
      </c>
      <c r="S3997" s="7">
        <v>6116</v>
      </c>
      <c r="T3997" s="8">
        <v>0.04</v>
      </c>
      <c r="U3997" s="7">
        <v>244.64000000000001</v>
      </c>
      <c r="V3997" s="7">
        <v>5871.36</v>
      </c>
      <c r="W3997" s="7">
        <v>134</v>
      </c>
      <c r="X3997" s="7">
        <v>1606</v>
      </c>
      <c r="Y3997" s="9">
        <f>+DAY('TABLA PRINCIPAL'!$B3997)</f>
        <v>5</v>
      </c>
      <c r="Z3997" s="9">
        <f>+MONTH('TABLA PRINCIPAL'!$B3997)</f>
        <v>5</v>
      </c>
      <c r="AA3997" s="9">
        <f>+YEAR('TABLA PRINCIPAL'!$B3997)</f>
        <v>2016</v>
      </c>
      <c r="AB3997" s="22" t="str">
        <f>+IF(Ventas_Oficina[[#This Row],[Total del pedido]]&gt;=100000,"SI","NO")</f>
        <v>NO</v>
      </c>
      <c r="AC3997" s="22" t="str">
        <f>+_xlfn.XLOOKUP(Ventas_Oficina[[#This Row],[Nº de artículo]],AUXILIAR!A3995:A8916,AUXILIAR!D3995:D8916,"Error",0)</f>
        <v>Enviado a tiempo</v>
      </c>
      <c r="AD3997" s="22" t="str">
        <f>+IF(AND(Ventas_Oficina[[#This Row],[Total]]&gt;75000,Ventas_Oficina[[#This Row],[Envio a tiempo]]="Enviado a tiempo"),"Buena Venta","Venta Mala")</f>
        <v>Venta Mala</v>
      </c>
    </row>
    <row r="3998" spans="1:30" x14ac:dyDescent="0.25">
      <c r="A3998" s="26">
        <v>1608895</v>
      </c>
      <c r="B3998" s="10">
        <v>42234</v>
      </c>
      <c r="C3998" s="11" t="s">
        <v>502</v>
      </c>
      <c r="D3998" s="11" t="s">
        <v>141</v>
      </c>
      <c r="E3998" s="11" t="s">
        <v>4</v>
      </c>
      <c r="F3998" s="11" t="s">
        <v>5</v>
      </c>
      <c r="G3998" s="11" t="s">
        <v>1007</v>
      </c>
      <c r="H3998" s="11" t="s">
        <v>39</v>
      </c>
      <c r="I3998" s="11" t="s">
        <v>1016</v>
      </c>
      <c r="J3998" s="11" t="s">
        <v>1041</v>
      </c>
      <c r="K3998" s="11" t="s">
        <v>1261</v>
      </c>
      <c r="L3998" s="11" t="s">
        <v>1265</v>
      </c>
      <c r="M3998" s="11" t="s">
        <v>1272</v>
      </c>
      <c r="N3998" s="10">
        <v>42236</v>
      </c>
      <c r="O3998" s="12">
        <v>245</v>
      </c>
      <c r="P3998" s="12">
        <v>389</v>
      </c>
      <c r="Q3998" s="12">
        <v>144</v>
      </c>
      <c r="R3998" s="11">
        <v>47</v>
      </c>
      <c r="S3998" s="12">
        <v>18283</v>
      </c>
      <c r="T3998" s="13">
        <v>0</v>
      </c>
      <c r="U3998" s="12">
        <v>0</v>
      </c>
      <c r="V3998" s="12">
        <v>18283</v>
      </c>
      <c r="W3998" s="12">
        <v>701</v>
      </c>
      <c r="X3998" s="12">
        <v>9821</v>
      </c>
      <c r="Y3998" s="14">
        <f>+DAY('TABLA PRINCIPAL'!$B3998)</f>
        <v>18</v>
      </c>
      <c r="Z3998" s="14">
        <f>+MONTH('TABLA PRINCIPAL'!$B3998)</f>
        <v>8</v>
      </c>
      <c r="AA3998" s="14">
        <f>+YEAR('TABLA PRINCIPAL'!$B3998)</f>
        <v>2015</v>
      </c>
      <c r="AB3998" s="22" t="str">
        <f>+IF(Ventas_Oficina[[#This Row],[Total del pedido]]&gt;=100000,"SI","NO")</f>
        <v>NO</v>
      </c>
      <c r="AC3998" s="22" t="str">
        <f>+_xlfn.XLOOKUP(Ventas_Oficina[[#This Row],[Nº de artículo]],AUXILIAR!A3996:A8917,AUXILIAR!D3996:D8917,"Error",0)</f>
        <v>Enviado a tiempo</v>
      </c>
      <c r="AD3998" s="22" t="str">
        <f>+IF(AND(Ventas_Oficina[[#This Row],[Total]]&gt;75000,Ventas_Oficina[[#This Row],[Envio a tiempo]]="Enviado a tiempo"),"Buena Venta","Venta Mala")</f>
        <v>Venta Mala</v>
      </c>
    </row>
    <row r="3999" spans="1:30" x14ac:dyDescent="0.25">
      <c r="A3999" s="25">
        <v>1609260</v>
      </c>
      <c r="B3999" s="5">
        <v>42443</v>
      </c>
      <c r="C3999" s="6" t="s">
        <v>664</v>
      </c>
      <c r="D3999" s="6" t="s">
        <v>76</v>
      </c>
      <c r="E3999" s="6" t="s">
        <v>4</v>
      </c>
      <c r="F3999" s="6" t="s">
        <v>5</v>
      </c>
      <c r="G3999" s="6" t="s">
        <v>1007</v>
      </c>
      <c r="H3999" s="6" t="s">
        <v>17</v>
      </c>
      <c r="I3999" s="6" t="s">
        <v>1016</v>
      </c>
      <c r="J3999" s="6" t="s">
        <v>1132</v>
      </c>
      <c r="K3999" s="6" t="s">
        <v>1261</v>
      </c>
      <c r="L3999" s="6" t="s">
        <v>1265</v>
      </c>
      <c r="M3999" s="6" t="s">
        <v>1272</v>
      </c>
      <c r="N3999" s="5">
        <v>42447</v>
      </c>
      <c r="O3999" s="7">
        <v>6240</v>
      </c>
      <c r="P3999" s="7">
        <v>15599</v>
      </c>
      <c r="Q3999" s="7">
        <v>9359</v>
      </c>
      <c r="R3999" s="6">
        <v>11</v>
      </c>
      <c r="S3999" s="7">
        <v>171589</v>
      </c>
      <c r="T3999" s="8">
        <v>0.02</v>
      </c>
      <c r="U3999" s="7">
        <v>3431.78</v>
      </c>
      <c r="V3999" s="7">
        <v>168157.22</v>
      </c>
      <c r="W3999" s="7">
        <v>808</v>
      </c>
      <c r="X3999" s="7">
        <v>379620</v>
      </c>
      <c r="Y3999" s="9">
        <f>+DAY('TABLA PRINCIPAL'!$B3999)</f>
        <v>14</v>
      </c>
      <c r="Z3999" s="9">
        <f>+MONTH('TABLA PRINCIPAL'!$B3999)</f>
        <v>3</v>
      </c>
      <c r="AA3999" s="9">
        <f>+YEAR('TABLA PRINCIPAL'!$B3999)</f>
        <v>2016</v>
      </c>
      <c r="AB3999" s="22" t="str">
        <f>+IF(Ventas_Oficina[[#This Row],[Total del pedido]]&gt;=100000,"SI","NO")</f>
        <v>SI</v>
      </c>
      <c r="AC3999" s="22" t="str">
        <f>+_xlfn.XLOOKUP(Ventas_Oficina[[#This Row],[Nº de artículo]],AUXILIAR!A3997:A8918,AUXILIAR!D3997:D8918,"Error",0)</f>
        <v>Enviado a tiempo</v>
      </c>
      <c r="AD3999" s="22" t="str">
        <f>+IF(AND(Ventas_Oficina[[#This Row],[Total]]&gt;75000,Ventas_Oficina[[#This Row],[Envio a tiempo]]="Enviado a tiempo"),"Buena Venta","Venta Mala")</f>
        <v>Buena Venta</v>
      </c>
    </row>
    <row r="4000" spans="1:30" x14ac:dyDescent="0.25">
      <c r="A4000" s="26">
        <v>1609260</v>
      </c>
      <c r="B4000" s="10">
        <v>42419</v>
      </c>
      <c r="C4000" s="11" t="s">
        <v>228</v>
      </c>
      <c r="D4000" s="11" t="s">
        <v>189</v>
      </c>
      <c r="E4000" s="11" t="s">
        <v>4</v>
      </c>
      <c r="F4000" s="11" t="s">
        <v>5</v>
      </c>
      <c r="G4000" s="11" t="s">
        <v>1008</v>
      </c>
      <c r="H4000" s="11" t="s">
        <v>121</v>
      </c>
      <c r="I4000" s="11" t="s">
        <v>1016</v>
      </c>
      <c r="J4000" s="11" t="s">
        <v>1026</v>
      </c>
      <c r="K4000" s="11" t="s">
        <v>1261</v>
      </c>
      <c r="L4000" s="11" t="s">
        <v>1267</v>
      </c>
      <c r="M4000" s="11" t="s">
        <v>1272</v>
      </c>
      <c r="N4000" s="10">
        <v>42420</v>
      </c>
      <c r="O4000" s="12">
        <v>239</v>
      </c>
      <c r="P4000" s="12">
        <v>426</v>
      </c>
      <c r="Q4000" s="12">
        <v>187</v>
      </c>
      <c r="R4000" s="11">
        <v>44</v>
      </c>
      <c r="S4000" s="12">
        <v>18744</v>
      </c>
      <c r="T4000" s="13">
        <v>7.0000000000000007E-2</v>
      </c>
      <c r="U4000" s="12">
        <v>1312.0800000000002</v>
      </c>
      <c r="V4000" s="12">
        <v>17431.919999999998</v>
      </c>
      <c r="W4000" s="12">
        <v>120</v>
      </c>
      <c r="X4000" s="12">
        <v>2229</v>
      </c>
      <c r="Y4000" s="14">
        <f>+DAY('TABLA PRINCIPAL'!$B4000)</f>
        <v>19</v>
      </c>
      <c r="Z4000" s="14">
        <f>+MONTH('TABLA PRINCIPAL'!$B4000)</f>
        <v>2</v>
      </c>
      <c r="AA4000" s="14">
        <f>+YEAR('TABLA PRINCIPAL'!$B4000)</f>
        <v>2016</v>
      </c>
      <c r="AB4000" s="22" t="str">
        <f>+IF(Ventas_Oficina[[#This Row],[Total del pedido]]&gt;=100000,"SI","NO")</f>
        <v>NO</v>
      </c>
      <c r="AC4000" s="22" t="str">
        <f>+_xlfn.XLOOKUP(Ventas_Oficina[[#This Row],[Nº de artículo]],AUXILIAR!A3998:A8919,AUXILIAR!D3998:D8919,"Error",0)</f>
        <v>Enviado a tiempo</v>
      </c>
      <c r="AD4000" s="22" t="str">
        <f>+IF(AND(Ventas_Oficina[[#This Row],[Total]]&gt;75000,Ventas_Oficina[[#This Row],[Envio a tiempo]]="Enviado a tiempo"),"Buena Venta","Venta Mala")</f>
        <v>Venta Mala</v>
      </c>
    </row>
    <row r="4001" spans="1:30" x14ac:dyDescent="0.25">
      <c r="A4001" s="25">
        <v>1609260</v>
      </c>
      <c r="B4001" s="5">
        <v>41460</v>
      </c>
      <c r="C4001" s="6" t="s">
        <v>306</v>
      </c>
      <c r="D4001" s="6" t="s">
        <v>29</v>
      </c>
      <c r="E4001" s="6" t="s">
        <v>12</v>
      </c>
      <c r="F4001" s="6" t="s">
        <v>13</v>
      </c>
      <c r="G4001" s="6" t="s">
        <v>1009</v>
      </c>
      <c r="H4001" s="6" t="s">
        <v>14</v>
      </c>
      <c r="I4001" s="6" t="s">
        <v>1014</v>
      </c>
      <c r="J4001" s="6" t="s">
        <v>1079</v>
      </c>
      <c r="K4001" s="6" t="s">
        <v>1261</v>
      </c>
      <c r="L4001" s="6" t="s">
        <v>1267</v>
      </c>
      <c r="M4001" s="6" t="s">
        <v>1272</v>
      </c>
      <c r="N4001" s="5">
        <v>41462</v>
      </c>
      <c r="O4001" s="7">
        <v>5452</v>
      </c>
      <c r="P4001" s="7">
        <v>10097</v>
      </c>
      <c r="Q4001" s="7">
        <v>4645</v>
      </c>
      <c r="R4001" s="6">
        <v>14</v>
      </c>
      <c r="S4001" s="7">
        <v>141358</v>
      </c>
      <c r="T4001" s="8">
        <v>0.09</v>
      </c>
      <c r="U4001" s="7">
        <v>12722.22</v>
      </c>
      <c r="V4001" s="7">
        <v>128635.78</v>
      </c>
      <c r="W4001" s="7">
        <v>718</v>
      </c>
      <c r="X4001" s="7">
        <v>295460</v>
      </c>
      <c r="Y4001" s="9">
        <f>+DAY('TABLA PRINCIPAL'!$B4001)</f>
        <v>5</v>
      </c>
      <c r="Z4001" s="9">
        <f>+MONTH('TABLA PRINCIPAL'!$B4001)</f>
        <v>7</v>
      </c>
      <c r="AA4001" s="9">
        <f>+YEAR('TABLA PRINCIPAL'!$B4001)</f>
        <v>2013</v>
      </c>
      <c r="AB4001" s="22" t="str">
        <f>+IF(Ventas_Oficina[[#This Row],[Total del pedido]]&gt;=100000,"SI","NO")</f>
        <v>SI</v>
      </c>
      <c r="AC4001" s="22" t="str">
        <f>+_xlfn.XLOOKUP(Ventas_Oficina[[#This Row],[Nº de artículo]],AUXILIAR!A3999:A8920,AUXILIAR!D3999:D8920,"Error",0)</f>
        <v>No enviado a tiempo</v>
      </c>
      <c r="AD4001" s="22" t="str">
        <f>+IF(AND(Ventas_Oficina[[#This Row],[Total]]&gt;75000,Ventas_Oficina[[#This Row],[Envio a tiempo]]="Enviado a tiempo"),"Buena Venta","Venta Mala")</f>
        <v>Venta Mala</v>
      </c>
    </row>
    <row r="4002" spans="1:30" x14ac:dyDescent="0.25">
      <c r="A4002" s="26">
        <v>1609260</v>
      </c>
      <c r="B4002" s="10">
        <v>42429</v>
      </c>
      <c r="C4002" s="11" t="s">
        <v>909</v>
      </c>
      <c r="D4002" s="11" t="s">
        <v>19</v>
      </c>
      <c r="E4002" s="11" t="s">
        <v>4</v>
      </c>
      <c r="F4002" s="11" t="s">
        <v>5</v>
      </c>
      <c r="G4002" s="11" t="s">
        <v>1009</v>
      </c>
      <c r="H4002" s="11" t="s">
        <v>6</v>
      </c>
      <c r="I4002" s="11" t="s">
        <v>1013</v>
      </c>
      <c r="J4002" s="11" t="s">
        <v>1058</v>
      </c>
      <c r="K4002" s="11" t="s">
        <v>1261</v>
      </c>
      <c r="L4002" s="11" t="s">
        <v>1265</v>
      </c>
      <c r="M4002" s="11" t="s">
        <v>1273</v>
      </c>
      <c r="N4002" s="10">
        <v>42429</v>
      </c>
      <c r="O4002" s="12">
        <v>87</v>
      </c>
      <c r="P4002" s="12">
        <v>181</v>
      </c>
      <c r="Q4002" s="12">
        <v>94</v>
      </c>
      <c r="R4002" s="11">
        <v>20</v>
      </c>
      <c r="S4002" s="12">
        <v>3620</v>
      </c>
      <c r="T4002" s="13">
        <v>0.01</v>
      </c>
      <c r="U4002" s="12">
        <v>36.200000000000003</v>
      </c>
      <c r="V4002" s="12">
        <v>3583.8</v>
      </c>
      <c r="W4002" s="12">
        <v>75</v>
      </c>
      <c r="X4002" s="12">
        <v>2295</v>
      </c>
      <c r="Y4002" s="14">
        <f>+DAY('TABLA PRINCIPAL'!$B4002)</f>
        <v>29</v>
      </c>
      <c r="Z4002" s="14">
        <f>+MONTH('TABLA PRINCIPAL'!$B4002)</f>
        <v>2</v>
      </c>
      <c r="AA4002" s="14">
        <f>+YEAR('TABLA PRINCIPAL'!$B4002)</f>
        <v>2016</v>
      </c>
      <c r="AB4002" s="22" t="str">
        <f>+IF(Ventas_Oficina[[#This Row],[Total del pedido]]&gt;=100000,"SI","NO")</f>
        <v>NO</v>
      </c>
      <c r="AC4002" s="22" t="str">
        <f>+_xlfn.XLOOKUP(Ventas_Oficina[[#This Row],[Nº de artículo]],AUXILIAR!A4000:A8921,AUXILIAR!D4000:D8921,"Error",0)</f>
        <v>Enviado a tiempo</v>
      </c>
      <c r="AD4002" s="22" t="str">
        <f>+IF(AND(Ventas_Oficina[[#This Row],[Total]]&gt;75000,Ventas_Oficina[[#This Row],[Envio a tiempo]]="Enviado a tiempo"),"Buena Venta","Venta Mala")</f>
        <v>Venta Mala</v>
      </c>
    </row>
    <row r="4003" spans="1:30" x14ac:dyDescent="0.25">
      <c r="A4003" s="25">
        <v>1609260</v>
      </c>
      <c r="B4003" s="5">
        <v>42513</v>
      </c>
      <c r="C4003" s="6" t="s">
        <v>910</v>
      </c>
      <c r="D4003" s="6" t="s">
        <v>23</v>
      </c>
      <c r="E4003" s="6" t="s">
        <v>4</v>
      </c>
      <c r="F4003" s="6" t="s">
        <v>5</v>
      </c>
      <c r="G4003" s="6" t="s">
        <v>1007</v>
      </c>
      <c r="H4003" s="6" t="s">
        <v>24</v>
      </c>
      <c r="I4003" s="6" t="s">
        <v>1012</v>
      </c>
      <c r="J4003" s="6" t="s">
        <v>1026</v>
      </c>
      <c r="K4003" s="6" t="s">
        <v>1261</v>
      </c>
      <c r="L4003" s="6" t="s">
        <v>1265</v>
      </c>
      <c r="M4003" s="6" t="s">
        <v>1272</v>
      </c>
      <c r="N4003" s="5">
        <v>42514</v>
      </c>
      <c r="O4003" s="7">
        <v>239</v>
      </c>
      <c r="P4003" s="7">
        <v>426</v>
      </c>
      <c r="Q4003" s="7">
        <v>187</v>
      </c>
      <c r="R4003" s="6">
        <v>23</v>
      </c>
      <c r="S4003" s="7">
        <v>9798</v>
      </c>
      <c r="T4003" s="8">
        <v>0.02</v>
      </c>
      <c r="U4003" s="7">
        <v>195.96</v>
      </c>
      <c r="V4003" s="7">
        <v>9602.0400000000009</v>
      </c>
      <c r="W4003" s="7">
        <v>120</v>
      </c>
      <c r="X4003" s="7">
        <v>2229</v>
      </c>
      <c r="Y4003" s="9">
        <f>+DAY('TABLA PRINCIPAL'!$B4003)</f>
        <v>23</v>
      </c>
      <c r="Z4003" s="9">
        <f>+MONTH('TABLA PRINCIPAL'!$B4003)</f>
        <v>5</v>
      </c>
      <c r="AA4003" s="9">
        <f>+YEAR('TABLA PRINCIPAL'!$B4003)</f>
        <v>2016</v>
      </c>
      <c r="AB4003" s="22" t="str">
        <f>+IF(Ventas_Oficina[[#This Row],[Total del pedido]]&gt;=100000,"SI","NO")</f>
        <v>NO</v>
      </c>
      <c r="AC4003" s="22" t="str">
        <f>+_xlfn.XLOOKUP(Ventas_Oficina[[#This Row],[Nº de artículo]],AUXILIAR!A4001:A8922,AUXILIAR!D4001:D8922,"Error",0)</f>
        <v>No enviado a tiempo</v>
      </c>
      <c r="AD4003" s="22" t="str">
        <f>+IF(AND(Ventas_Oficina[[#This Row],[Total]]&gt;75000,Ventas_Oficina[[#This Row],[Envio a tiempo]]="Enviado a tiempo"),"Buena Venta","Venta Mala")</f>
        <v>Venta Mala</v>
      </c>
    </row>
    <row r="4004" spans="1:30" x14ac:dyDescent="0.25">
      <c r="A4004" s="26">
        <v>1609260</v>
      </c>
      <c r="B4004" s="10">
        <v>42513</v>
      </c>
      <c r="C4004" s="11" t="s">
        <v>910</v>
      </c>
      <c r="D4004" s="11" t="s">
        <v>199</v>
      </c>
      <c r="E4004" s="11" t="s">
        <v>4</v>
      </c>
      <c r="F4004" s="11" t="s">
        <v>5</v>
      </c>
      <c r="G4004" s="11" t="s">
        <v>1009</v>
      </c>
      <c r="H4004" s="11" t="s">
        <v>24</v>
      </c>
      <c r="I4004" s="11" t="s">
        <v>1012</v>
      </c>
      <c r="J4004" s="11" t="s">
        <v>1026</v>
      </c>
      <c r="K4004" s="11" t="s">
        <v>1261</v>
      </c>
      <c r="L4004" s="11" t="s">
        <v>1267</v>
      </c>
      <c r="M4004" s="11" t="s">
        <v>1272</v>
      </c>
      <c r="N4004" s="10">
        <v>42514</v>
      </c>
      <c r="O4004" s="12">
        <v>239</v>
      </c>
      <c r="P4004" s="12">
        <v>426</v>
      </c>
      <c r="Q4004" s="12">
        <v>187</v>
      </c>
      <c r="R4004" s="11">
        <v>43</v>
      </c>
      <c r="S4004" s="12">
        <v>18318</v>
      </c>
      <c r="T4004" s="13">
        <v>0.01</v>
      </c>
      <c r="U4004" s="12">
        <v>183.18</v>
      </c>
      <c r="V4004" s="12">
        <v>18134.82</v>
      </c>
      <c r="W4004" s="12">
        <v>120</v>
      </c>
      <c r="X4004" s="12">
        <v>2229</v>
      </c>
      <c r="Y4004" s="14">
        <f>+DAY('TABLA PRINCIPAL'!$B4004)</f>
        <v>23</v>
      </c>
      <c r="Z4004" s="14">
        <f>+MONTH('TABLA PRINCIPAL'!$B4004)</f>
        <v>5</v>
      </c>
      <c r="AA4004" s="14">
        <f>+YEAR('TABLA PRINCIPAL'!$B4004)</f>
        <v>2016</v>
      </c>
      <c r="AB4004" s="22" t="str">
        <f>+IF(Ventas_Oficina[[#This Row],[Total del pedido]]&gt;=100000,"SI","NO")</f>
        <v>NO</v>
      </c>
      <c r="AC4004" s="22" t="str">
        <f>+_xlfn.XLOOKUP(Ventas_Oficina[[#This Row],[Nº de artículo]],AUXILIAR!A4002:A8923,AUXILIAR!D4002:D8923,"Error",0)</f>
        <v>No enviado a tiempo</v>
      </c>
      <c r="AD4004" s="22" t="str">
        <f>+IF(AND(Ventas_Oficina[[#This Row],[Total]]&gt;75000,Ventas_Oficina[[#This Row],[Envio a tiempo]]="Enviado a tiempo"),"Buena Venta","Venta Mala")</f>
        <v>Venta Mala</v>
      </c>
    </row>
    <row r="4005" spans="1:30" x14ac:dyDescent="0.25">
      <c r="A4005" s="25">
        <v>1609260</v>
      </c>
      <c r="B4005" s="5">
        <v>42705</v>
      </c>
      <c r="C4005" s="6" t="s">
        <v>390</v>
      </c>
      <c r="D4005" s="6" t="s">
        <v>160</v>
      </c>
      <c r="E4005" s="6" t="s">
        <v>4</v>
      </c>
      <c r="F4005" s="6" t="s">
        <v>5</v>
      </c>
      <c r="G4005" s="6" t="s">
        <v>1007</v>
      </c>
      <c r="H4005" s="6" t="s">
        <v>53</v>
      </c>
      <c r="I4005" s="6" t="s">
        <v>1016</v>
      </c>
      <c r="J4005" s="6" t="s">
        <v>1101</v>
      </c>
      <c r="K4005" s="6" t="s">
        <v>1262</v>
      </c>
      <c r="L4005" s="6" t="s">
        <v>1265</v>
      </c>
      <c r="M4005" s="6" t="s">
        <v>1272</v>
      </c>
      <c r="N4005" s="5">
        <v>42706</v>
      </c>
      <c r="O4005" s="7">
        <v>27899</v>
      </c>
      <c r="P4005" s="7">
        <v>44999</v>
      </c>
      <c r="Q4005" s="7">
        <v>17100</v>
      </c>
      <c r="R4005" s="6">
        <v>48</v>
      </c>
      <c r="S4005" s="7">
        <v>2159952</v>
      </c>
      <c r="T4005" s="8">
        <v>0.02</v>
      </c>
      <c r="U4005" s="7">
        <v>43199.040000000001</v>
      </c>
      <c r="V4005" s="7">
        <v>2116752.96</v>
      </c>
      <c r="W4005" s="7">
        <v>4900</v>
      </c>
      <c r="X4005" s="7">
        <v>359483</v>
      </c>
      <c r="Y4005" s="9">
        <f>+DAY('TABLA PRINCIPAL'!$B4005)</f>
        <v>1</v>
      </c>
      <c r="Z4005" s="9">
        <f>+MONTH('TABLA PRINCIPAL'!$B4005)</f>
        <v>12</v>
      </c>
      <c r="AA4005" s="9">
        <f>+YEAR('TABLA PRINCIPAL'!$B4005)</f>
        <v>2016</v>
      </c>
      <c r="AB4005" s="22" t="str">
        <f>+IF(Ventas_Oficina[[#This Row],[Total del pedido]]&gt;=100000,"SI","NO")</f>
        <v>SI</v>
      </c>
      <c r="AC4005" s="22" t="str">
        <f>+_xlfn.XLOOKUP(Ventas_Oficina[[#This Row],[Nº de artículo]],AUXILIAR!A4003:A8924,AUXILIAR!D4003:D8924,"Error",0)</f>
        <v>No enviado a tiempo</v>
      </c>
      <c r="AD4005" s="22" t="str">
        <f>+IF(AND(Ventas_Oficina[[#This Row],[Total]]&gt;75000,Ventas_Oficina[[#This Row],[Envio a tiempo]]="Enviado a tiempo"),"Buena Venta","Venta Mala")</f>
        <v>Venta Mala</v>
      </c>
    </row>
    <row r="4006" spans="1:30" x14ac:dyDescent="0.25">
      <c r="A4006" s="26">
        <v>1609260</v>
      </c>
      <c r="B4006" s="10">
        <v>41894</v>
      </c>
      <c r="C4006" s="11" t="s">
        <v>61</v>
      </c>
      <c r="D4006" s="11" t="s">
        <v>62</v>
      </c>
      <c r="E4006" s="11" t="s">
        <v>4</v>
      </c>
      <c r="F4006" s="11" t="s">
        <v>5</v>
      </c>
      <c r="G4006" s="11" t="s">
        <v>1007</v>
      </c>
      <c r="H4006" s="11" t="s">
        <v>27</v>
      </c>
      <c r="I4006" s="11" t="s">
        <v>1013</v>
      </c>
      <c r="J4006" s="11" t="s">
        <v>1101</v>
      </c>
      <c r="K4006" s="11" t="s">
        <v>1261</v>
      </c>
      <c r="L4006" s="11" t="s">
        <v>1265</v>
      </c>
      <c r="M4006" s="11" t="s">
        <v>1272</v>
      </c>
      <c r="N4006" s="10">
        <v>41895</v>
      </c>
      <c r="O4006" s="12">
        <v>27899</v>
      </c>
      <c r="P4006" s="12">
        <v>44999</v>
      </c>
      <c r="Q4006" s="12">
        <v>17100</v>
      </c>
      <c r="R4006" s="11">
        <v>37</v>
      </c>
      <c r="S4006" s="12">
        <v>1664963</v>
      </c>
      <c r="T4006" s="13">
        <v>0.01</v>
      </c>
      <c r="U4006" s="12">
        <v>16649.63</v>
      </c>
      <c r="V4006" s="12">
        <v>1648313.37</v>
      </c>
      <c r="W4006" s="12">
        <v>4900</v>
      </c>
      <c r="X4006" s="12">
        <v>103232</v>
      </c>
      <c r="Y4006" s="14">
        <f>+DAY('TABLA PRINCIPAL'!$B4006)</f>
        <v>12</v>
      </c>
      <c r="Z4006" s="14">
        <f>+MONTH('TABLA PRINCIPAL'!$B4006)</f>
        <v>9</v>
      </c>
      <c r="AA4006" s="14">
        <f>+YEAR('TABLA PRINCIPAL'!$B4006)</f>
        <v>2014</v>
      </c>
      <c r="AB4006" s="22" t="str">
        <f>+IF(Ventas_Oficina[[#This Row],[Total del pedido]]&gt;=100000,"SI","NO")</f>
        <v>SI</v>
      </c>
      <c r="AC4006" s="22" t="str">
        <f>+_xlfn.XLOOKUP(Ventas_Oficina[[#This Row],[Nº de artículo]],AUXILIAR!A4004:A8925,AUXILIAR!D4004:D8925,"Error",0)</f>
        <v>No enviado a tiempo</v>
      </c>
      <c r="AD4006" s="22" t="str">
        <f>+IF(AND(Ventas_Oficina[[#This Row],[Total]]&gt;75000,Ventas_Oficina[[#This Row],[Envio a tiempo]]="Enviado a tiempo"),"Buena Venta","Venta Mala")</f>
        <v>Venta Mala</v>
      </c>
    </row>
    <row r="4007" spans="1:30" x14ac:dyDescent="0.25">
      <c r="A4007" s="25">
        <v>1610356</v>
      </c>
      <c r="B4007" s="5">
        <v>42465</v>
      </c>
      <c r="C4007" s="6" t="s">
        <v>718</v>
      </c>
      <c r="D4007" s="6" t="s">
        <v>71</v>
      </c>
      <c r="E4007" s="6" t="s">
        <v>4</v>
      </c>
      <c r="F4007" s="6" t="s">
        <v>5</v>
      </c>
      <c r="G4007" s="6" t="s">
        <v>1009</v>
      </c>
      <c r="H4007" s="6" t="s">
        <v>17</v>
      </c>
      <c r="I4007" s="6" t="s">
        <v>1013</v>
      </c>
      <c r="J4007" s="6" t="s">
        <v>1047</v>
      </c>
      <c r="K4007" s="6" t="s">
        <v>1261</v>
      </c>
      <c r="L4007" s="6" t="s">
        <v>1267</v>
      </c>
      <c r="M4007" s="6" t="s">
        <v>1272</v>
      </c>
      <c r="N4007" s="5">
        <v>42471</v>
      </c>
      <c r="O4007" s="7">
        <v>2156</v>
      </c>
      <c r="P4007" s="7">
        <v>3594</v>
      </c>
      <c r="Q4007" s="7">
        <v>1438</v>
      </c>
      <c r="R4007" s="6">
        <v>10</v>
      </c>
      <c r="S4007" s="7">
        <v>35940</v>
      </c>
      <c r="T4007" s="8">
        <v>0.01</v>
      </c>
      <c r="U4007" s="7">
        <v>359.40000000000003</v>
      </c>
      <c r="V4007" s="7">
        <v>35580.6</v>
      </c>
      <c r="W4007" s="7">
        <v>666</v>
      </c>
      <c r="X4007" s="7">
        <v>160528</v>
      </c>
      <c r="Y4007" s="9">
        <f>+DAY('TABLA PRINCIPAL'!$B4007)</f>
        <v>5</v>
      </c>
      <c r="Z4007" s="9">
        <f>+MONTH('TABLA PRINCIPAL'!$B4007)</f>
        <v>4</v>
      </c>
      <c r="AA4007" s="9">
        <f>+YEAR('TABLA PRINCIPAL'!$B4007)</f>
        <v>2016</v>
      </c>
      <c r="AB4007" s="22" t="str">
        <f>+IF(Ventas_Oficina[[#This Row],[Total del pedido]]&gt;=100000,"SI","NO")</f>
        <v>NO</v>
      </c>
      <c r="AC4007" s="22" t="str">
        <f>+_xlfn.XLOOKUP(Ventas_Oficina[[#This Row],[Nº de artículo]],AUXILIAR!A4005:A8926,AUXILIAR!D4005:D8926,"Error",0)</f>
        <v>Enviado a tiempo</v>
      </c>
      <c r="AD4007" s="22" t="str">
        <f>+IF(AND(Ventas_Oficina[[#This Row],[Total]]&gt;75000,Ventas_Oficina[[#This Row],[Envio a tiempo]]="Enviado a tiempo"),"Buena Venta","Venta Mala")</f>
        <v>Buena Venta</v>
      </c>
    </row>
    <row r="4008" spans="1:30" x14ac:dyDescent="0.25">
      <c r="A4008" s="26">
        <v>1610356</v>
      </c>
      <c r="B4008" s="10">
        <v>42292</v>
      </c>
      <c r="C4008" s="11" t="s">
        <v>605</v>
      </c>
      <c r="D4008" s="11" t="s">
        <v>48</v>
      </c>
      <c r="E4008" s="11" t="s">
        <v>4</v>
      </c>
      <c r="F4008" s="11" t="s">
        <v>5</v>
      </c>
      <c r="G4008" s="11" t="s">
        <v>1010</v>
      </c>
      <c r="H4008" s="11" t="s">
        <v>34</v>
      </c>
      <c r="I4008" s="11" t="s">
        <v>1015</v>
      </c>
      <c r="J4008" s="11" t="s">
        <v>1078</v>
      </c>
      <c r="K4008" s="11" t="s">
        <v>1261</v>
      </c>
      <c r="L4008" s="11" t="s">
        <v>1267</v>
      </c>
      <c r="M4008" s="11" t="s">
        <v>1272</v>
      </c>
      <c r="N4008" s="10">
        <v>42296</v>
      </c>
      <c r="O4008" s="12">
        <v>119</v>
      </c>
      <c r="P4008" s="12">
        <v>198</v>
      </c>
      <c r="Q4008" s="12">
        <v>79</v>
      </c>
      <c r="R4008" s="11">
        <v>48</v>
      </c>
      <c r="S4008" s="12">
        <v>9504</v>
      </c>
      <c r="T4008" s="13">
        <v>0.01</v>
      </c>
      <c r="U4008" s="12">
        <v>95.04</v>
      </c>
      <c r="V4008" s="12">
        <v>9408.9599999999991</v>
      </c>
      <c r="W4008" s="12">
        <v>477</v>
      </c>
      <c r="X4008" s="12">
        <v>6560</v>
      </c>
      <c r="Y4008" s="14">
        <f>+DAY('TABLA PRINCIPAL'!$B4008)</f>
        <v>15</v>
      </c>
      <c r="Z4008" s="14">
        <f>+MONTH('TABLA PRINCIPAL'!$B4008)</f>
        <v>10</v>
      </c>
      <c r="AA4008" s="14">
        <f>+YEAR('TABLA PRINCIPAL'!$B4008)</f>
        <v>2015</v>
      </c>
      <c r="AB4008" s="22" t="str">
        <f>+IF(Ventas_Oficina[[#This Row],[Total del pedido]]&gt;=100000,"SI","NO")</f>
        <v>NO</v>
      </c>
      <c r="AC4008" s="22" t="str">
        <f>+_xlfn.XLOOKUP(Ventas_Oficina[[#This Row],[Nº de artículo]],AUXILIAR!A4006:A8927,AUXILIAR!D4006:D8927,"Error",0)</f>
        <v>Enviado a tiempo</v>
      </c>
      <c r="AD4008" s="22" t="str">
        <f>+IF(AND(Ventas_Oficina[[#This Row],[Total]]&gt;75000,Ventas_Oficina[[#This Row],[Envio a tiempo]]="Enviado a tiempo"),"Buena Venta","Venta Mala")</f>
        <v>Venta Mala</v>
      </c>
    </row>
    <row r="4009" spans="1:30" x14ac:dyDescent="0.25">
      <c r="A4009" s="25">
        <v>1610356</v>
      </c>
      <c r="B4009" s="5">
        <v>42714</v>
      </c>
      <c r="C4009" s="6" t="s">
        <v>315</v>
      </c>
      <c r="D4009" s="6" t="s">
        <v>3</v>
      </c>
      <c r="E4009" s="6" t="s">
        <v>4</v>
      </c>
      <c r="F4009" s="6" t="s">
        <v>5</v>
      </c>
      <c r="G4009" s="6" t="s">
        <v>1008</v>
      </c>
      <c r="H4009" s="6" t="s">
        <v>6</v>
      </c>
      <c r="I4009" s="6" t="s">
        <v>1013</v>
      </c>
      <c r="J4009" s="6" t="s">
        <v>1133</v>
      </c>
      <c r="K4009" s="6" t="s">
        <v>1261</v>
      </c>
      <c r="L4009" s="6" t="s">
        <v>1267</v>
      </c>
      <c r="M4009" s="6" t="s">
        <v>1273</v>
      </c>
      <c r="N4009" s="5">
        <v>42719</v>
      </c>
      <c r="O4009" s="7">
        <v>176</v>
      </c>
      <c r="P4009" s="7">
        <v>294</v>
      </c>
      <c r="Q4009" s="7">
        <v>118</v>
      </c>
      <c r="R4009" s="6">
        <v>3</v>
      </c>
      <c r="S4009" s="7">
        <v>882</v>
      </c>
      <c r="T4009" s="8">
        <v>0.01</v>
      </c>
      <c r="U4009" s="7">
        <v>8.82</v>
      </c>
      <c r="V4009" s="7">
        <v>873.18</v>
      </c>
      <c r="W4009" s="7">
        <v>81</v>
      </c>
      <c r="X4009" s="7">
        <v>5933</v>
      </c>
      <c r="Y4009" s="9">
        <f>+DAY('TABLA PRINCIPAL'!$B4009)</f>
        <v>10</v>
      </c>
      <c r="Z4009" s="9">
        <f>+MONTH('TABLA PRINCIPAL'!$B4009)</f>
        <v>12</v>
      </c>
      <c r="AA4009" s="9">
        <f>+YEAR('TABLA PRINCIPAL'!$B4009)</f>
        <v>2016</v>
      </c>
      <c r="AB4009" s="22" t="str">
        <f>+IF(Ventas_Oficina[[#This Row],[Total del pedido]]&gt;=100000,"SI","NO")</f>
        <v>NO</v>
      </c>
      <c r="AC4009" s="22" t="str">
        <f>+_xlfn.XLOOKUP(Ventas_Oficina[[#This Row],[Nº de artículo]],AUXILIAR!A4007:A8928,AUXILIAR!D4007:D8928,"Error",0)</f>
        <v>Enviado a tiempo</v>
      </c>
      <c r="AD4009" s="22" t="str">
        <f>+IF(AND(Ventas_Oficina[[#This Row],[Total]]&gt;75000,Ventas_Oficina[[#This Row],[Envio a tiempo]]="Enviado a tiempo"),"Buena Venta","Venta Mala")</f>
        <v>Venta Mala</v>
      </c>
    </row>
    <row r="4010" spans="1:30" x14ac:dyDescent="0.25">
      <c r="A4010" s="26">
        <v>1610356</v>
      </c>
      <c r="B4010" s="10">
        <v>42347</v>
      </c>
      <c r="C4010" s="11" t="s">
        <v>911</v>
      </c>
      <c r="D4010" s="11" t="s">
        <v>81</v>
      </c>
      <c r="E4010" s="11" t="s">
        <v>4</v>
      </c>
      <c r="F4010" s="11" t="s">
        <v>5</v>
      </c>
      <c r="G4010" s="11" t="s">
        <v>1008</v>
      </c>
      <c r="H4010" s="11" t="s">
        <v>34</v>
      </c>
      <c r="I4010" s="11" t="s">
        <v>1016</v>
      </c>
      <c r="J4010" s="11" t="s">
        <v>1133</v>
      </c>
      <c r="K4010" s="11" t="s">
        <v>1262</v>
      </c>
      <c r="L4010" s="11" t="s">
        <v>1266</v>
      </c>
      <c r="M4010" s="11" t="s">
        <v>1272</v>
      </c>
      <c r="N4010" s="10">
        <v>42348</v>
      </c>
      <c r="O4010" s="12">
        <v>176</v>
      </c>
      <c r="P4010" s="12">
        <v>294</v>
      </c>
      <c r="Q4010" s="12">
        <v>118</v>
      </c>
      <c r="R4010" s="11">
        <v>35</v>
      </c>
      <c r="S4010" s="12">
        <v>10290</v>
      </c>
      <c r="T4010" s="13">
        <v>0</v>
      </c>
      <c r="U4010" s="12">
        <v>0</v>
      </c>
      <c r="V4010" s="12">
        <v>10290</v>
      </c>
      <c r="W4010" s="12">
        <v>81</v>
      </c>
      <c r="X4010" s="12">
        <v>6370</v>
      </c>
      <c r="Y4010" s="14">
        <f>+DAY('TABLA PRINCIPAL'!$B4010)</f>
        <v>9</v>
      </c>
      <c r="Z4010" s="14">
        <f>+MONTH('TABLA PRINCIPAL'!$B4010)</f>
        <v>12</v>
      </c>
      <c r="AA4010" s="14">
        <f>+YEAR('TABLA PRINCIPAL'!$B4010)</f>
        <v>2015</v>
      </c>
      <c r="AB4010" s="22" t="str">
        <f>+IF(Ventas_Oficina[[#This Row],[Total del pedido]]&gt;=100000,"SI","NO")</f>
        <v>NO</v>
      </c>
      <c r="AC4010" s="22" t="str">
        <f>+_xlfn.XLOOKUP(Ventas_Oficina[[#This Row],[Nº de artículo]],AUXILIAR!A4008:A8929,AUXILIAR!D4008:D8929,"Error",0)</f>
        <v>Enviado a tiempo</v>
      </c>
      <c r="AD4010" s="22" t="str">
        <f>+IF(AND(Ventas_Oficina[[#This Row],[Total]]&gt;75000,Ventas_Oficina[[#This Row],[Envio a tiempo]]="Enviado a tiempo"),"Buena Venta","Venta Mala")</f>
        <v>Venta Mala</v>
      </c>
    </row>
    <row r="4011" spans="1:30" x14ac:dyDescent="0.25">
      <c r="A4011" s="25">
        <v>1610356</v>
      </c>
      <c r="B4011" s="5">
        <v>42006</v>
      </c>
      <c r="C4011" s="6" t="s">
        <v>259</v>
      </c>
      <c r="D4011" s="6" t="s">
        <v>260</v>
      </c>
      <c r="E4011" s="6" t="s">
        <v>4</v>
      </c>
      <c r="F4011" s="6" t="s">
        <v>5</v>
      </c>
      <c r="G4011" s="6" t="s">
        <v>1008</v>
      </c>
      <c r="H4011" s="6" t="s">
        <v>121</v>
      </c>
      <c r="I4011" s="6" t="s">
        <v>1015</v>
      </c>
      <c r="J4011" s="6" t="s">
        <v>1124</v>
      </c>
      <c r="K4011" s="6" t="s">
        <v>1261</v>
      </c>
      <c r="L4011" s="6" t="s">
        <v>1266</v>
      </c>
      <c r="M4011" s="6" t="s">
        <v>1272</v>
      </c>
      <c r="N4011" s="5">
        <v>42008</v>
      </c>
      <c r="O4011" s="7">
        <v>314</v>
      </c>
      <c r="P4011" s="7">
        <v>491</v>
      </c>
      <c r="Q4011" s="7">
        <v>177</v>
      </c>
      <c r="R4011" s="6">
        <v>50</v>
      </c>
      <c r="S4011" s="7">
        <v>24550</v>
      </c>
      <c r="T4011" s="8">
        <v>0.08</v>
      </c>
      <c r="U4011" s="7">
        <v>1964</v>
      </c>
      <c r="V4011" s="7">
        <v>22586</v>
      </c>
      <c r="W4011" s="7">
        <v>50</v>
      </c>
      <c r="X4011" s="7">
        <v>2636</v>
      </c>
      <c r="Y4011" s="9">
        <f>+DAY('TABLA PRINCIPAL'!$B4011)</f>
        <v>2</v>
      </c>
      <c r="Z4011" s="9">
        <f>+MONTH('TABLA PRINCIPAL'!$B4011)</f>
        <v>1</v>
      </c>
      <c r="AA4011" s="9">
        <f>+YEAR('TABLA PRINCIPAL'!$B4011)</f>
        <v>2015</v>
      </c>
      <c r="AB4011" s="22" t="str">
        <f>+IF(Ventas_Oficina[[#This Row],[Total del pedido]]&gt;=100000,"SI","NO")</f>
        <v>NO</v>
      </c>
      <c r="AC4011" s="22" t="str">
        <f>+_xlfn.XLOOKUP(Ventas_Oficina[[#This Row],[Nº de artículo]],AUXILIAR!A4009:A8930,AUXILIAR!D4009:D8930,"Error",0)</f>
        <v>No enviado a tiempo</v>
      </c>
      <c r="AD4011" s="22" t="str">
        <f>+IF(AND(Ventas_Oficina[[#This Row],[Total]]&gt;75000,Ventas_Oficina[[#This Row],[Envio a tiempo]]="Enviado a tiempo"),"Buena Venta","Venta Mala")</f>
        <v>Venta Mala</v>
      </c>
    </row>
    <row r="4012" spans="1:30" x14ac:dyDescent="0.25">
      <c r="A4012" s="26">
        <v>1610356</v>
      </c>
      <c r="B4012" s="10">
        <v>41899</v>
      </c>
      <c r="C4012" s="11" t="s">
        <v>61</v>
      </c>
      <c r="D4012" s="11" t="s">
        <v>62</v>
      </c>
      <c r="E4012" s="11" t="s">
        <v>4</v>
      </c>
      <c r="F4012" s="11" t="s">
        <v>5</v>
      </c>
      <c r="G4012" s="11" t="s">
        <v>1009</v>
      </c>
      <c r="H4012" s="11" t="s">
        <v>27</v>
      </c>
      <c r="I4012" s="11" t="s">
        <v>1015</v>
      </c>
      <c r="J4012" s="11" t="s">
        <v>1079</v>
      </c>
      <c r="K4012" s="11" t="s">
        <v>1261</v>
      </c>
      <c r="L4012" s="11" t="s">
        <v>1265</v>
      </c>
      <c r="M4012" s="11" t="s">
        <v>1272</v>
      </c>
      <c r="N4012" s="10">
        <v>41900</v>
      </c>
      <c r="O4012" s="12">
        <v>5452</v>
      </c>
      <c r="P4012" s="12">
        <v>10097</v>
      </c>
      <c r="Q4012" s="12">
        <v>4645</v>
      </c>
      <c r="R4012" s="11">
        <v>20</v>
      </c>
      <c r="S4012" s="12">
        <v>201940</v>
      </c>
      <c r="T4012" s="13">
        <v>0.04</v>
      </c>
      <c r="U4012" s="12">
        <v>8077.6</v>
      </c>
      <c r="V4012" s="12">
        <v>193862.39999999999</v>
      </c>
      <c r="W4012" s="12">
        <v>718</v>
      </c>
      <c r="X4012" s="12">
        <v>150995</v>
      </c>
      <c r="Y4012" s="14">
        <f>+DAY('TABLA PRINCIPAL'!$B4012)</f>
        <v>17</v>
      </c>
      <c r="Z4012" s="14">
        <f>+MONTH('TABLA PRINCIPAL'!$B4012)</f>
        <v>9</v>
      </c>
      <c r="AA4012" s="14">
        <f>+YEAR('TABLA PRINCIPAL'!$B4012)</f>
        <v>2014</v>
      </c>
      <c r="AB4012" s="22" t="str">
        <f>+IF(Ventas_Oficina[[#This Row],[Total del pedido]]&gt;=100000,"SI","NO")</f>
        <v>SI</v>
      </c>
      <c r="AC4012" s="22" t="str">
        <f>+_xlfn.XLOOKUP(Ventas_Oficina[[#This Row],[Nº de artículo]],AUXILIAR!A4010:A8931,AUXILIAR!D4010:D8931,"Error",0)</f>
        <v>Enviado a tiempo</v>
      </c>
      <c r="AD4012" s="22" t="str">
        <f>+IF(AND(Ventas_Oficina[[#This Row],[Total]]&gt;75000,Ventas_Oficina[[#This Row],[Envio a tiempo]]="Enviado a tiempo"),"Buena Venta","Venta Mala")</f>
        <v>Buena Venta</v>
      </c>
    </row>
    <row r="4013" spans="1:30" x14ac:dyDescent="0.25">
      <c r="A4013" s="25">
        <v>1610356</v>
      </c>
      <c r="B4013" s="5">
        <v>42208</v>
      </c>
      <c r="C4013" s="6" t="s">
        <v>72</v>
      </c>
      <c r="D4013" s="6" t="s">
        <v>21</v>
      </c>
      <c r="E4013" s="6" t="s">
        <v>4</v>
      </c>
      <c r="F4013" s="6" t="s">
        <v>5</v>
      </c>
      <c r="G4013" s="6" t="s">
        <v>1008</v>
      </c>
      <c r="H4013" s="6" t="s">
        <v>6</v>
      </c>
      <c r="I4013" s="6" t="s">
        <v>1014</v>
      </c>
      <c r="J4013" s="6" t="s">
        <v>1079</v>
      </c>
      <c r="K4013" s="6" t="s">
        <v>1261</v>
      </c>
      <c r="L4013" s="6" t="s">
        <v>1265</v>
      </c>
      <c r="M4013" s="6" t="s">
        <v>1272</v>
      </c>
      <c r="N4013" s="5">
        <v>42215</v>
      </c>
      <c r="O4013" s="7">
        <v>5452</v>
      </c>
      <c r="P4013" s="7">
        <v>10097</v>
      </c>
      <c r="Q4013" s="7">
        <v>4645</v>
      </c>
      <c r="R4013" s="6">
        <v>39</v>
      </c>
      <c r="S4013" s="7">
        <v>393783</v>
      </c>
      <c r="T4013" s="8">
        <v>0.03</v>
      </c>
      <c r="U4013" s="7">
        <v>11813.49</v>
      </c>
      <c r="V4013" s="7">
        <v>381969.51</v>
      </c>
      <c r="W4013" s="7">
        <v>718</v>
      </c>
      <c r="X4013" s="7">
        <v>376524</v>
      </c>
      <c r="Y4013" s="9">
        <f>+DAY('TABLA PRINCIPAL'!$B4013)</f>
        <v>23</v>
      </c>
      <c r="Z4013" s="9">
        <f>+MONTH('TABLA PRINCIPAL'!$B4013)</f>
        <v>7</v>
      </c>
      <c r="AA4013" s="9">
        <f>+YEAR('TABLA PRINCIPAL'!$B4013)</f>
        <v>2015</v>
      </c>
      <c r="AB4013" s="22" t="str">
        <f>+IF(Ventas_Oficina[[#This Row],[Total del pedido]]&gt;=100000,"SI","NO")</f>
        <v>SI</v>
      </c>
      <c r="AC4013" s="22" t="str">
        <f>+_xlfn.XLOOKUP(Ventas_Oficina[[#This Row],[Nº de artículo]],AUXILIAR!A4011:A8932,AUXILIAR!D4011:D8932,"Error",0)</f>
        <v>No enviado a tiempo</v>
      </c>
      <c r="AD4013" s="22" t="str">
        <f>+IF(AND(Ventas_Oficina[[#This Row],[Total]]&gt;75000,Ventas_Oficina[[#This Row],[Envio a tiempo]]="Enviado a tiempo"),"Buena Venta","Venta Mala")</f>
        <v>Venta Mala</v>
      </c>
    </row>
    <row r="4014" spans="1:30" x14ac:dyDescent="0.25">
      <c r="A4014" s="26">
        <v>1611086</v>
      </c>
      <c r="B4014" s="10">
        <v>42639</v>
      </c>
      <c r="C4014" s="11" t="s">
        <v>453</v>
      </c>
      <c r="D4014" s="11" t="s">
        <v>78</v>
      </c>
      <c r="E4014" s="11" t="s">
        <v>4</v>
      </c>
      <c r="F4014" s="11" t="s">
        <v>5</v>
      </c>
      <c r="G4014" s="11" t="s">
        <v>1007</v>
      </c>
      <c r="H4014" s="11" t="s">
        <v>53</v>
      </c>
      <c r="I4014" s="11" t="s">
        <v>1016</v>
      </c>
      <c r="J4014" s="11" t="s">
        <v>1020</v>
      </c>
      <c r="K4014" s="11" t="s">
        <v>1261</v>
      </c>
      <c r="L4014" s="11" t="s">
        <v>1267</v>
      </c>
      <c r="M4014" s="11" t="s">
        <v>1272</v>
      </c>
      <c r="N4014" s="10">
        <v>42640</v>
      </c>
      <c r="O4014" s="12">
        <v>4211</v>
      </c>
      <c r="P4014" s="12">
        <v>8098</v>
      </c>
      <c r="Q4014" s="12">
        <v>3887</v>
      </c>
      <c r="R4014" s="11">
        <v>41</v>
      </c>
      <c r="S4014" s="12">
        <v>332018</v>
      </c>
      <c r="T4014" s="13">
        <v>0.02</v>
      </c>
      <c r="U4014" s="12">
        <v>6640.3600000000006</v>
      </c>
      <c r="V4014" s="12">
        <v>325377.64</v>
      </c>
      <c r="W4014" s="12">
        <v>718</v>
      </c>
      <c r="X4014" s="12">
        <v>105275</v>
      </c>
      <c r="Y4014" s="14">
        <f>+DAY('TABLA PRINCIPAL'!$B4014)</f>
        <v>26</v>
      </c>
      <c r="Z4014" s="14">
        <f>+MONTH('TABLA PRINCIPAL'!$B4014)</f>
        <v>9</v>
      </c>
      <c r="AA4014" s="14">
        <f>+YEAR('TABLA PRINCIPAL'!$B4014)</f>
        <v>2016</v>
      </c>
      <c r="AB4014" s="22" t="str">
        <f>+IF(Ventas_Oficina[[#This Row],[Total del pedido]]&gt;=100000,"SI","NO")</f>
        <v>SI</v>
      </c>
      <c r="AC4014" s="22" t="str">
        <f>+_xlfn.XLOOKUP(Ventas_Oficina[[#This Row],[Nº de artículo]],AUXILIAR!A4012:A8933,AUXILIAR!D4012:D8933,"Error",0)</f>
        <v>No enviado a tiempo</v>
      </c>
      <c r="AD4014" s="22" t="str">
        <f>+IF(AND(Ventas_Oficina[[#This Row],[Total]]&gt;75000,Ventas_Oficina[[#This Row],[Envio a tiempo]]="Enviado a tiempo"),"Buena Venta","Venta Mala")</f>
        <v>Venta Mala</v>
      </c>
    </row>
    <row r="4015" spans="1:30" x14ac:dyDescent="0.25">
      <c r="A4015" s="25">
        <v>1611086</v>
      </c>
      <c r="B4015" s="5">
        <v>42664</v>
      </c>
      <c r="C4015" s="6" t="s">
        <v>275</v>
      </c>
      <c r="D4015" s="6" t="s">
        <v>41</v>
      </c>
      <c r="E4015" s="6" t="s">
        <v>12</v>
      </c>
      <c r="F4015" s="6" t="s">
        <v>13</v>
      </c>
      <c r="G4015" s="6" t="s">
        <v>1007</v>
      </c>
      <c r="H4015" s="6" t="s">
        <v>42</v>
      </c>
      <c r="I4015" s="6" t="s">
        <v>1012</v>
      </c>
      <c r="J4015" s="6" t="s">
        <v>1136</v>
      </c>
      <c r="K4015" s="6" t="s">
        <v>1261</v>
      </c>
      <c r="L4015" s="6" t="s">
        <v>1265</v>
      </c>
      <c r="M4015" s="6" t="s">
        <v>1272</v>
      </c>
      <c r="N4015" s="5">
        <v>42666</v>
      </c>
      <c r="O4015" s="7">
        <v>351</v>
      </c>
      <c r="P4015" s="7">
        <v>857</v>
      </c>
      <c r="Q4015" s="7">
        <v>506</v>
      </c>
      <c r="R4015" s="6">
        <v>42</v>
      </c>
      <c r="S4015" s="7">
        <v>35994</v>
      </c>
      <c r="T4015" s="8">
        <v>7.0000000000000007E-2</v>
      </c>
      <c r="U4015" s="7">
        <v>2519.5800000000004</v>
      </c>
      <c r="V4015" s="7">
        <v>33474.42</v>
      </c>
      <c r="W4015" s="7">
        <v>614</v>
      </c>
      <c r="X4015" s="7">
        <v>19940</v>
      </c>
      <c r="Y4015" s="9">
        <f>+DAY('TABLA PRINCIPAL'!$B4015)</f>
        <v>21</v>
      </c>
      <c r="Z4015" s="9">
        <f>+MONTH('TABLA PRINCIPAL'!$B4015)</f>
        <v>10</v>
      </c>
      <c r="AA4015" s="9">
        <f>+YEAR('TABLA PRINCIPAL'!$B4015)</f>
        <v>2016</v>
      </c>
      <c r="AB4015" s="22" t="str">
        <f>+IF(Ventas_Oficina[[#This Row],[Total del pedido]]&gt;=100000,"SI","NO")</f>
        <v>NO</v>
      </c>
      <c r="AC4015" s="22" t="str">
        <f>+_xlfn.XLOOKUP(Ventas_Oficina[[#This Row],[Nº de artículo]],AUXILIAR!A4013:A8934,AUXILIAR!D4013:D8934,"Error",0)</f>
        <v>No enviado a tiempo</v>
      </c>
      <c r="AD4015" s="22" t="str">
        <f>+IF(AND(Ventas_Oficina[[#This Row],[Total]]&gt;75000,Ventas_Oficina[[#This Row],[Envio a tiempo]]="Enviado a tiempo"),"Buena Venta","Venta Mala")</f>
        <v>Venta Mala</v>
      </c>
    </row>
    <row r="4016" spans="1:30" x14ac:dyDescent="0.25">
      <c r="A4016" s="26">
        <v>1611086</v>
      </c>
      <c r="B4016" s="10">
        <v>42639</v>
      </c>
      <c r="C4016" s="11" t="s">
        <v>388</v>
      </c>
      <c r="D4016" s="11" t="s">
        <v>36</v>
      </c>
      <c r="E4016" s="11" t="s">
        <v>12</v>
      </c>
      <c r="F4016" s="11" t="s">
        <v>13</v>
      </c>
      <c r="G4016" s="11" t="s">
        <v>1008</v>
      </c>
      <c r="H4016" s="11" t="s">
        <v>14</v>
      </c>
      <c r="I4016" s="11" t="s">
        <v>1012</v>
      </c>
      <c r="J4016" s="11" t="s">
        <v>1074</v>
      </c>
      <c r="K4016" s="11" t="s">
        <v>1263</v>
      </c>
      <c r="L4016" s="11" t="s">
        <v>1269</v>
      </c>
      <c r="M4016" s="11" t="s">
        <v>1272</v>
      </c>
      <c r="N4016" s="10">
        <v>42648</v>
      </c>
      <c r="O4016" s="12">
        <v>287</v>
      </c>
      <c r="P4016" s="12">
        <v>684</v>
      </c>
      <c r="Q4016" s="12">
        <v>397</v>
      </c>
      <c r="R4016" s="11">
        <v>44</v>
      </c>
      <c r="S4016" s="12">
        <v>30096</v>
      </c>
      <c r="T4016" s="13">
        <v>0.08</v>
      </c>
      <c r="U4016" s="12">
        <v>2407.6799999999998</v>
      </c>
      <c r="V4016" s="12">
        <v>27688.32</v>
      </c>
      <c r="W4016" s="12">
        <v>442</v>
      </c>
      <c r="X4016" s="12">
        <v>19697</v>
      </c>
      <c r="Y4016" s="14">
        <f>+DAY('TABLA PRINCIPAL'!$B4016)</f>
        <v>26</v>
      </c>
      <c r="Z4016" s="14">
        <f>+MONTH('TABLA PRINCIPAL'!$B4016)</f>
        <v>9</v>
      </c>
      <c r="AA4016" s="14">
        <f>+YEAR('TABLA PRINCIPAL'!$B4016)</f>
        <v>2016</v>
      </c>
      <c r="AB4016" s="22" t="str">
        <f>+IF(Ventas_Oficina[[#This Row],[Total del pedido]]&gt;=100000,"SI","NO")</f>
        <v>NO</v>
      </c>
      <c r="AC4016" s="22" t="str">
        <f>+_xlfn.XLOOKUP(Ventas_Oficina[[#This Row],[Nº de artículo]],AUXILIAR!A4014:A8935,AUXILIAR!D4014:D8935,"Error",0)</f>
        <v>Enviado a tiempo</v>
      </c>
      <c r="AD4016" s="22" t="str">
        <f>+IF(AND(Ventas_Oficina[[#This Row],[Total]]&gt;75000,Ventas_Oficina[[#This Row],[Envio a tiempo]]="Enviado a tiempo"),"Buena Venta","Venta Mala")</f>
        <v>Venta Mala</v>
      </c>
    </row>
    <row r="4017" spans="1:30" x14ac:dyDescent="0.25">
      <c r="A4017" s="25">
        <v>1611451</v>
      </c>
      <c r="B4017" s="5">
        <v>42458</v>
      </c>
      <c r="C4017" s="6" t="s">
        <v>682</v>
      </c>
      <c r="D4017" s="6" t="s">
        <v>400</v>
      </c>
      <c r="E4017" s="6" t="s">
        <v>4</v>
      </c>
      <c r="F4017" s="6" t="s">
        <v>5</v>
      </c>
      <c r="G4017" s="6" t="s">
        <v>1009</v>
      </c>
      <c r="H4017" s="6" t="s">
        <v>53</v>
      </c>
      <c r="I4017" s="6" t="s">
        <v>1013</v>
      </c>
      <c r="J4017" s="6" t="s">
        <v>1096</v>
      </c>
      <c r="K4017" s="6" t="s">
        <v>1262</v>
      </c>
      <c r="L4017" s="6" t="s">
        <v>1266</v>
      </c>
      <c r="M4017" s="6" t="s">
        <v>1272</v>
      </c>
      <c r="N4017" s="5">
        <v>42459</v>
      </c>
      <c r="O4017" s="7">
        <v>419</v>
      </c>
      <c r="P4017" s="7">
        <v>1023</v>
      </c>
      <c r="Q4017" s="7">
        <v>604</v>
      </c>
      <c r="R4017" s="6">
        <v>23</v>
      </c>
      <c r="S4017" s="7">
        <v>23529</v>
      </c>
      <c r="T4017" s="8">
        <v>0.01</v>
      </c>
      <c r="U4017" s="7">
        <v>235.29</v>
      </c>
      <c r="V4017" s="7">
        <v>23293.71</v>
      </c>
      <c r="W4017" s="7">
        <v>468</v>
      </c>
      <c r="X4017" s="7">
        <v>37853</v>
      </c>
      <c r="Y4017" s="9">
        <f>+DAY('TABLA PRINCIPAL'!$B4017)</f>
        <v>29</v>
      </c>
      <c r="Z4017" s="9">
        <f>+MONTH('TABLA PRINCIPAL'!$B4017)</f>
        <v>3</v>
      </c>
      <c r="AA4017" s="9">
        <f>+YEAR('TABLA PRINCIPAL'!$B4017)</f>
        <v>2016</v>
      </c>
      <c r="AB4017" s="22" t="str">
        <f>+IF(Ventas_Oficina[[#This Row],[Total del pedido]]&gt;=100000,"SI","NO")</f>
        <v>NO</v>
      </c>
      <c r="AC4017" s="22" t="str">
        <f>+_xlfn.XLOOKUP(Ventas_Oficina[[#This Row],[Nº de artículo]],AUXILIAR!A4015:A8936,AUXILIAR!D4015:D8936,"Error",0)</f>
        <v>No enviado a tiempo</v>
      </c>
      <c r="AD4017" s="22" t="str">
        <f>+IF(AND(Ventas_Oficina[[#This Row],[Total]]&gt;75000,Ventas_Oficina[[#This Row],[Envio a tiempo]]="Enviado a tiempo"),"Buena Venta","Venta Mala")</f>
        <v>Venta Mala</v>
      </c>
    </row>
    <row r="4018" spans="1:30" x14ac:dyDescent="0.25">
      <c r="A4018" s="26">
        <v>1611451</v>
      </c>
      <c r="B4018" s="10">
        <v>42613</v>
      </c>
      <c r="C4018" s="11" t="s">
        <v>256</v>
      </c>
      <c r="D4018" s="11" t="s">
        <v>26</v>
      </c>
      <c r="E4018" s="11" t="s">
        <v>4</v>
      </c>
      <c r="F4018" s="11" t="s">
        <v>5</v>
      </c>
      <c r="G4018" s="11" t="s">
        <v>1010</v>
      </c>
      <c r="H4018" s="11" t="s">
        <v>27</v>
      </c>
      <c r="I4018" s="11" t="s">
        <v>1014</v>
      </c>
      <c r="J4018" s="11" t="s">
        <v>1085</v>
      </c>
      <c r="K4018" s="11" t="s">
        <v>1261</v>
      </c>
      <c r="L4018" s="11" t="s">
        <v>1266</v>
      </c>
      <c r="M4018" s="11" t="s">
        <v>1273</v>
      </c>
      <c r="N4018" s="10">
        <v>42615</v>
      </c>
      <c r="O4018" s="12">
        <v>384</v>
      </c>
      <c r="P4018" s="12">
        <v>630</v>
      </c>
      <c r="Q4018" s="12">
        <v>246</v>
      </c>
      <c r="R4018" s="11">
        <v>26</v>
      </c>
      <c r="S4018" s="12">
        <v>16380</v>
      </c>
      <c r="T4018" s="13">
        <v>0.06</v>
      </c>
      <c r="U4018" s="12">
        <v>982.8</v>
      </c>
      <c r="V4018" s="12">
        <v>15397.2</v>
      </c>
      <c r="W4018" s="12">
        <v>50</v>
      </c>
      <c r="X4018" s="12">
        <v>15985</v>
      </c>
      <c r="Y4018" s="14">
        <f>+DAY('TABLA PRINCIPAL'!$B4018)</f>
        <v>31</v>
      </c>
      <c r="Z4018" s="14">
        <f>+MONTH('TABLA PRINCIPAL'!$B4018)</f>
        <v>8</v>
      </c>
      <c r="AA4018" s="14">
        <f>+YEAR('TABLA PRINCIPAL'!$B4018)</f>
        <v>2016</v>
      </c>
      <c r="AB4018" s="22" t="str">
        <f>+IF(Ventas_Oficina[[#This Row],[Total del pedido]]&gt;=100000,"SI","NO")</f>
        <v>NO</v>
      </c>
      <c r="AC4018" s="22" t="str">
        <f>+_xlfn.XLOOKUP(Ventas_Oficina[[#This Row],[Nº de artículo]],AUXILIAR!A4016:A8937,AUXILIAR!D4016:D8937,"Error",0)</f>
        <v>No enviado a tiempo</v>
      </c>
      <c r="AD4018" s="22" t="str">
        <f>+IF(AND(Ventas_Oficina[[#This Row],[Total]]&gt;75000,Ventas_Oficina[[#This Row],[Envio a tiempo]]="Enviado a tiempo"),"Buena Venta","Venta Mala")</f>
        <v>Venta Mala</v>
      </c>
    </row>
    <row r="4019" spans="1:30" x14ac:dyDescent="0.25">
      <c r="A4019" s="25">
        <v>1611451</v>
      </c>
      <c r="B4019" s="5">
        <v>42456</v>
      </c>
      <c r="C4019" s="6" t="s">
        <v>802</v>
      </c>
      <c r="D4019" s="6" t="s">
        <v>147</v>
      </c>
      <c r="E4019" s="6" t="s">
        <v>4</v>
      </c>
      <c r="F4019" s="6" t="s">
        <v>5</v>
      </c>
      <c r="G4019" s="6" t="s">
        <v>1007</v>
      </c>
      <c r="H4019" s="6" t="s">
        <v>9</v>
      </c>
      <c r="I4019" s="6" t="s">
        <v>1013</v>
      </c>
      <c r="J4019" s="6" t="s">
        <v>1138</v>
      </c>
      <c r="K4019" s="6" t="s">
        <v>1261</v>
      </c>
      <c r="L4019" s="6" t="s">
        <v>1267</v>
      </c>
      <c r="M4019" s="6" t="s">
        <v>1272</v>
      </c>
      <c r="N4019" s="5">
        <v>42463</v>
      </c>
      <c r="O4019" s="7">
        <v>410</v>
      </c>
      <c r="P4019" s="7">
        <v>931</v>
      </c>
      <c r="Q4019" s="7">
        <v>521</v>
      </c>
      <c r="R4019" s="6">
        <v>29</v>
      </c>
      <c r="S4019" s="7">
        <v>26999</v>
      </c>
      <c r="T4019" s="8">
        <v>7.0000000000000007E-2</v>
      </c>
      <c r="U4019" s="7">
        <v>1889.9300000000003</v>
      </c>
      <c r="V4019" s="7">
        <v>25109.07</v>
      </c>
      <c r="W4019" s="7">
        <v>398</v>
      </c>
      <c r="X4019" s="7">
        <v>19983</v>
      </c>
      <c r="Y4019" s="9">
        <f>+DAY('TABLA PRINCIPAL'!$B4019)</f>
        <v>27</v>
      </c>
      <c r="Z4019" s="9">
        <f>+MONTH('TABLA PRINCIPAL'!$B4019)</f>
        <v>3</v>
      </c>
      <c r="AA4019" s="9">
        <f>+YEAR('TABLA PRINCIPAL'!$B4019)</f>
        <v>2016</v>
      </c>
      <c r="AB4019" s="22" t="str">
        <f>+IF(Ventas_Oficina[[#This Row],[Total del pedido]]&gt;=100000,"SI","NO")</f>
        <v>NO</v>
      </c>
      <c r="AC4019" s="22" t="str">
        <f>+_xlfn.XLOOKUP(Ventas_Oficina[[#This Row],[Nº de artículo]],AUXILIAR!A4017:A8938,AUXILIAR!D4017:D8938,"Error",0)</f>
        <v>Enviado a tiempo</v>
      </c>
      <c r="AD4019" s="22" t="str">
        <f>+IF(AND(Ventas_Oficina[[#This Row],[Total]]&gt;75000,Ventas_Oficina[[#This Row],[Envio a tiempo]]="Enviado a tiempo"),"Buena Venta","Venta Mala")</f>
        <v>Venta Mala</v>
      </c>
    </row>
    <row r="4020" spans="1:30" x14ac:dyDescent="0.25">
      <c r="A4020" s="26">
        <v>1611451</v>
      </c>
      <c r="B4020" s="10">
        <v>42668</v>
      </c>
      <c r="C4020" s="11" t="s">
        <v>727</v>
      </c>
      <c r="D4020" s="11" t="s">
        <v>16</v>
      </c>
      <c r="E4020" s="11" t="s">
        <v>4</v>
      </c>
      <c r="F4020" s="11" t="s">
        <v>5</v>
      </c>
      <c r="G4020" s="11" t="s">
        <v>1009</v>
      </c>
      <c r="H4020" s="11" t="s">
        <v>17</v>
      </c>
      <c r="I4020" s="11" t="s">
        <v>1012</v>
      </c>
      <c r="J4020" s="11" t="s">
        <v>1126</v>
      </c>
      <c r="K4020" s="11" t="s">
        <v>1261</v>
      </c>
      <c r="L4020" s="11" t="s">
        <v>1267</v>
      </c>
      <c r="M4020" s="11" t="s">
        <v>1272</v>
      </c>
      <c r="N4020" s="10">
        <v>42670</v>
      </c>
      <c r="O4020" s="12">
        <v>3202</v>
      </c>
      <c r="P4020" s="12">
        <v>15248</v>
      </c>
      <c r="Q4020" s="12">
        <v>12046</v>
      </c>
      <c r="R4020" s="11">
        <v>50</v>
      </c>
      <c r="S4020" s="12">
        <v>762400</v>
      </c>
      <c r="T4020" s="13">
        <v>0.09</v>
      </c>
      <c r="U4020" s="12">
        <v>68616</v>
      </c>
      <c r="V4020" s="12">
        <v>693784</v>
      </c>
      <c r="W4020" s="12">
        <v>400</v>
      </c>
      <c r="X4020" s="12">
        <v>339610</v>
      </c>
      <c r="Y4020" s="14">
        <f>+DAY('TABLA PRINCIPAL'!$B4020)</f>
        <v>25</v>
      </c>
      <c r="Z4020" s="14">
        <f>+MONTH('TABLA PRINCIPAL'!$B4020)</f>
        <v>10</v>
      </c>
      <c r="AA4020" s="14">
        <f>+YEAR('TABLA PRINCIPAL'!$B4020)</f>
        <v>2016</v>
      </c>
      <c r="AB4020" s="22" t="str">
        <f>+IF(Ventas_Oficina[[#This Row],[Total del pedido]]&gt;=100000,"SI","NO")</f>
        <v>SI</v>
      </c>
      <c r="AC4020" s="22" t="str">
        <f>+_xlfn.XLOOKUP(Ventas_Oficina[[#This Row],[Nº de artículo]],AUXILIAR!A4018:A8939,AUXILIAR!D4018:D8939,"Error",0)</f>
        <v>Enviado a tiempo</v>
      </c>
      <c r="AD4020" s="22" t="str">
        <f>+IF(AND(Ventas_Oficina[[#This Row],[Total]]&gt;75000,Ventas_Oficina[[#This Row],[Envio a tiempo]]="Enviado a tiempo"),"Buena Venta","Venta Mala")</f>
        <v>Buena Venta</v>
      </c>
    </row>
    <row r="4021" spans="1:30" x14ac:dyDescent="0.25">
      <c r="A4021" s="25">
        <v>1611451</v>
      </c>
      <c r="B4021" s="5">
        <v>42519</v>
      </c>
      <c r="C4021" s="6" t="s">
        <v>136</v>
      </c>
      <c r="D4021" s="6" t="s">
        <v>137</v>
      </c>
      <c r="E4021" s="6" t="s">
        <v>4</v>
      </c>
      <c r="F4021" s="6" t="s">
        <v>5</v>
      </c>
      <c r="G4021" s="6" t="s">
        <v>1007</v>
      </c>
      <c r="H4021" s="6" t="s">
        <v>6</v>
      </c>
      <c r="I4021" s="6" t="s">
        <v>1016</v>
      </c>
      <c r="J4021" s="6" t="s">
        <v>1068</v>
      </c>
      <c r="K4021" s="6" t="s">
        <v>1261</v>
      </c>
      <c r="L4021" s="6" t="s">
        <v>1267</v>
      </c>
      <c r="M4021" s="6" t="s">
        <v>1272</v>
      </c>
      <c r="N4021" s="5">
        <v>42519</v>
      </c>
      <c r="O4021" s="7">
        <v>446</v>
      </c>
      <c r="P4021" s="7">
        <v>1089</v>
      </c>
      <c r="Q4021" s="7">
        <v>643</v>
      </c>
      <c r="R4021" s="6">
        <v>31</v>
      </c>
      <c r="S4021" s="7">
        <v>33759</v>
      </c>
      <c r="T4021" s="8">
        <v>0.06</v>
      </c>
      <c r="U4021" s="7">
        <v>2025.54</v>
      </c>
      <c r="V4021" s="7">
        <v>31733.46</v>
      </c>
      <c r="W4021" s="7">
        <v>450</v>
      </c>
      <c r="X4021" s="7">
        <v>19903</v>
      </c>
      <c r="Y4021" s="9">
        <f>+DAY('TABLA PRINCIPAL'!$B4021)</f>
        <v>29</v>
      </c>
      <c r="Z4021" s="9">
        <f>+MONTH('TABLA PRINCIPAL'!$B4021)</f>
        <v>5</v>
      </c>
      <c r="AA4021" s="9">
        <f>+YEAR('TABLA PRINCIPAL'!$B4021)</f>
        <v>2016</v>
      </c>
      <c r="AB4021" s="22" t="str">
        <f>+IF(Ventas_Oficina[[#This Row],[Total del pedido]]&gt;=100000,"SI","NO")</f>
        <v>NO</v>
      </c>
      <c r="AC4021" s="22" t="str">
        <f>+_xlfn.XLOOKUP(Ventas_Oficina[[#This Row],[Nº de artículo]],AUXILIAR!A4019:A8940,AUXILIAR!D4019:D8940,"Error",0)</f>
        <v>Enviado a tiempo</v>
      </c>
      <c r="AD4021" s="22" t="str">
        <f>+IF(AND(Ventas_Oficina[[#This Row],[Total]]&gt;75000,Ventas_Oficina[[#This Row],[Envio a tiempo]]="Enviado a tiempo"),"Buena Venta","Venta Mala")</f>
        <v>Venta Mala</v>
      </c>
    </row>
    <row r="4022" spans="1:30" x14ac:dyDescent="0.25">
      <c r="A4022" s="26">
        <v>1611817</v>
      </c>
      <c r="B4022" s="10">
        <v>42520</v>
      </c>
      <c r="C4022" s="11" t="s">
        <v>386</v>
      </c>
      <c r="D4022" s="11" t="s">
        <v>76</v>
      </c>
      <c r="E4022" s="11" t="s">
        <v>4</v>
      </c>
      <c r="F4022" s="11" t="s">
        <v>5</v>
      </c>
      <c r="G4022" s="11" t="s">
        <v>1008</v>
      </c>
      <c r="H4022" s="11" t="s">
        <v>17</v>
      </c>
      <c r="I4022" s="11" t="s">
        <v>1012</v>
      </c>
      <c r="J4022" s="11" t="s">
        <v>1120</v>
      </c>
      <c r="K4022" s="11" t="s">
        <v>1261</v>
      </c>
      <c r="L4022" s="11" t="s">
        <v>1267</v>
      </c>
      <c r="M4022" s="11" t="s">
        <v>1273</v>
      </c>
      <c r="N4022" s="10">
        <v>42520</v>
      </c>
      <c r="O4022" s="12">
        <v>651</v>
      </c>
      <c r="P4022" s="12">
        <v>3098</v>
      </c>
      <c r="Q4022" s="12">
        <v>2447</v>
      </c>
      <c r="R4022" s="11">
        <v>6</v>
      </c>
      <c r="S4022" s="12">
        <v>18588</v>
      </c>
      <c r="T4022" s="13">
        <v>0.01</v>
      </c>
      <c r="U4022" s="12">
        <v>185.88</v>
      </c>
      <c r="V4022" s="12">
        <v>18402.12</v>
      </c>
      <c r="W4022" s="12">
        <v>650</v>
      </c>
      <c r="X4022" s="12">
        <v>68804</v>
      </c>
      <c r="Y4022" s="14">
        <f>+DAY('TABLA PRINCIPAL'!$B4022)</f>
        <v>30</v>
      </c>
      <c r="Z4022" s="14">
        <f>+MONTH('TABLA PRINCIPAL'!$B4022)</f>
        <v>5</v>
      </c>
      <c r="AA4022" s="14">
        <f>+YEAR('TABLA PRINCIPAL'!$B4022)</f>
        <v>2016</v>
      </c>
      <c r="AB4022" s="22" t="str">
        <f>+IF(Ventas_Oficina[[#This Row],[Total del pedido]]&gt;=100000,"SI","NO")</f>
        <v>NO</v>
      </c>
      <c r="AC4022" s="22" t="str">
        <f>+_xlfn.XLOOKUP(Ventas_Oficina[[#This Row],[Nº de artículo]],AUXILIAR!A4020:A8941,AUXILIAR!D4020:D8941,"Error",0)</f>
        <v>No enviado a tiempo</v>
      </c>
      <c r="AD4022" s="22" t="str">
        <f>+IF(AND(Ventas_Oficina[[#This Row],[Total]]&gt;75000,Ventas_Oficina[[#This Row],[Envio a tiempo]]="Enviado a tiempo"),"Buena Venta","Venta Mala")</f>
        <v>Venta Mala</v>
      </c>
    </row>
    <row r="4023" spans="1:30" x14ac:dyDescent="0.25">
      <c r="A4023" s="25">
        <v>1611817</v>
      </c>
      <c r="B4023" s="5">
        <v>42154</v>
      </c>
      <c r="C4023" s="6" t="s">
        <v>386</v>
      </c>
      <c r="D4023" s="6" t="s">
        <v>76</v>
      </c>
      <c r="E4023" s="6" t="s">
        <v>4</v>
      </c>
      <c r="F4023" s="6" t="s">
        <v>5</v>
      </c>
      <c r="G4023" s="6" t="s">
        <v>1008</v>
      </c>
      <c r="H4023" s="6" t="s">
        <v>17</v>
      </c>
      <c r="I4023" s="6" t="s">
        <v>1015</v>
      </c>
      <c r="J4023" s="6" t="s">
        <v>1120</v>
      </c>
      <c r="K4023" s="6" t="s">
        <v>1261</v>
      </c>
      <c r="L4023" s="6" t="s">
        <v>1267</v>
      </c>
      <c r="M4023" s="6" t="s">
        <v>1272</v>
      </c>
      <c r="N4023" s="5">
        <v>42520</v>
      </c>
      <c r="O4023" s="7">
        <v>651</v>
      </c>
      <c r="P4023" s="7">
        <v>3098</v>
      </c>
      <c r="Q4023" s="7">
        <v>2447</v>
      </c>
      <c r="R4023" s="6">
        <v>38</v>
      </c>
      <c r="S4023" s="7">
        <v>117724</v>
      </c>
      <c r="T4023" s="8">
        <v>0.06</v>
      </c>
      <c r="U4023" s="7">
        <v>7063.44</v>
      </c>
      <c r="V4023" s="7">
        <v>110660.56</v>
      </c>
      <c r="W4023" s="7">
        <v>650</v>
      </c>
      <c r="X4023" s="7">
        <v>68804</v>
      </c>
      <c r="Y4023" s="9">
        <f>+DAY('TABLA PRINCIPAL'!$B4023)</f>
        <v>30</v>
      </c>
      <c r="Z4023" s="9">
        <f>+MONTH('TABLA PRINCIPAL'!$B4023)</f>
        <v>5</v>
      </c>
      <c r="AA4023" s="9">
        <f>+YEAR('TABLA PRINCIPAL'!$B4023)</f>
        <v>2015</v>
      </c>
      <c r="AB4023" s="22" t="str">
        <f>+IF(Ventas_Oficina[[#This Row],[Total del pedido]]&gt;=100000,"SI","NO")</f>
        <v>SI</v>
      </c>
      <c r="AC4023" s="22" t="str">
        <f>+_xlfn.XLOOKUP(Ventas_Oficina[[#This Row],[Nº de artículo]],AUXILIAR!A4021:A8942,AUXILIAR!D4021:D8942,"Error",0)</f>
        <v>No enviado a tiempo</v>
      </c>
      <c r="AD4023" s="22" t="str">
        <f>+IF(AND(Ventas_Oficina[[#This Row],[Total]]&gt;75000,Ventas_Oficina[[#This Row],[Envio a tiempo]]="Enviado a tiempo"),"Buena Venta","Venta Mala")</f>
        <v>Venta Mala</v>
      </c>
    </row>
    <row r="4024" spans="1:30" x14ac:dyDescent="0.25">
      <c r="A4024" s="26">
        <v>1611817</v>
      </c>
      <c r="B4024" s="10">
        <v>42520</v>
      </c>
      <c r="C4024" s="11" t="s">
        <v>386</v>
      </c>
      <c r="D4024" s="11" t="s">
        <v>76</v>
      </c>
      <c r="E4024" s="11" t="s">
        <v>4</v>
      </c>
      <c r="F4024" s="11" t="s">
        <v>5</v>
      </c>
      <c r="G4024" s="11" t="s">
        <v>1008</v>
      </c>
      <c r="H4024" s="11" t="s">
        <v>17</v>
      </c>
      <c r="I4024" s="11" t="s">
        <v>1012</v>
      </c>
      <c r="J4024" s="11" t="s">
        <v>1120</v>
      </c>
      <c r="K4024" s="11" t="s">
        <v>1261</v>
      </c>
      <c r="L4024" s="11" t="s">
        <v>1265</v>
      </c>
      <c r="M4024" s="11" t="s">
        <v>1272</v>
      </c>
      <c r="N4024" s="10">
        <v>42520</v>
      </c>
      <c r="O4024" s="12">
        <v>651</v>
      </c>
      <c r="P4024" s="12">
        <v>3098</v>
      </c>
      <c r="Q4024" s="12">
        <v>2447</v>
      </c>
      <c r="R4024" s="11">
        <v>8</v>
      </c>
      <c r="S4024" s="12">
        <v>24784</v>
      </c>
      <c r="T4024" s="13">
        <v>0.08</v>
      </c>
      <c r="U4024" s="12">
        <v>1982.72</v>
      </c>
      <c r="V4024" s="12">
        <v>22801.279999999999</v>
      </c>
      <c r="W4024" s="12">
        <v>650</v>
      </c>
      <c r="X4024" s="12">
        <v>68804</v>
      </c>
      <c r="Y4024" s="14">
        <f>+DAY('TABLA PRINCIPAL'!$B4024)</f>
        <v>30</v>
      </c>
      <c r="Z4024" s="14">
        <f>+MONTH('TABLA PRINCIPAL'!$B4024)</f>
        <v>5</v>
      </c>
      <c r="AA4024" s="14">
        <f>+YEAR('TABLA PRINCIPAL'!$B4024)</f>
        <v>2016</v>
      </c>
      <c r="AB4024" s="22" t="str">
        <f>+IF(Ventas_Oficina[[#This Row],[Total del pedido]]&gt;=100000,"SI","NO")</f>
        <v>NO</v>
      </c>
      <c r="AC4024" s="22" t="str">
        <f>+_xlfn.XLOOKUP(Ventas_Oficina[[#This Row],[Nº de artículo]],AUXILIAR!A4022:A8943,AUXILIAR!D4022:D8943,"Error",0)</f>
        <v>Enviado a tiempo</v>
      </c>
      <c r="AD4024" s="22" t="str">
        <f>+IF(AND(Ventas_Oficina[[#This Row],[Total]]&gt;75000,Ventas_Oficina[[#This Row],[Envio a tiempo]]="Enviado a tiempo"),"Buena Venta","Venta Mala")</f>
        <v>Venta Mala</v>
      </c>
    </row>
    <row r="4025" spans="1:30" x14ac:dyDescent="0.25">
      <c r="A4025" s="25">
        <v>1611817</v>
      </c>
      <c r="B4025" s="5">
        <v>42520</v>
      </c>
      <c r="C4025" s="6" t="s">
        <v>386</v>
      </c>
      <c r="D4025" s="6" t="s">
        <v>76</v>
      </c>
      <c r="E4025" s="6" t="s">
        <v>4</v>
      </c>
      <c r="F4025" s="6" t="s">
        <v>5</v>
      </c>
      <c r="G4025" s="6" t="s">
        <v>1010</v>
      </c>
      <c r="H4025" s="6" t="s">
        <v>17</v>
      </c>
      <c r="I4025" s="6" t="s">
        <v>1013</v>
      </c>
      <c r="J4025" s="6" t="s">
        <v>1120</v>
      </c>
      <c r="K4025" s="6" t="s">
        <v>1262</v>
      </c>
      <c r="L4025" s="6" t="s">
        <v>1265</v>
      </c>
      <c r="M4025" s="6" t="s">
        <v>1273</v>
      </c>
      <c r="N4025" s="5">
        <v>42520</v>
      </c>
      <c r="O4025" s="7">
        <v>651</v>
      </c>
      <c r="P4025" s="7">
        <v>3098</v>
      </c>
      <c r="Q4025" s="7">
        <v>2447</v>
      </c>
      <c r="R4025" s="6">
        <v>33</v>
      </c>
      <c r="S4025" s="7">
        <v>102234</v>
      </c>
      <c r="T4025" s="8">
        <v>0.01</v>
      </c>
      <c r="U4025" s="7">
        <v>1022.34</v>
      </c>
      <c r="V4025" s="7">
        <v>101211.66</v>
      </c>
      <c r="W4025" s="7">
        <v>650</v>
      </c>
      <c r="X4025" s="7">
        <v>68804</v>
      </c>
      <c r="Y4025" s="9">
        <f>+DAY('TABLA PRINCIPAL'!$B4025)</f>
        <v>30</v>
      </c>
      <c r="Z4025" s="9">
        <f>+MONTH('TABLA PRINCIPAL'!$B4025)</f>
        <v>5</v>
      </c>
      <c r="AA4025" s="9">
        <f>+YEAR('TABLA PRINCIPAL'!$B4025)</f>
        <v>2016</v>
      </c>
      <c r="AB4025" s="22" t="str">
        <f>+IF(Ventas_Oficina[[#This Row],[Total del pedido]]&gt;=100000,"SI","NO")</f>
        <v>SI</v>
      </c>
      <c r="AC4025" s="22" t="str">
        <f>+_xlfn.XLOOKUP(Ventas_Oficina[[#This Row],[Nº de artículo]],AUXILIAR!A4023:A8944,AUXILIAR!D4023:D8944,"Error",0)</f>
        <v>No enviado a tiempo</v>
      </c>
      <c r="AD4025" s="22" t="str">
        <f>+IF(AND(Ventas_Oficina[[#This Row],[Total]]&gt;75000,Ventas_Oficina[[#This Row],[Envio a tiempo]]="Enviado a tiempo"),"Buena Venta","Venta Mala")</f>
        <v>Venta Mala</v>
      </c>
    </row>
    <row r="4026" spans="1:30" x14ac:dyDescent="0.25">
      <c r="A4026" s="26">
        <v>1611817</v>
      </c>
      <c r="B4026" s="10">
        <v>42520</v>
      </c>
      <c r="C4026" s="11" t="s">
        <v>386</v>
      </c>
      <c r="D4026" s="11" t="s">
        <v>76</v>
      </c>
      <c r="E4026" s="11" t="s">
        <v>4</v>
      </c>
      <c r="F4026" s="11" t="s">
        <v>5</v>
      </c>
      <c r="G4026" s="11" t="s">
        <v>1007</v>
      </c>
      <c r="H4026" s="11" t="s">
        <v>17</v>
      </c>
      <c r="I4026" s="11" t="s">
        <v>1016</v>
      </c>
      <c r="J4026" s="11" t="s">
        <v>1120</v>
      </c>
      <c r="K4026" s="11" t="s">
        <v>1262</v>
      </c>
      <c r="L4026" s="11" t="s">
        <v>1265</v>
      </c>
      <c r="M4026" s="11" t="s">
        <v>1273</v>
      </c>
      <c r="N4026" s="10">
        <v>42520</v>
      </c>
      <c r="O4026" s="12">
        <v>651</v>
      </c>
      <c r="P4026" s="12">
        <v>3098</v>
      </c>
      <c r="Q4026" s="12">
        <v>2447</v>
      </c>
      <c r="R4026" s="11">
        <v>37</v>
      </c>
      <c r="S4026" s="12">
        <v>114626</v>
      </c>
      <c r="T4026" s="13">
        <v>0.04</v>
      </c>
      <c r="U4026" s="12">
        <v>4585.04</v>
      </c>
      <c r="V4026" s="12">
        <v>110040.96000000001</v>
      </c>
      <c r="W4026" s="12">
        <v>650</v>
      </c>
      <c r="X4026" s="12">
        <v>68804</v>
      </c>
      <c r="Y4026" s="14">
        <f>+DAY('TABLA PRINCIPAL'!$B4026)</f>
        <v>30</v>
      </c>
      <c r="Z4026" s="14">
        <f>+MONTH('TABLA PRINCIPAL'!$B4026)</f>
        <v>5</v>
      </c>
      <c r="AA4026" s="14">
        <f>+YEAR('TABLA PRINCIPAL'!$B4026)</f>
        <v>2016</v>
      </c>
      <c r="AB4026" s="22" t="str">
        <f>+IF(Ventas_Oficina[[#This Row],[Total del pedido]]&gt;=100000,"SI","NO")</f>
        <v>SI</v>
      </c>
      <c r="AC4026" s="22" t="str">
        <f>+_xlfn.XLOOKUP(Ventas_Oficina[[#This Row],[Nº de artículo]],AUXILIAR!A4024:A8945,AUXILIAR!D4024:D8945,"Error",0)</f>
        <v>No enviado a tiempo</v>
      </c>
      <c r="AD4026" s="22" t="str">
        <f>+IF(AND(Ventas_Oficina[[#This Row],[Total]]&gt;75000,Ventas_Oficina[[#This Row],[Envio a tiempo]]="Enviado a tiempo"),"Buena Venta","Venta Mala")</f>
        <v>Venta Mala</v>
      </c>
    </row>
    <row r="4027" spans="1:30" x14ac:dyDescent="0.25">
      <c r="A4027" s="25">
        <v>1611817</v>
      </c>
      <c r="B4027" s="5">
        <v>42458</v>
      </c>
      <c r="C4027" s="6" t="s">
        <v>682</v>
      </c>
      <c r="D4027" s="6" t="s">
        <v>400</v>
      </c>
      <c r="E4027" s="6" t="s">
        <v>4</v>
      </c>
      <c r="F4027" s="6" t="s">
        <v>5</v>
      </c>
      <c r="G4027" s="6" t="s">
        <v>1008</v>
      </c>
      <c r="H4027" s="6" t="s">
        <v>53</v>
      </c>
      <c r="I4027" s="6" t="s">
        <v>1015</v>
      </c>
      <c r="J4027" s="6" t="s">
        <v>1031</v>
      </c>
      <c r="K4027" s="6" t="s">
        <v>1261</v>
      </c>
      <c r="L4027" s="6" t="s">
        <v>1266</v>
      </c>
      <c r="M4027" s="6" t="s">
        <v>1273</v>
      </c>
      <c r="N4027" s="5">
        <v>42459</v>
      </c>
      <c r="O4027" s="7">
        <v>1007</v>
      </c>
      <c r="P4027" s="7">
        <v>1598</v>
      </c>
      <c r="Q4027" s="7">
        <v>591</v>
      </c>
      <c r="R4027" s="6">
        <v>50</v>
      </c>
      <c r="S4027" s="7">
        <v>79900</v>
      </c>
      <c r="T4027" s="8">
        <v>0.08</v>
      </c>
      <c r="U4027" s="7">
        <v>6392</v>
      </c>
      <c r="V4027" s="7">
        <v>73508</v>
      </c>
      <c r="W4027" s="7">
        <v>400</v>
      </c>
      <c r="X4027" s="7">
        <v>88856</v>
      </c>
      <c r="Y4027" s="9">
        <f>+DAY('TABLA PRINCIPAL'!$B4027)</f>
        <v>29</v>
      </c>
      <c r="Z4027" s="9">
        <f>+MONTH('TABLA PRINCIPAL'!$B4027)</f>
        <v>3</v>
      </c>
      <c r="AA4027" s="9">
        <f>+YEAR('TABLA PRINCIPAL'!$B4027)</f>
        <v>2016</v>
      </c>
      <c r="AB4027" s="22" t="str">
        <f>+IF(Ventas_Oficina[[#This Row],[Total del pedido]]&gt;=100000,"SI","NO")</f>
        <v>NO</v>
      </c>
      <c r="AC4027" s="22" t="str">
        <f>+_xlfn.XLOOKUP(Ventas_Oficina[[#This Row],[Nº de artículo]],AUXILIAR!A4025:A8946,AUXILIAR!D4025:D8946,"Error",0)</f>
        <v>No enviado a tiempo</v>
      </c>
      <c r="AD4027" s="22" t="str">
        <f>+IF(AND(Ventas_Oficina[[#This Row],[Total]]&gt;75000,Ventas_Oficina[[#This Row],[Envio a tiempo]]="Enviado a tiempo"),"Buena Venta","Venta Mala")</f>
        <v>Venta Mala</v>
      </c>
    </row>
    <row r="4028" spans="1:30" x14ac:dyDescent="0.25">
      <c r="A4028" s="26">
        <v>1611817</v>
      </c>
      <c r="B4028" s="10">
        <v>42524</v>
      </c>
      <c r="C4028" s="11" t="s">
        <v>225</v>
      </c>
      <c r="D4028" s="11" t="s">
        <v>131</v>
      </c>
      <c r="E4028" s="11" t="s">
        <v>4</v>
      </c>
      <c r="F4028" s="11" t="s">
        <v>5</v>
      </c>
      <c r="G4028" s="11" t="s">
        <v>1007</v>
      </c>
      <c r="H4028" s="11" t="s">
        <v>27</v>
      </c>
      <c r="I4028" s="11" t="s">
        <v>1014</v>
      </c>
      <c r="J4028" s="11" t="s">
        <v>1198</v>
      </c>
      <c r="K4028" s="11" t="s">
        <v>1261</v>
      </c>
      <c r="L4028" s="11" t="s">
        <v>1265</v>
      </c>
      <c r="M4028" s="11" t="s">
        <v>1272</v>
      </c>
      <c r="N4028" s="10">
        <v>42525</v>
      </c>
      <c r="O4028" s="12">
        <v>241</v>
      </c>
      <c r="P4028" s="12">
        <v>371</v>
      </c>
      <c r="Q4028" s="12">
        <v>130</v>
      </c>
      <c r="R4028" s="11">
        <v>38</v>
      </c>
      <c r="S4028" s="12">
        <v>14098</v>
      </c>
      <c r="T4028" s="13">
        <v>0.04</v>
      </c>
      <c r="U4028" s="12">
        <v>563.91999999999996</v>
      </c>
      <c r="V4028" s="12">
        <v>13534.08</v>
      </c>
      <c r="W4028" s="12">
        <v>193</v>
      </c>
      <c r="X4028" s="12">
        <v>2446</v>
      </c>
      <c r="Y4028" s="14">
        <f>+DAY('TABLA PRINCIPAL'!$B4028)</f>
        <v>3</v>
      </c>
      <c r="Z4028" s="14">
        <f>+MONTH('TABLA PRINCIPAL'!$B4028)</f>
        <v>6</v>
      </c>
      <c r="AA4028" s="14">
        <f>+YEAR('TABLA PRINCIPAL'!$B4028)</f>
        <v>2016</v>
      </c>
      <c r="AB4028" s="22" t="str">
        <f>+IF(Ventas_Oficina[[#This Row],[Total del pedido]]&gt;=100000,"SI","NO")</f>
        <v>NO</v>
      </c>
      <c r="AC4028" s="22" t="str">
        <f>+_xlfn.XLOOKUP(Ventas_Oficina[[#This Row],[Nº de artículo]],AUXILIAR!A4026:A8947,AUXILIAR!D4026:D8947,"Error",0)</f>
        <v>No enviado a tiempo</v>
      </c>
      <c r="AD4028" s="22" t="str">
        <f>+IF(AND(Ventas_Oficina[[#This Row],[Total]]&gt;75000,Ventas_Oficina[[#This Row],[Envio a tiempo]]="Enviado a tiempo"),"Buena Venta","Venta Mala")</f>
        <v>Venta Mala</v>
      </c>
    </row>
    <row r="4029" spans="1:30" x14ac:dyDescent="0.25">
      <c r="A4029" s="25">
        <v>1612182</v>
      </c>
      <c r="B4029" s="5">
        <v>42459</v>
      </c>
      <c r="C4029" s="6" t="s">
        <v>887</v>
      </c>
      <c r="D4029" s="6" t="s">
        <v>19</v>
      </c>
      <c r="E4029" s="6" t="s">
        <v>4</v>
      </c>
      <c r="F4029" s="6" t="s">
        <v>5</v>
      </c>
      <c r="G4029" s="6" t="s">
        <v>1010</v>
      </c>
      <c r="H4029" s="6" t="s">
        <v>6</v>
      </c>
      <c r="I4029" s="6" t="s">
        <v>1014</v>
      </c>
      <c r="J4029" s="6" t="s">
        <v>1032</v>
      </c>
      <c r="K4029" s="6" t="s">
        <v>1261</v>
      </c>
      <c r="L4029" s="6" t="s">
        <v>1265</v>
      </c>
      <c r="M4029" s="6" t="s">
        <v>1272</v>
      </c>
      <c r="N4029" s="5">
        <v>42460</v>
      </c>
      <c r="O4029" s="7">
        <v>159</v>
      </c>
      <c r="P4029" s="7">
        <v>261</v>
      </c>
      <c r="Q4029" s="7">
        <v>102</v>
      </c>
      <c r="R4029" s="6">
        <v>22</v>
      </c>
      <c r="S4029" s="7">
        <v>5742</v>
      </c>
      <c r="T4029" s="8">
        <v>0.09</v>
      </c>
      <c r="U4029" s="7">
        <v>516.78</v>
      </c>
      <c r="V4029" s="7">
        <v>5225.22</v>
      </c>
      <c r="W4029" s="7">
        <v>50</v>
      </c>
      <c r="X4029" s="7">
        <v>6923</v>
      </c>
      <c r="Y4029" s="9">
        <f>+DAY('TABLA PRINCIPAL'!$B4029)</f>
        <v>30</v>
      </c>
      <c r="Z4029" s="9">
        <f>+MONTH('TABLA PRINCIPAL'!$B4029)</f>
        <v>3</v>
      </c>
      <c r="AA4029" s="9">
        <f>+YEAR('TABLA PRINCIPAL'!$B4029)</f>
        <v>2016</v>
      </c>
      <c r="AB4029" s="22" t="str">
        <f>+IF(Ventas_Oficina[[#This Row],[Total del pedido]]&gt;=100000,"SI","NO")</f>
        <v>NO</v>
      </c>
      <c r="AC4029" s="22" t="str">
        <f>+_xlfn.XLOOKUP(Ventas_Oficina[[#This Row],[Nº de artículo]],AUXILIAR!A4027:A8948,AUXILIAR!D4027:D8948,"Error",0)</f>
        <v>No enviado a tiempo</v>
      </c>
      <c r="AD4029" s="22" t="str">
        <f>+IF(AND(Ventas_Oficina[[#This Row],[Total]]&gt;75000,Ventas_Oficina[[#This Row],[Envio a tiempo]]="Enviado a tiempo"),"Buena Venta","Venta Mala")</f>
        <v>Venta Mala</v>
      </c>
    </row>
    <row r="4030" spans="1:30" x14ac:dyDescent="0.25">
      <c r="A4030" s="26">
        <v>1612182</v>
      </c>
      <c r="B4030" s="10">
        <v>42386</v>
      </c>
      <c r="C4030" s="11" t="s">
        <v>430</v>
      </c>
      <c r="D4030" s="11" t="s">
        <v>19</v>
      </c>
      <c r="E4030" s="11" t="s">
        <v>4</v>
      </c>
      <c r="F4030" s="11" t="s">
        <v>5</v>
      </c>
      <c r="G4030" s="11" t="s">
        <v>1010</v>
      </c>
      <c r="H4030" s="11" t="s">
        <v>6</v>
      </c>
      <c r="I4030" s="11" t="s">
        <v>1015</v>
      </c>
      <c r="J4030" s="11" t="s">
        <v>1098</v>
      </c>
      <c r="K4030" s="11" t="s">
        <v>1261</v>
      </c>
      <c r="L4030" s="11" t="s">
        <v>1265</v>
      </c>
      <c r="M4030" s="11" t="s">
        <v>1272</v>
      </c>
      <c r="N4030" s="10">
        <v>42388</v>
      </c>
      <c r="O4030" s="12">
        <v>1983</v>
      </c>
      <c r="P4030" s="12">
        <v>3098</v>
      </c>
      <c r="Q4030" s="12">
        <v>1115</v>
      </c>
      <c r="R4030" s="11">
        <v>32</v>
      </c>
      <c r="S4030" s="12">
        <v>99136</v>
      </c>
      <c r="T4030" s="13">
        <v>0.01</v>
      </c>
      <c r="U4030" s="12">
        <v>991.36</v>
      </c>
      <c r="V4030" s="12">
        <v>98144.639999999999</v>
      </c>
      <c r="W4030" s="12">
        <v>1951</v>
      </c>
      <c r="X4030" s="12">
        <v>94415</v>
      </c>
      <c r="Y4030" s="14">
        <f>+DAY('TABLA PRINCIPAL'!$B4030)</f>
        <v>17</v>
      </c>
      <c r="Z4030" s="14">
        <f>+MONTH('TABLA PRINCIPAL'!$B4030)</f>
        <v>1</v>
      </c>
      <c r="AA4030" s="14">
        <f>+YEAR('TABLA PRINCIPAL'!$B4030)</f>
        <v>2016</v>
      </c>
      <c r="AB4030" s="22" t="str">
        <f>+IF(Ventas_Oficina[[#This Row],[Total del pedido]]&gt;=100000,"SI","NO")</f>
        <v>NO</v>
      </c>
      <c r="AC4030" s="22" t="str">
        <f>+_xlfn.XLOOKUP(Ventas_Oficina[[#This Row],[Nº de artículo]],AUXILIAR!A4028:A8949,AUXILIAR!D4028:D8949,"Error",0)</f>
        <v>No enviado a tiempo</v>
      </c>
      <c r="AD4030" s="22" t="str">
        <f>+IF(AND(Ventas_Oficina[[#This Row],[Total]]&gt;75000,Ventas_Oficina[[#This Row],[Envio a tiempo]]="Enviado a tiempo"),"Buena Venta","Venta Mala")</f>
        <v>Venta Mala</v>
      </c>
    </row>
    <row r="4031" spans="1:30" x14ac:dyDescent="0.25">
      <c r="A4031" s="25">
        <v>1612182</v>
      </c>
      <c r="B4031" s="5">
        <v>42551</v>
      </c>
      <c r="C4031" s="6" t="s">
        <v>471</v>
      </c>
      <c r="D4031" s="6" t="s">
        <v>274</v>
      </c>
      <c r="E4031" s="6" t="s">
        <v>4</v>
      </c>
      <c r="F4031" s="6" t="s">
        <v>5</v>
      </c>
      <c r="G4031" s="6" t="s">
        <v>1007</v>
      </c>
      <c r="H4031" s="6" t="s">
        <v>17</v>
      </c>
      <c r="I4031" s="6" t="s">
        <v>1013</v>
      </c>
      <c r="J4031" s="6" t="s">
        <v>1085</v>
      </c>
      <c r="K4031" s="6" t="s">
        <v>1261</v>
      </c>
      <c r="L4031" s="6" t="s">
        <v>1265</v>
      </c>
      <c r="M4031" s="6" t="s">
        <v>1272</v>
      </c>
      <c r="N4031" s="5">
        <v>42552</v>
      </c>
      <c r="O4031" s="7">
        <v>384</v>
      </c>
      <c r="P4031" s="7">
        <v>630</v>
      </c>
      <c r="Q4031" s="7">
        <v>246</v>
      </c>
      <c r="R4031" s="6">
        <v>34</v>
      </c>
      <c r="S4031" s="7">
        <v>21420</v>
      </c>
      <c r="T4031" s="8">
        <v>7.0000000000000007E-2</v>
      </c>
      <c r="U4031" s="7">
        <v>1499.4</v>
      </c>
      <c r="V4031" s="7">
        <v>19920.599999999999</v>
      </c>
      <c r="W4031" s="7">
        <v>50</v>
      </c>
      <c r="X4031" s="7">
        <v>17098</v>
      </c>
      <c r="Y4031" s="9">
        <f>+DAY('TABLA PRINCIPAL'!$B4031)</f>
        <v>30</v>
      </c>
      <c r="Z4031" s="9">
        <f>+MONTH('TABLA PRINCIPAL'!$B4031)</f>
        <v>6</v>
      </c>
      <c r="AA4031" s="9">
        <f>+YEAR('TABLA PRINCIPAL'!$B4031)</f>
        <v>2016</v>
      </c>
      <c r="AB4031" s="22" t="str">
        <f>+IF(Ventas_Oficina[[#This Row],[Total del pedido]]&gt;=100000,"SI","NO")</f>
        <v>NO</v>
      </c>
      <c r="AC4031" s="22" t="str">
        <f>+_xlfn.XLOOKUP(Ventas_Oficina[[#This Row],[Nº de artículo]],AUXILIAR!A4029:A8950,AUXILIAR!D4029:D8950,"Error",0)</f>
        <v>Enviado a tiempo</v>
      </c>
      <c r="AD4031" s="22" t="str">
        <f>+IF(AND(Ventas_Oficina[[#This Row],[Total]]&gt;75000,Ventas_Oficina[[#This Row],[Envio a tiempo]]="Enviado a tiempo"),"Buena Venta","Venta Mala")</f>
        <v>Venta Mala</v>
      </c>
    </row>
    <row r="4032" spans="1:30" x14ac:dyDescent="0.25">
      <c r="A4032" s="26">
        <v>1612182</v>
      </c>
      <c r="B4032" s="10">
        <v>42520</v>
      </c>
      <c r="C4032" s="11" t="s">
        <v>386</v>
      </c>
      <c r="D4032" s="11" t="s">
        <v>76</v>
      </c>
      <c r="E4032" s="11" t="s">
        <v>4</v>
      </c>
      <c r="F4032" s="11" t="s">
        <v>5</v>
      </c>
      <c r="G4032" s="11" t="s">
        <v>1007</v>
      </c>
      <c r="H4032" s="11" t="s">
        <v>17</v>
      </c>
      <c r="I4032" s="11" t="s">
        <v>1013</v>
      </c>
      <c r="J4032" s="11" t="s">
        <v>1040</v>
      </c>
      <c r="K4032" s="11" t="s">
        <v>1261</v>
      </c>
      <c r="L4032" s="11" t="s">
        <v>1265</v>
      </c>
      <c r="M4032" s="11" t="s">
        <v>1272</v>
      </c>
      <c r="N4032" s="10">
        <v>42520</v>
      </c>
      <c r="O4032" s="12">
        <v>2156</v>
      </c>
      <c r="P4032" s="12">
        <v>3655</v>
      </c>
      <c r="Q4032" s="12">
        <v>1499</v>
      </c>
      <c r="R4032" s="11">
        <v>28</v>
      </c>
      <c r="S4032" s="12">
        <v>102340</v>
      </c>
      <c r="T4032" s="13">
        <v>0.01</v>
      </c>
      <c r="U4032" s="12">
        <v>1023.4</v>
      </c>
      <c r="V4032" s="12">
        <v>101316.6</v>
      </c>
      <c r="W4032" s="12">
        <v>1389</v>
      </c>
      <c r="X4032" s="12">
        <v>61804</v>
      </c>
      <c r="Y4032" s="14">
        <f>+DAY('TABLA PRINCIPAL'!$B4032)</f>
        <v>30</v>
      </c>
      <c r="Z4032" s="14">
        <f>+MONTH('TABLA PRINCIPAL'!$B4032)</f>
        <v>5</v>
      </c>
      <c r="AA4032" s="14">
        <f>+YEAR('TABLA PRINCIPAL'!$B4032)</f>
        <v>2016</v>
      </c>
      <c r="AB4032" s="22" t="str">
        <f>+IF(Ventas_Oficina[[#This Row],[Total del pedido]]&gt;=100000,"SI","NO")</f>
        <v>SI</v>
      </c>
      <c r="AC4032" s="22" t="str">
        <f>+_xlfn.XLOOKUP(Ventas_Oficina[[#This Row],[Nº de artículo]],AUXILIAR!A4030:A8951,AUXILIAR!D4030:D8951,"Error",0)</f>
        <v>No enviado a tiempo</v>
      </c>
      <c r="AD4032" s="22" t="str">
        <f>+IF(AND(Ventas_Oficina[[#This Row],[Total]]&gt;75000,Ventas_Oficina[[#This Row],[Envio a tiempo]]="Enviado a tiempo"),"Buena Venta","Venta Mala")</f>
        <v>Venta Mala</v>
      </c>
    </row>
    <row r="4033" spans="1:30" x14ac:dyDescent="0.25">
      <c r="A4033" s="25">
        <v>1612182</v>
      </c>
      <c r="B4033" s="5">
        <v>42707</v>
      </c>
      <c r="C4033" s="6" t="s">
        <v>235</v>
      </c>
      <c r="D4033" s="6" t="s">
        <v>91</v>
      </c>
      <c r="E4033" s="6" t="s">
        <v>4</v>
      </c>
      <c r="F4033" s="6" t="s">
        <v>5</v>
      </c>
      <c r="G4033" s="6" t="s">
        <v>1008</v>
      </c>
      <c r="H4033" s="6" t="s">
        <v>24</v>
      </c>
      <c r="I4033" s="6" t="s">
        <v>1012</v>
      </c>
      <c r="J4033" s="6" t="s">
        <v>1113</v>
      </c>
      <c r="K4033" s="6" t="s">
        <v>1261</v>
      </c>
      <c r="L4033" s="6" t="s">
        <v>1267</v>
      </c>
      <c r="M4033" s="6" t="s">
        <v>1272</v>
      </c>
      <c r="N4033" s="5">
        <v>42709</v>
      </c>
      <c r="O4033" s="7">
        <v>1495</v>
      </c>
      <c r="P4033" s="7">
        <v>3476</v>
      </c>
      <c r="Q4033" s="7">
        <v>1981</v>
      </c>
      <c r="R4033" s="6">
        <v>37</v>
      </c>
      <c r="S4033" s="7">
        <v>128612</v>
      </c>
      <c r="T4033" s="8">
        <v>0.03</v>
      </c>
      <c r="U4033" s="7">
        <v>3858.3599999999997</v>
      </c>
      <c r="V4033" s="7">
        <v>124753.64</v>
      </c>
      <c r="W4033" s="7">
        <v>822</v>
      </c>
      <c r="X4033" s="7">
        <v>39536</v>
      </c>
      <c r="Y4033" s="9">
        <f>+DAY('TABLA PRINCIPAL'!$B4033)</f>
        <v>3</v>
      </c>
      <c r="Z4033" s="9">
        <f>+MONTH('TABLA PRINCIPAL'!$B4033)</f>
        <v>12</v>
      </c>
      <c r="AA4033" s="9">
        <f>+YEAR('TABLA PRINCIPAL'!$B4033)</f>
        <v>2016</v>
      </c>
      <c r="AB4033" s="22" t="str">
        <f>+IF(Ventas_Oficina[[#This Row],[Total del pedido]]&gt;=100000,"SI","NO")</f>
        <v>SI</v>
      </c>
      <c r="AC4033" s="22" t="str">
        <f>+_xlfn.XLOOKUP(Ventas_Oficina[[#This Row],[Nº de artículo]],AUXILIAR!A4031:A8952,AUXILIAR!D4031:D8952,"Error",0)</f>
        <v>No enviado a tiempo</v>
      </c>
      <c r="AD4033" s="22" t="str">
        <f>+IF(AND(Ventas_Oficina[[#This Row],[Total]]&gt;75000,Ventas_Oficina[[#This Row],[Envio a tiempo]]="Enviado a tiempo"),"Buena Venta","Venta Mala")</f>
        <v>Venta Mala</v>
      </c>
    </row>
    <row r="4034" spans="1:30" x14ac:dyDescent="0.25">
      <c r="A4034" s="26">
        <v>1612547</v>
      </c>
      <c r="B4034" s="10">
        <v>42410</v>
      </c>
      <c r="C4034" s="11" t="s">
        <v>224</v>
      </c>
      <c r="D4034" s="11" t="s">
        <v>50</v>
      </c>
      <c r="E4034" s="11" t="s">
        <v>4</v>
      </c>
      <c r="F4034" s="11" t="s">
        <v>5</v>
      </c>
      <c r="G4034" s="11" t="s">
        <v>1007</v>
      </c>
      <c r="H4034" s="11" t="s">
        <v>17</v>
      </c>
      <c r="I4034" s="11" t="s">
        <v>1013</v>
      </c>
      <c r="J4034" s="11" t="s">
        <v>1075</v>
      </c>
      <c r="K4034" s="11" t="s">
        <v>1261</v>
      </c>
      <c r="L4034" s="11" t="s">
        <v>1265</v>
      </c>
      <c r="M4034" s="11" t="s">
        <v>1272</v>
      </c>
      <c r="N4034" s="10">
        <v>42411</v>
      </c>
      <c r="O4034" s="12">
        <v>225</v>
      </c>
      <c r="P4034" s="12">
        <v>369</v>
      </c>
      <c r="Q4034" s="12">
        <v>144</v>
      </c>
      <c r="R4034" s="11">
        <v>22</v>
      </c>
      <c r="S4034" s="12">
        <v>8118</v>
      </c>
      <c r="T4034" s="13">
        <v>0.05</v>
      </c>
      <c r="U4034" s="12">
        <v>405.90000000000003</v>
      </c>
      <c r="V4034" s="12">
        <v>7712.1</v>
      </c>
      <c r="W4034" s="12">
        <v>250</v>
      </c>
      <c r="X4034" s="12">
        <v>9633</v>
      </c>
      <c r="Y4034" s="14">
        <f>+DAY('TABLA PRINCIPAL'!$B4034)</f>
        <v>10</v>
      </c>
      <c r="Z4034" s="14">
        <f>+MONTH('TABLA PRINCIPAL'!$B4034)</f>
        <v>2</v>
      </c>
      <c r="AA4034" s="14">
        <f>+YEAR('TABLA PRINCIPAL'!$B4034)</f>
        <v>2016</v>
      </c>
      <c r="AB4034" s="22" t="str">
        <f>+IF(Ventas_Oficina[[#This Row],[Total del pedido]]&gt;=100000,"SI","NO")</f>
        <v>NO</v>
      </c>
      <c r="AC4034" s="22" t="str">
        <f>+_xlfn.XLOOKUP(Ventas_Oficina[[#This Row],[Nº de artículo]],AUXILIAR!A4032:A8953,AUXILIAR!D4032:D8953,"Error",0)</f>
        <v>No enviado a tiempo</v>
      </c>
      <c r="AD4034" s="22" t="str">
        <f>+IF(AND(Ventas_Oficina[[#This Row],[Total]]&gt;75000,Ventas_Oficina[[#This Row],[Envio a tiempo]]="Enviado a tiempo"),"Buena Venta","Venta Mala")</f>
        <v>Venta Mala</v>
      </c>
    </row>
    <row r="4035" spans="1:30" x14ac:dyDescent="0.25">
      <c r="A4035" s="25">
        <v>1612912</v>
      </c>
      <c r="B4035" s="5">
        <v>42553</v>
      </c>
      <c r="C4035" s="6" t="s">
        <v>572</v>
      </c>
      <c r="D4035" s="6" t="s">
        <v>537</v>
      </c>
      <c r="E4035" s="6" t="s">
        <v>4</v>
      </c>
      <c r="F4035" s="6" t="s">
        <v>5</v>
      </c>
      <c r="G4035" s="6" t="s">
        <v>1010</v>
      </c>
      <c r="H4035" s="6" t="s">
        <v>53</v>
      </c>
      <c r="I4035" s="6" t="s">
        <v>1013</v>
      </c>
      <c r="J4035" s="6" t="s">
        <v>1099</v>
      </c>
      <c r="K4035" s="6" t="s">
        <v>1261</v>
      </c>
      <c r="L4035" s="6" t="s">
        <v>1267</v>
      </c>
      <c r="M4035" s="6" t="s">
        <v>1273</v>
      </c>
      <c r="N4035" s="5">
        <v>42555</v>
      </c>
      <c r="O4035" s="7">
        <v>93</v>
      </c>
      <c r="P4035" s="7">
        <v>160</v>
      </c>
      <c r="Q4035" s="7">
        <v>67</v>
      </c>
      <c r="R4035" s="6">
        <v>25</v>
      </c>
      <c r="S4035" s="7">
        <v>4000</v>
      </c>
      <c r="T4035" s="8">
        <v>0.01</v>
      </c>
      <c r="U4035" s="7">
        <v>40</v>
      </c>
      <c r="V4035" s="7">
        <v>3960</v>
      </c>
      <c r="W4035" s="7">
        <v>129</v>
      </c>
      <c r="X4035" s="7">
        <v>7945</v>
      </c>
      <c r="Y4035" s="9">
        <f>+DAY('TABLA PRINCIPAL'!$B4035)</f>
        <v>2</v>
      </c>
      <c r="Z4035" s="9">
        <f>+MONTH('TABLA PRINCIPAL'!$B4035)</f>
        <v>7</v>
      </c>
      <c r="AA4035" s="9">
        <f>+YEAR('TABLA PRINCIPAL'!$B4035)</f>
        <v>2016</v>
      </c>
      <c r="AB4035" s="22" t="str">
        <f>+IF(Ventas_Oficina[[#This Row],[Total del pedido]]&gt;=100000,"SI","NO")</f>
        <v>NO</v>
      </c>
      <c r="AC4035" s="22" t="str">
        <f>+_xlfn.XLOOKUP(Ventas_Oficina[[#This Row],[Nº de artículo]],AUXILIAR!A4033:A8954,AUXILIAR!D4033:D8954,"Error",0)</f>
        <v>Enviado a tiempo</v>
      </c>
      <c r="AD4035" s="22" t="str">
        <f>+IF(AND(Ventas_Oficina[[#This Row],[Total]]&gt;75000,Ventas_Oficina[[#This Row],[Envio a tiempo]]="Enviado a tiempo"),"Buena Venta","Venta Mala")</f>
        <v>Venta Mala</v>
      </c>
    </row>
    <row r="4036" spans="1:30" x14ac:dyDescent="0.25">
      <c r="A4036" s="26">
        <v>1612912</v>
      </c>
      <c r="B4036" s="10">
        <v>42038</v>
      </c>
      <c r="C4036" s="11" t="s">
        <v>422</v>
      </c>
      <c r="D4036" s="11" t="s">
        <v>115</v>
      </c>
      <c r="E4036" s="11" t="s">
        <v>4</v>
      </c>
      <c r="F4036" s="11" t="s">
        <v>5</v>
      </c>
      <c r="G4036" s="11" t="s">
        <v>1010</v>
      </c>
      <c r="H4036" s="11" t="s">
        <v>116</v>
      </c>
      <c r="I4036" s="11" t="s">
        <v>1013</v>
      </c>
      <c r="J4036" s="11" t="s">
        <v>1101</v>
      </c>
      <c r="K4036" s="11" t="s">
        <v>1261</v>
      </c>
      <c r="L4036" s="11" t="s">
        <v>1265</v>
      </c>
      <c r="M4036" s="11" t="s">
        <v>1272</v>
      </c>
      <c r="N4036" s="10">
        <v>42041</v>
      </c>
      <c r="O4036" s="12">
        <v>21600</v>
      </c>
      <c r="P4036" s="12">
        <v>44999</v>
      </c>
      <c r="Q4036" s="12">
        <v>23399</v>
      </c>
      <c r="R4036" s="11">
        <v>50</v>
      </c>
      <c r="S4036" s="12">
        <v>2249950</v>
      </c>
      <c r="T4036" s="13">
        <v>7.0000000000000007E-2</v>
      </c>
      <c r="U4036" s="12">
        <v>157496.50000000003</v>
      </c>
      <c r="V4036" s="12">
        <v>2092453.5</v>
      </c>
      <c r="W4036" s="12">
        <v>2449</v>
      </c>
      <c r="X4036" s="12">
        <v>336562</v>
      </c>
      <c r="Y4036" s="14">
        <f>+DAY('TABLA PRINCIPAL'!$B4036)</f>
        <v>3</v>
      </c>
      <c r="Z4036" s="14">
        <f>+MONTH('TABLA PRINCIPAL'!$B4036)</f>
        <v>2</v>
      </c>
      <c r="AA4036" s="14">
        <f>+YEAR('TABLA PRINCIPAL'!$B4036)</f>
        <v>2015</v>
      </c>
      <c r="AB4036" s="22" t="str">
        <f>+IF(Ventas_Oficina[[#This Row],[Total del pedido]]&gt;=100000,"SI","NO")</f>
        <v>SI</v>
      </c>
      <c r="AC4036" s="22" t="str">
        <f>+_xlfn.XLOOKUP(Ventas_Oficina[[#This Row],[Nº de artículo]],AUXILIAR!A4034:A8955,AUXILIAR!D4034:D8955,"Error",0)</f>
        <v>Enviado a tiempo</v>
      </c>
      <c r="AD4036" s="22" t="str">
        <f>+IF(AND(Ventas_Oficina[[#This Row],[Total]]&gt;75000,Ventas_Oficina[[#This Row],[Envio a tiempo]]="Enviado a tiempo"),"Buena Venta","Venta Mala")</f>
        <v>Buena Venta</v>
      </c>
    </row>
    <row r="4037" spans="1:30" x14ac:dyDescent="0.25">
      <c r="A4037" s="25">
        <v>1613643</v>
      </c>
      <c r="B4037" s="5">
        <v>42458</v>
      </c>
      <c r="C4037" s="6" t="s">
        <v>682</v>
      </c>
      <c r="D4037" s="6" t="s">
        <v>400</v>
      </c>
      <c r="E4037" s="6" t="s">
        <v>4</v>
      </c>
      <c r="F4037" s="6" t="s">
        <v>5</v>
      </c>
      <c r="G4037" s="6" t="s">
        <v>1010</v>
      </c>
      <c r="H4037" s="6" t="s">
        <v>53</v>
      </c>
      <c r="I4037" s="6" t="s">
        <v>1012</v>
      </c>
      <c r="J4037" s="6" t="s">
        <v>1056</v>
      </c>
      <c r="K4037" s="6" t="s">
        <v>1262</v>
      </c>
      <c r="L4037" s="6" t="s">
        <v>1268</v>
      </c>
      <c r="M4037" s="6" t="s">
        <v>1272</v>
      </c>
      <c r="N4037" s="5">
        <v>42459</v>
      </c>
      <c r="O4037" s="7">
        <v>352</v>
      </c>
      <c r="P4037" s="7">
        <v>568</v>
      </c>
      <c r="Q4037" s="7">
        <v>216</v>
      </c>
      <c r="R4037" s="6">
        <v>8</v>
      </c>
      <c r="S4037" s="7">
        <v>4544</v>
      </c>
      <c r="T4037" s="8">
        <v>0.09</v>
      </c>
      <c r="U4037" s="7">
        <v>408.96</v>
      </c>
      <c r="V4037" s="7">
        <v>4135.04</v>
      </c>
      <c r="W4037" s="7">
        <v>139</v>
      </c>
      <c r="X4037" s="7">
        <v>24885</v>
      </c>
      <c r="Y4037" s="9">
        <f>+DAY('TABLA PRINCIPAL'!$B4037)</f>
        <v>29</v>
      </c>
      <c r="Z4037" s="9">
        <f>+MONTH('TABLA PRINCIPAL'!$B4037)</f>
        <v>3</v>
      </c>
      <c r="AA4037" s="9">
        <f>+YEAR('TABLA PRINCIPAL'!$B4037)</f>
        <v>2016</v>
      </c>
      <c r="AB4037" s="22" t="str">
        <f>+IF(Ventas_Oficina[[#This Row],[Total del pedido]]&gt;=100000,"SI","NO")</f>
        <v>NO</v>
      </c>
      <c r="AC4037" s="22" t="str">
        <f>+_xlfn.XLOOKUP(Ventas_Oficina[[#This Row],[Nº de artículo]],AUXILIAR!A4035:A8956,AUXILIAR!D4035:D8956,"Error",0)</f>
        <v>No enviado a tiempo</v>
      </c>
      <c r="AD4037" s="22" t="str">
        <f>+IF(AND(Ventas_Oficina[[#This Row],[Total]]&gt;75000,Ventas_Oficina[[#This Row],[Envio a tiempo]]="Enviado a tiempo"),"Buena Venta","Venta Mala")</f>
        <v>Venta Mala</v>
      </c>
    </row>
    <row r="4038" spans="1:30" x14ac:dyDescent="0.25">
      <c r="A4038" s="26">
        <v>1614008</v>
      </c>
      <c r="B4038" s="10">
        <v>42511</v>
      </c>
      <c r="C4038" s="11" t="s">
        <v>75</v>
      </c>
      <c r="D4038" s="11" t="s">
        <v>76</v>
      </c>
      <c r="E4038" s="11" t="s">
        <v>4</v>
      </c>
      <c r="F4038" s="11" t="s">
        <v>5</v>
      </c>
      <c r="G4038" s="11" t="s">
        <v>1008</v>
      </c>
      <c r="H4038" s="11" t="s">
        <v>17</v>
      </c>
      <c r="I4038" s="11" t="s">
        <v>1012</v>
      </c>
      <c r="J4038" s="11" t="s">
        <v>1055</v>
      </c>
      <c r="K4038" s="11" t="s">
        <v>1261</v>
      </c>
      <c r="L4038" s="11" t="s">
        <v>1265</v>
      </c>
      <c r="M4038" s="11" t="s">
        <v>1272</v>
      </c>
      <c r="N4038" s="10">
        <v>42511</v>
      </c>
      <c r="O4038" s="12">
        <v>250</v>
      </c>
      <c r="P4038" s="12">
        <v>568</v>
      </c>
      <c r="Q4038" s="12">
        <v>318</v>
      </c>
      <c r="R4038" s="11">
        <v>8</v>
      </c>
      <c r="S4038" s="12">
        <v>4544</v>
      </c>
      <c r="T4038" s="13">
        <v>0.08</v>
      </c>
      <c r="U4038" s="12">
        <v>363.52</v>
      </c>
      <c r="V4038" s="12">
        <v>4180.4799999999996</v>
      </c>
      <c r="W4038" s="12">
        <v>360</v>
      </c>
      <c r="X4038" s="12">
        <v>24703</v>
      </c>
      <c r="Y4038" s="14">
        <f>+DAY('TABLA PRINCIPAL'!$B4038)</f>
        <v>21</v>
      </c>
      <c r="Z4038" s="14">
        <f>+MONTH('TABLA PRINCIPAL'!$B4038)</f>
        <v>5</v>
      </c>
      <c r="AA4038" s="14">
        <f>+YEAR('TABLA PRINCIPAL'!$B4038)</f>
        <v>2016</v>
      </c>
      <c r="AB4038" s="22" t="str">
        <f>+IF(Ventas_Oficina[[#This Row],[Total del pedido]]&gt;=100000,"SI","NO")</f>
        <v>NO</v>
      </c>
      <c r="AC4038" s="22" t="str">
        <f>+_xlfn.XLOOKUP(Ventas_Oficina[[#This Row],[Nº de artículo]],AUXILIAR!A4036:A8957,AUXILIAR!D4036:D8957,"Error",0)</f>
        <v>No enviado a tiempo</v>
      </c>
      <c r="AD4038" s="22" t="str">
        <f>+IF(AND(Ventas_Oficina[[#This Row],[Total]]&gt;75000,Ventas_Oficina[[#This Row],[Envio a tiempo]]="Enviado a tiempo"),"Buena Venta","Venta Mala")</f>
        <v>Venta Mala</v>
      </c>
    </row>
    <row r="4039" spans="1:30" x14ac:dyDescent="0.25">
      <c r="A4039" s="25">
        <v>1614008</v>
      </c>
      <c r="B4039" s="5">
        <v>42536</v>
      </c>
      <c r="C4039" s="6" t="s">
        <v>499</v>
      </c>
      <c r="D4039" s="6" t="s">
        <v>71</v>
      </c>
      <c r="E4039" s="6" t="s">
        <v>4</v>
      </c>
      <c r="F4039" s="6" t="s">
        <v>5</v>
      </c>
      <c r="G4039" s="6" t="s">
        <v>1008</v>
      </c>
      <c r="H4039" s="6" t="s">
        <v>17</v>
      </c>
      <c r="I4039" s="6" t="s">
        <v>1012</v>
      </c>
      <c r="J4039" s="6" t="s">
        <v>1252</v>
      </c>
      <c r="K4039" s="6" t="s">
        <v>1261</v>
      </c>
      <c r="L4039" s="6" t="s">
        <v>1267</v>
      </c>
      <c r="M4039" s="6" t="s">
        <v>1272</v>
      </c>
      <c r="N4039" s="5">
        <v>42538</v>
      </c>
      <c r="O4039" s="7">
        <v>453</v>
      </c>
      <c r="P4039" s="7">
        <v>730</v>
      </c>
      <c r="Q4039" s="7">
        <v>277</v>
      </c>
      <c r="R4039" s="6">
        <v>16</v>
      </c>
      <c r="S4039" s="7">
        <v>11680</v>
      </c>
      <c r="T4039" s="8">
        <v>0.09</v>
      </c>
      <c r="U4039" s="7">
        <v>1051.2</v>
      </c>
      <c r="V4039" s="7">
        <v>10628.8</v>
      </c>
      <c r="W4039" s="7">
        <v>772</v>
      </c>
      <c r="X4039" s="7">
        <v>25882</v>
      </c>
      <c r="Y4039" s="9">
        <f>+DAY('TABLA PRINCIPAL'!$B4039)</f>
        <v>15</v>
      </c>
      <c r="Z4039" s="9">
        <f>+MONTH('TABLA PRINCIPAL'!$B4039)</f>
        <v>6</v>
      </c>
      <c r="AA4039" s="9">
        <f>+YEAR('TABLA PRINCIPAL'!$B4039)</f>
        <v>2016</v>
      </c>
      <c r="AB4039" s="22" t="str">
        <f>+IF(Ventas_Oficina[[#This Row],[Total del pedido]]&gt;=100000,"SI","NO")</f>
        <v>NO</v>
      </c>
      <c r="AC4039" s="22" t="str">
        <f>+_xlfn.XLOOKUP(Ventas_Oficina[[#This Row],[Nº de artículo]],AUXILIAR!A4037:A8958,AUXILIAR!D4037:D8958,"Error",0)</f>
        <v>No enviado a tiempo</v>
      </c>
      <c r="AD4039" s="22" t="str">
        <f>+IF(AND(Ventas_Oficina[[#This Row],[Total]]&gt;75000,Ventas_Oficina[[#This Row],[Envio a tiempo]]="Enviado a tiempo"),"Buena Venta","Venta Mala")</f>
        <v>Venta Mala</v>
      </c>
    </row>
    <row r="4040" spans="1:30" x14ac:dyDescent="0.25">
      <c r="A4040" s="26">
        <v>1614008</v>
      </c>
      <c r="B4040" s="10">
        <v>42511</v>
      </c>
      <c r="C4040" s="11" t="s">
        <v>75</v>
      </c>
      <c r="D4040" s="11" t="s">
        <v>76</v>
      </c>
      <c r="E4040" s="11" t="s">
        <v>4</v>
      </c>
      <c r="F4040" s="11" t="s">
        <v>5</v>
      </c>
      <c r="G4040" s="11" t="s">
        <v>1007</v>
      </c>
      <c r="H4040" s="11" t="s">
        <v>17</v>
      </c>
      <c r="I4040" s="11" t="s">
        <v>1014</v>
      </c>
      <c r="J4040" s="11" t="s">
        <v>1072</v>
      </c>
      <c r="K4040" s="11" t="s">
        <v>1262</v>
      </c>
      <c r="L4040" s="11" t="s">
        <v>1268</v>
      </c>
      <c r="M4040" s="11" t="s">
        <v>1272</v>
      </c>
      <c r="N4040" s="10">
        <v>42511</v>
      </c>
      <c r="O4040" s="12">
        <v>194</v>
      </c>
      <c r="P4040" s="12">
        <v>308</v>
      </c>
      <c r="Q4040" s="12">
        <v>114</v>
      </c>
      <c r="R4040" s="11">
        <v>30</v>
      </c>
      <c r="S4040" s="12">
        <v>9240</v>
      </c>
      <c r="T4040" s="13">
        <v>0.03</v>
      </c>
      <c r="U4040" s="12">
        <v>277.2</v>
      </c>
      <c r="V4040" s="12">
        <v>8962.7999999999993</v>
      </c>
      <c r="W4040" s="12">
        <v>99</v>
      </c>
      <c r="X4040" s="12">
        <v>3385</v>
      </c>
      <c r="Y4040" s="14">
        <f>+DAY('TABLA PRINCIPAL'!$B4040)</f>
        <v>21</v>
      </c>
      <c r="Z4040" s="14">
        <f>+MONTH('TABLA PRINCIPAL'!$B4040)</f>
        <v>5</v>
      </c>
      <c r="AA4040" s="14">
        <f>+YEAR('TABLA PRINCIPAL'!$B4040)</f>
        <v>2016</v>
      </c>
      <c r="AB4040" s="22" t="str">
        <f>+IF(Ventas_Oficina[[#This Row],[Total del pedido]]&gt;=100000,"SI","NO")</f>
        <v>NO</v>
      </c>
      <c r="AC4040" s="22" t="str">
        <f>+_xlfn.XLOOKUP(Ventas_Oficina[[#This Row],[Nº de artículo]],AUXILIAR!A4038:A8959,AUXILIAR!D4038:D8959,"Error",0)</f>
        <v>Enviado a tiempo</v>
      </c>
      <c r="AD4040" s="22" t="str">
        <f>+IF(AND(Ventas_Oficina[[#This Row],[Total]]&gt;75000,Ventas_Oficina[[#This Row],[Envio a tiempo]]="Enviado a tiempo"),"Buena Venta","Venta Mala")</f>
        <v>Venta Mala</v>
      </c>
    </row>
    <row r="4041" spans="1:30" x14ac:dyDescent="0.25">
      <c r="A4041" s="25">
        <v>1614008</v>
      </c>
      <c r="B4041" s="5">
        <v>42532</v>
      </c>
      <c r="C4041" s="6" t="s">
        <v>402</v>
      </c>
      <c r="D4041" s="6" t="s">
        <v>29</v>
      </c>
      <c r="E4041" s="6" t="s">
        <v>12</v>
      </c>
      <c r="F4041" s="6" t="s">
        <v>13</v>
      </c>
      <c r="G4041" s="6" t="s">
        <v>1007</v>
      </c>
      <c r="H4041" s="6" t="s">
        <v>14</v>
      </c>
      <c r="I4041" s="6" t="s">
        <v>1012</v>
      </c>
      <c r="J4041" s="6" t="s">
        <v>1072</v>
      </c>
      <c r="K4041" s="6" t="s">
        <v>1261</v>
      </c>
      <c r="L4041" s="6" t="s">
        <v>1267</v>
      </c>
      <c r="M4041" s="6" t="s">
        <v>1272</v>
      </c>
      <c r="N4041" s="5">
        <v>42534</v>
      </c>
      <c r="O4041" s="7">
        <v>194</v>
      </c>
      <c r="P4041" s="7">
        <v>308</v>
      </c>
      <c r="Q4041" s="7">
        <v>114</v>
      </c>
      <c r="R4041" s="6">
        <v>24</v>
      </c>
      <c r="S4041" s="7">
        <v>7392</v>
      </c>
      <c r="T4041" s="8">
        <v>7.0000000000000007E-2</v>
      </c>
      <c r="U4041" s="7">
        <v>517.44000000000005</v>
      </c>
      <c r="V4041" s="7">
        <v>6874.5599999999995</v>
      </c>
      <c r="W4041" s="7">
        <v>99</v>
      </c>
      <c r="X4041" s="7">
        <v>3385</v>
      </c>
      <c r="Y4041" s="9">
        <f>+DAY('TABLA PRINCIPAL'!$B4041)</f>
        <v>11</v>
      </c>
      <c r="Z4041" s="9">
        <f>+MONTH('TABLA PRINCIPAL'!$B4041)</f>
        <v>6</v>
      </c>
      <c r="AA4041" s="9">
        <f>+YEAR('TABLA PRINCIPAL'!$B4041)</f>
        <v>2016</v>
      </c>
      <c r="AB4041" s="22" t="str">
        <f>+IF(Ventas_Oficina[[#This Row],[Total del pedido]]&gt;=100000,"SI","NO")</f>
        <v>NO</v>
      </c>
      <c r="AC4041" s="22" t="str">
        <f>+_xlfn.XLOOKUP(Ventas_Oficina[[#This Row],[Nº de artículo]],AUXILIAR!A4039:A8960,AUXILIAR!D4039:D8960,"Error",0)</f>
        <v>No enviado a tiempo</v>
      </c>
      <c r="AD4041" s="22" t="str">
        <f>+IF(AND(Ventas_Oficina[[#This Row],[Total]]&gt;75000,Ventas_Oficina[[#This Row],[Envio a tiempo]]="Enviado a tiempo"),"Buena Venta","Venta Mala")</f>
        <v>Venta Mala</v>
      </c>
    </row>
    <row r="4042" spans="1:30" x14ac:dyDescent="0.25">
      <c r="A4042" s="26">
        <v>1614008</v>
      </c>
      <c r="B4042" s="10">
        <v>42578</v>
      </c>
      <c r="C4042" s="11" t="s">
        <v>601</v>
      </c>
      <c r="D4042" s="11" t="s">
        <v>569</v>
      </c>
      <c r="E4042" s="11" t="s">
        <v>4</v>
      </c>
      <c r="F4042" s="11" t="s">
        <v>5</v>
      </c>
      <c r="G4042" s="11" t="s">
        <v>1008</v>
      </c>
      <c r="H4042" s="11" t="s">
        <v>27</v>
      </c>
      <c r="I4042" s="11" t="s">
        <v>1013</v>
      </c>
      <c r="J4042" s="11" t="s">
        <v>1055</v>
      </c>
      <c r="K4042" s="11" t="s">
        <v>1261</v>
      </c>
      <c r="L4042" s="11" t="s">
        <v>1266</v>
      </c>
      <c r="M4042" s="11" t="s">
        <v>1272</v>
      </c>
      <c r="N4042" s="10">
        <v>42580</v>
      </c>
      <c r="O4042" s="12">
        <v>250</v>
      </c>
      <c r="P4042" s="12">
        <v>568</v>
      </c>
      <c r="Q4042" s="12">
        <v>318</v>
      </c>
      <c r="R4042" s="11">
        <v>8</v>
      </c>
      <c r="S4042" s="12">
        <v>4544</v>
      </c>
      <c r="T4042" s="13">
        <v>0.03</v>
      </c>
      <c r="U4042" s="12">
        <v>136.32</v>
      </c>
      <c r="V4042" s="12">
        <v>4407.68</v>
      </c>
      <c r="W4042" s="12">
        <v>360</v>
      </c>
      <c r="X4042" s="12">
        <v>23930</v>
      </c>
      <c r="Y4042" s="14">
        <f>+DAY('TABLA PRINCIPAL'!$B4042)</f>
        <v>27</v>
      </c>
      <c r="Z4042" s="14">
        <f>+MONTH('TABLA PRINCIPAL'!$B4042)</f>
        <v>7</v>
      </c>
      <c r="AA4042" s="14">
        <f>+YEAR('TABLA PRINCIPAL'!$B4042)</f>
        <v>2016</v>
      </c>
      <c r="AB4042" s="22" t="str">
        <f>+IF(Ventas_Oficina[[#This Row],[Total del pedido]]&gt;=100000,"SI","NO")</f>
        <v>NO</v>
      </c>
      <c r="AC4042" s="22" t="str">
        <f>+_xlfn.XLOOKUP(Ventas_Oficina[[#This Row],[Nº de artículo]],AUXILIAR!A4040:A8961,AUXILIAR!D4040:D8961,"Error",0)</f>
        <v>Enviado a tiempo</v>
      </c>
      <c r="AD4042" s="22" t="str">
        <f>+IF(AND(Ventas_Oficina[[#This Row],[Total]]&gt;75000,Ventas_Oficina[[#This Row],[Envio a tiempo]]="Enviado a tiempo"),"Buena Venta","Venta Mala")</f>
        <v>Venta Mala</v>
      </c>
    </row>
    <row r="4043" spans="1:30" x14ac:dyDescent="0.25">
      <c r="A4043" s="25">
        <v>1614373</v>
      </c>
      <c r="B4043" s="5">
        <v>42401</v>
      </c>
      <c r="C4043" s="6" t="s">
        <v>830</v>
      </c>
      <c r="D4043" s="6" t="s">
        <v>110</v>
      </c>
      <c r="E4043" s="6" t="s">
        <v>12</v>
      </c>
      <c r="F4043" s="6" t="s">
        <v>13</v>
      </c>
      <c r="G4043" s="6" t="s">
        <v>1008</v>
      </c>
      <c r="H4043" s="6" t="s">
        <v>14</v>
      </c>
      <c r="I4043" s="6" t="s">
        <v>1015</v>
      </c>
      <c r="J4043" s="6" t="s">
        <v>1049</v>
      </c>
      <c r="K4043" s="6" t="s">
        <v>1261</v>
      </c>
      <c r="L4043" s="6" t="s">
        <v>1266</v>
      </c>
      <c r="M4043" s="6" t="s">
        <v>1272</v>
      </c>
      <c r="N4043" s="5">
        <v>42402</v>
      </c>
      <c r="O4043" s="7">
        <v>184</v>
      </c>
      <c r="P4043" s="7">
        <v>288</v>
      </c>
      <c r="Q4043" s="7">
        <v>104</v>
      </c>
      <c r="R4043" s="6">
        <v>50</v>
      </c>
      <c r="S4043" s="7">
        <v>14400</v>
      </c>
      <c r="T4043" s="8">
        <v>0.08</v>
      </c>
      <c r="U4043" s="7">
        <v>1152</v>
      </c>
      <c r="V4043" s="7">
        <v>13248</v>
      </c>
      <c r="W4043" s="7">
        <v>99</v>
      </c>
      <c r="X4043" s="7">
        <v>2283</v>
      </c>
      <c r="Y4043" s="9">
        <f>+DAY('TABLA PRINCIPAL'!$B4043)</f>
        <v>1</v>
      </c>
      <c r="Z4043" s="9">
        <f>+MONTH('TABLA PRINCIPAL'!$B4043)</f>
        <v>2</v>
      </c>
      <c r="AA4043" s="9">
        <f>+YEAR('TABLA PRINCIPAL'!$B4043)</f>
        <v>2016</v>
      </c>
      <c r="AB4043" s="22" t="str">
        <f>+IF(Ventas_Oficina[[#This Row],[Total del pedido]]&gt;=100000,"SI","NO")</f>
        <v>NO</v>
      </c>
      <c r="AC4043" s="22" t="str">
        <f>+_xlfn.XLOOKUP(Ventas_Oficina[[#This Row],[Nº de artículo]],AUXILIAR!A4041:A8962,AUXILIAR!D4041:D8962,"Error",0)</f>
        <v>No enviado a tiempo</v>
      </c>
      <c r="AD4043" s="22" t="str">
        <f>+IF(AND(Ventas_Oficina[[#This Row],[Total]]&gt;75000,Ventas_Oficina[[#This Row],[Envio a tiempo]]="Enviado a tiempo"),"Buena Venta","Venta Mala")</f>
        <v>Venta Mala</v>
      </c>
    </row>
    <row r="4044" spans="1:30" x14ac:dyDescent="0.25">
      <c r="A4044" s="26">
        <v>1614373</v>
      </c>
      <c r="B4044" s="10">
        <v>42722</v>
      </c>
      <c r="C4044" s="11" t="s">
        <v>453</v>
      </c>
      <c r="D4044" s="11" t="s">
        <v>19</v>
      </c>
      <c r="E4044" s="11" t="s">
        <v>4</v>
      </c>
      <c r="F4044" s="11" t="s">
        <v>5</v>
      </c>
      <c r="G4044" s="11" t="s">
        <v>1007</v>
      </c>
      <c r="H4044" s="11" t="s">
        <v>6</v>
      </c>
      <c r="I4044" s="11" t="s">
        <v>1013</v>
      </c>
      <c r="J4044" s="11" t="s">
        <v>187</v>
      </c>
      <c r="K4044" s="11" t="s">
        <v>1262</v>
      </c>
      <c r="L4044" s="11" t="s">
        <v>1265</v>
      </c>
      <c r="M4044" s="11" t="s">
        <v>1272</v>
      </c>
      <c r="N4044" s="10">
        <v>42723</v>
      </c>
      <c r="O4044" s="12">
        <v>231</v>
      </c>
      <c r="P4044" s="12">
        <v>378</v>
      </c>
      <c r="Q4044" s="12">
        <v>147</v>
      </c>
      <c r="R4044" s="11">
        <v>22</v>
      </c>
      <c r="S4044" s="12">
        <v>8316</v>
      </c>
      <c r="T4044" s="13">
        <v>7.0000000000000007E-2</v>
      </c>
      <c r="U4044" s="12">
        <v>582.12</v>
      </c>
      <c r="V4044" s="12">
        <v>7733.88</v>
      </c>
      <c r="W4044" s="12">
        <v>71</v>
      </c>
      <c r="X4044" s="12">
        <v>15239</v>
      </c>
      <c r="Y4044" s="14">
        <f>+DAY('TABLA PRINCIPAL'!$B4044)</f>
        <v>18</v>
      </c>
      <c r="Z4044" s="14">
        <f>+MONTH('TABLA PRINCIPAL'!$B4044)</f>
        <v>12</v>
      </c>
      <c r="AA4044" s="14">
        <f>+YEAR('TABLA PRINCIPAL'!$B4044)</f>
        <v>2016</v>
      </c>
      <c r="AB4044" s="22" t="str">
        <f>+IF(Ventas_Oficina[[#This Row],[Total del pedido]]&gt;=100000,"SI","NO")</f>
        <v>NO</v>
      </c>
      <c r="AC4044" s="22" t="str">
        <f>+_xlfn.XLOOKUP(Ventas_Oficina[[#This Row],[Nº de artículo]],AUXILIAR!A4042:A8963,AUXILIAR!D4042:D8963,"Error",0)</f>
        <v>No enviado a tiempo</v>
      </c>
      <c r="AD4044" s="22" t="str">
        <f>+IF(AND(Ventas_Oficina[[#This Row],[Total]]&gt;75000,Ventas_Oficina[[#This Row],[Envio a tiempo]]="Enviado a tiempo"),"Buena Venta","Venta Mala")</f>
        <v>Venta Mala</v>
      </c>
    </row>
    <row r="4045" spans="1:30" x14ac:dyDescent="0.25">
      <c r="A4045" s="25">
        <v>1614373</v>
      </c>
      <c r="B4045" s="5">
        <v>42458</v>
      </c>
      <c r="C4045" s="6" t="s">
        <v>682</v>
      </c>
      <c r="D4045" s="6" t="s">
        <v>400</v>
      </c>
      <c r="E4045" s="6" t="s">
        <v>4</v>
      </c>
      <c r="F4045" s="6" t="s">
        <v>5</v>
      </c>
      <c r="G4045" s="6" t="s">
        <v>1008</v>
      </c>
      <c r="H4045" s="6" t="s">
        <v>53</v>
      </c>
      <c r="I4045" s="6" t="s">
        <v>1016</v>
      </c>
      <c r="J4045" s="6" t="s">
        <v>1049</v>
      </c>
      <c r="K4045" s="6" t="s">
        <v>1261</v>
      </c>
      <c r="L4045" s="6" t="s">
        <v>1265</v>
      </c>
      <c r="M4045" s="6" t="s">
        <v>1272</v>
      </c>
      <c r="N4045" s="5">
        <v>42459</v>
      </c>
      <c r="O4045" s="7">
        <v>184</v>
      </c>
      <c r="P4045" s="7">
        <v>288</v>
      </c>
      <c r="Q4045" s="7">
        <v>104</v>
      </c>
      <c r="R4045" s="6">
        <v>7</v>
      </c>
      <c r="S4045" s="7">
        <v>2016</v>
      </c>
      <c r="T4045" s="8">
        <v>0.01</v>
      </c>
      <c r="U4045" s="7">
        <v>20.16</v>
      </c>
      <c r="V4045" s="7">
        <v>1995.84</v>
      </c>
      <c r="W4045" s="7">
        <v>99</v>
      </c>
      <c r="X4045" s="7">
        <v>12698</v>
      </c>
      <c r="Y4045" s="9">
        <f>+DAY('TABLA PRINCIPAL'!$B4045)</f>
        <v>29</v>
      </c>
      <c r="Z4045" s="9">
        <f>+MONTH('TABLA PRINCIPAL'!$B4045)</f>
        <v>3</v>
      </c>
      <c r="AA4045" s="9">
        <f>+YEAR('TABLA PRINCIPAL'!$B4045)</f>
        <v>2016</v>
      </c>
      <c r="AB4045" s="22" t="str">
        <f>+IF(Ventas_Oficina[[#This Row],[Total del pedido]]&gt;=100000,"SI","NO")</f>
        <v>NO</v>
      </c>
      <c r="AC4045" s="22" t="str">
        <f>+_xlfn.XLOOKUP(Ventas_Oficina[[#This Row],[Nº de artículo]],AUXILIAR!A4043:A8964,AUXILIAR!D4043:D8964,"Error",0)</f>
        <v>No enviado a tiempo</v>
      </c>
      <c r="AD4045" s="22" t="str">
        <f>+IF(AND(Ventas_Oficina[[#This Row],[Total]]&gt;75000,Ventas_Oficina[[#This Row],[Envio a tiempo]]="Enviado a tiempo"),"Buena Venta","Venta Mala")</f>
        <v>Venta Mala</v>
      </c>
    </row>
    <row r="4046" spans="1:30" x14ac:dyDescent="0.25">
      <c r="A4046" s="26">
        <v>1614373</v>
      </c>
      <c r="B4046" s="10">
        <v>42524</v>
      </c>
      <c r="C4046" s="11" t="s">
        <v>912</v>
      </c>
      <c r="D4046" s="11" t="s">
        <v>68</v>
      </c>
      <c r="E4046" s="11" t="s">
        <v>12</v>
      </c>
      <c r="F4046" s="11" t="s">
        <v>13</v>
      </c>
      <c r="G4046" s="11" t="s">
        <v>1010</v>
      </c>
      <c r="H4046" s="11" t="s">
        <v>14</v>
      </c>
      <c r="I4046" s="11" t="s">
        <v>1012</v>
      </c>
      <c r="J4046" s="11" t="s">
        <v>1054</v>
      </c>
      <c r="K4046" s="11" t="s">
        <v>1261</v>
      </c>
      <c r="L4046" s="11" t="s">
        <v>1267</v>
      </c>
      <c r="M4046" s="11" t="s">
        <v>1272</v>
      </c>
      <c r="N4046" s="10">
        <v>42526</v>
      </c>
      <c r="O4046" s="12">
        <v>71</v>
      </c>
      <c r="P4046" s="12">
        <v>114</v>
      </c>
      <c r="Q4046" s="12">
        <v>43</v>
      </c>
      <c r="R4046" s="11">
        <v>10</v>
      </c>
      <c r="S4046" s="12">
        <v>1140</v>
      </c>
      <c r="T4046" s="13">
        <v>0.01</v>
      </c>
      <c r="U4046" s="12">
        <v>11.4</v>
      </c>
      <c r="V4046" s="12">
        <v>1128.5999999999999</v>
      </c>
      <c r="W4046" s="12">
        <v>70</v>
      </c>
      <c r="X4046" s="12">
        <v>378</v>
      </c>
      <c r="Y4046" s="14">
        <f>+DAY('TABLA PRINCIPAL'!$B4046)</f>
        <v>3</v>
      </c>
      <c r="Z4046" s="14">
        <f>+MONTH('TABLA PRINCIPAL'!$B4046)</f>
        <v>6</v>
      </c>
      <c r="AA4046" s="14">
        <f>+YEAR('TABLA PRINCIPAL'!$B4046)</f>
        <v>2016</v>
      </c>
      <c r="AB4046" s="22" t="str">
        <f>+IF(Ventas_Oficina[[#This Row],[Total del pedido]]&gt;=100000,"SI","NO")</f>
        <v>NO</v>
      </c>
      <c r="AC4046" s="22" t="str">
        <f>+_xlfn.XLOOKUP(Ventas_Oficina[[#This Row],[Nº de artículo]],AUXILIAR!A4044:A8965,AUXILIAR!D4044:D8965,"Error",0)</f>
        <v>No enviado a tiempo</v>
      </c>
      <c r="AD4046" s="22" t="str">
        <f>+IF(AND(Ventas_Oficina[[#This Row],[Total]]&gt;75000,Ventas_Oficina[[#This Row],[Envio a tiempo]]="Enviado a tiempo"),"Buena Venta","Venta Mala")</f>
        <v>Venta Mala</v>
      </c>
    </row>
    <row r="4047" spans="1:30" x14ac:dyDescent="0.25">
      <c r="A4047" s="25">
        <v>1614373</v>
      </c>
      <c r="B4047" s="5">
        <v>42726</v>
      </c>
      <c r="C4047" s="6" t="s">
        <v>93</v>
      </c>
      <c r="D4047" s="6" t="s">
        <v>94</v>
      </c>
      <c r="E4047" s="6" t="s">
        <v>4</v>
      </c>
      <c r="F4047" s="6" t="s">
        <v>5</v>
      </c>
      <c r="G4047" s="6" t="s">
        <v>1010</v>
      </c>
      <c r="H4047" s="6" t="s">
        <v>9</v>
      </c>
      <c r="I4047" s="6" t="s">
        <v>1013</v>
      </c>
      <c r="J4047" s="6" t="s">
        <v>1124</v>
      </c>
      <c r="K4047" s="6" t="s">
        <v>1261</v>
      </c>
      <c r="L4047" s="6" t="s">
        <v>1267</v>
      </c>
      <c r="M4047" s="6" t="s">
        <v>1272</v>
      </c>
      <c r="N4047" s="5">
        <v>42727</v>
      </c>
      <c r="O4047" s="7">
        <v>314</v>
      </c>
      <c r="P4047" s="7">
        <v>491</v>
      </c>
      <c r="Q4047" s="7">
        <v>177</v>
      </c>
      <c r="R4047" s="6">
        <v>26</v>
      </c>
      <c r="S4047" s="7">
        <v>12766</v>
      </c>
      <c r="T4047" s="8">
        <v>0.09</v>
      </c>
      <c r="U4047" s="7">
        <v>1148.94</v>
      </c>
      <c r="V4047" s="7">
        <v>11617.06</v>
      </c>
      <c r="W4047" s="7">
        <v>50</v>
      </c>
      <c r="X4047" s="7">
        <v>2453</v>
      </c>
      <c r="Y4047" s="9">
        <f>+DAY('TABLA PRINCIPAL'!$B4047)</f>
        <v>22</v>
      </c>
      <c r="Z4047" s="9">
        <f>+MONTH('TABLA PRINCIPAL'!$B4047)</f>
        <v>12</v>
      </c>
      <c r="AA4047" s="9">
        <f>+YEAR('TABLA PRINCIPAL'!$B4047)</f>
        <v>2016</v>
      </c>
      <c r="AB4047" s="22" t="str">
        <f>+IF(Ventas_Oficina[[#This Row],[Total del pedido]]&gt;=100000,"SI","NO")</f>
        <v>NO</v>
      </c>
      <c r="AC4047" s="22" t="str">
        <f>+_xlfn.XLOOKUP(Ventas_Oficina[[#This Row],[Nº de artículo]],AUXILIAR!A4045:A8966,AUXILIAR!D4045:D8966,"Error",0)</f>
        <v>Enviado a tiempo</v>
      </c>
      <c r="AD4047" s="22" t="str">
        <f>+IF(AND(Ventas_Oficina[[#This Row],[Total]]&gt;75000,Ventas_Oficina[[#This Row],[Envio a tiempo]]="Enviado a tiempo"),"Buena Venta","Venta Mala")</f>
        <v>Venta Mala</v>
      </c>
    </row>
    <row r="4048" spans="1:30" x14ac:dyDescent="0.25">
      <c r="A4048" s="26">
        <v>1614373</v>
      </c>
      <c r="B4048" s="10">
        <v>42524</v>
      </c>
      <c r="C4048" s="11" t="s">
        <v>225</v>
      </c>
      <c r="D4048" s="11" t="s">
        <v>131</v>
      </c>
      <c r="E4048" s="11" t="s">
        <v>4</v>
      </c>
      <c r="F4048" s="11" t="s">
        <v>5</v>
      </c>
      <c r="G4048" s="11" t="s">
        <v>1008</v>
      </c>
      <c r="H4048" s="11" t="s">
        <v>27</v>
      </c>
      <c r="I4048" s="11" t="s">
        <v>1014</v>
      </c>
      <c r="J4048" s="11" t="s">
        <v>1054</v>
      </c>
      <c r="K4048" s="11" t="s">
        <v>1261</v>
      </c>
      <c r="L4048" s="11" t="s">
        <v>1265</v>
      </c>
      <c r="M4048" s="11" t="s">
        <v>1272</v>
      </c>
      <c r="N4048" s="10">
        <v>42525</v>
      </c>
      <c r="O4048" s="12">
        <v>71</v>
      </c>
      <c r="P4048" s="12">
        <v>114</v>
      </c>
      <c r="Q4048" s="12">
        <v>43</v>
      </c>
      <c r="R4048" s="11">
        <v>34</v>
      </c>
      <c r="S4048" s="12">
        <v>3876</v>
      </c>
      <c r="T4048" s="13">
        <v>0.06</v>
      </c>
      <c r="U4048" s="12">
        <v>232.56</v>
      </c>
      <c r="V4048" s="12">
        <v>3643.44</v>
      </c>
      <c r="W4048" s="12">
        <v>70</v>
      </c>
      <c r="X4048" s="12">
        <v>378</v>
      </c>
      <c r="Y4048" s="14">
        <f>+DAY('TABLA PRINCIPAL'!$B4048)</f>
        <v>3</v>
      </c>
      <c r="Z4048" s="14">
        <f>+MONTH('TABLA PRINCIPAL'!$B4048)</f>
        <v>6</v>
      </c>
      <c r="AA4048" s="14">
        <f>+YEAR('TABLA PRINCIPAL'!$B4048)</f>
        <v>2016</v>
      </c>
      <c r="AB4048" s="22" t="str">
        <f>+IF(Ventas_Oficina[[#This Row],[Total del pedido]]&gt;=100000,"SI","NO")</f>
        <v>NO</v>
      </c>
      <c r="AC4048" s="22" t="str">
        <f>+_xlfn.XLOOKUP(Ventas_Oficina[[#This Row],[Nº de artículo]],AUXILIAR!A4046:A8967,AUXILIAR!D4046:D8967,"Error",0)</f>
        <v>No enviado a tiempo</v>
      </c>
      <c r="AD4048" s="22" t="str">
        <f>+IF(AND(Ventas_Oficina[[#This Row],[Total]]&gt;75000,Ventas_Oficina[[#This Row],[Envio a tiempo]]="Enviado a tiempo"),"Buena Venta","Venta Mala")</f>
        <v>Venta Mala</v>
      </c>
    </row>
    <row r="4049" spans="1:30" x14ac:dyDescent="0.25">
      <c r="A4049" s="25">
        <v>1614373</v>
      </c>
      <c r="B4049" s="5">
        <v>42435</v>
      </c>
      <c r="C4049" s="6" t="s">
        <v>913</v>
      </c>
      <c r="D4049" s="6" t="s">
        <v>46</v>
      </c>
      <c r="E4049" s="6" t="s">
        <v>4</v>
      </c>
      <c r="F4049" s="6" t="s">
        <v>5</v>
      </c>
      <c r="G4049" s="6" t="s">
        <v>1007</v>
      </c>
      <c r="H4049" s="6" t="s">
        <v>9</v>
      </c>
      <c r="I4049" s="6" t="s">
        <v>1015</v>
      </c>
      <c r="J4049" s="6" t="s">
        <v>1054</v>
      </c>
      <c r="K4049" s="6" t="s">
        <v>1261</v>
      </c>
      <c r="L4049" s="6" t="s">
        <v>1265</v>
      </c>
      <c r="M4049" s="6" t="s">
        <v>1272</v>
      </c>
      <c r="N4049" s="5">
        <v>42436</v>
      </c>
      <c r="O4049" s="7">
        <v>71</v>
      </c>
      <c r="P4049" s="7">
        <v>114</v>
      </c>
      <c r="Q4049" s="7">
        <v>43</v>
      </c>
      <c r="R4049" s="6">
        <v>5</v>
      </c>
      <c r="S4049" s="7">
        <v>570</v>
      </c>
      <c r="T4049" s="8">
        <v>7.0000000000000007E-2</v>
      </c>
      <c r="U4049" s="7">
        <v>39.900000000000006</v>
      </c>
      <c r="V4049" s="7">
        <v>530.1</v>
      </c>
      <c r="W4049" s="7">
        <v>70</v>
      </c>
      <c r="X4049" s="7">
        <v>378</v>
      </c>
      <c r="Y4049" s="9">
        <f>+DAY('TABLA PRINCIPAL'!$B4049)</f>
        <v>6</v>
      </c>
      <c r="Z4049" s="9">
        <f>+MONTH('TABLA PRINCIPAL'!$B4049)</f>
        <v>3</v>
      </c>
      <c r="AA4049" s="9">
        <f>+YEAR('TABLA PRINCIPAL'!$B4049)</f>
        <v>2016</v>
      </c>
      <c r="AB4049" s="22" t="str">
        <f>+IF(Ventas_Oficina[[#This Row],[Total del pedido]]&gt;=100000,"SI","NO")</f>
        <v>NO</v>
      </c>
      <c r="AC4049" s="22" t="str">
        <f>+_xlfn.XLOOKUP(Ventas_Oficina[[#This Row],[Nº de artículo]],AUXILIAR!A4047:A8968,AUXILIAR!D4047:D8968,"Error",0)</f>
        <v>No enviado a tiempo</v>
      </c>
      <c r="AD4049" s="22" t="str">
        <f>+IF(AND(Ventas_Oficina[[#This Row],[Total]]&gt;75000,Ventas_Oficina[[#This Row],[Envio a tiempo]]="Enviado a tiempo"),"Buena Venta","Venta Mala")</f>
        <v>Venta Mala</v>
      </c>
    </row>
    <row r="4050" spans="1:30" x14ac:dyDescent="0.25">
      <c r="A4050" s="26">
        <v>1614373</v>
      </c>
      <c r="B4050" s="10">
        <v>42533</v>
      </c>
      <c r="C4050" s="11" t="s">
        <v>604</v>
      </c>
      <c r="D4050" s="11" t="s">
        <v>11</v>
      </c>
      <c r="E4050" s="11" t="s">
        <v>12</v>
      </c>
      <c r="F4050" s="11" t="s">
        <v>13</v>
      </c>
      <c r="G4050" s="11" t="s">
        <v>1008</v>
      </c>
      <c r="H4050" s="11" t="s">
        <v>14</v>
      </c>
      <c r="I4050" s="11" t="s">
        <v>1014</v>
      </c>
      <c r="J4050" s="11" t="s">
        <v>1104</v>
      </c>
      <c r="K4050" s="11" t="s">
        <v>1261</v>
      </c>
      <c r="L4050" s="11" t="s">
        <v>1265</v>
      </c>
      <c r="M4050" s="11" t="s">
        <v>1272</v>
      </c>
      <c r="N4050" s="10">
        <v>42535</v>
      </c>
      <c r="O4050" s="12">
        <v>131</v>
      </c>
      <c r="P4050" s="12">
        <v>284</v>
      </c>
      <c r="Q4050" s="12">
        <v>153</v>
      </c>
      <c r="R4050" s="11">
        <v>33</v>
      </c>
      <c r="S4050" s="12">
        <v>9372</v>
      </c>
      <c r="T4050" s="13">
        <v>0.08</v>
      </c>
      <c r="U4050" s="12">
        <v>749.76</v>
      </c>
      <c r="V4050" s="12">
        <v>8622.24</v>
      </c>
      <c r="W4050" s="12">
        <v>93</v>
      </c>
      <c r="X4050" s="12">
        <v>2259</v>
      </c>
      <c r="Y4050" s="14">
        <f>+DAY('TABLA PRINCIPAL'!$B4050)</f>
        <v>12</v>
      </c>
      <c r="Z4050" s="14">
        <f>+MONTH('TABLA PRINCIPAL'!$B4050)</f>
        <v>6</v>
      </c>
      <c r="AA4050" s="14">
        <f>+YEAR('TABLA PRINCIPAL'!$B4050)</f>
        <v>2016</v>
      </c>
      <c r="AB4050" s="22" t="str">
        <f>+IF(Ventas_Oficina[[#This Row],[Total del pedido]]&gt;=100000,"SI","NO")</f>
        <v>NO</v>
      </c>
      <c r="AC4050" s="22" t="str">
        <f>+_xlfn.XLOOKUP(Ventas_Oficina[[#This Row],[Nº de artículo]],AUXILIAR!A4048:A8969,AUXILIAR!D4048:D8969,"Error",0)</f>
        <v>No enviado a tiempo</v>
      </c>
      <c r="AD4050" s="22" t="str">
        <f>+IF(AND(Ventas_Oficina[[#This Row],[Total]]&gt;75000,Ventas_Oficina[[#This Row],[Envio a tiempo]]="Enviado a tiempo"),"Buena Venta","Venta Mala")</f>
        <v>Venta Mala</v>
      </c>
    </row>
    <row r="4051" spans="1:30" x14ac:dyDescent="0.25">
      <c r="A4051" s="25">
        <v>1614739</v>
      </c>
      <c r="B4051" s="5">
        <v>42523</v>
      </c>
      <c r="C4051" s="6" t="s">
        <v>251</v>
      </c>
      <c r="D4051" s="6" t="s">
        <v>199</v>
      </c>
      <c r="E4051" s="6" t="s">
        <v>4</v>
      </c>
      <c r="F4051" s="6" t="s">
        <v>5</v>
      </c>
      <c r="G4051" s="6" t="s">
        <v>1007</v>
      </c>
      <c r="H4051" s="6" t="s">
        <v>24</v>
      </c>
      <c r="I4051" s="6" t="s">
        <v>1013</v>
      </c>
      <c r="J4051" s="6" t="s">
        <v>1104</v>
      </c>
      <c r="K4051" s="6" t="s">
        <v>1261</v>
      </c>
      <c r="L4051" s="6" t="s">
        <v>1267</v>
      </c>
      <c r="M4051" s="6" t="s">
        <v>1272</v>
      </c>
      <c r="N4051" s="5">
        <v>42525</v>
      </c>
      <c r="O4051" s="7">
        <v>131</v>
      </c>
      <c r="P4051" s="7">
        <v>284</v>
      </c>
      <c r="Q4051" s="7">
        <v>153</v>
      </c>
      <c r="R4051" s="6">
        <v>29</v>
      </c>
      <c r="S4051" s="7">
        <v>8236</v>
      </c>
      <c r="T4051" s="8">
        <v>7.0000000000000007E-2</v>
      </c>
      <c r="U4051" s="7">
        <v>576.5200000000001</v>
      </c>
      <c r="V4051" s="7">
        <v>7659.48</v>
      </c>
      <c r="W4051" s="7">
        <v>93</v>
      </c>
      <c r="X4051" s="7">
        <v>2445</v>
      </c>
      <c r="Y4051" s="9">
        <f>+DAY('TABLA PRINCIPAL'!$B4051)</f>
        <v>2</v>
      </c>
      <c r="Z4051" s="9">
        <f>+MONTH('TABLA PRINCIPAL'!$B4051)</f>
        <v>6</v>
      </c>
      <c r="AA4051" s="9">
        <f>+YEAR('TABLA PRINCIPAL'!$B4051)</f>
        <v>2016</v>
      </c>
      <c r="AB4051" s="22" t="str">
        <f>+IF(Ventas_Oficina[[#This Row],[Total del pedido]]&gt;=100000,"SI","NO")</f>
        <v>NO</v>
      </c>
      <c r="AC4051" s="22" t="str">
        <f>+_xlfn.XLOOKUP(Ventas_Oficina[[#This Row],[Nº de artículo]],AUXILIAR!A4049:A8970,AUXILIAR!D4049:D8970,"Error",0)</f>
        <v>Enviado a tiempo</v>
      </c>
      <c r="AD4051" s="22" t="str">
        <f>+IF(AND(Ventas_Oficina[[#This Row],[Total]]&gt;75000,Ventas_Oficina[[#This Row],[Envio a tiempo]]="Enviado a tiempo"),"Buena Venta","Venta Mala")</f>
        <v>Venta Mala</v>
      </c>
    </row>
    <row r="4052" spans="1:30" x14ac:dyDescent="0.25">
      <c r="A4052" s="26">
        <v>1614739</v>
      </c>
      <c r="B4052" s="10">
        <v>42532</v>
      </c>
      <c r="C4052" s="11" t="s">
        <v>541</v>
      </c>
      <c r="D4052" s="11" t="s">
        <v>137</v>
      </c>
      <c r="E4052" s="11" t="s">
        <v>4</v>
      </c>
      <c r="F4052" s="11" t="s">
        <v>5</v>
      </c>
      <c r="G4052" s="11" t="s">
        <v>1009</v>
      </c>
      <c r="H4052" s="11" t="s">
        <v>6</v>
      </c>
      <c r="I4052" s="11" t="s">
        <v>1013</v>
      </c>
      <c r="J4052" s="11" t="s">
        <v>1104</v>
      </c>
      <c r="K4052" s="11" t="s">
        <v>1261</v>
      </c>
      <c r="L4052" s="11" t="s">
        <v>1266</v>
      </c>
      <c r="M4052" s="11" t="s">
        <v>1273</v>
      </c>
      <c r="N4052" s="10">
        <v>42533</v>
      </c>
      <c r="O4052" s="12">
        <v>131</v>
      </c>
      <c r="P4052" s="12">
        <v>284</v>
      </c>
      <c r="Q4052" s="12">
        <v>153</v>
      </c>
      <c r="R4052" s="11">
        <v>27</v>
      </c>
      <c r="S4052" s="12">
        <v>7668</v>
      </c>
      <c r="T4052" s="13">
        <v>0.03</v>
      </c>
      <c r="U4052" s="12">
        <v>230.04</v>
      </c>
      <c r="V4052" s="12">
        <v>7437.96</v>
      </c>
      <c r="W4052" s="12">
        <v>93</v>
      </c>
      <c r="X4052" s="12">
        <v>2445</v>
      </c>
      <c r="Y4052" s="14">
        <f>+DAY('TABLA PRINCIPAL'!$B4052)</f>
        <v>11</v>
      </c>
      <c r="Z4052" s="14">
        <f>+MONTH('TABLA PRINCIPAL'!$B4052)</f>
        <v>6</v>
      </c>
      <c r="AA4052" s="14">
        <f>+YEAR('TABLA PRINCIPAL'!$B4052)</f>
        <v>2016</v>
      </c>
      <c r="AB4052" s="22" t="str">
        <f>+IF(Ventas_Oficina[[#This Row],[Total del pedido]]&gt;=100000,"SI","NO")</f>
        <v>NO</v>
      </c>
      <c r="AC4052" s="22" t="str">
        <f>+_xlfn.XLOOKUP(Ventas_Oficina[[#This Row],[Nº de artículo]],AUXILIAR!A4050:A8971,AUXILIAR!D4050:D8971,"Error",0)</f>
        <v>Enviado a tiempo</v>
      </c>
      <c r="AD4052" s="22" t="str">
        <f>+IF(AND(Ventas_Oficina[[#This Row],[Total]]&gt;75000,Ventas_Oficina[[#This Row],[Envio a tiempo]]="Enviado a tiempo"),"Buena Venta","Venta Mala")</f>
        <v>Venta Mala</v>
      </c>
    </row>
    <row r="4053" spans="1:30" x14ac:dyDescent="0.25">
      <c r="A4053" s="25">
        <v>1614739</v>
      </c>
      <c r="B4053" s="5">
        <v>42535</v>
      </c>
      <c r="C4053" s="6" t="s">
        <v>420</v>
      </c>
      <c r="D4053" s="6" t="s">
        <v>36</v>
      </c>
      <c r="E4053" s="6" t="s">
        <v>12</v>
      </c>
      <c r="F4053" s="6" t="s">
        <v>13</v>
      </c>
      <c r="G4053" s="6" t="s">
        <v>1008</v>
      </c>
      <c r="H4053" s="6" t="s">
        <v>14</v>
      </c>
      <c r="I4053" s="6" t="s">
        <v>1013</v>
      </c>
      <c r="J4053" s="6" t="s">
        <v>1104</v>
      </c>
      <c r="K4053" s="6" t="s">
        <v>1263</v>
      </c>
      <c r="L4053" s="6" t="s">
        <v>1269</v>
      </c>
      <c r="M4053" s="6" t="s">
        <v>1272</v>
      </c>
      <c r="N4053" s="5">
        <v>42535</v>
      </c>
      <c r="O4053" s="7">
        <v>131</v>
      </c>
      <c r="P4053" s="7">
        <v>284</v>
      </c>
      <c r="Q4053" s="7">
        <v>153</v>
      </c>
      <c r="R4053" s="6">
        <v>14</v>
      </c>
      <c r="S4053" s="7">
        <v>3976</v>
      </c>
      <c r="T4053" s="8">
        <v>0</v>
      </c>
      <c r="U4053" s="7">
        <v>0</v>
      </c>
      <c r="V4053" s="7">
        <v>3976</v>
      </c>
      <c r="W4053" s="7">
        <v>93</v>
      </c>
      <c r="X4053" s="7">
        <v>2445</v>
      </c>
      <c r="Y4053" s="9">
        <f>+DAY('TABLA PRINCIPAL'!$B4053)</f>
        <v>14</v>
      </c>
      <c r="Z4053" s="9">
        <f>+MONTH('TABLA PRINCIPAL'!$B4053)</f>
        <v>6</v>
      </c>
      <c r="AA4053" s="9">
        <f>+YEAR('TABLA PRINCIPAL'!$B4053)</f>
        <v>2016</v>
      </c>
      <c r="AB4053" s="22" t="str">
        <f>+IF(Ventas_Oficina[[#This Row],[Total del pedido]]&gt;=100000,"SI","NO")</f>
        <v>NO</v>
      </c>
      <c r="AC4053" s="22" t="str">
        <f>+_xlfn.XLOOKUP(Ventas_Oficina[[#This Row],[Nº de artículo]],AUXILIAR!A4051:A8972,AUXILIAR!D4051:D8972,"Error",0)</f>
        <v>No enviado a tiempo</v>
      </c>
      <c r="AD4053" s="22" t="str">
        <f>+IF(AND(Ventas_Oficina[[#This Row],[Total]]&gt;75000,Ventas_Oficina[[#This Row],[Envio a tiempo]]="Enviado a tiempo"),"Buena Venta","Venta Mala")</f>
        <v>Venta Mala</v>
      </c>
    </row>
    <row r="4054" spans="1:30" x14ac:dyDescent="0.25">
      <c r="A4054" s="26">
        <v>1614739</v>
      </c>
      <c r="B4054" s="10">
        <v>42483</v>
      </c>
      <c r="C4054" s="11" t="s">
        <v>914</v>
      </c>
      <c r="D4054" s="11" t="s">
        <v>100</v>
      </c>
      <c r="E4054" s="11" t="s">
        <v>12</v>
      </c>
      <c r="F4054" s="11" t="s">
        <v>13</v>
      </c>
      <c r="G4054" s="11" t="s">
        <v>1010</v>
      </c>
      <c r="H4054" s="11" t="s">
        <v>42</v>
      </c>
      <c r="I4054" s="11" t="s">
        <v>1016</v>
      </c>
      <c r="J4054" s="11" t="s">
        <v>1098</v>
      </c>
      <c r="K4054" s="11" t="s">
        <v>1261</v>
      </c>
      <c r="L4054" s="11" t="s">
        <v>1265</v>
      </c>
      <c r="M4054" s="11" t="s">
        <v>1272</v>
      </c>
      <c r="N4054" s="10">
        <v>42485</v>
      </c>
      <c r="O4054" s="12">
        <v>1983</v>
      </c>
      <c r="P4054" s="12">
        <v>3098</v>
      </c>
      <c r="Q4054" s="12">
        <v>1115</v>
      </c>
      <c r="R4054" s="11">
        <v>40</v>
      </c>
      <c r="S4054" s="12">
        <v>123920</v>
      </c>
      <c r="T4054" s="13">
        <v>0.04</v>
      </c>
      <c r="U4054" s="12">
        <v>4956.8</v>
      </c>
      <c r="V4054" s="12">
        <v>118963.2</v>
      </c>
      <c r="W4054" s="12">
        <v>1951</v>
      </c>
      <c r="X4054" s="12">
        <v>59655</v>
      </c>
      <c r="Y4054" s="14">
        <f>+DAY('TABLA PRINCIPAL'!$B4054)</f>
        <v>23</v>
      </c>
      <c r="Z4054" s="14">
        <f>+MONTH('TABLA PRINCIPAL'!$B4054)</f>
        <v>4</v>
      </c>
      <c r="AA4054" s="14">
        <f>+YEAR('TABLA PRINCIPAL'!$B4054)</f>
        <v>2016</v>
      </c>
      <c r="AB4054" s="22" t="str">
        <f>+IF(Ventas_Oficina[[#This Row],[Total del pedido]]&gt;=100000,"SI","NO")</f>
        <v>SI</v>
      </c>
      <c r="AC4054" s="22" t="str">
        <f>+_xlfn.XLOOKUP(Ventas_Oficina[[#This Row],[Nº de artículo]],AUXILIAR!A4052:A8973,AUXILIAR!D4052:D8973,"Error",0)</f>
        <v>No enviado a tiempo</v>
      </c>
      <c r="AD4054" s="22" t="str">
        <f>+IF(AND(Ventas_Oficina[[#This Row],[Total]]&gt;75000,Ventas_Oficina[[#This Row],[Envio a tiempo]]="Enviado a tiempo"),"Buena Venta","Venta Mala")</f>
        <v>Venta Mala</v>
      </c>
    </row>
    <row r="4055" spans="1:30" x14ac:dyDescent="0.25">
      <c r="A4055" s="25">
        <v>1614739</v>
      </c>
      <c r="B4055" s="5">
        <v>42616</v>
      </c>
      <c r="C4055" s="6" t="s">
        <v>555</v>
      </c>
      <c r="D4055" s="6" t="s">
        <v>183</v>
      </c>
      <c r="E4055" s="6" t="s">
        <v>4</v>
      </c>
      <c r="F4055" s="6" t="s">
        <v>5</v>
      </c>
      <c r="G4055" s="6" t="s">
        <v>1008</v>
      </c>
      <c r="H4055" s="6" t="s">
        <v>106</v>
      </c>
      <c r="I4055" s="6" t="s">
        <v>1012</v>
      </c>
      <c r="J4055" s="6" t="s">
        <v>1031</v>
      </c>
      <c r="K4055" s="6" t="s">
        <v>1262</v>
      </c>
      <c r="L4055" s="6" t="s">
        <v>1268</v>
      </c>
      <c r="M4055" s="6" t="s">
        <v>1272</v>
      </c>
      <c r="N4055" s="5">
        <v>42618</v>
      </c>
      <c r="O4055" s="7">
        <v>1007</v>
      </c>
      <c r="P4055" s="7">
        <v>1598</v>
      </c>
      <c r="Q4055" s="7">
        <v>591</v>
      </c>
      <c r="R4055" s="6">
        <v>3</v>
      </c>
      <c r="S4055" s="7">
        <v>4794</v>
      </c>
      <c r="T4055" s="8">
        <v>0.01</v>
      </c>
      <c r="U4055" s="7">
        <v>47.94</v>
      </c>
      <c r="V4055" s="7">
        <v>4746.0600000000004</v>
      </c>
      <c r="W4055" s="7">
        <v>400</v>
      </c>
      <c r="X4055" s="7">
        <v>44555</v>
      </c>
      <c r="Y4055" s="9">
        <f>+DAY('TABLA PRINCIPAL'!$B4055)</f>
        <v>3</v>
      </c>
      <c r="Z4055" s="9">
        <f>+MONTH('TABLA PRINCIPAL'!$B4055)</f>
        <v>9</v>
      </c>
      <c r="AA4055" s="9">
        <f>+YEAR('TABLA PRINCIPAL'!$B4055)</f>
        <v>2016</v>
      </c>
      <c r="AB4055" s="22" t="str">
        <f>+IF(Ventas_Oficina[[#This Row],[Total del pedido]]&gt;=100000,"SI","NO")</f>
        <v>NO</v>
      </c>
      <c r="AC4055" s="22" t="str">
        <f>+_xlfn.XLOOKUP(Ventas_Oficina[[#This Row],[Nº de artículo]],AUXILIAR!A4053:A8974,AUXILIAR!D4053:D8974,"Error",0)</f>
        <v>Enviado a tiempo</v>
      </c>
      <c r="AD4055" s="22" t="str">
        <f>+IF(AND(Ventas_Oficina[[#This Row],[Total]]&gt;75000,Ventas_Oficina[[#This Row],[Envio a tiempo]]="Enviado a tiempo"),"Buena Venta","Venta Mala")</f>
        <v>Venta Mala</v>
      </c>
    </row>
    <row r="4056" spans="1:30" x14ac:dyDescent="0.25">
      <c r="A4056" s="26">
        <v>1614739</v>
      </c>
      <c r="B4056" s="10">
        <v>42546</v>
      </c>
      <c r="C4056" s="11" t="s">
        <v>167</v>
      </c>
      <c r="D4056" s="11" t="s">
        <v>33</v>
      </c>
      <c r="E4056" s="11" t="s">
        <v>4</v>
      </c>
      <c r="F4056" s="11" t="s">
        <v>5</v>
      </c>
      <c r="G4056" s="11" t="s">
        <v>1008</v>
      </c>
      <c r="H4056" s="11" t="s">
        <v>34</v>
      </c>
      <c r="I4056" s="11" t="s">
        <v>1015</v>
      </c>
      <c r="J4056" s="11" t="s">
        <v>1104</v>
      </c>
      <c r="K4056" s="11" t="s">
        <v>1261</v>
      </c>
      <c r="L4056" s="11" t="s">
        <v>1265</v>
      </c>
      <c r="M4056" s="11" t="s">
        <v>1272</v>
      </c>
      <c r="N4056" s="10">
        <v>42548</v>
      </c>
      <c r="O4056" s="12">
        <v>131</v>
      </c>
      <c r="P4056" s="12">
        <v>284</v>
      </c>
      <c r="Q4056" s="12">
        <v>153</v>
      </c>
      <c r="R4056" s="11">
        <v>42</v>
      </c>
      <c r="S4056" s="12">
        <v>11928</v>
      </c>
      <c r="T4056" s="13">
        <v>0.01</v>
      </c>
      <c r="U4056" s="12">
        <v>119.28</v>
      </c>
      <c r="V4056" s="12">
        <v>11808.72</v>
      </c>
      <c r="W4056" s="12">
        <v>93</v>
      </c>
      <c r="X4056" s="12">
        <v>2445</v>
      </c>
      <c r="Y4056" s="14">
        <f>+DAY('TABLA PRINCIPAL'!$B4056)</f>
        <v>25</v>
      </c>
      <c r="Z4056" s="14">
        <f>+MONTH('TABLA PRINCIPAL'!$B4056)</f>
        <v>6</v>
      </c>
      <c r="AA4056" s="14">
        <f>+YEAR('TABLA PRINCIPAL'!$B4056)</f>
        <v>2016</v>
      </c>
      <c r="AB4056" s="22" t="str">
        <f>+IF(Ventas_Oficina[[#This Row],[Total del pedido]]&gt;=100000,"SI","NO")</f>
        <v>NO</v>
      </c>
      <c r="AC4056" s="22" t="str">
        <f>+_xlfn.XLOOKUP(Ventas_Oficina[[#This Row],[Nº de artículo]],AUXILIAR!A4054:A8975,AUXILIAR!D4054:D8975,"Error",0)</f>
        <v>Enviado a tiempo</v>
      </c>
      <c r="AD4056" s="22" t="str">
        <f>+IF(AND(Ventas_Oficina[[#This Row],[Total]]&gt;75000,Ventas_Oficina[[#This Row],[Envio a tiempo]]="Enviado a tiempo"),"Buena Venta","Venta Mala")</f>
        <v>Venta Mala</v>
      </c>
    </row>
    <row r="4057" spans="1:30" x14ac:dyDescent="0.25">
      <c r="A4057" s="25">
        <v>1614739</v>
      </c>
      <c r="B4057" s="5">
        <v>42532</v>
      </c>
      <c r="C4057" s="6" t="s">
        <v>541</v>
      </c>
      <c r="D4057" s="6" t="s">
        <v>137</v>
      </c>
      <c r="E4057" s="6" t="s">
        <v>4</v>
      </c>
      <c r="F4057" s="6" t="s">
        <v>5</v>
      </c>
      <c r="G4057" s="6" t="s">
        <v>1008</v>
      </c>
      <c r="H4057" s="6" t="s">
        <v>6</v>
      </c>
      <c r="I4057" s="6" t="s">
        <v>1014</v>
      </c>
      <c r="J4057" s="6" t="s">
        <v>1104</v>
      </c>
      <c r="K4057" s="6" t="s">
        <v>1261</v>
      </c>
      <c r="L4057" s="6" t="s">
        <v>1267</v>
      </c>
      <c r="M4057" s="6" t="s">
        <v>1272</v>
      </c>
      <c r="N4057" s="5">
        <v>42533</v>
      </c>
      <c r="O4057" s="7">
        <v>131</v>
      </c>
      <c r="P4057" s="7">
        <v>284</v>
      </c>
      <c r="Q4057" s="7">
        <v>153</v>
      </c>
      <c r="R4057" s="6">
        <v>4</v>
      </c>
      <c r="S4057" s="7">
        <v>1136</v>
      </c>
      <c r="T4057" s="8">
        <v>0</v>
      </c>
      <c r="U4057" s="7">
        <v>0</v>
      </c>
      <c r="V4057" s="7">
        <v>1136</v>
      </c>
      <c r="W4057" s="7">
        <v>93</v>
      </c>
      <c r="X4057" s="7">
        <v>2445</v>
      </c>
      <c r="Y4057" s="9">
        <f>+DAY('TABLA PRINCIPAL'!$B4057)</f>
        <v>11</v>
      </c>
      <c r="Z4057" s="9">
        <f>+MONTH('TABLA PRINCIPAL'!$B4057)</f>
        <v>6</v>
      </c>
      <c r="AA4057" s="9">
        <f>+YEAR('TABLA PRINCIPAL'!$B4057)</f>
        <v>2016</v>
      </c>
      <c r="AB4057" s="22" t="str">
        <f>+IF(Ventas_Oficina[[#This Row],[Total del pedido]]&gt;=100000,"SI","NO")</f>
        <v>NO</v>
      </c>
      <c r="AC4057" s="22" t="str">
        <f>+_xlfn.XLOOKUP(Ventas_Oficina[[#This Row],[Nº de artículo]],AUXILIAR!A4055:A8976,AUXILIAR!D4055:D8976,"Error",0)</f>
        <v>Enviado a tiempo</v>
      </c>
      <c r="AD4057" s="22" t="str">
        <f>+IF(AND(Ventas_Oficina[[#This Row],[Total]]&gt;75000,Ventas_Oficina[[#This Row],[Envio a tiempo]]="Enviado a tiempo"),"Buena Venta","Venta Mala")</f>
        <v>Venta Mala</v>
      </c>
    </row>
    <row r="4058" spans="1:30" x14ac:dyDescent="0.25">
      <c r="A4058" s="26">
        <v>1614739</v>
      </c>
      <c r="B4058" s="10">
        <v>42532</v>
      </c>
      <c r="C4058" s="11" t="s">
        <v>541</v>
      </c>
      <c r="D4058" s="11" t="s">
        <v>137</v>
      </c>
      <c r="E4058" s="11" t="s">
        <v>4</v>
      </c>
      <c r="F4058" s="11" t="s">
        <v>5</v>
      </c>
      <c r="G4058" s="11" t="s">
        <v>1007</v>
      </c>
      <c r="H4058" s="11" t="s">
        <v>6</v>
      </c>
      <c r="I4058" s="11" t="s">
        <v>1015</v>
      </c>
      <c r="J4058" s="11" t="s">
        <v>1104</v>
      </c>
      <c r="K4058" s="11" t="s">
        <v>1262</v>
      </c>
      <c r="L4058" s="11" t="s">
        <v>1270</v>
      </c>
      <c r="M4058" s="11" t="s">
        <v>1274</v>
      </c>
      <c r="N4058" s="10">
        <v>42533</v>
      </c>
      <c r="O4058" s="12">
        <v>131</v>
      </c>
      <c r="P4058" s="12">
        <v>284</v>
      </c>
      <c r="Q4058" s="12">
        <v>153</v>
      </c>
      <c r="R4058" s="11">
        <v>18</v>
      </c>
      <c r="S4058" s="12">
        <v>5112</v>
      </c>
      <c r="T4058" s="13">
        <v>0.09</v>
      </c>
      <c r="U4058" s="12">
        <v>460.08</v>
      </c>
      <c r="V4058" s="12">
        <v>4651.92</v>
      </c>
      <c r="W4058" s="12">
        <v>93</v>
      </c>
      <c r="X4058" s="12">
        <v>2445</v>
      </c>
      <c r="Y4058" s="14">
        <f>+DAY('TABLA PRINCIPAL'!$B4058)</f>
        <v>11</v>
      </c>
      <c r="Z4058" s="14">
        <f>+MONTH('TABLA PRINCIPAL'!$B4058)</f>
        <v>6</v>
      </c>
      <c r="AA4058" s="14">
        <f>+YEAR('TABLA PRINCIPAL'!$B4058)</f>
        <v>2016</v>
      </c>
      <c r="AB4058" s="22" t="str">
        <f>+IF(Ventas_Oficina[[#This Row],[Total del pedido]]&gt;=100000,"SI","NO")</f>
        <v>NO</v>
      </c>
      <c r="AC4058" s="22" t="str">
        <f>+_xlfn.XLOOKUP(Ventas_Oficina[[#This Row],[Nº de artículo]],AUXILIAR!A4056:A8977,AUXILIAR!D4056:D8977,"Error",0)</f>
        <v>No enviado a tiempo</v>
      </c>
      <c r="AD4058" s="22" t="str">
        <f>+IF(AND(Ventas_Oficina[[#This Row],[Total]]&gt;75000,Ventas_Oficina[[#This Row],[Envio a tiempo]]="Enviado a tiempo"),"Buena Venta","Venta Mala")</f>
        <v>Venta Mala</v>
      </c>
    </row>
    <row r="4059" spans="1:30" x14ac:dyDescent="0.25">
      <c r="A4059" s="25">
        <v>1614739</v>
      </c>
      <c r="B4059" s="5">
        <v>42532</v>
      </c>
      <c r="C4059" s="6" t="s">
        <v>541</v>
      </c>
      <c r="D4059" s="6" t="s">
        <v>385</v>
      </c>
      <c r="E4059" s="6" t="s">
        <v>4</v>
      </c>
      <c r="F4059" s="6" t="s">
        <v>5</v>
      </c>
      <c r="G4059" s="6" t="s">
        <v>1009</v>
      </c>
      <c r="H4059" s="6" t="s">
        <v>9</v>
      </c>
      <c r="I4059" s="6" t="s">
        <v>1016</v>
      </c>
      <c r="J4059" s="6" t="s">
        <v>1104</v>
      </c>
      <c r="K4059" s="6" t="s">
        <v>1261</v>
      </c>
      <c r="L4059" s="6" t="s">
        <v>1267</v>
      </c>
      <c r="M4059" s="6" t="s">
        <v>1272</v>
      </c>
      <c r="N4059" s="5">
        <v>42533</v>
      </c>
      <c r="O4059" s="7">
        <v>131</v>
      </c>
      <c r="P4059" s="7">
        <v>284</v>
      </c>
      <c r="Q4059" s="7">
        <v>153</v>
      </c>
      <c r="R4059" s="6">
        <v>27</v>
      </c>
      <c r="S4059" s="7">
        <v>7668</v>
      </c>
      <c r="T4059" s="8">
        <v>7.0000000000000007E-2</v>
      </c>
      <c r="U4059" s="7">
        <v>536.7600000000001</v>
      </c>
      <c r="V4059" s="7">
        <v>7131.24</v>
      </c>
      <c r="W4059" s="7">
        <v>93</v>
      </c>
      <c r="X4059" s="7">
        <v>2445</v>
      </c>
      <c r="Y4059" s="9">
        <f>+DAY('TABLA PRINCIPAL'!$B4059)</f>
        <v>11</v>
      </c>
      <c r="Z4059" s="9">
        <f>+MONTH('TABLA PRINCIPAL'!$B4059)</f>
        <v>6</v>
      </c>
      <c r="AA4059" s="9">
        <f>+YEAR('TABLA PRINCIPAL'!$B4059)</f>
        <v>2016</v>
      </c>
      <c r="AB4059" s="22" t="str">
        <f>+IF(Ventas_Oficina[[#This Row],[Total del pedido]]&gt;=100000,"SI","NO")</f>
        <v>NO</v>
      </c>
      <c r="AC4059" s="22" t="str">
        <f>+_xlfn.XLOOKUP(Ventas_Oficina[[#This Row],[Nº de artículo]],AUXILIAR!A4057:A8978,AUXILIAR!D4057:D8978,"Error",0)</f>
        <v>No enviado a tiempo</v>
      </c>
      <c r="AD4059" s="22" t="str">
        <f>+IF(AND(Ventas_Oficina[[#This Row],[Total]]&gt;75000,Ventas_Oficina[[#This Row],[Envio a tiempo]]="Enviado a tiempo"),"Buena Venta","Venta Mala")</f>
        <v>Venta Mala</v>
      </c>
    </row>
    <row r="4060" spans="1:30" x14ac:dyDescent="0.25">
      <c r="A4060" s="26">
        <v>1615104</v>
      </c>
      <c r="B4060" s="10">
        <v>42639</v>
      </c>
      <c r="C4060" s="11" t="s">
        <v>453</v>
      </c>
      <c r="D4060" s="11" t="s">
        <v>19</v>
      </c>
      <c r="E4060" s="11" t="s">
        <v>4</v>
      </c>
      <c r="F4060" s="11" t="s">
        <v>5</v>
      </c>
      <c r="G4060" s="11" t="s">
        <v>1010</v>
      </c>
      <c r="H4060" s="11" t="s">
        <v>6</v>
      </c>
      <c r="I4060" s="11" t="s">
        <v>1014</v>
      </c>
      <c r="J4060" s="11" t="s">
        <v>1072</v>
      </c>
      <c r="K4060" s="11" t="s">
        <v>1263</v>
      </c>
      <c r="L4060" s="11" t="s">
        <v>1269</v>
      </c>
      <c r="M4060" s="11" t="s">
        <v>1272</v>
      </c>
      <c r="N4060" s="10">
        <v>42641</v>
      </c>
      <c r="O4060" s="12">
        <v>194</v>
      </c>
      <c r="P4060" s="12">
        <v>308</v>
      </c>
      <c r="Q4060" s="12">
        <v>114</v>
      </c>
      <c r="R4060" s="11">
        <v>7</v>
      </c>
      <c r="S4060" s="12">
        <v>2156</v>
      </c>
      <c r="T4060" s="13">
        <v>0.02</v>
      </c>
      <c r="U4060" s="12">
        <v>43.12</v>
      </c>
      <c r="V4060" s="12">
        <v>2112.88</v>
      </c>
      <c r="W4060" s="12">
        <v>99</v>
      </c>
      <c r="X4060" s="12">
        <v>16205</v>
      </c>
      <c r="Y4060" s="14">
        <f>+DAY('TABLA PRINCIPAL'!$B4060)</f>
        <v>26</v>
      </c>
      <c r="Z4060" s="14">
        <f>+MONTH('TABLA PRINCIPAL'!$B4060)</f>
        <v>9</v>
      </c>
      <c r="AA4060" s="14">
        <f>+YEAR('TABLA PRINCIPAL'!$B4060)</f>
        <v>2016</v>
      </c>
      <c r="AB4060" s="22" t="str">
        <f>+IF(Ventas_Oficina[[#This Row],[Total del pedido]]&gt;=100000,"SI","NO")</f>
        <v>NO</v>
      </c>
      <c r="AC4060" s="22" t="str">
        <f>+_xlfn.XLOOKUP(Ventas_Oficina[[#This Row],[Nº de artículo]],AUXILIAR!A4058:A8979,AUXILIAR!D4058:D8979,"Error",0)</f>
        <v>Enviado a tiempo</v>
      </c>
      <c r="AD4060" s="22" t="str">
        <f>+IF(AND(Ventas_Oficina[[#This Row],[Total]]&gt;75000,Ventas_Oficina[[#This Row],[Envio a tiempo]]="Enviado a tiempo"),"Buena Venta","Venta Mala")</f>
        <v>Venta Mala</v>
      </c>
    </row>
    <row r="4061" spans="1:30" x14ac:dyDescent="0.25">
      <c r="A4061" s="25">
        <v>1615104</v>
      </c>
      <c r="B4061" s="5">
        <v>42534</v>
      </c>
      <c r="C4061" s="6" t="s">
        <v>214</v>
      </c>
      <c r="D4061" s="6" t="s">
        <v>88</v>
      </c>
      <c r="E4061" s="6" t="s">
        <v>4</v>
      </c>
      <c r="F4061" s="6" t="s">
        <v>5</v>
      </c>
      <c r="G4061" s="6" t="s">
        <v>1008</v>
      </c>
      <c r="H4061" s="6" t="s">
        <v>39</v>
      </c>
      <c r="I4061" s="6" t="s">
        <v>1013</v>
      </c>
      <c r="J4061" s="6" t="s">
        <v>1126</v>
      </c>
      <c r="K4061" s="6" t="s">
        <v>1261</v>
      </c>
      <c r="L4061" s="6" t="s">
        <v>1267</v>
      </c>
      <c r="M4061" s="6" t="s">
        <v>1272</v>
      </c>
      <c r="N4061" s="5">
        <v>42536</v>
      </c>
      <c r="O4061" s="7">
        <v>3202</v>
      </c>
      <c r="P4061" s="7">
        <v>15248</v>
      </c>
      <c r="Q4061" s="7">
        <v>12046</v>
      </c>
      <c r="R4061" s="6">
        <v>10</v>
      </c>
      <c r="S4061" s="7">
        <v>152480</v>
      </c>
      <c r="T4061" s="8">
        <v>0.05</v>
      </c>
      <c r="U4061" s="7">
        <v>7624</v>
      </c>
      <c r="V4061" s="7">
        <v>144856</v>
      </c>
      <c r="W4061" s="7">
        <v>400</v>
      </c>
      <c r="X4061" s="7">
        <v>165078</v>
      </c>
      <c r="Y4061" s="9">
        <f>+DAY('TABLA PRINCIPAL'!$B4061)</f>
        <v>13</v>
      </c>
      <c r="Z4061" s="9">
        <f>+MONTH('TABLA PRINCIPAL'!$B4061)</f>
        <v>6</v>
      </c>
      <c r="AA4061" s="9">
        <f>+YEAR('TABLA PRINCIPAL'!$B4061)</f>
        <v>2016</v>
      </c>
      <c r="AB4061" s="22" t="str">
        <f>+IF(Ventas_Oficina[[#This Row],[Total del pedido]]&gt;=100000,"SI","NO")</f>
        <v>SI</v>
      </c>
      <c r="AC4061" s="22" t="str">
        <f>+_xlfn.XLOOKUP(Ventas_Oficina[[#This Row],[Nº de artículo]],AUXILIAR!A4059:A8980,AUXILIAR!D4059:D8980,"Error",0)</f>
        <v>Enviado a tiempo</v>
      </c>
      <c r="AD4061" s="22" t="str">
        <f>+IF(AND(Ventas_Oficina[[#This Row],[Total]]&gt;75000,Ventas_Oficina[[#This Row],[Envio a tiempo]]="Enviado a tiempo"),"Buena Venta","Venta Mala")</f>
        <v>Buena Venta</v>
      </c>
    </row>
    <row r="4062" spans="1:30" x14ac:dyDescent="0.25">
      <c r="A4062" s="26">
        <v>1615104</v>
      </c>
      <c r="B4062" s="10">
        <v>42346</v>
      </c>
      <c r="C4062" s="11" t="s">
        <v>37</v>
      </c>
      <c r="D4062" s="11" t="s">
        <v>38</v>
      </c>
      <c r="E4062" s="11" t="s">
        <v>4</v>
      </c>
      <c r="F4062" s="11" t="s">
        <v>5</v>
      </c>
      <c r="G4062" s="11" t="s">
        <v>1010</v>
      </c>
      <c r="H4062" s="11" t="s">
        <v>39</v>
      </c>
      <c r="I4062" s="11" t="s">
        <v>1015</v>
      </c>
      <c r="J4062" s="11" t="s">
        <v>1072</v>
      </c>
      <c r="K4062" s="11" t="s">
        <v>1262</v>
      </c>
      <c r="L4062" s="11" t="s">
        <v>1268</v>
      </c>
      <c r="M4062" s="11" t="s">
        <v>1272</v>
      </c>
      <c r="N4062" s="10">
        <v>42347</v>
      </c>
      <c r="O4062" s="12">
        <v>194</v>
      </c>
      <c r="P4062" s="12">
        <v>308</v>
      </c>
      <c r="Q4062" s="12">
        <v>114</v>
      </c>
      <c r="R4062" s="11">
        <v>2</v>
      </c>
      <c r="S4062" s="12">
        <v>616</v>
      </c>
      <c r="T4062" s="13">
        <v>0.01</v>
      </c>
      <c r="U4062" s="12">
        <v>6.16</v>
      </c>
      <c r="V4062" s="12">
        <v>609.84</v>
      </c>
      <c r="W4062" s="12">
        <v>99</v>
      </c>
      <c r="X4062" s="12">
        <v>11948</v>
      </c>
      <c r="Y4062" s="14">
        <f>+DAY('TABLA PRINCIPAL'!$B4062)</f>
        <v>8</v>
      </c>
      <c r="Z4062" s="14">
        <f>+MONTH('TABLA PRINCIPAL'!$B4062)</f>
        <v>12</v>
      </c>
      <c r="AA4062" s="14">
        <f>+YEAR('TABLA PRINCIPAL'!$B4062)</f>
        <v>2015</v>
      </c>
      <c r="AB4062" s="22" t="str">
        <f>+IF(Ventas_Oficina[[#This Row],[Total del pedido]]&gt;=100000,"SI","NO")</f>
        <v>NO</v>
      </c>
      <c r="AC4062" s="22" t="str">
        <f>+_xlfn.XLOOKUP(Ventas_Oficina[[#This Row],[Nº de artículo]],AUXILIAR!A4060:A8981,AUXILIAR!D4060:D8981,"Error",0)</f>
        <v>Enviado a tiempo</v>
      </c>
      <c r="AD4062" s="22" t="str">
        <f>+IF(AND(Ventas_Oficina[[#This Row],[Total]]&gt;75000,Ventas_Oficina[[#This Row],[Envio a tiempo]]="Enviado a tiempo"),"Buena Venta","Venta Mala")</f>
        <v>Venta Mala</v>
      </c>
    </row>
    <row r="4063" spans="1:30" x14ac:dyDescent="0.25">
      <c r="A4063" s="25">
        <v>1615104</v>
      </c>
      <c r="B4063" s="5">
        <v>42546</v>
      </c>
      <c r="C4063" s="6" t="s">
        <v>167</v>
      </c>
      <c r="D4063" s="6" t="s">
        <v>137</v>
      </c>
      <c r="E4063" s="6" t="s">
        <v>4</v>
      </c>
      <c r="F4063" s="6" t="s">
        <v>5</v>
      </c>
      <c r="G4063" s="6" t="s">
        <v>1008</v>
      </c>
      <c r="H4063" s="6" t="s">
        <v>6</v>
      </c>
      <c r="I4063" s="6" t="s">
        <v>1016</v>
      </c>
      <c r="J4063" s="6" t="s">
        <v>1075</v>
      </c>
      <c r="K4063" s="6" t="s">
        <v>1262</v>
      </c>
      <c r="L4063" s="6" t="s">
        <v>1266</v>
      </c>
      <c r="M4063" s="6" t="s">
        <v>1272</v>
      </c>
      <c r="N4063" s="5">
        <v>42548</v>
      </c>
      <c r="O4063" s="7">
        <v>225</v>
      </c>
      <c r="P4063" s="7">
        <v>369</v>
      </c>
      <c r="Q4063" s="7">
        <v>144</v>
      </c>
      <c r="R4063" s="6">
        <v>18</v>
      </c>
      <c r="S4063" s="7">
        <v>6642</v>
      </c>
      <c r="T4063" s="8">
        <v>0.04</v>
      </c>
      <c r="U4063" s="7">
        <v>265.68</v>
      </c>
      <c r="V4063" s="7">
        <v>6376.32</v>
      </c>
      <c r="W4063" s="7">
        <v>250</v>
      </c>
      <c r="X4063" s="7">
        <v>25382</v>
      </c>
      <c r="Y4063" s="9">
        <f>+DAY('TABLA PRINCIPAL'!$B4063)</f>
        <v>25</v>
      </c>
      <c r="Z4063" s="9">
        <f>+MONTH('TABLA PRINCIPAL'!$B4063)</f>
        <v>6</v>
      </c>
      <c r="AA4063" s="9">
        <f>+YEAR('TABLA PRINCIPAL'!$B4063)</f>
        <v>2016</v>
      </c>
      <c r="AB4063" s="22" t="str">
        <f>+IF(Ventas_Oficina[[#This Row],[Total del pedido]]&gt;=100000,"SI","NO")</f>
        <v>NO</v>
      </c>
      <c r="AC4063" s="22" t="str">
        <f>+_xlfn.XLOOKUP(Ventas_Oficina[[#This Row],[Nº de artículo]],AUXILIAR!A4061:A8982,AUXILIAR!D4061:D8982,"Error",0)</f>
        <v>No enviado a tiempo</v>
      </c>
      <c r="AD4063" s="22" t="str">
        <f>+IF(AND(Ventas_Oficina[[#This Row],[Total]]&gt;75000,Ventas_Oficina[[#This Row],[Envio a tiempo]]="Enviado a tiempo"),"Buena Venta","Venta Mala")</f>
        <v>Venta Mala</v>
      </c>
    </row>
    <row r="4064" spans="1:30" x14ac:dyDescent="0.25">
      <c r="A4064" s="26">
        <v>1615104</v>
      </c>
      <c r="B4064" s="10">
        <v>42551</v>
      </c>
      <c r="C4064" s="11" t="s">
        <v>471</v>
      </c>
      <c r="D4064" s="11" t="s">
        <v>274</v>
      </c>
      <c r="E4064" s="11" t="s">
        <v>4</v>
      </c>
      <c r="F4064" s="11" t="s">
        <v>5</v>
      </c>
      <c r="G4064" s="11" t="s">
        <v>1010</v>
      </c>
      <c r="H4064" s="11" t="s">
        <v>17</v>
      </c>
      <c r="I4064" s="11" t="s">
        <v>1012</v>
      </c>
      <c r="J4064" s="11" t="s">
        <v>1049</v>
      </c>
      <c r="K4064" s="11" t="s">
        <v>1261</v>
      </c>
      <c r="L4064" s="11" t="s">
        <v>1265</v>
      </c>
      <c r="M4064" s="11" t="s">
        <v>1273</v>
      </c>
      <c r="N4064" s="10">
        <v>42552</v>
      </c>
      <c r="O4064" s="12">
        <v>184</v>
      </c>
      <c r="P4064" s="12">
        <v>288</v>
      </c>
      <c r="Q4064" s="12">
        <v>104</v>
      </c>
      <c r="R4064" s="11">
        <v>50</v>
      </c>
      <c r="S4064" s="12">
        <v>14400</v>
      </c>
      <c r="T4064" s="13">
        <v>0.09</v>
      </c>
      <c r="U4064" s="12">
        <v>1296</v>
      </c>
      <c r="V4064" s="12">
        <v>13104</v>
      </c>
      <c r="W4064" s="12">
        <v>99</v>
      </c>
      <c r="X4064" s="12">
        <v>1245</v>
      </c>
      <c r="Y4064" s="14">
        <f>+DAY('TABLA PRINCIPAL'!$B4064)</f>
        <v>30</v>
      </c>
      <c r="Z4064" s="14">
        <f>+MONTH('TABLA PRINCIPAL'!$B4064)</f>
        <v>6</v>
      </c>
      <c r="AA4064" s="14">
        <f>+YEAR('TABLA PRINCIPAL'!$B4064)</f>
        <v>2016</v>
      </c>
      <c r="AB4064" s="22" t="str">
        <f>+IF(Ventas_Oficina[[#This Row],[Total del pedido]]&gt;=100000,"SI","NO")</f>
        <v>NO</v>
      </c>
      <c r="AC4064" s="22" t="str">
        <f>+_xlfn.XLOOKUP(Ventas_Oficina[[#This Row],[Nº de artículo]],AUXILIAR!A4062:A8983,AUXILIAR!D4062:D8983,"Error",0)</f>
        <v>Enviado a tiempo</v>
      </c>
      <c r="AD4064" s="22" t="str">
        <f>+IF(AND(Ventas_Oficina[[#This Row],[Total]]&gt;75000,Ventas_Oficina[[#This Row],[Envio a tiempo]]="Enviado a tiempo"),"Buena Venta","Venta Mala")</f>
        <v>Venta Mala</v>
      </c>
    </row>
    <row r="4065" spans="1:30" x14ac:dyDescent="0.25">
      <c r="A4065" s="25">
        <v>1615104</v>
      </c>
      <c r="B4065" s="5">
        <v>42556</v>
      </c>
      <c r="C4065" s="6" t="s">
        <v>720</v>
      </c>
      <c r="D4065" s="6" t="s">
        <v>308</v>
      </c>
      <c r="E4065" s="6" t="s">
        <v>4</v>
      </c>
      <c r="F4065" s="6" t="s">
        <v>5</v>
      </c>
      <c r="G4065" s="6" t="s">
        <v>1008</v>
      </c>
      <c r="H4065" s="6" t="s">
        <v>17</v>
      </c>
      <c r="I4065" s="6" t="s">
        <v>1014</v>
      </c>
      <c r="J4065" s="6" t="s">
        <v>1049</v>
      </c>
      <c r="K4065" s="6" t="s">
        <v>1261</v>
      </c>
      <c r="L4065" s="6" t="s">
        <v>1267</v>
      </c>
      <c r="M4065" s="6" t="s">
        <v>1272</v>
      </c>
      <c r="N4065" s="5">
        <v>42557</v>
      </c>
      <c r="O4065" s="7">
        <v>184</v>
      </c>
      <c r="P4065" s="7">
        <v>288</v>
      </c>
      <c r="Q4065" s="7">
        <v>104</v>
      </c>
      <c r="R4065" s="6">
        <v>18</v>
      </c>
      <c r="S4065" s="7">
        <v>5184</v>
      </c>
      <c r="T4065" s="8">
        <v>0.04</v>
      </c>
      <c r="U4065" s="7">
        <v>207.36</v>
      </c>
      <c r="V4065" s="7">
        <v>4976.6400000000003</v>
      </c>
      <c r="W4065" s="7">
        <v>99</v>
      </c>
      <c r="X4065" s="7">
        <v>6051</v>
      </c>
      <c r="Y4065" s="9">
        <f>+DAY('TABLA PRINCIPAL'!$B4065)</f>
        <v>5</v>
      </c>
      <c r="Z4065" s="9">
        <f>+MONTH('TABLA PRINCIPAL'!$B4065)</f>
        <v>7</v>
      </c>
      <c r="AA4065" s="9">
        <f>+YEAR('TABLA PRINCIPAL'!$B4065)</f>
        <v>2016</v>
      </c>
      <c r="AB4065" s="22" t="str">
        <f>+IF(Ventas_Oficina[[#This Row],[Total del pedido]]&gt;=100000,"SI","NO")</f>
        <v>NO</v>
      </c>
      <c r="AC4065" s="22" t="str">
        <f>+_xlfn.XLOOKUP(Ventas_Oficina[[#This Row],[Nº de artículo]],AUXILIAR!A4063:A8984,AUXILIAR!D4063:D8984,"Error",0)</f>
        <v>No enviado a tiempo</v>
      </c>
      <c r="AD4065" s="22" t="str">
        <f>+IF(AND(Ventas_Oficina[[#This Row],[Total]]&gt;75000,Ventas_Oficina[[#This Row],[Envio a tiempo]]="Enviado a tiempo"),"Buena Venta","Venta Mala")</f>
        <v>Venta Mala</v>
      </c>
    </row>
    <row r="4066" spans="1:30" x14ac:dyDescent="0.25">
      <c r="A4066" s="26">
        <v>1615104</v>
      </c>
      <c r="B4066" s="10">
        <v>42713</v>
      </c>
      <c r="C4066" s="11" t="s">
        <v>502</v>
      </c>
      <c r="D4066" s="11" t="s">
        <v>141</v>
      </c>
      <c r="E4066" s="11" t="s">
        <v>4</v>
      </c>
      <c r="F4066" s="11" t="s">
        <v>5</v>
      </c>
      <c r="G4066" s="11" t="s">
        <v>1007</v>
      </c>
      <c r="H4066" s="11" t="s">
        <v>39</v>
      </c>
      <c r="I4066" s="11" t="s">
        <v>1014</v>
      </c>
      <c r="J4066" s="11" t="s">
        <v>1019</v>
      </c>
      <c r="K4066" s="11" t="s">
        <v>1261</v>
      </c>
      <c r="L4066" s="11" t="s">
        <v>1267</v>
      </c>
      <c r="M4066" s="11" t="s">
        <v>1273</v>
      </c>
      <c r="N4066" s="10">
        <v>42714</v>
      </c>
      <c r="O4066" s="12">
        <v>24</v>
      </c>
      <c r="P4066" s="12">
        <v>126</v>
      </c>
      <c r="Q4066" s="12">
        <v>102</v>
      </c>
      <c r="R4066" s="11">
        <v>13</v>
      </c>
      <c r="S4066" s="12">
        <v>1638</v>
      </c>
      <c r="T4066" s="13">
        <v>0.02</v>
      </c>
      <c r="U4066" s="12">
        <v>32.76</v>
      </c>
      <c r="V4066" s="12">
        <v>1605.24</v>
      </c>
      <c r="W4066" s="12">
        <v>70</v>
      </c>
      <c r="X4066" s="12">
        <v>2278</v>
      </c>
      <c r="Y4066" s="14">
        <f>+DAY('TABLA PRINCIPAL'!$B4066)</f>
        <v>9</v>
      </c>
      <c r="Z4066" s="14">
        <f>+MONTH('TABLA PRINCIPAL'!$B4066)</f>
        <v>12</v>
      </c>
      <c r="AA4066" s="14">
        <f>+YEAR('TABLA PRINCIPAL'!$B4066)</f>
        <v>2016</v>
      </c>
      <c r="AB4066" s="22" t="str">
        <f>+IF(Ventas_Oficina[[#This Row],[Total del pedido]]&gt;=100000,"SI","NO")</f>
        <v>NO</v>
      </c>
      <c r="AC4066" s="22" t="str">
        <f>+_xlfn.XLOOKUP(Ventas_Oficina[[#This Row],[Nº de artículo]],AUXILIAR!A4064:A8985,AUXILIAR!D4064:D8985,"Error",0)</f>
        <v>No enviado a tiempo</v>
      </c>
      <c r="AD4066" s="22" t="str">
        <f>+IF(AND(Ventas_Oficina[[#This Row],[Total]]&gt;75000,Ventas_Oficina[[#This Row],[Envio a tiempo]]="Enviado a tiempo"),"Buena Venta","Venta Mala")</f>
        <v>Venta Mala</v>
      </c>
    </row>
    <row r="4067" spans="1:30" x14ac:dyDescent="0.25">
      <c r="A4067" s="25">
        <v>1615469</v>
      </c>
      <c r="B4067" s="5">
        <v>42019</v>
      </c>
      <c r="C4067" s="6" t="s">
        <v>813</v>
      </c>
      <c r="D4067" s="6" t="s">
        <v>97</v>
      </c>
      <c r="E4067" s="6" t="s">
        <v>12</v>
      </c>
      <c r="F4067" s="6" t="s">
        <v>13</v>
      </c>
      <c r="G4067" s="6" t="s">
        <v>1010</v>
      </c>
      <c r="H4067" s="6" t="s">
        <v>14</v>
      </c>
      <c r="I4067" s="6" t="s">
        <v>1013</v>
      </c>
      <c r="J4067" s="6" t="s">
        <v>1084</v>
      </c>
      <c r="K4067" s="6" t="s">
        <v>1261</v>
      </c>
      <c r="L4067" s="6" t="s">
        <v>1267</v>
      </c>
      <c r="M4067" s="6" t="s">
        <v>1273</v>
      </c>
      <c r="N4067" s="5">
        <v>42021</v>
      </c>
      <c r="O4067" s="7">
        <v>259</v>
      </c>
      <c r="P4067" s="7">
        <v>398</v>
      </c>
      <c r="Q4067" s="7">
        <v>139</v>
      </c>
      <c r="R4067" s="6">
        <v>19</v>
      </c>
      <c r="S4067" s="7">
        <v>7562</v>
      </c>
      <c r="T4067" s="8">
        <v>0.03</v>
      </c>
      <c r="U4067" s="7">
        <v>226.85999999999999</v>
      </c>
      <c r="V4067" s="7">
        <v>7335.14</v>
      </c>
      <c r="W4067" s="7">
        <v>297</v>
      </c>
      <c r="X4067" s="7">
        <v>2394</v>
      </c>
      <c r="Y4067" s="9">
        <f>+DAY('TABLA PRINCIPAL'!$B4067)</f>
        <v>15</v>
      </c>
      <c r="Z4067" s="9">
        <f>+MONTH('TABLA PRINCIPAL'!$B4067)</f>
        <v>1</v>
      </c>
      <c r="AA4067" s="9">
        <f>+YEAR('TABLA PRINCIPAL'!$B4067)</f>
        <v>2015</v>
      </c>
      <c r="AB4067" s="22" t="str">
        <f>+IF(Ventas_Oficina[[#This Row],[Total del pedido]]&gt;=100000,"SI","NO")</f>
        <v>NO</v>
      </c>
      <c r="AC4067" s="22" t="str">
        <f>+_xlfn.XLOOKUP(Ventas_Oficina[[#This Row],[Nº de artículo]],AUXILIAR!A4065:A8986,AUXILIAR!D4065:D8986,"Error",0)</f>
        <v>Enviado a tiempo</v>
      </c>
      <c r="AD4067" s="22" t="str">
        <f>+IF(AND(Ventas_Oficina[[#This Row],[Total]]&gt;75000,Ventas_Oficina[[#This Row],[Envio a tiempo]]="Enviado a tiempo"),"Buena Venta","Venta Mala")</f>
        <v>Venta Mala</v>
      </c>
    </row>
    <row r="4068" spans="1:30" x14ac:dyDescent="0.25">
      <c r="A4068" s="26">
        <v>1615834</v>
      </c>
      <c r="B4068" s="10">
        <v>42357</v>
      </c>
      <c r="C4068" s="11" t="s">
        <v>37</v>
      </c>
      <c r="D4068" s="11" t="s">
        <v>38</v>
      </c>
      <c r="E4068" s="11" t="s">
        <v>4</v>
      </c>
      <c r="F4068" s="11" t="s">
        <v>5</v>
      </c>
      <c r="G4068" s="11" t="s">
        <v>1009</v>
      </c>
      <c r="H4068" s="11" t="s">
        <v>39</v>
      </c>
      <c r="I4068" s="11" t="s">
        <v>1012</v>
      </c>
      <c r="J4068" s="11" t="s">
        <v>187</v>
      </c>
      <c r="K4068" s="11" t="s">
        <v>1261</v>
      </c>
      <c r="L4068" s="11" t="s">
        <v>1267</v>
      </c>
      <c r="M4068" s="11" t="s">
        <v>1272</v>
      </c>
      <c r="N4068" s="10">
        <v>42359</v>
      </c>
      <c r="O4068" s="12">
        <v>231</v>
      </c>
      <c r="P4068" s="12">
        <v>378</v>
      </c>
      <c r="Q4068" s="12">
        <v>147</v>
      </c>
      <c r="R4068" s="11">
        <v>32</v>
      </c>
      <c r="S4068" s="12">
        <v>12096</v>
      </c>
      <c r="T4068" s="13">
        <v>0.06</v>
      </c>
      <c r="U4068" s="12">
        <v>725.76</v>
      </c>
      <c r="V4068" s="12">
        <v>11370.24</v>
      </c>
      <c r="W4068" s="12">
        <v>71</v>
      </c>
      <c r="X4068" s="12">
        <v>12947</v>
      </c>
      <c r="Y4068" s="14">
        <f>+DAY('TABLA PRINCIPAL'!$B4068)</f>
        <v>19</v>
      </c>
      <c r="Z4068" s="14">
        <f>+MONTH('TABLA PRINCIPAL'!$B4068)</f>
        <v>12</v>
      </c>
      <c r="AA4068" s="14">
        <f>+YEAR('TABLA PRINCIPAL'!$B4068)</f>
        <v>2015</v>
      </c>
      <c r="AB4068" s="22" t="str">
        <f>+IF(Ventas_Oficina[[#This Row],[Total del pedido]]&gt;=100000,"SI","NO")</f>
        <v>NO</v>
      </c>
      <c r="AC4068" s="22" t="str">
        <f>+_xlfn.XLOOKUP(Ventas_Oficina[[#This Row],[Nº de artículo]],AUXILIAR!A4066:A8987,AUXILIAR!D4066:D8987,"Error",0)</f>
        <v>Enviado a tiempo</v>
      </c>
      <c r="AD4068" s="22" t="str">
        <f>+IF(AND(Ventas_Oficina[[#This Row],[Total]]&gt;75000,Ventas_Oficina[[#This Row],[Envio a tiempo]]="Enviado a tiempo"),"Buena Venta","Venta Mala")</f>
        <v>Venta Mala</v>
      </c>
    </row>
    <row r="4069" spans="1:30" x14ac:dyDescent="0.25">
      <c r="A4069" s="25">
        <v>1615834</v>
      </c>
      <c r="B4069" s="5">
        <v>42386</v>
      </c>
      <c r="C4069" s="6" t="s">
        <v>430</v>
      </c>
      <c r="D4069" s="6" t="s">
        <v>19</v>
      </c>
      <c r="E4069" s="6" t="s">
        <v>4</v>
      </c>
      <c r="F4069" s="6" t="s">
        <v>5</v>
      </c>
      <c r="G4069" s="6" t="s">
        <v>1010</v>
      </c>
      <c r="H4069" s="6" t="s">
        <v>6</v>
      </c>
      <c r="I4069" s="6" t="s">
        <v>1016</v>
      </c>
      <c r="J4069" s="6" t="s">
        <v>1085</v>
      </c>
      <c r="K4069" s="6" t="s">
        <v>1262</v>
      </c>
      <c r="L4069" s="6" t="s">
        <v>1265</v>
      </c>
      <c r="M4069" s="6" t="s">
        <v>1272</v>
      </c>
      <c r="N4069" s="5">
        <v>42388</v>
      </c>
      <c r="O4069" s="7">
        <v>384</v>
      </c>
      <c r="P4069" s="7">
        <v>630</v>
      </c>
      <c r="Q4069" s="7">
        <v>246</v>
      </c>
      <c r="R4069" s="6">
        <v>37</v>
      </c>
      <c r="S4069" s="7">
        <v>23310</v>
      </c>
      <c r="T4069" s="8">
        <v>0.01</v>
      </c>
      <c r="U4069" s="7">
        <v>233.1</v>
      </c>
      <c r="V4069" s="7">
        <v>23076.9</v>
      </c>
      <c r="W4069" s="7">
        <v>50</v>
      </c>
      <c r="X4069" s="7">
        <v>21477</v>
      </c>
      <c r="Y4069" s="9">
        <f>+DAY('TABLA PRINCIPAL'!$B4069)</f>
        <v>17</v>
      </c>
      <c r="Z4069" s="9">
        <f>+MONTH('TABLA PRINCIPAL'!$B4069)</f>
        <v>1</v>
      </c>
      <c r="AA4069" s="9">
        <f>+YEAR('TABLA PRINCIPAL'!$B4069)</f>
        <v>2016</v>
      </c>
      <c r="AB4069" s="22" t="str">
        <f>+IF(Ventas_Oficina[[#This Row],[Total del pedido]]&gt;=100000,"SI","NO")</f>
        <v>NO</v>
      </c>
      <c r="AC4069" s="22" t="str">
        <f>+_xlfn.XLOOKUP(Ventas_Oficina[[#This Row],[Nº de artículo]],AUXILIAR!A4067:A8988,AUXILIAR!D4067:D8988,"Error",0)</f>
        <v>Enviado a tiempo</v>
      </c>
      <c r="AD4069" s="22" t="str">
        <f>+IF(AND(Ventas_Oficina[[#This Row],[Total]]&gt;75000,Ventas_Oficina[[#This Row],[Envio a tiempo]]="Enviado a tiempo"),"Buena Venta","Venta Mala")</f>
        <v>Venta Mala</v>
      </c>
    </row>
    <row r="4070" spans="1:30" x14ac:dyDescent="0.25">
      <c r="A4070" s="26">
        <v>1615834</v>
      </c>
      <c r="B4070" s="10">
        <v>42403</v>
      </c>
      <c r="C4070" s="11" t="s">
        <v>366</v>
      </c>
      <c r="D4070" s="11" t="s">
        <v>41</v>
      </c>
      <c r="E4070" s="11" t="s">
        <v>12</v>
      </c>
      <c r="F4070" s="11" t="s">
        <v>13</v>
      </c>
      <c r="G4070" s="11" t="s">
        <v>1008</v>
      </c>
      <c r="H4070" s="11" t="s">
        <v>42</v>
      </c>
      <c r="I4070" s="11" t="s">
        <v>1012</v>
      </c>
      <c r="J4070" s="11" t="s">
        <v>1072</v>
      </c>
      <c r="K4070" s="11" t="s">
        <v>1262</v>
      </c>
      <c r="L4070" s="11" t="s">
        <v>1269</v>
      </c>
      <c r="M4070" s="11" t="s">
        <v>1273</v>
      </c>
      <c r="N4070" s="10">
        <v>42405</v>
      </c>
      <c r="O4070" s="12">
        <v>194</v>
      </c>
      <c r="P4070" s="12">
        <v>308</v>
      </c>
      <c r="Q4070" s="12">
        <v>114</v>
      </c>
      <c r="R4070" s="11">
        <v>44</v>
      </c>
      <c r="S4070" s="12">
        <v>13552</v>
      </c>
      <c r="T4070" s="13">
        <v>0.08</v>
      </c>
      <c r="U4070" s="12">
        <v>1084.1600000000001</v>
      </c>
      <c r="V4070" s="12">
        <v>12467.84</v>
      </c>
      <c r="W4070" s="12">
        <v>99</v>
      </c>
      <c r="X4070" s="12">
        <v>12329</v>
      </c>
      <c r="Y4070" s="14">
        <f>+DAY('TABLA PRINCIPAL'!$B4070)</f>
        <v>3</v>
      </c>
      <c r="Z4070" s="14">
        <f>+MONTH('TABLA PRINCIPAL'!$B4070)</f>
        <v>2</v>
      </c>
      <c r="AA4070" s="14">
        <f>+YEAR('TABLA PRINCIPAL'!$B4070)</f>
        <v>2016</v>
      </c>
      <c r="AB4070" s="22" t="str">
        <f>+IF(Ventas_Oficina[[#This Row],[Total del pedido]]&gt;=100000,"SI","NO")</f>
        <v>NO</v>
      </c>
      <c r="AC4070" s="22" t="str">
        <f>+_xlfn.XLOOKUP(Ventas_Oficina[[#This Row],[Nº de artículo]],AUXILIAR!A4068:A8989,AUXILIAR!D4068:D8989,"Error",0)</f>
        <v>Enviado a tiempo</v>
      </c>
      <c r="AD4070" s="22" t="str">
        <f>+IF(AND(Ventas_Oficina[[#This Row],[Total]]&gt;75000,Ventas_Oficina[[#This Row],[Envio a tiempo]]="Enviado a tiempo"),"Buena Venta","Venta Mala")</f>
        <v>Venta Mala</v>
      </c>
    </row>
    <row r="4071" spans="1:30" x14ac:dyDescent="0.25">
      <c r="A4071" s="25">
        <v>1615834</v>
      </c>
      <c r="B4071" s="5">
        <v>42263</v>
      </c>
      <c r="C4071" s="6" t="s">
        <v>347</v>
      </c>
      <c r="D4071" s="6" t="s">
        <v>209</v>
      </c>
      <c r="E4071" s="6" t="s">
        <v>4</v>
      </c>
      <c r="F4071" s="6" t="s">
        <v>5</v>
      </c>
      <c r="G4071" s="6" t="s">
        <v>1009</v>
      </c>
      <c r="H4071" s="6" t="s">
        <v>6</v>
      </c>
      <c r="I4071" s="6" t="s">
        <v>1015</v>
      </c>
      <c r="J4071" s="6" t="s">
        <v>1080</v>
      </c>
      <c r="K4071" s="6" t="s">
        <v>1262</v>
      </c>
      <c r="L4071" s="6" t="s">
        <v>1265</v>
      </c>
      <c r="M4071" s="6" t="s">
        <v>1272</v>
      </c>
      <c r="N4071" s="5">
        <v>42268</v>
      </c>
      <c r="O4071" s="7">
        <v>350</v>
      </c>
      <c r="P4071" s="7">
        <v>574</v>
      </c>
      <c r="Q4071" s="7">
        <v>224</v>
      </c>
      <c r="R4071" s="6">
        <v>17</v>
      </c>
      <c r="S4071" s="7">
        <v>9758</v>
      </c>
      <c r="T4071" s="8">
        <v>0.09</v>
      </c>
      <c r="U4071" s="7">
        <v>878.21999999999991</v>
      </c>
      <c r="V4071" s="7">
        <v>8879.7800000000007</v>
      </c>
      <c r="W4071" s="7">
        <v>501</v>
      </c>
      <c r="X4071" s="7">
        <v>4565</v>
      </c>
      <c r="Y4071" s="9">
        <f>+DAY('TABLA PRINCIPAL'!$B4071)</f>
        <v>16</v>
      </c>
      <c r="Z4071" s="9">
        <f>+MONTH('TABLA PRINCIPAL'!$B4071)</f>
        <v>9</v>
      </c>
      <c r="AA4071" s="9">
        <f>+YEAR('TABLA PRINCIPAL'!$B4071)</f>
        <v>2015</v>
      </c>
      <c r="AB4071" s="22" t="str">
        <f>+IF(Ventas_Oficina[[#This Row],[Total del pedido]]&gt;=100000,"SI","NO")</f>
        <v>NO</v>
      </c>
      <c r="AC4071" s="22" t="str">
        <f>+_xlfn.XLOOKUP(Ventas_Oficina[[#This Row],[Nº de artículo]],AUXILIAR!A4069:A8990,AUXILIAR!D4069:D8990,"Error",0)</f>
        <v>Enviado a tiempo</v>
      </c>
      <c r="AD4071" s="22" t="str">
        <f>+IF(AND(Ventas_Oficina[[#This Row],[Total]]&gt;75000,Ventas_Oficina[[#This Row],[Envio a tiempo]]="Enviado a tiempo"),"Buena Venta","Venta Mala")</f>
        <v>Venta Mala</v>
      </c>
    </row>
    <row r="4072" spans="1:30" x14ac:dyDescent="0.25">
      <c r="A4072" s="26">
        <v>1615834</v>
      </c>
      <c r="B4072" s="10">
        <v>42546</v>
      </c>
      <c r="C4072" s="11" t="s">
        <v>167</v>
      </c>
      <c r="D4072" s="11" t="s">
        <v>137</v>
      </c>
      <c r="E4072" s="11" t="s">
        <v>4</v>
      </c>
      <c r="F4072" s="11" t="s">
        <v>5</v>
      </c>
      <c r="G4072" s="11" t="s">
        <v>1010</v>
      </c>
      <c r="H4072" s="11" t="s">
        <v>6</v>
      </c>
      <c r="I4072" s="11" t="s">
        <v>1012</v>
      </c>
      <c r="J4072" s="11" t="s">
        <v>1085</v>
      </c>
      <c r="K4072" s="11" t="s">
        <v>1261</v>
      </c>
      <c r="L4072" s="11" t="s">
        <v>1267</v>
      </c>
      <c r="M4072" s="11" t="s">
        <v>1272</v>
      </c>
      <c r="N4072" s="10">
        <v>42548</v>
      </c>
      <c r="O4072" s="12">
        <v>384</v>
      </c>
      <c r="P4072" s="12">
        <v>630</v>
      </c>
      <c r="Q4072" s="12">
        <v>246</v>
      </c>
      <c r="R4072" s="11">
        <v>15</v>
      </c>
      <c r="S4072" s="12">
        <v>9450</v>
      </c>
      <c r="T4072" s="13">
        <v>0</v>
      </c>
      <c r="U4072" s="12">
        <v>0</v>
      </c>
      <c r="V4072" s="12">
        <v>9450</v>
      </c>
      <c r="W4072" s="12">
        <v>50</v>
      </c>
      <c r="X4072" s="12">
        <v>24984</v>
      </c>
      <c r="Y4072" s="14">
        <f>+DAY('TABLA PRINCIPAL'!$B4072)</f>
        <v>25</v>
      </c>
      <c r="Z4072" s="14">
        <f>+MONTH('TABLA PRINCIPAL'!$B4072)</f>
        <v>6</v>
      </c>
      <c r="AA4072" s="14">
        <f>+YEAR('TABLA PRINCIPAL'!$B4072)</f>
        <v>2016</v>
      </c>
      <c r="AB4072" s="22" t="str">
        <f>+IF(Ventas_Oficina[[#This Row],[Total del pedido]]&gt;=100000,"SI","NO")</f>
        <v>NO</v>
      </c>
      <c r="AC4072" s="22" t="str">
        <f>+_xlfn.XLOOKUP(Ventas_Oficina[[#This Row],[Nº de artículo]],AUXILIAR!A4070:A8991,AUXILIAR!D4070:D8991,"Error",0)</f>
        <v>Enviado a tiempo</v>
      </c>
      <c r="AD4072" s="22" t="str">
        <f>+IF(AND(Ventas_Oficina[[#This Row],[Total]]&gt;75000,Ventas_Oficina[[#This Row],[Envio a tiempo]]="Enviado a tiempo"),"Buena Venta","Venta Mala")</f>
        <v>Venta Mala</v>
      </c>
    </row>
    <row r="4073" spans="1:30" x14ac:dyDescent="0.25">
      <c r="A4073" s="25">
        <v>1615834</v>
      </c>
      <c r="B4073" s="5">
        <v>42463</v>
      </c>
      <c r="C4073" s="6" t="s">
        <v>18</v>
      </c>
      <c r="D4073" s="6" t="s">
        <v>19</v>
      </c>
      <c r="E4073" s="6" t="s">
        <v>4</v>
      </c>
      <c r="F4073" s="6" t="s">
        <v>5</v>
      </c>
      <c r="G4073" s="6" t="s">
        <v>1009</v>
      </c>
      <c r="H4073" s="6" t="s">
        <v>6</v>
      </c>
      <c r="I4073" s="6" t="s">
        <v>1013</v>
      </c>
      <c r="J4073" s="6" t="s">
        <v>1022</v>
      </c>
      <c r="K4073" s="6" t="s">
        <v>1261</v>
      </c>
      <c r="L4073" s="6" t="s">
        <v>1265</v>
      </c>
      <c r="M4073" s="6" t="s">
        <v>1272</v>
      </c>
      <c r="N4073" s="5">
        <v>42463</v>
      </c>
      <c r="O4073" s="7">
        <v>153</v>
      </c>
      <c r="P4073" s="7">
        <v>278</v>
      </c>
      <c r="Q4073" s="7">
        <v>125</v>
      </c>
      <c r="R4073" s="6">
        <v>19</v>
      </c>
      <c r="S4073" s="7">
        <v>5282</v>
      </c>
      <c r="T4073" s="8">
        <v>0</v>
      </c>
      <c r="U4073" s="7">
        <v>0</v>
      </c>
      <c r="V4073" s="7">
        <v>5282</v>
      </c>
      <c r="W4073" s="7">
        <v>134</v>
      </c>
      <c r="X4073" s="7">
        <v>7262</v>
      </c>
      <c r="Y4073" s="9">
        <f>+DAY('TABLA PRINCIPAL'!$B4073)</f>
        <v>3</v>
      </c>
      <c r="Z4073" s="9">
        <f>+MONTH('TABLA PRINCIPAL'!$B4073)</f>
        <v>4</v>
      </c>
      <c r="AA4073" s="9">
        <f>+YEAR('TABLA PRINCIPAL'!$B4073)</f>
        <v>2016</v>
      </c>
      <c r="AB4073" s="22" t="str">
        <f>+IF(Ventas_Oficina[[#This Row],[Total del pedido]]&gt;=100000,"SI","NO")</f>
        <v>NO</v>
      </c>
      <c r="AC4073" s="22" t="str">
        <f>+_xlfn.XLOOKUP(Ventas_Oficina[[#This Row],[Nº de artículo]],AUXILIAR!A4071:A8992,AUXILIAR!D4071:D8992,"Error",0)</f>
        <v>Enviado a tiempo</v>
      </c>
      <c r="AD4073" s="22" t="str">
        <f>+IF(AND(Ventas_Oficina[[#This Row],[Total]]&gt;75000,Ventas_Oficina[[#This Row],[Envio a tiempo]]="Enviado a tiempo"),"Buena Venta","Venta Mala")</f>
        <v>Venta Mala</v>
      </c>
    </row>
    <row r="4074" spans="1:30" x14ac:dyDescent="0.25">
      <c r="A4074" s="26">
        <v>1615834</v>
      </c>
      <c r="B4074" s="10">
        <v>42634</v>
      </c>
      <c r="C4074" s="11" t="s">
        <v>63</v>
      </c>
      <c r="D4074" s="11" t="s">
        <v>52</v>
      </c>
      <c r="E4074" s="11" t="s">
        <v>4</v>
      </c>
      <c r="F4074" s="11" t="s">
        <v>5</v>
      </c>
      <c r="G4074" s="11" t="s">
        <v>1008</v>
      </c>
      <c r="H4074" s="11" t="s">
        <v>53</v>
      </c>
      <c r="I4074" s="11" t="s">
        <v>1015</v>
      </c>
      <c r="J4074" s="11" t="s">
        <v>1072</v>
      </c>
      <c r="K4074" s="11" t="s">
        <v>1261</v>
      </c>
      <c r="L4074" s="11" t="s">
        <v>1267</v>
      </c>
      <c r="M4074" s="11" t="s">
        <v>1273</v>
      </c>
      <c r="N4074" s="10">
        <v>42634</v>
      </c>
      <c r="O4074" s="12">
        <v>194</v>
      </c>
      <c r="P4074" s="12">
        <v>308</v>
      </c>
      <c r="Q4074" s="12">
        <v>114</v>
      </c>
      <c r="R4074" s="11">
        <v>33</v>
      </c>
      <c r="S4074" s="12">
        <v>10164</v>
      </c>
      <c r="T4074" s="13">
        <v>7.0000000000000007E-2</v>
      </c>
      <c r="U4074" s="12">
        <v>711.48</v>
      </c>
      <c r="V4074" s="12">
        <v>9452.52</v>
      </c>
      <c r="W4074" s="12">
        <v>99</v>
      </c>
      <c r="X4074" s="12">
        <v>1780</v>
      </c>
      <c r="Y4074" s="14">
        <f>+DAY('TABLA PRINCIPAL'!$B4074)</f>
        <v>21</v>
      </c>
      <c r="Z4074" s="14">
        <f>+MONTH('TABLA PRINCIPAL'!$B4074)</f>
        <v>9</v>
      </c>
      <c r="AA4074" s="14">
        <f>+YEAR('TABLA PRINCIPAL'!$B4074)</f>
        <v>2016</v>
      </c>
      <c r="AB4074" s="22" t="str">
        <f>+IF(Ventas_Oficina[[#This Row],[Total del pedido]]&gt;=100000,"SI","NO")</f>
        <v>NO</v>
      </c>
      <c r="AC4074" s="22" t="str">
        <f>+_xlfn.XLOOKUP(Ventas_Oficina[[#This Row],[Nº de artículo]],AUXILIAR!A4072:A8993,AUXILIAR!D4072:D8993,"Error",0)</f>
        <v>No enviado a tiempo</v>
      </c>
      <c r="AD4074" s="22" t="str">
        <f>+IF(AND(Ventas_Oficina[[#This Row],[Total]]&gt;75000,Ventas_Oficina[[#This Row],[Envio a tiempo]]="Enviado a tiempo"),"Buena Venta","Venta Mala")</f>
        <v>Venta Mala</v>
      </c>
    </row>
    <row r="4075" spans="1:30" x14ac:dyDescent="0.25">
      <c r="A4075" s="26">
        <v>1615834</v>
      </c>
      <c r="B4075" s="10">
        <v>42218</v>
      </c>
      <c r="C4075" s="11" t="s">
        <v>915</v>
      </c>
      <c r="D4075" s="11" t="s">
        <v>133</v>
      </c>
      <c r="E4075" s="11" t="s">
        <v>12</v>
      </c>
      <c r="F4075" s="11" t="s">
        <v>13</v>
      </c>
      <c r="G4075" s="11" t="s">
        <v>1010</v>
      </c>
      <c r="H4075" s="11" t="s">
        <v>42</v>
      </c>
      <c r="I4075" s="11" t="s">
        <v>1014</v>
      </c>
      <c r="J4075" s="11" t="s">
        <v>1072</v>
      </c>
      <c r="K4075" s="11" t="s">
        <v>1261</v>
      </c>
      <c r="L4075" s="11" t="s">
        <v>1267</v>
      </c>
      <c r="M4075" s="11" t="s">
        <v>1272</v>
      </c>
      <c r="N4075" s="10">
        <v>42220</v>
      </c>
      <c r="O4075" s="12">
        <v>194</v>
      </c>
      <c r="P4075" s="12">
        <v>308</v>
      </c>
      <c r="Q4075" s="12">
        <v>114</v>
      </c>
      <c r="R4075" s="11">
        <v>14</v>
      </c>
      <c r="S4075" s="12">
        <v>4312</v>
      </c>
      <c r="T4075" s="13">
        <v>0</v>
      </c>
      <c r="U4075" s="12">
        <v>0</v>
      </c>
      <c r="V4075" s="12">
        <v>4312</v>
      </c>
      <c r="W4075" s="12">
        <v>99</v>
      </c>
      <c r="X4075" s="12">
        <v>1295</v>
      </c>
      <c r="Y4075" s="14">
        <f>+DAY('TABLA PRINCIPAL'!$B4075)</f>
        <v>2</v>
      </c>
      <c r="Z4075" s="14">
        <f>+MONTH('TABLA PRINCIPAL'!$B4075)</f>
        <v>8</v>
      </c>
      <c r="AA4075" s="14">
        <f>+YEAR('TABLA PRINCIPAL'!$B4075)</f>
        <v>2015</v>
      </c>
      <c r="AB4075" s="22" t="str">
        <f>+IF(Ventas_Oficina[[#This Row],[Total del pedido]]&gt;=100000,"SI","NO")</f>
        <v>NO</v>
      </c>
      <c r="AC4075" s="22" t="str">
        <f>+_xlfn.XLOOKUP(Ventas_Oficina[[#This Row],[Nº de artículo]],AUXILIAR!A4074:A8995,AUXILIAR!D4074:D8995,"Error",0)</f>
        <v>Enviado a tiempo</v>
      </c>
      <c r="AD4075" s="22" t="str">
        <f>+IF(AND(Ventas_Oficina[[#This Row],[Total]]&gt;75000,Ventas_Oficina[[#This Row],[Envio a tiempo]]="Enviado a tiempo"),"Buena Venta","Venta Mala")</f>
        <v>Venta Mala</v>
      </c>
    </row>
    <row r="4076" spans="1:30" x14ac:dyDescent="0.25">
      <c r="A4076" s="25">
        <v>1616200</v>
      </c>
      <c r="B4076" s="5">
        <v>42463</v>
      </c>
      <c r="C4076" s="6" t="s">
        <v>18</v>
      </c>
      <c r="D4076" s="6" t="s">
        <v>19</v>
      </c>
      <c r="E4076" s="6" t="s">
        <v>4</v>
      </c>
      <c r="F4076" s="6" t="s">
        <v>5</v>
      </c>
      <c r="G4076" s="6" t="s">
        <v>1007</v>
      </c>
      <c r="H4076" s="6" t="s">
        <v>6</v>
      </c>
      <c r="I4076" s="6" t="s">
        <v>1015</v>
      </c>
      <c r="J4076" s="6" t="s">
        <v>1044</v>
      </c>
      <c r="K4076" s="6" t="s">
        <v>1261</v>
      </c>
      <c r="L4076" s="6" t="s">
        <v>1265</v>
      </c>
      <c r="M4076" s="6" t="s">
        <v>1272</v>
      </c>
      <c r="N4076" s="5">
        <v>42463</v>
      </c>
      <c r="O4076" s="7">
        <v>118</v>
      </c>
      <c r="P4076" s="7">
        <v>188</v>
      </c>
      <c r="Q4076" s="7">
        <v>70</v>
      </c>
      <c r="R4076" s="6">
        <v>41</v>
      </c>
      <c r="S4076" s="7">
        <v>7708</v>
      </c>
      <c r="T4076" s="8">
        <v>0.06</v>
      </c>
      <c r="U4076" s="7">
        <v>462.47999999999996</v>
      </c>
      <c r="V4076" s="7">
        <v>7245.52</v>
      </c>
      <c r="W4076" s="7">
        <v>149</v>
      </c>
      <c r="X4076" s="7">
        <v>3319</v>
      </c>
      <c r="Y4076" s="9">
        <f>+DAY('TABLA PRINCIPAL'!$B4076)</f>
        <v>3</v>
      </c>
      <c r="Z4076" s="9">
        <f>+MONTH('TABLA PRINCIPAL'!$B4076)</f>
        <v>4</v>
      </c>
      <c r="AA4076" s="9">
        <f>+YEAR('TABLA PRINCIPAL'!$B4076)</f>
        <v>2016</v>
      </c>
      <c r="AB4076" s="22" t="str">
        <f>+IF(Ventas_Oficina[[#This Row],[Total del pedido]]&gt;=100000,"SI","NO")</f>
        <v>NO</v>
      </c>
      <c r="AC4076" s="22" t="str">
        <f>+_xlfn.XLOOKUP(Ventas_Oficina[[#This Row],[Nº de artículo]],AUXILIAR!A4074:A8996,AUXILIAR!D4074:D8996,"Error",0)</f>
        <v>No enviado a tiempo</v>
      </c>
      <c r="AD4076" s="22" t="str">
        <f>+IF(AND(Ventas_Oficina[[#This Row],[Total]]&gt;75000,Ventas_Oficina[[#This Row],[Envio a tiempo]]="Enviado a tiempo"),"Buena Venta","Venta Mala")</f>
        <v>Venta Mala</v>
      </c>
    </row>
    <row r="4077" spans="1:30" x14ac:dyDescent="0.25">
      <c r="A4077" s="26">
        <v>1616200</v>
      </c>
      <c r="B4077" s="10">
        <v>42535</v>
      </c>
      <c r="C4077" s="11" t="s">
        <v>410</v>
      </c>
      <c r="D4077" s="11" t="s">
        <v>537</v>
      </c>
      <c r="E4077" s="11" t="s">
        <v>4</v>
      </c>
      <c r="F4077" s="11" t="s">
        <v>5</v>
      </c>
      <c r="G4077" s="11" t="s">
        <v>1009</v>
      </c>
      <c r="H4077" s="11" t="s">
        <v>53</v>
      </c>
      <c r="I4077" s="11" t="s">
        <v>1014</v>
      </c>
      <c r="J4077" s="11" t="s">
        <v>1126</v>
      </c>
      <c r="K4077" s="11" t="s">
        <v>1263</v>
      </c>
      <c r="L4077" s="11" t="s">
        <v>1266</v>
      </c>
      <c r="M4077" s="11" t="s">
        <v>1272</v>
      </c>
      <c r="N4077" s="10">
        <v>42537</v>
      </c>
      <c r="O4077" s="12">
        <v>3202</v>
      </c>
      <c r="P4077" s="12">
        <v>15248</v>
      </c>
      <c r="Q4077" s="12">
        <v>12046</v>
      </c>
      <c r="R4077" s="11">
        <v>24</v>
      </c>
      <c r="S4077" s="12">
        <v>365952</v>
      </c>
      <c r="T4077" s="13">
        <v>7.0000000000000007E-2</v>
      </c>
      <c r="U4077" s="12">
        <v>25616.640000000003</v>
      </c>
      <c r="V4077" s="12">
        <v>340335.35999999999</v>
      </c>
      <c r="W4077" s="12">
        <v>400</v>
      </c>
      <c r="X4077" s="12">
        <v>508158</v>
      </c>
      <c r="Y4077" s="14">
        <f>+DAY('TABLA PRINCIPAL'!$B4077)</f>
        <v>14</v>
      </c>
      <c r="Z4077" s="14">
        <f>+MONTH('TABLA PRINCIPAL'!$B4077)</f>
        <v>6</v>
      </c>
      <c r="AA4077" s="14">
        <f>+YEAR('TABLA PRINCIPAL'!$B4077)</f>
        <v>2016</v>
      </c>
      <c r="AB4077" s="22" t="str">
        <f>+IF(Ventas_Oficina[[#This Row],[Total del pedido]]&gt;=100000,"SI","NO")</f>
        <v>SI</v>
      </c>
      <c r="AC4077" s="22" t="str">
        <f>+_xlfn.XLOOKUP(Ventas_Oficina[[#This Row],[Nº de artículo]],AUXILIAR!A4075:A8997,AUXILIAR!D4075:D8997,"Error",0)</f>
        <v>No enviado a tiempo</v>
      </c>
      <c r="AD4077" s="22" t="str">
        <f>+IF(AND(Ventas_Oficina[[#This Row],[Total]]&gt;75000,Ventas_Oficina[[#This Row],[Envio a tiempo]]="Enviado a tiempo"),"Buena Venta","Venta Mala")</f>
        <v>Venta Mala</v>
      </c>
    </row>
    <row r="4078" spans="1:30" x14ac:dyDescent="0.25">
      <c r="A4078" s="25">
        <v>1616200</v>
      </c>
      <c r="B4078" s="5">
        <v>42584</v>
      </c>
      <c r="C4078" s="6" t="s">
        <v>613</v>
      </c>
      <c r="D4078" s="6" t="s">
        <v>206</v>
      </c>
      <c r="E4078" s="6" t="s">
        <v>12</v>
      </c>
      <c r="F4078" s="6" t="s">
        <v>13</v>
      </c>
      <c r="G4078" s="6" t="s">
        <v>1010</v>
      </c>
      <c r="H4078" s="6" t="s">
        <v>42</v>
      </c>
      <c r="I4078" s="6" t="s">
        <v>1012</v>
      </c>
      <c r="J4078" s="6" t="s">
        <v>1086</v>
      </c>
      <c r="K4078" s="6" t="s">
        <v>1261</v>
      </c>
      <c r="L4078" s="6" t="s">
        <v>1266</v>
      </c>
      <c r="M4078" s="6" t="s">
        <v>1272</v>
      </c>
      <c r="N4078" s="5">
        <v>42586</v>
      </c>
      <c r="O4078" s="7">
        <v>1111</v>
      </c>
      <c r="P4078" s="7">
        <v>1984</v>
      </c>
      <c r="Q4078" s="7">
        <v>873</v>
      </c>
      <c r="R4078" s="6">
        <v>49</v>
      </c>
      <c r="S4078" s="7">
        <v>97216</v>
      </c>
      <c r="T4078" s="8">
        <v>0.02</v>
      </c>
      <c r="U4078" s="7">
        <v>1944.32</v>
      </c>
      <c r="V4078" s="7">
        <v>95271.679999999993</v>
      </c>
      <c r="W4078" s="7">
        <v>410</v>
      </c>
      <c r="X4078" s="7">
        <v>93853</v>
      </c>
      <c r="Y4078" s="9">
        <f>+DAY('TABLA PRINCIPAL'!$B4078)</f>
        <v>2</v>
      </c>
      <c r="Z4078" s="9">
        <f>+MONTH('TABLA PRINCIPAL'!$B4078)</f>
        <v>8</v>
      </c>
      <c r="AA4078" s="9">
        <f>+YEAR('TABLA PRINCIPAL'!$B4078)</f>
        <v>2016</v>
      </c>
      <c r="AB4078" s="22" t="str">
        <f>+IF(Ventas_Oficina[[#This Row],[Total del pedido]]&gt;=100000,"SI","NO")</f>
        <v>NO</v>
      </c>
      <c r="AC4078" s="22" t="str">
        <f>+_xlfn.XLOOKUP(Ventas_Oficina[[#This Row],[Nº de artículo]],AUXILIAR!A4076:A8998,AUXILIAR!D4076:D8998,"Error",0)</f>
        <v>Enviado a tiempo</v>
      </c>
      <c r="AD4078" s="22" t="str">
        <f>+IF(AND(Ventas_Oficina[[#This Row],[Total]]&gt;75000,Ventas_Oficina[[#This Row],[Envio a tiempo]]="Enviado a tiempo"),"Buena Venta","Venta Mala")</f>
        <v>Buena Venta</v>
      </c>
    </row>
    <row r="4079" spans="1:30" x14ac:dyDescent="0.25">
      <c r="A4079" s="26">
        <v>1616200</v>
      </c>
      <c r="B4079" s="10">
        <v>42541</v>
      </c>
      <c r="C4079" s="11" t="s">
        <v>379</v>
      </c>
      <c r="D4079" s="11" t="s">
        <v>137</v>
      </c>
      <c r="E4079" s="11" t="s">
        <v>4</v>
      </c>
      <c r="F4079" s="11" t="s">
        <v>5</v>
      </c>
      <c r="G4079" s="11" t="s">
        <v>1009</v>
      </c>
      <c r="H4079" s="11" t="s">
        <v>6</v>
      </c>
      <c r="I4079" s="11" t="s">
        <v>1016</v>
      </c>
      <c r="J4079" s="11" t="s">
        <v>1133</v>
      </c>
      <c r="K4079" s="11" t="s">
        <v>1261</v>
      </c>
      <c r="L4079" s="11" t="s">
        <v>1265</v>
      </c>
      <c r="M4079" s="11" t="s">
        <v>1272</v>
      </c>
      <c r="N4079" s="10">
        <v>42541</v>
      </c>
      <c r="O4079" s="12">
        <v>176</v>
      </c>
      <c r="P4079" s="12">
        <v>294</v>
      </c>
      <c r="Q4079" s="12">
        <v>118</v>
      </c>
      <c r="R4079" s="11">
        <v>22</v>
      </c>
      <c r="S4079" s="12">
        <v>6468</v>
      </c>
      <c r="T4079" s="13">
        <v>0.01</v>
      </c>
      <c r="U4079" s="12">
        <v>64.680000000000007</v>
      </c>
      <c r="V4079" s="12">
        <v>6403.32</v>
      </c>
      <c r="W4079" s="12">
        <v>81</v>
      </c>
      <c r="X4079" s="12">
        <v>6379</v>
      </c>
      <c r="Y4079" s="14">
        <f>+DAY('TABLA PRINCIPAL'!$B4079)</f>
        <v>20</v>
      </c>
      <c r="Z4079" s="14">
        <f>+MONTH('TABLA PRINCIPAL'!$B4079)</f>
        <v>6</v>
      </c>
      <c r="AA4079" s="14">
        <f>+YEAR('TABLA PRINCIPAL'!$B4079)</f>
        <v>2016</v>
      </c>
      <c r="AB4079" s="22" t="str">
        <f>+IF(Ventas_Oficina[[#This Row],[Total del pedido]]&gt;=100000,"SI","NO")</f>
        <v>NO</v>
      </c>
      <c r="AC4079" s="22" t="str">
        <f>+_xlfn.XLOOKUP(Ventas_Oficina[[#This Row],[Nº de artículo]],AUXILIAR!A4077:A8999,AUXILIAR!D4077:D8999,"Error",0)</f>
        <v>Enviado a tiempo</v>
      </c>
      <c r="AD4079" s="22" t="str">
        <f>+IF(AND(Ventas_Oficina[[#This Row],[Total]]&gt;75000,Ventas_Oficina[[#This Row],[Envio a tiempo]]="Enviado a tiempo"),"Buena Venta","Venta Mala")</f>
        <v>Venta Mala</v>
      </c>
    </row>
    <row r="4080" spans="1:30" x14ac:dyDescent="0.25">
      <c r="A4080" s="25">
        <v>1616200</v>
      </c>
      <c r="B4080" s="5">
        <v>42666</v>
      </c>
      <c r="C4080" s="6" t="s">
        <v>916</v>
      </c>
      <c r="D4080" s="6" t="s">
        <v>260</v>
      </c>
      <c r="E4080" s="6" t="s">
        <v>4</v>
      </c>
      <c r="F4080" s="6" t="s">
        <v>5</v>
      </c>
      <c r="G4080" s="6" t="s">
        <v>1010</v>
      </c>
      <c r="H4080" s="6" t="s">
        <v>121</v>
      </c>
      <c r="I4080" s="6" t="s">
        <v>1013</v>
      </c>
      <c r="J4080" s="6" t="s">
        <v>1061</v>
      </c>
      <c r="K4080" s="6" t="s">
        <v>1261</v>
      </c>
      <c r="L4080" s="6" t="s">
        <v>1267</v>
      </c>
      <c r="M4080" s="6" t="s">
        <v>1272</v>
      </c>
      <c r="N4080" s="5">
        <v>42668</v>
      </c>
      <c r="O4080" s="7">
        <v>94</v>
      </c>
      <c r="P4080" s="7">
        <v>208</v>
      </c>
      <c r="Q4080" s="7">
        <v>114</v>
      </c>
      <c r="R4080" s="6">
        <v>50</v>
      </c>
      <c r="S4080" s="7">
        <v>10400</v>
      </c>
      <c r="T4080" s="8">
        <v>0.08</v>
      </c>
      <c r="U4080" s="7">
        <v>832</v>
      </c>
      <c r="V4080" s="7">
        <v>9568</v>
      </c>
      <c r="W4080" s="7">
        <v>256</v>
      </c>
      <c r="X4080" s="7">
        <v>6675</v>
      </c>
      <c r="Y4080" s="9">
        <f>+DAY('TABLA PRINCIPAL'!$B4080)</f>
        <v>23</v>
      </c>
      <c r="Z4080" s="9">
        <f>+MONTH('TABLA PRINCIPAL'!$B4080)</f>
        <v>10</v>
      </c>
      <c r="AA4080" s="9">
        <f>+YEAR('TABLA PRINCIPAL'!$B4080)</f>
        <v>2016</v>
      </c>
      <c r="AB4080" s="22" t="str">
        <f>+IF(Ventas_Oficina[[#This Row],[Total del pedido]]&gt;=100000,"SI","NO")</f>
        <v>NO</v>
      </c>
      <c r="AC4080" s="22" t="str">
        <f>+_xlfn.XLOOKUP(Ventas_Oficina[[#This Row],[Nº de artículo]],AUXILIAR!A4078:A9000,AUXILIAR!D4078:D9000,"Error",0)</f>
        <v>No enviado a tiempo</v>
      </c>
      <c r="AD4080" s="22" t="str">
        <f>+IF(AND(Ventas_Oficina[[#This Row],[Total]]&gt;75000,Ventas_Oficina[[#This Row],[Envio a tiempo]]="Enviado a tiempo"),"Buena Venta","Venta Mala")</f>
        <v>Venta Mala</v>
      </c>
    </row>
    <row r="4081" spans="1:30" x14ac:dyDescent="0.25">
      <c r="A4081" s="26">
        <v>1616200</v>
      </c>
      <c r="B4081" s="10">
        <v>42019</v>
      </c>
      <c r="C4081" s="11" t="s">
        <v>813</v>
      </c>
      <c r="D4081" s="11" t="s">
        <v>97</v>
      </c>
      <c r="E4081" s="11" t="s">
        <v>12</v>
      </c>
      <c r="F4081" s="11" t="s">
        <v>13</v>
      </c>
      <c r="G4081" s="11" t="s">
        <v>1007</v>
      </c>
      <c r="H4081" s="11" t="s">
        <v>14</v>
      </c>
      <c r="I4081" s="11" t="s">
        <v>1012</v>
      </c>
      <c r="J4081" s="11" t="s">
        <v>1034</v>
      </c>
      <c r="K4081" s="11" t="s">
        <v>1261</v>
      </c>
      <c r="L4081" s="11" t="s">
        <v>1265</v>
      </c>
      <c r="M4081" s="11" t="s">
        <v>1273</v>
      </c>
      <c r="N4081" s="10">
        <v>42021</v>
      </c>
      <c r="O4081" s="12">
        <v>109</v>
      </c>
      <c r="P4081" s="12">
        <v>260</v>
      </c>
      <c r="Q4081" s="12">
        <v>151</v>
      </c>
      <c r="R4081" s="11">
        <v>45</v>
      </c>
      <c r="S4081" s="12">
        <v>11700</v>
      </c>
      <c r="T4081" s="13">
        <v>0.08</v>
      </c>
      <c r="U4081" s="12">
        <v>936</v>
      </c>
      <c r="V4081" s="12">
        <v>10764</v>
      </c>
      <c r="W4081" s="12">
        <v>240</v>
      </c>
      <c r="X4081" s="12">
        <v>6378</v>
      </c>
      <c r="Y4081" s="14">
        <f>+DAY('TABLA PRINCIPAL'!$B4081)</f>
        <v>15</v>
      </c>
      <c r="Z4081" s="14">
        <f>+MONTH('TABLA PRINCIPAL'!$B4081)</f>
        <v>1</v>
      </c>
      <c r="AA4081" s="14">
        <f>+YEAR('TABLA PRINCIPAL'!$B4081)</f>
        <v>2015</v>
      </c>
      <c r="AB4081" s="22" t="str">
        <f>+IF(Ventas_Oficina[[#This Row],[Total del pedido]]&gt;=100000,"SI","NO")</f>
        <v>NO</v>
      </c>
      <c r="AC4081" s="22" t="str">
        <f>+_xlfn.XLOOKUP(Ventas_Oficina[[#This Row],[Nº de artículo]],AUXILIAR!A4079:A9001,AUXILIAR!D4079:D9001,"Error",0)</f>
        <v>Enviado a tiempo</v>
      </c>
      <c r="AD4081" s="22" t="str">
        <f>+IF(AND(Ventas_Oficina[[#This Row],[Total]]&gt;75000,Ventas_Oficina[[#This Row],[Envio a tiempo]]="Enviado a tiempo"),"Buena Venta","Venta Mala")</f>
        <v>Venta Mala</v>
      </c>
    </row>
    <row r="4082" spans="1:30" x14ac:dyDescent="0.25">
      <c r="A4082" s="25">
        <v>1616200</v>
      </c>
      <c r="B4082" s="5">
        <v>42694</v>
      </c>
      <c r="C4082" s="6" t="s">
        <v>282</v>
      </c>
      <c r="D4082" s="6" t="s">
        <v>133</v>
      </c>
      <c r="E4082" s="6" t="s">
        <v>12</v>
      </c>
      <c r="F4082" s="6" t="s">
        <v>13</v>
      </c>
      <c r="G4082" s="6" t="s">
        <v>1010</v>
      </c>
      <c r="H4082" s="6" t="s">
        <v>42</v>
      </c>
      <c r="I4082" s="6" t="s">
        <v>1013</v>
      </c>
      <c r="J4082" s="6" t="s">
        <v>1099</v>
      </c>
      <c r="K4082" s="6" t="s">
        <v>1261</v>
      </c>
      <c r="L4082" s="6" t="s">
        <v>1267</v>
      </c>
      <c r="M4082" s="6" t="s">
        <v>1272</v>
      </c>
      <c r="N4082" s="5">
        <v>42695</v>
      </c>
      <c r="O4082" s="7">
        <v>93</v>
      </c>
      <c r="P4082" s="7">
        <v>160</v>
      </c>
      <c r="Q4082" s="7">
        <v>67</v>
      </c>
      <c r="R4082" s="6">
        <v>34</v>
      </c>
      <c r="S4082" s="7">
        <v>5440</v>
      </c>
      <c r="T4082" s="8">
        <v>0.03</v>
      </c>
      <c r="U4082" s="7">
        <v>163.19999999999999</v>
      </c>
      <c r="V4082" s="7">
        <v>5276.8</v>
      </c>
      <c r="W4082" s="7">
        <v>129</v>
      </c>
      <c r="X4082" s="7">
        <v>7628</v>
      </c>
      <c r="Y4082" s="9">
        <f>+DAY('TABLA PRINCIPAL'!$B4082)</f>
        <v>20</v>
      </c>
      <c r="Z4082" s="9">
        <f>+MONTH('TABLA PRINCIPAL'!$B4082)</f>
        <v>11</v>
      </c>
      <c r="AA4082" s="9">
        <f>+YEAR('TABLA PRINCIPAL'!$B4082)</f>
        <v>2016</v>
      </c>
      <c r="AB4082" s="22" t="str">
        <f>+IF(Ventas_Oficina[[#This Row],[Total del pedido]]&gt;=100000,"SI","NO")</f>
        <v>NO</v>
      </c>
      <c r="AC4082" s="22" t="str">
        <f>+_xlfn.XLOOKUP(Ventas_Oficina[[#This Row],[Nº de artículo]],AUXILIAR!A4080:A9002,AUXILIAR!D4080:D9002,"Error",0)</f>
        <v>Enviado a tiempo</v>
      </c>
      <c r="AD4082" s="22" t="str">
        <f>+IF(AND(Ventas_Oficina[[#This Row],[Total]]&gt;75000,Ventas_Oficina[[#This Row],[Envio a tiempo]]="Enviado a tiempo"),"Buena Venta","Venta Mala")</f>
        <v>Venta Mala</v>
      </c>
    </row>
    <row r="4083" spans="1:30" x14ac:dyDescent="0.25">
      <c r="A4083" s="26">
        <v>1616200</v>
      </c>
      <c r="B4083" s="10">
        <v>42122</v>
      </c>
      <c r="C4083" s="11" t="s">
        <v>172</v>
      </c>
      <c r="D4083" s="11" t="s">
        <v>68</v>
      </c>
      <c r="E4083" s="11" t="s">
        <v>12</v>
      </c>
      <c r="F4083" s="11" t="s">
        <v>13</v>
      </c>
      <c r="G4083" s="11" t="s">
        <v>1009</v>
      </c>
      <c r="H4083" s="11" t="s">
        <v>14</v>
      </c>
      <c r="I4083" s="11" t="s">
        <v>1013</v>
      </c>
      <c r="J4083" s="11" t="s">
        <v>1053</v>
      </c>
      <c r="K4083" s="11" t="s">
        <v>1261</v>
      </c>
      <c r="L4083" s="11" t="s">
        <v>1267</v>
      </c>
      <c r="M4083" s="11" t="s">
        <v>1272</v>
      </c>
      <c r="N4083" s="10">
        <v>42125</v>
      </c>
      <c r="O4083" s="12">
        <v>37799</v>
      </c>
      <c r="P4083" s="12">
        <v>59999</v>
      </c>
      <c r="Q4083" s="12">
        <v>22200</v>
      </c>
      <c r="R4083" s="11">
        <v>37</v>
      </c>
      <c r="S4083" s="12">
        <v>2219963</v>
      </c>
      <c r="T4083" s="13">
        <v>0.01</v>
      </c>
      <c r="U4083" s="12">
        <v>22199.63</v>
      </c>
      <c r="V4083" s="12">
        <v>2197763.37</v>
      </c>
      <c r="W4083" s="12">
        <v>2449</v>
      </c>
      <c r="X4083" s="12">
        <v>289759</v>
      </c>
      <c r="Y4083" s="14">
        <f>+DAY('TABLA PRINCIPAL'!$B4083)</f>
        <v>28</v>
      </c>
      <c r="Z4083" s="14">
        <f>+MONTH('TABLA PRINCIPAL'!$B4083)</f>
        <v>4</v>
      </c>
      <c r="AA4083" s="14">
        <f>+YEAR('TABLA PRINCIPAL'!$B4083)</f>
        <v>2015</v>
      </c>
      <c r="AB4083" s="22" t="str">
        <f>+IF(Ventas_Oficina[[#This Row],[Total del pedido]]&gt;=100000,"SI","NO")</f>
        <v>SI</v>
      </c>
      <c r="AC4083" s="22" t="str">
        <f>+_xlfn.XLOOKUP(Ventas_Oficina[[#This Row],[Nº de artículo]],AUXILIAR!A4081:A9003,AUXILIAR!D4081:D9003,"Error",0)</f>
        <v>No enviado a tiempo</v>
      </c>
      <c r="AD4083" s="22" t="str">
        <f>+IF(AND(Ventas_Oficina[[#This Row],[Total]]&gt;75000,Ventas_Oficina[[#This Row],[Envio a tiempo]]="Enviado a tiempo"),"Buena Venta","Venta Mala")</f>
        <v>Venta Mala</v>
      </c>
    </row>
    <row r="4084" spans="1:30" x14ac:dyDescent="0.25">
      <c r="A4084" s="25">
        <v>1616231</v>
      </c>
      <c r="B4084" s="5">
        <v>42535</v>
      </c>
      <c r="C4084" s="6" t="s">
        <v>410</v>
      </c>
      <c r="D4084" s="6" t="s">
        <v>537</v>
      </c>
      <c r="E4084" s="6" t="s">
        <v>4</v>
      </c>
      <c r="F4084" s="6" t="s">
        <v>5</v>
      </c>
      <c r="G4084" s="6" t="s">
        <v>1010</v>
      </c>
      <c r="H4084" s="6" t="s">
        <v>53</v>
      </c>
      <c r="I4084" s="6" t="s">
        <v>1016</v>
      </c>
      <c r="J4084" s="6" t="s">
        <v>1106</v>
      </c>
      <c r="K4084" s="6" t="s">
        <v>1261</v>
      </c>
      <c r="L4084" s="6" t="s">
        <v>1267</v>
      </c>
      <c r="M4084" s="6" t="s">
        <v>1272</v>
      </c>
      <c r="N4084" s="5">
        <v>42537</v>
      </c>
      <c r="O4084" s="7">
        <v>2018</v>
      </c>
      <c r="P4084" s="7">
        <v>3541</v>
      </c>
      <c r="Q4084" s="7">
        <v>1523</v>
      </c>
      <c r="R4084" s="6">
        <v>12</v>
      </c>
      <c r="S4084" s="7">
        <v>42492</v>
      </c>
      <c r="T4084" s="8">
        <v>0.01</v>
      </c>
      <c r="U4084" s="7">
        <v>424.92</v>
      </c>
      <c r="V4084" s="7">
        <v>42067.08</v>
      </c>
      <c r="W4084" s="7">
        <v>199</v>
      </c>
      <c r="X4084" s="7">
        <v>97931</v>
      </c>
      <c r="Y4084" s="9">
        <f>+DAY('TABLA PRINCIPAL'!$B4084)</f>
        <v>14</v>
      </c>
      <c r="Z4084" s="9">
        <f>+MONTH('TABLA PRINCIPAL'!$B4084)</f>
        <v>6</v>
      </c>
      <c r="AA4084" s="9">
        <f>+YEAR('TABLA PRINCIPAL'!$B4084)</f>
        <v>2016</v>
      </c>
      <c r="AB4084" s="22" t="str">
        <f>+IF(Ventas_Oficina[[#This Row],[Total del pedido]]&gt;=100000,"SI","NO")</f>
        <v>NO</v>
      </c>
      <c r="AC4084" s="22" t="str">
        <f>+_xlfn.XLOOKUP(Ventas_Oficina[[#This Row],[Nº de artículo]],AUXILIAR!A4082:A9004,AUXILIAR!D4082:D9004,"Error",0)</f>
        <v>Enviado a tiempo</v>
      </c>
      <c r="AD4084" s="22" t="str">
        <f>+IF(AND(Ventas_Oficina[[#This Row],[Total]]&gt;75000,Ventas_Oficina[[#This Row],[Envio a tiempo]]="Enviado a tiempo"),"Buena Venta","Venta Mala")</f>
        <v>Buena Venta</v>
      </c>
    </row>
    <row r="4085" spans="1:30" x14ac:dyDescent="0.25">
      <c r="A4085" s="26">
        <v>1616231</v>
      </c>
      <c r="B4085" s="10">
        <v>42388</v>
      </c>
      <c r="C4085" s="11" t="s">
        <v>86</v>
      </c>
      <c r="D4085" s="11" t="s">
        <v>71</v>
      </c>
      <c r="E4085" s="11" t="s">
        <v>4</v>
      </c>
      <c r="F4085" s="11" t="s">
        <v>5</v>
      </c>
      <c r="G4085" s="11" t="s">
        <v>1010</v>
      </c>
      <c r="H4085" s="11" t="s">
        <v>17</v>
      </c>
      <c r="I4085" s="11" t="s">
        <v>1014</v>
      </c>
      <c r="J4085" s="11" t="s">
        <v>1106</v>
      </c>
      <c r="K4085" s="11" t="s">
        <v>1261</v>
      </c>
      <c r="L4085" s="11" t="s">
        <v>1267</v>
      </c>
      <c r="M4085" s="11" t="s">
        <v>1272</v>
      </c>
      <c r="N4085" s="10">
        <v>42388</v>
      </c>
      <c r="O4085" s="12">
        <v>2018</v>
      </c>
      <c r="P4085" s="12">
        <v>3541</v>
      </c>
      <c r="Q4085" s="12">
        <v>1523</v>
      </c>
      <c r="R4085" s="11">
        <v>15</v>
      </c>
      <c r="S4085" s="12">
        <v>53115</v>
      </c>
      <c r="T4085" s="13">
        <v>0.01</v>
      </c>
      <c r="U4085" s="12">
        <v>531.15</v>
      </c>
      <c r="V4085" s="12">
        <v>52583.85</v>
      </c>
      <c r="W4085" s="12">
        <v>199</v>
      </c>
      <c r="X4085" s="12">
        <v>97931</v>
      </c>
      <c r="Y4085" s="14">
        <f>+DAY('TABLA PRINCIPAL'!$B4085)</f>
        <v>19</v>
      </c>
      <c r="Z4085" s="14">
        <f>+MONTH('TABLA PRINCIPAL'!$B4085)</f>
        <v>1</v>
      </c>
      <c r="AA4085" s="14">
        <f>+YEAR('TABLA PRINCIPAL'!$B4085)</f>
        <v>2016</v>
      </c>
      <c r="AB4085" s="22" t="str">
        <f>+IF(Ventas_Oficina[[#This Row],[Total del pedido]]&gt;=100000,"SI","NO")</f>
        <v>NO</v>
      </c>
      <c r="AC4085" s="22" t="str">
        <f>+_xlfn.XLOOKUP(Ventas_Oficina[[#This Row],[Nº de artículo]],AUXILIAR!A4083:A9005,AUXILIAR!D4083:D9005,"Error",0)</f>
        <v>Enviado a tiempo</v>
      </c>
      <c r="AD4085" s="22" t="str">
        <f>+IF(AND(Ventas_Oficina[[#This Row],[Total]]&gt;75000,Ventas_Oficina[[#This Row],[Envio a tiempo]]="Enviado a tiempo"),"Buena Venta","Venta Mala")</f>
        <v>Buena Venta</v>
      </c>
    </row>
    <row r="4086" spans="1:30" x14ac:dyDescent="0.25">
      <c r="A4086" s="25">
        <v>1616565</v>
      </c>
      <c r="B4086" s="5">
        <v>42712</v>
      </c>
      <c r="C4086" s="6" t="s">
        <v>253</v>
      </c>
      <c r="D4086" s="6" t="s">
        <v>254</v>
      </c>
      <c r="E4086" s="6" t="s">
        <v>4</v>
      </c>
      <c r="F4086" s="6" t="s">
        <v>5</v>
      </c>
      <c r="G4086" s="6" t="s">
        <v>1008</v>
      </c>
      <c r="H4086" s="6" t="s">
        <v>27</v>
      </c>
      <c r="I4086" s="6" t="s">
        <v>1012</v>
      </c>
      <c r="J4086" s="6" t="s">
        <v>1145</v>
      </c>
      <c r="K4086" s="6" t="s">
        <v>1261</v>
      </c>
      <c r="L4086" s="6" t="s">
        <v>1267</v>
      </c>
      <c r="M4086" s="6" t="s">
        <v>1272</v>
      </c>
      <c r="N4086" s="5">
        <v>42716</v>
      </c>
      <c r="O4086" s="7">
        <v>4211</v>
      </c>
      <c r="P4086" s="7">
        <v>8098</v>
      </c>
      <c r="Q4086" s="7">
        <v>3887</v>
      </c>
      <c r="R4086" s="6">
        <v>8</v>
      </c>
      <c r="S4086" s="7">
        <v>64784</v>
      </c>
      <c r="T4086" s="8">
        <v>0.04</v>
      </c>
      <c r="U4086" s="7">
        <v>2591.36</v>
      </c>
      <c r="V4086" s="7">
        <v>62192.639999999999</v>
      </c>
      <c r="W4086" s="7">
        <v>718</v>
      </c>
      <c r="X4086" s="7">
        <v>3347</v>
      </c>
      <c r="Y4086" s="9">
        <f>+DAY('TABLA PRINCIPAL'!$B4086)</f>
        <v>8</v>
      </c>
      <c r="Z4086" s="9">
        <f>+MONTH('TABLA PRINCIPAL'!$B4086)</f>
        <v>12</v>
      </c>
      <c r="AA4086" s="9">
        <f>+YEAR('TABLA PRINCIPAL'!$B4086)</f>
        <v>2016</v>
      </c>
      <c r="AB4086" s="22" t="str">
        <f>+IF(Ventas_Oficina[[#This Row],[Total del pedido]]&gt;=100000,"SI","NO")</f>
        <v>NO</v>
      </c>
      <c r="AC4086" s="22" t="str">
        <f>+_xlfn.XLOOKUP(Ventas_Oficina[[#This Row],[Nº de artículo]],AUXILIAR!A4084:A9006,AUXILIAR!D4084:D9006,"Error",0)</f>
        <v>Enviado a tiempo</v>
      </c>
      <c r="AD4086" s="22" t="str">
        <f>+IF(AND(Ventas_Oficina[[#This Row],[Total]]&gt;75000,Ventas_Oficina[[#This Row],[Envio a tiempo]]="Enviado a tiempo"),"Buena Venta","Venta Mala")</f>
        <v>Venta Mala</v>
      </c>
    </row>
    <row r="4087" spans="1:30" x14ac:dyDescent="0.25">
      <c r="A4087" s="26">
        <v>1616565</v>
      </c>
      <c r="B4087" s="10">
        <v>42633</v>
      </c>
      <c r="C4087" s="11" t="s">
        <v>463</v>
      </c>
      <c r="D4087" s="11" t="s">
        <v>26</v>
      </c>
      <c r="E4087" s="11" t="s">
        <v>4</v>
      </c>
      <c r="F4087" s="11" t="s">
        <v>5</v>
      </c>
      <c r="G4087" s="11" t="s">
        <v>1010</v>
      </c>
      <c r="H4087" s="11" t="s">
        <v>27</v>
      </c>
      <c r="I4087" s="11" t="s">
        <v>1015</v>
      </c>
      <c r="J4087" s="11" t="s">
        <v>1099</v>
      </c>
      <c r="K4087" s="11" t="s">
        <v>1261</v>
      </c>
      <c r="L4087" s="11" t="s">
        <v>1265</v>
      </c>
      <c r="M4087" s="11" t="s">
        <v>1272</v>
      </c>
      <c r="N4087" s="10">
        <v>42633</v>
      </c>
      <c r="O4087" s="12">
        <v>93</v>
      </c>
      <c r="P4087" s="12">
        <v>160</v>
      </c>
      <c r="Q4087" s="12">
        <v>67</v>
      </c>
      <c r="R4087" s="11">
        <v>50</v>
      </c>
      <c r="S4087" s="12">
        <v>8000</v>
      </c>
      <c r="T4087" s="13">
        <v>0.09</v>
      </c>
      <c r="U4087" s="12">
        <v>720</v>
      </c>
      <c r="V4087" s="12">
        <v>7280</v>
      </c>
      <c r="W4087" s="12">
        <v>129</v>
      </c>
      <c r="X4087" s="12">
        <v>6326</v>
      </c>
      <c r="Y4087" s="14">
        <f>+DAY('TABLA PRINCIPAL'!$B4087)</f>
        <v>20</v>
      </c>
      <c r="Z4087" s="14">
        <f>+MONTH('TABLA PRINCIPAL'!$B4087)</f>
        <v>9</v>
      </c>
      <c r="AA4087" s="14">
        <f>+YEAR('TABLA PRINCIPAL'!$B4087)</f>
        <v>2016</v>
      </c>
      <c r="AB4087" s="22" t="str">
        <f>+IF(Ventas_Oficina[[#This Row],[Total del pedido]]&gt;=100000,"SI","NO")</f>
        <v>NO</v>
      </c>
      <c r="AC4087" s="22" t="str">
        <f>+_xlfn.XLOOKUP(Ventas_Oficina[[#This Row],[Nº de artículo]],AUXILIAR!A4085:A9007,AUXILIAR!D4085:D9007,"Error",0)</f>
        <v>Enviado a tiempo</v>
      </c>
      <c r="AD4087" s="22" t="str">
        <f>+IF(AND(Ventas_Oficina[[#This Row],[Total]]&gt;75000,Ventas_Oficina[[#This Row],[Envio a tiempo]]="Enviado a tiempo"),"Buena Venta","Venta Mala")</f>
        <v>Venta Mala</v>
      </c>
    </row>
    <row r="4088" spans="1:30" x14ac:dyDescent="0.25">
      <c r="A4088" s="25">
        <v>1616565</v>
      </c>
      <c r="B4088" s="5">
        <v>42471</v>
      </c>
      <c r="C4088" s="6" t="s">
        <v>895</v>
      </c>
      <c r="D4088" s="6" t="s">
        <v>62</v>
      </c>
      <c r="E4088" s="6" t="s">
        <v>4</v>
      </c>
      <c r="F4088" s="6" t="s">
        <v>5</v>
      </c>
      <c r="G4088" s="6" t="s">
        <v>1010</v>
      </c>
      <c r="H4088" s="6" t="s">
        <v>27</v>
      </c>
      <c r="I4088" s="6" t="s">
        <v>1015</v>
      </c>
      <c r="J4088" s="6" t="s">
        <v>1109</v>
      </c>
      <c r="K4088" s="6" t="s">
        <v>1262</v>
      </c>
      <c r="L4088" s="6" t="s">
        <v>1265</v>
      </c>
      <c r="M4088" s="6" t="s">
        <v>1272</v>
      </c>
      <c r="N4088" s="5">
        <v>42472</v>
      </c>
      <c r="O4088" s="7">
        <v>182</v>
      </c>
      <c r="P4088" s="7">
        <v>298</v>
      </c>
      <c r="Q4088" s="7">
        <v>116</v>
      </c>
      <c r="R4088" s="6">
        <v>31</v>
      </c>
      <c r="S4088" s="7">
        <v>9238</v>
      </c>
      <c r="T4088" s="8">
        <v>0</v>
      </c>
      <c r="U4088" s="7">
        <v>0</v>
      </c>
      <c r="V4088" s="7">
        <v>9238</v>
      </c>
      <c r="W4088" s="7">
        <v>158</v>
      </c>
      <c r="X4088" s="7">
        <v>759</v>
      </c>
      <c r="Y4088" s="9">
        <f>+DAY('TABLA PRINCIPAL'!$B4088)</f>
        <v>11</v>
      </c>
      <c r="Z4088" s="9">
        <f>+MONTH('TABLA PRINCIPAL'!$B4088)</f>
        <v>4</v>
      </c>
      <c r="AA4088" s="9">
        <f>+YEAR('TABLA PRINCIPAL'!$B4088)</f>
        <v>2016</v>
      </c>
      <c r="AB4088" s="22" t="str">
        <f>+IF(Ventas_Oficina[[#This Row],[Total del pedido]]&gt;=100000,"SI","NO")</f>
        <v>NO</v>
      </c>
      <c r="AC4088" s="22" t="str">
        <f>+_xlfn.XLOOKUP(Ventas_Oficina[[#This Row],[Nº de artículo]],AUXILIAR!A4086:A9008,AUXILIAR!D4086:D9008,"Error",0)</f>
        <v>No enviado a tiempo</v>
      </c>
      <c r="AD4088" s="22" t="str">
        <f>+IF(AND(Ventas_Oficina[[#This Row],[Total]]&gt;75000,Ventas_Oficina[[#This Row],[Envio a tiempo]]="Enviado a tiempo"),"Buena Venta","Venta Mala")</f>
        <v>Venta Mala</v>
      </c>
    </row>
    <row r="4089" spans="1:30" x14ac:dyDescent="0.25">
      <c r="A4089" s="26">
        <v>1616565</v>
      </c>
      <c r="B4089" s="10">
        <v>42297</v>
      </c>
      <c r="C4089" s="11" t="s">
        <v>127</v>
      </c>
      <c r="D4089" s="11" t="s">
        <v>62</v>
      </c>
      <c r="E4089" s="11" t="s">
        <v>4</v>
      </c>
      <c r="F4089" s="11" t="s">
        <v>5</v>
      </c>
      <c r="G4089" s="11" t="s">
        <v>1008</v>
      </c>
      <c r="H4089" s="11" t="s">
        <v>27</v>
      </c>
      <c r="I4089" s="11" t="s">
        <v>1014</v>
      </c>
      <c r="J4089" s="11" t="s">
        <v>1072</v>
      </c>
      <c r="K4089" s="11" t="s">
        <v>1261</v>
      </c>
      <c r="L4089" s="11" t="s">
        <v>1267</v>
      </c>
      <c r="M4089" s="11" t="s">
        <v>1272</v>
      </c>
      <c r="N4089" s="10">
        <v>42301</v>
      </c>
      <c r="O4089" s="12">
        <v>194</v>
      </c>
      <c r="P4089" s="12">
        <v>308</v>
      </c>
      <c r="Q4089" s="12">
        <v>114</v>
      </c>
      <c r="R4089" s="11">
        <v>15</v>
      </c>
      <c r="S4089" s="12">
        <v>4620</v>
      </c>
      <c r="T4089" s="13">
        <v>0.03</v>
      </c>
      <c r="U4089" s="12">
        <v>138.6</v>
      </c>
      <c r="V4089" s="12">
        <v>4481.3999999999996</v>
      </c>
      <c r="W4089" s="12">
        <v>99</v>
      </c>
      <c r="X4089" s="12">
        <v>1225</v>
      </c>
      <c r="Y4089" s="14">
        <f>+DAY('TABLA PRINCIPAL'!$B4089)</f>
        <v>20</v>
      </c>
      <c r="Z4089" s="14">
        <f>+MONTH('TABLA PRINCIPAL'!$B4089)</f>
        <v>10</v>
      </c>
      <c r="AA4089" s="14">
        <f>+YEAR('TABLA PRINCIPAL'!$B4089)</f>
        <v>2015</v>
      </c>
      <c r="AB4089" s="22" t="str">
        <f>+IF(Ventas_Oficina[[#This Row],[Total del pedido]]&gt;=100000,"SI","NO")</f>
        <v>NO</v>
      </c>
      <c r="AC4089" s="22" t="str">
        <f>+_xlfn.XLOOKUP(Ventas_Oficina[[#This Row],[Nº de artículo]],AUXILIAR!A4087:A9009,AUXILIAR!D4087:D9009,"Error",0)</f>
        <v>No enviado a tiempo</v>
      </c>
      <c r="AD4089" s="22" t="str">
        <f>+IF(AND(Ventas_Oficina[[#This Row],[Total]]&gt;75000,Ventas_Oficina[[#This Row],[Envio a tiempo]]="Enviado a tiempo"),"Buena Venta","Venta Mala")</f>
        <v>Venta Mala</v>
      </c>
    </row>
    <row r="4090" spans="1:30" x14ac:dyDescent="0.25">
      <c r="A4090" s="25">
        <v>1616565</v>
      </c>
      <c r="B4090" s="5">
        <v>42463</v>
      </c>
      <c r="C4090" s="6" t="s">
        <v>18</v>
      </c>
      <c r="D4090" s="6" t="s">
        <v>19</v>
      </c>
      <c r="E4090" s="6" t="s">
        <v>4</v>
      </c>
      <c r="F4090" s="6" t="s">
        <v>5</v>
      </c>
      <c r="G4090" s="6" t="s">
        <v>1008</v>
      </c>
      <c r="H4090" s="6" t="s">
        <v>6</v>
      </c>
      <c r="I4090" s="6" t="s">
        <v>1016</v>
      </c>
      <c r="J4090" s="6" t="s">
        <v>1040</v>
      </c>
      <c r="K4090" s="6" t="s">
        <v>1261</v>
      </c>
      <c r="L4090" s="6" t="s">
        <v>1265</v>
      </c>
      <c r="M4090" s="6" t="s">
        <v>1272</v>
      </c>
      <c r="N4090" s="5">
        <v>42463</v>
      </c>
      <c r="O4090" s="7">
        <v>2156</v>
      </c>
      <c r="P4090" s="7">
        <v>3655</v>
      </c>
      <c r="Q4090" s="7">
        <v>1499</v>
      </c>
      <c r="R4090" s="6">
        <v>29</v>
      </c>
      <c r="S4090" s="7">
        <v>105995</v>
      </c>
      <c r="T4090" s="8">
        <v>0.01</v>
      </c>
      <c r="U4090" s="7">
        <v>1059.95</v>
      </c>
      <c r="V4090" s="7">
        <v>104935.05</v>
      </c>
      <c r="W4090" s="7">
        <v>1389</v>
      </c>
      <c r="X4090" s="7">
        <v>53652</v>
      </c>
      <c r="Y4090" s="9">
        <f>+DAY('TABLA PRINCIPAL'!$B4090)</f>
        <v>3</v>
      </c>
      <c r="Z4090" s="9">
        <f>+MONTH('TABLA PRINCIPAL'!$B4090)</f>
        <v>4</v>
      </c>
      <c r="AA4090" s="9">
        <f>+YEAR('TABLA PRINCIPAL'!$B4090)</f>
        <v>2016</v>
      </c>
      <c r="AB4090" s="22" t="str">
        <f>+IF(Ventas_Oficina[[#This Row],[Total del pedido]]&gt;=100000,"SI","NO")</f>
        <v>SI</v>
      </c>
      <c r="AC4090" s="22" t="str">
        <f>+_xlfn.XLOOKUP(Ventas_Oficina[[#This Row],[Nº de artículo]],AUXILIAR!A4088:A9010,AUXILIAR!D4088:D9010,"Error",0)</f>
        <v>Enviado a tiempo</v>
      </c>
      <c r="AD4090" s="22" t="str">
        <f>+IF(AND(Ventas_Oficina[[#This Row],[Total]]&gt;75000,Ventas_Oficina[[#This Row],[Envio a tiempo]]="Enviado a tiempo"),"Buena Venta","Venta Mala")</f>
        <v>Venta Mala</v>
      </c>
    </row>
    <row r="4091" spans="1:30" x14ac:dyDescent="0.25">
      <c r="A4091" s="26">
        <v>1616565</v>
      </c>
      <c r="B4091" s="10">
        <v>42492</v>
      </c>
      <c r="C4091" s="11" t="s">
        <v>687</v>
      </c>
      <c r="D4091" s="11" t="s">
        <v>41</v>
      </c>
      <c r="E4091" s="11" t="s">
        <v>12</v>
      </c>
      <c r="F4091" s="11" t="s">
        <v>13</v>
      </c>
      <c r="G4091" s="11" t="s">
        <v>1009</v>
      </c>
      <c r="H4091" s="11" t="s">
        <v>42</v>
      </c>
      <c r="I4091" s="11" t="s">
        <v>1013</v>
      </c>
      <c r="J4091" s="11" t="s">
        <v>1044</v>
      </c>
      <c r="K4091" s="11" t="s">
        <v>1261</v>
      </c>
      <c r="L4091" s="11" t="s">
        <v>1267</v>
      </c>
      <c r="M4091" s="11" t="s">
        <v>1273</v>
      </c>
      <c r="N4091" s="10">
        <v>42493</v>
      </c>
      <c r="O4091" s="12">
        <v>118</v>
      </c>
      <c r="P4091" s="12">
        <v>188</v>
      </c>
      <c r="Q4091" s="12">
        <v>70</v>
      </c>
      <c r="R4091" s="11">
        <v>30</v>
      </c>
      <c r="S4091" s="12">
        <v>5640</v>
      </c>
      <c r="T4091" s="13">
        <v>0.05</v>
      </c>
      <c r="U4091" s="12">
        <v>282</v>
      </c>
      <c r="V4091" s="12">
        <v>5358</v>
      </c>
      <c r="W4091" s="12">
        <v>149</v>
      </c>
      <c r="X4091" s="12">
        <v>2445</v>
      </c>
      <c r="Y4091" s="14">
        <f>+DAY('TABLA PRINCIPAL'!$B4091)</f>
        <v>2</v>
      </c>
      <c r="Z4091" s="14">
        <f>+MONTH('TABLA PRINCIPAL'!$B4091)</f>
        <v>5</v>
      </c>
      <c r="AA4091" s="14">
        <f>+YEAR('TABLA PRINCIPAL'!$B4091)</f>
        <v>2016</v>
      </c>
      <c r="AB4091" s="22" t="str">
        <f>+IF(Ventas_Oficina[[#This Row],[Total del pedido]]&gt;=100000,"SI","NO")</f>
        <v>NO</v>
      </c>
      <c r="AC4091" s="22" t="str">
        <f>+_xlfn.XLOOKUP(Ventas_Oficina[[#This Row],[Nº de artículo]],AUXILIAR!A4089:A9011,AUXILIAR!D4089:D9011,"Error",0)</f>
        <v>No enviado a tiempo</v>
      </c>
      <c r="AD4091" s="22" t="str">
        <f>+IF(AND(Ventas_Oficina[[#This Row],[Total]]&gt;75000,Ventas_Oficina[[#This Row],[Envio a tiempo]]="Enviado a tiempo"),"Buena Venta","Venta Mala")</f>
        <v>Venta Mala</v>
      </c>
    </row>
    <row r="4092" spans="1:30" x14ac:dyDescent="0.25">
      <c r="A4092" s="25">
        <v>1616565</v>
      </c>
      <c r="B4092" s="5">
        <v>42511</v>
      </c>
      <c r="C4092" s="6" t="s">
        <v>126</v>
      </c>
      <c r="D4092" s="6" t="s">
        <v>639</v>
      </c>
      <c r="E4092" s="6" t="s">
        <v>4</v>
      </c>
      <c r="F4092" s="6" t="s">
        <v>5</v>
      </c>
      <c r="G4092" s="6" t="s">
        <v>1008</v>
      </c>
      <c r="H4092" s="6" t="s">
        <v>6</v>
      </c>
      <c r="I4092" s="6" t="s">
        <v>1016</v>
      </c>
      <c r="J4092" s="6" t="s">
        <v>1027</v>
      </c>
      <c r="K4092" s="6" t="s">
        <v>1262</v>
      </c>
      <c r="L4092" s="6" t="s">
        <v>1266</v>
      </c>
      <c r="M4092" s="6" t="s">
        <v>1273</v>
      </c>
      <c r="N4092" s="5">
        <v>42512</v>
      </c>
      <c r="O4092" s="7">
        <v>5429</v>
      </c>
      <c r="P4092" s="7">
        <v>9048</v>
      </c>
      <c r="Q4092" s="7">
        <v>3619</v>
      </c>
      <c r="R4092" s="6">
        <v>37</v>
      </c>
      <c r="S4092" s="7">
        <v>334776</v>
      </c>
      <c r="T4092" s="8">
        <v>0.09</v>
      </c>
      <c r="U4092" s="7">
        <v>30129.84</v>
      </c>
      <c r="V4092" s="7">
        <v>304646.15999999997</v>
      </c>
      <c r="W4092" s="7">
        <v>1999</v>
      </c>
      <c r="X4092" s="7">
        <v>164845</v>
      </c>
      <c r="Y4092" s="9">
        <f>+DAY('TABLA PRINCIPAL'!$B4092)</f>
        <v>21</v>
      </c>
      <c r="Z4092" s="9">
        <f>+MONTH('TABLA PRINCIPAL'!$B4092)</f>
        <v>5</v>
      </c>
      <c r="AA4092" s="9">
        <f>+YEAR('TABLA PRINCIPAL'!$B4092)</f>
        <v>2016</v>
      </c>
      <c r="AB4092" s="22" t="str">
        <f>+IF(Ventas_Oficina[[#This Row],[Total del pedido]]&gt;=100000,"SI","NO")</f>
        <v>SI</v>
      </c>
      <c r="AC4092" s="22" t="str">
        <f>+_xlfn.XLOOKUP(Ventas_Oficina[[#This Row],[Nº de artículo]],AUXILIAR!A4090:A9012,AUXILIAR!D4090:D9012,"Error",0)</f>
        <v>No enviado a tiempo</v>
      </c>
      <c r="AD4092" s="22" t="str">
        <f>+IF(AND(Ventas_Oficina[[#This Row],[Total]]&gt;75000,Ventas_Oficina[[#This Row],[Envio a tiempo]]="Enviado a tiempo"),"Buena Venta","Venta Mala")</f>
        <v>Venta Mala</v>
      </c>
    </row>
    <row r="4093" spans="1:30" x14ac:dyDescent="0.25">
      <c r="A4093" s="26">
        <v>1616565</v>
      </c>
      <c r="B4093" s="10">
        <v>42606</v>
      </c>
      <c r="C4093" s="11" t="s">
        <v>288</v>
      </c>
      <c r="D4093" s="11" t="s">
        <v>133</v>
      </c>
      <c r="E4093" s="11" t="s">
        <v>12</v>
      </c>
      <c r="F4093" s="11" t="s">
        <v>13</v>
      </c>
      <c r="G4093" s="11" t="s">
        <v>1008</v>
      </c>
      <c r="H4093" s="11" t="s">
        <v>42</v>
      </c>
      <c r="I4093" s="11" t="s">
        <v>1014</v>
      </c>
      <c r="J4093" s="11" t="s">
        <v>1101</v>
      </c>
      <c r="K4093" s="11" t="s">
        <v>1261</v>
      </c>
      <c r="L4093" s="11" t="s">
        <v>1265</v>
      </c>
      <c r="M4093" s="11" t="s">
        <v>1272</v>
      </c>
      <c r="N4093" s="10">
        <v>42607</v>
      </c>
      <c r="O4093" s="12">
        <v>21600</v>
      </c>
      <c r="P4093" s="12">
        <v>44999</v>
      </c>
      <c r="Q4093" s="12">
        <v>23399</v>
      </c>
      <c r="R4093" s="11">
        <v>11</v>
      </c>
      <c r="S4093" s="12">
        <v>494989</v>
      </c>
      <c r="T4093" s="13">
        <v>0.04</v>
      </c>
      <c r="U4093" s="12">
        <v>19799.560000000001</v>
      </c>
      <c r="V4093" s="12">
        <v>475189.44</v>
      </c>
      <c r="W4093" s="12">
        <v>2449</v>
      </c>
      <c r="X4093" s="12">
        <v>373661</v>
      </c>
      <c r="Y4093" s="14">
        <f>+DAY('TABLA PRINCIPAL'!$B4093)</f>
        <v>24</v>
      </c>
      <c r="Z4093" s="14">
        <f>+MONTH('TABLA PRINCIPAL'!$B4093)</f>
        <v>8</v>
      </c>
      <c r="AA4093" s="14">
        <f>+YEAR('TABLA PRINCIPAL'!$B4093)</f>
        <v>2016</v>
      </c>
      <c r="AB4093" s="22" t="str">
        <f>+IF(Ventas_Oficina[[#This Row],[Total del pedido]]&gt;=100000,"SI","NO")</f>
        <v>SI</v>
      </c>
      <c r="AC4093" s="22" t="str">
        <f>+_xlfn.XLOOKUP(Ventas_Oficina[[#This Row],[Nº de artículo]],AUXILIAR!A4091:A9013,AUXILIAR!D4091:D9013,"Error",0)</f>
        <v>No enviado a tiempo</v>
      </c>
      <c r="AD4093" s="22" t="str">
        <f>+IF(AND(Ventas_Oficina[[#This Row],[Total]]&gt;75000,Ventas_Oficina[[#This Row],[Envio a tiempo]]="Enviado a tiempo"),"Buena Venta","Venta Mala")</f>
        <v>Venta Mala</v>
      </c>
    </row>
    <row r="4094" spans="1:30" x14ac:dyDescent="0.25">
      <c r="A4094" s="25">
        <v>1616930</v>
      </c>
      <c r="B4094" s="5">
        <v>42381</v>
      </c>
      <c r="C4094" s="6" t="s">
        <v>259</v>
      </c>
      <c r="D4094" s="6" t="s">
        <v>260</v>
      </c>
      <c r="E4094" s="6" t="s">
        <v>4</v>
      </c>
      <c r="F4094" s="6" t="s">
        <v>5</v>
      </c>
      <c r="G4094" s="6" t="s">
        <v>1008</v>
      </c>
      <c r="H4094" s="6" t="s">
        <v>121</v>
      </c>
      <c r="I4094" s="6" t="s">
        <v>1014</v>
      </c>
      <c r="J4094" s="6" t="s">
        <v>1047</v>
      </c>
      <c r="K4094" s="6" t="s">
        <v>1262</v>
      </c>
      <c r="L4094" s="6" t="s">
        <v>1265</v>
      </c>
      <c r="M4094" s="6" t="s">
        <v>1273</v>
      </c>
      <c r="N4094" s="5">
        <v>42383</v>
      </c>
      <c r="O4094" s="7">
        <v>2156</v>
      </c>
      <c r="P4094" s="7">
        <v>3594</v>
      </c>
      <c r="Q4094" s="7">
        <v>1438</v>
      </c>
      <c r="R4094" s="6">
        <v>25</v>
      </c>
      <c r="S4094" s="7">
        <v>89850</v>
      </c>
      <c r="T4094" s="8">
        <v>0</v>
      </c>
      <c r="U4094" s="7">
        <v>0</v>
      </c>
      <c r="V4094" s="7">
        <v>89850</v>
      </c>
      <c r="W4094" s="7">
        <v>666</v>
      </c>
      <c r="X4094" s="7">
        <v>441592</v>
      </c>
      <c r="Y4094" s="9">
        <f>+DAY('TABLA PRINCIPAL'!$B4094)</f>
        <v>12</v>
      </c>
      <c r="Z4094" s="9">
        <f>+MONTH('TABLA PRINCIPAL'!$B4094)</f>
        <v>1</v>
      </c>
      <c r="AA4094" s="9">
        <f>+YEAR('TABLA PRINCIPAL'!$B4094)</f>
        <v>2016</v>
      </c>
      <c r="AB4094" s="22" t="str">
        <f>+IF(Ventas_Oficina[[#This Row],[Total del pedido]]&gt;=100000,"SI","NO")</f>
        <v>NO</v>
      </c>
      <c r="AC4094" s="22" t="str">
        <f>+_xlfn.XLOOKUP(Ventas_Oficina[[#This Row],[Nº de artículo]],AUXILIAR!A4092:A9014,AUXILIAR!D4092:D9014,"Error",0)</f>
        <v>Enviado a tiempo</v>
      </c>
      <c r="AD4094" s="22" t="str">
        <f>+IF(AND(Ventas_Oficina[[#This Row],[Total]]&gt;75000,Ventas_Oficina[[#This Row],[Envio a tiempo]]="Enviado a tiempo"),"Buena Venta","Venta Mala")</f>
        <v>Buena Venta</v>
      </c>
    </row>
    <row r="4095" spans="1:30" x14ac:dyDescent="0.25">
      <c r="A4095" s="26">
        <v>1616930</v>
      </c>
      <c r="B4095" s="10">
        <v>42654</v>
      </c>
      <c r="C4095" s="11" t="s">
        <v>917</v>
      </c>
      <c r="D4095" s="11" t="s">
        <v>29</v>
      </c>
      <c r="E4095" s="11" t="s">
        <v>12</v>
      </c>
      <c r="F4095" s="11" t="s">
        <v>13</v>
      </c>
      <c r="G4095" s="11" t="s">
        <v>1008</v>
      </c>
      <c r="H4095" s="11" t="s">
        <v>14</v>
      </c>
      <c r="I4095" s="11" t="s">
        <v>1014</v>
      </c>
      <c r="J4095" s="11" t="s">
        <v>1022</v>
      </c>
      <c r="K4095" s="11" t="s">
        <v>1261</v>
      </c>
      <c r="L4095" s="11" t="s">
        <v>1267</v>
      </c>
      <c r="M4095" s="11" t="s">
        <v>1272</v>
      </c>
      <c r="N4095" s="10">
        <v>42655</v>
      </c>
      <c r="O4095" s="12">
        <v>153</v>
      </c>
      <c r="P4095" s="12">
        <v>278</v>
      </c>
      <c r="Q4095" s="12">
        <v>125</v>
      </c>
      <c r="R4095" s="11">
        <v>40</v>
      </c>
      <c r="S4095" s="12">
        <v>11120</v>
      </c>
      <c r="T4095" s="13">
        <v>0.03</v>
      </c>
      <c r="U4095" s="12">
        <v>333.59999999999997</v>
      </c>
      <c r="V4095" s="12">
        <v>10786.4</v>
      </c>
      <c r="W4095" s="12">
        <v>134</v>
      </c>
      <c r="X4095" s="12">
        <v>10148</v>
      </c>
      <c r="Y4095" s="14">
        <f>+DAY('TABLA PRINCIPAL'!$B4095)</f>
        <v>11</v>
      </c>
      <c r="Z4095" s="14">
        <f>+MONTH('TABLA PRINCIPAL'!$B4095)</f>
        <v>10</v>
      </c>
      <c r="AA4095" s="14">
        <f>+YEAR('TABLA PRINCIPAL'!$B4095)</f>
        <v>2016</v>
      </c>
      <c r="AB4095" s="22" t="str">
        <f>+IF(Ventas_Oficina[[#This Row],[Total del pedido]]&gt;=100000,"SI","NO")</f>
        <v>NO</v>
      </c>
      <c r="AC4095" s="22" t="str">
        <f>+_xlfn.XLOOKUP(Ventas_Oficina[[#This Row],[Nº de artículo]],AUXILIAR!A4093:A9015,AUXILIAR!D4093:D9015,"Error",0)</f>
        <v>Enviado a tiempo</v>
      </c>
      <c r="AD4095" s="22" t="str">
        <f>+IF(AND(Ventas_Oficina[[#This Row],[Total]]&gt;75000,Ventas_Oficina[[#This Row],[Envio a tiempo]]="Enviado a tiempo"),"Buena Venta","Venta Mala")</f>
        <v>Venta Mala</v>
      </c>
    </row>
    <row r="4096" spans="1:30" x14ac:dyDescent="0.25">
      <c r="A4096" s="25">
        <v>1616930</v>
      </c>
      <c r="B4096" s="5">
        <v>42404</v>
      </c>
      <c r="C4096" s="6" t="s">
        <v>231</v>
      </c>
      <c r="D4096" s="6" t="s">
        <v>71</v>
      </c>
      <c r="E4096" s="6" t="s">
        <v>4</v>
      </c>
      <c r="F4096" s="6" t="s">
        <v>5</v>
      </c>
      <c r="G4096" s="6" t="s">
        <v>1008</v>
      </c>
      <c r="H4096" s="6" t="s">
        <v>17</v>
      </c>
      <c r="I4096" s="6" t="s">
        <v>1014</v>
      </c>
      <c r="J4096" s="6" t="s">
        <v>1027</v>
      </c>
      <c r="K4096" s="6" t="s">
        <v>1261</v>
      </c>
      <c r="L4096" s="6" t="s">
        <v>1265</v>
      </c>
      <c r="M4096" s="6" t="s">
        <v>1272</v>
      </c>
      <c r="N4096" s="5">
        <v>42405</v>
      </c>
      <c r="O4096" s="7">
        <v>5429</v>
      </c>
      <c r="P4096" s="7">
        <v>9048</v>
      </c>
      <c r="Q4096" s="7">
        <v>3619</v>
      </c>
      <c r="R4096" s="6">
        <v>11</v>
      </c>
      <c r="S4096" s="7">
        <v>99528</v>
      </c>
      <c r="T4096" s="8">
        <v>0.04</v>
      </c>
      <c r="U4096" s="7">
        <v>3981.12</v>
      </c>
      <c r="V4096" s="7">
        <v>95546.880000000005</v>
      </c>
      <c r="W4096" s="7">
        <v>1999</v>
      </c>
      <c r="X4096" s="7">
        <v>245625</v>
      </c>
      <c r="Y4096" s="9">
        <f>+DAY('TABLA PRINCIPAL'!$B4096)</f>
        <v>4</v>
      </c>
      <c r="Z4096" s="9">
        <f>+MONTH('TABLA PRINCIPAL'!$B4096)</f>
        <v>2</v>
      </c>
      <c r="AA4096" s="9">
        <f>+YEAR('TABLA PRINCIPAL'!$B4096)</f>
        <v>2016</v>
      </c>
      <c r="AB4096" s="22" t="str">
        <f>+IF(Ventas_Oficina[[#This Row],[Total del pedido]]&gt;=100000,"SI","NO")</f>
        <v>NO</v>
      </c>
      <c r="AC4096" s="22" t="str">
        <f>+_xlfn.XLOOKUP(Ventas_Oficina[[#This Row],[Nº de artículo]],AUXILIAR!A4094:A9016,AUXILIAR!D4094:D9016,"Error",0)</f>
        <v>No enviado a tiempo</v>
      </c>
      <c r="AD4096" s="22" t="str">
        <f>+IF(AND(Ventas_Oficina[[#This Row],[Total]]&gt;75000,Ventas_Oficina[[#This Row],[Envio a tiempo]]="Enviado a tiempo"),"Buena Venta","Venta Mala")</f>
        <v>Venta Mala</v>
      </c>
    </row>
    <row r="4097" spans="1:30" x14ac:dyDescent="0.25">
      <c r="A4097" s="26">
        <v>1617295</v>
      </c>
      <c r="B4097" s="10">
        <v>42535</v>
      </c>
      <c r="C4097" s="11" t="s">
        <v>420</v>
      </c>
      <c r="D4097" s="11" t="s">
        <v>36</v>
      </c>
      <c r="E4097" s="11" t="s">
        <v>12</v>
      </c>
      <c r="F4097" s="11" t="s">
        <v>13</v>
      </c>
      <c r="G4097" s="11" t="s">
        <v>1007</v>
      </c>
      <c r="H4097" s="11" t="s">
        <v>14</v>
      </c>
      <c r="I4097" s="11" t="s">
        <v>1015</v>
      </c>
      <c r="J4097" s="11" t="s">
        <v>1054</v>
      </c>
      <c r="K4097" s="11" t="s">
        <v>1261</v>
      </c>
      <c r="L4097" s="11" t="s">
        <v>1267</v>
      </c>
      <c r="M4097" s="11" t="s">
        <v>1272</v>
      </c>
      <c r="N4097" s="10">
        <v>42540</v>
      </c>
      <c r="O4097" s="12">
        <v>71</v>
      </c>
      <c r="P4097" s="12">
        <v>114</v>
      </c>
      <c r="Q4097" s="12">
        <v>43</v>
      </c>
      <c r="R4097" s="11">
        <v>48</v>
      </c>
      <c r="S4097" s="12">
        <v>5472</v>
      </c>
      <c r="T4097" s="13">
        <v>0.05</v>
      </c>
      <c r="U4097" s="12">
        <v>273.60000000000002</v>
      </c>
      <c r="V4097" s="12">
        <v>5198.3999999999996</v>
      </c>
      <c r="W4097" s="12">
        <v>70</v>
      </c>
      <c r="X4097" s="12">
        <v>3357</v>
      </c>
      <c r="Y4097" s="14">
        <f>+DAY('TABLA PRINCIPAL'!$B4097)</f>
        <v>14</v>
      </c>
      <c r="Z4097" s="14">
        <f>+MONTH('TABLA PRINCIPAL'!$B4097)</f>
        <v>6</v>
      </c>
      <c r="AA4097" s="14">
        <f>+YEAR('TABLA PRINCIPAL'!$B4097)</f>
        <v>2016</v>
      </c>
      <c r="AB4097" s="22" t="str">
        <f>+IF(Ventas_Oficina[[#This Row],[Total del pedido]]&gt;=100000,"SI","NO")</f>
        <v>NO</v>
      </c>
      <c r="AC4097" s="22" t="str">
        <f>+_xlfn.XLOOKUP(Ventas_Oficina[[#This Row],[Nº de artículo]],AUXILIAR!A4095:A9017,AUXILIAR!D4095:D9017,"Error",0)</f>
        <v>Enviado a tiempo</v>
      </c>
      <c r="AD4097" s="22" t="str">
        <f>+IF(AND(Ventas_Oficina[[#This Row],[Total]]&gt;75000,Ventas_Oficina[[#This Row],[Envio a tiempo]]="Enviado a tiempo"),"Buena Venta","Venta Mala")</f>
        <v>Venta Mala</v>
      </c>
    </row>
    <row r="4098" spans="1:30" x14ac:dyDescent="0.25">
      <c r="A4098" s="25">
        <v>1617295</v>
      </c>
      <c r="B4098" s="5">
        <v>42441</v>
      </c>
      <c r="C4098" s="6" t="s">
        <v>72</v>
      </c>
      <c r="D4098" s="6" t="s">
        <v>21</v>
      </c>
      <c r="E4098" s="6" t="s">
        <v>4</v>
      </c>
      <c r="F4098" s="6" t="s">
        <v>5</v>
      </c>
      <c r="G4098" s="6" t="s">
        <v>1009</v>
      </c>
      <c r="H4098" s="6" t="s">
        <v>6</v>
      </c>
      <c r="I4098" s="6" t="s">
        <v>1016</v>
      </c>
      <c r="J4098" s="6" t="s">
        <v>1054</v>
      </c>
      <c r="K4098" s="6" t="s">
        <v>1262</v>
      </c>
      <c r="L4098" s="6" t="s">
        <v>1269</v>
      </c>
      <c r="M4098" s="6" t="s">
        <v>1272</v>
      </c>
      <c r="N4098" s="5">
        <v>42441</v>
      </c>
      <c r="O4098" s="7">
        <v>71</v>
      </c>
      <c r="P4098" s="7">
        <v>114</v>
      </c>
      <c r="Q4098" s="7">
        <v>43</v>
      </c>
      <c r="R4098" s="6">
        <v>49</v>
      </c>
      <c r="S4098" s="7">
        <v>5586</v>
      </c>
      <c r="T4098" s="8">
        <v>0.06</v>
      </c>
      <c r="U4098" s="7">
        <v>335.15999999999997</v>
      </c>
      <c r="V4098" s="7">
        <v>5250.84</v>
      </c>
      <c r="W4098" s="7">
        <v>70</v>
      </c>
      <c r="X4098" s="7">
        <v>3357</v>
      </c>
      <c r="Y4098" s="9">
        <f>+DAY('TABLA PRINCIPAL'!$B4098)</f>
        <v>12</v>
      </c>
      <c r="Z4098" s="9">
        <f>+MONTH('TABLA PRINCIPAL'!$B4098)</f>
        <v>3</v>
      </c>
      <c r="AA4098" s="9">
        <f>+YEAR('TABLA PRINCIPAL'!$B4098)</f>
        <v>2016</v>
      </c>
      <c r="AB4098" s="22" t="str">
        <f>+IF(Ventas_Oficina[[#This Row],[Total del pedido]]&gt;=100000,"SI","NO")</f>
        <v>NO</v>
      </c>
      <c r="AC4098" s="22" t="str">
        <f>+_xlfn.XLOOKUP(Ventas_Oficina[[#This Row],[Nº de artículo]],AUXILIAR!A4096:A9018,AUXILIAR!D4096:D9018,"Error",0)</f>
        <v>Enviado a tiempo</v>
      </c>
      <c r="AD4098" s="22" t="str">
        <f>+IF(AND(Ventas_Oficina[[#This Row],[Total]]&gt;75000,Ventas_Oficina[[#This Row],[Envio a tiempo]]="Enviado a tiempo"),"Buena Venta","Venta Mala")</f>
        <v>Venta Mala</v>
      </c>
    </row>
    <row r="4099" spans="1:30" x14ac:dyDescent="0.25">
      <c r="A4099" s="26">
        <v>1617295</v>
      </c>
      <c r="B4099" s="10">
        <v>42535</v>
      </c>
      <c r="C4099" s="11" t="s">
        <v>886</v>
      </c>
      <c r="D4099" s="11" t="s">
        <v>8</v>
      </c>
      <c r="E4099" s="11" t="s">
        <v>4</v>
      </c>
      <c r="F4099" s="11" t="s">
        <v>5</v>
      </c>
      <c r="G4099" s="11" t="s">
        <v>1010</v>
      </c>
      <c r="H4099" s="11" t="s">
        <v>9</v>
      </c>
      <c r="I4099" s="11" t="s">
        <v>1014</v>
      </c>
      <c r="J4099" s="11" t="s">
        <v>1054</v>
      </c>
      <c r="K4099" s="11" t="s">
        <v>1261</v>
      </c>
      <c r="L4099" s="11" t="s">
        <v>1265</v>
      </c>
      <c r="M4099" s="11" t="s">
        <v>1272</v>
      </c>
      <c r="N4099" s="10">
        <v>42536</v>
      </c>
      <c r="O4099" s="12">
        <v>71</v>
      </c>
      <c r="P4099" s="12">
        <v>114</v>
      </c>
      <c r="Q4099" s="12">
        <v>43</v>
      </c>
      <c r="R4099" s="11">
        <v>42</v>
      </c>
      <c r="S4099" s="12">
        <v>4788</v>
      </c>
      <c r="T4099" s="13">
        <v>0.01</v>
      </c>
      <c r="U4099" s="12">
        <v>47.88</v>
      </c>
      <c r="V4099" s="12">
        <v>4740.12</v>
      </c>
      <c r="W4099" s="12">
        <v>70</v>
      </c>
      <c r="X4099" s="12">
        <v>3357</v>
      </c>
      <c r="Y4099" s="14">
        <f>+DAY('TABLA PRINCIPAL'!$B4099)</f>
        <v>14</v>
      </c>
      <c r="Z4099" s="14">
        <f>+MONTH('TABLA PRINCIPAL'!$B4099)</f>
        <v>6</v>
      </c>
      <c r="AA4099" s="14">
        <f>+YEAR('TABLA PRINCIPAL'!$B4099)</f>
        <v>2016</v>
      </c>
      <c r="AB4099" s="22" t="str">
        <f>+IF(Ventas_Oficina[[#This Row],[Total del pedido]]&gt;=100000,"SI","NO")</f>
        <v>NO</v>
      </c>
      <c r="AC4099" s="22" t="str">
        <f>+_xlfn.XLOOKUP(Ventas_Oficina[[#This Row],[Nº de artículo]],AUXILIAR!A4097:A9019,AUXILIAR!D4097:D9019,"Error",0)</f>
        <v>No enviado a tiempo</v>
      </c>
      <c r="AD4099" s="22" t="str">
        <f>+IF(AND(Ventas_Oficina[[#This Row],[Total]]&gt;75000,Ventas_Oficina[[#This Row],[Envio a tiempo]]="Enviado a tiempo"),"Buena Venta","Venta Mala")</f>
        <v>Venta Mala</v>
      </c>
    </row>
    <row r="4100" spans="1:30" x14ac:dyDescent="0.25">
      <c r="A4100" s="25">
        <v>1617295</v>
      </c>
      <c r="B4100" s="5">
        <v>42413</v>
      </c>
      <c r="C4100" s="6" t="s">
        <v>918</v>
      </c>
      <c r="D4100" s="6" t="s">
        <v>277</v>
      </c>
      <c r="E4100" s="6" t="s">
        <v>4</v>
      </c>
      <c r="F4100" s="6" t="s">
        <v>5</v>
      </c>
      <c r="G4100" s="6" t="s">
        <v>1008</v>
      </c>
      <c r="H4100" s="6" t="s">
        <v>9</v>
      </c>
      <c r="I4100" s="6" t="s">
        <v>1013</v>
      </c>
      <c r="J4100" s="6" t="s">
        <v>1039</v>
      </c>
      <c r="K4100" s="6" t="s">
        <v>1261</v>
      </c>
      <c r="L4100" s="6" t="s">
        <v>1266</v>
      </c>
      <c r="M4100" s="6" t="s">
        <v>1272</v>
      </c>
      <c r="N4100" s="5">
        <v>42421</v>
      </c>
      <c r="O4100" s="7">
        <v>479</v>
      </c>
      <c r="P4100" s="7">
        <v>1197</v>
      </c>
      <c r="Q4100" s="7">
        <v>718</v>
      </c>
      <c r="R4100" s="6">
        <v>46</v>
      </c>
      <c r="S4100" s="7">
        <v>55062</v>
      </c>
      <c r="T4100" s="8">
        <v>7.0000000000000007E-2</v>
      </c>
      <c r="U4100" s="7">
        <v>3854.34</v>
      </c>
      <c r="V4100" s="7">
        <v>51207.66</v>
      </c>
      <c r="W4100" s="7">
        <v>581</v>
      </c>
      <c r="X4100" s="7">
        <v>22476</v>
      </c>
      <c r="Y4100" s="9">
        <f>+DAY('TABLA PRINCIPAL'!$B4100)</f>
        <v>13</v>
      </c>
      <c r="Z4100" s="9">
        <f>+MONTH('TABLA PRINCIPAL'!$B4100)</f>
        <v>2</v>
      </c>
      <c r="AA4100" s="9">
        <f>+YEAR('TABLA PRINCIPAL'!$B4100)</f>
        <v>2016</v>
      </c>
      <c r="AB4100" s="22" t="str">
        <f>+IF(Ventas_Oficina[[#This Row],[Total del pedido]]&gt;=100000,"SI","NO")</f>
        <v>NO</v>
      </c>
      <c r="AC4100" s="22" t="str">
        <f>+_xlfn.XLOOKUP(Ventas_Oficina[[#This Row],[Nº de artículo]],AUXILIAR!A4098:A9020,AUXILIAR!D4098:D9020,"Error",0)</f>
        <v>No enviado a tiempo</v>
      </c>
      <c r="AD4100" s="22" t="str">
        <f>+IF(AND(Ventas_Oficina[[#This Row],[Total]]&gt;75000,Ventas_Oficina[[#This Row],[Envio a tiempo]]="Enviado a tiempo"),"Buena Venta","Venta Mala")</f>
        <v>Venta Mala</v>
      </c>
    </row>
    <row r="4101" spans="1:30" x14ac:dyDescent="0.25">
      <c r="A4101" s="26">
        <v>1617295</v>
      </c>
      <c r="B4101" s="10">
        <v>42535</v>
      </c>
      <c r="C4101" s="11" t="s">
        <v>420</v>
      </c>
      <c r="D4101" s="11" t="s">
        <v>36</v>
      </c>
      <c r="E4101" s="11" t="s">
        <v>12</v>
      </c>
      <c r="F4101" s="11" t="s">
        <v>13</v>
      </c>
      <c r="G4101" s="11" t="s">
        <v>1008</v>
      </c>
      <c r="H4101" s="11" t="s">
        <v>14</v>
      </c>
      <c r="I4101" s="11" t="s">
        <v>1016</v>
      </c>
      <c r="J4101" s="11" t="s">
        <v>1054</v>
      </c>
      <c r="K4101" s="11" t="s">
        <v>1261</v>
      </c>
      <c r="L4101" s="11" t="s">
        <v>1265</v>
      </c>
      <c r="M4101" s="11" t="s">
        <v>1272</v>
      </c>
      <c r="N4101" s="10">
        <v>42535</v>
      </c>
      <c r="O4101" s="12">
        <v>71</v>
      </c>
      <c r="P4101" s="12">
        <v>114</v>
      </c>
      <c r="Q4101" s="12">
        <v>43</v>
      </c>
      <c r="R4101" s="11">
        <v>25</v>
      </c>
      <c r="S4101" s="12">
        <v>2850</v>
      </c>
      <c r="T4101" s="13">
        <v>0.03</v>
      </c>
      <c r="U4101" s="12">
        <v>85.5</v>
      </c>
      <c r="V4101" s="12">
        <v>2764.5</v>
      </c>
      <c r="W4101" s="12">
        <v>70</v>
      </c>
      <c r="X4101" s="12">
        <v>3357</v>
      </c>
      <c r="Y4101" s="14">
        <f>+DAY('TABLA PRINCIPAL'!$B4101)</f>
        <v>14</v>
      </c>
      <c r="Z4101" s="14">
        <f>+MONTH('TABLA PRINCIPAL'!$B4101)</f>
        <v>6</v>
      </c>
      <c r="AA4101" s="14">
        <f>+YEAR('TABLA PRINCIPAL'!$B4101)</f>
        <v>2016</v>
      </c>
      <c r="AB4101" s="22" t="str">
        <f>+IF(Ventas_Oficina[[#This Row],[Total del pedido]]&gt;=100000,"SI","NO")</f>
        <v>NO</v>
      </c>
      <c r="AC4101" s="22" t="str">
        <f>+_xlfn.XLOOKUP(Ventas_Oficina[[#This Row],[Nº de artículo]],AUXILIAR!A4099:A9021,AUXILIAR!D4099:D9021,"Error",0)</f>
        <v>Enviado a tiempo</v>
      </c>
      <c r="AD4101" s="22" t="str">
        <f>+IF(AND(Ventas_Oficina[[#This Row],[Total]]&gt;75000,Ventas_Oficina[[#This Row],[Envio a tiempo]]="Enviado a tiempo"),"Buena Venta","Venta Mala")</f>
        <v>Venta Mala</v>
      </c>
    </row>
    <row r="4102" spans="1:30" x14ac:dyDescent="0.25">
      <c r="A4102" s="25">
        <v>1617295</v>
      </c>
      <c r="B4102" s="5">
        <v>42712</v>
      </c>
      <c r="C4102" s="6" t="s">
        <v>253</v>
      </c>
      <c r="D4102" s="6" t="s">
        <v>254</v>
      </c>
      <c r="E4102" s="6" t="s">
        <v>4</v>
      </c>
      <c r="F4102" s="6" t="s">
        <v>5</v>
      </c>
      <c r="G4102" s="6" t="s">
        <v>1008</v>
      </c>
      <c r="H4102" s="6" t="s">
        <v>27</v>
      </c>
      <c r="I4102" s="6" t="s">
        <v>1016</v>
      </c>
      <c r="J4102" s="6" t="s">
        <v>1054</v>
      </c>
      <c r="K4102" s="6" t="s">
        <v>1261</v>
      </c>
      <c r="L4102" s="6" t="s">
        <v>1265</v>
      </c>
      <c r="M4102" s="6" t="s">
        <v>1272</v>
      </c>
      <c r="N4102" s="5">
        <v>42716</v>
      </c>
      <c r="O4102" s="7">
        <v>71</v>
      </c>
      <c r="P4102" s="7">
        <v>114</v>
      </c>
      <c r="Q4102" s="7">
        <v>43</v>
      </c>
      <c r="R4102" s="6">
        <v>13</v>
      </c>
      <c r="S4102" s="7">
        <v>1482</v>
      </c>
      <c r="T4102" s="8">
        <v>0.03</v>
      </c>
      <c r="U4102" s="7">
        <v>44.46</v>
      </c>
      <c r="V4102" s="7">
        <v>1437.54</v>
      </c>
      <c r="W4102" s="7">
        <v>70</v>
      </c>
      <c r="X4102" s="7">
        <v>3357</v>
      </c>
      <c r="Y4102" s="9">
        <f>+DAY('TABLA PRINCIPAL'!$B4102)</f>
        <v>8</v>
      </c>
      <c r="Z4102" s="9">
        <f>+MONTH('TABLA PRINCIPAL'!$B4102)</f>
        <v>12</v>
      </c>
      <c r="AA4102" s="9">
        <f>+YEAR('TABLA PRINCIPAL'!$B4102)</f>
        <v>2016</v>
      </c>
      <c r="AB4102" s="22" t="str">
        <f>+IF(Ventas_Oficina[[#This Row],[Total del pedido]]&gt;=100000,"SI","NO")</f>
        <v>NO</v>
      </c>
      <c r="AC4102" s="22" t="str">
        <f>+_xlfn.XLOOKUP(Ventas_Oficina[[#This Row],[Nº de artículo]],AUXILIAR!A4100:A9022,AUXILIAR!D4100:D9022,"Error",0)</f>
        <v>No enviado a tiempo</v>
      </c>
      <c r="AD4102" s="22" t="str">
        <f>+IF(AND(Ventas_Oficina[[#This Row],[Total]]&gt;75000,Ventas_Oficina[[#This Row],[Envio a tiempo]]="Enviado a tiempo"),"Buena Venta","Venta Mala")</f>
        <v>Venta Mala</v>
      </c>
    </row>
    <row r="4103" spans="1:30" x14ac:dyDescent="0.25">
      <c r="A4103" s="26">
        <v>1617295</v>
      </c>
      <c r="B4103" s="10">
        <v>42535</v>
      </c>
      <c r="C4103" s="11" t="s">
        <v>420</v>
      </c>
      <c r="D4103" s="11" t="s">
        <v>36</v>
      </c>
      <c r="E4103" s="11" t="s">
        <v>12</v>
      </c>
      <c r="F4103" s="11" t="s">
        <v>13</v>
      </c>
      <c r="G4103" s="11" t="s">
        <v>1008</v>
      </c>
      <c r="H4103" s="11" t="s">
        <v>14</v>
      </c>
      <c r="I4103" s="11" t="s">
        <v>1016</v>
      </c>
      <c r="J4103" s="11" t="s">
        <v>1054</v>
      </c>
      <c r="K4103" s="11" t="s">
        <v>1261</v>
      </c>
      <c r="L4103" s="11" t="s">
        <v>1266</v>
      </c>
      <c r="M4103" s="11" t="s">
        <v>1272</v>
      </c>
      <c r="N4103" s="10">
        <v>42535</v>
      </c>
      <c r="O4103" s="12">
        <v>71</v>
      </c>
      <c r="P4103" s="12">
        <v>114</v>
      </c>
      <c r="Q4103" s="12">
        <v>43</v>
      </c>
      <c r="R4103" s="11">
        <v>10</v>
      </c>
      <c r="S4103" s="12">
        <v>1140</v>
      </c>
      <c r="T4103" s="13">
        <v>0.01</v>
      </c>
      <c r="U4103" s="12">
        <v>11.4</v>
      </c>
      <c r="V4103" s="12">
        <v>1128.5999999999999</v>
      </c>
      <c r="W4103" s="12">
        <v>70</v>
      </c>
      <c r="X4103" s="12">
        <v>3357</v>
      </c>
      <c r="Y4103" s="14">
        <f>+DAY('TABLA PRINCIPAL'!$B4103)</f>
        <v>14</v>
      </c>
      <c r="Z4103" s="14">
        <f>+MONTH('TABLA PRINCIPAL'!$B4103)</f>
        <v>6</v>
      </c>
      <c r="AA4103" s="14">
        <f>+YEAR('TABLA PRINCIPAL'!$B4103)</f>
        <v>2016</v>
      </c>
      <c r="AB4103" s="22" t="str">
        <f>+IF(Ventas_Oficina[[#This Row],[Total del pedido]]&gt;=100000,"SI","NO")</f>
        <v>NO</v>
      </c>
      <c r="AC4103" s="22" t="str">
        <f>+_xlfn.XLOOKUP(Ventas_Oficina[[#This Row],[Nº de artículo]],AUXILIAR!A4101:A9023,AUXILIAR!D4101:D9023,"Error",0)</f>
        <v>Enviado a tiempo</v>
      </c>
      <c r="AD4103" s="22" t="str">
        <f>+IF(AND(Ventas_Oficina[[#This Row],[Total]]&gt;75000,Ventas_Oficina[[#This Row],[Envio a tiempo]]="Enviado a tiempo"),"Buena Venta","Venta Mala")</f>
        <v>Venta Mala</v>
      </c>
    </row>
    <row r="4104" spans="1:30" x14ac:dyDescent="0.25">
      <c r="A4104" s="25">
        <v>1617295</v>
      </c>
      <c r="B4104" s="5">
        <v>42535</v>
      </c>
      <c r="C4104" s="6" t="s">
        <v>919</v>
      </c>
      <c r="D4104" s="6" t="s">
        <v>36</v>
      </c>
      <c r="E4104" s="6" t="s">
        <v>12</v>
      </c>
      <c r="F4104" s="6" t="s">
        <v>13</v>
      </c>
      <c r="G4104" s="6" t="s">
        <v>1008</v>
      </c>
      <c r="H4104" s="6" t="s">
        <v>14</v>
      </c>
      <c r="I4104" s="6" t="s">
        <v>1015</v>
      </c>
      <c r="J4104" s="6" t="s">
        <v>1054</v>
      </c>
      <c r="K4104" s="6" t="s">
        <v>1261</v>
      </c>
      <c r="L4104" s="6" t="s">
        <v>1267</v>
      </c>
      <c r="M4104" s="6" t="s">
        <v>1272</v>
      </c>
      <c r="N4104" s="5">
        <v>42540</v>
      </c>
      <c r="O4104" s="7">
        <v>71</v>
      </c>
      <c r="P4104" s="7">
        <v>114</v>
      </c>
      <c r="Q4104" s="7">
        <v>43</v>
      </c>
      <c r="R4104" s="6">
        <v>50</v>
      </c>
      <c r="S4104" s="7">
        <v>5700</v>
      </c>
      <c r="T4104" s="8">
        <v>0.08</v>
      </c>
      <c r="U4104" s="7">
        <v>456</v>
      </c>
      <c r="V4104" s="7">
        <v>5244</v>
      </c>
      <c r="W4104" s="7">
        <v>70</v>
      </c>
      <c r="X4104" s="7">
        <v>3357</v>
      </c>
      <c r="Y4104" s="9">
        <f>+DAY('TABLA PRINCIPAL'!$B4104)</f>
        <v>14</v>
      </c>
      <c r="Z4104" s="9">
        <f>+MONTH('TABLA PRINCIPAL'!$B4104)</f>
        <v>6</v>
      </c>
      <c r="AA4104" s="9">
        <f>+YEAR('TABLA PRINCIPAL'!$B4104)</f>
        <v>2016</v>
      </c>
      <c r="AB4104" s="22" t="str">
        <f>+IF(Ventas_Oficina[[#This Row],[Total del pedido]]&gt;=100000,"SI","NO")</f>
        <v>NO</v>
      </c>
      <c r="AC4104" s="22" t="str">
        <f>+_xlfn.XLOOKUP(Ventas_Oficina[[#This Row],[Nº de artículo]],AUXILIAR!A4102:A9024,AUXILIAR!D4102:D9024,"Error",0)</f>
        <v>No enviado a tiempo</v>
      </c>
      <c r="AD4104" s="22" t="str">
        <f>+IF(AND(Ventas_Oficina[[#This Row],[Total]]&gt;75000,Ventas_Oficina[[#This Row],[Envio a tiempo]]="Enviado a tiempo"),"Buena Venta","Venta Mala")</f>
        <v>Venta Mala</v>
      </c>
    </row>
    <row r="4105" spans="1:30" x14ac:dyDescent="0.25">
      <c r="A4105" s="26">
        <v>1617295</v>
      </c>
      <c r="B4105" s="10">
        <v>42712</v>
      </c>
      <c r="C4105" s="11" t="s">
        <v>253</v>
      </c>
      <c r="D4105" s="11" t="s">
        <v>254</v>
      </c>
      <c r="E4105" s="11" t="s">
        <v>4</v>
      </c>
      <c r="F4105" s="11" t="s">
        <v>5</v>
      </c>
      <c r="G4105" s="11" t="s">
        <v>1009</v>
      </c>
      <c r="H4105" s="11" t="s">
        <v>27</v>
      </c>
      <c r="I4105" s="11" t="s">
        <v>1014</v>
      </c>
      <c r="J4105" s="11" t="s">
        <v>1054</v>
      </c>
      <c r="K4105" s="11" t="s">
        <v>1261</v>
      </c>
      <c r="L4105" s="11" t="s">
        <v>1265</v>
      </c>
      <c r="M4105" s="11" t="s">
        <v>1272</v>
      </c>
      <c r="N4105" s="10">
        <v>42716</v>
      </c>
      <c r="O4105" s="12">
        <v>71</v>
      </c>
      <c r="P4105" s="12">
        <v>114</v>
      </c>
      <c r="Q4105" s="12">
        <v>43</v>
      </c>
      <c r="R4105" s="11">
        <v>6</v>
      </c>
      <c r="S4105" s="12">
        <v>684</v>
      </c>
      <c r="T4105" s="13">
        <v>0.09</v>
      </c>
      <c r="U4105" s="12">
        <v>61.559999999999995</v>
      </c>
      <c r="V4105" s="12">
        <v>622.44000000000005</v>
      </c>
      <c r="W4105" s="12">
        <v>70</v>
      </c>
      <c r="X4105" s="12">
        <v>3357</v>
      </c>
      <c r="Y4105" s="14">
        <f>+DAY('TABLA PRINCIPAL'!$B4105)</f>
        <v>8</v>
      </c>
      <c r="Z4105" s="14">
        <f>+MONTH('TABLA PRINCIPAL'!$B4105)</f>
        <v>12</v>
      </c>
      <c r="AA4105" s="14">
        <f>+YEAR('TABLA PRINCIPAL'!$B4105)</f>
        <v>2016</v>
      </c>
      <c r="AB4105" s="22" t="str">
        <f>+IF(Ventas_Oficina[[#This Row],[Total del pedido]]&gt;=100000,"SI","NO")</f>
        <v>NO</v>
      </c>
      <c r="AC4105" s="22" t="str">
        <f>+_xlfn.XLOOKUP(Ventas_Oficina[[#This Row],[Nº de artículo]],AUXILIAR!A4103:A9025,AUXILIAR!D4103:D9025,"Error",0)</f>
        <v>Enviado a tiempo</v>
      </c>
      <c r="AD4105" s="22" t="str">
        <f>+IF(AND(Ventas_Oficina[[#This Row],[Total]]&gt;75000,Ventas_Oficina[[#This Row],[Envio a tiempo]]="Enviado a tiempo"),"Buena Venta","Venta Mala")</f>
        <v>Venta Mala</v>
      </c>
    </row>
    <row r="4106" spans="1:30" x14ac:dyDescent="0.25">
      <c r="A4106" s="25">
        <v>1617295</v>
      </c>
      <c r="B4106" s="5">
        <v>42714</v>
      </c>
      <c r="C4106" s="6" t="s">
        <v>93</v>
      </c>
      <c r="D4106" s="6" t="s">
        <v>94</v>
      </c>
      <c r="E4106" s="6" t="s">
        <v>4</v>
      </c>
      <c r="F4106" s="6" t="s">
        <v>5</v>
      </c>
      <c r="G4106" s="6" t="s">
        <v>1010</v>
      </c>
      <c r="H4106" s="6" t="s">
        <v>9</v>
      </c>
      <c r="I4106" s="6" t="s">
        <v>1013</v>
      </c>
      <c r="J4106" s="6" t="s">
        <v>1054</v>
      </c>
      <c r="K4106" s="6" t="s">
        <v>1261</v>
      </c>
      <c r="L4106" s="6" t="s">
        <v>1267</v>
      </c>
      <c r="M4106" s="6" t="s">
        <v>1272</v>
      </c>
      <c r="N4106" s="5">
        <v>42717</v>
      </c>
      <c r="O4106" s="7">
        <v>71</v>
      </c>
      <c r="P4106" s="7">
        <v>114</v>
      </c>
      <c r="Q4106" s="7">
        <v>43</v>
      </c>
      <c r="R4106" s="6">
        <v>50</v>
      </c>
      <c r="S4106" s="7">
        <v>5700</v>
      </c>
      <c r="T4106" s="8">
        <v>0.08</v>
      </c>
      <c r="U4106" s="7">
        <v>456</v>
      </c>
      <c r="V4106" s="7">
        <v>5244</v>
      </c>
      <c r="W4106" s="7">
        <v>70</v>
      </c>
      <c r="X4106" s="7">
        <v>3357</v>
      </c>
      <c r="Y4106" s="9">
        <f>+DAY('TABLA PRINCIPAL'!$B4106)</f>
        <v>10</v>
      </c>
      <c r="Z4106" s="9">
        <f>+MONTH('TABLA PRINCIPAL'!$B4106)</f>
        <v>12</v>
      </c>
      <c r="AA4106" s="9">
        <f>+YEAR('TABLA PRINCIPAL'!$B4106)</f>
        <v>2016</v>
      </c>
      <c r="AB4106" s="22" t="str">
        <f>+IF(Ventas_Oficina[[#This Row],[Total del pedido]]&gt;=100000,"SI","NO")</f>
        <v>NO</v>
      </c>
      <c r="AC4106" s="22" t="str">
        <f>+_xlfn.XLOOKUP(Ventas_Oficina[[#This Row],[Nº de artículo]],AUXILIAR!A4104:A9026,AUXILIAR!D4104:D9026,"Error",0)</f>
        <v>Enviado a tiempo</v>
      </c>
      <c r="AD4106" s="22" t="str">
        <f>+IF(AND(Ventas_Oficina[[#This Row],[Total]]&gt;75000,Ventas_Oficina[[#This Row],[Envio a tiempo]]="Enviado a tiempo"),"Buena Venta","Venta Mala")</f>
        <v>Venta Mala</v>
      </c>
    </row>
    <row r="4107" spans="1:30" x14ac:dyDescent="0.25">
      <c r="A4107" s="26">
        <v>1617295</v>
      </c>
      <c r="B4107" s="10">
        <v>42521</v>
      </c>
      <c r="C4107" s="11" t="s">
        <v>89</v>
      </c>
      <c r="D4107" s="11" t="s">
        <v>76</v>
      </c>
      <c r="E4107" s="11" t="s">
        <v>4</v>
      </c>
      <c r="F4107" s="11" t="s">
        <v>5</v>
      </c>
      <c r="G4107" s="11" t="s">
        <v>1009</v>
      </c>
      <c r="H4107" s="11" t="s">
        <v>17</v>
      </c>
      <c r="I4107" s="11" t="s">
        <v>1014</v>
      </c>
      <c r="J4107" s="11" t="s">
        <v>1024</v>
      </c>
      <c r="K4107" s="11" t="s">
        <v>1261</v>
      </c>
      <c r="L4107" s="11" t="s">
        <v>1265</v>
      </c>
      <c r="M4107" s="11" t="s">
        <v>1272</v>
      </c>
      <c r="N4107" s="10">
        <v>42524</v>
      </c>
      <c r="O4107" s="12">
        <v>160</v>
      </c>
      <c r="P4107" s="12">
        <v>262</v>
      </c>
      <c r="Q4107" s="12">
        <v>102</v>
      </c>
      <c r="R4107" s="11">
        <v>47</v>
      </c>
      <c r="S4107" s="12">
        <v>12314</v>
      </c>
      <c r="T4107" s="13">
        <v>0.04</v>
      </c>
      <c r="U4107" s="12">
        <v>492.56</v>
      </c>
      <c r="V4107" s="12">
        <v>11821.44</v>
      </c>
      <c r="W4107" s="12">
        <v>80</v>
      </c>
      <c r="X4107" s="12">
        <v>2196</v>
      </c>
      <c r="Y4107" s="14">
        <f>+DAY('TABLA PRINCIPAL'!$B4107)</f>
        <v>31</v>
      </c>
      <c r="Z4107" s="14">
        <f>+MONTH('TABLA PRINCIPAL'!$B4107)</f>
        <v>5</v>
      </c>
      <c r="AA4107" s="14">
        <f>+YEAR('TABLA PRINCIPAL'!$B4107)</f>
        <v>2016</v>
      </c>
      <c r="AB4107" s="22" t="str">
        <f>+IF(Ventas_Oficina[[#This Row],[Total del pedido]]&gt;=100000,"SI","NO")</f>
        <v>NO</v>
      </c>
      <c r="AC4107" s="22" t="str">
        <f>+_xlfn.XLOOKUP(Ventas_Oficina[[#This Row],[Nº de artículo]],AUXILIAR!A4105:A9027,AUXILIAR!D4105:D9027,"Error",0)</f>
        <v>Enviado a tiempo</v>
      </c>
      <c r="AD4107" s="22" t="str">
        <f>+IF(AND(Ventas_Oficina[[#This Row],[Total]]&gt;75000,Ventas_Oficina[[#This Row],[Envio a tiempo]]="Enviado a tiempo"),"Buena Venta","Venta Mala")</f>
        <v>Venta Mala</v>
      </c>
    </row>
    <row r="4108" spans="1:30" x14ac:dyDescent="0.25">
      <c r="A4108" s="25">
        <v>1617661</v>
      </c>
      <c r="B4108" s="5">
        <v>42398</v>
      </c>
      <c r="C4108" s="6" t="s">
        <v>440</v>
      </c>
      <c r="D4108" s="6" t="s">
        <v>268</v>
      </c>
      <c r="E4108" s="6" t="s">
        <v>4</v>
      </c>
      <c r="F4108" s="6" t="s">
        <v>5</v>
      </c>
      <c r="G4108" s="6" t="s">
        <v>1010</v>
      </c>
      <c r="H4108" s="6" t="s">
        <v>121</v>
      </c>
      <c r="I4108" s="6" t="s">
        <v>1015</v>
      </c>
      <c r="J4108" s="6" t="s">
        <v>1125</v>
      </c>
      <c r="K4108" s="6" t="s">
        <v>1261</v>
      </c>
      <c r="L4108" s="6" t="s">
        <v>1267</v>
      </c>
      <c r="M4108" s="6" t="s">
        <v>1272</v>
      </c>
      <c r="N4108" s="5">
        <v>42400</v>
      </c>
      <c r="O4108" s="7">
        <v>229</v>
      </c>
      <c r="P4108" s="7">
        <v>369</v>
      </c>
      <c r="Q4108" s="7">
        <v>140</v>
      </c>
      <c r="R4108" s="6">
        <v>41</v>
      </c>
      <c r="S4108" s="7">
        <v>15129</v>
      </c>
      <c r="T4108" s="8">
        <v>0.01</v>
      </c>
      <c r="U4108" s="7">
        <v>151.29</v>
      </c>
      <c r="V4108" s="7">
        <v>14977.71</v>
      </c>
      <c r="W4108" s="7">
        <v>50</v>
      </c>
      <c r="X4108" s="7">
        <v>19612</v>
      </c>
      <c r="Y4108" s="9">
        <f>+DAY('TABLA PRINCIPAL'!$B4108)</f>
        <v>29</v>
      </c>
      <c r="Z4108" s="9">
        <f>+MONTH('TABLA PRINCIPAL'!$B4108)</f>
        <v>1</v>
      </c>
      <c r="AA4108" s="9">
        <f>+YEAR('TABLA PRINCIPAL'!$B4108)</f>
        <v>2016</v>
      </c>
      <c r="AB4108" s="22" t="str">
        <f>+IF(Ventas_Oficina[[#This Row],[Total del pedido]]&gt;=100000,"SI","NO")</f>
        <v>NO</v>
      </c>
      <c r="AC4108" s="22" t="str">
        <f>+_xlfn.XLOOKUP(Ventas_Oficina[[#This Row],[Nº de artículo]],AUXILIAR!A4106:A9028,AUXILIAR!D4106:D9028,"Error",0)</f>
        <v>Enviado a tiempo</v>
      </c>
      <c r="AD4108" s="22" t="str">
        <f>+IF(AND(Ventas_Oficina[[#This Row],[Total]]&gt;75000,Ventas_Oficina[[#This Row],[Envio a tiempo]]="Enviado a tiempo"),"Buena Venta","Venta Mala")</f>
        <v>Venta Mala</v>
      </c>
    </row>
    <row r="4109" spans="1:30" x14ac:dyDescent="0.25">
      <c r="A4109" s="26">
        <v>1617661</v>
      </c>
      <c r="B4109" s="10">
        <v>41977</v>
      </c>
      <c r="C4109" s="11" t="s">
        <v>703</v>
      </c>
      <c r="D4109" s="11" t="s">
        <v>11</v>
      </c>
      <c r="E4109" s="11" t="s">
        <v>12</v>
      </c>
      <c r="F4109" s="11" t="s">
        <v>13</v>
      </c>
      <c r="G4109" s="11" t="s">
        <v>1010</v>
      </c>
      <c r="H4109" s="11" t="s">
        <v>14</v>
      </c>
      <c r="I4109" s="11" t="s">
        <v>1014</v>
      </c>
      <c r="J4109" s="11" t="s">
        <v>1106</v>
      </c>
      <c r="K4109" s="11" t="s">
        <v>1261</v>
      </c>
      <c r="L4109" s="11" t="s">
        <v>1267</v>
      </c>
      <c r="M4109" s="11" t="s">
        <v>1272</v>
      </c>
      <c r="N4109" s="10">
        <v>41978</v>
      </c>
      <c r="O4109" s="12">
        <v>2018</v>
      </c>
      <c r="P4109" s="12">
        <v>3541</v>
      </c>
      <c r="Q4109" s="12">
        <v>1523</v>
      </c>
      <c r="R4109" s="11">
        <v>43</v>
      </c>
      <c r="S4109" s="12">
        <v>152263</v>
      </c>
      <c r="T4109" s="13">
        <v>0.02</v>
      </c>
      <c r="U4109" s="12">
        <v>3045.26</v>
      </c>
      <c r="V4109" s="12">
        <v>149217.74</v>
      </c>
      <c r="W4109" s="12">
        <v>199</v>
      </c>
      <c r="X4109" s="12">
        <v>190895</v>
      </c>
      <c r="Y4109" s="14">
        <f>+DAY('TABLA PRINCIPAL'!$B4109)</f>
        <v>4</v>
      </c>
      <c r="Z4109" s="14">
        <f>+MONTH('TABLA PRINCIPAL'!$B4109)</f>
        <v>12</v>
      </c>
      <c r="AA4109" s="14">
        <f>+YEAR('TABLA PRINCIPAL'!$B4109)</f>
        <v>2014</v>
      </c>
      <c r="AB4109" s="22" t="str">
        <f>+IF(Ventas_Oficina[[#This Row],[Total del pedido]]&gt;=100000,"SI","NO")</f>
        <v>SI</v>
      </c>
      <c r="AC4109" s="22" t="str">
        <f>+_xlfn.XLOOKUP(Ventas_Oficina[[#This Row],[Nº de artículo]],AUXILIAR!A4107:A9029,AUXILIAR!D4107:D9029,"Error",0)</f>
        <v>Enviado a tiempo</v>
      </c>
      <c r="AD4109" s="22" t="str">
        <f>+IF(AND(Ventas_Oficina[[#This Row],[Total]]&gt;75000,Ventas_Oficina[[#This Row],[Envio a tiempo]]="Enviado a tiempo"),"Buena Venta","Venta Mala")</f>
        <v>Buena Venta</v>
      </c>
    </row>
    <row r="4110" spans="1:30" x14ac:dyDescent="0.25">
      <c r="A4110" s="25">
        <v>1617661</v>
      </c>
      <c r="B4110" s="5">
        <v>42606</v>
      </c>
      <c r="C4110" s="6" t="s">
        <v>806</v>
      </c>
      <c r="D4110" s="6" t="s">
        <v>807</v>
      </c>
      <c r="E4110" s="6" t="s">
        <v>4</v>
      </c>
      <c r="F4110" s="6" t="s">
        <v>5</v>
      </c>
      <c r="G4110" s="6" t="s">
        <v>1007</v>
      </c>
      <c r="H4110" s="6" t="s">
        <v>39</v>
      </c>
      <c r="I4110" s="6" t="s">
        <v>1014</v>
      </c>
      <c r="J4110" s="6" t="s">
        <v>1039</v>
      </c>
      <c r="K4110" s="6" t="s">
        <v>1261</v>
      </c>
      <c r="L4110" s="6" t="s">
        <v>1266</v>
      </c>
      <c r="M4110" s="6" t="s">
        <v>1272</v>
      </c>
      <c r="N4110" s="5">
        <v>42606</v>
      </c>
      <c r="O4110" s="7">
        <v>479</v>
      </c>
      <c r="P4110" s="7">
        <v>1197</v>
      </c>
      <c r="Q4110" s="7">
        <v>718</v>
      </c>
      <c r="R4110" s="6">
        <v>38</v>
      </c>
      <c r="S4110" s="7">
        <v>45486</v>
      </c>
      <c r="T4110" s="8">
        <v>0</v>
      </c>
      <c r="U4110" s="7">
        <v>0</v>
      </c>
      <c r="V4110" s="7">
        <v>45486</v>
      </c>
      <c r="W4110" s="7">
        <v>581</v>
      </c>
      <c r="X4110" s="7">
        <v>42169</v>
      </c>
      <c r="Y4110" s="9">
        <f>+DAY('TABLA PRINCIPAL'!$B4110)</f>
        <v>24</v>
      </c>
      <c r="Z4110" s="9">
        <f>+MONTH('TABLA PRINCIPAL'!$B4110)</f>
        <v>8</v>
      </c>
      <c r="AA4110" s="9">
        <f>+YEAR('TABLA PRINCIPAL'!$B4110)</f>
        <v>2016</v>
      </c>
      <c r="AB4110" s="22" t="str">
        <f>+IF(Ventas_Oficina[[#This Row],[Total del pedido]]&gt;=100000,"SI","NO")</f>
        <v>NO</v>
      </c>
      <c r="AC4110" s="22" t="str">
        <f>+_xlfn.XLOOKUP(Ventas_Oficina[[#This Row],[Nº de artículo]],AUXILIAR!A4108:A9030,AUXILIAR!D4108:D9030,"Error",0)</f>
        <v>No enviado a tiempo</v>
      </c>
      <c r="AD4110" s="22" t="str">
        <f>+IF(AND(Ventas_Oficina[[#This Row],[Total]]&gt;75000,Ventas_Oficina[[#This Row],[Envio a tiempo]]="Enviado a tiempo"),"Buena Venta","Venta Mala")</f>
        <v>Venta Mala</v>
      </c>
    </row>
    <row r="4111" spans="1:30" x14ac:dyDescent="0.25">
      <c r="A4111" s="26">
        <v>1617661</v>
      </c>
      <c r="B4111" s="10">
        <v>42684</v>
      </c>
      <c r="C4111" s="11" t="s">
        <v>447</v>
      </c>
      <c r="D4111" s="11" t="s">
        <v>62</v>
      </c>
      <c r="E4111" s="11" t="s">
        <v>4</v>
      </c>
      <c r="F4111" s="11" t="s">
        <v>5</v>
      </c>
      <c r="G4111" s="11" t="s">
        <v>1010</v>
      </c>
      <c r="H4111" s="11" t="s">
        <v>27</v>
      </c>
      <c r="I4111" s="11" t="s">
        <v>1014</v>
      </c>
      <c r="J4111" s="11" t="s">
        <v>1059</v>
      </c>
      <c r="K4111" s="11" t="s">
        <v>1262</v>
      </c>
      <c r="L4111" s="11" t="s">
        <v>1270</v>
      </c>
      <c r="M4111" s="11" t="s">
        <v>1274</v>
      </c>
      <c r="N4111" s="10">
        <v>42686</v>
      </c>
      <c r="O4111" s="12">
        <v>226</v>
      </c>
      <c r="P4111" s="12">
        <v>358</v>
      </c>
      <c r="Q4111" s="12">
        <v>132</v>
      </c>
      <c r="R4111" s="11">
        <v>2</v>
      </c>
      <c r="S4111" s="12">
        <v>716</v>
      </c>
      <c r="T4111" s="13">
        <v>7.0000000000000007E-2</v>
      </c>
      <c r="U4111" s="12">
        <v>50.120000000000005</v>
      </c>
      <c r="V4111" s="12">
        <v>665.88</v>
      </c>
      <c r="W4111" s="12">
        <v>547</v>
      </c>
      <c r="X4111" s="12">
        <v>12673</v>
      </c>
      <c r="Y4111" s="14">
        <f>+DAY('TABLA PRINCIPAL'!$B4111)</f>
        <v>10</v>
      </c>
      <c r="Z4111" s="14">
        <f>+MONTH('TABLA PRINCIPAL'!$B4111)</f>
        <v>11</v>
      </c>
      <c r="AA4111" s="14">
        <f>+YEAR('TABLA PRINCIPAL'!$B4111)</f>
        <v>2016</v>
      </c>
      <c r="AB4111" s="22" t="str">
        <f>+IF(Ventas_Oficina[[#This Row],[Total del pedido]]&gt;=100000,"SI","NO")</f>
        <v>NO</v>
      </c>
      <c r="AC4111" s="22" t="str">
        <f>+_xlfn.XLOOKUP(Ventas_Oficina[[#This Row],[Nº de artículo]],AUXILIAR!A4109:A9031,AUXILIAR!D4109:D9031,"Error",0)</f>
        <v>No enviado a tiempo</v>
      </c>
      <c r="AD4111" s="22" t="str">
        <f>+IF(AND(Ventas_Oficina[[#This Row],[Total]]&gt;75000,Ventas_Oficina[[#This Row],[Envio a tiempo]]="Enviado a tiempo"),"Buena Venta","Venta Mala")</f>
        <v>Venta Mala</v>
      </c>
    </row>
    <row r="4112" spans="1:30" x14ac:dyDescent="0.25">
      <c r="A4112" s="25">
        <v>1617661</v>
      </c>
      <c r="B4112" s="5">
        <v>42628</v>
      </c>
      <c r="C4112" s="6" t="s">
        <v>884</v>
      </c>
      <c r="D4112" s="6" t="s">
        <v>323</v>
      </c>
      <c r="E4112" s="6" t="s">
        <v>4</v>
      </c>
      <c r="F4112" s="6" t="s">
        <v>5</v>
      </c>
      <c r="G4112" s="6" t="s">
        <v>1007</v>
      </c>
      <c r="H4112" s="6" t="s">
        <v>34</v>
      </c>
      <c r="I4112" s="6" t="s">
        <v>1012</v>
      </c>
      <c r="J4112" s="6" t="s">
        <v>1068</v>
      </c>
      <c r="K4112" s="6" t="s">
        <v>1261</v>
      </c>
      <c r="L4112" s="6" t="s">
        <v>1267</v>
      </c>
      <c r="M4112" s="6" t="s">
        <v>1272</v>
      </c>
      <c r="N4112" s="5">
        <v>42629</v>
      </c>
      <c r="O4112" s="7">
        <v>446</v>
      </c>
      <c r="P4112" s="7">
        <v>1089</v>
      </c>
      <c r="Q4112" s="7">
        <v>643</v>
      </c>
      <c r="R4112" s="6">
        <v>8</v>
      </c>
      <c r="S4112" s="7">
        <v>8712</v>
      </c>
      <c r="T4112" s="8">
        <v>0.01</v>
      </c>
      <c r="U4112" s="7">
        <v>87.12</v>
      </c>
      <c r="V4112" s="7">
        <v>8624.8799999999992</v>
      </c>
      <c r="W4112" s="7">
        <v>450</v>
      </c>
      <c r="X4112" s="7">
        <v>41439</v>
      </c>
      <c r="Y4112" s="9">
        <f>+DAY('TABLA PRINCIPAL'!$B4112)</f>
        <v>15</v>
      </c>
      <c r="Z4112" s="9">
        <f>+MONTH('TABLA PRINCIPAL'!$B4112)</f>
        <v>9</v>
      </c>
      <c r="AA4112" s="9">
        <f>+YEAR('TABLA PRINCIPAL'!$B4112)</f>
        <v>2016</v>
      </c>
      <c r="AB4112" s="22" t="str">
        <f>+IF(Ventas_Oficina[[#This Row],[Total del pedido]]&gt;=100000,"SI","NO")</f>
        <v>NO</v>
      </c>
      <c r="AC4112" s="22" t="str">
        <f>+_xlfn.XLOOKUP(Ventas_Oficina[[#This Row],[Nº de artículo]],AUXILIAR!A4110:A9032,AUXILIAR!D4110:D9032,"Error",0)</f>
        <v>Enviado a tiempo</v>
      </c>
      <c r="AD4112" s="22" t="str">
        <f>+IF(AND(Ventas_Oficina[[#This Row],[Total]]&gt;75000,Ventas_Oficina[[#This Row],[Envio a tiempo]]="Enviado a tiempo"),"Buena Venta","Venta Mala")</f>
        <v>Venta Mala</v>
      </c>
    </row>
    <row r="4113" spans="1:30" x14ac:dyDescent="0.25">
      <c r="A4113" s="26">
        <v>1618026</v>
      </c>
      <c r="B4113" s="10">
        <v>42536</v>
      </c>
      <c r="C4113" s="11" t="s">
        <v>420</v>
      </c>
      <c r="D4113" s="11" t="s">
        <v>36</v>
      </c>
      <c r="E4113" s="11" t="s">
        <v>12</v>
      </c>
      <c r="F4113" s="11" t="s">
        <v>13</v>
      </c>
      <c r="G4113" s="11" t="s">
        <v>1010</v>
      </c>
      <c r="H4113" s="11" t="s">
        <v>14</v>
      </c>
      <c r="I4113" s="11" t="s">
        <v>1014</v>
      </c>
      <c r="J4113" s="11" t="s">
        <v>1030</v>
      </c>
      <c r="K4113" s="11" t="s">
        <v>1261</v>
      </c>
      <c r="L4113" s="11" t="s">
        <v>1265</v>
      </c>
      <c r="M4113" s="11" t="s">
        <v>1272</v>
      </c>
      <c r="N4113" s="10">
        <v>42537</v>
      </c>
      <c r="O4113" s="12">
        <v>90</v>
      </c>
      <c r="P4113" s="12">
        <v>210</v>
      </c>
      <c r="Q4113" s="12">
        <v>120</v>
      </c>
      <c r="R4113" s="11">
        <v>8</v>
      </c>
      <c r="S4113" s="12">
        <v>1680</v>
      </c>
      <c r="T4113" s="13">
        <v>0.01</v>
      </c>
      <c r="U4113" s="12">
        <v>16.8</v>
      </c>
      <c r="V4113" s="12">
        <v>1663.2</v>
      </c>
      <c r="W4113" s="12">
        <v>70</v>
      </c>
      <c r="X4113" s="12">
        <v>6059</v>
      </c>
      <c r="Y4113" s="14">
        <f>+DAY('TABLA PRINCIPAL'!$B4113)</f>
        <v>15</v>
      </c>
      <c r="Z4113" s="14">
        <f>+MONTH('TABLA PRINCIPAL'!$B4113)</f>
        <v>6</v>
      </c>
      <c r="AA4113" s="14">
        <f>+YEAR('TABLA PRINCIPAL'!$B4113)</f>
        <v>2016</v>
      </c>
      <c r="AB4113" s="22" t="str">
        <f>+IF(Ventas_Oficina[[#This Row],[Total del pedido]]&gt;=100000,"SI","NO")</f>
        <v>NO</v>
      </c>
      <c r="AC4113" s="22" t="str">
        <f>+_xlfn.XLOOKUP(Ventas_Oficina[[#This Row],[Nº de artículo]],AUXILIAR!A4111:A9033,AUXILIAR!D4111:D9033,"Error",0)</f>
        <v>No enviado a tiempo</v>
      </c>
      <c r="AD4113" s="22" t="str">
        <f>+IF(AND(Ventas_Oficina[[#This Row],[Total]]&gt;75000,Ventas_Oficina[[#This Row],[Envio a tiempo]]="Enviado a tiempo"),"Buena Venta","Venta Mala")</f>
        <v>Venta Mala</v>
      </c>
    </row>
    <row r="4114" spans="1:30" x14ac:dyDescent="0.25">
      <c r="A4114" s="25">
        <v>1618026</v>
      </c>
      <c r="B4114" s="5">
        <v>42511</v>
      </c>
      <c r="C4114" s="6" t="s">
        <v>167</v>
      </c>
      <c r="D4114" s="6" t="s">
        <v>137</v>
      </c>
      <c r="E4114" s="6" t="s">
        <v>4</v>
      </c>
      <c r="F4114" s="6" t="s">
        <v>5</v>
      </c>
      <c r="G4114" s="6" t="s">
        <v>1010</v>
      </c>
      <c r="H4114" s="6" t="s">
        <v>6</v>
      </c>
      <c r="I4114" s="6" t="s">
        <v>1016</v>
      </c>
      <c r="J4114" s="6" t="s">
        <v>1052</v>
      </c>
      <c r="K4114" s="6" t="s">
        <v>1261</v>
      </c>
      <c r="L4114" s="6" t="s">
        <v>1265</v>
      </c>
      <c r="M4114" s="6" t="s">
        <v>1272</v>
      </c>
      <c r="N4114" s="5">
        <v>42512</v>
      </c>
      <c r="O4114" s="7">
        <v>332</v>
      </c>
      <c r="P4114" s="7">
        <v>518</v>
      </c>
      <c r="Q4114" s="7">
        <v>186</v>
      </c>
      <c r="R4114" s="6">
        <v>40</v>
      </c>
      <c r="S4114" s="7">
        <v>20720</v>
      </c>
      <c r="T4114" s="8">
        <v>0.04</v>
      </c>
      <c r="U4114" s="7">
        <v>828.80000000000007</v>
      </c>
      <c r="V4114" s="7">
        <v>19891.2</v>
      </c>
      <c r="W4114" s="7">
        <v>204</v>
      </c>
      <c r="X4114" s="7">
        <v>3196</v>
      </c>
      <c r="Y4114" s="9">
        <f>+DAY('TABLA PRINCIPAL'!$B4114)</f>
        <v>21</v>
      </c>
      <c r="Z4114" s="9">
        <f>+MONTH('TABLA PRINCIPAL'!$B4114)</f>
        <v>5</v>
      </c>
      <c r="AA4114" s="9">
        <f>+YEAR('TABLA PRINCIPAL'!$B4114)</f>
        <v>2016</v>
      </c>
      <c r="AB4114" s="22" t="str">
        <f>+IF(Ventas_Oficina[[#This Row],[Total del pedido]]&gt;=100000,"SI","NO")</f>
        <v>NO</v>
      </c>
      <c r="AC4114" s="22" t="str">
        <f>+_xlfn.XLOOKUP(Ventas_Oficina[[#This Row],[Nº de artículo]],AUXILIAR!A4112:A9034,AUXILIAR!D4112:D9034,"Error",0)</f>
        <v>No enviado a tiempo</v>
      </c>
      <c r="AD4114" s="22" t="str">
        <f>+IF(AND(Ventas_Oficina[[#This Row],[Total]]&gt;75000,Ventas_Oficina[[#This Row],[Envio a tiempo]]="Enviado a tiempo"),"Buena Venta","Venta Mala")</f>
        <v>Venta Mala</v>
      </c>
    </row>
    <row r="4115" spans="1:30" x14ac:dyDescent="0.25">
      <c r="A4115" s="26">
        <v>1618026</v>
      </c>
      <c r="B4115" s="10">
        <v>41682</v>
      </c>
      <c r="C4115" s="11" t="s">
        <v>474</v>
      </c>
      <c r="D4115" s="11" t="s">
        <v>920</v>
      </c>
      <c r="E4115" s="11" t="s">
        <v>4</v>
      </c>
      <c r="F4115" s="11" t="s">
        <v>5</v>
      </c>
      <c r="G4115" s="11" t="s">
        <v>1010</v>
      </c>
      <c r="H4115" s="11" t="s">
        <v>9</v>
      </c>
      <c r="I4115" s="11" t="s">
        <v>1013</v>
      </c>
      <c r="J4115" s="11" t="s">
        <v>1079</v>
      </c>
      <c r="K4115" s="11" t="s">
        <v>1261</v>
      </c>
      <c r="L4115" s="11" t="s">
        <v>1267</v>
      </c>
      <c r="M4115" s="11" t="s">
        <v>1272</v>
      </c>
      <c r="N4115" s="10">
        <v>41683</v>
      </c>
      <c r="O4115" s="12">
        <v>5452</v>
      </c>
      <c r="P4115" s="12">
        <v>10097</v>
      </c>
      <c r="Q4115" s="12">
        <v>4645</v>
      </c>
      <c r="R4115" s="11">
        <v>47</v>
      </c>
      <c r="S4115" s="12">
        <v>474559</v>
      </c>
      <c r="T4115" s="13">
        <v>0.02</v>
      </c>
      <c r="U4115" s="12">
        <v>9491.18</v>
      </c>
      <c r="V4115" s="12">
        <v>465067.82</v>
      </c>
      <c r="W4115" s="12">
        <v>718</v>
      </c>
      <c r="X4115" s="12">
        <v>160038</v>
      </c>
      <c r="Y4115" s="14">
        <f>+DAY('TABLA PRINCIPAL'!$B4115)</f>
        <v>12</v>
      </c>
      <c r="Z4115" s="14">
        <f>+MONTH('TABLA PRINCIPAL'!$B4115)</f>
        <v>2</v>
      </c>
      <c r="AA4115" s="14">
        <f>+YEAR('TABLA PRINCIPAL'!$B4115)</f>
        <v>2014</v>
      </c>
      <c r="AB4115" s="22" t="str">
        <f>+IF(Ventas_Oficina[[#This Row],[Total del pedido]]&gt;=100000,"SI","NO")</f>
        <v>SI</v>
      </c>
      <c r="AC4115" s="22" t="str">
        <f>+_xlfn.XLOOKUP(Ventas_Oficina[[#This Row],[Nº de artículo]],AUXILIAR!A4113:A9035,AUXILIAR!D4113:D9035,"Error",0)</f>
        <v>No enviado a tiempo</v>
      </c>
      <c r="AD4115" s="22" t="str">
        <f>+IF(AND(Ventas_Oficina[[#This Row],[Total]]&gt;75000,Ventas_Oficina[[#This Row],[Envio a tiempo]]="Enviado a tiempo"),"Buena Venta","Venta Mala")</f>
        <v>Venta Mala</v>
      </c>
    </row>
    <row r="4116" spans="1:30" x14ac:dyDescent="0.25">
      <c r="A4116" s="25">
        <v>1618026</v>
      </c>
      <c r="B4116" s="5">
        <v>42413</v>
      </c>
      <c r="C4116" s="6" t="s">
        <v>457</v>
      </c>
      <c r="D4116" s="6" t="s">
        <v>65</v>
      </c>
      <c r="E4116" s="6" t="s">
        <v>12</v>
      </c>
      <c r="F4116" s="6" t="s">
        <v>13</v>
      </c>
      <c r="G4116" s="6" t="s">
        <v>1010</v>
      </c>
      <c r="H4116" s="6" t="s">
        <v>14</v>
      </c>
      <c r="I4116" s="6" t="s">
        <v>1015</v>
      </c>
      <c r="J4116" s="6" t="s">
        <v>187</v>
      </c>
      <c r="K4116" s="6" t="s">
        <v>1261</v>
      </c>
      <c r="L4116" s="6" t="s">
        <v>1265</v>
      </c>
      <c r="M4116" s="6" t="s">
        <v>1272</v>
      </c>
      <c r="N4116" s="5">
        <v>42416</v>
      </c>
      <c r="O4116" s="7">
        <v>231</v>
      </c>
      <c r="P4116" s="7">
        <v>378</v>
      </c>
      <c r="Q4116" s="7">
        <v>147</v>
      </c>
      <c r="R4116" s="6">
        <v>22</v>
      </c>
      <c r="S4116" s="7">
        <v>8316</v>
      </c>
      <c r="T4116" s="8">
        <v>7.0000000000000007E-2</v>
      </c>
      <c r="U4116" s="7">
        <v>582.12</v>
      </c>
      <c r="V4116" s="7">
        <v>7733.88</v>
      </c>
      <c r="W4116" s="7">
        <v>71</v>
      </c>
      <c r="X4116" s="7">
        <v>9099</v>
      </c>
      <c r="Y4116" s="9">
        <f>+DAY('TABLA PRINCIPAL'!$B4116)</f>
        <v>13</v>
      </c>
      <c r="Z4116" s="9">
        <f>+MONTH('TABLA PRINCIPAL'!$B4116)</f>
        <v>2</v>
      </c>
      <c r="AA4116" s="9">
        <f>+YEAR('TABLA PRINCIPAL'!$B4116)</f>
        <v>2016</v>
      </c>
      <c r="AB4116" s="22" t="str">
        <f>+IF(Ventas_Oficina[[#This Row],[Total del pedido]]&gt;=100000,"SI","NO")</f>
        <v>NO</v>
      </c>
      <c r="AC4116" s="22" t="str">
        <f>+_xlfn.XLOOKUP(Ventas_Oficina[[#This Row],[Nº de artículo]],AUXILIAR!A4114:A9036,AUXILIAR!D4114:D9036,"Error",0)</f>
        <v>No enviado a tiempo</v>
      </c>
      <c r="AD4116" s="22" t="str">
        <f>+IF(AND(Ventas_Oficina[[#This Row],[Total]]&gt;75000,Ventas_Oficina[[#This Row],[Envio a tiempo]]="Enviado a tiempo"),"Buena Venta","Venta Mala")</f>
        <v>Venta Mala</v>
      </c>
    </row>
    <row r="4117" spans="1:30" x14ac:dyDescent="0.25">
      <c r="A4117" s="26">
        <v>1618026</v>
      </c>
      <c r="B4117" s="10">
        <v>42536</v>
      </c>
      <c r="C4117" s="11" t="s">
        <v>230</v>
      </c>
      <c r="D4117" s="11" t="s">
        <v>177</v>
      </c>
      <c r="E4117" s="11" t="s">
        <v>4</v>
      </c>
      <c r="F4117" s="11" t="s">
        <v>5</v>
      </c>
      <c r="G4117" s="11" t="s">
        <v>1008</v>
      </c>
      <c r="H4117" s="11" t="s">
        <v>6</v>
      </c>
      <c r="I4117" s="11" t="s">
        <v>1015</v>
      </c>
      <c r="J4117" s="11" t="s">
        <v>1030</v>
      </c>
      <c r="K4117" s="11" t="s">
        <v>1261</v>
      </c>
      <c r="L4117" s="11" t="s">
        <v>1265</v>
      </c>
      <c r="M4117" s="11" t="s">
        <v>1272</v>
      </c>
      <c r="N4117" s="10">
        <v>42538</v>
      </c>
      <c r="O4117" s="12">
        <v>90</v>
      </c>
      <c r="P4117" s="12">
        <v>210</v>
      </c>
      <c r="Q4117" s="12">
        <v>120</v>
      </c>
      <c r="R4117" s="11">
        <v>32</v>
      </c>
      <c r="S4117" s="12">
        <v>6720</v>
      </c>
      <c r="T4117" s="13">
        <v>0.01</v>
      </c>
      <c r="U4117" s="12">
        <v>67.2</v>
      </c>
      <c r="V4117" s="12">
        <v>6652.8</v>
      </c>
      <c r="W4117" s="12">
        <v>70</v>
      </c>
      <c r="X4117" s="12">
        <v>6059</v>
      </c>
      <c r="Y4117" s="14">
        <f>+DAY('TABLA PRINCIPAL'!$B4117)</f>
        <v>15</v>
      </c>
      <c r="Z4117" s="14">
        <f>+MONTH('TABLA PRINCIPAL'!$B4117)</f>
        <v>6</v>
      </c>
      <c r="AA4117" s="14">
        <f>+YEAR('TABLA PRINCIPAL'!$B4117)</f>
        <v>2016</v>
      </c>
      <c r="AB4117" s="22" t="str">
        <f>+IF(Ventas_Oficina[[#This Row],[Total del pedido]]&gt;=100000,"SI","NO")</f>
        <v>NO</v>
      </c>
      <c r="AC4117" s="22" t="str">
        <f>+_xlfn.XLOOKUP(Ventas_Oficina[[#This Row],[Nº de artículo]],AUXILIAR!A4115:A9037,AUXILIAR!D4115:D9037,"Error",0)</f>
        <v>Enviado a tiempo</v>
      </c>
      <c r="AD4117" s="22" t="str">
        <f>+IF(AND(Ventas_Oficina[[#This Row],[Total]]&gt;75000,Ventas_Oficina[[#This Row],[Envio a tiempo]]="Enviado a tiempo"),"Buena Venta","Venta Mala")</f>
        <v>Venta Mala</v>
      </c>
    </row>
    <row r="4118" spans="1:30" x14ac:dyDescent="0.25">
      <c r="A4118" s="25">
        <v>1618026</v>
      </c>
      <c r="B4118" s="5">
        <v>42674</v>
      </c>
      <c r="C4118" s="6" t="s">
        <v>921</v>
      </c>
      <c r="D4118" s="6" t="s">
        <v>277</v>
      </c>
      <c r="E4118" s="6" t="s">
        <v>4</v>
      </c>
      <c r="F4118" s="6" t="s">
        <v>5</v>
      </c>
      <c r="G4118" s="6" t="s">
        <v>1009</v>
      </c>
      <c r="H4118" s="6" t="s">
        <v>9</v>
      </c>
      <c r="I4118" s="6" t="s">
        <v>1012</v>
      </c>
      <c r="J4118" s="6" t="s">
        <v>1044</v>
      </c>
      <c r="K4118" s="6" t="s">
        <v>1262</v>
      </c>
      <c r="L4118" s="6" t="s">
        <v>1266</v>
      </c>
      <c r="M4118" s="6" t="s">
        <v>1272</v>
      </c>
      <c r="N4118" s="5">
        <v>42674</v>
      </c>
      <c r="O4118" s="7">
        <v>118</v>
      </c>
      <c r="P4118" s="7">
        <v>188</v>
      </c>
      <c r="Q4118" s="7">
        <v>70</v>
      </c>
      <c r="R4118" s="6">
        <v>16</v>
      </c>
      <c r="S4118" s="7">
        <v>3008</v>
      </c>
      <c r="T4118" s="8">
        <v>0.03</v>
      </c>
      <c r="U4118" s="7">
        <v>90.24</v>
      </c>
      <c r="V4118" s="7">
        <v>2917.76</v>
      </c>
      <c r="W4118" s="7">
        <v>149</v>
      </c>
      <c r="X4118" s="7">
        <v>6059</v>
      </c>
      <c r="Y4118" s="9">
        <f>+DAY('TABLA PRINCIPAL'!$B4118)</f>
        <v>31</v>
      </c>
      <c r="Z4118" s="9">
        <f>+MONTH('TABLA PRINCIPAL'!$B4118)</f>
        <v>10</v>
      </c>
      <c r="AA4118" s="9">
        <f>+YEAR('TABLA PRINCIPAL'!$B4118)</f>
        <v>2016</v>
      </c>
      <c r="AB4118" s="22" t="str">
        <f>+IF(Ventas_Oficina[[#This Row],[Total del pedido]]&gt;=100000,"SI","NO")</f>
        <v>NO</v>
      </c>
      <c r="AC4118" s="22" t="str">
        <f>+_xlfn.XLOOKUP(Ventas_Oficina[[#This Row],[Nº de artículo]],AUXILIAR!A4116:A9038,AUXILIAR!D4116:D9038,"Error",0)</f>
        <v>Enviado a tiempo</v>
      </c>
      <c r="AD4118" s="22" t="str">
        <f>+IF(AND(Ventas_Oficina[[#This Row],[Total]]&gt;75000,Ventas_Oficina[[#This Row],[Envio a tiempo]]="Enviado a tiempo"),"Buena Venta","Venta Mala")</f>
        <v>Venta Mala</v>
      </c>
    </row>
    <row r="4119" spans="1:30" x14ac:dyDescent="0.25">
      <c r="A4119" s="26">
        <v>1618026</v>
      </c>
      <c r="B4119" s="10">
        <v>42451</v>
      </c>
      <c r="C4119" s="11" t="s">
        <v>922</v>
      </c>
      <c r="D4119" s="11" t="s">
        <v>152</v>
      </c>
      <c r="E4119" s="11" t="s">
        <v>4</v>
      </c>
      <c r="F4119" s="11" t="s">
        <v>5</v>
      </c>
      <c r="G4119" s="11" t="s">
        <v>1009</v>
      </c>
      <c r="H4119" s="11" t="s">
        <v>39</v>
      </c>
      <c r="I4119" s="11" t="s">
        <v>1015</v>
      </c>
      <c r="J4119" s="11" t="s">
        <v>1054</v>
      </c>
      <c r="K4119" s="11" t="s">
        <v>1261</v>
      </c>
      <c r="L4119" s="11" t="s">
        <v>1266</v>
      </c>
      <c r="M4119" s="11" t="s">
        <v>1272</v>
      </c>
      <c r="N4119" s="10">
        <v>42452</v>
      </c>
      <c r="O4119" s="12">
        <v>71</v>
      </c>
      <c r="P4119" s="12">
        <v>114</v>
      </c>
      <c r="Q4119" s="12">
        <v>43</v>
      </c>
      <c r="R4119" s="11">
        <v>49</v>
      </c>
      <c r="S4119" s="12">
        <v>5586</v>
      </c>
      <c r="T4119" s="13">
        <v>0.08</v>
      </c>
      <c r="U4119" s="12">
        <v>446.88</v>
      </c>
      <c r="V4119" s="12">
        <v>5139.12</v>
      </c>
      <c r="W4119" s="12">
        <v>70</v>
      </c>
      <c r="X4119" s="12">
        <v>658</v>
      </c>
      <c r="Y4119" s="14">
        <f>+DAY('TABLA PRINCIPAL'!$B4119)</f>
        <v>22</v>
      </c>
      <c r="Z4119" s="14">
        <f>+MONTH('TABLA PRINCIPAL'!$B4119)</f>
        <v>3</v>
      </c>
      <c r="AA4119" s="14">
        <f>+YEAR('TABLA PRINCIPAL'!$B4119)</f>
        <v>2016</v>
      </c>
      <c r="AB4119" s="22" t="str">
        <f>+IF(Ventas_Oficina[[#This Row],[Total del pedido]]&gt;=100000,"SI","NO")</f>
        <v>NO</v>
      </c>
      <c r="AC4119" s="22" t="str">
        <f>+_xlfn.XLOOKUP(Ventas_Oficina[[#This Row],[Nº de artículo]],AUXILIAR!A4117:A9039,AUXILIAR!D4117:D9039,"Error",0)</f>
        <v>No enviado a tiempo</v>
      </c>
      <c r="AD4119" s="22" t="str">
        <f>+IF(AND(Ventas_Oficina[[#This Row],[Total]]&gt;75000,Ventas_Oficina[[#This Row],[Envio a tiempo]]="Enviado a tiempo"),"Buena Venta","Venta Mala")</f>
        <v>Venta Mala</v>
      </c>
    </row>
    <row r="4120" spans="1:30" x14ac:dyDescent="0.25">
      <c r="A4120" s="25">
        <v>1618026</v>
      </c>
      <c r="B4120" s="5">
        <v>42536</v>
      </c>
      <c r="C4120" s="6" t="s">
        <v>230</v>
      </c>
      <c r="D4120" s="6" t="s">
        <v>177</v>
      </c>
      <c r="E4120" s="6" t="s">
        <v>4</v>
      </c>
      <c r="F4120" s="6" t="s">
        <v>5</v>
      </c>
      <c r="G4120" s="6" t="s">
        <v>1009</v>
      </c>
      <c r="H4120" s="6" t="s">
        <v>6</v>
      </c>
      <c r="I4120" s="6" t="s">
        <v>1016</v>
      </c>
      <c r="J4120" s="6" t="s">
        <v>1030</v>
      </c>
      <c r="K4120" s="6" t="s">
        <v>1262</v>
      </c>
      <c r="L4120" s="6" t="s">
        <v>1265</v>
      </c>
      <c r="M4120" s="6" t="s">
        <v>1272</v>
      </c>
      <c r="N4120" s="5">
        <v>42538</v>
      </c>
      <c r="O4120" s="7">
        <v>90</v>
      </c>
      <c r="P4120" s="7">
        <v>210</v>
      </c>
      <c r="Q4120" s="7">
        <v>120</v>
      </c>
      <c r="R4120" s="6">
        <v>7</v>
      </c>
      <c r="S4120" s="7">
        <v>1470</v>
      </c>
      <c r="T4120" s="8">
        <v>0.04</v>
      </c>
      <c r="U4120" s="7">
        <v>58.800000000000004</v>
      </c>
      <c r="V4120" s="7">
        <v>1411.2</v>
      </c>
      <c r="W4120" s="7">
        <v>70</v>
      </c>
      <c r="X4120" s="7">
        <v>6059</v>
      </c>
      <c r="Y4120" s="9">
        <f>+DAY('TABLA PRINCIPAL'!$B4120)</f>
        <v>15</v>
      </c>
      <c r="Z4120" s="9">
        <f>+MONTH('TABLA PRINCIPAL'!$B4120)</f>
        <v>6</v>
      </c>
      <c r="AA4120" s="9">
        <f>+YEAR('TABLA PRINCIPAL'!$B4120)</f>
        <v>2016</v>
      </c>
      <c r="AB4120" s="22" t="str">
        <f>+IF(Ventas_Oficina[[#This Row],[Total del pedido]]&gt;=100000,"SI","NO")</f>
        <v>NO</v>
      </c>
      <c r="AC4120" s="22" t="str">
        <f>+_xlfn.XLOOKUP(Ventas_Oficina[[#This Row],[Nº de artículo]],AUXILIAR!A4118:A9040,AUXILIAR!D4118:D9040,"Error",0)</f>
        <v>No enviado a tiempo</v>
      </c>
      <c r="AD4120" s="22" t="str">
        <f>+IF(AND(Ventas_Oficina[[#This Row],[Total]]&gt;75000,Ventas_Oficina[[#This Row],[Envio a tiempo]]="Enviado a tiempo"),"Buena Venta","Venta Mala")</f>
        <v>Venta Mala</v>
      </c>
    </row>
    <row r="4121" spans="1:30" x14ac:dyDescent="0.25">
      <c r="A4121" s="26">
        <v>1618026</v>
      </c>
      <c r="B4121" s="10">
        <v>42458</v>
      </c>
      <c r="C4121" s="11" t="s">
        <v>818</v>
      </c>
      <c r="D4121" s="11" t="s">
        <v>923</v>
      </c>
      <c r="E4121" s="11" t="s">
        <v>12</v>
      </c>
      <c r="F4121" s="11" t="s">
        <v>13</v>
      </c>
      <c r="G4121" s="11" t="s">
        <v>1010</v>
      </c>
      <c r="H4121" s="11" t="s">
        <v>42</v>
      </c>
      <c r="I4121" s="11" t="s">
        <v>1016</v>
      </c>
      <c r="J4121" s="11" t="s">
        <v>1055</v>
      </c>
      <c r="K4121" s="11" t="s">
        <v>1261</v>
      </c>
      <c r="L4121" s="11" t="s">
        <v>1265</v>
      </c>
      <c r="M4121" s="11" t="s">
        <v>1273</v>
      </c>
      <c r="N4121" s="10">
        <v>42460</v>
      </c>
      <c r="O4121" s="12">
        <v>250</v>
      </c>
      <c r="P4121" s="12">
        <v>568</v>
      </c>
      <c r="Q4121" s="12">
        <v>318</v>
      </c>
      <c r="R4121" s="11">
        <v>21</v>
      </c>
      <c r="S4121" s="12">
        <v>11928</v>
      </c>
      <c r="T4121" s="13">
        <v>0.01</v>
      </c>
      <c r="U4121" s="12">
        <v>119.28</v>
      </c>
      <c r="V4121" s="12">
        <v>11808.72</v>
      </c>
      <c r="W4121" s="12">
        <v>360</v>
      </c>
      <c r="X4121" s="12">
        <v>22329</v>
      </c>
      <c r="Y4121" s="14">
        <f>+DAY('TABLA PRINCIPAL'!$B4121)</f>
        <v>29</v>
      </c>
      <c r="Z4121" s="14">
        <f>+MONTH('TABLA PRINCIPAL'!$B4121)</f>
        <v>3</v>
      </c>
      <c r="AA4121" s="14">
        <f>+YEAR('TABLA PRINCIPAL'!$B4121)</f>
        <v>2016</v>
      </c>
      <c r="AB4121" s="22" t="str">
        <f>+IF(Ventas_Oficina[[#This Row],[Total del pedido]]&gt;=100000,"SI","NO")</f>
        <v>NO</v>
      </c>
      <c r="AC4121" s="22" t="str">
        <f>+_xlfn.XLOOKUP(Ventas_Oficina[[#This Row],[Nº de artículo]],AUXILIAR!A4119:A9041,AUXILIAR!D4119:D9041,"Error",0)</f>
        <v>Enviado a tiempo</v>
      </c>
      <c r="AD4121" s="22" t="str">
        <f>+IF(AND(Ventas_Oficina[[#This Row],[Total]]&gt;75000,Ventas_Oficina[[#This Row],[Envio a tiempo]]="Enviado a tiempo"),"Buena Venta","Venta Mala")</f>
        <v>Venta Mala</v>
      </c>
    </row>
    <row r="4122" spans="1:30" x14ac:dyDescent="0.25">
      <c r="A4122" s="25">
        <v>1618026</v>
      </c>
      <c r="B4122" s="5">
        <v>42546</v>
      </c>
      <c r="C4122" s="6" t="s">
        <v>167</v>
      </c>
      <c r="D4122" s="6" t="s">
        <v>137</v>
      </c>
      <c r="E4122" s="6" t="s">
        <v>4</v>
      </c>
      <c r="F4122" s="6" t="s">
        <v>5</v>
      </c>
      <c r="G4122" s="6" t="s">
        <v>1010</v>
      </c>
      <c r="H4122" s="6" t="s">
        <v>6</v>
      </c>
      <c r="I4122" s="6" t="s">
        <v>1013</v>
      </c>
      <c r="J4122" s="6" t="s">
        <v>1058</v>
      </c>
      <c r="K4122" s="6" t="s">
        <v>1261</v>
      </c>
      <c r="L4122" s="6" t="s">
        <v>1265</v>
      </c>
      <c r="M4122" s="6" t="s">
        <v>1272</v>
      </c>
      <c r="N4122" s="5">
        <v>42548</v>
      </c>
      <c r="O4122" s="7">
        <v>87</v>
      </c>
      <c r="P4122" s="7">
        <v>181</v>
      </c>
      <c r="Q4122" s="7">
        <v>94</v>
      </c>
      <c r="R4122" s="6">
        <v>12</v>
      </c>
      <c r="S4122" s="7">
        <v>2172</v>
      </c>
      <c r="T4122" s="8">
        <v>0.04</v>
      </c>
      <c r="U4122" s="7">
        <v>86.88</v>
      </c>
      <c r="V4122" s="7">
        <v>2085.12</v>
      </c>
      <c r="W4122" s="7">
        <v>75</v>
      </c>
      <c r="X4122" s="7">
        <v>2259</v>
      </c>
      <c r="Y4122" s="9">
        <f>+DAY('TABLA PRINCIPAL'!$B4122)</f>
        <v>25</v>
      </c>
      <c r="Z4122" s="9">
        <f>+MONTH('TABLA PRINCIPAL'!$B4122)</f>
        <v>6</v>
      </c>
      <c r="AA4122" s="9">
        <f>+YEAR('TABLA PRINCIPAL'!$B4122)</f>
        <v>2016</v>
      </c>
      <c r="AB4122" s="22" t="str">
        <f>+IF(Ventas_Oficina[[#This Row],[Total del pedido]]&gt;=100000,"SI","NO")</f>
        <v>NO</v>
      </c>
      <c r="AC4122" s="22" t="str">
        <f>+_xlfn.XLOOKUP(Ventas_Oficina[[#This Row],[Nº de artículo]],AUXILIAR!A4120:A9042,AUXILIAR!D4120:D9042,"Error",0)</f>
        <v>Enviado a tiempo</v>
      </c>
      <c r="AD4122" s="22" t="str">
        <f>+IF(AND(Ventas_Oficina[[#This Row],[Total]]&gt;75000,Ventas_Oficina[[#This Row],[Envio a tiempo]]="Enviado a tiempo"),"Buena Venta","Venta Mala")</f>
        <v>Venta Mala</v>
      </c>
    </row>
    <row r="4123" spans="1:30" x14ac:dyDescent="0.25">
      <c r="A4123" s="26">
        <v>1618026</v>
      </c>
      <c r="B4123" s="10">
        <v>42512</v>
      </c>
      <c r="C4123" s="11" t="s">
        <v>136</v>
      </c>
      <c r="D4123" s="11" t="s">
        <v>137</v>
      </c>
      <c r="E4123" s="11" t="s">
        <v>4</v>
      </c>
      <c r="F4123" s="11" t="s">
        <v>5</v>
      </c>
      <c r="G4123" s="11" t="s">
        <v>1008</v>
      </c>
      <c r="H4123" s="11" t="s">
        <v>6</v>
      </c>
      <c r="I4123" s="11" t="s">
        <v>1016</v>
      </c>
      <c r="J4123" s="11" t="s">
        <v>1047</v>
      </c>
      <c r="K4123" s="11" t="s">
        <v>1261</v>
      </c>
      <c r="L4123" s="11" t="s">
        <v>1265</v>
      </c>
      <c r="M4123" s="11" t="s">
        <v>1272</v>
      </c>
      <c r="N4123" s="10">
        <v>42514</v>
      </c>
      <c r="O4123" s="12">
        <v>2156</v>
      </c>
      <c r="P4123" s="12">
        <v>3594</v>
      </c>
      <c r="Q4123" s="12">
        <v>1438</v>
      </c>
      <c r="R4123" s="11">
        <v>4</v>
      </c>
      <c r="S4123" s="12">
        <v>14376</v>
      </c>
      <c r="T4123" s="13">
        <v>0.05</v>
      </c>
      <c r="U4123" s="12">
        <v>718.80000000000007</v>
      </c>
      <c r="V4123" s="12">
        <v>13657.2</v>
      </c>
      <c r="W4123" s="12">
        <v>666</v>
      </c>
      <c r="X4123" s="12">
        <v>105237</v>
      </c>
      <c r="Y4123" s="14">
        <f>+DAY('TABLA PRINCIPAL'!$B4123)</f>
        <v>22</v>
      </c>
      <c r="Z4123" s="14">
        <f>+MONTH('TABLA PRINCIPAL'!$B4123)</f>
        <v>5</v>
      </c>
      <c r="AA4123" s="14">
        <f>+YEAR('TABLA PRINCIPAL'!$B4123)</f>
        <v>2016</v>
      </c>
      <c r="AB4123" s="22" t="str">
        <f>+IF(Ventas_Oficina[[#This Row],[Total del pedido]]&gt;=100000,"SI","NO")</f>
        <v>NO</v>
      </c>
      <c r="AC4123" s="22" t="str">
        <f>+_xlfn.XLOOKUP(Ventas_Oficina[[#This Row],[Nº de artículo]],AUXILIAR!A4121:A9043,AUXILIAR!D4121:D9043,"Error",0)</f>
        <v>Enviado a tiempo</v>
      </c>
      <c r="AD4123" s="22" t="str">
        <f>+IF(AND(Ventas_Oficina[[#This Row],[Total]]&gt;75000,Ventas_Oficina[[#This Row],[Envio a tiempo]]="Enviado a tiempo"),"Buena Venta","Venta Mala")</f>
        <v>Buena Venta</v>
      </c>
    </row>
    <row r="4124" spans="1:30" x14ac:dyDescent="0.25">
      <c r="A4124" s="25">
        <v>1618026</v>
      </c>
      <c r="B4124" s="5">
        <v>42535</v>
      </c>
      <c r="C4124" s="6" t="s">
        <v>420</v>
      </c>
      <c r="D4124" s="6" t="s">
        <v>36</v>
      </c>
      <c r="E4124" s="6" t="s">
        <v>12</v>
      </c>
      <c r="F4124" s="6" t="s">
        <v>13</v>
      </c>
      <c r="G4124" s="6" t="s">
        <v>1007</v>
      </c>
      <c r="H4124" s="6" t="s">
        <v>14</v>
      </c>
      <c r="I4124" s="6" t="s">
        <v>1013</v>
      </c>
      <c r="J4124" s="6" t="s">
        <v>1043</v>
      </c>
      <c r="K4124" s="6" t="s">
        <v>1261</v>
      </c>
      <c r="L4124" s="6" t="s">
        <v>1265</v>
      </c>
      <c r="M4124" s="6" t="s">
        <v>1272</v>
      </c>
      <c r="N4124" s="5">
        <v>42539</v>
      </c>
      <c r="O4124" s="7">
        <v>6059</v>
      </c>
      <c r="P4124" s="7">
        <v>10098</v>
      </c>
      <c r="Q4124" s="7">
        <v>4039</v>
      </c>
      <c r="R4124" s="6">
        <v>22</v>
      </c>
      <c r="S4124" s="7">
        <v>222156</v>
      </c>
      <c r="T4124" s="8">
        <v>7.0000000000000007E-2</v>
      </c>
      <c r="U4124" s="7">
        <v>15550.920000000002</v>
      </c>
      <c r="V4124" s="7">
        <v>206605.08</v>
      </c>
      <c r="W4124" s="7">
        <v>718</v>
      </c>
      <c r="X4124" s="7">
        <v>23499</v>
      </c>
      <c r="Y4124" s="9">
        <f>+DAY('TABLA PRINCIPAL'!$B4124)</f>
        <v>14</v>
      </c>
      <c r="Z4124" s="9">
        <f>+MONTH('TABLA PRINCIPAL'!$B4124)</f>
        <v>6</v>
      </c>
      <c r="AA4124" s="9">
        <f>+YEAR('TABLA PRINCIPAL'!$B4124)</f>
        <v>2016</v>
      </c>
      <c r="AB4124" s="22" t="str">
        <f>+IF(Ventas_Oficina[[#This Row],[Total del pedido]]&gt;=100000,"SI","NO")</f>
        <v>SI</v>
      </c>
      <c r="AC4124" s="22" t="str">
        <f>+_xlfn.XLOOKUP(Ventas_Oficina[[#This Row],[Nº de artículo]],AUXILIAR!A4122:A9044,AUXILIAR!D4122:D9044,"Error",0)</f>
        <v>Enviado a tiempo</v>
      </c>
      <c r="AD4124" s="22" t="str">
        <f>+IF(AND(Ventas_Oficina[[#This Row],[Total]]&gt;75000,Ventas_Oficina[[#This Row],[Envio a tiempo]]="Enviado a tiempo"),"Buena Venta","Venta Mala")</f>
        <v>Venta Mala</v>
      </c>
    </row>
    <row r="4125" spans="1:30" x14ac:dyDescent="0.25">
      <c r="A4125" s="26">
        <v>1618391</v>
      </c>
      <c r="B4125" s="10">
        <v>42593</v>
      </c>
      <c r="C4125" s="11" t="s">
        <v>365</v>
      </c>
      <c r="D4125" s="11" t="s">
        <v>265</v>
      </c>
      <c r="E4125" s="11" t="s">
        <v>4</v>
      </c>
      <c r="F4125" s="11" t="s">
        <v>5</v>
      </c>
      <c r="G4125" s="11" t="s">
        <v>1010</v>
      </c>
      <c r="H4125" s="11" t="s">
        <v>53</v>
      </c>
      <c r="I4125" s="11" t="s">
        <v>1013</v>
      </c>
      <c r="J4125" s="11" t="s">
        <v>1048</v>
      </c>
      <c r="K4125" s="11" t="s">
        <v>1261</v>
      </c>
      <c r="L4125" s="11" t="s">
        <v>1267</v>
      </c>
      <c r="M4125" s="11" t="s">
        <v>1272</v>
      </c>
      <c r="N4125" s="10">
        <v>42595</v>
      </c>
      <c r="O4125" s="12">
        <v>298</v>
      </c>
      <c r="P4125" s="12">
        <v>584</v>
      </c>
      <c r="Q4125" s="12">
        <v>286</v>
      </c>
      <c r="R4125" s="11">
        <v>23</v>
      </c>
      <c r="S4125" s="12">
        <v>13432</v>
      </c>
      <c r="T4125" s="13">
        <v>0.05</v>
      </c>
      <c r="U4125" s="12">
        <v>671.6</v>
      </c>
      <c r="V4125" s="12">
        <v>12760.4</v>
      </c>
      <c r="W4125" s="12">
        <v>83</v>
      </c>
      <c r="X4125" s="12">
        <v>114068</v>
      </c>
      <c r="Y4125" s="14">
        <f>+DAY('TABLA PRINCIPAL'!$B4125)</f>
        <v>11</v>
      </c>
      <c r="Z4125" s="14">
        <f>+MONTH('TABLA PRINCIPAL'!$B4125)</f>
        <v>8</v>
      </c>
      <c r="AA4125" s="14">
        <f>+YEAR('TABLA PRINCIPAL'!$B4125)</f>
        <v>2016</v>
      </c>
      <c r="AB4125" s="22" t="str">
        <f>+IF(Ventas_Oficina[[#This Row],[Total del pedido]]&gt;=100000,"SI","NO")</f>
        <v>NO</v>
      </c>
      <c r="AC4125" s="22" t="str">
        <f>+_xlfn.XLOOKUP(Ventas_Oficina[[#This Row],[Nº de artículo]],AUXILIAR!A4123:A9045,AUXILIAR!D4123:D9045,"Error",0)</f>
        <v>Enviado a tiempo</v>
      </c>
      <c r="AD4125" s="22" t="str">
        <f>+IF(AND(Ventas_Oficina[[#This Row],[Total]]&gt;75000,Ventas_Oficina[[#This Row],[Envio a tiempo]]="Enviado a tiempo"),"Buena Venta","Venta Mala")</f>
        <v>Buena Venta</v>
      </c>
    </row>
    <row r="4126" spans="1:30" x14ac:dyDescent="0.25">
      <c r="A4126" s="25">
        <v>1618391</v>
      </c>
      <c r="B4126" s="5">
        <v>42259</v>
      </c>
      <c r="C4126" s="6" t="s">
        <v>440</v>
      </c>
      <c r="D4126" s="6" t="s">
        <v>268</v>
      </c>
      <c r="E4126" s="6" t="s">
        <v>4</v>
      </c>
      <c r="F4126" s="6" t="s">
        <v>5</v>
      </c>
      <c r="G4126" s="6" t="s">
        <v>1008</v>
      </c>
      <c r="H4126" s="6" t="s">
        <v>121</v>
      </c>
      <c r="I4126" s="6" t="s">
        <v>1012</v>
      </c>
      <c r="J4126" s="6" t="s">
        <v>1072</v>
      </c>
      <c r="K4126" s="6" t="s">
        <v>1261</v>
      </c>
      <c r="L4126" s="6" t="s">
        <v>1267</v>
      </c>
      <c r="M4126" s="6" t="s">
        <v>1272</v>
      </c>
      <c r="N4126" s="5">
        <v>42264</v>
      </c>
      <c r="O4126" s="7">
        <v>194</v>
      </c>
      <c r="P4126" s="7">
        <v>308</v>
      </c>
      <c r="Q4126" s="7">
        <v>114</v>
      </c>
      <c r="R4126" s="6">
        <v>23</v>
      </c>
      <c r="S4126" s="7">
        <v>7084</v>
      </c>
      <c r="T4126" s="8">
        <v>7.0000000000000007E-2</v>
      </c>
      <c r="U4126" s="7">
        <v>495.88000000000005</v>
      </c>
      <c r="V4126" s="7">
        <v>6588.12</v>
      </c>
      <c r="W4126" s="7">
        <v>99</v>
      </c>
      <c r="X4126" s="7">
        <v>1193</v>
      </c>
      <c r="Y4126" s="9">
        <f>+DAY('TABLA PRINCIPAL'!$B4126)</f>
        <v>12</v>
      </c>
      <c r="Z4126" s="9">
        <f>+MONTH('TABLA PRINCIPAL'!$B4126)</f>
        <v>9</v>
      </c>
      <c r="AA4126" s="9">
        <f>+YEAR('TABLA PRINCIPAL'!$B4126)</f>
        <v>2015</v>
      </c>
      <c r="AB4126" s="22" t="str">
        <f>+IF(Ventas_Oficina[[#This Row],[Total del pedido]]&gt;=100000,"SI","NO")</f>
        <v>NO</v>
      </c>
      <c r="AC4126" s="22" t="str">
        <f>+_xlfn.XLOOKUP(Ventas_Oficina[[#This Row],[Nº de artículo]],AUXILIAR!A4124:A9046,AUXILIAR!D4124:D9046,"Error",0)</f>
        <v>Enviado a tiempo</v>
      </c>
      <c r="AD4126" s="22" t="str">
        <f>+IF(AND(Ventas_Oficina[[#This Row],[Total]]&gt;75000,Ventas_Oficina[[#This Row],[Envio a tiempo]]="Enviado a tiempo"),"Buena Venta","Venta Mala")</f>
        <v>Venta Mala</v>
      </c>
    </row>
    <row r="4127" spans="1:30" x14ac:dyDescent="0.25">
      <c r="A4127" s="26">
        <v>1618756</v>
      </c>
      <c r="B4127" s="10">
        <v>41618</v>
      </c>
      <c r="C4127" s="11" t="s">
        <v>75</v>
      </c>
      <c r="D4127" s="11" t="s">
        <v>76</v>
      </c>
      <c r="E4127" s="11" t="s">
        <v>4</v>
      </c>
      <c r="F4127" s="11" t="s">
        <v>5</v>
      </c>
      <c r="G4127" s="11" t="s">
        <v>1010</v>
      </c>
      <c r="H4127" s="11" t="s">
        <v>17</v>
      </c>
      <c r="I4127" s="11" t="s">
        <v>1013</v>
      </c>
      <c r="J4127" s="11" t="s">
        <v>1018</v>
      </c>
      <c r="K4127" s="11" t="s">
        <v>1261</v>
      </c>
      <c r="L4127" s="11" t="s">
        <v>1265</v>
      </c>
      <c r="M4127" s="11" t="s">
        <v>1273</v>
      </c>
      <c r="N4127" s="10">
        <v>41620</v>
      </c>
      <c r="O4127" s="12">
        <v>15650</v>
      </c>
      <c r="P4127" s="12">
        <v>30097</v>
      </c>
      <c r="Q4127" s="12">
        <v>14447</v>
      </c>
      <c r="R4127" s="11">
        <v>28</v>
      </c>
      <c r="S4127" s="12">
        <v>842716</v>
      </c>
      <c r="T4127" s="13">
        <v>0.03</v>
      </c>
      <c r="U4127" s="12">
        <v>25281.48</v>
      </c>
      <c r="V4127" s="12">
        <v>817434.52</v>
      </c>
      <c r="W4127" s="12">
        <v>718</v>
      </c>
      <c r="X4127" s="12">
        <v>531455</v>
      </c>
      <c r="Y4127" s="14">
        <f>+DAY('TABLA PRINCIPAL'!$B4127)</f>
        <v>10</v>
      </c>
      <c r="Z4127" s="14">
        <f>+MONTH('TABLA PRINCIPAL'!$B4127)</f>
        <v>12</v>
      </c>
      <c r="AA4127" s="14">
        <f>+YEAR('TABLA PRINCIPAL'!$B4127)</f>
        <v>2013</v>
      </c>
      <c r="AB4127" s="22" t="str">
        <f>+IF(Ventas_Oficina[[#This Row],[Total del pedido]]&gt;=100000,"SI","NO")</f>
        <v>SI</v>
      </c>
      <c r="AC4127" s="22" t="str">
        <f>+_xlfn.XLOOKUP(Ventas_Oficina[[#This Row],[Nº de artículo]],AUXILIAR!A4125:A9047,AUXILIAR!D4125:D9047,"Error",0)</f>
        <v>Enviado a tiempo</v>
      </c>
      <c r="AD4127" s="22" t="str">
        <f>+IF(AND(Ventas_Oficina[[#This Row],[Total]]&gt;75000,Ventas_Oficina[[#This Row],[Envio a tiempo]]="Enviado a tiempo"),"Buena Venta","Venta Mala")</f>
        <v>Buena Venta</v>
      </c>
    </row>
    <row r="4128" spans="1:30" x14ac:dyDescent="0.25">
      <c r="A4128" s="25">
        <v>1618756</v>
      </c>
      <c r="B4128" s="5">
        <v>42568</v>
      </c>
      <c r="C4128" s="6" t="s">
        <v>331</v>
      </c>
      <c r="D4128" s="6" t="s">
        <v>46</v>
      </c>
      <c r="E4128" s="6" t="s">
        <v>4</v>
      </c>
      <c r="F4128" s="6" t="s">
        <v>5</v>
      </c>
      <c r="G4128" s="6" t="s">
        <v>1008</v>
      </c>
      <c r="H4128" s="6" t="s">
        <v>9</v>
      </c>
      <c r="I4128" s="6" t="s">
        <v>1013</v>
      </c>
      <c r="J4128" s="6" t="s">
        <v>1055</v>
      </c>
      <c r="K4128" s="6" t="s">
        <v>1261</v>
      </c>
      <c r="L4128" s="6" t="s">
        <v>1265</v>
      </c>
      <c r="M4128" s="6" t="s">
        <v>1272</v>
      </c>
      <c r="N4128" s="5">
        <v>42569</v>
      </c>
      <c r="O4128" s="7">
        <v>250</v>
      </c>
      <c r="P4128" s="7">
        <v>568</v>
      </c>
      <c r="Q4128" s="7">
        <v>318</v>
      </c>
      <c r="R4128" s="6">
        <v>1</v>
      </c>
      <c r="S4128" s="7">
        <v>568</v>
      </c>
      <c r="T4128" s="8">
        <v>0</v>
      </c>
      <c r="U4128" s="7">
        <v>0</v>
      </c>
      <c r="V4128" s="7">
        <v>568</v>
      </c>
      <c r="W4128" s="7">
        <v>360</v>
      </c>
      <c r="X4128" s="7">
        <v>11236</v>
      </c>
      <c r="Y4128" s="9">
        <f>+DAY('TABLA PRINCIPAL'!$B4128)</f>
        <v>17</v>
      </c>
      <c r="Z4128" s="9">
        <f>+MONTH('TABLA PRINCIPAL'!$B4128)</f>
        <v>7</v>
      </c>
      <c r="AA4128" s="9">
        <f>+YEAR('TABLA PRINCIPAL'!$B4128)</f>
        <v>2016</v>
      </c>
      <c r="AB4128" s="22" t="str">
        <f>+IF(Ventas_Oficina[[#This Row],[Total del pedido]]&gt;=100000,"SI","NO")</f>
        <v>NO</v>
      </c>
      <c r="AC4128" s="22" t="str">
        <f>+_xlfn.XLOOKUP(Ventas_Oficina[[#This Row],[Nº de artículo]],AUXILIAR!A4126:A9048,AUXILIAR!D4126:D9048,"Error",0)</f>
        <v>Enviado a tiempo</v>
      </c>
      <c r="AD4128" s="22" t="str">
        <f>+IF(AND(Ventas_Oficina[[#This Row],[Total]]&gt;75000,Ventas_Oficina[[#This Row],[Envio a tiempo]]="Enviado a tiempo"),"Buena Venta","Venta Mala")</f>
        <v>Venta Mala</v>
      </c>
    </row>
    <row r="4129" spans="1:30" x14ac:dyDescent="0.25">
      <c r="A4129" s="26">
        <v>1618756</v>
      </c>
      <c r="B4129" s="10">
        <v>42721</v>
      </c>
      <c r="C4129" s="11" t="s">
        <v>924</v>
      </c>
      <c r="D4129" s="11" t="s">
        <v>209</v>
      </c>
      <c r="E4129" s="11" t="s">
        <v>4</v>
      </c>
      <c r="F4129" s="11" t="s">
        <v>5</v>
      </c>
      <c r="G4129" s="11" t="s">
        <v>1010</v>
      </c>
      <c r="H4129" s="11" t="s">
        <v>6</v>
      </c>
      <c r="I4129" s="11" t="s">
        <v>1014</v>
      </c>
      <c r="J4129" s="11" t="s">
        <v>1146</v>
      </c>
      <c r="K4129" s="11" t="s">
        <v>1261</v>
      </c>
      <c r="L4129" s="11" t="s">
        <v>1265</v>
      </c>
      <c r="M4129" s="11" t="s">
        <v>1272</v>
      </c>
      <c r="N4129" s="10">
        <v>42723</v>
      </c>
      <c r="O4129" s="12">
        <v>176</v>
      </c>
      <c r="P4129" s="12">
        <v>294</v>
      </c>
      <c r="Q4129" s="12">
        <v>118</v>
      </c>
      <c r="R4129" s="11">
        <v>8</v>
      </c>
      <c r="S4129" s="12">
        <v>2352</v>
      </c>
      <c r="T4129" s="13">
        <v>0.01</v>
      </c>
      <c r="U4129" s="12">
        <v>23.52</v>
      </c>
      <c r="V4129" s="12">
        <v>2328.48</v>
      </c>
      <c r="W4129" s="12">
        <v>81</v>
      </c>
      <c r="X4129" s="12">
        <v>10882</v>
      </c>
      <c r="Y4129" s="14">
        <f>+DAY('TABLA PRINCIPAL'!$B4129)</f>
        <v>17</v>
      </c>
      <c r="Z4129" s="14">
        <f>+MONTH('TABLA PRINCIPAL'!$B4129)</f>
        <v>12</v>
      </c>
      <c r="AA4129" s="14">
        <f>+YEAR('TABLA PRINCIPAL'!$B4129)</f>
        <v>2016</v>
      </c>
      <c r="AB4129" s="22" t="str">
        <f>+IF(Ventas_Oficina[[#This Row],[Total del pedido]]&gt;=100000,"SI","NO")</f>
        <v>NO</v>
      </c>
      <c r="AC4129" s="22" t="str">
        <f>+_xlfn.XLOOKUP(Ventas_Oficina[[#This Row],[Nº de artículo]],AUXILIAR!A4127:A9049,AUXILIAR!D4127:D9049,"Error",0)</f>
        <v>No enviado a tiempo</v>
      </c>
      <c r="AD4129" s="22" t="str">
        <f>+IF(AND(Ventas_Oficina[[#This Row],[Total]]&gt;75000,Ventas_Oficina[[#This Row],[Envio a tiempo]]="Enviado a tiempo"),"Buena Venta","Venta Mala")</f>
        <v>Venta Mala</v>
      </c>
    </row>
    <row r="4130" spans="1:30" x14ac:dyDescent="0.25">
      <c r="A4130" s="25">
        <v>1618756</v>
      </c>
      <c r="B4130" s="5">
        <v>42694</v>
      </c>
      <c r="C4130" s="6" t="s">
        <v>282</v>
      </c>
      <c r="D4130" s="6" t="s">
        <v>133</v>
      </c>
      <c r="E4130" s="6" t="s">
        <v>12</v>
      </c>
      <c r="F4130" s="6" t="s">
        <v>13</v>
      </c>
      <c r="G4130" s="6" t="s">
        <v>1008</v>
      </c>
      <c r="H4130" s="6" t="s">
        <v>42</v>
      </c>
      <c r="I4130" s="6" t="s">
        <v>1015</v>
      </c>
      <c r="J4130" s="6" t="s">
        <v>1104</v>
      </c>
      <c r="K4130" s="6" t="s">
        <v>1263</v>
      </c>
      <c r="L4130" s="6" t="s">
        <v>1266</v>
      </c>
      <c r="M4130" s="6" t="s">
        <v>1272</v>
      </c>
      <c r="N4130" s="5">
        <v>42695</v>
      </c>
      <c r="O4130" s="7">
        <v>131</v>
      </c>
      <c r="P4130" s="7">
        <v>284</v>
      </c>
      <c r="Q4130" s="7">
        <v>153</v>
      </c>
      <c r="R4130" s="6">
        <v>11</v>
      </c>
      <c r="S4130" s="7">
        <v>3124</v>
      </c>
      <c r="T4130" s="8">
        <v>0.06</v>
      </c>
      <c r="U4130" s="7">
        <v>187.44</v>
      </c>
      <c r="V4130" s="7">
        <v>2936.56</v>
      </c>
      <c r="W4130" s="7">
        <v>93</v>
      </c>
      <c r="X4130" s="7">
        <v>6459</v>
      </c>
      <c r="Y4130" s="9">
        <f>+DAY('TABLA PRINCIPAL'!$B4130)</f>
        <v>20</v>
      </c>
      <c r="Z4130" s="9">
        <f>+MONTH('TABLA PRINCIPAL'!$B4130)</f>
        <v>11</v>
      </c>
      <c r="AA4130" s="9">
        <f>+YEAR('TABLA PRINCIPAL'!$B4130)</f>
        <v>2016</v>
      </c>
      <c r="AB4130" s="22" t="str">
        <f>+IF(Ventas_Oficina[[#This Row],[Total del pedido]]&gt;=100000,"SI","NO")</f>
        <v>NO</v>
      </c>
      <c r="AC4130" s="22" t="str">
        <f>+_xlfn.XLOOKUP(Ventas_Oficina[[#This Row],[Nº de artículo]],AUXILIAR!A4128:A9050,AUXILIAR!D4128:D9050,"Error",0)</f>
        <v>Enviado a tiempo</v>
      </c>
      <c r="AD4130" s="22" t="str">
        <f>+IF(AND(Ventas_Oficina[[#This Row],[Total]]&gt;75000,Ventas_Oficina[[#This Row],[Envio a tiempo]]="Enviado a tiempo"),"Buena Venta","Venta Mala")</f>
        <v>Venta Mala</v>
      </c>
    </row>
    <row r="4131" spans="1:30" x14ac:dyDescent="0.25">
      <c r="A4131" s="26">
        <v>1618756</v>
      </c>
      <c r="B4131" s="10">
        <v>42732</v>
      </c>
      <c r="C4131" s="11" t="s">
        <v>502</v>
      </c>
      <c r="D4131" s="11" t="s">
        <v>141</v>
      </c>
      <c r="E4131" s="11" t="s">
        <v>4</v>
      </c>
      <c r="F4131" s="11" t="s">
        <v>5</v>
      </c>
      <c r="G4131" s="11" t="s">
        <v>1009</v>
      </c>
      <c r="H4131" s="11" t="s">
        <v>39</v>
      </c>
      <c r="I4131" s="11" t="s">
        <v>1015</v>
      </c>
      <c r="J4131" s="11" t="s">
        <v>1018</v>
      </c>
      <c r="K4131" s="11" t="s">
        <v>1262</v>
      </c>
      <c r="L4131" s="11" t="s">
        <v>1268</v>
      </c>
      <c r="M4131" s="11" t="s">
        <v>1272</v>
      </c>
      <c r="N4131" s="10">
        <v>42733</v>
      </c>
      <c r="O4131" s="12">
        <v>15650</v>
      </c>
      <c r="P4131" s="12">
        <v>30097</v>
      </c>
      <c r="Q4131" s="12">
        <v>14447</v>
      </c>
      <c r="R4131" s="11">
        <v>27</v>
      </c>
      <c r="S4131" s="12">
        <v>812619</v>
      </c>
      <c r="T4131" s="13">
        <v>0.01</v>
      </c>
      <c r="U4131" s="12">
        <v>8126.1900000000005</v>
      </c>
      <c r="V4131" s="12">
        <v>804492.81</v>
      </c>
      <c r="W4131" s="12">
        <v>718</v>
      </c>
      <c r="X4131" s="12">
        <v>224675</v>
      </c>
      <c r="Y4131" s="14">
        <f>+DAY('TABLA PRINCIPAL'!$B4131)</f>
        <v>28</v>
      </c>
      <c r="Z4131" s="14">
        <f>+MONTH('TABLA PRINCIPAL'!$B4131)</f>
        <v>12</v>
      </c>
      <c r="AA4131" s="14">
        <f>+YEAR('TABLA PRINCIPAL'!$B4131)</f>
        <v>2016</v>
      </c>
      <c r="AB4131" s="22" t="str">
        <f>+IF(Ventas_Oficina[[#This Row],[Total del pedido]]&gt;=100000,"SI","NO")</f>
        <v>SI</v>
      </c>
      <c r="AC4131" s="22" t="str">
        <f>+_xlfn.XLOOKUP(Ventas_Oficina[[#This Row],[Nº de artículo]],AUXILIAR!A4129:A9051,AUXILIAR!D4129:D9051,"Error",0)</f>
        <v>No enviado a tiempo</v>
      </c>
      <c r="AD4131" s="22" t="str">
        <f>+IF(AND(Ventas_Oficina[[#This Row],[Total]]&gt;75000,Ventas_Oficina[[#This Row],[Envio a tiempo]]="Enviado a tiempo"),"Buena Venta","Venta Mala")</f>
        <v>Venta Mala</v>
      </c>
    </row>
    <row r="4132" spans="1:30" x14ac:dyDescent="0.25">
      <c r="A4132" s="26">
        <v>1619122</v>
      </c>
      <c r="B4132" s="10">
        <v>42458</v>
      </c>
      <c r="C4132" s="11" t="s">
        <v>925</v>
      </c>
      <c r="D4132" s="11" t="s">
        <v>26</v>
      </c>
      <c r="E4132" s="11" t="s">
        <v>4</v>
      </c>
      <c r="F4132" s="11" t="s">
        <v>5</v>
      </c>
      <c r="G4132" s="11" t="s">
        <v>1009</v>
      </c>
      <c r="H4132" s="11" t="s">
        <v>27</v>
      </c>
      <c r="I4132" s="11" t="s">
        <v>1013</v>
      </c>
      <c r="J4132" s="11" t="s">
        <v>1049</v>
      </c>
      <c r="K4132" s="11" t="s">
        <v>1262</v>
      </c>
      <c r="L4132" s="11" t="s">
        <v>1265</v>
      </c>
      <c r="M4132" s="11" t="s">
        <v>1273</v>
      </c>
      <c r="N4132" s="10">
        <v>42458</v>
      </c>
      <c r="O4132" s="12">
        <v>184</v>
      </c>
      <c r="P4132" s="12">
        <v>288</v>
      </c>
      <c r="Q4132" s="12">
        <v>104</v>
      </c>
      <c r="R4132" s="11">
        <v>32</v>
      </c>
      <c r="S4132" s="12">
        <v>9216</v>
      </c>
      <c r="T4132" s="13">
        <v>0.01</v>
      </c>
      <c r="U4132" s="12">
        <v>92.16</v>
      </c>
      <c r="V4132" s="12">
        <v>9123.84</v>
      </c>
      <c r="W4132" s="12">
        <v>99</v>
      </c>
      <c r="X4132" s="12">
        <v>2224</v>
      </c>
      <c r="Y4132" s="14">
        <f>+DAY('TABLA PRINCIPAL'!$B4132)</f>
        <v>29</v>
      </c>
      <c r="Z4132" s="14">
        <f>+MONTH('TABLA PRINCIPAL'!$B4132)</f>
        <v>3</v>
      </c>
      <c r="AA4132" s="14">
        <f>+YEAR('TABLA PRINCIPAL'!$B4132)</f>
        <v>2016</v>
      </c>
      <c r="AB4132" s="22" t="str">
        <f>+IF(Ventas_Oficina[[#This Row],[Total del pedido]]&gt;=100000,"SI","NO")</f>
        <v>NO</v>
      </c>
      <c r="AC4132" s="22" t="str">
        <f>+_xlfn.XLOOKUP(Ventas_Oficina[[#This Row],[Nº de artículo]],AUXILIAR!A4131:A9053,AUXILIAR!D4131:D9053,"Error",0)</f>
        <v>No enviado a tiempo</v>
      </c>
      <c r="AD4132" s="22" t="str">
        <f>+IF(AND(Ventas_Oficina[[#This Row],[Total]]&gt;75000,Ventas_Oficina[[#This Row],[Envio a tiempo]]="Enviado a tiempo"),"Buena Venta","Venta Mala")</f>
        <v>Venta Mala</v>
      </c>
    </row>
    <row r="4133" spans="1:30" x14ac:dyDescent="0.25">
      <c r="A4133" s="25">
        <v>1619122</v>
      </c>
      <c r="B4133" s="5">
        <v>42540</v>
      </c>
      <c r="C4133" s="6" t="s">
        <v>811</v>
      </c>
      <c r="D4133" s="6" t="s">
        <v>385</v>
      </c>
      <c r="E4133" s="6" t="s">
        <v>4</v>
      </c>
      <c r="F4133" s="6" t="s">
        <v>5</v>
      </c>
      <c r="G4133" s="6" t="s">
        <v>1010</v>
      </c>
      <c r="H4133" s="6" t="s">
        <v>9</v>
      </c>
      <c r="I4133" s="6" t="s">
        <v>1014</v>
      </c>
      <c r="J4133" s="6" t="s">
        <v>1055</v>
      </c>
      <c r="K4133" s="6" t="s">
        <v>1261</v>
      </c>
      <c r="L4133" s="6" t="s">
        <v>1267</v>
      </c>
      <c r="M4133" s="6" t="s">
        <v>1272</v>
      </c>
      <c r="N4133" s="5">
        <v>42541</v>
      </c>
      <c r="O4133" s="7">
        <v>250</v>
      </c>
      <c r="P4133" s="7">
        <v>568</v>
      </c>
      <c r="Q4133" s="7">
        <v>318</v>
      </c>
      <c r="R4133" s="6">
        <v>38</v>
      </c>
      <c r="S4133" s="7">
        <v>21584</v>
      </c>
      <c r="T4133" s="8">
        <v>0</v>
      </c>
      <c r="U4133" s="7">
        <v>0</v>
      </c>
      <c r="V4133" s="7">
        <v>21584</v>
      </c>
      <c r="W4133" s="7">
        <v>360</v>
      </c>
      <c r="X4133" s="7">
        <v>15236</v>
      </c>
      <c r="Y4133" s="9">
        <f>+DAY('TABLA PRINCIPAL'!$B4133)</f>
        <v>19</v>
      </c>
      <c r="Z4133" s="9">
        <f>+MONTH('TABLA PRINCIPAL'!$B4133)</f>
        <v>6</v>
      </c>
      <c r="AA4133" s="9">
        <f>+YEAR('TABLA PRINCIPAL'!$B4133)</f>
        <v>2016</v>
      </c>
      <c r="AB4133" s="22" t="str">
        <f>+IF(Ventas_Oficina[[#This Row],[Total del pedido]]&gt;=100000,"SI","NO")</f>
        <v>NO</v>
      </c>
      <c r="AC4133" s="22" t="str">
        <f>+_xlfn.XLOOKUP(Ventas_Oficina[[#This Row],[Nº de artículo]],AUXILIAR!A4131:A9054,AUXILIAR!D4131:D9054,"Error",0)</f>
        <v>No enviado a tiempo</v>
      </c>
      <c r="AD4133" s="22" t="str">
        <f>+IF(AND(Ventas_Oficina[[#This Row],[Total]]&gt;75000,Ventas_Oficina[[#This Row],[Envio a tiempo]]="Enviado a tiempo"),"Buena Venta","Venta Mala")</f>
        <v>Venta Mala</v>
      </c>
    </row>
    <row r="4134" spans="1:30" x14ac:dyDescent="0.25">
      <c r="A4134" s="26">
        <v>1619122</v>
      </c>
      <c r="B4134" s="10">
        <v>42267</v>
      </c>
      <c r="C4134" s="11" t="s">
        <v>182</v>
      </c>
      <c r="D4134" s="11" t="s">
        <v>183</v>
      </c>
      <c r="E4134" s="11" t="s">
        <v>4</v>
      </c>
      <c r="F4134" s="11" t="s">
        <v>5</v>
      </c>
      <c r="G4134" s="11" t="s">
        <v>1008</v>
      </c>
      <c r="H4134" s="11" t="s">
        <v>106</v>
      </c>
      <c r="I4134" s="11" t="s">
        <v>1013</v>
      </c>
      <c r="J4134" s="11" t="s">
        <v>1087</v>
      </c>
      <c r="K4134" s="11" t="s">
        <v>1261</v>
      </c>
      <c r="L4134" s="11" t="s">
        <v>1265</v>
      </c>
      <c r="M4134" s="11" t="s">
        <v>1272</v>
      </c>
      <c r="N4134" s="10">
        <v>42025</v>
      </c>
      <c r="O4134" s="12">
        <v>640</v>
      </c>
      <c r="P4134" s="12">
        <v>2910</v>
      </c>
      <c r="Q4134" s="12">
        <v>2270</v>
      </c>
      <c r="R4134" s="11">
        <v>44</v>
      </c>
      <c r="S4134" s="12">
        <v>128040</v>
      </c>
      <c r="T4134" s="13">
        <v>0.09</v>
      </c>
      <c r="U4134" s="12">
        <v>11523.6</v>
      </c>
      <c r="V4134" s="12">
        <v>116516.4</v>
      </c>
      <c r="W4134" s="12">
        <v>400</v>
      </c>
      <c r="X4134" s="12">
        <v>44951</v>
      </c>
      <c r="Y4134" s="14">
        <f>+DAY('TABLA PRINCIPAL'!$B4134)</f>
        <v>20</v>
      </c>
      <c r="Z4134" s="14">
        <f>+MONTH('TABLA PRINCIPAL'!$B4134)</f>
        <v>9</v>
      </c>
      <c r="AA4134" s="14">
        <f>+YEAR('TABLA PRINCIPAL'!$B4134)</f>
        <v>2015</v>
      </c>
      <c r="AB4134" s="22" t="str">
        <f>+IF(Ventas_Oficina[[#This Row],[Total del pedido]]&gt;=100000,"SI","NO")</f>
        <v>SI</v>
      </c>
      <c r="AC4134" s="22" t="str">
        <f>+_xlfn.XLOOKUP(Ventas_Oficina[[#This Row],[Nº de artículo]],AUXILIAR!A4132:A9055,AUXILIAR!D4132:D9055,"Error",0)</f>
        <v>No enviado a tiempo</v>
      </c>
      <c r="AD4134" s="22" t="str">
        <f>+IF(AND(Ventas_Oficina[[#This Row],[Total]]&gt;75000,Ventas_Oficina[[#This Row],[Envio a tiempo]]="Enviado a tiempo"),"Buena Venta","Venta Mala")</f>
        <v>Venta Mala</v>
      </c>
    </row>
    <row r="4135" spans="1:30" x14ac:dyDescent="0.25">
      <c r="A4135" s="25">
        <v>1619487</v>
      </c>
      <c r="B4135" s="5">
        <v>42639</v>
      </c>
      <c r="C4135" s="6" t="s">
        <v>74</v>
      </c>
      <c r="D4135" s="6" t="s">
        <v>3</v>
      </c>
      <c r="E4135" s="6" t="s">
        <v>4</v>
      </c>
      <c r="F4135" s="6" t="s">
        <v>5</v>
      </c>
      <c r="G4135" s="6" t="s">
        <v>1009</v>
      </c>
      <c r="H4135" s="6" t="s">
        <v>6</v>
      </c>
      <c r="I4135" s="6" t="s">
        <v>1014</v>
      </c>
      <c r="J4135" s="6" t="s">
        <v>1043</v>
      </c>
      <c r="K4135" s="6" t="s">
        <v>1261</v>
      </c>
      <c r="L4135" s="6" t="s">
        <v>1265</v>
      </c>
      <c r="M4135" s="6" t="s">
        <v>1272</v>
      </c>
      <c r="N4135" s="5">
        <v>42639</v>
      </c>
      <c r="O4135" s="7">
        <v>6059</v>
      </c>
      <c r="P4135" s="7">
        <v>10098</v>
      </c>
      <c r="Q4135" s="7">
        <v>4039</v>
      </c>
      <c r="R4135" s="6">
        <v>6</v>
      </c>
      <c r="S4135" s="7">
        <v>60588</v>
      </c>
      <c r="T4135" s="8">
        <v>0.09</v>
      </c>
      <c r="U4135" s="7">
        <v>5452.92</v>
      </c>
      <c r="V4135" s="7">
        <v>55135.08</v>
      </c>
      <c r="W4135" s="7">
        <v>718</v>
      </c>
      <c r="X4135" s="7">
        <v>29008</v>
      </c>
      <c r="Y4135" s="9">
        <f>+DAY('TABLA PRINCIPAL'!$B4135)</f>
        <v>26</v>
      </c>
      <c r="Z4135" s="9">
        <f>+MONTH('TABLA PRINCIPAL'!$B4135)</f>
        <v>9</v>
      </c>
      <c r="AA4135" s="9">
        <f>+YEAR('TABLA PRINCIPAL'!$B4135)</f>
        <v>2016</v>
      </c>
      <c r="AB4135" s="22" t="str">
        <f>+IF(Ventas_Oficina[[#This Row],[Total del pedido]]&gt;=100000,"SI","NO")</f>
        <v>NO</v>
      </c>
      <c r="AC4135" s="22" t="str">
        <f>+_xlfn.XLOOKUP(Ventas_Oficina[[#This Row],[Nº de artículo]],AUXILIAR!A4133:A9056,AUXILIAR!D4133:D9056,"Error",0)</f>
        <v>No enviado a tiempo</v>
      </c>
      <c r="AD4135" s="22" t="str">
        <f>+IF(AND(Ventas_Oficina[[#This Row],[Total]]&gt;75000,Ventas_Oficina[[#This Row],[Envio a tiempo]]="Enviado a tiempo"),"Buena Venta","Venta Mala")</f>
        <v>Venta Mala</v>
      </c>
    </row>
    <row r="4136" spans="1:30" x14ac:dyDescent="0.25">
      <c r="A4136" s="26">
        <v>1619487</v>
      </c>
      <c r="B4136" s="10">
        <v>42381</v>
      </c>
      <c r="C4136" s="11" t="s">
        <v>259</v>
      </c>
      <c r="D4136" s="11" t="s">
        <v>260</v>
      </c>
      <c r="E4136" s="11" t="s">
        <v>4</v>
      </c>
      <c r="F4136" s="11" t="s">
        <v>5</v>
      </c>
      <c r="G4136" s="11" t="s">
        <v>1008</v>
      </c>
      <c r="H4136" s="11" t="s">
        <v>121</v>
      </c>
      <c r="I4136" s="11" t="s">
        <v>1015</v>
      </c>
      <c r="J4136" s="11" t="s">
        <v>1147</v>
      </c>
      <c r="K4136" s="11" t="s">
        <v>1261</v>
      </c>
      <c r="L4136" s="11" t="s">
        <v>1267</v>
      </c>
      <c r="M4136" s="11" t="s">
        <v>1272</v>
      </c>
      <c r="N4136" s="10">
        <v>42383</v>
      </c>
      <c r="O4136" s="12">
        <v>340</v>
      </c>
      <c r="P4136" s="12">
        <v>540</v>
      </c>
      <c r="Q4136" s="12">
        <v>200</v>
      </c>
      <c r="R4136" s="11">
        <v>38</v>
      </c>
      <c r="S4136" s="12">
        <v>20520</v>
      </c>
      <c r="T4136" s="13">
        <v>0.02</v>
      </c>
      <c r="U4136" s="12">
        <v>410.40000000000003</v>
      </c>
      <c r="V4136" s="12">
        <v>20109.599999999999</v>
      </c>
      <c r="W4136" s="12">
        <v>778</v>
      </c>
      <c r="X4136" s="12">
        <v>6279</v>
      </c>
      <c r="Y4136" s="14">
        <f>+DAY('TABLA PRINCIPAL'!$B4136)</f>
        <v>12</v>
      </c>
      <c r="Z4136" s="14">
        <f>+MONTH('TABLA PRINCIPAL'!$B4136)</f>
        <v>1</v>
      </c>
      <c r="AA4136" s="14">
        <f>+YEAR('TABLA PRINCIPAL'!$B4136)</f>
        <v>2016</v>
      </c>
      <c r="AB4136" s="22" t="str">
        <f>+IF(Ventas_Oficina[[#This Row],[Total del pedido]]&gt;=100000,"SI","NO")</f>
        <v>NO</v>
      </c>
      <c r="AC4136" s="22" t="str">
        <f>+_xlfn.XLOOKUP(Ventas_Oficina[[#This Row],[Nº de artículo]],AUXILIAR!A4134:A9057,AUXILIAR!D4134:D9057,"Error",0)</f>
        <v>No enviado a tiempo</v>
      </c>
      <c r="AD4136" s="22" t="str">
        <f>+IF(AND(Ventas_Oficina[[#This Row],[Total]]&gt;75000,Ventas_Oficina[[#This Row],[Envio a tiempo]]="Enviado a tiempo"),"Buena Venta","Venta Mala")</f>
        <v>Venta Mala</v>
      </c>
    </row>
    <row r="4137" spans="1:30" x14ac:dyDescent="0.25">
      <c r="A4137" s="25">
        <v>1619852</v>
      </c>
      <c r="B4137" s="5">
        <v>42692</v>
      </c>
      <c r="C4137" s="6" t="s">
        <v>228</v>
      </c>
      <c r="D4137" s="6" t="s">
        <v>189</v>
      </c>
      <c r="E4137" s="6" t="s">
        <v>4</v>
      </c>
      <c r="F4137" s="6" t="s">
        <v>5</v>
      </c>
      <c r="G4137" s="6" t="s">
        <v>1008</v>
      </c>
      <c r="H4137" s="6" t="s">
        <v>121</v>
      </c>
      <c r="I4137" s="6" t="s">
        <v>1014</v>
      </c>
      <c r="J4137" s="6" t="s">
        <v>1061</v>
      </c>
      <c r="K4137" s="6" t="s">
        <v>1261</v>
      </c>
      <c r="L4137" s="6" t="s">
        <v>1265</v>
      </c>
      <c r="M4137" s="6" t="s">
        <v>1272</v>
      </c>
      <c r="N4137" s="5">
        <v>42698</v>
      </c>
      <c r="O4137" s="7">
        <v>94</v>
      </c>
      <c r="P4137" s="7">
        <v>208</v>
      </c>
      <c r="Q4137" s="7">
        <v>114</v>
      </c>
      <c r="R4137" s="6">
        <v>48</v>
      </c>
      <c r="S4137" s="7">
        <v>9984</v>
      </c>
      <c r="T4137" s="8">
        <v>0</v>
      </c>
      <c r="U4137" s="7">
        <v>0</v>
      </c>
      <c r="V4137" s="7">
        <v>9984</v>
      </c>
      <c r="W4137" s="7">
        <v>256</v>
      </c>
      <c r="X4137" s="7">
        <v>7945</v>
      </c>
      <c r="Y4137" s="9">
        <f>+DAY('TABLA PRINCIPAL'!$B4137)</f>
        <v>18</v>
      </c>
      <c r="Z4137" s="9">
        <f>+MONTH('TABLA PRINCIPAL'!$B4137)</f>
        <v>11</v>
      </c>
      <c r="AA4137" s="9">
        <f>+YEAR('TABLA PRINCIPAL'!$B4137)</f>
        <v>2016</v>
      </c>
      <c r="AB4137" s="22" t="str">
        <f>+IF(Ventas_Oficina[[#This Row],[Total del pedido]]&gt;=100000,"SI","NO")</f>
        <v>NO</v>
      </c>
      <c r="AC4137" s="22" t="str">
        <f>+_xlfn.XLOOKUP(Ventas_Oficina[[#This Row],[Nº de artículo]],AUXILIAR!A4135:A9058,AUXILIAR!D4135:D9058,"Error",0)</f>
        <v>Enviado a tiempo</v>
      </c>
      <c r="AD4137" s="22" t="str">
        <f>+IF(AND(Ventas_Oficina[[#This Row],[Total]]&gt;75000,Ventas_Oficina[[#This Row],[Envio a tiempo]]="Enviado a tiempo"),"Buena Venta","Venta Mala")</f>
        <v>Venta Mala</v>
      </c>
    </row>
    <row r="4138" spans="1:30" x14ac:dyDescent="0.25">
      <c r="A4138" s="26">
        <v>1619852</v>
      </c>
      <c r="B4138" s="10">
        <v>42363</v>
      </c>
      <c r="C4138" s="11" t="s">
        <v>681</v>
      </c>
      <c r="D4138" s="11" t="s">
        <v>265</v>
      </c>
      <c r="E4138" s="11" t="s">
        <v>4</v>
      </c>
      <c r="F4138" s="11" t="s">
        <v>5</v>
      </c>
      <c r="G4138" s="11" t="s">
        <v>1009</v>
      </c>
      <c r="H4138" s="11" t="s">
        <v>53</v>
      </c>
      <c r="I4138" s="11" t="s">
        <v>1013</v>
      </c>
      <c r="J4138" s="11" t="s">
        <v>1134</v>
      </c>
      <c r="K4138" s="11" t="s">
        <v>1261</v>
      </c>
      <c r="L4138" s="11" t="s">
        <v>1267</v>
      </c>
      <c r="M4138" s="11" t="s">
        <v>1272</v>
      </c>
      <c r="N4138" s="10">
        <v>42370</v>
      </c>
      <c r="O4138" s="12">
        <v>792</v>
      </c>
      <c r="P4138" s="12">
        <v>1299</v>
      </c>
      <c r="Q4138" s="12">
        <v>507</v>
      </c>
      <c r="R4138" s="11">
        <v>38</v>
      </c>
      <c r="S4138" s="12">
        <v>49362</v>
      </c>
      <c r="T4138" s="13">
        <v>0.03</v>
      </c>
      <c r="U4138" s="12">
        <v>1480.86</v>
      </c>
      <c r="V4138" s="12">
        <v>47881.14</v>
      </c>
      <c r="W4138" s="12">
        <v>944</v>
      </c>
      <c r="X4138" s="12">
        <v>274035</v>
      </c>
      <c r="Y4138" s="14">
        <f>+DAY('TABLA PRINCIPAL'!$B4138)</f>
        <v>25</v>
      </c>
      <c r="Z4138" s="14">
        <f>+MONTH('TABLA PRINCIPAL'!$B4138)</f>
        <v>12</v>
      </c>
      <c r="AA4138" s="14">
        <f>+YEAR('TABLA PRINCIPAL'!$B4138)</f>
        <v>2015</v>
      </c>
      <c r="AB4138" s="22" t="str">
        <f>+IF(Ventas_Oficina[[#This Row],[Total del pedido]]&gt;=100000,"SI","NO")</f>
        <v>NO</v>
      </c>
      <c r="AC4138" s="22" t="str">
        <f>+_xlfn.XLOOKUP(Ventas_Oficina[[#This Row],[Nº de artículo]],AUXILIAR!A4136:A9059,AUXILIAR!D4136:D9059,"Error",0)</f>
        <v>Enviado a tiempo</v>
      </c>
      <c r="AD4138" s="22" t="str">
        <f>+IF(AND(Ventas_Oficina[[#This Row],[Total]]&gt;75000,Ventas_Oficina[[#This Row],[Envio a tiempo]]="Enviado a tiempo"),"Buena Venta","Venta Mala")</f>
        <v>Buena Venta</v>
      </c>
    </row>
    <row r="4139" spans="1:30" x14ac:dyDescent="0.25">
      <c r="A4139" s="25">
        <v>1619852</v>
      </c>
      <c r="B4139" s="5">
        <v>42541</v>
      </c>
      <c r="C4139" s="6" t="s">
        <v>256</v>
      </c>
      <c r="D4139" s="6" t="s">
        <v>105</v>
      </c>
      <c r="E4139" s="6" t="s">
        <v>4</v>
      </c>
      <c r="F4139" s="6" t="s">
        <v>5</v>
      </c>
      <c r="G4139" s="6" t="s">
        <v>1007</v>
      </c>
      <c r="H4139" s="6" t="s">
        <v>106</v>
      </c>
      <c r="I4139" s="6" t="s">
        <v>1016</v>
      </c>
      <c r="J4139" s="6" t="s">
        <v>1040</v>
      </c>
      <c r="K4139" s="6" t="s">
        <v>1261</v>
      </c>
      <c r="L4139" s="6" t="s">
        <v>1265</v>
      </c>
      <c r="M4139" s="6" t="s">
        <v>1272</v>
      </c>
      <c r="N4139" s="5">
        <v>42541</v>
      </c>
      <c r="O4139" s="7">
        <v>2156</v>
      </c>
      <c r="P4139" s="7">
        <v>3655</v>
      </c>
      <c r="Q4139" s="7">
        <v>1499</v>
      </c>
      <c r="R4139" s="6">
        <v>12</v>
      </c>
      <c r="S4139" s="7">
        <v>43860</v>
      </c>
      <c r="T4139" s="8">
        <v>0.01</v>
      </c>
      <c r="U4139" s="7">
        <v>438.6</v>
      </c>
      <c r="V4139" s="7">
        <v>43421.4</v>
      </c>
      <c r="W4139" s="7">
        <v>1389</v>
      </c>
      <c r="X4139" s="7">
        <v>113232</v>
      </c>
      <c r="Y4139" s="9">
        <f>+DAY('TABLA PRINCIPAL'!$B4139)</f>
        <v>20</v>
      </c>
      <c r="Z4139" s="9">
        <f>+MONTH('TABLA PRINCIPAL'!$B4139)</f>
        <v>6</v>
      </c>
      <c r="AA4139" s="9">
        <f>+YEAR('TABLA PRINCIPAL'!$B4139)</f>
        <v>2016</v>
      </c>
      <c r="AB4139" s="22" t="str">
        <f>+IF(Ventas_Oficina[[#This Row],[Total del pedido]]&gt;=100000,"SI","NO")</f>
        <v>NO</v>
      </c>
      <c r="AC4139" s="22" t="str">
        <f>+_xlfn.XLOOKUP(Ventas_Oficina[[#This Row],[Nº de artículo]],AUXILIAR!A4137:A9060,AUXILIAR!D4137:D9060,"Error",0)</f>
        <v>Enviado a tiempo</v>
      </c>
      <c r="AD4139" s="22" t="str">
        <f>+IF(AND(Ventas_Oficina[[#This Row],[Total]]&gt;75000,Ventas_Oficina[[#This Row],[Envio a tiempo]]="Enviado a tiempo"),"Buena Venta","Venta Mala")</f>
        <v>Buena Venta</v>
      </c>
    </row>
    <row r="4140" spans="1:30" x14ac:dyDescent="0.25">
      <c r="A4140" s="26">
        <v>1619852</v>
      </c>
      <c r="B4140" s="10">
        <v>41575</v>
      </c>
      <c r="C4140" s="11" t="s">
        <v>441</v>
      </c>
      <c r="D4140" s="11" t="s">
        <v>135</v>
      </c>
      <c r="E4140" s="11" t="s">
        <v>12</v>
      </c>
      <c r="F4140" s="11" t="s">
        <v>13</v>
      </c>
      <c r="G4140" s="11" t="s">
        <v>1008</v>
      </c>
      <c r="H4140" s="11" t="s">
        <v>14</v>
      </c>
      <c r="I4140" s="11" t="s">
        <v>1013</v>
      </c>
      <c r="J4140" s="11" t="s">
        <v>1079</v>
      </c>
      <c r="K4140" s="11" t="s">
        <v>1262</v>
      </c>
      <c r="L4140" s="11" t="s">
        <v>1265</v>
      </c>
      <c r="M4140" s="11" t="s">
        <v>1272</v>
      </c>
      <c r="N4140" s="10">
        <v>41576</v>
      </c>
      <c r="O4140" s="12">
        <v>5452</v>
      </c>
      <c r="P4140" s="12">
        <v>10097</v>
      </c>
      <c r="Q4140" s="12">
        <v>4645</v>
      </c>
      <c r="R4140" s="11">
        <v>14</v>
      </c>
      <c r="S4140" s="12">
        <v>141358</v>
      </c>
      <c r="T4140" s="13">
        <v>0.05</v>
      </c>
      <c r="U4140" s="12">
        <v>7067.9000000000005</v>
      </c>
      <c r="V4140" s="12">
        <v>134290.1</v>
      </c>
      <c r="W4140" s="12">
        <v>718</v>
      </c>
      <c r="X4140" s="12">
        <v>302684</v>
      </c>
      <c r="Y4140" s="14">
        <f>+DAY('TABLA PRINCIPAL'!$B4140)</f>
        <v>28</v>
      </c>
      <c r="Z4140" s="14">
        <f>+MONTH('TABLA PRINCIPAL'!$B4140)</f>
        <v>10</v>
      </c>
      <c r="AA4140" s="14">
        <f>+YEAR('TABLA PRINCIPAL'!$B4140)</f>
        <v>2013</v>
      </c>
      <c r="AB4140" s="22" t="str">
        <f>+IF(Ventas_Oficina[[#This Row],[Total del pedido]]&gt;=100000,"SI","NO")</f>
        <v>SI</v>
      </c>
      <c r="AC4140" s="22" t="str">
        <f>+_xlfn.XLOOKUP(Ventas_Oficina[[#This Row],[Nº de artículo]],AUXILIAR!A4138:A9061,AUXILIAR!D4138:D9061,"Error",0)</f>
        <v>No enviado a tiempo</v>
      </c>
      <c r="AD4140" s="22" t="str">
        <f>+IF(AND(Ventas_Oficina[[#This Row],[Total]]&gt;75000,Ventas_Oficina[[#This Row],[Envio a tiempo]]="Enviado a tiempo"),"Buena Venta","Venta Mala")</f>
        <v>Venta Mala</v>
      </c>
    </row>
    <row r="4141" spans="1:30" x14ac:dyDescent="0.25">
      <c r="A4141" s="25">
        <v>1620217</v>
      </c>
      <c r="B4141" s="5">
        <v>42228</v>
      </c>
      <c r="C4141" s="6" t="s">
        <v>926</v>
      </c>
      <c r="D4141" s="6" t="s">
        <v>3</v>
      </c>
      <c r="E4141" s="6" t="s">
        <v>4</v>
      </c>
      <c r="F4141" s="6" t="s">
        <v>5</v>
      </c>
      <c r="G4141" s="6" t="s">
        <v>1008</v>
      </c>
      <c r="H4141" s="6" t="s">
        <v>6</v>
      </c>
      <c r="I4141" s="6" t="s">
        <v>1016</v>
      </c>
      <c r="J4141" s="6" t="s">
        <v>1024</v>
      </c>
      <c r="K4141" s="6" t="s">
        <v>1262</v>
      </c>
      <c r="L4141" s="6" t="s">
        <v>1270</v>
      </c>
      <c r="M4141" s="6" t="s">
        <v>1274</v>
      </c>
      <c r="N4141" s="5">
        <v>42230</v>
      </c>
      <c r="O4141" s="7">
        <v>160</v>
      </c>
      <c r="P4141" s="7">
        <v>262</v>
      </c>
      <c r="Q4141" s="7">
        <v>102</v>
      </c>
      <c r="R4141" s="6">
        <v>13</v>
      </c>
      <c r="S4141" s="7">
        <v>3406</v>
      </c>
      <c r="T4141" s="8">
        <v>0.04</v>
      </c>
      <c r="U4141" s="7">
        <v>136.24</v>
      </c>
      <c r="V4141" s="7">
        <v>3269.76</v>
      </c>
      <c r="W4141" s="7">
        <v>80</v>
      </c>
      <c r="X4141" s="7">
        <v>11693</v>
      </c>
      <c r="Y4141" s="9">
        <f>+DAY('TABLA PRINCIPAL'!$B4141)</f>
        <v>12</v>
      </c>
      <c r="Z4141" s="9">
        <f>+MONTH('TABLA PRINCIPAL'!$B4141)</f>
        <v>8</v>
      </c>
      <c r="AA4141" s="9">
        <f>+YEAR('TABLA PRINCIPAL'!$B4141)</f>
        <v>2015</v>
      </c>
      <c r="AB4141" s="22" t="str">
        <f>+IF(Ventas_Oficina[[#This Row],[Total del pedido]]&gt;=100000,"SI","NO")</f>
        <v>NO</v>
      </c>
      <c r="AC4141" s="22" t="str">
        <f>+_xlfn.XLOOKUP(Ventas_Oficina[[#This Row],[Nº de artículo]],AUXILIAR!A4139:A9062,AUXILIAR!D4139:D9062,"Error",0)</f>
        <v>Enviado a tiempo</v>
      </c>
      <c r="AD4141" s="22" t="str">
        <f>+IF(AND(Ventas_Oficina[[#This Row],[Total]]&gt;75000,Ventas_Oficina[[#This Row],[Envio a tiempo]]="Enviado a tiempo"),"Buena Venta","Venta Mala")</f>
        <v>Venta Mala</v>
      </c>
    </row>
    <row r="4142" spans="1:30" x14ac:dyDescent="0.25">
      <c r="A4142" s="26">
        <v>1620217</v>
      </c>
      <c r="B4142" s="10">
        <v>41580</v>
      </c>
      <c r="C4142" s="11" t="s">
        <v>239</v>
      </c>
      <c r="D4142" s="11" t="s">
        <v>150</v>
      </c>
      <c r="E4142" s="11" t="s">
        <v>12</v>
      </c>
      <c r="F4142" s="11" t="s">
        <v>13</v>
      </c>
      <c r="G4142" s="11" t="s">
        <v>1008</v>
      </c>
      <c r="H4142" s="11" t="s">
        <v>42</v>
      </c>
      <c r="I4142" s="11" t="s">
        <v>1014</v>
      </c>
      <c r="J4142" s="11" t="s">
        <v>1056</v>
      </c>
      <c r="K4142" s="11" t="s">
        <v>1261</v>
      </c>
      <c r="L4142" s="11" t="s">
        <v>1266</v>
      </c>
      <c r="M4142" s="11" t="s">
        <v>1273</v>
      </c>
      <c r="N4142" s="10">
        <v>41581</v>
      </c>
      <c r="O4142" s="12">
        <v>352</v>
      </c>
      <c r="P4142" s="12">
        <v>568</v>
      </c>
      <c r="Q4142" s="12">
        <v>216</v>
      </c>
      <c r="R4142" s="11">
        <v>7</v>
      </c>
      <c r="S4142" s="12">
        <v>3976</v>
      </c>
      <c r="T4142" s="13">
        <v>0.05</v>
      </c>
      <c r="U4142" s="12">
        <v>198.8</v>
      </c>
      <c r="V4142" s="12">
        <v>3777.2</v>
      </c>
      <c r="W4142" s="12">
        <v>139</v>
      </c>
      <c r="X4142" s="12">
        <v>12885</v>
      </c>
      <c r="Y4142" s="14">
        <f>+DAY('TABLA PRINCIPAL'!$B4142)</f>
        <v>2</v>
      </c>
      <c r="Z4142" s="14">
        <f>+MONTH('TABLA PRINCIPAL'!$B4142)</f>
        <v>11</v>
      </c>
      <c r="AA4142" s="14">
        <f>+YEAR('TABLA PRINCIPAL'!$B4142)</f>
        <v>2013</v>
      </c>
      <c r="AB4142" s="22" t="str">
        <f>+IF(Ventas_Oficina[[#This Row],[Total del pedido]]&gt;=100000,"SI","NO")</f>
        <v>NO</v>
      </c>
      <c r="AC4142" s="22" t="str">
        <f>+_xlfn.XLOOKUP(Ventas_Oficina[[#This Row],[Nº de artículo]],AUXILIAR!A4140:A9063,AUXILIAR!D4140:D9063,"Error",0)</f>
        <v>Enviado a tiempo</v>
      </c>
      <c r="AD4142" s="22" t="str">
        <f>+IF(AND(Ventas_Oficina[[#This Row],[Total]]&gt;75000,Ventas_Oficina[[#This Row],[Envio a tiempo]]="Enviado a tiempo"),"Buena Venta","Venta Mala")</f>
        <v>Venta Mala</v>
      </c>
    </row>
    <row r="4143" spans="1:30" x14ac:dyDescent="0.25">
      <c r="A4143" s="25">
        <v>1620217</v>
      </c>
      <c r="B4143" s="5">
        <v>42381</v>
      </c>
      <c r="C4143" s="6" t="s">
        <v>856</v>
      </c>
      <c r="D4143" s="6" t="s">
        <v>100</v>
      </c>
      <c r="E4143" s="6" t="s">
        <v>12</v>
      </c>
      <c r="F4143" s="6" t="s">
        <v>13</v>
      </c>
      <c r="G4143" s="6" t="s">
        <v>1009</v>
      </c>
      <c r="H4143" s="6" t="s">
        <v>42</v>
      </c>
      <c r="I4143" s="6" t="s">
        <v>1013</v>
      </c>
      <c r="J4143" s="6" t="s">
        <v>1104</v>
      </c>
      <c r="K4143" s="6" t="s">
        <v>1262</v>
      </c>
      <c r="L4143" s="6" t="s">
        <v>1266</v>
      </c>
      <c r="M4143" s="6" t="s">
        <v>1272</v>
      </c>
      <c r="N4143" s="5">
        <v>42383</v>
      </c>
      <c r="O4143" s="7">
        <v>131</v>
      </c>
      <c r="P4143" s="7">
        <v>284</v>
      </c>
      <c r="Q4143" s="7">
        <v>153</v>
      </c>
      <c r="R4143" s="6">
        <v>3</v>
      </c>
      <c r="S4143" s="7">
        <v>852</v>
      </c>
      <c r="T4143" s="8">
        <v>0.03</v>
      </c>
      <c r="U4143" s="7">
        <v>25.56</v>
      </c>
      <c r="V4143" s="7">
        <v>826.44</v>
      </c>
      <c r="W4143" s="7">
        <v>93</v>
      </c>
      <c r="X4143" s="7">
        <v>6336</v>
      </c>
      <c r="Y4143" s="9">
        <f>+DAY('TABLA PRINCIPAL'!$B4143)</f>
        <v>12</v>
      </c>
      <c r="Z4143" s="9">
        <f>+MONTH('TABLA PRINCIPAL'!$B4143)</f>
        <v>1</v>
      </c>
      <c r="AA4143" s="9">
        <f>+YEAR('TABLA PRINCIPAL'!$B4143)</f>
        <v>2016</v>
      </c>
      <c r="AB4143" s="22" t="str">
        <f>+IF(Ventas_Oficina[[#This Row],[Total del pedido]]&gt;=100000,"SI","NO")</f>
        <v>NO</v>
      </c>
      <c r="AC4143" s="22" t="str">
        <f>+_xlfn.XLOOKUP(Ventas_Oficina[[#This Row],[Nº de artículo]],AUXILIAR!A4141:A9064,AUXILIAR!D4141:D9064,"Error",0)</f>
        <v>No enviado a tiempo</v>
      </c>
      <c r="AD4143" s="22" t="str">
        <f>+IF(AND(Ventas_Oficina[[#This Row],[Total]]&gt;75000,Ventas_Oficina[[#This Row],[Envio a tiempo]]="Enviado a tiempo"),"Buena Venta","Venta Mala")</f>
        <v>Venta Mala</v>
      </c>
    </row>
    <row r="4144" spans="1:30" x14ac:dyDescent="0.25">
      <c r="A4144" s="26">
        <v>1620217</v>
      </c>
      <c r="B4144" s="10">
        <v>41944</v>
      </c>
      <c r="C4144" s="11" t="s">
        <v>494</v>
      </c>
      <c r="D4144" s="11" t="s">
        <v>71</v>
      </c>
      <c r="E4144" s="11" t="s">
        <v>4</v>
      </c>
      <c r="F4144" s="11" t="s">
        <v>5</v>
      </c>
      <c r="G4144" s="11" t="s">
        <v>1010</v>
      </c>
      <c r="H4144" s="11" t="s">
        <v>17</v>
      </c>
      <c r="I4144" s="11" t="s">
        <v>1012</v>
      </c>
      <c r="J4144" s="11" t="s">
        <v>1100</v>
      </c>
      <c r="K4144" s="11" t="s">
        <v>1261</v>
      </c>
      <c r="L4144" s="11" t="s">
        <v>1267</v>
      </c>
      <c r="M4144" s="11" t="s">
        <v>1272</v>
      </c>
      <c r="N4144" s="10">
        <v>41946</v>
      </c>
      <c r="O4144" s="12">
        <v>1680</v>
      </c>
      <c r="P4144" s="12">
        <v>4097</v>
      </c>
      <c r="Q4144" s="12">
        <v>2417</v>
      </c>
      <c r="R4144" s="11">
        <v>10</v>
      </c>
      <c r="S4144" s="12">
        <v>40970</v>
      </c>
      <c r="T4144" s="13">
        <v>0.01</v>
      </c>
      <c r="U4144" s="12">
        <v>409.7</v>
      </c>
      <c r="V4144" s="12">
        <v>40560.300000000003</v>
      </c>
      <c r="W4144" s="12">
        <v>899</v>
      </c>
      <c r="X4144" s="12">
        <v>101276</v>
      </c>
      <c r="Y4144" s="14">
        <f>+DAY('TABLA PRINCIPAL'!$B4144)</f>
        <v>1</v>
      </c>
      <c r="Z4144" s="14">
        <f>+MONTH('TABLA PRINCIPAL'!$B4144)</f>
        <v>11</v>
      </c>
      <c r="AA4144" s="14">
        <f>+YEAR('TABLA PRINCIPAL'!$B4144)</f>
        <v>2014</v>
      </c>
      <c r="AB4144" s="22" t="str">
        <f>+IF(Ventas_Oficina[[#This Row],[Total del pedido]]&gt;=100000,"SI","NO")</f>
        <v>NO</v>
      </c>
      <c r="AC4144" s="22" t="str">
        <f>+_xlfn.XLOOKUP(Ventas_Oficina[[#This Row],[Nº de artículo]],AUXILIAR!A4142:A9065,AUXILIAR!D4142:D9065,"Error",0)</f>
        <v>Enviado a tiempo</v>
      </c>
      <c r="AD4144" s="22" t="str">
        <f>+IF(AND(Ventas_Oficina[[#This Row],[Total]]&gt;75000,Ventas_Oficina[[#This Row],[Envio a tiempo]]="Enviado a tiempo"),"Buena Venta","Venta Mala")</f>
        <v>Buena Venta</v>
      </c>
    </row>
    <row r="4145" spans="1:30" x14ac:dyDescent="0.25">
      <c r="A4145" s="25">
        <v>1620217</v>
      </c>
      <c r="B4145" s="5">
        <v>42541</v>
      </c>
      <c r="C4145" s="6" t="s">
        <v>256</v>
      </c>
      <c r="D4145" s="6" t="s">
        <v>105</v>
      </c>
      <c r="E4145" s="6" t="s">
        <v>4</v>
      </c>
      <c r="F4145" s="6" t="s">
        <v>5</v>
      </c>
      <c r="G4145" s="6" t="s">
        <v>1007</v>
      </c>
      <c r="H4145" s="6" t="s">
        <v>106</v>
      </c>
      <c r="I4145" s="6" t="s">
        <v>1016</v>
      </c>
      <c r="J4145" s="6" t="s">
        <v>1022</v>
      </c>
      <c r="K4145" s="6" t="s">
        <v>1261</v>
      </c>
      <c r="L4145" s="6" t="s">
        <v>1265</v>
      </c>
      <c r="M4145" s="6" t="s">
        <v>1272</v>
      </c>
      <c r="N4145" s="5">
        <v>42542</v>
      </c>
      <c r="O4145" s="7">
        <v>153</v>
      </c>
      <c r="P4145" s="7">
        <v>278</v>
      </c>
      <c r="Q4145" s="7">
        <v>125</v>
      </c>
      <c r="R4145" s="6">
        <v>42</v>
      </c>
      <c r="S4145" s="7">
        <v>11676</v>
      </c>
      <c r="T4145" s="8">
        <v>0.05</v>
      </c>
      <c r="U4145" s="7">
        <v>583.80000000000007</v>
      </c>
      <c r="V4145" s="7">
        <v>11092.2</v>
      </c>
      <c r="W4145" s="7">
        <v>134</v>
      </c>
      <c r="X4145" s="7">
        <v>11893</v>
      </c>
      <c r="Y4145" s="9">
        <f>+DAY('TABLA PRINCIPAL'!$B4145)</f>
        <v>20</v>
      </c>
      <c r="Z4145" s="9">
        <f>+MONTH('TABLA PRINCIPAL'!$B4145)</f>
        <v>6</v>
      </c>
      <c r="AA4145" s="9">
        <f>+YEAR('TABLA PRINCIPAL'!$B4145)</f>
        <v>2016</v>
      </c>
      <c r="AB4145" s="22" t="str">
        <f>+IF(Ventas_Oficina[[#This Row],[Total del pedido]]&gt;=100000,"SI","NO")</f>
        <v>NO</v>
      </c>
      <c r="AC4145" s="22" t="str">
        <f>+_xlfn.XLOOKUP(Ventas_Oficina[[#This Row],[Nº de artículo]],AUXILIAR!A4144:A9068,AUXILIAR!D4144:D9068,"Error",0)</f>
        <v>No enviado a tiempo</v>
      </c>
      <c r="AD4145" s="22" t="str">
        <f>+IF(AND(Ventas_Oficina[[#This Row],[Total]]&gt;75000,Ventas_Oficina[[#This Row],[Envio a tiempo]]="Enviado a tiempo"),"Buena Venta","Venta Mala")</f>
        <v>Venta Mala</v>
      </c>
    </row>
    <row r="4146" spans="1:30" x14ac:dyDescent="0.25">
      <c r="A4146" s="26">
        <v>1620217</v>
      </c>
      <c r="B4146" s="10">
        <v>42726</v>
      </c>
      <c r="C4146" s="11" t="s">
        <v>927</v>
      </c>
      <c r="D4146" s="11" t="s">
        <v>46</v>
      </c>
      <c r="E4146" s="11" t="s">
        <v>4</v>
      </c>
      <c r="F4146" s="11" t="s">
        <v>5</v>
      </c>
      <c r="G4146" s="11" t="s">
        <v>1008</v>
      </c>
      <c r="H4146" s="11" t="s">
        <v>9</v>
      </c>
      <c r="I4146" s="11" t="s">
        <v>1012</v>
      </c>
      <c r="J4146" s="11" t="s">
        <v>1044</v>
      </c>
      <c r="K4146" s="11" t="s">
        <v>1261</v>
      </c>
      <c r="L4146" s="11" t="s">
        <v>1265</v>
      </c>
      <c r="M4146" s="11" t="s">
        <v>1272</v>
      </c>
      <c r="N4146" s="10">
        <v>42726</v>
      </c>
      <c r="O4146" s="12">
        <v>118</v>
      </c>
      <c r="P4146" s="12">
        <v>188</v>
      </c>
      <c r="Q4146" s="12">
        <v>70</v>
      </c>
      <c r="R4146" s="11">
        <v>32</v>
      </c>
      <c r="S4146" s="12">
        <v>6016</v>
      </c>
      <c r="T4146" s="13">
        <v>0.09</v>
      </c>
      <c r="U4146" s="12">
        <v>541.43999999999994</v>
      </c>
      <c r="V4146" s="12">
        <v>5474.56</v>
      </c>
      <c r="W4146" s="12">
        <v>149</v>
      </c>
      <c r="X4146" s="12">
        <v>3507</v>
      </c>
      <c r="Y4146" s="14">
        <f>+DAY('TABLA PRINCIPAL'!$B4146)</f>
        <v>22</v>
      </c>
      <c r="Z4146" s="14">
        <f>+MONTH('TABLA PRINCIPAL'!$B4146)</f>
        <v>12</v>
      </c>
      <c r="AA4146" s="14">
        <f>+YEAR('TABLA PRINCIPAL'!$B4146)</f>
        <v>2016</v>
      </c>
      <c r="AB4146" s="22" t="str">
        <f>+IF(Ventas_Oficina[[#This Row],[Total del pedido]]&gt;=100000,"SI","NO")</f>
        <v>NO</v>
      </c>
      <c r="AC4146" s="22" t="str">
        <f>+_xlfn.XLOOKUP(Ventas_Oficina[[#This Row],[Nº de artículo]],AUXILIAR!A4144:A9069,AUXILIAR!D4144:D9069,"Error",0)</f>
        <v>No enviado a tiempo</v>
      </c>
      <c r="AD4146" s="22" t="str">
        <f>+IF(AND(Ventas_Oficina[[#This Row],[Total]]&gt;75000,Ventas_Oficina[[#This Row],[Envio a tiempo]]="Enviado a tiempo"),"Buena Venta","Venta Mala")</f>
        <v>Venta Mala</v>
      </c>
    </row>
    <row r="4147" spans="1:30" x14ac:dyDescent="0.25">
      <c r="A4147" s="25">
        <v>1620217</v>
      </c>
      <c r="B4147" s="5">
        <v>42690</v>
      </c>
      <c r="C4147" s="6" t="s">
        <v>154</v>
      </c>
      <c r="D4147" s="6" t="s">
        <v>137</v>
      </c>
      <c r="E4147" s="6" t="s">
        <v>4</v>
      </c>
      <c r="F4147" s="6" t="s">
        <v>5</v>
      </c>
      <c r="G4147" s="6" t="s">
        <v>1007</v>
      </c>
      <c r="H4147" s="6" t="s">
        <v>6</v>
      </c>
      <c r="I4147" s="6" t="s">
        <v>1012</v>
      </c>
      <c r="J4147" s="6" t="s">
        <v>1083</v>
      </c>
      <c r="K4147" s="6" t="s">
        <v>1261</v>
      </c>
      <c r="L4147" s="6" t="s">
        <v>1265</v>
      </c>
      <c r="M4147" s="6" t="s">
        <v>1272</v>
      </c>
      <c r="N4147" s="5">
        <v>42690</v>
      </c>
      <c r="O4147" s="7">
        <v>375</v>
      </c>
      <c r="P4147" s="7">
        <v>708</v>
      </c>
      <c r="Q4147" s="7">
        <v>333</v>
      </c>
      <c r="R4147" s="6">
        <v>18</v>
      </c>
      <c r="S4147" s="7">
        <v>12744</v>
      </c>
      <c r="T4147" s="8">
        <v>0.02</v>
      </c>
      <c r="U4147" s="7">
        <v>254.88</v>
      </c>
      <c r="V4147" s="7">
        <v>12489.12</v>
      </c>
      <c r="W4147" s="7">
        <v>235</v>
      </c>
      <c r="X4147" s="7">
        <v>30027</v>
      </c>
      <c r="Y4147" s="9">
        <f>+DAY('TABLA PRINCIPAL'!$B4147)</f>
        <v>16</v>
      </c>
      <c r="Z4147" s="9">
        <f>+MONTH('TABLA PRINCIPAL'!$B4147)</f>
        <v>11</v>
      </c>
      <c r="AA4147" s="9">
        <f>+YEAR('TABLA PRINCIPAL'!$B4147)</f>
        <v>2016</v>
      </c>
      <c r="AB4147" s="22" t="str">
        <f>+IF(Ventas_Oficina[[#This Row],[Total del pedido]]&gt;=100000,"SI","NO")</f>
        <v>NO</v>
      </c>
      <c r="AC4147" s="22" t="str">
        <f>+_xlfn.XLOOKUP(Ventas_Oficina[[#This Row],[Nº de artículo]],AUXILIAR!A4145:A9070,AUXILIAR!D4145:D9070,"Error",0)</f>
        <v>No enviado a tiempo</v>
      </c>
      <c r="AD4147" s="22" t="str">
        <f>+IF(AND(Ventas_Oficina[[#This Row],[Total]]&gt;75000,Ventas_Oficina[[#This Row],[Envio a tiempo]]="Enviado a tiempo"),"Buena Venta","Venta Mala")</f>
        <v>Venta Mala</v>
      </c>
    </row>
    <row r="4148" spans="1:30" x14ac:dyDescent="0.25">
      <c r="A4148" s="26">
        <v>1620248</v>
      </c>
      <c r="B4148" s="10">
        <v>42702</v>
      </c>
      <c r="C4148" s="11" t="s">
        <v>354</v>
      </c>
      <c r="D4148" s="11" t="s">
        <v>385</v>
      </c>
      <c r="E4148" s="11" t="s">
        <v>4</v>
      </c>
      <c r="F4148" s="11" t="s">
        <v>5</v>
      </c>
      <c r="G4148" s="11" t="s">
        <v>1007</v>
      </c>
      <c r="H4148" s="11" t="s">
        <v>9</v>
      </c>
      <c r="I4148" s="11" t="s">
        <v>1014</v>
      </c>
      <c r="J4148" s="11" t="s">
        <v>1024</v>
      </c>
      <c r="K4148" s="11" t="s">
        <v>1261</v>
      </c>
      <c r="L4148" s="11" t="s">
        <v>1265</v>
      </c>
      <c r="M4148" s="11" t="s">
        <v>1273</v>
      </c>
      <c r="N4148" s="10">
        <v>42703</v>
      </c>
      <c r="O4148" s="12">
        <v>160</v>
      </c>
      <c r="P4148" s="12">
        <v>262</v>
      </c>
      <c r="Q4148" s="12">
        <v>102</v>
      </c>
      <c r="R4148" s="11">
        <v>47</v>
      </c>
      <c r="S4148" s="12">
        <v>12314</v>
      </c>
      <c r="T4148" s="13">
        <v>0.01</v>
      </c>
      <c r="U4148" s="12">
        <v>123.14</v>
      </c>
      <c r="V4148" s="12">
        <v>12190.86</v>
      </c>
      <c r="W4148" s="12">
        <v>80</v>
      </c>
      <c r="X4148" s="12">
        <v>7547</v>
      </c>
      <c r="Y4148" s="14">
        <f>+DAY('TABLA PRINCIPAL'!$B4148)</f>
        <v>28</v>
      </c>
      <c r="Z4148" s="14">
        <f>+MONTH('TABLA PRINCIPAL'!$B4148)</f>
        <v>11</v>
      </c>
      <c r="AA4148" s="14">
        <f>+YEAR('TABLA PRINCIPAL'!$B4148)</f>
        <v>2016</v>
      </c>
      <c r="AB4148" s="22" t="str">
        <f>+IF(Ventas_Oficina[[#This Row],[Total del pedido]]&gt;=100000,"SI","NO")</f>
        <v>NO</v>
      </c>
      <c r="AC4148" s="22" t="str">
        <f>+_xlfn.XLOOKUP(Ventas_Oficina[[#This Row],[Nº de artículo]],AUXILIAR!A4146:A9071,AUXILIAR!D4146:D9071,"Error",0)</f>
        <v>No enviado a tiempo</v>
      </c>
      <c r="AD4148" s="22" t="str">
        <f>+IF(AND(Ventas_Oficina[[#This Row],[Total]]&gt;75000,Ventas_Oficina[[#This Row],[Envio a tiempo]]="Enviado a tiempo"),"Buena Venta","Venta Mala")</f>
        <v>Venta Mala</v>
      </c>
    </row>
    <row r="4149" spans="1:30" x14ac:dyDescent="0.25">
      <c r="A4149" s="25">
        <v>1620583</v>
      </c>
      <c r="B4149" s="5">
        <v>42631</v>
      </c>
      <c r="C4149" s="6" t="s">
        <v>159</v>
      </c>
      <c r="D4149" s="6" t="s">
        <v>46</v>
      </c>
      <c r="E4149" s="6" t="s">
        <v>4</v>
      </c>
      <c r="F4149" s="6" t="s">
        <v>5</v>
      </c>
      <c r="G4149" s="6" t="s">
        <v>1008</v>
      </c>
      <c r="H4149" s="6" t="s">
        <v>9</v>
      </c>
      <c r="I4149" s="6" t="s">
        <v>1016</v>
      </c>
      <c r="J4149" s="6" t="s">
        <v>1102</v>
      </c>
      <c r="K4149" s="6" t="s">
        <v>1261</v>
      </c>
      <c r="L4149" s="6" t="s">
        <v>1265</v>
      </c>
      <c r="M4149" s="6" t="s">
        <v>1273</v>
      </c>
      <c r="N4149" s="5">
        <v>42638</v>
      </c>
      <c r="O4149" s="7">
        <v>290</v>
      </c>
      <c r="P4149" s="7">
        <v>476</v>
      </c>
      <c r="Q4149" s="7">
        <v>186</v>
      </c>
      <c r="R4149" s="6">
        <v>18</v>
      </c>
      <c r="S4149" s="7">
        <v>8568</v>
      </c>
      <c r="T4149" s="8">
        <v>0.05</v>
      </c>
      <c r="U4149" s="7">
        <v>428.40000000000003</v>
      </c>
      <c r="V4149" s="7">
        <v>8139.6</v>
      </c>
      <c r="W4149" s="7">
        <v>88</v>
      </c>
      <c r="X4149" s="7">
        <v>3366</v>
      </c>
      <c r="Y4149" s="9">
        <f>+DAY('TABLA PRINCIPAL'!$B4149)</f>
        <v>18</v>
      </c>
      <c r="Z4149" s="9">
        <f>+MONTH('TABLA PRINCIPAL'!$B4149)</f>
        <v>9</v>
      </c>
      <c r="AA4149" s="9">
        <f>+YEAR('TABLA PRINCIPAL'!$B4149)</f>
        <v>2016</v>
      </c>
      <c r="AB4149" s="22" t="str">
        <f>+IF(Ventas_Oficina[[#This Row],[Total del pedido]]&gt;=100000,"SI","NO")</f>
        <v>NO</v>
      </c>
      <c r="AC4149" s="22" t="str">
        <f>+_xlfn.XLOOKUP(Ventas_Oficina[[#This Row],[Nº de artículo]],AUXILIAR!A4147:A9072,AUXILIAR!D4147:D9072,"Error",0)</f>
        <v>Enviado a tiempo</v>
      </c>
      <c r="AD4149" s="22" t="str">
        <f>+IF(AND(Ventas_Oficina[[#This Row],[Total]]&gt;75000,Ventas_Oficina[[#This Row],[Envio a tiempo]]="Enviado a tiempo"),"Buena Venta","Venta Mala")</f>
        <v>Venta Mala</v>
      </c>
    </row>
    <row r="4150" spans="1:30" x14ac:dyDescent="0.25">
      <c r="A4150" s="26">
        <v>1620583</v>
      </c>
      <c r="B4150" s="10">
        <v>42540</v>
      </c>
      <c r="C4150" s="11" t="s">
        <v>811</v>
      </c>
      <c r="D4150" s="11" t="s">
        <v>385</v>
      </c>
      <c r="E4150" s="11" t="s">
        <v>4</v>
      </c>
      <c r="F4150" s="11" t="s">
        <v>5</v>
      </c>
      <c r="G4150" s="11" t="s">
        <v>1010</v>
      </c>
      <c r="H4150" s="11" t="s">
        <v>9</v>
      </c>
      <c r="I4150" s="11" t="s">
        <v>1012</v>
      </c>
      <c r="J4150" s="11" t="s">
        <v>1044</v>
      </c>
      <c r="K4150" s="11" t="s">
        <v>1261</v>
      </c>
      <c r="L4150" s="11" t="s">
        <v>1266</v>
      </c>
      <c r="M4150" s="11" t="s">
        <v>1272</v>
      </c>
      <c r="N4150" s="10">
        <v>42541</v>
      </c>
      <c r="O4150" s="12">
        <v>118</v>
      </c>
      <c r="P4150" s="12">
        <v>188</v>
      </c>
      <c r="Q4150" s="12">
        <v>70</v>
      </c>
      <c r="R4150" s="11">
        <v>16</v>
      </c>
      <c r="S4150" s="12">
        <v>3008</v>
      </c>
      <c r="T4150" s="13">
        <v>0.03</v>
      </c>
      <c r="U4150" s="12">
        <v>90.24</v>
      </c>
      <c r="V4150" s="12">
        <v>2917.76</v>
      </c>
      <c r="W4150" s="12">
        <v>149</v>
      </c>
      <c r="X4150" s="12">
        <v>3586</v>
      </c>
      <c r="Y4150" s="14">
        <f>+DAY('TABLA PRINCIPAL'!$B4150)</f>
        <v>19</v>
      </c>
      <c r="Z4150" s="14">
        <f>+MONTH('TABLA PRINCIPAL'!$B4150)</f>
        <v>6</v>
      </c>
      <c r="AA4150" s="14">
        <f>+YEAR('TABLA PRINCIPAL'!$B4150)</f>
        <v>2016</v>
      </c>
      <c r="AB4150" s="22" t="str">
        <f>+IF(Ventas_Oficina[[#This Row],[Total del pedido]]&gt;=100000,"SI","NO")</f>
        <v>NO</v>
      </c>
      <c r="AC4150" s="22" t="str">
        <f>+_xlfn.XLOOKUP(Ventas_Oficina[[#This Row],[Nº de artículo]],AUXILIAR!A4148:A9073,AUXILIAR!D4148:D9073,"Error",0)</f>
        <v>Enviado a tiempo</v>
      </c>
      <c r="AD4150" s="22" t="str">
        <f>+IF(AND(Ventas_Oficina[[#This Row],[Total]]&gt;75000,Ventas_Oficina[[#This Row],[Envio a tiempo]]="Enviado a tiempo"),"Buena Venta","Venta Mala")</f>
        <v>Venta Mala</v>
      </c>
    </row>
    <row r="4151" spans="1:30" x14ac:dyDescent="0.25">
      <c r="A4151" s="25">
        <v>1621313</v>
      </c>
      <c r="B4151" s="5">
        <v>42635</v>
      </c>
      <c r="C4151" s="6" t="s">
        <v>780</v>
      </c>
      <c r="D4151" s="6" t="s">
        <v>29</v>
      </c>
      <c r="E4151" s="6" t="s">
        <v>12</v>
      </c>
      <c r="F4151" s="6" t="s">
        <v>13</v>
      </c>
      <c r="G4151" s="6" t="s">
        <v>1010</v>
      </c>
      <c r="H4151" s="6" t="s">
        <v>14</v>
      </c>
      <c r="I4151" s="6" t="s">
        <v>1014</v>
      </c>
      <c r="J4151" s="6" t="s">
        <v>1253</v>
      </c>
      <c r="K4151" s="6" t="s">
        <v>1261</v>
      </c>
      <c r="L4151" s="6" t="s">
        <v>1267</v>
      </c>
      <c r="M4151" s="6" t="s">
        <v>1272</v>
      </c>
      <c r="N4151" s="5">
        <v>42636</v>
      </c>
      <c r="O4151" s="7">
        <v>31561</v>
      </c>
      <c r="P4151" s="7">
        <v>50097</v>
      </c>
      <c r="Q4151" s="7">
        <v>18536</v>
      </c>
      <c r="R4151" s="6">
        <v>27</v>
      </c>
      <c r="S4151" s="7">
        <v>1352619</v>
      </c>
      <c r="T4151" s="8">
        <v>0</v>
      </c>
      <c r="U4151" s="7">
        <v>0</v>
      </c>
      <c r="V4151" s="7">
        <v>1352619</v>
      </c>
      <c r="W4151" s="7">
        <v>6930</v>
      </c>
      <c r="X4151" s="7">
        <v>7195</v>
      </c>
      <c r="Y4151" s="9">
        <f>+DAY('TABLA PRINCIPAL'!$B4151)</f>
        <v>22</v>
      </c>
      <c r="Z4151" s="9">
        <f>+MONTH('TABLA PRINCIPAL'!$B4151)</f>
        <v>9</v>
      </c>
      <c r="AA4151" s="9">
        <f>+YEAR('TABLA PRINCIPAL'!$B4151)</f>
        <v>2016</v>
      </c>
      <c r="AB4151" s="22" t="str">
        <f>+IF(Ventas_Oficina[[#This Row],[Total del pedido]]&gt;=100000,"SI","NO")</f>
        <v>SI</v>
      </c>
      <c r="AC4151" s="22" t="str">
        <f>+_xlfn.XLOOKUP(Ventas_Oficina[[#This Row],[Nº de artículo]],AUXILIAR!A4149:A9074,AUXILIAR!D4149:D9074,"Error",0)</f>
        <v>No enviado a tiempo</v>
      </c>
      <c r="AD4151" s="22" t="str">
        <f>+IF(AND(Ventas_Oficina[[#This Row],[Total]]&gt;75000,Ventas_Oficina[[#This Row],[Envio a tiempo]]="Enviado a tiempo"),"Buena Venta","Venta Mala")</f>
        <v>Venta Mala</v>
      </c>
    </row>
    <row r="4152" spans="1:30" x14ac:dyDescent="0.25">
      <c r="A4152" s="26">
        <v>1621313</v>
      </c>
      <c r="B4152" s="10">
        <v>42484</v>
      </c>
      <c r="C4152" s="11" t="s">
        <v>620</v>
      </c>
      <c r="D4152" s="11" t="s">
        <v>71</v>
      </c>
      <c r="E4152" s="11" t="s">
        <v>4</v>
      </c>
      <c r="F4152" s="11" t="s">
        <v>5</v>
      </c>
      <c r="G4152" s="11" t="s">
        <v>1008</v>
      </c>
      <c r="H4152" s="11" t="s">
        <v>17</v>
      </c>
      <c r="I4152" s="11" t="s">
        <v>1016</v>
      </c>
      <c r="J4152" s="11" t="s">
        <v>1102</v>
      </c>
      <c r="K4152" s="11" t="s">
        <v>1262</v>
      </c>
      <c r="L4152" s="11" t="s">
        <v>1270</v>
      </c>
      <c r="M4152" s="11" t="s">
        <v>1274</v>
      </c>
      <c r="N4152" s="10">
        <v>42486</v>
      </c>
      <c r="O4152" s="12">
        <v>290</v>
      </c>
      <c r="P4152" s="12">
        <v>476</v>
      </c>
      <c r="Q4152" s="12">
        <v>186</v>
      </c>
      <c r="R4152" s="11">
        <v>37</v>
      </c>
      <c r="S4152" s="12">
        <v>17612</v>
      </c>
      <c r="T4152" s="13">
        <v>0</v>
      </c>
      <c r="U4152" s="12">
        <v>0</v>
      </c>
      <c r="V4152" s="12">
        <v>17612</v>
      </c>
      <c r="W4152" s="12">
        <v>88</v>
      </c>
      <c r="X4152" s="12">
        <v>7565</v>
      </c>
      <c r="Y4152" s="14">
        <f>+DAY('TABLA PRINCIPAL'!$B4152)</f>
        <v>24</v>
      </c>
      <c r="Z4152" s="14">
        <f>+MONTH('TABLA PRINCIPAL'!$B4152)</f>
        <v>4</v>
      </c>
      <c r="AA4152" s="14">
        <f>+YEAR('TABLA PRINCIPAL'!$B4152)</f>
        <v>2016</v>
      </c>
      <c r="AB4152" s="22" t="str">
        <f>+IF(Ventas_Oficina[[#This Row],[Total del pedido]]&gt;=100000,"SI","NO")</f>
        <v>NO</v>
      </c>
      <c r="AC4152" s="22" t="str">
        <f>+_xlfn.XLOOKUP(Ventas_Oficina[[#This Row],[Nº de artículo]],AUXILIAR!A4150:A9075,AUXILIAR!D4150:D9075,"Error",0)</f>
        <v>No enviado a tiempo</v>
      </c>
      <c r="AD4152" s="22" t="str">
        <f>+IF(AND(Ventas_Oficina[[#This Row],[Total]]&gt;75000,Ventas_Oficina[[#This Row],[Envio a tiempo]]="Enviado a tiempo"),"Buena Venta","Venta Mala")</f>
        <v>Venta Mala</v>
      </c>
    </row>
    <row r="4153" spans="1:30" x14ac:dyDescent="0.25">
      <c r="A4153" s="25">
        <v>1621313</v>
      </c>
      <c r="B4153" s="5">
        <v>42723</v>
      </c>
      <c r="C4153" s="6" t="s">
        <v>228</v>
      </c>
      <c r="D4153" s="6" t="s">
        <v>928</v>
      </c>
      <c r="E4153" s="6" t="s">
        <v>4</v>
      </c>
      <c r="F4153" s="6" t="s">
        <v>5</v>
      </c>
      <c r="G4153" s="6" t="s">
        <v>1009</v>
      </c>
      <c r="H4153" s="6" t="s">
        <v>121</v>
      </c>
      <c r="I4153" s="6" t="s">
        <v>1014</v>
      </c>
      <c r="J4153" s="6" t="s">
        <v>1254</v>
      </c>
      <c r="K4153" s="6" t="s">
        <v>1261</v>
      </c>
      <c r="L4153" s="6" t="s">
        <v>1265</v>
      </c>
      <c r="M4153" s="6" t="s">
        <v>1272</v>
      </c>
      <c r="N4153" s="5">
        <v>42725</v>
      </c>
      <c r="O4153" s="7">
        <v>419</v>
      </c>
      <c r="P4153" s="7">
        <v>1028</v>
      </c>
      <c r="Q4153" s="7">
        <v>724</v>
      </c>
      <c r="R4153" s="6">
        <v>37</v>
      </c>
      <c r="S4153" s="7">
        <v>38036</v>
      </c>
      <c r="T4153" s="8">
        <v>0.03</v>
      </c>
      <c r="U4153" s="7">
        <v>1141.08</v>
      </c>
      <c r="V4153" s="7">
        <v>36894.92</v>
      </c>
      <c r="W4153" s="7">
        <v>275</v>
      </c>
      <c r="X4153" s="7">
        <v>3135</v>
      </c>
      <c r="Y4153" s="9">
        <f>+DAY('TABLA PRINCIPAL'!$B4153)</f>
        <v>19</v>
      </c>
      <c r="Z4153" s="9">
        <f>+MONTH('TABLA PRINCIPAL'!$B4153)</f>
        <v>12</v>
      </c>
      <c r="AA4153" s="9">
        <f>+YEAR('TABLA PRINCIPAL'!$B4153)</f>
        <v>2016</v>
      </c>
      <c r="AB4153" s="22" t="str">
        <f>+IF(Ventas_Oficina[[#This Row],[Total del pedido]]&gt;=100000,"SI","NO")</f>
        <v>NO</v>
      </c>
      <c r="AC4153" s="22" t="str">
        <f>+_xlfn.XLOOKUP(Ventas_Oficina[[#This Row],[Nº de artículo]],AUXILIAR!A4151:A9076,AUXILIAR!D4151:D9076,"Error",0)</f>
        <v>Enviado a tiempo</v>
      </c>
      <c r="AD4153" s="22" t="str">
        <f>+IF(AND(Ventas_Oficina[[#This Row],[Total]]&gt;75000,Ventas_Oficina[[#This Row],[Envio a tiempo]]="Enviado a tiempo"),"Buena Venta","Venta Mala")</f>
        <v>Venta Mala</v>
      </c>
    </row>
    <row r="4154" spans="1:30" x14ac:dyDescent="0.25">
      <c r="A4154" s="26">
        <v>1621313</v>
      </c>
      <c r="B4154" s="10">
        <v>42707</v>
      </c>
      <c r="C4154" s="11" t="s">
        <v>235</v>
      </c>
      <c r="D4154" s="11" t="s">
        <v>91</v>
      </c>
      <c r="E4154" s="11" t="s">
        <v>4</v>
      </c>
      <c r="F4154" s="11" t="s">
        <v>5</v>
      </c>
      <c r="G4154" s="11" t="s">
        <v>1010</v>
      </c>
      <c r="H4154" s="11" t="s">
        <v>24</v>
      </c>
      <c r="I4154" s="11" t="s">
        <v>1016</v>
      </c>
      <c r="J4154" s="11" t="s">
        <v>1047</v>
      </c>
      <c r="K4154" s="11" t="s">
        <v>1261</v>
      </c>
      <c r="L4154" s="11" t="s">
        <v>1265</v>
      </c>
      <c r="M4154" s="11" t="s">
        <v>1272</v>
      </c>
      <c r="N4154" s="10">
        <v>42709</v>
      </c>
      <c r="O4154" s="12">
        <v>2156</v>
      </c>
      <c r="P4154" s="12">
        <v>3594</v>
      </c>
      <c r="Q4154" s="12">
        <v>1438</v>
      </c>
      <c r="R4154" s="11">
        <v>40</v>
      </c>
      <c r="S4154" s="12">
        <v>143760</v>
      </c>
      <c r="T4154" s="13">
        <v>0.03</v>
      </c>
      <c r="U4154" s="12">
        <v>4312.8</v>
      </c>
      <c r="V4154" s="12">
        <v>139447.20000000001</v>
      </c>
      <c r="W4154" s="12">
        <v>666</v>
      </c>
      <c r="X4154" s="12">
        <v>246585</v>
      </c>
      <c r="Y4154" s="14">
        <f>+DAY('TABLA PRINCIPAL'!$B4154)</f>
        <v>3</v>
      </c>
      <c r="Z4154" s="14">
        <f>+MONTH('TABLA PRINCIPAL'!$B4154)</f>
        <v>12</v>
      </c>
      <c r="AA4154" s="14">
        <f>+YEAR('TABLA PRINCIPAL'!$B4154)</f>
        <v>2016</v>
      </c>
      <c r="AB4154" s="22" t="str">
        <f>+IF(Ventas_Oficina[[#This Row],[Total del pedido]]&gt;=100000,"SI","NO")</f>
        <v>SI</v>
      </c>
      <c r="AC4154" s="22" t="str">
        <f>+_xlfn.XLOOKUP(Ventas_Oficina[[#This Row],[Nº de artículo]],AUXILIAR!A4152:A9077,AUXILIAR!D4152:D9077,"Error",0)</f>
        <v>Enviado a tiempo</v>
      </c>
      <c r="AD4154" s="22" t="str">
        <f>+IF(AND(Ventas_Oficina[[#This Row],[Total]]&gt;75000,Ventas_Oficina[[#This Row],[Envio a tiempo]]="Enviado a tiempo"),"Buena Venta","Venta Mala")</f>
        <v>Buena Venta</v>
      </c>
    </row>
    <row r="4155" spans="1:30" x14ac:dyDescent="0.25">
      <c r="A4155" s="25">
        <v>1621678</v>
      </c>
      <c r="B4155" s="5">
        <v>42413</v>
      </c>
      <c r="C4155" s="6" t="s">
        <v>457</v>
      </c>
      <c r="D4155" s="6" t="s">
        <v>65</v>
      </c>
      <c r="E4155" s="6" t="s">
        <v>12</v>
      </c>
      <c r="F4155" s="6" t="s">
        <v>13</v>
      </c>
      <c r="G4155" s="6" t="s">
        <v>1007</v>
      </c>
      <c r="H4155" s="6" t="s">
        <v>14</v>
      </c>
      <c r="I4155" s="6" t="s">
        <v>1015</v>
      </c>
      <c r="J4155" s="6" t="s">
        <v>1053</v>
      </c>
      <c r="K4155" s="6" t="s">
        <v>1261</v>
      </c>
      <c r="L4155" s="6" t="s">
        <v>1265</v>
      </c>
      <c r="M4155" s="6" t="s">
        <v>1272</v>
      </c>
      <c r="N4155" s="5">
        <v>42416</v>
      </c>
      <c r="O4155" s="7">
        <v>37799</v>
      </c>
      <c r="P4155" s="7">
        <v>59999</v>
      </c>
      <c r="Q4155" s="7">
        <v>22200</v>
      </c>
      <c r="R4155" s="6">
        <v>10</v>
      </c>
      <c r="S4155" s="7">
        <v>599990</v>
      </c>
      <c r="T4155" s="8">
        <v>0.01</v>
      </c>
      <c r="U4155" s="7">
        <v>5999.9000000000005</v>
      </c>
      <c r="V4155" s="7">
        <v>593990.1</v>
      </c>
      <c r="W4155" s="7">
        <v>2449</v>
      </c>
      <c r="X4155" s="7">
        <v>392566</v>
      </c>
      <c r="Y4155" s="9">
        <f>+DAY('TABLA PRINCIPAL'!$B4155)</f>
        <v>13</v>
      </c>
      <c r="Z4155" s="9">
        <f>+MONTH('TABLA PRINCIPAL'!$B4155)</f>
        <v>2</v>
      </c>
      <c r="AA4155" s="9">
        <f>+YEAR('TABLA PRINCIPAL'!$B4155)</f>
        <v>2016</v>
      </c>
      <c r="AB4155" s="22" t="str">
        <f>+IF(Ventas_Oficina[[#This Row],[Total del pedido]]&gt;=100000,"SI","NO")</f>
        <v>SI</v>
      </c>
      <c r="AC4155" s="22" t="str">
        <f>+_xlfn.XLOOKUP(Ventas_Oficina[[#This Row],[Nº de artículo]],AUXILIAR!A4153:A9078,AUXILIAR!D4153:D9078,"Error",0)</f>
        <v>Enviado a tiempo</v>
      </c>
      <c r="AD4155" s="22" t="str">
        <f>+IF(AND(Ventas_Oficina[[#This Row],[Total]]&gt;75000,Ventas_Oficina[[#This Row],[Envio a tiempo]]="Enviado a tiempo"),"Buena Venta","Venta Mala")</f>
        <v>Buena Venta</v>
      </c>
    </row>
    <row r="4156" spans="1:30" x14ac:dyDescent="0.25">
      <c r="A4156" s="26">
        <v>1621678</v>
      </c>
      <c r="B4156" s="10">
        <v>42404</v>
      </c>
      <c r="C4156" s="11" t="s">
        <v>231</v>
      </c>
      <c r="D4156" s="11" t="s">
        <v>71</v>
      </c>
      <c r="E4156" s="11" t="s">
        <v>4</v>
      </c>
      <c r="F4156" s="11" t="s">
        <v>5</v>
      </c>
      <c r="G4156" s="11" t="s">
        <v>1008</v>
      </c>
      <c r="H4156" s="11" t="s">
        <v>17</v>
      </c>
      <c r="I4156" s="11" t="s">
        <v>1013</v>
      </c>
      <c r="J4156" s="11" t="s">
        <v>1126</v>
      </c>
      <c r="K4156" s="11" t="s">
        <v>1261</v>
      </c>
      <c r="L4156" s="11" t="s">
        <v>1267</v>
      </c>
      <c r="M4156" s="11" t="s">
        <v>1272</v>
      </c>
      <c r="N4156" s="10">
        <v>42405</v>
      </c>
      <c r="O4156" s="12">
        <v>3202</v>
      </c>
      <c r="P4156" s="12">
        <v>15248</v>
      </c>
      <c r="Q4156" s="12">
        <v>12046</v>
      </c>
      <c r="R4156" s="11">
        <v>20</v>
      </c>
      <c r="S4156" s="12">
        <v>304960</v>
      </c>
      <c r="T4156" s="13">
        <v>0.06</v>
      </c>
      <c r="U4156" s="12">
        <v>18297.599999999999</v>
      </c>
      <c r="V4156" s="12">
        <v>286662.40000000002</v>
      </c>
      <c r="W4156" s="12">
        <v>400</v>
      </c>
      <c r="X4156" s="12">
        <v>319620</v>
      </c>
      <c r="Y4156" s="14">
        <f>+DAY('TABLA PRINCIPAL'!$B4156)</f>
        <v>4</v>
      </c>
      <c r="Z4156" s="14">
        <f>+MONTH('TABLA PRINCIPAL'!$B4156)</f>
        <v>2</v>
      </c>
      <c r="AA4156" s="14">
        <f>+YEAR('TABLA PRINCIPAL'!$B4156)</f>
        <v>2016</v>
      </c>
      <c r="AB4156" s="22" t="str">
        <f>+IF(Ventas_Oficina[[#This Row],[Total del pedido]]&gt;=100000,"SI","NO")</f>
        <v>SI</v>
      </c>
      <c r="AC4156" s="22" t="str">
        <f>+_xlfn.XLOOKUP(Ventas_Oficina[[#This Row],[Nº de artículo]],AUXILIAR!A4154:A9079,AUXILIAR!D4154:D9079,"Error",0)</f>
        <v>Enviado a tiempo</v>
      </c>
      <c r="AD4156" s="22" t="str">
        <f>+IF(AND(Ventas_Oficina[[#This Row],[Total]]&gt;75000,Ventas_Oficina[[#This Row],[Envio a tiempo]]="Enviado a tiempo"),"Buena Venta","Venta Mala")</f>
        <v>Buena Venta</v>
      </c>
    </row>
    <row r="4157" spans="1:30" x14ac:dyDescent="0.25">
      <c r="A4157" s="25">
        <v>1621678</v>
      </c>
      <c r="B4157" s="5">
        <v>42463</v>
      </c>
      <c r="C4157" s="6" t="s">
        <v>18</v>
      </c>
      <c r="D4157" s="6" t="s">
        <v>385</v>
      </c>
      <c r="E4157" s="6" t="s">
        <v>4</v>
      </c>
      <c r="F4157" s="6" t="s">
        <v>5</v>
      </c>
      <c r="G4157" s="6" t="s">
        <v>1007</v>
      </c>
      <c r="H4157" s="6" t="s">
        <v>9</v>
      </c>
      <c r="I4157" s="6" t="s">
        <v>1016</v>
      </c>
      <c r="J4157" s="6" t="s">
        <v>1035</v>
      </c>
      <c r="K4157" s="6" t="s">
        <v>1261</v>
      </c>
      <c r="L4157" s="6" t="s">
        <v>1265</v>
      </c>
      <c r="M4157" s="6" t="s">
        <v>1272</v>
      </c>
      <c r="N4157" s="5">
        <v>42463</v>
      </c>
      <c r="O4157" s="7">
        <v>882</v>
      </c>
      <c r="P4157" s="7">
        <v>2099</v>
      </c>
      <c r="Q4157" s="7">
        <v>1217</v>
      </c>
      <c r="R4157" s="6">
        <v>50</v>
      </c>
      <c r="S4157" s="7">
        <v>104950</v>
      </c>
      <c r="T4157" s="8">
        <v>0.09</v>
      </c>
      <c r="U4157" s="7">
        <v>9445.5</v>
      </c>
      <c r="V4157" s="7">
        <v>95504.5</v>
      </c>
      <c r="W4157" s="7">
        <v>481</v>
      </c>
      <c r="X4157" s="7">
        <v>5007</v>
      </c>
      <c r="Y4157" s="9">
        <f>+DAY('TABLA PRINCIPAL'!$B4157)</f>
        <v>3</v>
      </c>
      <c r="Z4157" s="9">
        <f>+MONTH('TABLA PRINCIPAL'!$B4157)</f>
        <v>4</v>
      </c>
      <c r="AA4157" s="9">
        <f>+YEAR('TABLA PRINCIPAL'!$B4157)</f>
        <v>2016</v>
      </c>
      <c r="AB4157" s="22" t="str">
        <f>+IF(Ventas_Oficina[[#This Row],[Total del pedido]]&gt;=100000,"SI","NO")</f>
        <v>NO</v>
      </c>
      <c r="AC4157" s="22" t="str">
        <f>+_xlfn.XLOOKUP(Ventas_Oficina[[#This Row],[Nº de artículo]],AUXILIAR!A4155:A9080,AUXILIAR!D4155:D9080,"Error",0)</f>
        <v>No enviado a tiempo</v>
      </c>
      <c r="AD4157" s="22" t="str">
        <f>+IF(AND(Ventas_Oficina[[#This Row],[Total]]&gt;75000,Ventas_Oficina[[#This Row],[Envio a tiempo]]="Enviado a tiempo"),"Buena Venta","Venta Mala")</f>
        <v>Venta Mala</v>
      </c>
    </row>
    <row r="4158" spans="1:30" x14ac:dyDescent="0.25">
      <c r="A4158" s="26">
        <v>1622044</v>
      </c>
      <c r="B4158" s="10">
        <v>42230</v>
      </c>
      <c r="C4158" s="11" t="s">
        <v>128</v>
      </c>
      <c r="D4158" s="11" t="s">
        <v>129</v>
      </c>
      <c r="E4158" s="11" t="s">
        <v>4</v>
      </c>
      <c r="F4158" s="11" t="s">
        <v>5</v>
      </c>
      <c r="G4158" s="11" t="s">
        <v>1008</v>
      </c>
      <c r="H4158" s="11" t="s">
        <v>6</v>
      </c>
      <c r="I4158" s="11" t="s">
        <v>1016</v>
      </c>
      <c r="J4158" s="11" t="s">
        <v>1032</v>
      </c>
      <c r="K4158" s="11" t="s">
        <v>1261</v>
      </c>
      <c r="L4158" s="11" t="s">
        <v>1265</v>
      </c>
      <c r="M4158" s="11" t="s">
        <v>1272</v>
      </c>
      <c r="N4158" s="10">
        <v>42232</v>
      </c>
      <c r="O4158" s="12">
        <v>159</v>
      </c>
      <c r="P4158" s="12">
        <v>261</v>
      </c>
      <c r="Q4158" s="12">
        <v>102</v>
      </c>
      <c r="R4158" s="11">
        <v>9</v>
      </c>
      <c r="S4158" s="12">
        <v>2349</v>
      </c>
      <c r="T4158" s="13">
        <v>0.04</v>
      </c>
      <c r="U4158" s="12">
        <v>93.960000000000008</v>
      </c>
      <c r="V4158" s="12">
        <v>2255.04</v>
      </c>
      <c r="W4158" s="12">
        <v>50</v>
      </c>
      <c r="X4158" s="12">
        <v>11893</v>
      </c>
      <c r="Y4158" s="14">
        <f>+DAY('TABLA PRINCIPAL'!$B4158)</f>
        <v>14</v>
      </c>
      <c r="Z4158" s="14">
        <f>+MONTH('TABLA PRINCIPAL'!$B4158)</f>
        <v>8</v>
      </c>
      <c r="AA4158" s="14">
        <f>+YEAR('TABLA PRINCIPAL'!$B4158)</f>
        <v>2015</v>
      </c>
      <c r="AB4158" s="22" t="str">
        <f>+IF(Ventas_Oficina[[#This Row],[Total del pedido]]&gt;=100000,"SI","NO")</f>
        <v>NO</v>
      </c>
      <c r="AC4158" s="22" t="str">
        <f>+_xlfn.XLOOKUP(Ventas_Oficina[[#This Row],[Nº de artículo]],AUXILIAR!A4156:A9081,AUXILIAR!D4156:D9081,"Error",0)</f>
        <v>Enviado a tiempo</v>
      </c>
      <c r="AD4158" s="22" t="str">
        <f>+IF(AND(Ventas_Oficina[[#This Row],[Total]]&gt;75000,Ventas_Oficina[[#This Row],[Envio a tiempo]]="Enviado a tiempo"),"Buena Venta","Venta Mala")</f>
        <v>Venta Mala</v>
      </c>
    </row>
    <row r="4159" spans="1:30" x14ac:dyDescent="0.25">
      <c r="A4159" s="25">
        <v>1622409</v>
      </c>
      <c r="B4159" s="5">
        <v>42587</v>
      </c>
      <c r="C4159" s="6" t="s">
        <v>216</v>
      </c>
      <c r="D4159" s="6" t="s">
        <v>199</v>
      </c>
      <c r="E4159" s="6" t="s">
        <v>4</v>
      </c>
      <c r="F4159" s="6" t="s">
        <v>5</v>
      </c>
      <c r="G4159" s="6" t="s">
        <v>1009</v>
      </c>
      <c r="H4159" s="6" t="s">
        <v>24</v>
      </c>
      <c r="I4159" s="6" t="s">
        <v>1016</v>
      </c>
      <c r="J4159" s="6" t="s">
        <v>1022</v>
      </c>
      <c r="K4159" s="6" t="s">
        <v>1261</v>
      </c>
      <c r="L4159" s="6" t="s">
        <v>1265</v>
      </c>
      <c r="M4159" s="6" t="s">
        <v>1272</v>
      </c>
      <c r="N4159" s="5">
        <v>42588</v>
      </c>
      <c r="O4159" s="7">
        <v>153</v>
      </c>
      <c r="P4159" s="7">
        <v>278</v>
      </c>
      <c r="Q4159" s="7">
        <v>125</v>
      </c>
      <c r="R4159" s="6">
        <v>7</v>
      </c>
      <c r="S4159" s="7">
        <v>1946</v>
      </c>
      <c r="T4159" s="8">
        <v>0.09</v>
      </c>
      <c r="U4159" s="7">
        <v>175.14</v>
      </c>
      <c r="V4159" s="7">
        <v>1770.8600000000001</v>
      </c>
      <c r="W4159" s="7">
        <v>134</v>
      </c>
      <c r="X4159" s="7">
        <v>1164</v>
      </c>
      <c r="Y4159" s="9">
        <f>+DAY('TABLA PRINCIPAL'!$B4159)</f>
        <v>5</v>
      </c>
      <c r="Z4159" s="9">
        <f>+MONTH('TABLA PRINCIPAL'!$B4159)</f>
        <v>8</v>
      </c>
      <c r="AA4159" s="9">
        <f>+YEAR('TABLA PRINCIPAL'!$B4159)</f>
        <v>2016</v>
      </c>
      <c r="AB4159" s="22" t="str">
        <f>+IF(Ventas_Oficina[[#This Row],[Total del pedido]]&gt;=100000,"SI","NO")</f>
        <v>NO</v>
      </c>
      <c r="AC4159" s="22" t="str">
        <f>+_xlfn.XLOOKUP(Ventas_Oficina[[#This Row],[Nº de artículo]],AUXILIAR!A4157:A9082,AUXILIAR!D4157:D9082,"Error",0)</f>
        <v>No enviado a tiempo</v>
      </c>
      <c r="AD4159" s="22" t="str">
        <f>+IF(AND(Ventas_Oficina[[#This Row],[Total]]&gt;75000,Ventas_Oficina[[#This Row],[Envio a tiempo]]="Enviado a tiempo"),"Buena Venta","Venta Mala")</f>
        <v>Venta Mala</v>
      </c>
    </row>
    <row r="4160" spans="1:30" x14ac:dyDescent="0.25">
      <c r="A4160" s="26">
        <v>1622409</v>
      </c>
      <c r="B4160" s="10">
        <v>42600</v>
      </c>
      <c r="C4160" s="11" t="s">
        <v>386</v>
      </c>
      <c r="D4160" s="11" t="s">
        <v>76</v>
      </c>
      <c r="E4160" s="11" t="s">
        <v>4</v>
      </c>
      <c r="F4160" s="11" t="s">
        <v>5</v>
      </c>
      <c r="G4160" s="11" t="s">
        <v>1010</v>
      </c>
      <c r="H4160" s="11" t="s">
        <v>17</v>
      </c>
      <c r="I4160" s="11" t="s">
        <v>1016</v>
      </c>
      <c r="J4160" s="11" t="s">
        <v>1032</v>
      </c>
      <c r="K4160" s="11" t="s">
        <v>1261</v>
      </c>
      <c r="L4160" s="11" t="s">
        <v>1265</v>
      </c>
      <c r="M4160" s="11" t="s">
        <v>1272</v>
      </c>
      <c r="N4160" s="10">
        <v>42602</v>
      </c>
      <c r="O4160" s="12">
        <v>159</v>
      </c>
      <c r="P4160" s="12">
        <v>261</v>
      </c>
      <c r="Q4160" s="12">
        <v>102</v>
      </c>
      <c r="R4160" s="11">
        <v>35</v>
      </c>
      <c r="S4160" s="12">
        <v>9135</v>
      </c>
      <c r="T4160" s="13">
        <v>0.03</v>
      </c>
      <c r="U4160" s="12">
        <v>274.05</v>
      </c>
      <c r="V4160" s="12">
        <v>8860.9500000000007</v>
      </c>
      <c r="W4160" s="12">
        <v>50</v>
      </c>
      <c r="X4160" s="12">
        <v>7013</v>
      </c>
      <c r="Y4160" s="14">
        <f>+DAY('TABLA PRINCIPAL'!$B4160)</f>
        <v>18</v>
      </c>
      <c r="Z4160" s="14">
        <f>+MONTH('TABLA PRINCIPAL'!$B4160)</f>
        <v>8</v>
      </c>
      <c r="AA4160" s="14">
        <f>+YEAR('TABLA PRINCIPAL'!$B4160)</f>
        <v>2016</v>
      </c>
      <c r="AB4160" s="22" t="str">
        <f>+IF(Ventas_Oficina[[#This Row],[Total del pedido]]&gt;=100000,"SI","NO")</f>
        <v>NO</v>
      </c>
      <c r="AC4160" s="22" t="str">
        <f>+_xlfn.XLOOKUP(Ventas_Oficina[[#This Row],[Nº de artículo]],AUXILIAR!A4158:A9083,AUXILIAR!D4158:D9083,"Error",0)</f>
        <v>No enviado a tiempo</v>
      </c>
      <c r="AD4160" s="22" t="str">
        <f>+IF(AND(Ventas_Oficina[[#This Row],[Total]]&gt;75000,Ventas_Oficina[[#This Row],[Envio a tiempo]]="Enviado a tiempo"),"Buena Venta","Venta Mala")</f>
        <v>Venta Mala</v>
      </c>
    </row>
    <row r="4161" spans="1:30" x14ac:dyDescent="0.25">
      <c r="A4161" s="25">
        <v>1622409</v>
      </c>
      <c r="B4161" s="5">
        <v>42551</v>
      </c>
      <c r="C4161" s="6" t="s">
        <v>463</v>
      </c>
      <c r="D4161" s="6" t="s">
        <v>26</v>
      </c>
      <c r="E4161" s="6" t="s">
        <v>4</v>
      </c>
      <c r="F4161" s="6" t="s">
        <v>5</v>
      </c>
      <c r="G4161" s="6" t="s">
        <v>1009</v>
      </c>
      <c r="H4161" s="6" t="s">
        <v>27</v>
      </c>
      <c r="I4161" s="6" t="s">
        <v>1013</v>
      </c>
      <c r="J4161" s="6" t="s">
        <v>1060</v>
      </c>
      <c r="K4161" s="6" t="s">
        <v>1261</v>
      </c>
      <c r="L4161" s="6" t="s">
        <v>1265</v>
      </c>
      <c r="M4161" s="6" t="s">
        <v>1272</v>
      </c>
      <c r="N4161" s="5">
        <v>42553</v>
      </c>
      <c r="O4161" s="7">
        <v>1388</v>
      </c>
      <c r="P4161" s="7">
        <v>2238</v>
      </c>
      <c r="Q4161" s="7">
        <v>850</v>
      </c>
      <c r="R4161" s="6">
        <v>48</v>
      </c>
      <c r="S4161" s="7">
        <v>107424</v>
      </c>
      <c r="T4161" s="8">
        <v>0.01</v>
      </c>
      <c r="U4161" s="7">
        <v>1074.24</v>
      </c>
      <c r="V4161" s="7">
        <v>106349.75999999999</v>
      </c>
      <c r="W4161" s="7">
        <v>1510</v>
      </c>
      <c r="X4161" s="7">
        <v>21048</v>
      </c>
      <c r="Y4161" s="9">
        <f>+DAY('TABLA PRINCIPAL'!$B4161)</f>
        <v>30</v>
      </c>
      <c r="Z4161" s="9">
        <f>+MONTH('TABLA PRINCIPAL'!$B4161)</f>
        <v>6</v>
      </c>
      <c r="AA4161" s="9">
        <f>+YEAR('TABLA PRINCIPAL'!$B4161)</f>
        <v>2016</v>
      </c>
      <c r="AB4161" s="22" t="str">
        <f>+IF(Ventas_Oficina[[#This Row],[Total del pedido]]&gt;=100000,"SI","NO")</f>
        <v>SI</v>
      </c>
      <c r="AC4161" s="22" t="str">
        <f>+_xlfn.XLOOKUP(Ventas_Oficina[[#This Row],[Nº de artículo]],AUXILIAR!A4159:A9084,AUXILIAR!D4159:D9084,"Error",0)</f>
        <v>Enviado a tiempo</v>
      </c>
      <c r="AD4161" s="22" t="str">
        <f>+IF(AND(Ventas_Oficina[[#This Row],[Total]]&gt;75000,Ventas_Oficina[[#This Row],[Envio a tiempo]]="Enviado a tiempo"),"Buena Venta","Venta Mala")</f>
        <v>Venta Mala</v>
      </c>
    </row>
    <row r="4162" spans="1:30" x14ac:dyDescent="0.25">
      <c r="A4162" s="26">
        <v>1622409</v>
      </c>
      <c r="B4162" s="10">
        <v>42551</v>
      </c>
      <c r="C4162" s="11" t="s">
        <v>463</v>
      </c>
      <c r="D4162" s="11" t="s">
        <v>26</v>
      </c>
      <c r="E4162" s="11" t="s">
        <v>4</v>
      </c>
      <c r="F4162" s="11" t="s">
        <v>5</v>
      </c>
      <c r="G4162" s="11" t="s">
        <v>1008</v>
      </c>
      <c r="H4162" s="11" t="s">
        <v>27</v>
      </c>
      <c r="I4162" s="11" t="s">
        <v>1013</v>
      </c>
      <c r="J4162" s="11" t="s">
        <v>1060</v>
      </c>
      <c r="K4162" s="11" t="s">
        <v>1261</v>
      </c>
      <c r="L4162" s="11" t="s">
        <v>1267</v>
      </c>
      <c r="M4162" s="11" t="s">
        <v>1272</v>
      </c>
      <c r="N4162" s="10">
        <v>42553</v>
      </c>
      <c r="O4162" s="12">
        <v>1388</v>
      </c>
      <c r="P4162" s="12">
        <v>2238</v>
      </c>
      <c r="Q4162" s="12">
        <v>850</v>
      </c>
      <c r="R4162" s="11">
        <v>2</v>
      </c>
      <c r="S4162" s="12">
        <v>4476</v>
      </c>
      <c r="T4162" s="13">
        <v>0.01</v>
      </c>
      <c r="U4162" s="12">
        <v>44.76</v>
      </c>
      <c r="V4162" s="12">
        <v>4431.24</v>
      </c>
      <c r="W4162" s="12">
        <v>1510</v>
      </c>
      <c r="X4162" s="12">
        <v>21048</v>
      </c>
      <c r="Y4162" s="14">
        <f>+DAY('TABLA PRINCIPAL'!$B4162)</f>
        <v>30</v>
      </c>
      <c r="Z4162" s="14">
        <f>+MONTH('TABLA PRINCIPAL'!$B4162)</f>
        <v>6</v>
      </c>
      <c r="AA4162" s="14">
        <f>+YEAR('TABLA PRINCIPAL'!$B4162)</f>
        <v>2016</v>
      </c>
      <c r="AB4162" s="22" t="str">
        <f>+IF(Ventas_Oficina[[#This Row],[Total del pedido]]&gt;=100000,"SI","NO")</f>
        <v>NO</v>
      </c>
      <c r="AC4162" s="22" t="str">
        <f>+_xlfn.XLOOKUP(Ventas_Oficina[[#This Row],[Nº de artículo]],AUXILIAR!A4160:A9085,AUXILIAR!D4160:D9085,"Error",0)</f>
        <v>Enviado a tiempo</v>
      </c>
      <c r="AD4162" s="22" t="str">
        <f>+IF(AND(Ventas_Oficina[[#This Row],[Total]]&gt;75000,Ventas_Oficina[[#This Row],[Envio a tiempo]]="Enviado a tiempo"),"Buena Venta","Venta Mala")</f>
        <v>Venta Mala</v>
      </c>
    </row>
    <row r="4163" spans="1:30" x14ac:dyDescent="0.25">
      <c r="A4163" s="25">
        <v>1622409</v>
      </c>
      <c r="B4163" s="5">
        <v>42551</v>
      </c>
      <c r="C4163" s="6" t="s">
        <v>463</v>
      </c>
      <c r="D4163" s="6" t="s">
        <v>26</v>
      </c>
      <c r="E4163" s="6" t="s">
        <v>4</v>
      </c>
      <c r="F4163" s="6" t="s">
        <v>5</v>
      </c>
      <c r="G4163" s="6" t="s">
        <v>1010</v>
      </c>
      <c r="H4163" s="6" t="s">
        <v>27</v>
      </c>
      <c r="I4163" s="6" t="s">
        <v>1012</v>
      </c>
      <c r="J4163" s="6" t="s">
        <v>1060</v>
      </c>
      <c r="K4163" s="6" t="s">
        <v>1261</v>
      </c>
      <c r="L4163" s="6" t="s">
        <v>1265</v>
      </c>
      <c r="M4163" s="6" t="s">
        <v>1272</v>
      </c>
      <c r="N4163" s="5">
        <v>42553</v>
      </c>
      <c r="O4163" s="7">
        <v>1388</v>
      </c>
      <c r="P4163" s="7">
        <v>2238</v>
      </c>
      <c r="Q4163" s="7">
        <v>850</v>
      </c>
      <c r="R4163" s="6">
        <v>43</v>
      </c>
      <c r="S4163" s="7">
        <v>96234</v>
      </c>
      <c r="T4163" s="8">
        <v>0.03</v>
      </c>
      <c r="U4163" s="7">
        <v>2887.02</v>
      </c>
      <c r="V4163" s="7">
        <v>93346.98</v>
      </c>
      <c r="W4163" s="7">
        <v>1510</v>
      </c>
      <c r="X4163" s="7">
        <v>21048</v>
      </c>
      <c r="Y4163" s="9">
        <f>+DAY('TABLA PRINCIPAL'!$B4163)</f>
        <v>30</v>
      </c>
      <c r="Z4163" s="9">
        <f>+MONTH('TABLA PRINCIPAL'!$B4163)</f>
        <v>6</v>
      </c>
      <c r="AA4163" s="9">
        <f>+YEAR('TABLA PRINCIPAL'!$B4163)</f>
        <v>2016</v>
      </c>
      <c r="AB4163" s="22" t="str">
        <f>+IF(Ventas_Oficina[[#This Row],[Total del pedido]]&gt;=100000,"SI","NO")</f>
        <v>NO</v>
      </c>
      <c r="AC4163" s="22" t="str">
        <f>+_xlfn.XLOOKUP(Ventas_Oficina[[#This Row],[Nº de artículo]],AUXILIAR!A4161:A9086,AUXILIAR!D4161:D9086,"Error",0)</f>
        <v>Enviado a tiempo</v>
      </c>
      <c r="AD4163" s="22" t="str">
        <f>+IF(AND(Ventas_Oficina[[#This Row],[Total]]&gt;75000,Ventas_Oficina[[#This Row],[Envio a tiempo]]="Enviado a tiempo"),"Buena Venta","Venta Mala")</f>
        <v>Venta Mala</v>
      </c>
    </row>
    <row r="4164" spans="1:30" x14ac:dyDescent="0.25">
      <c r="A4164" s="26">
        <v>1622409</v>
      </c>
      <c r="B4164" s="10">
        <v>42630</v>
      </c>
      <c r="C4164" s="11" t="s">
        <v>236</v>
      </c>
      <c r="D4164" s="11" t="s">
        <v>209</v>
      </c>
      <c r="E4164" s="11" t="s">
        <v>4</v>
      </c>
      <c r="F4164" s="11" t="s">
        <v>5</v>
      </c>
      <c r="G4164" s="11" t="s">
        <v>1009</v>
      </c>
      <c r="H4164" s="11" t="s">
        <v>6</v>
      </c>
      <c r="I4164" s="11" t="s">
        <v>1014</v>
      </c>
      <c r="J4164" s="11" t="s">
        <v>1039</v>
      </c>
      <c r="K4164" s="11" t="s">
        <v>1261</v>
      </c>
      <c r="L4164" s="11" t="s">
        <v>1265</v>
      </c>
      <c r="M4164" s="11" t="s">
        <v>1272</v>
      </c>
      <c r="N4164" s="10">
        <v>42632</v>
      </c>
      <c r="O4164" s="12">
        <v>479</v>
      </c>
      <c r="P4164" s="12">
        <v>1197</v>
      </c>
      <c r="Q4164" s="12">
        <v>718</v>
      </c>
      <c r="R4164" s="11">
        <v>45</v>
      </c>
      <c r="S4164" s="12">
        <v>53865</v>
      </c>
      <c r="T4164" s="13">
        <v>0.04</v>
      </c>
      <c r="U4164" s="12">
        <v>2154.6</v>
      </c>
      <c r="V4164" s="12">
        <v>51710.400000000001</v>
      </c>
      <c r="W4164" s="12">
        <v>581</v>
      </c>
      <c r="X4164" s="12">
        <v>53974</v>
      </c>
      <c r="Y4164" s="14">
        <f>+DAY('TABLA PRINCIPAL'!$B4164)</f>
        <v>17</v>
      </c>
      <c r="Z4164" s="14">
        <f>+MONTH('TABLA PRINCIPAL'!$B4164)</f>
        <v>9</v>
      </c>
      <c r="AA4164" s="14">
        <f>+YEAR('TABLA PRINCIPAL'!$B4164)</f>
        <v>2016</v>
      </c>
      <c r="AB4164" s="22" t="str">
        <f>+IF(Ventas_Oficina[[#This Row],[Total del pedido]]&gt;=100000,"SI","NO")</f>
        <v>NO</v>
      </c>
      <c r="AC4164" s="22" t="str">
        <f>+_xlfn.XLOOKUP(Ventas_Oficina[[#This Row],[Nº de artículo]],AUXILIAR!A4162:A9087,AUXILIAR!D4162:D9087,"Error",0)</f>
        <v>Enviado a tiempo</v>
      </c>
      <c r="AD4164" s="22" t="str">
        <f>+IF(AND(Ventas_Oficina[[#This Row],[Total]]&gt;75000,Ventas_Oficina[[#This Row],[Envio a tiempo]]="Enviado a tiempo"),"Buena Venta","Venta Mala")</f>
        <v>Venta Mala</v>
      </c>
    </row>
    <row r="4165" spans="1:30" x14ac:dyDescent="0.25">
      <c r="A4165" s="25">
        <v>1622409</v>
      </c>
      <c r="B4165" s="5">
        <v>41575</v>
      </c>
      <c r="C4165" s="6" t="s">
        <v>929</v>
      </c>
      <c r="D4165" s="6" t="s">
        <v>308</v>
      </c>
      <c r="E4165" s="6" t="s">
        <v>4</v>
      </c>
      <c r="F4165" s="6" t="s">
        <v>5</v>
      </c>
      <c r="G4165" s="6" t="s">
        <v>1008</v>
      </c>
      <c r="H4165" s="6" t="s">
        <v>17</v>
      </c>
      <c r="I4165" s="6" t="s">
        <v>1015</v>
      </c>
      <c r="J4165" s="6" t="s">
        <v>1079</v>
      </c>
      <c r="K4165" s="6" t="s">
        <v>1261</v>
      </c>
      <c r="L4165" s="6" t="s">
        <v>1267</v>
      </c>
      <c r="M4165" s="6" t="s">
        <v>1272</v>
      </c>
      <c r="N4165" s="5">
        <v>41576</v>
      </c>
      <c r="O4165" s="7">
        <v>5452</v>
      </c>
      <c r="P4165" s="7">
        <v>10097</v>
      </c>
      <c r="Q4165" s="7">
        <v>4645</v>
      </c>
      <c r="R4165" s="6">
        <v>11</v>
      </c>
      <c r="S4165" s="7">
        <v>111067</v>
      </c>
      <c r="T4165" s="8">
        <v>0.01</v>
      </c>
      <c r="U4165" s="7">
        <v>1110.67</v>
      </c>
      <c r="V4165" s="7">
        <v>109956.33</v>
      </c>
      <c r="W4165" s="7">
        <v>718</v>
      </c>
      <c r="X4165" s="7">
        <v>551405</v>
      </c>
      <c r="Y4165" s="9">
        <f>+DAY('TABLA PRINCIPAL'!$B4165)</f>
        <v>28</v>
      </c>
      <c r="Z4165" s="9">
        <f>+MONTH('TABLA PRINCIPAL'!$B4165)</f>
        <v>10</v>
      </c>
      <c r="AA4165" s="9">
        <f>+YEAR('TABLA PRINCIPAL'!$B4165)</f>
        <v>2013</v>
      </c>
      <c r="AB4165" s="22" t="str">
        <f>+IF(Ventas_Oficina[[#This Row],[Total del pedido]]&gt;=100000,"SI","NO")</f>
        <v>SI</v>
      </c>
      <c r="AC4165" s="22" t="str">
        <f>+_xlfn.XLOOKUP(Ventas_Oficina[[#This Row],[Nº de artículo]],AUXILIAR!A4163:A9088,AUXILIAR!D4163:D9088,"Error",0)</f>
        <v>Enviado a tiempo</v>
      </c>
      <c r="AD4165" s="22" t="str">
        <f>+IF(AND(Ventas_Oficina[[#This Row],[Total]]&gt;75000,Ventas_Oficina[[#This Row],[Envio a tiempo]]="Enviado a tiempo"),"Buena Venta","Venta Mala")</f>
        <v>Buena Venta</v>
      </c>
    </row>
    <row r="4166" spans="1:30" x14ac:dyDescent="0.25">
      <c r="A4166" s="26">
        <v>1622409</v>
      </c>
      <c r="B4166" s="10">
        <v>42551</v>
      </c>
      <c r="C4166" s="11" t="s">
        <v>463</v>
      </c>
      <c r="D4166" s="11" t="s">
        <v>26</v>
      </c>
      <c r="E4166" s="11" t="s">
        <v>4</v>
      </c>
      <c r="F4166" s="11" t="s">
        <v>5</v>
      </c>
      <c r="G4166" s="11" t="s">
        <v>1010</v>
      </c>
      <c r="H4166" s="11" t="s">
        <v>27</v>
      </c>
      <c r="I4166" s="11" t="s">
        <v>1016</v>
      </c>
      <c r="J4166" s="11" t="s">
        <v>1060</v>
      </c>
      <c r="K4166" s="11" t="s">
        <v>1261</v>
      </c>
      <c r="L4166" s="11" t="s">
        <v>1267</v>
      </c>
      <c r="M4166" s="11" t="s">
        <v>1272</v>
      </c>
      <c r="N4166" s="10">
        <v>42553</v>
      </c>
      <c r="O4166" s="12">
        <v>1388</v>
      </c>
      <c r="P4166" s="12">
        <v>2238</v>
      </c>
      <c r="Q4166" s="12">
        <v>850</v>
      </c>
      <c r="R4166" s="11">
        <v>23</v>
      </c>
      <c r="S4166" s="12">
        <v>51474</v>
      </c>
      <c r="T4166" s="13">
        <v>0.06</v>
      </c>
      <c r="U4166" s="12">
        <v>3088.44</v>
      </c>
      <c r="V4166" s="12">
        <v>48385.56</v>
      </c>
      <c r="W4166" s="12">
        <v>1510</v>
      </c>
      <c r="X4166" s="12">
        <v>21048</v>
      </c>
      <c r="Y4166" s="14">
        <f>+DAY('TABLA PRINCIPAL'!$B4166)</f>
        <v>30</v>
      </c>
      <c r="Z4166" s="14">
        <f>+MONTH('TABLA PRINCIPAL'!$B4166)</f>
        <v>6</v>
      </c>
      <c r="AA4166" s="14">
        <f>+YEAR('TABLA PRINCIPAL'!$B4166)</f>
        <v>2016</v>
      </c>
      <c r="AB4166" s="22" t="str">
        <f>+IF(Ventas_Oficina[[#This Row],[Total del pedido]]&gt;=100000,"SI","NO")</f>
        <v>NO</v>
      </c>
      <c r="AC4166" s="22" t="str">
        <f>+_xlfn.XLOOKUP(Ventas_Oficina[[#This Row],[Nº de artículo]],AUXILIAR!A4164:A9089,AUXILIAR!D4164:D9089,"Error",0)</f>
        <v>No enviado a tiempo</v>
      </c>
      <c r="AD4166" s="22" t="str">
        <f>+IF(AND(Ventas_Oficina[[#This Row],[Total]]&gt;75000,Ventas_Oficina[[#This Row],[Envio a tiempo]]="Enviado a tiempo"),"Buena Venta","Venta Mala")</f>
        <v>Venta Mala</v>
      </c>
    </row>
    <row r="4167" spans="1:30" x14ac:dyDescent="0.25">
      <c r="A4167" s="25">
        <v>1622409</v>
      </c>
      <c r="B4167" s="5">
        <v>42556</v>
      </c>
      <c r="C4167" s="6" t="s">
        <v>338</v>
      </c>
      <c r="D4167" s="6" t="s">
        <v>50</v>
      </c>
      <c r="E4167" s="6" t="s">
        <v>4</v>
      </c>
      <c r="F4167" s="6" t="s">
        <v>5</v>
      </c>
      <c r="G4167" s="6" t="s">
        <v>1007</v>
      </c>
      <c r="H4167" s="6" t="s">
        <v>17</v>
      </c>
      <c r="I4167" s="6" t="s">
        <v>1013</v>
      </c>
      <c r="J4167" s="6" t="s">
        <v>1021</v>
      </c>
      <c r="K4167" s="6" t="s">
        <v>1261</v>
      </c>
      <c r="L4167" s="6" t="s">
        <v>1265</v>
      </c>
      <c r="M4167" s="6" t="s">
        <v>1272</v>
      </c>
      <c r="N4167" s="5">
        <v>42558</v>
      </c>
      <c r="O4167" s="7">
        <v>533</v>
      </c>
      <c r="P4167" s="7">
        <v>860</v>
      </c>
      <c r="Q4167" s="7">
        <v>327</v>
      </c>
      <c r="R4167" s="6">
        <v>48</v>
      </c>
      <c r="S4167" s="7">
        <v>41280</v>
      </c>
      <c r="T4167" s="8">
        <v>0.08</v>
      </c>
      <c r="U4167" s="7">
        <v>3302.4</v>
      </c>
      <c r="V4167" s="7">
        <v>37977.599999999999</v>
      </c>
      <c r="W4167" s="7">
        <v>619</v>
      </c>
      <c r="X4167" s="7">
        <v>12919</v>
      </c>
      <c r="Y4167" s="9">
        <f>+DAY('TABLA PRINCIPAL'!$B4167)</f>
        <v>5</v>
      </c>
      <c r="Z4167" s="9">
        <f>+MONTH('TABLA PRINCIPAL'!$B4167)</f>
        <v>7</v>
      </c>
      <c r="AA4167" s="9">
        <f>+YEAR('TABLA PRINCIPAL'!$B4167)</f>
        <v>2016</v>
      </c>
      <c r="AB4167" s="22" t="str">
        <f>+IF(Ventas_Oficina[[#This Row],[Total del pedido]]&gt;=100000,"SI","NO")</f>
        <v>NO</v>
      </c>
      <c r="AC4167" s="22" t="str">
        <f>+_xlfn.XLOOKUP(Ventas_Oficina[[#This Row],[Nº de artículo]],AUXILIAR!A4165:A9090,AUXILIAR!D4165:D9090,"Error",0)</f>
        <v>Enviado a tiempo</v>
      </c>
      <c r="AD4167" s="22" t="str">
        <f>+IF(AND(Ventas_Oficina[[#This Row],[Total]]&gt;75000,Ventas_Oficina[[#This Row],[Envio a tiempo]]="Enviado a tiempo"),"Buena Venta","Venta Mala")</f>
        <v>Venta Mala</v>
      </c>
    </row>
    <row r="4168" spans="1:30" x14ac:dyDescent="0.25">
      <c r="A4168" s="26">
        <v>1622409</v>
      </c>
      <c r="B4168" s="10">
        <v>42624</v>
      </c>
      <c r="C4168" s="11" t="s">
        <v>447</v>
      </c>
      <c r="D4168" s="11" t="s">
        <v>62</v>
      </c>
      <c r="E4168" s="11" t="s">
        <v>4</v>
      </c>
      <c r="F4168" s="11" t="s">
        <v>5</v>
      </c>
      <c r="G4168" s="11" t="s">
        <v>1010</v>
      </c>
      <c r="H4168" s="11" t="s">
        <v>27</v>
      </c>
      <c r="I4168" s="11" t="s">
        <v>1012</v>
      </c>
      <c r="J4168" s="11" t="s">
        <v>1043</v>
      </c>
      <c r="K4168" s="11" t="s">
        <v>1262</v>
      </c>
      <c r="L4168" s="11" t="s">
        <v>1265</v>
      </c>
      <c r="M4168" s="11" t="s">
        <v>1272</v>
      </c>
      <c r="N4168" s="10">
        <v>42626</v>
      </c>
      <c r="O4168" s="12">
        <v>6059</v>
      </c>
      <c r="P4168" s="12">
        <v>10098</v>
      </c>
      <c r="Q4168" s="12">
        <v>4039</v>
      </c>
      <c r="R4168" s="11">
        <v>12</v>
      </c>
      <c r="S4168" s="12">
        <v>121176</v>
      </c>
      <c r="T4168" s="13">
        <v>0.01</v>
      </c>
      <c r="U4168" s="12">
        <v>1211.76</v>
      </c>
      <c r="V4168" s="12">
        <v>119964.24</v>
      </c>
      <c r="W4168" s="12">
        <v>718</v>
      </c>
      <c r="X4168" s="12">
        <v>105574</v>
      </c>
      <c r="Y4168" s="14">
        <f>+DAY('TABLA PRINCIPAL'!$B4168)</f>
        <v>11</v>
      </c>
      <c r="Z4168" s="14">
        <f>+MONTH('TABLA PRINCIPAL'!$B4168)</f>
        <v>9</v>
      </c>
      <c r="AA4168" s="14">
        <f>+YEAR('TABLA PRINCIPAL'!$B4168)</f>
        <v>2016</v>
      </c>
      <c r="AB4168" s="22" t="str">
        <f>+IF(Ventas_Oficina[[#This Row],[Total del pedido]]&gt;=100000,"SI","NO")</f>
        <v>SI</v>
      </c>
      <c r="AC4168" s="22" t="str">
        <f>+_xlfn.XLOOKUP(Ventas_Oficina[[#This Row],[Nº de artículo]],AUXILIAR!A4166:A9091,AUXILIAR!D4166:D9091,"Error",0)</f>
        <v>Enviado a tiempo</v>
      </c>
      <c r="AD4168" s="22" t="str">
        <f>+IF(AND(Ventas_Oficina[[#This Row],[Total]]&gt;75000,Ventas_Oficina[[#This Row],[Envio a tiempo]]="Enviado a tiempo"),"Buena Venta","Venta Mala")</f>
        <v>Buena Venta</v>
      </c>
    </row>
    <row r="4169" spans="1:30" x14ac:dyDescent="0.25">
      <c r="A4169" s="25">
        <v>1622409</v>
      </c>
      <c r="B4169" s="5">
        <v>42700</v>
      </c>
      <c r="C4169" s="6" t="s">
        <v>684</v>
      </c>
      <c r="D4169" s="6" t="s">
        <v>260</v>
      </c>
      <c r="E4169" s="6" t="s">
        <v>4</v>
      </c>
      <c r="F4169" s="6" t="s">
        <v>5</v>
      </c>
      <c r="G4169" s="6" t="s">
        <v>1008</v>
      </c>
      <c r="H4169" s="6" t="s">
        <v>121</v>
      </c>
      <c r="I4169" s="6" t="s">
        <v>1013</v>
      </c>
      <c r="J4169" s="6" t="s">
        <v>1049</v>
      </c>
      <c r="K4169" s="6" t="s">
        <v>1261</v>
      </c>
      <c r="L4169" s="6" t="s">
        <v>1265</v>
      </c>
      <c r="M4169" s="6" t="s">
        <v>1272</v>
      </c>
      <c r="N4169" s="5">
        <v>42702</v>
      </c>
      <c r="O4169" s="7">
        <v>184</v>
      </c>
      <c r="P4169" s="7">
        <v>288</v>
      </c>
      <c r="Q4169" s="7">
        <v>104</v>
      </c>
      <c r="R4169" s="6">
        <v>41</v>
      </c>
      <c r="S4169" s="7">
        <v>11808</v>
      </c>
      <c r="T4169" s="8">
        <v>0.08</v>
      </c>
      <c r="U4169" s="7">
        <v>944.64</v>
      </c>
      <c r="V4169" s="7">
        <v>10863.36</v>
      </c>
      <c r="W4169" s="7">
        <v>99</v>
      </c>
      <c r="X4169" s="7">
        <v>2723</v>
      </c>
      <c r="Y4169" s="9">
        <f>+DAY('TABLA PRINCIPAL'!$B4169)</f>
        <v>26</v>
      </c>
      <c r="Z4169" s="9">
        <f>+MONTH('TABLA PRINCIPAL'!$B4169)</f>
        <v>11</v>
      </c>
      <c r="AA4169" s="9">
        <f>+YEAR('TABLA PRINCIPAL'!$B4169)</f>
        <v>2016</v>
      </c>
      <c r="AB4169" s="22" t="str">
        <f>+IF(Ventas_Oficina[[#This Row],[Total del pedido]]&gt;=100000,"SI","NO")</f>
        <v>NO</v>
      </c>
      <c r="AC4169" s="22" t="str">
        <f>+_xlfn.XLOOKUP(Ventas_Oficina[[#This Row],[Nº de artículo]],AUXILIAR!A4167:A9092,AUXILIAR!D4167:D9092,"Error",0)</f>
        <v>Enviado a tiempo</v>
      </c>
      <c r="AD4169" s="22" t="str">
        <f>+IF(AND(Ventas_Oficina[[#This Row],[Total]]&gt;75000,Ventas_Oficina[[#This Row],[Envio a tiempo]]="Enviado a tiempo"),"Buena Venta","Venta Mala")</f>
        <v>Venta Mala</v>
      </c>
    </row>
    <row r="4170" spans="1:30" x14ac:dyDescent="0.25">
      <c r="A4170" s="26">
        <v>1622409</v>
      </c>
      <c r="B4170" s="10">
        <v>42597</v>
      </c>
      <c r="C4170" s="11" t="s">
        <v>259</v>
      </c>
      <c r="D4170" s="11" t="s">
        <v>260</v>
      </c>
      <c r="E4170" s="11" t="s">
        <v>4</v>
      </c>
      <c r="F4170" s="11" t="s">
        <v>5</v>
      </c>
      <c r="G4170" s="11" t="s">
        <v>1010</v>
      </c>
      <c r="H4170" s="11" t="s">
        <v>121</v>
      </c>
      <c r="I4170" s="11" t="s">
        <v>1016</v>
      </c>
      <c r="J4170" s="11" t="s">
        <v>1083</v>
      </c>
      <c r="K4170" s="11" t="s">
        <v>1261</v>
      </c>
      <c r="L4170" s="11" t="s">
        <v>1265</v>
      </c>
      <c r="M4170" s="11" t="s">
        <v>1273</v>
      </c>
      <c r="N4170" s="10">
        <v>42602</v>
      </c>
      <c r="O4170" s="12">
        <v>375</v>
      </c>
      <c r="P4170" s="12">
        <v>708</v>
      </c>
      <c r="Q4170" s="12">
        <v>333</v>
      </c>
      <c r="R4170" s="11">
        <v>30</v>
      </c>
      <c r="S4170" s="12">
        <v>21240</v>
      </c>
      <c r="T4170" s="13">
        <v>0.09</v>
      </c>
      <c r="U4170" s="12">
        <v>1911.6</v>
      </c>
      <c r="V4170" s="12">
        <v>19328.400000000001</v>
      </c>
      <c r="W4170" s="12">
        <v>235</v>
      </c>
      <c r="X4170" s="12">
        <v>13063</v>
      </c>
      <c r="Y4170" s="14">
        <f>+DAY('TABLA PRINCIPAL'!$B4170)</f>
        <v>15</v>
      </c>
      <c r="Z4170" s="14">
        <f>+MONTH('TABLA PRINCIPAL'!$B4170)</f>
        <v>8</v>
      </c>
      <c r="AA4170" s="14">
        <f>+YEAR('TABLA PRINCIPAL'!$B4170)</f>
        <v>2016</v>
      </c>
      <c r="AB4170" s="22" t="str">
        <f>+IF(Ventas_Oficina[[#This Row],[Total del pedido]]&gt;=100000,"SI","NO")</f>
        <v>NO</v>
      </c>
      <c r="AC4170" s="22" t="str">
        <f>+_xlfn.XLOOKUP(Ventas_Oficina[[#This Row],[Nº de artículo]],AUXILIAR!A4168:A9093,AUXILIAR!D4168:D9093,"Error",0)</f>
        <v>Enviado a tiempo</v>
      </c>
      <c r="AD4170" s="22" t="str">
        <f>+IF(AND(Ventas_Oficina[[#This Row],[Total]]&gt;75000,Ventas_Oficina[[#This Row],[Envio a tiempo]]="Enviado a tiempo"),"Buena Venta","Venta Mala")</f>
        <v>Venta Mala</v>
      </c>
    </row>
    <row r="4171" spans="1:30" x14ac:dyDescent="0.25">
      <c r="A4171" s="25">
        <v>1622409</v>
      </c>
      <c r="B4171" s="5">
        <v>42425</v>
      </c>
      <c r="C4171" s="6" t="s">
        <v>681</v>
      </c>
      <c r="D4171" s="6" t="s">
        <v>265</v>
      </c>
      <c r="E4171" s="6" t="s">
        <v>4</v>
      </c>
      <c r="F4171" s="6" t="s">
        <v>5</v>
      </c>
      <c r="G4171" s="6" t="s">
        <v>1007</v>
      </c>
      <c r="H4171" s="6" t="s">
        <v>53</v>
      </c>
      <c r="I4171" s="6" t="s">
        <v>1016</v>
      </c>
      <c r="J4171" s="6" t="s">
        <v>1046</v>
      </c>
      <c r="K4171" s="6" t="s">
        <v>1262</v>
      </c>
      <c r="L4171" s="6" t="s">
        <v>1265</v>
      </c>
      <c r="M4171" s="6" t="s">
        <v>1272</v>
      </c>
      <c r="N4171" s="5">
        <v>42390</v>
      </c>
      <c r="O4171" s="7">
        <v>519</v>
      </c>
      <c r="P4171" s="7">
        <v>1298</v>
      </c>
      <c r="Q4171" s="7">
        <v>779</v>
      </c>
      <c r="R4171" s="6">
        <v>42</v>
      </c>
      <c r="S4171" s="7">
        <v>54516</v>
      </c>
      <c r="T4171" s="8">
        <v>0.05</v>
      </c>
      <c r="U4171" s="7">
        <v>2725.8</v>
      </c>
      <c r="V4171" s="7">
        <v>51790.2</v>
      </c>
      <c r="W4171" s="7">
        <v>314</v>
      </c>
      <c r="X4171" s="7">
        <v>23106</v>
      </c>
      <c r="Y4171" s="9">
        <f>+DAY('TABLA PRINCIPAL'!$B4171)</f>
        <v>25</v>
      </c>
      <c r="Z4171" s="9">
        <f>+MONTH('TABLA PRINCIPAL'!$B4171)</f>
        <v>2</v>
      </c>
      <c r="AA4171" s="9">
        <f>+YEAR('TABLA PRINCIPAL'!$B4171)</f>
        <v>2016</v>
      </c>
      <c r="AB4171" s="22" t="str">
        <f>+IF(Ventas_Oficina[[#This Row],[Total del pedido]]&gt;=100000,"SI","NO")</f>
        <v>NO</v>
      </c>
      <c r="AC4171" s="22" t="str">
        <f>+_xlfn.XLOOKUP(Ventas_Oficina[[#This Row],[Nº de artículo]],AUXILIAR!A4169:A9094,AUXILIAR!D4169:D9094,"Error",0)</f>
        <v>Enviado a tiempo</v>
      </c>
      <c r="AD4171" s="22" t="str">
        <f>+IF(AND(Ventas_Oficina[[#This Row],[Total]]&gt;75000,Ventas_Oficina[[#This Row],[Envio a tiempo]]="Enviado a tiempo"),"Buena Venta","Venta Mala")</f>
        <v>Venta Mala</v>
      </c>
    </row>
    <row r="4172" spans="1:30" x14ac:dyDescent="0.25">
      <c r="A4172" s="26">
        <v>1622409</v>
      </c>
      <c r="B4172" s="10">
        <v>42039</v>
      </c>
      <c r="C4172" s="11" t="s">
        <v>315</v>
      </c>
      <c r="D4172" s="11" t="s">
        <v>3</v>
      </c>
      <c r="E4172" s="11" t="s">
        <v>4</v>
      </c>
      <c r="F4172" s="11" t="s">
        <v>5</v>
      </c>
      <c r="G4172" s="11" t="s">
        <v>1010</v>
      </c>
      <c r="H4172" s="11" t="s">
        <v>6</v>
      </c>
      <c r="I4172" s="11" t="s">
        <v>1016</v>
      </c>
      <c r="J4172" s="11" t="s">
        <v>1019</v>
      </c>
      <c r="K4172" s="11" t="s">
        <v>1261</v>
      </c>
      <c r="L4172" s="11" t="s">
        <v>1267</v>
      </c>
      <c r="M4172" s="11" t="s">
        <v>1273</v>
      </c>
      <c r="N4172" s="10">
        <v>42041</v>
      </c>
      <c r="O4172" s="12">
        <v>24</v>
      </c>
      <c r="P4172" s="12">
        <v>126</v>
      </c>
      <c r="Q4172" s="12">
        <v>102</v>
      </c>
      <c r="R4172" s="11">
        <v>26</v>
      </c>
      <c r="S4172" s="12">
        <v>3276</v>
      </c>
      <c r="T4172" s="13">
        <v>7.0000000000000007E-2</v>
      </c>
      <c r="U4172" s="12">
        <v>229.32000000000002</v>
      </c>
      <c r="V4172" s="12">
        <v>3046.68</v>
      </c>
      <c r="W4172" s="12">
        <v>70</v>
      </c>
      <c r="X4172" s="12">
        <v>5995</v>
      </c>
      <c r="Y4172" s="14">
        <f>+DAY('TABLA PRINCIPAL'!$B4172)</f>
        <v>4</v>
      </c>
      <c r="Z4172" s="14">
        <f>+MONTH('TABLA PRINCIPAL'!$B4172)</f>
        <v>2</v>
      </c>
      <c r="AA4172" s="14">
        <f>+YEAR('TABLA PRINCIPAL'!$B4172)</f>
        <v>2015</v>
      </c>
      <c r="AB4172" s="22" t="str">
        <f>+IF(Ventas_Oficina[[#This Row],[Total del pedido]]&gt;=100000,"SI","NO")</f>
        <v>NO</v>
      </c>
      <c r="AC4172" s="22" t="str">
        <f>+_xlfn.XLOOKUP(Ventas_Oficina[[#This Row],[Nº de artículo]],AUXILIAR!A4170:A9095,AUXILIAR!D4170:D9095,"Error",0)</f>
        <v>No enviado a tiempo</v>
      </c>
      <c r="AD4172" s="22" t="str">
        <f>+IF(AND(Ventas_Oficina[[#This Row],[Total]]&gt;75000,Ventas_Oficina[[#This Row],[Envio a tiempo]]="Enviado a tiempo"),"Buena Venta","Venta Mala")</f>
        <v>Venta Mala</v>
      </c>
    </row>
    <row r="4173" spans="1:30" x14ac:dyDescent="0.25">
      <c r="A4173" s="25">
        <v>1622409</v>
      </c>
      <c r="B4173" s="5">
        <v>42606</v>
      </c>
      <c r="C4173" s="6" t="s">
        <v>234</v>
      </c>
      <c r="D4173" s="6" t="s">
        <v>92</v>
      </c>
      <c r="E4173" s="6" t="s">
        <v>4</v>
      </c>
      <c r="F4173" s="6" t="s">
        <v>5</v>
      </c>
      <c r="G4173" s="6" t="s">
        <v>1008</v>
      </c>
      <c r="H4173" s="6" t="s">
        <v>27</v>
      </c>
      <c r="I4173" s="6" t="s">
        <v>1015</v>
      </c>
      <c r="J4173" s="6" t="s">
        <v>1057</v>
      </c>
      <c r="K4173" s="6" t="s">
        <v>1261</v>
      </c>
      <c r="L4173" s="6" t="s">
        <v>1267</v>
      </c>
      <c r="M4173" s="6" t="s">
        <v>1273</v>
      </c>
      <c r="N4173" s="5">
        <v>42615</v>
      </c>
      <c r="O4173" s="7">
        <v>130</v>
      </c>
      <c r="P4173" s="7">
        <v>288</v>
      </c>
      <c r="Q4173" s="7">
        <v>158</v>
      </c>
      <c r="R4173" s="6">
        <v>41</v>
      </c>
      <c r="S4173" s="7">
        <v>11808</v>
      </c>
      <c r="T4173" s="8">
        <v>0.03</v>
      </c>
      <c r="U4173" s="7">
        <v>354.24</v>
      </c>
      <c r="V4173" s="7">
        <v>11453.76</v>
      </c>
      <c r="W4173" s="7">
        <v>101</v>
      </c>
      <c r="X4173" s="7">
        <v>5953</v>
      </c>
      <c r="Y4173" s="9">
        <f>+DAY('TABLA PRINCIPAL'!$B4173)</f>
        <v>24</v>
      </c>
      <c r="Z4173" s="9">
        <f>+MONTH('TABLA PRINCIPAL'!$B4173)</f>
        <v>8</v>
      </c>
      <c r="AA4173" s="9">
        <f>+YEAR('TABLA PRINCIPAL'!$B4173)</f>
        <v>2016</v>
      </c>
      <c r="AB4173" s="22" t="str">
        <f>+IF(Ventas_Oficina[[#This Row],[Total del pedido]]&gt;=100000,"SI","NO")</f>
        <v>NO</v>
      </c>
      <c r="AC4173" s="22" t="str">
        <f>+_xlfn.XLOOKUP(Ventas_Oficina[[#This Row],[Nº de artículo]],AUXILIAR!A4171:A9096,AUXILIAR!D4171:D9096,"Error",0)</f>
        <v>Enviado a tiempo</v>
      </c>
      <c r="AD4173" s="22" t="str">
        <f>+IF(AND(Ventas_Oficina[[#This Row],[Total]]&gt;75000,Ventas_Oficina[[#This Row],[Envio a tiempo]]="Enviado a tiempo"),"Buena Venta","Venta Mala")</f>
        <v>Venta Mala</v>
      </c>
    </row>
    <row r="4174" spans="1:30" x14ac:dyDescent="0.25">
      <c r="A4174" s="26">
        <v>1622774</v>
      </c>
      <c r="B4174" s="10">
        <v>42712</v>
      </c>
      <c r="C4174" s="11" t="s">
        <v>229</v>
      </c>
      <c r="D4174" s="11" t="s">
        <v>156</v>
      </c>
      <c r="E4174" s="11" t="s">
        <v>12</v>
      </c>
      <c r="F4174" s="11" t="s">
        <v>13</v>
      </c>
      <c r="G4174" s="11" t="s">
        <v>1009</v>
      </c>
      <c r="H4174" s="11" t="s">
        <v>42</v>
      </c>
      <c r="I4174" s="11" t="s">
        <v>1015</v>
      </c>
      <c r="J4174" s="11" t="s">
        <v>1046</v>
      </c>
      <c r="K4174" s="11" t="s">
        <v>1261</v>
      </c>
      <c r="L4174" s="11" t="s">
        <v>1265</v>
      </c>
      <c r="M4174" s="11" t="s">
        <v>1272</v>
      </c>
      <c r="N4174" s="10">
        <v>42714</v>
      </c>
      <c r="O4174" s="12">
        <v>519</v>
      </c>
      <c r="P4174" s="12">
        <v>1298</v>
      </c>
      <c r="Q4174" s="12">
        <v>779</v>
      </c>
      <c r="R4174" s="11">
        <v>8</v>
      </c>
      <c r="S4174" s="12">
        <v>10384</v>
      </c>
      <c r="T4174" s="13">
        <v>0.09</v>
      </c>
      <c r="U4174" s="12">
        <v>934.56</v>
      </c>
      <c r="V4174" s="12">
        <v>9449.44</v>
      </c>
      <c r="W4174" s="12">
        <v>314</v>
      </c>
      <c r="X4174" s="12">
        <v>49905</v>
      </c>
      <c r="Y4174" s="14">
        <f>+DAY('TABLA PRINCIPAL'!$B4174)</f>
        <v>8</v>
      </c>
      <c r="Z4174" s="14">
        <f>+MONTH('TABLA PRINCIPAL'!$B4174)</f>
        <v>12</v>
      </c>
      <c r="AA4174" s="14">
        <f>+YEAR('TABLA PRINCIPAL'!$B4174)</f>
        <v>2016</v>
      </c>
      <c r="AB4174" s="22" t="str">
        <f>+IF(Ventas_Oficina[[#This Row],[Total del pedido]]&gt;=100000,"SI","NO")</f>
        <v>NO</v>
      </c>
      <c r="AC4174" s="22" t="str">
        <f>+_xlfn.XLOOKUP(Ventas_Oficina[[#This Row],[Nº de artículo]],AUXILIAR!A4172:A9097,AUXILIAR!D4172:D9097,"Error",0)</f>
        <v>Enviado a tiempo</v>
      </c>
      <c r="AD4174" s="22" t="str">
        <f>+IF(AND(Ventas_Oficina[[#This Row],[Total]]&gt;75000,Ventas_Oficina[[#This Row],[Envio a tiempo]]="Enviado a tiempo"),"Buena Venta","Venta Mala")</f>
        <v>Venta Mala</v>
      </c>
    </row>
    <row r="4175" spans="1:30" x14ac:dyDescent="0.25">
      <c r="A4175" s="25">
        <v>1622774</v>
      </c>
      <c r="B4175" s="5">
        <v>42240</v>
      </c>
      <c r="C4175" s="6" t="s">
        <v>128</v>
      </c>
      <c r="D4175" s="6" t="s">
        <v>129</v>
      </c>
      <c r="E4175" s="6" t="s">
        <v>4</v>
      </c>
      <c r="F4175" s="6" t="s">
        <v>5</v>
      </c>
      <c r="G4175" s="6" t="s">
        <v>1007</v>
      </c>
      <c r="H4175" s="6" t="s">
        <v>6</v>
      </c>
      <c r="I4175" s="6" t="s">
        <v>1014</v>
      </c>
      <c r="J4175" s="6" t="s">
        <v>1068</v>
      </c>
      <c r="K4175" s="6" t="s">
        <v>1261</v>
      </c>
      <c r="L4175" s="6" t="s">
        <v>1265</v>
      </c>
      <c r="M4175" s="6" t="s">
        <v>1272</v>
      </c>
      <c r="N4175" s="5">
        <v>42240</v>
      </c>
      <c r="O4175" s="7">
        <v>446</v>
      </c>
      <c r="P4175" s="7">
        <v>1089</v>
      </c>
      <c r="Q4175" s="7">
        <v>643</v>
      </c>
      <c r="R4175" s="6">
        <v>29</v>
      </c>
      <c r="S4175" s="7">
        <v>31581</v>
      </c>
      <c r="T4175" s="8">
        <v>0.09</v>
      </c>
      <c r="U4175" s="7">
        <v>2842.29</v>
      </c>
      <c r="V4175" s="7">
        <v>28738.71</v>
      </c>
      <c r="W4175" s="7">
        <v>450</v>
      </c>
      <c r="X4175" s="7">
        <v>31596</v>
      </c>
      <c r="Y4175" s="9">
        <f>+DAY('TABLA PRINCIPAL'!$B4175)</f>
        <v>24</v>
      </c>
      <c r="Z4175" s="9">
        <f>+MONTH('TABLA PRINCIPAL'!$B4175)</f>
        <v>8</v>
      </c>
      <c r="AA4175" s="9">
        <f>+YEAR('TABLA PRINCIPAL'!$B4175)</f>
        <v>2015</v>
      </c>
      <c r="AB4175" s="22" t="str">
        <f>+IF(Ventas_Oficina[[#This Row],[Total del pedido]]&gt;=100000,"SI","NO")</f>
        <v>NO</v>
      </c>
      <c r="AC4175" s="22" t="str">
        <f>+_xlfn.XLOOKUP(Ventas_Oficina[[#This Row],[Nº de artículo]],AUXILIAR!A4173:A9098,AUXILIAR!D4173:D9098,"Error",0)</f>
        <v>Enviado a tiempo</v>
      </c>
      <c r="AD4175" s="22" t="str">
        <f>+IF(AND(Ventas_Oficina[[#This Row],[Total]]&gt;75000,Ventas_Oficina[[#This Row],[Envio a tiempo]]="Enviado a tiempo"),"Buena Venta","Venta Mala")</f>
        <v>Venta Mala</v>
      </c>
    </row>
    <row r="4176" spans="1:30" x14ac:dyDescent="0.25">
      <c r="A4176" s="26">
        <v>1622774</v>
      </c>
      <c r="B4176" s="10">
        <v>42551</v>
      </c>
      <c r="C4176" s="11" t="s">
        <v>463</v>
      </c>
      <c r="D4176" s="11" t="s">
        <v>26</v>
      </c>
      <c r="E4176" s="11" t="s">
        <v>4</v>
      </c>
      <c r="F4176" s="11" t="s">
        <v>5</v>
      </c>
      <c r="G4176" s="11" t="s">
        <v>1008</v>
      </c>
      <c r="H4176" s="11" t="s">
        <v>27</v>
      </c>
      <c r="I4176" s="11" t="s">
        <v>1013</v>
      </c>
      <c r="J4176" s="11" t="s">
        <v>1121</v>
      </c>
      <c r="K4176" s="11" t="s">
        <v>1261</v>
      </c>
      <c r="L4176" s="11" t="s">
        <v>1265</v>
      </c>
      <c r="M4176" s="11" t="s">
        <v>1272</v>
      </c>
      <c r="N4176" s="10">
        <v>42553</v>
      </c>
      <c r="O4176" s="12">
        <v>892</v>
      </c>
      <c r="P4176" s="12">
        <v>2974</v>
      </c>
      <c r="Q4176" s="12">
        <v>2082</v>
      </c>
      <c r="R4176" s="11">
        <v>42</v>
      </c>
      <c r="S4176" s="12">
        <v>124908</v>
      </c>
      <c r="T4176" s="13">
        <v>0.06</v>
      </c>
      <c r="U4176" s="12">
        <v>7494.48</v>
      </c>
      <c r="V4176" s="12">
        <v>117413.52</v>
      </c>
      <c r="W4176" s="12">
        <v>664</v>
      </c>
      <c r="X4176" s="12">
        <v>21048</v>
      </c>
      <c r="Y4176" s="14">
        <f>+DAY('TABLA PRINCIPAL'!$B4176)</f>
        <v>30</v>
      </c>
      <c r="Z4176" s="14">
        <f>+MONTH('TABLA PRINCIPAL'!$B4176)</f>
        <v>6</v>
      </c>
      <c r="AA4176" s="14">
        <f>+YEAR('TABLA PRINCIPAL'!$B4176)</f>
        <v>2016</v>
      </c>
      <c r="AB4176" s="22" t="str">
        <f>+IF(Ventas_Oficina[[#This Row],[Total del pedido]]&gt;=100000,"SI","NO")</f>
        <v>SI</v>
      </c>
      <c r="AC4176" s="22" t="str">
        <f>+_xlfn.XLOOKUP(Ventas_Oficina[[#This Row],[Nº de artículo]],AUXILIAR!A4174:A9099,AUXILIAR!D4174:D9099,"Error",0)</f>
        <v>No enviado a tiempo</v>
      </c>
      <c r="AD4176" s="22" t="str">
        <f>+IF(AND(Ventas_Oficina[[#This Row],[Total]]&gt;75000,Ventas_Oficina[[#This Row],[Envio a tiempo]]="Enviado a tiempo"),"Buena Venta","Venta Mala")</f>
        <v>Venta Mala</v>
      </c>
    </row>
    <row r="4177" spans="1:30" x14ac:dyDescent="0.25">
      <c r="A4177" s="25">
        <v>1622774</v>
      </c>
      <c r="B4177" s="5">
        <v>42600</v>
      </c>
      <c r="C4177" s="6" t="s">
        <v>420</v>
      </c>
      <c r="D4177" s="6" t="s">
        <v>36</v>
      </c>
      <c r="E4177" s="6" t="s">
        <v>12</v>
      </c>
      <c r="F4177" s="6" t="s">
        <v>13</v>
      </c>
      <c r="G4177" s="6" t="s">
        <v>1008</v>
      </c>
      <c r="H4177" s="6" t="s">
        <v>14</v>
      </c>
      <c r="I4177" s="6" t="s">
        <v>1014</v>
      </c>
      <c r="J4177" s="6" t="s">
        <v>1126</v>
      </c>
      <c r="K4177" s="6" t="s">
        <v>1262</v>
      </c>
      <c r="L4177" s="6" t="s">
        <v>1265</v>
      </c>
      <c r="M4177" s="6" t="s">
        <v>1272</v>
      </c>
      <c r="N4177" s="5">
        <v>42604</v>
      </c>
      <c r="O4177" s="7">
        <v>3202</v>
      </c>
      <c r="P4177" s="7">
        <v>15248</v>
      </c>
      <c r="Q4177" s="7">
        <v>12046</v>
      </c>
      <c r="R4177" s="6">
        <v>1</v>
      </c>
      <c r="S4177" s="7">
        <v>15248</v>
      </c>
      <c r="T4177" s="8">
        <v>0.04</v>
      </c>
      <c r="U4177" s="7">
        <v>609.91999999999996</v>
      </c>
      <c r="V4177" s="7">
        <v>14638.08</v>
      </c>
      <c r="W4177" s="7">
        <v>400</v>
      </c>
      <c r="X4177" s="7">
        <v>330720</v>
      </c>
      <c r="Y4177" s="9">
        <f>+DAY('TABLA PRINCIPAL'!$B4177)</f>
        <v>18</v>
      </c>
      <c r="Z4177" s="9">
        <f>+MONTH('TABLA PRINCIPAL'!$B4177)</f>
        <v>8</v>
      </c>
      <c r="AA4177" s="9">
        <f>+YEAR('TABLA PRINCIPAL'!$B4177)</f>
        <v>2016</v>
      </c>
      <c r="AB4177" s="22" t="str">
        <f>+IF(Ventas_Oficina[[#This Row],[Total del pedido]]&gt;=100000,"SI","NO")</f>
        <v>NO</v>
      </c>
      <c r="AC4177" s="22" t="str">
        <f>+_xlfn.XLOOKUP(Ventas_Oficina[[#This Row],[Nº de artículo]],AUXILIAR!A4175:A9100,AUXILIAR!D4175:D9100,"Error",0)</f>
        <v>Enviado a tiempo</v>
      </c>
      <c r="AD4177" s="22" t="str">
        <f>+IF(AND(Ventas_Oficina[[#This Row],[Total]]&gt;75000,Ventas_Oficina[[#This Row],[Envio a tiempo]]="Enviado a tiempo"),"Buena Venta","Venta Mala")</f>
        <v>Buena Venta</v>
      </c>
    </row>
    <row r="4178" spans="1:30" x14ac:dyDescent="0.25">
      <c r="A4178" s="26">
        <v>1622774</v>
      </c>
      <c r="B4178" s="10">
        <v>42723</v>
      </c>
      <c r="C4178" s="11" t="s">
        <v>104</v>
      </c>
      <c r="D4178" s="11" t="s">
        <v>930</v>
      </c>
      <c r="E4178" s="11" t="s">
        <v>4</v>
      </c>
      <c r="F4178" s="11" t="s">
        <v>5</v>
      </c>
      <c r="G4178" s="11" t="s">
        <v>1009</v>
      </c>
      <c r="H4178" s="11" t="s">
        <v>27</v>
      </c>
      <c r="I4178" s="11" t="s">
        <v>1015</v>
      </c>
      <c r="J4178" s="11" t="s">
        <v>1020</v>
      </c>
      <c r="K4178" s="11" t="s">
        <v>1261</v>
      </c>
      <c r="L4178" s="11" t="s">
        <v>1267</v>
      </c>
      <c r="M4178" s="11" t="s">
        <v>1272</v>
      </c>
      <c r="N4178" s="10">
        <v>42725</v>
      </c>
      <c r="O4178" s="12">
        <v>4211</v>
      </c>
      <c r="P4178" s="12">
        <v>8098</v>
      </c>
      <c r="Q4178" s="12">
        <v>3887</v>
      </c>
      <c r="R4178" s="11">
        <v>8</v>
      </c>
      <c r="S4178" s="12">
        <v>64784</v>
      </c>
      <c r="T4178" s="13">
        <v>0.05</v>
      </c>
      <c r="U4178" s="12">
        <v>3239.2000000000003</v>
      </c>
      <c r="V4178" s="12">
        <v>61544.800000000003</v>
      </c>
      <c r="W4178" s="12">
        <v>718</v>
      </c>
      <c r="X4178" s="12">
        <v>102834</v>
      </c>
      <c r="Y4178" s="14">
        <f>+DAY('TABLA PRINCIPAL'!$B4178)</f>
        <v>19</v>
      </c>
      <c r="Z4178" s="14">
        <f>+MONTH('TABLA PRINCIPAL'!$B4178)</f>
        <v>12</v>
      </c>
      <c r="AA4178" s="14">
        <f>+YEAR('TABLA PRINCIPAL'!$B4178)</f>
        <v>2016</v>
      </c>
      <c r="AB4178" s="22" t="str">
        <f>+IF(Ventas_Oficina[[#This Row],[Total del pedido]]&gt;=100000,"SI","NO")</f>
        <v>NO</v>
      </c>
      <c r="AC4178" s="22" t="str">
        <f>+_xlfn.XLOOKUP(Ventas_Oficina[[#This Row],[Nº de artículo]],AUXILIAR!A4176:A9101,AUXILIAR!D4176:D9101,"Error",0)</f>
        <v>Enviado a tiempo</v>
      </c>
      <c r="AD4178" s="22" t="str">
        <f>+IF(AND(Ventas_Oficina[[#This Row],[Total]]&gt;75000,Ventas_Oficina[[#This Row],[Envio a tiempo]]="Enviado a tiempo"),"Buena Venta","Venta Mala")</f>
        <v>Buena Venta</v>
      </c>
    </row>
    <row r="4179" spans="1:30" x14ac:dyDescent="0.25">
      <c r="A4179" s="25">
        <v>1622774</v>
      </c>
      <c r="B4179" s="5">
        <v>42551</v>
      </c>
      <c r="C4179" s="6" t="s">
        <v>471</v>
      </c>
      <c r="D4179" s="6" t="s">
        <v>274</v>
      </c>
      <c r="E4179" s="6" t="s">
        <v>4</v>
      </c>
      <c r="F4179" s="6" t="s">
        <v>5</v>
      </c>
      <c r="G4179" s="6" t="s">
        <v>1008</v>
      </c>
      <c r="H4179" s="6" t="s">
        <v>17</v>
      </c>
      <c r="I4179" s="6" t="s">
        <v>1012</v>
      </c>
      <c r="J4179" s="6" t="s">
        <v>1019</v>
      </c>
      <c r="K4179" s="6" t="s">
        <v>1261</v>
      </c>
      <c r="L4179" s="6" t="s">
        <v>1265</v>
      </c>
      <c r="M4179" s="6" t="s">
        <v>1272</v>
      </c>
      <c r="N4179" s="5">
        <v>42552</v>
      </c>
      <c r="O4179" s="7">
        <v>24</v>
      </c>
      <c r="P4179" s="7">
        <v>126</v>
      </c>
      <c r="Q4179" s="7">
        <v>102</v>
      </c>
      <c r="R4179" s="6">
        <v>8</v>
      </c>
      <c r="S4179" s="7">
        <v>1008</v>
      </c>
      <c r="T4179" s="8">
        <v>0.04</v>
      </c>
      <c r="U4179" s="7">
        <v>40.32</v>
      </c>
      <c r="V4179" s="7">
        <v>967.68</v>
      </c>
      <c r="W4179" s="7">
        <v>70</v>
      </c>
      <c r="X4179" s="7">
        <v>5992</v>
      </c>
      <c r="Y4179" s="9">
        <f>+DAY('TABLA PRINCIPAL'!$B4179)</f>
        <v>30</v>
      </c>
      <c r="Z4179" s="9">
        <f>+MONTH('TABLA PRINCIPAL'!$B4179)</f>
        <v>6</v>
      </c>
      <c r="AA4179" s="9">
        <f>+YEAR('TABLA PRINCIPAL'!$B4179)</f>
        <v>2016</v>
      </c>
      <c r="AB4179" s="22" t="str">
        <f>+IF(Ventas_Oficina[[#This Row],[Total del pedido]]&gt;=100000,"SI","NO")</f>
        <v>NO</v>
      </c>
      <c r="AC4179" s="22" t="str">
        <f>+_xlfn.XLOOKUP(Ventas_Oficina[[#This Row],[Nº de artículo]],AUXILIAR!A4177:A9102,AUXILIAR!D4177:D9102,"Error",0)</f>
        <v>Enviado a tiempo</v>
      </c>
      <c r="AD4179" s="22" t="str">
        <f>+IF(AND(Ventas_Oficina[[#This Row],[Total]]&gt;75000,Ventas_Oficina[[#This Row],[Envio a tiempo]]="Enviado a tiempo"),"Buena Venta","Venta Mala")</f>
        <v>Venta Mala</v>
      </c>
    </row>
    <row r="4180" spans="1:30" x14ac:dyDescent="0.25">
      <c r="A4180" s="26">
        <v>1623139</v>
      </c>
      <c r="B4180" s="10">
        <v>42404</v>
      </c>
      <c r="C4180" s="11" t="s">
        <v>231</v>
      </c>
      <c r="D4180" s="11" t="s">
        <v>71</v>
      </c>
      <c r="E4180" s="11" t="s">
        <v>4</v>
      </c>
      <c r="F4180" s="11" t="s">
        <v>5</v>
      </c>
      <c r="G4180" s="11" t="s">
        <v>1007</v>
      </c>
      <c r="H4180" s="11" t="s">
        <v>17</v>
      </c>
      <c r="I4180" s="11" t="s">
        <v>1013</v>
      </c>
      <c r="J4180" s="11" t="s">
        <v>1068</v>
      </c>
      <c r="K4180" s="11" t="s">
        <v>1261</v>
      </c>
      <c r="L4180" s="11" t="s">
        <v>1265</v>
      </c>
      <c r="M4180" s="11" t="s">
        <v>1272</v>
      </c>
      <c r="N4180" s="10">
        <v>42405</v>
      </c>
      <c r="O4180" s="12">
        <v>446</v>
      </c>
      <c r="P4180" s="12">
        <v>1089</v>
      </c>
      <c r="Q4180" s="12">
        <v>643</v>
      </c>
      <c r="R4180" s="11">
        <v>37</v>
      </c>
      <c r="S4180" s="12">
        <v>40293</v>
      </c>
      <c r="T4180" s="13">
        <v>0.01</v>
      </c>
      <c r="U4180" s="12">
        <v>402.93</v>
      </c>
      <c r="V4180" s="12">
        <v>39890.07</v>
      </c>
      <c r="W4180" s="12">
        <v>450</v>
      </c>
      <c r="X4180" s="12">
        <v>19293</v>
      </c>
      <c r="Y4180" s="14">
        <f>+DAY('TABLA PRINCIPAL'!$B4180)</f>
        <v>4</v>
      </c>
      <c r="Z4180" s="14">
        <f>+MONTH('TABLA PRINCIPAL'!$B4180)</f>
        <v>2</v>
      </c>
      <c r="AA4180" s="14">
        <f>+YEAR('TABLA PRINCIPAL'!$B4180)</f>
        <v>2016</v>
      </c>
      <c r="AB4180" s="22" t="str">
        <f>+IF(Ventas_Oficina[[#This Row],[Total del pedido]]&gt;=100000,"SI","NO")</f>
        <v>NO</v>
      </c>
      <c r="AC4180" s="22" t="str">
        <f>+_xlfn.XLOOKUP(Ventas_Oficina[[#This Row],[Nº de artículo]],AUXILIAR!A4178:A9103,AUXILIAR!D4178:D9103,"Error",0)</f>
        <v>No enviado a tiempo</v>
      </c>
      <c r="AD4180" s="22" t="str">
        <f>+IF(AND(Ventas_Oficina[[#This Row],[Total]]&gt;75000,Ventas_Oficina[[#This Row],[Envio a tiempo]]="Enviado a tiempo"),"Buena Venta","Venta Mala")</f>
        <v>Venta Mala</v>
      </c>
    </row>
    <row r="4181" spans="1:30" x14ac:dyDescent="0.25">
      <c r="A4181" s="25">
        <v>1623139</v>
      </c>
      <c r="B4181" s="5">
        <v>42247</v>
      </c>
      <c r="C4181" s="6" t="s">
        <v>374</v>
      </c>
      <c r="D4181" s="6" t="s">
        <v>100</v>
      </c>
      <c r="E4181" s="6" t="s">
        <v>12</v>
      </c>
      <c r="F4181" s="6" t="s">
        <v>13</v>
      </c>
      <c r="G4181" s="6" t="s">
        <v>1008</v>
      </c>
      <c r="H4181" s="6" t="s">
        <v>42</v>
      </c>
      <c r="I4181" s="6" t="s">
        <v>1014</v>
      </c>
      <c r="J4181" s="6" t="s">
        <v>1131</v>
      </c>
      <c r="K4181" s="6" t="s">
        <v>1261</v>
      </c>
      <c r="L4181" s="6" t="s">
        <v>1265</v>
      </c>
      <c r="M4181" s="6" t="s">
        <v>1273</v>
      </c>
      <c r="N4181" s="5">
        <v>42248</v>
      </c>
      <c r="O4181" s="7">
        <v>1978</v>
      </c>
      <c r="P4181" s="7">
        <v>4599</v>
      </c>
      <c r="Q4181" s="7">
        <v>2621</v>
      </c>
      <c r="R4181" s="6">
        <v>21</v>
      </c>
      <c r="S4181" s="7">
        <v>96579</v>
      </c>
      <c r="T4181" s="8">
        <v>0.05</v>
      </c>
      <c r="U4181" s="7">
        <v>4828.95</v>
      </c>
      <c r="V4181" s="7">
        <v>91750.05</v>
      </c>
      <c r="W4181" s="7">
        <v>499</v>
      </c>
      <c r="X4181" s="7">
        <v>245482</v>
      </c>
      <c r="Y4181" s="9">
        <f>+DAY('TABLA PRINCIPAL'!$B4181)</f>
        <v>31</v>
      </c>
      <c r="Z4181" s="9">
        <f>+MONTH('TABLA PRINCIPAL'!$B4181)</f>
        <v>8</v>
      </c>
      <c r="AA4181" s="9">
        <f>+YEAR('TABLA PRINCIPAL'!$B4181)</f>
        <v>2015</v>
      </c>
      <c r="AB4181" s="22" t="str">
        <f>+IF(Ventas_Oficina[[#This Row],[Total del pedido]]&gt;=100000,"SI","NO")</f>
        <v>NO</v>
      </c>
      <c r="AC4181" s="22" t="str">
        <f>+_xlfn.XLOOKUP(Ventas_Oficina[[#This Row],[Nº de artículo]],AUXILIAR!A4179:A9104,AUXILIAR!D4179:D9104,"Error",0)</f>
        <v>No enviado a tiempo</v>
      </c>
      <c r="AD4181" s="22" t="str">
        <f>+IF(AND(Ventas_Oficina[[#This Row],[Total]]&gt;75000,Ventas_Oficina[[#This Row],[Envio a tiempo]]="Enviado a tiempo"),"Buena Venta","Venta Mala")</f>
        <v>Venta Mala</v>
      </c>
    </row>
    <row r="4182" spans="1:30" x14ac:dyDescent="0.25">
      <c r="A4182" s="26">
        <v>1623139</v>
      </c>
      <c r="B4182" s="10">
        <v>42386</v>
      </c>
      <c r="C4182" s="11" t="s">
        <v>447</v>
      </c>
      <c r="D4182" s="11" t="s">
        <v>62</v>
      </c>
      <c r="E4182" s="11" t="s">
        <v>4</v>
      </c>
      <c r="F4182" s="11" t="s">
        <v>5</v>
      </c>
      <c r="G4182" s="11" t="s">
        <v>1008</v>
      </c>
      <c r="H4182" s="11" t="s">
        <v>27</v>
      </c>
      <c r="I4182" s="11" t="s">
        <v>1013</v>
      </c>
      <c r="J4182" s="11" t="s">
        <v>1110</v>
      </c>
      <c r="K4182" s="11" t="s">
        <v>1261</v>
      </c>
      <c r="L4182" s="11" t="s">
        <v>1265</v>
      </c>
      <c r="M4182" s="11" t="s">
        <v>1273</v>
      </c>
      <c r="N4182" s="10">
        <v>42386</v>
      </c>
      <c r="O4182" s="12">
        <v>1104</v>
      </c>
      <c r="P4182" s="12">
        <v>1698</v>
      </c>
      <c r="Q4182" s="12">
        <v>594</v>
      </c>
      <c r="R4182" s="11">
        <v>23</v>
      </c>
      <c r="S4182" s="12">
        <v>39054</v>
      </c>
      <c r="T4182" s="13">
        <v>7.0000000000000007E-2</v>
      </c>
      <c r="U4182" s="12">
        <v>2733.78</v>
      </c>
      <c r="V4182" s="12">
        <v>36320.22</v>
      </c>
      <c r="W4182" s="12">
        <v>1239</v>
      </c>
      <c r="X4182" s="12">
        <v>21808</v>
      </c>
      <c r="Y4182" s="14">
        <f>+DAY('TABLA PRINCIPAL'!$B4182)</f>
        <v>17</v>
      </c>
      <c r="Z4182" s="14">
        <f>+MONTH('TABLA PRINCIPAL'!$B4182)</f>
        <v>1</v>
      </c>
      <c r="AA4182" s="14">
        <f>+YEAR('TABLA PRINCIPAL'!$B4182)</f>
        <v>2016</v>
      </c>
      <c r="AB4182" s="22" t="str">
        <f>+IF(Ventas_Oficina[[#This Row],[Total del pedido]]&gt;=100000,"SI","NO")</f>
        <v>NO</v>
      </c>
      <c r="AC4182" s="22" t="str">
        <f>+_xlfn.XLOOKUP(Ventas_Oficina[[#This Row],[Nº de artículo]],AUXILIAR!A4180:A9105,AUXILIAR!D4180:D9105,"Error",0)</f>
        <v>No enviado a tiempo</v>
      </c>
      <c r="AD4182" s="22" t="str">
        <f>+IF(AND(Ventas_Oficina[[#This Row],[Total]]&gt;75000,Ventas_Oficina[[#This Row],[Envio a tiempo]]="Enviado a tiempo"),"Buena Venta","Venta Mala")</f>
        <v>Venta Mala</v>
      </c>
    </row>
    <row r="4183" spans="1:30" x14ac:dyDescent="0.25">
      <c r="A4183" s="25">
        <v>1623139</v>
      </c>
      <c r="B4183" s="5">
        <v>42272</v>
      </c>
      <c r="C4183" s="6" t="s">
        <v>493</v>
      </c>
      <c r="D4183" s="6" t="s">
        <v>65</v>
      </c>
      <c r="E4183" s="6" t="s">
        <v>12</v>
      </c>
      <c r="F4183" s="6" t="s">
        <v>13</v>
      </c>
      <c r="G4183" s="6" t="s">
        <v>1008</v>
      </c>
      <c r="H4183" s="6" t="s">
        <v>14</v>
      </c>
      <c r="I4183" s="6" t="s">
        <v>1014</v>
      </c>
      <c r="J4183" s="6" t="s">
        <v>1072</v>
      </c>
      <c r="K4183" s="6" t="s">
        <v>1261</v>
      </c>
      <c r="L4183" s="6" t="s">
        <v>1265</v>
      </c>
      <c r="M4183" s="6" t="s">
        <v>1272</v>
      </c>
      <c r="N4183" s="5">
        <v>42274</v>
      </c>
      <c r="O4183" s="7">
        <v>194</v>
      </c>
      <c r="P4183" s="7">
        <v>308</v>
      </c>
      <c r="Q4183" s="7">
        <v>114</v>
      </c>
      <c r="R4183" s="6">
        <v>7</v>
      </c>
      <c r="S4183" s="7">
        <v>2156</v>
      </c>
      <c r="T4183" s="8">
        <v>0.08</v>
      </c>
      <c r="U4183" s="7">
        <v>172.48</v>
      </c>
      <c r="V4183" s="7">
        <v>1983.52</v>
      </c>
      <c r="W4183" s="7">
        <v>99</v>
      </c>
      <c r="X4183" s="7">
        <v>3303</v>
      </c>
      <c r="Y4183" s="9">
        <f>+DAY('TABLA PRINCIPAL'!$B4183)</f>
        <v>25</v>
      </c>
      <c r="Z4183" s="9">
        <f>+MONTH('TABLA PRINCIPAL'!$B4183)</f>
        <v>9</v>
      </c>
      <c r="AA4183" s="9">
        <f>+YEAR('TABLA PRINCIPAL'!$B4183)</f>
        <v>2015</v>
      </c>
      <c r="AB4183" s="22" t="str">
        <f>+IF(Ventas_Oficina[[#This Row],[Total del pedido]]&gt;=100000,"SI","NO")</f>
        <v>NO</v>
      </c>
      <c r="AC4183" s="22" t="str">
        <f>+_xlfn.XLOOKUP(Ventas_Oficina[[#This Row],[Nº de artículo]],AUXILIAR!A4181:A9106,AUXILIAR!D4181:D9106,"Error",0)</f>
        <v>No enviado a tiempo</v>
      </c>
      <c r="AD4183" s="22" t="str">
        <f>+IF(AND(Ventas_Oficina[[#This Row],[Total]]&gt;75000,Ventas_Oficina[[#This Row],[Envio a tiempo]]="Enviado a tiempo"),"Buena Venta","Venta Mala")</f>
        <v>Venta Mala</v>
      </c>
    </row>
    <row r="4184" spans="1:30" x14ac:dyDescent="0.25">
      <c r="A4184" s="26">
        <v>1623139</v>
      </c>
      <c r="B4184" s="10">
        <v>42551</v>
      </c>
      <c r="C4184" s="11" t="s">
        <v>463</v>
      </c>
      <c r="D4184" s="11" t="s">
        <v>26</v>
      </c>
      <c r="E4184" s="11" t="s">
        <v>4</v>
      </c>
      <c r="F4184" s="11" t="s">
        <v>5</v>
      </c>
      <c r="G4184" s="11" t="s">
        <v>1008</v>
      </c>
      <c r="H4184" s="11" t="s">
        <v>27</v>
      </c>
      <c r="I4184" s="11" t="s">
        <v>1013</v>
      </c>
      <c r="J4184" s="11" t="s">
        <v>1068</v>
      </c>
      <c r="K4184" s="11" t="s">
        <v>1261</v>
      </c>
      <c r="L4184" s="11" t="s">
        <v>1267</v>
      </c>
      <c r="M4184" s="11" t="s">
        <v>1273</v>
      </c>
      <c r="N4184" s="10">
        <v>42553</v>
      </c>
      <c r="O4184" s="12">
        <v>446</v>
      </c>
      <c r="P4184" s="12">
        <v>1089</v>
      </c>
      <c r="Q4184" s="12">
        <v>643</v>
      </c>
      <c r="R4184" s="11">
        <v>34</v>
      </c>
      <c r="S4184" s="12">
        <v>37026</v>
      </c>
      <c r="T4184" s="13">
        <v>0</v>
      </c>
      <c r="U4184" s="12">
        <v>0</v>
      </c>
      <c r="V4184" s="12">
        <v>37026</v>
      </c>
      <c r="W4184" s="12">
        <v>450</v>
      </c>
      <c r="X4184" s="12">
        <v>21049</v>
      </c>
      <c r="Y4184" s="14">
        <f>+DAY('TABLA PRINCIPAL'!$B4184)</f>
        <v>30</v>
      </c>
      <c r="Z4184" s="14">
        <f>+MONTH('TABLA PRINCIPAL'!$B4184)</f>
        <v>6</v>
      </c>
      <c r="AA4184" s="14">
        <f>+YEAR('TABLA PRINCIPAL'!$B4184)</f>
        <v>2016</v>
      </c>
      <c r="AB4184" s="22" t="str">
        <f>+IF(Ventas_Oficina[[#This Row],[Total del pedido]]&gt;=100000,"SI","NO")</f>
        <v>NO</v>
      </c>
      <c r="AC4184" s="22" t="str">
        <f>+_xlfn.XLOOKUP(Ventas_Oficina[[#This Row],[Nº de artículo]],AUXILIAR!A4182:A9107,AUXILIAR!D4182:D9107,"Error",0)</f>
        <v>Enviado a tiempo</v>
      </c>
      <c r="AD4184" s="22" t="str">
        <f>+IF(AND(Ventas_Oficina[[#This Row],[Total]]&gt;75000,Ventas_Oficina[[#This Row],[Envio a tiempo]]="Enviado a tiempo"),"Buena Venta","Venta Mala")</f>
        <v>Venta Mala</v>
      </c>
    </row>
    <row r="4185" spans="1:30" x14ac:dyDescent="0.25">
      <c r="A4185" s="25">
        <v>1623139</v>
      </c>
      <c r="B4185" s="5">
        <v>42551</v>
      </c>
      <c r="C4185" s="6" t="s">
        <v>463</v>
      </c>
      <c r="D4185" s="6" t="s">
        <v>26</v>
      </c>
      <c r="E4185" s="6" t="s">
        <v>4</v>
      </c>
      <c r="F4185" s="6" t="s">
        <v>5</v>
      </c>
      <c r="G4185" s="6" t="s">
        <v>1008</v>
      </c>
      <c r="H4185" s="6" t="s">
        <v>27</v>
      </c>
      <c r="I4185" s="6" t="s">
        <v>1013</v>
      </c>
      <c r="J4185" s="6" t="s">
        <v>1120</v>
      </c>
      <c r="K4185" s="6" t="s">
        <v>1262</v>
      </c>
      <c r="L4185" s="6" t="s">
        <v>1268</v>
      </c>
      <c r="M4185" s="6" t="s">
        <v>1272</v>
      </c>
      <c r="N4185" s="5">
        <v>42553</v>
      </c>
      <c r="O4185" s="7">
        <v>651</v>
      </c>
      <c r="P4185" s="7">
        <v>3098</v>
      </c>
      <c r="Q4185" s="7">
        <v>2447</v>
      </c>
      <c r="R4185" s="6">
        <v>2</v>
      </c>
      <c r="S4185" s="7">
        <v>6196</v>
      </c>
      <c r="T4185" s="8">
        <v>7.0000000000000007E-2</v>
      </c>
      <c r="U4185" s="7">
        <v>433.72</v>
      </c>
      <c r="V4185" s="7">
        <v>5762.28</v>
      </c>
      <c r="W4185" s="7">
        <v>650</v>
      </c>
      <c r="X4185" s="7">
        <v>21048</v>
      </c>
      <c r="Y4185" s="9">
        <f>+DAY('TABLA PRINCIPAL'!$B4185)</f>
        <v>30</v>
      </c>
      <c r="Z4185" s="9">
        <f>+MONTH('TABLA PRINCIPAL'!$B4185)</f>
        <v>6</v>
      </c>
      <c r="AA4185" s="9">
        <f>+YEAR('TABLA PRINCIPAL'!$B4185)</f>
        <v>2016</v>
      </c>
      <c r="AB4185" s="22" t="str">
        <f>+IF(Ventas_Oficina[[#This Row],[Total del pedido]]&gt;=100000,"SI","NO")</f>
        <v>NO</v>
      </c>
      <c r="AC4185" s="22" t="str">
        <f>+_xlfn.XLOOKUP(Ventas_Oficina[[#This Row],[Nº de artículo]],AUXILIAR!A4183:A9108,AUXILIAR!D4183:D9108,"Error",0)</f>
        <v>Enviado a tiempo</v>
      </c>
      <c r="AD4185" s="22" t="str">
        <f>+IF(AND(Ventas_Oficina[[#This Row],[Total]]&gt;75000,Ventas_Oficina[[#This Row],[Envio a tiempo]]="Enviado a tiempo"),"Buena Venta","Venta Mala")</f>
        <v>Venta Mala</v>
      </c>
    </row>
    <row r="4186" spans="1:30" x14ac:dyDescent="0.25">
      <c r="A4186" s="26">
        <v>1623139</v>
      </c>
      <c r="B4186" s="10">
        <v>42666</v>
      </c>
      <c r="C4186" s="11" t="s">
        <v>112</v>
      </c>
      <c r="D4186" s="11" t="s">
        <v>113</v>
      </c>
      <c r="E4186" s="11" t="s">
        <v>12</v>
      </c>
      <c r="F4186" s="11" t="s">
        <v>13</v>
      </c>
      <c r="G4186" s="11" t="s">
        <v>1010</v>
      </c>
      <c r="H4186" s="11" t="s">
        <v>42</v>
      </c>
      <c r="I4186" s="11" t="s">
        <v>1016</v>
      </c>
      <c r="J4186" s="11" t="s">
        <v>1062</v>
      </c>
      <c r="K4186" s="11" t="s">
        <v>1262</v>
      </c>
      <c r="L4186" s="11" t="s">
        <v>1266</v>
      </c>
      <c r="M4186" s="11" t="s">
        <v>1272</v>
      </c>
      <c r="N4186" s="10">
        <v>42673</v>
      </c>
      <c r="O4186" s="12">
        <v>639</v>
      </c>
      <c r="P4186" s="12">
        <v>1998</v>
      </c>
      <c r="Q4186" s="12">
        <v>1359</v>
      </c>
      <c r="R4186" s="11">
        <v>30</v>
      </c>
      <c r="S4186" s="12">
        <v>59940</v>
      </c>
      <c r="T4186" s="13">
        <v>0.08</v>
      </c>
      <c r="U4186" s="12">
        <v>4795.2</v>
      </c>
      <c r="V4186" s="12">
        <v>55144.800000000003</v>
      </c>
      <c r="W4186" s="12">
        <v>400</v>
      </c>
      <c r="X4186" s="12">
        <v>39334</v>
      </c>
      <c r="Y4186" s="14">
        <f>+DAY('TABLA PRINCIPAL'!$B4186)</f>
        <v>23</v>
      </c>
      <c r="Z4186" s="14">
        <f>+MONTH('TABLA PRINCIPAL'!$B4186)</f>
        <v>10</v>
      </c>
      <c r="AA4186" s="14">
        <f>+YEAR('TABLA PRINCIPAL'!$B4186)</f>
        <v>2016</v>
      </c>
      <c r="AB4186" s="22" t="str">
        <f>+IF(Ventas_Oficina[[#This Row],[Total del pedido]]&gt;=100000,"SI","NO")</f>
        <v>NO</v>
      </c>
      <c r="AC4186" s="22" t="str">
        <f>+_xlfn.XLOOKUP(Ventas_Oficina[[#This Row],[Nº de artículo]],AUXILIAR!A4184:A9109,AUXILIAR!D4184:D9109,"Error",0)</f>
        <v>Enviado a tiempo</v>
      </c>
      <c r="AD4186" s="22" t="str">
        <f>+IF(AND(Ventas_Oficina[[#This Row],[Total]]&gt;75000,Ventas_Oficina[[#This Row],[Envio a tiempo]]="Enviado a tiempo"),"Buena Venta","Venta Mala")</f>
        <v>Venta Mala</v>
      </c>
    </row>
    <row r="4187" spans="1:30" x14ac:dyDescent="0.25">
      <c r="A4187" s="25">
        <v>1623505</v>
      </c>
      <c r="B4187" s="5">
        <v>42714</v>
      </c>
      <c r="C4187" s="6" t="s">
        <v>411</v>
      </c>
      <c r="D4187" s="6" t="s">
        <v>36</v>
      </c>
      <c r="E4187" s="6" t="s">
        <v>12</v>
      </c>
      <c r="F4187" s="6" t="s">
        <v>13</v>
      </c>
      <c r="G4187" s="6" t="s">
        <v>1010</v>
      </c>
      <c r="H4187" s="6" t="s">
        <v>14</v>
      </c>
      <c r="I4187" s="6" t="s">
        <v>1015</v>
      </c>
      <c r="J4187" s="6" t="s">
        <v>1035</v>
      </c>
      <c r="K4187" s="6" t="s">
        <v>1262</v>
      </c>
      <c r="L4187" s="6" t="s">
        <v>1265</v>
      </c>
      <c r="M4187" s="6" t="s">
        <v>1272</v>
      </c>
      <c r="N4187" s="5">
        <v>42718</v>
      </c>
      <c r="O4187" s="7">
        <v>882</v>
      </c>
      <c r="P4187" s="7">
        <v>2099</v>
      </c>
      <c r="Q4187" s="7">
        <v>1217</v>
      </c>
      <c r="R4187" s="6">
        <v>29</v>
      </c>
      <c r="S4187" s="7">
        <v>60871</v>
      </c>
      <c r="T4187" s="8">
        <v>0.04</v>
      </c>
      <c r="U4187" s="7">
        <v>2434.84</v>
      </c>
      <c r="V4187" s="7">
        <v>58436.160000000003</v>
      </c>
      <c r="W4187" s="7">
        <v>481</v>
      </c>
      <c r="X4187" s="7">
        <v>4506</v>
      </c>
      <c r="Y4187" s="9">
        <f>+DAY('TABLA PRINCIPAL'!$B4187)</f>
        <v>10</v>
      </c>
      <c r="Z4187" s="9">
        <f>+MONTH('TABLA PRINCIPAL'!$B4187)</f>
        <v>12</v>
      </c>
      <c r="AA4187" s="9">
        <f>+YEAR('TABLA PRINCIPAL'!$B4187)</f>
        <v>2016</v>
      </c>
      <c r="AB4187" s="22" t="str">
        <f>+IF(Ventas_Oficina[[#This Row],[Total del pedido]]&gt;=100000,"SI","NO")</f>
        <v>NO</v>
      </c>
      <c r="AC4187" s="22" t="str">
        <f>+_xlfn.XLOOKUP(Ventas_Oficina[[#This Row],[Nº de artículo]],AUXILIAR!A4185:A9110,AUXILIAR!D4185:D9110,"Error",0)</f>
        <v>Enviado a tiempo</v>
      </c>
      <c r="AD4187" s="22" t="str">
        <f>+IF(AND(Ventas_Oficina[[#This Row],[Total]]&gt;75000,Ventas_Oficina[[#This Row],[Envio a tiempo]]="Enviado a tiempo"),"Buena Venta","Venta Mala")</f>
        <v>Venta Mala</v>
      </c>
    </row>
    <row r="4188" spans="1:30" x14ac:dyDescent="0.25">
      <c r="A4188" s="26">
        <v>1623505</v>
      </c>
      <c r="B4188" s="10">
        <v>41575</v>
      </c>
      <c r="C4188" s="11" t="s">
        <v>441</v>
      </c>
      <c r="D4188" s="11" t="s">
        <v>135</v>
      </c>
      <c r="E4188" s="11" t="s">
        <v>12</v>
      </c>
      <c r="F4188" s="11" t="s">
        <v>13</v>
      </c>
      <c r="G4188" s="11" t="s">
        <v>1010</v>
      </c>
      <c r="H4188" s="11" t="s">
        <v>42</v>
      </c>
      <c r="I4188" s="11" t="s">
        <v>1014</v>
      </c>
      <c r="J4188" s="11" t="s">
        <v>1035</v>
      </c>
      <c r="K4188" s="11" t="s">
        <v>1263</v>
      </c>
      <c r="L4188" s="11" t="s">
        <v>1269</v>
      </c>
      <c r="M4188" s="11" t="s">
        <v>1273</v>
      </c>
      <c r="N4188" s="10">
        <v>41576</v>
      </c>
      <c r="O4188" s="12">
        <v>882</v>
      </c>
      <c r="P4188" s="12">
        <v>2099</v>
      </c>
      <c r="Q4188" s="12">
        <v>1217</v>
      </c>
      <c r="R4188" s="11">
        <v>7</v>
      </c>
      <c r="S4188" s="12">
        <v>14693</v>
      </c>
      <c r="T4188" s="13">
        <v>0.02</v>
      </c>
      <c r="U4188" s="12">
        <v>293.86</v>
      </c>
      <c r="V4188" s="12">
        <v>14399.14</v>
      </c>
      <c r="W4188" s="12">
        <v>481</v>
      </c>
      <c r="X4188" s="12">
        <v>3056</v>
      </c>
      <c r="Y4188" s="14">
        <f>+DAY('TABLA PRINCIPAL'!$B4188)</f>
        <v>28</v>
      </c>
      <c r="Z4188" s="14">
        <f>+MONTH('TABLA PRINCIPAL'!$B4188)</f>
        <v>10</v>
      </c>
      <c r="AA4188" s="14">
        <f>+YEAR('TABLA PRINCIPAL'!$B4188)</f>
        <v>2013</v>
      </c>
      <c r="AB4188" s="22" t="str">
        <f>+IF(Ventas_Oficina[[#This Row],[Total del pedido]]&gt;=100000,"SI","NO")</f>
        <v>NO</v>
      </c>
      <c r="AC4188" s="22" t="str">
        <f>+_xlfn.XLOOKUP(Ventas_Oficina[[#This Row],[Nº de artículo]],AUXILIAR!A4186:A9111,AUXILIAR!D4186:D9111,"Error",0)</f>
        <v>Enviado a tiempo</v>
      </c>
      <c r="AD4188" s="22" t="str">
        <f>+IF(AND(Ventas_Oficina[[#This Row],[Total]]&gt;75000,Ventas_Oficina[[#This Row],[Envio a tiempo]]="Enviado a tiempo"),"Buena Venta","Venta Mala")</f>
        <v>Venta Mala</v>
      </c>
    </row>
    <row r="4189" spans="1:30" x14ac:dyDescent="0.25">
      <c r="A4189" s="25">
        <v>1623505</v>
      </c>
      <c r="B4189" s="5">
        <v>42274</v>
      </c>
      <c r="C4189" s="6" t="s">
        <v>176</v>
      </c>
      <c r="D4189" s="6" t="s">
        <v>177</v>
      </c>
      <c r="E4189" s="6" t="s">
        <v>4</v>
      </c>
      <c r="F4189" s="6" t="s">
        <v>5</v>
      </c>
      <c r="G4189" s="6" t="s">
        <v>1008</v>
      </c>
      <c r="H4189" s="6" t="s">
        <v>6</v>
      </c>
      <c r="I4189" s="6" t="s">
        <v>1013</v>
      </c>
      <c r="J4189" s="6" t="s">
        <v>1023</v>
      </c>
      <c r="K4189" s="6" t="s">
        <v>1262</v>
      </c>
      <c r="L4189" s="6" t="s">
        <v>1268</v>
      </c>
      <c r="M4189" s="6" t="s">
        <v>1272</v>
      </c>
      <c r="N4189" s="5">
        <v>42274</v>
      </c>
      <c r="O4189" s="7">
        <v>459</v>
      </c>
      <c r="P4189" s="7">
        <v>728</v>
      </c>
      <c r="Q4189" s="7">
        <v>269</v>
      </c>
      <c r="R4189" s="6">
        <v>9</v>
      </c>
      <c r="S4189" s="7">
        <v>6552</v>
      </c>
      <c r="T4189" s="8">
        <v>0.08</v>
      </c>
      <c r="U4189" s="7">
        <v>524.16</v>
      </c>
      <c r="V4189" s="7">
        <v>6027.84</v>
      </c>
      <c r="W4189" s="7">
        <v>1115</v>
      </c>
      <c r="X4189" s="7">
        <v>46211</v>
      </c>
      <c r="Y4189" s="9">
        <f>+DAY('TABLA PRINCIPAL'!$B4189)</f>
        <v>27</v>
      </c>
      <c r="Z4189" s="9">
        <f>+MONTH('TABLA PRINCIPAL'!$B4189)</f>
        <v>9</v>
      </c>
      <c r="AA4189" s="9">
        <f>+YEAR('TABLA PRINCIPAL'!$B4189)</f>
        <v>2015</v>
      </c>
      <c r="AB4189" s="22" t="str">
        <f>+IF(Ventas_Oficina[[#This Row],[Total del pedido]]&gt;=100000,"SI","NO")</f>
        <v>NO</v>
      </c>
      <c r="AC4189" s="22" t="str">
        <f>+_xlfn.XLOOKUP(Ventas_Oficina[[#This Row],[Nº de artículo]],AUXILIAR!A4187:A9112,AUXILIAR!D4187:D9112,"Error",0)</f>
        <v>No enviado a tiempo</v>
      </c>
      <c r="AD4189" s="22" t="str">
        <f>+IF(AND(Ventas_Oficina[[#This Row],[Total]]&gt;75000,Ventas_Oficina[[#This Row],[Envio a tiempo]]="Enviado a tiempo"),"Buena Venta","Venta Mala")</f>
        <v>Venta Mala</v>
      </c>
    </row>
    <row r="4190" spans="1:30" x14ac:dyDescent="0.25">
      <c r="A4190" s="26">
        <v>1623505</v>
      </c>
      <c r="B4190" s="10">
        <v>42411</v>
      </c>
      <c r="C4190" s="11" t="s">
        <v>593</v>
      </c>
      <c r="D4190" s="11" t="s">
        <v>205</v>
      </c>
      <c r="E4190" s="11" t="s">
        <v>4</v>
      </c>
      <c r="F4190" s="11" t="s">
        <v>5</v>
      </c>
      <c r="G4190" s="11" t="s">
        <v>1009</v>
      </c>
      <c r="H4190" s="11" t="s">
        <v>121</v>
      </c>
      <c r="I4190" s="11" t="s">
        <v>1012</v>
      </c>
      <c r="J4190" s="11" t="s">
        <v>1040</v>
      </c>
      <c r="K4190" s="11" t="s">
        <v>1262</v>
      </c>
      <c r="L4190" s="11" t="s">
        <v>1266</v>
      </c>
      <c r="M4190" s="11" t="s">
        <v>1272</v>
      </c>
      <c r="N4190" s="10">
        <v>42413</v>
      </c>
      <c r="O4190" s="12">
        <v>2156</v>
      </c>
      <c r="P4190" s="12">
        <v>3655</v>
      </c>
      <c r="Q4190" s="12">
        <v>1499</v>
      </c>
      <c r="R4190" s="11">
        <v>33</v>
      </c>
      <c r="S4190" s="12">
        <v>120615</v>
      </c>
      <c r="T4190" s="13">
        <v>0.05</v>
      </c>
      <c r="U4190" s="12">
        <v>6030.75</v>
      </c>
      <c r="V4190" s="12">
        <v>114584.25</v>
      </c>
      <c r="W4190" s="12">
        <v>1389</v>
      </c>
      <c r="X4190" s="12">
        <v>100130</v>
      </c>
      <c r="Y4190" s="14">
        <f>+DAY('TABLA PRINCIPAL'!$B4190)</f>
        <v>11</v>
      </c>
      <c r="Z4190" s="14">
        <f>+MONTH('TABLA PRINCIPAL'!$B4190)</f>
        <v>2</v>
      </c>
      <c r="AA4190" s="14">
        <f>+YEAR('TABLA PRINCIPAL'!$B4190)</f>
        <v>2016</v>
      </c>
      <c r="AB4190" s="22" t="str">
        <f>+IF(Ventas_Oficina[[#This Row],[Total del pedido]]&gt;=100000,"SI","NO")</f>
        <v>SI</v>
      </c>
      <c r="AC4190" s="22" t="str">
        <f>+_xlfn.XLOOKUP(Ventas_Oficina[[#This Row],[Nº de artículo]],AUXILIAR!A4188:A9113,AUXILIAR!D4188:D9113,"Error",0)</f>
        <v>No enviado a tiempo</v>
      </c>
      <c r="AD4190" s="22" t="str">
        <f>+IF(AND(Ventas_Oficina[[#This Row],[Total]]&gt;75000,Ventas_Oficina[[#This Row],[Envio a tiempo]]="Enviado a tiempo"),"Buena Venta","Venta Mala")</f>
        <v>Venta Mala</v>
      </c>
    </row>
    <row r="4191" spans="1:30" x14ac:dyDescent="0.25">
      <c r="A4191" s="25">
        <v>1623505</v>
      </c>
      <c r="B4191" s="5">
        <v>42668</v>
      </c>
      <c r="C4191" s="6" t="s">
        <v>510</v>
      </c>
      <c r="D4191" s="6" t="s">
        <v>100</v>
      </c>
      <c r="E4191" s="6" t="s">
        <v>12</v>
      </c>
      <c r="F4191" s="6" t="s">
        <v>13</v>
      </c>
      <c r="G4191" s="6" t="s">
        <v>1008</v>
      </c>
      <c r="H4191" s="6" t="s">
        <v>42</v>
      </c>
      <c r="I4191" s="6" t="s">
        <v>1014</v>
      </c>
      <c r="J4191" s="6" t="s">
        <v>1079</v>
      </c>
      <c r="K4191" s="6" t="s">
        <v>1261</v>
      </c>
      <c r="L4191" s="6" t="s">
        <v>1265</v>
      </c>
      <c r="M4191" s="6" t="s">
        <v>1272</v>
      </c>
      <c r="N4191" s="5">
        <v>42670</v>
      </c>
      <c r="O4191" s="7">
        <v>5452</v>
      </c>
      <c r="P4191" s="7">
        <v>10097</v>
      </c>
      <c r="Q4191" s="7">
        <v>4645</v>
      </c>
      <c r="R4191" s="6">
        <v>21</v>
      </c>
      <c r="S4191" s="7">
        <v>212037</v>
      </c>
      <c r="T4191" s="8">
        <v>0.05</v>
      </c>
      <c r="U4191" s="7">
        <v>10601.85</v>
      </c>
      <c r="V4191" s="7">
        <v>201435.15</v>
      </c>
      <c r="W4191" s="7">
        <v>718</v>
      </c>
      <c r="X4191" s="7">
        <v>537559</v>
      </c>
      <c r="Y4191" s="9">
        <f>+DAY('TABLA PRINCIPAL'!$B4191)</f>
        <v>25</v>
      </c>
      <c r="Z4191" s="9">
        <f>+MONTH('TABLA PRINCIPAL'!$B4191)</f>
        <v>10</v>
      </c>
      <c r="AA4191" s="9">
        <f>+YEAR('TABLA PRINCIPAL'!$B4191)</f>
        <v>2016</v>
      </c>
      <c r="AB4191" s="22" t="str">
        <f>+IF(Ventas_Oficina[[#This Row],[Total del pedido]]&gt;=100000,"SI","NO")</f>
        <v>SI</v>
      </c>
      <c r="AC4191" s="22" t="str">
        <f>+_xlfn.XLOOKUP(Ventas_Oficina[[#This Row],[Nº de artículo]],AUXILIAR!A4189:A9114,AUXILIAR!D4189:D9114,"Error",0)</f>
        <v>Enviado a tiempo</v>
      </c>
      <c r="AD4191" s="22" t="str">
        <f>+IF(AND(Ventas_Oficina[[#This Row],[Total]]&gt;75000,Ventas_Oficina[[#This Row],[Envio a tiempo]]="Enviado a tiempo"),"Buena Venta","Venta Mala")</f>
        <v>Buena Venta</v>
      </c>
    </row>
    <row r="4192" spans="1:30" x14ac:dyDescent="0.25">
      <c r="A4192" s="26">
        <v>1623505</v>
      </c>
      <c r="B4192" s="10">
        <v>42397</v>
      </c>
      <c r="C4192" s="11" t="s">
        <v>862</v>
      </c>
      <c r="D4192" s="11" t="s">
        <v>199</v>
      </c>
      <c r="E4192" s="11" t="s">
        <v>4</v>
      </c>
      <c r="F4192" s="11" t="s">
        <v>5</v>
      </c>
      <c r="G4192" s="11" t="s">
        <v>1008</v>
      </c>
      <c r="H4192" s="11" t="s">
        <v>24</v>
      </c>
      <c r="I4192" s="11" t="s">
        <v>1016</v>
      </c>
      <c r="J4192" s="11" t="s">
        <v>1071</v>
      </c>
      <c r="K4192" s="11" t="s">
        <v>1261</v>
      </c>
      <c r="L4192" s="11" t="s">
        <v>1267</v>
      </c>
      <c r="M4192" s="11" t="s">
        <v>1272</v>
      </c>
      <c r="N4192" s="10">
        <v>42399</v>
      </c>
      <c r="O4192" s="12">
        <v>274</v>
      </c>
      <c r="P4192" s="12">
        <v>449</v>
      </c>
      <c r="Q4192" s="12">
        <v>175</v>
      </c>
      <c r="R4192" s="11">
        <v>39</v>
      </c>
      <c r="S4192" s="12">
        <v>17511</v>
      </c>
      <c r="T4192" s="13">
        <v>0.06</v>
      </c>
      <c r="U4192" s="12">
        <v>1050.6599999999999</v>
      </c>
      <c r="V4192" s="12">
        <v>16460.34</v>
      </c>
      <c r="W4192" s="12">
        <v>149</v>
      </c>
      <c r="X4192" s="12">
        <v>5028</v>
      </c>
      <c r="Y4192" s="14">
        <f>+DAY('TABLA PRINCIPAL'!$B4192)</f>
        <v>28</v>
      </c>
      <c r="Z4192" s="14">
        <f>+MONTH('TABLA PRINCIPAL'!$B4192)</f>
        <v>1</v>
      </c>
      <c r="AA4192" s="14">
        <f>+YEAR('TABLA PRINCIPAL'!$B4192)</f>
        <v>2016</v>
      </c>
      <c r="AB4192" s="22" t="str">
        <f>+IF(Ventas_Oficina[[#This Row],[Total del pedido]]&gt;=100000,"SI","NO")</f>
        <v>NO</v>
      </c>
      <c r="AC4192" s="22" t="str">
        <f>+_xlfn.XLOOKUP(Ventas_Oficina[[#This Row],[Nº de artículo]],AUXILIAR!A4190:A9115,AUXILIAR!D4190:D9115,"Error",0)</f>
        <v>Enviado a tiempo</v>
      </c>
      <c r="AD4192" s="22" t="str">
        <f>+IF(AND(Ventas_Oficina[[#This Row],[Total]]&gt;75000,Ventas_Oficina[[#This Row],[Envio a tiempo]]="Enviado a tiempo"),"Buena Venta","Venta Mala")</f>
        <v>Venta Mala</v>
      </c>
    </row>
    <row r="4193" spans="1:30" x14ac:dyDescent="0.25">
      <c r="A4193" s="25">
        <v>1623505</v>
      </c>
      <c r="B4193" s="5">
        <v>42456</v>
      </c>
      <c r="C4193" s="6" t="s">
        <v>248</v>
      </c>
      <c r="D4193" s="6" t="s">
        <v>129</v>
      </c>
      <c r="E4193" s="6" t="s">
        <v>4</v>
      </c>
      <c r="F4193" s="6" t="s">
        <v>5</v>
      </c>
      <c r="G4193" s="6" t="s">
        <v>1010</v>
      </c>
      <c r="H4193" s="6" t="s">
        <v>6</v>
      </c>
      <c r="I4193" s="6" t="s">
        <v>1012</v>
      </c>
      <c r="J4193" s="6" t="s">
        <v>1049</v>
      </c>
      <c r="K4193" s="6" t="s">
        <v>1261</v>
      </c>
      <c r="L4193" s="6" t="s">
        <v>1265</v>
      </c>
      <c r="M4193" s="6" t="s">
        <v>1272</v>
      </c>
      <c r="N4193" s="5">
        <v>42457</v>
      </c>
      <c r="O4193" s="7">
        <v>184</v>
      </c>
      <c r="P4193" s="7">
        <v>288</v>
      </c>
      <c r="Q4193" s="7">
        <v>104</v>
      </c>
      <c r="R4193" s="6">
        <v>10</v>
      </c>
      <c r="S4193" s="7">
        <v>2880</v>
      </c>
      <c r="T4193" s="8">
        <v>0.09</v>
      </c>
      <c r="U4193" s="7">
        <v>259.2</v>
      </c>
      <c r="V4193" s="7">
        <v>2620.8000000000002</v>
      </c>
      <c r="W4193" s="7">
        <v>99</v>
      </c>
      <c r="X4193" s="7">
        <v>5104</v>
      </c>
      <c r="Y4193" s="9">
        <f>+DAY('TABLA PRINCIPAL'!$B4193)</f>
        <v>27</v>
      </c>
      <c r="Z4193" s="9">
        <f>+MONTH('TABLA PRINCIPAL'!$B4193)</f>
        <v>3</v>
      </c>
      <c r="AA4193" s="9">
        <f>+YEAR('TABLA PRINCIPAL'!$B4193)</f>
        <v>2016</v>
      </c>
      <c r="AB4193" s="22" t="str">
        <f>+IF(Ventas_Oficina[[#This Row],[Total del pedido]]&gt;=100000,"SI","NO")</f>
        <v>NO</v>
      </c>
      <c r="AC4193" s="22" t="str">
        <f>+_xlfn.XLOOKUP(Ventas_Oficina[[#This Row],[Nº de artículo]],AUXILIAR!A4191:A9116,AUXILIAR!D4191:D9116,"Error",0)</f>
        <v>Enviado a tiempo</v>
      </c>
      <c r="AD4193" s="22" t="str">
        <f>+IF(AND(Ventas_Oficina[[#This Row],[Total]]&gt;75000,Ventas_Oficina[[#This Row],[Envio a tiempo]]="Enviado a tiempo"),"Buena Venta","Venta Mala")</f>
        <v>Venta Mala</v>
      </c>
    </row>
    <row r="4194" spans="1:30" x14ac:dyDescent="0.25">
      <c r="A4194" s="26">
        <v>1623505</v>
      </c>
      <c r="B4194" s="10">
        <v>42369</v>
      </c>
      <c r="C4194" s="11" t="s">
        <v>368</v>
      </c>
      <c r="D4194" s="11" t="s">
        <v>369</v>
      </c>
      <c r="E4194" s="11" t="s">
        <v>4</v>
      </c>
      <c r="F4194" s="11" t="s">
        <v>5</v>
      </c>
      <c r="G4194" s="11" t="s">
        <v>1008</v>
      </c>
      <c r="H4194" s="11" t="s">
        <v>9</v>
      </c>
      <c r="I4194" s="11" t="s">
        <v>1016</v>
      </c>
      <c r="J4194" s="11" t="s">
        <v>1098</v>
      </c>
      <c r="K4194" s="11" t="s">
        <v>1261</v>
      </c>
      <c r="L4194" s="11" t="s">
        <v>1267</v>
      </c>
      <c r="M4194" s="11" t="s">
        <v>1272</v>
      </c>
      <c r="N4194" s="10">
        <v>42370</v>
      </c>
      <c r="O4194" s="12">
        <v>1983</v>
      </c>
      <c r="P4194" s="12">
        <v>3098</v>
      </c>
      <c r="Q4194" s="12">
        <v>1115</v>
      </c>
      <c r="R4194" s="11">
        <v>13</v>
      </c>
      <c r="S4194" s="12">
        <v>40274</v>
      </c>
      <c r="T4194" s="13">
        <v>0.01</v>
      </c>
      <c r="U4194" s="12">
        <v>402.74</v>
      </c>
      <c r="V4194" s="12">
        <v>39871.26</v>
      </c>
      <c r="W4194" s="12">
        <v>1951</v>
      </c>
      <c r="X4194" s="12">
        <v>227445</v>
      </c>
      <c r="Y4194" s="14">
        <f>+DAY('TABLA PRINCIPAL'!$B4194)</f>
        <v>31</v>
      </c>
      <c r="Z4194" s="14">
        <f>+MONTH('TABLA PRINCIPAL'!$B4194)</f>
        <v>12</v>
      </c>
      <c r="AA4194" s="14">
        <f>+YEAR('TABLA PRINCIPAL'!$B4194)</f>
        <v>2015</v>
      </c>
      <c r="AB4194" s="22" t="str">
        <f>+IF(Ventas_Oficina[[#This Row],[Total del pedido]]&gt;=100000,"SI","NO")</f>
        <v>NO</v>
      </c>
      <c r="AC4194" s="22" t="str">
        <f>+_xlfn.XLOOKUP(Ventas_Oficina[[#This Row],[Nº de artículo]],AUXILIAR!A4192:A9117,AUXILIAR!D4192:D9117,"Error",0)</f>
        <v>No enviado a tiempo</v>
      </c>
      <c r="AD4194" s="22" t="str">
        <f>+IF(AND(Ventas_Oficina[[#This Row],[Total]]&gt;75000,Ventas_Oficina[[#This Row],[Envio a tiempo]]="Enviado a tiempo"),"Buena Venta","Venta Mala")</f>
        <v>Venta Mala</v>
      </c>
    </row>
    <row r="4195" spans="1:30" x14ac:dyDescent="0.25">
      <c r="A4195" s="25">
        <v>1623870</v>
      </c>
      <c r="B4195" s="5">
        <v>42568</v>
      </c>
      <c r="C4195" s="6" t="s">
        <v>331</v>
      </c>
      <c r="D4195" s="6" t="s">
        <v>46</v>
      </c>
      <c r="E4195" s="6" t="s">
        <v>4</v>
      </c>
      <c r="F4195" s="6" t="s">
        <v>5</v>
      </c>
      <c r="G4195" s="6" t="s">
        <v>1007</v>
      </c>
      <c r="H4195" s="6" t="s">
        <v>9</v>
      </c>
      <c r="I4195" s="6" t="s">
        <v>1016</v>
      </c>
      <c r="J4195" s="6" t="s">
        <v>1024</v>
      </c>
      <c r="K4195" s="6" t="s">
        <v>1261</v>
      </c>
      <c r="L4195" s="6" t="s">
        <v>1265</v>
      </c>
      <c r="M4195" s="6" t="s">
        <v>1272</v>
      </c>
      <c r="N4195" s="5">
        <v>42569</v>
      </c>
      <c r="O4195" s="7">
        <v>160</v>
      </c>
      <c r="P4195" s="7">
        <v>262</v>
      </c>
      <c r="Q4195" s="7">
        <v>102</v>
      </c>
      <c r="R4195" s="6">
        <v>47</v>
      </c>
      <c r="S4195" s="7">
        <v>12314</v>
      </c>
      <c r="T4195" s="8">
        <v>0</v>
      </c>
      <c r="U4195" s="7">
        <v>0</v>
      </c>
      <c r="V4195" s="7">
        <v>12314</v>
      </c>
      <c r="W4195" s="7">
        <v>80</v>
      </c>
      <c r="X4195" s="7">
        <v>3895</v>
      </c>
      <c r="Y4195" s="9">
        <f>+DAY('TABLA PRINCIPAL'!$B4195)</f>
        <v>17</v>
      </c>
      <c r="Z4195" s="9">
        <f>+MONTH('TABLA PRINCIPAL'!$B4195)</f>
        <v>7</v>
      </c>
      <c r="AA4195" s="9">
        <f>+YEAR('TABLA PRINCIPAL'!$B4195)</f>
        <v>2016</v>
      </c>
      <c r="AB4195" s="22" t="str">
        <f>+IF(Ventas_Oficina[[#This Row],[Total del pedido]]&gt;=100000,"SI","NO")</f>
        <v>NO</v>
      </c>
      <c r="AC4195" s="22" t="str">
        <f>+_xlfn.XLOOKUP(Ventas_Oficina[[#This Row],[Nº de artículo]],AUXILIAR!A4193:A9118,AUXILIAR!D4193:D9118,"Error",0)</f>
        <v>No enviado a tiempo</v>
      </c>
      <c r="AD4195" s="22" t="str">
        <f>+IF(AND(Ventas_Oficina[[#This Row],[Total]]&gt;75000,Ventas_Oficina[[#This Row],[Envio a tiempo]]="Enviado a tiempo"),"Buena Venta","Venta Mala")</f>
        <v>Venta Mala</v>
      </c>
    </row>
    <row r="4196" spans="1:30" x14ac:dyDescent="0.25">
      <c r="A4196" s="26">
        <v>1623870</v>
      </c>
      <c r="B4196" s="10">
        <v>42498</v>
      </c>
      <c r="C4196" s="11" t="s">
        <v>406</v>
      </c>
      <c r="D4196" s="11" t="s">
        <v>81</v>
      </c>
      <c r="E4196" s="11" t="s">
        <v>4</v>
      </c>
      <c r="F4196" s="11" t="s">
        <v>5</v>
      </c>
      <c r="G4196" s="11" t="s">
        <v>1007</v>
      </c>
      <c r="H4196" s="11" t="s">
        <v>34</v>
      </c>
      <c r="I4196" s="11" t="s">
        <v>1013</v>
      </c>
      <c r="J4196" s="11" t="s">
        <v>1060</v>
      </c>
      <c r="K4196" s="11" t="s">
        <v>1262</v>
      </c>
      <c r="L4196" s="11" t="s">
        <v>1266</v>
      </c>
      <c r="M4196" s="11" t="s">
        <v>1272</v>
      </c>
      <c r="N4196" s="10">
        <v>42502</v>
      </c>
      <c r="O4196" s="12">
        <v>1388</v>
      </c>
      <c r="P4196" s="12">
        <v>2238</v>
      </c>
      <c r="Q4196" s="12">
        <v>850</v>
      </c>
      <c r="R4196" s="11">
        <v>48</v>
      </c>
      <c r="S4196" s="12">
        <v>107424</v>
      </c>
      <c r="T4196" s="13">
        <v>0.08</v>
      </c>
      <c r="U4196" s="12">
        <v>8593.92</v>
      </c>
      <c r="V4196" s="12">
        <v>98830.080000000002</v>
      </c>
      <c r="W4196" s="12">
        <v>1510</v>
      </c>
      <c r="X4196" s="12">
        <v>39836</v>
      </c>
      <c r="Y4196" s="14">
        <f>+DAY('TABLA PRINCIPAL'!$B4196)</f>
        <v>8</v>
      </c>
      <c r="Z4196" s="14">
        <f>+MONTH('TABLA PRINCIPAL'!$B4196)</f>
        <v>5</v>
      </c>
      <c r="AA4196" s="14">
        <f>+YEAR('TABLA PRINCIPAL'!$B4196)</f>
        <v>2016</v>
      </c>
      <c r="AB4196" s="22" t="str">
        <f>+IF(Ventas_Oficina[[#This Row],[Total del pedido]]&gt;=100000,"SI","NO")</f>
        <v>NO</v>
      </c>
      <c r="AC4196" s="22" t="str">
        <f>+_xlfn.XLOOKUP(Ventas_Oficina[[#This Row],[Nº de artículo]],AUXILIAR!A4194:A9119,AUXILIAR!D4194:D9119,"Error",0)</f>
        <v>No enviado a tiempo</v>
      </c>
      <c r="AD4196" s="22" t="str">
        <f>+IF(AND(Ventas_Oficina[[#This Row],[Total]]&gt;75000,Ventas_Oficina[[#This Row],[Envio a tiempo]]="Enviado a tiempo"),"Buena Venta","Venta Mala")</f>
        <v>Venta Mala</v>
      </c>
    </row>
    <row r="4197" spans="1:30" x14ac:dyDescent="0.25">
      <c r="A4197" s="25">
        <v>1623870</v>
      </c>
      <c r="B4197" s="5">
        <v>42636</v>
      </c>
      <c r="C4197" s="6" t="s">
        <v>345</v>
      </c>
      <c r="D4197" s="6" t="s">
        <v>88</v>
      </c>
      <c r="E4197" s="6" t="s">
        <v>4</v>
      </c>
      <c r="F4197" s="6" t="s">
        <v>5</v>
      </c>
      <c r="G4197" s="6" t="s">
        <v>1010</v>
      </c>
      <c r="H4197" s="6" t="s">
        <v>39</v>
      </c>
      <c r="I4197" s="6" t="s">
        <v>1015</v>
      </c>
      <c r="J4197" s="6" t="s">
        <v>1053</v>
      </c>
      <c r="K4197" s="6" t="s">
        <v>1262</v>
      </c>
      <c r="L4197" s="6" t="s">
        <v>1265</v>
      </c>
      <c r="M4197" s="6" t="s">
        <v>1272</v>
      </c>
      <c r="N4197" s="5">
        <v>42638</v>
      </c>
      <c r="O4197" s="7">
        <v>37799</v>
      </c>
      <c r="P4197" s="7">
        <v>59999</v>
      </c>
      <c r="Q4197" s="7">
        <v>22200</v>
      </c>
      <c r="R4197" s="6">
        <v>31</v>
      </c>
      <c r="S4197" s="7">
        <v>1859969</v>
      </c>
      <c r="T4197" s="8">
        <v>0</v>
      </c>
      <c r="U4197" s="7">
        <v>0</v>
      </c>
      <c r="V4197" s="7">
        <v>1859969</v>
      </c>
      <c r="W4197" s="7">
        <v>2449</v>
      </c>
      <c r="X4197" s="7">
        <v>275724</v>
      </c>
      <c r="Y4197" s="9">
        <f>+DAY('TABLA PRINCIPAL'!$B4197)</f>
        <v>23</v>
      </c>
      <c r="Z4197" s="9">
        <f>+MONTH('TABLA PRINCIPAL'!$B4197)</f>
        <v>9</v>
      </c>
      <c r="AA4197" s="9">
        <f>+YEAR('TABLA PRINCIPAL'!$B4197)</f>
        <v>2016</v>
      </c>
      <c r="AB4197" s="22" t="str">
        <f>+IF(Ventas_Oficina[[#This Row],[Total del pedido]]&gt;=100000,"SI","NO")</f>
        <v>SI</v>
      </c>
      <c r="AC4197" s="22" t="str">
        <f>+_xlfn.XLOOKUP(Ventas_Oficina[[#This Row],[Nº de artículo]],AUXILIAR!A4195:A9120,AUXILIAR!D4195:D9120,"Error",0)</f>
        <v>Enviado a tiempo</v>
      </c>
      <c r="AD4197" s="22" t="str">
        <f>+IF(AND(Ventas_Oficina[[#This Row],[Total]]&gt;75000,Ventas_Oficina[[#This Row],[Envio a tiempo]]="Enviado a tiempo"),"Buena Venta","Venta Mala")</f>
        <v>Buena Venta</v>
      </c>
    </row>
    <row r="4198" spans="1:30" x14ac:dyDescent="0.25">
      <c r="A4198" s="26">
        <v>1624235</v>
      </c>
      <c r="B4198" s="10">
        <v>42662</v>
      </c>
      <c r="C4198" s="11" t="s">
        <v>541</v>
      </c>
      <c r="D4198" s="11" t="s">
        <v>137</v>
      </c>
      <c r="E4198" s="11" t="s">
        <v>4</v>
      </c>
      <c r="F4198" s="11" t="s">
        <v>5</v>
      </c>
      <c r="G4198" s="11" t="s">
        <v>1008</v>
      </c>
      <c r="H4198" s="11" t="s">
        <v>6</v>
      </c>
      <c r="I4198" s="11" t="s">
        <v>1013</v>
      </c>
      <c r="J4198" s="11" t="s">
        <v>1021</v>
      </c>
      <c r="K4198" s="11" t="s">
        <v>1261</v>
      </c>
      <c r="L4198" s="11" t="s">
        <v>1265</v>
      </c>
      <c r="M4198" s="11" t="s">
        <v>1272</v>
      </c>
      <c r="N4198" s="10">
        <v>42664</v>
      </c>
      <c r="O4198" s="12">
        <v>533</v>
      </c>
      <c r="P4198" s="12">
        <v>860</v>
      </c>
      <c r="Q4198" s="12">
        <v>327</v>
      </c>
      <c r="R4198" s="11">
        <v>50</v>
      </c>
      <c r="S4198" s="12">
        <v>43000</v>
      </c>
      <c r="T4198" s="13">
        <v>0.02</v>
      </c>
      <c r="U4198" s="12">
        <v>860</v>
      </c>
      <c r="V4198" s="12">
        <v>42140</v>
      </c>
      <c r="W4198" s="12">
        <v>619</v>
      </c>
      <c r="X4198" s="12">
        <v>52307</v>
      </c>
      <c r="Y4198" s="14">
        <f>+DAY('TABLA PRINCIPAL'!$B4198)</f>
        <v>19</v>
      </c>
      <c r="Z4198" s="14">
        <f>+MONTH('TABLA PRINCIPAL'!$B4198)</f>
        <v>10</v>
      </c>
      <c r="AA4198" s="14">
        <f>+YEAR('TABLA PRINCIPAL'!$B4198)</f>
        <v>2016</v>
      </c>
      <c r="AB4198" s="22" t="str">
        <f>+IF(Ventas_Oficina[[#This Row],[Total del pedido]]&gt;=100000,"SI","NO")</f>
        <v>NO</v>
      </c>
      <c r="AC4198" s="22" t="str">
        <f>+_xlfn.XLOOKUP(Ventas_Oficina[[#This Row],[Nº de artículo]],AUXILIAR!A4196:A9121,AUXILIAR!D4196:D9121,"Error",0)</f>
        <v>Enviado a tiempo</v>
      </c>
      <c r="AD4198" s="22" t="str">
        <f>+IF(AND(Ventas_Oficina[[#This Row],[Total]]&gt;75000,Ventas_Oficina[[#This Row],[Envio a tiempo]]="Enviado a tiempo"),"Buena Venta","Venta Mala")</f>
        <v>Venta Mala</v>
      </c>
    </row>
    <row r="4199" spans="1:30" x14ac:dyDescent="0.25">
      <c r="A4199" s="25">
        <v>1624600</v>
      </c>
      <c r="B4199" s="5">
        <v>42146</v>
      </c>
      <c r="C4199" s="6" t="s">
        <v>931</v>
      </c>
      <c r="D4199" s="6" t="s">
        <v>88</v>
      </c>
      <c r="E4199" s="6" t="s">
        <v>4</v>
      </c>
      <c r="F4199" s="6" t="s">
        <v>5</v>
      </c>
      <c r="G4199" s="6" t="s">
        <v>1008</v>
      </c>
      <c r="H4199" s="6" t="s">
        <v>39</v>
      </c>
      <c r="I4199" s="6" t="s">
        <v>1016</v>
      </c>
      <c r="J4199" s="6" t="s">
        <v>1101</v>
      </c>
      <c r="K4199" s="6" t="s">
        <v>1261</v>
      </c>
      <c r="L4199" s="6" t="s">
        <v>1267</v>
      </c>
      <c r="M4199" s="6" t="s">
        <v>1273</v>
      </c>
      <c r="N4199" s="5">
        <v>42147</v>
      </c>
      <c r="O4199" s="7">
        <v>21600</v>
      </c>
      <c r="P4199" s="7">
        <v>44999</v>
      </c>
      <c r="Q4199" s="7">
        <v>23399</v>
      </c>
      <c r="R4199" s="6">
        <v>9</v>
      </c>
      <c r="S4199" s="7">
        <v>404991</v>
      </c>
      <c r="T4199" s="8">
        <v>0.03</v>
      </c>
      <c r="U4199" s="7">
        <v>12149.73</v>
      </c>
      <c r="V4199" s="7">
        <v>392841.27</v>
      </c>
      <c r="W4199" s="7">
        <v>2449</v>
      </c>
      <c r="X4199" s="7">
        <v>285755</v>
      </c>
      <c r="Y4199" s="9">
        <f>+DAY('TABLA PRINCIPAL'!$B4199)</f>
        <v>22</v>
      </c>
      <c r="Z4199" s="9">
        <f>+MONTH('TABLA PRINCIPAL'!$B4199)</f>
        <v>5</v>
      </c>
      <c r="AA4199" s="9">
        <f>+YEAR('TABLA PRINCIPAL'!$B4199)</f>
        <v>2015</v>
      </c>
      <c r="AB4199" s="22" t="str">
        <f>+IF(Ventas_Oficina[[#This Row],[Total del pedido]]&gt;=100000,"SI","NO")</f>
        <v>SI</v>
      </c>
      <c r="AC4199" s="22" t="str">
        <f>+_xlfn.XLOOKUP(Ventas_Oficina[[#This Row],[Nº de artículo]],AUXILIAR!A4197:A9122,AUXILIAR!D4197:D9122,"Error",0)</f>
        <v>No enviado a tiempo</v>
      </c>
      <c r="AD4199" s="22" t="str">
        <f>+IF(AND(Ventas_Oficina[[#This Row],[Total]]&gt;75000,Ventas_Oficina[[#This Row],[Envio a tiempo]]="Enviado a tiempo"),"Buena Venta","Venta Mala")</f>
        <v>Venta Mala</v>
      </c>
    </row>
    <row r="4200" spans="1:30" x14ac:dyDescent="0.25">
      <c r="A4200" s="26">
        <v>1624966</v>
      </c>
      <c r="B4200" s="10">
        <v>42037</v>
      </c>
      <c r="C4200" s="11" t="s">
        <v>305</v>
      </c>
      <c r="D4200" s="11" t="s">
        <v>52</v>
      </c>
      <c r="E4200" s="11" t="s">
        <v>4</v>
      </c>
      <c r="F4200" s="11" t="s">
        <v>5</v>
      </c>
      <c r="G4200" s="11" t="s">
        <v>1010</v>
      </c>
      <c r="H4200" s="11" t="s">
        <v>53</v>
      </c>
      <c r="I4200" s="11" t="s">
        <v>1013</v>
      </c>
      <c r="J4200" s="11" t="s">
        <v>1103</v>
      </c>
      <c r="K4200" s="11" t="s">
        <v>1261</v>
      </c>
      <c r="L4200" s="11" t="s">
        <v>1267</v>
      </c>
      <c r="M4200" s="11" t="s">
        <v>1272</v>
      </c>
      <c r="N4200" s="10">
        <v>42038</v>
      </c>
      <c r="O4200" s="12">
        <v>5616</v>
      </c>
      <c r="P4200" s="12">
        <v>13698</v>
      </c>
      <c r="Q4200" s="12">
        <v>8082</v>
      </c>
      <c r="R4200" s="11">
        <v>19</v>
      </c>
      <c r="S4200" s="12">
        <v>260262</v>
      </c>
      <c r="T4200" s="13">
        <v>0.09</v>
      </c>
      <c r="U4200" s="12">
        <v>23423.579999999998</v>
      </c>
      <c r="V4200" s="12">
        <v>236838.42</v>
      </c>
      <c r="W4200" s="12">
        <v>2449</v>
      </c>
      <c r="X4200" s="12">
        <v>239465</v>
      </c>
      <c r="Y4200" s="14">
        <f>+DAY('TABLA PRINCIPAL'!$B4200)</f>
        <v>2</v>
      </c>
      <c r="Z4200" s="14">
        <f>+MONTH('TABLA PRINCIPAL'!$B4200)</f>
        <v>2</v>
      </c>
      <c r="AA4200" s="14">
        <f>+YEAR('TABLA PRINCIPAL'!$B4200)</f>
        <v>2015</v>
      </c>
      <c r="AB4200" s="22" t="str">
        <f>+IF(Ventas_Oficina[[#This Row],[Total del pedido]]&gt;=100000,"SI","NO")</f>
        <v>SI</v>
      </c>
      <c r="AC4200" s="22" t="str">
        <f>+_xlfn.XLOOKUP(Ventas_Oficina[[#This Row],[Nº de artículo]],AUXILIAR!A4198:A9123,AUXILIAR!D4198:D9123,"Error",0)</f>
        <v>No enviado a tiempo</v>
      </c>
      <c r="AD4200" s="22" t="str">
        <f>+IF(AND(Ventas_Oficina[[#This Row],[Total]]&gt;75000,Ventas_Oficina[[#This Row],[Envio a tiempo]]="Enviado a tiempo"),"Buena Venta","Venta Mala")</f>
        <v>Venta Mala</v>
      </c>
    </row>
    <row r="4201" spans="1:30" x14ac:dyDescent="0.25">
      <c r="A4201" s="25">
        <v>1624966</v>
      </c>
      <c r="B4201" s="5">
        <v>41381</v>
      </c>
      <c r="C4201" s="6" t="s">
        <v>388</v>
      </c>
      <c r="D4201" s="6" t="s">
        <v>36</v>
      </c>
      <c r="E4201" s="6" t="s">
        <v>12</v>
      </c>
      <c r="F4201" s="6" t="s">
        <v>13</v>
      </c>
      <c r="G4201" s="6" t="s">
        <v>1007</v>
      </c>
      <c r="H4201" s="6" t="s">
        <v>14</v>
      </c>
      <c r="I4201" s="6" t="s">
        <v>1012</v>
      </c>
      <c r="J4201" s="6" t="s">
        <v>1028</v>
      </c>
      <c r="K4201" s="6" t="s">
        <v>1261</v>
      </c>
      <c r="L4201" s="6" t="s">
        <v>1265</v>
      </c>
      <c r="M4201" s="6" t="s">
        <v>1272</v>
      </c>
      <c r="N4201" s="5">
        <v>41373</v>
      </c>
      <c r="O4201" s="7">
        <v>229</v>
      </c>
      <c r="P4201" s="7">
        <v>369</v>
      </c>
      <c r="Q4201" s="7">
        <v>140</v>
      </c>
      <c r="R4201" s="6">
        <v>15</v>
      </c>
      <c r="S4201" s="7">
        <v>5535</v>
      </c>
      <c r="T4201" s="8">
        <v>0.08</v>
      </c>
      <c r="U4201" s="7">
        <v>442.8</v>
      </c>
      <c r="V4201" s="7">
        <v>5092.2</v>
      </c>
      <c r="W4201" s="7">
        <v>50</v>
      </c>
      <c r="X4201" s="7">
        <v>9362</v>
      </c>
      <c r="Y4201" s="9">
        <f>+DAY('TABLA PRINCIPAL'!$B4201)</f>
        <v>17</v>
      </c>
      <c r="Z4201" s="9">
        <f>+MONTH('TABLA PRINCIPAL'!$B4201)</f>
        <v>4</v>
      </c>
      <c r="AA4201" s="9">
        <f>+YEAR('TABLA PRINCIPAL'!$B4201)</f>
        <v>2013</v>
      </c>
      <c r="AB4201" s="22" t="str">
        <f>+IF(Ventas_Oficina[[#This Row],[Total del pedido]]&gt;=100000,"SI","NO")</f>
        <v>NO</v>
      </c>
      <c r="AC4201" s="22" t="str">
        <f>+_xlfn.XLOOKUP(Ventas_Oficina[[#This Row],[Nº de artículo]],AUXILIAR!A4199:A9124,AUXILIAR!D4199:D9124,"Error",0)</f>
        <v>No enviado a tiempo</v>
      </c>
      <c r="AD4201" s="22" t="str">
        <f>+IF(AND(Ventas_Oficina[[#This Row],[Total]]&gt;75000,Ventas_Oficina[[#This Row],[Envio a tiempo]]="Enviado a tiempo"),"Buena Venta","Venta Mala")</f>
        <v>Venta Mala</v>
      </c>
    </row>
    <row r="4202" spans="1:30" x14ac:dyDescent="0.25">
      <c r="A4202" s="26">
        <v>1624966</v>
      </c>
      <c r="B4202" s="10">
        <v>42556</v>
      </c>
      <c r="C4202" s="11" t="s">
        <v>338</v>
      </c>
      <c r="D4202" s="11" t="s">
        <v>50</v>
      </c>
      <c r="E4202" s="11" t="s">
        <v>4</v>
      </c>
      <c r="F4202" s="11" t="s">
        <v>5</v>
      </c>
      <c r="G4202" s="11" t="s">
        <v>1008</v>
      </c>
      <c r="H4202" s="11" t="s">
        <v>17</v>
      </c>
      <c r="I4202" s="11" t="s">
        <v>1016</v>
      </c>
      <c r="J4202" s="11" t="s">
        <v>1059</v>
      </c>
      <c r="K4202" s="11" t="s">
        <v>1261</v>
      </c>
      <c r="L4202" s="11" t="s">
        <v>1266</v>
      </c>
      <c r="M4202" s="11" t="s">
        <v>1272</v>
      </c>
      <c r="N4202" s="10">
        <v>42558</v>
      </c>
      <c r="O4202" s="12">
        <v>226</v>
      </c>
      <c r="P4202" s="12">
        <v>358</v>
      </c>
      <c r="Q4202" s="12">
        <v>132</v>
      </c>
      <c r="R4202" s="11">
        <v>10</v>
      </c>
      <c r="S4202" s="12">
        <v>3580</v>
      </c>
      <c r="T4202" s="13">
        <v>0.01</v>
      </c>
      <c r="U4202" s="12">
        <v>35.800000000000004</v>
      </c>
      <c r="V4202" s="12">
        <v>3544.2</v>
      </c>
      <c r="W4202" s="12">
        <v>547</v>
      </c>
      <c r="X4202" s="12">
        <v>12919</v>
      </c>
      <c r="Y4202" s="14">
        <f>+DAY('TABLA PRINCIPAL'!$B4202)</f>
        <v>5</v>
      </c>
      <c r="Z4202" s="14">
        <f>+MONTH('TABLA PRINCIPAL'!$B4202)</f>
        <v>7</v>
      </c>
      <c r="AA4202" s="14">
        <f>+YEAR('TABLA PRINCIPAL'!$B4202)</f>
        <v>2016</v>
      </c>
      <c r="AB4202" s="22" t="str">
        <f>+IF(Ventas_Oficina[[#This Row],[Total del pedido]]&gt;=100000,"SI","NO")</f>
        <v>NO</v>
      </c>
      <c r="AC4202" s="22" t="str">
        <f>+_xlfn.XLOOKUP(Ventas_Oficina[[#This Row],[Nº de artículo]],AUXILIAR!A4200:A9125,AUXILIAR!D4200:D9125,"Error",0)</f>
        <v>No enviado a tiempo</v>
      </c>
      <c r="AD4202" s="22" t="str">
        <f>+IF(AND(Ventas_Oficina[[#This Row],[Total]]&gt;75000,Ventas_Oficina[[#This Row],[Envio a tiempo]]="Enviado a tiempo"),"Buena Venta","Venta Mala")</f>
        <v>Venta Mala</v>
      </c>
    </row>
    <row r="4203" spans="1:30" x14ac:dyDescent="0.25">
      <c r="A4203" s="25">
        <v>1624966</v>
      </c>
      <c r="B4203" s="5">
        <v>42697</v>
      </c>
      <c r="C4203" s="6" t="s">
        <v>98</v>
      </c>
      <c r="D4203" s="6" t="s">
        <v>91</v>
      </c>
      <c r="E4203" s="6" t="s">
        <v>4</v>
      </c>
      <c r="F4203" s="6" t="s">
        <v>5</v>
      </c>
      <c r="G4203" s="6" t="s">
        <v>1010</v>
      </c>
      <c r="H4203" s="6" t="s">
        <v>24</v>
      </c>
      <c r="I4203" s="6" t="s">
        <v>1016</v>
      </c>
      <c r="J4203" s="6" t="s">
        <v>1105</v>
      </c>
      <c r="K4203" s="6" t="s">
        <v>1261</v>
      </c>
      <c r="L4203" s="6" t="s">
        <v>1265</v>
      </c>
      <c r="M4203" s="6" t="s">
        <v>1272</v>
      </c>
      <c r="N4203" s="5">
        <v>42699</v>
      </c>
      <c r="O4203" s="7">
        <v>1838</v>
      </c>
      <c r="P4203" s="7">
        <v>2917</v>
      </c>
      <c r="Q4203" s="7">
        <v>1079</v>
      </c>
      <c r="R4203" s="6">
        <v>3</v>
      </c>
      <c r="S4203" s="7">
        <v>8751</v>
      </c>
      <c r="T4203" s="8">
        <v>0</v>
      </c>
      <c r="U4203" s="7">
        <v>0</v>
      </c>
      <c r="V4203" s="7">
        <v>8751</v>
      </c>
      <c r="W4203" s="7">
        <v>627</v>
      </c>
      <c r="X4203" s="7">
        <v>39833</v>
      </c>
      <c r="Y4203" s="9">
        <f>+DAY('TABLA PRINCIPAL'!$B4203)</f>
        <v>23</v>
      </c>
      <c r="Z4203" s="9">
        <f>+MONTH('TABLA PRINCIPAL'!$B4203)</f>
        <v>11</v>
      </c>
      <c r="AA4203" s="9">
        <f>+YEAR('TABLA PRINCIPAL'!$B4203)</f>
        <v>2016</v>
      </c>
      <c r="AB4203" s="22" t="str">
        <f>+IF(Ventas_Oficina[[#This Row],[Total del pedido]]&gt;=100000,"SI","NO")</f>
        <v>NO</v>
      </c>
      <c r="AC4203" s="22" t="str">
        <f>+_xlfn.XLOOKUP(Ventas_Oficina[[#This Row],[Nº de artículo]],AUXILIAR!A4201:A9126,AUXILIAR!D4201:D9126,"Error",0)</f>
        <v>Enviado a tiempo</v>
      </c>
      <c r="AD4203" s="22" t="str">
        <f>+IF(AND(Ventas_Oficina[[#This Row],[Total]]&gt;75000,Ventas_Oficina[[#This Row],[Envio a tiempo]]="Enviado a tiempo"),"Buena Venta","Venta Mala")</f>
        <v>Venta Mala</v>
      </c>
    </row>
    <row r="4204" spans="1:30" x14ac:dyDescent="0.25">
      <c r="A4204" s="26">
        <v>1624966</v>
      </c>
      <c r="B4204" s="10">
        <v>42556</v>
      </c>
      <c r="C4204" s="11" t="s">
        <v>338</v>
      </c>
      <c r="D4204" s="11" t="s">
        <v>152</v>
      </c>
      <c r="E4204" s="11" t="s">
        <v>4</v>
      </c>
      <c r="F4204" s="11" t="s">
        <v>5</v>
      </c>
      <c r="G4204" s="11" t="s">
        <v>1010</v>
      </c>
      <c r="H4204" s="11" t="s">
        <v>39</v>
      </c>
      <c r="I4204" s="11" t="s">
        <v>1016</v>
      </c>
      <c r="J4204" s="11" t="s">
        <v>1059</v>
      </c>
      <c r="K4204" s="11" t="s">
        <v>1261</v>
      </c>
      <c r="L4204" s="11" t="s">
        <v>1265</v>
      </c>
      <c r="M4204" s="11" t="s">
        <v>1272</v>
      </c>
      <c r="N4204" s="10">
        <v>42558</v>
      </c>
      <c r="O4204" s="12">
        <v>226</v>
      </c>
      <c r="P4204" s="12">
        <v>358</v>
      </c>
      <c r="Q4204" s="12">
        <v>132</v>
      </c>
      <c r="R4204" s="11">
        <v>30</v>
      </c>
      <c r="S4204" s="12">
        <v>10740</v>
      </c>
      <c r="T4204" s="13">
        <v>0.09</v>
      </c>
      <c r="U4204" s="12">
        <v>966.59999999999991</v>
      </c>
      <c r="V4204" s="12">
        <v>9773.4</v>
      </c>
      <c r="W4204" s="12">
        <v>547</v>
      </c>
      <c r="X4204" s="12">
        <v>12919</v>
      </c>
      <c r="Y4204" s="14">
        <f>+DAY('TABLA PRINCIPAL'!$B4204)</f>
        <v>5</v>
      </c>
      <c r="Z4204" s="14">
        <f>+MONTH('TABLA PRINCIPAL'!$B4204)</f>
        <v>7</v>
      </c>
      <c r="AA4204" s="14">
        <f>+YEAR('TABLA PRINCIPAL'!$B4204)</f>
        <v>2016</v>
      </c>
      <c r="AB4204" s="22" t="str">
        <f>+IF(Ventas_Oficina[[#This Row],[Total del pedido]]&gt;=100000,"SI","NO")</f>
        <v>NO</v>
      </c>
      <c r="AC4204" s="22" t="str">
        <f>+_xlfn.XLOOKUP(Ventas_Oficina[[#This Row],[Nº de artículo]],AUXILIAR!A4202:A9127,AUXILIAR!D4202:D9127,"Error",0)</f>
        <v>Enviado a tiempo</v>
      </c>
      <c r="AD4204" s="22" t="str">
        <f>+IF(AND(Ventas_Oficina[[#This Row],[Total]]&gt;75000,Ventas_Oficina[[#This Row],[Envio a tiempo]]="Enviado a tiempo"),"Buena Venta","Venta Mala")</f>
        <v>Venta Mala</v>
      </c>
    </row>
    <row r="4205" spans="1:30" x14ac:dyDescent="0.25">
      <c r="A4205" s="25">
        <v>1624966</v>
      </c>
      <c r="B4205" s="5">
        <v>42616</v>
      </c>
      <c r="C4205" s="6" t="s">
        <v>18</v>
      </c>
      <c r="D4205" s="6" t="s">
        <v>19</v>
      </c>
      <c r="E4205" s="6" t="s">
        <v>4</v>
      </c>
      <c r="F4205" s="6" t="s">
        <v>5</v>
      </c>
      <c r="G4205" s="6" t="s">
        <v>1008</v>
      </c>
      <c r="H4205" s="6" t="s">
        <v>6</v>
      </c>
      <c r="I4205" s="6" t="s">
        <v>1012</v>
      </c>
      <c r="J4205" s="6" t="s">
        <v>1080</v>
      </c>
      <c r="K4205" s="6" t="s">
        <v>1261</v>
      </c>
      <c r="L4205" s="6" t="s">
        <v>1265</v>
      </c>
      <c r="M4205" s="6" t="s">
        <v>1272</v>
      </c>
      <c r="N4205" s="5">
        <v>42616</v>
      </c>
      <c r="O4205" s="7">
        <v>350</v>
      </c>
      <c r="P4205" s="7">
        <v>574</v>
      </c>
      <c r="Q4205" s="7">
        <v>224</v>
      </c>
      <c r="R4205" s="6">
        <v>1</v>
      </c>
      <c r="S4205" s="7">
        <v>574</v>
      </c>
      <c r="T4205" s="8">
        <v>0.05</v>
      </c>
      <c r="U4205" s="7">
        <v>28.700000000000003</v>
      </c>
      <c r="V4205" s="7">
        <v>545.29999999999995</v>
      </c>
      <c r="W4205" s="7">
        <v>501</v>
      </c>
      <c r="X4205" s="7">
        <v>12327</v>
      </c>
      <c r="Y4205" s="9">
        <f>+DAY('TABLA PRINCIPAL'!$B4205)</f>
        <v>3</v>
      </c>
      <c r="Z4205" s="9">
        <f>+MONTH('TABLA PRINCIPAL'!$B4205)</f>
        <v>9</v>
      </c>
      <c r="AA4205" s="9">
        <f>+YEAR('TABLA PRINCIPAL'!$B4205)</f>
        <v>2016</v>
      </c>
      <c r="AB4205" s="22" t="str">
        <f>+IF(Ventas_Oficina[[#This Row],[Total del pedido]]&gt;=100000,"SI","NO")</f>
        <v>NO</v>
      </c>
      <c r="AC4205" s="22" t="str">
        <f>+_xlfn.XLOOKUP(Ventas_Oficina[[#This Row],[Nº de artículo]],AUXILIAR!A4203:A9128,AUXILIAR!D4203:D9128,"Error",0)</f>
        <v>Enviado a tiempo</v>
      </c>
      <c r="AD4205" s="22" t="str">
        <f>+IF(AND(Ventas_Oficina[[#This Row],[Total]]&gt;75000,Ventas_Oficina[[#This Row],[Envio a tiempo]]="Enviado a tiempo"),"Buena Venta","Venta Mala")</f>
        <v>Venta Mala</v>
      </c>
    </row>
    <row r="4206" spans="1:30" x14ac:dyDescent="0.25">
      <c r="A4206" s="26">
        <v>1624966</v>
      </c>
      <c r="B4206" s="10">
        <v>42511</v>
      </c>
      <c r="C4206" s="11" t="s">
        <v>126</v>
      </c>
      <c r="D4206" s="11" t="s">
        <v>19</v>
      </c>
      <c r="E4206" s="11" t="s">
        <v>4</v>
      </c>
      <c r="F4206" s="11" t="s">
        <v>5</v>
      </c>
      <c r="G4206" s="11" t="s">
        <v>1007</v>
      </c>
      <c r="H4206" s="11" t="s">
        <v>6</v>
      </c>
      <c r="I4206" s="11" t="s">
        <v>1013</v>
      </c>
      <c r="J4206" s="11" t="s">
        <v>1059</v>
      </c>
      <c r="K4206" s="11" t="s">
        <v>1261</v>
      </c>
      <c r="L4206" s="11" t="s">
        <v>1265</v>
      </c>
      <c r="M4206" s="11" t="s">
        <v>1272</v>
      </c>
      <c r="N4206" s="10">
        <v>42512</v>
      </c>
      <c r="O4206" s="12">
        <v>226</v>
      </c>
      <c r="P4206" s="12">
        <v>358</v>
      </c>
      <c r="Q4206" s="12">
        <v>132</v>
      </c>
      <c r="R4206" s="11">
        <v>13</v>
      </c>
      <c r="S4206" s="12">
        <v>4654</v>
      </c>
      <c r="T4206" s="13">
        <v>0.06</v>
      </c>
      <c r="U4206" s="12">
        <v>279.24</v>
      </c>
      <c r="V4206" s="12">
        <v>4374.76</v>
      </c>
      <c r="W4206" s="12">
        <v>547</v>
      </c>
      <c r="X4206" s="12">
        <v>12819</v>
      </c>
      <c r="Y4206" s="14">
        <f>+DAY('TABLA PRINCIPAL'!$B4206)</f>
        <v>21</v>
      </c>
      <c r="Z4206" s="14">
        <f>+MONTH('TABLA PRINCIPAL'!$B4206)</f>
        <v>5</v>
      </c>
      <c r="AA4206" s="14">
        <f>+YEAR('TABLA PRINCIPAL'!$B4206)</f>
        <v>2016</v>
      </c>
      <c r="AB4206" s="22" t="str">
        <f>+IF(Ventas_Oficina[[#This Row],[Total del pedido]]&gt;=100000,"SI","NO")</f>
        <v>NO</v>
      </c>
      <c r="AC4206" s="22" t="str">
        <f>+_xlfn.XLOOKUP(Ventas_Oficina[[#This Row],[Nº de artículo]],AUXILIAR!A4204:A9129,AUXILIAR!D4204:D9129,"Error",0)</f>
        <v>No enviado a tiempo</v>
      </c>
      <c r="AD4206" s="22" t="str">
        <f>+IF(AND(Ventas_Oficina[[#This Row],[Total]]&gt;75000,Ventas_Oficina[[#This Row],[Envio a tiempo]]="Enviado a tiempo"),"Buena Venta","Venta Mala")</f>
        <v>Venta Mala</v>
      </c>
    </row>
    <row r="4207" spans="1:30" x14ac:dyDescent="0.25">
      <c r="A4207" s="25">
        <v>1624966</v>
      </c>
      <c r="B4207" s="5">
        <v>42631</v>
      </c>
      <c r="C4207" s="6" t="s">
        <v>104</v>
      </c>
      <c r="D4207" s="6" t="s">
        <v>105</v>
      </c>
      <c r="E4207" s="6" t="s">
        <v>4</v>
      </c>
      <c r="F4207" s="6" t="s">
        <v>5</v>
      </c>
      <c r="G4207" s="6" t="s">
        <v>1009</v>
      </c>
      <c r="H4207" s="6" t="s">
        <v>106</v>
      </c>
      <c r="I4207" s="6" t="s">
        <v>1015</v>
      </c>
      <c r="J4207" s="6" t="s">
        <v>1110</v>
      </c>
      <c r="K4207" s="6" t="s">
        <v>1261</v>
      </c>
      <c r="L4207" s="6" t="s">
        <v>1265</v>
      </c>
      <c r="M4207" s="6" t="s">
        <v>1273</v>
      </c>
      <c r="N4207" s="5">
        <v>42634</v>
      </c>
      <c r="O4207" s="7">
        <v>1104</v>
      </c>
      <c r="P4207" s="7">
        <v>1698</v>
      </c>
      <c r="Q4207" s="7">
        <v>594</v>
      </c>
      <c r="R4207" s="6">
        <v>44</v>
      </c>
      <c r="S4207" s="7">
        <v>74712</v>
      </c>
      <c r="T4207" s="8">
        <v>0.03</v>
      </c>
      <c r="U4207" s="7">
        <v>2241.36</v>
      </c>
      <c r="V4207" s="7">
        <v>72470.64</v>
      </c>
      <c r="W4207" s="7">
        <v>1239</v>
      </c>
      <c r="X4207" s="7">
        <v>5705</v>
      </c>
      <c r="Y4207" s="9">
        <f>+DAY('TABLA PRINCIPAL'!$B4207)</f>
        <v>18</v>
      </c>
      <c r="Z4207" s="9">
        <f>+MONTH('TABLA PRINCIPAL'!$B4207)</f>
        <v>9</v>
      </c>
      <c r="AA4207" s="9">
        <f>+YEAR('TABLA PRINCIPAL'!$B4207)</f>
        <v>2016</v>
      </c>
      <c r="AB4207" s="22" t="str">
        <f>+IF(Ventas_Oficina[[#This Row],[Total del pedido]]&gt;=100000,"SI","NO")</f>
        <v>NO</v>
      </c>
      <c r="AC4207" s="22" t="str">
        <f>+_xlfn.XLOOKUP(Ventas_Oficina[[#This Row],[Nº de artículo]],AUXILIAR!A4205:A9130,AUXILIAR!D4205:D9130,"Error",0)</f>
        <v>No enviado a tiempo</v>
      </c>
      <c r="AD4207" s="22" t="str">
        <f>+IF(AND(Ventas_Oficina[[#This Row],[Total]]&gt;75000,Ventas_Oficina[[#This Row],[Envio a tiempo]]="Enviado a tiempo"),"Buena Venta","Venta Mala")</f>
        <v>Venta Mala</v>
      </c>
    </row>
    <row r="4208" spans="1:30" x14ac:dyDescent="0.25">
      <c r="A4208" s="26">
        <v>1624966</v>
      </c>
      <c r="B4208" s="10">
        <v>42556</v>
      </c>
      <c r="C4208" s="11" t="s">
        <v>338</v>
      </c>
      <c r="D4208" s="11" t="s">
        <v>50</v>
      </c>
      <c r="E4208" s="11" t="s">
        <v>4</v>
      </c>
      <c r="F4208" s="11" t="s">
        <v>5</v>
      </c>
      <c r="G4208" s="11" t="s">
        <v>1007</v>
      </c>
      <c r="H4208" s="11" t="s">
        <v>17</v>
      </c>
      <c r="I4208" s="11" t="s">
        <v>1015</v>
      </c>
      <c r="J4208" s="11" t="s">
        <v>1059</v>
      </c>
      <c r="K4208" s="11" t="s">
        <v>1261</v>
      </c>
      <c r="L4208" s="11" t="s">
        <v>1267</v>
      </c>
      <c r="M4208" s="11" t="s">
        <v>1272</v>
      </c>
      <c r="N4208" s="10">
        <v>42558</v>
      </c>
      <c r="O4208" s="12">
        <v>226</v>
      </c>
      <c r="P4208" s="12">
        <v>358</v>
      </c>
      <c r="Q4208" s="12">
        <v>132</v>
      </c>
      <c r="R4208" s="11">
        <v>40</v>
      </c>
      <c r="S4208" s="12">
        <v>14320</v>
      </c>
      <c r="T4208" s="13">
        <v>0.04</v>
      </c>
      <c r="U4208" s="12">
        <v>572.80000000000007</v>
      </c>
      <c r="V4208" s="12">
        <v>13747.2</v>
      </c>
      <c r="W4208" s="12">
        <v>547</v>
      </c>
      <c r="X4208" s="12">
        <v>12919</v>
      </c>
      <c r="Y4208" s="14">
        <f>+DAY('TABLA PRINCIPAL'!$B4208)</f>
        <v>5</v>
      </c>
      <c r="Z4208" s="14">
        <f>+MONTH('TABLA PRINCIPAL'!$B4208)</f>
        <v>7</v>
      </c>
      <c r="AA4208" s="14">
        <f>+YEAR('TABLA PRINCIPAL'!$B4208)</f>
        <v>2016</v>
      </c>
      <c r="AB4208" s="22" t="str">
        <f>+IF(Ventas_Oficina[[#This Row],[Total del pedido]]&gt;=100000,"SI","NO")</f>
        <v>NO</v>
      </c>
      <c r="AC4208" s="22" t="str">
        <f>+_xlfn.XLOOKUP(Ventas_Oficina[[#This Row],[Nº de artículo]],AUXILIAR!A4206:A9131,AUXILIAR!D4206:D9131,"Error",0)</f>
        <v>Enviado a tiempo</v>
      </c>
      <c r="AD4208" s="22" t="str">
        <f>+IF(AND(Ventas_Oficina[[#This Row],[Total]]&gt;75000,Ventas_Oficina[[#This Row],[Envio a tiempo]]="Enviado a tiempo"),"Buena Venta","Venta Mala")</f>
        <v>Venta Mala</v>
      </c>
    </row>
    <row r="4209" spans="1:30" x14ac:dyDescent="0.25">
      <c r="A4209" s="25">
        <v>1625331</v>
      </c>
      <c r="B4209" s="5">
        <v>42021</v>
      </c>
      <c r="C4209" s="6" t="s">
        <v>846</v>
      </c>
      <c r="D4209" s="6" t="s">
        <v>31</v>
      </c>
      <c r="E4209" s="6" t="s">
        <v>4</v>
      </c>
      <c r="F4209" s="6" t="s">
        <v>5</v>
      </c>
      <c r="G4209" s="6" t="s">
        <v>1007</v>
      </c>
      <c r="H4209" s="6" t="s">
        <v>9</v>
      </c>
      <c r="I4209" s="6" t="s">
        <v>1013</v>
      </c>
      <c r="J4209" s="6" t="s">
        <v>1022</v>
      </c>
      <c r="K4209" s="6" t="s">
        <v>1261</v>
      </c>
      <c r="L4209" s="6" t="s">
        <v>1265</v>
      </c>
      <c r="M4209" s="6" t="s">
        <v>1272</v>
      </c>
      <c r="N4209" s="5">
        <v>42023</v>
      </c>
      <c r="O4209" s="7">
        <v>153</v>
      </c>
      <c r="P4209" s="7">
        <v>278</v>
      </c>
      <c r="Q4209" s="7">
        <v>125</v>
      </c>
      <c r="R4209" s="6">
        <v>37</v>
      </c>
      <c r="S4209" s="7">
        <v>10286</v>
      </c>
      <c r="T4209" s="8">
        <v>0.01</v>
      </c>
      <c r="U4209" s="7">
        <v>102.86</v>
      </c>
      <c r="V4209" s="7">
        <v>10183.14</v>
      </c>
      <c r="W4209" s="7">
        <v>134</v>
      </c>
      <c r="X4209" s="7">
        <v>3990</v>
      </c>
      <c r="Y4209" s="9">
        <f>+DAY('TABLA PRINCIPAL'!$B4209)</f>
        <v>17</v>
      </c>
      <c r="Z4209" s="9">
        <f>+MONTH('TABLA PRINCIPAL'!$B4209)</f>
        <v>1</v>
      </c>
      <c r="AA4209" s="9">
        <f>+YEAR('TABLA PRINCIPAL'!$B4209)</f>
        <v>2015</v>
      </c>
      <c r="AB4209" s="22" t="str">
        <f>+IF(Ventas_Oficina[[#This Row],[Total del pedido]]&gt;=100000,"SI","NO")</f>
        <v>NO</v>
      </c>
      <c r="AC4209" s="22" t="str">
        <f>+_xlfn.XLOOKUP(Ventas_Oficina[[#This Row],[Nº de artículo]],AUXILIAR!A4207:A9132,AUXILIAR!D4207:D9132,"Error",0)</f>
        <v>Enviado a tiempo</v>
      </c>
      <c r="AD4209" s="22" t="str">
        <f>+IF(AND(Ventas_Oficina[[#This Row],[Total]]&gt;75000,Ventas_Oficina[[#This Row],[Envio a tiempo]]="Enviado a tiempo"),"Buena Venta","Venta Mala")</f>
        <v>Venta Mala</v>
      </c>
    </row>
    <row r="4210" spans="1:30" x14ac:dyDescent="0.25">
      <c r="A4210" s="26">
        <v>1625696</v>
      </c>
      <c r="B4210" s="10">
        <v>42714</v>
      </c>
      <c r="C4210" s="11" t="s">
        <v>407</v>
      </c>
      <c r="D4210" s="11" t="s">
        <v>504</v>
      </c>
      <c r="E4210" s="11" t="s">
        <v>4</v>
      </c>
      <c r="F4210" s="11" t="s">
        <v>5</v>
      </c>
      <c r="G4210" s="11" t="s">
        <v>1009</v>
      </c>
      <c r="H4210" s="11" t="s">
        <v>121</v>
      </c>
      <c r="I4210" s="11" t="s">
        <v>1013</v>
      </c>
      <c r="J4210" s="11" t="s">
        <v>1096</v>
      </c>
      <c r="K4210" s="11" t="s">
        <v>1261</v>
      </c>
      <c r="L4210" s="11" t="s">
        <v>1265</v>
      </c>
      <c r="M4210" s="11" t="s">
        <v>1272</v>
      </c>
      <c r="N4210" s="10">
        <v>42716</v>
      </c>
      <c r="O4210" s="12">
        <v>419</v>
      </c>
      <c r="P4210" s="12">
        <v>1023</v>
      </c>
      <c r="Q4210" s="12">
        <v>604</v>
      </c>
      <c r="R4210" s="11">
        <v>41</v>
      </c>
      <c r="S4210" s="12">
        <v>41943</v>
      </c>
      <c r="T4210" s="13">
        <v>0.01</v>
      </c>
      <c r="U4210" s="12">
        <v>419.43</v>
      </c>
      <c r="V4210" s="12">
        <v>41523.57</v>
      </c>
      <c r="W4210" s="12">
        <v>468</v>
      </c>
      <c r="X4210" s="12">
        <v>18942</v>
      </c>
      <c r="Y4210" s="14">
        <f>+DAY('TABLA PRINCIPAL'!$B4210)</f>
        <v>10</v>
      </c>
      <c r="Z4210" s="14">
        <f>+MONTH('TABLA PRINCIPAL'!$B4210)</f>
        <v>12</v>
      </c>
      <c r="AA4210" s="14">
        <f>+YEAR('TABLA PRINCIPAL'!$B4210)</f>
        <v>2016</v>
      </c>
      <c r="AB4210" s="22" t="str">
        <f>+IF(Ventas_Oficina[[#This Row],[Total del pedido]]&gt;=100000,"SI","NO")</f>
        <v>NO</v>
      </c>
      <c r="AC4210" s="22" t="str">
        <f>+_xlfn.XLOOKUP(Ventas_Oficina[[#This Row],[Nº de artículo]],AUXILIAR!A4208:A9133,AUXILIAR!D4208:D9133,"Error",0)</f>
        <v>Enviado a tiempo</v>
      </c>
      <c r="AD4210" s="22" t="str">
        <f>+IF(AND(Ventas_Oficina[[#This Row],[Total]]&gt;75000,Ventas_Oficina[[#This Row],[Envio a tiempo]]="Enviado a tiempo"),"Buena Venta","Venta Mala")</f>
        <v>Venta Mala</v>
      </c>
    </row>
    <row r="4211" spans="1:30" x14ac:dyDescent="0.25">
      <c r="A4211" s="25">
        <v>1625696</v>
      </c>
      <c r="B4211" s="5">
        <v>42524</v>
      </c>
      <c r="C4211" s="6" t="s">
        <v>28</v>
      </c>
      <c r="D4211" s="6" t="s">
        <v>29</v>
      </c>
      <c r="E4211" s="6" t="s">
        <v>12</v>
      </c>
      <c r="F4211" s="6" t="s">
        <v>13</v>
      </c>
      <c r="G4211" s="6" t="s">
        <v>1008</v>
      </c>
      <c r="H4211" s="6" t="s">
        <v>14</v>
      </c>
      <c r="I4211" s="6" t="s">
        <v>1012</v>
      </c>
      <c r="J4211" s="6" t="s">
        <v>1069</v>
      </c>
      <c r="K4211" s="6" t="s">
        <v>1261</v>
      </c>
      <c r="L4211" s="6" t="s">
        <v>1266</v>
      </c>
      <c r="M4211" s="6" t="s">
        <v>1272</v>
      </c>
      <c r="N4211" s="5">
        <v>42525</v>
      </c>
      <c r="O4211" s="7">
        <v>192</v>
      </c>
      <c r="P4211" s="7">
        <v>326</v>
      </c>
      <c r="Q4211" s="7">
        <v>134</v>
      </c>
      <c r="R4211" s="6">
        <v>49</v>
      </c>
      <c r="S4211" s="7">
        <v>15974</v>
      </c>
      <c r="T4211" s="8">
        <v>0.02</v>
      </c>
      <c r="U4211" s="7">
        <v>319.48</v>
      </c>
      <c r="V4211" s="7">
        <v>15654.52</v>
      </c>
      <c r="W4211" s="7">
        <v>186</v>
      </c>
      <c r="X4211" s="7">
        <v>2858</v>
      </c>
      <c r="Y4211" s="9">
        <f>+DAY('TABLA PRINCIPAL'!$B4211)</f>
        <v>3</v>
      </c>
      <c r="Z4211" s="9">
        <f>+MONTH('TABLA PRINCIPAL'!$B4211)</f>
        <v>6</v>
      </c>
      <c r="AA4211" s="9">
        <f>+YEAR('TABLA PRINCIPAL'!$B4211)</f>
        <v>2016</v>
      </c>
      <c r="AB4211" s="22" t="str">
        <f>+IF(Ventas_Oficina[[#This Row],[Total del pedido]]&gt;=100000,"SI","NO")</f>
        <v>NO</v>
      </c>
      <c r="AC4211" s="22" t="str">
        <f>+_xlfn.XLOOKUP(Ventas_Oficina[[#This Row],[Nº de artículo]],AUXILIAR!A4209:A9134,AUXILIAR!D4209:D9134,"Error",0)</f>
        <v>Enviado a tiempo</v>
      </c>
      <c r="AD4211" s="22" t="str">
        <f>+IF(AND(Ventas_Oficina[[#This Row],[Total]]&gt;75000,Ventas_Oficina[[#This Row],[Envio a tiempo]]="Enviado a tiempo"),"Buena Venta","Venta Mala")</f>
        <v>Venta Mala</v>
      </c>
    </row>
    <row r="4212" spans="1:30" x14ac:dyDescent="0.25">
      <c r="A4212" s="26">
        <v>1625696</v>
      </c>
      <c r="B4212" s="10">
        <v>42297</v>
      </c>
      <c r="C4212" s="11" t="s">
        <v>127</v>
      </c>
      <c r="D4212" s="11" t="s">
        <v>62</v>
      </c>
      <c r="E4212" s="11" t="s">
        <v>4</v>
      </c>
      <c r="F4212" s="11" t="s">
        <v>5</v>
      </c>
      <c r="G4212" s="11" t="s">
        <v>1009</v>
      </c>
      <c r="H4212" s="11" t="s">
        <v>27</v>
      </c>
      <c r="I4212" s="11" t="s">
        <v>1016</v>
      </c>
      <c r="J4212" s="11" t="s">
        <v>1034</v>
      </c>
      <c r="K4212" s="11" t="s">
        <v>1261</v>
      </c>
      <c r="L4212" s="11" t="s">
        <v>1265</v>
      </c>
      <c r="M4212" s="11" t="s">
        <v>1272</v>
      </c>
      <c r="N4212" s="10">
        <v>42301</v>
      </c>
      <c r="O4212" s="12">
        <v>109</v>
      </c>
      <c r="P4212" s="12">
        <v>260</v>
      </c>
      <c r="Q4212" s="12">
        <v>151</v>
      </c>
      <c r="R4212" s="11">
        <v>42</v>
      </c>
      <c r="S4212" s="12">
        <v>10920</v>
      </c>
      <c r="T4212" s="13">
        <v>0</v>
      </c>
      <c r="U4212" s="12">
        <v>0</v>
      </c>
      <c r="V4212" s="12">
        <v>10920</v>
      </c>
      <c r="W4212" s="12">
        <v>240</v>
      </c>
      <c r="X4212" s="12">
        <v>1294</v>
      </c>
      <c r="Y4212" s="14">
        <f>+DAY('TABLA PRINCIPAL'!$B4212)</f>
        <v>20</v>
      </c>
      <c r="Z4212" s="14">
        <f>+MONTH('TABLA PRINCIPAL'!$B4212)</f>
        <v>10</v>
      </c>
      <c r="AA4212" s="14">
        <f>+YEAR('TABLA PRINCIPAL'!$B4212)</f>
        <v>2015</v>
      </c>
      <c r="AB4212" s="22" t="str">
        <f>+IF(Ventas_Oficina[[#This Row],[Total del pedido]]&gt;=100000,"SI","NO")</f>
        <v>NO</v>
      </c>
      <c r="AC4212" s="22" t="str">
        <f>+_xlfn.XLOOKUP(Ventas_Oficina[[#This Row],[Nº de artículo]],AUXILIAR!A4210:A9135,AUXILIAR!D4210:D9135,"Error",0)</f>
        <v>No enviado a tiempo</v>
      </c>
      <c r="AD4212" s="22" t="str">
        <f>+IF(AND(Ventas_Oficina[[#This Row],[Total]]&gt;75000,Ventas_Oficina[[#This Row],[Envio a tiempo]]="Enviado a tiempo"),"Buena Venta","Venta Mala")</f>
        <v>Venta Mala</v>
      </c>
    </row>
    <row r="4213" spans="1:30" x14ac:dyDescent="0.25">
      <c r="A4213" s="26">
        <v>1625696</v>
      </c>
      <c r="B4213" s="10">
        <v>42662</v>
      </c>
      <c r="C4213" s="11" t="s">
        <v>541</v>
      </c>
      <c r="D4213" s="11" t="s">
        <v>137</v>
      </c>
      <c r="E4213" s="11" t="s">
        <v>4</v>
      </c>
      <c r="F4213" s="11" t="s">
        <v>5</v>
      </c>
      <c r="G4213" s="11" t="s">
        <v>1010</v>
      </c>
      <c r="H4213" s="11" t="s">
        <v>6</v>
      </c>
      <c r="I4213" s="11" t="s">
        <v>1013</v>
      </c>
      <c r="J4213" s="11" t="s">
        <v>1060</v>
      </c>
      <c r="K4213" s="11" t="s">
        <v>1262</v>
      </c>
      <c r="L4213" s="11" t="s">
        <v>1265</v>
      </c>
      <c r="M4213" s="11" t="s">
        <v>1272</v>
      </c>
      <c r="N4213" s="10">
        <v>42664</v>
      </c>
      <c r="O4213" s="12">
        <v>1388</v>
      </c>
      <c r="P4213" s="12">
        <v>2238</v>
      </c>
      <c r="Q4213" s="12">
        <v>850</v>
      </c>
      <c r="R4213" s="11">
        <v>14</v>
      </c>
      <c r="S4213" s="12">
        <v>31332</v>
      </c>
      <c r="T4213" s="13">
        <v>0.01</v>
      </c>
      <c r="U4213" s="12">
        <v>313.32</v>
      </c>
      <c r="V4213" s="12">
        <v>31018.68</v>
      </c>
      <c r="W4213" s="12">
        <v>1510</v>
      </c>
      <c r="X4213" s="12">
        <v>59525</v>
      </c>
      <c r="Y4213" s="14">
        <f>+DAY('TABLA PRINCIPAL'!$B4213)</f>
        <v>19</v>
      </c>
      <c r="Z4213" s="14">
        <f>+MONTH('TABLA PRINCIPAL'!$B4213)</f>
        <v>10</v>
      </c>
      <c r="AA4213" s="14">
        <f>+YEAR('TABLA PRINCIPAL'!$B4213)</f>
        <v>2016</v>
      </c>
      <c r="AB4213" s="22" t="str">
        <f>+IF(Ventas_Oficina[[#This Row],[Total del pedido]]&gt;=100000,"SI","NO")</f>
        <v>NO</v>
      </c>
      <c r="AC4213" s="22" t="str">
        <f>+_xlfn.XLOOKUP(Ventas_Oficina[[#This Row],[Nº de artículo]],AUXILIAR!A4212:A9137,AUXILIAR!D4212:D9137,"Error",0)</f>
        <v>Enviado a tiempo</v>
      </c>
      <c r="AD4213" s="22" t="str">
        <f>+IF(AND(Ventas_Oficina[[#This Row],[Total]]&gt;75000,Ventas_Oficina[[#This Row],[Envio a tiempo]]="Enviado a tiempo"),"Buena Venta","Venta Mala")</f>
        <v>Venta Mala</v>
      </c>
    </row>
    <row r="4214" spans="1:30" x14ac:dyDescent="0.25">
      <c r="A4214" s="25">
        <v>1626061</v>
      </c>
      <c r="B4214" s="5">
        <v>42714</v>
      </c>
      <c r="C4214" s="6" t="s">
        <v>315</v>
      </c>
      <c r="D4214" s="6" t="s">
        <v>3</v>
      </c>
      <c r="E4214" s="6" t="s">
        <v>4</v>
      </c>
      <c r="F4214" s="6" t="s">
        <v>5</v>
      </c>
      <c r="G4214" s="6" t="s">
        <v>1008</v>
      </c>
      <c r="H4214" s="6" t="s">
        <v>6</v>
      </c>
      <c r="I4214" s="6" t="s">
        <v>1013</v>
      </c>
      <c r="J4214" s="6" t="s">
        <v>1022</v>
      </c>
      <c r="K4214" s="6" t="s">
        <v>1261</v>
      </c>
      <c r="L4214" s="6" t="s">
        <v>1267</v>
      </c>
      <c r="M4214" s="6" t="s">
        <v>1272</v>
      </c>
      <c r="N4214" s="5">
        <v>42719</v>
      </c>
      <c r="O4214" s="7">
        <v>153</v>
      </c>
      <c r="P4214" s="7">
        <v>278</v>
      </c>
      <c r="Q4214" s="7">
        <v>125</v>
      </c>
      <c r="R4214" s="6">
        <v>41</v>
      </c>
      <c r="S4214" s="7">
        <v>11398</v>
      </c>
      <c r="T4214" s="8">
        <v>0.03</v>
      </c>
      <c r="U4214" s="7">
        <v>341.94</v>
      </c>
      <c r="V4214" s="7">
        <v>11056.06</v>
      </c>
      <c r="W4214" s="7">
        <v>134</v>
      </c>
      <c r="X4214" s="7">
        <v>11326</v>
      </c>
      <c r="Y4214" s="9">
        <f>+DAY('TABLA PRINCIPAL'!$B4214)</f>
        <v>10</v>
      </c>
      <c r="Z4214" s="9">
        <f>+MONTH('TABLA PRINCIPAL'!$B4214)</f>
        <v>12</v>
      </c>
      <c r="AA4214" s="9">
        <f>+YEAR('TABLA PRINCIPAL'!$B4214)</f>
        <v>2016</v>
      </c>
      <c r="AB4214" s="22" t="str">
        <f>+IF(Ventas_Oficina[[#This Row],[Total del pedido]]&gt;=100000,"SI","NO")</f>
        <v>NO</v>
      </c>
      <c r="AC4214" s="22" t="str">
        <f>+_xlfn.XLOOKUP(Ventas_Oficina[[#This Row],[Nº de artículo]],AUXILIAR!A4212:A9138,AUXILIAR!D4212:D9138,"Error",0)</f>
        <v>Enviado a tiempo</v>
      </c>
      <c r="AD4214" s="22" t="str">
        <f>+IF(AND(Ventas_Oficina[[#This Row],[Total]]&gt;75000,Ventas_Oficina[[#This Row],[Envio a tiempo]]="Enviado a tiempo"),"Buena Venta","Venta Mala")</f>
        <v>Venta Mala</v>
      </c>
    </row>
    <row r="4215" spans="1:30" x14ac:dyDescent="0.25">
      <c r="A4215" s="26">
        <v>1626061</v>
      </c>
      <c r="B4215" s="10">
        <v>42597</v>
      </c>
      <c r="C4215" s="11" t="s">
        <v>259</v>
      </c>
      <c r="D4215" s="11" t="s">
        <v>260</v>
      </c>
      <c r="E4215" s="11" t="s">
        <v>4</v>
      </c>
      <c r="F4215" s="11" t="s">
        <v>5</v>
      </c>
      <c r="G4215" s="11" t="s">
        <v>1010</v>
      </c>
      <c r="H4215" s="11" t="s">
        <v>121</v>
      </c>
      <c r="I4215" s="11" t="s">
        <v>1012</v>
      </c>
      <c r="J4215" s="11" t="s">
        <v>1086</v>
      </c>
      <c r="K4215" s="11" t="s">
        <v>1261</v>
      </c>
      <c r="L4215" s="11" t="s">
        <v>1267</v>
      </c>
      <c r="M4215" s="11" t="s">
        <v>1272</v>
      </c>
      <c r="N4215" s="10">
        <v>42602</v>
      </c>
      <c r="O4215" s="12">
        <v>1111</v>
      </c>
      <c r="P4215" s="12">
        <v>1984</v>
      </c>
      <c r="Q4215" s="12">
        <v>873</v>
      </c>
      <c r="R4215" s="11">
        <v>1</v>
      </c>
      <c r="S4215" s="12">
        <v>1984</v>
      </c>
      <c r="T4215" s="13">
        <v>0.05</v>
      </c>
      <c r="U4215" s="12">
        <v>99.2</v>
      </c>
      <c r="V4215" s="12">
        <v>1884.8</v>
      </c>
      <c r="W4215" s="12">
        <v>410</v>
      </c>
      <c r="X4215" s="12">
        <v>39884</v>
      </c>
      <c r="Y4215" s="14">
        <f>+DAY('TABLA PRINCIPAL'!$B4215)</f>
        <v>15</v>
      </c>
      <c r="Z4215" s="14">
        <f>+MONTH('TABLA PRINCIPAL'!$B4215)</f>
        <v>8</v>
      </c>
      <c r="AA4215" s="14">
        <f>+YEAR('TABLA PRINCIPAL'!$B4215)</f>
        <v>2016</v>
      </c>
      <c r="AB4215" s="22" t="str">
        <f>+IF(Ventas_Oficina[[#This Row],[Total del pedido]]&gt;=100000,"SI","NO")</f>
        <v>NO</v>
      </c>
      <c r="AC4215" s="22" t="str">
        <f>+_xlfn.XLOOKUP(Ventas_Oficina[[#This Row],[Nº de artículo]],AUXILIAR!A4213:A9139,AUXILIAR!D4213:D9139,"Error",0)</f>
        <v>Enviado a tiempo</v>
      </c>
      <c r="AD4215" s="22" t="str">
        <f>+IF(AND(Ventas_Oficina[[#This Row],[Total]]&gt;75000,Ventas_Oficina[[#This Row],[Envio a tiempo]]="Enviado a tiempo"),"Buena Venta","Venta Mala")</f>
        <v>Venta Mala</v>
      </c>
    </row>
    <row r="4216" spans="1:30" x14ac:dyDescent="0.25">
      <c r="A4216" s="25">
        <v>1626061</v>
      </c>
      <c r="B4216" s="5">
        <v>42347</v>
      </c>
      <c r="C4216" s="6" t="s">
        <v>148</v>
      </c>
      <c r="D4216" s="6" t="s">
        <v>36</v>
      </c>
      <c r="E4216" s="6" t="s">
        <v>12</v>
      </c>
      <c r="F4216" s="6" t="s">
        <v>13</v>
      </c>
      <c r="G4216" s="6" t="s">
        <v>1008</v>
      </c>
      <c r="H4216" s="6" t="s">
        <v>14</v>
      </c>
      <c r="I4216" s="6" t="s">
        <v>1012</v>
      </c>
      <c r="J4216" s="6" t="s">
        <v>1054</v>
      </c>
      <c r="K4216" s="6" t="s">
        <v>1261</v>
      </c>
      <c r="L4216" s="6" t="s">
        <v>1265</v>
      </c>
      <c r="M4216" s="6" t="s">
        <v>1272</v>
      </c>
      <c r="N4216" s="5">
        <v>42347</v>
      </c>
      <c r="O4216" s="7">
        <v>71</v>
      </c>
      <c r="P4216" s="7">
        <v>114</v>
      </c>
      <c r="Q4216" s="7">
        <v>43</v>
      </c>
      <c r="R4216" s="6">
        <v>42</v>
      </c>
      <c r="S4216" s="7">
        <v>4788</v>
      </c>
      <c r="T4216" s="8">
        <v>0.04</v>
      </c>
      <c r="U4216" s="7">
        <v>191.52</v>
      </c>
      <c r="V4216" s="7">
        <v>4596.4799999999996</v>
      </c>
      <c r="W4216" s="7">
        <v>70</v>
      </c>
      <c r="X4216" s="7">
        <v>1645</v>
      </c>
      <c r="Y4216" s="9">
        <f>+DAY('TABLA PRINCIPAL'!$B4216)</f>
        <v>9</v>
      </c>
      <c r="Z4216" s="9">
        <f>+MONTH('TABLA PRINCIPAL'!$B4216)</f>
        <v>12</v>
      </c>
      <c r="AA4216" s="9">
        <f>+YEAR('TABLA PRINCIPAL'!$B4216)</f>
        <v>2015</v>
      </c>
      <c r="AB4216" s="22" t="str">
        <f>+IF(Ventas_Oficina[[#This Row],[Total del pedido]]&gt;=100000,"SI","NO")</f>
        <v>NO</v>
      </c>
      <c r="AC4216" s="22" t="str">
        <f>+_xlfn.XLOOKUP(Ventas_Oficina[[#This Row],[Nº de artículo]],AUXILIAR!A4214:A9140,AUXILIAR!D4214:D9140,"Error",0)</f>
        <v>Enviado a tiempo</v>
      </c>
      <c r="AD4216" s="22" t="str">
        <f>+IF(AND(Ventas_Oficina[[#This Row],[Total]]&gt;75000,Ventas_Oficina[[#This Row],[Envio a tiempo]]="Enviado a tiempo"),"Buena Venta","Venta Mala")</f>
        <v>Venta Mala</v>
      </c>
    </row>
    <row r="4217" spans="1:30" x14ac:dyDescent="0.25">
      <c r="A4217" s="26">
        <v>1626061</v>
      </c>
      <c r="B4217" s="10">
        <v>41656</v>
      </c>
      <c r="C4217" s="11" t="s">
        <v>398</v>
      </c>
      <c r="D4217" s="11" t="s">
        <v>46</v>
      </c>
      <c r="E4217" s="11" t="s">
        <v>4</v>
      </c>
      <c r="F4217" s="11" t="s">
        <v>5</v>
      </c>
      <c r="G4217" s="11" t="s">
        <v>1008</v>
      </c>
      <c r="H4217" s="11" t="s">
        <v>9</v>
      </c>
      <c r="I4217" s="11" t="s">
        <v>1013</v>
      </c>
      <c r="J4217" s="11" t="s">
        <v>1043</v>
      </c>
      <c r="K4217" s="11" t="s">
        <v>1261</v>
      </c>
      <c r="L4217" s="11" t="s">
        <v>1265</v>
      </c>
      <c r="M4217" s="11" t="s">
        <v>1272</v>
      </c>
      <c r="N4217" s="10">
        <v>41656</v>
      </c>
      <c r="O4217" s="12">
        <v>6059</v>
      </c>
      <c r="P4217" s="12">
        <v>10098</v>
      </c>
      <c r="Q4217" s="12">
        <v>4039</v>
      </c>
      <c r="R4217" s="11">
        <v>24</v>
      </c>
      <c r="S4217" s="12">
        <v>242352</v>
      </c>
      <c r="T4217" s="13">
        <v>0.05</v>
      </c>
      <c r="U4217" s="12">
        <v>12117.6</v>
      </c>
      <c r="V4217" s="12">
        <v>230234.4</v>
      </c>
      <c r="W4217" s="12">
        <v>718</v>
      </c>
      <c r="X4217" s="12">
        <v>121844</v>
      </c>
      <c r="Y4217" s="14">
        <f>+DAY('TABLA PRINCIPAL'!$B4217)</f>
        <v>17</v>
      </c>
      <c r="Z4217" s="14">
        <f>+MONTH('TABLA PRINCIPAL'!$B4217)</f>
        <v>1</v>
      </c>
      <c r="AA4217" s="14">
        <f>+YEAR('TABLA PRINCIPAL'!$B4217)</f>
        <v>2014</v>
      </c>
      <c r="AB4217" s="22" t="str">
        <f>+IF(Ventas_Oficina[[#This Row],[Total del pedido]]&gt;=100000,"SI","NO")</f>
        <v>SI</v>
      </c>
      <c r="AC4217" s="22" t="str">
        <f>+_xlfn.XLOOKUP(Ventas_Oficina[[#This Row],[Nº de artículo]],AUXILIAR!A4215:A9141,AUXILIAR!D4215:D9141,"Error",0)</f>
        <v>No enviado a tiempo</v>
      </c>
      <c r="AD4217" s="22" t="str">
        <f>+IF(AND(Ventas_Oficina[[#This Row],[Total]]&gt;75000,Ventas_Oficina[[#This Row],[Envio a tiempo]]="Enviado a tiempo"),"Buena Venta","Venta Mala")</f>
        <v>Venta Mala</v>
      </c>
    </row>
    <row r="4218" spans="1:30" x14ac:dyDescent="0.25">
      <c r="A4218" s="25">
        <v>1626061</v>
      </c>
      <c r="B4218" s="5">
        <v>42558</v>
      </c>
      <c r="C4218" s="6" t="s">
        <v>604</v>
      </c>
      <c r="D4218" s="6" t="s">
        <v>11</v>
      </c>
      <c r="E4218" s="6" t="s">
        <v>12</v>
      </c>
      <c r="F4218" s="6" t="s">
        <v>13</v>
      </c>
      <c r="G4218" s="6" t="s">
        <v>1008</v>
      </c>
      <c r="H4218" s="6" t="s">
        <v>14</v>
      </c>
      <c r="I4218" s="6" t="s">
        <v>1012</v>
      </c>
      <c r="J4218" s="6" t="s">
        <v>1021</v>
      </c>
      <c r="K4218" s="6" t="s">
        <v>1261</v>
      </c>
      <c r="L4218" s="6" t="s">
        <v>1267</v>
      </c>
      <c r="M4218" s="6" t="s">
        <v>1272</v>
      </c>
      <c r="N4218" s="5">
        <v>42559</v>
      </c>
      <c r="O4218" s="7">
        <v>533</v>
      </c>
      <c r="P4218" s="7">
        <v>860</v>
      </c>
      <c r="Q4218" s="7">
        <v>327</v>
      </c>
      <c r="R4218" s="6">
        <v>11</v>
      </c>
      <c r="S4218" s="7">
        <v>9460</v>
      </c>
      <c r="T4218" s="8">
        <v>7.0000000000000007E-2</v>
      </c>
      <c r="U4218" s="7">
        <v>662.2</v>
      </c>
      <c r="V4218" s="7">
        <v>8797.7999999999993</v>
      </c>
      <c r="W4218" s="7">
        <v>619</v>
      </c>
      <c r="X4218" s="7">
        <v>19062</v>
      </c>
      <c r="Y4218" s="9">
        <f>+DAY('TABLA PRINCIPAL'!$B4218)</f>
        <v>7</v>
      </c>
      <c r="Z4218" s="9">
        <f>+MONTH('TABLA PRINCIPAL'!$B4218)</f>
        <v>7</v>
      </c>
      <c r="AA4218" s="9">
        <f>+YEAR('TABLA PRINCIPAL'!$B4218)</f>
        <v>2016</v>
      </c>
      <c r="AB4218" s="22" t="str">
        <f>+IF(Ventas_Oficina[[#This Row],[Total del pedido]]&gt;=100000,"SI","NO")</f>
        <v>NO</v>
      </c>
      <c r="AC4218" s="22" t="str">
        <f>+_xlfn.XLOOKUP(Ventas_Oficina[[#This Row],[Nº de artículo]],AUXILIAR!A4216:A9142,AUXILIAR!D4216:D9142,"Error",0)</f>
        <v>No enviado a tiempo</v>
      </c>
      <c r="AD4218" s="22" t="str">
        <f>+IF(AND(Ventas_Oficina[[#This Row],[Total]]&gt;75000,Ventas_Oficina[[#This Row],[Envio a tiempo]]="Enviado a tiempo"),"Buena Venta","Venta Mala")</f>
        <v>Venta Mala</v>
      </c>
    </row>
    <row r="4219" spans="1:30" x14ac:dyDescent="0.25">
      <c r="A4219" s="26">
        <v>1626061</v>
      </c>
      <c r="B4219" s="10">
        <v>42562</v>
      </c>
      <c r="C4219" s="11" t="s">
        <v>932</v>
      </c>
      <c r="D4219" s="11" t="s">
        <v>244</v>
      </c>
      <c r="E4219" s="11" t="s">
        <v>4</v>
      </c>
      <c r="F4219" s="11" t="s">
        <v>5</v>
      </c>
      <c r="G4219" s="11" t="s">
        <v>1008</v>
      </c>
      <c r="H4219" s="11" t="s">
        <v>58</v>
      </c>
      <c r="I4219" s="11" t="s">
        <v>1013</v>
      </c>
      <c r="J4219" s="11" t="s">
        <v>1139</v>
      </c>
      <c r="K4219" s="11" t="s">
        <v>1261</v>
      </c>
      <c r="L4219" s="11" t="s">
        <v>1265</v>
      </c>
      <c r="M4219" s="11" t="s">
        <v>1272</v>
      </c>
      <c r="N4219" s="10">
        <v>42563</v>
      </c>
      <c r="O4219" s="12">
        <v>348</v>
      </c>
      <c r="P4219" s="12">
        <v>543</v>
      </c>
      <c r="Q4219" s="12">
        <v>195</v>
      </c>
      <c r="R4219" s="11">
        <v>44</v>
      </c>
      <c r="S4219" s="12">
        <v>23892</v>
      </c>
      <c r="T4219" s="13">
        <v>0.09</v>
      </c>
      <c r="U4219" s="12">
        <v>2150.2799999999997</v>
      </c>
      <c r="V4219" s="12">
        <v>21741.72</v>
      </c>
      <c r="W4219" s="12">
        <v>95</v>
      </c>
      <c r="X4219" s="12">
        <v>1148</v>
      </c>
      <c r="Y4219" s="14">
        <f>+DAY('TABLA PRINCIPAL'!$B4219)</f>
        <v>11</v>
      </c>
      <c r="Z4219" s="14">
        <f>+MONTH('TABLA PRINCIPAL'!$B4219)</f>
        <v>7</v>
      </c>
      <c r="AA4219" s="14">
        <f>+YEAR('TABLA PRINCIPAL'!$B4219)</f>
        <v>2016</v>
      </c>
      <c r="AB4219" s="22" t="str">
        <f>+IF(Ventas_Oficina[[#This Row],[Total del pedido]]&gt;=100000,"SI","NO")</f>
        <v>NO</v>
      </c>
      <c r="AC4219" s="22" t="str">
        <f>+_xlfn.XLOOKUP(Ventas_Oficina[[#This Row],[Nº de artículo]],AUXILIAR!A4217:A9143,AUXILIAR!D4217:D9143,"Error",0)</f>
        <v>No enviado a tiempo</v>
      </c>
      <c r="AD4219" s="22" t="str">
        <f>+IF(AND(Ventas_Oficina[[#This Row],[Total]]&gt;75000,Ventas_Oficina[[#This Row],[Envio a tiempo]]="Enviado a tiempo"),"Buena Venta","Venta Mala")</f>
        <v>Venta Mala</v>
      </c>
    </row>
    <row r="4220" spans="1:30" x14ac:dyDescent="0.25">
      <c r="A4220" s="25">
        <v>1626061</v>
      </c>
      <c r="B4220" s="5">
        <v>42347</v>
      </c>
      <c r="C4220" s="6" t="s">
        <v>417</v>
      </c>
      <c r="D4220" s="6" t="s">
        <v>71</v>
      </c>
      <c r="E4220" s="6" t="s">
        <v>4</v>
      </c>
      <c r="F4220" s="6" t="s">
        <v>5</v>
      </c>
      <c r="G4220" s="6" t="s">
        <v>1008</v>
      </c>
      <c r="H4220" s="6" t="s">
        <v>17</v>
      </c>
      <c r="I4220" s="6" t="s">
        <v>1012</v>
      </c>
      <c r="J4220" s="6" t="s">
        <v>1139</v>
      </c>
      <c r="K4220" s="6" t="s">
        <v>1261</v>
      </c>
      <c r="L4220" s="6" t="s">
        <v>1265</v>
      </c>
      <c r="M4220" s="6" t="s">
        <v>1272</v>
      </c>
      <c r="N4220" s="5">
        <v>42348</v>
      </c>
      <c r="O4220" s="7">
        <v>348</v>
      </c>
      <c r="P4220" s="7">
        <v>543</v>
      </c>
      <c r="Q4220" s="7">
        <v>195</v>
      </c>
      <c r="R4220" s="6">
        <v>8</v>
      </c>
      <c r="S4220" s="7">
        <v>4344</v>
      </c>
      <c r="T4220" s="8">
        <v>0.04</v>
      </c>
      <c r="U4220" s="7">
        <v>173.76</v>
      </c>
      <c r="V4220" s="7">
        <v>4170.24</v>
      </c>
      <c r="W4220" s="7">
        <v>95</v>
      </c>
      <c r="X4220" s="7">
        <v>1148</v>
      </c>
      <c r="Y4220" s="9">
        <f>+DAY('TABLA PRINCIPAL'!$B4220)</f>
        <v>9</v>
      </c>
      <c r="Z4220" s="9">
        <f>+MONTH('TABLA PRINCIPAL'!$B4220)</f>
        <v>12</v>
      </c>
      <c r="AA4220" s="9">
        <f>+YEAR('TABLA PRINCIPAL'!$B4220)</f>
        <v>2015</v>
      </c>
      <c r="AB4220" s="22" t="str">
        <f>+IF(Ventas_Oficina[[#This Row],[Total del pedido]]&gt;=100000,"SI","NO")</f>
        <v>NO</v>
      </c>
      <c r="AC4220" s="22" t="str">
        <f>+_xlfn.XLOOKUP(Ventas_Oficina[[#This Row],[Nº de artículo]],AUXILIAR!A4218:A9144,AUXILIAR!D4218:D9144,"Error",0)</f>
        <v>No enviado a tiempo</v>
      </c>
      <c r="AD4220" s="22" t="str">
        <f>+IF(AND(Ventas_Oficina[[#This Row],[Total]]&gt;75000,Ventas_Oficina[[#This Row],[Envio a tiempo]]="Enviado a tiempo"),"Buena Venta","Venta Mala")</f>
        <v>Venta Mala</v>
      </c>
    </row>
    <row r="4221" spans="1:30" x14ac:dyDescent="0.25">
      <c r="A4221" s="26">
        <v>1626061</v>
      </c>
      <c r="B4221" s="10">
        <v>42502</v>
      </c>
      <c r="C4221" s="11" t="s">
        <v>28</v>
      </c>
      <c r="D4221" s="11" t="s">
        <v>29</v>
      </c>
      <c r="E4221" s="11" t="s">
        <v>12</v>
      </c>
      <c r="F4221" s="11" t="s">
        <v>13</v>
      </c>
      <c r="G4221" s="11" t="s">
        <v>1008</v>
      </c>
      <c r="H4221" s="11" t="s">
        <v>14</v>
      </c>
      <c r="I4221" s="11" t="s">
        <v>1016</v>
      </c>
      <c r="J4221" s="11" t="s">
        <v>1134</v>
      </c>
      <c r="K4221" s="11" t="s">
        <v>1261</v>
      </c>
      <c r="L4221" s="11" t="s">
        <v>1265</v>
      </c>
      <c r="M4221" s="11" t="s">
        <v>1273</v>
      </c>
      <c r="N4221" s="10">
        <v>42504</v>
      </c>
      <c r="O4221" s="12">
        <v>792</v>
      </c>
      <c r="P4221" s="12">
        <v>1299</v>
      </c>
      <c r="Q4221" s="12">
        <v>507</v>
      </c>
      <c r="R4221" s="11">
        <v>26</v>
      </c>
      <c r="S4221" s="12">
        <v>33774</v>
      </c>
      <c r="T4221" s="13">
        <v>7.0000000000000007E-2</v>
      </c>
      <c r="U4221" s="12">
        <v>2364.1800000000003</v>
      </c>
      <c r="V4221" s="12">
        <v>31409.82</v>
      </c>
      <c r="W4221" s="12">
        <v>944</v>
      </c>
      <c r="X4221" s="12">
        <v>134305</v>
      </c>
      <c r="Y4221" s="14">
        <f>+DAY('TABLA PRINCIPAL'!$B4221)</f>
        <v>12</v>
      </c>
      <c r="Z4221" s="14">
        <f>+MONTH('TABLA PRINCIPAL'!$B4221)</f>
        <v>5</v>
      </c>
      <c r="AA4221" s="14">
        <f>+YEAR('TABLA PRINCIPAL'!$B4221)</f>
        <v>2016</v>
      </c>
      <c r="AB4221" s="22" t="str">
        <f>+IF(Ventas_Oficina[[#This Row],[Total del pedido]]&gt;=100000,"SI","NO")</f>
        <v>NO</v>
      </c>
      <c r="AC4221" s="22" t="str">
        <f>+_xlfn.XLOOKUP(Ventas_Oficina[[#This Row],[Nº de artículo]],AUXILIAR!A4219:A9145,AUXILIAR!D4219:D9145,"Error",0)</f>
        <v>No enviado a tiempo</v>
      </c>
      <c r="AD4221" s="22" t="str">
        <f>+IF(AND(Ventas_Oficina[[#This Row],[Total]]&gt;75000,Ventas_Oficina[[#This Row],[Envio a tiempo]]="Enviado a tiempo"),"Buena Venta","Venta Mala")</f>
        <v>Venta Mala</v>
      </c>
    </row>
    <row r="4222" spans="1:30" x14ac:dyDescent="0.25">
      <c r="A4222" s="25">
        <v>1626061</v>
      </c>
      <c r="B4222" s="5">
        <v>42357</v>
      </c>
      <c r="C4222" s="6" t="s">
        <v>37</v>
      </c>
      <c r="D4222" s="6" t="s">
        <v>38</v>
      </c>
      <c r="E4222" s="6" t="s">
        <v>4</v>
      </c>
      <c r="F4222" s="6" t="s">
        <v>5</v>
      </c>
      <c r="G4222" s="6" t="s">
        <v>1010</v>
      </c>
      <c r="H4222" s="6" t="s">
        <v>39</v>
      </c>
      <c r="I4222" s="6" t="s">
        <v>1016</v>
      </c>
      <c r="J4222" s="6" t="s">
        <v>1102</v>
      </c>
      <c r="K4222" s="6" t="s">
        <v>1262</v>
      </c>
      <c r="L4222" s="6" t="s">
        <v>1265</v>
      </c>
      <c r="M4222" s="6" t="s">
        <v>1272</v>
      </c>
      <c r="N4222" s="5">
        <v>42359</v>
      </c>
      <c r="O4222" s="7">
        <v>290</v>
      </c>
      <c r="P4222" s="7">
        <v>476</v>
      </c>
      <c r="Q4222" s="7">
        <v>186</v>
      </c>
      <c r="R4222" s="6">
        <v>29</v>
      </c>
      <c r="S4222" s="7">
        <v>13804</v>
      </c>
      <c r="T4222" s="8">
        <v>0.06</v>
      </c>
      <c r="U4222" s="7">
        <v>828.24</v>
      </c>
      <c r="V4222" s="7">
        <v>12975.76</v>
      </c>
      <c r="W4222" s="7">
        <v>88</v>
      </c>
      <c r="X4222" s="7">
        <v>1138</v>
      </c>
      <c r="Y4222" s="9">
        <f>+DAY('TABLA PRINCIPAL'!$B4222)</f>
        <v>19</v>
      </c>
      <c r="Z4222" s="9">
        <f>+MONTH('TABLA PRINCIPAL'!$B4222)</f>
        <v>12</v>
      </c>
      <c r="AA4222" s="9">
        <f>+YEAR('TABLA PRINCIPAL'!$B4222)</f>
        <v>2015</v>
      </c>
      <c r="AB4222" s="22" t="str">
        <f>+IF(Ventas_Oficina[[#This Row],[Total del pedido]]&gt;=100000,"SI","NO")</f>
        <v>NO</v>
      </c>
      <c r="AC4222" s="22" t="str">
        <f>+_xlfn.XLOOKUP(Ventas_Oficina[[#This Row],[Nº de artículo]],AUXILIAR!A4220:A9146,AUXILIAR!D4220:D9146,"Error",0)</f>
        <v>Enviado a tiempo</v>
      </c>
      <c r="AD4222" s="22" t="str">
        <f>+IF(AND(Ventas_Oficina[[#This Row],[Total]]&gt;75000,Ventas_Oficina[[#This Row],[Envio a tiempo]]="Enviado a tiempo"),"Buena Venta","Venta Mala")</f>
        <v>Venta Mala</v>
      </c>
    </row>
    <row r="4223" spans="1:30" x14ac:dyDescent="0.25">
      <c r="A4223" s="26">
        <v>1626061</v>
      </c>
      <c r="B4223" s="10">
        <v>42539</v>
      </c>
      <c r="C4223" s="11" t="s">
        <v>933</v>
      </c>
      <c r="D4223" s="11" t="s">
        <v>137</v>
      </c>
      <c r="E4223" s="11" t="s">
        <v>4</v>
      </c>
      <c r="F4223" s="11" t="s">
        <v>5</v>
      </c>
      <c r="G4223" s="11" t="s">
        <v>1008</v>
      </c>
      <c r="H4223" s="11" t="s">
        <v>6</v>
      </c>
      <c r="I4223" s="11" t="s">
        <v>1013</v>
      </c>
      <c r="J4223" s="11" t="s">
        <v>1064</v>
      </c>
      <c r="K4223" s="11" t="s">
        <v>1261</v>
      </c>
      <c r="L4223" s="11" t="s">
        <v>1265</v>
      </c>
      <c r="M4223" s="11" t="s">
        <v>1272</v>
      </c>
      <c r="N4223" s="10">
        <v>42541</v>
      </c>
      <c r="O4223" s="12">
        <v>365</v>
      </c>
      <c r="P4223" s="12">
        <v>598</v>
      </c>
      <c r="Q4223" s="12">
        <v>233</v>
      </c>
      <c r="R4223" s="11">
        <v>46</v>
      </c>
      <c r="S4223" s="12">
        <v>27508</v>
      </c>
      <c r="T4223" s="13">
        <v>0.09</v>
      </c>
      <c r="U4223" s="12">
        <v>2475.7199999999998</v>
      </c>
      <c r="V4223" s="12">
        <v>25032.28</v>
      </c>
      <c r="W4223" s="12">
        <v>149</v>
      </c>
      <c r="X4223" s="12">
        <v>15236</v>
      </c>
      <c r="Y4223" s="14">
        <f>+DAY('TABLA PRINCIPAL'!$B4223)</f>
        <v>18</v>
      </c>
      <c r="Z4223" s="14">
        <f>+MONTH('TABLA PRINCIPAL'!$B4223)</f>
        <v>6</v>
      </c>
      <c r="AA4223" s="14">
        <f>+YEAR('TABLA PRINCIPAL'!$B4223)</f>
        <v>2016</v>
      </c>
      <c r="AB4223" s="22" t="str">
        <f>+IF(Ventas_Oficina[[#This Row],[Total del pedido]]&gt;=100000,"SI","NO")</f>
        <v>NO</v>
      </c>
      <c r="AC4223" s="22" t="str">
        <f>+_xlfn.XLOOKUP(Ventas_Oficina[[#This Row],[Nº de artículo]],AUXILIAR!A4221:A9147,AUXILIAR!D4221:D9147,"Error",0)</f>
        <v>Enviado a tiempo</v>
      </c>
      <c r="AD4223" s="22" t="str">
        <f>+IF(AND(Ventas_Oficina[[#This Row],[Total]]&gt;75000,Ventas_Oficina[[#This Row],[Envio a tiempo]]="Enviado a tiempo"),"Buena Venta","Venta Mala")</f>
        <v>Venta Mala</v>
      </c>
    </row>
    <row r="4224" spans="1:30" x14ac:dyDescent="0.25">
      <c r="A4224" s="25">
        <v>1626061</v>
      </c>
      <c r="B4224" s="5">
        <v>42211</v>
      </c>
      <c r="C4224" s="6" t="s">
        <v>69</v>
      </c>
      <c r="D4224" s="6" t="s">
        <v>23</v>
      </c>
      <c r="E4224" s="6" t="s">
        <v>4</v>
      </c>
      <c r="F4224" s="6" t="s">
        <v>5</v>
      </c>
      <c r="G4224" s="6" t="s">
        <v>1010</v>
      </c>
      <c r="H4224" s="6" t="s">
        <v>24</v>
      </c>
      <c r="I4224" s="6" t="s">
        <v>1014</v>
      </c>
      <c r="J4224" s="6" t="s">
        <v>1060</v>
      </c>
      <c r="K4224" s="6" t="s">
        <v>1261</v>
      </c>
      <c r="L4224" s="6" t="s">
        <v>1267</v>
      </c>
      <c r="M4224" s="6" t="s">
        <v>1272</v>
      </c>
      <c r="N4224" s="5">
        <v>42212</v>
      </c>
      <c r="O4224" s="7">
        <v>1388</v>
      </c>
      <c r="P4224" s="7">
        <v>2238</v>
      </c>
      <c r="Q4224" s="7">
        <v>850</v>
      </c>
      <c r="R4224" s="6">
        <v>36</v>
      </c>
      <c r="S4224" s="7">
        <v>80568</v>
      </c>
      <c r="T4224" s="8">
        <v>0.04</v>
      </c>
      <c r="U4224" s="7">
        <v>3222.7200000000003</v>
      </c>
      <c r="V4224" s="7">
        <v>77345.279999999999</v>
      </c>
      <c r="W4224" s="7">
        <v>1510</v>
      </c>
      <c r="X4224" s="7">
        <v>28183</v>
      </c>
      <c r="Y4224" s="9">
        <f>+DAY('TABLA PRINCIPAL'!$B4224)</f>
        <v>26</v>
      </c>
      <c r="Z4224" s="9">
        <f>+MONTH('TABLA PRINCIPAL'!$B4224)</f>
        <v>7</v>
      </c>
      <c r="AA4224" s="9">
        <f>+YEAR('TABLA PRINCIPAL'!$B4224)</f>
        <v>2015</v>
      </c>
      <c r="AB4224" s="22" t="str">
        <f>+IF(Ventas_Oficina[[#This Row],[Total del pedido]]&gt;=100000,"SI","NO")</f>
        <v>NO</v>
      </c>
      <c r="AC4224" s="22" t="str">
        <f>+_xlfn.XLOOKUP(Ventas_Oficina[[#This Row],[Nº de artículo]],AUXILIAR!A4222:A9148,AUXILIAR!D4222:D9148,"Error",0)</f>
        <v>Enviado a tiempo</v>
      </c>
      <c r="AD4224" s="22" t="str">
        <f>+IF(AND(Ventas_Oficina[[#This Row],[Total]]&gt;75000,Ventas_Oficina[[#This Row],[Envio a tiempo]]="Enviado a tiempo"),"Buena Venta","Venta Mala")</f>
        <v>Venta Mala</v>
      </c>
    </row>
    <row r="4225" spans="1:30" x14ac:dyDescent="0.25">
      <c r="A4225" s="26">
        <v>1626427</v>
      </c>
      <c r="B4225" s="10">
        <v>41408</v>
      </c>
      <c r="C4225" s="11" t="s">
        <v>934</v>
      </c>
      <c r="D4225" s="11" t="s">
        <v>584</v>
      </c>
      <c r="E4225" s="11" t="s">
        <v>4</v>
      </c>
      <c r="F4225" s="11" t="s">
        <v>5</v>
      </c>
      <c r="G4225" s="11" t="s">
        <v>1007</v>
      </c>
      <c r="H4225" s="11" t="s">
        <v>17</v>
      </c>
      <c r="I4225" s="11" t="s">
        <v>1013</v>
      </c>
      <c r="J4225" s="11" t="s">
        <v>1120</v>
      </c>
      <c r="K4225" s="11" t="s">
        <v>1261</v>
      </c>
      <c r="L4225" s="11" t="s">
        <v>1265</v>
      </c>
      <c r="M4225" s="11" t="s">
        <v>1272</v>
      </c>
      <c r="N4225" s="10">
        <v>41409</v>
      </c>
      <c r="O4225" s="12">
        <v>651</v>
      </c>
      <c r="P4225" s="12">
        <v>3098</v>
      </c>
      <c r="Q4225" s="12">
        <v>2447</v>
      </c>
      <c r="R4225" s="11">
        <v>16</v>
      </c>
      <c r="S4225" s="12">
        <v>49568</v>
      </c>
      <c r="T4225" s="13">
        <v>0</v>
      </c>
      <c r="U4225" s="12">
        <v>0</v>
      </c>
      <c r="V4225" s="12">
        <v>49568</v>
      </c>
      <c r="W4225" s="12">
        <v>650</v>
      </c>
      <c r="X4225" s="12">
        <v>149048</v>
      </c>
      <c r="Y4225" s="14">
        <f>+DAY('TABLA PRINCIPAL'!$B4225)</f>
        <v>14</v>
      </c>
      <c r="Z4225" s="14">
        <f>+MONTH('TABLA PRINCIPAL'!$B4225)</f>
        <v>5</v>
      </c>
      <c r="AA4225" s="14">
        <f>+YEAR('TABLA PRINCIPAL'!$B4225)</f>
        <v>2013</v>
      </c>
      <c r="AB4225" s="22" t="str">
        <f>+IF(Ventas_Oficina[[#This Row],[Total del pedido]]&gt;=100000,"SI","NO")</f>
        <v>NO</v>
      </c>
      <c r="AC4225" s="22" t="str">
        <f>+_xlfn.XLOOKUP(Ventas_Oficina[[#This Row],[Nº de artículo]],AUXILIAR!A4223:A9149,AUXILIAR!D4223:D9149,"Error",0)</f>
        <v>No enviado a tiempo</v>
      </c>
      <c r="AD4225" s="22" t="str">
        <f>+IF(AND(Ventas_Oficina[[#This Row],[Total]]&gt;75000,Ventas_Oficina[[#This Row],[Envio a tiempo]]="Enviado a tiempo"),"Buena Venta","Venta Mala")</f>
        <v>Venta Mala</v>
      </c>
    </row>
    <row r="4226" spans="1:30" x14ac:dyDescent="0.25">
      <c r="A4226" s="25">
        <v>1626427</v>
      </c>
      <c r="B4226" s="5">
        <v>42563</v>
      </c>
      <c r="C4226" s="6" t="s">
        <v>935</v>
      </c>
      <c r="D4226" s="6" t="s">
        <v>65</v>
      </c>
      <c r="E4226" s="6" t="s">
        <v>12</v>
      </c>
      <c r="F4226" s="6" t="s">
        <v>13</v>
      </c>
      <c r="G4226" s="6" t="s">
        <v>1009</v>
      </c>
      <c r="H4226" s="6" t="s">
        <v>14</v>
      </c>
      <c r="I4226" s="6" t="s">
        <v>1016</v>
      </c>
      <c r="J4226" s="6" t="s">
        <v>1064</v>
      </c>
      <c r="K4226" s="6" t="s">
        <v>1261</v>
      </c>
      <c r="L4226" s="6" t="s">
        <v>1265</v>
      </c>
      <c r="M4226" s="6" t="s">
        <v>1272</v>
      </c>
      <c r="N4226" s="5">
        <v>42564</v>
      </c>
      <c r="O4226" s="7">
        <v>365</v>
      </c>
      <c r="P4226" s="7">
        <v>598</v>
      </c>
      <c r="Q4226" s="7">
        <v>233</v>
      </c>
      <c r="R4226" s="6">
        <v>5</v>
      </c>
      <c r="S4226" s="7">
        <v>2990</v>
      </c>
      <c r="T4226" s="8">
        <v>0.08</v>
      </c>
      <c r="U4226" s="7">
        <v>239.20000000000002</v>
      </c>
      <c r="V4226" s="7">
        <v>2750.8</v>
      </c>
      <c r="W4226" s="7">
        <v>149</v>
      </c>
      <c r="X4226" s="7">
        <v>12384</v>
      </c>
      <c r="Y4226" s="9">
        <f>+DAY('TABLA PRINCIPAL'!$B4226)</f>
        <v>12</v>
      </c>
      <c r="Z4226" s="9">
        <f>+MONTH('TABLA PRINCIPAL'!$B4226)</f>
        <v>7</v>
      </c>
      <c r="AA4226" s="9">
        <f>+YEAR('TABLA PRINCIPAL'!$B4226)</f>
        <v>2016</v>
      </c>
      <c r="AB4226" s="22" t="str">
        <f>+IF(Ventas_Oficina[[#This Row],[Total del pedido]]&gt;=100000,"SI","NO")</f>
        <v>NO</v>
      </c>
      <c r="AC4226" s="22" t="str">
        <f>+_xlfn.XLOOKUP(Ventas_Oficina[[#This Row],[Nº de artículo]],AUXILIAR!A4224:A9150,AUXILIAR!D4224:D9150,"Error",0)</f>
        <v>No enviado a tiempo</v>
      </c>
      <c r="AD4226" s="22" t="str">
        <f>+IF(AND(Ventas_Oficina[[#This Row],[Total]]&gt;75000,Ventas_Oficina[[#This Row],[Envio a tiempo]]="Enviado a tiempo"),"Buena Venta","Venta Mala")</f>
        <v>Venta Mala</v>
      </c>
    </row>
    <row r="4227" spans="1:30" x14ac:dyDescent="0.25">
      <c r="A4227" s="26">
        <v>1626427</v>
      </c>
      <c r="B4227" s="10">
        <v>42471</v>
      </c>
      <c r="C4227" s="11" t="s">
        <v>423</v>
      </c>
      <c r="D4227" s="11" t="s">
        <v>400</v>
      </c>
      <c r="E4227" s="11" t="s">
        <v>4</v>
      </c>
      <c r="F4227" s="11" t="s">
        <v>5</v>
      </c>
      <c r="G4227" s="11" t="s">
        <v>1007</v>
      </c>
      <c r="H4227" s="11" t="s">
        <v>53</v>
      </c>
      <c r="I4227" s="11" t="s">
        <v>1014</v>
      </c>
      <c r="J4227" s="11" t="s">
        <v>1064</v>
      </c>
      <c r="K4227" s="11" t="s">
        <v>1261</v>
      </c>
      <c r="L4227" s="11" t="s">
        <v>1265</v>
      </c>
      <c r="M4227" s="11" t="s">
        <v>1273</v>
      </c>
      <c r="N4227" s="10">
        <v>42473</v>
      </c>
      <c r="O4227" s="12">
        <v>365</v>
      </c>
      <c r="P4227" s="12">
        <v>598</v>
      </c>
      <c r="Q4227" s="12">
        <v>233</v>
      </c>
      <c r="R4227" s="11">
        <v>46</v>
      </c>
      <c r="S4227" s="12">
        <v>27508</v>
      </c>
      <c r="T4227" s="13">
        <v>0.08</v>
      </c>
      <c r="U4227" s="12">
        <v>2200.64</v>
      </c>
      <c r="V4227" s="12">
        <v>25307.360000000001</v>
      </c>
      <c r="W4227" s="12">
        <v>149</v>
      </c>
      <c r="X4227" s="12">
        <v>13136</v>
      </c>
      <c r="Y4227" s="14">
        <f>+DAY('TABLA PRINCIPAL'!$B4227)</f>
        <v>11</v>
      </c>
      <c r="Z4227" s="14">
        <f>+MONTH('TABLA PRINCIPAL'!$B4227)</f>
        <v>4</v>
      </c>
      <c r="AA4227" s="14">
        <f>+YEAR('TABLA PRINCIPAL'!$B4227)</f>
        <v>2016</v>
      </c>
      <c r="AB4227" s="22" t="str">
        <f>+IF(Ventas_Oficina[[#This Row],[Total del pedido]]&gt;=100000,"SI","NO")</f>
        <v>NO</v>
      </c>
      <c r="AC4227" s="22" t="str">
        <f>+_xlfn.XLOOKUP(Ventas_Oficina[[#This Row],[Nº de artículo]],AUXILIAR!A4225:A9151,AUXILIAR!D4225:D9151,"Error",0)</f>
        <v>No enviado a tiempo</v>
      </c>
      <c r="AD4227" s="22" t="str">
        <f>+IF(AND(Ventas_Oficina[[#This Row],[Total]]&gt;75000,Ventas_Oficina[[#This Row],[Envio a tiempo]]="Enviado a tiempo"),"Buena Venta","Venta Mala")</f>
        <v>Venta Mala</v>
      </c>
    </row>
    <row r="4228" spans="1:30" x14ac:dyDescent="0.25">
      <c r="A4228" s="25">
        <v>1626427</v>
      </c>
      <c r="B4228" s="5">
        <v>42553</v>
      </c>
      <c r="C4228" s="6" t="s">
        <v>720</v>
      </c>
      <c r="D4228" s="6" t="s">
        <v>308</v>
      </c>
      <c r="E4228" s="6" t="s">
        <v>4</v>
      </c>
      <c r="F4228" s="6" t="s">
        <v>5</v>
      </c>
      <c r="G4228" s="6" t="s">
        <v>1010</v>
      </c>
      <c r="H4228" s="6" t="s">
        <v>17</v>
      </c>
      <c r="I4228" s="6" t="s">
        <v>1016</v>
      </c>
      <c r="J4228" s="6" t="s">
        <v>1060</v>
      </c>
      <c r="K4228" s="6" t="s">
        <v>1263</v>
      </c>
      <c r="L4228" s="6" t="s">
        <v>1269</v>
      </c>
      <c r="M4228" s="6" t="s">
        <v>1273</v>
      </c>
      <c r="N4228" s="5">
        <v>42555</v>
      </c>
      <c r="O4228" s="7">
        <v>1388</v>
      </c>
      <c r="P4228" s="7">
        <v>2238</v>
      </c>
      <c r="Q4228" s="7">
        <v>850</v>
      </c>
      <c r="R4228" s="6">
        <v>41</v>
      </c>
      <c r="S4228" s="7">
        <v>91758</v>
      </c>
      <c r="T4228" s="8">
        <v>0.04</v>
      </c>
      <c r="U4228" s="7">
        <v>3670.32</v>
      </c>
      <c r="V4228" s="7">
        <v>88087.679999999993</v>
      </c>
      <c r="W4228" s="7">
        <v>1510</v>
      </c>
      <c r="X4228" s="7">
        <v>39333</v>
      </c>
      <c r="Y4228" s="9">
        <f>+DAY('TABLA PRINCIPAL'!$B4228)</f>
        <v>2</v>
      </c>
      <c r="Z4228" s="9">
        <f>+MONTH('TABLA PRINCIPAL'!$B4228)</f>
        <v>7</v>
      </c>
      <c r="AA4228" s="9">
        <f>+YEAR('TABLA PRINCIPAL'!$B4228)</f>
        <v>2016</v>
      </c>
      <c r="AB4228" s="22" t="str">
        <f>+IF(Ventas_Oficina[[#This Row],[Total del pedido]]&gt;=100000,"SI","NO")</f>
        <v>NO</v>
      </c>
      <c r="AC4228" s="22" t="str">
        <f>+_xlfn.XLOOKUP(Ventas_Oficina[[#This Row],[Nº de artículo]],AUXILIAR!A4226:A9152,AUXILIAR!D4226:D9152,"Error",0)</f>
        <v>Enviado a tiempo</v>
      </c>
      <c r="AD4228" s="22" t="str">
        <f>+IF(AND(Ventas_Oficina[[#This Row],[Total]]&gt;75000,Ventas_Oficina[[#This Row],[Envio a tiempo]]="Enviado a tiempo"),"Buena Venta","Venta Mala")</f>
        <v>Venta Mala</v>
      </c>
    </row>
    <row r="4229" spans="1:30" x14ac:dyDescent="0.25">
      <c r="A4229" s="26">
        <v>1626427</v>
      </c>
      <c r="B4229" s="10">
        <v>42579</v>
      </c>
      <c r="C4229" s="11" t="s">
        <v>242</v>
      </c>
      <c r="D4229" s="11" t="s">
        <v>81</v>
      </c>
      <c r="E4229" s="11" t="s">
        <v>4</v>
      </c>
      <c r="F4229" s="11" t="s">
        <v>5</v>
      </c>
      <c r="G4229" s="11" t="s">
        <v>1007</v>
      </c>
      <c r="H4229" s="11" t="s">
        <v>34</v>
      </c>
      <c r="I4229" s="11" t="s">
        <v>1016</v>
      </c>
      <c r="J4229" s="11" t="s">
        <v>1107</v>
      </c>
      <c r="K4229" s="11" t="s">
        <v>1261</v>
      </c>
      <c r="L4229" s="11" t="s">
        <v>1267</v>
      </c>
      <c r="M4229" s="11" t="s">
        <v>1273</v>
      </c>
      <c r="N4229" s="10">
        <v>42581</v>
      </c>
      <c r="O4229" s="12">
        <v>276</v>
      </c>
      <c r="P4229" s="12">
        <v>438</v>
      </c>
      <c r="Q4229" s="12">
        <v>162</v>
      </c>
      <c r="R4229" s="11">
        <v>2</v>
      </c>
      <c r="S4229" s="12">
        <v>876</v>
      </c>
      <c r="T4229" s="13">
        <v>0.04</v>
      </c>
      <c r="U4229" s="12">
        <v>35.04</v>
      </c>
      <c r="V4229" s="12">
        <v>840.96</v>
      </c>
      <c r="W4229" s="12">
        <v>621</v>
      </c>
      <c r="X4229" s="12">
        <v>11236</v>
      </c>
      <c r="Y4229" s="14">
        <f>+DAY('TABLA PRINCIPAL'!$B4229)</f>
        <v>28</v>
      </c>
      <c r="Z4229" s="14">
        <f>+MONTH('TABLA PRINCIPAL'!$B4229)</f>
        <v>7</v>
      </c>
      <c r="AA4229" s="14">
        <f>+YEAR('TABLA PRINCIPAL'!$B4229)</f>
        <v>2016</v>
      </c>
      <c r="AB4229" s="22" t="str">
        <f>+IF(Ventas_Oficina[[#This Row],[Total del pedido]]&gt;=100000,"SI","NO")</f>
        <v>NO</v>
      </c>
      <c r="AC4229" s="22" t="str">
        <f>+_xlfn.XLOOKUP(Ventas_Oficina[[#This Row],[Nº de artículo]],AUXILIAR!A4227:A9153,AUXILIAR!D4227:D9153,"Error",0)</f>
        <v>Enviado a tiempo</v>
      </c>
      <c r="AD4229" s="22" t="str">
        <f>+IF(AND(Ventas_Oficina[[#This Row],[Total]]&gt;75000,Ventas_Oficina[[#This Row],[Envio a tiempo]]="Enviado a tiempo"),"Buena Venta","Venta Mala")</f>
        <v>Venta Mala</v>
      </c>
    </row>
    <row r="4230" spans="1:30" x14ac:dyDescent="0.25">
      <c r="A4230" s="25">
        <v>1626427</v>
      </c>
      <c r="B4230" s="5">
        <v>42320</v>
      </c>
      <c r="C4230" s="6" t="s">
        <v>96</v>
      </c>
      <c r="D4230" s="6" t="s">
        <v>97</v>
      </c>
      <c r="E4230" s="6" t="s">
        <v>12</v>
      </c>
      <c r="F4230" s="6" t="s">
        <v>13</v>
      </c>
      <c r="G4230" s="6" t="s">
        <v>1007</v>
      </c>
      <c r="H4230" s="6" t="s">
        <v>14</v>
      </c>
      <c r="I4230" s="6" t="s">
        <v>1016</v>
      </c>
      <c r="J4230" s="6" t="s">
        <v>1041</v>
      </c>
      <c r="K4230" s="6" t="s">
        <v>1261</v>
      </c>
      <c r="L4230" s="6" t="s">
        <v>1265</v>
      </c>
      <c r="M4230" s="6" t="s">
        <v>1272</v>
      </c>
      <c r="N4230" s="5">
        <v>42322</v>
      </c>
      <c r="O4230" s="7">
        <v>245</v>
      </c>
      <c r="P4230" s="7">
        <v>389</v>
      </c>
      <c r="Q4230" s="7">
        <v>144</v>
      </c>
      <c r="R4230" s="6">
        <v>5</v>
      </c>
      <c r="S4230" s="7">
        <v>1945</v>
      </c>
      <c r="T4230" s="8">
        <v>0.03</v>
      </c>
      <c r="U4230" s="7">
        <v>58.349999999999994</v>
      </c>
      <c r="V4230" s="7">
        <v>1886.65</v>
      </c>
      <c r="W4230" s="7">
        <v>701</v>
      </c>
      <c r="X4230" s="7">
        <v>3924</v>
      </c>
      <c r="Y4230" s="9">
        <f>+DAY('TABLA PRINCIPAL'!$B4230)</f>
        <v>12</v>
      </c>
      <c r="Z4230" s="9">
        <f>+MONTH('TABLA PRINCIPAL'!$B4230)</f>
        <v>11</v>
      </c>
      <c r="AA4230" s="9">
        <f>+YEAR('TABLA PRINCIPAL'!$B4230)</f>
        <v>2015</v>
      </c>
      <c r="AB4230" s="22" t="str">
        <f>+IF(Ventas_Oficina[[#This Row],[Total del pedido]]&gt;=100000,"SI","NO")</f>
        <v>NO</v>
      </c>
      <c r="AC4230" s="22" t="str">
        <f>+_xlfn.XLOOKUP(Ventas_Oficina[[#This Row],[Nº de artículo]],AUXILIAR!A4228:A9154,AUXILIAR!D4228:D9154,"Error",0)</f>
        <v>Enviado a tiempo</v>
      </c>
      <c r="AD4230" s="22" t="str">
        <f>+IF(AND(Ventas_Oficina[[#This Row],[Total]]&gt;75000,Ventas_Oficina[[#This Row],[Envio a tiempo]]="Enviado a tiempo"),"Buena Venta","Venta Mala")</f>
        <v>Venta Mala</v>
      </c>
    </row>
    <row r="4231" spans="1:30" x14ac:dyDescent="0.25">
      <c r="A4231" s="25">
        <v>1626792</v>
      </c>
      <c r="B4231" s="5">
        <v>42633</v>
      </c>
      <c r="C4231" s="6" t="s">
        <v>251</v>
      </c>
      <c r="D4231" s="6" t="s">
        <v>199</v>
      </c>
      <c r="E4231" s="6" t="s">
        <v>4</v>
      </c>
      <c r="F4231" s="6" t="s">
        <v>5</v>
      </c>
      <c r="G4231" s="6" t="s">
        <v>1009</v>
      </c>
      <c r="H4231" s="6" t="s">
        <v>24</v>
      </c>
      <c r="I4231" s="6" t="s">
        <v>1016</v>
      </c>
      <c r="J4231" s="6" t="s">
        <v>1126</v>
      </c>
      <c r="K4231" s="6" t="s">
        <v>1261</v>
      </c>
      <c r="L4231" s="6" t="s">
        <v>1265</v>
      </c>
      <c r="M4231" s="6" t="s">
        <v>1273</v>
      </c>
      <c r="N4231" s="5">
        <v>42390</v>
      </c>
      <c r="O4231" s="7">
        <v>3964</v>
      </c>
      <c r="P4231" s="7">
        <v>15248</v>
      </c>
      <c r="Q4231" s="7">
        <v>11284</v>
      </c>
      <c r="R4231" s="6">
        <v>7</v>
      </c>
      <c r="S4231" s="7">
        <v>106736</v>
      </c>
      <c r="T4231" s="8">
        <v>0.09</v>
      </c>
      <c r="U4231" s="7">
        <v>9606.24</v>
      </c>
      <c r="V4231" s="7">
        <v>97129.76</v>
      </c>
      <c r="W4231" s="7">
        <v>650</v>
      </c>
      <c r="X4231" s="7">
        <v>29981</v>
      </c>
      <c r="Y4231" s="9">
        <f>+DAY('TABLA PRINCIPAL'!$B4231)</f>
        <v>20</v>
      </c>
      <c r="Z4231" s="9">
        <f>+MONTH('TABLA PRINCIPAL'!$B4231)</f>
        <v>9</v>
      </c>
      <c r="AA4231" s="9">
        <f>+YEAR('TABLA PRINCIPAL'!$B4231)</f>
        <v>2016</v>
      </c>
      <c r="AB4231" s="22" t="str">
        <f>+IF(Ventas_Oficina[[#This Row],[Total del pedido]]&gt;=100000,"SI","NO")</f>
        <v>NO</v>
      </c>
      <c r="AC4231" s="22" t="str">
        <f>+_xlfn.XLOOKUP(Ventas_Oficina[[#This Row],[Nº de artículo]],AUXILIAR!A4230:A9156,AUXILIAR!D4230:D9156,"Error",0)</f>
        <v>No enviado a tiempo</v>
      </c>
      <c r="AD4231" s="22" t="str">
        <f>+IF(AND(Ventas_Oficina[[#This Row],[Total]]&gt;75000,Ventas_Oficina[[#This Row],[Envio a tiempo]]="Enviado a tiempo"),"Buena Venta","Venta Mala")</f>
        <v>Venta Mala</v>
      </c>
    </row>
    <row r="4232" spans="1:30" x14ac:dyDescent="0.25">
      <c r="A4232" s="25">
        <v>1627157</v>
      </c>
      <c r="B4232" s="5">
        <v>42568</v>
      </c>
      <c r="C4232" s="6" t="s">
        <v>331</v>
      </c>
      <c r="D4232" s="6" t="s">
        <v>46</v>
      </c>
      <c r="E4232" s="6" t="s">
        <v>4</v>
      </c>
      <c r="F4232" s="6" t="s">
        <v>5</v>
      </c>
      <c r="G4232" s="6" t="s">
        <v>1010</v>
      </c>
      <c r="H4232" s="6" t="s">
        <v>9</v>
      </c>
      <c r="I4232" s="6" t="s">
        <v>1014</v>
      </c>
      <c r="J4232" s="6" t="s">
        <v>1099</v>
      </c>
      <c r="K4232" s="6" t="s">
        <v>1261</v>
      </c>
      <c r="L4232" s="6" t="s">
        <v>1265</v>
      </c>
      <c r="M4232" s="6" t="s">
        <v>1272</v>
      </c>
      <c r="N4232" s="5">
        <v>42569</v>
      </c>
      <c r="O4232" s="7">
        <v>93</v>
      </c>
      <c r="P4232" s="7">
        <v>160</v>
      </c>
      <c r="Q4232" s="7">
        <v>67</v>
      </c>
      <c r="R4232" s="6">
        <v>10</v>
      </c>
      <c r="S4232" s="7">
        <v>1600</v>
      </c>
      <c r="T4232" s="8">
        <v>0.06</v>
      </c>
      <c r="U4232" s="7">
        <v>96</v>
      </c>
      <c r="V4232" s="7">
        <v>1504</v>
      </c>
      <c r="W4232" s="7">
        <v>129</v>
      </c>
      <c r="X4232" s="7">
        <v>5745</v>
      </c>
      <c r="Y4232" s="9">
        <f>+DAY('TABLA PRINCIPAL'!$B4232)</f>
        <v>17</v>
      </c>
      <c r="Z4232" s="9">
        <f>+MONTH('TABLA PRINCIPAL'!$B4232)</f>
        <v>7</v>
      </c>
      <c r="AA4232" s="9">
        <f>+YEAR('TABLA PRINCIPAL'!$B4232)</f>
        <v>2016</v>
      </c>
      <c r="AB4232" s="22" t="str">
        <f>+IF(Ventas_Oficina[[#This Row],[Total del pedido]]&gt;=100000,"SI","NO")</f>
        <v>NO</v>
      </c>
      <c r="AC4232" s="22" t="str">
        <f>+_xlfn.XLOOKUP(Ventas_Oficina[[#This Row],[Nº de artículo]],AUXILIAR!A4231:A9158,AUXILIAR!D4231:D9158,"Error",0)</f>
        <v>No enviado a tiempo</v>
      </c>
      <c r="AD4232" s="22" t="str">
        <f>+IF(AND(Ventas_Oficina[[#This Row],[Total]]&gt;75000,Ventas_Oficina[[#This Row],[Envio a tiempo]]="Enviado a tiempo"),"Buena Venta","Venta Mala")</f>
        <v>Venta Mala</v>
      </c>
    </row>
    <row r="4233" spans="1:30" x14ac:dyDescent="0.25">
      <c r="A4233" s="26">
        <v>1627157</v>
      </c>
      <c r="B4233" s="10">
        <v>42558</v>
      </c>
      <c r="C4233" s="11" t="s">
        <v>604</v>
      </c>
      <c r="D4233" s="11" t="s">
        <v>11</v>
      </c>
      <c r="E4233" s="11" t="s">
        <v>12</v>
      </c>
      <c r="F4233" s="11" t="s">
        <v>13</v>
      </c>
      <c r="G4233" s="11" t="s">
        <v>1009</v>
      </c>
      <c r="H4233" s="11" t="s">
        <v>14</v>
      </c>
      <c r="I4233" s="11" t="s">
        <v>1012</v>
      </c>
      <c r="J4233" s="11" t="s">
        <v>1099</v>
      </c>
      <c r="K4233" s="11" t="s">
        <v>1262</v>
      </c>
      <c r="L4233" s="11" t="s">
        <v>1265</v>
      </c>
      <c r="M4233" s="11" t="s">
        <v>1272</v>
      </c>
      <c r="N4233" s="10">
        <v>42559</v>
      </c>
      <c r="O4233" s="12">
        <v>93</v>
      </c>
      <c r="P4233" s="12">
        <v>160</v>
      </c>
      <c r="Q4233" s="12">
        <v>67</v>
      </c>
      <c r="R4233" s="11">
        <v>2</v>
      </c>
      <c r="S4233" s="12">
        <v>320</v>
      </c>
      <c r="T4233" s="13">
        <v>0.02</v>
      </c>
      <c r="U4233" s="12">
        <v>6.4</v>
      </c>
      <c r="V4233" s="12">
        <v>313.60000000000002</v>
      </c>
      <c r="W4233" s="12">
        <v>129</v>
      </c>
      <c r="X4233" s="12">
        <v>5745</v>
      </c>
      <c r="Y4233" s="14">
        <f>+DAY('TABLA PRINCIPAL'!$B4233)</f>
        <v>7</v>
      </c>
      <c r="Z4233" s="14">
        <f>+MONTH('TABLA PRINCIPAL'!$B4233)</f>
        <v>7</v>
      </c>
      <c r="AA4233" s="14">
        <f>+YEAR('TABLA PRINCIPAL'!$B4233)</f>
        <v>2016</v>
      </c>
      <c r="AB4233" s="22" t="str">
        <f>+IF(Ventas_Oficina[[#This Row],[Total del pedido]]&gt;=100000,"SI","NO")</f>
        <v>NO</v>
      </c>
      <c r="AC4233" s="22" t="str">
        <f>+_xlfn.XLOOKUP(Ventas_Oficina[[#This Row],[Nº de artículo]],AUXILIAR!A4231:A9159,AUXILIAR!D4231:D9159,"Error",0)</f>
        <v>No enviado a tiempo</v>
      </c>
      <c r="AD4233" s="22" t="str">
        <f>+IF(AND(Ventas_Oficina[[#This Row],[Total]]&gt;75000,Ventas_Oficina[[#This Row],[Envio a tiempo]]="Enviado a tiempo"),"Buena Venta","Venta Mala")</f>
        <v>Venta Mala</v>
      </c>
    </row>
    <row r="4234" spans="1:30" x14ac:dyDescent="0.25">
      <c r="A4234" s="25">
        <v>1627157</v>
      </c>
      <c r="B4234" s="5">
        <v>42042</v>
      </c>
      <c r="C4234" s="6" t="s">
        <v>180</v>
      </c>
      <c r="D4234" s="6" t="s">
        <v>181</v>
      </c>
      <c r="E4234" s="6" t="s">
        <v>4</v>
      </c>
      <c r="F4234" s="6" t="s">
        <v>5</v>
      </c>
      <c r="G4234" s="6" t="s">
        <v>1010</v>
      </c>
      <c r="H4234" s="6" t="s">
        <v>121</v>
      </c>
      <c r="I4234" s="6" t="s">
        <v>1013</v>
      </c>
      <c r="J4234" s="6" t="s">
        <v>1024</v>
      </c>
      <c r="K4234" s="6" t="s">
        <v>1261</v>
      </c>
      <c r="L4234" s="6" t="s">
        <v>1266</v>
      </c>
      <c r="M4234" s="6" t="s">
        <v>1272</v>
      </c>
      <c r="N4234" s="5">
        <v>42053</v>
      </c>
      <c r="O4234" s="7">
        <v>160</v>
      </c>
      <c r="P4234" s="7">
        <v>262</v>
      </c>
      <c r="Q4234" s="7">
        <v>102</v>
      </c>
      <c r="R4234" s="6">
        <v>22</v>
      </c>
      <c r="S4234" s="7">
        <v>5764</v>
      </c>
      <c r="T4234" s="8">
        <v>7.0000000000000007E-2</v>
      </c>
      <c r="U4234" s="7">
        <v>403.48</v>
      </c>
      <c r="V4234" s="7">
        <v>5360.52</v>
      </c>
      <c r="W4234" s="7">
        <v>80</v>
      </c>
      <c r="X4234" s="7">
        <v>5925</v>
      </c>
      <c r="Y4234" s="9">
        <f>+DAY('TABLA PRINCIPAL'!$B4234)</f>
        <v>7</v>
      </c>
      <c r="Z4234" s="9">
        <f>+MONTH('TABLA PRINCIPAL'!$B4234)</f>
        <v>2</v>
      </c>
      <c r="AA4234" s="9">
        <f>+YEAR('TABLA PRINCIPAL'!$B4234)</f>
        <v>2015</v>
      </c>
      <c r="AB4234" s="22" t="str">
        <f>+IF(Ventas_Oficina[[#This Row],[Total del pedido]]&gt;=100000,"SI","NO")</f>
        <v>NO</v>
      </c>
      <c r="AC4234" s="22" t="str">
        <f>+_xlfn.XLOOKUP(Ventas_Oficina[[#This Row],[Nº de artículo]],AUXILIAR!A4232:A9160,AUXILIAR!D4232:D9160,"Error",0)</f>
        <v>No enviado a tiempo</v>
      </c>
      <c r="AD4234" s="22" t="str">
        <f>+IF(AND(Ventas_Oficina[[#This Row],[Total]]&gt;75000,Ventas_Oficina[[#This Row],[Envio a tiempo]]="Enviado a tiempo"),"Buena Venta","Venta Mala")</f>
        <v>Venta Mala</v>
      </c>
    </row>
    <row r="4235" spans="1:30" x14ac:dyDescent="0.25">
      <c r="A4235" s="26">
        <v>1627157</v>
      </c>
      <c r="B4235" s="10">
        <v>42568</v>
      </c>
      <c r="C4235" s="11" t="s">
        <v>331</v>
      </c>
      <c r="D4235" s="11" t="s">
        <v>46</v>
      </c>
      <c r="E4235" s="11" t="s">
        <v>4</v>
      </c>
      <c r="F4235" s="11" t="s">
        <v>5</v>
      </c>
      <c r="G4235" s="11" t="s">
        <v>1009</v>
      </c>
      <c r="H4235" s="11" t="s">
        <v>9</v>
      </c>
      <c r="I4235" s="11" t="s">
        <v>1014</v>
      </c>
      <c r="J4235" s="11" t="s">
        <v>1099</v>
      </c>
      <c r="K4235" s="11" t="s">
        <v>1262</v>
      </c>
      <c r="L4235" s="11" t="s">
        <v>1266</v>
      </c>
      <c r="M4235" s="11" t="s">
        <v>1272</v>
      </c>
      <c r="N4235" s="10">
        <v>42569</v>
      </c>
      <c r="O4235" s="12">
        <v>93</v>
      </c>
      <c r="P4235" s="12">
        <v>160</v>
      </c>
      <c r="Q4235" s="12">
        <v>67</v>
      </c>
      <c r="R4235" s="11">
        <v>21</v>
      </c>
      <c r="S4235" s="12">
        <v>3360</v>
      </c>
      <c r="T4235" s="13">
        <v>0.09</v>
      </c>
      <c r="U4235" s="12">
        <v>302.39999999999998</v>
      </c>
      <c r="V4235" s="12">
        <v>3057.6</v>
      </c>
      <c r="W4235" s="12">
        <v>129</v>
      </c>
      <c r="X4235" s="12">
        <v>5745</v>
      </c>
      <c r="Y4235" s="14">
        <f>+DAY('TABLA PRINCIPAL'!$B4235)</f>
        <v>17</v>
      </c>
      <c r="Z4235" s="14">
        <f>+MONTH('TABLA PRINCIPAL'!$B4235)</f>
        <v>7</v>
      </c>
      <c r="AA4235" s="14">
        <f>+YEAR('TABLA PRINCIPAL'!$B4235)</f>
        <v>2016</v>
      </c>
      <c r="AB4235" s="22" t="str">
        <f>+IF(Ventas_Oficina[[#This Row],[Total del pedido]]&gt;=100000,"SI","NO")</f>
        <v>NO</v>
      </c>
      <c r="AC4235" s="22" t="str">
        <f>+_xlfn.XLOOKUP(Ventas_Oficina[[#This Row],[Nº de artículo]],AUXILIAR!A4233:A9161,AUXILIAR!D4233:D9161,"Error",0)</f>
        <v>Enviado a tiempo</v>
      </c>
      <c r="AD4235" s="22" t="str">
        <f>+IF(AND(Ventas_Oficina[[#This Row],[Total]]&gt;75000,Ventas_Oficina[[#This Row],[Envio a tiempo]]="Enviado a tiempo"),"Buena Venta","Venta Mala")</f>
        <v>Venta Mala</v>
      </c>
    </row>
    <row r="4236" spans="1:30" x14ac:dyDescent="0.25">
      <c r="A4236" s="25">
        <v>1627157</v>
      </c>
      <c r="B4236" s="5">
        <v>42187</v>
      </c>
      <c r="C4236" s="6" t="s">
        <v>791</v>
      </c>
      <c r="D4236" s="6" t="s">
        <v>33</v>
      </c>
      <c r="E4236" s="6" t="s">
        <v>4</v>
      </c>
      <c r="F4236" s="6" t="s">
        <v>5</v>
      </c>
      <c r="G4236" s="6" t="s">
        <v>1009</v>
      </c>
      <c r="H4236" s="6" t="s">
        <v>34</v>
      </c>
      <c r="I4236" s="6" t="s">
        <v>1016</v>
      </c>
      <c r="J4236" s="6" t="s">
        <v>1054</v>
      </c>
      <c r="K4236" s="6" t="s">
        <v>1261</v>
      </c>
      <c r="L4236" s="6" t="s">
        <v>1265</v>
      </c>
      <c r="M4236" s="6" t="s">
        <v>1272</v>
      </c>
      <c r="N4236" s="5">
        <v>42189</v>
      </c>
      <c r="O4236" s="7">
        <v>71</v>
      </c>
      <c r="P4236" s="7">
        <v>114</v>
      </c>
      <c r="Q4236" s="7">
        <v>43</v>
      </c>
      <c r="R4236" s="6">
        <v>7</v>
      </c>
      <c r="S4236" s="7">
        <v>798</v>
      </c>
      <c r="T4236" s="8">
        <v>0.09</v>
      </c>
      <c r="U4236" s="7">
        <v>71.819999999999993</v>
      </c>
      <c r="V4236" s="7">
        <v>726.18000000000006</v>
      </c>
      <c r="W4236" s="7">
        <v>70</v>
      </c>
      <c r="X4236" s="7">
        <v>1140</v>
      </c>
      <c r="Y4236" s="9">
        <f>+DAY('TABLA PRINCIPAL'!$B4236)</f>
        <v>2</v>
      </c>
      <c r="Z4236" s="9">
        <f>+MONTH('TABLA PRINCIPAL'!$B4236)</f>
        <v>7</v>
      </c>
      <c r="AA4236" s="9">
        <f>+YEAR('TABLA PRINCIPAL'!$B4236)</f>
        <v>2015</v>
      </c>
      <c r="AB4236" s="22" t="str">
        <f>+IF(Ventas_Oficina[[#This Row],[Total del pedido]]&gt;=100000,"SI","NO")</f>
        <v>NO</v>
      </c>
      <c r="AC4236" s="22" t="str">
        <f>+_xlfn.XLOOKUP(Ventas_Oficina[[#This Row],[Nº de artículo]],AUXILIAR!A4234:A9162,AUXILIAR!D4234:D9162,"Error",0)</f>
        <v>No enviado a tiempo</v>
      </c>
      <c r="AD4236" s="22" t="str">
        <f>+IF(AND(Ventas_Oficina[[#This Row],[Total]]&gt;75000,Ventas_Oficina[[#This Row],[Envio a tiempo]]="Enviado a tiempo"),"Buena Venta","Venta Mala")</f>
        <v>Venta Mala</v>
      </c>
    </row>
    <row r="4237" spans="1:30" x14ac:dyDescent="0.25">
      <c r="A4237" s="26">
        <v>1627157</v>
      </c>
      <c r="B4237" s="10">
        <v>42568</v>
      </c>
      <c r="C4237" s="11" t="s">
        <v>331</v>
      </c>
      <c r="D4237" s="11" t="s">
        <v>46</v>
      </c>
      <c r="E4237" s="11" t="s">
        <v>4</v>
      </c>
      <c r="F4237" s="11" t="s">
        <v>5</v>
      </c>
      <c r="G4237" s="11" t="s">
        <v>1009</v>
      </c>
      <c r="H4237" s="11" t="s">
        <v>9</v>
      </c>
      <c r="I4237" s="11" t="s">
        <v>1015</v>
      </c>
      <c r="J4237" s="11" t="s">
        <v>1099</v>
      </c>
      <c r="K4237" s="11" t="s">
        <v>1261</v>
      </c>
      <c r="L4237" s="11" t="s">
        <v>1265</v>
      </c>
      <c r="M4237" s="11" t="s">
        <v>1272</v>
      </c>
      <c r="N4237" s="10">
        <v>42569</v>
      </c>
      <c r="O4237" s="12">
        <v>93</v>
      </c>
      <c r="P4237" s="12">
        <v>160</v>
      </c>
      <c r="Q4237" s="12">
        <v>67</v>
      </c>
      <c r="R4237" s="11">
        <v>20</v>
      </c>
      <c r="S4237" s="12">
        <v>3200</v>
      </c>
      <c r="T4237" s="13">
        <v>0.04</v>
      </c>
      <c r="U4237" s="12">
        <v>128</v>
      </c>
      <c r="V4237" s="12">
        <v>3072</v>
      </c>
      <c r="W4237" s="12">
        <v>129</v>
      </c>
      <c r="X4237" s="12">
        <v>5745</v>
      </c>
      <c r="Y4237" s="14">
        <f>+DAY('TABLA PRINCIPAL'!$B4237)</f>
        <v>17</v>
      </c>
      <c r="Z4237" s="14">
        <f>+MONTH('TABLA PRINCIPAL'!$B4237)</f>
        <v>7</v>
      </c>
      <c r="AA4237" s="14">
        <f>+YEAR('TABLA PRINCIPAL'!$B4237)</f>
        <v>2016</v>
      </c>
      <c r="AB4237" s="22" t="str">
        <f>+IF(Ventas_Oficina[[#This Row],[Total del pedido]]&gt;=100000,"SI","NO")</f>
        <v>NO</v>
      </c>
      <c r="AC4237" s="22" t="str">
        <f>+_xlfn.XLOOKUP(Ventas_Oficina[[#This Row],[Nº de artículo]],AUXILIAR!A4235:A9163,AUXILIAR!D4235:D9163,"Error",0)</f>
        <v>Enviado a tiempo</v>
      </c>
      <c r="AD4237" s="22" t="str">
        <f>+IF(AND(Ventas_Oficina[[#This Row],[Total]]&gt;75000,Ventas_Oficina[[#This Row],[Envio a tiempo]]="Enviado a tiempo"),"Buena Venta","Venta Mala")</f>
        <v>Venta Mala</v>
      </c>
    </row>
    <row r="4238" spans="1:30" x14ac:dyDescent="0.25">
      <c r="A4238" s="25">
        <v>1627157</v>
      </c>
      <c r="B4238" s="5">
        <v>42700</v>
      </c>
      <c r="C4238" s="6" t="s">
        <v>404</v>
      </c>
      <c r="D4238" s="6" t="s">
        <v>179</v>
      </c>
      <c r="E4238" s="6" t="s">
        <v>4</v>
      </c>
      <c r="F4238" s="6" t="s">
        <v>5</v>
      </c>
      <c r="G4238" s="6" t="s">
        <v>1008</v>
      </c>
      <c r="H4238" s="6" t="s">
        <v>6</v>
      </c>
      <c r="I4238" s="6" t="s">
        <v>1015</v>
      </c>
      <c r="J4238" s="6" t="s">
        <v>1034</v>
      </c>
      <c r="K4238" s="6" t="s">
        <v>1261</v>
      </c>
      <c r="L4238" s="6" t="s">
        <v>1267</v>
      </c>
      <c r="M4238" s="6" t="s">
        <v>1272</v>
      </c>
      <c r="N4238" s="5">
        <v>42704</v>
      </c>
      <c r="O4238" s="7">
        <v>109</v>
      </c>
      <c r="P4238" s="7">
        <v>260</v>
      </c>
      <c r="Q4238" s="7">
        <v>151</v>
      </c>
      <c r="R4238" s="6">
        <v>11</v>
      </c>
      <c r="S4238" s="7">
        <v>2860</v>
      </c>
      <c r="T4238" s="8">
        <v>0.01</v>
      </c>
      <c r="U4238" s="7">
        <v>28.6</v>
      </c>
      <c r="V4238" s="7">
        <v>2831.4</v>
      </c>
      <c r="W4238" s="7">
        <v>240</v>
      </c>
      <c r="X4238" s="7">
        <v>5534</v>
      </c>
      <c r="Y4238" s="9">
        <f>+DAY('TABLA PRINCIPAL'!$B4238)</f>
        <v>26</v>
      </c>
      <c r="Z4238" s="9">
        <f>+MONTH('TABLA PRINCIPAL'!$B4238)</f>
        <v>11</v>
      </c>
      <c r="AA4238" s="9">
        <f>+YEAR('TABLA PRINCIPAL'!$B4238)</f>
        <v>2016</v>
      </c>
      <c r="AB4238" s="22" t="str">
        <f>+IF(Ventas_Oficina[[#This Row],[Total del pedido]]&gt;=100000,"SI","NO")</f>
        <v>NO</v>
      </c>
      <c r="AC4238" s="22" t="str">
        <f>+_xlfn.XLOOKUP(Ventas_Oficina[[#This Row],[Nº de artículo]],AUXILIAR!A4236:A9164,AUXILIAR!D4236:D9164,"Error",0)</f>
        <v>No enviado a tiempo</v>
      </c>
      <c r="AD4238" s="22" t="str">
        <f>+IF(AND(Ventas_Oficina[[#This Row],[Total]]&gt;75000,Ventas_Oficina[[#This Row],[Envio a tiempo]]="Enviado a tiempo"),"Buena Venta","Venta Mala")</f>
        <v>Venta Mala</v>
      </c>
    </row>
    <row r="4239" spans="1:30" x14ac:dyDescent="0.25">
      <c r="A4239" s="26">
        <v>1627157</v>
      </c>
      <c r="B4239" s="10">
        <v>42006</v>
      </c>
      <c r="C4239" s="11" t="s">
        <v>259</v>
      </c>
      <c r="D4239" s="11" t="s">
        <v>260</v>
      </c>
      <c r="E4239" s="11" t="s">
        <v>4</v>
      </c>
      <c r="F4239" s="11" t="s">
        <v>5</v>
      </c>
      <c r="G4239" s="11" t="s">
        <v>1010</v>
      </c>
      <c r="H4239" s="11" t="s">
        <v>121</v>
      </c>
      <c r="I4239" s="11" t="s">
        <v>1016</v>
      </c>
      <c r="J4239" s="11" t="s">
        <v>1099</v>
      </c>
      <c r="K4239" s="11" t="s">
        <v>1261</v>
      </c>
      <c r="L4239" s="11" t="s">
        <v>1265</v>
      </c>
      <c r="M4239" s="11" t="s">
        <v>1272</v>
      </c>
      <c r="N4239" s="10">
        <v>42008</v>
      </c>
      <c r="O4239" s="12">
        <v>93</v>
      </c>
      <c r="P4239" s="12">
        <v>160</v>
      </c>
      <c r="Q4239" s="12">
        <v>67</v>
      </c>
      <c r="R4239" s="11">
        <v>40</v>
      </c>
      <c r="S4239" s="12">
        <v>6400</v>
      </c>
      <c r="T4239" s="13">
        <v>0.04</v>
      </c>
      <c r="U4239" s="12">
        <v>256</v>
      </c>
      <c r="V4239" s="12">
        <v>6144</v>
      </c>
      <c r="W4239" s="12">
        <v>129</v>
      </c>
      <c r="X4239" s="12">
        <v>6524</v>
      </c>
      <c r="Y4239" s="14">
        <f>+DAY('TABLA PRINCIPAL'!$B4239)</f>
        <v>2</v>
      </c>
      <c r="Z4239" s="14">
        <f>+MONTH('TABLA PRINCIPAL'!$B4239)</f>
        <v>1</v>
      </c>
      <c r="AA4239" s="14">
        <f>+YEAR('TABLA PRINCIPAL'!$B4239)</f>
        <v>2015</v>
      </c>
      <c r="AB4239" s="22" t="str">
        <f>+IF(Ventas_Oficina[[#This Row],[Total del pedido]]&gt;=100000,"SI","NO")</f>
        <v>NO</v>
      </c>
      <c r="AC4239" s="22" t="str">
        <f>+_xlfn.XLOOKUP(Ventas_Oficina[[#This Row],[Nº de artículo]],AUXILIAR!A4237:A9165,AUXILIAR!D4237:D9165,"Error",0)</f>
        <v>Enviado a tiempo</v>
      </c>
      <c r="AD4239" s="22" t="str">
        <f>+IF(AND(Ventas_Oficina[[#This Row],[Total]]&gt;75000,Ventas_Oficina[[#This Row],[Envio a tiempo]]="Enviado a tiempo"),"Buena Venta","Venta Mala")</f>
        <v>Venta Mala</v>
      </c>
    </row>
    <row r="4240" spans="1:30" x14ac:dyDescent="0.25">
      <c r="A4240" s="25">
        <v>1627157</v>
      </c>
      <c r="B4240" s="5">
        <v>42568</v>
      </c>
      <c r="C4240" s="6" t="s">
        <v>331</v>
      </c>
      <c r="D4240" s="6" t="s">
        <v>46</v>
      </c>
      <c r="E4240" s="6" t="s">
        <v>4</v>
      </c>
      <c r="F4240" s="6" t="s">
        <v>5</v>
      </c>
      <c r="G4240" s="6" t="s">
        <v>1009</v>
      </c>
      <c r="H4240" s="6" t="s">
        <v>9</v>
      </c>
      <c r="I4240" s="6" t="s">
        <v>1013</v>
      </c>
      <c r="J4240" s="6" t="s">
        <v>1099</v>
      </c>
      <c r="K4240" s="6" t="s">
        <v>1261</v>
      </c>
      <c r="L4240" s="6" t="s">
        <v>1267</v>
      </c>
      <c r="M4240" s="6" t="s">
        <v>1272</v>
      </c>
      <c r="N4240" s="5">
        <v>42569</v>
      </c>
      <c r="O4240" s="7">
        <v>93</v>
      </c>
      <c r="P4240" s="7">
        <v>160</v>
      </c>
      <c r="Q4240" s="7">
        <v>67</v>
      </c>
      <c r="R4240" s="6">
        <v>47</v>
      </c>
      <c r="S4240" s="7">
        <v>7520</v>
      </c>
      <c r="T4240" s="8">
        <v>0.01</v>
      </c>
      <c r="U4240" s="7">
        <v>75.2</v>
      </c>
      <c r="V4240" s="7">
        <v>7444.8</v>
      </c>
      <c r="W4240" s="7">
        <v>129</v>
      </c>
      <c r="X4240" s="7">
        <v>5745</v>
      </c>
      <c r="Y4240" s="9">
        <f>+DAY('TABLA PRINCIPAL'!$B4240)</f>
        <v>17</v>
      </c>
      <c r="Z4240" s="9">
        <f>+MONTH('TABLA PRINCIPAL'!$B4240)</f>
        <v>7</v>
      </c>
      <c r="AA4240" s="9">
        <f>+YEAR('TABLA PRINCIPAL'!$B4240)</f>
        <v>2016</v>
      </c>
      <c r="AB4240" s="22" t="str">
        <f>+IF(Ventas_Oficina[[#This Row],[Total del pedido]]&gt;=100000,"SI","NO")</f>
        <v>NO</v>
      </c>
      <c r="AC4240" s="22" t="str">
        <f>+_xlfn.XLOOKUP(Ventas_Oficina[[#This Row],[Nº de artículo]],AUXILIAR!A4238:A9166,AUXILIAR!D4238:D9166,"Error",0)</f>
        <v>Enviado a tiempo</v>
      </c>
      <c r="AD4240" s="22" t="str">
        <f>+IF(AND(Ventas_Oficina[[#This Row],[Total]]&gt;75000,Ventas_Oficina[[#This Row],[Envio a tiempo]]="Enviado a tiempo"),"Buena Venta","Venta Mala")</f>
        <v>Venta Mala</v>
      </c>
    </row>
    <row r="4241" spans="1:30" x14ac:dyDescent="0.25">
      <c r="A4241" s="26">
        <v>1627157</v>
      </c>
      <c r="B4241" s="10">
        <v>42223</v>
      </c>
      <c r="C4241" s="11" t="s">
        <v>720</v>
      </c>
      <c r="D4241" s="11" t="s">
        <v>308</v>
      </c>
      <c r="E4241" s="11" t="s">
        <v>4</v>
      </c>
      <c r="F4241" s="11" t="s">
        <v>5</v>
      </c>
      <c r="G4241" s="11" t="s">
        <v>1007</v>
      </c>
      <c r="H4241" s="11" t="s">
        <v>17</v>
      </c>
      <c r="I4241" s="11" t="s">
        <v>1013</v>
      </c>
      <c r="J4241" s="11" t="s">
        <v>1099</v>
      </c>
      <c r="K4241" s="11" t="s">
        <v>1261</v>
      </c>
      <c r="L4241" s="11" t="s">
        <v>1265</v>
      </c>
      <c r="M4241" s="11" t="s">
        <v>1272</v>
      </c>
      <c r="N4241" s="10">
        <v>42224</v>
      </c>
      <c r="O4241" s="12">
        <v>93</v>
      </c>
      <c r="P4241" s="12">
        <v>160</v>
      </c>
      <c r="Q4241" s="12">
        <v>67</v>
      </c>
      <c r="R4241" s="11">
        <v>13</v>
      </c>
      <c r="S4241" s="12">
        <v>2080</v>
      </c>
      <c r="T4241" s="13">
        <v>0.04</v>
      </c>
      <c r="U4241" s="12">
        <v>83.2</v>
      </c>
      <c r="V4241" s="12">
        <v>1996.8</v>
      </c>
      <c r="W4241" s="12">
        <v>129</v>
      </c>
      <c r="X4241" s="12">
        <v>5745</v>
      </c>
      <c r="Y4241" s="14">
        <f>+DAY('TABLA PRINCIPAL'!$B4241)</f>
        <v>7</v>
      </c>
      <c r="Z4241" s="14">
        <f>+MONTH('TABLA PRINCIPAL'!$B4241)</f>
        <v>8</v>
      </c>
      <c r="AA4241" s="14">
        <f>+YEAR('TABLA PRINCIPAL'!$B4241)</f>
        <v>2015</v>
      </c>
      <c r="AB4241" s="22" t="str">
        <f>+IF(Ventas_Oficina[[#This Row],[Total del pedido]]&gt;=100000,"SI","NO")</f>
        <v>NO</v>
      </c>
      <c r="AC4241" s="22" t="str">
        <f>+_xlfn.XLOOKUP(Ventas_Oficina[[#This Row],[Nº de artículo]],AUXILIAR!A4239:A9167,AUXILIAR!D4239:D9167,"Error",0)</f>
        <v>No enviado a tiempo</v>
      </c>
      <c r="AD4241" s="22" t="str">
        <f>+IF(AND(Ventas_Oficina[[#This Row],[Total]]&gt;75000,Ventas_Oficina[[#This Row],[Envio a tiempo]]="Enviado a tiempo"),"Buena Venta","Venta Mala")</f>
        <v>Venta Mala</v>
      </c>
    </row>
    <row r="4242" spans="1:30" x14ac:dyDescent="0.25">
      <c r="A4242" s="25">
        <v>1627157</v>
      </c>
      <c r="B4242" s="5">
        <v>42722</v>
      </c>
      <c r="C4242" s="6" t="s">
        <v>936</v>
      </c>
      <c r="D4242" s="6" t="s">
        <v>68</v>
      </c>
      <c r="E4242" s="6" t="s">
        <v>12</v>
      </c>
      <c r="F4242" s="6" t="s">
        <v>13</v>
      </c>
      <c r="G4242" s="6" t="s">
        <v>1008</v>
      </c>
      <c r="H4242" s="6" t="s">
        <v>14</v>
      </c>
      <c r="I4242" s="6" t="s">
        <v>1013</v>
      </c>
      <c r="J4242" s="6" t="s">
        <v>1061</v>
      </c>
      <c r="K4242" s="6" t="s">
        <v>1261</v>
      </c>
      <c r="L4242" s="6" t="s">
        <v>1267</v>
      </c>
      <c r="M4242" s="6" t="s">
        <v>1272</v>
      </c>
      <c r="N4242" s="5">
        <v>42724</v>
      </c>
      <c r="O4242" s="7">
        <v>94</v>
      </c>
      <c r="P4242" s="7">
        <v>208</v>
      </c>
      <c r="Q4242" s="7">
        <v>114</v>
      </c>
      <c r="R4242" s="6">
        <v>41</v>
      </c>
      <c r="S4242" s="7">
        <v>8528</v>
      </c>
      <c r="T4242" s="8">
        <v>0.03</v>
      </c>
      <c r="U4242" s="7">
        <v>255.84</v>
      </c>
      <c r="V4242" s="7">
        <v>8272.16</v>
      </c>
      <c r="W4242" s="7">
        <v>256</v>
      </c>
      <c r="X4242" s="7">
        <v>7068</v>
      </c>
      <c r="Y4242" s="9">
        <f>+DAY('TABLA PRINCIPAL'!$B4242)</f>
        <v>18</v>
      </c>
      <c r="Z4242" s="9">
        <f>+MONTH('TABLA PRINCIPAL'!$B4242)</f>
        <v>12</v>
      </c>
      <c r="AA4242" s="9">
        <f>+YEAR('TABLA PRINCIPAL'!$B4242)</f>
        <v>2016</v>
      </c>
      <c r="AB4242" s="22" t="str">
        <f>+IF(Ventas_Oficina[[#This Row],[Total del pedido]]&gt;=100000,"SI","NO")</f>
        <v>NO</v>
      </c>
      <c r="AC4242" s="22" t="str">
        <f>+_xlfn.XLOOKUP(Ventas_Oficina[[#This Row],[Nº de artículo]],AUXILIAR!A4240:A9168,AUXILIAR!D4240:D9168,"Error",0)</f>
        <v>No enviado a tiempo</v>
      </c>
      <c r="AD4242" s="22" t="str">
        <f>+IF(AND(Ventas_Oficina[[#This Row],[Total]]&gt;75000,Ventas_Oficina[[#This Row],[Envio a tiempo]]="Enviado a tiempo"),"Buena Venta","Venta Mala")</f>
        <v>Venta Mala</v>
      </c>
    </row>
    <row r="4243" spans="1:30" x14ac:dyDescent="0.25">
      <c r="A4243" s="26">
        <v>1627157</v>
      </c>
      <c r="B4243" s="10">
        <v>42568</v>
      </c>
      <c r="C4243" s="11" t="s">
        <v>331</v>
      </c>
      <c r="D4243" s="11" t="s">
        <v>46</v>
      </c>
      <c r="E4243" s="11" t="s">
        <v>4</v>
      </c>
      <c r="F4243" s="11" t="s">
        <v>5</v>
      </c>
      <c r="G4243" s="11" t="s">
        <v>1007</v>
      </c>
      <c r="H4243" s="11" t="s">
        <v>9</v>
      </c>
      <c r="I4243" s="11" t="s">
        <v>1016</v>
      </c>
      <c r="J4243" s="11" t="s">
        <v>1030</v>
      </c>
      <c r="K4243" s="11" t="s">
        <v>1261</v>
      </c>
      <c r="L4243" s="11" t="s">
        <v>1265</v>
      </c>
      <c r="M4243" s="11" t="s">
        <v>1272</v>
      </c>
      <c r="N4243" s="10">
        <v>42569</v>
      </c>
      <c r="O4243" s="12">
        <v>90</v>
      </c>
      <c r="P4243" s="12">
        <v>210</v>
      </c>
      <c r="Q4243" s="12">
        <v>120</v>
      </c>
      <c r="R4243" s="11">
        <v>31</v>
      </c>
      <c r="S4243" s="12">
        <v>6510</v>
      </c>
      <c r="T4243" s="13">
        <v>0.03</v>
      </c>
      <c r="U4243" s="12">
        <v>195.29999999999998</v>
      </c>
      <c r="V4243" s="12">
        <v>6314.7</v>
      </c>
      <c r="W4243" s="12">
        <v>70</v>
      </c>
      <c r="X4243" s="12">
        <v>5745</v>
      </c>
      <c r="Y4243" s="14">
        <f>+DAY('TABLA PRINCIPAL'!$B4243)</f>
        <v>17</v>
      </c>
      <c r="Z4243" s="14">
        <f>+MONTH('TABLA PRINCIPAL'!$B4243)</f>
        <v>7</v>
      </c>
      <c r="AA4243" s="14">
        <f>+YEAR('TABLA PRINCIPAL'!$B4243)</f>
        <v>2016</v>
      </c>
      <c r="AB4243" s="22" t="str">
        <f>+IF(Ventas_Oficina[[#This Row],[Total del pedido]]&gt;=100000,"SI","NO")</f>
        <v>NO</v>
      </c>
      <c r="AC4243" s="22" t="str">
        <f>+_xlfn.XLOOKUP(Ventas_Oficina[[#This Row],[Nº de artículo]],AUXILIAR!A4241:A9169,AUXILIAR!D4241:D9169,"Error",0)</f>
        <v>Enviado a tiempo</v>
      </c>
      <c r="AD4243" s="22" t="str">
        <f>+IF(AND(Ventas_Oficina[[#This Row],[Total]]&gt;75000,Ventas_Oficina[[#This Row],[Envio a tiempo]]="Enviado a tiempo"),"Buena Venta","Venta Mala")</f>
        <v>Venta Mala</v>
      </c>
    </row>
    <row r="4244" spans="1:30" x14ac:dyDescent="0.25">
      <c r="A4244" s="25">
        <v>1627157</v>
      </c>
      <c r="B4244" s="5">
        <v>42413</v>
      </c>
      <c r="C4244" s="6" t="s">
        <v>457</v>
      </c>
      <c r="D4244" s="6" t="s">
        <v>65</v>
      </c>
      <c r="E4244" s="6" t="s">
        <v>12</v>
      </c>
      <c r="F4244" s="6" t="s">
        <v>13</v>
      </c>
      <c r="G4244" s="6" t="s">
        <v>1010</v>
      </c>
      <c r="H4244" s="6" t="s">
        <v>14</v>
      </c>
      <c r="I4244" s="6" t="s">
        <v>1012</v>
      </c>
      <c r="J4244" s="6" t="s">
        <v>1099</v>
      </c>
      <c r="K4244" s="6" t="s">
        <v>1261</v>
      </c>
      <c r="L4244" s="6" t="s">
        <v>1267</v>
      </c>
      <c r="M4244" s="6" t="s">
        <v>1272</v>
      </c>
      <c r="N4244" s="5">
        <v>42416</v>
      </c>
      <c r="O4244" s="7">
        <v>93</v>
      </c>
      <c r="P4244" s="7">
        <v>160</v>
      </c>
      <c r="Q4244" s="7">
        <v>67</v>
      </c>
      <c r="R4244" s="6">
        <v>10</v>
      </c>
      <c r="S4244" s="7">
        <v>1600</v>
      </c>
      <c r="T4244" s="8">
        <v>0.01</v>
      </c>
      <c r="U4244" s="7">
        <v>16</v>
      </c>
      <c r="V4244" s="7">
        <v>1584</v>
      </c>
      <c r="W4244" s="7">
        <v>129</v>
      </c>
      <c r="X4244" s="7">
        <v>6968</v>
      </c>
      <c r="Y4244" s="9">
        <f>+DAY('TABLA PRINCIPAL'!$B4244)</f>
        <v>13</v>
      </c>
      <c r="Z4244" s="9">
        <f>+MONTH('TABLA PRINCIPAL'!$B4244)</f>
        <v>2</v>
      </c>
      <c r="AA4244" s="9">
        <f>+YEAR('TABLA PRINCIPAL'!$B4244)</f>
        <v>2016</v>
      </c>
      <c r="AB4244" s="22" t="str">
        <f>+IF(Ventas_Oficina[[#This Row],[Total del pedido]]&gt;=100000,"SI","NO")</f>
        <v>NO</v>
      </c>
      <c r="AC4244" s="22" t="str">
        <f>+_xlfn.XLOOKUP(Ventas_Oficina[[#This Row],[Nº de artículo]],AUXILIAR!A4242:A9170,AUXILIAR!D4242:D9170,"Error",0)</f>
        <v>No enviado a tiempo</v>
      </c>
      <c r="AD4244" s="22" t="str">
        <f>+IF(AND(Ventas_Oficina[[#This Row],[Total]]&gt;75000,Ventas_Oficina[[#This Row],[Envio a tiempo]]="Enviado a tiempo"),"Buena Venta","Venta Mala")</f>
        <v>Venta Mala</v>
      </c>
    </row>
    <row r="4245" spans="1:30" x14ac:dyDescent="0.25">
      <c r="A4245" s="26">
        <v>1627157</v>
      </c>
      <c r="B4245" s="10">
        <v>42568</v>
      </c>
      <c r="C4245" s="11" t="s">
        <v>331</v>
      </c>
      <c r="D4245" s="11" t="s">
        <v>46</v>
      </c>
      <c r="E4245" s="11" t="s">
        <v>4</v>
      </c>
      <c r="F4245" s="11" t="s">
        <v>5</v>
      </c>
      <c r="G4245" s="11" t="s">
        <v>1008</v>
      </c>
      <c r="H4245" s="11" t="s">
        <v>9</v>
      </c>
      <c r="I4245" s="11" t="s">
        <v>1012</v>
      </c>
      <c r="J4245" s="11" t="s">
        <v>1099</v>
      </c>
      <c r="K4245" s="11" t="s">
        <v>1261</v>
      </c>
      <c r="L4245" s="11" t="s">
        <v>1265</v>
      </c>
      <c r="M4245" s="11" t="s">
        <v>1272</v>
      </c>
      <c r="N4245" s="10">
        <v>42569</v>
      </c>
      <c r="O4245" s="12">
        <v>93</v>
      </c>
      <c r="P4245" s="12">
        <v>160</v>
      </c>
      <c r="Q4245" s="12">
        <v>67</v>
      </c>
      <c r="R4245" s="11">
        <v>1</v>
      </c>
      <c r="S4245" s="12">
        <v>160</v>
      </c>
      <c r="T4245" s="13">
        <v>0.05</v>
      </c>
      <c r="U4245" s="12">
        <v>8</v>
      </c>
      <c r="V4245" s="12">
        <v>152</v>
      </c>
      <c r="W4245" s="12">
        <v>129</v>
      </c>
      <c r="X4245" s="12">
        <v>5745</v>
      </c>
      <c r="Y4245" s="14">
        <f>+DAY('TABLA PRINCIPAL'!$B4245)</f>
        <v>17</v>
      </c>
      <c r="Z4245" s="14">
        <f>+MONTH('TABLA PRINCIPAL'!$B4245)</f>
        <v>7</v>
      </c>
      <c r="AA4245" s="14">
        <f>+YEAR('TABLA PRINCIPAL'!$B4245)</f>
        <v>2016</v>
      </c>
      <c r="AB4245" s="22" t="str">
        <f>+IF(Ventas_Oficina[[#This Row],[Total del pedido]]&gt;=100000,"SI","NO")</f>
        <v>NO</v>
      </c>
      <c r="AC4245" s="22" t="str">
        <f>+_xlfn.XLOOKUP(Ventas_Oficina[[#This Row],[Nº de artículo]],AUXILIAR!A4243:A9171,AUXILIAR!D4243:D9171,"Error",0)</f>
        <v>Enviado a tiempo</v>
      </c>
      <c r="AD4245" s="22" t="str">
        <f>+IF(AND(Ventas_Oficina[[#This Row],[Total]]&gt;75000,Ventas_Oficina[[#This Row],[Envio a tiempo]]="Enviado a tiempo"),"Buena Venta","Venta Mala")</f>
        <v>Venta Mala</v>
      </c>
    </row>
    <row r="4246" spans="1:30" x14ac:dyDescent="0.25">
      <c r="A4246" s="25">
        <v>1627157</v>
      </c>
      <c r="B4246" s="5">
        <v>42498</v>
      </c>
      <c r="C4246" s="6" t="s">
        <v>406</v>
      </c>
      <c r="D4246" s="6" t="s">
        <v>81</v>
      </c>
      <c r="E4246" s="6" t="s">
        <v>4</v>
      </c>
      <c r="F4246" s="6" t="s">
        <v>5</v>
      </c>
      <c r="G4246" s="6" t="s">
        <v>1008</v>
      </c>
      <c r="H4246" s="6" t="s">
        <v>34</v>
      </c>
      <c r="I4246" s="6" t="s">
        <v>1014</v>
      </c>
      <c r="J4246" s="6" t="s">
        <v>1049</v>
      </c>
      <c r="K4246" s="6" t="s">
        <v>1263</v>
      </c>
      <c r="L4246" s="6" t="s">
        <v>1266</v>
      </c>
      <c r="M4246" s="6" t="s">
        <v>1272</v>
      </c>
      <c r="N4246" s="5">
        <v>42502</v>
      </c>
      <c r="O4246" s="7">
        <v>184</v>
      </c>
      <c r="P4246" s="7">
        <v>288</v>
      </c>
      <c r="Q4246" s="7">
        <v>104</v>
      </c>
      <c r="R4246" s="6">
        <v>8</v>
      </c>
      <c r="S4246" s="7">
        <v>2304</v>
      </c>
      <c r="T4246" s="8">
        <v>0.01</v>
      </c>
      <c r="U4246" s="7">
        <v>23.04</v>
      </c>
      <c r="V4246" s="7">
        <v>2280.96</v>
      </c>
      <c r="W4246" s="7">
        <v>99</v>
      </c>
      <c r="X4246" s="7">
        <v>9725</v>
      </c>
      <c r="Y4246" s="9">
        <f>+DAY('TABLA PRINCIPAL'!$B4246)</f>
        <v>8</v>
      </c>
      <c r="Z4246" s="9">
        <f>+MONTH('TABLA PRINCIPAL'!$B4246)</f>
        <v>5</v>
      </c>
      <c r="AA4246" s="9">
        <f>+YEAR('TABLA PRINCIPAL'!$B4246)</f>
        <v>2016</v>
      </c>
      <c r="AB4246" s="22" t="str">
        <f>+IF(Ventas_Oficina[[#This Row],[Total del pedido]]&gt;=100000,"SI","NO")</f>
        <v>NO</v>
      </c>
      <c r="AC4246" s="22" t="str">
        <f>+_xlfn.XLOOKUP(Ventas_Oficina[[#This Row],[Nº de artículo]],AUXILIAR!A4244:A9172,AUXILIAR!D4244:D9172,"Error",0)</f>
        <v>No enviado a tiempo</v>
      </c>
      <c r="AD4246" s="22" t="str">
        <f>+IF(AND(Ventas_Oficina[[#This Row],[Total]]&gt;75000,Ventas_Oficina[[#This Row],[Envio a tiempo]]="Enviado a tiempo"),"Buena Venta","Venta Mala")</f>
        <v>Venta Mala</v>
      </c>
    </row>
    <row r="4247" spans="1:30" x14ac:dyDescent="0.25">
      <c r="A4247" s="25">
        <v>1627157</v>
      </c>
      <c r="B4247" s="5">
        <v>42463</v>
      </c>
      <c r="C4247" s="6" t="s">
        <v>386</v>
      </c>
      <c r="D4247" s="6" t="s">
        <v>76</v>
      </c>
      <c r="E4247" s="6" t="s">
        <v>4</v>
      </c>
      <c r="F4247" s="6" t="s">
        <v>5</v>
      </c>
      <c r="G4247" s="6" t="s">
        <v>1010</v>
      </c>
      <c r="H4247" s="6" t="s">
        <v>17</v>
      </c>
      <c r="I4247" s="6" t="s">
        <v>1014</v>
      </c>
      <c r="J4247" s="6" t="s">
        <v>1044</v>
      </c>
      <c r="K4247" s="6" t="s">
        <v>1261</v>
      </c>
      <c r="L4247" s="6" t="s">
        <v>1265</v>
      </c>
      <c r="M4247" s="6" t="s">
        <v>1272</v>
      </c>
      <c r="N4247" s="5">
        <v>42465</v>
      </c>
      <c r="O4247" s="7">
        <v>118</v>
      </c>
      <c r="P4247" s="7">
        <v>188</v>
      </c>
      <c r="Q4247" s="7">
        <v>70</v>
      </c>
      <c r="R4247" s="6">
        <v>48</v>
      </c>
      <c r="S4247" s="7">
        <v>9024</v>
      </c>
      <c r="T4247" s="8">
        <v>0.05</v>
      </c>
      <c r="U4247" s="7">
        <v>451.20000000000005</v>
      </c>
      <c r="V4247" s="7">
        <v>8572.7999999999993</v>
      </c>
      <c r="W4247" s="7">
        <v>149</v>
      </c>
      <c r="X4247" s="7">
        <v>6951</v>
      </c>
      <c r="Y4247" s="9">
        <f>+DAY('TABLA PRINCIPAL'!$B4247)</f>
        <v>3</v>
      </c>
      <c r="Z4247" s="9">
        <f>+MONTH('TABLA PRINCIPAL'!$B4247)</f>
        <v>4</v>
      </c>
      <c r="AA4247" s="9">
        <f>+YEAR('TABLA PRINCIPAL'!$B4247)</f>
        <v>2016</v>
      </c>
      <c r="AB4247" s="22" t="str">
        <f>+IF(Ventas_Oficina[[#This Row],[Total del pedido]]&gt;=100000,"SI","NO")</f>
        <v>NO</v>
      </c>
      <c r="AC4247" s="22" t="str">
        <f>+_xlfn.XLOOKUP(Ventas_Oficina[[#This Row],[Nº de artículo]],AUXILIAR!A4246:A9174,AUXILIAR!D4246:D9174,"Error",0)</f>
        <v>Enviado a tiempo</v>
      </c>
      <c r="AD4247" s="22" t="str">
        <f>+IF(AND(Ventas_Oficina[[#This Row],[Total]]&gt;75000,Ventas_Oficina[[#This Row],[Envio a tiempo]]="Enviado a tiempo"),"Buena Venta","Venta Mala")</f>
        <v>Venta Mala</v>
      </c>
    </row>
    <row r="4248" spans="1:30" x14ac:dyDescent="0.25">
      <c r="A4248" s="26">
        <v>1627157</v>
      </c>
      <c r="B4248" s="10">
        <v>42568</v>
      </c>
      <c r="C4248" s="11" t="s">
        <v>331</v>
      </c>
      <c r="D4248" s="11" t="s">
        <v>46</v>
      </c>
      <c r="E4248" s="11" t="s">
        <v>4</v>
      </c>
      <c r="F4248" s="11" t="s">
        <v>5</v>
      </c>
      <c r="G4248" s="11" t="s">
        <v>1008</v>
      </c>
      <c r="H4248" s="11" t="s">
        <v>9</v>
      </c>
      <c r="I4248" s="11" t="s">
        <v>1015</v>
      </c>
      <c r="J4248" s="11" t="s">
        <v>1099</v>
      </c>
      <c r="K4248" s="11" t="s">
        <v>1263</v>
      </c>
      <c r="L4248" s="11" t="s">
        <v>1269</v>
      </c>
      <c r="M4248" s="11" t="s">
        <v>1272</v>
      </c>
      <c r="N4248" s="10">
        <v>42569</v>
      </c>
      <c r="O4248" s="12">
        <v>93</v>
      </c>
      <c r="P4248" s="12">
        <v>160</v>
      </c>
      <c r="Q4248" s="12">
        <v>67</v>
      </c>
      <c r="R4248" s="11">
        <v>3</v>
      </c>
      <c r="S4248" s="12">
        <v>480</v>
      </c>
      <c r="T4248" s="13">
        <v>0.01</v>
      </c>
      <c r="U4248" s="12">
        <v>4.8</v>
      </c>
      <c r="V4248" s="12">
        <v>475.2</v>
      </c>
      <c r="W4248" s="12">
        <v>129</v>
      </c>
      <c r="X4248" s="12">
        <v>5745</v>
      </c>
      <c r="Y4248" s="14">
        <f>+DAY('TABLA PRINCIPAL'!$B4248)</f>
        <v>17</v>
      </c>
      <c r="Z4248" s="14">
        <f>+MONTH('TABLA PRINCIPAL'!$B4248)</f>
        <v>7</v>
      </c>
      <c r="AA4248" s="14">
        <f>+YEAR('TABLA PRINCIPAL'!$B4248)</f>
        <v>2016</v>
      </c>
      <c r="AB4248" s="22" t="str">
        <f>+IF(Ventas_Oficina[[#This Row],[Total del pedido]]&gt;=100000,"SI","NO")</f>
        <v>NO</v>
      </c>
      <c r="AC4248" s="22" t="str">
        <f>+_xlfn.XLOOKUP(Ventas_Oficina[[#This Row],[Nº de artículo]],AUXILIAR!A4246:A9175,AUXILIAR!D4246:D9175,"Error",0)</f>
        <v>Enviado a tiempo</v>
      </c>
      <c r="AD4248" s="22" t="str">
        <f>+IF(AND(Ventas_Oficina[[#This Row],[Total]]&gt;75000,Ventas_Oficina[[#This Row],[Envio a tiempo]]="Enviado a tiempo"),"Buena Venta","Venta Mala")</f>
        <v>Venta Mala</v>
      </c>
    </row>
    <row r="4249" spans="1:30" x14ac:dyDescent="0.25">
      <c r="A4249" s="25">
        <v>1627157</v>
      </c>
      <c r="B4249" s="5">
        <v>42568</v>
      </c>
      <c r="C4249" s="6" t="s">
        <v>331</v>
      </c>
      <c r="D4249" s="6" t="s">
        <v>46</v>
      </c>
      <c r="E4249" s="6" t="s">
        <v>4</v>
      </c>
      <c r="F4249" s="6" t="s">
        <v>5</v>
      </c>
      <c r="G4249" s="6" t="s">
        <v>1008</v>
      </c>
      <c r="H4249" s="6" t="s">
        <v>9</v>
      </c>
      <c r="I4249" s="6" t="s">
        <v>1014</v>
      </c>
      <c r="J4249" s="6" t="s">
        <v>1099</v>
      </c>
      <c r="K4249" s="6" t="s">
        <v>1263</v>
      </c>
      <c r="L4249" s="6" t="s">
        <v>1269</v>
      </c>
      <c r="M4249" s="6" t="s">
        <v>1273</v>
      </c>
      <c r="N4249" s="5">
        <v>42569</v>
      </c>
      <c r="O4249" s="7">
        <v>93</v>
      </c>
      <c r="P4249" s="7">
        <v>160</v>
      </c>
      <c r="Q4249" s="7">
        <v>67</v>
      </c>
      <c r="R4249" s="6">
        <v>17</v>
      </c>
      <c r="S4249" s="7">
        <v>2720</v>
      </c>
      <c r="T4249" s="8">
        <v>0</v>
      </c>
      <c r="U4249" s="7">
        <v>0</v>
      </c>
      <c r="V4249" s="7">
        <v>2720</v>
      </c>
      <c r="W4249" s="7">
        <v>129</v>
      </c>
      <c r="X4249" s="7">
        <v>5745</v>
      </c>
      <c r="Y4249" s="9">
        <f>+DAY('TABLA PRINCIPAL'!$B4249)</f>
        <v>17</v>
      </c>
      <c r="Z4249" s="9">
        <f>+MONTH('TABLA PRINCIPAL'!$B4249)</f>
        <v>7</v>
      </c>
      <c r="AA4249" s="9">
        <f>+YEAR('TABLA PRINCIPAL'!$B4249)</f>
        <v>2016</v>
      </c>
      <c r="AB4249" s="22" t="str">
        <f>+IF(Ventas_Oficina[[#This Row],[Total del pedido]]&gt;=100000,"SI","NO")</f>
        <v>NO</v>
      </c>
      <c r="AC4249" s="22" t="str">
        <f>+_xlfn.XLOOKUP(Ventas_Oficina[[#This Row],[Nº de artículo]],AUXILIAR!A4247:A9176,AUXILIAR!D4247:D9176,"Error",0)</f>
        <v>No enviado a tiempo</v>
      </c>
      <c r="AD4249" s="22" t="str">
        <f>+IF(AND(Ventas_Oficina[[#This Row],[Total]]&gt;75000,Ventas_Oficina[[#This Row],[Envio a tiempo]]="Enviado a tiempo"),"Buena Venta","Venta Mala")</f>
        <v>Venta Mala</v>
      </c>
    </row>
    <row r="4250" spans="1:30" x14ac:dyDescent="0.25">
      <c r="A4250" s="26">
        <v>1627157</v>
      </c>
      <c r="B4250" s="10">
        <v>42636</v>
      </c>
      <c r="C4250" s="11" t="s">
        <v>441</v>
      </c>
      <c r="D4250" s="11" t="s">
        <v>135</v>
      </c>
      <c r="E4250" s="11" t="s">
        <v>12</v>
      </c>
      <c r="F4250" s="11" t="s">
        <v>13</v>
      </c>
      <c r="G4250" s="11" t="s">
        <v>1007</v>
      </c>
      <c r="H4250" s="11" t="s">
        <v>42</v>
      </c>
      <c r="I4250" s="11" t="s">
        <v>1014</v>
      </c>
      <c r="J4250" s="11" t="s">
        <v>1032</v>
      </c>
      <c r="K4250" s="11" t="s">
        <v>1261</v>
      </c>
      <c r="L4250" s="11" t="s">
        <v>1265</v>
      </c>
      <c r="M4250" s="11" t="s">
        <v>1272</v>
      </c>
      <c r="N4250" s="10">
        <v>42668</v>
      </c>
      <c r="O4250" s="12">
        <v>159</v>
      </c>
      <c r="P4250" s="12">
        <v>261</v>
      </c>
      <c r="Q4250" s="12">
        <v>102</v>
      </c>
      <c r="R4250" s="11">
        <v>1</v>
      </c>
      <c r="S4250" s="12">
        <v>261</v>
      </c>
      <c r="T4250" s="13">
        <v>0.01</v>
      </c>
      <c r="U4250" s="12">
        <v>2.61</v>
      </c>
      <c r="V4250" s="12">
        <v>258.39</v>
      </c>
      <c r="W4250" s="12">
        <v>50</v>
      </c>
      <c r="X4250" s="12">
        <v>6304</v>
      </c>
      <c r="Y4250" s="14">
        <f>+DAY('TABLA PRINCIPAL'!$B4250)</f>
        <v>23</v>
      </c>
      <c r="Z4250" s="14">
        <f>+MONTH('TABLA PRINCIPAL'!$B4250)</f>
        <v>9</v>
      </c>
      <c r="AA4250" s="14">
        <f>+YEAR('TABLA PRINCIPAL'!$B4250)</f>
        <v>2016</v>
      </c>
      <c r="AB4250" s="22" t="str">
        <f>+IF(Ventas_Oficina[[#This Row],[Total del pedido]]&gt;=100000,"SI","NO")</f>
        <v>NO</v>
      </c>
      <c r="AC4250" s="22" t="str">
        <f>+_xlfn.XLOOKUP(Ventas_Oficina[[#This Row],[Nº de artículo]],AUXILIAR!A4248:A9177,AUXILIAR!D4248:D9177,"Error",0)</f>
        <v>No enviado a tiempo</v>
      </c>
      <c r="AD4250" s="22" t="str">
        <f>+IF(AND(Ventas_Oficina[[#This Row],[Total]]&gt;75000,Ventas_Oficina[[#This Row],[Envio a tiempo]]="Enviado a tiempo"),"Buena Venta","Venta Mala")</f>
        <v>Venta Mala</v>
      </c>
    </row>
    <row r="4251" spans="1:30" x14ac:dyDescent="0.25">
      <c r="A4251" s="25">
        <v>1627157</v>
      </c>
      <c r="B4251" s="5">
        <v>42223</v>
      </c>
      <c r="C4251" s="6" t="s">
        <v>720</v>
      </c>
      <c r="D4251" s="6" t="s">
        <v>308</v>
      </c>
      <c r="E4251" s="6" t="s">
        <v>4</v>
      </c>
      <c r="F4251" s="6" t="s">
        <v>5</v>
      </c>
      <c r="G4251" s="6" t="s">
        <v>1010</v>
      </c>
      <c r="H4251" s="6" t="s">
        <v>17</v>
      </c>
      <c r="I4251" s="6" t="s">
        <v>1016</v>
      </c>
      <c r="J4251" s="6" t="s">
        <v>1099</v>
      </c>
      <c r="K4251" s="6" t="s">
        <v>1261</v>
      </c>
      <c r="L4251" s="6" t="s">
        <v>1267</v>
      </c>
      <c r="M4251" s="6" t="s">
        <v>1272</v>
      </c>
      <c r="N4251" s="5">
        <v>42224</v>
      </c>
      <c r="O4251" s="7">
        <v>93</v>
      </c>
      <c r="P4251" s="7">
        <v>160</v>
      </c>
      <c r="Q4251" s="7">
        <v>67</v>
      </c>
      <c r="R4251" s="6">
        <v>41</v>
      </c>
      <c r="S4251" s="7">
        <v>6560</v>
      </c>
      <c r="T4251" s="8">
        <v>0.05</v>
      </c>
      <c r="U4251" s="7">
        <v>328</v>
      </c>
      <c r="V4251" s="7">
        <v>6232</v>
      </c>
      <c r="W4251" s="7">
        <v>129</v>
      </c>
      <c r="X4251" s="7">
        <v>5745</v>
      </c>
      <c r="Y4251" s="9">
        <f>+DAY('TABLA PRINCIPAL'!$B4251)</f>
        <v>7</v>
      </c>
      <c r="Z4251" s="9">
        <f>+MONTH('TABLA PRINCIPAL'!$B4251)</f>
        <v>8</v>
      </c>
      <c r="AA4251" s="9">
        <f>+YEAR('TABLA PRINCIPAL'!$B4251)</f>
        <v>2015</v>
      </c>
      <c r="AB4251" s="22" t="str">
        <f>+IF(Ventas_Oficina[[#This Row],[Total del pedido]]&gt;=100000,"SI","NO")</f>
        <v>NO</v>
      </c>
      <c r="AC4251" s="22" t="str">
        <f>+_xlfn.XLOOKUP(Ventas_Oficina[[#This Row],[Nº de artículo]],AUXILIAR!A4249:A9178,AUXILIAR!D4249:D9178,"Error",0)</f>
        <v>Enviado a tiempo</v>
      </c>
      <c r="AD4251" s="22" t="str">
        <f>+IF(AND(Ventas_Oficina[[#This Row],[Total]]&gt;75000,Ventas_Oficina[[#This Row],[Envio a tiempo]]="Enviado a tiempo"),"Buena Venta","Venta Mala")</f>
        <v>Venta Mala</v>
      </c>
    </row>
    <row r="4252" spans="1:30" x14ac:dyDescent="0.25">
      <c r="A4252" s="26">
        <v>1627157</v>
      </c>
      <c r="B4252" s="10">
        <v>42568</v>
      </c>
      <c r="C4252" s="11" t="s">
        <v>331</v>
      </c>
      <c r="D4252" s="11" t="s">
        <v>46</v>
      </c>
      <c r="E4252" s="11" t="s">
        <v>4</v>
      </c>
      <c r="F4252" s="11" t="s">
        <v>5</v>
      </c>
      <c r="G4252" s="11" t="s">
        <v>1007</v>
      </c>
      <c r="H4252" s="11" t="s">
        <v>9</v>
      </c>
      <c r="I4252" s="11" t="s">
        <v>1014</v>
      </c>
      <c r="J4252" s="11" t="s">
        <v>1099</v>
      </c>
      <c r="K4252" s="11" t="s">
        <v>1261</v>
      </c>
      <c r="L4252" s="11" t="s">
        <v>1265</v>
      </c>
      <c r="M4252" s="11" t="s">
        <v>1272</v>
      </c>
      <c r="N4252" s="10">
        <v>42569</v>
      </c>
      <c r="O4252" s="12">
        <v>93</v>
      </c>
      <c r="P4252" s="12">
        <v>160</v>
      </c>
      <c r="Q4252" s="12">
        <v>67</v>
      </c>
      <c r="R4252" s="11">
        <v>18</v>
      </c>
      <c r="S4252" s="12">
        <v>2880</v>
      </c>
      <c r="T4252" s="13">
        <v>0.02</v>
      </c>
      <c r="U4252" s="12">
        <v>57.6</v>
      </c>
      <c r="V4252" s="12">
        <v>2822.4</v>
      </c>
      <c r="W4252" s="12">
        <v>129</v>
      </c>
      <c r="X4252" s="12">
        <v>5745</v>
      </c>
      <c r="Y4252" s="14">
        <f>+DAY('TABLA PRINCIPAL'!$B4252)</f>
        <v>17</v>
      </c>
      <c r="Z4252" s="14">
        <f>+MONTH('TABLA PRINCIPAL'!$B4252)</f>
        <v>7</v>
      </c>
      <c r="AA4252" s="14">
        <f>+YEAR('TABLA PRINCIPAL'!$B4252)</f>
        <v>2016</v>
      </c>
      <c r="AB4252" s="22" t="str">
        <f>+IF(Ventas_Oficina[[#This Row],[Total del pedido]]&gt;=100000,"SI","NO")</f>
        <v>NO</v>
      </c>
      <c r="AC4252" s="22" t="str">
        <f>+_xlfn.XLOOKUP(Ventas_Oficina[[#This Row],[Nº de artículo]],AUXILIAR!A4250:A9179,AUXILIAR!D4250:D9179,"Error",0)</f>
        <v>No enviado a tiempo</v>
      </c>
      <c r="AD4252" s="22" t="str">
        <f>+IF(AND(Ventas_Oficina[[#This Row],[Total]]&gt;75000,Ventas_Oficina[[#This Row],[Envio a tiempo]]="Enviado a tiempo"),"Buena Venta","Venta Mala")</f>
        <v>Venta Mala</v>
      </c>
    </row>
    <row r="4253" spans="1:30" x14ac:dyDescent="0.25">
      <c r="A4253" s="25">
        <v>1627522</v>
      </c>
      <c r="B4253" s="5">
        <v>42320</v>
      </c>
      <c r="C4253" s="6" t="s">
        <v>96</v>
      </c>
      <c r="D4253" s="6" t="s">
        <v>97</v>
      </c>
      <c r="E4253" s="6" t="s">
        <v>12</v>
      </c>
      <c r="F4253" s="6" t="s">
        <v>13</v>
      </c>
      <c r="G4253" s="6" t="s">
        <v>1007</v>
      </c>
      <c r="H4253" s="6" t="s">
        <v>14</v>
      </c>
      <c r="I4253" s="6" t="s">
        <v>1015</v>
      </c>
      <c r="J4253" s="6" t="s">
        <v>1064</v>
      </c>
      <c r="K4253" s="6" t="s">
        <v>1261</v>
      </c>
      <c r="L4253" s="6" t="s">
        <v>1267</v>
      </c>
      <c r="M4253" s="6" t="s">
        <v>1272</v>
      </c>
      <c r="N4253" s="5">
        <v>42322</v>
      </c>
      <c r="O4253" s="7">
        <v>365</v>
      </c>
      <c r="P4253" s="7">
        <v>598</v>
      </c>
      <c r="Q4253" s="7">
        <v>233</v>
      </c>
      <c r="R4253" s="6">
        <v>42</v>
      </c>
      <c r="S4253" s="7">
        <v>25116</v>
      </c>
      <c r="T4253" s="8">
        <v>0.09</v>
      </c>
      <c r="U4253" s="7">
        <v>2260.44</v>
      </c>
      <c r="V4253" s="7">
        <v>22855.56</v>
      </c>
      <c r="W4253" s="7">
        <v>149</v>
      </c>
      <c r="X4253" s="7">
        <v>16893</v>
      </c>
      <c r="Y4253" s="9">
        <f>+DAY('TABLA PRINCIPAL'!$B4253)</f>
        <v>12</v>
      </c>
      <c r="Z4253" s="9">
        <f>+MONTH('TABLA PRINCIPAL'!$B4253)</f>
        <v>11</v>
      </c>
      <c r="AA4253" s="9">
        <f>+YEAR('TABLA PRINCIPAL'!$B4253)</f>
        <v>2015</v>
      </c>
      <c r="AB4253" s="22" t="str">
        <f>+IF(Ventas_Oficina[[#This Row],[Total del pedido]]&gt;=100000,"SI","NO")</f>
        <v>NO</v>
      </c>
      <c r="AC4253" s="22" t="str">
        <f>+_xlfn.XLOOKUP(Ventas_Oficina[[#This Row],[Nº de artículo]],AUXILIAR!A4251:A9180,AUXILIAR!D4251:D9180,"Error",0)</f>
        <v>Enviado a tiempo</v>
      </c>
      <c r="AD4253" s="22" t="str">
        <f>+IF(AND(Ventas_Oficina[[#This Row],[Total]]&gt;75000,Ventas_Oficina[[#This Row],[Envio a tiempo]]="Enviado a tiempo"),"Buena Venta","Venta Mala")</f>
        <v>Venta Mala</v>
      </c>
    </row>
    <row r="4254" spans="1:30" x14ac:dyDescent="0.25">
      <c r="A4254" s="26">
        <v>1627522</v>
      </c>
      <c r="B4254" s="10">
        <v>42567</v>
      </c>
      <c r="C4254" s="11" t="s">
        <v>321</v>
      </c>
      <c r="D4254" s="11" t="s">
        <v>97</v>
      </c>
      <c r="E4254" s="11" t="s">
        <v>12</v>
      </c>
      <c r="F4254" s="11" t="s">
        <v>13</v>
      </c>
      <c r="G4254" s="11" t="s">
        <v>1007</v>
      </c>
      <c r="H4254" s="11" t="s">
        <v>14</v>
      </c>
      <c r="I4254" s="11" t="s">
        <v>1016</v>
      </c>
      <c r="J4254" s="11" t="s">
        <v>1053</v>
      </c>
      <c r="K4254" s="11" t="s">
        <v>1261</v>
      </c>
      <c r="L4254" s="11" t="s">
        <v>1265</v>
      </c>
      <c r="M4254" s="11" t="s">
        <v>1272</v>
      </c>
      <c r="N4254" s="10">
        <v>42569</v>
      </c>
      <c r="O4254" s="12">
        <v>37799</v>
      </c>
      <c r="P4254" s="12">
        <v>59999</v>
      </c>
      <c r="Q4254" s="12">
        <v>22200</v>
      </c>
      <c r="R4254" s="11">
        <v>2</v>
      </c>
      <c r="S4254" s="12">
        <v>119998</v>
      </c>
      <c r="T4254" s="13">
        <v>0.05</v>
      </c>
      <c r="U4254" s="12">
        <v>5999.9000000000005</v>
      </c>
      <c r="V4254" s="12">
        <v>113998.1</v>
      </c>
      <c r="W4254" s="12">
        <v>2449</v>
      </c>
      <c r="X4254" s="12">
        <v>493254</v>
      </c>
      <c r="Y4254" s="14">
        <f>+DAY('TABLA PRINCIPAL'!$B4254)</f>
        <v>16</v>
      </c>
      <c r="Z4254" s="14">
        <f>+MONTH('TABLA PRINCIPAL'!$B4254)</f>
        <v>7</v>
      </c>
      <c r="AA4254" s="14">
        <f>+YEAR('TABLA PRINCIPAL'!$B4254)</f>
        <v>2016</v>
      </c>
      <c r="AB4254" s="22" t="str">
        <f>+IF(Ventas_Oficina[[#This Row],[Total del pedido]]&gt;=100000,"SI","NO")</f>
        <v>SI</v>
      </c>
      <c r="AC4254" s="22" t="str">
        <f>+_xlfn.XLOOKUP(Ventas_Oficina[[#This Row],[Nº de artículo]],AUXILIAR!A4252:A9181,AUXILIAR!D4252:D9181,"Error",0)</f>
        <v>Enviado a tiempo</v>
      </c>
      <c r="AD4254" s="22" t="str">
        <f>+IF(AND(Ventas_Oficina[[#This Row],[Total]]&gt;75000,Ventas_Oficina[[#This Row],[Envio a tiempo]]="Enviado a tiempo"),"Buena Venta","Venta Mala")</f>
        <v>Buena Venta</v>
      </c>
    </row>
    <row r="4255" spans="1:30" x14ac:dyDescent="0.25">
      <c r="A4255" s="25">
        <v>1627522</v>
      </c>
      <c r="B4255" s="5">
        <v>42633</v>
      </c>
      <c r="C4255" s="6" t="s">
        <v>463</v>
      </c>
      <c r="D4255" s="6" t="s">
        <v>26</v>
      </c>
      <c r="E4255" s="6" t="s">
        <v>4</v>
      </c>
      <c r="F4255" s="6" t="s">
        <v>5</v>
      </c>
      <c r="G4255" s="6" t="s">
        <v>1010</v>
      </c>
      <c r="H4255" s="6" t="s">
        <v>27</v>
      </c>
      <c r="I4255" s="6" t="s">
        <v>1012</v>
      </c>
      <c r="J4255" s="6" t="s">
        <v>1126</v>
      </c>
      <c r="K4255" s="6" t="s">
        <v>1261</v>
      </c>
      <c r="L4255" s="6" t="s">
        <v>1265</v>
      </c>
      <c r="M4255" s="6" t="s">
        <v>1272</v>
      </c>
      <c r="N4255" s="5">
        <v>42633</v>
      </c>
      <c r="O4255" s="7">
        <v>3202</v>
      </c>
      <c r="P4255" s="7">
        <v>15248</v>
      </c>
      <c r="Q4255" s="7">
        <v>12046</v>
      </c>
      <c r="R4255" s="6">
        <v>32</v>
      </c>
      <c r="S4255" s="7">
        <v>487936</v>
      </c>
      <c r="T4255" s="8">
        <v>0.04</v>
      </c>
      <c r="U4255" s="7">
        <v>19517.439999999999</v>
      </c>
      <c r="V4255" s="7">
        <v>468418.56</v>
      </c>
      <c r="W4255" s="7">
        <v>400</v>
      </c>
      <c r="X4255" s="7">
        <v>339354</v>
      </c>
      <c r="Y4255" s="9">
        <f>+DAY('TABLA PRINCIPAL'!$B4255)</f>
        <v>20</v>
      </c>
      <c r="Z4255" s="9">
        <f>+MONTH('TABLA PRINCIPAL'!$B4255)</f>
        <v>9</v>
      </c>
      <c r="AA4255" s="9">
        <f>+YEAR('TABLA PRINCIPAL'!$B4255)</f>
        <v>2016</v>
      </c>
      <c r="AB4255" s="22" t="str">
        <f>+IF(Ventas_Oficina[[#This Row],[Total del pedido]]&gt;=100000,"SI","NO")</f>
        <v>SI</v>
      </c>
      <c r="AC4255" s="22" t="str">
        <f>+_xlfn.XLOOKUP(Ventas_Oficina[[#This Row],[Nº de artículo]],AUXILIAR!A4253:A9182,AUXILIAR!D4253:D9182,"Error",0)</f>
        <v>Enviado a tiempo</v>
      </c>
      <c r="AD4255" s="22" t="str">
        <f>+IF(AND(Ventas_Oficina[[#This Row],[Total]]&gt;75000,Ventas_Oficina[[#This Row],[Envio a tiempo]]="Enviado a tiempo"),"Buena Venta","Venta Mala")</f>
        <v>Buena Venta</v>
      </c>
    </row>
    <row r="4256" spans="1:30" x14ac:dyDescent="0.25">
      <c r="A4256" s="26">
        <v>1627522</v>
      </c>
      <c r="B4256" s="10">
        <v>42554</v>
      </c>
      <c r="C4256" s="11" t="s">
        <v>937</v>
      </c>
      <c r="D4256" s="11" t="s">
        <v>160</v>
      </c>
      <c r="E4256" s="11" t="s">
        <v>4</v>
      </c>
      <c r="F4256" s="11" t="s">
        <v>5</v>
      </c>
      <c r="G4256" s="11" t="s">
        <v>1008</v>
      </c>
      <c r="H4256" s="11" t="s">
        <v>53</v>
      </c>
      <c r="I4256" s="11" t="s">
        <v>1015</v>
      </c>
      <c r="J4256" s="11" t="s">
        <v>1024</v>
      </c>
      <c r="K4256" s="11" t="s">
        <v>1261</v>
      </c>
      <c r="L4256" s="11" t="s">
        <v>1265</v>
      </c>
      <c r="M4256" s="11" t="s">
        <v>1272</v>
      </c>
      <c r="N4256" s="10">
        <v>42556</v>
      </c>
      <c r="O4256" s="12">
        <v>160</v>
      </c>
      <c r="P4256" s="12">
        <v>262</v>
      </c>
      <c r="Q4256" s="12">
        <v>102</v>
      </c>
      <c r="R4256" s="11">
        <v>8</v>
      </c>
      <c r="S4256" s="12">
        <v>2096</v>
      </c>
      <c r="T4256" s="13">
        <v>0.05</v>
      </c>
      <c r="U4256" s="12">
        <v>104.80000000000001</v>
      </c>
      <c r="V4256" s="12">
        <v>1991.2</v>
      </c>
      <c r="W4256" s="12">
        <v>80</v>
      </c>
      <c r="X4256" s="12">
        <v>8527</v>
      </c>
      <c r="Y4256" s="14">
        <f>+DAY('TABLA PRINCIPAL'!$B4256)</f>
        <v>3</v>
      </c>
      <c r="Z4256" s="14">
        <f>+MONTH('TABLA PRINCIPAL'!$B4256)</f>
        <v>7</v>
      </c>
      <c r="AA4256" s="14">
        <f>+YEAR('TABLA PRINCIPAL'!$B4256)</f>
        <v>2016</v>
      </c>
      <c r="AB4256" s="22" t="str">
        <f>+IF(Ventas_Oficina[[#This Row],[Total del pedido]]&gt;=100000,"SI","NO")</f>
        <v>NO</v>
      </c>
      <c r="AC4256" s="22" t="str">
        <f>+_xlfn.XLOOKUP(Ventas_Oficina[[#This Row],[Nº de artículo]],AUXILIAR!A4254:A9183,AUXILIAR!D4254:D9183,"Error",0)</f>
        <v>No enviado a tiempo</v>
      </c>
      <c r="AD4256" s="22" t="str">
        <f>+IF(AND(Ventas_Oficina[[#This Row],[Total]]&gt;75000,Ventas_Oficina[[#This Row],[Envio a tiempo]]="Enviado a tiempo"),"Buena Venta","Venta Mala")</f>
        <v>Venta Mala</v>
      </c>
    </row>
    <row r="4257" spans="1:30" x14ac:dyDescent="0.25">
      <c r="A4257" s="25">
        <v>1627888</v>
      </c>
      <c r="B4257" s="5">
        <v>42535</v>
      </c>
      <c r="C4257" s="6" t="s">
        <v>410</v>
      </c>
      <c r="D4257" s="6" t="s">
        <v>308</v>
      </c>
      <c r="E4257" s="6" t="s">
        <v>4</v>
      </c>
      <c r="F4257" s="6" t="s">
        <v>5</v>
      </c>
      <c r="G4257" s="6" t="s">
        <v>1010</v>
      </c>
      <c r="H4257" s="6" t="s">
        <v>17</v>
      </c>
      <c r="I4257" s="6" t="s">
        <v>1015</v>
      </c>
      <c r="J4257" s="6" t="s">
        <v>1054</v>
      </c>
      <c r="K4257" s="6" t="s">
        <v>1262</v>
      </c>
      <c r="L4257" s="6" t="s">
        <v>1269</v>
      </c>
      <c r="M4257" s="6" t="s">
        <v>1273</v>
      </c>
      <c r="N4257" s="5">
        <v>42537</v>
      </c>
      <c r="O4257" s="7">
        <v>71</v>
      </c>
      <c r="P4257" s="7">
        <v>114</v>
      </c>
      <c r="Q4257" s="7">
        <v>43</v>
      </c>
      <c r="R4257" s="6">
        <v>25</v>
      </c>
      <c r="S4257" s="7">
        <v>2850</v>
      </c>
      <c r="T4257" s="8">
        <v>7.0000000000000007E-2</v>
      </c>
      <c r="U4257" s="7">
        <v>199.50000000000003</v>
      </c>
      <c r="V4257" s="7">
        <v>2650.5</v>
      </c>
      <c r="W4257" s="7">
        <v>70</v>
      </c>
      <c r="X4257" s="7">
        <v>5462</v>
      </c>
      <c r="Y4257" s="9">
        <f>+DAY('TABLA PRINCIPAL'!$B4257)</f>
        <v>14</v>
      </c>
      <c r="Z4257" s="9">
        <f>+MONTH('TABLA PRINCIPAL'!$B4257)</f>
        <v>6</v>
      </c>
      <c r="AA4257" s="9">
        <f>+YEAR('TABLA PRINCIPAL'!$B4257)</f>
        <v>2016</v>
      </c>
      <c r="AB4257" s="22" t="str">
        <f>+IF(Ventas_Oficina[[#This Row],[Total del pedido]]&gt;=100000,"SI","NO")</f>
        <v>NO</v>
      </c>
      <c r="AC4257" s="22" t="str">
        <f>+_xlfn.XLOOKUP(Ventas_Oficina[[#This Row],[Nº de artículo]],AUXILIAR!A4255:A9184,AUXILIAR!D4255:D9184,"Error",0)</f>
        <v>Enviado a tiempo</v>
      </c>
      <c r="AD4257" s="22" t="str">
        <f>+IF(AND(Ventas_Oficina[[#This Row],[Total]]&gt;75000,Ventas_Oficina[[#This Row],[Envio a tiempo]]="Enviado a tiempo"),"Buena Venta","Venta Mala")</f>
        <v>Venta Mala</v>
      </c>
    </row>
    <row r="4258" spans="1:30" x14ac:dyDescent="0.25">
      <c r="A4258" s="26">
        <v>1627888</v>
      </c>
      <c r="B4258" s="10">
        <v>42616</v>
      </c>
      <c r="C4258" s="11" t="s">
        <v>555</v>
      </c>
      <c r="D4258" s="11" t="s">
        <v>183</v>
      </c>
      <c r="E4258" s="11" t="s">
        <v>4</v>
      </c>
      <c r="F4258" s="11" t="s">
        <v>5</v>
      </c>
      <c r="G4258" s="11" t="s">
        <v>1009</v>
      </c>
      <c r="H4258" s="11" t="s">
        <v>106</v>
      </c>
      <c r="I4258" s="11" t="s">
        <v>1016</v>
      </c>
      <c r="J4258" s="11" t="s">
        <v>1126</v>
      </c>
      <c r="K4258" s="11" t="s">
        <v>1261</v>
      </c>
      <c r="L4258" s="11" t="s">
        <v>1265</v>
      </c>
      <c r="M4258" s="11" t="s">
        <v>1272</v>
      </c>
      <c r="N4258" s="10">
        <v>42618</v>
      </c>
      <c r="O4258" s="12">
        <v>3964</v>
      </c>
      <c r="P4258" s="12">
        <v>15248</v>
      </c>
      <c r="Q4258" s="12">
        <v>11284</v>
      </c>
      <c r="R4258" s="11">
        <v>42</v>
      </c>
      <c r="S4258" s="12">
        <v>640416</v>
      </c>
      <c r="T4258" s="13">
        <v>0</v>
      </c>
      <c r="U4258" s="12">
        <v>0</v>
      </c>
      <c r="V4258" s="12">
        <v>640416</v>
      </c>
      <c r="W4258" s="12">
        <v>650</v>
      </c>
      <c r="X4258" s="12">
        <v>556557</v>
      </c>
      <c r="Y4258" s="14">
        <f>+DAY('TABLA PRINCIPAL'!$B4258)</f>
        <v>3</v>
      </c>
      <c r="Z4258" s="14">
        <f>+MONTH('TABLA PRINCIPAL'!$B4258)</f>
        <v>9</v>
      </c>
      <c r="AA4258" s="14">
        <f>+YEAR('TABLA PRINCIPAL'!$B4258)</f>
        <v>2016</v>
      </c>
      <c r="AB4258" s="22" t="str">
        <f>+IF(Ventas_Oficina[[#This Row],[Total del pedido]]&gt;=100000,"SI","NO")</f>
        <v>SI</v>
      </c>
      <c r="AC4258" s="22" t="str">
        <f>+_xlfn.XLOOKUP(Ventas_Oficina[[#This Row],[Nº de artículo]],AUXILIAR!A4256:A9185,AUXILIAR!D4256:D9185,"Error",0)</f>
        <v>Enviado a tiempo</v>
      </c>
      <c r="AD4258" s="22" t="str">
        <f>+IF(AND(Ventas_Oficina[[#This Row],[Total]]&gt;75000,Ventas_Oficina[[#This Row],[Envio a tiempo]]="Enviado a tiempo"),"Buena Venta","Venta Mala")</f>
        <v>Buena Venta</v>
      </c>
    </row>
    <row r="4259" spans="1:30" x14ac:dyDescent="0.25">
      <c r="A4259" s="25">
        <v>1628253</v>
      </c>
      <c r="B4259" s="5">
        <v>41899</v>
      </c>
      <c r="C4259" s="6" t="s">
        <v>938</v>
      </c>
      <c r="D4259" s="6" t="s">
        <v>135</v>
      </c>
      <c r="E4259" s="6" t="s">
        <v>12</v>
      </c>
      <c r="F4259" s="6" t="s">
        <v>13</v>
      </c>
      <c r="G4259" s="6" t="s">
        <v>1010</v>
      </c>
      <c r="H4259" s="6" t="s">
        <v>42</v>
      </c>
      <c r="I4259" s="6" t="s">
        <v>1016</v>
      </c>
      <c r="J4259" s="6" t="s">
        <v>1044</v>
      </c>
      <c r="K4259" s="6" t="s">
        <v>1261</v>
      </c>
      <c r="L4259" s="6" t="s">
        <v>1265</v>
      </c>
      <c r="M4259" s="6" t="s">
        <v>1272</v>
      </c>
      <c r="N4259" s="5">
        <v>41900</v>
      </c>
      <c r="O4259" s="7">
        <v>118</v>
      </c>
      <c r="P4259" s="7">
        <v>188</v>
      </c>
      <c r="Q4259" s="7">
        <v>70</v>
      </c>
      <c r="R4259" s="6">
        <v>40</v>
      </c>
      <c r="S4259" s="7">
        <v>7520</v>
      </c>
      <c r="T4259" s="8">
        <v>0.03</v>
      </c>
      <c r="U4259" s="7">
        <v>225.6</v>
      </c>
      <c r="V4259" s="7">
        <v>7294.4</v>
      </c>
      <c r="W4259" s="7">
        <v>149</v>
      </c>
      <c r="X4259" s="7">
        <v>4855</v>
      </c>
      <c r="Y4259" s="9">
        <f>+DAY('TABLA PRINCIPAL'!$B4259)</f>
        <v>17</v>
      </c>
      <c r="Z4259" s="9">
        <f>+MONTH('TABLA PRINCIPAL'!$B4259)</f>
        <v>9</v>
      </c>
      <c r="AA4259" s="9">
        <f>+YEAR('TABLA PRINCIPAL'!$B4259)</f>
        <v>2014</v>
      </c>
      <c r="AB4259" s="22" t="str">
        <f>+IF(Ventas_Oficina[[#This Row],[Total del pedido]]&gt;=100000,"SI","NO")</f>
        <v>NO</v>
      </c>
      <c r="AC4259" s="22" t="str">
        <f>+_xlfn.XLOOKUP(Ventas_Oficina[[#This Row],[Nº de artículo]],AUXILIAR!A4257:A9186,AUXILIAR!D4257:D9186,"Error",0)</f>
        <v>No enviado a tiempo</v>
      </c>
      <c r="AD4259" s="22" t="str">
        <f>+IF(AND(Ventas_Oficina[[#This Row],[Total]]&gt;75000,Ventas_Oficina[[#This Row],[Envio a tiempo]]="Enviado a tiempo"),"Buena Venta","Venta Mala")</f>
        <v>Venta Mala</v>
      </c>
    </row>
    <row r="4260" spans="1:30" x14ac:dyDescent="0.25">
      <c r="A4260" s="26">
        <v>1628618</v>
      </c>
      <c r="B4260" s="10">
        <v>42584</v>
      </c>
      <c r="C4260" s="11" t="s">
        <v>482</v>
      </c>
      <c r="D4260" s="11" t="s">
        <v>150</v>
      </c>
      <c r="E4260" s="11" t="s">
        <v>12</v>
      </c>
      <c r="F4260" s="11" t="s">
        <v>13</v>
      </c>
      <c r="G4260" s="11" t="s">
        <v>1008</v>
      </c>
      <c r="H4260" s="11" t="s">
        <v>42</v>
      </c>
      <c r="I4260" s="11" t="s">
        <v>1014</v>
      </c>
      <c r="J4260" s="11" t="s">
        <v>1088</v>
      </c>
      <c r="K4260" s="11" t="s">
        <v>1262</v>
      </c>
      <c r="L4260" s="11" t="s">
        <v>1265</v>
      </c>
      <c r="M4260" s="11" t="s">
        <v>1272</v>
      </c>
      <c r="N4260" s="10">
        <v>42585</v>
      </c>
      <c r="O4260" s="12">
        <v>17883</v>
      </c>
      <c r="P4260" s="12">
        <v>41588</v>
      </c>
      <c r="Q4260" s="12">
        <v>23705</v>
      </c>
      <c r="R4260" s="11">
        <v>29</v>
      </c>
      <c r="S4260" s="12">
        <v>1206052</v>
      </c>
      <c r="T4260" s="13">
        <v>0.03</v>
      </c>
      <c r="U4260" s="12">
        <v>36181.56</v>
      </c>
      <c r="V4260" s="12">
        <v>1169870.44</v>
      </c>
      <c r="W4260" s="12">
        <v>1137</v>
      </c>
      <c r="X4260" s="12">
        <v>160835</v>
      </c>
      <c r="Y4260" s="14">
        <f>+DAY('TABLA PRINCIPAL'!$B4260)</f>
        <v>2</v>
      </c>
      <c r="Z4260" s="14">
        <f>+MONTH('TABLA PRINCIPAL'!$B4260)</f>
        <v>8</v>
      </c>
      <c r="AA4260" s="14">
        <f>+YEAR('TABLA PRINCIPAL'!$B4260)</f>
        <v>2016</v>
      </c>
      <c r="AB4260" s="22" t="str">
        <f>+IF(Ventas_Oficina[[#This Row],[Total del pedido]]&gt;=100000,"SI","NO")</f>
        <v>SI</v>
      </c>
      <c r="AC4260" s="22" t="str">
        <f>+_xlfn.XLOOKUP(Ventas_Oficina[[#This Row],[Nº de artículo]],AUXILIAR!A4258:A9187,AUXILIAR!D4258:D9187,"Error",0)</f>
        <v>No enviado a tiempo</v>
      </c>
      <c r="AD4260" s="22" t="str">
        <f>+IF(AND(Ventas_Oficina[[#This Row],[Total]]&gt;75000,Ventas_Oficina[[#This Row],[Envio a tiempo]]="Enviado a tiempo"),"Buena Venta","Venta Mala")</f>
        <v>Venta Mala</v>
      </c>
    </row>
    <row r="4261" spans="1:30" x14ac:dyDescent="0.25">
      <c r="A4261" s="25">
        <v>1628618</v>
      </c>
      <c r="B4261" s="5">
        <v>42703</v>
      </c>
      <c r="C4261" s="6" t="s">
        <v>165</v>
      </c>
      <c r="D4261" s="6" t="s">
        <v>166</v>
      </c>
      <c r="E4261" s="6" t="s">
        <v>4</v>
      </c>
      <c r="F4261" s="6" t="s">
        <v>5</v>
      </c>
      <c r="G4261" s="6" t="s">
        <v>1008</v>
      </c>
      <c r="H4261" s="6" t="s">
        <v>34</v>
      </c>
      <c r="I4261" s="6" t="s">
        <v>1015</v>
      </c>
      <c r="J4261" s="6" t="s">
        <v>1095</v>
      </c>
      <c r="K4261" s="6" t="s">
        <v>1261</v>
      </c>
      <c r="L4261" s="6" t="s">
        <v>1267</v>
      </c>
      <c r="M4261" s="6" t="s">
        <v>1272</v>
      </c>
      <c r="N4261" s="5">
        <v>42704</v>
      </c>
      <c r="O4261" s="7">
        <v>6773</v>
      </c>
      <c r="P4261" s="7">
        <v>16520</v>
      </c>
      <c r="Q4261" s="7">
        <v>9747</v>
      </c>
      <c r="R4261" s="6">
        <v>20</v>
      </c>
      <c r="S4261" s="7">
        <v>330400</v>
      </c>
      <c r="T4261" s="8">
        <v>0.09</v>
      </c>
      <c r="U4261" s="7">
        <v>29736</v>
      </c>
      <c r="V4261" s="7">
        <v>300664</v>
      </c>
      <c r="W4261" s="7">
        <v>1999</v>
      </c>
      <c r="X4261" s="7">
        <v>265035</v>
      </c>
      <c r="Y4261" s="9">
        <f>+DAY('TABLA PRINCIPAL'!$B4261)</f>
        <v>29</v>
      </c>
      <c r="Z4261" s="9">
        <f>+MONTH('TABLA PRINCIPAL'!$B4261)</f>
        <v>11</v>
      </c>
      <c r="AA4261" s="9">
        <f>+YEAR('TABLA PRINCIPAL'!$B4261)</f>
        <v>2016</v>
      </c>
      <c r="AB4261" s="22" t="str">
        <f>+IF(Ventas_Oficina[[#This Row],[Total del pedido]]&gt;=100000,"SI","NO")</f>
        <v>SI</v>
      </c>
      <c r="AC4261" s="22" t="str">
        <f>+_xlfn.XLOOKUP(Ventas_Oficina[[#This Row],[Nº de artículo]],AUXILIAR!A4259:A9188,AUXILIAR!D4259:D9188,"Error",0)</f>
        <v>No enviado a tiempo</v>
      </c>
      <c r="AD4261" s="22" t="str">
        <f>+IF(AND(Ventas_Oficina[[#This Row],[Total]]&gt;75000,Ventas_Oficina[[#This Row],[Envio a tiempo]]="Enviado a tiempo"),"Buena Venta","Venta Mala")</f>
        <v>Venta Mala</v>
      </c>
    </row>
    <row r="4262" spans="1:30" x14ac:dyDescent="0.25">
      <c r="A4262" s="26">
        <v>1628618</v>
      </c>
      <c r="B4262" s="10">
        <v>42616</v>
      </c>
      <c r="C4262" s="11" t="s">
        <v>555</v>
      </c>
      <c r="D4262" s="11" t="s">
        <v>183</v>
      </c>
      <c r="E4262" s="11" t="s">
        <v>4</v>
      </c>
      <c r="F4262" s="11" t="s">
        <v>5</v>
      </c>
      <c r="G4262" s="11" t="s">
        <v>1007</v>
      </c>
      <c r="H4262" s="11" t="s">
        <v>106</v>
      </c>
      <c r="I4262" s="11" t="s">
        <v>1014</v>
      </c>
      <c r="J4262" s="11" t="s">
        <v>1060</v>
      </c>
      <c r="K4262" s="11" t="s">
        <v>1261</v>
      </c>
      <c r="L4262" s="11" t="s">
        <v>1266</v>
      </c>
      <c r="M4262" s="11" t="s">
        <v>1272</v>
      </c>
      <c r="N4262" s="10">
        <v>42618</v>
      </c>
      <c r="O4262" s="12">
        <v>1388</v>
      </c>
      <c r="P4262" s="12">
        <v>2238</v>
      </c>
      <c r="Q4262" s="12">
        <v>850</v>
      </c>
      <c r="R4262" s="11">
        <v>34</v>
      </c>
      <c r="S4262" s="12">
        <v>76092</v>
      </c>
      <c r="T4262" s="13">
        <v>0</v>
      </c>
      <c r="U4262" s="12">
        <v>0</v>
      </c>
      <c r="V4262" s="12">
        <v>76092</v>
      </c>
      <c r="W4262" s="12">
        <v>1510</v>
      </c>
      <c r="X4262" s="12">
        <v>33006</v>
      </c>
      <c r="Y4262" s="14">
        <f>+DAY('TABLA PRINCIPAL'!$B4262)</f>
        <v>3</v>
      </c>
      <c r="Z4262" s="14">
        <f>+MONTH('TABLA PRINCIPAL'!$B4262)</f>
        <v>9</v>
      </c>
      <c r="AA4262" s="14">
        <f>+YEAR('TABLA PRINCIPAL'!$B4262)</f>
        <v>2016</v>
      </c>
      <c r="AB4262" s="22" t="str">
        <f>+IF(Ventas_Oficina[[#This Row],[Total del pedido]]&gt;=100000,"SI","NO")</f>
        <v>NO</v>
      </c>
      <c r="AC4262" s="22" t="str">
        <f>+_xlfn.XLOOKUP(Ventas_Oficina[[#This Row],[Nº de artículo]],AUXILIAR!A4260:A9189,AUXILIAR!D4260:D9189,"Error",0)</f>
        <v>No enviado a tiempo</v>
      </c>
      <c r="AD4262" s="22" t="str">
        <f>+IF(AND(Ventas_Oficina[[#This Row],[Total]]&gt;75000,Ventas_Oficina[[#This Row],[Envio a tiempo]]="Enviado a tiempo"),"Buena Venta","Venta Mala")</f>
        <v>Venta Mala</v>
      </c>
    </row>
    <row r="4263" spans="1:30" x14ac:dyDescent="0.25">
      <c r="A4263" s="25">
        <v>1628618</v>
      </c>
      <c r="B4263" s="5">
        <v>42356</v>
      </c>
      <c r="C4263" s="6" t="s">
        <v>37</v>
      </c>
      <c r="D4263" s="6" t="s">
        <v>38</v>
      </c>
      <c r="E4263" s="6" t="s">
        <v>4</v>
      </c>
      <c r="F4263" s="6" t="s">
        <v>5</v>
      </c>
      <c r="G4263" s="6" t="s">
        <v>1010</v>
      </c>
      <c r="H4263" s="6" t="s">
        <v>39</v>
      </c>
      <c r="I4263" s="6" t="s">
        <v>1014</v>
      </c>
      <c r="J4263" s="6" t="s">
        <v>1032</v>
      </c>
      <c r="K4263" s="6" t="s">
        <v>1261</v>
      </c>
      <c r="L4263" s="6" t="s">
        <v>1265</v>
      </c>
      <c r="M4263" s="6" t="s">
        <v>1272</v>
      </c>
      <c r="N4263" s="5">
        <v>42359</v>
      </c>
      <c r="O4263" s="7">
        <v>159</v>
      </c>
      <c r="P4263" s="7">
        <v>261</v>
      </c>
      <c r="Q4263" s="7">
        <v>102</v>
      </c>
      <c r="R4263" s="6">
        <v>4</v>
      </c>
      <c r="S4263" s="7">
        <v>1044</v>
      </c>
      <c r="T4263" s="8">
        <v>0.09</v>
      </c>
      <c r="U4263" s="7">
        <v>93.96</v>
      </c>
      <c r="V4263" s="7">
        <v>950.04</v>
      </c>
      <c r="W4263" s="7">
        <v>50</v>
      </c>
      <c r="X4263" s="7">
        <v>15029</v>
      </c>
      <c r="Y4263" s="9">
        <f>+DAY('TABLA PRINCIPAL'!$B4263)</f>
        <v>18</v>
      </c>
      <c r="Z4263" s="9">
        <f>+MONTH('TABLA PRINCIPAL'!$B4263)</f>
        <v>12</v>
      </c>
      <c r="AA4263" s="9">
        <f>+YEAR('TABLA PRINCIPAL'!$B4263)</f>
        <v>2015</v>
      </c>
      <c r="AB4263" s="22" t="str">
        <f>+IF(Ventas_Oficina[[#This Row],[Total del pedido]]&gt;=100000,"SI","NO")</f>
        <v>NO</v>
      </c>
      <c r="AC4263" s="22" t="str">
        <f>+_xlfn.XLOOKUP(Ventas_Oficina[[#This Row],[Nº de artículo]],AUXILIAR!A4261:A9190,AUXILIAR!D4261:D9190,"Error",0)</f>
        <v>Enviado a tiempo</v>
      </c>
      <c r="AD4263" s="22" t="str">
        <f>+IF(AND(Ventas_Oficina[[#This Row],[Total]]&gt;75000,Ventas_Oficina[[#This Row],[Envio a tiempo]]="Enviado a tiempo"),"Buena Venta","Venta Mala")</f>
        <v>Venta Mala</v>
      </c>
    </row>
    <row r="4264" spans="1:30" x14ac:dyDescent="0.25">
      <c r="A4264" s="26">
        <v>1628618</v>
      </c>
      <c r="B4264" s="10">
        <v>42244</v>
      </c>
      <c r="C4264" s="11" t="s">
        <v>25</v>
      </c>
      <c r="D4264" s="11" t="s">
        <v>26</v>
      </c>
      <c r="E4264" s="11" t="s">
        <v>4</v>
      </c>
      <c r="F4264" s="11" t="s">
        <v>5</v>
      </c>
      <c r="G4264" s="11" t="s">
        <v>1009</v>
      </c>
      <c r="H4264" s="11" t="s">
        <v>27</v>
      </c>
      <c r="I4264" s="11" t="s">
        <v>1013</v>
      </c>
      <c r="J4264" s="11" t="s">
        <v>1022</v>
      </c>
      <c r="K4264" s="11" t="s">
        <v>1261</v>
      </c>
      <c r="L4264" s="11" t="s">
        <v>1267</v>
      </c>
      <c r="M4264" s="11" t="s">
        <v>1272</v>
      </c>
      <c r="N4264" s="10">
        <v>42246</v>
      </c>
      <c r="O4264" s="12">
        <v>153</v>
      </c>
      <c r="P4264" s="12">
        <v>278</v>
      </c>
      <c r="Q4264" s="12">
        <v>125</v>
      </c>
      <c r="R4264" s="11">
        <v>37</v>
      </c>
      <c r="S4264" s="12">
        <v>10286</v>
      </c>
      <c r="T4264" s="13">
        <v>0.09</v>
      </c>
      <c r="U4264" s="12">
        <v>925.74</v>
      </c>
      <c r="V4264" s="12">
        <v>9360.26</v>
      </c>
      <c r="W4264" s="12">
        <v>134</v>
      </c>
      <c r="X4264" s="12">
        <v>1120</v>
      </c>
      <c r="Y4264" s="14">
        <f>+DAY('TABLA PRINCIPAL'!$B4264)</f>
        <v>28</v>
      </c>
      <c r="Z4264" s="14">
        <f>+MONTH('TABLA PRINCIPAL'!$B4264)</f>
        <v>8</v>
      </c>
      <c r="AA4264" s="14">
        <f>+YEAR('TABLA PRINCIPAL'!$B4264)</f>
        <v>2015</v>
      </c>
      <c r="AB4264" s="22" t="str">
        <f>+IF(Ventas_Oficina[[#This Row],[Total del pedido]]&gt;=100000,"SI","NO")</f>
        <v>NO</v>
      </c>
      <c r="AC4264" s="22" t="str">
        <f>+_xlfn.XLOOKUP(Ventas_Oficina[[#This Row],[Nº de artículo]],AUXILIAR!A4262:A9191,AUXILIAR!D4262:D9191,"Error",0)</f>
        <v>Enviado a tiempo</v>
      </c>
      <c r="AD4264" s="22" t="str">
        <f>+IF(AND(Ventas_Oficina[[#This Row],[Total]]&gt;75000,Ventas_Oficina[[#This Row],[Envio a tiempo]]="Enviado a tiempo"),"Buena Venta","Venta Mala")</f>
        <v>Venta Mala</v>
      </c>
    </row>
    <row r="4265" spans="1:30" x14ac:dyDescent="0.25">
      <c r="A4265" s="25">
        <v>1628618</v>
      </c>
      <c r="B4265" s="5">
        <v>42584</v>
      </c>
      <c r="C4265" s="6" t="s">
        <v>613</v>
      </c>
      <c r="D4265" s="6" t="s">
        <v>41</v>
      </c>
      <c r="E4265" s="6" t="s">
        <v>12</v>
      </c>
      <c r="F4265" s="6" t="s">
        <v>13</v>
      </c>
      <c r="G4265" s="6" t="s">
        <v>1009</v>
      </c>
      <c r="H4265" s="6" t="s">
        <v>42</v>
      </c>
      <c r="I4265" s="6" t="s">
        <v>1015</v>
      </c>
      <c r="J4265" s="6" t="s">
        <v>1088</v>
      </c>
      <c r="K4265" s="6" t="s">
        <v>1261</v>
      </c>
      <c r="L4265" s="6" t="s">
        <v>1267</v>
      </c>
      <c r="M4265" s="6" t="s">
        <v>1272</v>
      </c>
      <c r="N4265" s="5">
        <v>42586</v>
      </c>
      <c r="O4265" s="7">
        <v>17883</v>
      </c>
      <c r="P4265" s="7">
        <v>41588</v>
      </c>
      <c r="Q4265" s="7">
        <v>23705</v>
      </c>
      <c r="R4265" s="6">
        <v>44</v>
      </c>
      <c r="S4265" s="7">
        <v>1829872</v>
      </c>
      <c r="T4265" s="8">
        <v>0.01</v>
      </c>
      <c r="U4265" s="7">
        <v>18298.72</v>
      </c>
      <c r="V4265" s="7">
        <v>1811573.28</v>
      </c>
      <c r="W4265" s="7">
        <v>1137</v>
      </c>
      <c r="X4265" s="7">
        <v>160835</v>
      </c>
      <c r="Y4265" s="9">
        <f>+DAY('TABLA PRINCIPAL'!$B4265)</f>
        <v>2</v>
      </c>
      <c r="Z4265" s="9">
        <f>+MONTH('TABLA PRINCIPAL'!$B4265)</f>
        <v>8</v>
      </c>
      <c r="AA4265" s="9">
        <f>+YEAR('TABLA PRINCIPAL'!$B4265)</f>
        <v>2016</v>
      </c>
      <c r="AB4265" s="22" t="str">
        <f>+IF(Ventas_Oficina[[#This Row],[Total del pedido]]&gt;=100000,"SI","NO")</f>
        <v>SI</v>
      </c>
      <c r="AC4265" s="22" t="str">
        <f>+_xlfn.XLOOKUP(Ventas_Oficina[[#This Row],[Nº de artículo]],AUXILIAR!A4263:A9192,AUXILIAR!D4263:D9192,"Error",0)</f>
        <v>Enviado a tiempo</v>
      </c>
      <c r="AD4265" s="22" t="str">
        <f>+IF(AND(Ventas_Oficina[[#This Row],[Total]]&gt;75000,Ventas_Oficina[[#This Row],[Envio a tiempo]]="Enviado a tiempo"),"Buena Venta","Venta Mala")</f>
        <v>Buena Venta</v>
      </c>
    </row>
    <row r="4266" spans="1:30" x14ac:dyDescent="0.25">
      <c r="A4266" s="26">
        <v>1628983</v>
      </c>
      <c r="B4266" s="10">
        <v>42587</v>
      </c>
      <c r="C4266" s="11" t="s">
        <v>216</v>
      </c>
      <c r="D4266" s="11" t="s">
        <v>88</v>
      </c>
      <c r="E4266" s="11" t="s">
        <v>4</v>
      </c>
      <c r="F4266" s="11" t="s">
        <v>5</v>
      </c>
      <c r="G4266" s="11" t="s">
        <v>1009</v>
      </c>
      <c r="H4266" s="11" t="s">
        <v>39</v>
      </c>
      <c r="I4266" s="11" t="s">
        <v>1013</v>
      </c>
      <c r="J4266" s="11" t="s">
        <v>1022</v>
      </c>
      <c r="K4266" s="11" t="s">
        <v>1261</v>
      </c>
      <c r="L4266" s="11" t="s">
        <v>1265</v>
      </c>
      <c r="M4266" s="11" t="s">
        <v>1273</v>
      </c>
      <c r="N4266" s="10">
        <v>42588</v>
      </c>
      <c r="O4266" s="12">
        <v>153</v>
      </c>
      <c r="P4266" s="12">
        <v>278</v>
      </c>
      <c r="Q4266" s="12">
        <v>125</v>
      </c>
      <c r="R4266" s="11">
        <v>20</v>
      </c>
      <c r="S4266" s="12">
        <v>5560</v>
      </c>
      <c r="T4266" s="13">
        <v>0.01</v>
      </c>
      <c r="U4266" s="12">
        <v>55.6</v>
      </c>
      <c r="V4266" s="12">
        <v>5504.4</v>
      </c>
      <c r="W4266" s="12">
        <v>134</v>
      </c>
      <c r="X4266" s="12">
        <v>1675</v>
      </c>
      <c r="Y4266" s="14">
        <f>+DAY('TABLA PRINCIPAL'!$B4266)</f>
        <v>5</v>
      </c>
      <c r="Z4266" s="14">
        <f>+MONTH('TABLA PRINCIPAL'!$B4266)</f>
        <v>8</v>
      </c>
      <c r="AA4266" s="14">
        <f>+YEAR('TABLA PRINCIPAL'!$B4266)</f>
        <v>2016</v>
      </c>
      <c r="AB4266" s="22" t="str">
        <f>+IF(Ventas_Oficina[[#This Row],[Total del pedido]]&gt;=100000,"SI","NO")</f>
        <v>NO</v>
      </c>
      <c r="AC4266" s="22" t="str">
        <f>+_xlfn.XLOOKUP(Ventas_Oficina[[#This Row],[Nº de artículo]],AUXILIAR!A4264:A9193,AUXILIAR!D4264:D9193,"Error",0)</f>
        <v>No enviado a tiempo</v>
      </c>
      <c r="AD4266" s="22" t="str">
        <f>+IF(AND(Ventas_Oficina[[#This Row],[Total]]&gt;75000,Ventas_Oficina[[#This Row],[Envio a tiempo]]="Enviado a tiempo"),"Buena Venta","Venta Mala")</f>
        <v>Venta Mala</v>
      </c>
    </row>
    <row r="4267" spans="1:30" x14ac:dyDescent="0.25">
      <c r="A4267" s="25">
        <v>1628983</v>
      </c>
      <c r="B4267" s="5">
        <v>42122</v>
      </c>
      <c r="C4267" s="6" t="s">
        <v>359</v>
      </c>
      <c r="D4267" s="6" t="s">
        <v>36</v>
      </c>
      <c r="E4267" s="6" t="s">
        <v>12</v>
      </c>
      <c r="F4267" s="6" t="s">
        <v>13</v>
      </c>
      <c r="G4267" s="6" t="s">
        <v>1009</v>
      </c>
      <c r="H4267" s="6" t="s">
        <v>14</v>
      </c>
      <c r="I4267" s="6" t="s">
        <v>1015</v>
      </c>
      <c r="J4267" s="6" t="s">
        <v>1044</v>
      </c>
      <c r="K4267" s="6" t="s">
        <v>1261</v>
      </c>
      <c r="L4267" s="6" t="s">
        <v>1266</v>
      </c>
      <c r="M4267" s="6" t="s">
        <v>1272</v>
      </c>
      <c r="N4267" s="5">
        <v>42124</v>
      </c>
      <c r="O4267" s="7">
        <v>118</v>
      </c>
      <c r="P4267" s="7">
        <v>188</v>
      </c>
      <c r="Q4267" s="7">
        <v>70</v>
      </c>
      <c r="R4267" s="6">
        <v>22</v>
      </c>
      <c r="S4267" s="7">
        <v>4136</v>
      </c>
      <c r="T4267" s="8">
        <v>0.01</v>
      </c>
      <c r="U4267" s="7">
        <v>41.36</v>
      </c>
      <c r="V4267" s="7">
        <v>4094.64</v>
      </c>
      <c r="W4267" s="7">
        <v>149</v>
      </c>
      <c r="X4267" s="7">
        <v>6394</v>
      </c>
      <c r="Y4267" s="9">
        <f>+DAY('TABLA PRINCIPAL'!$B4267)</f>
        <v>28</v>
      </c>
      <c r="Z4267" s="9">
        <f>+MONTH('TABLA PRINCIPAL'!$B4267)</f>
        <v>4</v>
      </c>
      <c r="AA4267" s="9">
        <f>+YEAR('TABLA PRINCIPAL'!$B4267)</f>
        <v>2015</v>
      </c>
      <c r="AB4267" s="22" t="str">
        <f>+IF(Ventas_Oficina[[#This Row],[Total del pedido]]&gt;=100000,"SI","NO")</f>
        <v>NO</v>
      </c>
      <c r="AC4267" s="22" t="str">
        <f>+_xlfn.XLOOKUP(Ventas_Oficina[[#This Row],[Nº de artículo]],AUXILIAR!A4265:A9194,AUXILIAR!D4265:D9194,"Error",0)</f>
        <v>No enviado a tiempo</v>
      </c>
      <c r="AD4267" s="22" t="str">
        <f>+IF(AND(Ventas_Oficina[[#This Row],[Total]]&gt;75000,Ventas_Oficina[[#This Row],[Envio a tiempo]]="Enviado a tiempo"),"Buena Venta","Venta Mala")</f>
        <v>Venta Mala</v>
      </c>
    </row>
    <row r="4268" spans="1:30" x14ac:dyDescent="0.25">
      <c r="A4268" s="26">
        <v>1628983</v>
      </c>
      <c r="B4268" s="10">
        <v>42585</v>
      </c>
      <c r="C4268" s="11" t="s">
        <v>864</v>
      </c>
      <c r="D4268" s="11" t="s">
        <v>48</v>
      </c>
      <c r="E4268" s="11" t="s">
        <v>4</v>
      </c>
      <c r="F4268" s="11" t="s">
        <v>5</v>
      </c>
      <c r="G4268" s="11" t="s">
        <v>1008</v>
      </c>
      <c r="H4268" s="11" t="s">
        <v>34</v>
      </c>
      <c r="I4268" s="11" t="s">
        <v>1015</v>
      </c>
      <c r="J4268" s="11" t="s">
        <v>1039</v>
      </c>
      <c r="K4268" s="11" t="s">
        <v>1261</v>
      </c>
      <c r="L4268" s="11" t="s">
        <v>1267</v>
      </c>
      <c r="M4268" s="11" t="s">
        <v>1272</v>
      </c>
      <c r="N4268" s="10">
        <v>42586</v>
      </c>
      <c r="O4268" s="12">
        <v>479</v>
      </c>
      <c r="P4268" s="12">
        <v>1197</v>
      </c>
      <c r="Q4268" s="12">
        <v>718</v>
      </c>
      <c r="R4268" s="11">
        <v>19</v>
      </c>
      <c r="S4268" s="12">
        <v>22743</v>
      </c>
      <c r="T4268" s="13">
        <v>0</v>
      </c>
      <c r="U4268" s="12">
        <v>0</v>
      </c>
      <c r="V4268" s="12">
        <v>22743</v>
      </c>
      <c r="W4268" s="12">
        <v>581</v>
      </c>
      <c r="X4268" s="12">
        <v>53975</v>
      </c>
      <c r="Y4268" s="14">
        <f>+DAY('TABLA PRINCIPAL'!$B4268)</f>
        <v>3</v>
      </c>
      <c r="Z4268" s="14">
        <f>+MONTH('TABLA PRINCIPAL'!$B4268)</f>
        <v>8</v>
      </c>
      <c r="AA4268" s="14">
        <f>+YEAR('TABLA PRINCIPAL'!$B4268)</f>
        <v>2016</v>
      </c>
      <c r="AB4268" s="22" t="str">
        <f>+IF(Ventas_Oficina[[#This Row],[Total del pedido]]&gt;=100000,"SI","NO")</f>
        <v>NO</v>
      </c>
      <c r="AC4268" s="22" t="str">
        <f>+_xlfn.XLOOKUP(Ventas_Oficina[[#This Row],[Nº de artículo]],AUXILIAR!A4266:A9195,AUXILIAR!D4266:D9195,"Error",0)</f>
        <v>Enviado a tiempo</v>
      </c>
      <c r="AD4268" s="22" t="str">
        <f>+IF(AND(Ventas_Oficina[[#This Row],[Total]]&gt;75000,Ventas_Oficina[[#This Row],[Envio a tiempo]]="Enviado a tiempo"),"Buena Venta","Venta Mala")</f>
        <v>Venta Mala</v>
      </c>
    </row>
    <row r="4269" spans="1:30" x14ac:dyDescent="0.25">
      <c r="A4269" s="26">
        <v>1629349</v>
      </c>
      <c r="B4269" s="10">
        <v>42471</v>
      </c>
      <c r="C4269" s="11" t="s">
        <v>306</v>
      </c>
      <c r="D4269" s="11" t="s">
        <v>29</v>
      </c>
      <c r="E4269" s="11" t="s">
        <v>12</v>
      </c>
      <c r="F4269" s="11" t="s">
        <v>13</v>
      </c>
      <c r="G4269" s="11" t="s">
        <v>1008</v>
      </c>
      <c r="H4269" s="11" t="s">
        <v>14</v>
      </c>
      <c r="I4269" s="11" t="s">
        <v>1013</v>
      </c>
      <c r="J4269" s="11" t="s">
        <v>1133</v>
      </c>
      <c r="K4269" s="11" t="s">
        <v>1261</v>
      </c>
      <c r="L4269" s="11" t="s">
        <v>1265</v>
      </c>
      <c r="M4269" s="11" t="s">
        <v>1272</v>
      </c>
      <c r="N4269" s="10">
        <v>42471</v>
      </c>
      <c r="O4269" s="12">
        <v>176</v>
      </c>
      <c r="P4269" s="12">
        <v>294</v>
      </c>
      <c r="Q4269" s="12">
        <v>118</v>
      </c>
      <c r="R4269" s="11">
        <v>44</v>
      </c>
      <c r="S4269" s="12">
        <v>12936</v>
      </c>
      <c r="T4269" s="13">
        <v>0.09</v>
      </c>
      <c r="U4269" s="12">
        <v>1164.24</v>
      </c>
      <c r="V4269" s="12">
        <v>11771.76</v>
      </c>
      <c r="W4269" s="12">
        <v>81</v>
      </c>
      <c r="X4269" s="12">
        <v>7759</v>
      </c>
      <c r="Y4269" s="14">
        <f>+DAY('TABLA PRINCIPAL'!$B4269)</f>
        <v>11</v>
      </c>
      <c r="Z4269" s="14">
        <f>+MONTH('TABLA PRINCIPAL'!$B4269)</f>
        <v>4</v>
      </c>
      <c r="AA4269" s="14">
        <f>+YEAR('TABLA PRINCIPAL'!$B4269)</f>
        <v>2016</v>
      </c>
      <c r="AB4269" s="22" t="str">
        <f>+IF(Ventas_Oficina[[#This Row],[Total del pedido]]&gt;=100000,"SI","NO")</f>
        <v>NO</v>
      </c>
      <c r="AC4269" s="22" t="str">
        <f>+_xlfn.XLOOKUP(Ventas_Oficina[[#This Row],[Nº de artículo]],AUXILIAR!A4268:A9197,AUXILIAR!D4268:D9197,"Error",0)</f>
        <v>No enviado a tiempo</v>
      </c>
      <c r="AD4269" s="22" t="str">
        <f>+IF(AND(Ventas_Oficina[[#This Row],[Total]]&gt;75000,Ventas_Oficina[[#This Row],[Envio a tiempo]]="Enviado a tiempo"),"Buena Venta","Venta Mala")</f>
        <v>Venta Mala</v>
      </c>
    </row>
    <row r="4270" spans="1:30" x14ac:dyDescent="0.25">
      <c r="A4270" s="25">
        <v>1629714</v>
      </c>
      <c r="B4270" s="5">
        <v>42444</v>
      </c>
      <c r="C4270" s="6" t="s">
        <v>884</v>
      </c>
      <c r="D4270" s="6" t="s">
        <v>939</v>
      </c>
      <c r="E4270" s="6" t="s">
        <v>4</v>
      </c>
      <c r="F4270" s="6" t="s">
        <v>5</v>
      </c>
      <c r="G4270" s="6" t="s">
        <v>1008</v>
      </c>
      <c r="H4270" s="6" t="s">
        <v>9</v>
      </c>
      <c r="I4270" s="6" t="s">
        <v>1015</v>
      </c>
      <c r="J4270" s="6" t="s">
        <v>1022</v>
      </c>
      <c r="K4270" s="6" t="s">
        <v>1262</v>
      </c>
      <c r="L4270" s="6" t="s">
        <v>1265</v>
      </c>
      <c r="M4270" s="6" t="s">
        <v>1273</v>
      </c>
      <c r="N4270" s="5">
        <v>42445</v>
      </c>
      <c r="O4270" s="7">
        <v>153</v>
      </c>
      <c r="P4270" s="7">
        <v>278</v>
      </c>
      <c r="Q4270" s="7">
        <v>125</v>
      </c>
      <c r="R4270" s="6">
        <v>38</v>
      </c>
      <c r="S4270" s="7">
        <v>10564</v>
      </c>
      <c r="T4270" s="8">
        <v>0.09</v>
      </c>
      <c r="U4270" s="7">
        <v>950.76</v>
      </c>
      <c r="V4270" s="7">
        <v>9613.24</v>
      </c>
      <c r="W4270" s="7">
        <v>134</v>
      </c>
      <c r="X4270" s="7">
        <v>1466</v>
      </c>
      <c r="Y4270" s="9">
        <f>+DAY('TABLA PRINCIPAL'!$B4270)</f>
        <v>15</v>
      </c>
      <c r="Z4270" s="9">
        <f>+MONTH('TABLA PRINCIPAL'!$B4270)</f>
        <v>3</v>
      </c>
      <c r="AA4270" s="9">
        <f>+YEAR('TABLA PRINCIPAL'!$B4270)</f>
        <v>2016</v>
      </c>
      <c r="AB4270" s="22" t="str">
        <f>+IF(Ventas_Oficina[[#This Row],[Total del pedido]]&gt;=100000,"SI","NO")</f>
        <v>NO</v>
      </c>
      <c r="AC4270" s="22" t="str">
        <f>+_xlfn.XLOOKUP(Ventas_Oficina[[#This Row],[Nº de artículo]],AUXILIAR!A4268:A9198,AUXILIAR!D4268:D9198,"Error",0)</f>
        <v>No enviado a tiempo</v>
      </c>
      <c r="AD4270" s="22" t="str">
        <f>+IF(AND(Ventas_Oficina[[#This Row],[Total]]&gt;75000,Ventas_Oficina[[#This Row],[Envio a tiempo]]="Enviado a tiempo"),"Buena Venta","Venta Mala")</f>
        <v>Venta Mala</v>
      </c>
    </row>
    <row r="4271" spans="1:30" x14ac:dyDescent="0.25">
      <c r="A4271" s="26">
        <v>1629714</v>
      </c>
      <c r="B4271" s="10">
        <v>42230</v>
      </c>
      <c r="C4271" s="11" t="s">
        <v>119</v>
      </c>
      <c r="D4271" s="11" t="s">
        <v>29</v>
      </c>
      <c r="E4271" s="11" t="s">
        <v>12</v>
      </c>
      <c r="F4271" s="11" t="s">
        <v>13</v>
      </c>
      <c r="G4271" s="11" t="s">
        <v>1010</v>
      </c>
      <c r="H4271" s="11" t="s">
        <v>14</v>
      </c>
      <c r="I4271" s="11" t="s">
        <v>1015</v>
      </c>
      <c r="J4271" s="11" t="s">
        <v>1098</v>
      </c>
      <c r="K4271" s="11" t="s">
        <v>1261</v>
      </c>
      <c r="L4271" s="11" t="s">
        <v>1265</v>
      </c>
      <c r="M4271" s="11" t="s">
        <v>1272</v>
      </c>
      <c r="N4271" s="10">
        <v>42231</v>
      </c>
      <c r="O4271" s="12">
        <v>1983</v>
      </c>
      <c r="P4271" s="12">
        <v>3098</v>
      </c>
      <c r="Q4271" s="12">
        <v>1115</v>
      </c>
      <c r="R4271" s="11">
        <v>47</v>
      </c>
      <c r="S4271" s="12">
        <v>145606</v>
      </c>
      <c r="T4271" s="13">
        <v>0</v>
      </c>
      <c r="U4271" s="12">
        <v>0</v>
      </c>
      <c r="V4271" s="12">
        <v>145606</v>
      </c>
      <c r="W4271" s="12">
        <v>1951</v>
      </c>
      <c r="X4271" s="12">
        <v>111869</v>
      </c>
      <c r="Y4271" s="14">
        <f>+DAY('TABLA PRINCIPAL'!$B4271)</f>
        <v>14</v>
      </c>
      <c r="Z4271" s="14">
        <f>+MONTH('TABLA PRINCIPAL'!$B4271)</f>
        <v>8</v>
      </c>
      <c r="AA4271" s="14">
        <f>+YEAR('TABLA PRINCIPAL'!$B4271)</f>
        <v>2015</v>
      </c>
      <c r="AB4271" s="22" t="str">
        <f>+IF(Ventas_Oficina[[#This Row],[Total del pedido]]&gt;=100000,"SI","NO")</f>
        <v>SI</v>
      </c>
      <c r="AC4271" s="22" t="str">
        <f>+_xlfn.XLOOKUP(Ventas_Oficina[[#This Row],[Nº de artículo]],AUXILIAR!A4269:A9199,AUXILIAR!D4269:D9199,"Error",0)</f>
        <v>No enviado a tiempo</v>
      </c>
      <c r="AD4271" s="22" t="str">
        <f>+IF(AND(Ventas_Oficina[[#This Row],[Total]]&gt;75000,Ventas_Oficina[[#This Row],[Envio a tiempo]]="Enviado a tiempo"),"Buena Venta","Venta Mala")</f>
        <v>Venta Mala</v>
      </c>
    </row>
    <row r="4272" spans="1:30" x14ac:dyDescent="0.25">
      <c r="A4272" s="25">
        <v>1630444</v>
      </c>
      <c r="B4272" s="5">
        <v>42587</v>
      </c>
      <c r="C4272" s="6" t="s">
        <v>216</v>
      </c>
      <c r="D4272" s="6" t="s">
        <v>199</v>
      </c>
      <c r="E4272" s="6" t="s">
        <v>4</v>
      </c>
      <c r="F4272" s="6" t="s">
        <v>5</v>
      </c>
      <c r="G4272" s="6" t="s">
        <v>1007</v>
      </c>
      <c r="H4272" s="6" t="s">
        <v>24</v>
      </c>
      <c r="I4272" s="6" t="s">
        <v>1015</v>
      </c>
      <c r="J4272" s="6" t="s">
        <v>1022</v>
      </c>
      <c r="K4272" s="6" t="s">
        <v>1261</v>
      </c>
      <c r="L4272" s="6" t="s">
        <v>1265</v>
      </c>
      <c r="M4272" s="6" t="s">
        <v>1272</v>
      </c>
      <c r="N4272" s="5">
        <v>42588</v>
      </c>
      <c r="O4272" s="7">
        <v>153</v>
      </c>
      <c r="P4272" s="7">
        <v>278</v>
      </c>
      <c r="Q4272" s="7">
        <v>125</v>
      </c>
      <c r="R4272" s="6">
        <v>26</v>
      </c>
      <c r="S4272" s="7">
        <v>7228</v>
      </c>
      <c r="T4272" s="8">
        <v>0.03</v>
      </c>
      <c r="U4272" s="7">
        <v>216.84</v>
      </c>
      <c r="V4272" s="7">
        <v>7011.16</v>
      </c>
      <c r="W4272" s="7">
        <v>134</v>
      </c>
      <c r="X4272" s="7">
        <v>1771</v>
      </c>
      <c r="Y4272" s="9">
        <f>+DAY('TABLA PRINCIPAL'!$B4272)</f>
        <v>5</v>
      </c>
      <c r="Z4272" s="9">
        <f>+MONTH('TABLA PRINCIPAL'!$B4272)</f>
        <v>8</v>
      </c>
      <c r="AA4272" s="9">
        <f>+YEAR('TABLA PRINCIPAL'!$B4272)</f>
        <v>2016</v>
      </c>
      <c r="AB4272" s="22" t="str">
        <f>+IF(Ventas_Oficina[[#This Row],[Total del pedido]]&gt;=100000,"SI","NO")</f>
        <v>NO</v>
      </c>
      <c r="AC4272" s="22" t="str">
        <f>+_xlfn.XLOOKUP(Ventas_Oficina[[#This Row],[Nº de artículo]],AUXILIAR!A4270:A9200,AUXILIAR!D4270:D9200,"Error",0)</f>
        <v>No enviado a tiempo</v>
      </c>
      <c r="AD4272" s="22" t="str">
        <f>+IF(AND(Ventas_Oficina[[#This Row],[Total]]&gt;75000,Ventas_Oficina[[#This Row],[Envio a tiempo]]="Enviado a tiempo"),"Buena Venta","Venta Mala")</f>
        <v>Venta Mala</v>
      </c>
    </row>
    <row r="4273" spans="1:30" x14ac:dyDescent="0.25">
      <c r="A4273" s="26">
        <v>1630444</v>
      </c>
      <c r="B4273" s="10">
        <v>42587</v>
      </c>
      <c r="C4273" s="11" t="s">
        <v>216</v>
      </c>
      <c r="D4273" s="11" t="s">
        <v>199</v>
      </c>
      <c r="E4273" s="11" t="s">
        <v>4</v>
      </c>
      <c r="F4273" s="11" t="s">
        <v>5</v>
      </c>
      <c r="G4273" s="11" t="s">
        <v>1008</v>
      </c>
      <c r="H4273" s="11" t="s">
        <v>24</v>
      </c>
      <c r="I4273" s="11" t="s">
        <v>1016</v>
      </c>
      <c r="J4273" s="11" t="s">
        <v>1022</v>
      </c>
      <c r="K4273" s="11" t="s">
        <v>1261</v>
      </c>
      <c r="L4273" s="11" t="s">
        <v>1266</v>
      </c>
      <c r="M4273" s="11" t="s">
        <v>1272</v>
      </c>
      <c r="N4273" s="10">
        <v>42588</v>
      </c>
      <c r="O4273" s="12">
        <v>153</v>
      </c>
      <c r="P4273" s="12">
        <v>278</v>
      </c>
      <c r="Q4273" s="12">
        <v>125</v>
      </c>
      <c r="R4273" s="11">
        <v>21</v>
      </c>
      <c r="S4273" s="12">
        <v>5838</v>
      </c>
      <c r="T4273" s="13">
        <v>7.0000000000000007E-2</v>
      </c>
      <c r="U4273" s="12">
        <v>408.66</v>
      </c>
      <c r="V4273" s="12">
        <v>5429.34</v>
      </c>
      <c r="W4273" s="12">
        <v>134</v>
      </c>
      <c r="X4273" s="12">
        <v>1771</v>
      </c>
      <c r="Y4273" s="14">
        <f>+DAY('TABLA PRINCIPAL'!$B4273)</f>
        <v>5</v>
      </c>
      <c r="Z4273" s="14">
        <f>+MONTH('TABLA PRINCIPAL'!$B4273)</f>
        <v>8</v>
      </c>
      <c r="AA4273" s="14">
        <f>+YEAR('TABLA PRINCIPAL'!$B4273)</f>
        <v>2016</v>
      </c>
      <c r="AB4273" s="22" t="str">
        <f>+IF(Ventas_Oficina[[#This Row],[Total del pedido]]&gt;=100000,"SI","NO")</f>
        <v>NO</v>
      </c>
      <c r="AC4273" s="22" t="str">
        <f>+_xlfn.XLOOKUP(Ventas_Oficina[[#This Row],[Nº de artículo]],AUXILIAR!A4271:A9201,AUXILIAR!D4271:D9201,"Error",0)</f>
        <v>No enviado a tiempo</v>
      </c>
      <c r="AD4273" s="22" t="str">
        <f>+IF(AND(Ventas_Oficina[[#This Row],[Total]]&gt;75000,Ventas_Oficina[[#This Row],[Envio a tiempo]]="Enviado a tiempo"),"Buena Venta","Venta Mala")</f>
        <v>Venta Mala</v>
      </c>
    </row>
    <row r="4274" spans="1:30" x14ac:dyDescent="0.25">
      <c r="A4274" s="25">
        <v>1630444</v>
      </c>
      <c r="B4274" s="5">
        <v>42606</v>
      </c>
      <c r="C4274" s="6" t="s">
        <v>234</v>
      </c>
      <c r="D4274" s="6" t="s">
        <v>57</v>
      </c>
      <c r="E4274" s="6" t="s">
        <v>4</v>
      </c>
      <c r="F4274" s="6" t="s">
        <v>5</v>
      </c>
      <c r="G4274" s="6" t="s">
        <v>1010</v>
      </c>
      <c r="H4274" s="6" t="s">
        <v>58</v>
      </c>
      <c r="I4274" s="6" t="s">
        <v>1015</v>
      </c>
      <c r="J4274" s="6" t="s">
        <v>1022</v>
      </c>
      <c r="K4274" s="6" t="s">
        <v>1261</v>
      </c>
      <c r="L4274" s="6" t="s">
        <v>1267</v>
      </c>
      <c r="M4274" s="6" t="s">
        <v>1272</v>
      </c>
      <c r="N4274" s="5">
        <v>42615</v>
      </c>
      <c r="O4274" s="7">
        <v>117</v>
      </c>
      <c r="P4274" s="7">
        <v>278</v>
      </c>
      <c r="Q4274" s="7">
        <v>161</v>
      </c>
      <c r="R4274" s="6">
        <v>31</v>
      </c>
      <c r="S4274" s="7">
        <v>8618</v>
      </c>
      <c r="T4274" s="8">
        <v>7.0000000000000007E-2</v>
      </c>
      <c r="U4274" s="7">
        <v>603.2600000000001</v>
      </c>
      <c r="V4274" s="7">
        <v>8014.74</v>
      </c>
      <c r="W4274" s="7">
        <v>120</v>
      </c>
      <c r="X4274" s="7">
        <v>1771</v>
      </c>
      <c r="Y4274" s="9">
        <f>+DAY('TABLA PRINCIPAL'!$B4274)</f>
        <v>24</v>
      </c>
      <c r="Z4274" s="9">
        <f>+MONTH('TABLA PRINCIPAL'!$B4274)</f>
        <v>8</v>
      </c>
      <c r="AA4274" s="9">
        <f>+YEAR('TABLA PRINCIPAL'!$B4274)</f>
        <v>2016</v>
      </c>
      <c r="AB4274" s="22" t="str">
        <f>+IF(Ventas_Oficina[[#This Row],[Total del pedido]]&gt;=100000,"SI","NO")</f>
        <v>NO</v>
      </c>
      <c r="AC4274" s="22" t="str">
        <f>+_xlfn.XLOOKUP(Ventas_Oficina[[#This Row],[Nº de artículo]],AUXILIAR!A4272:A9202,AUXILIAR!D4272:D9202,"Error",0)</f>
        <v>No enviado a tiempo</v>
      </c>
      <c r="AD4274" s="22" t="str">
        <f>+IF(AND(Ventas_Oficina[[#This Row],[Total]]&gt;75000,Ventas_Oficina[[#This Row],[Envio a tiempo]]="Enviado a tiempo"),"Buena Venta","Venta Mala")</f>
        <v>Venta Mala</v>
      </c>
    </row>
    <row r="4275" spans="1:30" x14ac:dyDescent="0.25">
      <c r="A4275" s="26">
        <v>1630444</v>
      </c>
      <c r="B4275" s="10">
        <v>42587</v>
      </c>
      <c r="C4275" s="11" t="s">
        <v>216</v>
      </c>
      <c r="D4275" s="11" t="s">
        <v>199</v>
      </c>
      <c r="E4275" s="11" t="s">
        <v>4</v>
      </c>
      <c r="F4275" s="11" t="s">
        <v>5</v>
      </c>
      <c r="G4275" s="11" t="s">
        <v>1007</v>
      </c>
      <c r="H4275" s="11" t="s">
        <v>24</v>
      </c>
      <c r="I4275" s="11" t="s">
        <v>1016</v>
      </c>
      <c r="J4275" s="11" t="s">
        <v>1022</v>
      </c>
      <c r="K4275" s="11" t="s">
        <v>1261</v>
      </c>
      <c r="L4275" s="11" t="s">
        <v>1267</v>
      </c>
      <c r="M4275" s="11" t="s">
        <v>1272</v>
      </c>
      <c r="N4275" s="10">
        <v>42588</v>
      </c>
      <c r="O4275" s="12">
        <v>153</v>
      </c>
      <c r="P4275" s="12">
        <v>278</v>
      </c>
      <c r="Q4275" s="12">
        <v>125</v>
      </c>
      <c r="R4275" s="11">
        <v>50</v>
      </c>
      <c r="S4275" s="12">
        <v>13900</v>
      </c>
      <c r="T4275" s="13">
        <v>0.09</v>
      </c>
      <c r="U4275" s="12">
        <v>1251</v>
      </c>
      <c r="V4275" s="12">
        <v>12649</v>
      </c>
      <c r="W4275" s="12">
        <v>134</v>
      </c>
      <c r="X4275" s="12">
        <v>1771</v>
      </c>
      <c r="Y4275" s="14">
        <f>+DAY('TABLA PRINCIPAL'!$B4275)</f>
        <v>5</v>
      </c>
      <c r="Z4275" s="14">
        <f>+MONTH('TABLA PRINCIPAL'!$B4275)</f>
        <v>8</v>
      </c>
      <c r="AA4275" s="14">
        <f>+YEAR('TABLA PRINCIPAL'!$B4275)</f>
        <v>2016</v>
      </c>
      <c r="AB4275" s="22" t="str">
        <f>+IF(Ventas_Oficina[[#This Row],[Total del pedido]]&gt;=100000,"SI","NO")</f>
        <v>NO</v>
      </c>
      <c r="AC4275" s="22" t="str">
        <f>+_xlfn.XLOOKUP(Ventas_Oficina[[#This Row],[Nº de artículo]],AUXILIAR!A4273:A9203,AUXILIAR!D4273:D9203,"Error",0)</f>
        <v>Enviado a tiempo</v>
      </c>
      <c r="AD4275" s="22" t="str">
        <f>+IF(AND(Ventas_Oficina[[#This Row],[Total]]&gt;75000,Ventas_Oficina[[#This Row],[Envio a tiempo]]="Enviado a tiempo"),"Buena Venta","Venta Mala")</f>
        <v>Venta Mala</v>
      </c>
    </row>
    <row r="4276" spans="1:30" x14ac:dyDescent="0.25">
      <c r="A4276" s="25">
        <v>1630444</v>
      </c>
      <c r="B4276" s="5">
        <v>42397</v>
      </c>
      <c r="C4276" s="6" t="s">
        <v>862</v>
      </c>
      <c r="D4276" s="6" t="s">
        <v>199</v>
      </c>
      <c r="E4276" s="6" t="s">
        <v>4</v>
      </c>
      <c r="F4276" s="6" t="s">
        <v>5</v>
      </c>
      <c r="G4276" s="6" t="s">
        <v>1010</v>
      </c>
      <c r="H4276" s="6" t="s">
        <v>24</v>
      </c>
      <c r="I4276" s="6" t="s">
        <v>1014</v>
      </c>
      <c r="J4276" s="6" t="s">
        <v>1099</v>
      </c>
      <c r="K4276" s="6" t="s">
        <v>1261</v>
      </c>
      <c r="L4276" s="6" t="s">
        <v>1265</v>
      </c>
      <c r="M4276" s="6" t="s">
        <v>1272</v>
      </c>
      <c r="N4276" s="5">
        <v>42399</v>
      </c>
      <c r="O4276" s="7">
        <v>93</v>
      </c>
      <c r="P4276" s="7">
        <v>160</v>
      </c>
      <c r="Q4276" s="7">
        <v>67</v>
      </c>
      <c r="R4276" s="6">
        <v>38</v>
      </c>
      <c r="S4276" s="7">
        <v>6080</v>
      </c>
      <c r="T4276" s="8">
        <v>0</v>
      </c>
      <c r="U4276" s="7">
        <v>0</v>
      </c>
      <c r="V4276" s="7">
        <v>6080</v>
      </c>
      <c r="W4276" s="7">
        <v>129</v>
      </c>
      <c r="X4276" s="7">
        <v>6843</v>
      </c>
      <c r="Y4276" s="9">
        <f>+DAY('TABLA PRINCIPAL'!$B4276)</f>
        <v>28</v>
      </c>
      <c r="Z4276" s="9">
        <f>+MONTH('TABLA PRINCIPAL'!$B4276)</f>
        <v>1</v>
      </c>
      <c r="AA4276" s="9">
        <f>+YEAR('TABLA PRINCIPAL'!$B4276)</f>
        <v>2016</v>
      </c>
      <c r="AB4276" s="22" t="str">
        <f>+IF(Ventas_Oficina[[#This Row],[Total del pedido]]&gt;=100000,"SI","NO")</f>
        <v>NO</v>
      </c>
      <c r="AC4276" s="22" t="str">
        <f>+_xlfn.XLOOKUP(Ventas_Oficina[[#This Row],[Nº de artículo]],AUXILIAR!A4274:A9204,AUXILIAR!D4274:D9204,"Error",0)</f>
        <v>No enviado a tiempo</v>
      </c>
      <c r="AD4276" s="22" t="str">
        <f>+IF(AND(Ventas_Oficina[[#This Row],[Total]]&gt;75000,Ventas_Oficina[[#This Row],[Envio a tiempo]]="Enviado a tiempo"),"Buena Venta","Venta Mala")</f>
        <v>Venta Mala</v>
      </c>
    </row>
    <row r="4277" spans="1:30" x14ac:dyDescent="0.25">
      <c r="A4277" s="26">
        <v>1630810</v>
      </c>
      <c r="B4277" s="10">
        <v>42499</v>
      </c>
      <c r="C4277" s="11" t="s">
        <v>51</v>
      </c>
      <c r="D4277" s="11" t="s">
        <v>52</v>
      </c>
      <c r="E4277" s="11" t="s">
        <v>4</v>
      </c>
      <c r="F4277" s="11" t="s">
        <v>5</v>
      </c>
      <c r="G4277" s="11" t="s">
        <v>1008</v>
      </c>
      <c r="H4277" s="11" t="s">
        <v>53</v>
      </c>
      <c r="I4277" s="11" t="s">
        <v>1015</v>
      </c>
      <c r="J4277" s="11" t="s">
        <v>1022</v>
      </c>
      <c r="K4277" s="11" t="s">
        <v>1262</v>
      </c>
      <c r="L4277" s="11" t="s">
        <v>1269</v>
      </c>
      <c r="M4277" s="11" t="s">
        <v>1272</v>
      </c>
      <c r="N4277" s="10">
        <v>42501</v>
      </c>
      <c r="O4277" s="12">
        <v>153</v>
      </c>
      <c r="P4277" s="12">
        <v>278</v>
      </c>
      <c r="Q4277" s="12">
        <v>125</v>
      </c>
      <c r="R4277" s="11">
        <v>17</v>
      </c>
      <c r="S4277" s="12">
        <v>4726</v>
      </c>
      <c r="T4277" s="13">
        <v>0.08</v>
      </c>
      <c r="U4277" s="12">
        <v>378.08</v>
      </c>
      <c r="V4277" s="12">
        <v>4347.92</v>
      </c>
      <c r="W4277" s="12">
        <v>134</v>
      </c>
      <c r="X4277" s="12">
        <v>8753</v>
      </c>
      <c r="Y4277" s="14">
        <f>+DAY('TABLA PRINCIPAL'!$B4277)</f>
        <v>9</v>
      </c>
      <c r="Z4277" s="14">
        <f>+MONTH('TABLA PRINCIPAL'!$B4277)</f>
        <v>5</v>
      </c>
      <c r="AA4277" s="14">
        <f>+YEAR('TABLA PRINCIPAL'!$B4277)</f>
        <v>2016</v>
      </c>
      <c r="AB4277" s="22" t="str">
        <f>+IF(Ventas_Oficina[[#This Row],[Total del pedido]]&gt;=100000,"SI","NO")</f>
        <v>NO</v>
      </c>
      <c r="AC4277" s="22" t="str">
        <f>+_xlfn.XLOOKUP(Ventas_Oficina[[#This Row],[Nº de artículo]],AUXILIAR!A4275:A9205,AUXILIAR!D4275:D9205,"Error",0)</f>
        <v>Enviado a tiempo</v>
      </c>
      <c r="AD4277" s="22" t="str">
        <f>+IF(AND(Ventas_Oficina[[#This Row],[Total]]&gt;75000,Ventas_Oficina[[#This Row],[Envio a tiempo]]="Enviado a tiempo"),"Buena Venta","Venta Mala")</f>
        <v>Venta Mala</v>
      </c>
    </row>
    <row r="4278" spans="1:30" x14ac:dyDescent="0.25">
      <c r="A4278" s="25">
        <v>1630810</v>
      </c>
      <c r="B4278" s="5">
        <v>42144</v>
      </c>
      <c r="C4278" s="6" t="s">
        <v>388</v>
      </c>
      <c r="D4278" s="6" t="s">
        <v>36</v>
      </c>
      <c r="E4278" s="6" t="s">
        <v>12</v>
      </c>
      <c r="F4278" s="6" t="s">
        <v>13</v>
      </c>
      <c r="G4278" s="6" t="s">
        <v>1008</v>
      </c>
      <c r="H4278" s="6" t="s">
        <v>14</v>
      </c>
      <c r="I4278" s="6" t="s">
        <v>1014</v>
      </c>
      <c r="J4278" s="6" t="s">
        <v>1049</v>
      </c>
      <c r="K4278" s="6" t="s">
        <v>1261</v>
      </c>
      <c r="L4278" s="6" t="s">
        <v>1267</v>
      </c>
      <c r="M4278" s="6" t="s">
        <v>1272</v>
      </c>
      <c r="N4278" s="5">
        <v>42147</v>
      </c>
      <c r="O4278" s="7">
        <v>184</v>
      </c>
      <c r="P4278" s="7">
        <v>288</v>
      </c>
      <c r="Q4278" s="7">
        <v>104</v>
      </c>
      <c r="R4278" s="6">
        <v>18</v>
      </c>
      <c r="S4278" s="7">
        <v>5184</v>
      </c>
      <c r="T4278" s="8">
        <v>0.04</v>
      </c>
      <c r="U4278" s="7">
        <v>207.36</v>
      </c>
      <c r="V4278" s="7">
        <v>4976.6400000000003</v>
      </c>
      <c r="W4278" s="7">
        <v>99</v>
      </c>
      <c r="X4278" s="7">
        <v>3186</v>
      </c>
      <c r="Y4278" s="9">
        <f>+DAY('TABLA PRINCIPAL'!$B4278)</f>
        <v>20</v>
      </c>
      <c r="Z4278" s="9">
        <f>+MONTH('TABLA PRINCIPAL'!$B4278)</f>
        <v>5</v>
      </c>
      <c r="AA4278" s="9">
        <f>+YEAR('TABLA PRINCIPAL'!$B4278)</f>
        <v>2015</v>
      </c>
      <c r="AB4278" s="22" t="str">
        <f>+IF(Ventas_Oficina[[#This Row],[Total del pedido]]&gt;=100000,"SI","NO")</f>
        <v>NO</v>
      </c>
      <c r="AC4278" s="22" t="str">
        <f>+_xlfn.XLOOKUP(Ventas_Oficina[[#This Row],[Nº de artículo]],AUXILIAR!A4276:A9206,AUXILIAR!D4276:D9206,"Error",0)</f>
        <v>Enviado a tiempo</v>
      </c>
      <c r="AD4278" s="22" t="str">
        <f>+IF(AND(Ventas_Oficina[[#This Row],[Total]]&gt;75000,Ventas_Oficina[[#This Row],[Envio a tiempo]]="Enviado a tiempo"),"Buena Venta","Venta Mala")</f>
        <v>Venta Mala</v>
      </c>
    </row>
    <row r="4279" spans="1:30" x14ac:dyDescent="0.25">
      <c r="A4279" s="26">
        <v>1630810</v>
      </c>
      <c r="B4279" s="10">
        <v>42113</v>
      </c>
      <c r="C4279" s="11" t="s">
        <v>136</v>
      </c>
      <c r="D4279" s="11" t="s">
        <v>137</v>
      </c>
      <c r="E4279" s="11" t="s">
        <v>4</v>
      </c>
      <c r="F4279" s="11" t="s">
        <v>5</v>
      </c>
      <c r="G4279" s="11" t="s">
        <v>1008</v>
      </c>
      <c r="H4279" s="11" t="s">
        <v>6</v>
      </c>
      <c r="I4279" s="11" t="s">
        <v>1013</v>
      </c>
      <c r="J4279" s="11" t="s">
        <v>1022</v>
      </c>
      <c r="K4279" s="11" t="s">
        <v>1261</v>
      </c>
      <c r="L4279" s="11" t="s">
        <v>1265</v>
      </c>
      <c r="M4279" s="11" t="s">
        <v>1272</v>
      </c>
      <c r="N4279" s="10">
        <v>42113</v>
      </c>
      <c r="O4279" s="12">
        <v>153</v>
      </c>
      <c r="P4279" s="12">
        <v>278</v>
      </c>
      <c r="Q4279" s="12">
        <v>125</v>
      </c>
      <c r="R4279" s="11">
        <v>3</v>
      </c>
      <c r="S4279" s="12">
        <v>834</v>
      </c>
      <c r="T4279" s="13">
        <v>0.03</v>
      </c>
      <c r="U4279" s="12">
        <v>25.02</v>
      </c>
      <c r="V4279" s="12">
        <v>808.98</v>
      </c>
      <c r="W4279" s="12">
        <v>134</v>
      </c>
      <c r="X4279" s="12">
        <v>11429</v>
      </c>
      <c r="Y4279" s="14">
        <f>+DAY('TABLA PRINCIPAL'!$B4279)</f>
        <v>19</v>
      </c>
      <c r="Z4279" s="14">
        <f>+MONTH('TABLA PRINCIPAL'!$B4279)</f>
        <v>4</v>
      </c>
      <c r="AA4279" s="14">
        <f>+YEAR('TABLA PRINCIPAL'!$B4279)</f>
        <v>2015</v>
      </c>
      <c r="AB4279" s="22" t="str">
        <f>+IF(Ventas_Oficina[[#This Row],[Total del pedido]]&gt;=100000,"SI","NO")</f>
        <v>NO</v>
      </c>
      <c r="AC4279" s="22" t="str">
        <f>+_xlfn.XLOOKUP(Ventas_Oficina[[#This Row],[Nº de artículo]],AUXILIAR!A4277:A9207,AUXILIAR!D4277:D9207,"Error",0)</f>
        <v>Enviado a tiempo</v>
      </c>
      <c r="AD4279" s="22" t="str">
        <f>+IF(AND(Ventas_Oficina[[#This Row],[Total]]&gt;75000,Ventas_Oficina[[#This Row],[Envio a tiempo]]="Enviado a tiempo"),"Buena Venta","Venta Mala")</f>
        <v>Venta Mala</v>
      </c>
    </row>
    <row r="4280" spans="1:30" x14ac:dyDescent="0.25">
      <c r="A4280" s="25">
        <v>1630810</v>
      </c>
      <c r="B4280" s="5">
        <v>41627</v>
      </c>
      <c r="C4280" s="6" t="s">
        <v>266</v>
      </c>
      <c r="D4280" s="6" t="s">
        <v>41</v>
      </c>
      <c r="E4280" s="6" t="s">
        <v>12</v>
      </c>
      <c r="F4280" s="6" t="s">
        <v>13</v>
      </c>
      <c r="G4280" s="6" t="s">
        <v>1009</v>
      </c>
      <c r="H4280" s="6" t="s">
        <v>42</v>
      </c>
      <c r="I4280" s="6" t="s">
        <v>1013</v>
      </c>
      <c r="J4280" s="6" t="s">
        <v>1057</v>
      </c>
      <c r="K4280" s="6" t="s">
        <v>1261</v>
      </c>
      <c r="L4280" s="6" t="s">
        <v>1267</v>
      </c>
      <c r="M4280" s="6" t="s">
        <v>1272</v>
      </c>
      <c r="N4280" s="5">
        <v>41629</v>
      </c>
      <c r="O4280" s="7">
        <v>130</v>
      </c>
      <c r="P4280" s="7">
        <v>288</v>
      </c>
      <c r="Q4280" s="7">
        <v>158</v>
      </c>
      <c r="R4280" s="6">
        <v>38</v>
      </c>
      <c r="S4280" s="7">
        <v>10944</v>
      </c>
      <c r="T4280" s="8">
        <v>0.03</v>
      </c>
      <c r="U4280" s="7">
        <v>328.32</v>
      </c>
      <c r="V4280" s="7">
        <v>10615.68</v>
      </c>
      <c r="W4280" s="7">
        <v>101</v>
      </c>
      <c r="X4280" s="7">
        <v>17766</v>
      </c>
      <c r="Y4280" s="9">
        <f>+DAY('TABLA PRINCIPAL'!$B4280)</f>
        <v>19</v>
      </c>
      <c r="Z4280" s="9">
        <f>+MONTH('TABLA PRINCIPAL'!$B4280)</f>
        <v>12</v>
      </c>
      <c r="AA4280" s="9">
        <f>+YEAR('TABLA PRINCIPAL'!$B4280)</f>
        <v>2013</v>
      </c>
      <c r="AB4280" s="22" t="str">
        <f>+IF(Ventas_Oficina[[#This Row],[Total del pedido]]&gt;=100000,"SI","NO")</f>
        <v>NO</v>
      </c>
      <c r="AC4280" s="22" t="str">
        <f>+_xlfn.XLOOKUP(Ventas_Oficina[[#This Row],[Nº de artículo]],AUXILIAR!A4278:A9208,AUXILIAR!D4278:D9208,"Error",0)</f>
        <v>No enviado a tiempo</v>
      </c>
      <c r="AD4280" s="22" t="str">
        <f>+IF(AND(Ventas_Oficina[[#This Row],[Total]]&gt;75000,Ventas_Oficina[[#This Row],[Envio a tiempo]]="Enviado a tiempo"),"Buena Venta","Venta Mala")</f>
        <v>Venta Mala</v>
      </c>
    </row>
    <row r="4281" spans="1:30" x14ac:dyDescent="0.25">
      <c r="A4281" s="26">
        <v>1631175</v>
      </c>
      <c r="B4281" s="10">
        <v>42524</v>
      </c>
      <c r="C4281" s="11" t="s">
        <v>267</v>
      </c>
      <c r="D4281" s="11" t="s">
        <v>26</v>
      </c>
      <c r="E4281" s="11" t="s">
        <v>4</v>
      </c>
      <c r="F4281" s="11" t="s">
        <v>5</v>
      </c>
      <c r="G4281" s="11" t="s">
        <v>1010</v>
      </c>
      <c r="H4281" s="11" t="s">
        <v>27</v>
      </c>
      <c r="I4281" s="11" t="s">
        <v>1014</v>
      </c>
      <c r="J4281" s="11" t="s">
        <v>1044</v>
      </c>
      <c r="K4281" s="11" t="s">
        <v>1261</v>
      </c>
      <c r="L4281" s="11" t="s">
        <v>1267</v>
      </c>
      <c r="M4281" s="11" t="s">
        <v>1272</v>
      </c>
      <c r="N4281" s="10">
        <v>42524</v>
      </c>
      <c r="O4281" s="12">
        <v>118</v>
      </c>
      <c r="P4281" s="12">
        <v>188</v>
      </c>
      <c r="Q4281" s="12">
        <v>70</v>
      </c>
      <c r="R4281" s="11">
        <v>1</v>
      </c>
      <c r="S4281" s="12">
        <v>188</v>
      </c>
      <c r="T4281" s="13">
        <v>0.01</v>
      </c>
      <c r="U4281" s="12">
        <v>1.8800000000000001</v>
      </c>
      <c r="V4281" s="12">
        <v>186.12</v>
      </c>
      <c r="W4281" s="12">
        <v>149</v>
      </c>
      <c r="X4281" s="12">
        <v>6096</v>
      </c>
      <c r="Y4281" s="14">
        <f>+DAY('TABLA PRINCIPAL'!$B4281)</f>
        <v>3</v>
      </c>
      <c r="Z4281" s="14">
        <f>+MONTH('TABLA PRINCIPAL'!$B4281)</f>
        <v>6</v>
      </c>
      <c r="AA4281" s="14">
        <f>+YEAR('TABLA PRINCIPAL'!$B4281)</f>
        <v>2016</v>
      </c>
      <c r="AB4281" s="22" t="str">
        <f>+IF(Ventas_Oficina[[#This Row],[Total del pedido]]&gt;=100000,"SI","NO")</f>
        <v>NO</v>
      </c>
      <c r="AC4281" s="22" t="str">
        <f>+_xlfn.XLOOKUP(Ventas_Oficina[[#This Row],[Nº de artículo]],AUXILIAR!A4279:A9209,AUXILIAR!D4279:D9209,"Error",0)</f>
        <v>No enviado a tiempo</v>
      </c>
      <c r="AD4281" s="22" t="str">
        <f>+IF(AND(Ventas_Oficina[[#This Row],[Total]]&gt;75000,Ventas_Oficina[[#This Row],[Envio a tiempo]]="Enviado a tiempo"),"Buena Venta","Venta Mala")</f>
        <v>Venta Mala</v>
      </c>
    </row>
    <row r="4282" spans="1:30" x14ac:dyDescent="0.25">
      <c r="A4282" s="25">
        <v>1631905</v>
      </c>
      <c r="B4282" s="5">
        <v>42245</v>
      </c>
      <c r="C4282" s="6" t="s">
        <v>396</v>
      </c>
      <c r="D4282" s="6" t="s">
        <v>183</v>
      </c>
      <c r="E4282" s="6" t="s">
        <v>4</v>
      </c>
      <c r="F4282" s="6" t="s">
        <v>5</v>
      </c>
      <c r="G4282" s="6" t="s">
        <v>1008</v>
      </c>
      <c r="H4282" s="6" t="s">
        <v>106</v>
      </c>
      <c r="I4282" s="6" t="s">
        <v>1014</v>
      </c>
      <c r="J4282" s="6" t="s">
        <v>1035</v>
      </c>
      <c r="K4282" s="6" t="s">
        <v>1261</v>
      </c>
      <c r="L4282" s="6" t="s">
        <v>1266</v>
      </c>
      <c r="M4282" s="6" t="s">
        <v>1272</v>
      </c>
      <c r="N4282" s="5">
        <v>42247</v>
      </c>
      <c r="O4282" s="7">
        <v>882</v>
      </c>
      <c r="P4282" s="7">
        <v>2099</v>
      </c>
      <c r="Q4282" s="7">
        <v>1217</v>
      </c>
      <c r="R4282" s="6">
        <v>44</v>
      </c>
      <c r="S4282" s="7">
        <v>92356</v>
      </c>
      <c r="T4282" s="8">
        <v>0.06</v>
      </c>
      <c r="U4282" s="7">
        <v>5541.36</v>
      </c>
      <c r="V4282" s="7">
        <v>86814.64</v>
      </c>
      <c r="W4282" s="7">
        <v>481</v>
      </c>
      <c r="X4282" s="7">
        <v>14769</v>
      </c>
      <c r="Y4282" s="9">
        <f>+DAY('TABLA PRINCIPAL'!$B4282)</f>
        <v>29</v>
      </c>
      <c r="Z4282" s="9">
        <f>+MONTH('TABLA PRINCIPAL'!$B4282)</f>
        <v>8</v>
      </c>
      <c r="AA4282" s="9">
        <f>+YEAR('TABLA PRINCIPAL'!$B4282)</f>
        <v>2015</v>
      </c>
      <c r="AB4282" s="22" t="str">
        <f>+IF(Ventas_Oficina[[#This Row],[Total del pedido]]&gt;=100000,"SI","NO")</f>
        <v>NO</v>
      </c>
      <c r="AC4282" s="22" t="str">
        <f>+_xlfn.XLOOKUP(Ventas_Oficina[[#This Row],[Nº de artículo]],AUXILIAR!A4281:A9212,AUXILIAR!D4281:D9212,"Error",0)</f>
        <v>Enviado a tiempo</v>
      </c>
      <c r="AD4282" s="22" t="str">
        <f>+IF(AND(Ventas_Oficina[[#This Row],[Total]]&gt;75000,Ventas_Oficina[[#This Row],[Envio a tiempo]]="Enviado a tiempo"),"Buena Venta","Venta Mala")</f>
        <v>Venta Mala</v>
      </c>
    </row>
    <row r="4283" spans="1:30" x14ac:dyDescent="0.25">
      <c r="A4283" s="26">
        <v>1632271</v>
      </c>
      <c r="B4283" s="10">
        <v>42634</v>
      </c>
      <c r="C4283" s="11" t="s">
        <v>63</v>
      </c>
      <c r="D4283" s="11" t="s">
        <v>52</v>
      </c>
      <c r="E4283" s="11" t="s">
        <v>4</v>
      </c>
      <c r="F4283" s="11" t="s">
        <v>5</v>
      </c>
      <c r="G4283" s="11" t="s">
        <v>1009</v>
      </c>
      <c r="H4283" s="11" t="s">
        <v>53</v>
      </c>
      <c r="I4283" s="11" t="s">
        <v>1013</v>
      </c>
      <c r="J4283" s="11" t="s">
        <v>1028</v>
      </c>
      <c r="K4283" s="11" t="s">
        <v>1261</v>
      </c>
      <c r="L4283" s="11" t="s">
        <v>1267</v>
      </c>
      <c r="M4283" s="11" t="s">
        <v>1272</v>
      </c>
      <c r="N4283" s="10">
        <v>42634</v>
      </c>
      <c r="O4283" s="12">
        <v>229</v>
      </c>
      <c r="P4283" s="12">
        <v>369</v>
      </c>
      <c r="Q4283" s="12">
        <v>140</v>
      </c>
      <c r="R4283" s="11">
        <v>48</v>
      </c>
      <c r="S4283" s="12">
        <v>17712</v>
      </c>
      <c r="T4283" s="13">
        <v>7.0000000000000007E-2</v>
      </c>
      <c r="U4283" s="12">
        <v>1239.8400000000001</v>
      </c>
      <c r="V4283" s="12">
        <v>16472.16</v>
      </c>
      <c r="W4283" s="12">
        <v>50</v>
      </c>
      <c r="X4283" s="12">
        <v>4655</v>
      </c>
      <c r="Y4283" s="14">
        <f>+DAY('TABLA PRINCIPAL'!$B4283)</f>
        <v>21</v>
      </c>
      <c r="Z4283" s="14">
        <f>+MONTH('TABLA PRINCIPAL'!$B4283)</f>
        <v>9</v>
      </c>
      <c r="AA4283" s="14">
        <f>+YEAR('TABLA PRINCIPAL'!$B4283)</f>
        <v>2016</v>
      </c>
      <c r="AB4283" s="22" t="str">
        <f>+IF(Ventas_Oficina[[#This Row],[Total del pedido]]&gt;=100000,"SI","NO")</f>
        <v>NO</v>
      </c>
      <c r="AC4283" s="22" t="str">
        <f>+_xlfn.XLOOKUP(Ventas_Oficina[[#This Row],[Nº de artículo]],AUXILIAR!A4281:A9213,AUXILIAR!D4281:D9213,"Error",0)</f>
        <v>No enviado a tiempo</v>
      </c>
      <c r="AD4283" s="22" t="str">
        <f>+IF(AND(Ventas_Oficina[[#This Row],[Total]]&gt;75000,Ventas_Oficina[[#This Row],[Envio a tiempo]]="Enviado a tiempo"),"Buena Venta","Venta Mala")</f>
        <v>Venta Mala</v>
      </c>
    </row>
    <row r="4284" spans="1:30" x14ac:dyDescent="0.25">
      <c r="A4284" s="25">
        <v>1632636</v>
      </c>
      <c r="B4284" s="5">
        <v>42606</v>
      </c>
      <c r="C4284" s="6" t="s">
        <v>473</v>
      </c>
      <c r="D4284" s="6" t="s">
        <v>527</v>
      </c>
      <c r="E4284" s="6" t="s">
        <v>4</v>
      </c>
      <c r="F4284" s="6" t="s">
        <v>5</v>
      </c>
      <c r="G4284" s="6" t="s">
        <v>1008</v>
      </c>
      <c r="H4284" s="6" t="s">
        <v>27</v>
      </c>
      <c r="I4284" s="6" t="s">
        <v>1016</v>
      </c>
      <c r="J4284" s="6" t="s">
        <v>1019</v>
      </c>
      <c r="K4284" s="6" t="s">
        <v>1262</v>
      </c>
      <c r="L4284" s="6" t="s">
        <v>1265</v>
      </c>
      <c r="M4284" s="6" t="s">
        <v>1272</v>
      </c>
      <c r="N4284" s="5">
        <v>42606</v>
      </c>
      <c r="O4284" s="7">
        <v>24</v>
      </c>
      <c r="P4284" s="7">
        <v>126</v>
      </c>
      <c r="Q4284" s="7">
        <v>102</v>
      </c>
      <c r="R4284" s="6">
        <v>36</v>
      </c>
      <c r="S4284" s="7">
        <v>4536</v>
      </c>
      <c r="T4284" s="8">
        <v>0</v>
      </c>
      <c r="U4284" s="7">
        <v>0</v>
      </c>
      <c r="V4284" s="7">
        <v>4536</v>
      </c>
      <c r="W4284" s="7">
        <v>70</v>
      </c>
      <c r="X4284" s="7">
        <v>4354</v>
      </c>
      <c r="Y4284" s="9">
        <f>+DAY('TABLA PRINCIPAL'!$B4284)</f>
        <v>24</v>
      </c>
      <c r="Z4284" s="9">
        <f>+MONTH('TABLA PRINCIPAL'!$B4284)</f>
        <v>8</v>
      </c>
      <c r="AA4284" s="9">
        <f>+YEAR('TABLA PRINCIPAL'!$B4284)</f>
        <v>2016</v>
      </c>
      <c r="AB4284" s="22" t="str">
        <f>+IF(Ventas_Oficina[[#This Row],[Total del pedido]]&gt;=100000,"SI","NO")</f>
        <v>NO</v>
      </c>
      <c r="AC4284" s="22" t="str">
        <f>+_xlfn.XLOOKUP(Ventas_Oficina[[#This Row],[Nº de artículo]],AUXILIAR!A4282:A9214,AUXILIAR!D4282:D9214,"Error",0)</f>
        <v>No enviado a tiempo</v>
      </c>
      <c r="AD4284" s="22" t="str">
        <f>+IF(AND(Ventas_Oficina[[#This Row],[Total]]&gt;75000,Ventas_Oficina[[#This Row],[Envio a tiempo]]="Enviado a tiempo"),"Buena Venta","Venta Mala")</f>
        <v>Venta Mala</v>
      </c>
    </row>
    <row r="4285" spans="1:30" x14ac:dyDescent="0.25">
      <c r="A4285" s="26">
        <v>1633366</v>
      </c>
      <c r="B4285" s="10">
        <v>42634</v>
      </c>
      <c r="C4285" s="11" t="s">
        <v>63</v>
      </c>
      <c r="D4285" s="11" t="s">
        <v>52</v>
      </c>
      <c r="E4285" s="11" t="s">
        <v>4</v>
      </c>
      <c r="F4285" s="11" t="s">
        <v>5</v>
      </c>
      <c r="G4285" s="11" t="s">
        <v>1007</v>
      </c>
      <c r="H4285" s="11" t="s">
        <v>53</v>
      </c>
      <c r="I4285" s="11" t="s">
        <v>1016</v>
      </c>
      <c r="J4285" s="11" t="s">
        <v>1102</v>
      </c>
      <c r="K4285" s="11" t="s">
        <v>1261</v>
      </c>
      <c r="L4285" s="11" t="s">
        <v>1266</v>
      </c>
      <c r="M4285" s="11" t="s">
        <v>1272</v>
      </c>
      <c r="N4285" s="10">
        <v>42634</v>
      </c>
      <c r="O4285" s="12">
        <v>290</v>
      </c>
      <c r="P4285" s="12">
        <v>476</v>
      </c>
      <c r="Q4285" s="12">
        <v>186</v>
      </c>
      <c r="R4285" s="11">
        <v>48</v>
      </c>
      <c r="S4285" s="12">
        <v>22848</v>
      </c>
      <c r="T4285" s="13">
        <v>0.02</v>
      </c>
      <c r="U4285" s="12">
        <v>456.96000000000004</v>
      </c>
      <c r="V4285" s="12">
        <v>22391.040000000001</v>
      </c>
      <c r="W4285" s="12">
        <v>88</v>
      </c>
      <c r="X4285" s="12">
        <v>9743</v>
      </c>
      <c r="Y4285" s="14">
        <f>+DAY('TABLA PRINCIPAL'!$B4285)</f>
        <v>21</v>
      </c>
      <c r="Z4285" s="14">
        <f>+MONTH('TABLA PRINCIPAL'!$B4285)</f>
        <v>9</v>
      </c>
      <c r="AA4285" s="14">
        <f>+YEAR('TABLA PRINCIPAL'!$B4285)</f>
        <v>2016</v>
      </c>
      <c r="AB4285" s="22" t="str">
        <f>+IF(Ventas_Oficina[[#This Row],[Total del pedido]]&gt;=100000,"SI","NO")</f>
        <v>NO</v>
      </c>
      <c r="AC4285" s="22" t="str">
        <f>+_xlfn.XLOOKUP(Ventas_Oficina[[#This Row],[Nº de artículo]],AUXILIAR!A4283:A9215,AUXILIAR!D4283:D9215,"Error",0)</f>
        <v>No enviado a tiempo</v>
      </c>
      <c r="AD4285" s="22" t="str">
        <f>+IF(AND(Ventas_Oficina[[#This Row],[Total]]&gt;75000,Ventas_Oficina[[#This Row],[Envio a tiempo]]="Enviado a tiempo"),"Buena Venta","Venta Mala")</f>
        <v>Venta Mala</v>
      </c>
    </row>
    <row r="4286" spans="1:30" x14ac:dyDescent="0.25">
      <c r="A4286" s="25">
        <v>1634097</v>
      </c>
      <c r="B4286" s="5">
        <v>42674</v>
      </c>
      <c r="C4286" s="6" t="s">
        <v>493</v>
      </c>
      <c r="D4286" s="6" t="s">
        <v>65</v>
      </c>
      <c r="E4286" s="6" t="s">
        <v>12</v>
      </c>
      <c r="F4286" s="6" t="s">
        <v>13</v>
      </c>
      <c r="G4286" s="6" t="s">
        <v>1007</v>
      </c>
      <c r="H4286" s="6" t="s">
        <v>14</v>
      </c>
      <c r="I4286" s="6" t="s">
        <v>1016</v>
      </c>
      <c r="J4286" s="6" t="s">
        <v>1055</v>
      </c>
      <c r="K4286" s="6" t="s">
        <v>1261</v>
      </c>
      <c r="L4286" s="6" t="s">
        <v>1267</v>
      </c>
      <c r="M4286" s="6" t="s">
        <v>1272</v>
      </c>
      <c r="N4286" s="5">
        <v>42675</v>
      </c>
      <c r="O4286" s="7">
        <v>250</v>
      </c>
      <c r="P4286" s="7">
        <v>568</v>
      </c>
      <c r="Q4286" s="7">
        <v>318</v>
      </c>
      <c r="R4286" s="6">
        <v>13</v>
      </c>
      <c r="S4286" s="7">
        <v>7384</v>
      </c>
      <c r="T4286" s="8">
        <v>0.06</v>
      </c>
      <c r="U4286" s="7">
        <v>443.03999999999996</v>
      </c>
      <c r="V4286" s="7">
        <v>6940.96</v>
      </c>
      <c r="W4286" s="7">
        <v>360</v>
      </c>
      <c r="X4286" s="7">
        <v>20906</v>
      </c>
      <c r="Y4286" s="9">
        <f>+DAY('TABLA PRINCIPAL'!$B4286)</f>
        <v>31</v>
      </c>
      <c r="Z4286" s="9">
        <f>+MONTH('TABLA PRINCIPAL'!$B4286)</f>
        <v>10</v>
      </c>
      <c r="AA4286" s="9">
        <f>+YEAR('TABLA PRINCIPAL'!$B4286)</f>
        <v>2016</v>
      </c>
      <c r="AB4286" s="22" t="str">
        <f>+IF(Ventas_Oficina[[#This Row],[Total del pedido]]&gt;=100000,"SI","NO")</f>
        <v>NO</v>
      </c>
      <c r="AC4286" s="22" t="str">
        <f>+_xlfn.XLOOKUP(Ventas_Oficina[[#This Row],[Nº de artículo]],AUXILIAR!A4284:A9216,AUXILIAR!D4284:D9216,"Error",0)</f>
        <v>No enviado a tiempo</v>
      </c>
      <c r="AD4286" s="22" t="str">
        <f>+IF(AND(Ventas_Oficina[[#This Row],[Total]]&gt;75000,Ventas_Oficina[[#This Row],[Envio a tiempo]]="Enviado a tiempo"),"Buena Venta","Venta Mala")</f>
        <v>Venta Mala</v>
      </c>
    </row>
    <row r="4287" spans="1:30" x14ac:dyDescent="0.25">
      <c r="A4287" s="26">
        <v>1634827</v>
      </c>
      <c r="B4287" s="10">
        <v>42600</v>
      </c>
      <c r="C4287" s="11" t="s">
        <v>386</v>
      </c>
      <c r="D4287" s="11" t="s">
        <v>76</v>
      </c>
      <c r="E4287" s="11" t="s">
        <v>4</v>
      </c>
      <c r="F4287" s="11" t="s">
        <v>5</v>
      </c>
      <c r="G4287" s="11" t="s">
        <v>1010</v>
      </c>
      <c r="H4287" s="11" t="s">
        <v>17</v>
      </c>
      <c r="I4287" s="11" t="s">
        <v>1015</v>
      </c>
      <c r="J4287" s="11" t="s">
        <v>1075</v>
      </c>
      <c r="K4287" s="11" t="s">
        <v>1262</v>
      </c>
      <c r="L4287" s="11" t="s">
        <v>1265</v>
      </c>
      <c r="M4287" s="11" t="s">
        <v>1272</v>
      </c>
      <c r="N4287" s="10">
        <v>42602</v>
      </c>
      <c r="O4287" s="12">
        <v>225</v>
      </c>
      <c r="P4287" s="12">
        <v>369</v>
      </c>
      <c r="Q4287" s="12">
        <v>144</v>
      </c>
      <c r="R4287" s="11">
        <v>12</v>
      </c>
      <c r="S4287" s="12">
        <v>4428</v>
      </c>
      <c r="T4287" s="13">
        <v>0.04</v>
      </c>
      <c r="U4287" s="12">
        <v>177.12</v>
      </c>
      <c r="V4287" s="12">
        <v>4250.88</v>
      </c>
      <c r="W4287" s="12">
        <v>250</v>
      </c>
      <c r="X4287" s="12">
        <v>6036</v>
      </c>
      <c r="Y4287" s="14">
        <f>+DAY('TABLA PRINCIPAL'!$B4287)</f>
        <v>18</v>
      </c>
      <c r="Z4287" s="14">
        <f>+MONTH('TABLA PRINCIPAL'!$B4287)</f>
        <v>8</v>
      </c>
      <c r="AA4287" s="14">
        <f>+YEAR('TABLA PRINCIPAL'!$B4287)</f>
        <v>2016</v>
      </c>
      <c r="AB4287" s="22" t="str">
        <f>+IF(Ventas_Oficina[[#This Row],[Total del pedido]]&gt;=100000,"SI","NO")</f>
        <v>NO</v>
      </c>
      <c r="AC4287" s="22" t="str">
        <f>+_xlfn.XLOOKUP(Ventas_Oficina[[#This Row],[Nº de artículo]],AUXILIAR!A4286:A9219,AUXILIAR!D4286:D9219,"Error",0)</f>
        <v>Enviado a tiempo</v>
      </c>
      <c r="AD4287" s="22" t="str">
        <f>+IF(AND(Ventas_Oficina[[#This Row],[Total]]&gt;75000,Ventas_Oficina[[#This Row],[Envio a tiempo]]="Enviado a tiempo"),"Buena Venta","Venta Mala")</f>
        <v>Venta Mala</v>
      </c>
    </row>
    <row r="4288" spans="1:30" x14ac:dyDescent="0.25">
      <c r="A4288" s="25">
        <v>1634827</v>
      </c>
      <c r="B4288" s="5">
        <v>42702</v>
      </c>
      <c r="C4288" s="6" t="s">
        <v>354</v>
      </c>
      <c r="D4288" s="6" t="s">
        <v>174</v>
      </c>
      <c r="E4288" s="6" t="s">
        <v>4</v>
      </c>
      <c r="F4288" s="6" t="s">
        <v>5</v>
      </c>
      <c r="G4288" s="6" t="s">
        <v>1010</v>
      </c>
      <c r="H4288" s="6" t="s">
        <v>121</v>
      </c>
      <c r="I4288" s="6" t="s">
        <v>1014</v>
      </c>
      <c r="J4288" s="6" t="s">
        <v>1022</v>
      </c>
      <c r="K4288" s="6" t="s">
        <v>1261</v>
      </c>
      <c r="L4288" s="6" t="s">
        <v>1265</v>
      </c>
      <c r="M4288" s="6" t="s">
        <v>1272</v>
      </c>
      <c r="N4288" s="5">
        <v>42703</v>
      </c>
      <c r="O4288" s="7">
        <v>153</v>
      </c>
      <c r="P4288" s="7">
        <v>278</v>
      </c>
      <c r="Q4288" s="7">
        <v>125</v>
      </c>
      <c r="R4288" s="6">
        <v>50</v>
      </c>
      <c r="S4288" s="7">
        <v>13900</v>
      </c>
      <c r="T4288" s="8">
        <v>0.02</v>
      </c>
      <c r="U4288" s="7">
        <v>278</v>
      </c>
      <c r="V4288" s="7">
        <v>13622</v>
      </c>
      <c r="W4288" s="7">
        <v>134</v>
      </c>
      <c r="X4288" s="7">
        <v>1462</v>
      </c>
      <c r="Y4288" s="9">
        <f>+DAY('TABLA PRINCIPAL'!$B4288)</f>
        <v>28</v>
      </c>
      <c r="Z4288" s="9">
        <f>+MONTH('TABLA PRINCIPAL'!$B4288)</f>
        <v>11</v>
      </c>
      <c r="AA4288" s="9">
        <f>+YEAR('TABLA PRINCIPAL'!$B4288)</f>
        <v>2016</v>
      </c>
      <c r="AB4288" s="22" t="str">
        <f>+IF(Ventas_Oficina[[#This Row],[Total del pedido]]&gt;=100000,"SI","NO")</f>
        <v>NO</v>
      </c>
      <c r="AC4288" s="22" t="str">
        <f>+_xlfn.XLOOKUP(Ventas_Oficina[[#This Row],[Nº de artículo]],AUXILIAR!A4286:A9220,AUXILIAR!D4286:D9220,"Error",0)</f>
        <v>Enviado a tiempo</v>
      </c>
      <c r="AD4288" s="22" t="str">
        <f>+IF(AND(Ventas_Oficina[[#This Row],[Total]]&gt;75000,Ventas_Oficina[[#This Row],[Envio a tiempo]]="Enviado a tiempo"),"Buena Venta","Venta Mala")</f>
        <v>Venta Mala</v>
      </c>
    </row>
    <row r="4289" spans="1:30" x14ac:dyDescent="0.25">
      <c r="A4289" s="26">
        <v>1634827</v>
      </c>
      <c r="B4289" s="10">
        <v>42606</v>
      </c>
      <c r="C4289" s="11" t="s">
        <v>288</v>
      </c>
      <c r="D4289" s="11" t="s">
        <v>133</v>
      </c>
      <c r="E4289" s="11" t="s">
        <v>12</v>
      </c>
      <c r="F4289" s="11" t="s">
        <v>13</v>
      </c>
      <c r="G4289" s="11" t="s">
        <v>1007</v>
      </c>
      <c r="H4289" s="11" t="s">
        <v>42</v>
      </c>
      <c r="I4289" s="11" t="s">
        <v>1015</v>
      </c>
      <c r="J4289" s="11" t="s">
        <v>1022</v>
      </c>
      <c r="K4289" s="11" t="s">
        <v>1261</v>
      </c>
      <c r="L4289" s="11" t="s">
        <v>1267</v>
      </c>
      <c r="M4289" s="11" t="s">
        <v>1272</v>
      </c>
      <c r="N4289" s="10">
        <v>42607</v>
      </c>
      <c r="O4289" s="12">
        <v>153</v>
      </c>
      <c r="P4289" s="12">
        <v>278</v>
      </c>
      <c r="Q4289" s="12">
        <v>125</v>
      </c>
      <c r="R4289" s="11">
        <v>17</v>
      </c>
      <c r="S4289" s="12">
        <v>4726</v>
      </c>
      <c r="T4289" s="13">
        <v>0.09</v>
      </c>
      <c r="U4289" s="12">
        <v>425.34</v>
      </c>
      <c r="V4289" s="12">
        <v>4300.66</v>
      </c>
      <c r="W4289" s="12">
        <v>134</v>
      </c>
      <c r="X4289" s="12">
        <v>6293</v>
      </c>
      <c r="Y4289" s="14">
        <f>+DAY('TABLA PRINCIPAL'!$B4289)</f>
        <v>24</v>
      </c>
      <c r="Z4289" s="14">
        <f>+MONTH('TABLA PRINCIPAL'!$B4289)</f>
        <v>8</v>
      </c>
      <c r="AA4289" s="14">
        <f>+YEAR('TABLA PRINCIPAL'!$B4289)</f>
        <v>2016</v>
      </c>
      <c r="AB4289" s="22" t="str">
        <f>+IF(Ventas_Oficina[[#This Row],[Total del pedido]]&gt;=100000,"SI","NO")</f>
        <v>NO</v>
      </c>
      <c r="AC4289" s="22" t="str">
        <f>+_xlfn.XLOOKUP(Ventas_Oficina[[#This Row],[Nº de artículo]],AUXILIAR!A4287:A9221,AUXILIAR!D4287:D9221,"Error",0)</f>
        <v>No enviado a tiempo</v>
      </c>
      <c r="AD4289" s="22" t="str">
        <f>+IF(AND(Ventas_Oficina[[#This Row],[Total]]&gt;75000,Ventas_Oficina[[#This Row],[Envio a tiempo]]="Enviado a tiempo"),"Buena Venta","Venta Mala")</f>
        <v>Venta Mala</v>
      </c>
    </row>
    <row r="4290" spans="1:30" x14ac:dyDescent="0.25">
      <c r="A4290" s="25">
        <v>1635193</v>
      </c>
      <c r="B4290" s="5">
        <v>42602</v>
      </c>
      <c r="C4290" s="6" t="s">
        <v>477</v>
      </c>
      <c r="D4290" s="6" t="s">
        <v>41</v>
      </c>
      <c r="E4290" s="6" t="s">
        <v>12</v>
      </c>
      <c r="F4290" s="6" t="s">
        <v>13</v>
      </c>
      <c r="G4290" s="6" t="s">
        <v>1008</v>
      </c>
      <c r="H4290" s="6" t="s">
        <v>42</v>
      </c>
      <c r="I4290" s="6" t="s">
        <v>1013</v>
      </c>
      <c r="J4290" s="6" t="s">
        <v>187</v>
      </c>
      <c r="K4290" s="6" t="s">
        <v>1261</v>
      </c>
      <c r="L4290" s="6" t="s">
        <v>1265</v>
      </c>
      <c r="M4290" s="6" t="s">
        <v>1272</v>
      </c>
      <c r="N4290" s="5">
        <v>42607</v>
      </c>
      <c r="O4290" s="7">
        <v>231</v>
      </c>
      <c r="P4290" s="7">
        <v>378</v>
      </c>
      <c r="Q4290" s="7">
        <v>147</v>
      </c>
      <c r="R4290" s="6">
        <v>44</v>
      </c>
      <c r="S4290" s="7">
        <v>16632</v>
      </c>
      <c r="T4290" s="8">
        <v>0.09</v>
      </c>
      <c r="U4290" s="7">
        <v>1496.8799999999999</v>
      </c>
      <c r="V4290" s="7">
        <v>15135.12</v>
      </c>
      <c r="W4290" s="7">
        <v>71</v>
      </c>
      <c r="X4290" s="7">
        <v>10020</v>
      </c>
      <c r="Y4290" s="9">
        <f>+DAY('TABLA PRINCIPAL'!$B4290)</f>
        <v>20</v>
      </c>
      <c r="Z4290" s="9">
        <f>+MONTH('TABLA PRINCIPAL'!$B4290)</f>
        <v>8</v>
      </c>
      <c r="AA4290" s="9">
        <f>+YEAR('TABLA PRINCIPAL'!$B4290)</f>
        <v>2016</v>
      </c>
      <c r="AB4290" s="22" t="str">
        <f>+IF(Ventas_Oficina[[#This Row],[Total del pedido]]&gt;=100000,"SI","NO")</f>
        <v>NO</v>
      </c>
      <c r="AC4290" s="22" t="str">
        <f>+_xlfn.XLOOKUP(Ventas_Oficina[[#This Row],[Nº de artículo]],AUXILIAR!A4288:A9222,AUXILIAR!D4288:D9222,"Error",0)</f>
        <v>Enviado a tiempo</v>
      </c>
      <c r="AD4290" s="22" t="str">
        <f>+IF(AND(Ventas_Oficina[[#This Row],[Total]]&gt;75000,Ventas_Oficina[[#This Row],[Envio a tiempo]]="Enviado a tiempo"),"Buena Venta","Venta Mala")</f>
        <v>Venta Mala</v>
      </c>
    </row>
    <row r="4291" spans="1:30" x14ac:dyDescent="0.25">
      <c r="A4291" s="26">
        <v>1635193</v>
      </c>
      <c r="B4291" s="10">
        <v>42602</v>
      </c>
      <c r="C4291" s="11" t="s">
        <v>477</v>
      </c>
      <c r="D4291" s="11" t="s">
        <v>41</v>
      </c>
      <c r="E4291" s="11" t="s">
        <v>12</v>
      </c>
      <c r="F4291" s="11" t="s">
        <v>13</v>
      </c>
      <c r="G4291" s="11" t="s">
        <v>1010</v>
      </c>
      <c r="H4291" s="11" t="s">
        <v>42</v>
      </c>
      <c r="I4291" s="11" t="s">
        <v>1013</v>
      </c>
      <c r="J4291" s="11" t="s">
        <v>187</v>
      </c>
      <c r="K4291" s="11" t="s">
        <v>1261</v>
      </c>
      <c r="L4291" s="11" t="s">
        <v>1265</v>
      </c>
      <c r="M4291" s="11" t="s">
        <v>1273</v>
      </c>
      <c r="N4291" s="10">
        <v>42607</v>
      </c>
      <c r="O4291" s="12">
        <v>231</v>
      </c>
      <c r="P4291" s="12">
        <v>378</v>
      </c>
      <c r="Q4291" s="12">
        <v>147</v>
      </c>
      <c r="R4291" s="11">
        <v>2</v>
      </c>
      <c r="S4291" s="12">
        <v>756</v>
      </c>
      <c r="T4291" s="13">
        <v>0.01</v>
      </c>
      <c r="U4291" s="12">
        <v>7.5600000000000005</v>
      </c>
      <c r="V4291" s="12">
        <v>748.44</v>
      </c>
      <c r="W4291" s="12">
        <v>71</v>
      </c>
      <c r="X4291" s="12">
        <v>10420</v>
      </c>
      <c r="Y4291" s="14">
        <f>+DAY('TABLA PRINCIPAL'!$B4291)</f>
        <v>20</v>
      </c>
      <c r="Z4291" s="14">
        <f>+MONTH('TABLA PRINCIPAL'!$B4291)</f>
        <v>8</v>
      </c>
      <c r="AA4291" s="14">
        <f>+YEAR('TABLA PRINCIPAL'!$B4291)</f>
        <v>2016</v>
      </c>
      <c r="AB4291" s="22" t="str">
        <f>+IF(Ventas_Oficina[[#This Row],[Total del pedido]]&gt;=100000,"SI","NO")</f>
        <v>NO</v>
      </c>
      <c r="AC4291" s="22" t="str">
        <f>+_xlfn.XLOOKUP(Ventas_Oficina[[#This Row],[Nº de artículo]],AUXILIAR!A4289:A9223,AUXILIAR!D4289:D9223,"Error",0)</f>
        <v>Enviado a tiempo</v>
      </c>
      <c r="AD4291" s="22" t="str">
        <f>+IF(AND(Ventas_Oficina[[#This Row],[Total]]&gt;75000,Ventas_Oficina[[#This Row],[Envio a tiempo]]="Enviado a tiempo"),"Buena Venta","Venta Mala")</f>
        <v>Venta Mala</v>
      </c>
    </row>
    <row r="4292" spans="1:30" x14ac:dyDescent="0.25">
      <c r="A4292" s="25">
        <v>1635193</v>
      </c>
      <c r="B4292" s="5">
        <v>42459</v>
      </c>
      <c r="C4292" s="6" t="s">
        <v>887</v>
      </c>
      <c r="D4292" s="6" t="s">
        <v>19</v>
      </c>
      <c r="E4292" s="6" t="s">
        <v>4</v>
      </c>
      <c r="F4292" s="6" t="s">
        <v>5</v>
      </c>
      <c r="G4292" s="6" t="s">
        <v>1008</v>
      </c>
      <c r="H4292" s="6" t="s">
        <v>6</v>
      </c>
      <c r="I4292" s="6" t="s">
        <v>1016</v>
      </c>
      <c r="J4292" s="6" t="s">
        <v>1061</v>
      </c>
      <c r="K4292" s="6" t="s">
        <v>1262</v>
      </c>
      <c r="L4292" s="6" t="s">
        <v>1268</v>
      </c>
      <c r="M4292" s="6" t="s">
        <v>1272</v>
      </c>
      <c r="N4292" s="5">
        <v>42460</v>
      </c>
      <c r="O4292" s="7">
        <v>94</v>
      </c>
      <c r="P4292" s="7">
        <v>208</v>
      </c>
      <c r="Q4292" s="7">
        <v>114</v>
      </c>
      <c r="R4292" s="6">
        <v>24</v>
      </c>
      <c r="S4292" s="7">
        <v>4992</v>
      </c>
      <c r="T4292" s="8">
        <v>0.01</v>
      </c>
      <c r="U4292" s="7">
        <v>49.92</v>
      </c>
      <c r="V4292" s="7">
        <v>4942.08</v>
      </c>
      <c r="W4292" s="7">
        <v>256</v>
      </c>
      <c r="X4292" s="7">
        <v>4925</v>
      </c>
      <c r="Y4292" s="9">
        <f>+DAY('TABLA PRINCIPAL'!$B4292)</f>
        <v>30</v>
      </c>
      <c r="Z4292" s="9">
        <f>+MONTH('TABLA PRINCIPAL'!$B4292)</f>
        <v>3</v>
      </c>
      <c r="AA4292" s="9">
        <f>+YEAR('TABLA PRINCIPAL'!$B4292)</f>
        <v>2016</v>
      </c>
      <c r="AB4292" s="22" t="str">
        <f>+IF(Ventas_Oficina[[#This Row],[Total del pedido]]&gt;=100000,"SI","NO")</f>
        <v>NO</v>
      </c>
      <c r="AC4292" s="22" t="str">
        <f>+_xlfn.XLOOKUP(Ventas_Oficina[[#This Row],[Nº de artículo]],AUXILIAR!A4290:A9224,AUXILIAR!D4290:D9224,"Error",0)</f>
        <v>Enviado a tiempo</v>
      </c>
      <c r="AD4292" s="22" t="str">
        <f>+IF(AND(Ventas_Oficina[[#This Row],[Total]]&gt;75000,Ventas_Oficina[[#This Row],[Envio a tiempo]]="Enviado a tiempo"),"Buena Venta","Venta Mala")</f>
        <v>Venta Mala</v>
      </c>
    </row>
    <row r="4293" spans="1:30" x14ac:dyDescent="0.25">
      <c r="A4293" s="26">
        <v>1635923</v>
      </c>
      <c r="B4293" s="10">
        <v>42605</v>
      </c>
      <c r="C4293" s="11" t="s">
        <v>653</v>
      </c>
      <c r="D4293" s="11" t="s">
        <v>48</v>
      </c>
      <c r="E4293" s="11" t="s">
        <v>4</v>
      </c>
      <c r="F4293" s="11" t="s">
        <v>5</v>
      </c>
      <c r="G4293" s="11" t="s">
        <v>1007</v>
      </c>
      <c r="H4293" s="11" t="s">
        <v>34</v>
      </c>
      <c r="I4293" s="11" t="s">
        <v>1013</v>
      </c>
      <c r="J4293" s="11" t="s">
        <v>1086</v>
      </c>
      <c r="K4293" s="11" t="s">
        <v>1261</v>
      </c>
      <c r="L4293" s="11" t="s">
        <v>1267</v>
      </c>
      <c r="M4293" s="11" t="s">
        <v>1272</v>
      </c>
      <c r="N4293" s="10">
        <v>42607</v>
      </c>
      <c r="O4293" s="12">
        <v>1111</v>
      </c>
      <c r="P4293" s="12">
        <v>1984</v>
      </c>
      <c r="Q4293" s="12">
        <v>873</v>
      </c>
      <c r="R4293" s="11">
        <v>2</v>
      </c>
      <c r="S4293" s="12">
        <v>3968</v>
      </c>
      <c r="T4293" s="13">
        <v>0.01</v>
      </c>
      <c r="U4293" s="12">
        <v>39.68</v>
      </c>
      <c r="V4293" s="12">
        <v>3928.32</v>
      </c>
      <c r="W4293" s="12">
        <v>410</v>
      </c>
      <c r="X4293" s="12">
        <v>41439</v>
      </c>
      <c r="Y4293" s="14">
        <f>+DAY('TABLA PRINCIPAL'!$B4293)</f>
        <v>23</v>
      </c>
      <c r="Z4293" s="14">
        <f>+MONTH('TABLA PRINCIPAL'!$B4293)</f>
        <v>8</v>
      </c>
      <c r="AA4293" s="14">
        <f>+YEAR('TABLA PRINCIPAL'!$B4293)</f>
        <v>2016</v>
      </c>
      <c r="AB4293" s="22" t="str">
        <f>+IF(Ventas_Oficina[[#This Row],[Total del pedido]]&gt;=100000,"SI","NO")</f>
        <v>NO</v>
      </c>
      <c r="AC4293" s="22" t="str">
        <f>+_xlfn.XLOOKUP(Ventas_Oficina[[#This Row],[Nº de artículo]],AUXILIAR!A4291:A9225,AUXILIAR!D4291:D9225,"Error",0)</f>
        <v>Enviado a tiempo</v>
      </c>
      <c r="AD4293" s="22" t="str">
        <f>+IF(AND(Ventas_Oficina[[#This Row],[Total]]&gt;75000,Ventas_Oficina[[#This Row],[Envio a tiempo]]="Enviado a tiempo"),"Buena Venta","Venta Mala")</f>
        <v>Venta Mala</v>
      </c>
    </row>
    <row r="4294" spans="1:30" x14ac:dyDescent="0.25">
      <c r="A4294" s="25">
        <v>1635923</v>
      </c>
      <c r="B4294" s="5">
        <v>42227</v>
      </c>
      <c r="C4294" s="6" t="s">
        <v>625</v>
      </c>
      <c r="D4294" s="6" t="s">
        <v>91</v>
      </c>
      <c r="E4294" s="6" t="s">
        <v>4</v>
      </c>
      <c r="F4294" s="6" t="s">
        <v>5</v>
      </c>
      <c r="G4294" s="6" t="s">
        <v>1008</v>
      </c>
      <c r="H4294" s="6" t="s">
        <v>24</v>
      </c>
      <c r="I4294" s="6" t="s">
        <v>1016</v>
      </c>
      <c r="J4294" s="6" t="s">
        <v>1059</v>
      </c>
      <c r="K4294" s="6" t="s">
        <v>1261</v>
      </c>
      <c r="L4294" s="6" t="s">
        <v>1265</v>
      </c>
      <c r="M4294" s="6" t="s">
        <v>1272</v>
      </c>
      <c r="N4294" s="5">
        <v>42228</v>
      </c>
      <c r="O4294" s="7">
        <v>226</v>
      </c>
      <c r="P4294" s="7">
        <v>358</v>
      </c>
      <c r="Q4294" s="7">
        <v>132</v>
      </c>
      <c r="R4294" s="6">
        <v>3</v>
      </c>
      <c r="S4294" s="7">
        <v>1074</v>
      </c>
      <c r="T4294" s="8">
        <v>0.08</v>
      </c>
      <c r="U4294" s="7">
        <v>85.92</v>
      </c>
      <c r="V4294" s="7">
        <v>988.08</v>
      </c>
      <c r="W4294" s="7">
        <v>547</v>
      </c>
      <c r="X4294" s="7">
        <v>11143</v>
      </c>
      <c r="Y4294" s="9">
        <f>+DAY('TABLA PRINCIPAL'!$B4294)</f>
        <v>11</v>
      </c>
      <c r="Z4294" s="9">
        <f>+MONTH('TABLA PRINCIPAL'!$B4294)</f>
        <v>8</v>
      </c>
      <c r="AA4294" s="9">
        <f>+YEAR('TABLA PRINCIPAL'!$B4294)</f>
        <v>2015</v>
      </c>
      <c r="AB4294" s="22" t="str">
        <f>+IF(Ventas_Oficina[[#This Row],[Total del pedido]]&gt;=100000,"SI","NO")</f>
        <v>NO</v>
      </c>
      <c r="AC4294" s="22" t="str">
        <f>+_xlfn.XLOOKUP(Ventas_Oficina[[#This Row],[Nº de artículo]],AUXILIAR!A4292:A9226,AUXILIAR!D4292:D9226,"Error",0)</f>
        <v>Enviado a tiempo</v>
      </c>
      <c r="AD4294" s="22" t="str">
        <f>+IF(AND(Ventas_Oficina[[#This Row],[Total]]&gt;75000,Ventas_Oficina[[#This Row],[Envio a tiempo]]="Enviado a tiempo"),"Buena Venta","Venta Mala")</f>
        <v>Venta Mala</v>
      </c>
    </row>
    <row r="4295" spans="1:30" x14ac:dyDescent="0.25">
      <c r="A4295" s="26">
        <v>1635923</v>
      </c>
      <c r="B4295" s="10">
        <v>42605</v>
      </c>
      <c r="C4295" s="11" t="s">
        <v>653</v>
      </c>
      <c r="D4295" s="11" t="s">
        <v>48</v>
      </c>
      <c r="E4295" s="11" t="s">
        <v>4</v>
      </c>
      <c r="F4295" s="11" t="s">
        <v>5</v>
      </c>
      <c r="G4295" s="11" t="s">
        <v>1008</v>
      </c>
      <c r="H4295" s="11" t="s">
        <v>34</v>
      </c>
      <c r="I4295" s="11" t="s">
        <v>1015</v>
      </c>
      <c r="J4295" s="11" t="s">
        <v>1086</v>
      </c>
      <c r="K4295" s="11" t="s">
        <v>1261</v>
      </c>
      <c r="L4295" s="11" t="s">
        <v>1266</v>
      </c>
      <c r="M4295" s="11" t="s">
        <v>1272</v>
      </c>
      <c r="N4295" s="10">
        <v>42607</v>
      </c>
      <c r="O4295" s="12">
        <v>1111</v>
      </c>
      <c r="P4295" s="12">
        <v>1984</v>
      </c>
      <c r="Q4295" s="12">
        <v>873</v>
      </c>
      <c r="R4295" s="11">
        <v>36</v>
      </c>
      <c r="S4295" s="12">
        <v>71424</v>
      </c>
      <c r="T4295" s="13">
        <v>0.01</v>
      </c>
      <c r="U4295" s="12">
        <v>714.24</v>
      </c>
      <c r="V4295" s="12">
        <v>70709.759999999995</v>
      </c>
      <c r="W4295" s="12">
        <v>410</v>
      </c>
      <c r="X4295" s="12">
        <v>41439</v>
      </c>
      <c r="Y4295" s="14">
        <f>+DAY('TABLA PRINCIPAL'!$B4295)</f>
        <v>23</v>
      </c>
      <c r="Z4295" s="14">
        <f>+MONTH('TABLA PRINCIPAL'!$B4295)</f>
        <v>8</v>
      </c>
      <c r="AA4295" s="14">
        <f>+YEAR('TABLA PRINCIPAL'!$B4295)</f>
        <v>2016</v>
      </c>
      <c r="AB4295" s="22" t="str">
        <f>+IF(Ventas_Oficina[[#This Row],[Total del pedido]]&gt;=100000,"SI","NO")</f>
        <v>NO</v>
      </c>
      <c r="AC4295" s="22" t="str">
        <f>+_xlfn.XLOOKUP(Ventas_Oficina[[#This Row],[Nº de artículo]],AUXILIAR!A4293:A9227,AUXILIAR!D4293:D9227,"Error",0)</f>
        <v>No enviado a tiempo</v>
      </c>
      <c r="AD4295" s="22" t="str">
        <f>+IF(AND(Ventas_Oficina[[#This Row],[Total]]&gt;75000,Ventas_Oficina[[#This Row],[Envio a tiempo]]="Enviado a tiempo"),"Buena Venta","Venta Mala")</f>
        <v>Venta Mala</v>
      </c>
    </row>
    <row r="4296" spans="1:30" x14ac:dyDescent="0.25">
      <c r="A4296" s="25">
        <v>1635923</v>
      </c>
      <c r="B4296" s="5">
        <v>42628</v>
      </c>
      <c r="C4296" s="6" t="s">
        <v>940</v>
      </c>
      <c r="D4296" s="6" t="s">
        <v>135</v>
      </c>
      <c r="E4296" s="6" t="s">
        <v>12</v>
      </c>
      <c r="F4296" s="6" t="s">
        <v>13</v>
      </c>
      <c r="G4296" s="6" t="s">
        <v>1009</v>
      </c>
      <c r="H4296" s="6" t="s">
        <v>42</v>
      </c>
      <c r="I4296" s="6" t="s">
        <v>1016</v>
      </c>
      <c r="J4296" s="6" t="s">
        <v>1060</v>
      </c>
      <c r="K4296" s="6" t="s">
        <v>1261</v>
      </c>
      <c r="L4296" s="6" t="s">
        <v>1267</v>
      </c>
      <c r="M4296" s="6" t="s">
        <v>1272</v>
      </c>
      <c r="N4296" s="5">
        <v>42476</v>
      </c>
      <c r="O4296" s="7">
        <v>1388</v>
      </c>
      <c r="P4296" s="7">
        <v>2238</v>
      </c>
      <c r="Q4296" s="7">
        <v>850</v>
      </c>
      <c r="R4296" s="6">
        <v>31</v>
      </c>
      <c r="S4296" s="7">
        <v>69378</v>
      </c>
      <c r="T4296" s="8">
        <v>0.09</v>
      </c>
      <c r="U4296" s="7">
        <v>6244.0199999999995</v>
      </c>
      <c r="V4296" s="7">
        <v>63133.98</v>
      </c>
      <c r="W4296" s="7">
        <v>1510</v>
      </c>
      <c r="X4296" s="7">
        <v>25834</v>
      </c>
      <c r="Y4296" s="9">
        <f>+DAY('TABLA PRINCIPAL'!$B4296)</f>
        <v>15</v>
      </c>
      <c r="Z4296" s="9">
        <f>+MONTH('TABLA PRINCIPAL'!$B4296)</f>
        <v>9</v>
      </c>
      <c r="AA4296" s="9">
        <f>+YEAR('TABLA PRINCIPAL'!$B4296)</f>
        <v>2016</v>
      </c>
      <c r="AB4296" s="22" t="str">
        <f>+IF(Ventas_Oficina[[#This Row],[Total del pedido]]&gt;=100000,"SI","NO")</f>
        <v>NO</v>
      </c>
      <c r="AC4296" s="22" t="str">
        <f>+_xlfn.XLOOKUP(Ventas_Oficina[[#This Row],[Nº de artículo]],AUXILIAR!A4294:A9228,AUXILIAR!D4294:D9228,"Error",0)</f>
        <v>Enviado a tiempo</v>
      </c>
      <c r="AD4296" s="22" t="str">
        <f>+IF(AND(Ventas_Oficina[[#This Row],[Total]]&gt;75000,Ventas_Oficina[[#This Row],[Envio a tiempo]]="Enviado a tiempo"),"Buena Venta","Venta Mala")</f>
        <v>Venta Mala</v>
      </c>
    </row>
    <row r="4297" spans="1:30" x14ac:dyDescent="0.25">
      <c r="A4297" s="26">
        <v>1637019</v>
      </c>
      <c r="B4297" s="10">
        <v>42485</v>
      </c>
      <c r="C4297" s="11" t="s">
        <v>423</v>
      </c>
      <c r="D4297" s="11" t="s">
        <v>400</v>
      </c>
      <c r="E4297" s="11" t="s">
        <v>4</v>
      </c>
      <c r="F4297" s="11" t="s">
        <v>5</v>
      </c>
      <c r="G4297" s="11" t="s">
        <v>1009</v>
      </c>
      <c r="H4297" s="11" t="s">
        <v>53</v>
      </c>
      <c r="I4297" s="11" t="s">
        <v>1014</v>
      </c>
      <c r="J4297" s="11" t="s">
        <v>1039</v>
      </c>
      <c r="K4297" s="11" t="s">
        <v>1261</v>
      </c>
      <c r="L4297" s="11" t="s">
        <v>1267</v>
      </c>
      <c r="M4297" s="11" t="s">
        <v>1273</v>
      </c>
      <c r="N4297" s="10">
        <v>42486</v>
      </c>
      <c r="O4297" s="12">
        <v>479</v>
      </c>
      <c r="P4297" s="12">
        <v>1197</v>
      </c>
      <c r="Q4297" s="12">
        <v>718</v>
      </c>
      <c r="R4297" s="11">
        <v>23</v>
      </c>
      <c r="S4297" s="12">
        <v>27531</v>
      </c>
      <c r="T4297" s="13">
        <v>7.0000000000000007E-2</v>
      </c>
      <c r="U4297" s="12">
        <v>1927.17</v>
      </c>
      <c r="V4297" s="12">
        <v>25603.83</v>
      </c>
      <c r="W4297" s="12">
        <v>581</v>
      </c>
      <c r="X4297" s="12">
        <v>27403</v>
      </c>
      <c r="Y4297" s="14">
        <f>+DAY('TABLA PRINCIPAL'!$B4297)</f>
        <v>25</v>
      </c>
      <c r="Z4297" s="14">
        <f>+MONTH('TABLA PRINCIPAL'!$B4297)</f>
        <v>4</v>
      </c>
      <c r="AA4297" s="14">
        <f>+YEAR('TABLA PRINCIPAL'!$B4297)</f>
        <v>2016</v>
      </c>
      <c r="AB4297" s="22" t="str">
        <f>+IF(Ventas_Oficina[[#This Row],[Total del pedido]]&gt;=100000,"SI","NO")</f>
        <v>NO</v>
      </c>
      <c r="AC4297" s="22" t="str">
        <f>+_xlfn.XLOOKUP(Ventas_Oficina[[#This Row],[Nº de artículo]],AUXILIAR!A4295:A9229,AUXILIAR!D4295:D9229,"Error",0)</f>
        <v>No enviado a tiempo</v>
      </c>
      <c r="AD4297" s="22" t="str">
        <f>+IF(AND(Ventas_Oficina[[#This Row],[Total]]&gt;75000,Ventas_Oficina[[#This Row],[Envio a tiempo]]="Enviado a tiempo"),"Buena Venta","Venta Mala")</f>
        <v>Venta Mala</v>
      </c>
    </row>
    <row r="4298" spans="1:30" x14ac:dyDescent="0.25">
      <c r="A4298" s="25">
        <v>1637019</v>
      </c>
      <c r="B4298" s="5">
        <v>42584</v>
      </c>
      <c r="C4298" s="6" t="s">
        <v>613</v>
      </c>
      <c r="D4298" s="6" t="s">
        <v>41</v>
      </c>
      <c r="E4298" s="6" t="s">
        <v>12</v>
      </c>
      <c r="F4298" s="6" t="s">
        <v>13</v>
      </c>
      <c r="G4298" s="6" t="s">
        <v>1010</v>
      </c>
      <c r="H4298" s="6" t="s">
        <v>42</v>
      </c>
      <c r="I4298" s="6" t="s">
        <v>1016</v>
      </c>
      <c r="J4298" s="6" t="s">
        <v>1040</v>
      </c>
      <c r="K4298" s="6" t="s">
        <v>1261</v>
      </c>
      <c r="L4298" s="6" t="s">
        <v>1265</v>
      </c>
      <c r="M4298" s="6" t="s">
        <v>1272</v>
      </c>
      <c r="N4298" s="5">
        <v>42586</v>
      </c>
      <c r="O4298" s="7">
        <v>2156</v>
      </c>
      <c r="P4298" s="7">
        <v>3655</v>
      </c>
      <c r="Q4298" s="7">
        <v>1499</v>
      </c>
      <c r="R4298" s="6">
        <v>18</v>
      </c>
      <c r="S4298" s="7">
        <v>65790</v>
      </c>
      <c r="T4298" s="8">
        <v>0.04</v>
      </c>
      <c r="U4298" s="7">
        <v>2631.6</v>
      </c>
      <c r="V4298" s="7">
        <v>63158.400000000001</v>
      </c>
      <c r="W4298" s="7">
        <v>1389</v>
      </c>
      <c r="X4298" s="7">
        <v>150895</v>
      </c>
      <c r="Y4298" s="9">
        <f>+DAY('TABLA PRINCIPAL'!$B4298)</f>
        <v>2</v>
      </c>
      <c r="Z4298" s="9">
        <f>+MONTH('TABLA PRINCIPAL'!$B4298)</f>
        <v>8</v>
      </c>
      <c r="AA4298" s="9">
        <f>+YEAR('TABLA PRINCIPAL'!$B4298)</f>
        <v>2016</v>
      </c>
      <c r="AB4298" s="22" t="str">
        <f>+IF(Ventas_Oficina[[#This Row],[Total del pedido]]&gt;=100000,"SI","NO")</f>
        <v>NO</v>
      </c>
      <c r="AC4298" s="22" t="str">
        <f>+_xlfn.XLOOKUP(Ventas_Oficina[[#This Row],[Nº de artículo]],AUXILIAR!A4296:A9230,AUXILIAR!D4296:D9230,"Error",0)</f>
        <v>No enviado a tiempo</v>
      </c>
      <c r="AD4298" s="22" t="str">
        <f>+IF(AND(Ventas_Oficina[[#This Row],[Total]]&gt;75000,Ventas_Oficina[[#This Row],[Envio a tiempo]]="Enviado a tiempo"),"Buena Venta","Venta Mala")</f>
        <v>Venta Mala</v>
      </c>
    </row>
    <row r="4299" spans="1:30" x14ac:dyDescent="0.25">
      <c r="A4299" s="25">
        <v>1637019</v>
      </c>
      <c r="B4299" s="5">
        <v>42606</v>
      </c>
      <c r="C4299" s="6" t="s">
        <v>234</v>
      </c>
      <c r="D4299" s="6" t="s">
        <v>57</v>
      </c>
      <c r="E4299" s="6" t="s">
        <v>4</v>
      </c>
      <c r="F4299" s="6" t="s">
        <v>5</v>
      </c>
      <c r="G4299" s="6" t="s">
        <v>1010</v>
      </c>
      <c r="H4299" s="6" t="s">
        <v>58</v>
      </c>
      <c r="I4299" s="6" t="s">
        <v>1012</v>
      </c>
      <c r="J4299" s="6" t="s">
        <v>1022</v>
      </c>
      <c r="K4299" s="6" t="s">
        <v>1261</v>
      </c>
      <c r="L4299" s="6" t="s">
        <v>1267</v>
      </c>
      <c r="M4299" s="6" t="s">
        <v>1273</v>
      </c>
      <c r="N4299" s="5">
        <v>42615</v>
      </c>
      <c r="O4299" s="7">
        <v>153</v>
      </c>
      <c r="P4299" s="7">
        <v>278</v>
      </c>
      <c r="Q4299" s="7">
        <v>125</v>
      </c>
      <c r="R4299" s="6">
        <v>41</v>
      </c>
      <c r="S4299" s="7">
        <v>11398</v>
      </c>
      <c r="T4299" s="8">
        <v>0.01</v>
      </c>
      <c r="U4299" s="7">
        <v>113.98</v>
      </c>
      <c r="V4299" s="7">
        <v>11284.02</v>
      </c>
      <c r="W4299" s="7">
        <v>134</v>
      </c>
      <c r="X4299" s="7">
        <v>8924</v>
      </c>
      <c r="Y4299" s="9">
        <f>+DAY('TABLA PRINCIPAL'!$B4299)</f>
        <v>24</v>
      </c>
      <c r="Z4299" s="9">
        <f>+MONTH('TABLA PRINCIPAL'!$B4299)</f>
        <v>8</v>
      </c>
      <c r="AA4299" s="9">
        <f>+YEAR('TABLA PRINCIPAL'!$B4299)</f>
        <v>2016</v>
      </c>
      <c r="AB4299" s="22" t="str">
        <f>+IF(Ventas_Oficina[[#This Row],[Total del pedido]]&gt;=100000,"SI","NO")</f>
        <v>NO</v>
      </c>
      <c r="AC4299" s="22" t="str">
        <f>+_xlfn.XLOOKUP(Ventas_Oficina[[#This Row],[Nº de artículo]],AUXILIAR!A4298:A9232,AUXILIAR!D4298:D9232,"Error",0)</f>
        <v>Enviado a tiempo</v>
      </c>
      <c r="AD4299" s="22" t="str">
        <f>+IF(AND(Ventas_Oficina[[#This Row],[Total]]&gt;75000,Ventas_Oficina[[#This Row],[Envio a tiempo]]="Enviado a tiempo"),"Buena Venta","Venta Mala")</f>
        <v>Venta Mala</v>
      </c>
    </row>
    <row r="4300" spans="1:30" x14ac:dyDescent="0.25">
      <c r="A4300" s="26">
        <v>1637019</v>
      </c>
      <c r="B4300" s="10">
        <v>42536</v>
      </c>
      <c r="C4300" s="11" t="s">
        <v>499</v>
      </c>
      <c r="D4300" s="11" t="s">
        <v>71</v>
      </c>
      <c r="E4300" s="11" t="s">
        <v>4</v>
      </c>
      <c r="F4300" s="11" t="s">
        <v>5</v>
      </c>
      <c r="G4300" s="11" t="s">
        <v>1008</v>
      </c>
      <c r="H4300" s="11" t="s">
        <v>17</v>
      </c>
      <c r="I4300" s="11" t="s">
        <v>1015</v>
      </c>
      <c r="J4300" s="11" t="s">
        <v>1041</v>
      </c>
      <c r="K4300" s="11" t="s">
        <v>1261</v>
      </c>
      <c r="L4300" s="11" t="s">
        <v>1267</v>
      </c>
      <c r="M4300" s="11" t="s">
        <v>1272</v>
      </c>
      <c r="N4300" s="10">
        <v>42538</v>
      </c>
      <c r="O4300" s="12">
        <v>245</v>
      </c>
      <c r="P4300" s="12">
        <v>389</v>
      </c>
      <c r="Q4300" s="12">
        <v>144</v>
      </c>
      <c r="R4300" s="11">
        <v>46</v>
      </c>
      <c r="S4300" s="12">
        <v>17894</v>
      </c>
      <c r="T4300" s="13">
        <v>0.04</v>
      </c>
      <c r="U4300" s="12">
        <v>715.76</v>
      </c>
      <c r="V4300" s="12">
        <v>17178.240000000002</v>
      </c>
      <c r="W4300" s="12">
        <v>701</v>
      </c>
      <c r="X4300" s="12">
        <v>2643</v>
      </c>
      <c r="Y4300" s="14">
        <f>+DAY('TABLA PRINCIPAL'!$B4300)</f>
        <v>15</v>
      </c>
      <c r="Z4300" s="14">
        <f>+MONTH('TABLA PRINCIPAL'!$B4300)</f>
        <v>6</v>
      </c>
      <c r="AA4300" s="14">
        <f>+YEAR('TABLA PRINCIPAL'!$B4300)</f>
        <v>2016</v>
      </c>
      <c r="AB4300" s="22" t="str">
        <f>+IF(Ventas_Oficina[[#This Row],[Total del pedido]]&gt;=100000,"SI","NO")</f>
        <v>NO</v>
      </c>
      <c r="AC4300" s="22" t="str">
        <f>+_xlfn.XLOOKUP(Ventas_Oficina[[#This Row],[Nº de artículo]],AUXILIAR!A4298:A9233,AUXILIAR!D4298:D9233,"Error",0)</f>
        <v>Enviado a tiempo</v>
      </c>
      <c r="AD4300" s="22" t="str">
        <f>+IF(AND(Ventas_Oficina[[#This Row],[Total]]&gt;75000,Ventas_Oficina[[#This Row],[Envio a tiempo]]="Enviado a tiempo"),"Buena Venta","Venta Mala")</f>
        <v>Venta Mala</v>
      </c>
    </row>
    <row r="4301" spans="1:30" x14ac:dyDescent="0.25">
      <c r="A4301" s="25">
        <v>1637384</v>
      </c>
      <c r="B4301" s="5">
        <v>42599</v>
      </c>
      <c r="C4301" s="6" t="s">
        <v>457</v>
      </c>
      <c r="D4301" s="6" t="s">
        <v>65</v>
      </c>
      <c r="E4301" s="6" t="s">
        <v>12</v>
      </c>
      <c r="F4301" s="6" t="s">
        <v>13</v>
      </c>
      <c r="G4301" s="6" t="s">
        <v>1007</v>
      </c>
      <c r="H4301" s="6" t="s">
        <v>14</v>
      </c>
      <c r="I4301" s="6" t="s">
        <v>1013</v>
      </c>
      <c r="J4301" s="6" t="s">
        <v>1019</v>
      </c>
      <c r="K4301" s="6" t="s">
        <v>1262</v>
      </c>
      <c r="L4301" s="6" t="s">
        <v>1265</v>
      </c>
      <c r="M4301" s="6" t="s">
        <v>1272</v>
      </c>
      <c r="N4301" s="5">
        <v>42600</v>
      </c>
      <c r="O4301" s="7">
        <v>24</v>
      </c>
      <c r="P4301" s="7">
        <v>126</v>
      </c>
      <c r="Q4301" s="7">
        <v>102</v>
      </c>
      <c r="R4301" s="6">
        <v>22</v>
      </c>
      <c r="S4301" s="7">
        <v>2772</v>
      </c>
      <c r="T4301" s="8">
        <v>7.0000000000000007E-2</v>
      </c>
      <c r="U4301" s="7">
        <v>194.04000000000002</v>
      </c>
      <c r="V4301" s="7">
        <v>2577.96</v>
      </c>
      <c r="W4301" s="7">
        <v>70</v>
      </c>
      <c r="X4301" s="7">
        <v>3334</v>
      </c>
      <c r="Y4301" s="9">
        <f>+DAY('TABLA PRINCIPAL'!$B4301)</f>
        <v>17</v>
      </c>
      <c r="Z4301" s="9">
        <f>+MONTH('TABLA PRINCIPAL'!$B4301)</f>
        <v>8</v>
      </c>
      <c r="AA4301" s="9">
        <f>+YEAR('TABLA PRINCIPAL'!$B4301)</f>
        <v>2016</v>
      </c>
      <c r="AB4301" s="22" t="str">
        <f>+IF(Ventas_Oficina[[#This Row],[Total del pedido]]&gt;=100000,"SI","NO")</f>
        <v>NO</v>
      </c>
      <c r="AC4301" s="22" t="str">
        <f>+_xlfn.XLOOKUP(Ventas_Oficina[[#This Row],[Nº de artículo]],AUXILIAR!A4299:A9234,AUXILIAR!D4299:D9234,"Error",0)</f>
        <v>No enviado a tiempo</v>
      </c>
      <c r="AD4301" s="22" t="str">
        <f>+IF(AND(Ventas_Oficina[[#This Row],[Total]]&gt;75000,Ventas_Oficina[[#This Row],[Envio a tiempo]]="Enviado a tiempo"),"Buena Venta","Venta Mala")</f>
        <v>Venta Mala</v>
      </c>
    </row>
    <row r="4302" spans="1:30" x14ac:dyDescent="0.25">
      <c r="A4302" s="26">
        <v>1637749</v>
      </c>
      <c r="B4302" s="10">
        <v>42579</v>
      </c>
      <c r="C4302" s="11" t="s">
        <v>242</v>
      </c>
      <c r="D4302" s="11" t="s">
        <v>81</v>
      </c>
      <c r="E4302" s="11" t="s">
        <v>4</v>
      </c>
      <c r="F4302" s="11" t="s">
        <v>5</v>
      </c>
      <c r="G4302" s="11" t="s">
        <v>1010</v>
      </c>
      <c r="H4302" s="11" t="s">
        <v>34</v>
      </c>
      <c r="I4302" s="11" t="s">
        <v>1013</v>
      </c>
      <c r="J4302" s="11" t="s">
        <v>1053</v>
      </c>
      <c r="K4302" s="11" t="s">
        <v>1261</v>
      </c>
      <c r="L4302" s="11" t="s">
        <v>1266</v>
      </c>
      <c r="M4302" s="11" t="s">
        <v>1273</v>
      </c>
      <c r="N4302" s="10">
        <v>42581</v>
      </c>
      <c r="O4302" s="12">
        <v>37799</v>
      </c>
      <c r="P4302" s="12">
        <v>59999</v>
      </c>
      <c r="Q4302" s="12">
        <v>22200</v>
      </c>
      <c r="R4302" s="11">
        <v>11</v>
      </c>
      <c r="S4302" s="12">
        <v>659989</v>
      </c>
      <c r="T4302" s="13">
        <v>0.08</v>
      </c>
      <c r="U4302" s="12">
        <v>52799.12</v>
      </c>
      <c r="V4302" s="12">
        <v>607189.88</v>
      </c>
      <c r="W4302" s="12">
        <v>2449</v>
      </c>
      <c r="X4302" s="12">
        <v>962433</v>
      </c>
      <c r="Y4302" s="14">
        <f>+DAY('TABLA PRINCIPAL'!$B4302)</f>
        <v>28</v>
      </c>
      <c r="Z4302" s="14">
        <f>+MONTH('TABLA PRINCIPAL'!$B4302)</f>
        <v>7</v>
      </c>
      <c r="AA4302" s="14">
        <f>+YEAR('TABLA PRINCIPAL'!$B4302)</f>
        <v>2016</v>
      </c>
      <c r="AB4302" s="22" t="str">
        <f>+IF(Ventas_Oficina[[#This Row],[Total del pedido]]&gt;=100000,"SI","NO")</f>
        <v>SI</v>
      </c>
      <c r="AC4302" s="22" t="str">
        <f>+_xlfn.XLOOKUP(Ventas_Oficina[[#This Row],[Nº de artículo]],AUXILIAR!A4300:A9235,AUXILIAR!D4300:D9235,"Error",0)</f>
        <v>Enviado a tiempo</v>
      </c>
      <c r="AD4302" s="22" t="str">
        <f>+IF(AND(Ventas_Oficina[[#This Row],[Total]]&gt;75000,Ventas_Oficina[[#This Row],[Envio a tiempo]]="Enviado a tiempo"),"Buena Venta","Venta Mala")</f>
        <v>Buena Venta</v>
      </c>
    </row>
    <row r="4303" spans="1:30" x14ac:dyDescent="0.25">
      <c r="A4303" s="25">
        <v>1637749</v>
      </c>
      <c r="B4303" s="5">
        <v>42079</v>
      </c>
      <c r="C4303" s="6" t="s">
        <v>318</v>
      </c>
      <c r="D4303" s="6" t="s">
        <v>29</v>
      </c>
      <c r="E4303" s="6" t="s">
        <v>12</v>
      </c>
      <c r="F4303" s="6" t="s">
        <v>13</v>
      </c>
      <c r="G4303" s="6" t="s">
        <v>1010</v>
      </c>
      <c r="H4303" s="6" t="s">
        <v>14</v>
      </c>
      <c r="I4303" s="6" t="s">
        <v>1015</v>
      </c>
      <c r="J4303" s="6" t="s">
        <v>1053</v>
      </c>
      <c r="K4303" s="6" t="s">
        <v>1262</v>
      </c>
      <c r="L4303" s="6" t="s">
        <v>1265</v>
      </c>
      <c r="M4303" s="6" t="s">
        <v>1272</v>
      </c>
      <c r="N4303" s="5">
        <v>42079</v>
      </c>
      <c r="O4303" s="7">
        <v>37799</v>
      </c>
      <c r="P4303" s="7">
        <v>59999</v>
      </c>
      <c r="Q4303" s="7">
        <v>22200</v>
      </c>
      <c r="R4303" s="6">
        <v>14</v>
      </c>
      <c r="S4303" s="7">
        <v>839986</v>
      </c>
      <c r="T4303" s="8">
        <v>0.03</v>
      </c>
      <c r="U4303" s="7">
        <v>25199.579999999998</v>
      </c>
      <c r="V4303" s="7">
        <v>814786.42</v>
      </c>
      <c r="W4303" s="7">
        <v>2449</v>
      </c>
      <c r="X4303" s="7">
        <v>962433</v>
      </c>
      <c r="Y4303" s="9">
        <f>+DAY('TABLA PRINCIPAL'!$B4303)</f>
        <v>16</v>
      </c>
      <c r="Z4303" s="9">
        <f>+MONTH('TABLA PRINCIPAL'!$B4303)</f>
        <v>3</v>
      </c>
      <c r="AA4303" s="9">
        <f>+YEAR('TABLA PRINCIPAL'!$B4303)</f>
        <v>2015</v>
      </c>
      <c r="AB4303" s="22" t="str">
        <f>+IF(Ventas_Oficina[[#This Row],[Total del pedido]]&gt;=100000,"SI","NO")</f>
        <v>SI</v>
      </c>
      <c r="AC4303" s="22" t="str">
        <f>+_xlfn.XLOOKUP(Ventas_Oficina[[#This Row],[Nº de artículo]],AUXILIAR!A4301:A9236,AUXILIAR!D4301:D9236,"Error",0)</f>
        <v>Enviado a tiempo</v>
      </c>
      <c r="AD4303" s="22" t="str">
        <f>+IF(AND(Ventas_Oficina[[#This Row],[Total]]&gt;75000,Ventas_Oficina[[#This Row],[Envio a tiempo]]="Enviado a tiempo"),"Buena Venta","Venta Mala")</f>
        <v>Buena Venta</v>
      </c>
    </row>
    <row r="4304" spans="1:30" x14ac:dyDescent="0.25">
      <c r="A4304" s="26">
        <v>1637749</v>
      </c>
      <c r="B4304" s="10">
        <v>42441</v>
      </c>
      <c r="C4304" s="11" t="s">
        <v>511</v>
      </c>
      <c r="D4304" s="11" t="s">
        <v>152</v>
      </c>
      <c r="E4304" s="11" t="s">
        <v>4</v>
      </c>
      <c r="F4304" s="11" t="s">
        <v>5</v>
      </c>
      <c r="G4304" s="11" t="s">
        <v>1007</v>
      </c>
      <c r="H4304" s="11" t="s">
        <v>39</v>
      </c>
      <c r="I4304" s="11" t="s">
        <v>1015</v>
      </c>
      <c r="J4304" s="11" t="s">
        <v>1053</v>
      </c>
      <c r="K4304" s="11" t="s">
        <v>1261</v>
      </c>
      <c r="L4304" s="11" t="s">
        <v>1265</v>
      </c>
      <c r="M4304" s="11" t="s">
        <v>1272</v>
      </c>
      <c r="N4304" s="10">
        <v>42446</v>
      </c>
      <c r="O4304" s="12">
        <v>37799</v>
      </c>
      <c r="P4304" s="12">
        <v>59999</v>
      </c>
      <c r="Q4304" s="12">
        <v>22200</v>
      </c>
      <c r="R4304" s="11">
        <v>38</v>
      </c>
      <c r="S4304" s="12">
        <v>2279962</v>
      </c>
      <c r="T4304" s="13">
        <v>0.03</v>
      </c>
      <c r="U4304" s="12">
        <v>68398.86</v>
      </c>
      <c r="V4304" s="12">
        <v>2211563.14</v>
      </c>
      <c r="W4304" s="12">
        <v>2449</v>
      </c>
      <c r="X4304" s="12">
        <v>962433</v>
      </c>
      <c r="Y4304" s="14">
        <f>+DAY('TABLA PRINCIPAL'!$B4304)</f>
        <v>12</v>
      </c>
      <c r="Z4304" s="14">
        <f>+MONTH('TABLA PRINCIPAL'!$B4304)</f>
        <v>3</v>
      </c>
      <c r="AA4304" s="14">
        <f>+YEAR('TABLA PRINCIPAL'!$B4304)</f>
        <v>2016</v>
      </c>
      <c r="AB4304" s="22" t="str">
        <f>+IF(Ventas_Oficina[[#This Row],[Total del pedido]]&gt;=100000,"SI","NO")</f>
        <v>SI</v>
      </c>
      <c r="AC4304" s="22" t="str">
        <f>+_xlfn.XLOOKUP(Ventas_Oficina[[#This Row],[Nº de artículo]],AUXILIAR!A4302:A9237,AUXILIAR!D4302:D9237,"Error",0)</f>
        <v>No enviado a tiempo</v>
      </c>
      <c r="AD4304" s="22" t="str">
        <f>+IF(AND(Ventas_Oficina[[#This Row],[Total]]&gt;75000,Ventas_Oficina[[#This Row],[Envio a tiempo]]="Enviado a tiempo"),"Buena Venta","Venta Mala")</f>
        <v>Venta Mala</v>
      </c>
    </row>
    <row r="4305" spans="1:30" x14ac:dyDescent="0.25">
      <c r="A4305" s="25">
        <v>1637749</v>
      </c>
      <c r="B4305" s="5">
        <v>42487</v>
      </c>
      <c r="C4305" s="6" t="s">
        <v>941</v>
      </c>
      <c r="D4305" s="6" t="s">
        <v>942</v>
      </c>
      <c r="E4305" s="6" t="s">
        <v>4</v>
      </c>
      <c r="F4305" s="6" t="s">
        <v>5</v>
      </c>
      <c r="G4305" s="6" t="s">
        <v>1007</v>
      </c>
      <c r="H4305" s="6" t="s">
        <v>6</v>
      </c>
      <c r="I4305" s="6" t="s">
        <v>1016</v>
      </c>
      <c r="J4305" s="6" t="s">
        <v>1053</v>
      </c>
      <c r="K4305" s="6" t="s">
        <v>1261</v>
      </c>
      <c r="L4305" s="6" t="s">
        <v>1265</v>
      </c>
      <c r="M4305" s="6" t="s">
        <v>1272</v>
      </c>
      <c r="N4305" s="5">
        <v>42489</v>
      </c>
      <c r="O4305" s="7">
        <v>37799</v>
      </c>
      <c r="P4305" s="7">
        <v>59999</v>
      </c>
      <c r="Q4305" s="7">
        <v>22200</v>
      </c>
      <c r="R4305" s="6">
        <v>47</v>
      </c>
      <c r="S4305" s="7">
        <v>2819953</v>
      </c>
      <c r="T4305" s="8">
        <v>0</v>
      </c>
      <c r="U4305" s="7">
        <v>0</v>
      </c>
      <c r="V4305" s="7">
        <v>2819953</v>
      </c>
      <c r="W4305" s="7">
        <v>2449</v>
      </c>
      <c r="X4305" s="7">
        <v>962433</v>
      </c>
      <c r="Y4305" s="9">
        <f>+DAY('TABLA PRINCIPAL'!$B4305)</f>
        <v>27</v>
      </c>
      <c r="Z4305" s="9">
        <f>+MONTH('TABLA PRINCIPAL'!$B4305)</f>
        <v>4</v>
      </c>
      <c r="AA4305" s="9">
        <f>+YEAR('TABLA PRINCIPAL'!$B4305)</f>
        <v>2016</v>
      </c>
      <c r="AB4305" s="22" t="str">
        <f>+IF(Ventas_Oficina[[#This Row],[Total del pedido]]&gt;=100000,"SI","NO")</f>
        <v>SI</v>
      </c>
      <c r="AC4305" s="22" t="str">
        <f>+_xlfn.XLOOKUP(Ventas_Oficina[[#This Row],[Nº de artículo]],AUXILIAR!A4303:A9238,AUXILIAR!D4303:D9238,"Error",0)</f>
        <v>Enviado a tiempo</v>
      </c>
      <c r="AD4305" s="22" t="str">
        <f>+IF(AND(Ventas_Oficina[[#This Row],[Total]]&gt;75000,Ventas_Oficina[[#This Row],[Envio a tiempo]]="Enviado a tiempo"),"Buena Venta","Venta Mala")</f>
        <v>Buena Venta</v>
      </c>
    </row>
    <row r="4306" spans="1:30" x14ac:dyDescent="0.25">
      <c r="A4306" s="26">
        <v>1637749</v>
      </c>
      <c r="B4306" s="10">
        <v>42597</v>
      </c>
      <c r="C4306" s="11" t="s">
        <v>259</v>
      </c>
      <c r="D4306" s="11" t="s">
        <v>260</v>
      </c>
      <c r="E4306" s="11" t="s">
        <v>4</v>
      </c>
      <c r="F4306" s="11" t="s">
        <v>5</v>
      </c>
      <c r="G4306" s="11" t="s">
        <v>1009</v>
      </c>
      <c r="H4306" s="11" t="s">
        <v>121</v>
      </c>
      <c r="I4306" s="11" t="s">
        <v>1016</v>
      </c>
      <c r="J4306" s="11" t="s">
        <v>1053</v>
      </c>
      <c r="K4306" s="11" t="s">
        <v>1261</v>
      </c>
      <c r="L4306" s="11" t="s">
        <v>1267</v>
      </c>
      <c r="M4306" s="11" t="s">
        <v>1272</v>
      </c>
      <c r="N4306" s="10">
        <v>42602</v>
      </c>
      <c r="O4306" s="12">
        <v>37799</v>
      </c>
      <c r="P4306" s="12">
        <v>59999</v>
      </c>
      <c r="Q4306" s="12">
        <v>22200</v>
      </c>
      <c r="R4306" s="11">
        <v>33</v>
      </c>
      <c r="S4306" s="12">
        <v>1979967</v>
      </c>
      <c r="T4306" s="13">
        <v>0</v>
      </c>
      <c r="U4306" s="12">
        <v>0</v>
      </c>
      <c r="V4306" s="12">
        <v>1979967</v>
      </c>
      <c r="W4306" s="12">
        <v>2449</v>
      </c>
      <c r="X4306" s="12">
        <v>962433</v>
      </c>
      <c r="Y4306" s="14">
        <f>+DAY('TABLA PRINCIPAL'!$B4306)</f>
        <v>15</v>
      </c>
      <c r="Z4306" s="14">
        <f>+MONTH('TABLA PRINCIPAL'!$B4306)</f>
        <v>8</v>
      </c>
      <c r="AA4306" s="14">
        <f>+YEAR('TABLA PRINCIPAL'!$B4306)</f>
        <v>2016</v>
      </c>
      <c r="AB4306" s="22" t="str">
        <f>+IF(Ventas_Oficina[[#This Row],[Total del pedido]]&gt;=100000,"SI","NO")</f>
        <v>SI</v>
      </c>
      <c r="AC4306" s="22" t="str">
        <f>+_xlfn.XLOOKUP(Ventas_Oficina[[#This Row],[Nº de artículo]],AUXILIAR!A4304:A9239,AUXILIAR!D4304:D9239,"Error",0)</f>
        <v>Enviado a tiempo</v>
      </c>
      <c r="AD4306" s="22" t="str">
        <f>+IF(AND(Ventas_Oficina[[#This Row],[Total]]&gt;75000,Ventas_Oficina[[#This Row],[Envio a tiempo]]="Enviado a tiempo"),"Buena Venta","Venta Mala")</f>
        <v>Buena Venta</v>
      </c>
    </row>
    <row r="4307" spans="1:30" x14ac:dyDescent="0.25">
      <c r="A4307" s="25">
        <v>1637749</v>
      </c>
      <c r="B4307" s="5">
        <v>42593</v>
      </c>
      <c r="C4307" s="6" t="s">
        <v>682</v>
      </c>
      <c r="D4307" s="6" t="s">
        <v>400</v>
      </c>
      <c r="E4307" s="6" t="s">
        <v>4</v>
      </c>
      <c r="F4307" s="6" t="s">
        <v>5</v>
      </c>
      <c r="G4307" s="6" t="s">
        <v>1009</v>
      </c>
      <c r="H4307" s="6" t="s">
        <v>53</v>
      </c>
      <c r="I4307" s="6" t="s">
        <v>1016</v>
      </c>
      <c r="J4307" s="6" t="s">
        <v>1053</v>
      </c>
      <c r="K4307" s="6" t="s">
        <v>1262</v>
      </c>
      <c r="L4307" s="6" t="s">
        <v>1265</v>
      </c>
      <c r="M4307" s="6" t="s">
        <v>1272</v>
      </c>
      <c r="N4307" s="5">
        <v>42595</v>
      </c>
      <c r="O4307" s="7">
        <v>37799</v>
      </c>
      <c r="P4307" s="7">
        <v>59999</v>
      </c>
      <c r="Q4307" s="7">
        <v>22200</v>
      </c>
      <c r="R4307" s="6">
        <v>40</v>
      </c>
      <c r="S4307" s="7">
        <v>2399960</v>
      </c>
      <c r="T4307" s="8">
        <v>0.03</v>
      </c>
      <c r="U4307" s="7">
        <v>71998.8</v>
      </c>
      <c r="V4307" s="7">
        <v>2327961.2000000002</v>
      </c>
      <c r="W4307" s="7">
        <v>2449</v>
      </c>
      <c r="X4307" s="7">
        <v>962433</v>
      </c>
      <c r="Y4307" s="9">
        <f>+DAY('TABLA PRINCIPAL'!$B4307)</f>
        <v>11</v>
      </c>
      <c r="Z4307" s="9">
        <f>+MONTH('TABLA PRINCIPAL'!$B4307)</f>
        <v>8</v>
      </c>
      <c r="AA4307" s="9">
        <f>+YEAR('TABLA PRINCIPAL'!$B4307)</f>
        <v>2016</v>
      </c>
      <c r="AB4307" s="22" t="str">
        <f>+IF(Ventas_Oficina[[#This Row],[Total del pedido]]&gt;=100000,"SI","NO")</f>
        <v>SI</v>
      </c>
      <c r="AC4307" s="22" t="str">
        <f>+_xlfn.XLOOKUP(Ventas_Oficina[[#This Row],[Nº de artículo]],AUXILIAR!A4305:A9240,AUXILIAR!D4305:D9240,"Error",0)</f>
        <v>Enviado a tiempo</v>
      </c>
      <c r="AD4307" s="22" t="str">
        <f>+IF(AND(Ventas_Oficina[[#This Row],[Total]]&gt;75000,Ventas_Oficina[[#This Row],[Envio a tiempo]]="Enviado a tiempo"),"Buena Venta","Venta Mala")</f>
        <v>Buena Venta</v>
      </c>
    </row>
    <row r="4308" spans="1:30" x14ac:dyDescent="0.25">
      <c r="A4308" s="26">
        <v>1637749</v>
      </c>
      <c r="B4308" s="10">
        <v>42606</v>
      </c>
      <c r="C4308" s="11" t="s">
        <v>806</v>
      </c>
      <c r="D4308" s="11" t="s">
        <v>807</v>
      </c>
      <c r="E4308" s="11" t="s">
        <v>4</v>
      </c>
      <c r="F4308" s="11" t="s">
        <v>5</v>
      </c>
      <c r="G4308" s="11" t="s">
        <v>1008</v>
      </c>
      <c r="H4308" s="11" t="s">
        <v>39</v>
      </c>
      <c r="I4308" s="11" t="s">
        <v>1012</v>
      </c>
      <c r="J4308" s="11" t="s">
        <v>1053</v>
      </c>
      <c r="K4308" s="11" t="s">
        <v>1261</v>
      </c>
      <c r="L4308" s="11" t="s">
        <v>1265</v>
      </c>
      <c r="M4308" s="11" t="s">
        <v>1272</v>
      </c>
      <c r="N4308" s="10">
        <v>42606</v>
      </c>
      <c r="O4308" s="12">
        <v>37799</v>
      </c>
      <c r="P4308" s="12">
        <v>59999</v>
      </c>
      <c r="Q4308" s="12">
        <v>22200</v>
      </c>
      <c r="R4308" s="11">
        <v>39</v>
      </c>
      <c r="S4308" s="12">
        <v>2339961</v>
      </c>
      <c r="T4308" s="13">
        <v>0.08</v>
      </c>
      <c r="U4308" s="12">
        <v>187196.88</v>
      </c>
      <c r="V4308" s="12">
        <v>2152764.12</v>
      </c>
      <c r="W4308" s="12">
        <v>2449</v>
      </c>
      <c r="X4308" s="12">
        <v>962433</v>
      </c>
      <c r="Y4308" s="14">
        <f>+DAY('TABLA PRINCIPAL'!$B4308)</f>
        <v>24</v>
      </c>
      <c r="Z4308" s="14">
        <f>+MONTH('TABLA PRINCIPAL'!$B4308)</f>
        <v>8</v>
      </c>
      <c r="AA4308" s="14">
        <f>+YEAR('TABLA PRINCIPAL'!$B4308)</f>
        <v>2016</v>
      </c>
      <c r="AB4308" s="22" t="str">
        <f>+IF(Ventas_Oficina[[#This Row],[Total del pedido]]&gt;=100000,"SI","NO")</f>
        <v>SI</v>
      </c>
      <c r="AC4308" s="22" t="str">
        <f>+_xlfn.XLOOKUP(Ventas_Oficina[[#This Row],[Nº de artículo]],AUXILIAR!A4306:A9241,AUXILIAR!D4306:D9241,"Error",0)</f>
        <v>Enviado a tiempo</v>
      </c>
      <c r="AD4308" s="22" t="str">
        <f>+IF(AND(Ventas_Oficina[[#This Row],[Total]]&gt;75000,Ventas_Oficina[[#This Row],[Envio a tiempo]]="Enviado a tiempo"),"Buena Venta","Venta Mala")</f>
        <v>Buena Venta</v>
      </c>
    </row>
    <row r="4309" spans="1:30" x14ac:dyDescent="0.25">
      <c r="A4309" s="25">
        <v>1637749</v>
      </c>
      <c r="B4309" s="5">
        <v>42606</v>
      </c>
      <c r="C4309" s="6" t="s">
        <v>234</v>
      </c>
      <c r="D4309" s="6" t="s">
        <v>57</v>
      </c>
      <c r="E4309" s="6" t="s">
        <v>4</v>
      </c>
      <c r="F4309" s="6" t="s">
        <v>5</v>
      </c>
      <c r="G4309" s="6" t="s">
        <v>1007</v>
      </c>
      <c r="H4309" s="6" t="s">
        <v>58</v>
      </c>
      <c r="I4309" s="6" t="s">
        <v>1012</v>
      </c>
      <c r="J4309" s="6" t="s">
        <v>1053</v>
      </c>
      <c r="K4309" s="6" t="s">
        <v>1262</v>
      </c>
      <c r="L4309" s="6" t="s">
        <v>1265</v>
      </c>
      <c r="M4309" s="6" t="s">
        <v>1272</v>
      </c>
      <c r="N4309" s="5">
        <v>42615</v>
      </c>
      <c r="O4309" s="7">
        <v>37799</v>
      </c>
      <c r="P4309" s="7">
        <v>59999</v>
      </c>
      <c r="Q4309" s="7">
        <v>22200</v>
      </c>
      <c r="R4309" s="6">
        <v>15</v>
      </c>
      <c r="S4309" s="7">
        <v>899985</v>
      </c>
      <c r="T4309" s="8">
        <v>0.08</v>
      </c>
      <c r="U4309" s="7">
        <v>71998.8</v>
      </c>
      <c r="V4309" s="7">
        <v>827986.2</v>
      </c>
      <c r="W4309" s="7">
        <v>2449</v>
      </c>
      <c r="X4309" s="7">
        <v>962433</v>
      </c>
      <c r="Y4309" s="9">
        <f>+DAY('TABLA PRINCIPAL'!$B4309)</f>
        <v>24</v>
      </c>
      <c r="Z4309" s="9">
        <f>+MONTH('TABLA PRINCIPAL'!$B4309)</f>
        <v>8</v>
      </c>
      <c r="AA4309" s="9">
        <f>+YEAR('TABLA PRINCIPAL'!$B4309)</f>
        <v>2016</v>
      </c>
      <c r="AB4309" s="22" t="str">
        <f>+IF(Ventas_Oficina[[#This Row],[Total del pedido]]&gt;=100000,"SI","NO")</f>
        <v>SI</v>
      </c>
      <c r="AC4309" s="22" t="str">
        <f>+_xlfn.XLOOKUP(Ventas_Oficina[[#This Row],[Nº de artículo]],AUXILIAR!A4307:A9242,AUXILIAR!D4307:D9242,"Error",0)</f>
        <v>No enviado a tiempo</v>
      </c>
      <c r="AD4309" s="22" t="str">
        <f>+IF(AND(Ventas_Oficina[[#This Row],[Total]]&gt;75000,Ventas_Oficina[[#This Row],[Envio a tiempo]]="Enviado a tiempo"),"Buena Venta","Venta Mala")</f>
        <v>Venta Mala</v>
      </c>
    </row>
    <row r="4310" spans="1:30" x14ac:dyDescent="0.25">
      <c r="A4310" s="26">
        <v>1637749</v>
      </c>
      <c r="B4310" s="10">
        <v>42478</v>
      </c>
      <c r="C4310" s="11" t="s">
        <v>898</v>
      </c>
      <c r="D4310" s="11" t="s">
        <v>211</v>
      </c>
      <c r="E4310" s="11" t="s">
        <v>4</v>
      </c>
      <c r="F4310" s="11" t="s">
        <v>5</v>
      </c>
      <c r="G4310" s="11" t="s">
        <v>1010</v>
      </c>
      <c r="H4310" s="11" t="s">
        <v>34</v>
      </c>
      <c r="I4310" s="11" t="s">
        <v>1016</v>
      </c>
      <c r="J4310" s="11" t="s">
        <v>1018</v>
      </c>
      <c r="K4310" s="11" t="s">
        <v>1261</v>
      </c>
      <c r="L4310" s="11" t="s">
        <v>1267</v>
      </c>
      <c r="M4310" s="11" t="s">
        <v>1272</v>
      </c>
      <c r="N4310" s="10">
        <v>42479</v>
      </c>
      <c r="O4310" s="12">
        <v>15650</v>
      </c>
      <c r="P4310" s="12">
        <v>30097</v>
      </c>
      <c r="Q4310" s="12">
        <v>14447</v>
      </c>
      <c r="R4310" s="11">
        <v>16</v>
      </c>
      <c r="S4310" s="12">
        <v>481552</v>
      </c>
      <c r="T4310" s="13">
        <v>0.01</v>
      </c>
      <c r="U4310" s="12">
        <v>4815.5200000000004</v>
      </c>
      <c r="V4310" s="12">
        <v>476736.48</v>
      </c>
      <c r="W4310" s="12">
        <v>718</v>
      </c>
      <c r="X4310" s="12">
        <v>101270</v>
      </c>
      <c r="Y4310" s="14">
        <f>+DAY('TABLA PRINCIPAL'!$B4310)</f>
        <v>18</v>
      </c>
      <c r="Z4310" s="14">
        <f>+MONTH('TABLA PRINCIPAL'!$B4310)</f>
        <v>4</v>
      </c>
      <c r="AA4310" s="14">
        <f>+YEAR('TABLA PRINCIPAL'!$B4310)</f>
        <v>2016</v>
      </c>
      <c r="AB4310" s="22" t="str">
        <f>+IF(Ventas_Oficina[[#This Row],[Total del pedido]]&gt;=100000,"SI","NO")</f>
        <v>SI</v>
      </c>
      <c r="AC4310" s="22" t="str">
        <f>+_xlfn.XLOOKUP(Ventas_Oficina[[#This Row],[Nº de artículo]],AUXILIAR!A4308:A9243,AUXILIAR!D4308:D9243,"Error",0)</f>
        <v>Enviado a tiempo</v>
      </c>
      <c r="AD4310" s="22" t="str">
        <f>+IF(AND(Ventas_Oficina[[#This Row],[Total]]&gt;75000,Ventas_Oficina[[#This Row],[Envio a tiempo]]="Enviado a tiempo"),"Buena Venta","Venta Mala")</f>
        <v>Buena Venta</v>
      </c>
    </row>
    <row r="4311" spans="1:30" x14ac:dyDescent="0.25">
      <c r="A4311" s="25">
        <v>1637749</v>
      </c>
      <c r="B4311" s="5">
        <v>42512</v>
      </c>
      <c r="C4311" s="6" t="s">
        <v>127</v>
      </c>
      <c r="D4311" s="6" t="s">
        <v>62</v>
      </c>
      <c r="E4311" s="6" t="s">
        <v>4</v>
      </c>
      <c r="F4311" s="6" t="s">
        <v>5</v>
      </c>
      <c r="G4311" s="6" t="s">
        <v>1007</v>
      </c>
      <c r="H4311" s="6" t="s">
        <v>27</v>
      </c>
      <c r="I4311" s="6" t="s">
        <v>1012</v>
      </c>
      <c r="J4311" s="6" t="s">
        <v>1032</v>
      </c>
      <c r="K4311" s="6" t="s">
        <v>1261</v>
      </c>
      <c r="L4311" s="6" t="s">
        <v>1265</v>
      </c>
      <c r="M4311" s="6" t="s">
        <v>1272</v>
      </c>
      <c r="N4311" s="5">
        <v>42513</v>
      </c>
      <c r="O4311" s="7">
        <v>159</v>
      </c>
      <c r="P4311" s="7">
        <v>261</v>
      </c>
      <c r="Q4311" s="7">
        <v>102</v>
      </c>
      <c r="R4311" s="6">
        <v>6</v>
      </c>
      <c r="S4311" s="7">
        <v>1566</v>
      </c>
      <c r="T4311" s="8">
        <v>0.03</v>
      </c>
      <c r="U4311" s="7">
        <v>46.98</v>
      </c>
      <c r="V4311" s="7">
        <v>1519.02</v>
      </c>
      <c r="W4311" s="7">
        <v>50</v>
      </c>
      <c r="X4311" s="7">
        <v>3106</v>
      </c>
      <c r="Y4311" s="9">
        <f>+DAY('TABLA PRINCIPAL'!$B4311)</f>
        <v>22</v>
      </c>
      <c r="Z4311" s="9">
        <f>+MONTH('TABLA PRINCIPAL'!$B4311)</f>
        <v>5</v>
      </c>
      <c r="AA4311" s="9">
        <f>+YEAR('TABLA PRINCIPAL'!$B4311)</f>
        <v>2016</v>
      </c>
      <c r="AB4311" s="22" t="str">
        <f>+IF(Ventas_Oficina[[#This Row],[Total del pedido]]&gt;=100000,"SI","NO")</f>
        <v>NO</v>
      </c>
      <c r="AC4311" s="22" t="str">
        <f>+_xlfn.XLOOKUP(Ventas_Oficina[[#This Row],[Nº de artículo]],AUXILIAR!A4309:A9244,AUXILIAR!D4309:D9244,"Error",0)</f>
        <v>No enviado a tiempo</v>
      </c>
      <c r="AD4311" s="22" t="str">
        <f>+IF(AND(Ventas_Oficina[[#This Row],[Total]]&gt;75000,Ventas_Oficina[[#This Row],[Envio a tiempo]]="Enviado a tiempo"),"Buena Venta","Venta Mala")</f>
        <v>Venta Mala</v>
      </c>
    </row>
    <row r="4312" spans="1:30" x14ac:dyDescent="0.25">
      <c r="A4312" s="26">
        <v>1638115</v>
      </c>
      <c r="B4312" s="10">
        <v>42606</v>
      </c>
      <c r="C4312" s="11" t="s">
        <v>234</v>
      </c>
      <c r="D4312" s="11" t="s">
        <v>57</v>
      </c>
      <c r="E4312" s="11" t="s">
        <v>4</v>
      </c>
      <c r="F4312" s="11" t="s">
        <v>5</v>
      </c>
      <c r="G4312" s="11" t="s">
        <v>1010</v>
      </c>
      <c r="H4312" s="11" t="s">
        <v>58</v>
      </c>
      <c r="I4312" s="11" t="s">
        <v>1014</v>
      </c>
      <c r="J4312" s="11" t="s">
        <v>1081</v>
      </c>
      <c r="K4312" s="11" t="s">
        <v>1261</v>
      </c>
      <c r="L4312" s="11" t="s">
        <v>1267</v>
      </c>
      <c r="M4312" s="11" t="s">
        <v>1272</v>
      </c>
      <c r="N4312" s="10">
        <v>42615</v>
      </c>
      <c r="O4312" s="12">
        <v>252</v>
      </c>
      <c r="P4312" s="12">
        <v>400</v>
      </c>
      <c r="Q4312" s="12">
        <v>148</v>
      </c>
      <c r="R4312" s="11">
        <v>11</v>
      </c>
      <c r="S4312" s="12">
        <v>4400</v>
      </c>
      <c r="T4312" s="13">
        <v>7.0000000000000007E-2</v>
      </c>
      <c r="U4312" s="12">
        <v>308.00000000000006</v>
      </c>
      <c r="V4312" s="12">
        <v>4092</v>
      </c>
      <c r="W4312" s="12">
        <v>130</v>
      </c>
      <c r="X4312" s="12">
        <v>9633</v>
      </c>
      <c r="Y4312" s="14">
        <f>+DAY('TABLA PRINCIPAL'!$B4312)</f>
        <v>24</v>
      </c>
      <c r="Z4312" s="14">
        <f>+MONTH('TABLA PRINCIPAL'!$B4312)</f>
        <v>8</v>
      </c>
      <c r="AA4312" s="14">
        <f>+YEAR('TABLA PRINCIPAL'!$B4312)</f>
        <v>2016</v>
      </c>
      <c r="AB4312" s="22" t="str">
        <f>+IF(Ventas_Oficina[[#This Row],[Total del pedido]]&gt;=100000,"SI","NO")</f>
        <v>NO</v>
      </c>
      <c r="AC4312" s="22" t="str">
        <f>+_xlfn.XLOOKUP(Ventas_Oficina[[#This Row],[Nº de artículo]],AUXILIAR!A4310:A9245,AUXILIAR!D4310:D9245,"Error",0)</f>
        <v>Enviado a tiempo</v>
      </c>
      <c r="AD4312" s="22" t="str">
        <f>+IF(AND(Ventas_Oficina[[#This Row],[Total]]&gt;75000,Ventas_Oficina[[#This Row],[Envio a tiempo]]="Enviado a tiempo"),"Buena Venta","Venta Mala")</f>
        <v>Venta Mala</v>
      </c>
    </row>
    <row r="4313" spans="1:30" x14ac:dyDescent="0.25">
      <c r="A4313" s="25">
        <v>1638115</v>
      </c>
      <c r="B4313" s="5">
        <v>42511</v>
      </c>
      <c r="C4313" s="6" t="s">
        <v>126</v>
      </c>
      <c r="D4313" s="6" t="s">
        <v>19</v>
      </c>
      <c r="E4313" s="6" t="s">
        <v>4</v>
      </c>
      <c r="F4313" s="6" t="s">
        <v>5</v>
      </c>
      <c r="G4313" s="6" t="s">
        <v>1008</v>
      </c>
      <c r="H4313" s="6" t="s">
        <v>6</v>
      </c>
      <c r="I4313" s="6" t="s">
        <v>1012</v>
      </c>
      <c r="J4313" s="6" t="s">
        <v>1032</v>
      </c>
      <c r="K4313" s="6" t="s">
        <v>1261</v>
      </c>
      <c r="L4313" s="6" t="s">
        <v>1265</v>
      </c>
      <c r="M4313" s="6" t="s">
        <v>1272</v>
      </c>
      <c r="N4313" s="5">
        <v>42512</v>
      </c>
      <c r="O4313" s="7">
        <v>159</v>
      </c>
      <c r="P4313" s="7">
        <v>261</v>
      </c>
      <c r="Q4313" s="7">
        <v>102</v>
      </c>
      <c r="R4313" s="6">
        <v>8</v>
      </c>
      <c r="S4313" s="7">
        <v>2088</v>
      </c>
      <c r="T4313" s="8">
        <v>0.02</v>
      </c>
      <c r="U4313" s="7">
        <v>41.76</v>
      </c>
      <c r="V4313" s="7">
        <v>2046.24</v>
      </c>
      <c r="W4313" s="7">
        <v>50</v>
      </c>
      <c r="X4313" s="7">
        <v>2225</v>
      </c>
      <c r="Y4313" s="9">
        <f>+DAY('TABLA PRINCIPAL'!$B4313)</f>
        <v>21</v>
      </c>
      <c r="Z4313" s="9">
        <f>+MONTH('TABLA PRINCIPAL'!$B4313)</f>
        <v>5</v>
      </c>
      <c r="AA4313" s="9">
        <f>+YEAR('TABLA PRINCIPAL'!$B4313)</f>
        <v>2016</v>
      </c>
      <c r="AB4313" s="22" t="str">
        <f>+IF(Ventas_Oficina[[#This Row],[Total del pedido]]&gt;=100000,"SI","NO")</f>
        <v>NO</v>
      </c>
      <c r="AC4313" s="22" t="str">
        <f>+_xlfn.XLOOKUP(Ventas_Oficina[[#This Row],[Nº de artículo]],AUXILIAR!A4311:A9246,AUXILIAR!D4311:D9246,"Error",0)</f>
        <v>Enviado a tiempo</v>
      </c>
      <c r="AD4313" s="22" t="str">
        <f>+IF(AND(Ventas_Oficina[[#This Row],[Total]]&gt;75000,Ventas_Oficina[[#This Row],[Envio a tiempo]]="Enviado a tiempo"),"Buena Venta","Venta Mala")</f>
        <v>Venta Mala</v>
      </c>
    </row>
    <row r="4314" spans="1:30" x14ac:dyDescent="0.25">
      <c r="A4314" s="25">
        <v>1638115</v>
      </c>
      <c r="B4314" s="5">
        <v>42483</v>
      </c>
      <c r="C4314" s="6" t="s">
        <v>272</v>
      </c>
      <c r="D4314" s="6" t="s">
        <v>206</v>
      </c>
      <c r="E4314" s="6" t="s">
        <v>12</v>
      </c>
      <c r="F4314" s="6" t="s">
        <v>13</v>
      </c>
      <c r="G4314" s="6" t="s">
        <v>1008</v>
      </c>
      <c r="H4314" s="6" t="s">
        <v>42</v>
      </c>
      <c r="I4314" s="6" t="s">
        <v>1012</v>
      </c>
      <c r="J4314" s="6" t="s">
        <v>1049</v>
      </c>
      <c r="K4314" s="6" t="s">
        <v>1261</v>
      </c>
      <c r="L4314" s="6" t="s">
        <v>1267</v>
      </c>
      <c r="M4314" s="6" t="s">
        <v>1272</v>
      </c>
      <c r="N4314" s="5">
        <v>42484</v>
      </c>
      <c r="O4314" s="7">
        <v>184</v>
      </c>
      <c r="P4314" s="7">
        <v>288</v>
      </c>
      <c r="Q4314" s="7">
        <v>104</v>
      </c>
      <c r="R4314" s="6">
        <v>36</v>
      </c>
      <c r="S4314" s="7">
        <v>10368</v>
      </c>
      <c r="T4314" s="8">
        <v>0</v>
      </c>
      <c r="U4314" s="7">
        <v>0</v>
      </c>
      <c r="V4314" s="7">
        <v>10368</v>
      </c>
      <c r="W4314" s="7">
        <v>99</v>
      </c>
      <c r="X4314" s="7">
        <v>8814</v>
      </c>
      <c r="Y4314" s="9">
        <f>+DAY('TABLA PRINCIPAL'!$B4314)</f>
        <v>23</v>
      </c>
      <c r="Z4314" s="9">
        <f>+MONTH('TABLA PRINCIPAL'!$B4314)</f>
        <v>4</v>
      </c>
      <c r="AA4314" s="9">
        <f>+YEAR('TABLA PRINCIPAL'!$B4314)</f>
        <v>2016</v>
      </c>
      <c r="AB4314" s="22" t="str">
        <f>+IF(Ventas_Oficina[[#This Row],[Total del pedido]]&gt;=100000,"SI","NO")</f>
        <v>NO</v>
      </c>
      <c r="AC4314" s="22" t="str">
        <f>+_xlfn.XLOOKUP(Ventas_Oficina[[#This Row],[Nº de artículo]],AUXILIAR!A4313:A9248,AUXILIAR!D4313:D9248,"Error",0)</f>
        <v>No enviado a tiempo</v>
      </c>
      <c r="AD4314" s="22" t="str">
        <f>+IF(AND(Ventas_Oficina[[#This Row],[Total]]&gt;75000,Ventas_Oficina[[#This Row],[Envio a tiempo]]="Enviado a tiempo"),"Buena Venta","Venta Mala")</f>
        <v>Venta Mala</v>
      </c>
    </row>
    <row r="4315" spans="1:30" x14ac:dyDescent="0.25">
      <c r="A4315" s="26">
        <v>1638115</v>
      </c>
      <c r="B4315" s="10">
        <v>42626</v>
      </c>
      <c r="C4315" s="11" t="s">
        <v>18</v>
      </c>
      <c r="D4315" s="11" t="s">
        <v>19</v>
      </c>
      <c r="E4315" s="11" t="s">
        <v>4</v>
      </c>
      <c r="F4315" s="11" t="s">
        <v>5</v>
      </c>
      <c r="G4315" s="11" t="s">
        <v>1008</v>
      </c>
      <c r="H4315" s="11" t="s">
        <v>6</v>
      </c>
      <c r="I4315" s="11" t="s">
        <v>1012</v>
      </c>
      <c r="J4315" s="11" t="s">
        <v>1022</v>
      </c>
      <c r="K4315" s="11" t="s">
        <v>1261</v>
      </c>
      <c r="L4315" s="11" t="s">
        <v>1267</v>
      </c>
      <c r="M4315" s="11" t="s">
        <v>1272</v>
      </c>
      <c r="N4315" s="10">
        <v>42633</v>
      </c>
      <c r="O4315" s="12">
        <v>153</v>
      </c>
      <c r="P4315" s="12">
        <v>278</v>
      </c>
      <c r="Q4315" s="12">
        <v>125</v>
      </c>
      <c r="R4315" s="11">
        <v>11</v>
      </c>
      <c r="S4315" s="12">
        <v>3058</v>
      </c>
      <c r="T4315" s="13">
        <v>7.0000000000000007E-2</v>
      </c>
      <c r="U4315" s="12">
        <v>214.06000000000003</v>
      </c>
      <c r="V4315" s="12">
        <v>2843.94</v>
      </c>
      <c r="W4315" s="12">
        <v>134</v>
      </c>
      <c r="X4315" s="12">
        <v>6628</v>
      </c>
      <c r="Y4315" s="14">
        <f>+DAY('TABLA PRINCIPAL'!$B4315)</f>
        <v>13</v>
      </c>
      <c r="Z4315" s="14">
        <f>+MONTH('TABLA PRINCIPAL'!$B4315)</f>
        <v>9</v>
      </c>
      <c r="AA4315" s="14">
        <f>+YEAR('TABLA PRINCIPAL'!$B4315)</f>
        <v>2016</v>
      </c>
      <c r="AB4315" s="22" t="str">
        <f>+IF(Ventas_Oficina[[#This Row],[Total del pedido]]&gt;=100000,"SI","NO")</f>
        <v>NO</v>
      </c>
      <c r="AC4315" s="22" t="str">
        <f>+_xlfn.XLOOKUP(Ventas_Oficina[[#This Row],[Nº de artículo]],AUXILIAR!A4313:A9249,AUXILIAR!D4313:D9249,"Error",0)</f>
        <v>No enviado a tiempo</v>
      </c>
      <c r="AD4315" s="22" t="str">
        <f>+IF(AND(Ventas_Oficina[[#This Row],[Total]]&gt;75000,Ventas_Oficina[[#This Row],[Envio a tiempo]]="Enviado a tiempo"),"Buena Venta","Venta Mala")</f>
        <v>Venta Mala</v>
      </c>
    </row>
    <row r="4316" spans="1:30" x14ac:dyDescent="0.25">
      <c r="A4316" s="25">
        <v>1638115</v>
      </c>
      <c r="B4316" s="5">
        <v>42551</v>
      </c>
      <c r="C4316" s="6" t="s">
        <v>471</v>
      </c>
      <c r="D4316" s="6" t="s">
        <v>274</v>
      </c>
      <c r="E4316" s="6" t="s">
        <v>4</v>
      </c>
      <c r="F4316" s="6" t="s">
        <v>5</v>
      </c>
      <c r="G4316" s="6" t="s">
        <v>1010</v>
      </c>
      <c r="H4316" s="6" t="s">
        <v>17</v>
      </c>
      <c r="I4316" s="6" t="s">
        <v>1013</v>
      </c>
      <c r="J4316" s="6" t="s">
        <v>1049</v>
      </c>
      <c r="K4316" s="6" t="s">
        <v>1261</v>
      </c>
      <c r="L4316" s="6" t="s">
        <v>1267</v>
      </c>
      <c r="M4316" s="6" t="s">
        <v>1273</v>
      </c>
      <c r="N4316" s="5">
        <v>42552</v>
      </c>
      <c r="O4316" s="7">
        <v>184</v>
      </c>
      <c r="P4316" s="7">
        <v>288</v>
      </c>
      <c r="Q4316" s="7">
        <v>104</v>
      </c>
      <c r="R4316" s="6">
        <v>27</v>
      </c>
      <c r="S4316" s="7">
        <v>7776</v>
      </c>
      <c r="T4316" s="8">
        <v>0.09</v>
      </c>
      <c r="U4316" s="7">
        <v>699.83999999999992</v>
      </c>
      <c r="V4316" s="7">
        <v>7076.16</v>
      </c>
      <c r="W4316" s="7">
        <v>99</v>
      </c>
      <c r="X4316" s="7">
        <v>8824</v>
      </c>
      <c r="Y4316" s="9">
        <f>+DAY('TABLA PRINCIPAL'!$B4316)</f>
        <v>30</v>
      </c>
      <c r="Z4316" s="9">
        <f>+MONTH('TABLA PRINCIPAL'!$B4316)</f>
        <v>6</v>
      </c>
      <c r="AA4316" s="9">
        <f>+YEAR('TABLA PRINCIPAL'!$B4316)</f>
        <v>2016</v>
      </c>
      <c r="AB4316" s="22" t="str">
        <f>+IF(Ventas_Oficina[[#This Row],[Total del pedido]]&gt;=100000,"SI","NO")</f>
        <v>NO</v>
      </c>
      <c r="AC4316" s="22" t="str">
        <f>+_xlfn.XLOOKUP(Ventas_Oficina[[#This Row],[Nº de artículo]],AUXILIAR!A4314:A9250,AUXILIAR!D4314:D9250,"Error",0)</f>
        <v>Enviado a tiempo</v>
      </c>
      <c r="AD4316" s="22" t="str">
        <f>+IF(AND(Ventas_Oficina[[#This Row],[Total]]&gt;75000,Ventas_Oficina[[#This Row],[Envio a tiempo]]="Enviado a tiempo"),"Buena Venta","Venta Mala")</f>
        <v>Venta Mala</v>
      </c>
    </row>
    <row r="4317" spans="1:30" x14ac:dyDescent="0.25">
      <c r="A4317" s="26">
        <v>1638115</v>
      </c>
      <c r="B4317" s="10">
        <v>42546</v>
      </c>
      <c r="C4317" s="11" t="s">
        <v>167</v>
      </c>
      <c r="D4317" s="11" t="s">
        <v>137</v>
      </c>
      <c r="E4317" s="11" t="s">
        <v>4</v>
      </c>
      <c r="F4317" s="11" t="s">
        <v>5</v>
      </c>
      <c r="G4317" s="11" t="s">
        <v>1010</v>
      </c>
      <c r="H4317" s="11" t="s">
        <v>6</v>
      </c>
      <c r="I4317" s="11" t="s">
        <v>1013</v>
      </c>
      <c r="J4317" s="11" t="s">
        <v>1109</v>
      </c>
      <c r="K4317" s="11" t="s">
        <v>1261</v>
      </c>
      <c r="L4317" s="11" t="s">
        <v>1265</v>
      </c>
      <c r="M4317" s="11" t="s">
        <v>1272</v>
      </c>
      <c r="N4317" s="10">
        <v>42548</v>
      </c>
      <c r="O4317" s="12">
        <v>182</v>
      </c>
      <c r="P4317" s="12">
        <v>298</v>
      </c>
      <c r="Q4317" s="12">
        <v>116</v>
      </c>
      <c r="R4317" s="11">
        <v>38</v>
      </c>
      <c r="S4317" s="12">
        <v>11324</v>
      </c>
      <c r="T4317" s="13">
        <v>0.03</v>
      </c>
      <c r="U4317" s="12">
        <v>339.71999999999997</v>
      </c>
      <c r="V4317" s="12">
        <v>10984.28</v>
      </c>
      <c r="W4317" s="12">
        <v>158</v>
      </c>
      <c r="X4317" s="12">
        <v>9644</v>
      </c>
      <c r="Y4317" s="14">
        <f>+DAY('TABLA PRINCIPAL'!$B4317)</f>
        <v>25</v>
      </c>
      <c r="Z4317" s="14">
        <f>+MONTH('TABLA PRINCIPAL'!$B4317)</f>
        <v>6</v>
      </c>
      <c r="AA4317" s="14">
        <f>+YEAR('TABLA PRINCIPAL'!$B4317)</f>
        <v>2016</v>
      </c>
      <c r="AB4317" s="22" t="str">
        <f>+IF(Ventas_Oficina[[#This Row],[Total del pedido]]&gt;=100000,"SI","NO")</f>
        <v>NO</v>
      </c>
      <c r="AC4317" s="22" t="str">
        <f>+_xlfn.XLOOKUP(Ventas_Oficina[[#This Row],[Nº de artículo]],AUXILIAR!A4315:A9251,AUXILIAR!D4315:D9251,"Error",0)</f>
        <v>No enviado a tiempo</v>
      </c>
      <c r="AD4317" s="22" t="str">
        <f>+IF(AND(Ventas_Oficina[[#This Row],[Total]]&gt;75000,Ventas_Oficina[[#This Row],[Envio a tiempo]]="Enviado a tiempo"),"Buena Venta","Venta Mala")</f>
        <v>Venta Mala</v>
      </c>
    </row>
    <row r="4318" spans="1:30" x14ac:dyDescent="0.25">
      <c r="A4318" s="26">
        <v>1638115</v>
      </c>
      <c r="B4318" s="10">
        <v>42241</v>
      </c>
      <c r="C4318" s="11" t="s">
        <v>87</v>
      </c>
      <c r="D4318" s="11" t="s">
        <v>88</v>
      </c>
      <c r="E4318" s="11" t="s">
        <v>4</v>
      </c>
      <c r="F4318" s="11" t="s">
        <v>5</v>
      </c>
      <c r="G4318" s="11" t="s">
        <v>1010</v>
      </c>
      <c r="H4318" s="11" t="s">
        <v>39</v>
      </c>
      <c r="I4318" s="11" t="s">
        <v>1015</v>
      </c>
      <c r="J4318" s="11" t="s">
        <v>1102</v>
      </c>
      <c r="K4318" s="11" t="s">
        <v>1262</v>
      </c>
      <c r="L4318" s="11" t="s">
        <v>1265</v>
      </c>
      <c r="M4318" s="11" t="s">
        <v>1272</v>
      </c>
      <c r="N4318" s="10">
        <v>42243</v>
      </c>
      <c r="O4318" s="12">
        <v>290</v>
      </c>
      <c r="P4318" s="12">
        <v>476</v>
      </c>
      <c r="Q4318" s="12">
        <v>186</v>
      </c>
      <c r="R4318" s="11">
        <v>29</v>
      </c>
      <c r="S4318" s="12">
        <v>13804</v>
      </c>
      <c r="T4318" s="13">
        <v>0.04</v>
      </c>
      <c r="U4318" s="12">
        <v>552.16</v>
      </c>
      <c r="V4318" s="12">
        <v>13251.84</v>
      </c>
      <c r="W4318" s="12">
        <v>88</v>
      </c>
      <c r="X4318" s="12">
        <v>111228</v>
      </c>
      <c r="Y4318" s="14">
        <f>+DAY('TABLA PRINCIPAL'!$B4318)</f>
        <v>25</v>
      </c>
      <c r="Z4318" s="14">
        <f>+MONTH('TABLA PRINCIPAL'!$B4318)</f>
        <v>8</v>
      </c>
      <c r="AA4318" s="14">
        <f>+YEAR('TABLA PRINCIPAL'!$B4318)</f>
        <v>2015</v>
      </c>
      <c r="AB4318" s="22" t="str">
        <f>+IF(Ventas_Oficina[[#This Row],[Total del pedido]]&gt;=100000,"SI","NO")</f>
        <v>NO</v>
      </c>
      <c r="AC4318" s="22" t="str">
        <f>+_xlfn.XLOOKUP(Ventas_Oficina[[#This Row],[Nº de artículo]],AUXILIAR!A4317:A9253,AUXILIAR!D4317:D9253,"Error",0)</f>
        <v>Enviado a tiempo</v>
      </c>
      <c r="AD4318" s="22" t="str">
        <f>+IF(AND(Ventas_Oficina[[#This Row],[Total]]&gt;75000,Ventas_Oficina[[#This Row],[Envio a tiempo]]="Enviado a tiempo"),"Buena Venta","Venta Mala")</f>
        <v>Buena Venta</v>
      </c>
    </row>
    <row r="4319" spans="1:30" x14ac:dyDescent="0.25">
      <c r="A4319" s="25">
        <v>1638480</v>
      </c>
      <c r="B4319" s="5">
        <v>42463</v>
      </c>
      <c r="C4319" s="6" t="s">
        <v>18</v>
      </c>
      <c r="D4319" s="6" t="s">
        <v>19</v>
      </c>
      <c r="E4319" s="6" t="s">
        <v>4</v>
      </c>
      <c r="F4319" s="6" t="s">
        <v>5</v>
      </c>
      <c r="G4319" s="6" t="s">
        <v>1007</v>
      </c>
      <c r="H4319" s="6" t="s">
        <v>6</v>
      </c>
      <c r="I4319" s="6" t="s">
        <v>1012</v>
      </c>
      <c r="J4319" s="6" t="s">
        <v>1075</v>
      </c>
      <c r="K4319" s="6" t="s">
        <v>1262</v>
      </c>
      <c r="L4319" s="6" t="s">
        <v>1265</v>
      </c>
      <c r="M4319" s="6" t="s">
        <v>1272</v>
      </c>
      <c r="N4319" s="5">
        <v>42463</v>
      </c>
      <c r="O4319" s="7">
        <v>225</v>
      </c>
      <c r="P4319" s="7">
        <v>369</v>
      </c>
      <c r="Q4319" s="7">
        <v>144</v>
      </c>
      <c r="R4319" s="6">
        <v>2</v>
      </c>
      <c r="S4319" s="7">
        <v>738</v>
      </c>
      <c r="T4319" s="8">
        <v>0.08</v>
      </c>
      <c r="U4319" s="7">
        <v>59.04</v>
      </c>
      <c r="V4319" s="7">
        <v>678.96</v>
      </c>
      <c r="W4319" s="7">
        <v>250</v>
      </c>
      <c r="X4319" s="7">
        <v>5049</v>
      </c>
      <c r="Y4319" s="9">
        <f>+DAY('TABLA PRINCIPAL'!$B4319)</f>
        <v>3</v>
      </c>
      <c r="Z4319" s="9">
        <f>+MONTH('TABLA PRINCIPAL'!$B4319)</f>
        <v>4</v>
      </c>
      <c r="AA4319" s="9">
        <f>+YEAR('TABLA PRINCIPAL'!$B4319)</f>
        <v>2016</v>
      </c>
      <c r="AB4319" s="22" t="str">
        <f>+IF(Ventas_Oficina[[#This Row],[Total del pedido]]&gt;=100000,"SI","NO")</f>
        <v>NO</v>
      </c>
      <c r="AC4319" s="22" t="str">
        <f>+_xlfn.XLOOKUP(Ventas_Oficina[[#This Row],[Nº de artículo]],AUXILIAR!A4317:A9254,AUXILIAR!D4317:D9254,"Error",0)</f>
        <v>No enviado a tiempo</v>
      </c>
      <c r="AD4319" s="22" t="str">
        <f>+IF(AND(Ventas_Oficina[[#This Row],[Total]]&gt;75000,Ventas_Oficina[[#This Row],[Envio a tiempo]]="Enviado a tiempo"),"Buena Venta","Venta Mala")</f>
        <v>Venta Mala</v>
      </c>
    </row>
    <row r="4320" spans="1:30" x14ac:dyDescent="0.25">
      <c r="A4320" s="25">
        <v>1638845</v>
      </c>
      <c r="B4320" s="5">
        <v>42644</v>
      </c>
      <c r="C4320" s="6" t="s">
        <v>943</v>
      </c>
      <c r="D4320" s="6" t="s">
        <v>57</v>
      </c>
      <c r="E4320" s="6" t="s">
        <v>4</v>
      </c>
      <c r="F4320" s="6" t="s">
        <v>5</v>
      </c>
      <c r="G4320" s="6" t="s">
        <v>1007</v>
      </c>
      <c r="H4320" s="6" t="s">
        <v>58</v>
      </c>
      <c r="I4320" s="6" t="s">
        <v>1015</v>
      </c>
      <c r="J4320" s="6" t="s">
        <v>1028</v>
      </c>
      <c r="K4320" s="6" t="s">
        <v>1261</v>
      </c>
      <c r="L4320" s="6" t="s">
        <v>1267</v>
      </c>
      <c r="M4320" s="6" t="s">
        <v>1273</v>
      </c>
      <c r="N4320" s="5">
        <v>42647</v>
      </c>
      <c r="O4320" s="7">
        <v>229</v>
      </c>
      <c r="P4320" s="7">
        <v>369</v>
      </c>
      <c r="Q4320" s="7">
        <v>140</v>
      </c>
      <c r="R4320" s="6">
        <v>48</v>
      </c>
      <c r="S4320" s="7">
        <v>17712</v>
      </c>
      <c r="T4320" s="8">
        <v>0.05</v>
      </c>
      <c r="U4320" s="7">
        <v>885.6</v>
      </c>
      <c r="V4320" s="7">
        <v>16826.400000000001</v>
      </c>
      <c r="W4320" s="7">
        <v>50</v>
      </c>
      <c r="X4320" s="7">
        <v>6463</v>
      </c>
      <c r="Y4320" s="9">
        <f>+DAY('TABLA PRINCIPAL'!$B4320)</f>
        <v>1</v>
      </c>
      <c r="Z4320" s="9">
        <f>+MONTH('TABLA PRINCIPAL'!$B4320)</f>
        <v>10</v>
      </c>
      <c r="AA4320" s="9">
        <f>+YEAR('TABLA PRINCIPAL'!$B4320)</f>
        <v>2016</v>
      </c>
      <c r="AB4320" s="22" t="str">
        <f>+IF(Ventas_Oficina[[#This Row],[Total del pedido]]&gt;=100000,"SI","NO")</f>
        <v>NO</v>
      </c>
      <c r="AC4320" s="22" t="str">
        <f>+_xlfn.XLOOKUP(Ventas_Oficina[[#This Row],[Nº de artículo]],AUXILIAR!A4319:A9256,AUXILIAR!D4319:D9256,"Error",0)</f>
        <v>Enviado a tiempo</v>
      </c>
      <c r="AD4320" s="22" t="str">
        <f>+IF(AND(Ventas_Oficina[[#This Row],[Total]]&gt;75000,Ventas_Oficina[[#This Row],[Envio a tiempo]]="Enviado a tiempo"),"Buena Venta","Venta Mala")</f>
        <v>Venta Mala</v>
      </c>
    </row>
    <row r="4321" spans="1:30" x14ac:dyDescent="0.25">
      <c r="A4321" s="25">
        <v>1639576</v>
      </c>
      <c r="B4321" s="5">
        <v>42412</v>
      </c>
      <c r="C4321" s="6" t="s">
        <v>647</v>
      </c>
      <c r="D4321" s="6" t="s">
        <v>11</v>
      </c>
      <c r="E4321" s="6" t="s">
        <v>12</v>
      </c>
      <c r="F4321" s="6" t="s">
        <v>13</v>
      </c>
      <c r="G4321" s="6" t="s">
        <v>1008</v>
      </c>
      <c r="H4321" s="6" t="s">
        <v>14</v>
      </c>
      <c r="I4321" s="6" t="s">
        <v>1013</v>
      </c>
      <c r="J4321" s="6" t="s">
        <v>1038</v>
      </c>
      <c r="K4321" s="6" t="s">
        <v>1261</v>
      </c>
      <c r="L4321" s="6" t="s">
        <v>1265</v>
      </c>
      <c r="M4321" s="6" t="s">
        <v>1272</v>
      </c>
      <c r="N4321" s="5">
        <v>42413</v>
      </c>
      <c r="O4321" s="7">
        <v>9939</v>
      </c>
      <c r="P4321" s="7">
        <v>16293</v>
      </c>
      <c r="Q4321" s="7">
        <v>6354</v>
      </c>
      <c r="R4321" s="6">
        <v>16</v>
      </c>
      <c r="S4321" s="7">
        <v>260688</v>
      </c>
      <c r="T4321" s="8">
        <v>0.04</v>
      </c>
      <c r="U4321" s="7">
        <v>10427.52</v>
      </c>
      <c r="V4321" s="7">
        <v>250260.48000000001</v>
      </c>
      <c r="W4321" s="7">
        <v>1999</v>
      </c>
      <c r="X4321" s="7">
        <v>440050</v>
      </c>
      <c r="Y4321" s="9">
        <f>+DAY('TABLA PRINCIPAL'!$B4321)</f>
        <v>12</v>
      </c>
      <c r="Z4321" s="9">
        <f>+MONTH('TABLA PRINCIPAL'!$B4321)</f>
        <v>2</v>
      </c>
      <c r="AA4321" s="9">
        <f>+YEAR('TABLA PRINCIPAL'!$B4321)</f>
        <v>2016</v>
      </c>
      <c r="AB4321" s="22" t="str">
        <f>+IF(Ventas_Oficina[[#This Row],[Total del pedido]]&gt;=100000,"SI","NO")</f>
        <v>SI</v>
      </c>
      <c r="AC4321" s="22" t="str">
        <f>+_xlfn.XLOOKUP(Ventas_Oficina[[#This Row],[Nº de artículo]],AUXILIAR!A4320:A9258,AUXILIAR!D4320:D9258,"Error",0)</f>
        <v>No enviado a tiempo</v>
      </c>
      <c r="AD4321" s="22" t="str">
        <f>+IF(AND(Ventas_Oficina[[#This Row],[Total]]&gt;75000,Ventas_Oficina[[#This Row],[Envio a tiempo]]="Enviado a tiempo"),"Buena Venta","Venta Mala")</f>
        <v>Venta Mala</v>
      </c>
    </row>
    <row r="4322" spans="1:30" x14ac:dyDescent="0.25">
      <c r="A4322" s="26">
        <v>1639576</v>
      </c>
      <c r="B4322" s="10">
        <v>42458</v>
      </c>
      <c r="C4322" s="11" t="s">
        <v>682</v>
      </c>
      <c r="D4322" s="11" t="s">
        <v>400</v>
      </c>
      <c r="E4322" s="11" t="s">
        <v>4</v>
      </c>
      <c r="F4322" s="11" t="s">
        <v>5</v>
      </c>
      <c r="G4322" s="11" t="s">
        <v>1008</v>
      </c>
      <c r="H4322" s="11" t="s">
        <v>53</v>
      </c>
      <c r="I4322" s="11" t="s">
        <v>1014</v>
      </c>
      <c r="J4322" s="11" t="s">
        <v>1047</v>
      </c>
      <c r="K4322" s="11" t="s">
        <v>1261</v>
      </c>
      <c r="L4322" s="11" t="s">
        <v>1266</v>
      </c>
      <c r="M4322" s="11" t="s">
        <v>1272</v>
      </c>
      <c r="N4322" s="10">
        <v>42459</v>
      </c>
      <c r="O4322" s="12">
        <v>2156</v>
      </c>
      <c r="P4322" s="12">
        <v>3594</v>
      </c>
      <c r="Q4322" s="12">
        <v>1438</v>
      </c>
      <c r="R4322" s="11">
        <v>2</v>
      </c>
      <c r="S4322" s="12">
        <v>7188</v>
      </c>
      <c r="T4322" s="13">
        <v>0.01</v>
      </c>
      <c r="U4322" s="12">
        <v>71.88</v>
      </c>
      <c r="V4322" s="12">
        <v>7116.12</v>
      </c>
      <c r="W4322" s="12">
        <v>666</v>
      </c>
      <c r="X4322" s="12">
        <v>134005</v>
      </c>
      <c r="Y4322" s="14">
        <f>+DAY('TABLA PRINCIPAL'!$B4322)</f>
        <v>29</v>
      </c>
      <c r="Z4322" s="14">
        <f>+MONTH('TABLA PRINCIPAL'!$B4322)</f>
        <v>3</v>
      </c>
      <c r="AA4322" s="14">
        <f>+YEAR('TABLA PRINCIPAL'!$B4322)</f>
        <v>2016</v>
      </c>
      <c r="AB4322" s="22" t="str">
        <f>+IF(Ventas_Oficina[[#This Row],[Total del pedido]]&gt;=100000,"SI","NO")</f>
        <v>NO</v>
      </c>
      <c r="AC4322" s="22" t="str">
        <f>+_xlfn.XLOOKUP(Ventas_Oficina[[#This Row],[Nº de artículo]],AUXILIAR!A4320:A9259,AUXILIAR!D4320:D9259,"Error",0)</f>
        <v>No enviado a tiempo</v>
      </c>
      <c r="AD4322" s="22" t="str">
        <f>+IF(AND(Ventas_Oficina[[#This Row],[Total]]&gt;75000,Ventas_Oficina[[#This Row],[Envio a tiempo]]="Enviado a tiempo"),"Buena Venta","Venta Mala")</f>
        <v>Venta Mala</v>
      </c>
    </row>
    <row r="4323" spans="1:30" x14ac:dyDescent="0.25">
      <c r="A4323" s="25">
        <v>1639576</v>
      </c>
      <c r="B4323" s="5">
        <v>42127</v>
      </c>
      <c r="C4323" s="6" t="s">
        <v>138</v>
      </c>
      <c r="D4323" s="6" t="s">
        <v>607</v>
      </c>
      <c r="E4323" s="6" t="s">
        <v>4</v>
      </c>
      <c r="F4323" s="6" t="s">
        <v>5</v>
      </c>
      <c r="G4323" s="6" t="s">
        <v>1008</v>
      </c>
      <c r="H4323" s="6" t="s">
        <v>53</v>
      </c>
      <c r="I4323" s="6" t="s">
        <v>1012</v>
      </c>
      <c r="J4323" s="6" t="s">
        <v>1079</v>
      </c>
      <c r="K4323" s="6" t="s">
        <v>1261</v>
      </c>
      <c r="L4323" s="6" t="s">
        <v>1265</v>
      </c>
      <c r="M4323" s="6" t="s">
        <v>1273</v>
      </c>
      <c r="N4323" s="5">
        <v>42126</v>
      </c>
      <c r="O4323" s="7">
        <v>5452</v>
      </c>
      <c r="P4323" s="7">
        <v>10097</v>
      </c>
      <c r="Q4323" s="7">
        <v>4645</v>
      </c>
      <c r="R4323" s="6">
        <v>8</v>
      </c>
      <c r="S4323" s="7">
        <v>80776</v>
      </c>
      <c r="T4323" s="8">
        <v>0.08</v>
      </c>
      <c r="U4323" s="7">
        <v>6462.08</v>
      </c>
      <c r="V4323" s="7">
        <v>74313.919999999998</v>
      </c>
      <c r="W4323" s="7">
        <v>718</v>
      </c>
      <c r="X4323" s="7">
        <v>240455</v>
      </c>
      <c r="Y4323" s="9">
        <f>+DAY('TABLA PRINCIPAL'!$B4323)</f>
        <v>3</v>
      </c>
      <c r="Z4323" s="9">
        <f>+MONTH('TABLA PRINCIPAL'!$B4323)</f>
        <v>5</v>
      </c>
      <c r="AA4323" s="9">
        <f>+YEAR('TABLA PRINCIPAL'!$B4323)</f>
        <v>2015</v>
      </c>
      <c r="AB4323" s="22" t="str">
        <f>+IF(Ventas_Oficina[[#This Row],[Total del pedido]]&gt;=100000,"SI","NO")</f>
        <v>NO</v>
      </c>
      <c r="AC4323" s="22" t="str">
        <f>+_xlfn.XLOOKUP(Ventas_Oficina[[#This Row],[Nº de artículo]],AUXILIAR!A4321:A9260,AUXILIAR!D4321:D9260,"Error",0)</f>
        <v>No enviado a tiempo</v>
      </c>
      <c r="AD4323" s="22" t="str">
        <f>+IF(AND(Ventas_Oficina[[#This Row],[Total]]&gt;75000,Ventas_Oficina[[#This Row],[Envio a tiempo]]="Enviado a tiempo"),"Buena Venta","Venta Mala")</f>
        <v>Venta Mala</v>
      </c>
    </row>
    <row r="4324" spans="1:30" x14ac:dyDescent="0.25">
      <c r="A4324" s="26">
        <v>1639576</v>
      </c>
      <c r="B4324" s="10">
        <v>42199</v>
      </c>
      <c r="C4324" s="11" t="s">
        <v>944</v>
      </c>
      <c r="D4324" s="11" t="s">
        <v>394</v>
      </c>
      <c r="E4324" s="11" t="s">
        <v>4</v>
      </c>
      <c r="F4324" s="11" t="s">
        <v>5</v>
      </c>
      <c r="G4324" s="11" t="s">
        <v>1009</v>
      </c>
      <c r="H4324" s="11" t="s">
        <v>121</v>
      </c>
      <c r="I4324" s="11" t="s">
        <v>1016</v>
      </c>
      <c r="J4324" s="11" t="s">
        <v>1050</v>
      </c>
      <c r="K4324" s="11" t="s">
        <v>1261</v>
      </c>
      <c r="L4324" s="11" t="s">
        <v>1265</v>
      </c>
      <c r="M4324" s="11" t="s">
        <v>1272</v>
      </c>
      <c r="N4324" s="10">
        <v>42204</v>
      </c>
      <c r="O4324" s="12">
        <v>1685</v>
      </c>
      <c r="P4324" s="12">
        <v>2718</v>
      </c>
      <c r="Q4324" s="12">
        <v>1033</v>
      </c>
      <c r="R4324" s="11">
        <v>4</v>
      </c>
      <c r="S4324" s="12">
        <v>10872</v>
      </c>
      <c r="T4324" s="13">
        <v>0.04</v>
      </c>
      <c r="U4324" s="12">
        <v>434.88</v>
      </c>
      <c r="V4324" s="12">
        <v>10437.120000000001</v>
      </c>
      <c r="W4324" s="12">
        <v>823</v>
      </c>
      <c r="X4324" s="12">
        <v>134005</v>
      </c>
      <c r="Y4324" s="14">
        <f>+DAY('TABLA PRINCIPAL'!$B4324)</f>
        <v>14</v>
      </c>
      <c r="Z4324" s="14">
        <f>+MONTH('TABLA PRINCIPAL'!$B4324)</f>
        <v>7</v>
      </c>
      <c r="AA4324" s="14">
        <f>+YEAR('TABLA PRINCIPAL'!$B4324)</f>
        <v>2015</v>
      </c>
      <c r="AB4324" s="22" t="str">
        <f>+IF(Ventas_Oficina[[#This Row],[Total del pedido]]&gt;=100000,"SI","NO")</f>
        <v>NO</v>
      </c>
      <c r="AC4324" s="22" t="str">
        <f>+_xlfn.XLOOKUP(Ventas_Oficina[[#This Row],[Nº de artículo]],AUXILIAR!A4322:A9261,AUXILIAR!D4322:D9261,"Error",0)</f>
        <v>No enviado a tiempo</v>
      </c>
      <c r="AD4324" s="22" t="str">
        <f>+IF(AND(Ventas_Oficina[[#This Row],[Total]]&gt;75000,Ventas_Oficina[[#This Row],[Envio a tiempo]]="Enviado a tiempo"),"Buena Venta","Venta Mala")</f>
        <v>Venta Mala</v>
      </c>
    </row>
    <row r="4325" spans="1:30" x14ac:dyDescent="0.25">
      <c r="A4325" s="25">
        <v>1639576</v>
      </c>
      <c r="B4325" s="5">
        <v>42606</v>
      </c>
      <c r="C4325" s="6" t="s">
        <v>288</v>
      </c>
      <c r="D4325" s="6" t="s">
        <v>133</v>
      </c>
      <c r="E4325" s="6" t="s">
        <v>12</v>
      </c>
      <c r="F4325" s="6" t="s">
        <v>13</v>
      </c>
      <c r="G4325" s="6" t="s">
        <v>1007</v>
      </c>
      <c r="H4325" s="6" t="s">
        <v>42</v>
      </c>
      <c r="I4325" s="6" t="s">
        <v>1014</v>
      </c>
      <c r="J4325" s="6" t="s">
        <v>1050</v>
      </c>
      <c r="K4325" s="6" t="s">
        <v>1261</v>
      </c>
      <c r="L4325" s="6" t="s">
        <v>1265</v>
      </c>
      <c r="M4325" s="6" t="s">
        <v>1272</v>
      </c>
      <c r="N4325" s="5">
        <v>42607</v>
      </c>
      <c r="O4325" s="7">
        <v>1685</v>
      </c>
      <c r="P4325" s="7">
        <v>2718</v>
      </c>
      <c r="Q4325" s="7">
        <v>1033</v>
      </c>
      <c r="R4325" s="6">
        <v>18</v>
      </c>
      <c r="S4325" s="7">
        <v>48924</v>
      </c>
      <c r="T4325" s="8">
        <v>0.01</v>
      </c>
      <c r="U4325" s="7">
        <v>489.24</v>
      </c>
      <c r="V4325" s="7">
        <v>48434.76</v>
      </c>
      <c r="W4325" s="7">
        <v>823</v>
      </c>
      <c r="X4325" s="7">
        <v>134005</v>
      </c>
      <c r="Y4325" s="9">
        <f>+DAY('TABLA PRINCIPAL'!$B4325)</f>
        <v>24</v>
      </c>
      <c r="Z4325" s="9">
        <f>+MONTH('TABLA PRINCIPAL'!$B4325)</f>
        <v>8</v>
      </c>
      <c r="AA4325" s="9">
        <f>+YEAR('TABLA PRINCIPAL'!$B4325)</f>
        <v>2016</v>
      </c>
      <c r="AB4325" s="22" t="str">
        <f>+IF(Ventas_Oficina[[#This Row],[Total del pedido]]&gt;=100000,"SI","NO")</f>
        <v>NO</v>
      </c>
      <c r="AC4325" s="22" t="str">
        <f>+_xlfn.XLOOKUP(Ventas_Oficina[[#This Row],[Nº de artículo]],AUXILIAR!A4323:A9262,AUXILIAR!D4323:D9262,"Error",0)</f>
        <v>Enviado a tiempo</v>
      </c>
      <c r="AD4325" s="22" t="str">
        <f>+IF(AND(Ventas_Oficina[[#This Row],[Total]]&gt;75000,Ventas_Oficina[[#This Row],[Envio a tiempo]]="Enviado a tiempo"),"Buena Venta","Venta Mala")</f>
        <v>Buena Venta</v>
      </c>
    </row>
    <row r="4326" spans="1:30" x14ac:dyDescent="0.25">
      <c r="A4326" s="26">
        <v>1639941</v>
      </c>
      <c r="B4326" s="10">
        <v>42613</v>
      </c>
      <c r="C4326" s="11" t="s">
        <v>256</v>
      </c>
      <c r="D4326" s="11" t="s">
        <v>26</v>
      </c>
      <c r="E4326" s="11" t="s">
        <v>4</v>
      </c>
      <c r="F4326" s="11" t="s">
        <v>5</v>
      </c>
      <c r="G4326" s="11" t="s">
        <v>1008</v>
      </c>
      <c r="H4326" s="11" t="s">
        <v>27</v>
      </c>
      <c r="I4326" s="11" t="s">
        <v>1012</v>
      </c>
      <c r="J4326" s="11" t="s">
        <v>1052</v>
      </c>
      <c r="K4326" s="11" t="s">
        <v>1261</v>
      </c>
      <c r="L4326" s="11" t="s">
        <v>1267</v>
      </c>
      <c r="M4326" s="11" t="s">
        <v>1272</v>
      </c>
      <c r="N4326" s="10">
        <v>42615</v>
      </c>
      <c r="O4326" s="12">
        <v>332</v>
      </c>
      <c r="P4326" s="12">
        <v>518</v>
      </c>
      <c r="Q4326" s="12">
        <v>186</v>
      </c>
      <c r="R4326" s="11">
        <v>11</v>
      </c>
      <c r="S4326" s="12">
        <v>5698</v>
      </c>
      <c r="T4326" s="13">
        <v>7.0000000000000007E-2</v>
      </c>
      <c r="U4326" s="12">
        <v>398.86</v>
      </c>
      <c r="V4326" s="12">
        <v>5299.14</v>
      </c>
      <c r="W4326" s="12">
        <v>204</v>
      </c>
      <c r="X4326" s="12">
        <v>15785</v>
      </c>
      <c r="Y4326" s="14">
        <f>+DAY('TABLA PRINCIPAL'!$B4326)</f>
        <v>31</v>
      </c>
      <c r="Z4326" s="14">
        <f>+MONTH('TABLA PRINCIPAL'!$B4326)</f>
        <v>8</v>
      </c>
      <c r="AA4326" s="14">
        <f>+YEAR('TABLA PRINCIPAL'!$B4326)</f>
        <v>2016</v>
      </c>
      <c r="AB4326" s="22" t="str">
        <f>+IF(Ventas_Oficina[[#This Row],[Total del pedido]]&gt;=100000,"SI","NO")</f>
        <v>NO</v>
      </c>
      <c r="AC4326" s="22" t="str">
        <f>+_xlfn.XLOOKUP(Ventas_Oficina[[#This Row],[Nº de artículo]],AUXILIAR!A4324:A9263,AUXILIAR!D4324:D9263,"Error",0)</f>
        <v>Enviado a tiempo</v>
      </c>
      <c r="AD4326" s="22" t="str">
        <f>+IF(AND(Ventas_Oficina[[#This Row],[Total]]&gt;75000,Ventas_Oficina[[#This Row],[Envio a tiempo]]="Enviado a tiempo"),"Buena Venta","Venta Mala")</f>
        <v>Venta Mala</v>
      </c>
    </row>
    <row r="4327" spans="1:30" x14ac:dyDescent="0.25">
      <c r="A4327" s="25">
        <v>1639941</v>
      </c>
      <c r="B4327" s="5">
        <v>42684</v>
      </c>
      <c r="C4327" s="6" t="s">
        <v>945</v>
      </c>
      <c r="D4327" s="6" t="s">
        <v>946</v>
      </c>
      <c r="E4327" s="6" t="s">
        <v>4</v>
      </c>
      <c r="F4327" s="6" t="s">
        <v>5</v>
      </c>
      <c r="G4327" s="6" t="s">
        <v>1009</v>
      </c>
      <c r="H4327" s="6" t="s">
        <v>9</v>
      </c>
      <c r="I4327" s="6" t="s">
        <v>1015</v>
      </c>
      <c r="J4327" s="6" t="s">
        <v>1077</v>
      </c>
      <c r="K4327" s="6" t="s">
        <v>1261</v>
      </c>
      <c r="L4327" s="6" t="s">
        <v>1266</v>
      </c>
      <c r="M4327" s="6" t="s">
        <v>1272</v>
      </c>
      <c r="N4327" s="5">
        <v>42686</v>
      </c>
      <c r="O4327" s="7">
        <v>403</v>
      </c>
      <c r="P4327" s="7">
        <v>938</v>
      </c>
      <c r="Q4327" s="7">
        <v>535</v>
      </c>
      <c r="R4327" s="6">
        <v>22</v>
      </c>
      <c r="S4327" s="7">
        <v>20636</v>
      </c>
      <c r="T4327" s="8">
        <v>0.01</v>
      </c>
      <c r="U4327" s="7">
        <v>206.36</v>
      </c>
      <c r="V4327" s="7">
        <v>20429.64</v>
      </c>
      <c r="W4327" s="7">
        <v>728</v>
      </c>
      <c r="X4327" s="7">
        <v>29098</v>
      </c>
      <c r="Y4327" s="9">
        <f>+DAY('TABLA PRINCIPAL'!$B4327)</f>
        <v>10</v>
      </c>
      <c r="Z4327" s="9">
        <f>+MONTH('TABLA PRINCIPAL'!$B4327)</f>
        <v>11</v>
      </c>
      <c r="AA4327" s="9">
        <f>+YEAR('TABLA PRINCIPAL'!$B4327)</f>
        <v>2016</v>
      </c>
      <c r="AB4327" s="22" t="str">
        <f>+IF(Ventas_Oficina[[#This Row],[Total del pedido]]&gt;=100000,"SI","NO")</f>
        <v>NO</v>
      </c>
      <c r="AC4327" s="22" t="str">
        <f>+_xlfn.XLOOKUP(Ventas_Oficina[[#This Row],[Nº de artículo]],AUXILIAR!A4325:A9264,AUXILIAR!D4325:D9264,"Error",0)</f>
        <v>Enviado a tiempo</v>
      </c>
      <c r="AD4327" s="22" t="str">
        <f>+IF(AND(Ventas_Oficina[[#This Row],[Total]]&gt;75000,Ventas_Oficina[[#This Row],[Envio a tiempo]]="Enviado a tiempo"),"Buena Venta","Venta Mala")</f>
        <v>Venta Mala</v>
      </c>
    </row>
    <row r="4328" spans="1:30" x14ac:dyDescent="0.25">
      <c r="A4328" s="26">
        <v>1640306</v>
      </c>
      <c r="B4328" s="10">
        <v>42617</v>
      </c>
      <c r="C4328" s="11" t="s">
        <v>366</v>
      </c>
      <c r="D4328" s="11" t="s">
        <v>41</v>
      </c>
      <c r="E4328" s="11" t="s">
        <v>12</v>
      </c>
      <c r="F4328" s="11" t="s">
        <v>13</v>
      </c>
      <c r="G4328" s="11" t="s">
        <v>1008</v>
      </c>
      <c r="H4328" s="11" t="s">
        <v>42</v>
      </c>
      <c r="I4328" s="11" t="s">
        <v>1015</v>
      </c>
      <c r="J4328" s="11" t="s">
        <v>1031</v>
      </c>
      <c r="K4328" s="11" t="s">
        <v>1261</v>
      </c>
      <c r="L4328" s="11" t="s">
        <v>1267</v>
      </c>
      <c r="M4328" s="11" t="s">
        <v>1272</v>
      </c>
      <c r="N4328" s="10">
        <v>42619</v>
      </c>
      <c r="O4328" s="12">
        <v>1007</v>
      </c>
      <c r="P4328" s="12">
        <v>1598</v>
      </c>
      <c r="Q4328" s="12">
        <v>591</v>
      </c>
      <c r="R4328" s="11">
        <v>41</v>
      </c>
      <c r="S4328" s="12">
        <v>65518</v>
      </c>
      <c r="T4328" s="13">
        <v>0.03</v>
      </c>
      <c r="U4328" s="12">
        <v>1965.54</v>
      </c>
      <c r="V4328" s="12">
        <v>63552.46</v>
      </c>
      <c r="W4328" s="12">
        <v>400</v>
      </c>
      <c r="X4328" s="12">
        <v>44505</v>
      </c>
      <c r="Y4328" s="14">
        <f>+DAY('TABLA PRINCIPAL'!$B4328)</f>
        <v>4</v>
      </c>
      <c r="Z4328" s="14">
        <f>+MONTH('TABLA PRINCIPAL'!$B4328)</f>
        <v>9</v>
      </c>
      <c r="AA4328" s="14">
        <f>+YEAR('TABLA PRINCIPAL'!$B4328)</f>
        <v>2016</v>
      </c>
      <c r="AB4328" s="22" t="str">
        <f>+IF(Ventas_Oficina[[#This Row],[Total del pedido]]&gt;=100000,"SI","NO")</f>
        <v>NO</v>
      </c>
      <c r="AC4328" s="22" t="str">
        <f>+_xlfn.XLOOKUP(Ventas_Oficina[[#This Row],[Nº de artículo]],AUXILIAR!A4326:A9265,AUXILIAR!D4326:D9265,"Error",0)</f>
        <v>Enviado a tiempo</v>
      </c>
      <c r="AD4328" s="22" t="str">
        <f>+IF(AND(Ventas_Oficina[[#This Row],[Total]]&gt;75000,Ventas_Oficina[[#This Row],[Envio a tiempo]]="Enviado a tiempo"),"Buena Venta","Venta Mala")</f>
        <v>Venta Mala</v>
      </c>
    </row>
    <row r="4329" spans="1:30" x14ac:dyDescent="0.25">
      <c r="A4329" s="25">
        <v>1640306</v>
      </c>
      <c r="B4329" s="5">
        <v>42492</v>
      </c>
      <c r="C4329" s="6" t="s">
        <v>687</v>
      </c>
      <c r="D4329" s="6" t="s">
        <v>41</v>
      </c>
      <c r="E4329" s="6" t="s">
        <v>12</v>
      </c>
      <c r="F4329" s="6" t="s">
        <v>13</v>
      </c>
      <c r="G4329" s="6" t="s">
        <v>1007</v>
      </c>
      <c r="H4329" s="6" t="s">
        <v>42</v>
      </c>
      <c r="I4329" s="6" t="s">
        <v>1015</v>
      </c>
      <c r="J4329" s="6" t="s">
        <v>1031</v>
      </c>
      <c r="K4329" s="6" t="s">
        <v>1261</v>
      </c>
      <c r="L4329" s="6" t="s">
        <v>1267</v>
      </c>
      <c r="M4329" s="6" t="s">
        <v>1272</v>
      </c>
      <c r="N4329" s="5">
        <v>42494</v>
      </c>
      <c r="O4329" s="7">
        <v>1007</v>
      </c>
      <c r="P4329" s="7">
        <v>1598</v>
      </c>
      <c r="Q4329" s="7">
        <v>591</v>
      </c>
      <c r="R4329" s="6">
        <v>37</v>
      </c>
      <c r="S4329" s="7">
        <v>59126</v>
      </c>
      <c r="T4329" s="8">
        <v>0.04</v>
      </c>
      <c r="U4329" s="7">
        <v>2365.04</v>
      </c>
      <c r="V4329" s="7">
        <v>56760.959999999999</v>
      </c>
      <c r="W4329" s="7">
        <v>400</v>
      </c>
      <c r="X4329" s="7">
        <v>48523</v>
      </c>
      <c r="Y4329" s="9">
        <f>+DAY('TABLA PRINCIPAL'!$B4329)</f>
        <v>2</v>
      </c>
      <c r="Z4329" s="9">
        <f>+MONTH('TABLA PRINCIPAL'!$B4329)</f>
        <v>5</v>
      </c>
      <c r="AA4329" s="9">
        <f>+YEAR('TABLA PRINCIPAL'!$B4329)</f>
        <v>2016</v>
      </c>
      <c r="AB4329" s="22" t="str">
        <f>+IF(Ventas_Oficina[[#This Row],[Total del pedido]]&gt;=100000,"SI","NO")</f>
        <v>NO</v>
      </c>
      <c r="AC4329" s="22" t="str">
        <f>+_xlfn.XLOOKUP(Ventas_Oficina[[#This Row],[Nº de artículo]],AUXILIAR!A4327:A9266,AUXILIAR!D4327:D9266,"Error",0)</f>
        <v>Enviado a tiempo</v>
      </c>
      <c r="AD4329" s="22" t="str">
        <f>+IF(AND(Ventas_Oficina[[#This Row],[Total]]&gt;75000,Ventas_Oficina[[#This Row],[Envio a tiempo]]="Enviado a tiempo"),"Buena Venta","Venta Mala")</f>
        <v>Venta Mala</v>
      </c>
    </row>
    <row r="4330" spans="1:30" x14ac:dyDescent="0.25">
      <c r="A4330" s="26">
        <v>1640306</v>
      </c>
      <c r="B4330" s="10">
        <v>42613</v>
      </c>
      <c r="C4330" s="11" t="s">
        <v>256</v>
      </c>
      <c r="D4330" s="11" t="s">
        <v>105</v>
      </c>
      <c r="E4330" s="11" t="s">
        <v>4</v>
      </c>
      <c r="F4330" s="11" t="s">
        <v>5</v>
      </c>
      <c r="G4330" s="11" t="s">
        <v>1010</v>
      </c>
      <c r="H4330" s="11" t="s">
        <v>106</v>
      </c>
      <c r="I4330" s="11" t="s">
        <v>1016</v>
      </c>
      <c r="J4330" s="11" t="s">
        <v>1052</v>
      </c>
      <c r="K4330" s="11" t="s">
        <v>1261</v>
      </c>
      <c r="L4330" s="11" t="s">
        <v>1266</v>
      </c>
      <c r="M4330" s="11" t="s">
        <v>1272</v>
      </c>
      <c r="N4330" s="10">
        <v>42615</v>
      </c>
      <c r="O4330" s="12">
        <v>332</v>
      </c>
      <c r="P4330" s="12">
        <v>518</v>
      </c>
      <c r="Q4330" s="12">
        <v>186</v>
      </c>
      <c r="R4330" s="11">
        <v>19</v>
      </c>
      <c r="S4330" s="12">
        <v>9842</v>
      </c>
      <c r="T4330" s="13">
        <v>0.08</v>
      </c>
      <c r="U4330" s="12">
        <v>787.36</v>
      </c>
      <c r="V4330" s="12">
        <v>9054.64</v>
      </c>
      <c r="W4330" s="12">
        <v>204</v>
      </c>
      <c r="X4330" s="12">
        <v>15785</v>
      </c>
      <c r="Y4330" s="14">
        <f>+DAY('TABLA PRINCIPAL'!$B4330)</f>
        <v>31</v>
      </c>
      <c r="Z4330" s="14">
        <f>+MONTH('TABLA PRINCIPAL'!$B4330)</f>
        <v>8</v>
      </c>
      <c r="AA4330" s="14">
        <f>+YEAR('TABLA PRINCIPAL'!$B4330)</f>
        <v>2016</v>
      </c>
      <c r="AB4330" s="22" t="str">
        <f>+IF(Ventas_Oficina[[#This Row],[Total del pedido]]&gt;=100000,"SI","NO")</f>
        <v>NO</v>
      </c>
      <c r="AC4330" s="22" t="str">
        <f>+_xlfn.XLOOKUP(Ventas_Oficina[[#This Row],[Nº de artículo]],AUXILIAR!A4328:A9267,AUXILIAR!D4328:D9267,"Error",0)</f>
        <v>Enviado a tiempo</v>
      </c>
      <c r="AD4330" s="22" t="str">
        <f>+IF(AND(Ventas_Oficina[[#This Row],[Total]]&gt;75000,Ventas_Oficina[[#This Row],[Envio a tiempo]]="Enviado a tiempo"),"Buena Venta","Venta Mala")</f>
        <v>Venta Mala</v>
      </c>
    </row>
    <row r="4331" spans="1:30" x14ac:dyDescent="0.25">
      <c r="A4331" s="25">
        <v>1640306</v>
      </c>
      <c r="B4331" s="5">
        <v>42626</v>
      </c>
      <c r="C4331" s="6" t="s">
        <v>18</v>
      </c>
      <c r="D4331" s="6" t="s">
        <v>19</v>
      </c>
      <c r="E4331" s="6" t="s">
        <v>4</v>
      </c>
      <c r="F4331" s="6" t="s">
        <v>5</v>
      </c>
      <c r="G4331" s="6" t="s">
        <v>1008</v>
      </c>
      <c r="H4331" s="6" t="s">
        <v>6</v>
      </c>
      <c r="I4331" s="6" t="s">
        <v>1014</v>
      </c>
      <c r="J4331" s="6" t="s">
        <v>1031</v>
      </c>
      <c r="K4331" s="6" t="s">
        <v>1261</v>
      </c>
      <c r="L4331" s="6" t="s">
        <v>1267</v>
      </c>
      <c r="M4331" s="6" t="s">
        <v>1272</v>
      </c>
      <c r="N4331" s="5">
        <v>42633</v>
      </c>
      <c r="O4331" s="7">
        <v>1007</v>
      </c>
      <c r="P4331" s="7">
        <v>1598</v>
      </c>
      <c r="Q4331" s="7">
        <v>591</v>
      </c>
      <c r="R4331" s="6">
        <v>23</v>
      </c>
      <c r="S4331" s="7">
        <v>36754</v>
      </c>
      <c r="T4331" s="8">
        <v>0.05</v>
      </c>
      <c r="U4331" s="7">
        <v>1837.7</v>
      </c>
      <c r="V4331" s="7">
        <v>34916.300000000003</v>
      </c>
      <c r="W4331" s="7">
        <v>400</v>
      </c>
      <c r="X4331" s="7">
        <v>44505</v>
      </c>
      <c r="Y4331" s="9">
        <f>+DAY('TABLA PRINCIPAL'!$B4331)</f>
        <v>13</v>
      </c>
      <c r="Z4331" s="9">
        <f>+MONTH('TABLA PRINCIPAL'!$B4331)</f>
        <v>9</v>
      </c>
      <c r="AA4331" s="9">
        <f>+YEAR('TABLA PRINCIPAL'!$B4331)</f>
        <v>2016</v>
      </c>
      <c r="AB4331" s="22" t="str">
        <f>+IF(Ventas_Oficina[[#This Row],[Total del pedido]]&gt;=100000,"SI","NO")</f>
        <v>NO</v>
      </c>
      <c r="AC4331" s="22" t="str">
        <f>+_xlfn.XLOOKUP(Ventas_Oficina[[#This Row],[Nº de artículo]],AUXILIAR!A4329:A9268,AUXILIAR!D4329:D9268,"Error",0)</f>
        <v>Enviado a tiempo</v>
      </c>
      <c r="AD4331" s="22" t="str">
        <f>+IF(AND(Ventas_Oficina[[#This Row],[Total]]&gt;75000,Ventas_Oficina[[#This Row],[Envio a tiempo]]="Enviado a tiempo"),"Buena Venta","Venta Mala")</f>
        <v>Venta Mala</v>
      </c>
    </row>
    <row r="4332" spans="1:30" x14ac:dyDescent="0.25">
      <c r="A4332" s="26">
        <v>1640306</v>
      </c>
      <c r="B4332" s="10">
        <v>42643</v>
      </c>
      <c r="C4332" s="11" t="s">
        <v>168</v>
      </c>
      <c r="D4332" s="11" t="s">
        <v>110</v>
      </c>
      <c r="E4332" s="11" t="s">
        <v>12</v>
      </c>
      <c r="F4332" s="11" t="s">
        <v>13</v>
      </c>
      <c r="G4332" s="11" t="s">
        <v>1009</v>
      </c>
      <c r="H4332" s="11" t="s">
        <v>14</v>
      </c>
      <c r="I4332" s="11" t="s">
        <v>1016</v>
      </c>
      <c r="J4332" s="11" t="s">
        <v>1116</v>
      </c>
      <c r="K4332" s="11" t="s">
        <v>1261</v>
      </c>
      <c r="L4332" s="11" t="s">
        <v>1265</v>
      </c>
      <c r="M4332" s="11" t="s">
        <v>1272</v>
      </c>
      <c r="N4332" s="10">
        <v>42645</v>
      </c>
      <c r="O4332" s="12">
        <v>182</v>
      </c>
      <c r="P4332" s="12">
        <v>284</v>
      </c>
      <c r="Q4332" s="12">
        <v>102</v>
      </c>
      <c r="R4332" s="11">
        <v>42</v>
      </c>
      <c r="S4332" s="12">
        <v>11928</v>
      </c>
      <c r="T4332" s="13">
        <v>0</v>
      </c>
      <c r="U4332" s="12">
        <v>0</v>
      </c>
      <c r="V4332" s="12">
        <v>11928</v>
      </c>
      <c r="W4332" s="12">
        <v>544</v>
      </c>
      <c r="X4332" s="12">
        <v>5727</v>
      </c>
      <c r="Y4332" s="14">
        <f>+DAY('TABLA PRINCIPAL'!$B4332)</f>
        <v>30</v>
      </c>
      <c r="Z4332" s="14">
        <f>+MONTH('TABLA PRINCIPAL'!$B4332)</f>
        <v>9</v>
      </c>
      <c r="AA4332" s="14">
        <f>+YEAR('TABLA PRINCIPAL'!$B4332)</f>
        <v>2016</v>
      </c>
      <c r="AB4332" s="22" t="str">
        <f>+IF(Ventas_Oficina[[#This Row],[Total del pedido]]&gt;=100000,"SI","NO")</f>
        <v>NO</v>
      </c>
      <c r="AC4332" s="22" t="str">
        <f>+_xlfn.XLOOKUP(Ventas_Oficina[[#This Row],[Nº de artículo]],AUXILIAR!A4330:A9269,AUXILIAR!D4330:D9269,"Error",0)</f>
        <v>Enviado a tiempo</v>
      </c>
      <c r="AD4332" s="22" t="str">
        <f>+IF(AND(Ventas_Oficina[[#This Row],[Total]]&gt;75000,Ventas_Oficina[[#This Row],[Envio a tiempo]]="Enviado a tiempo"),"Buena Venta","Venta Mala")</f>
        <v>Venta Mala</v>
      </c>
    </row>
    <row r="4333" spans="1:30" x14ac:dyDescent="0.25">
      <c r="A4333" s="25">
        <v>1640306</v>
      </c>
      <c r="B4333" s="5">
        <v>42616</v>
      </c>
      <c r="C4333" s="6" t="s">
        <v>555</v>
      </c>
      <c r="D4333" s="6" t="s">
        <v>183</v>
      </c>
      <c r="E4333" s="6" t="s">
        <v>4</v>
      </c>
      <c r="F4333" s="6" t="s">
        <v>5</v>
      </c>
      <c r="G4333" s="6" t="s">
        <v>1008</v>
      </c>
      <c r="H4333" s="6" t="s">
        <v>106</v>
      </c>
      <c r="I4333" s="6" t="s">
        <v>1014</v>
      </c>
      <c r="J4333" s="6" t="s">
        <v>1031</v>
      </c>
      <c r="K4333" s="6" t="s">
        <v>1261</v>
      </c>
      <c r="L4333" s="6" t="s">
        <v>1267</v>
      </c>
      <c r="M4333" s="6" t="s">
        <v>1272</v>
      </c>
      <c r="N4333" s="5">
        <v>42618</v>
      </c>
      <c r="O4333" s="7">
        <v>1007</v>
      </c>
      <c r="P4333" s="7">
        <v>1598</v>
      </c>
      <c r="Q4333" s="7">
        <v>591</v>
      </c>
      <c r="R4333" s="6">
        <v>30</v>
      </c>
      <c r="S4333" s="7">
        <v>47940</v>
      </c>
      <c r="T4333" s="8">
        <v>0.01</v>
      </c>
      <c r="U4333" s="7">
        <v>479.40000000000003</v>
      </c>
      <c r="V4333" s="7">
        <v>47460.6</v>
      </c>
      <c r="W4333" s="7">
        <v>400</v>
      </c>
      <c r="X4333" s="7">
        <v>44505</v>
      </c>
      <c r="Y4333" s="9">
        <f>+DAY('TABLA PRINCIPAL'!$B4333)</f>
        <v>3</v>
      </c>
      <c r="Z4333" s="9">
        <f>+MONTH('TABLA PRINCIPAL'!$B4333)</f>
        <v>9</v>
      </c>
      <c r="AA4333" s="9">
        <f>+YEAR('TABLA PRINCIPAL'!$B4333)</f>
        <v>2016</v>
      </c>
      <c r="AB4333" s="22" t="str">
        <f>+IF(Ventas_Oficina[[#This Row],[Total del pedido]]&gt;=100000,"SI","NO")</f>
        <v>NO</v>
      </c>
      <c r="AC4333" s="22" t="str">
        <f>+_xlfn.XLOOKUP(Ventas_Oficina[[#This Row],[Nº de artículo]],AUXILIAR!A4331:A9270,AUXILIAR!D4331:D9270,"Error",0)</f>
        <v>Enviado a tiempo</v>
      </c>
      <c r="AD4333" s="22" t="str">
        <f>+IF(AND(Ventas_Oficina[[#This Row],[Total]]&gt;75000,Ventas_Oficina[[#This Row],[Envio a tiempo]]="Enviado a tiempo"),"Buena Venta","Venta Mala")</f>
        <v>Venta Mala</v>
      </c>
    </row>
    <row r="4334" spans="1:30" x14ac:dyDescent="0.25">
      <c r="A4334" s="26">
        <v>1640671</v>
      </c>
      <c r="B4334" s="10">
        <v>42633</v>
      </c>
      <c r="C4334" s="11" t="s">
        <v>463</v>
      </c>
      <c r="D4334" s="11" t="s">
        <v>26</v>
      </c>
      <c r="E4334" s="11" t="s">
        <v>4</v>
      </c>
      <c r="F4334" s="11" t="s">
        <v>5</v>
      </c>
      <c r="G4334" s="11" t="s">
        <v>1008</v>
      </c>
      <c r="H4334" s="11" t="s">
        <v>27</v>
      </c>
      <c r="I4334" s="11" t="s">
        <v>1015</v>
      </c>
      <c r="J4334" s="11" t="s">
        <v>1093</v>
      </c>
      <c r="K4334" s="11" t="s">
        <v>1261</v>
      </c>
      <c r="L4334" s="11" t="s">
        <v>1266</v>
      </c>
      <c r="M4334" s="11" t="s">
        <v>1272</v>
      </c>
      <c r="N4334" s="10">
        <v>42633</v>
      </c>
      <c r="O4334" s="12">
        <v>216</v>
      </c>
      <c r="P4334" s="12">
        <v>385</v>
      </c>
      <c r="Q4334" s="12">
        <v>169</v>
      </c>
      <c r="R4334" s="11">
        <v>49</v>
      </c>
      <c r="S4334" s="12">
        <v>18865</v>
      </c>
      <c r="T4334" s="13">
        <v>0.01</v>
      </c>
      <c r="U4334" s="12">
        <v>188.65</v>
      </c>
      <c r="V4334" s="12">
        <v>18676.349999999999</v>
      </c>
      <c r="W4334" s="12">
        <v>70</v>
      </c>
      <c r="X4334" s="12">
        <v>15785</v>
      </c>
      <c r="Y4334" s="14">
        <f>+DAY('TABLA PRINCIPAL'!$B4334)</f>
        <v>20</v>
      </c>
      <c r="Z4334" s="14">
        <f>+MONTH('TABLA PRINCIPAL'!$B4334)</f>
        <v>9</v>
      </c>
      <c r="AA4334" s="14">
        <f>+YEAR('TABLA PRINCIPAL'!$B4334)</f>
        <v>2016</v>
      </c>
      <c r="AB4334" s="22" t="str">
        <f>+IF(Ventas_Oficina[[#This Row],[Total del pedido]]&gt;=100000,"SI","NO")</f>
        <v>NO</v>
      </c>
      <c r="AC4334" s="22" t="str">
        <f>+_xlfn.XLOOKUP(Ventas_Oficina[[#This Row],[Nº de artículo]],AUXILIAR!A4332:A9271,AUXILIAR!D4332:D9271,"Error",0)</f>
        <v>No enviado a tiempo</v>
      </c>
      <c r="AD4334" s="22" t="str">
        <f>+IF(AND(Ventas_Oficina[[#This Row],[Total]]&gt;75000,Ventas_Oficina[[#This Row],[Envio a tiempo]]="Enviado a tiempo"),"Buena Venta","Venta Mala")</f>
        <v>Venta Mala</v>
      </c>
    </row>
    <row r="4335" spans="1:30" x14ac:dyDescent="0.25">
      <c r="A4335" s="25">
        <v>1640671</v>
      </c>
      <c r="B4335" s="5">
        <v>42532</v>
      </c>
      <c r="C4335" s="6" t="s">
        <v>541</v>
      </c>
      <c r="D4335" s="6" t="s">
        <v>137</v>
      </c>
      <c r="E4335" s="6" t="s">
        <v>4</v>
      </c>
      <c r="F4335" s="6" t="s">
        <v>5</v>
      </c>
      <c r="G4335" s="6" t="s">
        <v>1008</v>
      </c>
      <c r="H4335" s="6" t="s">
        <v>6</v>
      </c>
      <c r="I4335" s="6" t="s">
        <v>1012</v>
      </c>
      <c r="J4335" s="6" t="s">
        <v>1072</v>
      </c>
      <c r="K4335" s="6" t="s">
        <v>1261</v>
      </c>
      <c r="L4335" s="6" t="s">
        <v>1265</v>
      </c>
      <c r="M4335" s="6" t="s">
        <v>1272</v>
      </c>
      <c r="N4335" s="5">
        <v>42533</v>
      </c>
      <c r="O4335" s="7">
        <v>194</v>
      </c>
      <c r="P4335" s="7">
        <v>308</v>
      </c>
      <c r="Q4335" s="7">
        <v>114</v>
      </c>
      <c r="R4335" s="6">
        <v>8</v>
      </c>
      <c r="S4335" s="7">
        <v>2464</v>
      </c>
      <c r="T4335" s="8">
        <v>0.02</v>
      </c>
      <c r="U4335" s="7">
        <v>49.28</v>
      </c>
      <c r="V4335" s="7">
        <v>2414.7199999999998</v>
      </c>
      <c r="W4335" s="7">
        <v>99</v>
      </c>
      <c r="X4335" s="7">
        <v>2445</v>
      </c>
      <c r="Y4335" s="9">
        <f>+DAY('TABLA PRINCIPAL'!$B4335)</f>
        <v>11</v>
      </c>
      <c r="Z4335" s="9">
        <f>+MONTH('TABLA PRINCIPAL'!$B4335)</f>
        <v>6</v>
      </c>
      <c r="AA4335" s="9">
        <f>+YEAR('TABLA PRINCIPAL'!$B4335)</f>
        <v>2016</v>
      </c>
      <c r="AB4335" s="22" t="str">
        <f>+IF(Ventas_Oficina[[#This Row],[Total del pedido]]&gt;=100000,"SI","NO")</f>
        <v>NO</v>
      </c>
      <c r="AC4335" s="22" t="str">
        <f>+_xlfn.XLOOKUP(Ventas_Oficina[[#This Row],[Nº de artículo]],AUXILIAR!A4333:A9272,AUXILIAR!D4333:D9272,"Error",0)</f>
        <v>No enviado a tiempo</v>
      </c>
      <c r="AD4335" s="22" t="str">
        <f>+IF(AND(Ventas_Oficina[[#This Row],[Total]]&gt;75000,Ventas_Oficina[[#This Row],[Envio a tiempo]]="Enviado a tiempo"),"Buena Venta","Venta Mala")</f>
        <v>Venta Mala</v>
      </c>
    </row>
    <row r="4336" spans="1:30" x14ac:dyDescent="0.25">
      <c r="A4336" s="26">
        <v>1641037</v>
      </c>
      <c r="B4336" s="10">
        <v>42058</v>
      </c>
      <c r="C4336" s="11" t="s">
        <v>733</v>
      </c>
      <c r="D4336" s="11" t="s">
        <v>575</v>
      </c>
      <c r="E4336" s="11" t="s">
        <v>4</v>
      </c>
      <c r="F4336" s="11" t="s">
        <v>5</v>
      </c>
      <c r="G4336" s="11" t="s">
        <v>1010</v>
      </c>
      <c r="H4336" s="11" t="s">
        <v>39</v>
      </c>
      <c r="I4336" s="11" t="s">
        <v>1013</v>
      </c>
      <c r="J4336" s="11" t="s">
        <v>1043</v>
      </c>
      <c r="K4336" s="11" t="s">
        <v>1261</v>
      </c>
      <c r="L4336" s="11" t="s">
        <v>1267</v>
      </c>
      <c r="M4336" s="11" t="s">
        <v>1272</v>
      </c>
      <c r="N4336" s="10">
        <v>42061</v>
      </c>
      <c r="O4336" s="12">
        <v>6059</v>
      </c>
      <c r="P4336" s="12">
        <v>10098</v>
      </c>
      <c r="Q4336" s="12">
        <v>4039</v>
      </c>
      <c r="R4336" s="11">
        <v>43</v>
      </c>
      <c r="S4336" s="12">
        <v>434214</v>
      </c>
      <c r="T4336" s="13">
        <v>0.06</v>
      </c>
      <c r="U4336" s="12">
        <v>26052.84</v>
      </c>
      <c r="V4336" s="12">
        <v>408161.16</v>
      </c>
      <c r="W4336" s="12">
        <v>718</v>
      </c>
      <c r="X4336" s="12">
        <v>138058</v>
      </c>
      <c r="Y4336" s="14">
        <f>+DAY('TABLA PRINCIPAL'!$B4336)</f>
        <v>23</v>
      </c>
      <c r="Z4336" s="14">
        <f>+MONTH('TABLA PRINCIPAL'!$B4336)</f>
        <v>2</v>
      </c>
      <c r="AA4336" s="14">
        <f>+YEAR('TABLA PRINCIPAL'!$B4336)</f>
        <v>2015</v>
      </c>
      <c r="AB4336" s="22" t="str">
        <f>+IF(Ventas_Oficina[[#This Row],[Total del pedido]]&gt;=100000,"SI","NO")</f>
        <v>SI</v>
      </c>
      <c r="AC4336" s="22" t="str">
        <f>+_xlfn.XLOOKUP(Ventas_Oficina[[#This Row],[Nº de artículo]],AUXILIAR!A4334:A9273,AUXILIAR!D4334:D9273,"Error",0)</f>
        <v>Enviado a tiempo</v>
      </c>
      <c r="AD4336" s="22" t="str">
        <f>+IF(AND(Ventas_Oficina[[#This Row],[Total]]&gt;75000,Ventas_Oficina[[#This Row],[Envio a tiempo]]="Enviado a tiempo"),"Buena Venta","Venta Mala")</f>
        <v>Buena Venta</v>
      </c>
    </row>
    <row r="4337" spans="1:30" x14ac:dyDescent="0.25">
      <c r="A4337" s="26">
        <v>1641037</v>
      </c>
      <c r="B4337" s="10">
        <v>42619</v>
      </c>
      <c r="C4337" s="11" t="s">
        <v>888</v>
      </c>
      <c r="D4337" s="11" t="s">
        <v>160</v>
      </c>
      <c r="E4337" s="11" t="s">
        <v>4</v>
      </c>
      <c r="F4337" s="11" t="s">
        <v>5</v>
      </c>
      <c r="G4337" s="11" t="s">
        <v>1007</v>
      </c>
      <c r="H4337" s="11" t="s">
        <v>53</v>
      </c>
      <c r="I4337" s="11" t="s">
        <v>1015</v>
      </c>
      <c r="J4337" s="11" t="s">
        <v>1132</v>
      </c>
      <c r="K4337" s="11" t="s">
        <v>1261</v>
      </c>
      <c r="L4337" s="11" t="s">
        <v>1267</v>
      </c>
      <c r="M4337" s="11" t="s">
        <v>1272</v>
      </c>
      <c r="N4337" s="10">
        <v>42621</v>
      </c>
      <c r="O4337" s="12">
        <v>6240</v>
      </c>
      <c r="P4337" s="12">
        <v>15599</v>
      </c>
      <c r="Q4337" s="12">
        <v>9359</v>
      </c>
      <c r="R4337" s="11">
        <v>40</v>
      </c>
      <c r="S4337" s="12">
        <v>623960</v>
      </c>
      <c r="T4337" s="13">
        <v>0.04</v>
      </c>
      <c r="U4337" s="12">
        <v>24958.400000000001</v>
      </c>
      <c r="V4337" s="12">
        <v>599001.59999999998</v>
      </c>
      <c r="W4337" s="12">
        <v>808</v>
      </c>
      <c r="X4337" s="12">
        <v>337122</v>
      </c>
      <c r="Y4337" s="14">
        <f>+DAY('TABLA PRINCIPAL'!$B4337)</f>
        <v>6</v>
      </c>
      <c r="Z4337" s="14">
        <f>+MONTH('TABLA PRINCIPAL'!$B4337)</f>
        <v>9</v>
      </c>
      <c r="AA4337" s="14">
        <f>+YEAR('TABLA PRINCIPAL'!$B4337)</f>
        <v>2016</v>
      </c>
      <c r="AB4337" s="22" t="str">
        <f>+IF(Ventas_Oficina[[#This Row],[Total del pedido]]&gt;=100000,"SI","NO")</f>
        <v>SI</v>
      </c>
      <c r="AC4337" s="22" t="str">
        <f>+_xlfn.XLOOKUP(Ventas_Oficina[[#This Row],[Nº de artículo]],AUXILIAR!A4336:A9275,AUXILIAR!D4336:D9275,"Error",0)</f>
        <v>Enviado a tiempo</v>
      </c>
      <c r="AD4337" s="22" t="str">
        <f>+IF(AND(Ventas_Oficina[[#This Row],[Total]]&gt;75000,Ventas_Oficina[[#This Row],[Envio a tiempo]]="Enviado a tiempo"),"Buena Venta","Venta Mala")</f>
        <v>Buena Venta</v>
      </c>
    </row>
    <row r="4338" spans="1:30" x14ac:dyDescent="0.25">
      <c r="A4338" s="25">
        <v>1641402</v>
      </c>
      <c r="B4338" s="5">
        <v>42378</v>
      </c>
      <c r="C4338" s="6" t="s">
        <v>37</v>
      </c>
      <c r="D4338" s="6" t="s">
        <v>38</v>
      </c>
      <c r="E4338" s="6" t="s">
        <v>4</v>
      </c>
      <c r="F4338" s="6" t="s">
        <v>5</v>
      </c>
      <c r="G4338" s="6" t="s">
        <v>1008</v>
      </c>
      <c r="H4338" s="6" t="s">
        <v>39</v>
      </c>
      <c r="I4338" s="6" t="s">
        <v>1016</v>
      </c>
      <c r="J4338" s="6" t="s">
        <v>1124</v>
      </c>
      <c r="K4338" s="6" t="s">
        <v>1261</v>
      </c>
      <c r="L4338" s="6" t="s">
        <v>1267</v>
      </c>
      <c r="M4338" s="6" t="s">
        <v>1272</v>
      </c>
      <c r="N4338" s="5">
        <v>42380</v>
      </c>
      <c r="O4338" s="7">
        <v>314</v>
      </c>
      <c r="P4338" s="7">
        <v>491</v>
      </c>
      <c r="Q4338" s="7">
        <v>177</v>
      </c>
      <c r="R4338" s="6">
        <v>48</v>
      </c>
      <c r="S4338" s="7">
        <v>23568</v>
      </c>
      <c r="T4338" s="8">
        <v>0.06</v>
      </c>
      <c r="U4338" s="7">
        <v>1414.08</v>
      </c>
      <c r="V4338" s="7">
        <v>22153.919999999998</v>
      </c>
      <c r="W4338" s="7">
        <v>50</v>
      </c>
      <c r="X4338" s="7">
        <v>5027</v>
      </c>
      <c r="Y4338" s="9">
        <f>+DAY('TABLA PRINCIPAL'!$B4338)</f>
        <v>9</v>
      </c>
      <c r="Z4338" s="9">
        <f>+MONTH('TABLA PRINCIPAL'!$B4338)</f>
        <v>1</v>
      </c>
      <c r="AA4338" s="9">
        <f>+YEAR('TABLA PRINCIPAL'!$B4338)</f>
        <v>2016</v>
      </c>
      <c r="AB4338" s="22" t="str">
        <f>+IF(Ventas_Oficina[[#This Row],[Total del pedido]]&gt;=100000,"SI","NO")</f>
        <v>NO</v>
      </c>
      <c r="AC4338" s="22" t="str">
        <f>+_xlfn.XLOOKUP(Ventas_Oficina[[#This Row],[Nº de artículo]],AUXILIAR!A4336:A9276,AUXILIAR!D4336:D9276,"Error",0)</f>
        <v>Enviado a tiempo</v>
      </c>
      <c r="AD4338" s="22" t="str">
        <f>+IF(AND(Ventas_Oficina[[#This Row],[Total]]&gt;75000,Ventas_Oficina[[#This Row],[Envio a tiempo]]="Enviado a tiempo"),"Buena Venta","Venta Mala")</f>
        <v>Venta Mala</v>
      </c>
    </row>
    <row r="4339" spans="1:30" x14ac:dyDescent="0.25">
      <c r="A4339" s="26">
        <v>1641402</v>
      </c>
      <c r="B4339" s="10">
        <v>42471</v>
      </c>
      <c r="C4339" s="11" t="s">
        <v>306</v>
      </c>
      <c r="D4339" s="11" t="s">
        <v>29</v>
      </c>
      <c r="E4339" s="11" t="s">
        <v>12</v>
      </c>
      <c r="F4339" s="11" t="s">
        <v>13</v>
      </c>
      <c r="G4339" s="11" t="s">
        <v>1008</v>
      </c>
      <c r="H4339" s="11" t="s">
        <v>14</v>
      </c>
      <c r="I4339" s="11" t="s">
        <v>1015</v>
      </c>
      <c r="J4339" s="11" t="s">
        <v>1086</v>
      </c>
      <c r="K4339" s="11" t="s">
        <v>1261</v>
      </c>
      <c r="L4339" s="11" t="s">
        <v>1267</v>
      </c>
      <c r="M4339" s="11" t="s">
        <v>1272</v>
      </c>
      <c r="N4339" s="10">
        <v>42471</v>
      </c>
      <c r="O4339" s="12">
        <v>1111</v>
      </c>
      <c r="P4339" s="12">
        <v>1984</v>
      </c>
      <c r="Q4339" s="12">
        <v>873</v>
      </c>
      <c r="R4339" s="11">
        <v>38</v>
      </c>
      <c r="S4339" s="12">
        <v>75392</v>
      </c>
      <c r="T4339" s="13">
        <v>0.06</v>
      </c>
      <c r="U4339" s="12">
        <v>4523.5199999999995</v>
      </c>
      <c r="V4339" s="12">
        <v>70868.479999999996</v>
      </c>
      <c r="W4339" s="12">
        <v>410</v>
      </c>
      <c r="X4339" s="12">
        <v>3398</v>
      </c>
      <c r="Y4339" s="14">
        <f>+DAY('TABLA PRINCIPAL'!$B4339)</f>
        <v>11</v>
      </c>
      <c r="Z4339" s="14">
        <f>+MONTH('TABLA PRINCIPAL'!$B4339)</f>
        <v>4</v>
      </c>
      <c r="AA4339" s="14">
        <f>+YEAR('TABLA PRINCIPAL'!$B4339)</f>
        <v>2016</v>
      </c>
      <c r="AB4339" s="22" t="str">
        <f>+IF(Ventas_Oficina[[#This Row],[Total del pedido]]&gt;=100000,"SI","NO")</f>
        <v>NO</v>
      </c>
      <c r="AC4339" s="22" t="str">
        <f>+_xlfn.XLOOKUP(Ventas_Oficina[[#This Row],[Nº de artículo]],AUXILIAR!A4337:A9277,AUXILIAR!D4337:D9277,"Error",0)</f>
        <v>Enviado a tiempo</v>
      </c>
      <c r="AD4339" s="22" t="str">
        <f>+IF(AND(Ventas_Oficina[[#This Row],[Total]]&gt;75000,Ventas_Oficina[[#This Row],[Envio a tiempo]]="Enviado a tiempo"),"Buena Venta","Venta Mala")</f>
        <v>Venta Mala</v>
      </c>
    </row>
    <row r="4340" spans="1:30" x14ac:dyDescent="0.25">
      <c r="A4340" s="25">
        <v>1641402</v>
      </c>
      <c r="B4340" s="5">
        <v>42388</v>
      </c>
      <c r="C4340" s="6" t="s">
        <v>858</v>
      </c>
      <c r="D4340" s="6" t="s">
        <v>88</v>
      </c>
      <c r="E4340" s="6" t="s">
        <v>4</v>
      </c>
      <c r="F4340" s="6" t="s">
        <v>5</v>
      </c>
      <c r="G4340" s="6" t="s">
        <v>1007</v>
      </c>
      <c r="H4340" s="6" t="s">
        <v>39</v>
      </c>
      <c r="I4340" s="6" t="s">
        <v>1014</v>
      </c>
      <c r="J4340" s="6" t="s">
        <v>1042</v>
      </c>
      <c r="K4340" s="6" t="s">
        <v>1261</v>
      </c>
      <c r="L4340" s="6" t="s">
        <v>1265</v>
      </c>
      <c r="M4340" s="6" t="s">
        <v>1273</v>
      </c>
      <c r="N4340" s="5">
        <v>42388</v>
      </c>
      <c r="O4340" s="7">
        <v>109</v>
      </c>
      <c r="P4340" s="7">
        <v>168</v>
      </c>
      <c r="Q4340" s="7">
        <v>59</v>
      </c>
      <c r="R4340" s="6">
        <v>36</v>
      </c>
      <c r="S4340" s="7">
        <v>6048</v>
      </c>
      <c r="T4340" s="8">
        <v>0.01</v>
      </c>
      <c r="U4340" s="7">
        <v>60.480000000000004</v>
      </c>
      <c r="V4340" s="7">
        <v>5987.52</v>
      </c>
      <c r="W4340" s="7">
        <v>100</v>
      </c>
      <c r="X4340" s="7">
        <v>1449</v>
      </c>
      <c r="Y4340" s="9">
        <f>+DAY('TABLA PRINCIPAL'!$B4340)</f>
        <v>19</v>
      </c>
      <c r="Z4340" s="9">
        <f>+MONTH('TABLA PRINCIPAL'!$B4340)</f>
        <v>1</v>
      </c>
      <c r="AA4340" s="9">
        <f>+YEAR('TABLA PRINCIPAL'!$B4340)</f>
        <v>2016</v>
      </c>
      <c r="AB4340" s="22" t="str">
        <f>+IF(Ventas_Oficina[[#This Row],[Total del pedido]]&gt;=100000,"SI","NO")</f>
        <v>NO</v>
      </c>
      <c r="AC4340" s="22" t="str">
        <f>+_xlfn.XLOOKUP(Ventas_Oficina[[#This Row],[Nº de artículo]],AUXILIAR!A4338:A9278,AUXILIAR!D4338:D9278,"Error",0)</f>
        <v>No enviado a tiempo</v>
      </c>
      <c r="AD4340" s="22" t="str">
        <f>+IF(AND(Ventas_Oficina[[#This Row],[Total]]&gt;75000,Ventas_Oficina[[#This Row],[Envio a tiempo]]="Enviado a tiempo"),"Buena Venta","Venta Mala")</f>
        <v>Venta Mala</v>
      </c>
    </row>
    <row r="4341" spans="1:30" x14ac:dyDescent="0.25">
      <c r="A4341" s="26">
        <v>1641402</v>
      </c>
      <c r="B4341" s="10">
        <v>42551</v>
      </c>
      <c r="C4341" s="11" t="s">
        <v>463</v>
      </c>
      <c r="D4341" s="11" t="s">
        <v>26</v>
      </c>
      <c r="E4341" s="11" t="s">
        <v>4</v>
      </c>
      <c r="F4341" s="11" t="s">
        <v>5</v>
      </c>
      <c r="G4341" s="11" t="s">
        <v>1010</v>
      </c>
      <c r="H4341" s="11" t="s">
        <v>27</v>
      </c>
      <c r="I4341" s="11" t="s">
        <v>1016</v>
      </c>
      <c r="J4341" s="11" t="s">
        <v>1062</v>
      </c>
      <c r="K4341" s="11" t="s">
        <v>1261</v>
      </c>
      <c r="L4341" s="11" t="s">
        <v>1267</v>
      </c>
      <c r="M4341" s="11" t="s">
        <v>1272</v>
      </c>
      <c r="N4341" s="10">
        <v>42553</v>
      </c>
      <c r="O4341" s="12">
        <v>639</v>
      </c>
      <c r="P4341" s="12">
        <v>1998</v>
      </c>
      <c r="Q4341" s="12">
        <v>1359</v>
      </c>
      <c r="R4341" s="11">
        <v>10</v>
      </c>
      <c r="S4341" s="12">
        <v>19980</v>
      </c>
      <c r="T4341" s="13">
        <v>0.08</v>
      </c>
      <c r="U4341" s="12">
        <v>1598.4</v>
      </c>
      <c r="V4341" s="12">
        <v>18381.599999999999</v>
      </c>
      <c r="W4341" s="12">
        <v>400</v>
      </c>
      <c r="X4341" s="12">
        <v>52159</v>
      </c>
      <c r="Y4341" s="14">
        <f>+DAY('TABLA PRINCIPAL'!$B4341)</f>
        <v>30</v>
      </c>
      <c r="Z4341" s="14">
        <f>+MONTH('TABLA PRINCIPAL'!$B4341)</f>
        <v>6</v>
      </c>
      <c r="AA4341" s="14">
        <f>+YEAR('TABLA PRINCIPAL'!$B4341)</f>
        <v>2016</v>
      </c>
      <c r="AB4341" s="22" t="str">
        <f>+IF(Ventas_Oficina[[#This Row],[Total del pedido]]&gt;=100000,"SI","NO")</f>
        <v>NO</v>
      </c>
      <c r="AC4341" s="22" t="str">
        <f>+_xlfn.XLOOKUP(Ventas_Oficina[[#This Row],[Nº de artículo]],AUXILIAR!A4339:A9279,AUXILIAR!D4339:D9279,"Error",0)</f>
        <v>No enviado a tiempo</v>
      </c>
      <c r="AD4341" s="22" t="str">
        <f>+IF(AND(Ventas_Oficina[[#This Row],[Total]]&gt;75000,Ventas_Oficina[[#This Row],[Envio a tiempo]]="Enviado a tiempo"),"Buena Venta","Venta Mala")</f>
        <v>Venta Mala</v>
      </c>
    </row>
    <row r="4342" spans="1:30" x14ac:dyDescent="0.25">
      <c r="A4342" s="25">
        <v>1641402</v>
      </c>
      <c r="B4342" s="5">
        <v>42240</v>
      </c>
      <c r="C4342" s="6" t="s">
        <v>63</v>
      </c>
      <c r="D4342" s="6" t="s">
        <v>52</v>
      </c>
      <c r="E4342" s="6" t="s">
        <v>4</v>
      </c>
      <c r="F4342" s="6" t="s">
        <v>5</v>
      </c>
      <c r="G4342" s="6" t="s">
        <v>1007</v>
      </c>
      <c r="H4342" s="6" t="s">
        <v>53</v>
      </c>
      <c r="I4342" s="6" t="s">
        <v>1014</v>
      </c>
      <c r="J4342" s="6" t="s">
        <v>1022</v>
      </c>
      <c r="K4342" s="6" t="s">
        <v>1261</v>
      </c>
      <c r="L4342" s="6" t="s">
        <v>1265</v>
      </c>
      <c r="M4342" s="6" t="s">
        <v>1272</v>
      </c>
      <c r="N4342" s="5">
        <v>42242</v>
      </c>
      <c r="O4342" s="7">
        <v>153</v>
      </c>
      <c r="P4342" s="7">
        <v>278</v>
      </c>
      <c r="Q4342" s="7">
        <v>125</v>
      </c>
      <c r="R4342" s="6">
        <v>25</v>
      </c>
      <c r="S4342" s="7">
        <v>6950</v>
      </c>
      <c r="T4342" s="8">
        <v>0.03</v>
      </c>
      <c r="U4342" s="7">
        <v>208.5</v>
      </c>
      <c r="V4342" s="7">
        <v>6741.5</v>
      </c>
      <c r="W4342" s="7">
        <v>134</v>
      </c>
      <c r="X4342" s="7">
        <v>11898</v>
      </c>
      <c r="Y4342" s="9">
        <f>+DAY('TABLA PRINCIPAL'!$B4342)</f>
        <v>24</v>
      </c>
      <c r="Z4342" s="9">
        <f>+MONTH('TABLA PRINCIPAL'!$B4342)</f>
        <v>8</v>
      </c>
      <c r="AA4342" s="9">
        <f>+YEAR('TABLA PRINCIPAL'!$B4342)</f>
        <v>2015</v>
      </c>
      <c r="AB4342" s="22" t="str">
        <f>+IF(Ventas_Oficina[[#This Row],[Total del pedido]]&gt;=100000,"SI","NO")</f>
        <v>NO</v>
      </c>
      <c r="AC4342" s="22" t="str">
        <f>+_xlfn.XLOOKUP(Ventas_Oficina[[#This Row],[Nº de artículo]],AUXILIAR!A4340:A9280,AUXILIAR!D4340:D9280,"Error",0)</f>
        <v>Enviado a tiempo</v>
      </c>
      <c r="AD4342" s="22" t="str">
        <f>+IF(AND(Ventas_Oficina[[#This Row],[Total]]&gt;75000,Ventas_Oficina[[#This Row],[Envio a tiempo]]="Enviado a tiempo"),"Buena Venta","Venta Mala")</f>
        <v>Venta Mala</v>
      </c>
    </row>
    <row r="4343" spans="1:30" x14ac:dyDescent="0.25">
      <c r="A4343" s="26">
        <v>1641402</v>
      </c>
      <c r="B4343" s="10">
        <v>42667</v>
      </c>
      <c r="C4343" s="11" t="s">
        <v>947</v>
      </c>
      <c r="D4343" s="11" t="s">
        <v>29</v>
      </c>
      <c r="E4343" s="11" t="s">
        <v>12</v>
      </c>
      <c r="F4343" s="11" t="s">
        <v>13</v>
      </c>
      <c r="G4343" s="11" t="s">
        <v>1007</v>
      </c>
      <c r="H4343" s="11" t="s">
        <v>14</v>
      </c>
      <c r="I4343" s="11" t="s">
        <v>1015</v>
      </c>
      <c r="J4343" s="11" t="s">
        <v>1036</v>
      </c>
      <c r="K4343" s="11" t="s">
        <v>1262</v>
      </c>
      <c r="L4343" s="11" t="s">
        <v>1265</v>
      </c>
      <c r="M4343" s="11" t="s">
        <v>1272</v>
      </c>
      <c r="N4343" s="10">
        <v>42669</v>
      </c>
      <c r="O4343" s="12">
        <v>453</v>
      </c>
      <c r="P4343" s="12">
        <v>730</v>
      </c>
      <c r="Q4343" s="12">
        <v>277</v>
      </c>
      <c r="R4343" s="11">
        <v>38</v>
      </c>
      <c r="S4343" s="12">
        <v>27740</v>
      </c>
      <c r="T4343" s="13">
        <v>0.02</v>
      </c>
      <c r="U4343" s="12">
        <v>554.80000000000007</v>
      </c>
      <c r="V4343" s="12">
        <v>27185.200000000001</v>
      </c>
      <c r="W4343" s="12">
        <v>772</v>
      </c>
      <c r="X4343" s="12">
        <v>17593</v>
      </c>
      <c r="Y4343" s="14">
        <f>+DAY('TABLA PRINCIPAL'!$B4343)</f>
        <v>24</v>
      </c>
      <c r="Z4343" s="14">
        <f>+MONTH('TABLA PRINCIPAL'!$B4343)</f>
        <v>10</v>
      </c>
      <c r="AA4343" s="14">
        <f>+YEAR('TABLA PRINCIPAL'!$B4343)</f>
        <v>2016</v>
      </c>
      <c r="AB4343" s="22" t="str">
        <f>+IF(Ventas_Oficina[[#This Row],[Total del pedido]]&gt;=100000,"SI","NO")</f>
        <v>NO</v>
      </c>
      <c r="AC4343" s="22" t="str">
        <f>+_xlfn.XLOOKUP(Ventas_Oficina[[#This Row],[Nº de artículo]],AUXILIAR!A4341:A9281,AUXILIAR!D4341:D9281,"Error",0)</f>
        <v>Enviado a tiempo</v>
      </c>
      <c r="AD4343" s="22" t="str">
        <f>+IF(AND(Ventas_Oficina[[#This Row],[Total]]&gt;75000,Ventas_Oficina[[#This Row],[Envio a tiempo]]="Enviado a tiempo"),"Buena Venta","Venta Mala")</f>
        <v>Venta Mala</v>
      </c>
    </row>
    <row r="4344" spans="1:30" x14ac:dyDescent="0.25">
      <c r="A4344" s="26">
        <v>1642132</v>
      </c>
      <c r="B4344" s="10">
        <v>42639</v>
      </c>
      <c r="C4344" s="11" t="s">
        <v>453</v>
      </c>
      <c r="D4344" s="11" t="s">
        <v>589</v>
      </c>
      <c r="E4344" s="11" t="s">
        <v>4</v>
      </c>
      <c r="F4344" s="11" t="s">
        <v>5</v>
      </c>
      <c r="G4344" s="11" t="s">
        <v>1010</v>
      </c>
      <c r="H4344" s="11" t="s">
        <v>6</v>
      </c>
      <c r="I4344" s="11" t="s">
        <v>1014</v>
      </c>
      <c r="J4344" s="11" t="s">
        <v>1077</v>
      </c>
      <c r="K4344" s="11" t="s">
        <v>1261</v>
      </c>
      <c r="L4344" s="11" t="s">
        <v>1267</v>
      </c>
      <c r="M4344" s="11" t="s">
        <v>1272</v>
      </c>
      <c r="N4344" s="10">
        <v>42641</v>
      </c>
      <c r="O4344" s="12">
        <v>403</v>
      </c>
      <c r="P4344" s="12">
        <v>938</v>
      </c>
      <c r="Q4344" s="12">
        <v>535</v>
      </c>
      <c r="R4344" s="11">
        <v>23</v>
      </c>
      <c r="S4344" s="12">
        <v>21574</v>
      </c>
      <c r="T4344" s="13">
        <v>0.06</v>
      </c>
      <c r="U4344" s="12">
        <v>1294.44</v>
      </c>
      <c r="V4344" s="12">
        <v>20279.560000000001</v>
      </c>
      <c r="W4344" s="12">
        <v>728</v>
      </c>
      <c r="X4344" s="12">
        <v>39993</v>
      </c>
      <c r="Y4344" s="14">
        <f>+DAY('TABLA PRINCIPAL'!$B4344)</f>
        <v>26</v>
      </c>
      <c r="Z4344" s="14">
        <f>+MONTH('TABLA PRINCIPAL'!$B4344)</f>
        <v>9</v>
      </c>
      <c r="AA4344" s="14">
        <f>+YEAR('TABLA PRINCIPAL'!$B4344)</f>
        <v>2016</v>
      </c>
      <c r="AB4344" s="22" t="str">
        <f>+IF(Ventas_Oficina[[#This Row],[Total del pedido]]&gt;=100000,"SI","NO")</f>
        <v>NO</v>
      </c>
      <c r="AC4344" s="22" t="str">
        <f>+_xlfn.XLOOKUP(Ventas_Oficina[[#This Row],[Nº de artículo]],AUXILIAR!A4343:A9285,AUXILIAR!D4343:D9285,"Error",0)</f>
        <v>Enviado a tiempo</v>
      </c>
      <c r="AD4344" s="22" t="str">
        <f>+IF(AND(Ventas_Oficina[[#This Row],[Total]]&gt;75000,Ventas_Oficina[[#This Row],[Envio a tiempo]]="Enviado a tiempo"),"Buena Venta","Venta Mala")</f>
        <v>Venta Mala</v>
      </c>
    </row>
    <row r="4345" spans="1:30" x14ac:dyDescent="0.25">
      <c r="A4345" s="25">
        <v>1642132</v>
      </c>
      <c r="B4345" s="5">
        <v>42720</v>
      </c>
      <c r="C4345" s="6" t="s">
        <v>20</v>
      </c>
      <c r="D4345" s="6" t="s">
        <v>21</v>
      </c>
      <c r="E4345" s="6" t="s">
        <v>4</v>
      </c>
      <c r="F4345" s="6" t="s">
        <v>5</v>
      </c>
      <c r="G4345" s="6" t="s">
        <v>1007</v>
      </c>
      <c r="H4345" s="6" t="s">
        <v>6</v>
      </c>
      <c r="I4345" s="6" t="s">
        <v>1016</v>
      </c>
      <c r="J4345" s="6" t="s">
        <v>1126</v>
      </c>
      <c r="K4345" s="6" t="s">
        <v>1261</v>
      </c>
      <c r="L4345" s="6" t="s">
        <v>1267</v>
      </c>
      <c r="M4345" s="6" t="s">
        <v>1272</v>
      </c>
      <c r="N4345" s="5">
        <v>42722</v>
      </c>
      <c r="O4345" s="7">
        <v>3202</v>
      </c>
      <c r="P4345" s="7">
        <v>15248</v>
      </c>
      <c r="Q4345" s="7">
        <v>12046</v>
      </c>
      <c r="R4345" s="6">
        <v>39</v>
      </c>
      <c r="S4345" s="7">
        <v>594672</v>
      </c>
      <c r="T4345" s="8">
        <v>0.04</v>
      </c>
      <c r="U4345" s="7">
        <v>23786.880000000001</v>
      </c>
      <c r="V4345" s="7">
        <v>570885.12</v>
      </c>
      <c r="W4345" s="7">
        <v>400</v>
      </c>
      <c r="X4345" s="7">
        <v>371356</v>
      </c>
      <c r="Y4345" s="9">
        <f>+DAY('TABLA PRINCIPAL'!$B4345)</f>
        <v>16</v>
      </c>
      <c r="Z4345" s="9">
        <f>+MONTH('TABLA PRINCIPAL'!$B4345)</f>
        <v>12</v>
      </c>
      <c r="AA4345" s="9">
        <f>+YEAR('TABLA PRINCIPAL'!$B4345)</f>
        <v>2016</v>
      </c>
      <c r="AB4345" s="22" t="str">
        <f>+IF(Ventas_Oficina[[#This Row],[Total del pedido]]&gt;=100000,"SI","NO")</f>
        <v>SI</v>
      </c>
      <c r="AC4345" s="22" t="str">
        <f>+_xlfn.XLOOKUP(Ventas_Oficina[[#This Row],[Nº de artículo]],AUXILIAR!A4343:A9286,AUXILIAR!D4343:D9286,"Error",0)</f>
        <v>Enviado a tiempo</v>
      </c>
      <c r="AD4345" s="22" t="str">
        <f>+IF(AND(Ventas_Oficina[[#This Row],[Total]]&gt;75000,Ventas_Oficina[[#This Row],[Envio a tiempo]]="Enviado a tiempo"),"Buena Venta","Venta Mala")</f>
        <v>Buena Venta</v>
      </c>
    </row>
    <row r="4346" spans="1:30" x14ac:dyDescent="0.25">
      <c r="A4346" s="26">
        <v>1642132</v>
      </c>
      <c r="B4346" s="10">
        <v>42626</v>
      </c>
      <c r="C4346" s="11" t="s">
        <v>18</v>
      </c>
      <c r="D4346" s="11" t="s">
        <v>19</v>
      </c>
      <c r="E4346" s="11" t="s">
        <v>4</v>
      </c>
      <c r="F4346" s="11" t="s">
        <v>5</v>
      </c>
      <c r="G4346" s="11" t="s">
        <v>1008</v>
      </c>
      <c r="H4346" s="11" t="s">
        <v>6</v>
      </c>
      <c r="I4346" s="11" t="s">
        <v>1012</v>
      </c>
      <c r="J4346" s="11" t="s">
        <v>1077</v>
      </c>
      <c r="K4346" s="11" t="s">
        <v>1261</v>
      </c>
      <c r="L4346" s="11" t="s">
        <v>1265</v>
      </c>
      <c r="M4346" s="11" t="s">
        <v>1272</v>
      </c>
      <c r="N4346" s="10">
        <v>42633</v>
      </c>
      <c r="O4346" s="12">
        <v>403</v>
      </c>
      <c r="P4346" s="12">
        <v>938</v>
      </c>
      <c r="Q4346" s="12">
        <v>535</v>
      </c>
      <c r="R4346" s="11">
        <v>24</v>
      </c>
      <c r="S4346" s="12">
        <v>22512</v>
      </c>
      <c r="T4346" s="13">
        <v>0.02</v>
      </c>
      <c r="U4346" s="12">
        <v>450.24</v>
      </c>
      <c r="V4346" s="12">
        <v>22061.759999999998</v>
      </c>
      <c r="W4346" s="12">
        <v>728</v>
      </c>
      <c r="X4346" s="12">
        <v>39993</v>
      </c>
      <c r="Y4346" s="14">
        <f>+DAY('TABLA PRINCIPAL'!$B4346)</f>
        <v>13</v>
      </c>
      <c r="Z4346" s="14">
        <f>+MONTH('TABLA PRINCIPAL'!$B4346)</f>
        <v>9</v>
      </c>
      <c r="AA4346" s="14">
        <f>+YEAR('TABLA PRINCIPAL'!$B4346)</f>
        <v>2016</v>
      </c>
      <c r="AB4346" s="22" t="str">
        <f>+IF(Ventas_Oficina[[#This Row],[Total del pedido]]&gt;=100000,"SI","NO")</f>
        <v>NO</v>
      </c>
      <c r="AC4346" s="22" t="str">
        <f>+_xlfn.XLOOKUP(Ventas_Oficina[[#This Row],[Nº de artículo]],AUXILIAR!A4344:A9287,AUXILIAR!D4344:D9287,"Error",0)</f>
        <v>Enviado a tiempo</v>
      </c>
      <c r="AD4346" s="22" t="str">
        <f>+IF(AND(Ventas_Oficina[[#This Row],[Total]]&gt;75000,Ventas_Oficina[[#This Row],[Envio a tiempo]]="Enviado a tiempo"),"Buena Venta","Venta Mala")</f>
        <v>Venta Mala</v>
      </c>
    </row>
    <row r="4347" spans="1:30" x14ac:dyDescent="0.25">
      <c r="A4347" s="25">
        <v>1642132</v>
      </c>
      <c r="B4347" s="5">
        <v>42626</v>
      </c>
      <c r="C4347" s="6" t="s">
        <v>18</v>
      </c>
      <c r="D4347" s="6" t="s">
        <v>19</v>
      </c>
      <c r="E4347" s="6" t="s">
        <v>4</v>
      </c>
      <c r="F4347" s="6" t="s">
        <v>5</v>
      </c>
      <c r="G4347" s="6" t="s">
        <v>1010</v>
      </c>
      <c r="H4347" s="6" t="s">
        <v>6</v>
      </c>
      <c r="I4347" s="6" t="s">
        <v>1013</v>
      </c>
      <c r="J4347" s="6" t="s">
        <v>1077</v>
      </c>
      <c r="K4347" s="6" t="s">
        <v>1261</v>
      </c>
      <c r="L4347" s="6" t="s">
        <v>1265</v>
      </c>
      <c r="M4347" s="6" t="s">
        <v>1272</v>
      </c>
      <c r="N4347" s="5">
        <v>42633</v>
      </c>
      <c r="O4347" s="7">
        <v>403</v>
      </c>
      <c r="P4347" s="7">
        <v>938</v>
      </c>
      <c r="Q4347" s="7">
        <v>535</v>
      </c>
      <c r="R4347" s="6">
        <v>48</v>
      </c>
      <c r="S4347" s="7">
        <v>45024</v>
      </c>
      <c r="T4347" s="8">
        <v>0.04</v>
      </c>
      <c r="U4347" s="7">
        <v>1800.96</v>
      </c>
      <c r="V4347" s="7">
        <v>43223.040000000001</v>
      </c>
      <c r="W4347" s="7">
        <v>728</v>
      </c>
      <c r="X4347" s="7">
        <v>39993</v>
      </c>
      <c r="Y4347" s="9">
        <f>+DAY('TABLA PRINCIPAL'!$B4347)</f>
        <v>13</v>
      </c>
      <c r="Z4347" s="9">
        <f>+MONTH('TABLA PRINCIPAL'!$B4347)</f>
        <v>9</v>
      </c>
      <c r="AA4347" s="9">
        <f>+YEAR('TABLA PRINCIPAL'!$B4347)</f>
        <v>2016</v>
      </c>
      <c r="AB4347" s="22" t="str">
        <f>+IF(Ventas_Oficina[[#This Row],[Total del pedido]]&gt;=100000,"SI","NO")</f>
        <v>NO</v>
      </c>
      <c r="AC4347" s="22" t="str">
        <f>+_xlfn.XLOOKUP(Ventas_Oficina[[#This Row],[Nº de artículo]],AUXILIAR!A4345:A9288,AUXILIAR!D4345:D9288,"Error",0)</f>
        <v>Enviado a tiempo</v>
      </c>
      <c r="AD4347" s="22" t="str">
        <f>+IF(AND(Ventas_Oficina[[#This Row],[Total]]&gt;75000,Ventas_Oficina[[#This Row],[Envio a tiempo]]="Enviado a tiempo"),"Buena Venta","Venta Mala")</f>
        <v>Venta Mala</v>
      </c>
    </row>
    <row r="4348" spans="1:30" x14ac:dyDescent="0.25">
      <c r="A4348" s="26">
        <v>1642132</v>
      </c>
      <c r="B4348" s="10">
        <v>42432</v>
      </c>
      <c r="C4348" s="11" t="s">
        <v>18</v>
      </c>
      <c r="D4348" s="11" t="s">
        <v>19</v>
      </c>
      <c r="E4348" s="11" t="s">
        <v>4</v>
      </c>
      <c r="F4348" s="11" t="s">
        <v>5</v>
      </c>
      <c r="G4348" s="11" t="s">
        <v>1008</v>
      </c>
      <c r="H4348" s="11" t="s">
        <v>6</v>
      </c>
      <c r="I4348" s="11" t="s">
        <v>1012</v>
      </c>
      <c r="J4348" s="11" t="s">
        <v>1103</v>
      </c>
      <c r="K4348" s="11" t="s">
        <v>1261</v>
      </c>
      <c r="L4348" s="11" t="s">
        <v>1265</v>
      </c>
      <c r="M4348" s="11" t="s">
        <v>1272</v>
      </c>
      <c r="N4348" s="10">
        <v>42432</v>
      </c>
      <c r="O4348" s="12">
        <v>5616</v>
      </c>
      <c r="P4348" s="12">
        <v>13698</v>
      </c>
      <c r="Q4348" s="12">
        <v>8082</v>
      </c>
      <c r="R4348" s="11">
        <v>32</v>
      </c>
      <c r="S4348" s="12">
        <v>438336</v>
      </c>
      <c r="T4348" s="13">
        <v>0.09</v>
      </c>
      <c r="U4348" s="12">
        <v>39450.239999999998</v>
      </c>
      <c r="V4348" s="12">
        <v>398885.76</v>
      </c>
      <c r="W4348" s="12">
        <v>2449</v>
      </c>
      <c r="X4348" s="12">
        <v>337324</v>
      </c>
      <c r="Y4348" s="14">
        <f>+DAY('TABLA PRINCIPAL'!$B4348)</f>
        <v>3</v>
      </c>
      <c r="Z4348" s="14">
        <f>+MONTH('TABLA PRINCIPAL'!$B4348)</f>
        <v>3</v>
      </c>
      <c r="AA4348" s="14">
        <f>+YEAR('TABLA PRINCIPAL'!$B4348)</f>
        <v>2016</v>
      </c>
      <c r="AB4348" s="22" t="str">
        <f>+IF(Ventas_Oficina[[#This Row],[Total del pedido]]&gt;=100000,"SI","NO")</f>
        <v>SI</v>
      </c>
      <c r="AC4348" s="22" t="str">
        <f>+_xlfn.XLOOKUP(Ventas_Oficina[[#This Row],[Nº de artículo]],AUXILIAR!A4346:A9289,AUXILIAR!D4346:D9289,"Error",0)</f>
        <v>Enviado a tiempo</v>
      </c>
      <c r="AD4348" s="22" t="str">
        <f>+IF(AND(Ventas_Oficina[[#This Row],[Total]]&gt;75000,Ventas_Oficina[[#This Row],[Envio a tiempo]]="Enviado a tiempo"),"Buena Venta","Venta Mala")</f>
        <v>Buena Venta</v>
      </c>
    </row>
    <row r="4349" spans="1:30" x14ac:dyDescent="0.25">
      <c r="A4349" s="25">
        <v>1642132</v>
      </c>
      <c r="B4349" s="5">
        <v>42658</v>
      </c>
      <c r="C4349" s="6" t="s">
        <v>948</v>
      </c>
      <c r="D4349" s="6" t="s">
        <v>174</v>
      </c>
      <c r="E4349" s="6" t="s">
        <v>4</v>
      </c>
      <c r="F4349" s="6" t="s">
        <v>5</v>
      </c>
      <c r="G4349" s="6" t="s">
        <v>1010</v>
      </c>
      <c r="H4349" s="6" t="s">
        <v>121</v>
      </c>
      <c r="I4349" s="6" t="s">
        <v>1013</v>
      </c>
      <c r="J4349" s="6" t="s">
        <v>1053</v>
      </c>
      <c r="K4349" s="6" t="s">
        <v>1261</v>
      </c>
      <c r="L4349" s="6" t="s">
        <v>1267</v>
      </c>
      <c r="M4349" s="6" t="s">
        <v>1272</v>
      </c>
      <c r="N4349" s="5">
        <v>42662</v>
      </c>
      <c r="O4349" s="7">
        <v>37799</v>
      </c>
      <c r="P4349" s="7">
        <v>59999</v>
      </c>
      <c r="Q4349" s="7">
        <v>22200</v>
      </c>
      <c r="R4349" s="6">
        <v>43</v>
      </c>
      <c r="S4349" s="7">
        <v>2579957</v>
      </c>
      <c r="T4349" s="8">
        <v>0.03</v>
      </c>
      <c r="U4349" s="7">
        <v>77398.709999999992</v>
      </c>
      <c r="V4349" s="7">
        <v>2502558.29</v>
      </c>
      <c r="W4349" s="7">
        <v>2449</v>
      </c>
      <c r="X4349" s="7">
        <v>429935</v>
      </c>
      <c r="Y4349" s="9">
        <f>+DAY('TABLA PRINCIPAL'!$B4349)</f>
        <v>15</v>
      </c>
      <c r="Z4349" s="9">
        <f>+MONTH('TABLA PRINCIPAL'!$B4349)</f>
        <v>10</v>
      </c>
      <c r="AA4349" s="9">
        <f>+YEAR('TABLA PRINCIPAL'!$B4349)</f>
        <v>2016</v>
      </c>
      <c r="AB4349" s="22" t="str">
        <f>+IF(Ventas_Oficina[[#This Row],[Total del pedido]]&gt;=100000,"SI","NO")</f>
        <v>SI</v>
      </c>
      <c r="AC4349" s="22" t="str">
        <f>+_xlfn.XLOOKUP(Ventas_Oficina[[#This Row],[Nº de artículo]],AUXILIAR!A4347:A9290,AUXILIAR!D4347:D9290,"Error",0)</f>
        <v>No enviado a tiempo</v>
      </c>
      <c r="AD4349" s="22" t="str">
        <f>+IF(AND(Ventas_Oficina[[#This Row],[Total]]&gt;75000,Ventas_Oficina[[#This Row],[Envio a tiempo]]="Enviado a tiempo"),"Buena Venta","Venta Mala")</f>
        <v>Venta Mala</v>
      </c>
    </row>
    <row r="4350" spans="1:30" x14ac:dyDescent="0.25">
      <c r="A4350" s="26">
        <v>1642132</v>
      </c>
      <c r="B4350" s="10">
        <v>42412</v>
      </c>
      <c r="C4350" s="11" t="s">
        <v>647</v>
      </c>
      <c r="D4350" s="11" t="s">
        <v>11</v>
      </c>
      <c r="E4350" s="11" t="s">
        <v>12</v>
      </c>
      <c r="F4350" s="11" t="s">
        <v>13</v>
      </c>
      <c r="G4350" s="11" t="s">
        <v>1008</v>
      </c>
      <c r="H4350" s="11" t="s">
        <v>14</v>
      </c>
      <c r="I4350" s="11" t="s">
        <v>1013</v>
      </c>
      <c r="J4350" s="11" t="s">
        <v>1024</v>
      </c>
      <c r="K4350" s="11" t="s">
        <v>1261</v>
      </c>
      <c r="L4350" s="11" t="s">
        <v>1267</v>
      </c>
      <c r="M4350" s="11" t="s">
        <v>1272</v>
      </c>
      <c r="N4350" s="10">
        <v>42413</v>
      </c>
      <c r="O4350" s="12">
        <v>160</v>
      </c>
      <c r="P4350" s="12">
        <v>262</v>
      </c>
      <c r="Q4350" s="12">
        <v>102</v>
      </c>
      <c r="R4350" s="11">
        <v>21</v>
      </c>
      <c r="S4350" s="12">
        <v>5502</v>
      </c>
      <c r="T4350" s="13">
        <v>0.06</v>
      </c>
      <c r="U4350" s="12">
        <v>330.12</v>
      </c>
      <c r="V4350" s="12">
        <v>5171.88</v>
      </c>
      <c r="W4350" s="12">
        <v>80</v>
      </c>
      <c r="X4350" s="12">
        <v>5235</v>
      </c>
      <c r="Y4350" s="14">
        <f>+DAY('TABLA PRINCIPAL'!$B4350)</f>
        <v>12</v>
      </c>
      <c r="Z4350" s="14">
        <f>+MONTH('TABLA PRINCIPAL'!$B4350)</f>
        <v>2</v>
      </c>
      <c r="AA4350" s="14">
        <f>+YEAR('TABLA PRINCIPAL'!$B4350)</f>
        <v>2016</v>
      </c>
      <c r="AB4350" s="22" t="str">
        <f>+IF(Ventas_Oficina[[#This Row],[Total del pedido]]&gt;=100000,"SI","NO")</f>
        <v>NO</v>
      </c>
      <c r="AC4350" s="22" t="str">
        <f>+_xlfn.XLOOKUP(Ventas_Oficina[[#This Row],[Nº de artículo]],AUXILIAR!A4348:A9291,AUXILIAR!D4348:D9291,"Error",0)</f>
        <v>Enviado a tiempo</v>
      </c>
      <c r="AD4350" s="22" t="str">
        <f>+IF(AND(Ventas_Oficina[[#This Row],[Total]]&gt;75000,Ventas_Oficina[[#This Row],[Envio a tiempo]]="Enviado a tiempo"),"Buena Venta","Venta Mala")</f>
        <v>Venta Mala</v>
      </c>
    </row>
    <row r="4351" spans="1:30" x14ac:dyDescent="0.25">
      <c r="A4351" s="25">
        <v>1642132</v>
      </c>
      <c r="B4351" s="5">
        <v>42215</v>
      </c>
      <c r="C4351" s="6" t="s">
        <v>334</v>
      </c>
      <c r="D4351" s="6" t="s">
        <v>88</v>
      </c>
      <c r="E4351" s="6" t="s">
        <v>4</v>
      </c>
      <c r="F4351" s="6" t="s">
        <v>5</v>
      </c>
      <c r="G4351" s="6" t="s">
        <v>1010</v>
      </c>
      <c r="H4351" s="6" t="s">
        <v>39</v>
      </c>
      <c r="I4351" s="6" t="s">
        <v>1016</v>
      </c>
      <c r="J4351" s="6" t="s">
        <v>1033</v>
      </c>
      <c r="K4351" s="6" t="s">
        <v>1261</v>
      </c>
      <c r="L4351" s="6" t="s">
        <v>1267</v>
      </c>
      <c r="M4351" s="6" t="s">
        <v>1272</v>
      </c>
      <c r="N4351" s="5">
        <v>42216</v>
      </c>
      <c r="O4351" s="7">
        <v>94</v>
      </c>
      <c r="P4351" s="7">
        <v>188</v>
      </c>
      <c r="Q4351" s="7">
        <v>94</v>
      </c>
      <c r="R4351" s="6">
        <v>16</v>
      </c>
      <c r="S4351" s="7">
        <v>3008</v>
      </c>
      <c r="T4351" s="8">
        <v>0.02</v>
      </c>
      <c r="U4351" s="7">
        <v>60.160000000000004</v>
      </c>
      <c r="V4351" s="7">
        <v>2947.84</v>
      </c>
      <c r="W4351" s="7">
        <v>79</v>
      </c>
      <c r="X4351" s="7">
        <v>11059</v>
      </c>
      <c r="Y4351" s="9">
        <f>+DAY('TABLA PRINCIPAL'!$B4351)</f>
        <v>30</v>
      </c>
      <c r="Z4351" s="9">
        <f>+MONTH('TABLA PRINCIPAL'!$B4351)</f>
        <v>7</v>
      </c>
      <c r="AA4351" s="9">
        <f>+YEAR('TABLA PRINCIPAL'!$B4351)</f>
        <v>2015</v>
      </c>
      <c r="AB4351" s="22" t="str">
        <f>+IF(Ventas_Oficina[[#This Row],[Total del pedido]]&gt;=100000,"SI","NO")</f>
        <v>NO</v>
      </c>
      <c r="AC4351" s="22" t="str">
        <f>+_xlfn.XLOOKUP(Ventas_Oficina[[#This Row],[Nº de artículo]],AUXILIAR!A4349:A9292,AUXILIAR!D4349:D9292,"Error",0)</f>
        <v>No enviado a tiempo</v>
      </c>
      <c r="AD4351" s="22" t="str">
        <f>+IF(AND(Ventas_Oficina[[#This Row],[Total]]&gt;75000,Ventas_Oficina[[#This Row],[Envio a tiempo]]="Enviado a tiempo"),"Buena Venta","Venta Mala")</f>
        <v>Venta Mala</v>
      </c>
    </row>
    <row r="4352" spans="1:30" x14ac:dyDescent="0.25">
      <c r="A4352" s="26">
        <v>1642132</v>
      </c>
      <c r="B4352" s="10">
        <v>42687</v>
      </c>
      <c r="C4352" s="11" t="s">
        <v>949</v>
      </c>
      <c r="D4352" s="11" t="s">
        <v>48</v>
      </c>
      <c r="E4352" s="11" t="s">
        <v>4</v>
      </c>
      <c r="F4352" s="11" t="s">
        <v>5</v>
      </c>
      <c r="G4352" s="11" t="s">
        <v>1008</v>
      </c>
      <c r="H4352" s="11" t="s">
        <v>34</v>
      </c>
      <c r="I4352" s="11" t="s">
        <v>1015</v>
      </c>
      <c r="J4352" s="11" t="s">
        <v>1100</v>
      </c>
      <c r="K4352" s="11" t="s">
        <v>1261</v>
      </c>
      <c r="L4352" s="11" t="s">
        <v>1265</v>
      </c>
      <c r="M4352" s="11" t="s">
        <v>1273</v>
      </c>
      <c r="N4352" s="10">
        <v>42689</v>
      </c>
      <c r="O4352" s="12">
        <v>1680</v>
      </c>
      <c r="P4352" s="12">
        <v>4097</v>
      </c>
      <c r="Q4352" s="12">
        <v>2417</v>
      </c>
      <c r="R4352" s="11">
        <v>32</v>
      </c>
      <c r="S4352" s="12">
        <v>131104</v>
      </c>
      <c r="T4352" s="13">
        <v>0.01</v>
      </c>
      <c r="U4352" s="12">
        <v>1311.04</v>
      </c>
      <c r="V4352" s="12">
        <v>129792.96000000001</v>
      </c>
      <c r="W4352" s="12">
        <v>899</v>
      </c>
      <c r="X4352" s="12">
        <v>139985</v>
      </c>
      <c r="Y4352" s="14">
        <f>+DAY('TABLA PRINCIPAL'!$B4352)</f>
        <v>13</v>
      </c>
      <c r="Z4352" s="14">
        <f>+MONTH('TABLA PRINCIPAL'!$B4352)</f>
        <v>11</v>
      </c>
      <c r="AA4352" s="14">
        <f>+YEAR('TABLA PRINCIPAL'!$B4352)</f>
        <v>2016</v>
      </c>
      <c r="AB4352" s="22" t="str">
        <f>+IF(Ventas_Oficina[[#This Row],[Total del pedido]]&gt;=100000,"SI","NO")</f>
        <v>SI</v>
      </c>
      <c r="AC4352" s="22" t="str">
        <f>+_xlfn.XLOOKUP(Ventas_Oficina[[#This Row],[Nº de artículo]],AUXILIAR!A4350:A9293,AUXILIAR!D4350:D9293,"Error",0)</f>
        <v>No enviado a tiempo</v>
      </c>
      <c r="AD4352" s="22" t="str">
        <f>+IF(AND(Ventas_Oficina[[#This Row],[Total]]&gt;75000,Ventas_Oficina[[#This Row],[Envio a tiempo]]="Enviado a tiempo"),"Buena Venta","Venta Mala")</f>
        <v>Venta Mala</v>
      </c>
    </row>
    <row r="4353" spans="1:30" x14ac:dyDescent="0.25">
      <c r="A4353" s="25">
        <v>1642132</v>
      </c>
      <c r="B4353" s="5">
        <v>42677</v>
      </c>
      <c r="C4353" s="6" t="s">
        <v>950</v>
      </c>
      <c r="D4353" s="6" t="s">
        <v>139</v>
      </c>
      <c r="E4353" s="6" t="s">
        <v>4</v>
      </c>
      <c r="F4353" s="6" t="s">
        <v>5</v>
      </c>
      <c r="G4353" s="6" t="s">
        <v>1008</v>
      </c>
      <c r="H4353" s="6" t="s">
        <v>39</v>
      </c>
      <c r="I4353" s="6" t="s">
        <v>1015</v>
      </c>
      <c r="J4353" s="6" t="s">
        <v>1044</v>
      </c>
      <c r="K4353" s="6" t="s">
        <v>1261</v>
      </c>
      <c r="L4353" s="6" t="s">
        <v>1267</v>
      </c>
      <c r="M4353" s="6" t="s">
        <v>1272</v>
      </c>
      <c r="N4353" s="5">
        <v>42686</v>
      </c>
      <c r="O4353" s="7">
        <v>118</v>
      </c>
      <c r="P4353" s="7">
        <v>188</v>
      </c>
      <c r="Q4353" s="7">
        <v>70</v>
      </c>
      <c r="R4353" s="6">
        <v>31</v>
      </c>
      <c r="S4353" s="7">
        <v>5828</v>
      </c>
      <c r="T4353" s="8">
        <v>0.02</v>
      </c>
      <c r="U4353" s="7">
        <v>116.56</v>
      </c>
      <c r="V4353" s="7">
        <v>5711.44</v>
      </c>
      <c r="W4353" s="7">
        <v>149</v>
      </c>
      <c r="X4353" s="7">
        <v>2904</v>
      </c>
      <c r="Y4353" s="9">
        <f>+DAY('TABLA PRINCIPAL'!$B4353)</f>
        <v>3</v>
      </c>
      <c r="Z4353" s="9">
        <f>+MONTH('TABLA PRINCIPAL'!$B4353)</f>
        <v>11</v>
      </c>
      <c r="AA4353" s="9">
        <f>+YEAR('TABLA PRINCIPAL'!$B4353)</f>
        <v>2016</v>
      </c>
      <c r="AB4353" s="22" t="str">
        <f>+IF(Ventas_Oficina[[#This Row],[Total del pedido]]&gt;=100000,"SI","NO")</f>
        <v>NO</v>
      </c>
      <c r="AC4353" s="22" t="str">
        <f>+_xlfn.XLOOKUP(Ventas_Oficina[[#This Row],[Nº de artículo]],AUXILIAR!A4351:A9294,AUXILIAR!D4351:D9294,"Error",0)</f>
        <v>Enviado a tiempo</v>
      </c>
      <c r="AD4353" s="22" t="str">
        <f>+IF(AND(Ventas_Oficina[[#This Row],[Total]]&gt;75000,Ventas_Oficina[[#This Row],[Envio a tiempo]]="Enviado a tiempo"),"Buena Venta","Venta Mala")</f>
        <v>Venta Mala</v>
      </c>
    </row>
    <row r="4354" spans="1:30" x14ac:dyDescent="0.25">
      <c r="A4354" s="26">
        <v>1643593</v>
      </c>
      <c r="B4354" s="10">
        <v>41982</v>
      </c>
      <c r="C4354" s="11" t="s">
        <v>252</v>
      </c>
      <c r="D4354" s="11" t="s">
        <v>76</v>
      </c>
      <c r="E4354" s="11" t="s">
        <v>4</v>
      </c>
      <c r="F4354" s="11" t="s">
        <v>5</v>
      </c>
      <c r="G4354" s="11" t="s">
        <v>1010</v>
      </c>
      <c r="H4354" s="11" t="s">
        <v>17</v>
      </c>
      <c r="I4354" s="11" t="s">
        <v>1015</v>
      </c>
      <c r="J4354" s="11" t="s">
        <v>1123</v>
      </c>
      <c r="K4354" s="11" t="s">
        <v>1261</v>
      </c>
      <c r="L4354" s="11" t="s">
        <v>1265</v>
      </c>
      <c r="M4354" s="11" t="s">
        <v>1272</v>
      </c>
      <c r="N4354" s="10">
        <v>41984</v>
      </c>
      <c r="O4354" s="12">
        <v>892</v>
      </c>
      <c r="P4354" s="12">
        <v>2974</v>
      </c>
      <c r="Q4354" s="12">
        <v>2082</v>
      </c>
      <c r="R4354" s="11">
        <v>37</v>
      </c>
      <c r="S4354" s="12">
        <v>110038</v>
      </c>
      <c r="T4354" s="13">
        <v>0.04</v>
      </c>
      <c r="U4354" s="12">
        <v>4401.5200000000004</v>
      </c>
      <c r="V4354" s="12">
        <v>105636.48</v>
      </c>
      <c r="W4354" s="12">
        <v>664</v>
      </c>
      <c r="X4354" s="12">
        <v>85524</v>
      </c>
      <c r="Y4354" s="14">
        <f>+DAY('TABLA PRINCIPAL'!$B4354)</f>
        <v>9</v>
      </c>
      <c r="Z4354" s="14">
        <f>+MONTH('TABLA PRINCIPAL'!$B4354)</f>
        <v>12</v>
      </c>
      <c r="AA4354" s="14">
        <f>+YEAR('TABLA PRINCIPAL'!$B4354)</f>
        <v>2014</v>
      </c>
      <c r="AB4354" s="22" t="str">
        <f>+IF(Ventas_Oficina[[#This Row],[Total del pedido]]&gt;=100000,"SI","NO")</f>
        <v>SI</v>
      </c>
      <c r="AC4354" s="22" t="str">
        <f>+_xlfn.XLOOKUP(Ventas_Oficina[[#This Row],[Nº de artículo]],AUXILIAR!A4352:A9295,AUXILIAR!D4352:D9295,"Error",0)</f>
        <v>Enviado a tiempo</v>
      </c>
      <c r="AD4354" s="22" t="str">
        <f>+IF(AND(Ventas_Oficina[[#This Row],[Total]]&gt;75000,Ventas_Oficina[[#This Row],[Envio a tiempo]]="Enviado a tiempo"),"Buena Venta","Venta Mala")</f>
        <v>Buena Venta</v>
      </c>
    </row>
    <row r="4355" spans="1:30" x14ac:dyDescent="0.25">
      <c r="A4355" s="26">
        <v>1643959</v>
      </c>
      <c r="B4355" s="10">
        <v>42183</v>
      </c>
      <c r="C4355" s="11" t="s">
        <v>496</v>
      </c>
      <c r="D4355" s="11" t="s">
        <v>33</v>
      </c>
      <c r="E4355" s="11" t="s">
        <v>4</v>
      </c>
      <c r="F4355" s="11" t="s">
        <v>5</v>
      </c>
      <c r="G4355" s="11" t="s">
        <v>1008</v>
      </c>
      <c r="H4355" s="11" t="s">
        <v>34</v>
      </c>
      <c r="I4355" s="11" t="s">
        <v>1014</v>
      </c>
      <c r="J4355" s="11" t="s">
        <v>1055</v>
      </c>
      <c r="K4355" s="11" t="s">
        <v>1262</v>
      </c>
      <c r="L4355" s="11" t="s">
        <v>1266</v>
      </c>
      <c r="M4355" s="11" t="s">
        <v>1272</v>
      </c>
      <c r="N4355" s="10">
        <v>42185</v>
      </c>
      <c r="O4355" s="12">
        <v>250</v>
      </c>
      <c r="P4355" s="12">
        <v>568</v>
      </c>
      <c r="Q4355" s="12">
        <v>318</v>
      </c>
      <c r="R4355" s="11">
        <v>8</v>
      </c>
      <c r="S4355" s="12">
        <v>4544</v>
      </c>
      <c r="T4355" s="13">
        <v>0.01</v>
      </c>
      <c r="U4355" s="12">
        <v>45.44</v>
      </c>
      <c r="V4355" s="12">
        <v>4498.5600000000004</v>
      </c>
      <c r="W4355" s="12">
        <v>360</v>
      </c>
      <c r="X4355" s="12">
        <v>13193</v>
      </c>
      <c r="Y4355" s="14">
        <f>+DAY('TABLA PRINCIPAL'!$B4355)</f>
        <v>28</v>
      </c>
      <c r="Z4355" s="14">
        <f>+MONTH('TABLA PRINCIPAL'!$B4355)</f>
        <v>6</v>
      </c>
      <c r="AA4355" s="14">
        <f>+YEAR('TABLA PRINCIPAL'!$B4355)</f>
        <v>2015</v>
      </c>
      <c r="AB4355" s="22" t="str">
        <f>+IF(Ventas_Oficina[[#This Row],[Total del pedido]]&gt;=100000,"SI","NO")</f>
        <v>NO</v>
      </c>
      <c r="AC4355" s="22" t="str">
        <f>+_xlfn.XLOOKUP(Ventas_Oficina[[#This Row],[Nº de artículo]],AUXILIAR!A4354:A9297,AUXILIAR!D4354:D9297,"Error",0)</f>
        <v>Enviado a tiempo</v>
      </c>
      <c r="AD4355" s="22" t="str">
        <f>+IF(AND(Ventas_Oficina[[#This Row],[Total]]&gt;75000,Ventas_Oficina[[#This Row],[Envio a tiempo]]="Enviado a tiempo"),"Buena Venta","Venta Mala")</f>
        <v>Venta Mala</v>
      </c>
    </row>
    <row r="4356" spans="1:30" x14ac:dyDescent="0.25">
      <c r="A4356" s="25">
        <v>1643959</v>
      </c>
      <c r="B4356" s="5">
        <v>42630</v>
      </c>
      <c r="C4356" s="6" t="s">
        <v>236</v>
      </c>
      <c r="D4356" s="6" t="s">
        <v>209</v>
      </c>
      <c r="E4356" s="6" t="s">
        <v>4</v>
      </c>
      <c r="F4356" s="6" t="s">
        <v>5</v>
      </c>
      <c r="G4356" s="6" t="s">
        <v>1008</v>
      </c>
      <c r="H4356" s="6" t="s">
        <v>6</v>
      </c>
      <c r="I4356" s="6" t="s">
        <v>1013</v>
      </c>
      <c r="J4356" s="6" t="s">
        <v>1062</v>
      </c>
      <c r="K4356" s="6" t="s">
        <v>1261</v>
      </c>
      <c r="L4356" s="6" t="s">
        <v>1267</v>
      </c>
      <c r="M4356" s="6" t="s">
        <v>1272</v>
      </c>
      <c r="N4356" s="5">
        <v>42632</v>
      </c>
      <c r="O4356" s="7">
        <v>639</v>
      </c>
      <c r="P4356" s="7">
        <v>1998</v>
      </c>
      <c r="Q4356" s="7">
        <v>1359</v>
      </c>
      <c r="R4356" s="6">
        <v>48</v>
      </c>
      <c r="S4356" s="7">
        <v>95904</v>
      </c>
      <c r="T4356" s="8">
        <v>0.03</v>
      </c>
      <c r="U4356" s="7">
        <v>2877.12</v>
      </c>
      <c r="V4356" s="7">
        <v>93026.880000000005</v>
      </c>
      <c r="W4356" s="7">
        <v>400</v>
      </c>
      <c r="X4356" s="7">
        <v>85675</v>
      </c>
      <c r="Y4356" s="9">
        <f>+DAY('TABLA PRINCIPAL'!$B4356)</f>
        <v>17</v>
      </c>
      <c r="Z4356" s="9">
        <f>+MONTH('TABLA PRINCIPAL'!$B4356)</f>
        <v>9</v>
      </c>
      <c r="AA4356" s="9">
        <f>+YEAR('TABLA PRINCIPAL'!$B4356)</f>
        <v>2016</v>
      </c>
      <c r="AB4356" s="22" t="str">
        <f>+IF(Ventas_Oficina[[#This Row],[Total del pedido]]&gt;=100000,"SI","NO")</f>
        <v>NO</v>
      </c>
      <c r="AC4356" s="22" t="str">
        <f>+_xlfn.XLOOKUP(Ventas_Oficina[[#This Row],[Nº de artículo]],AUXILIAR!A4354:A9298,AUXILIAR!D4354:D9298,"Error",0)</f>
        <v>Enviado a tiempo</v>
      </c>
      <c r="AD4356" s="22" t="str">
        <f>+IF(AND(Ventas_Oficina[[#This Row],[Total]]&gt;75000,Ventas_Oficina[[#This Row],[Envio a tiempo]]="Enviado a tiempo"),"Buena Venta","Venta Mala")</f>
        <v>Buena Venta</v>
      </c>
    </row>
    <row r="4357" spans="1:30" x14ac:dyDescent="0.25">
      <c r="A4357" s="25">
        <v>1643959</v>
      </c>
      <c r="B4357" s="5">
        <v>42240</v>
      </c>
      <c r="C4357" s="6" t="s">
        <v>553</v>
      </c>
      <c r="D4357" s="6" t="s">
        <v>211</v>
      </c>
      <c r="E4357" s="6" t="s">
        <v>4</v>
      </c>
      <c r="F4357" s="6" t="s">
        <v>5</v>
      </c>
      <c r="G4357" s="6" t="s">
        <v>1009</v>
      </c>
      <c r="H4357" s="6" t="s">
        <v>34</v>
      </c>
      <c r="I4357" s="6" t="s">
        <v>1016</v>
      </c>
      <c r="J4357" s="6" t="s">
        <v>1148</v>
      </c>
      <c r="K4357" s="6" t="s">
        <v>1261</v>
      </c>
      <c r="L4357" s="6" t="s">
        <v>1265</v>
      </c>
      <c r="M4357" s="6" t="s">
        <v>1272</v>
      </c>
      <c r="N4357" s="5">
        <v>42244</v>
      </c>
      <c r="O4357" s="7">
        <v>352</v>
      </c>
      <c r="P4357" s="7">
        <v>558</v>
      </c>
      <c r="Q4357" s="7">
        <v>206</v>
      </c>
      <c r="R4357" s="6">
        <v>46</v>
      </c>
      <c r="S4357" s="7">
        <v>25668</v>
      </c>
      <c r="T4357" s="8">
        <v>0.04</v>
      </c>
      <c r="U4357" s="7">
        <v>1026.72</v>
      </c>
      <c r="V4357" s="7">
        <v>24641.279999999999</v>
      </c>
      <c r="W4357" s="7">
        <v>299</v>
      </c>
      <c r="X4357" s="7">
        <v>6044</v>
      </c>
      <c r="Y4357" s="9">
        <f>+DAY('TABLA PRINCIPAL'!$B4357)</f>
        <v>24</v>
      </c>
      <c r="Z4357" s="9">
        <f>+MONTH('TABLA PRINCIPAL'!$B4357)</f>
        <v>8</v>
      </c>
      <c r="AA4357" s="9">
        <f>+YEAR('TABLA PRINCIPAL'!$B4357)</f>
        <v>2015</v>
      </c>
      <c r="AB4357" s="22" t="str">
        <f>+IF(Ventas_Oficina[[#This Row],[Total del pedido]]&gt;=100000,"SI","NO")</f>
        <v>NO</v>
      </c>
      <c r="AC4357" s="22" t="str">
        <f>+_xlfn.XLOOKUP(Ventas_Oficina[[#This Row],[Nº de artículo]],AUXILIAR!A4356:A9300,AUXILIAR!D4356:D9300,"Error",0)</f>
        <v>Enviado a tiempo</v>
      </c>
      <c r="AD4357" s="22" t="str">
        <f>+IF(AND(Ventas_Oficina[[#This Row],[Total]]&gt;75000,Ventas_Oficina[[#This Row],[Envio a tiempo]]="Enviado a tiempo"),"Buena Venta","Venta Mala")</f>
        <v>Venta Mala</v>
      </c>
    </row>
    <row r="4358" spans="1:30" x14ac:dyDescent="0.25">
      <c r="A4358" s="26">
        <v>1644324</v>
      </c>
      <c r="B4358" s="10">
        <v>42274</v>
      </c>
      <c r="C4358" s="11" t="s">
        <v>63</v>
      </c>
      <c r="D4358" s="11" t="s">
        <v>52</v>
      </c>
      <c r="E4358" s="11" t="s">
        <v>4</v>
      </c>
      <c r="F4358" s="11" t="s">
        <v>5</v>
      </c>
      <c r="G4358" s="11" t="s">
        <v>1008</v>
      </c>
      <c r="H4358" s="11" t="s">
        <v>53</v>
      </c>
      <c r="I4358" s="11" t="s">
        <v>1016</v>
      </c>
      <c r="J4358" s="11" t="s">
        <v>1120</v>
      </c>
      <c r="K4358" s="11" t="s">
        <v>1261</v>
      </c>
      <c r="L4358" s="11" t="s">
        <v>1265</v>
      </c>
      <c r="M4358" s="11" t="s">
        <v>1272</v>
      </c>
      <c r="N4358" s="10">
        <v>42274</v>
      </c>
      <c r="O4358" s="12">
        <v>651</v>
      </c>
      <c r="P4358" s="12">
        <v>3098</v>
      </c>
      <c r="Q4358" s="12">
        <v>2447</v>
      </c>
      <c r="R4358" s="11">
        <v>23</v>
      </c>
      <c r="S4358" s="12">
        <v>71254</v>
      </c>
      <c r="T4358" s="13">
        <v>0.02</v>
      </c>
      <c r="U4358" s="12">
        <v>1425.08</v>
      </c>
      <c r="V4358" s="12">
        <v>69828.92</v>
      </c>
      <c r="W4358" s="12">
        <v>650</v>
      </c>
      <c r="X4358" s="12">
        <v>53969</v>
      </c>
      <c r="Y4358" s="14">
        <f>+DAY('TABLA PRINCIPAL'!$B4358)</f>
        <v>27</v>
      </c>
      <c r="Z4358" s="14">
        <f>+MONTH('TABLA PRINCIPAL'!$B4358)</f>
        <v>9</v>
      </c>
      <c r="AA4358" s="14">
        <f>+YEAR('TABLA PRINCIPAL'!$B4358)</f>
        <v>2015</v>
      </c>
      <c r="AB4358" s="22" t="str">
        <f>+IF(Ventas_Oficina[[#This Row],[Total del pedido]]&gt;=100000,"SI","NO")</f>
        <v>NO</v>
      </c>
      <c r="AC4358" s="22" t="str">
        <f>+_xlfn.XLOOKUP(Ventas_Oficina[[#This Row],[Nº de artículo]],AUXILIAR!A4356:A9301,AUXILIAR!D4356:D9301,"Error",0)</f>
        <v>No enviado a tiempo</v>
      </c>
      <c r="AD4358" s="22" t="str">
        <f>+IF(AND(Ventas_Oficina[[#This Row],[Total]]&gt;75000,Ventas_Oficina[[#This Row],[Envio a tiempo]]="Enviado a tiempo"),"Buena Venta","Venta Mala")</f>
        <v>Venta Mala</v>
      </c>
    </row>
    <row r="4359" spans="1:30" x14ac:dyDescent="0.25">
      <c r="A4359" s="25">
        <v>1644324</v>
      </c>
      <c r="B4359" s="5">
        <v>42272</v>
      </c>
      <c r="C4359" s="6" t="s">
        <v>303</v>
      </c>
      <c r="D4359" s="6" t="s">
        <v>97</v>
      </c>
      <c r="E4359" s="6" t="s">
        <v>12</v>
      </c>
      <c r="F4359" s="6" t="s">
        <v>13</v>
      </c>
      <c r="G4359" s="6" t="s">
        <v>1010</v>
      </c>
      <c r="H4359" s="6" t="s">
        <v>14</v>
      </c>
      <c r="I4359" s="6" t="s">
        <v>1013</v>
      </c>
      <c r="J4359" s="6" t="s">
        <v>1046</v>
      </c>
      <c r="K4359" s="6" t="s">
        <v>1261</v>
      </c>
      <c r="L4359" s="6" t="s">
        <v>1267</v>
      </c>
      <c r="M4359" s="6" t="s">
        <v>1273</v>
      </c>
      <c r="N4359" s="5">
        <v>42273</v>
      </c>
      <c r="O4359" s="7">
        <v>519</v>
      </c>
      <c r="P4359" s="7">
        <v>1298</v>
      </c>
      <c r="Q4359" s="7">
        <v>779</v>
      </c>
      <c r="R4359" s="6">
        <v>2</v>
      </c>
      <c r="S4359" s="7">
        <v>2596</v>
      </c>
      <c r="T4359" s="8">
        <v>0.03</v>
      </c>
      <c r="U4359" s="7">
        <v>77.88</v>
      </c>
      <c r="V4359" s="7">
        <v>2518.12</v>
      </c>
      <c r="W4359" s="7">
        <v>314</v>
      </c>
      <c r="X4359" s="7">
        <v>56504</v>
      </c>
      <c r="Y4359" s="9">
        <f>+DAY('TABLA PRINCIPAL'!$B4359)</f>
        <v>25</v>
      </c>
      <c r="Z4359" s="9">
        <f>+MONTH('TABLA PRINCIPAL'!$B4359)</f>
        <v>9</v>
      </c>
      <c r="AA4359" s="9">
        <f>+YEAR('TABLA PRINCIPAL'!$B4359)</f>
        <v>2015</v>
      </c>
      <c r="AB4359" s="22" t="str">
        <f>+IF(Ventas_Oficina[[#This Row],[Total del pedido]]&gt;=100000,"SI","NO")</f>
        <v>NO</v>
      </c>
      <c r="AC4359" s="22" t="str">
        <f>+_xlfn.XLOOKUP(Ventas_Oficina[[#This Row],[Nº de artículo]],AUXILIAR!A4357:A9302,AUXILIAR!D4357:D9302,"Error",0)</f>
        <v>No enviado a tiempo</v>
      </c>
      <c r="AD4359" s="22" t="str">
        <f>+IF(AND(Ventas_Oficina[[#This Row],[Total]]&gt;75000,Ventas_Oficina[[#This Row],[Envio a tiempo]]="Enviado a tiempo"),"Buena Venta","Venta Mala")</f>
        <v>Venta Mala</v>
      </c>
    </row>
    <row r="4360" spans="1:30" x14ac:dyDescent="0.25">
      <c r="A4360" s="26">
        <v>1644324</v>
      </c>
      <c r="B4360" s="10">
        <v>42658</v>
      </c>
      <c r="C4360" s="11" t="s">
        <v>251</v>
      </c>
      <c r="D4360" s="11" t="s">
        <v>199</v>
      </c>
      <c r="E4360" s="11" t="s">
        <v>4</v>
      </c>
      <c r="F4360" s="11" t="s">
        <v>5</v>
      </c>
      <c r="G4360" s="11" t="s">
        <v>1007</v>
      </c>
      <c r="H4360" s="11" t="s">
        <v>24</v>
      </c>
      <c r="I4360" s="11" t="s">
        <v>1012</v>
      </c>
      <c r="J4360" s="11" t="s">
        <v>1135</v>
      </c>
      <c r="K4360" s="11" t="s">
        <v>1261</v>
      </c>
      <c r="L4360" s="11" t="s">
        <v>1265</v>
      </c>
      <c r="M4360" s="11" t="s">
        <v>1272</v>
      </c>
      <c r="N4360" s="10">
        <v>42660</v>
      </c>
      <c r="O4360" s="12">
        <v>8159</v>
      </c>
      <c r="P4360" s="12">
        <v>15999</v>
      </c>
      <c r="Q4360" s="12">
        <v>7840</v>
      </c>
      <c r="R4360" s="11">
        <v>1</v>
      </c>
      <c r="S4360" s="12">
        <v>15999</v>
      </c>
      <c r="T4360" s="13">
        <v>0.09</v>
      </c>
      <c r="U4360" s="12">
        <v>1439.9099999999999</v>
      </c>
      <c r="V4360" s="12">
        <v>14559.09</v>
      </c>
      <c r="W4360" s="12">
        <v>550</v>
      </c>
      <c r="X4360" s="12">
        <v>459229</v>
      </c>
      <c r="Y4360" s="14">
        <f>+DAY('TABLA PRINCIPAL'!$B4360)</f>
        <v>15</v>
      </c>
      <c r="Z4360" s="14">
        <f>+MONTH('TABLA PRINCIPAL'!$B4360)</f>
        <v>10</v>
      </c>
      <c r="AA4360" s="14">
        <f>+YEAR('TABLA PRINCIPAL'!$B4360)</f>
        <v>2016</v>
      </c>
      <c r="AB4360" s="22" t="str">
        <f>+IF(Ventas_Oficina[[#This Row],[Total del pedido]]&gt;=100000,"SI","NO")</f>
        <v>NO</v>
      </c>
      <c r="AC4360" s="22" t="str">
        <f>+_xlfn.XLOOKUP(Ventas_Oficina[[#This Row],[Nº de artículo]],AUXILIAR!A4358:A9303,AUXILIAR!D4358:D9303,"Error",0)</f>
        <v>No enviado a tiempo</v>
      </c>
      <c r="AD4360" s="22" t="str">
        <f>+IF(AND(Ventas_Oficina[[#This Row],[Total]]&gt;75000,Ventas_Oficina[[#This Row],[Envio a tiempo]]="Enviado a tiempo"),"Buena Venta","Venta Mala")</f>
        <v>Venta Mala</v>
      </c>
    </row>
    <row r="4361" spans="1:30" x14ac:dyDescent="0.25">
      <c r="A4361" s="25">
        <v>1644324</v>
      </c>
      <c r="B4361" s="5">
        <v>42436</v>
      </c>
      <c r="C4361" s="6" t="s">
        <v>332</v>
      </c>
      <c r="D4361" s="6" t="s">
        <v>26</v>
      </c>
      <c r="E4361" s="6" t="s">
        <v>4</v>
      </c>
      <c r="F4361" s="6" t="s">
        <v>5</v>
      </c>
      <c r="G4361" s="6" t="s">
        <v>1010</v>
      </c>
      <c r="H4361" s="6" t="s">
        <v>27</v>
      </c>
      <c r="I4361" s="6" t="s">
        <v>1014</v>
      </c>
      <c r="J4361" s="6" t="s">
        <v>1018</v>
      </c>
      <c r="K4361" s="6" t="s">
        <v>1261</v>
      </c>
      <c r="L4361" s="6" t="s">
        <v>1265</v>
      </c>
      <c r="M4361" s="6" t="s">
        <v>1272</v>
      </c>
      <c r="N4361" s="5">
        <v>42437</v>
      </c>
      <c r="O4361" s="7">
        <v>15650</v>
      </c>
      <c r="P4361" s="7">
        <v>30097</v>
      </c>
      <c r="Q4361" s="7">
        <v>14447</v>
      </c>
      <c r="R4361" s="6">
        <v>38</v>
      </c>
      <c r="S4361" s="7">
        <v>1143686</v>
      </c>
      <c r="T4361" s="8">
        <v>0.09</v>
      </c>
      <c r="U4361" s="7">
        <v>102931.73999999999</v>
      </c>
      <c r="V4361" s="7">
        <v>1040754.26</v>
      </c>
      <c r="W4361" s="7">
        <v>718</v>
      </c>
      <c r="X4361" s="7">
        <v>459984</v>
      </c>
      <c r="Y4361" s="9">
        <f>+DAY('TABLA PRINCIPAL'!$B4361)</f>
        <v>7</v>
      </c>
      <c r="Z4361" s="9">
        <f>+MONTH('TABLA PRINCIPAL'!$B4361)</f>
        <v>3</v>
      </c>
      <c r="AA4361" s="9">
        <f>+YEAR('TABLA PRINCIPAL'!$B4361)</f>
        <v>2016</v>
      </c>
      <c r="AB4361" s="22" t="str">
        <f>+IF(Ventas_Oficina[[#This Row],[Total del pedido]]&gt;=100000,"SI","NO")</f>
        <v>SI</v>
      </c>
      <c r="AC4361" s="22" t="str">
        <f>+_xlfn.XLOOKUP(Ventas_Oficina[[#This Row],[Nº de artículo]],AUXILIAR!A4359:A9304,AUXILIAR!D4359:D9304,"Error",0)</f>
        <v>Enviado a tiempo</v>
      </c>
      <c r="AD4361" s="22" t="str">
        <f>+IF(AND(Ventas_Oficina[[#This Row],[Total]]&gt;75000,Ventas_Oficina[[#This Row],[Envio a tiempo]]="Enviado a tiempo"),"Buena Venta","Venta Mala")</f>
        <v>Buena Venta</v>
      </c>
    </row>
    <row r="4362" spans="1:30" x14ac:dyDescent="0.25">
      <c r="A4362" s="26">
        <v>1644324</v>
      </c>
      <c r="B4362" s="10">
        <v>42579</v>
      </c>
      <c r="C4362" s="11" t="s">
        <v>242</v>
      </c>
      <c r="D4362" s="11" t="s">
        <v>81</v>
      </c>
      <c r="E4362" s="11" t="s">
        <v>4</v>
      </c>
      <c r="F4362" s="11" t="s">
        <v>5</v>
      </c>
      <c r="G4362" s="11" t="s">
        <v>1008</v>
      </c>
      <c r="H4362" s="11" t="s">
        <v>34</v>
      </c>
      <c r="I4362" s="11" t="s">
        <v>1014</v>
      </c>
      <c r="J4362" s="11" t="s">
        <v>1032</v>
      </c>
      <c r="K4362" s="11" t="s">
        <v>1261</v>
      </c>
      <c r="L4362" s="11" t="s">
        <v>1267</v>
      </c>
      <c r="M4362" s="11" t="s">
        <v>1272</v>
      </c>
      <c r="N4362" s="10">
        <v>42581</v>
      </c>
      <c r="O4362" s="12">
        <v>159</v>
      </c>
      <c r="P4362" s="12">
        <v>261</v>
      </c>
      <c r="Q4362" s="12">
        <v>102</v>
      </c>
      <c r="R4362" s="11">
        <v>11</v>
      </c>
      <c r="S4362" s="12">
        <v>2871</v>
      </c>
      <c r="T4362" s="13">
        <v>0</v>
      </c>
      <c r="U4362" s="12">
        <v>0</v>
      </c>
      <c r="V4362" s="12">
        <v>2871</v>
      </c>
      <c r="W4362" s="12">
        <v>50</v>
      </c>
      <c r="X4362" s="12">
        <v>6308</v>
      </c>
      <c r="Y4362" s="14">
        <f>+DAY('TABLA PRINCIPAL'!$B4362)</f>
        <v>28</v>
      </c>
      <c r="Z4362" s="14">
        <f>+MONTH('TABLA PRINCIPAL'!$B4362)</f>
        <v>7</v>
      </c>
      <c r="AA4362" s="14">
        <f>+YEAR('TABLA PRINCIPAL'!$B4362)</f>
        <v>2016</v>
      </c>
      <c r="AB4362" s="22" t="str">
        <f>+IF(Ventas_Oficina[[#This Row],[Total del pedido]]&gt;=100000,"SI","NO")</f>
        <v>NO</v>
      </c>
      <c r="AC4362" s="22" t="str">
        <f>+_xlfn.XLOOKUP(Ventas_Oficina[[#This Row],[Nº de artículo]],AUXILIAR!A4360:A9305,AUXILIAR!D4360:D9305,"Error",0)</f>
        <v>No enviado a tiempo</v>
      </c>
      <c r="AD4362" s="22" t="str">
        <f>+IF(AND(Ventas_Oficina[[#This Row],[Total]]&gt;75000,Ventas_Oficina[[#This Row],[Envio a tiempo]]="Enviado a tiempo"),"Buena Venta","Venta Mala")</f>
        <v>Venta Mala</v>
      </c>
    </row>
    <row r="4363" spans="1:30" x14ac:dyDescent="0.25">
      <c r="A4363" s="25">
        <v>1644324</v>
      </c>
      <c r="B4363" s="5">
        <v>42643</v>
      </c>
      <c r="C4363" s="6" t="s">
        <v>168</v>
      </c>
      <c r="D4363" s="6" t="s">
        <v>110</v>
      </c>
      <c r="E4363" s="6" t="s">
        <v>12</v>
      </c>
      <c r="F4363" s="6" t="s">
        <v>13</v>
      </c>
      <c r="G4363" s="6" t="s">
        <v>1007</v>
      </c>
      <c r="H4363" s="6" t="s">
        <v>14</v>
      </c>
      <c r="I4363" s="6" t="s">
        <v>1016</v>
      </c>
      <c r="J4363" s="6" t="s">
        <v>1133</v>
      </c>
      <c r="K4363" s="6" t="s">
        <v>1261</v>
      </c>
      <c r="L4363" s="6" t="s">
        <v>1266</v>
      </c>
      <c r="M4363" s="6" t="s">
        <v>1272</v>
      </c>
      <c r="N4363" s="5">
        <v>42645</v>
      </c>
      <c r="O4363" s="7">
        <v>176</v>
      </c>
      <c r="P4363" s="7">
        <v>294</v>
      </c>
      <c r="Q4363" s="7">
        <v>118</v>
      </c>
      <c r="R4363" s="6">
        <v>9</v>
      </c>
      <c r="S4363" s="7">
        <v>2646</v>
      </c>
      <c r="T4363" s="8">
        <v>0.03</v>
      </c>
      <c r="U4363" s="7">
        <v>79.38</v>
      </c>
      <c r="V4363" s="7">
        <v>2566.62</v>
      </c>
      <c r="W4363" s="7">
        <v>81</v>
      </c>
      <c r="X4363" s="7">
        <v>6369</v>
      </c>
      <c r="Y4363" s="9">
        <f>+DAY('TABLA PRINCIPAL'!$B4363)</f>
        <v>30</v>
      </c>
      <c r="Z4363" s="9">
        <f>+MONTH('TABLA PRINCIPAL'!$B4363)</f>
        <v>9</v>
      </c>
      <c r="AA4363" s="9">
        <f>+YEAR('TABLA PRINCIPAL'!$B4363)</f>
        <v>2016</v>
      </c>
      <c r="AB4363" s="22" t="str">
        <f>+IF(Ventas_Oficina[[#This Row],[Total del pedido]]&gt;=100000,"SI","NO")</f>
        <v>NO</v>
      </c>
      <c r="AC4363" s="22" t="str">
        <f>+_xlfn.XLOOKUP(Ventas_Oficina[[#This Row],[Nº de artículo]],AUXILIAR!A4361:A9306,AUXILIAR!D4361:D9306,"Error",0)</f>
        <v>Enviado a tiempo</v>
      </c>
      <c r="AD4363" s="22" t="str">
        <f>+IF(AND(Ventas_Oficina[[#This Row],[Total]]&gt;75000,Ventas_Oficina[[#This Row],[Envio a tiempo]]="Enviado a tiempo"),"Buena Venta","Venta Mala")</f>
        <v>Venta Mala</v>
      </c>
    </row>
    <row r="4364" spans="1:30" x14ac:dyDescent="0.25">
      <c r="A4364" s="26">
        <v>1644689</v>
      </c>
      <c r="B4364" s="10">
        <v>42587</v>
      </c>
      <c r="C4364" s="11" t="s">
        <v>418</v>
      </c>
      <c r="D4364" s="11" t="s">
        <v>19</v>
      </c>
      <c r="E4364" s="11" t="s">
        <v>4</v>
      </c>
      <c r="F4364" s="11" t="s">
        <v>5</v>
      </c>
      <c r="G4364" s="11" t="s">
        <v>1009</v>
      </c>
      <c r="H4364" s="11" t="s">
        <v>6</v>
      </c>
      <c r="I4364" s="11" t="s">
        <v>1015</v>
      </c>
      <c r="J4364" s="11" t="s">
        <v>1049</v>
      </c>
      <c r="K4364" s="11" t="s">
        <v>1262</v>
      </c>
      <c r="L4364" s="11" t="s">
        <v>1268</v>
      </c>
      <c r="M4364" s="11" t="s">
        <v>1272</v>
      </c>
      <c r="N4364" s="10">
        <v>42589</v>
      </c>
      <c r="O4364" s="12">
        <v>184</v>
      </c>
      <c r="P4364" s="12">
        <v>288</v>
      </c>
      <c r="Q4364" s="12">
        <v>104</v>
      </c>
      <c r="R4364" s="11">
        <v>27</v>
      </c>
      <c r="S4364" s="12">
        <v>7776</v>
      </c>
      <c r="T4364" s="13">
        <v>0.01</v>
      </c>
      <c r="U4364" s="12">
        <v>77.760000000000005</v>
      </c>
      <c r="V4364" s="12">
        <v>7698.24</v>
      </c>
      <c r="W4364" s="12">
        <v>99</v>
      </c>
      <c r="X4364" s="12">
        <v>5419</v>
      </c>
      <c r="Y4364" s="14">
        <f>+DAY('TABLA PRINCIPAL'!$B4364)</f>
        <v>5</v>
      </c>
      <c r="Z4364" s="14">
        <f>+MONTH('TABLA PRINCIPAL'!$B4364)</f>
        <v>8</v>
      </c>
      <c r="AA4364" s="14">
        <f>+YEAR('TABLA PRINCIPAL'!$B4364)</f>
        <v>2016</v>
      </c>
      <c r="AB4364" s="22" t="str">
        <f>+IF(Ventas_Oficina[[#This Row],[Total del pedido]]&gt;=100000,"SI","NO")</f>
        <v>NO</v>
      </c>
      <c r="AC4364" s="22" t="str">
        <f>+_xlfn.XLOOKUP(Ventas_Oficina[[#This Row],[Nº de artículo]],AUXILIAR!A4362:A9307,AUXILIAR!D4362:D9307,"Error",0)</f>
        <v>Enviado a tiempo</v>
      </c>
      <c r="AD4364" s="22" t="str">
        <f>+IF(AND(Ventas_Oficina[[#This Row],[Total]]&gt;75000,Ventas_Oficina[[#This Row],[Envio a tiempo]]="Enviado a tiempo"),"Buena Venta","Venta Mala")</f>
        <v>Venta Mala</v>
      </c>
    </row>
    <row r="4365" spans="1:30" x14ac:dyDescent="0.25">
      <c r="A4365" s="25">
        <v>1644689</v>
      </c>
      <c r="B4365" s="5">
        <v>42039</v>
      </c>
      <c r="C4365" s="6" t="s">
        <v>315</v>
      </c>
      <c r="D4365" s="6" t="s">
        <v>3</v>
      </c>
      <c r="E4365" s="6" t="s">
        <v>4</v>
      </c>
      <c r="F4365" s="6" t="s">
        <v>5</v>
      </c>
      <c r="G4365" s="6" t="s">
        <v>1007</v>
      </c>
      <c r="H4365" s="6" t="s">
        <v>6</v>
      </c>
      <c r="I4365" s="6" t="s">
        <v>1015</v>
      </c>
      <c r="J4365" s="6" t="s">
        <v>1113</v>
      </c>
      <c r="K4365" s="6" t="s">
        <v>1261</v>
      </c>
      <c r="L4365" s="6" t="s">
        <v>1267</v>
      </c>
      <c r="M4365" s="6" t="s">
        <v>1272</v>
      </c>
      <c r="N4365" s="5">
        <v>42041</v>
      </c>
      <c r="O4365" s="7">
        <v>1495</v>
      </c>
      <c r="P4365" s="7">
        <v>3476</v>
      </c>
      <c r="Q4365" s="7">
        <v>1981</v>
      </c>
      <c r="R4365" s="6">
        <v>26</v>
      </c>
      <c r="S4365" s="7">
        <v>90376</v>
      </c>
      <c r="T4365" s="8">
        <v>0.09</v>
      </c>
      <c r="U4365" s="7">
        <v>8133.84</v>
      </c>
      <c r="V4365" s="7">
        <v>82242.16</v>
      </c>
      <c r="W4365" s="7">
        <v>822</v>
      </c>
      <c r="X4365" s="7">
        <v>159864</v>
      </c>
      <c r="Y4365" s="9">
        <f>+DAY('TABLA PRINCIPAL'!$B4365)</f>
        <v>4</v>
      </c>
      <c r="Z4365" s="9">
        <f>+MONTH('TABLA PRINCIPAL'!$B4365)</f>
        <v>2</v>
      </c>
      <c r="AA4365" s="9">
        <f>+YEAR('TABLA PRINCIPAL'!$B4365)</f>
        <v>2015</v>
      </c>
      <c r="AB4365" s="22" t="str">
        <f>+IF(Ventas_Oficina[[#This Row],[Total del pedido]]&gt;=100000,"SI","NO")</f>
        <v>NO</v>
      </c>
      <c r="AC4365" s="22" t="str">
        <f>+_xlfn.XLOOKUP(Ventas_Oficina[[#This Row],[Nº de artículo]],AUXILIAR!A4363:A9308,AUXILIAR!D4363:D9308,"Error",0)</f>
        <v>Enviado a tiempo</v>
      </c>
      <c r="AD4365" s="22" t="str">
        <f>+IF(AND(Ventas_Oficina[[#This Row],[Total]]&gt;75000,Ventas_Oficina[[#This Row],[Envio a tiempo]]="Enviado a tiempo"),"Buena Venta","Venta Mala")</f>
        <v>Buena Venta</v>
      </c>
    </row>
    <row r="4366" spans="1:30" x14ac:dyDescent="0.25">
      <c r="A4366" s="26">
        <v>1644689</v>
      </c>
      <c r="B4366" s="10">
        <v>42043</v>
      </c>
      <c r="C4366" s="11" t="s">
        <v>342</v>
      </c>
      <c r="D4366" s="11" t="s">
        <v>41</v>
      </c>
      <c r="E4366" s="11" t="s">
        <v>12</v>
      </c>
      <c r="F4366" s="11" t="s">
        <v>13</v>
      </c>
      <c r="G4366" s="11" t="s">
        <v>1010</v>
      </c>
      <c r="H4366" s="11" t="s">
        <v>42</v>
      </c>
      <c r="I4366" s="11" t="s">
        <v>1014</v>
      </c>
      <c r="J4366" s="11" t="s">
        <v>1101</v>
      </c>
      <c r="K4366" s="11" t="s">
        <v>1261</v>
      </c>
      <c r="L4366" s="11" t="s">
        <v>1265</v>
      </c>
      <c r="M4366" s="11" t="s">
        <v>1272</v>
      </c>
      <c r="N4366" s="10">
        <v>42045</v>
      </c>
      <c r="O4366" s="12">
        <v>27899</v>
      </c>
      <c r="P4366" s="12">
        <v>44999</v>
      </c>
      <c r="Q4366" s="12">
        <v>17100</v>
      </c>
      <c r="R4366" s="11">
        <v>34</v>
      </c>
      <c r="S4366" s="12">
        <v>1529966</v>
      </c>
      <c r="T4366" s="13">
        <v>7.0000000000000007E-2</v>
      </c>
      <c r="U4366" s="12">
        <v>107097.62000000001</v>
      </c>
      <c r="V4366" s="12">
        <v>1422868.38</v>
      </c>
      <c r="W4366" s="12">
        <v>4900</v>
      </c>
      <c r="X4366" s="12">
        <v>651635</v>
      </c>
      <c r="Y4366" s="14">
        <f>+DAY('TABLA PRINCIPAL'!$B4366)</f>
        <v>8</v>
      </c>
      <c r="Z4366" s="14">
        <f>+MONTH('TABLA PRINCIPAL'!$B4366)</f>
        <v>2</v>
      </c>
      <c r="AA4366" s="14">
        <f>+YEAR('TABLA PRINCIPAL'!$B4366)</f>
        <v>2015</v>
      </c>
      <c r="AB4366" s="22" t="str">
        <f>+IF(Ventas_Oficina[[#This Row],[Total del pedido]]&gt;=100000,"SI","NO")</f>
        <v>SI</v>
      </c>
      <c r="AC4366" s="22" t="str">
        <f>+_xlfn.XLOOKUP(Ventas_Oficina[[#This Row],[Nº de artículo]],AUXILIAR!A4364:A9309,AUXILIAR!D4364:D9309,"Error",0)</f>
        <v>Enviado a tiempo</v>
      </c>
      <c r="AD4366" s="22" t="str">
        <f>+IF(AND(Ventas_Oficina[[#This Row],[Total]]&gt;75000,Ventas_Oficina[[#This Row],[Envio a tiempo]]="Enviado a tiempo"),"Buena Venta","Venta Mala")</f>
        <v>Buena Venta</v>
      </c>
    </row>
    <row r="4367" spans="1:30" x14ac:dyDescent="0.25">
      <c r="A4367" s="25">
        <v>1644689</v>
      </c>
      <c r="B4367" s="5">
        <v>42714</v>
      </c>
      <c r="C4367" s="6" t="s">
        <v>167</v>
      </c>
      <c r="D4367" s="6" t="s">
        <v>137</v>
      </c>
      <c r="E4367" s="6" t="s">
        <v>4</v>
      </c>
      <c r="F4367" s="6" t="s">
        <v>5</v>
      </c>
      <c r="G4367" s="6" t="s">
        <v>1010</v>
      </c>
      <c r="H4367" s="6" t="s">
        <v>6</v>
      </c>
      <c r="I4367" s="6" t="s">
        <v>1012</v>
      </c>
      <c r="J4367" s="6" t="s">
        <v>1124</v>
      </c>
      <c r="K4367" s="6" t="s">
        <v>1261</v>
      </c>
      <c r="L4367" s="6" t="s">
        <v>1267</v>
      </c>
      <c r="M4367" s="6" t="s">
        <v>1273</v>
      </c>
      <c r="N4367" s="5">
        <v>42716</v>
      </c>
      <c r="O4367" s="7">
        <v>314</v>
      </c>
      <c r="P4367" s="7">
        <v>491</v>
      </c>
      <c r="Q4367" s="7">
        <v>177</v>
      </c>
      <c r="R4367" s="6">
        <v>41</v>
      </c>
      <c r="S4367" s="7">
        <v>20131</v>
      </c>
      <c r="T4367" s="8">
        <v>0.01</v>
      </c>
      <c r="U4367" s="7">
        <v>201.31</v>
      </c>
      <c r="V4367" s="7">
        <v>19929.689999999999</v>
      </c>
      <c r="W4367" s="7">
        <v>50</v>
      </c>
      <c r="X4367" s="7">
        <v>6398</v>
      </c>
      <c r="Y4367" s="9">
        <f>+DAY('TABLA PRINCIPAL'!$B4367)</f>
        <v>10</v>
      </c>
      <c r="Z4367" s="9">
        <f>+MONTH('TABLA PRINCIPAL'!$B4367)</f>
        <v>12</v>
      </c>
      <c r="AA4367" s="9">
        <f>+YEAR('TABLA PRINCIPAL'!$B4367)</f>
        <v>2016</v>
      </c>
      <c r="AB4367" s="22" t="str">
        <f>+IF(Ventas_Oficina[[#This Row],[Total del pedido]]&gt;=100000,"SI","NO")</f>
        <v>NO</v>
      </c>
      <c r="AC4367" s="22" t="str">
        <f>+_xlfn.XLOOKUP(Ventas_Oficina[[#This Row],[Nº de artículo]],AUXILIAR!A4365:A9310,AUXILIAR!D4365:D9310,"Error",0)</f>
        <v>Enviado a tiempo</v>
      </c>
      <c r="AD4367" s="22" t="str">
        <f>+IF(AND(Ventas_Oficina[[#This Row],[Total]]&gt;75000,Ventas_Oficina[[#This Row],[Envio a tiempo]]="Enviado a tiempo"),"Buena Venta","Venta Mala")</f>
        <v>Venta Mala</v>
      </c>
    </row>
    <row r="4368" spans="1:30" x14ac:dyDescent="0.25">
      <c r="A4368" s="26">
        <v>1644689</v>
      </c>
      <c r="B4368" s="10">
        <v>42301</v>
      </c>
      <c r="C4368" s="11" t="s">
        <v>951</v>
      </c>
      <c r="D4368" s="11" t="s">
        <v>21</v>
      </c>
      <c r="E4368" s="11" t="s">
        <v>4</v>
      </c>
      <c r="F4368" s="11" t="s">
        <v>5</v>
      </c>
      <c r="G4368" s="11" t="s">
        <v>1010</v>
      </c>
      <c r="H4368" s="11" t="s">
        <v>6</v>
      </c>
      <c r="I4368" s="11" t="s">
        <v>1012</v>
      </c>
      <c r="J4368" s="11" t="s">
        <v>1069</v>
      </c>
      <c r="K4368" s="11" t="s">
        <v>1261</v>
      </c>
      <c r="L4368" s="11" t="s">
        <v>1267</v>
      </c>
      <c r="M4368" s="11" t="s">
        <v>1272</v>
      </c>
      <c r="N4368" s="10">
        <v>42301</v>
      </c>
      <c r="O4368" s="12">
        <v>192</v>
      </c>
      <c r="P4368" s="12">
        <v>326</v>
      </c>
      <c r="Q4368" s="12">
        <v>134</v>
      </c>
      <c r="R4368" s="11">
        <v>15</v>
      </c>
      <c r="S4368" s="12">
        <v>4890</v>
      </c>
      <c r="T4368" s="13">
        <v>0.05</v>
      </c>
      <c r="U4368" s="12">
        <v>244.5</v>
      </c>
      <c r="V4368" s="12">
        <v>4645.5</v>
      </c>
      <c r="W4368" s="12">
        <v>186</v>
      </c>
      <c r="X4368" s="12">
        <v>2943</v>
      </c>
      <c r="Y4368" s="14">
        <f>+DAY('TABLA PRINCIPAL'!$B4368)</f>
        <v>24</v>
      </c>
      <c r="Z4368" s="14">
        <f>+MONTH('TABLA PRINCIPAL'!$B4368)</f>
        <v>10</v>
      </c>
      <c r="AA4368" s="14">
        <f>+YEAR('TABLA PRINCIPAL'!$B4368)</f>
        <v>2015</v>
      </c>
      <c r="AB4368" s="22" t="str">
        <f>+IF(Ventas_Oficina[[#This Row],[Total del pedido]]&gt;=100000,"SI","NO")</f>
        <v>NO</v>
      </c>
      <c r="AC4368" s="22" t="str">
        <f>+_xlfn.XLOOKUP(Ventas_Oficina[[#This Row],[Nº de artículo]],AUXILIAR!A4366:A9311,AUXILIAR!D4366:D9311,"Error",0)</f>
        <v>Enviado a tiempo</v>
      </c>
      <c r="AD4368" s="22" t="str">
        <f>+IF(AND(Ventas_Oficina[[#This Row],[Total]]&gt;75000,Ventas_Oficina[[#This Row],[Envio a tiempo]]="Enviado a tiempo"),"Buena Venta","Venta Mala")</f>
        <v>Venta Mala</v>
      </c>
    </row>
    <row r="4369" spans="1:30" x14ac:dyDescent="0.25">
      <c r="A4369" s="25">
        <v>1644689</v>
      </c>
      <c r="B4369" s="5">
        <v>42666</v>
      </c>
      <c r="C4369" s="6" t="s">
        <v>112</v>
      </c>
      <c r="D4369" s="6" t="s">
        <v>113</v>
      </c>
      <c r="E4369" s="6" t="s">
        <v>12</v>
      </c>
      <c r="F4369" s="6" t="s">
        <v>13</v>
      </c>
      <c r="G4369" s="6" t="s">
        <v>1009</v>
      </c>
      <c r="H4369" s="6" t="s">
        <v>42</v>
      </c>
      <c r="I4369" s="6" t="s">
        <v>1016</v>
      </c>
      <c r="J4369" s="6" t="s">
        <v>1080</v>
      </c>
      <c r="K4369" s="6" t="s">
        <v>1261</v>
      </c>
      <c r="L4369" s="6" t="s">
        <v>1267</v>
      </c>
      <c r="M4369" s="6" t="s">
        <v>1272</v>
      </c>
      <c r="N4369" s="5">
        <v>42673</v>
      </c>
      <c r="O4369" s="7">
        <v>350</v>
      </c>
      <c r="P4369" s="7">
        <v>574</v>
      </c>
      <c r="Q4369" s="7">
        <v>224</v>
      </c>
      <c r="R4369" s="6">
        <v>9</v>
      </c>
      <c r="S4369" s="7">
        <v>5166</v>
      </c>
      <c r="T4369" s="8">
        <v>0.09</v>
      </c>
      <c r="U4369" s="7">
        <v>464.94</v>
      </c>
      <c r="V4369" s="7">
        <v>4701.0600000000004</v>
      </c>
      <c r="W4369" s="7">
        <v>501</v>
      </c>
      <c r="X4369" s="7">
        <v>165725</v>
      </c>
      <c r="Y4369" s="9">
        <f>+DAY('TABLA PRINCIPAL'!$B4369)</f>
        <v>23</v>
      </c>
      <c r="Z4369" s="9">
        <f>+MONTH('TABLA PRINCIPAL'!$B4369)</f>
        <v>10</v>
      </c>
      <c r="AA4369" s="9">
        <f>+YEAR('TABLA PRINCIPAL'!$B4369)</f>
        <v>2016</v>
      </c>
      <c r="AB4369" s="22" t="str">
        <f>+IF(Ventas_Oficina[[#This Row],[Total del pedido]]&gt;=100000,"SI","NO")</f>
        <v>NO</v>
      </c>
      <c r="AC4369" s="22" t="str">
        <f>+_xlfn.XLOOKUP(Ventas_Oficina[[#This Row],[Nº de artículo]],AUXILIAR!A4367:A9312,AUXILIAR!D4367:D9312,"Error",0)</f>
        <v>No enviado a tiempo</v>
      </c>
      <c r="AD4369" s="22" t="str">
        <f>+IF(AND(Ventas_Oficina[[#This Row],[Total]]&gt;75000,Ventas_Oficina[[#This Row],[Envio a tiempo]]="Enviado a tiempo"),"Buena Venta","Venta Mala")</f>
        <v>Venta Mala</v>
      </c>
    </row>
    <row r="4370" spans="1:30" x14ac:dyDescent="0.25">
      <c r="A4370" s="26">
        <v>1644689</v>
      </c>
      <c r="B4370" s="10">
        <v>42658</v>
      </c>
      <c r="C4370" s="11" t="s">
        <v>514</v>
      </c>
      <c r="D4370" s="11" t="s">
        <v>133</v>
      </c>
      <c r="E4370" s="11" t="s">
        <v>12</v>
      </c>
      <c r="F4370" s="11" t="s">
        <v>13</v>
      </c>
      <c r="G4370" s="11" t="s">
        <v>1007</v>
      </c>
      <c r="H4370" s="11" t="s">
        <v>42</v>
      </c>
      <c r="I4370" s="11" t="s">
        <v>1013</v>
      </c>
      <c r="J4370" s="11" t="s">
        <v>1140</v>
      </c>
      <c r="K4370" s="11" t="s">
        <v>1261</v>
      </c>
      <c r="L4370" s="11" t="s">
        <v>1267</v>
      </c>
      <c r="M4370" s="11" t="s">
        <v>1273</v>
      </c>
      <c r="N4370" s="10">
        <v>42658</v>
      </c>
      <c r="O4370" s="12">
        <v>5204</v>
      </c>
      <c r="P4370" s="12">
        <v>8393</v>
      </c>
      <c r="Q4370" s="12">
        <v>3189</v>
      </c>
      <c r="R4370" s="11">
        <v>12</v>
      </c>
      <c r="S4370" s="12">
        <v>100716</v>
      </c>
      <c r="T4370" s="13">
        <v>0.05</v>
      </c>
      <c r="U4370" s="12">
        <v>5035.8</v>
      </c>
      <c r="V4370" s="12">
        <v>95680.2</v>
      </c>
      <c r="W4370" s="12">
        <v>1999</v>
      </c>
      <c r="X4370" s="12">
        <v>335364</v>
      </c>
      <c r="Y4370" s="14">
        <f>+DAY('TABLA PRINCIPAL'!$B4370)</f>
        <v>15</v>
      </c>
      <c r="Z4370" s="14">
        <f>+MONTH('TABLA PRINCIPAL'!$B4370)</f>
        <v>10</v>
      </c>
      <c r="AA4370" s="14">
        <f>+YEAR('TABLA PRINCIPAL'!$B4370)</f>
        <v>2016</v>
      </c>
      <c r="AB4370" s="22" t="str">
        <f>+IF(Ventas_Oficina[[#This Row],[Total del pedido]]&gt;=100000,"SI","NO")</f>
        <v>NO</v>
      </c>
      <c r="AC4370" s="22" t="str">
        <f>+_xlfn.XLOOKUP(Ventas_Oficina[[#This Row],[Nº de artículo]],AUXILIAR!A4368:A9313,AUXILIAR!D4368:D9313,"Error",0)</f>
        <v>Enviado a tiempo</v>
      </c>
      <c r="AD4370" s="22" t="str">
        <f>+IF(AND(Ventas_Oficina[[#This Row],[Total]]&gt;75000,Ventas_Oficina[[#This Row],[Envio a tiempo]]="Enviado a tiempo"),"Buena Venta","Venta Mala")</f>
        <v>Buena Venta</v>
      </c>
    </row>
    <row r="4371" spans="1:30" x14ac:dyDescent="0.25">
      <c r="A4371" s="25">
        <v>1644720</v>
      </c>
      <c r="B4371" s="5">
        <v>41613</v>
      </c>
      <c r="C4371" s="6" t="s">
        <v>431</v>
      </c>
      <c r="D4371" s="6" t="s">
        <v>29</v>
      </c>
      <c r="E4371" s="6" t="s">
        <v>12</v>
      </c>
      <c r="F4371" s="6" t="s">
        <v>13</v>
      </c>
      <c r="G4371" s="6" t="s">
        <v>1010</v>
      </c>
      <c r="H4371" s="6" t="s">
        <v>14</v>
      </c>
      <c r="I4371" s="6" t="s">
        <v>1014</v>
      </c>
      <c r="J4371" s="6" t="s">
        <v>1095</v>
      </c>
      <c r="K4371" s="6" t="s">
        <v>1261</v>
      </c>
      <c r="L4371" s="6" t="s">
        <v>1267</v>
      </c>
      <c r="M4371" s="6" t="s">
        <v>1272</v>
      </c>
      <c r="N4371" s="5">
        <v>41615</v>
      </c>
      <c r="O4371" s="7">
        <v>6773</v>
      </c>
      <c r="P4371" s="7">
        <v>16520</v>
      </c>
      <c r="Q4371" s="7">
        <v>9747</v>
      </c>
      <c r="R4371" s="6">
        <v>10</v>
      </c>
      <c r="S4371" s="7">
        <v>165200</v>
      </c>
      <c r="T4371" s="8">
        <v>0.01</v>
      </c>
      <c r="U4371" s="7">
        <v>1652</v>
      </c>
      <c r="V4371" s="7">
        <v>163548</v>
      </c>
      <c r="W4371" s="7">
        <v>1999</v>
      </c>
      <c r="X4371" s="7">
        <v>153983</v>
      </c>
      <c r="Y4371" s="9">
        <f>+DAY('TABLA PRINCIPAL'!$B4371)</f>
        <v>5</v>
      </c>
      <c r="Z4371" s="9">
        <f>+MONTH('TABLA PRINCIPAL'!$B4371)</f>
        <v>12</v>
      </c>
      <c r="AA4371" s="9">
        <f>+YEAR('TABLA PRINCIPAL'!$B4371)</f>
        <v>2013</v>
      </c>
      <c r="AB4371" s="22" t="str">
        <f>+IF(Ventas_Oficina[[#This Row],[Total del pedido]]&gt;=100000,"SI","NO")</f>
        <v>SI</v>
      </c>
      <c r="AC4371" s="22" t="str">
        <f>+_xlfn.XLOOKUP(Ventas_Oficina[[#This Row],[Nº de artículo]],AUXILIAR!A4369:A9314,AUXILIAR!D4369:D9314,"Error",0)</f>
        <v>Enviado a tiempo</v>
      </c>
      <c r="AD4371" s="22" t="str">
        <f>+IF(AND(Ventas_Oficina[[#This Row],[Total]]&gt;75000,Ventas_Oficina[[#This Row],[Envio a tiempo]]="Enviado a tiempo"),"Buena Venta","Venta Mala")</f>
        <v>Buena Venta</v>
      </c>
    </row>
    <row r="4372" spans="1:30" x14ac:dyDescent="0.25">
      <c r="A4372" s="26">
        <v>1645420</v>
      </c>
      <c r="B4372" s="10">
        <v>42242</v>
      </c>
      <c r="C4372" s="11" t="s">
        <v>87</v>
      </c>
      <c r="D4372" s="11" t="s">
        <v>147</v>
      </c>
      <c r="E4372" s="11" t="s">
        <v>4</v>
      </c>
      <c r="F4372" s="11" t="s">
        <v>5</v>
      </c>
      <c r="G4372" s="11" t="s">
        <v>1008</v>
      </c>
      <c r="H4372" s="11" t="s">
        <v>9</v>
      </c>
      <c r="I4372" s="11" t="s">
        <v>1014</v>
      </c>
      <c r="J4372" s="11" t="s">
        <v>1139</v>
      </c>
      <c r="K4372" s="11" t="s">
        <v>1261</v>
      </c>
      <c r="L4372" s="11" t="s">
        <v>1267</v>
      </c>
      <c r="M4372" s="11" t="s">
        <v>1272</v>
      </c>
      <c r="N4372" s="10">
        <v>42243</v>
      </c>
      <c r="O4372" s="12">
        <v>348</v>
      </c>
      <c r="P4372" s="12">
        <v>543</v>
      </c>
      <c r="Q4372" s="12">
        <v>195</v>
      </c>
      <c r="R4372" s="11">
        <v>15</v>
      </c>
      <c r="S4372" s="12">
        <v>8145</v>
      </c>
      <c r="T4372" s="13">
        <v>0.03</v>
      </c>
      <c r="U4372" s="12">
        <v>244.35</v>
      </c>
      <c r="V4372" s="12">
        <v>7900.65</v>
      </c>
      <c r="W4372" s="12">
        <v>95</v>
      </c>
      <c r="X4372" s="12">
        <v>6553</v>
      </c>
      <c r="Y4372" s="14">
        <f>+DAY('TABLA PRINCIPAL'!$B4372)</f>
        <v>26</v>
      </c>
      <c r="Z4372" s="14">
        <f>+MONTH('TABLA PRINCIPAL'!$B4372)</f>
        <v>8</v>
      </c>
      <c r="AA4372" s="14">
        <f>+YEAR('TABLA PRINCIPAL'!$B4372)</f>
        <v>2015</v>
      </c>
      <c r="AB4372" s="22" t="str">
        <f>+IF(Ventas_Oficina[[#This Row],[Total del pedido]]&gt;=100000,"SI","NO")</f>
        <v>NO</v>
      </c>
      <c r="AC4372" s="22" t="str">
        <f>+_xlfn.XLOOKUP(Ventas_Oficina[[#This Row],[Nº de artículo]],AUXILIAR!A4370:A9315,AUXILIAR!D4370:D9315,"Error",0)</f>
        <v>No enviado a tiempo</v>
      </c>
      <c r="AD4372" s="22" t="str">
        <f>+IF(AND(Ventas_Oficina[[#This Row],[Total]]&gt;75000,Ventas_Oficina[[#This Row],[Envio a tiempo]]="Enviado a tiempo"),"Buena Venta","Venta Mala")</f>
        <v>Venta Mala</v>
      </c>
    </row>
    <row r="4373" spans="1:30" x14ac:dyDescent="0.25">
      <c r="A4373" s="25">
        <v>1645451</v>
      </c>
      <c r="B4373" s="5">
        <v>42446</v>
      </c>
      <c r="C4373" s="6" t="s">
        <v>952</v>
      </c>
      <c r="D4373" s="6" t="s">
        <v>129</v>
      </c>
      <c r="E4373" s="6" t="s">
        <v>4</v>
      </c>
      <c r="F4373" s="6" t="s">
        <v>5</v>
      </c>
      <c r="G4373" s="6" t="s">
        <v>1007</v>
      </c>
      <c r="H4373" s="6" t="s">
        <v>6</v>
      </c>
      <c r="I4373" s="6" t="s">
        <v>1014</v>
      </c>
      <c r="J4373" s="6" t="s">
        <v>1095</v>
      </c>
      <c r="K4373" s="6" t="s">
        <v>1261</v>
      </c>
      <c r="L4373" s="6" t="s">
        <v>1265</v>
      </c>
      <c r="M4373" s="6" t="s">
        <v>1272</v>
      </c>
      <c r="N4373" s="5">
        <v>42448</v>
      </c>
      <c r="O4373" s="7">
        <v>6773</v>
      </c>
      <c r="P4373" s="7">
        <v>16520</v>
      </c>
      <c r="Q4373" s="7">
        <v>9747</v>
      </c>
      <c r="R4373" s="6">
        <v>33</v>
      </c>
      <c r="S4373" s="7">
        <v>545160</v>
      </c>
      <c r="T4373" s="8">
        <v>7.0000000000000007E-2</v>
      </c>
      <c r="U4373" s="7">
        <v>38161.200000000004</v>
      </c>
      <c r="V4373" s="7">
        <v>506998.8</v>
      </c>
      <c r="W4373" s="7">
        <v>1999</v>
      </c>
      <c r="X4373" s="7">
        <v>506258</v>
      </c>
      <c r="Y4373" s="9">
        <f>+DAY('TABLA PRINCIPAL'!$B4373)</f>
        <v>17</v>
      </c>
      <c r="Z4373" s="9">
        <f>+MONTH('TABLA PRINCIPAL'!$B4373)</f>
        <v>3</v>
      </c>
      <c r="AA4373" s="9">
        <f>+YEAR('TABLA PRINCIPAL'!$B4373)</f>
        <v>2016</v>
      </c>
      <c r="AB4373" s="22" t="str">
        <f>+IF(Ventas_Oficina[[#This Row],[Total del pedido]]&gt;=100000,"SI","NO")</f>
        <v>SI</v>
      </c>
      <c r="AC4373" s="22" t="str">
        <f>+_xlfn.XLOOKUP(Ventas_Oficina[[#This Row],[Nº de artículo]],AUXILIAR!A4371:A9316,AUXILIAR!D4371:D9316,"Error",0)</f>
        <v>Enviado a tiempo</v>
      </c>
      <c r="AD4373" s="22" t="str">
        <f>+IF(AND(Ventas_Oficina[[#This Row],[Total]]&gt;75000,Ventas_Oficina[[#This Row],[Envio a tiempo]]="Enviado a tiempo"),"Buena Venta","Venta Mala")</f>
        <v>Buena Venta</v>
      </c>
    </row>
    <row r="4374" spans="1:30" x14ac:dyDescent="0.25">
      <c r="A4374" s="26">
        <v>1645451</v>
      </c>
      <c r="B4374" s="10">
        <v>42446</v>
      </c>
      <c r="C4374" s="11" t="s">
        <v>953</v>
      </c>
      <c r="D4374" s="11" t="s">
        <v>372</v>
      </c>
      <c r="E4374" s="11" t="s">
        <v>4</v>
      </c>
      <c r="F4374" s="11" t="s">
        <v>5</v>
      </c>
      <c r="G4374" s="11" t="s">
        <v>1007</v>
      </c>
      <c r="H4374" s="11" t="s">
        <v>121</v>
      </c>
      <c r="I4374" s="11" t="s">
        <v>1016</v>
      </c>
      <c r="J4374" s="11" t="s">
        <v>1026</v>
      </c>
      <c r="K4374" s="11" t="s">
        <v>1261</v>
      </c>
      <c r="L4374" s="11" t="s">
        <v>1267</v>
      </c>
      <c r="M4374" s="11" t="s">
        <v>1272</v>
      </c>
      <c r="N4374" s="10">
        <v>42447</v>
      </c>
      <c r="O4374" s="12">
        <v>239</v>
      </c>
      <c r="P4374" s="12">
        <v>426</v>
      </c>
      <c r="Q4374" s="12">
        <v>187</v>
      </c>
      <c r="R4374" s="11">
        <v>39</v>
      </c>
      <c r="S4374" s="12">
        <v>16614</v>
      </c>
      <c r="T4374" s="13">
        <v>0.04</v>
      </c>
      <c r="U4374" s="12">
        <v>664.56000000000006</v>
      </c>
      <c r="V4374" s="12">
        <v>15949.44</v>
      </c>
      <c r="W4374" s="12">
        <v>120</v>
      </c>
      <c r="X4374" s="12">
        <v>41533</v>
      </c>
      <c r="Y4374" s="14">
        <f>+DAY('TABLA PRINCIPAL'!$B4374)</f>
        <v>17</v>
      </c>
      <c r="Z4374" s="14">
        <f>+MONTH('TABLA PRINCIPAL'!$B4374)</f>
        <v>3</v>
      </c>
      <c r="AA4374" s="14">
        <f>+YEAR('TABLA PRINCIPAL'!$B4374)</f>
        <v>2016</v>
      </c>
      <c r="AB4374" s="22" t="str">
        <f>+IF(Ventas_Oficina[[#This Row],[Total del pedido]]&gt;=100000,"SI","NO")</f>
        <v>NO</v>
      </c>
      <c r="AC4374" s="22" t="str">
        <f>+_xlfn.XLOOKUP(Ventas_Oficina[[#This Row],[Nº de artículo]],AUXILIAR!A4372:A9317,AUXILIAR!D4372:D9317,"Error",0)</f>
        <v>Enviado a tiempo</v>
      </c>
      <c r="AD4374" s="22" t="str">
        <f>+IF(AND(Ventas_Oficina[[#This Row],[Total]]&gt;75000,Ventas_Oficina[[#This Row],[Envio a tiempo]]="Enviado a tiempo"),"Buena Venta","Venta Mala")</f>
        <v>Venta Mala</v>
      </c>
    </row>
    <row r="4375" spans="1:30" x14ac:dyDescent="0.25">
      <c r="A4375" s="25">
        <v>1645785</v>
      </c>
      <c r="B4375" s="5">
        <v>42397</v>
      </c>
      <c r="C4375" s="6" t="s">
        <v>182</v>
      </c>
      <c r="D4375" s="6" t="s">
        <v>183</v>
      </c>
      <c r="E4375" s="6" t="s">
        <v>4</v>
      </c>
      <c r="F4375" s="6" t="s">
        <v>5</v>
      </c>
      <c r="G4375" s="6" t="s">
        <v>1008</v>
      </c>
      <c r="H4375" s="6" t="s">
        <v>106</v>
      </c>
      <c r="I4375" s="6" t="s">
        <v>1012</v>
      </c>
      <c r="J4375" s="6" t="s">
        <v>1066</v>
      </c>
      <c r="K4375" s="6" t="s">
        <v>1261</v>
      </c>
      <c r="L4375" s="6" t="s">
        <v>1265</v>
      </c>
      <c r="M4375" s="6" t="s">
        <v>1272</v>
      </c>
      <c r="N4375" s="5">
        <v>42398</v>
      </c>
      <c r="O4375" s="7">
        <v>1364</v>
      </c>
      <c r="P4375" s="7">
        <v>2098</v>
      </c>
      <c r="Q4375" s="7">
        <v>734</v>
      </c>
      <c r="R4375" s="6">
        <v>23</v>
      </c>
      <c r="S4375" s="7">
        <v>48254</v>
      </c>
      <c r="T4375" s="8">
        <v>0.02</v>
      </c>
      <c r="U4375" s="7">
        <v>965.08</v>
      </c>
      <c r="V4375" s="7">
        <v>47288.92</v>
      </c>
      <c r="W4375" s="7">
        <v>149</v>
      </c>
      <c r="X4375" s="7">
        <v>39593</v>
      </c>
      <c r="Y4375" s="9">
        <f>+DAY('TABLA PRINCIPAL'!$B4375)</f>
        <v>28</v>
      </c>
      <c r="Z4375" s="9">
        <f>+MONTH('TABLA PRINCIPAL'!$B4375)</f>
        <v>1</v>
      </c>
      <c r="AA4375" s="9">
        <f>+YEAR('TABLA PRINCIPAL'!$B4375)</f>
        <v>2016</v>
      </c>
      <c r="AB4375" s="22" t="str">
        <f>+IF(Ventas_Oficina[[#This Row],[Total del pedido]]&gt;=100000,"SI","NO")</f>
        <v>NO</v>
      </c>
      <c r="AC4375" s="22" t="str">
        <f>+_xlfn.XLOOKUP(Ventas_Oficina[[#This Row],[Nº de artículo]],AUXILIAR!A4373:A9318,AUXILIAR!D4373:D9318,"Error",0)</f>
        <v>No enviado a tiempo</v>
      </c>
      <c r="AD4375" s="22" t="str">
        <f>+IF(AND(Ventas_Oficina[[#This Row],[Total]]&gt;75000,Ventas_Oficina[[#This Row],[Envio a tiempo]]="Enviado a tiempo"),"Buena Venta","Venta Mala")</f>
        <v>Venta Mala</v>
      </c>
    </row>
    <row r="4376" spans="1:30" x14ac:dyDescent="0.25">
      <c r="A4376" s="26">
        <v>1646150</v>
      </c>
      <c r="B4376" s="10">
        <v>42318</v>
      </c>
      <c r="C4376" s="11" t="s">
        <v>541</v>
      </c>
      <c r="D4376" s="11" t="s">
        <v>137</v>
      </c>
      <c r="E4376" s="11" t="s">
        <v>4</v>
      </c>
      <c r="F4376" s="11" t="s">
        <v>5</v>
      </c>
      <c r="G4376" s="11" t="s">
        <v>1008</v>
      </c>
      <c r="H4376" s="11" t="s">
        <v>6</v>
      </c>
      <c r="I4376" s="11" t="s">
        <v>1016</v>
      </c>
      <c r="J4376" s="11" t="s">
        <v>1041</v>
      </c>
      <c r="K4376" s="11" t="s">
        <v>1261</v>
      </c>
      <c r="L4376" s="11" t="s">
        <v>1265</v>
      </c>
      <c r="M4376" s="11" t="s">
        <v>1272</v>
      </c>
      <c r="N4376" s="10">
        <v>42318</v>
      </c>
      <c r="O4376" s="12">
        <v>245</v>
      </c>
      <c r="P4376" s="12">
        <v>389</v>
      </c>
      <c r="Q4376" s="12">
        <v>144</v>
      </c>
      <c r="R4376" s="11">
        <v>10</v>
      </c>
      <c r="S4376" s="12">
        <v>3890</v>
      </c>
      <c r="T4376" s="13">
        <v>0.04</v>
      </c>
      <c r="U4376" s="12">
        <v>155.6</v>
      </c>
      <c r="V4376" s="12">
        <v>3734.4</v>
      </c>
      <c r="W4376" s="12">
        <v>701</v>
      </c>
      <c r="X4376" s="12">
        <v>29320</v>
      </c>
      <c r="Y4376" s="14">
        <f>+DAY('TABLA PRINCIPAL'!$B4376)</f>
        <v>10</v>
      </c>
      <c r="Z4376" s="14">
        <f>+MONTH('TABLA PRINCIPAL'!$B4376)</f>
        <v>11</v>
      </c>
      <c r="AA4376" s="14">
        <f>+YEAR('TABLA PRINCIPAL'!$B4376)</f>
        <v>2015</v>
      </c>
      <c r="AB4376" s="22" t="str">
        <f>+IF(Ventas_Oficina[[#This Row],[Total del pedido]]&gt;=100000,"SI","NO")</f>
        <v>NO</v>
      </c>
      <c r="AC4376" s="22" t="str">
        <f>+_xlfn.XLOOKUP(Ventas_Oficina[[#This Row],[Nº de artículo]],AUXILIAR!A4374:A9319,AUXILIAR!D4374:D9319,"Error",0)</f>
        <v>No enviado a tiempo</v>
      </c>
      <c r="AD4376" s="22" t="str">
        <f>+IF(AND(Ventas_Oficina[[#This Row],[Total]]&gt;75000,Ventas_Oficina[[#This Row],[Envio a tiempo]]="Enviado a tiempo"),"Buena Venta","Venta Mala")</f>
        <v>Venta Mala</v>
      </c>
    </row>
    <row r="4377" spans="1:30" x14ac:dyDescent="0.25">
      <c r="A4377" s="25">
        <v>1646150</v>
      </c>
      <c r="B4377" s="5">
        <v>42633</v>
      </c>
      <c r="C4377" s="6" t="s">
        <v>84</v>
      </c>
      <c r="D4377" s="6" t="s">
        <v>29</v>
      </c>
      <c r="E4377" s="6" t="s">
        <v>12</v>
      </c>
      <c r="F4377" s="6" t="s">
        <v>13</v>
      </c>
      <c r="G4377" s="6" t="s">
        <v>1007</v>
      </c>
      <c r="H4377" s="6" t="s">
        <v>14</v>
      </c>
      <c r="I4377" s="6" t="s">
        <v>1013</v>
      </c>
      <c r="J4377" s="6" t="s">
        <v>1039</v>
      </c>
      <c r="K4377" s="6" t="s">
        <v>1261</v>
      </c>
      <c r="L4377" s="6" t="s">
        <v>1265</v>
      </c>
      <c r="M4377" s="6" t="s">
        <v>1272</v>
      </c>
      <c r="N4377" s="5">
        <v>42633</v>
      </c>
      <c r="O4377" s="7">
        <v>479</v>
      </c>
      <c r="P4377" s="7">
        <v>1197</v>
      </c>
      <c r="Q4377" s="7">
        <v>718</v>
      </c>
      <c r="R4377" s="6">
        <v>27</v>
      </c>
      <c r="S4377" s="7">
        <v>32319</v>
      </c>
      <c r="T4377" s="8">
        <v>0.01</v>
      </c>
      <c r="U4377" s="7">
        <v>323.19</v>
      </c>
      <c r="V4377" s="7">
        <v>31995.81</v>
      </c>
      <c r="W4377" s="7">
        <v>581</v>
      </c>
      <c r="X4377" s="7">
        <v>45157</v>
      </c>
      <c r="Y4377" s="9">
        <f>+DAY('TABLA PRINCIPAL'!$B4377)</f>
        <v>20</v>
      </c>
      <c r="Z4377" s="9">
        <f>+MONTH('TABLA PRINCIPAL'!$B4377)</f>
        <v>9</v>
      </c>
      <c r="AA4377" s="9">
        <f>+YEAR('TABLA PRINCIPAL'!$B4377)</f>
        <v>2016</v>
      </c>
      <c r="AB4377" s="22" t="str">
        <f>+IF(Ventas_Oficina[[#This Row],[Total del pedido]]&gt;=100000,"SI","NO")</f>
        <v>NO</v>
      </c>
      <c r="AC4377" s="22" t="str">
        <f>+_xlfn.XLOOKUP(Ventas_Oficina[[#This Row],[Nº de artículo]],AUXILIAR!A4375:A9320,AUXILIAR!D4375:D9320,"Error",0)</f>
        <v>No enviado a tiempo</v>
      </c>
      <c r="AD4377" s="22" t="str">
        <f>+IF(AND(Ventas_Oficina[[#This Row],[Total]]&gt;75000,Ventas_Oficina[[#This Row],[Envio a tiempo]]="Enviado a tiempo"),"Buena Venta","Venta Mala")</f>
        <v>Venta Mala</v>
      </c>
    </row>
    <row r="4378" spans="1:30" x14ac:dyDescent="0.25">
      <c r="A4378" s="26">
        <v>1646150</v>
      </c>
      <c r="B4378" s="10">
        <v>42504</v>
      </c>
      <c r="C4378" s="11" t="s">
        <v>611</v>
      </c>
      <c r="D4378" s="11" t="s">
        <v>425</v>
      </c>
      <c r="E4378" s="11" t="s">
        <v>4</v>
      </c>
      <c r="F4378" s="11" t="s">
        <v>5</v>
      </c>
      <c r="G4378" s="11" t="s">
        <v>1009</v>
      </c>
      <c r="H4378" s="11" t="s">
        <v>106</v>
      </c>
      <c r="I4378" s="11" t="s">
        <v>1013</v>
      </c>
      <c r="J4378" s="11" t="s">
        <v>1021</v>
      </c>
      <c r="K4378" s="11" t="s">
        <v>1263</v>
      </c>
      <c r="L4378" s="11" t="s">
        <v>1266</v>
      </c>
      <c r="M4378" s="11" t="s">
        <v>1272</v>
      </c>
      <c r="N4378" s="10">
        <v>42506</v>
      </c>
      <c r="O4378" s="12">
        <v>533</v>
      </c>
      <c r="P4378" s="12">
        <v>860</v>
      </c>
      <c r="Q4378" s="12">
        <v>327</v>
      </c>
      <c r="R4378" s="11">
        <v>18</v>
      </c>
      <c r="S4378" s="12">
        <v>15480</v>
      </c>
      <c r="T4378" s="13">
        <v>0.04</v>
      </c>
      <c r="U4378" s="12">
        <v>619.20000000000005</v>
      </c>
      <c r="V4378" s="12">
        <v>14860.8</v>
      </c>
      <c r="W4378" s="12">
        <v>619</v>
      </c>
      <c r="X4378" s="12">
        <v>40383</v>
      </c>
      <c r="Y4378" s="14">
        <f>+DAY('TABLA PRINCIPAL'!$B4378)</f>
        <v>14</v>
      </c>
      <c r="Z4378" s="14">
        <f>+MONTH('TABLA PRINCIPAL'!$B4378)</f>
        <v>5</v>
      </c>
      <c r="AA4378" s="14">
        <f>+YEAR('TABLA PRINCIPAL'!$B4378)</f>
        <v>2016</v>
      </c>
      <c r="AB4378" s="22" t="str">
        <f>+IF(Ventas_Oficina[[#This Row],[Total del pedido]]&gt;=100000,"SI","NO")</f>
        <v>NO</v>
      </c>
      <c r="AC4378" s="22" t="str">
        <f>+_xlfn.XLOOKUP(Ventas_Oficina[[#This Row],[Nº de artículo]],AUXILIAR!A4376:A9321,AUXILIAR!D4376:D9321,"Error",0)</f>
        <v>No enviado a tiempo</v>
      </c>
      <c r="AD4378" s="22" t="str">
        <f>+IF(AND(Ventas_Oficina[[#This Row],[Total]]&gt;75000,Ventas_Oficina[[#This Row],[Envio a tiempo]]="Enviado a tiempo"),"Buena Venta","Venta Mala")</f>
        <v>Venta Mala</v>
      </c>
    </row>
    <row r="4379" spans="1:30" x14ac:dyDescent="0.25">
      <c r="A4379" s="25">
        <v>1646150</v>
      </c>
      <c r="B4379" s="5">
        <v>42446</v>
      </c>
      <c r="C4379" s="6" t="s">
        <v>863</v>
      </c>
      <c r="D4379" s="6" t="s">
        <v>135</v>
      </c>
      <c r="E4379" s="6" t="s">
        <v>12</v>
      </c>
      <c r="F4379" s="6" t="s">
        <v>13</v>
      </c>
      <c r="G4379" s="6" t="s">
        <v>1008</v>
      </c>
      <c r="H4379" s="6" t="s">
        <v>42</v>
      </c>
      <c r="I4379" s="6" t="s">
        <v>1012</v>
      </c>
      <c r="J4379" s="6" t="s">
        <v>1085</v>
      </c>
      <c r="K4379" s="6" t="s">
        <v>1261</v>
      </c>
      <c r="L4379" s="6" t="s">
        <v>1267</v>
      </c>
      <c r="M4379" s="6" t="s">
        <v>1272</v>
      </c>
      <c r="N4379" s="5">
        <v>42445</v>
      </c>
      <c r="O4379" s="7">
        <v>384</v>
      </c>
      <c r="P4379" s="7">
        <v>630</v>
      </c>
      <c r="Q4379" s="7">
        <v>246</v>
      </c>
      <c r="R4379" s="6">
        <v>16</v>
      </c>
      <c r="S4379" s="7">
        <v>10080</v>
      </c>
      <c r="T4379" s="8">
        <v>0.06</v>
      </c>
      <c r="U4379" s="7">
        <v>604.79999999999995</v>
      </c>
      <c r="V4379" s="7">
        <v>9475.2000000000007</v>
      </c>
      <c r="W4379" s="7">
        <v>50</v>
      </c>
      <c r="X4379" s="7">
        <v>4247</v>
      </c>
      <c r="Y4379" s="9">
        <f>+DAY('TABLA PRINCIPAL'!$B4379)</f>
        <v>17</v>
      </c>
      <c r="Z4379" s="9">
        <f>+MONTH('TABLA PRINCIPAL'!$B4379)</f>
        <v>3</v>
      </c>
      <c r="AA4379" s="9">
        <f>+YEAR('TABLA PRINCIPAL'!$B4379)</f>
        <v>2016</v>
      </c>
      <c r="AB4379" s="22" t="str">
        <f>+IF(Ventas_Oficina[[#This Row],[Total del pedido]]&gt;=100000,"SI","NO")</f>
        <v>NO</v>
      </c>
      <c r="AC4379" s="22" t="str">
        <f>+_xlfn.XLOOKUP(Ventas_Oficina[[#This Row],[Nº de artículo]],AUXILIAR!A4377:A9322,AUXILIAR!D4377:D9322,"Error",0)</f>
        <v>Enviado a tiempo</v>
      </c>
      <c r="AD4379" s="22" t="str">
        <f>+IF(AND(Ventas_Oficina[[#This Row],[Total]]&gt;75000,Ventas_Oficina[[#This Row],[Envio a tiempo]]="Enviado a tiempo"),"Buena Venta","Venta Mala")</f>
        <v>Venta Mala</v>
      </c>
    </row>
    <row r="4380" spans="1:30" x14ac:dyDescent="0.25">
      <c r="A4380" s="26">
        <v>1646150</v>
      </c>
      <c r="B4380" s="10">
        <v>42309</v>
      </c>
      <c r="C4380" s="11" t="s">
        <v>521</v>
      </c>
      <c r="D4380" s="11" t="s">
        <v>23</v>
      </c>
      <c r="E4380" s="11" t="s">
        <v>4</v>
      </c>
      <c r="F4380" s="11" t="s">
        <v>5</v>
      </c>
      <c r="G4380" s="11" t="s">
        <v>1008</v>
      </c>
      <c r="H4380" s="11" t="s">
        <v>24</v>
      </c>
      <c r="I4380" s="11" t="s">
        <v>1012</v>
      </c>
      <c r="J4380" s="11" t="s">
        <v>1099</v>
      </c>
      <c r="K4380" s="11" t="s">
        <v>1261</v>
      </c>
      <c r="L4380" s="11" t="s">
        <v>1267</v>
      </c>
      <c r="M4380" s="11" t="s">
        <v>1272</v>
      </c>
      <c r="N4380" s="10">
        <v>42311</v>
      </c>
      <c r="O4380" s="12">
        <v>93</v>
      </c>
      <c r="P4380" s="12">
        <v>160</v>
      </c>
      <c r="Q4380" s="12">
        <v>67</v>
      </c>
      <c r="R4380" s="11">
        <v>36</v>
      </c>
      <c r="S4380" s="12">
        <v>5760</v>
      </c>
      <c r="T4380" s="13">
        <v>0</v>
      </c>
      <c r="U4380" s="12">
        <v>0</v>
      </c>
      <c r="V4380" s="12">
        <v>5760</v>
      </c>
      <c r="W4380" s="12">
        <v>129</v>
      </c>
      <c r="X4380" s="12">
        <v>4953</v>
      </c>
      <c r="Y4380" s="14">
        <f>+DAY('TABLA PRINCIPAL'!$B4380)</f>
        <v>1</v>
      </c>
      <c r="Z4380" s="14">
        <f>+MONTH('TABLA PRINCIPAL'!$B4380)</f>
        <v>11</v>
      </c>
      <c r="AA4380" s="14">
        <f>+YEAR('TABLA PRINCIPAL'!$B4380)</f>
        <v>2015</v>
      </c>
      <c r="AB4380" s="22" t="str">
        <f>+IF(Ventas_Oficina[[#This Row],[Total del pedido]]&gt;=100000,"SI","NO")</f>
        <v>NO</v>
      </c>
      <c r="AC4380" s="22" t="str">
        <f>+_xlfn.XLOOKUP(Ventas_Oficina[[#This Row],[Nº de artículo]],AUXILIAR!A4378:A9323,AUXILIAR!D4378:D9323,"Error",0)</f>
        <v>No enviado a tiempo</v>
      </c>
      <c r="AD4380" s="22" t="str">
        <f>+IF(AND(Ventas_Oficina[[#This Row],[Total]]&gt;75000,Ventas_Oficina[[#This Row],[Envio a tiempo]]="Enviado a tiempo"),"Buena Venta","Venta Mala")</f>
        <v>Venta Mala</v>
      </c>
    </row>
    <row r="4381" spans="1:30" x14ac:dyDescent="0.25">
      <c r="A4381" s="25">
        <v>1646150</v>
      </c>
      <c r="B4381" s="5">
        <v>42633</v>
      </c>
      <c r="C4381" s="6" t="s">
        <v>84</v>
      </c>
      <c r="D4381" s="6" t="s">
        <v>29</v>
      </c>
      <c r="E4381" s="6" t="s">
        <v>12</v>
      </c>
      <c r="F4381" s="6" t="s">
        <v>13</v>
      </c>
      <c r="G4381" s="6" t="s">
        <v>1007</v>
      </c>
      <c r="H4381" s="6" t="s">
        <v>14</v>
      </c>
      <c r="I4381" s="6" t="s">
        <v>1015</v>
      </c>
      <c r="J4381" s="6" t="s">
        <v>1039</v>
      </c>
      <c r="K4381" s="6" t="s">
        <v>1261</v>
      </c>
      <c r="L4381" s="6" t="s">
        <v>1266</v>
      </c>
      <c r="M4381" s="6" t="s">
        <v>1273</v>
      </c>
      <c r="N4381" s="5">
        <v>42633</v>
      </c>
      <c r="O4381" s="7">
        <v>479</v>
      </c>
      <c r="P4381" s="7">
        <v>1197</v>
      </c>
      <c r="Q4381" s="7">
        <v>718</v>
      </c>
      <c r="R4381" s="6">
        <v>41</v>
      </c>
      <c r="S4381" s="7">
        <v>49077</v>
      </c>
      <c r="T4381" s="8">
        <v>0.08</v>
      </c>
      <c r="U4381" s="7">
        <v>3926.16</v>
      </c>
      <c r="V4381" s="7">
        <v>45150.84</v>
      </c>
      <c r="W4381" s="7">
        <v>581</v>
      </c>
      <c r="X4381" s="7">
        <v>45157</v>
      </c>
      <c r="Y4381" s="9">
        <f>+DAY('TABLA PRINCIPAL'!$B4381)</f>
        <v>20</v>
      </c>
      <c r="Z4381" s="9">
        <f>+MONTH('TABLA PRINCIPAL'!$B4381)</f>
        <v>9</v>
      </c>
      <c r="AA4381" s="9">
        <f>+YEAR('TABLA PRINCIPAL'!$B4381)</f>
        <v>2016</v>
      </c>
      <c r="AB4381" s="22" t="str">
        <f>+IF(Ventas_Oficina[[#This Row],[Total del pedido]]&gt;=100000,"SI","NO")</f>
        <v>NO</v>
      </c>
      <c r="AC4381" s="22" t="str">
        <f>+_xlfn.XLOOKUP(Ventas_Oficina[[#This Row],[Nº de artículo]],AUXILIAR!A4379:A9324,AUXILIAR!D4379:D9324,"Error",0)</f>
        <v>Enviado a tiempo</v>
      </c>
      <c r="AD4381" s="22" t="str">
        <f>+IF(AND(Ventas_Oficina[[#This Row],[Total]]&gt;75000,Ventas_Oficina[[#This Row],[Envio a tiempo]]="Enviado a tiempo"),"Buena Venta","Venta Mala")</f>
        <v>Venta Mala</v>
      </c>
    </row>
    <row r="4382" spans="1:30" x14ac:dyDescent="0.25">
      <c r="A4382" s="26">
        <v>1646515</v>
      </c>
      <c r="B4382" s="10">
        <v>41962</v>
      </c>
      <c r="C4382" s="11" t="s">
        <v>531</v>
      </c>
      <c r="D4382" s="11" t="s">
        <v>50</v>
      </c>
      <c r="E4382" s="11" t="s">
        <v>4</v>
      </c>
      <c r="F4382" s="11" t="s">
        <v>5</v>
      </c>
      <c r="G4382" s="11" t="s">
        <v>1010</v>
      </c>
      <c r="H4382" s="11" t="s">
        <v>17</v>
      </c>
      <c r="I4382" s="11" t="s">
        <v>1015</v>
      </c>
      <c r="J4382" s="11" t="s">
        <v>1098</v>
      </c>
      <c r="K4382" s="11" t="s">
        <v>1262</v>
      </c>
      <c r="L4382" s="11" t="s">
        <v>1265</v>
      </c>
      <c r="M4382" s="11" t="s">
        <v>1272</v>
      </c>
      <c r="N4382" s="10">
        <v>41964</v>
      </c>
      <c r="O4382" s="12">
        <v>1983</v>
      </c>
      <c r="P4382" s="12">
        <v>3098</v>
      </c>
      <c r="Q4382" s="12">
        <v>1115</v>
      </c>
      <c r="R4382" s="11">
        <v>5</v>
      </c>
      <c r="S4382" s="12">
        <v>15490</v>
      </c>
      <c r="T4382" s="13">
        <v>0.09</v>
      </c>
      <c r="U4382" s="12">
        <v>1394.1</v>
      </c>
      <c r="V4382" s="12">
        <v>14095.9</v>
      </c>
      <c r="W4382" s="12">
        <v>1951</v>
      </c>
      <c r="X4382" s="12">
        <v>154995</v>
      </c>
      <c r="Y4382" s="14">
        <f>+DAY('TABLA PRINCIPAL'!$B4382)</f>
        <v>19</v>
      </c>
      <c r="Z4382" s="14">
        <f>+MONTH('TABLA PRINCIPAL'!$B4382)</f>
        <v>11</v>
      </c>
      <c r="AA4382" s="14">
        <f>+YEAR('TABLA PRINCIPAL'!$B4382)</f>
        <v>2014</v>
      </c>
      <c r="AB4382" s="22" t="str">
        <f>+IF(Ventas_Oficina[[#This Row],[Total del pedido]]&gt;=100000,"SI","NO")</f>
        <v>NO</v>
      </c>
      <c r="AC4382" s="22" t="str">
        <f>+_xlfn.XLOOKUP(Ventas_Oficina[[#This Row],[Nº de artículo]],AUXILIAR!A4380:A9325,AUXILIAR!D4380:D9325,"Error",0)</f>
        <v>Enviado a tiempo</v>
      </c>
      <c r="AD4382" s="22" t="str">
        <f>+IF(AND(Ventas_Oficina[[#This Row],[Total]]&gt;75000,Ventas_Oficina[[#This Row],[Envio a tiempo]]="Enviado a tiempo"),"Buena Venta","Venta Mala")</f>
        <v>Buena Venta</v>
      </c>
    </row>
    <row r="4383" spans="1:30" x14ac:dyDescent="0.25">
      <c r="A4383" s="25">
        <v>1646881</v>
      </c>
      <c r="B4383" s="5">
        <v>42441</v>
      </c>
      <c r="C4383" s="6" t="s">
        <v>72</v>
      </c>
      <c r="D4383" s="6" t="s">
        <v>21</v>
      </c>
      <c r="E4383" s="6" t="s">
        <v>4</v>
      </c>
      <c r="F4383" s="6" t="s">
        <v>5</v>
      </c>
      <c r="G4383" s="6" t="s">
        <v>1009</v>
      </c>
      <c r="H4383" s="6" t="s">
        <v>6</v>
      </c>
      <c r="I4383" s="6" t="s">
        <v>1012</v>
      </c>
      <c r="J4383" s="6" t="s">
        <v>1124</v>
      </c>
      <c r="K4383" s="6" t="s">
        <v>1262</v>
      </c>
      <c r="L4383" s="6" t="s">
        <v>1265</v>
      </c>
      <c r="M4383" s="6" t="s">
        <v>1272</v>
      </c>
      <c r="N4383" s="5">
        <v>42441</v>
      </c>
      <c r="O4383" s="7">
        <v>314</v>
      </c>
      <c r="P4383" s="7">
        <v>491</v>
      </c>
      <c r="Q4383" s="7">
        <v>177</v>
      </c>
      <c r="R4383" s="6">
        <v>21</v>
      </c>
      <c r="S4383" s="7">
        <v>10311</v>
      </c>
      <c r="T4383" s="8">
        <v>0.08</v>
      </c>
      <c r="U4383" s="7">
        <v>824.88</v>
      </c>
      <c r="V4383" s="7">
        <v>9486.1200000000008</v>
      </c>
      <c r="W4383" s="7">
        <v>50</v>
      </c>
      <c r="X4383" s="7">
        <v>4594</v>
      </c>
      <c r="Y4383" s="9">
        <f>+DAY('TABLA PRINCIPAL'!$B4383)</f>
        <v>12</v>
      </c>
      <c r="Z4383" s="9">
        <f>+MONTH('TABLA PRINCIPAL'!$B4383)</f>
        <v>3</v>
      </c>
      <c r="AA4383" s="9">
        <f>+YEAR('TABLA PRINCIPAL'!$B4383)</f>
        <v>2016</v>
      </c>
      <c r="AB4383" s="22" t="str">
        <f>+IF(Ventas_Oficina[[#This Row],[Total del pedido]]&gt;=100000,"SI","NO")</f>
        <v>NO</v>
      </c>
      <c r="AC4383" s="22" t="str">
        <f>+_xlfn.XLOOKUP(Ventas_Oficina[[#This Row],[Nº de artículo]],AUXILIAR!A4381:A9326,AUXILIAR!D4381:D9326,"Error",0)</f>
        <v>No enviado a tiempo</v>
      </c>
      <c r="AD4383" s="22" t="str">
        <f>+IF(AND(Ventas_Oficina[[#This Row],[Total]]&gt;75000,Ventas_Oficina[[#This Row],[Envio a tiempo]]="Enviado a tiempo"),"Buena Venta","Venta Mala")</f>
        <v>Venta Mala</v>
      </c>
    </row>
    <row r="4384" spans="1:30" x14ac:dyDescent="0.25">
      <c r="A4384" s="26">
        <v>1646881</v>
      </c>
      <c r="B4384" s="10">
        <v>42633</v>
      </c>
      <c r="C4384" s="11" t="s">
        <v>84</v>
      </c>
      <c r="D4384" s="11" t="s">
        <v>29</v>
      </c>
      <c r="E4384" s="11" t="s">
        <v>12</v>
      </c>
      <c r="F4384" s="11" t="s">
        <v>13</v>
      </c>
      <c r="G4384" s="11" t="s">
        <v>1008</v>
      </c>
      <c r="H4384" s="11" t="s">
        <v>14</v>
      </c>
      <c r="I4384" s="11" t="s">
        <v>1016</v>
      </c>
      <c r="J4384" s="11" t="s">
        <v>1139</v>
      </c>
      <c r="K4384" s="11" t="s">
        <v>1261</v>
      </c>
      <c r="L4384" s="11" t="s">
        <v>1267</v>
      </c>
      <c r="M4384" s="11" t="s">
        <v>1272</v>
      </c>
      <c r="N4384" s="10">
        <v>42633</v>
      </c>
      <c r="O4384" s="12">
        <v>348</v>
      </c>
      <c r="P4384" s="12">
        <v>543</v>
      </c>
      <c r="Q4384" s="12">
        <v>195</v>
      </c>
      <c r="R4384" s="11">
        <v>38</v>
      </c>
      <c r="S4384" s="12">
        <v>20634</v>
      </c>
      <c r="T4384" s="13">
        <v>0.01</v>
      </c>
      <c r="U4384" s="12">
        <v>206.34</v>
      </c>
      <c r="V4384" s="12">
        <v>20427.66</v>
      </c>
      <c r="W4384" s="12">
        <v>95</v>
      </c>
      <c r="X4384" s="12">
        <v>6546</v>
      </c>
      <c r="Y4384" s="14">
        <f>+DAY('TABLA PRINCIPAL'!$B4384)</f>
        <v>20</v>
      </c>
      <c r="Z4384" s="14">
        <f>+MONTH('TABLA PRINCIPAL'!$B4384)</f>
        <v>9</v>
      </c>
      <c r="AA4384" s="14">
        <f>+YEAR('TABLA PRINCIPAL'!$B4384)</f>
        <v>2016</v>
      </c>
      <c r="AB4384" s="22" t="str">
        <f>+IF(Ventas_Oficina[[#This Row],[Total del pedido]]&gt;=100000,"SI","NO")</f>
        <v>NO</v>
      </c>
      <c r="AC4384" s="22" t="str">
        <f>+_xlfn.XLOOKUP(Ventas_Oficina[[#This Row],[Nº de artículo]],AUXILIAR!A4382:A9327,AUXILIAR!D4382:D9327,"Error",0)</f>
        <v>No enviado a tiempo</v>
      </c>
      <c r="AD4384" s="22" t="str">
        <f>+IF(AND(Ventas_Oficina[[#This Row],[Total]]&gt;75000,Ventas_Oficina[[#This Row],[Envio a tiempo]]="Enviado a tiempo"),"Buena Venta","Venta Mala")</f>
        <v>Venta Mala</v>
      </c>
    </row>
    <row r="4385" spans="1:30" x14ac:dyDescent="0.25">
      <c r="A4385" s="25">
        <v>1646881</v>
      </c>
      <c r="B4385" s="5">
        <v>42453</v>
      </c>
      <c r="C4385" s="6" t="s">
        <v>954</v>
      </c>
      <c r="D4385" s="6" t="s">
        <v>369</v>
      </c>
      <c r="E4385" s="6" t="s">
        <v>4</v>
      </c>
      <c r="F4385" s="6" t="s">
        <v>5</v>
      </c>
      <c r="G4385" s="6" t="s">
        <v>1010</v>
      </c>
      <c r="H4385" s="6" t="s">
        <v>9</v>
      </c>
      <c r="I4385" s="6" t="s">
        <v>1012</v>
      </c>
      <c r="J4385" s="6" t="s">
        <v>1139</v>
      </c>
      <c r="K4385" s="6" t="s">
        <v>1262</v>
      </c>
      <c r="L4385" s="6" t="s">
        <v>1265</v>
      </c>
      <c r="M4385" s="6" t="s">
        <v>1272</v>
      </c>
      <c r="N4385" s="5">
        <v>42454</v>
      </c>
      <c r="O4385" s="7">
        <v>348</v>
      </c>
      <c r="P4385" s="7">
        <v>543</v>
      </c>
      <c r="Q4385" s="7">
        <v>193</v>
      </c>
      <c r="R4385" s="6">
        <v>12</v>
      </c>
      <c r="S4385" s="7">
        <v>6516</v>
      </c>
      <c r="T4385" s="8">
        <v>7.0000000000000007E-2</v>
      </c>
      <c r="U4385" s="7">
        <v>456.12000000000006</v>
      </c>
      <c r="V4385" s="7">
        <v>6059.88</v>
      </c>
      <c r="W4385" s="7">
        <v>95</v>
      </c>
      <c r="X4385" s="7">
        <v>6546</v>
      </c>
      <c r="Y4385" s="9">
        <f>+DAY('TABLA PRINCIPAL'!$B4385)</f>
        <v>24</v>
      </c>
      <c r="Z4385" s="9">
        <f>+MONTH('TABLA PRINCIPAL'!$B4385)</f>
        <v>3</v>
      </c>
      <c r="AA4385" s="9">
        <f>+YEAR('TABLA PRINCIPAL'!$B4385)</f>
        <v>2016</v>
      </c>
      <c r="AB4385" s="22" t="str">
        <f>+IF(Ventas_Oficina[[#This Row],[Total del pedido]]&gt;=100000,"SI","NO")</f>
        <v>NO</v>
      </c>
      <c r="AC4385" s="22" t="str">
        <f>+_xlfn.XLOOKUP(Ventas_Oficina[[#This Row],[Nº de artículo]],AUXILIAR!A4383:A9328,AUXILIAR!D4383:D9328,"Error",0)</f>
        <v>No enviado a tiempo</v>
      </c>
      <c r="AD4385" s="22" t="str">
        <f>+IF(AND(Ventas_Oficina[[#This Row],[Total]]&gt;75000,Ventas_Oficina[[#This Row],[Envio a tiempo]]="Enviado a tiempo"),"Buena Venta","Venta Mala")</f>
        <v>Venta Mala</v>
      </c>
    </row>
    <row r="4386" spans="1:30" x14ac:dyDescent="0.25">
      <c r="A4386" s="26">
        <v>1646881</v>
      </c>
      <c r="B4386" s="10">
        <v>42728</v>
      </c>
      <c r="C4386" s="11" t="s">
        <v>600</v>
      </c>
      <c r="D4386" s="11" t="s">
        <v>91</v>
      </c>
      <c r="E4386" s="11" t="s">
        <v>4</v>
      </c>
      <c r="F4386" s="11" t="s">
        <v>5</v>
      </c>
      <c r="G4386" s="11" t="s">
        <v>1007</v>
      </c>
      <c r="H4386" s="11" t="s">
        <v>24</v>
      </c>
      <c r="I4386" s="11" t="s">
        <v>1014</v>
      </c>
      <c r="J4386" s="11" t="s">
        <v>187</v>
      </c>
      <c r="K4386" s="11" t="s">
        <v>1261</v>
      </c>
      <c r="L4386" s="11" t="s">
        <v>1267</v>
      </c>
      <c r="M4386" s="11" t="s">
        <v>1272</v>
      </c>
      <c r="N4386" s="10">
        <v>42373</v>
      </c>
      <c r="O4386" s="12">
        <v>231</v>
      </c>
      <c r="P4386" s="12">
        <v>378</v>
      </c>
      <c r="Q4386" s="12">
        <v>147</v>
      </c>
      <c r="R4386" s="11">
        <v>31</v>
      </c>
      <c r="S4386" s="12">
        <v>11718</v>
      </c>
      <c r="T4386" s="13">
        <v>0.01</v>
      </c>
      <c r="U4386" s="12">
        <v>117.18</v>
      </c>
      <c r="V4386" s="12">
        <v>11600.82</v>
      </c>
      <c r="W4386" s="12">
        <v>71</v>
      </c>
      <c r="X4386" s="12">
        <v>11393</v>
      </c>
      <c r="Y4386" s="14">
        <f>+DAY('TABLA PRINCIPAL'!$B4386)</f>
        <v>24</v>
      </c>
      <c r="Z4386" s="14">
        <f>+MONTH('TABLA PRINCIPAL'!$B4386)</f>
        <v>12</v>
      </c>
      <c r="AA4386" s="14">
        <f>+YEAR('TABLA PRINCIPAL'!$B4386)</f>
        <v>2016</v>
      </c>
      <c r="AB4386" s="22" t="str">
        <f>+IF(Ventas_Oficina[[#This Row],[Total del pedido]]&gt;=100000,"SI","NO")</f>
        <v>NO</v>
      </c>
      <c r="AC4386" s="22" t="str">
        <f>+_xlfn.XLOOKUP(Ventas_Oficina[[#This Row],[Nº de artículo]],AUXILIAR!A4384:A9329,AUXILIAR!D4384:D9329,"Error",0)</f>
        <v>No enviado a tiempo</v>
      </c>
      <c r="AD4386" s="22" t="str">
        <f>+IF(AND(Ventas_Oficina[[#This Row],[Total]]&gt;75000,Ventas_Oficina[[#This Row],[Envio a tiempo]]="Enviado a tiempo"),"Buena Venta","Venta Mala")</f>
        <v>Venta Mala</v>
      </c>
    </row>
    <row r="4387" spans="1:30" x14ac:dyDescent="0.25">
      <c r="A4387" s="25">
        <v>1646881</v>
      </c>
      <c r="B4387" s="5">
        <v>42651</v>
      </c>
      <c r="C4387" s="6" t="s">
        <v>85</v>
      </c>
      <c r="D4387" s="6" t="s">
        <v>3</v>
      </c>
      <c r="E4387" s="6" t="s">
        <v>4</v>
      </c>
      <c r="F4387" s="6" t="s">
        <v>5</v>
      </c>
      <c r="G4387" s="6" t="s">
        <v>1010</v>
      </c>
      <c r="H4387" s="6" t="s">
        <v>6</v>
      </c>
      <c r="I4387" s="6" t="s">
        <v>1013</v>
      </c>
      <c r="J4387" s="6" t="s">
        <v>1110</v>
      </c>
      <c r="K4387" s="6" t="s">
        <v>1261</v>
      </c>
      <c r="L4387" s="6" t="s">
        <v>1267</v>
      </c>
      <c r="M4387" s="6" t="s">
        <v>1272</v>
      </c>
      <c r="N4387" s="5">
        <v>42651</v>
      </c>
      <c r="O4387" s="7">
        <v>1104</v>
      </c>
      <c r="P4387" s="7">
        <v>1698</v>
      </c>
      <c r="Q4387" s="7">
        <v>594</v>
      </c>
      <c r="R4387" s="6">
        <v>4</v>
      </c>
      <c r="S4387" s="7">
        <v>6792</v>
      </c>
      <c r="T4387" s="8">
        <v>0.09</v>
      </c>
      <c r="U4387" s="7">
        <v>611.28</v>
      </c>
      <c r="V4387" s="7">
        <v>6180.72</v>
      </c>
      <c r="W4387" s="7">
        <v>1239</v>
      </c>
      <c r="X4387" s="7">
        <v>66785</v>
      </c>
      <c r="Y4387" s="9">
        <f>+DAY('TABLA PRINCIPAL'!$B4387)</f>
        <v>8</v>
      </c>
      <c r="Z4387" s="9">
        <f>+MONTH('TABLA PRINCIPAL'!$B4387)</f>
        <v>10</v>
      </c>
      <c r="AA4387" s="9">
        <f>+YEAR('TABLA PRINCIPAL'!$B4387)</f>
        <v>2016</v>
      </c>
      <c r="AB4387" s="22" t="str">
        <f>+IF(Ventas_Oficina[[#This Row],[Total del pedido]]&gt;=100000,"SI","NO")</f>
        <v>NO</v>
      </c>
      <c r="AC4387" s="22" t="str">
        <f>+_xlfn.XLOOKUP(Ventas_Oficina[[#This Row],[Nº de artículo]],AUXILIAR!A4385:A9330,AUXILIAR!D4385:D9330,"Error",0)</f>
        <v>No enviado a tiempo</v>
      </c>
      <c r="AD4387" s="22" t="str">
        <f>+IF(AND(Ventas_Oficina[[#This Row],[Total]]&gt;75000,Ventas_Oficina[[#This Row],[Envio a tiempo]]="Enviado a tiempo"),"Buena Venta","Venta Mala")</f>
        <v>Venta Mala</v>
      </c>
    </row>
    <row r="4388" spans="1:30" x14ac:dyDescent="0.25">
      <c r="A4388" s="26">
        <v>1646881</v>
      </c>
      <c r="B4388" s="10">
        <v>42633</v>
      </c>
      <c r="C4388" s="11" t="s">
        <v>463</v>
      </c>
      <c r="D4388" s="11" t="s">
        <v>26</v>
      </c>
      <c r="E4388" s="11" t="s">
        <v>4</v>
      </c>
      <c r="F4388" s="11" t="s">
        <v>5</v>
      </c>
      <c r="G4388" s="11" t="s">
        <v>1008</v>
      </c>
      <c r="H4388" s="11" t="s">
        <v>27</v>
      </c>
      <c r="I4388" s="11" t="s">
        <v>1015</v>
      </c>
      <c r="J4388" s="11" t="s">
        <v>1139</v>
      </c>
      <c r="K4388" s="11" t="s">
        <v>1261</v>
      </c>
      <c r="L4388" s="11" t="s">
        <v>1265</v>
      </c>
      <c r="M4388" s="11" t="s">
        <v>1272</v>
      </c>
      <c r="N4388" s="10">
        <v>42633</v>
      </c>
      <c r="O4388" s="12">
        <v>348</v>
      </c>
      <c r="P4388" s="12">
        <v>543</v>
      </c>
      <c r="Q4388" s="12">
        <v>195</v>
      </c>
      <c r="R4388" s="11">
        <v>40</v>
      </c>
      <c r="S4388" s="12">
        <v>21720</v>
      </c>
      <c r="T4388" s="13">
        <v>0</v>
      </c>
      <c r="U4388" s="12">
        <v>0</v>
      </c>
      <c r="V4388" s="12">
        <v>21720</v>
      </c>
      <c r="W4388" s="12">
        <v>95</v>
      </c>
      <c r="X4388" s="12">
        <v>6546</v>
      </c>
      <c r="Y4388" s="14">
        <f>+DAY('TABLA PRINCIPAL'!$B4388)</f>
        <v>20</v>
      </c>
      <c r="Z4388" s="14">
        <f>+MONTH('TABLA PRINCIPAL'!$B4388)</f>
        <v>9</v>
      </c>
      <c r="AA4388" s="14">
        <f>+YEAR('TABLA PRINCIPAL'!$B4388)</f>
        <v>2016</v>
      </c>
      <c r="AB4388" s="22" t="str">
        <f>+IF(Ventas_Oficina[[#This Row],[Total del pedido]]&gt;=100000,"SI","NO")</f>
        <v>NO</v>
      </c>
      <c r="AC4388" s="22" t="str">
        <f>+_xlfn.XLOOKUP(Ventas_Oficina[[#This Row],[Nº de artículo]],AUXILIAR!A4386:A9331,AUXILIAR!D4386:D9331,"Error",0)</f>
        <v>No enviado a tiempo</v>
      </c>
      <c r="AD4388" s="22" t="str">
        <f>+IF(AND(Ventas_Oficina[[#This Row],[Total]]&gt;75000,Ventas_Oficina[[#This Row],[Envio a tiempo]]="Enviado a tiempo"),"Buena Venta","Venta Mala")</f>
        <v>Venta Mala</v>
      </c>
    </row>
    <row r="4389" spans="1:30" x14ac:dyDescent="0.25">
      <c r="A4389" s="25">
        <v>1646881</v>
      </c>
      <c r="B4389" s="5">
        <v>41550</v>
      </c>
      <c r="C4389" s="6" t="s">
        <v>730</v>
      </c>
      <c r="D4389" s="6" t="s">
        <v>97</v>
      </c>
      <c r="E4389" s="6" t="s">
        <v>12</v>
      </c>
      <c r="F4389" s="6" t="s">
        <v>13</v>
      </c>
      <c r="G4389" s="6" t="s">
        <v>1010</v>
      </c>
      <c r="H4389" s="6" t="s">
        <v>14</v>
      </c>
      <c r="I4389" s="6" t="s">
        <v>1016</v>
      </c>
      <c r="J4389" s="6" t="s">
        <v>1018</v>
      </c>
      <c r="K4389" s="6" t="s">
        <v>1261</v>
      </c>
      <c r="L4389" s="6" t="s">
        <v>1265</v>
      </c>
      <c r="M4389" s="6" t="s">
        <v>1273</v>
      </c>
      <c r="N4389" s="5">
        <v>41552</v>
      </c>
      <c r="O4389" s="7">
        <v>15650</v>
      </c>
      <c r="P4389" s="7">
        <v>30097</v>
      </c>
      <c r="Q4389" s="7">
        <v>14447</v>
      </c>
      <c r="R4389" s="6">
        <v>30</v>
      </c>
      <c r="S4389" s="7">
        <v>902910</v>
      </c>
      <c r="T4389" s="8">
        <v>0.09</v>
      </c>
      <c r="U4389" s="7">
        <v>81261.899999999994</v>
      </c>
      <c r="V4389" s="7">
        <v>821648.1</v>
      </c>
      <c r="W4389" s="7">
        <v>718</v>
      </c>
      <c r="X4389" s="7">
        <v>129940</v>
      </c>
      <c r="Y4389" s="9">
        <f>+DAY('TABLA PRINCIPAL'!$B4389)</f>
        <v>3</v>
      </c>
      <c r="Z4389" s="9">
        <f>+MONTH('TABLA PRINCIPAL'!$B4389)</f>
        <v>10</v>
      </c>
      <c r="AA4389" s="9">
        <f>+YEAR('TABLA PRINCIPAL'!$B4389)</f>
        <v>2013</v>
      </c>
      <c r="AB4389" s="22" t="str">
        <f>+IF(Ventas_Oficina[[#This Row],[Total del pedido]]&gt;=100000,"SI","NO")</f>
        <v>SI</v>
      </c>
      <c r="AC4389" s="22" t="str">
        <f>+_xlfn.XLOOKUP(Ventas_Oficina[[#This Row],[Nº de artículo]],AUXILIAR!A4387:A9332,AUXILIAR!D4387:D9332,"Error",0)</f>
        <v>No enviado a tiempo</v>
      </c>
      <c r="AD4389" s="22" t="str">
        <f>+IF(AND(Ventas_Oficina[[#This Row],[Total]]&gt;75000,Ventas_Oficina[[#This Row],[Envio a tiempo]]="Enviado a tiempo"),"Buena Venta","Venta Mala")</f>
        <v>Venta Mala</v>
      </c>
    </row>
    <row r="4390" spans="1:30" x14ac:dyDescent="0.25">
      <c r="A4390" s="26">
        <v>1646881</v>
      </c>
      <c r="B4390" s="10">
        <v>42633</v>
      </c>
      <c r="C4390" s="11" t="s">
        <v>84</v>
      </c>
      <c r="D4390" s="11" t="s">
        <v>29</v>
      </c>
      <c r="E4390" s="11" t="s">
        <v>12</v>
      </c>
      <c r="F4390" s="11" t="s">
        <v>13</v>
      </c>
      <c r="G4390" s="11" t="s">
        <v>1008</v>
      </c>
      <c r="H4390" s="11" t="s">
        <v>14</v>
      </c>
      <c r="I4390" s="11" t="s">
        <v>1014</v>
      </c>
      <c r="J4390" s="11" t="s">
        <v>1139</v>
      </c>
      <c r="K4390" s="11" t="s">
        <v>1261</v>
      </c>
      <c r="L4390" s="11" t="s">
        <v>1265</v>
      </c>
      <c r="M4390" s="11" t="s">
        <v>1272</v>
      </c>
      <c r="N4390" s="10">
        <v>42633</v>
      </c>
      <c r="O4390" s="12">
        <v>348</v>
      </c>
      <c r="P4390" s="12">
        <v>543</v>
      </c>
      <c r="Q4390" s="12">
        <v>195</v>
      </c>
      <c r="R4390" s="11">
        <v>8</v>
      </c>
      <c r="S4390" s="12">
        <v>4344</v>
      </c>
      <c r="T4390" s="13">
        <v>0</v>
      </c>
      <c r="U4390" s="12">
        <v>0</v>
      </c>
      <c r="V4390" s="12">
        <v>4344</v>
      </c>
      <c r="W4390" s="12">
        <v>95</v>
      </c>
      <c r="X4390" s="12">
        <v>6546</v>
      </c>
      <c r="Y4390" s="14">
        <f>+DAY('TABLA PRINCIPAL'!$B4390)</f>
        <v>20</v>
      </c>
      <c r="Z4390" s="14">
        <f>+MONTH('TABLA PRINCIPAL'!$B4390)</f>
        <v>9</v>
      </c>
      <c r="AA4390" s="14">
        <f>+YEAR('TABLA PRINCIPAL'!$B4390)</f>
        <v>2016</v>
      </c>
      <c r="AB4390" s="22" t="str">
        <f>+IF(Ventas_Oficina[[#This Row],[Total del pedido]]&gt;=100000,"SI","NO")</f>
        <v>NO</v>
      </c>
      <c r="AC4390" s="22" t="str">
        <f>+_xlfn.XLOOKUP(Ventas_Oficina[[#This Row],[Nº de artículo]],AUXILIAR!A4388:A9333,AUXILIAR!D4388:D9333,"Error",0)</f>
        <v>Enviado a tiempo</v>
      </c>
      <c r="AD4390" s="22" t="str">
        <f>+IF(AND(Ventas_Oficina[[#This Row],[Total]]&gt;75000,Ventas_Oficina[[#This Row],[Envio a tiempo]]="Enviado a tiempo"),"Buena Venta","Venta Mala")</f>
        <v>Venta Mala</v>
      </c>
    </row>
    <row r="4391" spans="1:30" x14ac:dyDescent="0.25">
      <c r="A4391" s="25">
        <v>1646881</v>
      </c>
      <c r="B4391" s="5">
        <v>42369</v>
      </c>
      <c r="C4391" s="6" t="s">
        <v>368</v>
      </c>
      <c r="D4391" s="6" t="s">
        <v>369</v>
      </c>
      <c r="E4391" s="6" t="s">
        <v>4</v>
      </c>
      <c r="F4391" s="6" t="s">
        <v>5</v>
      </c>
      <c r="G4391" s="6" t="s">
        <v>1007</v>
      </c>
      <c r="H4391" s="6" t="s">
        <v>9</v>
      </c>
      <c r="I4391" s="6" t="s">
        <v>1012</v>
      </c>
      <c r="J4391" s="6" t="s">
        <v>1124</v>
      </c>
      <c r="K4391" s="6" t="s">
        <v>1261</v>
      </c>
      <c r="L4391" s="6" t="s">
        <v>1265</v>
      </c>
      <c r="M4391" s="6" t="s">
        <v>1272</v>
      </c>
      <c r="N4391" s="5">
        <v>42370</v>
      </c>
      <c r="O4391" s="7">
        <v>314</v>
      </c>
      <c r="P4391" s="7">
        <v>491</v>
      </c>
      <c r="Q4391" s="7">
        <v>177</v>
      </c>
      <c r="R4391" s="6">
        <v>20</v>
      </c>
      <c r="S4391" s="7">
        <v>9820</v>
      </c>
      <c r="T4391" s="8">
        <v>7.0000000000000007E-2</v>
      </c>
      <c r="U4391" s="7">
        <v>687.40000000000009</v>
      </c>
      <c r="V4391" s="7">
        <v>9132.6</v>
      </c>
      <c r="W4391" s="7">
        <v>50</v>
      </c>
      <c r="X4391" s="7">
        <v>6368</v>
      </c>
      <c r="Y4391" s="9">
        <f>+DAY('TABLA PRINCIPAL'!$B4391)</f>
        <v>31</v>
      </c>
      <c r="Z4391" s="9">
        <f>+MONTH('TABLA PRINCIPAL'!$B4391)</f>
        <v>12</v>
      </c>
      <c r="AA4391" s="9">
        <f>+YEAR('TABLA PRINCIPAL'!$B4391)</f>
        <v>2015</v>
      </c>
      <c r="AB4391" s="22" t="str">
        <f>+IF(Ventas_Oficina[[#This Row],[Total del pedido]]&gt;=100000,"SI","NO")</f>
        <v>NO</v>
      </c>
      <c r="AC4391" s="22" t="str">
        <f>+_xlfn.XLOOKUP(Ventas_Oficina[[#This Row],[Nº de artículo]],AUXILIAR!A4389:A9334,AUXILIAR!D4389:D9334,"Error",0)</f>
        <v>No enviado a tiempo</v>
      </c>
      <c r="AD4391" s="22" t="str">
        <f>+IF(AND(Ventas_Oficina[[#This Row],[Total]]&gt;75000,Ventas_Oficina[[#This Row],[Envio a tiempo]]="Enviado a tiempo"),"Buena Venta","Venta Mala")</f>
        <v>Venta Mala</v>
      </c>
    </row>
    <row r="4392" spans="1:30" x14ac:dyDescent="0.25">
      <c r="A4392" s="26">
        <v>1646881</v>
      </c>
      <c r="B4392" s="10">
        <v>42633</v>
      </c>
      <c r="C4392" s="11" t="s">
        <v>463</v>
      </c>
      <c r="D4392" s="11" t="s">
        <v>26</v>
      </c>
      <c r="E4392" s="11" t="s">
        <v>4</v>
      </c>
      <c r="F4392" s="11" t="s">
        <v>5</v>
      </c>
      <c r="G4392" s="11" t="s">
        <v>1007</v>
      </c>
      <c r="H4392" s="11" t="s">
        <v>27</v>
      </c>
      <c r="I4392" s="11" t="s">
        <v>1014</v>
      </c>
      <c r="J4392" s="11" t="s">
        <v>1139</v>
      </c>
      <c r="K4392" s="11" t="s">
        <v>1261</v>
      </c>
      <c r="L4392" s="11" t="s">
        <v>1265</v>
      </c>
      <c r="M4392" s="11" t="s">
        <v>1273</v>
      </c>
      <c r="N4392" s="10">
        <v>42633</v>
      </c>
      <c r="O4392" s="12">
        <v>348</v>
      </c>
      <c r="P4392" s="12">
        <v>543</v>
      </c>
      <c r="Q4392" s="12">
        <v>193</v>
      </c>
      <c r="R4392" s="11">
        <v>37</v>
      </c>
      <c r="S4392" s="12">
        <v>20091</v>
      </c>
      <c r="T4392" s="13">
        <v>7.0000000000000007E-2</v>
      </c>
      <c r="U4392" s="12">
        <v>1406.3700000000001</v>
      </c>
      <c r="V4392" s="12">
        <v>18684.63</v>
      </c>
      <c r="W4392" s="12">
        <v>95</v>
      </c>
      <c r="X4392" s="12">
        <v>6546</v>
      </c>
      <c r="Y4392" s="14">
        <f>+DAY('TABLA PRINCIPAL'!$B4392)</f>
        <v>20</v>
      </c>
      <c r="Z4392" s="14">
        <f>+MONTH('TABLA PRINCIPAL'!$B4392)</f>
        <v>9</v>
      </c>
      <c r="AA4392" s="14">
        <f>+YEAR('TABLA PRINCIPAL'!$B4392)</f>
        <v>2016</v>
      </c>
      <c r="AB4392" s="22" t="str">
        <f>+IF(Ventas_Oficina[[#This Row],[Total del pedido]]&gt;=100000,"SI","NO")</f>
        <v>NO</v>
      </c>
      <c r="AC4392" s="22" t="str">
        <f>+_xlfn.XLOOKUP(Ventas_Oficina[[#This Row],[Nº de artículo]],AUXILIAR!A4390:A9335,AUXILIAR!D4390:D9335,"Error",0)</f>
        <v>No enviado a tiempo</v>
      </c>
      <c r="AD4392" s="22" t="str">
        <f>+IF(AND(Ventas_Oficina[[#This Row],[Total]]&gt;75000,Ventas_Oficina[[#This Row],[Envio a tiempo]]="Enviado a tiempo"),"Buena Venta","Venta Mala")</f>
        <v>Venta Mala</v>
      </c>
    </row>
    <row r="4393" spans="1:30" x14ac:dyDescent="0.25">
      <c r="A4393" s="25">
        <v>1647611</v>
      </c>
      <c r="B4393" s="5">
        <v>42135</v>
      </c>
      <c r="C4393" s="6" t="s">
        <v>45</v>
      </c>
      <c r="D4393" s="6" t="s">
        <v>19</v>
      </c>
      <c r="E4393" s="6" t="s">
        <v>4</v>
      </c>
      <c r="F4393" s="6" t="s">
        <v>5</v>
      </c>
      <c r="G4393" s="6" t="s">
        <v>1008</v>
      </c>
      <c r="H4393" s="6" t="s">
        <v>6</v>
      </c>
      <c r="I4393" s="6" t="s">
        <v>1014</v>
      </c>
      <c r="J4393" s="6" t="s">
        <v>1128</v>
      </c>
      <c r="K4393" s="6" t="s">
        <v>1261</v>
      </c>
      <c r="L4393" s="6" t="s">
        <v>1265</v>
      </c>
      <c r="M4393" s="6" t="s">
        <v>1272</v>
      </c>
      <c r="N4393" s="5">
        <v>42137</v>
      </c>
      <c r="O4393" s="7">
        <v>105</v>
      </c>
      <c r="P4393" s="7">
        <v>195</v>
      </c>
      <c r="Q4393" s="7">
        <v>90</v>
      </c>
      <c r="R4393" s="6">
        <v>48</v>
      </c>
      <c r="S4393" s="7">
        <v>9360</v>
      </c>
      <c r="T4393" s="8">
        <v>0</v>
      </c>
      <c r="U4393" s="7">
        <v>0</v>
      </c>
      <c r="V4393" s="7">
        <v>9360</v>
      </c>
      <c r="W4393" s="7">
        <v>163</v>
      </c>
      <c r="X4393" s="7">
        <v>4385</v>
      </c>
      <c r="Y4393" s="9">
        <f>+DAY('TABLA PRINCIPAL'!$B4393)</f>
        <v>11</v>
      </c>
      <c r="Z4393" s="9">
        <f>+MONTH('TABLA PRINCIPAL'!$B4393)</f>
        <v>5</v>
      </c>
      <c r="AA4393" s="9">
        <f>+YEAR('TABLA PRINCIPAL'!$B4393)</f>
        <v>2015</v>
      </c>
      <c r="AB4393" s="22" t="str">
        <f>+IF(Ventas_Oficina[[#This Row],[Total del pedido]]&gt;=100000,"SI","NO")</f>
        <v>NO</v>
      </c>
      <c r="AC4393" s="22" t="str">
        <f>+_xlfn.XLOOKUP(Ventas_Oficina[[#This Row],[Nº de artículo]],AUXILIAR!A4391:A9336,AUXILIAR!D4391:D9336,"Error",0)</f>
        <v>Enviado a tiempo</v>
      </c>
      <c r="AD4393" s="22" t="str">
        <f>+IF(AND(Ventas_Oficina[[#This Row],[Total]]&gt;75000,Ventas_Oficina[[#This Row],[Envio a tiempo]]="Enviado a tiempo"),"Buena Venta","Venta Mala")</f>
        <v>Venta Mala</v>
      </c>
    </row>
    <row r="4394" spans="1:30" x14ac:dyDescent="0.25">
      <c r="A4394" s="26">
        <v>1647611</v>
      </c>
      <c r="B4394" s="10">
        <v>42651</v>
      </c>
      <c r="C4394" s="11" t="s">
        <v>85</v>
      </c>
      <c r="D4394" s="11" t="s">
        <v>3</v>
      </c>
      <c r="E4394" s="11" t="s">
        <v>4</v>
      </c>
      <c r="F4394" s="11" t="s">
        <v>5</v>
      </c>
      <c r="G4394" s="11" t="s">
        <v>1010</v>
      </c>
      <c r="H4394" s="11" t="s">
        <v>6</v>
      </c>
      <c r="I4394" s="11" t="s">
        <v>1013</v>
      </c>
      <c r="J4394" s="11" t="s">
        <v>1062</v>
      </c>
      <c r="K4394" s="11" t="s">
        <v>1261</v>
      </c>
      <c r="L4394" s="11" t="s">
        <v>1265</v>
      </c>
      <c r="M4394" s="11" t="s">
        <v>1272</v>
      </c>
      <c r="N4394" s="10">
        <v>42651</v>
      </c>
      <c r="O4394" s="12">
        <v>639</v>
      </c>
      <c r="P4394" s="12">
        <v>1998</v>
      </c>
      <c r="Q4394" s="12">
        <v>1359</v>
      </c>
      <c r="R4394" s="11">
        <v>48</v>
      </c>
      <c r="S4394" s="12">
        <v>95904</v>
      </c>
      <c r="T4394" s="13">
        <v>0.04</v>
      </c>
      <c r="U4394" s="12">
        <v>3836.16</v>
      </c>
      <c r="V4394" s="12">
        <v>92067.839999999997</v>
      </c>
      <c r="W4394" s="12">
        <v>400</v>
      </c>
      <c r="X4394" s="12">
        <v>67682</v>
      </c>
      <c r="Y4394" s="14">
        <f>+DAY('TABLA PRINCIPAL'!$B4394)</f>
        <v>8</v>
      </c>
      <c r="Z4394" s="14">
        <f>+MONTH('TABLA PRINCIPAL'!$B4394)</f>
        <v>10</v>
      </c>
      <c r="AA4394" s="14">
        <f>+YEAR('TABLA PRINCIPAL'!$B4394)</f>
        <v>2016</v>
      </c>
      <c r="AB4394" s="22" t="str">
        <f>+IF(Ventas_Oficina[[#This Row],[Total del pedido]]&gt;=100000,"SI","NO")</f>
        <v>NO</v>
      </c>
      <c r="AC4394" s="22" t="str">
        <f>+_xlfn.XLOOKUP(Ventas_Oficina[[#This Row],[Nº de artículo]],AUXILIAR!A4392:A9337,AUXILIAR!D4392:D9337,"Error",0)</f>
        <v>Enviado a tiempo</v>
      </c>
      <c r="AD4394" s="22" t="str">
        <f>+IF(AND(Ventas_Oficina[[#This Row],[Total]]&gt;75000,Ventas_Oficina[[#This Row],[Envio a tiempo]]="Enviado a tiempo"),"Buena Venta","Venta Mala")</f>
        <v>Venta Mala</v>
      </c>
    </row>
    <row r="4395" spans="1:30" x14ac:dyDescent="0.25">
      <c r="A4395" s="25">
        <v>1647976</v>
      </c>
      <c r="B4395" s="5">
        <v>42483</v>
      </c>
      <c r="C4395" s="6" t="s">
        <v>167</v>
      </c>
      <c r="D4395" s="6" t="s">
        <v>137</v>
      </c>
      <c r="E4395" s="6" t="s">
        <v>4</v>
      </c>
      <c r="F4395" s="6" t="s">
        <v>5</v>
      </c>
      <c r="G4395" s="6" t="s">
        <v>1008</v>
      </c>
      <c r="H4395" s="6" t="s">
        <v>6</v>
      </c>
      <c r="I4395" s="6" t="s">
        <v>1014</v>
      </c>
      <c r="J4395" s="6" t="s">
        <v>1096</v>
      </c>
      <c r="K4395" s="6" t="s">
        <v>1261</v>
      </c>
      <c r="L4395" s="6" t="s">
        <v>1267</v>
      </c>
      <c r="M4395" s="6" t="s">
        <v>1273</v>
      </c>
      <c r="N4395" s="5">
        <v>42484</v>
      </c>
      <c r="O4395" s="7">
        <v>419</v>
      </c>
      <c r="P4395" s="7">
        <v>1023</v>
      </c>
      <c r="Q4395" s="7">
        <v>604</v>
      </c>
      <c r="R4395" s="6">
        <v>15</v>
      </c>
      <c r="S4395" s="7">
        <v>15345</v>
      </c>
      <c r="T4395" s="8">
        <v>0.03</v>
      </c>
      <c r="U4395" s="7">
        <v>460.34999999999997</v>
      </c>
      <c r="V4395" s="7">
        <v>14884.65</v>
      </c>
      <c r="W4395" s="7">
        <v>468</v>
      </c>
      <c r="X4395" s="7">
        <v>155985</v>
      </c>
      <c r="Y4395" s="9">
        <f>+DAY('TABLA PRINCIPAL'!$B4395)</f>
        <v>23</v>
      </c>
      <c r="Z4395" s="9">
        <f>+MONTH('TABLA PRINCIPAL'!$B4395)</f>
        <v>4</v>
      </c>
      <c r="AA4395" s="9">
        <f>+YEAR('TABLA PRINCIPAL'!$B4395)</f>
        <v>2016</v>
      </c>
      <c r="AB4395" s="22" t="str">
        <f>+IF(Ventas_Oficina[[#This Row],[Total del pedido]]&gt;=100000,"SI","NO")</f>
        <v>NO</v>
      </c>
      <c r="AC4395" s="22" t="str">
        <f>+_xlfn.XLOOKUP(Ventas_Oficina[[#This Row],[Nº de artículo]],AUXILIAR!A4393:A9338,AUXILIAR!D4393:D9338,"Error",0)</f>
        <v>No enviado a tiempo</v>
      </c>
      <c r="AD4395" s="22" t="str">
        <f>+IF(AND(Ventas_Oficina[[#This Row],[Total]]&gt;75000,Ventas_Oficina[[#This Row],[Envio a tiempo]]="Enviado a tiempo"),"Buena Venta","Venta Mala")</f>
        <v>Venta Mala</v>
      </c>
    </row>
    <row r="4396" spans="1:30" x14ac:dyDescent="0.25">
      <c r="A4396" s="26">
        <v>1648342</v>
      </c>
      <c r="B4396" s="10">
        <v>42485</v>
      </c>
      <c r="C4396" s="11" t="s">
        <v>423</v>
      </c>
      <c r="D4396" s="11" t="s">
        <v>400</v>
      </c>
      <c r="E4396" s="11" t="s">
        <v>4</v>
      </c>
      <c r="F4396" s="11" t="s">
        <v>5</v>
      </c>
      <c r="G4396" s="11" t="s">
        <v>1008</v>
      </c>
      <c r="H4396" s="11" t="s">
        <v>53</v>
      </c>
      <c r="I4396" s="11" t="s">
        <v>1012</v>
      </c>
      <c r="J4396" s="11" t="s">
        <v>1043</v>
      </c>
      <c r="K4396" s="11" t="s">
        <v>1261</v>
      </c>
      <c r="L4396" s="11" t="s">
        <v>1267</v>
      </c>
      <c r="M4396" s="11" t="s">
        <v>1272</v>
      </c>
      <c r="N4396" s="10">
        <v>42486</v>
      </c>
      <c r="O4396" s="12">
        <v>6059</v>
      </c>
      <c r="P4396" s="12">
        <v>10098</v>
      </c>
      <c r="Q4396" s="12">
        <v>4039</v>
      </c>
      <c r="R4396" s="11">
        <v>12</v>
      </c>
      <c r="S4396" s="12">
        <v>121176</v>
      </c>
      <c r="T4396" s="13">
        <v>0.01</v>
      </c>
      <c r="U4396" s="12">
        <v>1211.76</v>
      </c>
      <c r="V4396" s="12">
        <v>119964.24</v>
      </c>
      <c r="W4396" s="12">
        <v>718</v>
      </c>
      <c r="X4396" s="12">
        <v>19693</v>
      </c>
      <c r="Y4396" s="14">
        <f>+DAY('TABLA PRINCIPAL'!$B4396)</f>
        <v>25</v>
      </c>
      <c r="Z4396" s="14">
        <f>+MONTH('TABLA PRINCIPAL'!$B4396)</f>
        <v>4</v>
      </c>
      <c r="AA4396" s="14">
        <f>+YEAR('TABLA PRINCIPAL'!$B4396)</f>
        <v>2016</v>
      </c>
      <c r="AB4396" s="22" t="str">
        <f>+IF(Ventas_Oficina[[#This Row],[Total del pedido]]&gt;=100000,"SI","NO")</f>
        <v>SI</v>
      </c>
      <c r="AC4396" s="22" t="str">
        <f>+_xlfn.XLOOKUP(Ventas_Oficina[[#This Row],[Nº de artículo]],AUXILIAR!A4394:A9339,AUXILIAR!D4394:D9339,"Error",0)</f>
        <v>No enviado a tiempo</v>
      </c>
      <c r="AD4396" s="22" t="str">
        <f>+IF(AND(Ventas_Oficina[[#This Row],[Total]]&gt;75000,Ventas_Oficina[[#This Row],[Envio a tiempo]]="Enviado a tiempo"),"Buena Venta","Venta Mala")</f>
        <v>Venta Mala</v>
      </c>
    </row>
    <row r="4397" spans="1:30" x14ac:dyDescent="0.25">
      <c r="A4397" s="25">
        <v>1648342</v>
      </c>
      <c r="B4397" s="5">
        <v>42719</v>
      </c>
      <c r="C4397" s="6" t="s">
        <v>228</v>
      </c>
      <c r="D4397" s="6" t="s">
        <v>189</v>
      </c>
      <c r="E4397" s="6" t="s">
        <v>4</v>
      </c>
      <c r="F4397" s="6" t="s">
        <v>5</v>
      </c>
      <c r="G4397" s="6" t="s">
        <v>1009</v>
      </c>
      <c r="H4397" s="6" t="s">
        <v>121</v>
      </c>
      <c r="I4397" s="6" t="s">
        <v>1012</v>
      </c>
      <c r="J4397" s="6" t="s">
        <v>1099</v>
      </c>
      <c r="K4397" s="6" t="s">
        <v>1261</v>
      </c>
      <c r="L4397" s="6" t="s">
        <v>1267</v>
      </c>
      <c r="M4397" s="6" t="s">
        <v>1272</v>
      </c>
      <c r="N4397" s="5">
        <v>42728</v>
      </c>
      <c r="O4397" s="7">
        <v>93</v>
      </c>
      <c r="P4397" s="7">
        <v>160</v>
      </c>
      <c r="Q4397" s="7">
        <v>67</v>
      </c>
      <c r="R4397" s="6">
        <v>17</v>
      </c>
      <c r="S4397" s="7">
        <v>2720</v>
      </c>
      <c r="T4397" s="8">
        <v>0.03</v>
      </c>
      <c r="U4397" s="7">
        <v>81.599999999999994</v>
      </c>
      <c r="V4397" s="7">
        <v>2638.4</v>
      </c>
      <c r="W4397" s="7">
        <v>129</v>
      </c>
      <c r="X4397" s="7">
        <v>20857</v>
      </c>
      <c r="Y4397" s="9">
        <f>+DAY('TABLA PRINCIPAL'!$B4397)</f>
        <v>15</v>
      </c>
      <c r="Z4397" s="9">
        <f>+MONTH('TABLA PRINCIPAL'!$B4397)</f>
        <v>12</v>
      </c>
      <c r="AA4397" s="9">
        <f>+YEAR('TABLA PRINCIPAL'!$B4397)</f>
        <v>2016</v>
      </c>
      <c r="AB4397" s="22" t="str">
        <f>+IF(Ventas_Oficina[[#This Row],[Total del pedido]]&gt;=100000,"SI","NO")</f>
        <v>NO</v>
      </c>
      <c r="AC4397" s="22" t="str">
        <f>+_xlfn.XLOOKUP(Ventas_Oficina[[#This Row],[Nº de artículo]],AUXILIAR!A4395:A9340,AUXILIAR!D4395:D9340,"Error",0)</f>
        <v>No enviado a tiempo</v>
      </c>
      <c r="AD4397" s="22" t="str">
        <f>+IF(AND(Ventas_Oficina[[#This Row],[Total]]&gt;75000,Ventas_Oficina[[#This Row],[Envio a tiempo]]="Enviado a tiempo"),"Buena Venta","Venta Mala")</f>
        <v>Venta Mala</v>
      </c>
    </row>
    <row r="4398" spans="1:30" x14ac:dyDescent="0.25">
      <c r="A4398" s="26">
        <v>1648342</v>
      </c>
      <c r="B4398" s="10">
        <v>41663</v>
      </c>
      <c r="C4398" s="11" t="s">
        <v>534</v>
      </c>
      <c r="D4398" s="11" t="s">
        <v>129</v>
      </c>
      <c r="E4398" s="11" t="s">
        <v>4</v>
      </c>
      <c r="F4398" s="11" t="s">
        <v>5</v>
      </c>
      <c r="G4398" s="11" t="s">
        <v>1008</v>
      </c>
      <c r="H4398" s="11" t="s">
        <v>6</v>
      </c>
      <c r="I4398" s="11" t="s">
        <v>1016</v>
      </c>
      <c r="J4398" s="11" t="s">
        <v>1098</v>
      </c>
      <c r="K4398" s="11" t="s">
        <v>1261</v>
      </c>
      <c r="L4398" s="11" t="s">
        <v>1265</v>
      </c>
      <c r="M4398" s="11" t="s">
        <v>1272</v>
      </c>
      <c r="N4398" s="10">
        <v>41665</v>
      </c>
      <c r="O4398" s="12">
        <v>1983</v>
      </c>
      <c r="P4398" s="12">
        <v>3098</v>
      </c>
      <c r="Q4398" s="12">
        <v>1115</v>
      </c>
      <c r="R4398" s="11">
        <v>13</v>
      </c>
      <c r="S4398" s="12">
        <v>40274</v>
      </c>
      <c r="T4398" s="13">
        <v>0.03</v>
      </c>
      <c r="U4398" s="12">
        <v>1208.22</v>
      </c>
      <c r="V4398" s="12">
        <v>39065.78</v>
      </c>
      <c r="W4398" s="12">
        <v>1951</v>
      </c>
      <c r="X4398" s="12">
        <v>154865</v>
      </c>
      <c r="Y4398" s="14">
        <f>+DAY('TABLA PRINCIPAL'!$B4398)</f>
        <v>24</v>
      </c>
      <c r="Z4398" s="14">
        <f>+MONTH('TABLA PRINCIPAL'!$B4398)</f>
        <v>1</v>
      </c>
      <c r="AA4398" s="14">
        <f>+YEAR('TABLA PRINCIPAL'!$B4398)</f>
        <v>2014</v>
      </c>
      <c r="AB4398" s="22" t="str">
        <f>+IF(Ventas_Oficina[[#This Row],[Total del pedido]]&gt;=100000,"SI","NO")</f>
        <v>NO</v>
      </c>
      <c r="AC4398" s="22" t="str">
        <f>+_xlfn.XLOOKUP(Ventas_Oficina[[#This Row],[Nº de artículo]],AUXILIAR!A4396:A9341,AUXILIAR!D4396:D9341,"Error",0)</f>
        <v>Enviado a tiempo</v>
      </c>
      <c r="AD4398" s="22" t="str">
        <f>+IF(AND(Ventas_Oficina[[#This Row],[Total]]&gt;75000,Ventas_Oficina[[#This Row],[Envio a tiempo]]="Enviado a tiempo"),"Buena Venta","Venta Mala")</f>
        <v>Buena Venta</v>
      </c>
    </row>
    <row r="4399" spans="1:30" x14ac:dyDescent="0.25">
      <c r="A4399" s="26">
        <v>1648707</v>
      </c>
      <c r="B4399" s="10">
        <v>42226</v>
      </c>
      <c r="C4399" s="11" t="s">
        <v>104</v>
      </c>
      <c r="D4399" s="11" t="s">
        <v>105</v>
      </c>
      <c r="E4399" s="11" t="s">
        <v>4</v>
      </c>
      <c r="F4399" s="11" t="s">
        <v>5</v>
      </c>
      <c r="G4399" s="11" t="s">
        <v>1008</v>
      </c>
      <c r="H4399" s="11" t="s">
        <v>106</v>
      </c>
      <c r="I4399" s="11" t="s">
        <v>1013</v>
      </c>
      <c r="J4399" s="11" t="s">
        <v>1085</v>
      </c>
      <c r="K4399" s="11" t="s">
        <v>1261</v>
      </c>
      <c r="L4399" s="11" t="s">
        <v>1265</v>
      </c>
      <c r="M4399" s="11" t="s">
        <v>1272</v>
      </c>
      <c r="N4399" s="10">
        <v>42229</v>
      </c>
      <c r="O4399" s="12">
        <v>384</v>
      </c>
      <c r="P4399" s="12">
        <v>630</v>
      </c>
      <c r="Q4399" s="12">
        <v>246</v>
      </c>
      <c r="R4399" s="11">
        <v>1</v>
      </c>
      <c r="S4399" s="12">
        <v>630</v>
      </c>
      <c r="T4399" s="13">
        <v>0</v>
      </c>
      <c r="U4399" s="12">
        <v>0</v>
      </c>
      <c r="V4399" s="12">
        <v>630</v>
      </c>
      <c r="W4399" s="12">
        <v>50</v>
      </c>
      <c r="X4399" s="12">
        <v>27490</v>
      </c>
      <c r="Y4399" s="14">
        <f>+DAY('TABLA PRINCIPAL'!$B4399)</f>
        <v>10</v>
      </c>
      <c r="Z4399" s="14">
        <f>+MONTH('TABLA PRINCIPAL'!$B4399)</f>
        <v>8</v>
      </c>
      <c r="AA4399" s="14">
        <f>+YEAR('TABLA PRINCIPAL'!$B4399)</f>
        <v>2015</v>
      </c>
      <c r="AB4399" s="22" t="str">
        <f>+IF(Ventas_Oficina[[#This Row],[Total del pedido]]&gt;=100000,"SI","NO")</f>
        <v>NO</v>
      </c>
      <c r="AC4399" s="22" t="str">
        <f>+_xlfn.XLOOKUP(Ventas_Oficina[[#This Row],[Nº de artículo]],AUXILIAR!A4398:A9343,AUXILIAR!D4398:D9343,"Error",0)</f>
        <v>Enviado a tiempo</v>
      </c>
      <c r="AD4399" s="22" t="str">
        <f>+IF(AND(Ventas_Oficina[[#This Row],[Total]]&gt;75000,Ventas_Oficina[[#This Row],[Envio a tiempo]]="Enviado a tiempo"),"Buena Venta","Venta Mala")</f>
        <v>Venta Mala</v>
      </c>
    </row>
    <row r="4400" spans="1:30" x14ac:dyDescent="0.25">
      <c r="A4400" s="25">
        <v>1648707</v>
      </c>
      <c r="B4400" s="5">
        <v>41978</v>
      </c>
      <c r="C4400" s="6" t="s">
        <v>412</v>
      </c>
      <c r="D4400" s="6" t="s">
        <v>57</v>
      </c>
      <c r="E4400" s="6" t="s">
        <v>4</v>
      </c>
      <c r="F4400" s="6" t="s">
        <v>5</v>
      </c>
      <c r="G4400" s="6" t="s">
        <v>1007</v>
      </c>
      <c r="H4400" s="6" t="s">
        <v>58</v>
      </c>
      <c r="I4400" s="6" t="s">
        <v>1016</v>
      </c>
      <c r="J4400" s="6" t="s">
        <v>1033</v>
      </c>
      <c r="K4400" s="6" t="s">
        <v>1261</v>
      </c>
      <c r="L4400" s="6" t="s">
        <v>1265</v>
      </c>
      <c r="M4400" s="6" t="s">
        <v>1272</v>
      </c>
      <c r="N4400" s="5">
        <v>41979</v>
      </c>
      <c r="O4400" s="7">
        <v>94</v>
      </c>
      <c r="P4400" s="7">
        <v>188</v>
      </c>
      <c r="Q4400" s="7">
        <v>94</v>
      </c>
      <c r="R4400" s="6">
        <v>31</v>
      </c>
      <c r="S4400" s="7">
        <v>5828</v>
      </c>
      <c r="T4400" s="8">
        <v>0.03</v>
      </c>
      <c r="U4400" s="7">
        <v>174.84</v>
      </c>
      <c r="V4400" s="7">
        <v>5653.16</v>
      </c>
      <c r="W4400" s="7">
        <v>79</v>
      </c>
      <c r="X4400" s="7">
        <v>12685</v>
      </c>
      <c r="Y4400" s="9">
        <f>+DAY('TABLA PRINCIPAL'!$B4400)</f>
        <v>5</v>
      </c>
      <c r="Z4400" s="9">
        <f>+MONTH('TABLA PRINCIPAL'!$B4400)</f>
        <v>12</v>
      </c>
      <c r="AA4400" s="9">
        <f>+YEAR('TABLA PRINCIPAL'!$B4400)</f>
        <v>2014</v>
      </c>
      <c r="AB4400" s="22" t="str">
        <f>+IF(Ventas_Oficina[[#This Row],[Total del pedido]]&gt;=100000,"SI","NO")</f>
        <v>NO</v>
      </c>
      <c r="AC4400" s="22" t="str">
        <f>+_xlfn.XLOOKUP(Ventas_Oficina[[#This Row],[Nº de artículo]],AUXILIAR!A4398:A9344,AUXILIAR!D4398:D9344,"Error",0)</f>
        <v>Enviado a tiempo</v>
      </c>
      <c r="AD4400" s="22" t="str">
        <f>+IF(AND(Ventas_Oficina[[#This Row],[Total]]&gt;75000,Ventas_Oficina[[#This Row],[Envio a tiempo]]="Enviado a tiempo"),"Buena Venta","Venta Mala")</f>
        <v>Venta Mala</v>
      </c>
    </row>
    <row r="4401" spans="1:30" x14ac:dyDescent="0.25">
      <c r="A4401" s="26">
        <v>1649072</v>
      </c>
      <c r="B4401" s="10">
        <v>42412</v>
      </c>
      <c r="C4401" s="11" t="s">
        <v>647</v>
      </c>
      <c r="D4401" s="11" t="s">
        <v>11</v>
      </c>
      <c r="E4401" s="11" t="s">
        <v>12</v>
      </c>
      <c r="F4401" s="11" t="s">
        <v>13</v>
      </c>
      <c r="G4401" s="11" t="s">
        <v>1008</v>
      </c>
      <c r="H4401" s="11" t="s">
        <v>14</v>
      </c>
      <c r="I4401" s="11" t="s">
        <v>1015</v>
      </c>
      <c r="J4401" s="11" t="s">
        <v>1101</v>
      </c>
      <c r="K4401" s="11" t="s">
        <v>1261</v>
      </c>
      <c r="L4401" s="11" t="s">
        <v>1267</v>
      </c>
      <c r="M4401" s="11" t="s">
        <v>1272</v>
      </c>
      <c r="N4401" s="10">
        <v>42413</v>
      </c>
      <c r="O4401" s="12">
        <v>21600</v>
      </c>
      <c r="P4401" s="12">
        <v>44999</v>
      </c>
      <c r="Q4401" s="12">
        <v>23399</v>
      </c>
      <c r="R4401" s="11">
        <v>40</v>
      </c>
      <c r="S4401" s="12">
        <v>1799960</v>
      </c>
      <c r="T4401" s="13">
        <v>0.09</v>
      </c>
      <c r="U4401" s="12">
        <v>161996.4</v>
      </c>
      <c r="V4401" s="12">
        <v>1637963.6</v>
      </c>
      <c r="W4401" s="12">
        <v>2449</v>
      </c>
      <c r="X4401" s="12">
        <v>559352</v>
      </c>
      <c r="Y4401" s="14">
        <f>+DAY('TABLA PRINCIPAL'!$B4401)</f>
        <v>12</v>
      </c>
      <c r="Z4401" s="14">
        <f>+MONTH('TABLA PRINCIPAL'!$B4401)</f>
        <v>2</v>
      </c>
      <c r="AA4401" s="14">
        <f>+YEAR('TABLA PRINCIPAL'!$B4401)</f>
        <v>2016</v>
      </c>
      <c r="AB4401" s="22" t="str">
        <f>+IF(Ventas_Oficina[[#This Row],[Total del pedido]]&gt;=100000,"SI","NO")</f>
        <v>SI</v>
      </c>
      <c r="AC4401" s="22" t="str">
        <f>+_xlfn.XLOOKUP(Ventas_Oficina[[#This Row],[Nº de artículo]],AUXILIAR!A4399:A9345,AUXILIAR!D4399:D9345,"Error",0)</f>
        <v>No enviado a tiempo</v>
      </c>
      <c r="AD4401" s="22" t="str">
        <f>+IF(AND(Ventas_Oficina[[#This Row],[Total]]&gt;75000,Ventas_Oficina[[#This Row],[Envio a tiempo]]="Enviado a tiempo"),"Buena Venta","Venta Mala")</f>
        <v>Venta Mala</v>
      </c>
    </row>
    <row r="4402" spans="1:30" x14ac:dyDescent="0.25">
      <c r="A4402" s="25">
        <v>1649072</v>
      </c>
      <c r="B4402" s="5">
        <v>42674</v>
      </c>
      <c r="C4402" s="6" t="s">
        <v>276</v>
      </c>
      <c r="D4402" s="6" t="s">
        <v>277</v>
      </c>
      <c r="E4402" s="6" t="s">
        <v>4</v>
      </c>
      <c r="F4402" s="6" t="s">
        <v>5</v>
      </c>
      <c r="G4402" s="6" t="s">
        <v>1010</v>
      </c>
      <c r="H4402" s="6" t="s">
        <v>9</v>
      </c>
      <c r="I4402" s="6" t="s">
        <v>1012</v>
      </c>
      <c r="J4402" s="6" t="s">
        <v>1062</v>
      </c>
      <c r="K4402" s="6" t="s">
        <v>1262</v>
      </c>
      <c r="L4402" s="6" t="s">
        <v>1268</v>
      </c>
      <c r="M4402" s="6" t="s">
        <v>1272</v>
      </c>
      <c r="N4402" s="5">
        <v>42677</v>
      </c>
      <c r="O4402" s="7">
        <v>639</v>
      </c>
      <c r="P4402" s="7">
        <v>1998</v>
      </c>
      <c r="Q4402" s="7">
        <v>1359</v>
      </c>
      <c r="R4402" s="6">
        <v>8</v>
      </c>
      <c r="S4402" s="7">
        <v>15984</v>
      </c>
      <c r="T4402" s="8">
        <v>0.09</v>
      </c>
      <c r="U4402" s="7">
        <v>1438.56</v>
      </c>
      <c r="V4402" s="7">
        <v>14545.44</v>
      </c>
      <c r="W4402" s="7">
        <v>400</v>
      </c>
      <c r="X4402" s="7">
        <v>19693</v>
      </c>
      <c r="Y4402" s="9">
        <f>+DAY('TABLA PRINCIPAL'!$B4402)</f>
        <v>31</v>
      </c>
      <c r="Z4402" s="9">
        <f>+MONTH('TABLA PRINCIPAL'!$B4402)</f>
        <v>10</v>
      </c>
      <c r="AA4402" s="9">
        <f>+YEAR('TABLA PRINCIPAL'!$B4402)</f>
        <v>2016</v>
      </c>
      <c r="AB4402" s="22" t="str">
        <f>+IF(Ventas_Oficina[[#This Row],[Total del pedido]]&gt;=100000,"SI","NO")</f>
        <v>NO</v>
      </c>
      <c r="AC4402" s="22" t="str">
        <f>+_xlfn.XLOOKUP(Ventas_Oficina[[#This Row],[Nº de artículo]],AUXILIAR!A4400:A9346,AUXILIAR!D4400:D9346,"Error",0)</f>
        <v>No enviado a tiempo</v>
      </c>
      <c r="AD4402" s="22" t="str">
        <f>+IF(AND(Ventas_Oficina[[#This Row],[Total]]&gt;75000,Ventas_Oficina[[#This Row],[Envio a tiempo]]="Enviado a tiempo"),"Buena Venta","Venta Mala")</f>
        <v>Venta Mala</v>
      </c>
    </row>
    <row r="4403" spans="1:30" x14ac:dyDescent="0.25">
      <c r="A4403" s="26">
        <v>1649072</v>
      </c>
      <c r="B4403" s="10">
        <v>42378</v>
      </c>
      <c r="C4403" s="11" t="s">
        <v>37</v>
      </c>
      <c r="D4403" s="11" t="s">
        <v>38</v>
      </c>
      <c r="E4403" s="11" t="s">
        <v>4</v>
      </c>
      <c r="F4403" s="11" t="s">
        <v>5</v>
      </c>
      <c r="G4403" s="11" t="s">
        <v>1008</v>
      </c>
      <c r="H4403" s="11" t="s">
        <v>39</v>
      </c>
      <c r="I4403" s="11" t="s">
        <v>1012</v>
      </c>
      <c r="J4403" s="11" t="s">
        <v>1077</v>
      </c>
      <c r="K4403" s="11" t="s">
        <v>1261</v>
      </c>
      <c r="L4403" s="11" t="s">
        <v>1266</v>
      </c>
      <c r="M4403" s="11" t="s">
        <v>1272</v>
      </c>
      <c r="N4403" s="10">
        <v>42380</v>
      </c>
      <c r="O4403" s="12">
        <v>403</v>
      </c>
      <c r="P4403" s="12">
        <v>938</v>
      </c>
      <c r="Q4403" s="12">
        <v>535</v>
      </c>
      <c r="R4403" s="11">
        <v>9</v>
      </c>
      <c r="S4403" s="12">
        <v>8442</v>
      </c>
      <c r="T4403" s="13">
        <v>7.0000000000000007E-2</v>
      </c>
      <c r="U4403" s="12">
        <v>590.94000000000005</v>
      </c>
      <c r="V4403" s="12">
        <v>7851.0599999999995</v>
      </c>
      <c r="W4403" s="12">
        <v>728</v>
      </c>
      <c r="X4403" s="12">
        <v>19633</v>
      </c>
      <c r="Y4403" s="14">
        <f>+DAY('TABLA PRINCIPAL'!$B4403)</f>
        <v>9</v>
      </c>
      <c r="Z4403" s="14">
        <f>+MONTH('TABLA PRINCIPAL'!$B4403)</f>
        <v>1</v>
      </c>
      <c r="AA4403" s="14">
        <f>+YEAR('TABLA PRINCIPAL'!$B4403)</f>
        <v>2016</v>
      </c>
      <c r="AB4403" s="22" t="str">
        <f>+IF(Ventas_Oficina[[#This Row],[Total del pedido]]&gt;=100000,"SI","NO")</f>
        <v>NO</v>
      </c>
      <c r="AC4403" s="22" t="str">
        <f>+_xlfn.XLOOKUP(Ventas_Oficina[[#This Row],[Nº de artículo]],AUXILIAR!A4401:A9347,AUXILIAR!D4401:D9347,"Error",0)</f>
        <v>Enviado a tiempo</v>
      </c>
      <c r="AD4403" s="22" t="str">
        <f>+IF(AND(Ventas_Oficina[[#This Row],[Total]]&gt;75000,Ventas_Oficina[[#This Row],[Envio a tiempo]]="Enviado a tiempo"),"Buena Venta","Venta Mala")</f>
        <v>Venta Mala</v>
      </c>
    </row>
    <row r="4404" spans="1:30" x14ac:dyDescent="0.25">
      <c r="A4404" s="25">
        <v>1649072</v>
      </c>
      <c r="B4404" s="5">
        <v>42441</v>
      </c>
      <c r="C4404" s="6" t="s">
        <v>955</v>
      </c>
      <c r="D4404" s="6" t="s">
        <v>268</v>
      </c>
      <c r="E4404" s="6" t="s">
        <v>4</v>
      </c>
      <c r="F4404" s="6" t="s">
        <v>5</v>
      </c>
      <c r="G4404" s="6" t="s">
        <v>1009</v>
      </c>
      <c r="H4404" s="6" t="s">
        <v>121</v>
      </c>
      <c r="I4404" s="6" t="s">
        <v>1015</v>
      </c>
      <c r="J4404" s="6" t="s">
        <v>1085</v>
      </c>
      <c r="K4404" s="6" t="s">
        <v>1261</v>
      </c>
      <c r="L4404" s="6" t="s">
        <v>1267</v>
      </c>
      <c r="M4404" s="6" t="s">
        <v>1272</v>
      </c>
      <c r="N4404" s="5">
        <v>42450</v>
      </c>
      <c r="O4404" s="7">
        <v>384</v>
      </c>
      <c r="P4404" s="7">
        <v>630</v>
      </c>
      <c r="Q4404" s="7">
        <v>246</v>
      </c>
      <c r="R4404" s="6">
        <v>12</v>
      </c>
      <c r="S4404" s="7">
        <v>7560</v>
      </c>
      <c r="T4404" s="8">
        <v>0.01</v>
      </c>
      <c r="U4404" s="7">
        <v>75.600000000000009</v>
      </c>
      <c r="V4404" s="7">
        <v>7484.4</v>
      </c>
      <c r="W4404" s="7">
        <v>50</v>
      </c>
      <c r="X4404" s="7">
        <v>23761</v>
      </c>
      <c r="Y4404" s="9">
        <f>+DAY('TABLA PRINCIPAL'!$B4404)</f>
        <v>12</v>
      </c>
      <c r="Z4404" s="9">
        <f>+MONTH('TABLA PRINCIPAL'!$B4404)</f>
        <v>3</v>
      </c>
      <c r="AA4404" s="9">
        <f>+YEAR('TABLA PRINCIPAL'!$B4404)</f>
        <v>2016</v>
      </c>
      <c r="AB4404" s="22" t="str">
        <f>+IF(Ventas_Oficina[[#This Row],[Total del pedido]]&gt;=100000,"SI","NO")</f>
        <v>NO</v>
      </c>
      <c r="AC4404" s="22" t="str">
        <f>+_xlfn.XLOOKUP(Ventas_Oficina[[#This Row],[Nº de artículo]],AUXILIAR!A4402:A9348,AUXILIAR!D4402:D9348,"Error",0)</f>
        <v>Enviado a tiempo</v>
      </c>
      <c r="AD4404" s="22" t="str">
        <f>+IF(AND(Ventas_Oficina[[#This Row],[Total]]&gt;75000,Ventas_Oficina[[#This Row],[Envio a tiempo]]="Enviado a tiempo"),"Buena Venta","Venta Mala")</f>
        <v>Venta Mala</v>
      </c>
    </row>
    <row r="4405" spans="1:30" x14ac:dyDescent="0.25">
      <c r="A4405" s="26">
        <v>1649072</v>
      </c>
      <c r="B4405" s="10">
        <v>42395</v>
      </c>
      <c r="C4405" s="11" t="s">
        <v>284</v>
      </c>
      <c r="D4405" s="11" t="s">
        <v>209</v>
      </c>
      <c r="E4405" s="11" t="s">
        <v>4</v>
      </c>
      <c r="F4405" s="11" t="s">
        <v>5</v>
      </c>
      <c r="G4405" s="11" t="s">
        <v>1007</v>
      </c>
      <c r="H4405" s="11" t="s">
        <v>6</v>
      </c>
      <c r="I4405" s="11" t="s">
        <v>1012</v>
      </c>
      <c r="J4405" s="11" t="s">
        <v>1068</v>
      </c>
      <c r="K4405" s="11" t="s">
        <v>1261</v>
      </c>
      <c r="L4405" s="11" t="s">
        <v>1267</v>
      </c>
      <c r="M4405" s="11" t="s">
        <v>1272</v>
      </c>
      <c r="N4405" s="10">
        <v>42397</v>
      </c>
      <c r="O4405" s="12">
        <v>446</v>
      </c>
      <c r="P4405" s="12">
        <v>1089</v>
      </c>
      <c r="Q4405" s="12">
        <v>643</v>
      </c>
      <c r="R4405" s="11">
        <v>8</v>
      </c>
      <c r="S4405" s="12">
        <v>8712</v>
      </c>
      <c r="T4405" s="13">
        <v>0.01</v>
      </c>
      <c r="U4405" s="12">
        <v>87.12</v>
      </c>
      <c r="V4405" s="12">
        <v>8624.8799999999992</v>
      </c>
      <c r="W4405" s="12">
        <v>450</v>
      </c>
      <c r="X4405" s="12">
        <v>19693</v>
      </c>
      <c r="Y4405" s="14">
        <f>+DAY('TABLA PRINCIPAL'!$B4405)</f>
        <v>26</v>
      </c>
      <c r="Z4405" s="14">
        <f>+MONTH('TABLA PRINCIPAL'!$B4405)</f>
        <v>1</v>
      </c>
      <c r="AA4405" s="14">
        <f>+YEAR('TABLA PRINCIPAL'!$B4405)</f>
        <v>2016</v>
      </c>
      <c r="AB4405" s="22" t="str">
        <f>+IF(Ventas_Oficina[[#This Row],[Total del pedido]]&gt;=100000,"SI","NO")</f>
        <v>NO</v>
      </c>
      <c r="AC4405" s="22" t="str">
        <f>+_xlfn.XLOOKUP(Ventas_Oficina[[#This Row],[Nº de artículo]],AUXILIAR!A4403:A9349,AUXILIAR!D4403:D9349,"Error",0)</f>
        <v>Enviado a tiempo</v>
      </c>
      <c r="AD4405" s="22" t="str">
        <f>+IF(AND(Ventas_Oficina[[#This Row],[Total]]&gt;75000,Ventas_Oficina[[#This Row],[Envio a tiempo]]="Enviado a tiempo"),"Buena Venta","Venta Mala")</f>
        <v>Venta Mala</v>
      </c>
    </row>
    <row r="4406" spans="1:30" x14ac:dyDescent="0.25">
      <c r="A4406" s="25">
        <v>1649437</v>
      </c>
      <c r="B4406" s="5">
        <v>42677</v>
      </c>
      <c r="C4406" s="6" t="s">
        <v>956</v>
      </c>
      <c r="D4406" s="6" t="s">
        <v>48</v>
      </c>
      <c r="E4406" s="6" t="s">
        <v>4</v>
      </c>
      <c r="F4406" s="6" t="s">
        <v>5</v>
      </c>
      <c r="G4406" s="6" t="s">
        <v>1009</v>
      </c>
      <c r="H4406" s="6" t="s">
        <v>34</v>
      </c>
      <c r="I4406" s="6" t="s">
        <v>1014</v>
      </c>
      <c r="J4406" s="6" t="s">
        <v>1035</v>
      </c>
      <c r="K4406" s="6" t="s">
        <v>1261</v>
      </c>
      <c r="L4406" s="6" t="s">
        <v>1267</v>
      </c>
      <c r="M4406" s="6" t="s">
        <v>1272</v>
      </c>
      <c r="N4406" s="5">
        <v>42678</v>
      </c>
      <c r="O4406" s="7">
        <v>882</v>
      </c>
      <c r="P4406" s="7">
        <v>2099</v>
      </c>
      <c r="Q4406" s="7">
        <v>1217</v>
      </c>
      <c r="R4406" s="6">
        <v>47</v>
      </c>
      <c r="S4406" s="7">
        <v>98653</v>
      </c>
      <c r="T4406" s="8">
        <v>0.04</v>
      </c>
      <c r="U4406" s="7">
        <v>3946.12</v>
      </c>
      <c r="V4406" s="7">
        <v>94706.880000000005</v>
      </c>
      <c r="W4406" s="7">
        <v>481</v>
      </c>
      <c r="X4406" s="7">
        <v>35763</v>
      </c>
      <c r="Y4406" s="9">
        <f>+DAY('TABLA PRINCIPAL'!$B4406)</f>
        <v>3</v>
      </c>
      <c r="Z4406" s="9">
        <f>+MONTH('TABLA PRINCIPAL'!$B4406)</f>
        <v>11</v>
      </c>
      <c r="AA4406" s="9">
        <f>+YEAR('TABLA PRINCIPAL'!$B4406)</f>
        <v>2016</v>
      </c>
      <c r="AB4406" s="22" t="str">
        <f>+IF(Ventas_Oficina[[#This Row],[Total del pedido]]&gt;=100000,"SI","NO")</f>
        <v>NO</v>
      </c>
      <c r="AC4406" s="22" t="str">
        <f>+_xlfn.XLOOKUP(Ventas_Oficina[[#This Row],[Nº de artículo]],AUXILIAR!A4404:A9350,AUXILIAR!D4404:D9350,"Error",0)</f>
        <v>No enviado a tiempo</v>
      </c>
      <c r="AD4406" s="22" t="str">
        <f>+IF(AND(Ventas_Oficina[[#This Row],[Total]]&gt;75000,Ventas_Oficina[[#This Row],[Envio a tiempo]]="Enviado a tiempo"),"Buena Venta","Venta Mala")</f>
        <v>Venta Mala</v>
      </c>
    </row>
    <row r="4407" spans="1:30" x14ac:dyDescent="0.25">
      <c r="A4407" s="26">
        <v>1649437</v>
      </c>
      <c r="B4407" s="10">
        <v>42397</v>
      </c>
      <c r="C4407" s="11" t="s">
        <v>360</v>
      </c>
      <c r="D4407" s="11" t="s">
        <v>323</v>
      </c>
      <c r="E4407" s="11" t="s">
        <v>4</v>
      </c>
      <c r="F4407" s="11" t="s">
        <v>5</v>
      </c>
      <c r="G4407" s="11" t="s">
        <v>1008</v>
      </c>
      <c r="H4407" s="11" t="s">
        <v>34</v>
      </c>
      <c r="I4407" s="11" t="s">
        <v>1014</v>
      </c>
      <c r="J4407" s="11" t="s">
        <v>1127</v>
      </c>
      <c r="K4407" s="11" t="s">
        <v>1262</v>
      </c>
      <c r="L4407" s="11" t="s">
        <v>1270</v>
      </c>
      <c r="M4407" s="11" t="s">
        <v>1274</v>
      </c>
      <c r="N4407" s="10">
        <v>42398</v>
      </c>
      <c r="O4407" s="12">
        <v>1470</v>
      </c>
      <c r="P4407" s="12">
        <v>2999</v>
      </c>
      <c r="Q4407" s="12">
        <v>1529</v>
      </c>
      <c r="R4407" s="11">
        <v>24</v>
      </c>
      <c r="S4407" s="12">
        <v>71976</v>
      </c>
      <c r="T4407" s="13">
        <v>0.02</v>
      </c>
      <c r="U4407" s="12">
        <v>1439.52</v>
      </c>
      <c r="V4407" s="12">
        <v>70536.479999999996</v>
      </c>
      <c r="W4407" s="12">
        <v>550</v>
      </c>
      <c r="X4407" s="12">
        <v>33193</v>
      </c>
      <c r="Y4407" s="14">
        <f>+DAY('TABLA PRINCIPAL'!$B4407)</f>
        <v>28</v>
      </c>
      <c r="Z4407" s="14">
        <f>+MONTH('TABLA PRINCIPAL'!$B4407)</f>
        <v>1</v>
      </c>
      <c r="AA4407" s="14">
        <f>+YEAR('TABLA PRINCIPAL'!$B4407)</f>
        <v>2016</v>
      </c>
      <c r="AB4407" s="22" t="str">
        <f>+IF(Ventas_Oficina[[#This Row],[Total del pedido]]&gt;=100000,"SI","NO")</f>
        <v>NO</v>
      </c>
      <c r="AC4407" s="22" t="str">
        <f>+_xlfn.XLOOKUP(Ventas_Oficina[[#This Row],[Nº de artículo]],AUXILIAR!A4405:A9351,AUXILIAR!D4405:D9351,"Error",0)</f>
        <v>No enviado a tiempo</v>
      </c>
      <c r="AD4407" s="22" t="str">
        <f>+IF(AND(Ventas_Oficina[[#This Row],[Total]]&gt;75000,Ventas_Oficina[[#This Row],[Envio a tiempo]]="Enviado a tiempo"),"Buena Venta","Venta Mala")</f>
        <v>Venta Mala</v>
      </c>
    </row>
    <row r="4408" spans="1:30" x14ac:dyDescent="0.25">
      <c r="A4408" s="25">
        <v>1649803</v>
      </c>
      <c r="B4408" s="5">
        <v>42484</v>
      </c>
      <c r="C4408" s="6" t="s">
        <v>620</v>
      </c>
      <c r="D4408" s="6" t="s">
        <v>71</v>
      </c>
      <c r="E4408" s="6" t="s">
        <v>4</v>
      </c>
      <c r="F4408" s="6" t="s">
        <v>5</v>
      </c>
      <c r="G4408" s="6" t="s">
        <v>1009</v>
      </c>
      <c r="H4408" s="6" t="s">
        <v>17</v>
      </c>
      <c r="I4408" s="6" t="s">
        <v>1015</v>
      </c>
      <c r="J4408" s="6" t="s">
        <v>1085</v>
      </c>
      <c r="K4408" s="6" t="s">
        <v>1261</v>
      </c>
      <c r="L4408" s="6" t="s">
        <v>1267</v>
      </c>
      <c r="M4408" s="6" t="s">
        <v>1272</v>
      </c>
      <c r="N4408" s="5">
        <v>42486</v>
      </c>
      <c r="O4408" s="7">
        <v>384</v>
      </c>
      <c r="P4408" s="7">
        <v>630</v>
      </c>
      <c r="Q4408" s="7">
        <v>246</v>
      </c>
      <c r="R4408" s="6">
        <v>28</v>
      </c>
      <c r="S4408" s="7">
        <v>17640</v>
      </c>
      <c r="T4408" s="8">
        <v>0.06</v>
      </c>
      <c r="U4408" s="7">
        <v>1058.3999999999999</v>
      </c>
      <c r="V4408" s="7">
        <v>16581.599999999999</v>
      </c>
      <c r="W4408" s="7">
        <v>50</v>
      </c>
      <c r="X4408" s="7">
        <v>19054</v>
      </c>
      <c r="Y4408" s="9">
        <f>+DAY('TABLA PRINCIPAL'!$B4408)</f>
        <v>24</v>
      </c>
      <c r="Z4408" s="9">
        <f>+MONTH('TABLA PRINCIPAL'!$B4408)</f>
        <v>4</v>
      </c>
      <c r="AA4408" s="9">
        <f>+YEAR('TABLA PRINCIPAL'!$B4408)</f>
        <v>2016</v>
      </c>
      <c r="AB4408" s="22" t="str">
        <f>+IF(Ventas_Oficina[[#This Row],[Total del pedido]]&gt;=100000,"SI","NO")</f>
        <v>NO</v>
      </c>
      <c r="AC4408" s="22" t="str">
        <f>+_xlfn.XLOOKUP(Ventas_Oficina[[#This Row],[Nº de artículo]],AUXILIAR!A4406:A9352,AUXILIAR!D4406:D9352,"Error",0)</f>
        <v>Enviado a tiempo</v>
      </c>
      <c r="AD4408" s="22" t="str">
        <f>+IF(AND(Ventas_Oficina[[#This Row],[Total]]&gt;75000,Ventas_Oficina[[#This Row],[Envio a tiempo]]="Enviado a tiempo"),"Buena Venta","Venta Mala")</f>
        <v>Venta Mala</v>
      </c>
    </row>
    <row r="4409" spans="1:30" x14ac:dyDescent="0.25">
      <c r="A4409" s="26">
        <v>1649803</v>
      </c>
      <c r="B4409" s="10">
        <v>42446</v>
      </c>
      <c r="C4409" s="11" t="s">
        <v>228</v>
      </c>
      <c r="D4409" s="11" t="s">
        <v>189</v>
      </c>
      <c r="E4409" s="11" t="s">
        <v>4</v>
      </c>
      <c r="F4409" s="11" t="s">
        <v>5</v>
      </c>
      <c r="G4409" s="11" t="s">
        <v>1008</v>
      </c>
      <c r="H4409" s="11" t="s">
        <v>121</v>
      </c>
      <c r="I4409" s="11" t="s">
        <v>1015</v>
      </c>
      <c r="J4409" s="11" t="s">
        <v>1126</v>
      </c>
      <c r="K4409" s="11" t="s">
        <v>1261</v>
      </c>
      <c r="L4409" s="11" t="s">
        <v>1267</v>
      </c>
      <c r="M4409" s="11" t="s">
        <v>1272</v>
      </c>
      <c r="N4409" s="10">
        <v>42449</v>
      </c>
      <c r="O4409" s="12">
        <v>3202</v>
      </c>
      <c r="P4409" s="12">
        <v>15248</v>
      </c>
      <c r="Q4409" s="12">
        <v>12046</v>
      </c>
      <c r="R4409" s="11">
        <v>19</v>
      </c>
      <c r="S4409" s="12">
        <v>289712</v>
      </c>
      <c r="T4409" s="13">
        <v>0.09</v>
      </c>
      <c r="U4409" s="12">
        <v>26074.079999999998</v>
      </c>
      <c r="V4409" s="12">
        <v>263637.92</v>
      </c>
      <c r="W4409" s="12">
        <v>400</v>
      </c>
      <c r="X4409" s="12">
        <v>510602</v>
      </c>
      <c r="Y4409" s="14">
        <f>+DAY('TABLA PRINCIPAL'!$B4409)</f>
        <v>17</v>
      </c>
      <c r="Z4409" s="14">
        <f>+MONTH('TABLA PRINCIPAL'!$B4409)</f>
        <v>3</v>
      </c>
      <c r="AA4409" s="14">
        <f>+YEAR('TABLA PRINCIPAL'!$B4409)</f>
        <v>2016</v>
      </c>
      <c r="AB4409" s="22" t="str">
        <f>+IF(Ventas_Oficina[[#This Row],[Total del pedido]]&gt;=100000,"SI","NO")</f>
        <v>SI</v>
      </c>
      <c r="AC4409" s="22" t="str">
        <f>+_xlfn.XLOOKUP(Ventas_Oficina[[#This Row],[Nº de artículo]],AUXILIAR!A4407:A9353,AUXILIAR!D4407:D9353,"Error",0)</f>
        <v>Enviado a tiempo</v>
      </c>
      <c r="AD4409" s="22" t="str">
        <f>+IF(AND(Ventas_Oficina[[#This Row],[Total]]&gt;75000,Ventas_Oficina[[#This Row],[Envio a tiempo]]="Enviado a tiempo"),"Buena Venta","Venta Mala")</f>
        <v>Buena Venta</v>
      </c>
    </row>
    <row r="4410" spans="1:30" x14ac:dyDescent="0.25">
      <c r="A4410" s="25">
        <v>1649803</v>
      </c>
      <c r="B4410" s="5">
        <v>42325</v>
      </c>
      <c r="C4410" s="6" t="s">
        <v>7</v>
      </c>
      <c r="D4410" s="6" t="s">
        <v>8</v>
      </c>
      <c r="E4410" s="6" t="s">
        <v>4</v>
      </c>
      <c r="F4410" s="6" t="s">
        <v>5</v>
      </c>
      <c r="G4410" s="6" t="s">
        <v>1010</v>
      </c>
      <c r="H4410" s="6" t="s">
        <v>9</v>
      </c>
      <c r="I4410" s="6" t="s">
        <v>1013</v>
      </c>
      <c r="J4410" s="6" t="s">
        <v>1149</v>
      </c>
      <c r="K4410" s="6" t="s">
        <v>1262</v>
      </c>
      <c r="L4410" s="6" t="s">
        <v>1265</v>
      </c>
      <c r="M4410" s="6" t="s">
        <v>1273</v>
      </c>
      <c r="N4410" s="5">
        <v>42332</v>
      </c>
      <c r="O4410" s="7">
        <v>550</v>
      </c>
      <c r="P4410" s="7">
        <v>1222</v>
      </c>
      <c r="Q4410" s="7">
        <v>672</v>
      </c>
      <c r="R4410" s="6">
        <v>29</v>
      </c>
      <c r="S4410" s="7">
        <v>35438</v>
      </c>
      <c r="T4410" s="8">
        <v>0.09</v>
      </c>
      <c r="U4410" s="7">
        <v>3189.42</v>
      </c>
      <c r="V4410" s="7">
        <v>32248.58</v>
      </c>
      <c r="W4410" s="7">
        <v>285</v>
      </c>
      <c r="X4410" s="7">
        <v>9069</v>
      </c>
      <c r="Y4410" s="9">
        <f>+DAY('TABLA PRINCIPAL'!$B4410)</f>
        <v>17</v>
      </c>
      <c r="Z4410" s="9">
        <f>+MONTH('TABLA PRINCIPAL'!$B4410)</f>
        <v>11</v>
      </c>
      <c r="AA4410" s="9">
        <f>+YEAR('TABLA PRINCIPAL'!$B4410)</f>
        <v>2015</v>
      </c>
      <c r="AB4410" s="22" t="str">
        <f>+IF(Ventas_Oficina[[#This Row],[Total del pedido]]&gt;=100000,"SI","NO")</f>
        <v>NO</v>
      </c>
      <c r="AC4410" s="22" t="str">
        <f>+_xlfn.XLOOKUP(Ventas_Oficina[[#This Row],[Nº de artículo]],AUXILIAR!A4408:A9354,AUXILIAR!D4408:D9354,"Error",0)</f>
        <v>Enviado a tiempo</v>
      </c>
      <c r="AD4410" s="22" t="str">
        <f>+IF(AND(Ventas_Oficina[[#This Row],[Total]]&gt;75000,Ventas_Oficina[[#This Row],[Envio a tiempo]]="Enviado a tiempo"),"Buena Venta","Venta Mala")</f>
        <v>Venta Mala</v>
      </c>
    </row>
    <row r="4411" spans="1:30" x14ac:dyDescent="0.25">
      <c r="A4411" s="26">
        <v>1649803</v>
      </c>
      <c r="B4411" s="10">
        <v>42491</v>
      </c>
      <c r="C4411" s="11" t="s">
        <v>600</v>
      </c>
      <c r="D4411" s="11" t="s">
        <v>91</v>
      </c>
      <c r="E4411" s="11" t="s">
        <v>4</v>
      </c>
      <c r="F4411" s="11" t="s">
        <v>5</v>
      </c>
      <c r="G4411" s="11" t="s">
        <v>1007</v>
      </c>
      <c r="H4411" s="11" t="s">
        <v>24</v>
      </c>
      <c r="I4411" s="11" t="s">
        <v>1014</v>
      </c>
      <c r="J4411" s="11" t="s">
        <v>1113</v>
      </c>
      <c r="K4411" s="11" t="s">
        <v>1262</v>
      </c>
      <c r="L4411" s="11" t="s">
        <v>1265</v>
      </c>
      <c r="M4411" s="11" t="s">
        <v>1272</v>
      </c>
      <c r="N4411" s="10">
        <v>42493</v>
      </c>
      <c r="O4411" s="12">
        <v>1495</v>
      </c>
      <c r="P4411" s="12">
        <v>3476</v>
      </c>
      <c r="Q4411" s="12">
        <v>1981</v>
      </c>
      <c r="R4411" s="11">
        <v>27</v>
      </c>
      <c r="S4411" s="12">
        <v>93852</v>
      </c>
      <c r="T4411" s="13">
        <v>0.03</v>
      </c>
      <c r="U4411" s="12">
        <v>2815.56</v>
      </c>
      <c r="V4411" s="12">
        <v>91036.44</v>
      </c>
      <c r="W4411" s="12">
        <v>822</v>
      </c>
      <c r="X4411" s="12">
        <v>41463</v>
      </c>
      <c r="Y4411" s="14">
        <f>+DAY('TABLA PRINCIPAL'!$B4411)</f>
        <v>1</v>
      </c>
      <c r="Z4411" s="14">
        <f>+MONTH('TABLA PRINCIPAL'!$B4411)</f>
        <v>5</v>
      </c>
      <c r="AA4411" s="14">
        <f>+YEAR('TABLA PRINCIPAL'!$B4411)</f>
        <v>2016</v>
      </c>
      <c r="AB4411" s="22" t="str">
        <f>+IF(Ventas_Oficina[[#This Row],[Total del pedido]]&gt;=100000,"SI","NO")</f>
        <v>NO</v>
      </c>
      <c r="AC4411" s="22" t="str">
        <f>+_xlfn.XLOOKUP(Ventas_Oficina[[#This Row],[Nº de artículo]],AUXILIAR!A4409:A9355,AUXILIAR!D4409:D9355,"Error",0)</f>
        <v>Enviado a tiempo</v>
      </c>
      <c r="AD4411" s="22" t="str">
        <f>+IF(AND(Ventas_Oficina[[#This Row],[Total]]&gt;75000,Ventas_Oficina[[#This Row],[Envio a tiempo]]="Enviado a tiempo"),"Buena Venta","Venta Mala")</f>
        <v>Venta Mala</v>
      </c>
    </row>
    <row r="4412" spans="1:30" x14ac:dyDescent="0.25">
      <c r="A4412" s="25">
        <v>1649834</v>
      </c>
      <c r="B4412" s="5">
        <v>42639</v>
      </c>
      <c r="C4412" s="6" t="s">
        <v>453</v>
      </c>
      <c r="D4412" s="6" t="s">
        <v>19</v>
      </c>
      <c r="E4412" s="6" t="s">
        <v>4</v>
      </c>
      <c r="F4412" s="6" t="s">
        <v>5</v>
      </c>
      <c r="G4412" s="6" t="s">
        <v>1007</v>
      </c>
      <c r="H4412" s="6" t="s">
        <v>6</v>
      </c>
      <c r="I4412" s="6" t="s">
        <v>1012</v>
      </c>
      <c r="J4412" s="6" t="s">
        <v>1043</v>
      </c>
      <c r="K4412" s="6" t="s">
        <v>1261</v>
      </c>
      <c r="L4412" s="6" t="s">
        <v>1267</v>
      </c>
      <c r="M4412" s="6" t="s">
        <v>1272</v>
      </c>
      <c r="N4412" s="5">
        <v>42641</v>
      </c>
      <c r="O4412" s="7">
        <v>6059</v>
      </c>
      <c r="P4412" s="7">
        <v>10098</v>
      </c>
      <c r="Q4412" s="7">
        <v>4039</v>
      </c>
      <c r="R4412" s="6">
        <v>38</v>
      </c>
      <c r="S4412" s="7">
        <v>383724</v>
      </c>
      <c r="T4412" s="8">
        <v>7.0000000000000007E-2</v>
      </c>
      <c r="U4412" s="7">
        <v>26860.680000000004</v>
      </c>
      <c r="V4412" s="7">
        <v>356863.32</v>
      </c>
      <c r="W4412" s="7">
        <v>718</v>
      </c>
      <c r="X4412" s="7">
        <v>105275</v>
      </c>
      <c r="Y4412" s="9">
        <f>+DAY('TABLA PRINCIPAL'!$B4412)</f>
        <v>26</v>
      </c>
      <c r="Z4412" s="9">
        <f>+MONTH('TABLA PRINCIPAL'!$B4412)</f>
        <v>9</v>
      </c>
      <c r="AA4412" s="9">
        <f>+YEAR('TABLA PRINCIPAL'!$B4412)</f>
        <v>2016</v>
      </c>
      <c r="AB4412" s="22" t="str">
        <f>+IF(Ventas_Oficina[[#This Row],[Total del pedido]]&gt;=100000,"SI","NO")</f>
        <v>SI</v>
      </c>
      <c r="AC4412" s="22" t="str">
        <f>+_xlfn.XLOOKUP(Ventas_Oficina[[#This Row],[Nº de artículo]],AUXILIAR!A4410:A9356,AUXILIAR!D4410:D9356,"Error",0)</f>
        <v>Enviado a tiempo</v>
      </c>
      <c r="AD4412" s="22" t="str">
        <f>+IF(AND(Ventas_Oficina[[#This Row],[Total]]&gt;75000,Ventas_Oficina[[#This Row],[Envio a tiempo]]="Enviado a tiempo"),"Buena Venta","Venta Mala")</f>
        <v>Buena Venta</v>
      </c>
    </row>
    <row r="4413" spans="1:30" x14ac:dyDescent="0.25">
      <c r="A4413" s="26">
        <v>1649834</v>
      </c>
      <c r="B4413" s="10">
        <v>42639</v>
      </c>
      <c r="C4413" s="11" t="s">
        <v>453</v>
      </c>
      <c r="D4413" s="11" t="s">
        <v>19</v>
      </c>
      <c r="E4413" s="11" t="s">
        <v>4</v>
      </c>
      <c r="F4413" s="11" t="s">
        <v>5</v>
      </c>
      <c r="G4413" s="11" t="s">
        <v>1008</v>
      </c>
      <c r="H4413" s="11" t="s">
        <v>6</v>
      </c>
      <c r="I4413" s="11" t="s">
        <v>1013</v>
      </c>
      <c r="J4413" s="11" t="s">
        <v>1043</v>
      </c>
      <c r="K4413" s="11" t="s">
        <v>1262</v>
      </c>
      <c r="L4413" s="11" t="s">
        <v>1265</v>
      </c>
      <c r="M4413" s="11" t="s">
        <v>1272</v>
      </c>
      <c r="N4413" s="10">
        <v>42640</v>
      </c>
      <c r="O4413" s="12">
        <v>6059</v>
      </c>
      <c r="P4413" s="12">
        <v>10098</v>
      </c>
      <c r="Q4413" s="12">
        <v>4039</v>
      </c>
      <c r="R4413" s="11">
        <v>9</v>
      </c>
      <c r="S4413" s="12">
        <v>90882</v>
      </c>
      <c r="T4413" s="13">
        <v>0.06</v>
      </c>
      <c r="U4413" s="12">
        <v>5452.92</v>
      </c>
      <c r="V4413" s="12">
        <v>85429.08</v>
      </c>
      <c r="W4413" s="12">
        <v>718</v>
      </c>
      <c r="X4413" s="12">
        <v>105275</v>
      </c>
      <c r="Y4413" s="14">
        <f>+DAY('TABLA PRINCIPAL'!$B4413)</f>
        <v>26</v>
      </c>
      <c r="Z4413" s="14">
        <f>+MONTH('TABLA PRINCIPAL'!$B4413)</f>
        <v>9</v>
      </c>
      <c r="AA4413" s="14">
        <f>+YEAR('TABLA PRINCIPAL'!$B4413)</f>
        <v>2016</v>
      </c>
      <c r="AB4413" s="22" t="str">
        <f>+IF(Ventas_Oficina[[#This Row],[Total del pedido]]&gt;=100000,"SI","NO")</f>
        <v>NO</v>
      </c>
      <c r="AC4413" s="22" t="str">
        <f>+_xlfn.XLOOKUP(Ventas_Oficina[[#This Row],[Nº de artículo]],AUXILIAR!A4411:A9357,AUXILIAR!D4411:D9357,"Error",0)</f>
        <v>Enviado a tiempo</v>
      </c>
      <c r="AD4413" s="22" t="str">
        <f>+IF(AND(Ventas_Oficina[[#This Row],[Total]]&gt;75000,Ventas_Oficina[[#This Row],[Envio a tiempo]]="Enviado a tiempo"),"Buena Venta","Venta Mala")</f>
        <v>Buena Venta</v>
      </c>
    </row>
    <row r="4414" spans="1:30" x14ac:dyDescent="0.25">
      <c r="A4414" s="25">
        <v>1649834</v>
      </c>
      <c r="B4414" s="5">
        <v>41663</v>
      </c>
      <c r="C4414" s="6" t="s">
        <v>957</v>
      </c>
      <c r="D4414" s="6" t="s">
        <v>71</v>
      </c>
      <c r="E4414" s="6" t="s">
        <v>4</v>
      </c>
      <c r="F4414" s="6" t="s">
        <v>5</v>
      </c>
      <c r="G4414" s="6" t="s">
        <v>1010</v>
      </c>
      <c r="H4414" s="6" t="s">
        <v>17</v>
      </c>
      <c r="I4414" s="6" t="s">
        <v>1016</v>
      </c>
      <c r="J4414" s="6" t="s">
        <v>1020</v>
      </c>
      <c r="K4414" s="6" t="s">
        <v>1261</v>
      </c>
      <c r="L4414" s="6" t="s">
        <v>1265</v>
      </c>
      <c r="M4414" s="6" t="s">
        <v>1273</v>
      </c>
      <c r="N4414" s="5">
        <v>41672</v>
      </c>
      <c r="O4414" s="7">
        <v>4211</v>
      </c>
      <c r="P4414" s="7">
        <v>8098</v>
      </c>
      <c r="Q4414" s="7">
        <v>3887</v>
      </c>
      <c r="R4414" s="6">
        <v>35</v>
      </c>
      <c r="S4414" s="7">
        <v>283430</v>
      </c>
      <c r="T4414" s="8">
        <v>0.03</v>
      </c>
      <c r="U4414" s="7">
        <v>8502.9</v>
      </c>
      <c r="V4414" s="7">
        <v>274927.09999999998</v>
      </c>
      <c r="W4414" s="7">
        <v>718</v>
      </c>
      <c r="X4414" s="7">
        <v>105275</v>
      </c>
      <c r="Y4414" s="9">
        <f>+DAY('TABLA PRINCIPAL'!$B4414)</f>
        <v>24</v>
      </c>
      <c r="Z4414" s="9">
        <f>+MONTH('TABLA PRINCIPAL'!$B4414)</f>
        <v>1</v>
      </c>
      <c r="AA4414" s="9">
        <f>+YEAR('TABLA PRINCIPAL'!$B4414)</f>
        <v>2014</v>
      </c>
      <c r="AB4414" s="22" t="str">
        <f>+IF(Ventas_Oficina[[#This Row],[Total del pedido]]&gt;=100000,"SI","NO")</f>
        <v>SI</v>
      </c>
      <c r="AC4414" s="22" t="str">
        <f>+_xlfn.XLOOKUP(Ventas_Oficina[[#This Row],[Nº de artículo]],AUXILIAR!A4412:A9358,AUXILIAR!D4412:D9358,"Error",0)</f>
        <v>No enviado a tiempo</v>
      </c>
      <c r="AD4414" s="22" t="str">
        <f>+IF(AND(Ventas_Oficina[[#This Row],[Total]]&gt;75000,Ventas_Oficina[[#This Row],[Envio a tiempo]]="Enviado a tiempo"),"Buena Venta","Venta Mala")</f>
        <v>Venta Mala</v>
      </c>
    </row>
    <row r="4415" spans="1:30" x14ac:dyDescent="0.25">
      <c r="A4415" s="26">
        <v>1649834</v>
      </c>
      <c r="B4415" s="10">
        <v>42639</v>
      </c>
      <c r="C4415" s="11" t="s">
        <v>453</v>
      </c>
      <c r="D4415" s="11" t="s">
        <v>19</v>
      </c>
      <c r="E4415" s="11" t="s">
        <v>4</v>
      </c>
      <c r="F4415" s="11" t="s">
        <v>5</v>
      </c>
      <c r="G4415" s="11" t="s">
        <v>1008</v>
      </c>
      <c r="H4415" s="11" t="s">
        <v>6</v>
      </c>
      <c r="I4415" s="11" t="s">
        <v>1016</v>
      </c>
      <c r="J4415" s="11" t="s">
        <v>1127</v>
      </c>
      <c r="K4415" s="11" t="s">
        <v>1261</v>
      </c>
      <c r="L4415" s="11" t="s">
        <v>1267</v>
      </c>
      <c r="M4415" s="11" t="s">
        <v>1272</v>
      </c>
      <c r="N4415" s="10">
        <v>42640</v>
      </c>
      <c r="O4415" s="12">
        <v>831</v>
      </c>
      <c r="P4415" s="12">
        <v>1598</v>
      </c>
      <c r="Q4415" s="12">
        <v>767</v>
      </c>
      <c r="R4415" s="11">
        <v>35</v>
      </c>
      <c r="S4415" s="12">
        <v>55930</v>
      </c>
      <c r="T4415" s="13">
        <v>0.09</v>
      </c>
      <c r="U4415" s="12">
        <v>5033.7</v>
      </c>
      <c r="V4415" s="12">
        <v>50896.3</v>
      </c>
      <c r="W4415" s="12">
        <v>650</v>
      </c>
      <c r="X4415" s="12">
        <v>105275</v>
      </c>
      <c r="Y4415" s="14">
        <f>+DAY('TABLA PRINCIPAL'!$B4415)</f>
        <v>26</v>
      </c>
      <c r="Z4415" s="14">
        <f>+MONTH('TABLA PRINCIPAL'!$B4415)</f>
        <v>9</v>
      </c>
      <c r="AA4415" s="14">
        <f>+YEAR('TABLA PRINCIPAL'!$B4415)</f>
        <v>2016</v>
      </c>
      <c r="AB4415" s="22" t="str">
        <f>+IF(Ventas_Oficina[[#This Row],[Total del pedido]]&gt;=100000,"SI","NO")</f>
        <v>NO</v>
      </c>
      <c r="AC4415" s="22" t="str">
        <f>+_xlfn.XLOOKUP(Ventas_Oficina[[#This Row],[Nº de artículo]],AUXILIAR!A4413:A9359,AUXILIAR!D4413:D9359,"Error",0)</f>
        <v>Enviado a tiempo</v>
      </c>
      <c r="AD4415" s="22" t="str">
        <f>+IF(AND(Ventas_Oficina[[#This Row],[Total]]&gt;75000,Ventas_Oficina[[#This Row],[Envio a tiempo]]="Enviado a tiempo"),"Buena Venta","Venta Mala")</f>
        <v>Buena Venta</v>
      </c>
    </row>
    <row r="4416" spans="1:30" x14ac:dyDescent="0.25">
      <c r="A4416" s="25">
        <v>1649834</v>
      </c>
      <c r="B4416" s="5">
        <v>42639</v>
      </c>
      <c r="C4416" s="6" t="s">
        <v>453</v>
      </c>
      <c r="D4416" s="6" t="s">
        <v>19</v>
      </c>
      <c r="E4416" s="6" t="s">
        <v>4</v>
      </c>
      <c r="F4416" s="6" t="s">
        <v>5</v>
      </c>
      <c r="G4416" s="6" t="s">
        <v>1009</v>
      </c>
      <c r="H4416" s="6" t="s">
        <v>6</v>
      </c>
      <c r="I4416" s="6" t="s">
        <v>1013</v>
      </c>
      <c r="J4416" s="6" t="s">
        <v>1127</v>
      </c>
      <c r="K4416" s="6" t="s">
        <v>1261</v>
      </c>
      <c r="L4416" s="6" t="s">
        <v>1267</v>
      </c>
      <c r="M4416" s="6" t="s">
        <v>1272</v>
      </c>
      <c r="N4416" s="5">
        <v>42641</v>
      </c>
      <c r="O4416" s="7">
        <v>1470</v>
      </c>
      <c r="P4416" s="7">
        <v>2999</v>
      </c>
      <c r="Q4416" s="7">
        <v>1529</v>
      </c>
      <c r="R4416" s="6">
        <v>30</v>
      </c>
      <c r="S4416" s="7">
        <v>89970</v>
      </c>
      <c r="T4416" s="8">
        <v>0.05</v>
      </c>
      <c r="U4416" s="7">
        <v>4498.5</v>
      </c>
      <c r="V4416" s="7">
        <v>85471.5</v>
      </c>
      <c r="W4416" s="7">
        <v>550</v>
      </c>
      <c r="X4416" s="7">
        <v>105275</v>
      </c>
      <c r="Y4416" s="9">
        <f>+DAY('TABLA PRINCIPAL'!$B4416)</f>
        <v>26</v>
      </c>
      <c r="Z4416" s="9">
        <f>+MONTH('TABLA PRINCIPAL'!$B4416)</f>
        <v>9</v>
      </c>
      <c r="AA4416" s="9">
        <f>+YEAR('TABLA PRINCIPAL'!$B4416)</f>
        <v>2016</v>
      </c>
      <c r="AB4416" s="22" t="str">
        <f>+IF(Ventas_Oficina[[#This Row],[Total del pedido]]&gt;=100000,"SI","NO")</f>
        <v>NO</v>
      </c>
      <c r="AC4416" s="22" t="str">
        <f>+_xlfn.XLOOKUP(Ventas_Oficina[[#This Row],[Nº de artículo]],AUXILIAR!A4414:A9360,AUXILIAR!D4414:D9360,"Error",0)</f>
        <v>No enviado a tiempo</v>
      </c>
      <c r="AD4416" s="22" t="str">
        <f>+IF(AND(Ventas_Oficina[[#This Row],[Total]]&gt;75000,Ventas_Oficina[[#This Row],[Envio a tiempo]]="Enviado a tiempo"),"Buena Venta","Venta Mala")</f>
        <v>Venta Mala</v>
      </c>
    </row>
    <row r="4417" spans="1:30" x14ac:dyDescent="0.25">
      <c r="A4417" s="26">
        <v>1650168</v>
      </c>
      <c r="B4417" s="10">
        <v>41472</v>
      </c>
      <c r="C4417" s="11" t="s">
        <v>210</v>
      </c>
      <c r="D4417" s="11" t="s">
        <v>133</v>
      </c>
      <c r="E4417" s="11" t="s">
        <v>12</v>
      </c>
      <c r="F4417" s="11" t="s">
        <v>13</v>
      </c>
      <c r="G4417" s="11" t="s">
        <v>1008</v>
      </c>
      <c r="H4417" s="11" t="s">
        <v>42</v>
      </c>
      <c r="I4417" s="11" t="s">
        <v>1016</v>
      </c>
      <c r="J4417" s="11" t="s">
        <v>1101</v>
      </c>
      <c r="K4417" s="11" t="s">
        <v>1261</v>
      </c>
      <c r="L4417" s="11" t="s">
        <v>1267</v>
      </c>
      <c r="M4417" s="11" t="s">
        <v>1272</v>
      </c>
      <c r="N4417" s="10">
        <v>41472</v>
      </c>
      <c r="O4417" s="12">
        <v>27899</v>
      </c>
      <c r="P4417" s="12">
        <v>44999</v>
      </c>
      <c r="Q4417" s="12">
        <v>17100</v>
      </c>
      <c r="R4417" s="11">
        <v>33</v>
      </c>
      <c r="S4417" s="12">
        <v>1484967</v>
      </c>
      <c r="T4417" s="13">
        <v>0.05</v>
      </c>
      <c r="U4417" s="12">
        <v>74248.350000000006</v>
      </c>
      <c r="V4417" s="12">
        <v>1410718.65</v>
      </c>
      <c r="W4417" s="12">
        <v>4900</v>
      </c>
      <c r="X4417" s="12">
        <v>154869</v>
      </c>
      <c r="Y4417" s="14">
        <f>+DAY('TABLA PRINCIPAL'!$B4417)</f>
        <v>17</v>
      </c>
      <c r="Z4417" s="14">
        <f>+MONTH('TABLA PRINCIPAL'!$B4417)</f>
        <v>7</v>
      </c>
      <c r="AA4417" s="14">
        <f>+YEAR('TABLA PRINCIPAL'!$B4417)</f>
        <v>2013</v>
      </c>
      <c r="AB4417" s="22" t="str">
        <f>+IF(Ventas_Oficina[[#This Row],[Total del pedido]]&gt;=100000,"SI","NO")</f>
        <v>SI</v>
      </c>
      <c r="AC4417" s="22" t="str">
        <f>+_xlfn.XLOOKUP(Ventas_Oficina[[#This Row],[Nº de artículo]],AUXILIAR!A4415:A9361,AUXILIAR!D4415:D9361,"Error",0)</f>
        <v>No enviado a tiempo</v>
      </c>
      <c r="AD4417" s="22" t="str">
        <f>+IF(AND(Ventas_Oficina[[#This Row],[Total]]&gt;75000,Ventas_Oficina[[#This Row],[Envio a tiempo]]="Enviado a tiempo"),"Buena Venta","Venta Mala")</f>
        <v>Venta Mala</v>
      </c>
    </row>
    <row r="4418" spans="1:30" x14ac:dyDescent="0.25">
      <c r="A4418" s="25">
        <v>1650168</v>
      </c>
      <c r="B4418" s="5">
        <v>42639</v>
      </c>
      <c r="C4418" s="6" t="s">
        <v>388</v>
      </c>
      <c r="D4418" s="6" t="s">
        <v>36</v>
      </c>
      <c r="E4418" s="6" t="s">
        <v>12</v>
      </c>
      <c r="F4418" s="6" t="s">
        <v>13</v>
      </c>
      <c r="G4418" s="6" t="s">
        <v>1009</v>
      </c>
      <c r="H4418" s="6" t="s">
        <v>14</v>
      </c>
      <c r="I4418" s="6" t="s">
        <v>1012</v>
      </c>
      <c r="J4418" s="6" t="s">
        <v>1098</v>
      </c>
      <c r="K4418" s="6" t="s">
        <v>1261</v>
      </c>
      <c r="L4418" s="6" t="s">
        <v>1266</v>
      </c>
      <c r="M4418" s="6" t="s">
        <v>1272</v>
      </c>
      <c r="N4418" s="5">
        <v>42648</v>
      </c>
      <c r="O4418" s="7">
        <v>1983</v>
      </c>
      <c r="P4418" s="7">
        <v>3098</v>
      </c>
      <c r="Q4418" s="7">
        <v>1115</v>
      </c>
      <c r="R4418" s="6">
        <v>26</v>
      </c>
      <c r="S4418" s="7">
        <v>80548</v>
      </c>
      <c r="T4418" s="8">
        <v>0.06</v>
      </c>
      <c r="U4418" s="7">
        <v>4832.88</v>
      </c>
      <c r="V4418" s="7">
        <v>75715.12</v>
      </c>
      <c r="W4418" s="7">
        <v>1951</v>
      </c>
      <c r="X4418" s="7">
        <v>154869</v>
      </c>
      <c r="Y4418" s="9">
        <f>+DAY('TABLA PRINCIPAL'!$B4418)</f>
        <v>26</v>
      </c>
      <c r="Z4418" s="9">
        <f>+MONTH('TABLA PRINCIPAL'!$B4418)</f>
        <v>9</v>
      </c>
      <c r="AA4418" s="9">
        <f>+YEAR('TABLA PRINCIPAL'!$B4418)</f>
        <v>2016</v>
      </c>
      <c r="AB4418" s="22" t="str">
        <f>+IF(Ventas_Oficina[[#This Row],[Total del pedido]]&gt;=100000,"SI","NO")</f>
        <v>NO</v>
      </c>
      <c r="AC4418" s="22" t="str">
        <f>+_xlfn.XLOOKUP(Ventas_Oficina[[#This Row],[Nº de artículo]],AUXILIAR!A4416:A9362,AUXILIAR!D4416:D9362,"Error",0)</f>
        <v>No enviado a tiempo</v>
      </c>
      <c r="AD4418" s="22" t="str">
        <f>+IF(AND(Ventas_Oficina[[#This Row],[Total]]&gt;75000,Ventas_Oficina[[#This Row],[Envio a tiempo]]="Enviado a tiempo"),"Buena Venta","Venta Mala")</f>
        <v>Venta Mala</v>
      </c>
    </row>
    <row r="4419" spans="1:30" x14ac:dyDescent="0.25">
      <c r="A4419" s="26">
        <v>1650168</v>
      </c>
      <c r="B4419" s="10">
        <v>42597</v>
      </c>
      <c r="C4419" s="11" t="s">
        <v>259</v>
      </c>
      <c r="D4419" s="11" t="s">
        <v>260</v>
      </c>
      <c r="E4419" s="11" t="s">
        <v>4</v>
      </c>
      <c r="F4419" s="11" t="s">
        <v>5</v>
      </c>
      <c r="G4419" s="11" t="s">
        <v>1007</v>
      </c>
      <c r="H4419" s="11" t="s">
        <v>121</v>
      </c>
      <c r="I4419" s="11" t="s">
        <v>1013</v>
      </c>
      <c r="J4419" s="11" t="s">
        <v>1098</v>
      </c>
      <c r="K4419" s="11" t="s">
        <v>1261</v>
      </c>
      <c r="L4419" s="11" t="s">
        <v>1267</v>
      </c>
      <c r="M4419" s="11" t="s">
        <v>1272</v>
      </c>
      <c r="N4419" s="10">
        <v>42602</v>
      </c>
      <c r="O4419" s="12">
        <v>1983</v>
      </c>
      <c r="P4419" s="12">
        <v>3098</v>
      </c>
      <c r="Q4419" s="12">
        <v>1115</v>
      </c>
      <c r="R4419" s="11">
        <v>22</v>
      </c>
      <c r="S4419" s="12">
        <v>68156</v>
      </c>
      <c r="T4419" s="13">
        <v>0.09</v>
      </c>
      <c r="U4419" s="12">
        <v>6134.04</v>
      </c>
      <c r="V4419" s="12">
        <v>62021.96</v>
      </c>
      <c r="W4419" s="12">
        <v>1951</v>
      </c>
      <c r="X4419" s="12">
        <v>154869</v>
      </c>
      <c r="Y4419" s="14">
        <f>+DAY('TABLA PRINCIPAL'!$B4419)</f>
        <v>15</v>
      </c>
      <c r="Z4419" s="14">
        <f>+MONTH('TABLA PRINCIPAL'!$B4419)</f>
        <v>8</v>
      </c>
      <c r="AA4419" s="14">
        <f>+YEAR('TABLA PRINCIPAL'!$B4419)</f>
        <v>2016</v>
      </c>
      <c r="AB4419" s="22" t="str">
        <f>+IF(Ventas_Oficina[[#This Row],[Total del pedido]]&gt;=100000,"SI","NO")</f>
        <v>NO</v>
      </c>
      <c r="AC4419" s="22" t="str">
        <f>+_xlfn.XLOOKUP(Ventas_Oficina[[#This Row],[Nº de artículo]],AUXILIAR!A4417:A9363,AUXILIAR!D4417:D9363,"Error",0)</f>
        <v>Enviado a tiempo</v>
      </c>
      <c r="AD4419" s="22" t="str">
        <f>+IF(AND(Ventas_Oficina[[#This Row],[Total]]&gt;75000,Ventas_Oficina[[#This Row],[Envio a tiempo]]="Enviado a tiempo"),"Buena Venta","Venta Mala")</f>
        <v>Buena Venta</v>
      </c>
    </row>
    <row r="4420" spans="1:30" x14ac:dyDescent="0.25">
      <c r="A4420" s="25">
        <v>1650199</v>
      </c>
      <c r="B4420" s="5">
        <v>42643</v>
      </c>
      <c r="C4420" s="6" t="s">
        <v>168</v>
      </c>
      <c r="D4420" s="6" t="s">
        <v>110</v>
      </c>
      <c r="E4420" s="6" t="s">
        <v>12</v>
      </c>
      <c r="F4420" s="6" t="s">
        <v>13</v>
      </c>
      <c r="G4420" s="6" t="s">
        <v>1007</v>
      </c>
      <c r="H4420" s="6" t="s">
        <v>14</v>
      </c>
      <c r="I4420" s="6" t="s">
        <v>1014</v>
      </c>
      <c r="J4420" s="6" t="s">
        <v>1127</v>
      </c>
      <c r="K4420" s="6" t="s">
        <v>1261</v>
      </c>
      <c r="L4420" s="6" t="s">
        <v>1265</v>
      </c>
      <c r="M4420" s="6" t="s">
        <v>1272</v>
      </c>
      <c r="N4420" s="5">
        <v>42645</v>
      </c>
      <c r="O4420" s="7">
        <v>1470</v>
      </c>
      <c r="P4420" s="7">
        <v>2999</v>
      </c>
      <c r="Q4420" s="7">
        <v>1529</v>
      </c>
      <c r="R4420" s="6">
        <v>8</v>
      </c>
      <c r="S4420" s="7">
        <v>23992</v>
      </c>
      <c r="T4420" s="8">
        <v>7.0000000000000007E-2</v>
      </c>
      <c r="U4420" s="7">
        <v>1679.44</v>
      </c>
      <c r="V4420" s="7">
        <v>22312.560000000001</v>
      </c>
      <c r="W4420" s="7">
        <v>550</v>
      </c>
      <c r="X4420" s="7">
        <v>40004</v>
      </c>
      <c r="Y4420" s="9">
        <f>+DAY('TABLA PRINCIPAL'!$B4420)</f>
        <v>30</v>
      </c>
      <c r="Z4420" s="9">
        <f>+MONTH('TABLA PRINCIPAL'!$B4420)</f>
        <v>9</v>
      </c>
      <c r="AA4420" s="9">
        <f>+YEAR('TABLA PRINCIPAL'!$B4420)</f>
        <v>2016</v>
      </c>
      <c r="AB4420" s="22" t="str">
        <f>+IF(Ventas_Oficina[[#This Row],[Total del pedido]]&gt;=100000,"SI","NO")</f>
        <v>NO</v>
      </c>
      <c r="AC4420" s="22" t="str">
        <f>+_xlfn.XLOOKUP(Ventas_Oficina[[#This Row],[Nº de artículo]],AUXILIAR!A4418:A9364,AUXILIAR!D4418:D9364,"Error",0)</f>
        <v>Enviado a tiempo</v>
      </c>
      <c r="AD4420" s="22" t="str">
        <f>+IF(AND(Ventas_Oficina[[#This Row],[Total]]&gt;75000,Ventas_Oficina[[#This Row],[Envio a tiempo]]="Enviado a tiempo"),"Buena Venta","Venta Mala")</f>
        <v>Venta Mala</v>
      </c>
    </row>
    <row r="4421" spans="1:30" x14ac:dyDescent="0.25">
      <c r="A4421" s="26">
        <v>1650533</v>
      </c>
      <c r="B4421" s="10">
        <v>42674</v>
      </c>
      <c r="C4421" s="11" t="s">
        <v>493</v>
      </c>
      <c r="D4421" s="11" t="s">
        <v>65</v>
      </c>
      <c r="E4421" s="11" t="s">
        <v>12</v>
      </c>
      <c r="F4421" s="11" t="s">
        <v>13</v>
      </c>
      <c r="G4421" s="11" t="s">
        <v>1010</v>
      </c>
      <c r="H4421" s="11" t="s">
        <v>14</v>
      </c>
      <c r="I4421" s="11" t="s">
        <v>1016</v>
      </c>
      <c r="J4421" s="11" t="s">
        <v>1080</v>
      </c>
      <c r="K4421" s="11" t="s">
        <v>1261</v>
      </c>
      <c r="L4421" s="11" t="s">
        <v>1267</v>
      </c>
      <c r="M4421" s="11" t="s">
        <v>1272</v>
      </c>
      <c r="N4421" s="10">
        <v>42675</v>
      </c>
      <c r="O4421" s="12">
        <v>350</v>
      </c>
      <c r="P4421" s="12">
        <v>574</v>
      </c>
      <c r="Q4421" s="12">
        <v>224</v>
      </c>
      <c r="R4421" s="11">
        <v>16</v>
      </c>
      <c r="S4421" s="12">
        <v>9184</v>
      </c>
      <c r="T4421" s="13">
        <v>0.02</v>
      </c>
      <c r="U4421" s="12">
        <v>183.68</v>
      </c>
      <c r="V4421" s="12">
        <v>9000.32</v>
      </c>
      <c r="W4421" s="12">
        <v>501</v>
      </c>
      <c r="X4421" s="12">
        <v>26693</v>
      </c>
      <c r="Y4421" s="14">
        <f>+DAY('TABLA PRINCIPAL'!$B4421)</f>
        <v>31</v>
      </c>
      <c r="Z4421" s="14">
        <f>+MONTH('TABLA PRINCIPAL'!$B4421)</f>
        <v>10</v>
      </c>
      <c r="AA4421" s="14">
        <f>+YEAR('TABLA PRINCIPAL'!$B4421)</f>
        <v>2016</v>
      </c>
      <c r="AB4421" s="22" t="str">
        <f>+IF(Ventas_Oficina[[#This Row],[Total del pedido]]&gt;=100000,"SI","NO")</f>
        <v>NO</v>
      </c>
      <c r="AC4421" s="22" t="str">
        <f>+_xlfn.XLOOKUP(Ventas_Oficina[[#This Row],[Nº de artículo]],AUXILIAR!A4419:A9365,AUXILIAR!D4419:D9365,"Error",0)</f>
        <v>No enviado a tiempo</v>
      </c>
      <c r="AD4421" s="22" t="str">
        <f>+IF(AND(Ventas_Oficina[[#This Row],[Total]]&gt;75000,Ventas_Oficina[[#This Row],[Envio a tiempo]]="Enviado a tiempo"),"Buena Venta","Venta Mala")</f>
        <v>Venta Mala</v>
      </c>
    </row>
    <row r="4422" spans="1:30" x14ac:dyDescent="0.25">
      <c r="A4422" s="25">
        <v>1650533</v>
      </c>
      <c r="B4422" s="5">
        <v>42674</v>
      </c>
      <c r="C4422" s="6" t="s">
        <v>921</v>
      </c>
      <c r="D4422" s="6" t="s">
        <v>607</v>
      </c>
      <c r="E4422" s="6" t="s">
        <v>4</v>
      </c>
      <c r="F4422" s="6" t="s">
        <v>5</v>
      </c>
      <c r="G4422" s="6" t="s">
        <v>1009</v>
      </c>
      <c r="H4422" s="6" t="s">
        <v>53</v>
      </c>
      <c r="I4422" s="6" t="s">
        <v>1016</v>
      </c>
      <c r="J4422" s="6" t="s">
        <v>1034</v>
      </c>
      <c r="K4422" s="6" t="s">
        <v>1262</v>
      </c>
      <c r="L4422" s="6" t="s">
        <v>1265</v>
      </c>
      <c r="M4422" s="6" t="s">
        <v>1272</v>
      </c>
      <c r="N4422" s="5">
        <v>42674</v>
      </c>
      <c r="O4422" s="7">
        <v>109</v>
      </c>
      <c r="P4422" s="7">
        <v>260</v>
      </c>
      <c r="Q4422" s="7">
        <v>151</v>
      </c>
      <c r="R4422" s="6">
        <v>13</v>
      </c>
      <c r="S4422" s="7">
        <v>3380</v>
      </c>
      <c r="T4422" s="8">
        <v>0.03</v>
      </c>
      <c r="U4422" s="7">
        <v>101.39999999999999</v>
      </c>
      <c r="V4422" s="7">
        <v>3278.6</v>
      </c>
      <c r="W4422" s="7">
        <v>240</v>
      </c>
      <c r="X4422" s="7">
        <v>6629</v>
      </c>
      <c r="Y4422" s="9">
        <f>+DAY('TABLA PRINCIPAL'!$B4422)</f>
        <v>31</v>
      </c>
      <c r="Z4422" s="9">
        <f>+MONTH('TABLA PRINCIPAL'!$B4422)</f>
        <v>10</v>
      </c>
      <c r="AA4422" s="9">
        <f>+YEAR('TABLA PRINCIPAL'!$B4422)</f>
        <v>2016</v>
      </c>
      <c r="AB4422" s="22" t="str">
        <f>+IF(Ventas_Oficina[[#This Row],[Total del pedido]]&gt;=100000,"SI","NO")</f>
        <v>NO</v>
      </c>
      <c r="AC4422" s="22" t="str">
        <f>+_xlfn.XLOOKUP(Ventas_Oficina[[#This Row],[Nº de artículo]],AUXILIAR!A4420:A9366,AUXILIAR!D4420:D9366,"Error",0)</f>
        <v>No enviado a tiempo</v>
      </c>
      <c r="AD4422" s="22" t="str">
        <f>+IF(AND(Ventas_Oficina[[#This Row],[Total]]&gt;75000,Ventas_Oficina[[#This Row],[Envio a tiempo]]="Enviado a tiempo"),"Buena Venta","Venta Mala")</f>
        <v>Venta Mala</v>
      </c>
    </row>
    <row r="4423" spans="1:30" x14ac:dyDescent="0.25">
      <c r="A4423" s="26">
        <v>1650533</v>
      </c>
      <c r="B4423" s="10">
        <v>42635</v>
      </c>
      <c r="C4423" s="11" t="s">
        <v>780</v>
      </c>
      <c r="D4423" s="11" t="s">
        <v>29</v>
      </c>
      <c r="E4423" s="11" t="s">
        <v>12</v>
      </c>
      <c r="F4423" s="11" t="s">
        <v>13</v>
      </c>
      <c r="G4423" s="11" t="s">
        <v>1010</v>
      </c>
      <c r="H4423" s="11" t="s">
        <v>14</v>
      </c>
      <c r="I4423" s="11" t="s">
        <v>1016</v>
      </c>
      <c r="J4423" s="11" t="s">
        <v>1102</v>
      </c>
      <c r="K4423" s="11" t="s">
        <v>1261</v>
      </c>
      <c r="L4423" s="11" t="s">
        <v>1267</v>
      </c>
      <c r="M4423" s="11" t="s">
        <v>1272</v>
      </c>
      <c r="N4423" s="10">
        <v>42636</v>
      </c>
      <c r="O4423" s="12">
        <v>290</v>
      </c>
      <c r="P4423" s="12">
        <v>476</v>
      </c>
      <c r="Q4423" s="12">
        <v>186</v>
      </c>
      <c r="R4423" s="11">
        <v>10</v>
      </c>
      <c r="S4423" s="12">
        <v>4760</v>
      </c>
      <c r="T4423" s="13">
        <v>0.08</v>
      </c>
      <c r="U4423" s="12">
        <v>380.8</v>
      </c>
      <c r="V4423" s="12">
        <v>4379.2</v>
      </c>
      <c r="W4423" s="12">
        <v>88</v>
      </c>
      <c r="X4423" s="12">
        <v>11579</v>
      </c>
      <c r="Y4423" s="14">
        <f>+DAY('TABLA PRINCIPAL'!$B4423)</f>
        <v>22</v>
      </c>
      <c r="Z4423" s="14">
        <f>+MONTH('TABLA PRINCIPAL'!$B4423)</f>
        <v>9</v>
      </c>
      <c r="AA4423" s="14">
        <f>+YEAR('TABLA PRINCIPAL'!$B4423)</f>
        <v>2016</v>
      </c>
      <c r="AB4423" s="22" t="str">
        <f>+IF(Ventas_Oficina[[#This Row],[Total del pedido]]&gt;=100000,"SI","NO")</f>
        <v>NO</v>
      </c>
      <c r="AC4423" s="22" t="str">
        <f>+_xlfn.XLOOKUP(Ventas_Oficina[[#This Row],[Nº de artículo]],AUXILIAR!A4421:A9367,AUXILIAR!D4421:D9367,"Error",0)</f>
        <v>No enviado a tiempo</v>
      </c>
      <c r="AD4423" s="22" t="str">
        <f>+IF(AND(Ventas_Oficina[[#This Row],[Total]]&gt;75000,Ventas_Oficina[[#This Row],[Envio a tiempo]]="Enviado a tiempo"),"Buena Venta","Venta Mala")</f>
        <v>Venta Mala</v>
      </c>
    </row>
    <row r="4424" spans="1:30" x14ac:dyDescent="0.25">
      <c r="A4424" s="25">
        <v>1650898</v>
      </c>
      <c r="B4424" s="5">
        <v>42694</v>
      </c>
      <c r="C4424" s="6" t="s">
        <v>282</v>
      </c>
      <c r="D4424" s="6" t="s">
        <v>133</v>
      </c>
      <c r="E4424" s="6" t="s">
        <v>12</v>
      </c>
      <c r="F4424" s="6" t="s">
        <v>13</v>
      </c>
      <c r="G4424" s="6" t="s">
        <v>1008</v>
      </c>
      <c r="H4424" s="6" t="s">
        <v>42</v>
      </c>
      <c r="I4424" s="6" t="s">
        <v>1014</v>
      </c>
      <c r="J4424" s="6" t="s">
        <v>1124</v>
      </c>
      <c r="K4424" s="6" t="s">
        <v>1261</v>
      </c>
      <c r="L4424" s="6" t="s">
        <v>1267</v>
      </c>
      <c r="M4424" s="6" t="s">
        <v>1272</v>
      </c>
      <c r="N4424" s="5">
        <v>42695</v>
      </c>
      <c r="O4424" s="7">
        <v>314</v>
      </c>
      <c r="P4424" s="7">
        <v>491</v>
      </c>
      <c r="Q4424" s="7">
        <v>177</v>
      </c>
      <c r="R4424" s="6">
        <v>4</v>
      </c>
      <c r="S4424" s="7">
        <v>1964</v>
      </c>
      <c r="T4424" s="8">
        <v>0</v>
      </c>
      <c r="U4424" s="7">
        <v>0</v>
      </c>
      <c r="V4424" s="7">
        <v>1964</v>
      </c>
      <c r="W4424" s="7">
        <v>50</v>
      </c>
      <c r="X4424" s="7">
        <v>9533</v>
      </c>
      <c r="Y4424" s="9">
        <f>+DAY('TABLA PRINCIPAL'!$B4424)</f>
        <v>20</v>
      </c>
      <c r="Z4424" s="9">
        <f>+MONTH('TABLA PRINCIPAL'!$B4424)</f>
        <v>11</v>
      </c>
      <c r="AA4424" s="9">
        <f>+YEAR('TABLA PRINCIPAL'!$B4424)</f>
        <v>2016</v>
      </c>
      <c r="AB4424" s="22" t="str">
        <f>+IF(Ventas_Oficina[[#This Row],[Total del pedido]]&gt;=100000,"SI","NO")</f>
        <v>NO</v>
      </c>
      <c r="AC4424" s="22" t="str">
        <f>+_xlfn.XLOOKUP(Ventas_Oficina[[#This Row],[Nº de artículo]],AUXILIAR!A4422:A9368,AUXILIAR!D4422:D9368,"Error",0)</f>
        <v>No enviado a tiempo</v>
      </c>
      <c r="AD4424" s="22" t="str">
        <f>+IF(AND(Ventas_Oficina[[#This Row],[Total]]&gt;75000,Ventas_Oficina[[#This Row],[Envio a tiempo]]="Enviado a tiempo"),"Buena Venta","Venta Mala")</f>
        <v>Venta Mala</v>
      </c>
    </row>
    <row r="4425" spans="1:30" x14ac:dyDescent="0.25">
      <c r="A4425" s="26">
        <v>1650898</v>
      </c>
      <c r="B4425" s="10">
        <v>42354</v>
      </c>
      <c r="C4425" s="11" t="s">
        <v>20</v>
      </c>
      <c r="D4425" s="11" t="s">
        <v>71</v>
      </c>
      <c r="E4425" s="11" t="s">
        <v>4</v>
      </c>
      <c r="F4425" s="11" t="s">
        <v>5</v>
      </c>
      <c r="G4425" s="11" t="s">
        <v>1010</v>
      </c>
      <c r="H4425" s="11" t="s">
        <v>17</v>
      </c>
      <c r="I4425" s="11" t="s">
        <v>1016</v>
      </c>
      <c r="J4425" s="11" t="s">
        <v>1051</v>
      </c>
      <c r="K4425" s="11" t="s">
        <v>1261</v>
      </c>
      <c r="L4425" s="11" t="s">
        <v>1265</v>
      </c>
      <c r="M4425" s="11" t="s">
        <v>1272</v>
      </c>
      <c r="N4425" s="10">
        <v>42356</v>
      </c>
      <c r="O4425" s="12">
        <v>5207</v>
      </c>
      <c r="P4425" s="12">
        <v>8398</v>
      </c>
      <c r="Q4425" s="12">
        <v>3191</v>
      </c>
      <c r="R4425" s="11">
        <v>48</v>
      </c>
      <c r="S4425" s="12">
        <v>403104</v>
      </c>
      <c r="T4425" s="13">
        <v>0.01</v>
      </c>
      <c r="U4425" s="12">
        <v>4031.04</v>
      </c>
      <c r="V4425" s="12">
        <v>399072.96</v>
      </c>
      <c r="W4425" s="12">
        <v>501</v>
      </c>
      <c r="X4425" s="12">
        <v>165964</v>
      </c>
      <c r="Y4425" s="14">
        <f>+DAY('TABLA PRINCIPAL'!$B4425)</f>
        <v>16</v>
      </c>
      <c r="Z4425" s="14">
        <f>+MONTH('TABLA PRINCIPAL'!$B4425)</f>
        <v>12</v>
      </c>
      <c r="AA4425" s="14">
        <f>+YEAR('TABLA PRINCIPAL'!$B4425)</f>
        <v>2015</v>
      </c>
      <c r="AB4425" s="22" t="str">
        <f>+IF(Ventas_Oficina[[#This Row],[Total del pedido]]&gt;=100000,"SI","NO")</f>
        <v>SI</v>
      </c>
      <c r="AC4425" s="22" t="str">
        <f>+_xlfn.XLOOKUP(Ventas_Oficina[[#This Row],[Nº de artículo]],AUXILIAR!A4423:A9369,AUXILIAR!D4423:D9369,"Error",0)</f>
        <v>No enviado a tiempo</v>
      </c>
      <c r="AD4425" s="22" t="str">
        <f>+IF(AND(Ventas_Oficina[[#This Row],[Total]]&gt;75000,Ventas_Oficina[[#This Row],[Envio a tiempo]]="Enviado a tiempo"),"Buena Venta","Venta Mala")</f>
        <v>Venta Mala</v>
      </c>
    </row>
    <row r="4426" spans="1:30" x14ac:dyDescent="0.25">
      <c r="A4426" s="25">
        <v>1650898</v>
      </c>
      <c r="B4426" s="5">
        <v>42458</v>
      </c>
      <c r="C4426" s="6" t="s">
        <v>682</v>
      </c>
      <c r="D4426" s="6" t="s">
        <v>400</v>
      </c>
      <c r="E4426" s="6" t="s">
        <v>4</v>
      </c>
      <c r="F4426" s="6" t="s">
        <v>5</v>
      </c>
      <c r="G4426" s="6" t="s">
        <v>1009</v>
      </c>
      <c r="H4426" s="6" t="s">
        <v>53</v>
      </c>
      <c r="I4426" s="6" t="s">
        <v>1014</v>
      </c>
      <c r="J4426" s="6" t="s">
        <v>1085</v>
      </c>
      <c r="K4426" s="6" t="s">
        <v>1261</v>
      </c>
      <c r="L4426" s="6" t="s">
        <v>1267</v>
      </c>
      <c r="M4426" s="6" t="s">
        <v>1272</v>
      </c>
      <c r="N4426" s="5">
        <v>42459</v>
      </c>
      <c r="O4426" s="7">
        <v>384</v>
      </c>
      <c r="P4426" s="7">
        <v>630</v>
      </c>
      <c r="Q4426" s="7">
        <v>246</v>
      </c>
      <c r="R4426" s="6">
        <v>47</v>
      </c>
      <c r="S4426" s="7">
        <v>29610</v>
      </c>
      <c r="T4426" s="8">
        <v>0.04</v>
      </c>
      <c r="U4426" s="7">
        <v>1184.4000000000001</v>
      </c>
      <c r="V4426" s="7">
        <v>28425.599999999999</v>
      </c>
      <c r="W4426" s="7">
        <v>50</v>
      </c>
      <c r="X4426" s="7">
        <v>12945</v>
      </c>
      <c r="Y4426" s="9">
        <f>+DAY('TABLA PRINCIPAL'!$B4426)</f>
        <v>29</v>
      </c>
      <c r="Z4426" s="9">
        <f>+MONTH('TABLA PRINCIPAL'!$B4426)</f>
        <v>3</v>
      </c>
      <c r="AA4426" s="9">
        <f>+YEAR('TABLA PRINCIPAL'!$B4426)</f>
        <v>2016</v>
      </c>
      <c r="AB4426" s="22" t="str">
        <f>+IF(Ventas_Oficina[[#This Row],[Total del pedido]]&gt;=100000,"SI","NO")</f>
        <v>NO</v>
      </c>
      <c r="AC4426" s="22" t="str">
        <f>+_xlfn.XLOOKUP(Ventas_Oficina[[#This Row],[Nº de artículo]],AUXILIAR!A4424:A9370,AUXILIAR!D4424:D9370,"Error",0)</f>
        <v>Enviado a tiempo</v>
      </c>
      <c r="AD4426" s="22" t="str">
        <f>+IF(AND(Ventas_Oficina[[#This Row],[Total]]&gt;75000,Ventas_Oficina[[#This Row],[Envio a tiempo]]="Enviado a tiempo"),"Buena Venta","Venta Mala")</f>
        <v>Venta Mala</v>
      </c>
    </row>
    <row r="4427" spans="1:30" x14ac:dyDescent="0.25">
      <c r="A4427" s="26">
        <v>1651264</v>
      </c>
      <c r="B4427" s="10">
        <v>42386</v>
      </c>
      <c r="C4427" s="11" t="s">
        <v>958</v>
      </c>
      <c r="D4427" s="11" t="s">
        <v>68</v>
      </c>
      <c r="E4427" s="11" t="s">
        <v>12</v>
      </c>
      <c r="F4427" s="11" t="s">
        <v>13</v>
      </c>
      <c r="G4427" s="11" t="s">
        <v>1010</v>
      </c>
      <c r="H4427" s="11" t="s">
        <v>14</v>
      </c>
      <c r="I4427" s="11" t="s">
        <v>1016</v>
      </c>
      <c r="J4427" s="11" t="s">
        <v>1032</v>
      </c>
      <c r="K4427" s="11" t="s">
        <v>1262</v>
      </c>
      <c r="L4427" s="11" t="s">
        <v>1270</v>
      </c>
      <c r="M4427" s="11" t="s">
        <v>1274</v>
      </c>
      <c r="N4427" s="10">
        <v>42388</v>
      </c>
      <c r="O4427" s="12">
        <v>159</v>
      </c>
      <c r="P4427" s="12">
        <v>261</v>
      </c>
      <c r="Q4427" s="12">
        <v>102</v>
      </c>
      <c r="R4427" s="11">
        <v>6</v>
      </c>
      <c r="S4427" s="12">
        <v>1566</v>
      </c>
      <c r="T4427" s="13">
        <v>0.08</v>
      </c>
      <c r="U4427" s="12">
        <v>125.28</v>
      </c>
      <c r="V4427" s="12">
        <v>1440.72</v>
      </c>
      <c r="W4427" s="12">
        <v>50</v>
      </c>
      <c r="X4427" s="12">
        <v>2673</v>
      </c>
      <c r="Y4427" s="14">
        <f>+DAY('TABLA PRINCIPAL'!$B4427)</f>
        <v>17</v>
      </c>
      <c r="Z4427" s="14">
        <f>+MONTH('TABLA PRINCIPAL'!$B4427)</f>
        <v>1</v>
      </c>
      <c r="AA4427" s="14">
        <f>+YEAR('TABLA PRINCIPAL'!$B4427)</f>
        <v>2016</v>
      </c>
      <c r="AB4427" s="22" t="str">
        <f>+IF(Ventas_Oficina[[#This Row],[Total del pedido]]&gt;=100000,"SI","NO")</f>
        <v>NO</v>
      </c>
      <c r="AC4427" s="22" t="str">
        <f>+_xlfn.XLOOKUP(Ventas_Oficina[[#This Row],[Nº de artículo]],AUXILIAR!A4425:A9371,AUXILIAR!D4425:D9371,"Error",0)</f>
        <v>Enviado a tiempo</v>
      </c>
      <c r="AD4427" s="22" t="str">
        <f>+IF(AND(Ventas_Oficina[[#This Row],[Total]]&gt;75000,Ventas_Oficina[[#This Row],[Envio a tiempo]]="Enviado a tiempo"),"Buena Venta","Venta Mala")</f>
        <v>Venta Mala</v>
      </c>
    </row>
    <row r="4428" spans="1:30" x14ac:dyDescent="0.25">
      <c r="A4428" s="26">
        <v>1651629</v>
      </c>
      <c r="B4428" s="10">
        <v>42553</v>
      </c>
      <c r="C4428" s="11" t="s">
        <v>720</v>
      </c>
      <c r="D4428" s="11" t="s">
        <v>308</v>
      </c>
      <c r="E4428" s="11" t="s">
        <v>4</v>
      </c>
      <c r="F4428" s="11" t="s">
        <v>5</v>
      </c>
      <c r="G4428" s="11" t="s">
        <v>1008</v>
      </c>
      <c r="H4428" s="11" t="s">
        <v>17</v>
      </c>
      <c r="I4428" s="11" t="s">
        <v>1013</v>
      </c>
      <c r="J4428" s="11" t="s">
        <v>1102</v>
      </c>
      <c r="K4428" s="11" t="s">
        <v>1261</v>
      </c>
      <c r="L4428" s="11" t="s">
        <v>1267</v>
      </c>
      <c r="M4428" s="11" t="s">
        <v>1272</v>
      </c>
      <c r="N4428" s="10">
        <v>42555</v>
      </c>
      <c r="O4428" s="12">
        <v>290</v>
      </c>
      <c r="P4428" s="12">
        <v>476</v>
      </c>
      <c r="Q4428" s="12">
        <v>186</v>
      </c>
      <c r="R4428" s="11">
        <v>34</v>
      </c>
      <c r="S4428" s="12">
        <v>16184</v>
      </c>
      <c r="T4428" s="13">
        <v>0</v>
      </c>
      <c r="U4428" s="12">
        <v>0</v>
      </c>
      <c r="V4428" s="12">
        <v>16184</v>
      </c>
      <c r="W4428" s="12">
        <v>88</v>
      </c>
      <c r="X4428" s="12">
        <v>12447</v>
      </c>
      <c r="Y4428" s="14">
        <f>+DAY('TABLA PRINCIPAL'!$B4428)</f>
        <v>2</v>
      </c>
      <c r="Z4428" s="14">
        <f>+MONTH('TABLA PRINCIPAL'!$B4428)</f>
        <v>7</v>
      </c>
      <c r="AA4428" s="14">
        <f>+YEAR('TABLA PRINCIPAL'!$B4428)</f>
        <v>2016</v>
      </c>
      <c r="AB4428" s="22" t="str">
        <f>+IF(Ventas_Oficina[[#This Row],[Total del pedido]]&gt;=100000,"SI","NO")</f>
        <v>NO</v>
      </c>
      <c r="AC4428" s="22" t="str">
        <f>+_xlfn.XLOOKUP(Ventas_Oficina[[#This Row],[Nº de artículo]],AUXILIAR!A4427:A9373,AUXILIAR!D4427:D9373,"Error",0)</f>
        <v>Enviado a tiempo</v>
      </c>
      <c r="AD4428" s="22" t="str">
        <f>+IF(AND(Ventas_Oficina[[#This Row],[Total]]&gt;75000,Ventas_Oficina[[#This Row],[Envio a tiempo]]="Enviado a tiempo"),"Buena Venta","Venta Mala")</f>
        <v>Venta Mala</v>
      </c>
    </row>
    <row r="4429" spans="1:30" x14ac:dyDescent="0.25">
      <c r="A4429" s="25">
        <v>1651629</v>
      </c>
      <c r="B4429" s="5">
        <v>41550</v>
      </c>
      <c r="C4429" s="6" t="s">
        <v>75</v>
      </c>
      <c r="D4429" s="6" t="s">
        <v>76</v>
      </c>
      <c r="E4429" s="6" t="s">
        <v>4</v>
      </c>
      <c r="F4429" s="6" t="s">
        <v>5</v>
      </c>
      <c r="G4429" s="6" t="s">
        <v>1008</v>
      </c>
      <c r="H4429" s="6" t="s">
        <v>17</v>
      </c>
      <c r="I4429" s="6" t="s">
        <v>1015</v>
      </c>
      <c r="J4429" s="6" t="s">
        <v>1098</v>
      </c>
      <c r="K4429" s="6" t="s">
        <v>1261</v>
      </c>
      <c r="L4429" s="6" t="s">
        <v>1267</v>
      </c>
      <c r="M4429" s="6" t="s">
        <v>1273</v>
      </c>
      <c r="N4429" s="5">
        <v>41551</v>
      </c>
      <c r="O4429" s="7">
        <v>1983</v>
      </c>
      <c r="P4429" s="7">
        <v>3098</v>
      </c>
      <c r="Q4429" s="7">
        <v>1115</v>
      </c>
      <c r="R4429" s="6">
        <v>38</v>
      </c>
      <c r="S4429" s="7">
        <v>117724</v>
      </c>
      <c r="T4429" s="8">
        <v>0.02</v>
      </c>
      <c r="U4429" s="7">
        <v>2354.48</v>
      </c>
      <c r="V4429" s="7">
        <v>115369.52</v>
      </c>
      <c r="W4429" s="7">
        <v>1951</v>
      </c>
      <c r="X4429" s="7">
        <v>92103</v>
      </c>
      <c r="Y4429" s="9">
        <f>+DAY('TABLA PRINCIPAL'!$B4429)</f>
        <v>3</v>
      </c>
      <c r="Z4429" s="9">
        <f>+MONTH('TABLA PRINCIPAL'!$B4429)</f>
        <v>10</v>
      </c>
      <c r="AA4429" s="9">
        <f>+YEAR('TABLA PRINCIPAL'!$B4429)</f>
        <v>2013</v>
      </c>
      <c r="AB4429" s="22" t="str">
        <f>+IF(Ventas_Oficina[[#This Row],[Total del pedido]]&gt;=100000,"SI","NO")</f>
        <v>SI</v>
      </c>
      <c r="AC4429" s="22" t="str">
        <f>+_xlfn.XLOOKUP(Ventas_Oficina[[#This Row],[Nº de artículo]],AUXILIAR!A4427:A9374,AUXILIAR!D4427:D9374,"Error",0)</f>
        <v>Enviado a tiempo</v>
      </c>
      <c r="AD4429" s="22" t="str">
        <f>+IF(AND(Ventas_Oficina[[#This Row],[Total]]&gt;75000,Ventas_Oficina[[#This Row],[Envio a tiempo]]="Enviado a tiempo"),"Buena Venta","Venta Mala")</f>
        <v>Buena Venta</v>
      </c>
    </row>
    <row r="4430" spans="1:30" x14ac:dyDescent="0.25">
      <c r="A4430" s="26">
        <v>1651994</v>
      </c>
      <c r="B4430" s="10">
        <v>42639</v>
      </c>
      <c r="C4430" s="11" t="s">
        <v>388</v>
      </c>
      <c r="D4430" s="11" t="s">
        <v>36</v>
      </c>
      <c r="E4430" s="11" t="s">
        <v>12</v>
      </c>
      <c r="F4430" s="11" t="s">
        <v>13</v>
      </c>
      <c r="G4430" s="11" t="s">
        <v>1007</v>
      </c>
      <c r="H4430" s="11" t="s">
        <v>14</v>
      </c>
      <c r="I4430" s="11" t="s">
        <v>1012</v>
      </c>
      <c r="J4430" s="11" t="s">
        <v>1072</v>
      </c>
      <c r="K4430" s="11" t="s">
        <v>1261</v>
      </c>
      <c r="L4430" s="11" t="s">
        <v>1267</v>
      </c>
      <c r="M4430" s="11" t="s">
        <v>1273</v>
      </c>
      <c r="N4430" s="10">
        <v>42648</v>
      </c>
      <c r="O4430" s="12">
        <v>194</v>
      </c>
      <c r="P4430" s="12">
        <v>308</v>
      </c>
      <c r="Q4430" s="12">
        <v>114</v>
      </c>
      <c r="R4430" s="11">
        <v>38</v>
      </c>
      <c r="S4430" s="12">
        <v>11704</v>
      </c>
      <c r="T4430" s="13">
        <v>7.0000000000000007E-2</v>
      </c>
      <c r="U4430" s="12">
        <v>819.28000000000009</v>
      </c>
      <c r="V4430" s="12">
        <v>10884.72</v>
      </c>
      <c r="W4430" s="12">
        <v>99</v>
      </c>
      <c r="X4430" s="12">
        <v>4624</v>
      </c>
      <c r="Y4430" s="14">
        <f>+DAY('TABLA PRINCIPAL'!$B4430)</f>
        <v>26</v>
      </c>
      <c r="Z4430" s="14">
        <f>+MONTH('TABLA PRINCIPAL'!$B4430)</f>
        <v>9</v>
      </c>
      <c r="AA4430" s="14">
        <f>+YEAR('TABLA PRINCIPAL'!$B4430)</f>
        <v>2016</v>
      </c>
      <c r="AB4430" s="22" t="str">
        <f>+IF(Ventas_Oficina[[#This Row],[Total del pedido]]&gt;=100000,"SI","NO")</f>
        <v>NO</v>
      </c>
      <c r="AC4430" s="22" t="str">
        <f>+_xlfn.XLOOKUP(Ventas_Oficina[[#This Row],[Nº de artículo]],AUXILIAR!A4428:A9375,AUXILIAR!D4428:D9375,"Error",0)</f>
        <v>Enviado a tiempo</v>
      </c>
      <c r="AD4430" s="22" t="str">
        <f>+IF(AND(Ventas_Oficina[[#This Row],[Total]]&gt;75000,Ventas_Oficina[[#This Row],[Envio a tiempo]]="Enviado a tiempo"),"Buena Venta","Venta Mala")</f>
        <v>Venta Mala</v>
      </c>
    </row>
    <row r="4431" spans="1:30" x14ac:dyDescent="0.25">
      <c r="A4431" s="25">
        <v>1651994</v>
      </c>
      <c r="B4431" s="5">
        <v>42386</v>
      </c>
      <c r="C4431" s="6" t="s">
        <v>447</v>
      </c>
      <c r="D4431" s="6" t="s">
        <v>62</v>
      </c>
      <c r="E4431" s="6" t="s">
        <v>4</v>
      </c>
      <c r="F4431" s="6" t="s">
        <v>5</v>
      </c>
      <c r="G4431" s="6" t="s">
        <v>1007</v>
      </c>
      <c r="H4431" s="6" t="s">
        <v>27</v>
      </c>
      <c r="I4431" s="6" t="s">
        <v>1014</v>
      </c>
      <c r="J4431" s="6" t="s">
        <v>1054</v>
      </c>
      <c r="K4431" s="6" t="s">
        <v>1261</v>
      </c>
      <c r="L4431" s="6" t="s">
        <v>1265</v>
      </c>
      <c r="M4431" s="6" t="s">
        <v>1272</v>
      </c>
      <c r="N4431" s="5">
        <v>42386</v>
      </c>
      <c r="O4431" s="7">
        <v>71</v>
      </c>
      <c r="P4431" s="7">
        <v>114</v>
      </c>
      <c r="Q4431" s="7">
        <v>43</v>
      </c>
      <c r="R4431" s="6">
        <v>8</v>
      </c>
      <c r="S4431" s="7">
        <v>912</v>
      </c>
      <c r="T4431" s="8">
        <v>7.0000000000000007E-2</v>
      </c>
      <c r="U4431" s="7">
        <v>63.84</v>
      </c>
      <c r="V4431" s="7">
        <v>848.16</v>
      </c>
      <c r="W4431" s="7">
        <v>70</v>
      </c>
      <c r="X4431" s="7">
        <v>8476</v>
      </c>
      <c r="Y4431" s="9">
        <f>+DAY('TABLA PRINCIPAL'!$B4431)</f>
        <v>17</v>
      </c>
      <c r="Z4431" s="9">
        <f>+MONTH('TABLA PRINCIPAL'!$B4431)</f>
        <v>1</v>
      </c>
      <c r="AA4431" s="9">
        <f>+YEAR('TABLA PRINCIPAL'!$B4431)</f>
        <v>2016</v>
      </c>
      <c r="AB4431" s="22" t="str">
        <f>+IF(Ventas_Oficina[[#This Row],[Total del pedido]]&gt;=100000,"SI","NO")</f>
        <v>NO</v>
      </c>
      <c r="AC4431" s="22" t="str">
        <f>+_xlfn.XLOOKUP(Ventas_Oficina[[#This Row],[Nº de artículo]],AUXILIAR!A4429:A9376,AUXILIAR!D4429:D9376,"Error",0)</f>
        <v>Enviado a tiempo</v>
      </c>
      <c r="AD4431" s="22" t="str">
        <f>+IF(AND(Ventas_Oficina[[#This Row],[Total]]&gt;75000,Ventas_Oficina[[#This Row],[Envio a tiempo]]="Enviado a tiempo"),"Buena Venta","Venta Mala")</f>
        <v>Venta Mala</v>
      </c>
    </row>
    <row r="4432" spans="1:30" x14ac:dyDescent="0.25">
      <c r="A4432" s="26">
        <v>1651994</v>
      </c>
      <c r="B4432" s="10">
        <v>42495</v>
      </c>
      <c r="C4432" s="11" t="s">
        <v>828</v>
      </c>
      <c r="D4432" s="11" t="s">
        <v>81</v>
      </c>
      <c r="E4432" s="11" t="s">
        <v>4</v>
      </c>
      <c r="F4432" s="11" t="s">
        <v>5</v>
      </c>
      <c r="G4432" s="11" t="s">
        <v>1007</v>
      </c>
      <c r="H4432" s="11" t="s">
        <v>34</v>
      </c>
      <c r="I4432" s="11" t="s">
        <v>1016</v>
      </c>
      <c r="J4432" s="11" t="s">
        <v>1045</v>
      </c>
      <c r="K4432" s="11" t="s">
        <v>1262</v>
      </c>
      <c r="L4432" s="11" t="s">
        <v>1265</v>
      </c>
      <c r="M4432" s="11" t="s">
        <v>1272</v>
      </c>
      <c r="N4432" s="10">
        <v>42497</v>
      </c>
      <c r="O4432" s="12">
        <v>93</v>
      </c>
      <c r="P4432" s="12">
        <v>148</v>
      </c>
      <c r="Q4432" s="12">
        <v>55</v>
      </c>
      <c r="R4432" s="11">
        <v>42</v>
      </c>
      <c r="S4432" s="12">
        <v>6216</v>
      </c>
      <c r="T4432" s="13">
        <v>0.01</v>
      </c>
      <c r="U4432" s="12">
        <v>62.160000000000004</v>
      </c>
      <c r="V4432" s="12">
        <v>6153.84</v>
      </c>
      <c r="W4432" s="12">
        <v>70</v>
      </c>
      <c r="X4432" s="12">
        <v>7458</v>
      </c>
      <c r="Y4432" s="14">
        <f>+DAY('TABLA PRINCIPAL'!$B4432)</f>
        <v>5</v>
      </c>
      <c r="Z4432" s="14">
        <f>+MONTH('TABLA PRINCIPAL'!$B4432)</f>
        <v>5</v>
      </c>
      <c r="AA4432" s="14">
        <f>+YEAR('TABLA PRINCIPAL'!$B4432)</f>
        <v>2016</v>
      </c>
      <c r="AB4432" s="22" t="str">
        <f>+IF(Ventas_Oficina[[#This Row],[Total del pedido]]&gt;=100000,"SI","NO")</f>
        <v>NO</v>
      </c>
      <c r="AC4432" s="22" t="str">
        <f>+_xlfn.XLOOKUP(Ventas_Oficina[[#This Row],[Nº de artículo]],AUXILIAR!A4430:A9377,AUXILIAR!D4430:D9377,"Error",0)</f>
        <v>No enviado a tiempo</v>
      </c>
      <c r="AD4432" s="22" t="str">
        <f>+IF(AND(Ventas_Oficina[[#This Row],[Total]]&gt;75000,Ventas_Oficina[[#This Row],[Envio a tiempo]]="Enviado a tiempo"),"Buena Venta","Venta Mala")</f>
        <v>Venta Mala</v>
      </c>
    </row>
    <row r="4433" spans="1:30" x14ac:dyDescent="0.25">
      <c r="A4433" s="25">
        <v>1651994</v>
      </c>
      <c r="B4433" s="5">
        <v>42635</v>
      </c>
      <c r="C4433" s="6" t="s">
        <v>780</v>
      </c>
      <c r="D4433" s="6" t="s">
        <v>29</v>
      </c>
      <c r="E4433" s="6" t="s">
        <v>12</v>
      </c>
      <c r="F4433" s="6" t="s">
        <v>13</v>
      </c>
      <c r="G4433" s="6" t="s">
        <v>1008</v>
      </c>
      <c r="H4433" s="6" t="s">
        <v>14</v>
      </c>
      <c r="I4433" s="6" t="s">
        <v>1015</v>
      </c>
      <c r="J4433" s="6" t="s">
        <v>1061</v>
      </c>
      <c r="K4433" s="6" t="s">
        <v>1261</v>
      </c>
      <c r="L4433" s="6" t="s">
        <v>1267</v>
      </c>
      <c r="M4433" s="6" t="s">
        <v>1273</v>
      </c>
      <c r="N4433" s="5">
        <v>42636</v>
      </c>
      <c r="O4433" s="7">
        <v>94</v>
      </c>
      <c r="P4433" s="7">
        <v>208</v>
      </c>
      <c r="Q4433" s="7">
        <v>114</v>
      </c>
      <c r="R4433" s="6">
        <v>19</v>
      </c>
      <c r="S4433" s="7">
        <v>3952</v>
      </c>
      <c r="T4433" s="8">
        <v>0</v>
      </c>
      <c r="U4433" s="7">
        <v>0</v>
      </c>
      <c r="V4433" s="7">
        <v>3952</v>
      </c>
      <c r="W4433" s="7">
        <v>256</v>
      </c>
      <c r="X4433" s="7">
        <v>8138</v>
      </c>
      <c r="Y4433" s="9">
        <f>+DAY('TABLA PRINCIPAL'!$B4433)</f>
        <v>22</v>
      </c>
      <c r="Z4433" s="9">
        <f>+MONTH('TABLA PRINCIPAL'!$B4433)</f>
        <v>9</v>
      </c>
      <c r="AA4433" s="9">
        <f>+YEAR('TABLA PRINCIPAL'!$B4433)</f>
        <v>2016</v>
      </c>
      <c r="AB4433" s="22" t="str">
        <f>+IF(Ventas_Oficina[[#This Row],[Total del pedido]]&gt;=100000,"SI","NO")</f>
        <v>NO</v>
      </c>
      <c r="AC4433" s="22" t="str">
        <f>+_xlfn.XLOOKUP(Ventas_Oficina[[#This Row],[Nº de artículo]],AUXILIAR!A4431:A9378,AUXILIAR!D4431:D9378,"Error",0)</f>
        <v>Enviado a tiempo</v>
      </c>
      <c r="AD4433" s="22" t="str">
        <f>+IF(AND(Ventas_Oficina[[#This Row],[Total]]&gt;75000,Ventas_Oficina[[#This Row],[Envio a tiempo]]="Enviado a tiempo"),"Buena Venta","Venta Mala")</f>
        <v>Venta Mala</v>
      </c>
    </row>
    <row r="4434" spans="1:30" x14ac:dyDescent="0.25">
      <c r="A4434" s="26">
        <v>1651994</v>
      </c>
      <c r="B4434" s="10">
        <v>42247</v>
      </c>
      <c r="C4434" s="11" t="s">
        <v>600</v>
      </c>
      <c r="D4434" s="11" t="s">
        <v>91</v>
      </c>
      <c r="E4434" s="11" t="s">
        <v>4</v>
      </c>
      <c r="F4434" s="11" t="s">
        <v>5</v>
      </c>
      <c r="G4434" s="11" t="s">
        <v>1007</v>
      </c>
      <c r="H4434" s="11" t="s">
        <v>24</v>
      </c>
      <c r="I4434" s="11" t="s">
        <v>1015</v>
      </c>
      <c r="J4434" s="11" t="s">
        <v>1080</v>
      </c>
      <c r="K4434" s="11" t="s">
        <v>1261</v>
      </c>
      <c r="L4434" s="11" t="s">
        <v>1267</v>
      </c>
      <c r="M4434" s="11" t="s">
        <v>1272</v>
      </c>
      <c r="N4434" s="10">
        <v>42247</v>
      </c>
      <c r="O4434" s="12">
        <v>350</v>
      </c>
      <c r="P4434" s="12">
        <v>574</v>
      </c>
      <c r="Q4434" s="12">
        <v>224</v>
      </c>
      <c r="R4434" s="11">
        <v>4</v>
      </c>
      <c r="S4434" s="12">
        <v>2296</v>
      </c>
      <c r="T4434" s="13">
        <v>0.09</v>
      </c>
      <c r="U4434" s="12">
        <v>206.64</v>
      </c>
      <c r="V4434" s="12">
        <v>2089.36</v>
      </c>
      <c r="W4434" s="12">
        <v>501</v>
      </c>
      <c r="X4434" s="12">
        <v>12675</v>
      </c>
      <c r="Y4434" s="14">
        <f>+DAY('TABLA PRINCIPAL'!$B4434)</f>
        <v>31</v>
      </c>
      <c r="Z4434" s="14">
        <f>+MONTH('TABLA PRINCIPAL'!$B4434)</f>
        <v>8</v>
      </c>
      <c r="AA4434" s="14">
        <f>+YEAR('TABLA PRINCIPAL'!$B4434)</f>
        <v>2015</v>
      </c>
      <c r="AB4434" s="22" t="str">
        <f>+IF(Ventas_Oficina[[#This Row],[Total del pedido]]&gt;=100000,"SI","NO")</f>
        <v>NO</v>
      </c>
      <c r="AC4434" s="22" t="str">
        <f>+_xlfn.XLOOKUP(Ventas_Oficina[[#This Row],[Nº de artículo]],AUXILIAR!A4432:A9379,AUXILIAR!D4432:D9379,"Error",0)</f>
        <v>No enviado a tiempo</v>
      </c>
      <c r="AD4434" s="22" t="str">
        <f>+IF(AND(Ventas_Oficina[[#This Row],[Total]]&gt;75000,Ventas_Oficina[[#This Row],[Envio a tiempo]]="Enviado a tiempo"),"Buena Venta","Venta Mala")</f>
        <v>Venta Mala</v>
      </c>
    </row>
    <row r="4435" spans="1:30" x14ac:dyDescent="0.25">
      <c r="A4435" s="25">
        <v>1651994</v>
      </c>
      <c r="B4435" s="5">
        <v>42691</v>
      </c>
      <c r="C4435" s="6" t="s">
        <v>596</v>
      </c>
      <c r="D4435" s="6" t="s">
        <v>65</v>
      </c>
      <c r="E4435" s="6" t="s">
        <v>12</v>
      </c>
      <c r="F4435" s="6" t="s">
        <v>13</v>
      </c>
      <c r="G4435" s="6" t="s">
        <v>1008</v>
      </c>
      <c r="H4435" s="6" t="s">
        <v>14</v>
      </c>
      <c r="I4435" s="6" t="s">
        <v>1015</v>
      </c>
      <c r="J4435" s="6" t="s">
        <v>1032</v>
      </c>
      <c r="K4435" s="6" t="s">
        <v>1261</v>
      </c>
      <c r="L4435" s="6" t="s">
        <v>1267</v>
      </c>
      <c r="M4435" s="6" t="s">
        <v>1272</v>
      </c>
      <c r="N4435" s="5">
        <v>42693</v>
      </c>
      <c r="O4435" s="7">
        <v>159</v>
      </c>
      <c r="P4435" s="7">
        <v>261</v>
      </c>
      <c r="Q4435" s="7">
        <v>102</v>
      </c>
      <c r="R4435" s="6">
        <v>46</v>
      </c>
      <c r="S4435" s="7">
        <v>12006</v>
      </c>
      <c r="T4435" s="8">
        <v>0.04</v>
      </c>
      <c r="U4435" s="7">
        <v>480.24</v>
      </c>
      <c r="V4435" s="7">
        <v>11525.76</v>
      </c>
      <c r="W4435" s="7">
        <v>50</v>
      </c>
      <c r="X4435" s="7">
        <v>8838</v>
      </c>
      <c r="Y4435" s="9">
        <f>+DAY('TABLA PRINCIPAL'!$B4435)</f>
        <v>17</v>
      </c>
      <c r="Z4435" s="9">
        <f>+MONTH('TABLA PRINCIPAL'!$B4435)</f>
        <v>11</v>
      </c>
      <c r="AA4435" s="9">
        <f>+YEAR('TABLA PRINCIPAL'!$B4435)</f>
        <v>2016</v>
      </c>
      <c r="AB4435" s="22" t="str">
        <f>+IF(Ventas_Oficina[[#This Row],[Total del pedido]]&gt;=100000,"SI","NO")</f>
        <v>NO</v>
      </c>
      <c r="AC4435" s="22" t="str">
        <f>+_xlfn.XLOOKUP(Ventas_Oficina[[#This Row],[Nº de artículo]],AUXILIAR!A4433:A9380,AUXILIAR!D4433:D9380,"Error",0)</f>
        <v>No enviado a tiempo</v>
      </c>
      <c r="AD4435" s="22" t="str">
        <f>+IF(AND(Ventas_Oficina[[#This Row],[Total]]&gt;75000,Ventas_Oficina[[#This Row],[Envio a tiempo]]="Enviado a tiempo"),"Buena Venta","Venta Mala")</f>
        <v>Venta Mala</v>
      </c>
    </row>
    <row r="4436" spans="1:30" x14ac:dyDescent="0.25">
      <c r="A4436" s="26">
        <v>1652359</v>
      </c>
      <c r="B4436" s="10">
        <v>42084</v>
      </c>
      <c r="C4436" s="11" t="s">
        <v>182</v>
      </c>
      <c r="D4436" s="11" t="s">
        <v>183</v>
      </c>
      <c r="E4436" s="11" t="s">
        <v>4</v>
      </c>
      <c r="F4436" s="11" t="s">
        <v>5</v>
      </c>
      <c r="G4436" s="11" t="s">
        <v>1008</v>
      </c>
      <c r="H4436" s="11" t="s">
        <v>106</v>
      </c>
      <c r="I4436" s="11" t="s">
        <v>1013</v>
      </c>
      <c r="J4436" s="11" t="s">
        <v>1072</v>
      </c>
      <c r="K4436" s="11" t="s">
        <v>1261</v>
      </c>
      <c r="L4436" s="11" t="s">
        <v>1267</v>
      </c>
      <c r="M4436" s="11" t="s">
        <v>1273</v>
      </c>
      <c r="N4436" s="10">
        <v>42084</v>
      </c>
      <c r="O4436" s="12">
        <v>194</v>
      </c>
      <c r="P4436" s="12">
        <v>308</v>
      </c>
      <c r="Q4436" s="12">
        <v>114</v>
      </c>
      <c r="R4436" s="11">
        <v>48</v>
      </c>
      <c r="S4436" s="12">
        <v>14784</v>
      </c>
      <c r="T4436" s="13">
        <v>0.03</v>
      </c>
      <c r="U4436" s="12">
        <v>443.52</v>
      </c>
      <c r="V4436" s="12">
        <v>14340.48</v>
      </c>
      <c r="W4436" s="12">
        <v>99</v>
      </c>
      <c r="X4436" s="12">
        <v>12249</v>
      </c>
      <c r="Y4436" s="14">
        <f>+DAY('TABLA PRINCIPAL'!$B4436)</f>
        <v>21</v>
      </c>
      <c r="Z4436" s="14">
        <f>+MONTH('TABLA PRINCIPAL'!$B4436)</f>
        <v>3</v>
      </c>
      <c r="AA4436" s="14">
        <f>+YEAR('TABLA PRINCIPAL'!$B4436)</f>
        <v>2015</v>
      </c>
      <c r="AB4436" s="22" t="str">
        <f>+IF(Ventas_Oficina[[#This Row],[Total del pedido]]&gt;=100000,"SI","NO")</f>
        <v>NO</v>
      </c>
      <c r="AC4436" s="22" t="str">
        <f>+_xlfn.XLOOKUP(Ventas_Oficina[[#This Row],[Nº de artículo]],AUXILIAR!A4434:A9381,AUXILIAR!D4434:D9381,"Error",0)</f>
        <v>No enviado a tiempo</v>
      </c>
      <c r="AD4436" s="22" t="str">
        <f>+IF(AND(Ventas_Oficina[[#This Row],[Total]]&gt;75000,Ventas_Oficina[[#This Row],[Envio a tiempo]]="Enviado a tiempo"),"Buena Venta","Venta Mala")</f>
        <v>Venta Mala</v>
      </c>
    </row>
    <row r="4437" spans="1:30" x14ac:dyDescent="0.25">
      <c r="A4437" s="25">
        <v>1652359</v>
      </c>
      <c r="B4437" s="5">
        <v>42441</v>
      </c>
      <c r="C4437" s="6" t="s">
        <v>228</v>
      </c>
      <c r="D4437" s="6" t="s">
        <v>189</v>
      </c>
      <c r="E4437" s="6" t="s">
        <v>4</v>
      </c>
      <c r="F4437" s="6" t="s">
        <v>5</v>
      </c>
      <c r="G4437" s="6" t="s">
        <v>1010</v>
      </c>
      <c r="H4437" s="6" t="s">
        <v>121</v>
      </c>
      <c r="I4437" s="6" t="s">
        <v>1013</v>
      </c>
      <c r="J4437" s="6" t="s">
        <v>1072</v>
      </c>
      <c r="K4437" s="6" t="s">
        <v>1261</v>
      </c>
      <c r="L4437" s="6" t="s">
        <v>1267</v>
      </c>
      <c r="M4437" s="6" t="s">
        <v>1272</v>
      </c>
      <c r="N4437" s="5">
        <v>42442</v>
      </c>
      <c r="O4437" s="7">
        <v>194</v>
      </c>
      <c r="P4437" s="7">
        <v>308</v>
      </c>
      <c r="Q4437" s="7">
        <v>114</v>
      </c>
      <c r="R4437" s="6">
        <v>19</v>
      </c>
      <c r="S4437" s="7">
        <v>5852</v>
      </c>
      <c r="T4437" s="8">
        <v>0.09</v>
      </c>
      <c r="U4437" s="7">
        <v>526.67999999999995</v>
      </c>
      <c r="V4437" s="7">
        <v>5325.32</v>
      </c>
      <c r="W4437" s="7">
        <v>99</v>
      </c>
      <c r="X4437" s="7">
        <v>12893</v>
      </c>
      <c r="Y4437" s="9">
        <f>+DAY('TABLA PRINCIPAL'!$B4437)</f>
        <v>12</v>
      </c>
      <c r="Z4437" s="9">
        <f>+MONTH('TABLA PRINCIPAL'!$B4437)</f>
        <v>3</v>
      </c>
      <c r="AA4437" s="9">
        <f>+YEAR('TABLA PRINCIPAL'!$B4437)</f>
        <v>2016</v>
      </c>
      <c r="AB4437" s="22" t="str">
        <f>+IF(Ventas_Oficina[[#This Row],[Total del pedido]]&gt;=100000,"SI","NO")</f>
        <v>NO</v>
      </c>
      <c r="AC4437" s="22" t="str">
        <f>+_xlfn.XLOOKUP(Ventas_Oficina[[#This Row],[Nº de artículo]],AUXILIAR!A4435:A9382,AUXILIAR!D4435:D9382,"Error",0)</f>
        <v>No enviado a tiempo</v>
      </c>
      <c r="AD4437" s="22" t="str">
        <f>+IF(AND(Ventas_Oficina[[#This Row],[Total]]&gt;75000,Ventas_Oficina[[#This Row],[Envio a tiempo]]="Enviado a tiempo"),"Buena Venta","Venta Mala")</f>
        <v>Venta Mala</v>
      </c>
    </row>
    <row r="4438" spans="1:30" x14ac:dyDescent="0.25">
      <c r="A4438" s="26">
        <v>1652359</v>
      </c>
      <c r="B4438" s="10">
        <v>41862</v>
      </c>
      <c r="C4438" s="11" t="s">
        <v>367</v>
      </c>
      <c r="D4438" s="11" t="s">
        <v>29</v>
      </c>
      <c r="E4438" s="11" t="s">
        <v>12</v>
      </c>
      <c r="F4438" s="11" t="s">
        <v>13</v>
      </c>
      <c r="G4438" s="11" t="s">
        <v>1007</v>
      </c>
      <c r="H4438" s="11" t="s">
        <v>14</v>
      </c>
      <c r="I4438" s="11" t="s">
        <v>1014</v>
      </c>
      <c r="J4438" s="11" t="s">
        <v>1028</v>
      </c>
      <c r="K4438" s="11" t="s">
        <v>1261</v>
      </c>
      <c r="L4438" s="11" t="s">
        <v>1265</v>
      </c>
      <c r="M4438" s="11" t="s">
        <v>1272</v>
      </c>
      <c r="N4438" s="10">
        <v>41864</v>
      </c>
      <c r="O4438" s="12">
        <v>229</v>
      </c>
      <c r="P4438" s="12">
        <v>369</v>
      </c>
      <c r="Q4438" s="12">
        <v>140</v>
      </c>
      <c r="R4438" s="11">
        <v>8</v>
      </c>
      <c r="S4438" s="12">
        <v>2952</v>
      </c>
      <c r="T4438" s="13">
        <v>7.0000000000000007E-2</v>
      </c>
      <c r="U4438" s="12">
        <v>206.64000000000001</v>
      </c>
      <c r="V4438" s="12">
        <v>2745.36</v>
      </c>
      <c r="W4438" s="12">
        <v>50</v>
      </c>
      <c r="X4438" s="12">
        <v>21893</v>
      </c>
      <c r="Y4438" s="14">
        <f>+DAY('TABLA PRINCIPAL'!$B4438)</f>
        <v>11</v>
      </c>
      <c r="Z4438" s="14">
        <f>+MONTH('TABLA PRINCIPAL'!$B4438)</f>
        <v>8</v>
      </c>
      <c r="AA4438" s="14">
        <f>+YEAR('TABLA PRINCIPAL'!$B4438)</f>
        <v>2014</v>
      </c>
      <c r="AB4438" s="22" t="str">
        <f>+IF(Ventas_Oficina[[#This Row],[Total del pedido]]&gt;=100000,"SI","NO")</f>
        <v>NO</v>
      </c>
      <c r="AC4438" s="22" t="str">
        <f>+_xlfn.XLOOKUP(Ventas_Oficina[[#This Row],[Nº de artículo]],AUXILIAR!A4436:A9383,AUXILIAR!D4436:D9383,"Error",0)</f>
        <v>No enviado a tiempo</v>
      </c>
      <c r="AD4438" s="22" t="str">
        <f>+IF(AND(Ventas_Oficina[[#This Row],[Total]]&gt;75000,Ventas_Oficina[[#This Row],[Envio a tiempo]]="Enviado a tiempo"),"Buena Venta","Venta Mala")</f>
        <v>Venta Mala</v>
      </c>
    </row>
    <row r="4439" spans="1:30" x14ac:dyDescent="0.25">
      <c r="A4439" s="25">
        <v>1652359</v>
      </c>
      <c r="B4439" s="5">
        <v>42397</v>
      </c>
      <c r="C4439" s="6" t="s">
        <v>360</v>
      </c>
      <c r="D4439" s="6" t="s">
        <v>323</v>
      </c>
      <c r="E4439" s="6" t="s">
        <v>4</v>
      </c>
      <c r="F4439" s="6" t="s">
        <v>5</v>
      </c>
      <c r="G4439" s="6" t="s">
        <v>1008</v>
      </c>
      <c r="H4439" s="6" t="s">
        <v>34</v>
      </c>
      <c r="I4439" s="6" t="s">
        <v>1014</v>
      </c>
      <c r="J4439" s="6" t="s">
        <v>1041</v>
      </c>
      <c r="K4439" s="6" t="s">
        <v>1262</v>
      </c>
      <c r="L4439" s="6" t="s">
        <v>1266</v>
      </c>
      <c r="M4439" s="6" t="s">
        <v>1272</v>
      </c>
      <c r="N4439" s="5">
        <v>42398</v>
      </c>
      <c r="O4439" s="7">
        <v>245</v>
      </c>
      <c r="P4439" s="7">
        <v>389</v>
      </c>
      <c r="Q4439" s="7">
        <v>144</v>
      </c>
      <c r="R4439" s="6">
        <v>8</v>
      </c>
      <c r="S4439" s="7">
        <v>3112</v>
      </c>
      <c r="T4439" s="8">
        <v>0.01</v>
      </c>
      <c r="U4439" s="7">
        <v>31.12</v>
      </c>
      <c r="V4439" s="7">
        <v>3080.88</v>
      </c>
      <c r="W4439" s="7">
        <v>701</v>
      </c>
      <c r="X4439" s="7">
        <v>19364</v>
      </c>
      <c r="Y4439" s="9">
        <f>+DAY('TABLA PRINCIPAL'!$B4439)</f>
        <v>28</v>
      </c>
      <c r="Z4439" s="9">
        <f>+MONTH('TABLA PRINCIPAL'!$B4439)</f>
        <v>1</v>
      </c>
      <c r="AA4439" s="9">
        <f>+YEAR('TABLA PRINCIPAL'!$B4439)</f>
        <v>2016</v>
      </c>
      <c r="AB4439" s="22" t="str">
        <f>+IF(Ventas_Oficina[[#This Row],[Total del pedido]]&gt;=100000,"SI","NO")</f>
        <v>NO</v>
      </c>
      <c r="AC4439" s="22" t="str">
        <f>+_xlfn.XLOOKUP(Ventas_Oficina[[#This Row],[Nº de artículo]],AUXILIAR!A4437:A9384,AUXILIAR!D4437:D9384,"Error",0)</f>
        <v>Enviado a tiempo</v>
      </c>
      <c r="AD4439" s="22" t="str">
        <f>+IF(AND(Ventas_Oficina[[#This Row],[Total]]&gt;75000,Ventas_Oficina[[#This Row],[Envio a tiempo]]="Enviado a tiempo"),"Buena Venta","Venta Mala")</f>
        <v>Venta Mala</v>
      </c>
    </row>
    <row r="4440" spans="1:30" x14ac:dyDescent="0.25">
      <c r="A4440" s="26">
        <v>1652725</v>
      </c>
      <c r="B4440" s="10">
        <v>42166</v>
      </c>
      <c r="C4440" s="11" t="s">
        <v>429</v>
      </c>
      <c r="D4440" s="11" t="s">
        <v>38</v>
      </c>
      <c r="E4440" s="11" t="s">
        <v>4</v>
      </c>
      <c r="F4440" s="11" t="s">
        <v>5</v>
      </c>
      <c r="G4440" s="11" t="s">
        <v>1009</v>
      </c>
      <c r="H4440" s="11" t="s">
        <v>39</v>
      </c>
      <c r="I4440" s="11" t="s">
        <v>1016</v>
      </c>
      <c r="J4440" s="11" t="s">
        <v>1255</v>
      </c>
      <c r="K4440" s="11" t="s">
        <v>1261</v>
      </c>
      <c r="L4440" s="11" t="s">
        <v>1267</v>
      </c>
      <c r="M4440" s="11" t="s">
        <v>1272</v>
      </c>
      <c r="N4440" s="10">
        <v>42166</v>
      </c>
      <c r="O4440" s="12">
        <v>713</v>
      </c>
      <c r="P4440" s="12">
        <v>2098</v>
      </c>
      <c r="Q4440" s="12">
        <v>1385</v>
      </c>
      <c r="R4440" s="11">
        <v>33</v>
      </c>
      <c r="S4440" s="12">
        <v>69234</v>
      </c>
      <c r="T4440" s="13">
        <v>0.06</v>
      </c>
      <c r="U4440" s="12">
        <v>4154.04</v>
      </c>
      <c r="V4440" s="12">
        <v>65079.96</v>
      </c>
      <c r="W4440" s="12">
        <v>542</v>
      </c>
      <c r="X4440" s="12">
        <v>2662</v>
      </c>
      <c r="Y4440" s="14">
        <f>+DAY('TABLA PRINCIPAL'!$B4440)</f>
        <v>11</v>
      </c>
      <c r="Z4440" s="14">
        <f>+MONTH('TABLA PRINCIPAL'!$B4440)</f>
        <v>6</v>
      </c>
      <c r="AA4440" s="14">
        <f>+YEAR('TABLA PRINCIPAL'!$B4440)</f>
        <v>2015</v>
      </c>
      <c r="AB4440" s="22" t="str">
        <f>+IF(Ventas_Oficina[[#This Row],[Total del pedido]]&gt;=100000,"SI","NO")</f>
        <v>NO</v>
      </c>
      <c r="AC4440" s="22" t="str">
        <f>+_xlfn.XLOOKUP(Ventas_Oficina[[#This Row],[Nº de artículo]],AUXILIAR!A4438:A9385,AUXILIAR!D4438:D9385,"Error",0)</f>
        <v>No enviado a tiempo</v>
      </c>
      <c r="AD4440" s="22" t="str">
        <f>+IF(AND(Ventas_Oficina[[#This Row],[Total]]&gt;75000,Ventas_Oficina[[#This Row],[Envio a tiempo]]="Enviado a tiempo"),"Buena Venta","Venta Mala")</f>
        <v>Venta Mala</v>
      </c>
    </row>
    <row r="4441" spans="1:30" x14ac:dyDescent="0.25">
      <c r="A4441" s="25">
        <v>1652725</v>
      </c>
      <c r="B4441" s="5">
        <v>42483</v>
      </c>
      <c r="C4441" s="6" t="s">
        <v>171</v>
      </c>
      <c r="D4441" s="6" t="s">
        <v>156</v>
      </c>
      <c r="E4441" s="6" t="s">
        <v>12</v>
      </c>
      <c r="F4441" s="6" t="s">
        <v>13</v>
      </c>
      <c r="G4441" s="6" t="s">
        <v>1009</v>
      </c>
      <c r="H4441" s="6" t="s">
        <v>42</v>
      </c>
      <c r="I4441" s="6" t="s">
        <v>1013</v>
      </c>
      <c r="J4441" s="6" t="s">
        <v>1150</v>
      </c>
      <c r="K4441" s="6" t="s">
        <v>1261</v>
      </c>
      <c r="L4441" s="6" t="s">
        <v>1265</v>
      </c>
      <c r="M4441" s="6" t="s">
        <v>1272</v>
      </c>
      <c r="N4441" s="5">
        <v>42485</v>
      </c>
      <c r="O4441" s="7">
        <v>109</v>
      </c>
      <c r="P4441" s="7">
        <v>260</v>
      </c>
      <c r="Q4441" s="7">
        <v>151</v>
      </c>
      <c r="R4441" s="6">
        <v>5</v>
      </c>
      <c r="S4441" s="7">
        <v>1300</v>
      </c>
      <c r="T4441" s="8">
        <v>0.05</v>
      </c>
      <c r="U4441" s="7">
        <v>65</v>
      </c>
      <c r="V4441" s="7">
        <v>1235</v>
      </c>
      <c r="W4441" s="7">
        <v>240</v>
      </c>
      <c r="X4441" s="7">
        <v>3624</v>
      </c>
      <c r="Y4441" s="9">
        <f>+DAY('TABLA PRINCIPAL'!$B4441)</f>
        <v>23</v>
      </c>
      <c r="Z4441" s="9">
        <f>+MONTH('TABLA PRINCIPAL'!$B4441)</f>
        <v>4</v>
      </c>
      <c r="AA4441" s="9">
        <f>+YEAR('TABLA PRINCIPAL'!$B4441)</f>
        <v>2016</v>
      </c>
      <c r="AB4441" s="22" t="str">
        <f>+IF(Ventas_Oficina[[#This Row],[Total del pedido]]&gt;=100000,"SI","NO")</f>
        <v>NO</v>
      </c>
      <c r="AC4441" s="22" t="str">
        <f>+_xlfn.XLOOKUP(Ventas_Oficina[[#This Row],[Nº de artículo]],AUXILIAR!A4439:A9386,AUXILIAR!D4439:D9386,"Error",0)</f>
        <v>No enviado a tiempo</v>
      </c>
      <c r="AD4441" s="22" t="str">
        <f>+IF(AND(Ventas_Oficina[[#This Row],[Total]]&gt;75000,Ventas_Oficina[[#This Row],[Envio a tiempo]]="Enviado a tiempo"),"Buena Venta","Venta Mala")</f>
        <v>Venta Mala</v>
      </c>
    </row>
    <row r="4442" spans="1:30" x14ac:dyDescent="0.25">
      <c r="A4442" s="26">
        <v>1652725</v>
      </c>
      <c r="B4442" s="10">
        <v>42246</v>
      </c>
      <c r="C4442" s="11" t="s">
        <v>574</v>
      </c>
      <c r="D4442" s="11" t="s">
        <v>607</v>
      </c>
      <c r="E4442" s="11" t="s">
        <v>4</v>
      </c>
      <c r="F4442" s="11" t="s">
        <v>5</v>
      </c>
      <c r="G4442" s="11" t="s">
        <v>1010</v>
      </c>
      <c r="H4442" s="11" t="s">
        <v>53</v>
      </c>
      <c r="I4442" s="11" t="s">
        <v>1016</v>
      </c>
      <c r="J4442" s="11" t="s">
        <v>1089</v>
      </c>
      <c r="K4442" s="11" t="s">
        <v>1261</v>
      </c>
      <c r="L4442" s="11" t="s">
        <v>1265</v>
      </c>
      <c r="M4442" s="11" t="s">
        <v>1272</v>
      </c>
      <c r="N4442" s="10">
        <v>42248</v>
      </c>
      <c r="O4442" s="12">
        <v>176</v>
      </c>
      <c r="P4442" s="12">
        <v>338</v>
      </c>
      <c r="Q4442" s="12">
        <v>162</v>
      </c>
      <c r="R4442" s="11">
        <v>10</v>
      </c>
      <c r="S4442" s="12">
        <v>3380</v>
      </c>
      <c r="T4442" s="13">
        <v>0.01</v>
      </c>
      <c r="U4442" s="12">
        <v>33.799999999999997</v>
      </c>
      <c r="V4442" s="12">
        <v>3346.2</v>
      </c>
      <c r="W4442" s="12">
        <v>85</v>
      </c>
      <c r="X4442" s="12">
        <v>12872</v>
      </c>
      <c r="Y4442" s="14">
        <f>+DAY('TABLA PRINCIPAL'!$B4442)</f>
        <v>30</v>
      </c>
      <c r="Z4442" s="14">
        <f>+MONTH('TABLA PRINCIPAL'!$B4442)</f>
        <v>8</v>
      </c>
      <c r="AA4442" s="14">
        <f>+YEAR('TABLA PRINCIPAL'!$B4442)</f>
        <v>2015</v>
      </c>
      <c r="AB4442" s="22" t="str">
        <f>+IF(Ventas_Oficina[[#This Row],[Total del pedido]]&gt;=100000,"SI","NO")</f>
        <v>NO</v>
      </c>
      <c r="AC4442" s="22" t="str">
        <f>+_xlfn.XLOOKUP(Ventas_Oficina[[#This Row],[Nº de artículo]],AUXILIAR!A4440:A9387,AUXILIAR!D4440:D9387,"Error",0)</f>
        <v>Enviado a tiempo</v>
      </c>
      <c r="AD4442" s="22" t="str">
        <f>+IF(AND(Ventas_Oficina[[#This Row],[Total]]&gt;75000,Ventas_Oficina[[#This Row],[Envio a tiempo]]="Enviado a tiempo"),"Buena Venta","Venta Mala")</f>
        <v>Venta Mala</v>
      </c>
    </row>
    <row r="4443" spans="1:30" x14ac:dyDescent="0.25">
      <c r="A4443" s="25">
        <v>1652725</v>
      </c>
      <c r="B4443" s="5">
        <v>42643</v>
      </c>
      <c r="C4443" s="6" t="s">
        <v>168</v>
      </c>
      <c r="D4443" s="6" t="s">
        <v>110</v>
      </c>
      <c r="E4443" s="6" t="s">
        <v>12</v>
      </c>
      <c r="F4443" s="6" t="s">
        <v>13</v>
      </c>
      <c r="G4443" s="6" t="s">
        <v>1008</v>
      </c>
      <c r="H4443" s="6" t="s">
        <v>14</v>
      </c>
      <c r="I4443" s="6" t="s">
        <v>1015</v>
      </c>
      <c r="J4443" s="6" t="s">
        <v>1046</v>
      </c>
      <c r="K4443" s="6" t="s">
        <v>1261</v>
      </c>
      <c r="L4443" s="6" t="s">
        <v>1265</v>
      </c>
      <c r="M4443" s="6" t="s">
        <v>1272</v>
      </c>
      <c r="N4443" s="5">
        <v>42645</v>
      </c>
      <c r="O4443" s="7">
        <v>519</v>
      </c>
      <c r="P4443" s="7">
        <v>1298</v>
      </c>
      <c r="Q4443" s="7">
        <v>779</v>
      </c>
      <c r="R4443" s="6">
        <v>42</v>
      </c>
      <c r="S4443" s="7">
        <v>54516</v>
      </c>
      <c r="T4443" s="8">
        <v>0.01</v>
      </c>
      <c r="U4443" s="7">
        <v>545.16</v>
      </c>
      <c r="V4443" s="7">
        <v>53970.84</v>
      </c>
      <c r="W4443" s="7">
        <v>314</v>
      </c>
      <c r="X4443" s="7">
        <v>37153</v>
      </c>
      <c r="Y4443" s="9">
        <f>+DAY('TABLA PRINCIPAL'!$B4443)</f>
        <v>30</v>
      </c>
      <c r="Z4443" s="9">
        <f>+MONTH('TABLA PRINCIPAL'!$B4443)</f>
        <v>9</v>
      </c>
      <c r="AA4443" s="9">
        <f>+YEAR('TABLA PRINCIPAL'!$B4443)</f>
        <v>2016</v>
      </c>
      <c r="AB4443" s="22" t="str">
        <f>+IF(Ventas_Oficina[[#This Row],[Total del pedido]]&gt;=100000,"SI","NO")</f>
        <v>NO</v>
      </c>
      <c r="AC4443" s="22" t="str">
        <f>+_xlfn.XLOOKUP(Ventas_Oficina[[#This Row],[Nº de artículo]],AUXILIAR!A4441:A9388,AUXILIAR!D4441:D9388,"Error",0)</f>
        <v>Enviado a tiempo</v>
      </c>
      <c r="AD4443" s="22" t="str">
        <f>+IF(AND(Ventas_Oficina[[#This Row],[Total]]&gt;75000,Ventas_Oficina[[#This Row],[Envio a tiempo]]="Enviado a tiempo"),"Buena Venta","Venta Mala")</f>
        <v>Venta Mala</v>
      </c>
    </row>
    <row r="4444" spans="1:30" x14ac:dyDescent="0.25">
      <c r="A4444" s="26">
        <v>1652725</v>
      </c>
      <c r="B4444" s="10">
        <v>42636</v>
      </c>
      <c r="C4444" s="11" t="s">
        <v>236</v>
      </c>
      <c r="D4444" s="11" t="s">
        <v>959</v>
      </c>
      <c r="E4444" s="11" t="s">
        <v>4</v>
      </c>
      <c r="F4444" s="11" t="s">
        <v>5</v>
      </c>
      <c r="G4444" s="11" t="s">
        <v>1007</v>
      </c>
      <c r="H4444" s="11" t="s">
        <v>6</v>
      </c>
      <c r="I4444" s="11" t="s">
        <v>1012</v>
      </c>
      <c r="J4444" s="11" t="s">
        <v>1121</v>
      </c>
      <c r="K4444" s="11" t="s">
        <v>1261</v>
      </c>
      <c r="L4444" s="11" t="s">
        <v>1267</v>
      </c>
      <c r="M4444" s="11" t="s">
        <v>1272</v>
      </c>
      <c r="N4444" s="10">
        <v>42638</v>
      </c>
      <c r="O4444" s="12">
        <v>892</v>
      </c>
      <c r="P4444" s="12">
        <v>2974</v>
      </c>
      <c r="Q4444" s="12">
        <v>2082</v>
      </c>
      <c r="R4444" s="11">
        <v>8</v>
      </c>
      <c r="S4444" s="12">
        <v>23792</v>
      </c>
      <c r="T4444" s="13">
        <v>0.01</v>
      </c>
      <c r="U4444" s="12">
        <v>237.92000000000002</v>
      </c>
      <c r="V4444" s="12">
        <v>23554.080000000002</v>
      </c>
      <c r="W4444" s="12">
        <v>664</v>
      </c>
      <c r="X4444" s="12">
        <v>75672</v>
      </c>
      <c r="Y4444" s="14">
        <f>+DAY('TABLA PRINCIPAL'!$B4444)</f>
        <v>23</v>
      </c>
      <c r="Z4444" s="14">
        <f>+MONTH('TABLA PRINCIPAL'!$B4444)</f>
        <v>9</v>
      </c>
      <c r="AA4444" s="14">
        <f>+YEAR('TABLA PRINCIPAL'!$B4444)</f>
        <v>2016</v>
      </c>
      <c r="AB4444" s="22" t="str">
        <f>+IF(Ventas_Oficina[[#This Row],[Total del pedido]]&gt;=100000,"SI","NO")</f>
        <v>NO</v>
      </c>
      <c r="AC4444" s="22" t="str">
        <f>+_xlfn.XLOOKUP(Ventas_Oficina[[#This Row],[Nº de artículo]],AUXILIAR!A4442:A9389,AUXILIAR!D4442:D9389,"Error",0)</f>
        <v>Enviado a tiempo</v>
      </c>
      <c r="AD4444" s="22" t="str">
        <f>+IF(AND(Ventas_Oficina[[#This Row],[Total]]&gt;75000,Ventas_Oficina[[#This Row],[Envio a tiempo]]="Enviado a tiempo"),"Buena Venta","Venta Mala")</f>
        <v>Buena Venta</v>
      </c>
    </row>
    <row r="4445" spans="1:30" x14ac:dyDescent="0.25">
      <c r="A4445" s="25">
        <v>1652725</v>
      </c>
      <c r="B4445" s="5">
        <v>41503</v>
      </c>
      <c r="C4445" s="6" t="s">
        <v>74</v>
      </c>
      <c r="D4445" s="6" t="s">
        <v>3</v>
      </c>
      <c r="E4445" s="6" t="s">
        <v>4</v>
      </c>
      <c r="F4445" s="6" t="s">
        <v>5</v>
      </c>
      <c r="G4445" s="6" t="s">
        <v>1007</v>
      </c>
      <c r="H4445" s="6" t="s">
        <v>6</v>
      </c>
      <c r="I4445" s="6" t="s">
        <v>1015</v>
      </c>
      <c r="J4445" s="6" t="s">
        <v>1098</v>
      </c>
      <c r="K4445" s="6" t="s">
        <v>1262</v>
      </c>
      <c r="L4445" s="6" t="s">
        <v>1269</v>
      </c>
      <c r="M4445" s="6" t="s">
        <v>1272</v>
      </c>
      <c r="N4445" s="5">
        <v>41503</v>
      </c>
      <c r="O4445" s="7">
        <v>1983</v>
      </c>
      <c r="P4445" s="7">
        <v>3098</v>
      </c>
      <c r="Q4445" s="7">
        <v>1115</v>
      </c>
      <c r="R4445" s="6">
        <v>40</v>
      </c>
      <c r="S4445" s="7">
        <v>123920</v>
      </c>
      <c r="T4445" s="8">
        <v>0.04</v>
      </c>
      <c r="U4445" s="7">
        <v>4956.8</v>
      </c>
      <c r="V4445" s="7">
        <v>118963.2</v>
      </c>
      <c r="W4445" s="7">
        <v>1951</v>
      </c>
      <c r="X4445" s="7">
        <v>115431</v>
      </c>
      <c r="Y4445" s="9">
        <f>+DAY('TABLA PRINCIPAL'!$B4445)</f>
        <v>17</v>
      </c>
      <c r="Z4445" s="9">
        <f>+MONTH('TABLA PRINCIPAL'!$B4445)</f>
        <v>8</v>
      </c>
      <c r="AA4445" s="9">
        <f>+YEAR('TABLA PRINCIPAL'!$B4445)</f>
        <v>2013</v>
      </c>
      <c r="AB4445" s="22" t="str">
        <f>+IF(Ventas_Oficina[[#This Row],[Total del pedido]]&gt;=100000,"SI","NO")</f>
        <v>SI</v>
      </c>
      <c r="AC4445" s="22" t="str">
        <f>+_xlfn.XLOOKUP(Ventas_Oficina[[#This Row],[Nº de artículo]],AUXILIAR!A4443:A9390,AUXILIAR!D4443:D9390,"Error",0)</f>
        <v>Enviado a tiempo</v>
      </c>
      <c r="AD4445" s="22" t="str">
        <f>+IF(AND(Ventas_Oficina[[#This Row],[Total]]&gt;75000,Ventas_Oficina[[#This Row],[Envio a tiempo]]="Enviado a tiempo"),"Buena Venta","Venta Mala")</f>
        <v>Buena Venta</v>
      </c>
    </row>
    <row r="4446" spans="1:30" x14ac:dyDescent="0.25">
      <c r="A4446" s="26">
        <v>1652725</v>
      </c>
      <c r="B4446" s="10">
        <v>42683</v>
      </c>
      <c r="C4446" s="11" t="s">
        <v>847</v>
      </c>
      <c r="D4446" s="11" t="s">
        <v>569</v>
      </c>
      <c r="E4446" s="11" t="s">
        <v>4</v>
      </c>
      <c r="F4446" s="11" t="s">
        <v>5</v>
      </c>
      <c r="G4446" s="11" t="s">
        <v>1008</v>
      </c>
      <c r="H4446" s="11" t="s">
        <v>27</v>
      </c>
      <c r="I4446" s="11" t="s">
        <v>1012</v>
      </c>
      <c r="J4446" s="11" t="s">
        <v>1061</v>
      </c>
      <c r="K4446" s="11" t="s">
        <v>1262</v>
      </c>
      <c r="L4446" s="11" t="s">
        <v>1265</v>
      </c>
      <c r="M4446" s="11" t="s">
        <v>1272</v>
      </c>
      <c r="N4446" s="10">
        <v>42685</v>
      </c>
      <c r="O4446" s="12">
        <v>94</v>
      </c>
      <c r="P4446" s="12">
        <v>208</v>
      </c>
      <c r="Q4446" s="12">
        <v>114</v>
      </c>
      <c r="R4446" s="11">
        <v>48</v>
      </c>
      <c r="S4446" s="12">
        <v>9984</v>
      </c>
      <c r="T4446" s="13">
        <v>0.04</v>
      </c>
      <c r="U4446" s="12">
        <v>399.36</v>
      </c>
      <c r="V4446" s="12">
        <v>9584.64</v>
      </c>
      <c r="W4446" s="12">
        <v>256</v>
      </c>
      <c r="X4446" s="12">
        <v>8278</v>
      </c>
      <c r="Y4446" s="14">
        <f>+DAY('TABLA PRINCIPAL'!$B4446)</f>
        <v>9</v>
      </c>
      <c r="Z4446" s="14">
        <f>+MONTH('TABLA PRINCIPAL'!$B4446)</f>
        <v>11</v>
      </c>
      <c r="AA4446" s="14">
        <f>+YEAR('TABLA PRINCIPAL'!$B4446)</f>
        <v>2016</v>
      </c>
      <c r="AB4446" s="22" t="str">
        <f>+IF(Ventas_Oficina[[#This Row],[Total del pedido]]&gt;=100000,"SI","NO")</f>
        <v>NO</v>
      </c>
      <c r="AC4446" s="22" t="str">
        <f>+_xlfn.XLOOKUP(Ventas_Oficina[[#This Row],[Nº de artículo]],AUXILIAR!A4444:A9391,AUXILIAR!D4444:D9391,"Error",0)</f>
        <v>No enviado a tiempo</v>
      </c>
      <c r="AD4446" s="22" t="str">
        <f>+IF(AND(Ventas_Oficina[[#This Row],[Total]]&gt;75000,Ventas_Oficina[[#This Row],[Envio a tiempo]]="Enviado a tiempo"),"Buena Venta","Venta Mala")</f>
        <v>Venta Mala</v>
      </c>
    </row>
    <row r="4447" spans="1:30" x14ac:dyDescent="0.25">
      <c r="A4447" s="25">
        <v>1652725</v>
      </c>
      <c r="B4447" s="5">
        <v>42651</v>
      </c>
      <c r="C4447" s="6" t="s">
        <v>85</v>
      </c>
      <c r="D4447" s="6" t="s">
        <v>3</v>
      </c>
      <c r="E4447" s="6" t="s">
        <v>4</v>
      </c>
      <c r="F4447" s="6" t="s">
        <v>5</v>
      </c>
      <c r="G4447" s="6" t="s">
        <v>1009</v>
      </c>
      <c r="H4447" s="6" t="s">
        <v>6</v>
      </c>
      <c r="I4447" s="6" t="s">
        <v>1012</v>
      </c>
      <c r="J4447" s="6" t="s">
        <v>1035</v>
      </c>
      <c r="K4447" s="6" t="s">
        <v>1262</v>
      </c>
      <c r="L4447" s="6" t="s">
        <v>1266</v>
      </c>
      <c r="M4447" s="6" t="s">
        <v>1272</v>
      </c>
      <c r="N4447" s="5">
        <v>42651</v>
      </c>
      <c r="O4447" s="7">
        <v>882</v>
      </c>
      <c r="P4447" s="7">
        <v>2099</v>
      </c>
      <c r="Q4447" s="7">
        <v>1217</v>
      </c>
      <c r="R4447" s="6">
        <v>16</v>
      </c>
      <c r="S4447" s="7">
        <v>33584</v>
      </c>
      <c r="T4447" s="8">
        <v>0.03</v>
      </c>
      <c r="U4447" s="7">
        <v>1007.52</v>
      </c>
      <c r="V4447" s="7">
        <v>32576.48</v>
      </c>
      <c r="W4447" s="7">
        <v>481</v>
      </c>
      <c r="X4447" s="7">
        <v>67682</v>
      </c>
      <c r="Y4447" s="9">
        <f>+DAY('TABLA PRINCIPAL'!$B4447)</f>
        <v>8</v>
      </c>
      <c r="Z4447" s="9">
        <f>+MONTH('TABLA PRINCIPAL'!$B4447)</f>
        <v>10</v>
      </c>
      <c r="AA4447" s="9">
        <f>+YEAR('TABLA PRINCIPAL'!$B4447)</f>
        <v>2016</v>
      </c>
      <c r="AB4447" s="22" t="str">
        <f>+IF(Ventas_Oficina[[#This Row],[Total del pedido]]&gt;=100000,"SI","NO")</f>
        <v>NO</v>
      </c>
      <c r="AC4447" s="22" t="str">
        <f>+_xlfn.XLOOKUP(Ventas_Oficina[[#This Row],[Nº de artículo]],AUXILIAR!A4445:A9392,AUXILIAR!D4445:D9392,"Error",0)</f>
        <v>Enviado a tiempo</v>
      </c>
      <c r="AD4447" s="22" t="str">
        <f>+IF(AND(Ventas_Oficina[[#This Row],[Total]]&gt;75000,Ventas_Oficina[[#This Row],[Envio a tiempo]]="Enviado a tiempo"),"Buena Venta","Venta Mala")</f>
        <v>Venta Mala</v>
      </c>
    </row>
    <row r="4448" spans="1:30" x14ac:dyDescent="0.25">
      <c r="A4448" s="26">
        <v>1652725</v>
      </c>
      <c r="B4448" s="10">
        <v>41761</v>
      </c>
      <c r="C4448" s="11" t="s">
        <v>201</v>
      </c>
      <c r="D4448" s="11" t="s">
        <v>29</v>
      </c>
      <c r="E4448" s="11" t="s">
        <v>12</v>
      </c>
      <c r="F4448" s="11" t="s">
        <v>13</v>
      </c>
      <c r="G4448" s="11" t="s">
        <v>1010</v>
      </c>
      <c r="H4448" s="11" t="s">
        <v>14</v>
      </c>
      <c r="I4448" s="11" t="s">
        <v>1015</v>
      </c>
      <c r="J4448" s="11" t="s">
        <v>1256</v>
      </c>
      <c r="K4448" s="11" t="s">
        <v>1262</v>
      </c>
      <c r="L4448" s="11" t="s">
        <v>1265</v>
      </c>
      <c r="M4448" s="11" t="s">
        <v>1273</v>
      </c>
      <c r="N4448" s="10">
        <v>41762</v>
      </c>
      <c r="O4448" s="12">
        <v>337</v>
      </c>
      <c r="P4448" s="12">
        <v>553</v>
      </c>
      <c r="Q4448" s="12">
        <v>216</v>
      </c>
      <c r="R4448" s="11">
        <v>31</v>
      </c>
      <c r="S4448" s="12">
        <v>17143</v>
      </c>
      <c r="T4448" s="13">
        <v>0.01</v>
      </c>
      <c r="U4448" s="12">
        <v>171.43</v>
      </c>
      <c r="V4448" s="12">
        <v>16971.57</v>
      </c>
      <c r="W4448" s="12">
        <v>698</v>
      </c>
      <c r="X4448" s="12">
        <v>12855</v>
      </c>
      <c r="Y4448" s="14">
        <f>+DAY('TABLA PRINCIPAL'!$B4448)</f>
        <v>2</v>
      </c>
      <c r="Z4448" s="14">
        <f>+MONTH('TABLA PRINCIPAL'!$B4448)</f>
        <v>5</v>
      </c>
      <c r="AA4448" s="14">
        <f>+YEAR('TABLA PRINCIPAL'!$B4448)</f>
        <v>2014</v>
      </c>
      <c r="AB4448" s="22" t="str">
        <f>+IF(Ventas_Oficina[[#This Row],[Total del pedido]]&gt;=100000,"SI","NO")</f>
        <v>NO</v>
      </c>
      <c r="AC4448" s="22" t="str">
        <f>+_xlfn.XLOOKUP(Ventas_Oficina[[#This Row],[Nº de artículo]],AUXILIAR!A4446:A9393,AUXILIAR!D4446:D9393,"Error",0)</f>
        <v>No enviado a tiempo</v>
      </c>
      <c r="AD4448" s="22" t="str">
        <f>+IF(AND(Ventas_Oficina[[#This Row],[Total]]&gt;75000,Ventas_Oficina[[#This Row],[Envio a tiempo]]="Enviado a tiempo"),"Buena Venta","Venta Mala")</f>
        <v>Venta Mala</v>
      </c>
    </row>
    <row r="4449" spans="1:30" x14ac:dyDescent="0.25">
      <c r="A4449" s="25">
        <v>1653090</v>
      </c>
      <c r="B4449" s="5">
        <v>42651</v>
      </c>
      <c r="C4449" s="6" t="s">
        <v>85</v>
      </c>
      <c r="D4449" s="6" t="s">
        <v>3</v>
      </c>
      <c r="E4449" s="6" t="s">
        <v>4</v>
      </c>
      <c r="F4449" s="6" t="s">
        <v>5</v>
      </c>
      <c r="G4449" s="6" t="s">
        <v>1008</v>
      </c>
      <c r="H4449" s="6" t="s">
        <v>6</v>
      </c>
      <c r="I4449" s="6" t="s">
        <v>1014</v>
      </c>
      <c r="J4449" s="6" t="s">
        <v>1094</v>
      </c>
      <c r="K4449" s="6" t="s">
        <v>1261</v>
      </c>
      <c r="L4449" s="6" t="s">
        <v>1267</v>
      </c>
      <c r="M4449" s="6" t="s">
        <v>1272</v>
      </c>
      <c r="N4449" s="5">
        <v>42651</v>
      </c>
      <c r="O4449" s="7">
        <v>139</v>
      </c>
      <c r="P4449" s="7">
        <v>198</v>
      </c>
      <c r="Q4449" s="7">
        <v>79</v>
      </c>
      <c r="R4449" s="6">
        <v>41</v>
      </c>
      <c r="S4449" s="7">
        <v>8118</v>
      </c>
      <c r="T4449" s="8">
        <v>0.02</v>
      </c>
      <c r="U4449" s="7">
        <v>162.36000000000001</v>
      </c>
      <c r="V4449" s="7">
        <v>7955.64</v>
      </c>
      <c r="W4449" s="7">
        <v>477</v>
      </c>
      <c r="X4449" s="7">
        <v>67682</v>
      </c>
      <c r="Y4449" s="9">
        <f>+DAY('TABLA PRINCIPAL'!$B4449)</f>
        <v>8</v>
      </c>
      <c r="Z4449" s="9">
        <f>+MONTH('TABLA PRINCIPAL'!$B4449)</f>
        <v>10</v>
      </c>
      <c r="AA4449" s="9">
        <f>+YEAR('TABLA PRINCIPAL'!$B4449)</f>
        <v>2016</v>
      </c>
      <c r="AB4449" s="22" t="str">
        <f>+IF(Ventas_Oficina[[#This Row],[Total del pedido]]&gt;=100000,"SI","NO")</f>
        <v>NO</v>
      </c>
      <c r="AC4449" s="22" t="str">
        <f>+_xlfn.XLOOKUP(Ventas_Oficina[[#This Row],[Nº de artículo]],AUXILIAR!A4447:A9394,AUXILIAR!D4447:D9394,"Error",0)</f>
        <v>No enviado a tiempo</v>
      </c>
      <c r="AD4449" s="22" t="str">
        <f>+IF(AND(Ventas_Oficina[[#This Row],[Total]]&gt;75000,Ventas_Oficina[[#This Row],[Envio a tiempo]]="Enviado a tiempo"),"Buena Venta","Venta Mala")</f>
        <v>Venta Mala</v>
      </c>
    </row>
    <row r="4450" spans="1:30" x14ac:dyDescent="0.25">
      <c r="A4450" s="26">
        <v>1653090</v>
      </c>
      <c r="B4450" s="10">
        <v>42644</v>
      </c>
      <c r="C4450" s="11" t="s">
        <v>960</v>
      </c>
      <c r="D4450" s="11" t="s">
        <v>62</v>
      </c>
      <c r="E4450" s="11" t="s">
        <v>4</v>
      </c>
      <c r="F4450" s="11" t="s">
        <v>5</v>
      </c>
      <c r="G4450" s="11" t="s">
        <v>1007</v>
      </c>
      <c r="H4450" s="11" t="s">
        <v>27</v>
      </c>
      <c r="I4450" s="11" t="s">
        <v>1014</v>
      </c>
      <c r="J4450" s="11" t="s">
        <v>1257</v>
      </c>
      <c r="K4450" s="11" t="s">
        <v>1261</v>
      </c>
      <c r="L4450" s="11" t="s">
        <v>1267</v>
      </c>
      <c r="M4450" s="11" t="s">
        <v>1272</v>
      </c>
      <c r="N4450" s="10">
        <v>42645</v>
      </c>
      <c r="O4450" s="12">
        <v>365</v>
      </c>
      <c r="P4450" s="12">
        <v>598</v>
      </c>
      <c r="Q4450" s="12">
        <v>233</v>
      </c>
      <c r="R4450" s="11">
        <v>15</v>
      </c>
      <c r="S4450" s="12">
        <v>8970</v>
      </c>
      <c r="T4450" s="13">
        <v>0</v>
      </c>
      <c r="U4450" s="12">
        <v>0</v>
      </c>
      <c r="V4450" s="12">
        <v>8970</v>
      </c>
      <c r="W4450" s="12">
        <v>149</v>
      </c>
      <c r="X4450" s="12">
        <v>12687</v>
      </c>
      <c r="Y4450" s="14">
        <f>+DAY('TABLA PRINCIPAL'!$B4450)</f>
        <v>1</v>
      </c>
      <c r="Z4450" s="14">
        <f>+MONTH('TABLA PRINCIPAL'!$B4450)</f>
        <v>10</v>
      </c>
      <c r="AA4450" s="14">
        <f>+YEAR('TABLA PRINCIPAL'!$B4450)</f>
        <v>2016</v>
      </c>
      <c r="AB4450" s="22" t="str">
        <f>+IF(Ventas_Oficina[[#This Row],[Total del pedido]]&gt;=100000,"SI","NO")</f>
        <v>NO</v>
      </c>
      <c r="AC4450" s="22" t="str">
        <f>+_xlfn.XLOOKUP(Ventas_Oficina[[#This Row],[Nº de artículo]],AUXILIAR!A4448:A9395,AUXILIAR!D4448:D9395,"Error",0)</f>
        <v>No enviado a tiempo</v>
      </c>
      <c r="AD4450" s="22" t="str">
        <f>+IF(AND(Ventas_Oficina[[#This Row],[Total]]&gt;75000,Ventas_Oficina[[#This Row],[Envio a tiempo]]="Enviado a tiempo"),"Buena Venta","Venta Mala")</f>
        <v>Venta Mala</v>
      </c>
    </row>
    <row r="4451" spans="1:30" x14ac:dyDescent="0.25">
      <c r="A4451" s="25">
        <v>1653455</v>
      </c>
      <c r="B4451" s="5">
        <v>42471</v>
      </c>
      <c r="C4451" s="6" t="s">
        <v>895</v>
      </c>
      <c r="D4451" s="6" t="s">
        <v>62</v>
      </c>
      <c r="E4451" s="6" t="s">
        <v>4</v>
      </c>
      <c r="F4451" s="6" t="s">
        <v>5</v>
      </c>
      <c r="G4451" s="6" t="s">
        <v>1007</v>
      </c>
      <c r="H4451" s="6" t="s">
        <v>27</v>
      </c>
      <c r="I4451" s="6" t="s">
        <v>1015</v>
      </c>
      <c r="J4451" s="6" t="s">
        <v>1080</v>
      </c>
      <c r="K4451" s="6" t="s">
        <v>1261</v>
      </c>
      <c r="L4451" s="6" t="s">
        <v>1265</v>
      </c>
      <c r="M4451" s="6" t="s">
        <v>1272</v>
      </c>
      <c r="N4451" s="5">
        <v>42472</v>
      </c>
      <c r="O4451" s="7">
        <v>350</v>
      </c>
      <c r="P4451" s="7">
        <v>574</v>
      </c>
      <c r="Q4451" s="7">
        <v>224</v>
      </c>
      <c r="R4451" s="6">
        <v>40</v>
      </c>
      <c r="S4451" s="7">
        <v>22960</v>
      </c>
      <c r="T4451" s="8">
        <v>0.05</v>
      </c>
      <c r="U4451" s="7">
        <v>1148</v>
      </c>
      <c r="V4451" s="7">
        <v>21812</v>
      </c>
      <c r="W4451" s="7">
        <v>501</v>
      </c>
      <c r="X4451" s="7">
        <v>14539</v>
      </c>
      <c r="Y4451" s="9">
        <f>+DAY('TABLA PRINCIPAL'!$B4451)</f>
        <v>11</v>
      </c>
      <c r="Z4451" s="9">
        <f>+MONTH('TABLA PRINCIPAL'!$B4451)</f>
        <v>4</v>
      </c>
      <c r="AA4451" s="9">
        <f>+YEAR('TABLA PRINCIPAL'!$B4451)</f>
        <v>2016</v>
      </c>
      <c r="AB4451" s="22" t="str">
        <f>+IF(Ventas_Oficina[[#This Row],[Total del pedido]]&gt;=100000,"SI","NO")</f>
        <v>NO</v>
      </c>
      <c r="AC4451" s="22" t="str">
        <f>+_xlfn.XLOOKUP(Ventas_Oficina[[#This Row],[Nº de artículo]],AUXILIAR!A4449:A9396,AUXILIAR!D4449:D9396,"Error",0)</f>
        <v>No enviado a tiempo</v>
      </c>
      <c r="AD4451" s="22" t="str">
        <f>+IF(AND(Ventas_Oficina[[#This Row],[Total]]&gt;75000,Ventas_Oficina[[#This Row],[Envio a tiempo]]="Enviado a tiempo"),"Buena Venta","Venta Mala")</f>
        <v>Venta Mala</v>
      </c>
    </row>
    <row r="4452" spans="1:30" x14ac:dyDescent="0.25">
      <c r="A4452" s="26">
        <v>1653455</v>
      </c>
      <c r="B4452" s="10">
        <v>42651</v>
      </c>
      <c r="C4452" s="11" t="s">
        <v>85</v>
      </c>
      <c r="D4452" s="11" t="s">
        <v>3</v>
      </c>
      <c r="E4452" s="11" t="s">
        <v>4</v>
      </c>
      <c r="F4452" s="11" t="s">
        <v>5</v>
      </c>
      <c r="G4452" s="11" t="s">
        <v>1008</v>
      </c>
      <c r="H4452" s="11" t="s">
        <v>6</v>
      </c>
      <c r="I4452" s="11" t="s">
        <v>1014</v>
      </c>
      <c r="J4452" s="11" t="s">
        <v>1129</v>
      </c>
      <c r="K4452" s="11" t="s">
        <v>1263</v>
      </c>
      <c r="L4452" s="11" t="s">
        <v>1269</v>
      </c>
      <c r="M4452" s="11" t="s">
        <v>1272</v>
      </c>
      <c r="N4452" s="10">
        <v>42651</v>
      </c>
      <c r="O4452" s="12">
        <v>991</v>
      </c>
      <c r="P4452" s="12">
        <v>1599</v>
      </c>
      <c r="Q4452" s="12">
        <v>608</v>
      </c>
      <c r="R4452" s="11">
        <v>17</v>
      </c>
      <c r="S4452" s="12">
        <v>27183</v>
      </c>
      <c r="T4452" s="13">
        <v>0</v>
      </c>
      <c r="U4452" s="12">
        <v>0</v>
      </c>
      <c r="V4452" s="12">
        <v>27183</v>
      </c>
      <c r="W4452" s="12">
        <v>1128</v>
      </c>
      <c r="X4452" s="12">
        <v>67682</v>
      </c>
      <c r="Y4452" s="14">
        <f>+DAY('TABLA PRINCIPAL'!$B4452)</f>
        <v>8</v>
      </c>
      <c r="Z4452" s="14">
        <f>+MONTH('TABLA PRINCIPAL'!$B4452)</f>
        <v>10</v>
      </c>
      <c r="AA4452" s="14">
        <f>+YEAR('TABLA PRINCIPAL'!$B4452)</f>
        <v>2016</v>
      </c>
      <c r="AB4452" s="22" t="str">
        <f>+IF(Ventas_Oficina[[#This Row],[Total del pedido]]&gt;=100000,"SI","NO")</f>
        <v>NO</v>
      </c>
      <c r="AC4452" s="22" t="str">
        <f>+_xlfn.XLOOKUP(Ventas_Oficina[[#This Row],[Nº de artículo]],AUXILIAR!A4450:A9397,AUXILIAR!D4450:D9397,"Error",0)</f>
        <v>No enviado a tiempo</v>
      </c>
      <c r="AD4452" s="22" t="str">
        <f>+IF(AND(Ventas_Oficina[[#This Row],[Total]]&gt;75000,Ventas_Oficina[[#This Row],[Envio a tiempo]]="Enviado a tiempo"),"Buena Venta","Venta Mala")</f>
        <v>Venta Mala</v>
      </c>
    </row>
    <row r="4453" spans="1:30" x14ac:dyDescent="0.25">
      <c r="A4453" s="25">
        <v>1653820</v>
      </c>
      <c r="B4453" s="5">
        <v>42619</v>
      </c>
      <c r="C4453" s="6" t="s">
        <v>82</v>
      </c>
      <c r="D4453" s="6" t="s">
        <v>19</v>
      </c>
      <c r="E4453" s="6" t="s">
        <v>4</v>
      </c>
      <c r="F4453" s="6" t="s">
        <v>5</v>
      </c>
      <c r="G4453" s="6" t="s">
        <v>1010</v>
      </c>
      <c r="H4453" s="6" t="s">
        <v>6</v>
      </c>
      <c r="I4453" s="6" t="s">
        <v>1016</v>
      </c>
      <c r="J4453" s="6" t="s">
        <v>1098</v>
      </c>
      <c r="K4453" s="6" t="s">
        <v>1262</v>
      </c>
      <c r="L4453" s="6" t="s">
        <v>1270</v>
      </c>
      <c r="M4453" s="6" t="s">
        <v>1274</v>
      </c>
      <c r="N4453" s="5">
        <v>42621</v>
      </c>
      <c r="O4453" s="7">
        <v>1983</v>
      </c>
      <c r="P4453" s="7">
        <v>3098</v>
      </c>
      <c r="Q4453" s="7">
        <v>1115</v>
      </c>
      <c r="R4453" s="6">
        <v>6</v>
      </c>
      <c r="S4453" s="7">
        <v>18588</v>
      </c>
      <c r="T4453" s="8">
        <v>0.08</v>
      </c>
      <c r="U4453" s="7">
        <v>1487.04</v>
      </c>
      <c r="V4453" s="7">
        <v>17100.96</v>
      </c>
      <c r="W4453" s="7">
        <v>1951</v>
      </c>
      <c r="X4453" s="7">
        <v>77416</v>
      </c>
      <c r="Y4453" s="9">
        <f>+DAY('TABLA PRINCIPAL'!$B4453)</f>
        <v>6</v>
      </c>
      <c r="Z4453" s="9">
        <f>+MONTH('TABLA PRINCIPAL'!$B4453)</f>
        <v>9</v>
      </c>
      <c r="AA4453" s="9">
        <f>+YEAR('TABLA PRINCIPAL'!$B4453)</f>
        <v>2016</v>
      </c>
      <c r="AB4453" s="22" t="str">
        <f>+IF(Ventas_Oficina[[#This Row],[Total del pedido]]&gt;=100000,"SI","NO")</f>
        <v>NO</v>
      </c>
      <c r="AC4453" s="22" t="str">
        <f>+_xlfn.XLOOKUP(Ventas_Oficina[[#This Row],[Nº de artículo]],AUXILIAR!A4451:A9398,AUXILIAR!D4451:D9398,"Error",0)</f>
        <v>Enviado a tiempo</v>
      </c>
      <c r="AD4453" s="22" t="str">
        <f>+IF(AND(Ventas_Oficina[[#This Row],[Total]]&gt;75000,Ventas_Oficina[[#This Row],[Envio a tiempo]]="Enviado a tiempo"),"Buena Venta","Venta Mala")</f>
        <v>Buena Venta</v>
      </c>
    </row>
    <row r="4454" spans="1:30" x14ac:dyDescent="0.25">
      <c r="A4454" s="26">
        <v>1653820</v>
      </c>
      <c r="B4454" s="10">
        <v>42643</v>
      </c>
      <c r="C4454" s="11" t="s">
        <v>168</v>
      </c>
      <c r="D4454" s="11" t="s">
        <v>110</v>
      </c>
      <c r="E4454" s="11" t="s">
        <v>12</v>
      </c>
      <c r="F4454" s="11" t="s">
        <v>13</v>
      </c>
      <c r="G4454" s="11" t="s">
        <v>1009</v>
      </c>
      <c r="H4454" s="11" t="s">
        <v>14</v>
      </c>
      <c r="I4454" s="11" t="s">
        <v>1013</v>
      </c>
      <c r="J4454" s="11" t="s">
        <v>1102</v>
      </c>
      <c r="K4454" s="11" t="s">
        <v>1261</v>
      </c>
      <c r="L4454" s="11" t="s">
        <v>1266</v>
      </c>
      <c r="M4454" s="11" t="s">
        <v>1272</v>
      </c>
      <c r="N4454" s="10">
        <v>42645</v>
      </c>
      <c r="O4454" s="12">
        <v>290</v>
      </c>
      <c r="P4454" s="12">
        <v>476</v>
      </c>
      <c r="Q4454" s="12">
        <v>186</v>
      </c>
      <c r="R4454" s="11">
        <v>22</v>
      </c>
      <c r="S4454" s="12">
        <v>10472</v>
      </c>
      <c r="T4454" s="13">
        <v>0.03</v>
      </c>
      <c r="U4454" s="12">
        <v>314.15999999999997</v>
      </c>
      <c r="V4454" s="12">
        <v>10157.84</v>
      </c>
      <c r="W4454" s="12">
        <v>88</v>
      </c>
      <c r="X4454" s="12">
        <v>6346</v>
      </c>
      <c r="Y4454" s="14">
        <f>+DAY('TABLA PRINCIPAL'!$B4454)</f>
        <v>30</v>
      </c>
      <c r="Z4454" s="14">
        <f>+MONTH('TABLA PRINCIPAL'!$B4454)</f>
        <v>9</v>
      </c>
      <c r="AA4454" s="14">
        <f>+YEAR('TABLA PRINCIPAL'!$B4454)</f>
        <v>2016</v>
      </c>
      <c r="AB4454" s="22" t="str">
        <f>+IF(Ventas_Oficina[[#This Row],[Total del pedido]]&gt;=100000,"SI","NO")</f>
        <v>NO</v>
      </c>
      <c r="AC4454" s="22" t="str">
        <f>+_xlfn.XLOOKUP(Ventas_Oficina[[#This Row],[Nº de artículo]],AUXILIAR!A4452:A9399,AUXILIAR!D4452:D9399,"Error",0)</f>
        <v>Enviado a tiempo</v>
      </c>
      <c r="AD4454" s="22" t="str">
        <f>+IF(AND(Ventas_Oficina[[#This Row],[Total]]&gt;75000,Ventas_Oficina[[#This Row],[Envio a tiempo]]="Enviado a tiempo"),"Buena Venta","Venta Mala")</f>
        <v>Venta Mala</v>
      </c>
    </row>
    <row r="4455" spans="1:30" x14ac:dyDescent="0.25">
      <c r="A4455" s="25">
        <v>1653820</v>
      </c>
      <c r="B4455" s="5">
        <v>42502</v>
      </c>
      <c r="C4455" s="6" t="s">
        <v>961</v>
      </c>
      <c r="D4455" s="6" t="s">
        <v>88</v>
      </c>
      <c r="E4455" s="6" t="s">
        <v>4</v>
      </c>
      <c r="F4455" s="6" t="s">
        <v>5</v>
      </c>
      <c r="G4455" s="6" t="s">
        <v>1008</v>
      </c>
      <c r="H4455" s="6" t="s">
        <v>39</v>
      </c>
      <c r="I4455" s="6" t="s">
        <v>1013</v>
      </c>
      <c r="J4455" s="6" t="s">
        <v>1036</v>
      </c>
      <c r="K4455" s="6" t="s">
        <v>1261</v>
      </c>
      <c r="L4455" s="6" t="s">
        <v>1267</v>
      </c>
      <c r="M4455" s="6" t="s">
        <v>1273</v>
      </c>
      <c r="N4455" s="5">
        <v>42504</v>
      </c>
      <c r="O4455" s="7">
        <v>453</v>
      </c>
      <c r="P4455" s="7">
        <v>730</v>
      </c>
      <c r="Q4455" s="7">
        <v>277</v>
      </c>
      <c r="R4455" s="6">
        <v>34</v>
      </c>
      <c r="S4455" s="7">
        <v>24820</v>
      </c>
      <c r="T4455" s="8">
        <v>0</v>
      </c>
      <c r="U4455" s="7">
        <v>0</v>
      </c>
      <c r="V4455" s="7">
        <v>24820</v>
      </c>
      <c r="W4455" s="7">
        <v>772</v>
      </c>
      <c r="X4455" s="7">
        <v>12657</v>
      </c>
      <c r="Y4455" s="9">
        <f>+DAY('TABLA PRINCIPAL'!$B4455)</f>
        <v>12</v>
      </c>
      <c r="Z4455" s="9">
        <f>+MONTH('TABLA PRINCIPAL'!$B4455)</f>
        <v>5</v>
      </c>
      <c r="AA4455" s="9">
        <f>+YEAR('TABLA PRINCIPAL'!$B4455)</f>
        <v>2016</v>
      </c>
      <c r="AB4455" s="22" t="str">
        <f>+IF(Ventas_Oficina[[#This Row],[Total del pedido]]&gt;=100000,"SI","NO")</f>
        <v>NO</v>
      </c>
      <c r="AC4455" s="22" t="str">
        <f>+_xlfn.XLOOKUP(Ventas_Oficina[[#This Row],[Nº de artículo]],AUXILIAR!A4453:A9400,AUXILIAR!D4453:D9400,"Error",0)</f>
        <v>Enviado a tiempo</v>
      </c>
      <c r="AD4455" s="22" t="str">
        <f>+IF(AND(Ventas_Oficina[[#This Row],[Total]]&gt;75000,Ventas_Oficina[[#This Row],[Envio a tiempo]]="Enviado a tiempo"),"Buena Venta","Venta Mala")</f>
        <v>Venta Mala</v>
      </c>
    </row>
    <row r="4456" spans="1:30" x14ac:dyDescent="0.25">
      <c r="A4456" s="26">
        <v>1654186</v>
      </c>
      <c r="B4456" s="10">
        <v>42627</v>
      </c>
      <c r="C4456" s="11" t="s">
        <v>104</v>
      </c>
      <c r="D4456" s="11" t="s">
        <v>105</v>
      </c>
      <c r="E4456" s="11" t="s">
        <v>4</v>
      </c>
      <c r="F4456" s="11" t="s">
        <v>5</v>
      </c>
      <c r="G4456" s="11" t="s">
        <v>1009</v>
      </c>
      <c r="H4456" s="11" t="s">
        <v>106</v>
      </c>
      <c r="I4456" s="11" t="s">
        <v>1014</v>
      </c>
      <c r="J4456" s="11" t="s">
        <v>1021</v>
      </c>
      <c r="K4456" s="11" t="s">
        <v>1262</v>
      </c>
      <c r="L4456" s="11" t="s">
        <v>1266</v>
      </c>
      <c r="M4456" s="11" t="s">
        <v>1272</v>
      </c>
      <c r="N4456" s="10">
        <v>42629</v>
      </c>
      <c r="O4456" s="12">
        <v>533</v>
      </c>
      <c r="P4456" s="12">
        <v>860</v>
      </c>
      <c r="Q4456" s="12">
        <v>327</v>
      </c>
      <c r="R4456" s="11">
        <v>21</v>
      </c>
      <c r="S4456" s="12">
        <v>18060</v>
      </c>
      <c r="T4456" s="13">
        <v>0.09</v>
      </c>
      <c r="U4456" s="12">
        <v>1625.3999999999999</v>
      </c>
      <c r="V4456" s="12">
        <v>16434.599999999999</v>
      </c>
      <c r="W4456" s="12">
        <v>619</v>
      </c>
      <c r="X4456" s="12">
        <v>79463</v>
      </c>
      <c r="Y4456" s="14">
        <f>+DAY('TABLA PRINCIPAL'!$B4456)</f>
        <v>14</v>
      </c>
      <c r="Z4456" s="14">
        <f>+MONTH('TABLA PRINCIPAL'!$B4456)</f>
        <v>9</v>
      </c>
      <c r="AA4456" s="14">
        <f>+YEAR('TABLA PRINCIPAL'!$B4456)</f>
        <v>2016</v>
      </c>
      <c r="AB4456" s="22" t="str">
        <f>+IF(Ventas_Oficina[[#This Row],[Total del pedido]]&gt;=100000,"SI","NO")</f>
        <v>NO</v>
      </c>
      <c r="AC4456" s="22" t="str">
        <f>+_xlfn.XLOOKUP(Ventas_Oficina[[#This Row],[Nº de artículo]],AUXILIAR!A4454:A9401,AUXILIAR!D4454:D9401,"Error",0)</f>
        <v>Enviado a tiempo</v>
      </c>
      <c r="AD4456" s="22" t="str">
        <f>+IF(AND(Ventas_Oficina[[#This Row],[Total]]&gt;75000,Ventas_Oficina[[#This Row],[Envio a tiempo]]="Enviado a tiempo"),"Buena Venta","Venta Mala")</f>
        <v>Buena Venta</v>
      </c>
    </row>
    <row r="4457" spans="1:30" x14ac:dyDescent="0.25">
      <c r="A4457" s="25">
        <v>1654186</v>
      </c>
      <c r="B4457" s="5">
        <v>42651</v>
      </c>
      <c r="C4457" s="6" t="s">
        <v>85</v>
      </c>
      <c r="D4457" s="6" t="s">
        <v>3</v>
      </c>
      <c r="E4457" s="6" t="s">
        <v>4</v>
      </c>
      <c r="F4457" s="6" t="s">
        <v>5</v>
      </c>
      <c r="G4457" s="6" t="s">
        <v>1008</v>
      </c>
      <c r="H4457" s="6" t="s">
        <v>6</v>
      </c>
      <c r="I4457" s="6" t="s">
        <v>1012</v>
      </c>
      <c r="J4457" s="6" t="s">
        <v>1129</v>
      </c>
      <c r="K4457" s="6" t="s">
        <v>1261</v>
      </c>
      <c r="L4457" s="6" t="s">
        <v>1267</v>
      </c>
      <c r="M4457" s="6" t="s">
        <v>1272</v>
      </c>
      <c r="N4457" s="5">
        <v>42651</v>
      </c>
      <c r="O4457" s="7">
        <v>991</v>
      </c>
      <c r="P4457" s="7">
        <v>1599</v>
      </c>
      <c r="Q4457" s="7">
        <v>608</v>
      </c>
      <c r="R4457" s="6">
        <v>36</v>
      </c>
      <c r="S4457" s="7">
        <v>57564</v>
      </c>
      <c r="T4457" s="8">
        <v>0</v>
      </c>
      <c r="U4457" s="7">
        <v>0</v>
      </c>
      <c r="V4457" s="7">
        <v>57564</v>
      </c>
      <c r="W4457" s="7">
        <v>1128</v>
      </c>
      <c r="X4457" s="7">
        <v>67682</v>
      </c>
      <c r="Y4457" s="9">
        <f>+DAY('TABLA PRINCIPAL'!$B4457)</f>
        <v>8</v>
      </c>
      <c r="Z4457" s="9">
        <f>+MONTH('TABLA PRINCIPAL'!$B4457)</f>
        <v>10</v>
      </c>
      <c r="AA4457" s="9">
        <f>+YEAR('TABLA PRINCIPAL'!$B4457)</f>
        <v>2016</v>
      </c>
      <c r="AB4457" s="22" t="str">
        <f>+IF(Ventas_Oficina[[#This Row],[Total del pedido]]&gt;=100000,"SI","NO")</f>
        <v>NO</v>
      </c>
      <c r="AC4457" s="22" t="str">
        <f>+_xlfn.XLOOKUP(Ventas_Oficina[[#This Row],[Nº de artículo]],AUXILIAR!A4455:A9402,AUXILIAR!D4455:D9402,"Error",0)</f>
        <v>Enviado a tiempo</v>
      </c>
      <c r="AD4457" s="22" t="str">
        <f>+IF(AND(Ventas_Oficina[[#This Row],[Total]]&gt;75000,Ventas_Oficina[[#This Row],[Envio a tiempo]]="Enviado a tiempo"),"Buena Venta","Venta Mala")</f>
        <v>Venta Mala</v>
      </c>
    </row>
    <row r="4458" spans="1:30" x14ac:dyDescent="0.25">
      <c r="A4458" s="26">
        <v>1654186</v>
      </c>
      <c r="B4458" s="10">
        <v>42712</v>
      </c>
      <c r="C4458" s="11" t="s">
        <v>229</v>
      </c>
      <c r="D4458" s="11" t="s">
        <v>156</v>
      </c>
      <c r="E4458" s="11" t="s">
        <v>12</v>
      </c>
      <c r="F4458" s="11" t="s">
        <v>13</v>
      </c>
      <c r="G4458" s="11" t="s">
        <v>1010</v>
      </c>
      <c r="H4458" s="11" t="s">
        <v>42</v>
      </c>
      <c r="I4458" s="11" t="s">
        <v>1013</v>
      </c>
      <c r="J4458" s="11" t="s">
        <v>1085</v>
      </c>
      <c r="K4458" s="11" t="s">
        <v>1261</v>
      </c>
      <c r="L4458" s="11" t="s">
        <v>1265</v>
      </c>
      <c r="M4458" s="11" t="s">
        <v>1272</v>
      </c>
      <c r="N4458" s="10">
        <v>42714</v>
      </c>
      <c r="O4458" s="12">
        <v>384</v>
      </c>
      <c r="P4458" s="12">
        <v>630</v>
      </c>
      <c r="Q4458" s="12">
        <v>246</v>
      </c>
      <c r="R4458" s="11">
        <v>8</v>
      </c>
      <c r="S4458" s="12">
        <v>5040</v>
      </c>
      <c r="T4458" s="13">
        <v>7.0000000000000007E-2</v>
      </c>
      <c r="U4458" s="12">
        <v>352.8</v>
      </c>
      <c r="V4458" s="12">
        <v>4687.2</v>
      </c>
      <c r="W4458" s="12">
        <v>50</v>
      </c>
      <c r="X4458" s="12">
        <v>26597</v>
      </c>
      <c r="Y4458" s="14">
        <f>+DAY('TABLA PRINCIPAL'!$B4458)</f>
        <v>8</v>
      </c>
      <c r="Z4458" s="14">
        <f>+MONTH('TABLA PRINCIPAL'!$B4458)</f>
        <v>12</v>
      </c>
      <c r="AA4458" s="14">
        <f>+YEAR('TABLA PRINCIPAL'!$B4458)</f>
        <v>2016</v>
      </c>
      <c r="AB4458" s="22" t="str">
        <f>+IF(Ventas_Oficina[[#This Row],[Total del pedido]]&gt;=100000,"SI","NO")</f>
        <v>NO</v>
      </c>
      <c r="AC4458" s="22" t="str">
        <f>+_xlfn.XLOOKUP(Ventas_Oficina[[#This Row],[Nº de artículo]],AUXILIAR!A4456:A9403,AUXILIAR!D4456:D9403,"Error",0)</f>
        <v>No enviado a tiempo</v>
      </c>
      <c r="AD4458" s="22" t="str">
        <f>+IF(AND(Ventas_Oficina[[#This Row],[Total]]&gt;75000,Ventas_Oficina[[#This Row],[Envio a tiempo]]="Enviado a tiempo"),"Buena Venta","Venta Mala")</f>
        <v>Venta Mala</v>
      </c>
    </row>
    <row r="4459" spans="1:30" x14ac:dyDescent="0.25">
      <c r="A4459" s="25">
        <v>1654186</v>
      </c>
      <c r="B4459" s="5">
        <v>42628</v>
      </c>
      <c r="C4459" s="6" t="s">
        <v>884</v>
      </c>
      <c r="D4459" s="6" t="s">
        <v>323</v>
      </c>
      <c r="E4459" s="6" t="s">
        <v>4</v>
      </c>
      <c r="F4459" s="6" t="s">
        <v>5</v>
      </c>
      <c r="G4459" s="6" t="s">
        <v>1008</v>
      </c>
      <c r="H4459" s="6" t="s">
        <v>34</v>
      </c>
      <c r="I4459" s="6" t="s">
        <v>1014</v>
      </c>
      <c r="J4459" s="6" t="s">
        <v>1064</v>
      </c>
      <c r="K4459" s="6" t="s">
        <v>1261</v>
      </c>
      <c r="L4459" s="6" t="s">
        <v>1267</v>
      </c>
      <c r="M4459" s="6" t="s">
        <v>1272</v>
      </c>
      <c r="N4459" s="5">
        <v>42629</v>
      </c>
      <c r="O4459" s="7">
        <v>365</v>
      </c>
      <c r="P4459" s="7">
        <v>598</v>
      </c>
      <c r="Q4459" s="7">
        <v>233</v>
      </c>
      <c r="R4459" s="6">
        <v>6</v>
      </c>
      <c r="S4459" s="7">
        <v>3588</v>
      </c>
      <c r="T4459" s="8">
        <v>0.04</v>
      </c>
      <c r="U4459" s="7">
        <v>143.52000000000001</v>
      </c>
      <c r="V4459" s="7">
        <v>3444.48</v>
      </c>
      <c r="W4459" s="7">
        <v>149</v>
      </c>
      <c r="X4459" s="7">
        <v>25694</v>
      </c>
      <c r="Y4459" s="9">
        <f>+DAY('TABLA PRINCIPAL'!$B4459)</f>
        <v>15</v>
      </c>
      <c r="Z4459" s="9">
        <f>+MONTH('TABLA PRINCIPAL'!$B4459)</f>
        <v>9</v>
      </c>
      <c r="AA4459" s="9">
        <f>+YEAR('TABLA PRINCIPAL'!$B4459)</f>
        <v>2016</v>
      </c>
      <c r="AB4459" s="22" t="str">
        <f>+IF(Ventas_Oficina[[#This Row],[Total del pedido]]&gt;=100000,"SI","NO")</f>
        <v>NO</v>
      </c>
      <c r="AC4459" s="22" t="str">
        <f>+_xlfn.XLOOKUP(Ventas_Oficina[[#This Row],[Nº de artículo]],AUXILIAR!A4457:A9404,AUXILIAR!D4457:D9404,"Error",0)</f>
        <v>Enviado a tiempo</v>
      </c>
      <c r="AD4459" s="22" t="str">
        <f>+IF(AND(Ventas_Oficina[[#This Row],[Total]]&gt;75000,Ventas_Oficina[[#This Row],[Envio a tiempo]]="Enviado a tiempo"),"Buena Venta","Venta Mala")</f>
        <v>Venta Mala</v>
      </c>
    </row>
    <row r="4460" spans="1:30" x14ac:dyDescent="0.25">
      <c r="A4460" s="26">
        <v>1654186</v>
      </c>
      <c r="B4460" s="10">
        <v>42347</v>
      </c>
      <c r="C4460" s="11" t="s">
        <v>148</v>
      </c>
      <c r="D4460" s="11" t="s">
        <v>36</v>
      </c>
      <c r="E4460" s="11" t="s">
        <v>12</v>
      </c>
      <c r="F4460" s="11" t="s">
        <v>13</v>
      </c>
      <c r="G4460" s="11" t="s">
        <v>1010</v>
      </c>
      <c r="H4460" s="11" t="s">
        <v>14</v>
      </c>
      <c r="I4460" s="11" t="s">
        <v>1014</v>
      </c>
      <c r="J4460" s="11" t="s">
        <v>1110</v>
      </c>
      <c r="K4460" s="11" t="s">
        <v>1261</v>
      </c>
      <c r="L4460" s="11" t="s">
        <v>1266</v>
      </c>
      <c r="M4460" s="11" t="s">
        <v>1272</v>
      </c>
      <c r="N4460" s="10">
        <v>42347</v>
      </c>
      <c r="O4460" s="12">
        <v>1104</v>
      </c>
      <c r="P4460" s="12">
        <v>1698</v>
      </c>
      <c r="Q4460" s="12">
        <v>594</v>
      </c>
      <c r="R4460" s="11">
        <v>34</v>
      </c>
      <c r="S4460" s="12">
        <v>57732</v>
      </c>
      <c r="T4460" s="13">
        <v>0</v>
      </c>
      <c r="U4460" s="12">
        <v>0</v>
      </c>
      <c r="V4460" s="12">
        <v>57732</v>
      </c>
      <c r="W4460" s="12">
        <v>1239</v>
      </c>
      <c r="X4460" s="12">
        <v>12298</v>
      </c>
      <c r="Y4460" s="14">
        <f>+DAY('TABLA PRINCIPAL'!$B4460)</f>
        <v>9</v>
      </c>
      <c r="Z4460" s="14">
        <f>+MONTH('TABLA PRINCIPAL'!$B4460)</f>
        <v>12</v>
      </c>
      <c r="AA4460" s="14">
        <f>+YEAR('TABLA PRINCIPAL'!$B4460)</f>
        <v>2015</v>
      </c>
      <c r="AB4460" s="22" t="str">
        <f>+IF(Ventas_Oficina[[#This Row],[Total del pedido]]&gt;=100000,"SI","NO")</f>
        <v>NO</v>
      </c>
      <c r="AC4460" s="22" t="str">
        <f>+_xlfn.XLOOKUP(Ventas_Oficina[[#This Row],[Nº de artículo]],AUXILIAR!A4458:A9405,AUXILIAR!D4458:D9405,"Error",0)</f>
        <v>No enviado a tiempo</v>
      </c>
      <c r="AD4460" s="22" t="str">
        <f>+IF(AND(Ventas_Oficina[[#This Row],[Total]]&gt;75000,Ventas_Oficina[[#This Row],[Envio a tiempo]]="Enviado a tiempo"),"Buena Venta","Venta Mala")</f>
        <v>Venta Mala</v>
      </c>
    </row>
    <row r="4461" spans="1:30" x14ac:dyDescent="0.25">
      <c r="A4461" s="25">
        <v>1654186</v>
      </c>
      <c r="B4461" s="5">
        <v>42606</v>
      </c>
      <c r="C4461" s="6" t="s">
        <v>234</v>
      </c>
      <c r="D4461" s="6" t="s">
        <v>92</v>
      </c>
      <c r="E4461" s="6" t="s">
        <v>4</v>
      </c>
      <c r="F4461" s="6" t="s">
        <v>5</v>
      </c>
      <c r="G4461" s="6" t="s">
        <v>1007</v>
      </c>
      <c r="H4461" s="6" t="s">
        <v>27</v>
      </c>
      <c r="I4461" s="6" t="s">
        <v>1015</v>
      </c>
      <c r="J4461" s="6" t="s">
        <v>1064</v>
      </c>
      <c r="K4461" s="6" t="s">
        <v>1261</v>
      </c>
      <c r="L4461" s="6" t="s">
        <v>1267</v>
      </c>
      <c r="M4461" s="6" t="s">
        <v>1272</v>
      </c>
      <c r="N4461" s="5">
        <v>42615</v>
      </c>
      <c r="O4461" s="7">
        <v>365</v>
      </c>
      <c r="P4461" s="7">
        <v>598</v>
      </c>
      <c r="Q4461" s="7">
        <v>233</v>
      </c>
      <c r="R4461" s="6">
        <v>42</v>
      </c>
      <c r="S4461" s="7">
        <v>25116</v>
      </c>
      <c r="T4461" s="8">
        <v>0.09</v>
      </c>
      <c r="U4461" s="7">
        <v>2260.44</v>
      </c>
      <c r="V4461" s="7">
        <v>22855.56</v>
      </c>
      <c r="W4461" s="7">
        <v>149</v>
      </c>
      <c r="X4461" s="7">
        <v>77622</v>
      </c>
      <c r="Y4461" s="9">
        <f>+DAY('TABLA PRINCIPAL'!$B4461)</f>
        <v>24</v>
      </c>
      <c r="Z4461" s="9">
        <f>+MONTH('TABLA PRINCIPAL'!$B4461)</f>
        <v>8</v>
      </c>
      <c r="AA4461" s="9">
        <f>+YEAR('TABLA PRINCIPAL'!$B4461)</f>
        <v>2016</v>
      </c>
      <c r="AB4461" s="22" t="str">
        <f>+IF(Ventas_Oficina[[#This Row],[Total del pedido]]&gt;=100000,"SI","NO")</f>
        <v>NO</v>
      </c>
      <c r="AC4461" s="22" t="str">
        <f>+_xlfn.XLOOKUP(Ventas_Oficina[[#This Row],[Nº de artículo]],AUXILIAR!A4459:A9406,AUXILIAR!D4459:D9406,"Error",0)</f>
        <v>No enviado a tiempo</v>
      </c>
      <c r="AD4461" s="22" t="str">
        <f>+IF(AND(Ventas_Oficina[[#This Row],[Total]]&gt;75000,Ventas_Oficina[[#This Row],[Envio a tiempo]]="Enviado a tiempo"),"Buena Venta","Venta Mala")</f>
        <v>Venta Mala</v>
      </c>
    </row>
    <row r="4462" spans="1:30" x14ac:dyDescent="0.25">
      <c r="A4462" s="26">
        <v>1654186</v>
      </c>
      <c r="B4462" s="10">
        <v>42638</v>
      </c>
      <c r="C4462" s="11" t="s">
        <v>74</v>
      </c>
      <c r="D4462" s="11" t="s">
        <v>3</v>
      </c>
      <c r="E4462" s="11" t="s">
        <v>4</v>
      </c>
      <c r="F4462" s="11" t="s">
        <v>5</v>
      </c>
      <c r="G4462" s="11" t="s">
        <v>1008</v>
      </c>
      <c r="H4462" s="11" t="s">
        <v>6</v>
      </c>
      <c r="I4462" s="11" t="s">
        <v>1015</v>
      </c>
      <c r="J4462" s="11" t="s">
        <v>1085</v>
      </c>
      <c r="K4462" s="11" t="s">
        <v>1261</v>
      </c>
      <c r="L4462" s="11" t="s">
        <v>1267</v>
      </c>
      <c r="M4462" s="11" t="s">
        <v>1272</v>
      </c>
      <c r="N4462" s="10">
        <v>42639</v>
      </c>
      <c r="O4462" s="12">
        <v>384</v>
      </c>
      <c r="P4462" s="12">
        <v>630</v>
      </c>
      <c r="Q4462" s="12">
        <v>246</v>
      </c>
      <c r="R4462" s="11">
        <v>27</v>
      </c>
      <c r="S4462" s="12">
        <v>17010</v>
      </c>
      <c r="T4462" s="13">
        <v>0.06</v>
      </c>
      <c r="U4462" s="12">
        <v>1020.5999999999999</v>
      </c>
      <c r="V4462" s="12">
        <v>15989.4</v>
      </c>
      <c r="W4462" s="12">
        <v>50</v>
      </c>
      <c r="X4462" s="12">
        <v>26876</v>
      </c>
      <c r="Y4462" s="14">
        <f>+DAY('TABLA PRINCIPAL'!$B4462)</f>
        <v>25</v>
      </c>
      <c r="Z4462" s="14">
        <f>+MONTH('TABLA PRINCIPAL'!$B4462)</f>
        <v>9</v>
      </c>
      <c r="AA4462" s="14">
        <f>+YEAR('TABLA PRINCIPAL'!$B4462)</f>
        <v>2016</v>
      </c>
      <c r="AB4462" s="22" t="str">
        <f>+IF(Ventas_Oficina[[#This Row],[Total del pedido]]&gt;=100000,"SI","NO")</f>
        <v>NO</v>
      </c>
      <c r="AC4462" s="22" t="str">
        <f>+_xlfn.XLOOKUP(Ventas_Oficina[[#This Row],[Nº de artículo]],AUXILIAR!A4460:A9407,AUXILIAR!D4460:D9407,"Error",0)</f>
        <v>Enviado a tiempo</v>
      </c>
      <c r="AD4462" s="22" t="str">
        <f>+IF(AND(Ventas_Oficina[[#This Row],[Total]]&gt;75000,Ventas_Oficina[[#This Row],[Envio a tiempo]]="Enviado a tiempo"),"Buena Venta","Venta Mala")</f>
        <v>Venta Mala</v>
      </c>
    </row>
    <row r="4463" spans="1:30" x14ac:dyDescent="0.25">
      <c r="A4463" s="25">
        <v>1654186</v>
      </c>
      <c r="B4463" s="5">
        <v>42644</v>
      </c>
      <c r="C4463" s="6" t="s">
        <v>960</v>
      </c>
      <c r="D4463" s="6" t="s">
        <v>62</v>
      </c>
      <c r="E4463" s="6" t="s">
        <v>4</v>
      </c>
      <c r="F4463" s="6" t="s">
        <v>5</v>
      </c>
      <c r="G4463" s="6" t="s">
        <v>1008</v>
      </c>
      <c r="H4463" s="6" t="s">
        <v>27</v>
      </c>
      <c r="I4463" s="6" t="s">
        <v>1015</v>
      </c>
      <c r="J4463" s="6" t="s">
        <v>1019</v>
      </c>
      <c r="K4463" s="6" t="s">
        <v>1261</v>
      </c>
      <c r="L4463" s="6" t="s">
        <v>1267</v>
      </c>
      <c r="M4463" s="6" t="s">
        <v>1272</v>
      </c>
      <c r="N4463" s="5">
        <v>42645</v>
      </c>
      <c r="O4463" s="7">
        <v>24</v>
      </c>
      <c r="P4463" s="7">
        <v>126</v>
      </c>
      <c r="Q4463" s="7">
        <v>102</v>
      </c>
      <c r="R4463" s="6">
        <v>38</v>
      </c>
      <c r="S4463" s="7">
        <v>4788</v>
      </c>
      <c r="T4463" s="8">
        <v>0.02</v>
      </c>
      <c r="U4463" s="7">
        <v>95.76</v>
      </c>
      <c r="V4463" s="7">
        <v>4692.24</v>
      </c>
      <c r="W4463" s="7">
        <v>70</v>
      </c>
      <c r="X4463" s="7">
        <v>12677</v>
      </c>
      <c r="Y4463" s="9">
        <f>+DAY('TABLA PRINCIPAL'!$B4463)</f>
        <v>1</v>
      </c>
      <c r="Z4463" s="9">
        <f>+MONTH('TABLA PRINCIPAL'!$B4463)</f>
        <v>10</v>
      </c>
      <c r="AA4463" s="9">
        <f>+YEAR('TABLA PRINCIPAL'!$B4463)</f>
        <v>2016</v>
      </c>
      <c r="AB4463" s="22" t="str">
        <f>+IF(Ventas_Oficina[[#This Row],[Total del pedido]]&gt;=100000,"SI","NO")</f>
        <v>NO</v>
      </c>
      <c r="AC4463" s="22" t="str">
        <f>+_xlfn.XLOOKUP(Ventas_Oficina[[#This Row],[Nº de artículo]],AUXILIAR!A4461:A9408,AUXILIAR!D4461:D9408,"Error",0)</f>
        <v>No enviado a tiempo</v>
      </c>
      <c r="AD4463" s="22" t="str">
        <f>+IF(AND(Ventas_Oficina[[#This Row],[Total]]&gt;75000,Ventas_Oficina[[#This Row],[Envio a tiempo]]="Enviado a tiempo"),"Buena Venta","Venta Mala")</f>
        <v>Venta Mala</v>
      </c>
    </row>
    <row r="4464" spans="1:30" x14ac:dyDescent="0.25">
      <c r="A4464" s="26">
        <v>1654186</v>
      </c>
      <c r="B4464" s="10">
        <v>42125</v>
      </c>
      <c r="C4464" s="11" t="s">
        <v>138</v>
      </c>
      <c r="D4464" s="11" t="s">
        <v>277</v>
      </c>
      <c r="E4464" s="11" t="s">
        <v>4</v>
      </c>
      <c r="F4464" s="11" t="s">
        <v>5</v>
      </c>
      <c r="G4464" s="11" t="s">
        <v>1008</v>
      </c>
      <c r="H4464" s="11" t="s">
        <v>9</v>
      </c>
      <c r="I4464" s="11" t="s">
        <v>1012</v>
      </c>
      <c r="J4464" s="11" t="s">
        <v>1110</v>
      </c>
      <c r="K4464" s="11" t="s">
        <v>1261</v>
      </c>
      <c r="L4464" s="11" t="s">
        <v>1265</v>
      </c>
      <c r="M4464" s="11" t="s">
        <v>1272</v>
      </c>
      <c r="N4464" s="10">
        <v>42126</v>
      </c>
      <c r="O4464" s="12">
        <v>1104</v>
      </c>
      <c r="P4464" s="12">
        <v>1698</v>
      </c>
      <c r="Q4464" s="12">
        <v>594</v>
      </c>
      <c r="R4464" s="11">
        <v>8</v>
      </c>
      <c r="S4464" s="12">
        <v>13584</v>
      </c>
      <c r="T4464" s="13">
        <v>0.04</v>
      </c>
      <c r="U4464" s="12">
        <v>543.36</v>
      </c>
      <c r="V4464" s="12">
        <v>13040.64</v>
      </c>
      <c r="W4464" s="12">
        <v>1239</v>
      </c>
      <c r="X4464" s="12">
        <v>265921</v>
      </c>
      <c r="Y4464" s="14">
        <f>+DAY('TABLA PRINCIPAL'!$B4464)</f>
        <v>1</v>
      </c>
      <c r="Z4464" s="14">
        <f>+MONTH('TABLA PRINCIPAL'!$B4464)</f>
        <v>5</v>
      </c>
      <c r="AA4464" s="14">
        <f>+YEAR('TABLA PRINCIPAL'!$B4464)</f>
        <v>2015</v>
      </c>
      <c r="AB4464" s="22" t="str">
        <f>+IF(Ventas_Oficina[[#This Row],[Total del pedido]]&gt;=100000,"SI","NO")</f>
        <v>NO</v>
      </c>
      <c r="AC4464" s="22" t="str">
        <f>+_xlfn.XLOOKUP(Ventas_Oficina[[#This Row],[Nº de artículo]],AUXILIAR!A4462:A9409,AUXILIAR!D4462:D9409,"Error",0)</f>
        <v>No enviado a tiempo</v>
      </c>
      <c r="AD4464" s="22" t="str">
        <f>+IF(AND(Ventas_Oficina[[#This Row],[Total]]&gt;75000,Ventas_Oficina[[#This Row],[Envio a tiempo]]="Enviado a tiempo"),"Buena Venta","Venta Mala")</f>
        <v>Venta Mala</v>
      </c>
    </row>
    <row r="4465" spans="1:30" x14ac:dyDescent="0.25">
      <c r="A4465" s="25">
        <v>1654186</v>
      </c>
      <c r="B4465" s="5">
        <v>42722</v>
      </c>
      <c r="C4465" s="6" t="s">
        <v>962</v>
      </c>
      <c r="D4465" s="6" t="s">
        <v>179</v>
      </c>
      <c r="E4465" s="6" t="s">
        <v>4</v>
      </c>
      <c r="F4465" s="6" t="s">
        <v>5</v>
      </c>
      <c r="G4465" s="6" t="s">
        <v>1010</v>
      </c>
      <c r="H4465" s="6" t="s">
        <v>6</v>
      </c>
      <c r="I4465" s="6" t="s">
        <v>1014</v>
      </c>
      <c r="J4465" s="6" t="s">
        <v>1033</v>
      </c>
      <c r="K4465" s="6" t="s">
        <v>1262</v>
      </c>
      <c r="L4465" s="6" t="s">
        <v>1270</v>
      </c>
      <c r="M4465" s="6" t="s">
        <v>1274</v>
      </c>
      <c r="N4465" s="5">
        <v>42724</v>
      </c>
      <c r="O4465" s="7">
        <v>94</v>
      </c>
      <c r="P4465" s="7">
        <v>188</v>
      </c>
      <c r="Q4465" s="7">
        <v>94</v>
      </c>
      <c r="R4465" s="6">
        <v>31</v>
      </c>
      <c r="S4465" s="7">
        <v>5828</v>
      </c>
      <c r="T4465" s="8">
        <v>0.06</v>
      </c>
      <c r="U4465" s="7">
        <v>349.68</v>
      </c>
      <c r="V4465" s="7">
        <v>5478.32</v>
      </c>
      <c r="W4465" s="7">
        <v>79</v>
      </c>
      <c r="X4465" s="7">
        <v>13695</v>
      </c>
      <c r="Y4465" s="9">
        <f>+DAY('TABLA PRINCIPAL'!$B4465)</f>
        <v>18</v>
      </c>
      <c r="Z4465" s="9">
        <f>+MONTH('TABLA PRINCIPAL'!$B4465)</f>
        <v>12</v>
      </c>
      <c r="AA4465" s="9">
        <f>+YEAR('TABLA PRINCIPAL'!$B4465)</f>
        <v>2016</v>
      </c>
      <c r="AB4465" s="22" t="str">
        <f>+IF(Ventas_Oficina[[#This Row],[Total del pedido]]&gt;=100000,"SI","NO")</f>
        <v>NO</v>
      </c>
      <c r="AC4465" s="22" t="str">
        <f>+_xlfn.XLOOKUP(Ventas_Oficina[[#This Row],[Nº de artículo]],AUXILIAR!A4463:A9410,AUXILIAR!D4463:D9410,"Error",0)</f>
        <v>No enviado a tiempo</v>
      </c>
      <c r="AD4465" s="22" t="str">
        <f>+IF(AND(Ventas_Oficina[[#This Row],[Total]]&gt;75000,Ventas_Oficina[[#This Row],[Envio a tiempo]]="Enviado a tiempo"),"Buena Venta","Venta Mala")</f>
        <v>Venta Mala</v>
      </c>
    </row>
    <row r="4466" spans="1:30" x14ac:dyDescent="0.25">
      <c r="A4466" s="26">
        <v>1654551</v>
      </c>
      <c r="B4466" s="10">
        <v>42243</v>
      </c>
      <c r="C4466" s="11" t="s">
        <v>334</v>
      </c>
      <c r="D4466" s="11" t="s">
        <v>575</v>
      </c>
      <c r="E4466" s="11" t="s">
        <v>4</v>
      </c>
      <c r="F4466" s="11" t="s">
        <v>5</v>
      </c>
      <c r="G4466" s="11" t="s">
        <v>1009</v>
      </c>
      <c r="H4466" s="11" t="s">
        <v>39</v>
      </c>
      <c r="I4466" s="11" t="s">
        <v>1016</v>
      </c>
      <c r="J4466" s="11" t="s">
        <v>1058</v>
      </c>
      <c r="K4466" s="11" t="s">
        <v>1262</v>
      </c>
      <c r="L4466" s="11" t="s">
        <v>1265</v>
      </c>
      <c r="M4466" s="11" t="s">
        <v>1272</v>
      </c>
      <c r="N4466" s="10">
        <v>42244</v>
      </c>
      <c r="O4466" s="12">
        <v>87</v>
      </c>
      <c r="P4466" s="12">
        <v>181</v>
      </c>
      <c r="Q4466" s="12">
        <v>94</v>
      </c>
      <c r="R4466" s="11">
        <v>13</v>
      </c>
      <c r="S4466" s="12">
        <v>2353</v>
      </c>
      <c r="T4466" s="13">
        <v>0.03</v>
      </c>
      <c r="U4466" s="12">
        <v>70.59</v>
      </c>
      <c r="V4466" s="12">
        <v>2282.41</v>
      </c>
      <c r="W4466" s="12">
        <v>75</v>
      </c>
      <c r="X4466" s="12">
        <v>6067</v>
      </c>
      <c r="Y4466" s="14">
        <f>+DAY('TABLA PRINCIPAL'!$B4466)</f>
        <v>27</v>
      </c>
      <c r="Z4466" s="14">
        <f>+MONTH('TABLA PRINCIPAL'!$B4466)</f>
        <v>8</v>
      </c>
      <c r="AA4466" s="14">
        <f>+YEAR('TABLA PRINCIPAL'!$B4466)</f>
        <v>2015</v>
      </c>
      <c r="AB4466" s="22" t="str">
        <f>+IF(Ventas_Oficina[[#This Row],[Total del pedido]]&gt;=100000,"SI","NO")</f>
        <v>NO</v>
      </c>
      <c r="AC4466" s="22" t="str">
        <f>+_xlfn.XLOOKUP(Ventas_Oficina[[#This Row],[Nº de artículo]],AUXILIAR!A4464:A9411,AUXILIAR!D4464:D9411,"Error",0)</f>
        <v>No enviado a tiempo</v>
      </c>
      <c r="AD4466" s="22" t="str">
        <f>+IF(AND(Ventas_Oficina[[#This Row],[Total]]&gt;75000,Ventas_Oficina[[#This Row],[Envio a tiempo]]="Enviado a tiempo"),"Buena Venta","Venta Mala")</f>
        <v>Venta Mala</v>
      </c>
    </row>
    <row r="4467" spans="1:30" x14ac:dyDescent="0.25">
      <c r="A4467" s="25">
        <v>1654551</v>
      </c>
      <c r="B4467" s="5">
        <v>42654</v>
      </c>
      <c r="C4467" s="6" t="s">
        <v>282</v>
      </c>
      <c r="D4467" s="6" t="s">
        <v>133</v>
      </c>
      <c r="E4467" s="6" t="s">
        <v>12</v>
      </c>
      <c r="F4467" s="6" t="s">
        <v>13</v>
      </c>
      <c r="G4467" s="6" t="s">
        <v>1010</v>
      </c>
      <c r="H4467" s="6" t="s">
        <v>42</v>
      </c>
      <c r="I4467" s="6" t="s">
        <v>1015</v>
      </c>
      <c r="J4467" s="6" t="s">
        <v>187</v>
      </c>
      <c r="K4467" s="6" t="s">
        <v>1261</v>
      </c>
      <c r="L4467" s="6" t="s">
        <v>1265</v>
      </c>
      <c r="M4467" s="6" t="s">
        <v>1272</v>
      </c>
      <c r="N4467" s="5">
        <v>42658</v>
      </c>
      <c r="O4467" s="7">
        <v>231</v>
      </c>
      <c r="P4467" s="7">
        <v>378</v>
      </c>
      <c r="Q4467" s="7">
        <v>147</v>
      </c>
      <c r="R4467" s="6">
        <v>4</v>
      </c>
      <c r="S4467" s="7">
        <v>1512</v>
      </c>
      <c r="T4467" s="8">
        <v>0.08</v>
      </c>
      <c r="U4467" s="7">
        <v>120.96000000000001</v>
      </c>
      <c r="V4467" s="7">
        <v>1391.04</v>
      </c>
      <c r="W4467" s="7">
        <v>71</v>
      </c>
      <c r="X4467" s="7">
        <v>7555</v>
      </c>
      <c r="Y4467" s="9">
        <f>+DAY('TABLA PRINCIPAL'!$B4467)</f>
        <v>11</v>
      </c>
      <c r="Z4467" s="9">
        <f>+MONTH('TABLA PRINCIPAL'!$B4467)</f>
        <v>10</v>
      </c>
      <c r="AA4467" s="9">
        <f>+YEAR('TABLA PRINCIPAL'!$B4467)</f>
        <v>2016</v>
      </c>
      <c r="AB4467" s="22" t="str">
        <f>+IF(Ventas_Oficina[[#This Row],[Total del pedido]]&gt;=100000,"SI","NO")</f>
        <v>NO</v>
      </c>
      <c r="AC4467" s="22" t="str">
        <f>+_xlfn.XLOOKUP(Ventas_Oficina[[#This Row],[Nº de artículo]],AUXILIAR!A4465:A9412,AUXILIAR!D4465:D9412,"Error",0)</f>
        <v>No enviado a tiempo</v>
      </c>
      <c r="AD4467" s="22" t="str">
        <f>+IF(AND(Ventas_Oficina[[#This Row],[Total]]&gt;75000,Ventas_Oficina[[#This Row],[Envio a tiempo]]="Enviado a tiempo"),"Buena Venta","Venta Mala")</f>
        <v>Venta Mala</v>
      </c>
    </row>
    <row r="4468" spans="1:30" x14ac:dyDescent="0.25">
      <c r="A4468" s="26">
        <v>1654551</v>
      </c>
      <c r="B4468" s="10">
        <v>42556</v>
      </c>
      <c r="C4468" s="11" t="s">
        <v>338</v>
      </c>
      <c r="D4468" s="11" t="s">
        <v>50</v>
      </c>
      <c r="E4468" s="11" t="s">
        <v>4</v>
      </c>
      <c r="F4468" s="11" t="s">
        <v>5</v>
      </c>
      <c r="G4468" s="11" t="s">
        <v>1007</v>
      </c>
      <c r="H4468" s="11" t="s">
        <v>17</v>
      </c>
      <c r="I4468" s="11" t="s">
        <v>1016</v>
      </c>
      <c r="J4468" s="11" t="s">
        <v>1099</v>
      </c>
      <c r="K4468" s="11" t="s">
        <v>1261</v>
      </c>
      <c r="L4468" s="11" t="s">
        <v>1265</v>
      </c>
      <c r="M4468" s="11" t="s">
        <v>1272</v>
      </c>
      <c r="N4468" s="10">
        <v>42558</v>
      </c>
      <c r="O4468" s="12">
        <v>93</v>
      </c>
      <c r="P4468" s="12">
        <v>160</v>
      </c>
      <c r="Q4468" s="12">
        <v>67</v>
      </c>
      <c r="R4468" s="11">
        <v>50</v>
      </c>
      <c r="S4468" s="12">
        <v>8000</v>
      </c>
      <c r="T4468" s="13">
        <v>0.09</v>
      </c>
      <c r="U4468" s="12">
        <v>720</v>
      </c>
      <c r="V4468" s="12">
        <v>7280</v>
      </c>
      <c r="W4468" s="12">
        <v>129</v>
      </c>
      <c r="X4468" s="12">
        <v>6258</v>
      </c>
      <c r="Y4468" s="14">
        <f>+DAY('TABLA PRINCIPAL'!$B4468)</f>
        <v>5</v>
      </c>
      <c r="Z4468" s="14">
        <f>+MONTH('TABLA PRINCIPAL'!$B4468)</f>
        <v>7</v>
      </c>
      <c r="AA4468" s="14">
        <f>+YEAR('TABLA PRINCIPAL'!$B4468)</f>
        <v>2016</v>
      </c>
      <c r="AB4468" s="22" t="str">
        <f>+IF(Ventas_Oficina[[#This Row],[Total del pedido]]&gt;=100000,"SI","NO")</f>
        <v>NO</v>
      </c>
      <c r="AC4468" s="22" t="str">
        <f>+_xlfn.XLOOKUP(Ventas_Oficina[[#This Row],[Nº de artículo]],AUXILIAR!A4466:A9413,AUXILIAR!D4466:D9413,"Error",0)</f>
        <v>Enviado a tiempo</v>
      </c>
      <c r="AD4468" s="22" t="str">
        <f>+IF(AND(Ventas_Oficina[[#This Row],[Total]]&gt;75000,Ventas_Oficina[[#This Row],[Envio a tiempo]]="Enviado a tiempo"),"Buena Venta","Venta Mala")</f>
        <v>Venta Mala</v>
      </c>
    </row>
    <row r="4469" spans="1:30" x14ac:dyDescent="0.25">
      <c r="A4469" s="25">
        <v>1654551</v>
      </c>
      <c r="B4469" s="5">
        <v>42606</v>
      </c>
      <c r="C4469" s="6" t="s">
        <v>473</v>
      </c>
      <c r="D4469" s="6" t="s">
        <v>456</v>
      </c>
      <c r="E4469" s="6" t="s">
        <v>4</v>
      </c>
      <c r="F4469" s="6" t="s">
        <v>5</v>
      </c>
      <c r="G4469" s="6" t="s">
        <v>1009</v>
      </c>
      <c r="H4469" s="6" t="s">
        <v>27</v>
      </c>
      <c r="I4469" s="6" t="s">
        <v>1013</v>
      </c>
      <c r="J4469" s="6" t="s">
        <v>1030</v>
      </c>
      <c r="K4469" s="6" t="s">
        <v>1261</v>
      </c>
      <c r="L4469" s="6" t="s">
        <v>1265</v>
      </c>
      <c r="M4469" s="6" t="s">
        <v>1272</v>
      </c>
      <c r="N4469" s="5">
        <v>42606</v>
      </c>
      <c r="O4469" s="7">
        <v>90</v>
      </c>
      <c r="P4469" s="7">
        <v>210</v>
      </c>
      <c r="Q4469" s="7">
        <v>120</v>
      </c>
      <c r="R4469" s="6">
        <v>19</v>
      </c>
      <c r="S4469" s="7">
        <v>3990</v>
      </c>
      <c r="T4469" s="8">
        <v>0</v>
      </c>
      <c r="U4469" s="7">
        <v>0</v>
      </c>
      <c r="V4469" s="7">
        <v>3990</v>
      </c>
      <c r="W4469" s="7">
        <v>70</v>
      </c>
      <c r="X4469" s="7">
        <v>6669</v>
      </c>
      <c r="Y4469" s="9">
        <f>+DAY('TABLA PRINCIPAL'!$B4469)</f>
        <v>24</v>
      </c>
      <c r="Z4469" s="9">
        <f>+MONTH('TABLA PRINCIPAL'!$B4469)</f>
        <v>8</v>
      </c>
      <c r="AA4469" s="9">
        <f>+YEAR('TABLA PRINCIPAL'!$B4469)</f>
        <v>2016</v>
      </c>
      <c r="AB4469" s="22" t="str">
        <f>+IF(Ventas_Oficina[[#This Row],[Total del pedido]]&gt;=100000,"SI","NO")</f>
        <v>NO</v>
      </c>
      <c r="AC4469" s="22" t="str">
        <f>+_xlfn.XLOOKUP(Ventas_Oficina[[#This Row],[Nº de artículo]],AUXILIAR!A4467:A9414,AUXILIAR!D4467:D9414,"Error",0)</f>
        <v>Enviado a tiempo</v>
      </c>
      <c r="AD4469" s="22" t="str">
        <f>+IF(AND(Ventas_Oficina[[#This Row],[Total]]&gt;75000,Ventas_Oficina[[#This Row],[Envio a tiempo]]="Enviado a tiempo"),"Buena Venta","Venta Mala")</f>
        <v>Venta Mala</v>
      </c>
    </row>
    <row r="4470" spans="1:30" x14ac:dyDescent="0.25">
      <c r="A4470" s="26">
        <v>1654551</v>
      </c>
      <c r="B4470" s="10">
        <v>42183</v>
      </c>
      <c r="C4470" s="11" t="s">
        <v>787</v>
      </c>
      <c r="D4470" s="11" t="s">
        <v>88</v>
      </c>
      <c r="E4470" s="11" t="s">
        <v>4</v>
      </c>
      <c r="F4470" s="11" t="s">
        <v>5</v>
      </c>
      <c r="G4470" s="11" t="s">
        <v>1010</v>
      </c>
      <c r="H4470" s="11" t="s">
        <v>39</v>
      </c>
      <c r="I4470" s="11" t="s">
        <v>1015</v>
      </c>
      <c r="J4470" s="11" t="s">
        <v>1171</v>
      </c>
      <c r="K4470" s="11" t="s">
        <v>1261</v>
      </c>
      <c r="L4470" s="11" t="s">
        <v>1267</v>
      </c>
      <c r="M4470" s="11" t="s">
        <v>1272</v>
      </c>
      <c r="N4470" s="10">
        <v>42184</v>
      </c>
      <c r="O4470" s="12">
        <v>395</v>
      </c>
      <c r="P4470" s="12">
        <v>608</v>
      </c>
      <c r="Q4470" s="12">
        <v>213</v>
      </c>
      <c r="R4470" s="11">
        <v>41</v>
      </c>
      <c r="S4470" s="12">
        <v>24928</v>
      </c>
      <c r="T4470" s="13">
        <v>0</v>
      </c>
      <c r="U4470" s="12">
        <v>0</v>
      </c>
      <c r="V4470" s="12">
        <v>24928</v>
      </c>
      <c r="W4470" s="12">
        <v>182</v>
      </c>
      <c r="X4470" s="12">
        <v>25939</v>
      </c>
      <c r="Y4470" s="14">
        <f>+DAY('TABLA PRINCIPAL'!$B4470)</f>
        <v>28</v>
      </c>
      <c r="Z4470" s="14">
        <f>+MONTH('TABLA PRINCIPAL'!$B4470)</f>
        <v>6</v>
      </c>
      <c r="AA4470" s="14">
        <f>+YEAR('TABLA PRINCIPAL'!$B4470)</f>
        <v>2015</v>
      </c>
      <c r="AB4470" s="22" t="str">
        <f>+IF(Ventas_Oficina[[#This Row],[Total del pedido]]&gt;=100000,"SI","NO")</f>
        <v>NO</v>
      </c>
      <c r="AC4470" s="22" t="str">
        <f>+_xlfn.XLOOKUP(Ventas_Oficina[[#This Row],[Nº de artículo]],AUXILIAR!A4468:A9415,AUXILIAR!D4468:D9415,"Error",0)</f>
        <v>No enviado a tiempo</v>
      </c>
      <c r="AD4470" s="22" t="str">
        <f>+IF(AND(Ventas_Oficina[[#This Row],[Total]]&gt;75000,Ventas_Oficina[[#This Row],[Envio a tiempo]]="Enviado a tiempo"),"Buena Venta","Venta Mala")</f>
        <v>Venta Mala</v>
      </c>
    </row>
    <row r="4471" spans="1:30" x14ac:dyDescent="0.25">
      <c r="A4471" s="26">
        <v>1654916</v>
      </c>
      <c r="B4471" s="10">
        <v>42412</v>
      </c>
      <c r="C4471" s="11" t="s">
        <v>647</v>
      </c>
      <c r="D4471" s="11" t="s">
        <v>11</v>
      </c>
      <c r="E4471" s="11" t="s">
        <v>12</v>
      </c>
      <c r="F4471" s="11" t="s">
        <v>13</v>
      </c>
      <c r="G4471" s="11" t="s">
        <v>1010</v>
      </c>
      <c r="H4471" s="11" t="s">
        <v>14</v>
      </c>
      <c r="I4471" s="11" t="s">
        <v>1012</v>
      </c>
      <c r="J4471" s="11" t="s">
        <v>1050</v>
      </c>
      <c r="K4471" s="11" t="s">
        <v>1261</v>
      </c>
      <c r="L4471" s="11" t="s">
        <v>1265</v>
      </c>
      <c r="M4471" s="11" t="s">
        <v>1272</v>
      </c>
      <c r="N4471" s="10">
        <v>42413</v>
      </c>
      <c r="O4471" s="12">
        <v>1685</v>
      </c>
      <c r="P4471" s="12">
        <v>2718</v>
      </c>
      <c r="Q4471" s="12">
        <v>1033</v>
      </c>
      <c r="R4471" s="11">
        <v>14</v>
      </c>
      <c r="S4471" s="12">
        <v>38052</v>
      </c>
      <c r="T4471" s="13">
        <v>0.09</v>
      </c>
      <c r="U4471" s="12">
        <v>3424.68</v>
      </c>
      <c r="V4471" s="12">
        <v>34627.32</v>
      </c>
      <c r="W4471" s="12">
        <v>823</v>
      </c>
      <c r="X4471" s="12">
        <v>103274</v>
      </c>
      <c r="Y4471" s="14">
        <f>+DAY('TABLA PRINCIPAL'!$B4471)</f>
        <v>12</v>
      </c>
      <c r="Z4471" s="14">
        <f>+MONTH('TABLA PRINCIPAL'!$B4471)</f>
        <v>2</v>
      </c>
      <c r="AA4471" s="14">
        <f>+YEAR('TABLA PRINCIPAL'!$B4471)</f>
        <v>2016</v>
      </c>
      <c r="AB4471" s="22" t="str">
        <f>+IF(Ventas_Oficina[[#This Row],[Total del pedido]]&gt;=100000,"SI","NO")</f>
        <v>NO</v>
      </c>
      <c r="AC4471" s="22" t="str">
        <f>+_xlfn.XLOOKUP(Ventas_Oficina[[#This Row],[Nº de artículo]],AUXILIAR!A4470:A9417,AUXILIAR!D4470:D9417,"Error",0)</f>
        <v>No enviado a tiempo</v>
      </c>
      <c r="AD4471" s="22" t="str">
        <f>+IF(AND(Ventas_Oficina[[#This Row],[Total]]&gt;75000,Ventas_Oficina[[#This Row],[Envio a tiempo]]="Enviado a tiempo"),"Buena Venta","Venta Mala")</f>
        <v>Venta Mala</v>
      </c>
    </row>
    <row r="4472" spans="1:30" x14ac:dyDescent="0.25">
      <c r="A4472" s="25">
        <v>1655281</v>
      </c>
      <c r="B4472" s="5">
        <v>42655</v>
      </c>
      <c r="C4472" s="6" t="s">
        <v>604</v>
      </c>
      <c r="D4472" s="6" t="s">
        <v>11</v>
      </c>
      <c r="E4472" s="6" t="s">
        <v>12</v>
      </c>
      <c r="F4472" s="6" t="s">
        <v>13</v>
      </c>
      <c r="G4472" s="6" t="s">
        <v>1007</v>
      </c>
      <c r="H4472" s="6" t="s">
        <v>14</v>
      </c>
      <c r="I4472" s="6" t="s">
        <v>1014</v>
      </c>
      <c r="J4472" s="6" t="s">
        <v>1047</v>
      </c>
      <c r="K4472" s="6" t="s">
        <v>1261</v>
      </c>
      <c r="L4472" s="6" t="s">
        <v>1265</v>
      </c>
      <c r="M4472" s="6" t="s">
        <v>1272</v>
      </c>
      <c r="N4472" s="5">
        <v>42657</v>
      </c>
      <c r="O4472" s="7">
        <v>2156</v>
      </c>
      <c r="P4472" s="7">
        <v>3594</v>
      </c>
      <c r="Q4472" s="7">
        <v>1438</v>
      </c>
      <c r="R4472" s="6">
        <v>38</v>
      </c>
      <c r="S4472" s="7">
        <v>136572</v>
      </c>
      <c r="T4472" s="8">
        <v>0.01</v>
      </c>
      <c r="U4472" s="7">
        <v>1365.72</v>
      </c>
      <c r="V4472" s="7">
        <v>135206.28</v>
      </c>
      <c r="W4472" s="7">
        <v>666</v>
      </c>
      <c r="X4472" s="7">
        <v>223675</v>
      </c>
      <c r="Y4472" s="9">
        <f>+DAY('TABLA PRINCIPAL'!$B4472)</f>
        <v>12</v>
      </c>
      <c r="Z4472" s="9">
        <f>+MONTH('TABLA PRINCIPAL'!$B4472)</f>
        <v>10</v>
      </c>
      <c r="AA4472" s="9">
        <f>+YEAR('TABLA PRINCIPAL'!$B4472)</f>
        <v>2016</v>
      </c>
      <c r="AB4472" s="22" t="str">
        <f>+IF(Ventas_Oficina[[#This Row],[Total del pedido]]&gt;=100000,"SI","NO")</f>
        <v>SI</v>
      </c>
      <c r="AC4472" s="22" t="str">
        <f>+_xlfn.XLOOKUP(Ventas_Oficina[[#This Row],[Nº de artículo]],AUXILIAR!A4470:A9418,AUXILIAR!D4470:D9418,"Error",0)</f>
        <v>Enviado a tiempo</v>
      </c>
      <c r="AD4472" s="22" t="str">
        <f>+IF(AND(Ventas_Oficina[[#This Row],[Total]]&gt;75000,Ventas_Oficina[[#This Row],[Envio a tiempo]]="Enviado a tiempo"),"Buena Venta","Venta Mala")</f>
        <v>Buena Venta</v>
      </c>
    </row>
    <row r="4473" spans="1:30" x14ac:dyDescent="0.25">
      <c r="A4473" s="26">
        <v>1655281</v>
      </c>
      <c r="B4473" s="10">
        <v>42596</v>
      </c>
      <c r="C4473" s="11" t="s">
        <v>227</v>
      </c>
      <c r="D4473" s="11" t="s">
        <v>26</v>
      </c>
      <c r="E4473" s="11" t="s">
        <v>4</v>
      </c>
      <c r="F4473" s="11" t="s">
        <v>5</v>
      </c>
      <c r="G4473" s="11" t="s">
        <v>1010</v>
      </c>
      <c r="H4473" s="11" t="s">
        <v>27</v>
      </c>
      <c r="I4473" s="11" t="s">
        <v>1012</v>
      </c>
      <c r="J4473" s="11" t="s">
        <v>1027</v>
      </c>
      <c r="K4473" s="11" t="s">
        <v>1261</v>
      </c>
      <c r="L4473" s="11" t="s">
        <v>1266</v>
      </c>
      <c r="M4473" s="11" t="s">
        <v>1272</v>
      </c>
      <c r="N4473" s="10">
        <v>42605</v>
      </c>
      <c r="O4473" s="12">
        <v>5429</v>
      </c>
      <c r="P4473" s="12">
        <v>9048</v>
      </c>
      <c r="Q4473" s="12">
        <v>3619</v>
      </c>
      <c r="R4473" s="11">
        <v>15</v>
      </c>
      <c r="S4473" s="12">
        <v>135720</v>
      </c>
      <c r="T4473" s="13">
        <v>0</v>
      </c>
      <c r="U4473" s="12">
        <v>0</v>
      </c>
      <c r="V4473" s="12">
        <v>135720</v>
      </c>
      <c r="W4473" s="12">
        <v>1999</v>
      </c>
      <c r="X4473" s="12">
        <v>222675</v>
      </c>
      <c r="Y4473" s="14">
        <f>+DAY('TABLA PRINCIPAL'!$B4473)</f>
        <v>14</v>
      </c>
      <c r="Z4473" s="14">
        <f>+MONTH('TABLA PRINCIPAL'!$B4473)</f>
        <v>8</v>
      </c>
      <c r="AA4473" s="14">
        <f>+YEAR('TABLA PRINCIPAL'!$B4473)</f>
        <v>2016</v>
      </c>
      <c r="AB4473" s="22" t="str">
        <f>+IF(Ventas_Oficina[[#This Row],[Total del pedido]]&gt;=100000,"SI","NO")</f>
        <v>SI</v>
      </c>
      <c r="AC4473" s="22" t="str">
        <f>+_xlfn.XLOOKUP(Ventas_Oficina[[#This Row],[Nº de artículo]],AUXILIAR!A4471:A9419,AUXILIAR!D4471:D9419,"Error",0)</f>
        <v>Enviado a tiempo</v>
      </c>
      <c r="AD4473" s="22" t="str">
        <f>+IF(AND(Ventas_Oficina[[#This Row],[Total]]&gt;75000,Ventas_Oficina[[#This Row],[Envio a tiempo]]="Enviado a tiempo"),"Buena Venta","Venta Mala")</f>
        <v>Buena Venta</v>
      </c>
    </row>
    <row r="4474" spans="1:30" x14ac:dyDescent="0.25">
      <c r="A4474" s="25">
        <v>1655281</v>
      </c>
      <c r="B4474" s="5">
        <v>42670</v>
      </c>
      <c r="C4474" s="6" t="s">
        <v>275</v>
      </c>
      <c r="D4474" s="6" t="s">
        <v>963</v>
      </c>
      <c r="E4474" s="6" t="s">
        <v>4</v>
      </c>
      <c r="F4474" s="6" t="s">
        <v>5</v>
      </c>
      <c r="G4474" s="6" t="s">
        <v>1010</v>
      </c>
      <c r="H4474" s="6" t="s">
        <v>17</v>
      </c>
      <c r="I4474" s="6" t="s">
        <v>1012</v>
      </c>
      <c r="J4474" s="6" t="s">
        <v>1027</v>
      </c>
      <c r="K4474" s="6" t="s">
        <v>1261</v>
      </c>
      <c r="L4474" s="6" t="s">
        <v>1266</v>
      </c>
      <c r="M4474" s="6" t="s">
        <v>1272</v>
      </c>
      <c r="N4474" s="5">
        <v>42671</v>
      </c>
      <c r="O4474" s="7">
        <v>5429</v>
      </c>
      <c r="P4474" s="7">
        <v>9048</v>
      </c>
      <c r="Q4474" s="7">
        <v>3619</v>
      </c>
      <c r="R4474" s="6">
        <v>4</v>
      </c>
      <c r="S4474" s="7">
        <v>36192</v>
      </c>
      <c r="T4474" s="8">
        <v>0.03</v>
      </c>
      <c r="U4474" s="7">
        <v>1085.76</v>
      </c>
      <c r="V4474" s="7">
        <v>35106.239999999998</v>
      </c>
      <c r="W4474" s="7">
        <v>1999</v>
      </c>
      <c r="X4474" s="7">
        <v>224675</v>
      </c>
      <c r="Y4474" s="9">
        <f>+DAY('TABLA PRINCIPAL'!$B4474)</f>
        <v>27</v>
      </c>
      <c r="Z4474" s="9">
        <f>+MONTH('TABLA PRINCIPAL'!$B4474)</f>
        <v>10</v>
      </c>
      <c r="AA4474" s="9">
        <f>+YEAR('TABLA PRINCIPAL'!$B4474)</f>
        <v>2016</v>
      </c>
      <c r="AB4474" s="22" t="str">
        <f>+IF(Ventas_Oficina[[#This Row],[Total del pedido]]&gt;=100000,"SI","NO")</f>
        <v>NO</v>
      </c>
      <c r="AC4474" s="22" t="str">
        <f>+_xlfn.XLOOKUP(Ventas_Oficina[[#This Row],[Nº de artículo]],AUXILIAR!A4472:A9420,AUXILIAR!D4472:D9420,"Error",0)</f>
        <v>Enviado a tiempo</v>
      </c>
      <c r="AD4474" s="22" t="str">
        <f>+IF(AND(Ventas_Oficina[[#This Row],[Total]]&gt;75000,Ventas_Oficina[[#This Row],[Envio a tiempo]]="Enviado a tiempo"),"Buena Venta","Venta Mala")</f>
        <v>Buena Venta</v>
      </c>
    </row>
    <row r="4475" spans="1:30" x14ac:dyDescent="0.25">
      <c r="A4475" s="26">
        <v>1655281</v>
      </c>
      <c r="B4475" s="10">
        <v>42423</v>
      </c>
      <c r="C4475" s="11" t="s">
        <v>806</v>
      </c>
      <c r="D4475" s="11" t="s">
        <v>807</v>
      </c>
      <c r="E4475" s="11" t="s">
        <v>4</v>
      </c>
      <c r="F4475" s="11" t="s">
        <v>5</v>
      </c>
      <c r="G4475" s="11" t="s">
        <v>1010</v>
      </c>
      <c r="H4475" s="11" t="s">
        <v>39</v>
      </c>
      <c r="I4475" s="11" t="s">
        <v>1012</v>
      </c>
      <c r="J4475" s="11" t="s">
        <v>1027</v>
      </c>
      <c r="K4475" s="11" t="s">
        <v>1261</v>
      </c>
      <c r="L4475" s="11" t="s">
        <v>1265</v>
      </c>
      <c r="M4475" s="11" t="s">
        <v>1272</v>
      </c>
      <c r="N4475" s="10">
        <v>42424</v>
      </c>
      <c r="O4475" s="12">
        <v>5429</v>
      </c>
      <c r="P4475" s="12">
        <v>9048</v>
      </c>
      <c r="Q4475" s="12">
        <v>3619</v>
      </c>
      <c r="R4475" s="11">
        <v>32</v>
      </c>
      <c r="S4475" s="12">
        <v>289536</v>
      </c>
      <c r="T4475" s="13">
        <v>0.04</v>
      </c>
      <c r="U4475" s="12">
        <v>11581.44</v>
      </c>
      <c r="V4475" s="12">
        <v>277954.56</v>
      </c>
      <c r="W4475" s="12">
        <v>1999</v>
      </c>
      <c r="X4475" s="12">
        <v>223675</v>
      </c>
      <c r="Y4475" s="14">
        <f>+DAY('TABLA PRINCIPAL'!$B4475)</f>
        <v>23</v>
      </c>
      <c r="Z4475" s="14">
        <f>+MONTH('TABLA PRINCIPAL'!$B4475)</f>
        <v>2</v>
      </c>
      <c r="AA4475" s="14">
        <f>+YEAR('TABLA PRINCIPAL'!$B4475)</f>
        <v>2016</v>
      </c>
      <c r="AB4475" s="22" t="str">
        <f>+IF(Ventas_Oficina[[#This Row],[Total del pedido]]&gt;=100000,"SI","NO")</f>
        <v>SI</v>
      </c>
      <c r="AC4475" s="22" t="str">
        <f>+_xlfn.XLOOKUP(Ventas_Oficina[[#This Row],[Nº de artículo]],AUXILIAR!A4473:A9421,AUXILIAR!D4473:D9421,"Error",0)</f>
        <v>No enviado a tiempo</v>
      </c>
      <c r="AD4475" s="22" t="str">
        <f>+IF(AND(Ventas_Oficina[[#This Row],[Total]]&gt;75000,Ventas_Oficina[[#This Row],[Envio a tiempo]]="Enviado a tiempo"),"Buena Venta","Venta Mala")</f>
        <v>Venta Mala</v>
      </c>
    </row>
    <row r="4476" spans="1:30" x14ac:dyDescent="0.25">
      <c r="A4476" s="25">
        <v>1655281</v>
      </c>
      <c r="B4476" s="5">
        <v>42454</v>
      </c>
      <c r="C4476" s="6" t="s">
        <v>964</v>
      </c>
      <c r="D4476" s="6" t="s">
        <v>135</v>
      </c>
      <c r="E4476" s="6" t="s">
        <v>12</v>
      </c>
      <c r="F4476" s="6" t="s">
        <v>13</v>
      </c>
      <c r="G4476" s="6" t="s">
        <v>1007</v>
      </c>
      <c r="H4476" s="6" t="s">
        <v>42</v>
      </c>
      <c r="I4476" s="6" t="s">
        <v>1014</v>
      </c>
      <c r="J4476" s="6" t="s">
        <v>1018</v>
      </c>
      <c r="K4476" s="6" t="s">
        <v>1261</v>
      </c>
      <c r="L4476" s="6" t="s">
        <v>1265</v>
      </c>
      <c r="M4476" s="6" t="s">
        <v>1272</v>
      </c>
      <c r="N4476" s="5">
        <v>42454</v>
      </c>
      <c r="O4476" s="7">
        <v>15650</v>
      </c>
      <c r="P4476" s="7">
        <v>30097</v>
      </c>
      <c r="Q4476" s="7">
        <v>14447</v>
      </c>
      <c r="R4476" s="6">
        <v>33</v>
      </c>
      <c r="S4476" s="7">
        <v>993201</v>
      </c>
      <c r="T4476" s="8">
        <v>0.08</v>
      </c>
      <c r="U4476" s="7">
        <v>79456.08</v>
      </c>
      <c r="V4476" s="7">
        <v>913744.92</v>
      </c>
      <c r="W4476" s="7">
        <v>718</v>
      </c>
      <c r="X4476" s="7">
        <v>224975</v>
      </c>
      <c r="Y4476" s="9">
        <f>+DAY('TABLA PRINCIPAL'!$B4476)</f>
        <v>25</v>
      </c>
      <c r="Z4476" s="9">
        <f>+MONTH('TABLA PRINCIPAL'!$B4476)</f>
        <v>3</v>
      </c>
      <c r="AA4476" s="9">
        <f>+YEAR('TABLA PRINCIPAL'!$B4476)</f>
        <v>2016</v>
      </c>
      <c r="AB4476" s="22" t="str">
        <f>+IF(Ventas_Oficina[[#This Row],[Total del pedido]]&gt;=100000,"SI","NO")</f>
        <v>SI</v>
      </c>
      <c r="AC4476" s="22" t="str">
        <f>+_xlfn.XLOOKUP(Ventas_Oficina[[#This Row],[Nº de artículo]],AUXILIAR!A4474:A9422,AUXILIAR!D4474:D9422,"Error",0)</f>
        <v>No enviado a tiempo</v>
      </c>
      <c r="AD4476" s="22" t="str">
        <f>+IF(AND(Ventas_Oficina[[#This Row],[Total]]&gt;75000,Ventas_Oficina[[#This Row],[Envio a tiempo]]="Enviado a tiempo"),"Buena Venta","Venta Mala")</f>
        <v>Venta Mala</v>
      </c>
    </row>
    <row r="4477" spans="1:30" x14ac:dyDescent="0.25">
      <c r="A4477" s="26">
        <v>1655281</v>
      </c>
      <c r="B4477" s="10">
        <v>42655</v>
      </c>
      <c r="C4477" s="11" t="s">
        <v>604</v>
      </c>
      <c r="D4477" s="11" t="s">
        <v>11</v>
      </c>
      <c r="E4477" s="11" t="s">
        <v>12</v>
      </c>
      <c r="F4477" s="11" t="s">
        <v>13</v>
      </c>
      <c r="G4477" s="11" t="s">
        <v>1010</v>
      </c>
      <c r="H4477" s="11" t="s">
        <v>14</v>
      </c>
      <c r="I4477" s="11" t="s">
        <v>1013</v>
      </c>
      <c r="J4477" s="11" t="s">
        <v>1027</v>
      </c>
      <c r="K4477" s="11" t="s">
        <v>1261</v>
      </c>
      <c r="L4477" s="11" t="s">
        <v>1267</v>
      </c>
      <c r="M4477" s="11" t="s">
        <v>1272</v>
      </c>
      <c r="N4477" s="10">
        <v>42657</v>
      </c>
      <c r="O4477" s="12">
        <v>5429</v>
      </c>
      <c r="P4477" s="12">
        <v>9048</v>
      </c>
      <c r="Q4477" s="12">
        <v>3619</v>
      </c>
      <c r="R4477" s="11">
        <v>30</v>
      </c>
      <c r="S4477" s="12">
        <v>271440</v>
      </c>
      <c r="T4477" s="13">
        <v>0.04</v>
      </c>
      <c r="U4477" s="12">
        <v>10857.6</v>
      </c>
      <c r="V4477" s="12">
        <v>260582.39999999999</v>
      </c>
      <c r="W4477" s="12">
        <v>1999</v>
      </c>
      <c r="X4477" s="12">
        <v>223675</v>
      </c>
      <c r="Y4477" s="14">
        <f>+DAY('TABLA PRINCIPAL'!$B4477)</f>
        <v>12</v>
      </c>
      <c r="Z4477" s="14">
        <f>+MONTH('TABLA PRINCIPAL'!$B4477)</f>
        <v>10</v>
      </c>
      <c r="AA4477" s="14">
        <f>+YEAR('TABLA PRINCIPAL'!$B4477)</f>
        <v>2016</v>
      </c>
      <c r="AB4477" s="22" t="str">
        <f>+IF(Ventas_Oficina[[#This Row],[Total del pedido]]&gt;=100000,"SI","NO")</f>
        <v>SI</v>
      </c>
      <c r="AC4477" s="22" t="str">
        <f>+_xlfn.XLOOKUP(Ventas_Oficina[[#This Row],[Nº de artículo]],AUXILIAR!A4475:A9423,AUXILIAR!D4475:D9423,"Error",0)</f>
        <v>No enviado a tiempo</v>
      </c>
      <c r="AD4477" s="22" t="str">
        <f>+IF(AND(Ventas_Oficina[[#This Row],[Total]]&gt;75000,Ventas_Oficina[[#This Row],[Envio a tiempo]]="Enviado a tiempo"),"Buena Venta","Venta Mala")</f>
        <v>Venta Mala</v>
      </c>
    </row>
    <row r="4478" spans="1:30" x14ac:dyDescent="0.25">
      <c r="A4478" s="25">
        <v>1655647</v>
      </c>
      <c r="B4478" s="5">
        <v>42403</v>
      </c>
      <c r="C4478" s="6" t="s">
        <v>366</v>
      </c>
      <c r="D4478" s="6" t="s">
        <v>206</v>
      </c>
      <c r="E4478" s="6" t="s">
        <v>12</v>
      </c>
      <c r="F4478" s="6" t="s">
        <v>13</v>
      </c>
      <c r="G4478" s="6" t="s">
        <v>1008</v>
      </c>
      <c r="H4478" s="6" t="s">
        <v>42</v>
      </c>
      <c r="I4478" s="6" t="s">
        <v>1012</v>
      </c>
      <c r="J4478" s="6" t="s">
        <v>1047</v>
      </c>
      <c r="K4478" s="6" t="s">
        <v>1261</v>
      </c>
      <c r="L4478" s="6" t="s">
        <v>1267</v>
      </c>
      <c r="M4478" s="6" t="s">
        <v>1273</v>
      </c>
      <c r="N4478" s="5">
        <v>42405</v>
      </c>
      <c r="O4478" s="7">
        <v>2156</v>
      </c>
      <c r="P4478" s="7">
        <v>3594</v>
      </c>
      <c r="Q4478" s="7">
        <v>1438</v>
      </c>
      <c r="R4478" s="6">
        <v>47</v>
      </c>
      <c r="S4478" s="7">
        <v>168918</v>
      </c>
      <c r="T4478" s="8">
        <v>7.0000000000000007E-2</v>
      </c>
      <c r="U4478" s="7">
        <v>11824.26</v>
      </c>
      <c r="V4478" s="7">
        <v>157093.74</v>
      </c>
      <c r="W4478" s="7">
        <v>666</v>
      </c>
      <c r="X4478" s="7">
        <v>223675</v>
      </c>
      <c r="Y4478" s="9">
        <f>+DAY('TABLA PRINCIPAL'!$B4478)</f>
        <v>3</v>
      </c>
      <c r="Z4478" s="9">
        <f>+MONTH('TABLA PRINCIPAL'!$B4478)</f>
        <v>2</v>
      </c>
      <c r="AA4478" s="9">
        <f>+YEAR('TABLA PRINCIPAL'!$B4478)</f>
        <v>2016</v>
      </c>
      <c r="AB4478" s="22" t="str">
        <f>+IF(Ventas_Oficina[[#This Row],[Total del pedido]]&gt;=100000,"SI","NO")</f>
        <v>SI</v>
      </c>
      <c r="AC4478" s="22" t="str">
        <f>+_xlfn.XLOOKUP(Ventas_Oficina[[#This Row],[Nº de artículo]],AUXILIAR!A4476:A9424,AUXILIAR!D4476:D9424,"Error",0)</f>
        <v>Enviado a tiempo</v>
      </c>
      <c r="AD4478" s="22" t="str">
        <f>+IF(AND(Ventas_Oficina[[#This Row],[Total]]&gt;75000,Ventas_Oficina[[#This Row],[Envio a tiempo]]="Enviado a tiempo"),"Buena Venta","Venta Mala")</f>
        <v>Buena Venta</v>
      </c>
    </row>
    <row r="4479" spans="1:30" x14ac:dyDescent="0.25">
      <c r="A4479" s="26">
        <v>1655647</v>
      </c>
      <c r="B4479" s="10">
        <v>42710</v>
      </c>
      <c r="C4479" s="11" t="s">
        <v>37</v>
      </c>
      <c r="D4479" s="11" t="s">
        <v>38</v>
      </c>
      <c r="E4479" s="11" t="s">
        <v>4</v>
      </c>
      <c r="F4479" s="11" t="s">
        <v>5</v>
      </c>
      <c r="G4479" s="11" t="s">
        <v>1008</v>
      </c>
      <c r="H4479" s="11" t="s">
        <v>39</v>
      </c>
      <c r="I4479" s="11" t="s">
        <v>1012</v>
      </c>
      <c r="J4479" s="11" t="s">
        <v>1061</v>
      </c>
      <c r="K4479" s="11" t="s">
        <v>1262</v>
      </c>
      <c r="L4479" s="11" t="s">
        <v>1270</v>
      </c>
      <c r="M4479" s="11" t="s">
        <v>1274</v>
      </c>
      <c r="N4479" s="10">
        <v>42712</v>
      </c>
      <c r="O4479" s="12">
        <v>94</v>
      </c>
      <c r="P4479" s="12">
        <v>208</v>
      </c>
      <c r="Q4479" s="12">
        <v>114</v>
      </c>
      <c r="R4479" s="11">
        <v>16</v>
      </c>
      <c r="S4479" s="12">
        <v>3328</v>
      </c>
      <c r="T4479" s="13">
        <v>0.09</v>
      </c>
      <c r="U4479" s="12">
        <v>299.52</v>
      </c>
      <c r="V4479" s="12">
        <v>3028.48</v>
      </c>
      <c r="W4479" s="12">
        <v>256</v>
      </c>
      <c r="X4479" s="12">
        <v>7063</v>
      </c>
      <c r="Y4479" s="14">
        <f>+DAY('TABLA PRINCIPAL'!$B4479)</f>
        <v>6</v>
      </c>
      <c r="Z4479" s="14">
        <f>+MONTH('TABLA PRINCIPAL'!$B4479)</f>
        <v>12</v>
      </c>
      <c r="AA4479" s="14">
        <f>+YEAR('TABLA PRINCIPAL'!$B4479)</f>
        <v>2016</v>
      </c>
      <c r="AB4479" s="22" t="str">
        <f>+IF(Ventas_Oficina[[#This Row],[Total del pedido]]&gt;=100000,"SI","NO")</f>
        <v>NO</v>
      </c>
      <c r="AC4479" s="22" t="str">
        <f>+_xlfn.XLOOKUP(Ventas_Oficina[[#This Row],[Nº de artículo]],AUXILIAR!A4477:A9425,AUXILIAR!D4477:D9425,"Error",0)</f>
        <v>Enviado a tiempo</v>
      </c>
      <c r="AD4479" s="22" t="str">
        <f>+IF(AND(Ventas_Oficina[[#This Row],[Total]]&gt;75000,Ventas_Oficina[[#This Row],[Envio a tiempo]]="Enviado a tiempo"),"Buena Venta","Venta Mala")</f>
        <v>Venta Mala</v>
      </c>
    </row>
    <row r="4480" spans="1:30" x14ac:dyDescent="0.25">
      <c r="A4480" s="25">
        <v>1655647</v>
      </c>
      <c r="B4480" s="5">
        <v>42498</v>
      </c>
      <c r="C4480" s="6" t="s">
        <v>406</v>
      </c>
      <c r="D4480" s="6" t="s">
        <v>81</v>
      </c>
      <c r="E4480" s="6" t="s">
        <v>4</v>
      </c>
      <c r="F4480" s="6" t="s">
        <v>5</v>
      </c>
      <c r="G4480" s="6" t="s">
        <v>1010</v>
      </c>
      <c r="H4480" s="6" t="s">
        <v>34</v>
      </c>
      <c r="I4480" s="6" t="s">
        <v>1014</v>
      </c>
      <c r="J4480" s="6" t="s">
        <v>1127</v>
      </c>
      <c r="K4480" s="6" t="s">
        <v>1261</v>
      </c>
      <c r="L4480" s="6" t="s">
        <v>1265</v>
      </c>
      <c r="M4480" s="6" t="s">
        <v>1272</v>
      </c>
      <c r="N4480" s="5">
        <v>42502</v>
      </c>
      <c r="O4480" s="7">
        <v>1470</v>
      </c>
      <c r="P4480" s="7">
        <v>2999</v>
      </c>
      <c r="Q4480" s="7">
        <v>1529</v>
      </c>
      <c r="R4480" s="6">
        <v>42</v>
      </c>
      <c r="S4480" s="7">
        <v>125958</v>
      </c>
      <c r="T4480" s="8">
        <v>0.01</v>
      </c>
      <c r="U4480" s="7">
        <v>1259.58</v>
      </c>
      <c r="V4480" s="7">
        <v>124698.42</v>
      </c>
      <c r="W4480" s="7">
        <v>550</v>
      </c>
      <c r="X4480" s="7">
        <v>51569</v>
      </c>
      <c r="Y4480" s="9">
        <f>+DAY('TABLA PRINCIPAL'!$B4480)</f>
        <v>8</v>
      </c>
      <c r="Z4480" s="9">
        <f>+MONTH('TABLA PRINCIPAL'!$B4480)</f>
        <v>5</v>
      </c>
      <c r="AA4480" s="9">
        <f>+YEAR('TABLA PRINCIPAL'!$B4480)</f>
        <v>2016</v>
      </c>
      <c r="AB4480" s="22" t="str">
        <f>+IF(Ventas_Oficina[[#This Row],[Total del pedido]]&gt;=100000,"SI","NO")</f>
        <v>SI</v>
      </c>
      <c r="AC4480" s="22" t="str">
        <f>+_xlfn.XLOOKUP(Ventas_Oficina[[#This Row],[Nº de artículo]],AUXILIAR!A4478:A9426,AUXILIAR!D4478:D9426,"Error",0)</f>
        <v>Enviado a tiempo</v>
      </c>
      <c r="AD4480" s="22" t="str">
        <f>+IF(AND(Ventas_Oficina[[#This Row],[Total]]&gt;75000,Ventas_Oficina[[#This Row],[Envio a tiempo]]="Enviado a tiempo"),"Buena Venta","Venta Mala")</f>
        <v>Venta Mala</v>
      </c>
    </row>
    <row r="4481" spans="1:30" x14ac:dyDescent="0.25">
      <c r="A4481" s="26">
        <v>1655647</v>
      </c>
      <c r="B4481" s="10">
        <v>42575</v>
      </c>
      <c r="C4481" s="11" t="s">
        <v>313</v>
      </c>
      <c r="D4481" s="11" t="s">
        <v>150</v>
      </c>
      <c r="E4481" s="11" t="s">
        <v>12</v>
      </c>
      <c r="F4481" s="11" t="s">
        <v>13</v>
      </c>
      <c r="G4481" s="11" t="s">
        <v>1008</v>
      </c>
      <c r="H4481" s="11" t="s">
        <v>42</v>
      </c>
      <c r="I4481" s="11" t="s">
        <v>1012</v>
      </c>
      <c r="J4481" s="11" t="s">
        <v>1032</v>
      </c>
      <c r="K4481" s="11" t="s">
        <v>1262</v>
      </c>
      <c r="L4481" s="11" t="s">
        <v>1265</v>
      </c>
      <c r="M4481" s="11" t="s">
        <v>1272</v>
      </c>
      <c r="N4481" s="10">
        <v>42577</v>
      </c>
      <c r="O4481" s="12">
        <v>159</v>
      </c>
      <c r="P4481" s="12">
        <v>261</v>
      </c>
      <c r="Q4481" s="12">
        <v>102</v>
      </c>
      <c r="R4481" s="11">
        <v>48</v>
      </c>
      <c r="S4481" s="12">
        <v>12528</v>
      </c>
      <c r="T4481" s="13">
        <v>0.04</v>
      </c>
      <c r="U4481" s="12">
        <v>501.12</v>
      </c>
      <c r="V4481" s="12">
        <v>12026.88</v>
      </c>
      <c r="W4481" s="12">
        <v>50</v>
      </c>
      <c r="X4481" s="12">
        <v>6317</v>
      </c>
      <c r="Y4481" s="14">
        <f>+DAY('TABLA PRINCIPAL'!$B4481)</f>
        <v>24</v>
      </c>
      <c r="Z4481" s="14">
        <f>+MONTH('TABLA PRINCIPAL'!$B4481)</f>
        <v>7</v>
      </c>
      <c r="AA4481" s="14">
        <f>+YEAR('TABLA PRINCIPAL'!$B4481)</f>
        <v>2016</v>
      </c>
      <c r="AB4481" s="22" t="str">
        <f>+IF(Ventas_Oficina[[#This Row],[Total del pedido]]&gt;=100000,"SI","NO")</f>
        <v>NO</v>
      </c>
      <c r="AC4481" s="22" t="str">
        <f>+_xlfn.XLOOKUP(Ventas_Oficina[[#This Row],[Nº de artículo]],AUXILIAR!A4479:A9427,AUXILIAR!D4479:D9427,"Error",0)</f>
        <v>Enviado a tiempo</v>
      </c>
      <c r="AD4481" s="22" t="str">
        <f>+IF(AND(Ventas_Oficina[[#This Row],[Total]]&gt;75000,Ventas_Oficina[[#This Row],[Envio a tiempo]]="Enviado a tiempo"),"Buena Venta","Venta Mala")</f>
        <v>Venta Mala</v>
      </c>
    </row>
    <row r="4482" spans="1:30" x14ac:dyDescent="0.25">
      <c r="A4482" s="25">
        <v>1655647</v>
      </c>
      <c r="B4482" s="5">
        <v>42258</v>
      </c>
      <c r="C4482" s="6" t="s">
        <v>447</v>
      </c>
      <c r="D4482" s="6" t="s">
        <v>62</v>
      </c>
      <c r="E4482" s="6" t="s">
        <v>4</v>
      </c>
      <c r="F4482" s="6" t="s">
        <v>5</v>
      </c>
      <c r="G4482" s="6" t="s">
        <v>1008</v>
      </c>
      <c r="H4482" s="6" t="s">
        <v>27</v>
      </c>
      <c r="I4482" s="6" t="s">
        <v>1016</v>
      </c>
      <c r="J4482" s="6" t="s">
        <v>1032</v>
      </c>
      <c r="K4482" s="6" t="s">
        <v>1261</v>
      </c>
      <c r="L4482" s="6" t="s">
        <v>1267</v>
      </c>
      <c r="M4482" s="6" t="s">
        <v>1272</v>
      </c>
      <c r="N4482" s="5">
        <v>42258</v>
      </c>
      <c r="O4482" s="7">
        <v>159</v>
      </c>
      <c r="P4482" s="7">
        <v>261</v>
      </c>
      <c r="Q4482" s="7">
        <v>102</v>
      </c>
      <c r="R4482" s="6">
        <v>35</v>
      </c>
      <c r="S4482" s="7">
        <v>9135</v>
      </c>
      <c r="T4482" s="8">
        <v>0.09</v>
      </c>
      <c r="U4482" s="7">
        <v>822.15</v>
      </c>
      <c r="V4482" s="7">
        <v>8312.85</v>
      </c>
      <c r="W4482" s="7">
        <v>50</v>
      </c>
      <c r="X4482" s="7">
        <v>3138</v>
      </c>
      <c r="Y4482" s="9">
        <f>+DAY('TABLA PRINCIPAL'!$B4482)</f>
        <v>11</v>
      </c>
      <c r="Z4482" s="9">
        <f>+MONTH('TABLA PRINCIPAL'!$B4482)</f>
        <v>9</v>
      </c>
      <c r="AA4482" s="9">
        <f>+YEAR('TABLA PRINCIPAL'!$B4482)</f>
        <v>2015</v>
      </c>
      <c r="AB4482" s="22" t="str">
        <f>+IF(Ventas_Oficina[[#This Row],[Total del pedido]]&gt;=100000,"SI","NO")</f>
        <v>NO</v>
      </c>
      <c r="AC4482" s="22" t="str">
        <f>+_xlfn.XLOOKUP(Ventas_Oficina[[#This Row],[Nº de artículo]],AUXILIAR!A4480:A9428,AUXILIAR!D4480:D9428,"Error",0)</f>
        <v>Enviado a tiempo</v>
      </c>
      <c r="AD4482" s="22" t="str">
        <f>+IF(AND(Ventas_Oficina[[#This Row],[Total]]&gt;75000,Ventas_Oficina[[#This Row],[Envio a tiempo]]="Enviado a tiempo"),"Buena Venta","Venta Mala")</f>
        <v>Venta Mala</v>
      </c>
    </row>
    <row r="4483" spans="1:30" x14ac:dyDescent="0.25">
      <c r="A4483" s="26">
        <v>1655647</v>
      </c>
      <c r="B4483" s="10">
        <v>42579</v>
      </c>
      <c r="C4483" s="11" t="s">
        <v>242</v>
      </c>
      <c r="D4483" s="11" t="s">
        <v>81</v>
      </c>
      <c r="E4483" s="11" t="s">
        <v>4</v>
      </c>
      <c r="F4483" s="11" t="s">
        <v>5</v>
      </c>
      <c r="G4483" s="11" t="s">
        <v>1007</v>
      </c>
      <c r="H4483" s="11" t="s">
        <v>34</v>
      </c>
      <c r="I4483" s="11" t="s">
        <v>1013</v>
      </c>
      <c r="J4483" s="11" t="s">
        <v>1126</v>
      </c>
      <c r="K4483" s="11" t="s">
        <v>1261</v>
      </c>
      <c r="L4483" s="11" t="s">
        <v>1265</v>
      </c>
      <c r="M4483" s="11" t="s">
        <v>1272</v>
      </c>
      <c r="N4483" s="10">
        <v>42581</v>
      </c>
      <c r="O4483" s="12">
        <v>3202</v>
      </c>
      <c r="P4483" s="12">
        <v>15248</v>
      </c>
      <c r="Q4483" s="12">
        <v>12046</v>
      </c>
      <c r="R4483" s="11">
        <v>27</v>
      </c>
      <c r="S4483" s="12">
        <v>411696</v>
      </c>
      <c r="T4483" s="13">
        <v>0.01</v>
      </c>
      <c r="U4483" s="12">
        <v>4116.96</v>
      </c>
      <c r="V4483" s="12">
        <v>407579.04</v>
      </c>
      <c r="W4483" s="12">
        <v>400</v>
      </c>
      <c r="X4483" s="12">
        <v>502704</v>
      </c>
      <c r="Y4483" s="14">
        <f>+DAY('TABLA PRINCIPAL'!$B4483)</f>
        <v>28</v>
      </c>
      <c r="Z4483" s="14">
        <f>+MONTH('TABLA PRINCIPAL'!$B4483)</f>
        <v>7</v>
      </c>
      <c r="AA4483" s="14">
        <f>+YEAR('TABLA PRINCIPAL'!$B4483)</f>
        <v>2016</v>
      </c>
      <c r="AB4483" s="22" t="str">
        <f>+IF(Ventas_Oficina[[#This Row],[Total del pedido]]&gt;=100000,"SI","NO")</f>
        <v>SI</v>
      </c>
      <c r="AC4483" s="22" t="str">
        <f>+_xlfn.XLOOKUP(Ventas_Oficina[[#This Row],[Nº de artículo]],AUXILIAR!A4481:A9429,AUXILIAR!D4481:D9429,"Error",0)</f>
        <v>No enviado a tiempo</v>
      </c>
      <c r="AD4483" s="22" t="str">
        <f>+IF(AND(Ventas_Oficina[[#This Row],[Total]]&gt;75000,Ventas_Oficina[[#This Row],[Envio a tiempo]]="Enviado a tiempo"),"Buena Venta","Venta Mala")</f>
        <v>Venta Mala</v>
      </c>
    </row>
    <row r="4484" spans="1:30" x14ac:dyDescent="0.25">
      <c r="A4484" s="25">
        <v>1655647</v>
      </c>
      <c r="B4484" s="5">
        <v>42492</v>
      </c>
      <c r="C4484" s="6" t="s">
        <v>145</v>
      </c>
      <c r="D4484" s="6" t="s">
        <v>110</v>
      </c>
      <c r="E4484" s="6" t="s">
        <v>12</v>
      </c>
      <c r="F4484" s="6" t="s">
        <v>13</v>
      </c>
      <c r="G4484" s="6" t="s">
        <v>1007</v>
      </c>
      <c r="H4484" s="6" t="s">
        <v>14</v>
      </c>
      <c r="I4484" s="6" t="s">
        <v>1016</v>
      </c>
      <c r="J4484" s="6" t="s">
        <v>1027</v>
      </c>
      <c r="K4484" s="6" t="s">
        <v>1261</v>
      </c>
      <c r="L4484" s="6" t="s">
        <v>1267</v>
      </c>
      <c r="M4484" s="6" t="s">
        <v>1272</v>
      </c>
      <c r="N4484" s="5">
        <v>42493</v>
      </c>
      <c r="O4484" s="7">
        <v>5429</v>
      </c>
      <c r="P4484" s="7">
        <v>9048</v>
      </c>
      <c r="Q4484" s="7">
        <v>3619</v>
      </c>
      <c r="R4484" s="6">
        <v>45</v>
      </c>
      <c r="S4484" s="7">
        <v>407160</v>
      </c>
      <c r="T4484" s="8">
        <v>0.06</v>
      </c>
      <c r="U4484" s="7">
        <v>24429.599999999999</v>
      </c>
      <c r="V4484" s="7">
        <v>382730.4</v>
      </c>
      <c r="W4484" s="7">
        <v>1999</v>
      </c>
      <c r="X4484" s="7">
        <v>277563</v>
      </c>
      <c r="Y4484" s="9">
        <f>+DAY('TABLA PRINCIPAL'!$B4484)</f>
        <v>2</v>
      </c>
      <c r="Z4484" s="9">
        <f>+MONTH('TABLA PRINCIPAL'!$B4484)</f>
        <v>5</v>
      </c>
      <c r="AA4484" s="9">
        <f>+YEAR('TABLA PRINCIPAL'!$B4484)</f>
        <v>2016</v>
      </c>
      <c r="AB4484" s="22" t="str">
        <f>+IF(Ventas_Oficina[[#This Row],[Total del pedido]]&gt;=100000,"SI","NO")</f>
        <v>SI</v>
      </c>
      <c r="AC4484" s="22" t="str">
        <f>+_xlfn.XLOOKUP(Ventas_Oficina[[#This Row],[Nº de artículo]],AUXILIAR!A4482:A9430,AUXILIAR!D4482:D9430,"Error",0)</f>
        <v>Enviado a tiempo</v>
      </c>
      <c r="AD4484" s="22" t="str">
        <f>+IF(AND(Ventas_Oficina[[#This Row],[Total]]&gt;75000,Ventas_Oficina[[#This Row],[Envio a tiempo]]="Enviado a tiempo"),"Buena Venta","Venta Mala")</f>
        <v>Buena Venta</v>
      </c>
    </row>
    <row r="4485" spans="1:30" x14ac:dyDescent="0.25">
      <c r="A4485" s="26">
        <v>1655647</v>
      </c>
      <c r="B4485" s="10">
        <v>42017</v>
      </c>
      <c r="C4485" s="11" t="s">
        <v>468</v>
      </c>
      <c r="D4485" s="11" t="s">
        <v>110</v>
      </c>
      <c r="E4485" s="11" t="s">
        <v>12</v>
      </c>
      <c r="F4485" s="11" t="s">
        <v>13</v>
      </c>
      <c r="G4485" s="11" t="s">
        <v>1007</v>
      </c>
      <c r="H4485" s="11" t="s">
        <v>14</v>
      </c>
      <c r="I4485" s="11" t="s">
        <v>1016</v>
      </c>
      <c r="J4485" s="11" t="s">
        <v>1080</v>
      </c>
      <c r="K4485" s="11" t="s">
        <v>1262</v>
      </c>
      <c r="L4485" s="11" t="s">
        <v>1269</v>
      </c>
      <c r="M4485" s="11" t="s">
        <v>1273</v>
      </c>
      <c r="N4485" s="10">
        <v>42019</v>
      </c>
      <c r="O4485" s="12">
        <v>350</v>
      </c>
      <c r="P4485" s="12">
        <v>574</v>
      </c>
      <c r="Q4485" s="12">
        <v>224</v>
      </c>
      <c r="R4485" s="11">
        <v>50</v>
      </c>
      <c r="S4485" s="12">
        <v>28700</v>
      </c>
      <c r="T4485" s="13">
        <v>0.09</v>
      </c>
      <c r="U4485" s="12">
        <v>2583</v>
      </c>
      <c r="V4485" s="12">
        <v>26117</v>
      </c>
      <c r="W4485" s="12">
        <v>501</v>
      </c>
      <c r="X4485" s="12">
        <v>14786</v>
      </c>
      <c r="Y4485" s="14">
        <f>+DAY('TABLA PRINCIPAL'!$B4485)</f>
        <v>13</v>
      </c>
      <c r="Z4485" s="14">
        <f>+MONTH('TABLA PRINCIPAL'!$B4485)</f>
        <v>1</v>
      </c>
      <c r="AA4485" s="14">
        <f>+YEAR('TABLA PRINCIPAL'!$B4485)</f>
        <v>2015</v>
      </c>
      <c r="AB4485" s="22" t="str">
        <f>+IF(Ventas_Oficina[[#This Row],[Total del pedido]]&gt;=100000,"SI","NO")</f>
        <v>NO</v>
      </c>
      <c r="AC4485" s="22" t="str">
        <f>+_xlfn.XLOOKUP(Ventas_Oficina[[#This Row],[Nº de artículo]],AUXILIAR!A4483:A9431,AUXILIAR!D4483:D9431,"Error",0)</f>
        <v>No enviado a tiempo</v>
      </c>
      <c r="AD4485" s="22" t="str">
        <f>+IF(AND(Ventas_Oficina[[#This Row],[Total]]&gt;75000,Ventas_Oficina[[#This Row],[Envio a tiempo]]="Enviado a tiempo"),"Buena Venta","Venta Mala")</f>
        <v>Venta Mala</v>
      </c>
    </row>
    <row r="4486" spans="1:30" x14ac:dyDescent="0.25">
      <c r="A4486" s="25">
        <v>1656012</v>
      </c>
      <c r="B4486" s="5">
        <v>42551</v>
      </c>
      <c r="C4486" s="6" t="s">
        <v>965</v>
      </c>
      <c r="D4486" s="6" t="s">
        <v>48</v>
      </c>
      <c r="E4486" s="6" t="s">
        <v>4</v>
      </c>
      <c r="F4486" s="6" t="s">
        <v>5</v>
      </c>
      <c r="G4486" s="6" t="s">
        <v>1008</v>
      </c>
      <c r="H4486" s="6" t="s">
        <v>34</v>
      </c>
      <c r="I4486" s="6" t="s">
        <v>1014</v>
      </c>
      <c r="J4486" s="6" t="s">
        <v>1052</v>
      </c>
      <c r="K4486" s="6" t="s">
        <v>1261</v>
      </c>
      <c r="L4486" s="6" t="s">
        <v>1267</v>
      </c>
      <c r="M4486" s="6" t="s">
        <v>1272</v>
      </c>
      <c r="N4486" s="5">
        <v>42553</v>
      </c>
      <c r="O4486" s="7">
        <v>332</v>
      </c>
      <c r="P4486" s="7">
        <v>518</v>
      </c>
      <c r="Q4486" s="7">
        <v>186</v>
      </c>
      <c r="R4486" s="6">
        <v>28</v>
      </c>
      <c r="S4486" s="7">
        <v>14504</v>
      </c>
      <c r="T4486" s="8">
        <v>0</v>
      </c>
      <c r="U4486" s="7">
        <v>0</v>
      </c>
      <c r="V4486" s="7">
        <v>14504</v>
      </c>
      <c r="W4486" s="7">
        <v>204</v>
      </c>
      <c r="X4486" s="7">
        <v>21007</v>
      </c>
      <c r="Y4486" s="9">
        <f>+DAY('TABLA PRINCIPAL'!$B4486)</f>
        <v>30</v>
      </c>
      <c r="Z4486" s="9">
        <f>+MONTH('TABLA PRINCIPAL'!$B4486)</f>
        <v>6</v>
      </c>
      <c r="AA4486" s="9">
        <f>+YEAR('TABLA PRINCIPAL'!$B4486)</f>
        <v>2016</v>
      </c>
      <c r="AB4486" s="22" t="str">
        <f>+IF(Ventas_Oficina[[#This Row],[Total del pedido]]&gt;=100000,"SI","NO")</f>
        <v>NO</v>
      </c>
      <c r="AC4486" s="22" t="str">
        <f>+_xlfn.XLOOKUP(Ventas_Oficina[[#This Row],[Nº de artículo]],AUXILIAR!A4484:A9432,AUXILIAR!D4484:D9432,"Error",0)</f>
        <v>Enviado a tiempo</v>
      </c>
      <c r="AD4486" s="22" t="str">
        <f>+IF(AND(Ventas_Oficina[[#This Row],[Total]]&gt;75000,Ventas_Oficina[[#This Row],[Envio a tiempo]]="Enviado a tiempo"),"Buena Venta","Venta Mala")</f>
        <v>Venta Mala</v>
      </c>
    </row>
    <row r="4487" spans="1:30" x14ac:dyDescent="0.25">
      <c r="A4487" s="26">
        <v>1656012</v>
      </c>
      <c r="B4487" s="10">
        <v>41363</v>
      </c>
      <c r="C4487" s="11" t="s">
        <v>227</v>
      </c>
      <c r="D4487" s="11" t="s">
        <v>26</v>
      </c>
      <c r="E4487" s="11" t="s">
        <v>4</v>
      </c>
      <c r="F4487" s="11" t="s">
        <v>5</v>
      </c>
      <c r="G4487" s="11" t="s">
        <v>1009</v>
      </c>
      <c r="H4487" s="11" t="s">
        <v>27</v>
      </c>
      <c r="I4487" s="11" t="s">
        <v>1014</v>
      </c>
      <c r="J4487" s="11" t="s">
        <v>1108</v>
      </c>
      <c r="K4487" s="11" t="s">
        <v>1263</v>
      </c>
      <c r="L4487" s="11" t="s">
        <v>1266</v>
      </c>
      <c r="M4487" s="11" t="s">
        <v>1272</v>
      </c>
      <c r="N4487" s="10">
        <v>41364</v>
      </c>
      <c r="O4487" s="12">
        <v>7679</v>
      </c>
      <c r="P4487" s="12">
        <v>11999</v>
      </c>
      <c r="Q4487" s="12">
        <v>4320</v>
      </c>
      <c r="R4487" s="11">
        <v>25</v>
      </c>
      <c r="S4487" s="12">
        <v>299975</v>
      </c>
      <c r="T4487" s="13">
        <v>0</v>
      </c>
      <c r="U4487" s="12">
        <v>0</v>
      </c>
      <c r="V4487" s="12">
        <v>299975</v>
      </c>
      <c r="W4487" s="12">
        <v>1400</v>
      </c>
      <c r="X4487" s="12">
        <v>2045884</v>
      </c>
      <c r="Y4487" s="14">
        <f>+DAY('TABLA PRINCIPAL'!$B4487)</f>
        <v>30</v>
      </c>
      <c r="Z4487" s="14">
        <f>+MONTH('TABLA PRINCIPAL'!$B4487)</f>
        <v>3</v>
      </c>
      <c r="AA4487" s="14">
        <f>+YEAR('TABLA PRINCIPAL'!$B4487)</f>
        <v>2013</v>
      </c>
      <c r="AB4487" s="22" t="str">
        <f>+IF(Ventas_Oficina[[#This Row],[Total del pedido]]&gt;=100000,"SI","NO")</f>
        <v>SI</v>
      </c>
      <c r="AC4487" s="22" t="str">
        <f>+_xlfn.XLOOKUP(Ventas_Oficina[[#This Row],[Nº de artículo]],AUXILIAR!A4485:A9433,AUXILIAR!D4485:D9433,"Error",0)</f>
        <v>Enviado a tiempo</v>
      </c>
      <c r="AD4487" s="22" t="str">
        <f>+IF(AND(Ventas_Oficina[[#This Row],[Total]]&gt;75000,Ventas_Oficina[[#This Row],[Envio a tiempo]]="Enviado a tiempo"),"Buena Venta","Venta Mala")</f>
        <v>Buena Venta</v>
      </c>
    </row>
    <row r="4488" spans="1:30" x14ac:dyDescent="0.25">
      <c r="A4488" s="25">
        <v>1656012</v>
      </c>
      <c r="B4488" s="5">
        <v>42371</v>
      </c>
      <c r="C4488" s="6" t="s">
        <v>259</v>
      </c>
      <c r="D4488" s="6" t="s">
        <v>260</v>
      </c>
      <c r="E4488" s="6" t="s">
        <v>4</v>
      </c>
      <c r="F4488" s="6" t="s">
        <v>5</v>
      </c>
      <c r="G4488" s="6" t="s">
        <v>1008</v>
      </c>
      <c r="H4488" s="6" t="s">
        <v>121</v>
      </c>
      <c r="I4488" s="6" t="s">
        <v>1014</v>
      </c>
      <c r="J4488" s="6" t="s">
        <v>1062</v>
      </c>
      <c r="K4488" s="6" t="s">
        <v>1261</v>
      </c>
      <c r="L4488" s="6" t="s">
        <v>1265</v>
      </c>
      <c r="M4488" s="6" t="s">
        <v>1273</v>
      </c>
      <c r="N4488" s="5">
        <v>42373</v>
      </c>
      <c r="O4488" s="7">
        <v>639</v>
      </c>
      <c r="P4488" s="7">
        <v>1998</v>
      </c>
      <c r="Q4488" s="7">
        <v>1359</v>
      </c>
      <c r="R4488" s="6">
        <v>2</v>
      </c>
      <c r="S4488" s="7">
        <v>3996</v>
      </c>
      <c r="T4488" s="8">
        <v>7.0000000000000007E-2</v>
      </c>
      <c r="U4488" s="7">
        <v>279.72000000000003</v>
      </c>
      <c r="V4488" s="7">
        <v>3716.2799999999997</v>
      </c>
      <c r="W4488" s="7">
        <v>400</v>
      </c>
      <c r="X4488" s="7">
        <v>17303</v>
      </c>
      <c r="Y4488" s="9">
        <f>+DAY('TABLA PRINCIPAL'!$B4488)</f>
        <v>2</v>
      </c>
      <c r="Z4488" s="9">
        <f>+MONTH('TABLA PRINCIPAL'!$B4488)</f>
        <v>1</v>
      </c>
      <c r="AA4488" s="9">
        <f>+YEAR('TABLA PRINCIPAL'!$B4488)</f>
        <v>2016</v>
      </c>
      <c r="AB4488" s="22" t="str">
        <f>+IF(Ventas_Oficina[[#This Row],[Total del pedido]]&gt;=100000,"SI","NO")</f>
        <v>NO</v>
      </c>
      <c r="AC4488" s="22" t="str">
        <f>+_xlfn.XLOOKUP(Ventas_Oficina[[#This Row],[Nº de artículo]],AUXILIAR!A4486:A9434,AUXILIAR!D4486:D9434,"Error",0)</f>
        <v>No enviado a tiempo</v>
      </c>
      <c r="AD4488" s="22" t="str">
        <f>+IF(AND(Ventas_Oficina[[#This Row],[Total]]&gt;75000,Ventas_Oficina[[#This Row],[Envio a tiempo]]="Enviado a tiempo"),"Buena Venta","Venta Mala")</f>
        <v>Venta Mala</v>
      </c>
    </row>
    <row r="4489" spans="1:30" x14ac:dyDescent="0.25">
      <c r="A4489" s="26">
        <v>1656377</v>
      </c>
      <c r="B4489" s="10">
        <v>42344</v>
      </c>
      <c r="C4489" s="11" t="s">
        <v>524</v>
      </c>
      <c r="D4489" s="11" t="s">
        <v>308</v>
      </c>
      <c r="E4489" s="11" t="s">
        <v>4</v>
      </c>
      <c r="F4489" s="11" t="s">
        <v>5</v>
      </c>
      <c r="G4489" s="11" t="s">
        <v>1008</v>
      </c>
      <c r="H4489" s="11" t="s">
        <v>17</v>
      </c>
      <c r="I4489" s="11" t="s">
        <v>1015</v>
      </c>
      <c r="J4489" s="11" t="s">
        <v>1034</v>
      </c>
      <c r="K4489" s="11" t="s">
        <v>1261</v>
      </c>
      <c r="L4489" s="11" t="s">
        <v>1267</v>
      </c>
      <c r="M4489" s="11" t="s">
        <v>1272</v>
      </c>
      <c r="N4489" s="10">
        <v>42346</v>
      </c>
      <c r="O4489" s="12">
        <v>109</v>
      </c>
      <c r="P4489" s="12">
        <v>260</v>
      </c>
      <c r="Q4489" s="12">
        <v>151</v>
      </c>
      <c r="R4489" s="11">
        <v>39</v>
      </c>
      <c r="S4489" s="12">
        <v>10140</v>
      </c>
      <c r="T4489" s="13">
        <v>0.05</v>
      </c>
      <c r="U4489" s="12">
        <v>507</v>
      </c>
      <c r="V4489" s="12">
        <v>9633</v>
      </c>
      <c r="W4489" s="12">
        <v>240</v>
      </c>
      <c r="X4489" s="12">
        <v>7068</v>
      </c>
      <c r="Y4489" s="14">
        <f>+DAY('TABLA PRINCIPAL'!$B4489)</f>
        <v>6</v>
      </c>
      <c r="Z4489" s="14">
        <f>+MONTH('TABLA PRINCIPAL'!$B4489)</f>
        <v>12</v>
      </c>
      <c r="AA4489" s="14">
        <f>+YEAR('TABLA PRINCIPAL'!$B4489)</f>
        <v>2015</v>
      </c>
      <c r="AB4489" s="22" t="str">
        <f>+IF(Ventas_Oficina[[#This Row],[Total del pedido]]&gt;=100000,"SI","NO")</f>
        <v>NO</v>
      </c>
      <c r="AC4489" s="22" t="str">
        <f>+_xlfn.XLOOKUP(Ventas_Oficina[[#This Row],[Nº de artículo]],AUXILIAR!A4487:A9435,AUXILIAR!D4487:D9435,"Error",0)</f>
        <v>Enviado a tiempo</v>
      </c>
      <c r="AD4489" s="22" t="str">
        <f>+IF(AND(Ventas_Oficina[[#This Row],[Total]]&gt;75000,Ventas_Oficina[[#This Row],[Envio a tiempo]]="Enviado a tiempo"),"Buena Venta","Venta Mala")</f>
        <v>Venta Mala</v>
      </c>
    </row>
    <row r="4490" spans="1:30" x14ac:dyDescent="0.25">
      <c r="A4490" s="25">
        <v>1656377</v>
      </c>
      <c r="B4490" s="5">
        <v>42684</v>
      </c>
      <c r="C4490" s="6" t="s">
        <v>447</v>
      </c>
      <c r="D4490" s="6" t="s">
        <v>62</v>
      </c>
      <c r="E4490" s="6" t="s">
        <v>4</v>
      </c>
      <c r="F4490" s="6" t="s">
        <v>5</v>
      </c>
      <c r="G4490" s="6" t="s">
        <v>1008</v>
      </c>
      <c r="H4490" s="6" t="s">
        <v>27</v>
      </c>
      <c r="I4490" s="6" t="s">
        <v>1016</v>
      </c>
      <c r="J4490" s="6" t="s">
        <v>1030</v>
      </c>
      <c r="K4490" s="6" t="s">
        <v>1261</v>
      </c>
      <c r="L4490" s="6" t="s">
        <v>1265</v>
      </c>
      <c r="M4490" s="6" t="s">
        <v>1272</v>
      </c>
      <c r="N4490" s="5">
        <v>42686</v>
      </c>
      <c r="O4490" s="7">
        <v>90</v>
      </c>
      <c r="P4490" s="7">
        <v>210</v>
      </c>
      <c r="Q4490" s="7">
        <v>120</v>
      </c>
      <c r="R4490" s="6">
        <v>9</v>
      </c>
      <c r="S4490" s="7">
        <v>1890</v>
      </c>
      <c r="T4490" s="8">
        <v>0.03</v>
      </c>
      <c r="U4490" s="7">
        <v>56.699999999999996</v>
      </c>
      <c r="V4490" s="7">
        <v>1833.3</v>
      </c>
      <c r="W4490" s="7">
        <v>70</v>
      </c>
      <c r="X4490" s="7">
        <v>7455</v>
      </c>
      <c r="Y4490" s="9">
        <f>+DAY('TABLA PRINCIPAL'!$B4490)</f>
        <v>10</v>
      </c>
      <c r="Z4490" s="9">
        <f>+MONTH('TABLA PRINCIPAL'!$B4490)</f>
        <v>11</v>
      </c>
      <c r="AA4490" s="9">
        <f>+YEAR('TABLA PRINCIPAL'!$B4490)</f>
        <v>2016</v>
      </c>
      <c r="AB4490" s="22" t="str">
        <f>+IF(Ventas_Oficina[[#This Row],[Total del pedido]]&gt;=100000,"SI","NO")</f>
        <v>NO</v>
      </c>
      <c r="AC4490" s="22" t="str">
        <f>+_xlfn.XLOOKUP(Ventas_Oficina[[#This Row],[Nº de artículo]],AUXILIAR!A4488:A9436,AUXILIAR!D4488:D9436,"Error",0)</f>
        <v>Enviado a tiempo</v>
      </c>
      <c r="AD4490" s="22" t="str">
        <f>+IF(AND(Ventas_Oficina[[#This Row],[Total]]&gt;75000,Ventas_Oficina[[#This Row],[Envio a tiempo]]="Enviado a tiempo"),"Buena Venta","Venta Mala")</f>
        <v>Venta Mala</v>
      </c>
    </row>
    <row r="4491" spans="1:30" x14ac:dyDescent="0.25">
      <c r="A4491" s="26">
        <v>1656377</v>
      </c>
      <c r="B4491" s="10">
        <v>42635</v>
      </c>
      <c r="C4491" s="11" t="s">
        <v>780</v>
      </c>
      <c r="D4491" s="11" t="s">
        <v>29</v>
      </c>
      <c r="E4491" s="11" t="s">
        <v>12</v>
      </c>
      <c r="F4491" s="11" t="s">
        <v>13</v>
      </c>
      <c r="G4491" s="11" t="s">
        <v>1008</v>
      </c>
      <c r="H4491" s="11" t="s">
        <v>14</v>
      </c>
      <c r="I4491" s="11" t="s">
        <v>1013</v>
      </c>
      <c r="J4491" s="11" t="s">
        <v>1028</v>
      </c>
      <c r="K4491" s="11" t="s">
        <v>1261</v>
      </c>
      <c r="L4491" s="11" t="s">
        <v>1265</v>
      </c>
      <c r="M4491" s="11" t="s">
        <v>1272</v>
      </c>
      <c r="N4491" s="10">
        <v>42636</v>
      </c>
      <c r="O4491" s="12">
        <v>229</v>
      </c>
      <c r="P4491" s="12">
        <v>369</v>
      </c>
      <c r="Q4491" s="12">
        <v>140</v>
      </c>
      <c r="R4491" s="11">
        <v>42</v>
      </c>
      <c r="S4491" s="12">
        <v>15498</v>
      </c>
      <c r="T4491" s="13">
        <v>0.06</v>
      </c>
      <c r="U4491" s="12">
        <v>929.88</v>
      </c>
      <c r="V4491" s="12">
        <v>14568.12</v>
      </c>
      <c r="W4491" s="12">
        <v>50</v>
      </c>
      <c r="X4491" s="12">
        <v>16804</v>
      </c>
      <c r="Y4491" s="14">
        <f>+DAY('TABLA PRINCIPAL'!$B4491)</f>
        <v>22</v>
      </c>
      <c r="Z4491" s="14">
        <f>+MONTH('TABLA PRINCIPAL'!$B4491)</f>
        <v>9</v>
      </c>
      <c r="AA4491" s="14">
        <f>+YEAR('TABLA PRINCIPAL'!$B4491)</f>
        <v>2016</v>
      </c>
      <c r="AB4491" s="22" t="str">
        <f>+IF(Ventas_Oficina[[#This Row],[Total del pedido]]&gt;=100000,"SI","NO")</f>
        <v>NO</v>
      </c>
      <c r="AC4491" s="22" t="str">
        <f>+_xlfn.XLOOKUP(Ventas_Oficina[[#This Row],[Nº de artículo]],AUXILIAR!A4489:A9437,AUXILIAR!D4489:D9437,"Error",0)</f>
        <v>Enviado a tiempo</v>
      </c>
      <c r="AD4491" s="22" t="str">
        <f>+IF(AND(Ventas_Oficina[[#This Row],[Total]]&gt;75000,Ventas_Oficina[[#This Row],[Envio a tiempo]]="Enviado a tiempo"),"Buena Venta","Venta Mala")</f>
        <v>Venta Mala</v>
      </c>
    </row>
    <row r="4492" spans="1:30" x14ac:dyDescent="0.25">
      <c r="A4492" s="25">
        <v>1656742</v>
      </c>
      <c r="B4492" s="5">
        <v>42658</v>
      </c>
      <c r="C4492" s="6" t="s">
        <v>514</v>
      </c>
      <c r="D4492" s="6" t="s">
        <v>133</v>
      </c>
      <c r="E4492" s="6" t="s">
        <v>12</v>
      </c>
      <c r="F4492" s="6" t="s">
        <v>13</v>
      </c>
      <c r="G4492" s="6" t="s">
        <v>1008</v>
      </c>
      <c r="H4492" s="6" t="s">
        <v>42</v>
      </c>
      <c r="I4492" s="6" t="s">
        <v>1012</v>
      </c>
      <c r="J4492" s="6" t="s">
        <v>1103</v>
      </c>
      <c r="K4492" s="6" t="s">
        <v>1261</v>
      </c>
      <c r="L4492" s="6" t="s">
        <v>1265</v>
      </c>
      <c r="M4492" s="6" t="s">
        <v>1272</v>
      </c>
      <c r="N4492" s="5">
        <v>42658</v>
      </c>
      <c r="O4492" s="7">
        <v>5616</v>
      </c>
      <c r="P4492" s="7">
        <v>13698</v>
      </c>
      <c r="Q4492" s="7">
        <v>8082</v>
      </c>
      <c r="R4492" s="6">
        <v>8</v>
      </c>
      <c r="S4492" s="7">
        <v>109584</v>
      </c>
      <c r="T4492" s="8">
        <v>0.02</v>
      </c>
      <c r="U4492" s="7">
        <v>2191.6799999999998</v>
      </c>
      <c r="V4492" s="7">
        <v>107392.32000000001</v>
      </c>
      <c r="W4492" s="7">
        <v>2449</v>
      </c>
      <c r="X4492" s="7">
        <v>339009</v>
      </c>
      <c r="Y4492" s="9">
        <f>+DAY('TABLA PRINCIPAL'!$B4492)</f>
        <v>15</v>
      </c>
      <c r="Z4492" s="9">
        <f>+MONTH('TABLA PRINCIPAL'!$B4492)</f>
        <v>10</v>
      </c>
      <c r="AA4492" s="9">
        <f>+YEAR('TABLA PRINCIPAL'!$B4492)</f>
        <v>2016</v>
      </c>
      <c r="AB4492" s="22" t="str">
        <f>+IF(Ventas_Oficina[[#This Row],[Total del pedido]]&gt;=100000,"SI","NO")</f>
        <v>SI</v>
      </c>
      <c r="AC4492" s="22" t="str">
        <f>+_xlfn.XLOOKUP(Ventas_Oficina[[#This Row],[Nº de artículo]],AUXILIAR!A4490:A9438,AUXILIAR!D4490:D9438,"Error",0)</f>
        <v>No enviado a tiempo</v>
      </c>
      <c r="AD4492" s="22" t="str">
        <f>+IF(AND(Ventas_Oficina[[#This Row],[Total]]&gt;75000,Ventas_Oficina[[#This Row],[Envio a tiempo]]="Enviado a tiempo"),"Buena Venta","Venta Mala")</f>
        <v>Venta Mala</v>
      </c>
    </row>
    <row r="4493" spans="1:30" x14ac:dyDescent="0.25">
      <c r="A4493" s="26">
        <v>1656742</v>
      </c>
      <c r="B4493" s="10">
        <v>42658</v>
      </c>
      <c r="C4493" s="11" t="s">
        <v>514</v>
      </c>
      <c r="D4493" s="11" t="s">
        <v>133</v>
      </c>
      <c r="E4493" s="11" t="s">
        <v>12</v>
      </c>
      <c r="F4493" s="11" t="s">
        <v>13</v>
      </c>
      <c r="G4493" s="11" t="s">
        <v>1009</v>
      </c>
      <c r="H4493" s="11" t="s">
        <v>42</v>
      </c>
      <c r="I4493" s="11" t="s">
        <v>1014</v>
      </c>
      <c r="J4493" s="11" t="s">
        <v>1103</v>
      </c>
      <c r="K4493" s="11" t="s">
        <v>1262</v>
      </c>
      <c r="L4493" s="11" t="s">
        <v>1266</v>
      </c>
      <c r="M4493" s="11" t="s">
        <v>1272</v>
      </c>
      <c r="N4493" s="10">
        <v>42658</v>
      </c>
      <c r="O4493" s="12">
        <v>5616</v>
      </c>
      <c r="P4493" s="12">
        <v>13698</v>
      </c>
      <c r="Q4493" s="12">
        <v>8082</v>
      </c>
      <c r="R4493" s="11">
        <v>21</v>
      </c>
      <c r="S4493" s="12">
        <v>287658</v>
      </c>
      <c r="T4493" s="13">
        <v>0.09</v>
      </c>
      <c r="U4493" s="12">
        <v>25889.219999999998</v>
      </c>
      <c r="V4493" s="12">
        <v>261768.78</v>
      </c>
      <c r="W4493" s="12">
        <v>2449</v>
      </c>
      <c r="X4493" s="12">
        <v>339009</v>
      </c>
      <c r="Y4493" s="14">
        <f>+DAY('TABLA PRINCIPAL'!$B4493)</f>
        <v>15</v>
      </c>
      <c r="Z4493" s="14">
        <f>+MONTH('TABLA PRINCIPAL'!$B4493)</f>
        <v>10</v>
      </c>
      <c r="AA4493" s="14">
        <f>+YEAR('TABLA PRINCIPAL'!$B4493)</f>
        <v>2016</v>
      </c>
      <c r="AB4493" s="22" t="str">
        <f>+IF(Ventas_Oficina[[#This Row],[Total del pedido]]&gt;=100000,"SI","NO")</f>
        <v>SI</v>
      </c>
      <c r="AC4493" s="22" t="str">
        <f>+_xlfn.XLOOKUP(Ventas_Oficina[[#This Row],[Nº de artículo]],AUXILIAR!A4491:A9439,AUXILIAR!D4491:D9439,"Error",0)</f>
        <v>No enviado a tiempo</v>
      </c>
      <c r="AD4493" s="22" t="str">
        <f>+IF(AND(Ventas_Oficina[[#This Row],[Total]]&gt;75000,Ventas_Oficina[[#This Row],[Envio a tiempo]]="Enviado a tiempo"),"Buena Venta","Venta Mala")</f>
        <v>Venta Mala</v>
      </c>
    </row>
    <row r="4494" spans="1:30" x14ac:dyDescent="0.25">
      <c r="A4494" s="25">
        <v>1656742</v>
      </c>
      <c r="B4494" s="5">
        <v>42658</v>
      </c>
      <c r="C4494" s="6" t="s">
        <v>208</v>
      </c>
      <c r="D4494" s="6" t="s">
        <v>209</v>
      </c>
      <c r="E4494" s="6" t="s">
        <v>4</v>
      </c>
      <c r="F4494" s="6" t="s">
        <v>5</v>
      </c>
      <c r="G4494" s="6" t="s">
        <v>1008</v>
      </c>
      <c r="H4494" s="6" t="s">
        <v>6</v>
      </c>
      <c r="I4494" s="6" t="s">
        <v>1014</v>
      </c>
      <c r="J4494" s="6" t="s">
        <v>1103</v>
      </c>
      <c r="K4494" s="6" t="s">
        <v>1262</v>
      </c>
      <c r="L4494" s="6" t="s">
        <v>1266</v>
      </c>
      <c r="M4494" s="6" t="s">
        <v>1273</v>
      </c>
      <c r="N4494" s="5">
        <v>42659</v>
      </c>
      <c r="O4494" s="7">
        <v>5616</v>
      </c>
      <c r="P4494" s="7">
        <v>13698</v>
      </c>
      <c r="Q4494" s="7">
        <v>8082</v>
      </c>
      <c r="R4494" s="6">
        <v>1</v>
      </c>
      <c r="S4494" s="7">
        <v>13698</v>
      </c>
      <c r="T4494" s="8">
        <v>0</v>
      </c>
      <c r="U4494" s="7">
        <v>0</v>
      </c>
      <c r="V4494" s="7">
        <v>13698</v>
      </c>
      <c r="W4494" s="7">
        <v>2449</v>
      </c>
      <c r="X4494" s="7">
        <v>339009</v>
      </c>
      <c r="Y4494" s="9">
        <f>+DAY('TABLA PRINCIPAL'!$B4494)</f>
        <v>15</v>
      </c>
      <c r="Z4494" s="9">
        <f>+MONTH('TABLA PRINCIPAL'!$B4494)</f>
        <v>10</v>
      </c>
      <c r="AA4494" s="9">
        <f>+YEAR('TABLA PRINCIPAL'!$B4494)</f>
        <v>2016</v>
      </c>
      <c r="AB4494" s="22" t="str">
        <f>+IF(Ventas_Oficina[[#This Row],[Total del pedido]]&gt;=100000,"SI","NO")</f>
        <v>NO</v>
      </c>
      <c r="AC4494" s="22" t="str">
        <f>+_xlfn.XLOOKUP(Ventas_Oficina[[#This Row],[Nº de artículo]],AUXILIAR!A4492:A9440,AUXILIAR!D4492:D9440,"Error",0)</f>
        <v>No enviado a tiempo</v>
      </c>
      <c r="AD4494" s="22" t="str">
        <f>+IF(AND(Ventas_Oficina[[#This Row],[Total]]&gt;75000,Ventas_Oficina[[#This Row],[Envio a tiempo]]="Enviado a tiempo"),"Buena Venta","Venta Mala")</f>
        <v>Venta Mala</v>
      </c>
    </row>
    <row r="4495" spans="1:30" x14ac:dyDescent="0.25">
      <c r="A4495" s="26">
        <v>1656742</v>
      </c>
      <c r="B4495" s="10">
        <v>42397</v>
      </c>
      <c r="C4495" s="11" t="s">
        <v>360</v>
      </c>
      <c r="D4495" s="11" t="s">
        <v>323</v>
      </c>
      <c r="E4495" s="11" t="s">
        <v>4</v>
      </c>
      <c r="F4495" s="11" t="s">
        <v>5</v>
      </c>
      <c r="G4495" s="11" t="s">
        <v>1009</v>
      </c>
      <c r="H4495" s="11" t="s">
        <v>34</v>
      </c>
      <c r="I4495" s="11" t="s">
        <v>1013</v>
      </c>
      <c r="J4495" s="11" t="s">
        <v>1041</v>
      </c>
      <c r="K4495" s="11" t="s">
        <v>1261</v>
      </c>
      <c r="L4495" s="11" t="s">
        <v>1265</v>
      </c>
      <c r="M4495" s="11" t="s">
        <v>1273</v>
      </c>
      <c r="N4495" s="10">
        <v>42398</v>
      </c>
      <c r="O4495" s="12">
        <v>245</v>
      </c>
      <c r="P4495" s="12">
        <v>389</v>
      </c>
      <c r="Q4495" s="12">
        <v>144</v>
      </c>
      <c r="R4495" s="11">
        <v>32</v>
      </c>
      <c r="S4495" s="12">
        <v>12448</v>
      </c>
      <c r="T4495" s="13">
        <v>0.05</v>
      </c>
      <c r="U4495" s="12">
        <v>622.40000000000009</v>
      </c>
      <c r="V4495" s="12">
        <v>11825.6</v>
      </c>
      <c r="W4495" s="12">
        <v>701</v>
      </c>
      <c r="X4495" s="12">
        <v>6287</v>
      </c>
      <c r="Y4495" s="14">
        <f>+DAY('TABLA PRINCIPAL'!$B4495)</f>
        <v>28</v>
      </c>
      <c r="Z4495" s="14">
        <f>+MONTH('TABLA PRINCIPAL'!$B4495)</f>
        <v>1</v>
      </c>
      <c r="AA4495" s="14">
        <f>+YEAR('TABLA PRINCIPAL'!$B4495)</f>
        <v>2016</v>
      </c>
      <c r="AB4495" s="22" t="str">
        <f>+IF(Ventas_Oficina[[#This Row],[Total del pedido]]&gt;=100000,"SI","NO")</f>
        <v>NO</v>
      </c>
      <c r="AC4495" s="22" t="str">
        <f>+_xlfn.XLOOKUP(Ventas_Oficina[[#This Row],[Nº de artículo]],AUXILIAR!A4493:A9441,AUXILIAR!D4493:D9441,"Error",0)</f>
        <v>No enviado a tiempo</v>
      </c>
      <c r="AD4495" s="22" t="str">
        <f>+IF(AND(Ventas_Oficina[[#This Row],[Total]]&gt;75000,Ventas_Oficina[[#This Row],[Envio a tiempo]]="Enviado a tiempo"),"Buena Venta","Venta Mala")</f>
        <v>Venta Mala</v>
      </c>
    </row>
    <row r="4496" spans="1:30" x14ac:dyDescent="0.25">
      <c r="A4496" s="25">
        <v>1656742</v>
      </c>
      <c r="B4496" s="5">
        <v>42492</v>
      </c>
      <c r="C4496" s="6" t="s">
        <v>145</v>
      </c>
      <c r="D4496" s="6" t="s">
        <v>110</v>
      </c>
      <c r="E4496" s="6" t="s">
        <v>12</v>
      </c>
      <c r="F4496" s="6" t="s">
        <v>13</v>
      </c>
      <c r="G4496" s="6" t="s">
        <v>1007</v>
      </c>
      <c r="H4496" s="6" t="s">
        <v>14</v>
      </c>
      <c r="I4496" s="6" t="s">
        <v>1013</v>
      </c>
      <c r="J4496" s="6" t="s">
        <v>1046</v>
      </c>
      <c r="K4496" s="6" t="s">
        <v>1261</v>
      </c>
      <c r="L4496" s="6" t="s">
        <v>1265</v>
      </c>
      <c r="M4496" s="6" t="s">
        <v>1272</v>
      </c>
      <c r="N4496" s="5">
        <v>42493</v>
      </c>
      <c r="O4496" s="7">
        <v>519</v>
      </c>
      <c r="P4496" s="7">
        <v>1298</v>
      </c>
      <c r="Q4496" s="7">
        <v>779</v>
      </c>
      <c r="R4496" s="6">
        <v>48</v>
      </c>
      <c r="S4496" s="7">
        <v>62304</v>
      </c>
      <c r="T4496" s="8">
        <v>0.08</v>
      </c>
      <c r="U4496" s="7">
        <v>4984.32</v>
      </c>
      <c r="V4496" s="7">
        <v>57319.68</v>
      </c>
      <c r="W4496" s="7">
        <v>314</v>
      </c>
      <c r="X4496" s="7">
        <v>21329</v>
      </c>
      <c r="Y4496" s="9">
        <f>+DAY('TABLA PRINCIPAL'!$B4496)</f>
        <v>2</v>
      </c>
      <c r="Z4496" s="9">
        <f>+MONTH('TABLA PRINCIPAL'!$B4496)</f>
        <v>5</v>
      </c>
      <c r="AA4496" s="9">
        <f>+YEAR('TABLA PRINCIPAL'!$B4496)</f>
        <v>2016</v>
      </c>
      <c r="AB4496" s="22" t="str">
        <f>+IF(Ventas_Oficina[[#This Row],[Total del pedido]]&gt;=100000,"SI","NO")</f>
        <v>NO</v>
      </c>
      <c r="AC4496" s="22" t="str">
        <f>+_xlfn.XLOOKUP(Ventas_Oficina[[#This Row],[Nº de artículo]],AUXILIAR!A4494:A9442,AUXILIAR!D4494:D9442,"Error",0)</f>
        <v>No enviado a tiempo</v>
      </c>
      <c r="AD4496" s="22" t="str">
        <f>+IF(AND(Ventas_Oficina[[#This Row],[Total]]&gt;75000,Ventas_Oficina[[#This Row],[Envio a tiempo]]="Enviado a tiempo"),"Buena Venta","Venta Mala")</f>
        <v>Venta Mala</v>
      </c>
    </row>
    <row r="4497" spans="1:30" x14ac:dyDescent="0.25">
      <c r="A4497" s="26">
        <v>1657108</v>
      </c>
      <c r="B4497" s="10">
        <v>42112</v>
      </c>
      <c r="C4497" s="11" t="s">
        <v>255</v>
      </c>
      <c r="D4497" s="11" t="s">
        <v>193</v>
      </c>
      <c r="E4497" s="11" t="s">
        <v>4</v>
      </c>
      <c r="F4497" s="11" t="s">
        <v>5</v>
      </c>
      <c r="G4497" s="11" t="s">
        <v>1008</v>
      </c>
      <c r="H4497" s="11" t="s">
        <v>106</v>
      </c>
      <c r="I4497" s="11" t="s">
        <v>1015</v>
      </c>
      <c r="J4497" s="11" t="s">
        <v>1072</v>
      </c>
      <c r="K4497" s="11" t="s">
        <v>1261</v>
      </c>
      <c r="L4497" s="11" t="s">
        <v>1267</v>
      </c>
      <c r="M4497" s="11" t="s">
        <v>1273</v>
      </c>
      <c r="N4497" s="10">
        <v>42112</v>
      </c>
      <c r="O4497" s="12">
        <v>194</v>
      </c>
      <c r="P4497" s="12">
        <v>308</v>
      </c>
      <c r="Q4497" s="12">
        <v>114</v>
      </c>
      <c r="R4497" s="11">
        <v>19</v>
      </c>
      <c r="S4497" s="12">
        <v>5852</v>
      </c>
      <c r="T4497" s="13">
        <v>0</v>
      </c>
      <c r="U4497" s="12">
        <v>0</v>
      </c>
      <c r="V4497" s="12">
        <v>5852</v>
      </c>
      <c r="W4497" s="12">
        <v>99</v>
      </c>
      <c r="X4497" s="12">
        <v>10984</v>
      </c>
      <c r="Y4497" s="14">
        <f>+DAY('TABLA PRINCIPAL'!$B4497)</f>
        <v>18</v>
      </c>
      <c r="Z4497" s="14">
        <f>+MONTH('TABLA PRINCIPAL'!$B4497)</f>
        <v>4</v>
      </c>
      <c r="AA4497" s="14">
        <f>+YEAR('TABLA PRINCIPAL'!$B4497)</f>
        <v>2015</v>
      </c>
      <c r="AB4497" s="22" t="str">
        <f>+IF(Ventas_Oficina[[#This Row],[Total del pedido]]&gt;=100000,"SI","NO")</f>
        <v>NO</v>
      </c>
      <c r="AC4497" s="22" t="str">
        <f>+_xlfn.XLOOKUP(Ventas_Oficina[[#This Row],[Nº de artículo]],AUXILIAR!A4495:A9443,AUXILIAR!D4495:D9443,"Error",0)</f>
        <v>No enviado a tiempo</v>
      </c>
      <c r="AD4497" s="22" t="str">
        <f>+IF(AND(Ventas_Oficina[[#This Row],[Total]]&gt;75000,Ventas_Oficina[[#This Row],[Envio a tiempo]]="Enviado a tiempo"),"Buena Venta","Venta Mala")</f>
        <v>Venta Mala</v>
      </c>
    </row>
    <row r="4498" spans="1:30" x14ac:dyDescent="0.25">
      <c r="A4498" s="25">
        <v>1657473</v>
      </c>
      <c r="B4498" s="5">
        <v>42670</v>
      </c>
      <c r="C4498" s="6" t="s">
        <v>275</v>
      </c>
      <c r="D4498" s="6" t="s">
        <v>206</v>
      </c>
      <c r="E4498" s="6" t="s">
        <v>12</v>
      </c>
      <c r="F4498" s="6" t="s">
        <v>13</v>
      </c>
      <c r="G4498" s="6" t="s">
        <v>1010</v>
      </c>
      <c r="H4498" s="6" t="s">
        <v>42</v>
      </c>
      <c r="I4498" s="6" t="s">
        <v>1013</v>
      </c>
      <c r="J4498" s="6" t="s">
        <v>1034</v>
      </c>
      <c r="K4498" s="6" t="s">
        <v>1261</v>
      </c>
      <c r="L4498" s="6" t="s">
        <v>1267</v>
      </c>
      <c r="M4498" s="6" t="s">
        <v>1272</v>
      </c>
      <c r="N4498" s="5">
        <v>42671</v>
      </c>
      <c r="O4498" s="7">
        <v>109</v>
      </c>
      <c r="P4498" s="7">
        <v>260</v>
      </c>
      <c r="Q4498" s="7">
        <v>151</v>
      </c>
      <c r="R4498" s="6">
        <v>6</v>
      </c>
      <c r="S4498" s="7">
        <v>1560</v>
      </c>
      <c r="T4498" s="8">
        <v>0.05</v>
      </c>
      <c r="U4498" s="7">
        <v>78</v>
      </c>
      <c r="V4498" s="7">
        <v>1482</v>
      </c>
      <c r="W4498" s="7">
        <v>240</v>
      </c>
      <c r="X4498" s="7">
        <v>3204</v>
      </c>
      <c r="Y4498" s="9">
        <f>+DAY('TABLA PRINCIPAL'!$B4498)</f>
        <v>27</v>
      </c>
      <c r="Z4498" s="9">
        <f>+MONTH('TABLA PRINCIPAL'!$B4498)</f>
        <v>10</v>
      </c>
      <c r="AA4498" s="9">
        <f>+YEAR('TABLA PRINCIPAL'!$B4498)</f>
        <v>2016</v>
      </c>
      <c r="AB4498" s="22" t="str">
        <f>+IF(Ventas_Oficina[[#This Row],[Total del pedido]]&gt;=100000,"SI","NO")</f>
        <v>NO</v>
      </c>
      <c r="AC4498" s="22" t="str">
        <f>+_xlfn.XLOOKUP(Ventas_Oficina[[#This Row],[Nº de artículo]],AUXILIAR!A4496:A9444,AUXILIAR!D4496:D9444,"Error",0)</f>
        <v>No enviado a tiempo</v>
      </c>
      <c r="AD4498" s="22" t="str">
        <f>+IF(AND(Ventas_Oficina[[#This Row],[Total]]&gt;75000,Ventas_Oficina[[#This Row],[Envio a tiempo]]="Enviado a tiempo"),"Buena Venta","Venta Mala")</f>
        <v>Venta Mala</v>
      </c>
    </row>
    <row r="4499" spans="1:30" x14ac:dyDescent="0.25">
      <c r="A4499" s="26">
        <v>1657473</v>
      </c>
      <c r="B4499" s="10">
        <v>42718</v>
      </c>
      <c r="C4499" s="11" t="s">
        <v>643</v>
      </c>
      <c r="D4499" s="11" t="s">
        <v>76</v>
      </c>
      <c r="E4499" s="11" t="s">
        <v>4</v>
      </c>
      <c r="F4499" s="11" t="s">
        <v>5</v>
      </c>
      <c r="G4499" s="11" t="s">
        <v>1009</v>
      </c>
      <c r="H4499" s="11" t="s">
        <v>17</v>
      </c>
      <c r="I4499" s="11" t="s">
        <v>1016</v>
      </c>
      <c r="J4499" s="11" t="s">
        <v>1083</v>
      </c>
      <c r="K4499" s="11" t="s">
        <v>1262</v>
      </c>
      <c r="L4499" s="11" t="s">
        <v>1265</v>
      </c>
      <c r="M4499" s="11" t="s">
        <v>1272</v>
      </c>
      <c r="N4499" s="10">
        <v>42719</v>
      </c>
      <c r="O4499" s="12">
        <v>375</v>
      </c>
      <c r="P4499" s="12">
        <v>708</v>
      </c>
      <c r="Q4499" s="12">
        <v>333</v>
      </c>
      <c r="R4499" s="11">
        <v>13</v>
      </c>
      <c r="S4499" s="12">
        <v>9204</v>
      </c>
      <c r="T4499" s="13">
        <v>0.03</v>
      </c>
      <c r="U4499" s="12">
        <v>276.12</v>
      </c>
      <c r="V4499" s="12">
        <v>8927.8799999999992</v>
      </c>
      <c r="W4499" s="12">
        <v>235</v>
      </c>
      <c r="X4499" s="12">
        <v>15687</v>
      </c>
      <c r="Y4499" s="14">
        <f>+DAY('TABLA PRINCIPAL'!$B4499)</f>
        <v>14</v>
      </c>
      <c r="Z4499" s="14">
        <f>+MONTH('TABLA PRINCIPAL'!$B4499)</f>
        <v>12</v>
      </c>
      <c r="AA4499" s="14">
        <f>+YEAR('TABLA PRINCIPAL'!$B4499)</f>
        <v>2016</v>
      </c>
      <c r="AB4499" s="22" t="str">
        <f>+IF(Ventas_Oficina[[#This Row],[Total del pedido]]&gt;=100000,"SI","NO")</f>
        <v>NO</v>
      </c>
      <c r="AC4499" s="22" t="str">
        <f>+_xlfn.XLOOKUP(Ventas_Oficina[[#This Row],[Nº de artículo]],AUXILIAR!A4497:A9445,AUXILIAR!D4497:D9445,"Error",0)</f>
        <v>No enviado a tiempo</v>
      </c>
      <c r="AD4499" s="22" t="str">
        <f>+IF(AND(Ventas_Oficina[[#This Row],[Total]]&gt;75000,Ventas_Oficina[[#This Row],[Envio a tiempo]]="Enviado a tiempo"),"Buena Venta","Venta Mala")</f>
        <v>Venta Mala</v>
      </c>
    </row>
    <row r="4500" spans="1:30" x14ac:dyDescent="0.25">
      <c r="A4500" s="25">
        <v>1657473</v>
      </c>
      <c r="B4500" s="5">
        <v>42504</v>
      </c>
      <c r="C4500" s="6" t="s">
        <v>611</v>
      </c>
      <c r="D4500" s="6" t="s">
        <v>425</v>
      </c>
      <c r="E4500" s="6" t="s">
        <v>4</v>
      </c>
      <c r="F4500" s="6" t="s">
        <v>5</v>
      </c>
      <c r="G4500" s="6" t="s">
        <v>1007</v>
      </c>
      <c r="H4500" s="6" t="s">
        <v>106</v>
      </c>
      <c r="I4500" s="6" t="s">
        <v>1014</v>
      </c>
      <c r="J4500" s="6" t="s">
        <v>1034</v>
      </c>
      <c r="K4500" s="6" t="s">
        <v>1261</v>
      </c>
      <c r="L4500" s="6" t="s">
        <v>1267</v>
      </c>
      <c r="M4500" s="6" t="s">
        <v>1272</v>
      </c>
      <c r="N4500" s="5">
        <v>42506</v>
      </c>
      <c r="O4500" s="7">
        <v>109</v>
      </c>
      <c r="P4500" s="7">
        <v>260</v>
      </c>
      <c r="Q4500" s="7">
        <v>151</v>
      </c>
      <c r="R4500" s="6">
        <v>37</v>
      </c>
      <c r="S4500" s="7">
        <v>9620</v>
      </c>
      <c r="T4500" s="8">
        <v>7.0000000000000007E-2</v>
      </c>
      <c r="U4500" s="7">
        <v>673.40000000000009</v>
      </c>
      <c r="V4500" s="7">
        <v>8946.6</v>
      </c>
      <c r="W4500" s="7">
        <v>240</v>
      </c>
      <c r="X4500" s="7">
        <v>6346</v>
      </c>
      <c r="Y4500" s="9">
        <f>+DAY('TABLA PRINCIPAL'!$B4500)</f>
        <v>14</v>
      </c>
      <c r="Z4500" s="9">
        <f>+MONTH('TABLA PRINCIPAL'!$B4500)</f>
        <v>5</v>
      </c>
      <c r="AA4500" s="9">
        <f>+YEAR('TABLA PRINCIPAL'!$B4500)</f>
        <v>2016</v>
      </c>
      <c r="AB4500" s="22" t="str">
        <f>+IF(Ventas_Oficina[[#This Row],[Total del pedido]]&gt;=100000,"SI","NO")</f>
        <v>NO</v>
      </c>
      <c r="AC4500" s="22" t="str">
        <f>+_xlfn.XLOOKUP(Ventas_Oficina[[#This Row],[Nº de artículo]],AUXILIAR!A4498:A9446,AUXILIAR!D4498:D9446,"Error",0)</f>
        <v>No enviado a tiempo</v>
      </c>
      <c r="AD4500" s="22" t="str">
        <f>+IF(AND(Ventas_Oficina[[#This Row],[Total]]&gt;75000,Ventas_Oficina[[#This Row],[Envio a tiempo]]="Enviado a tiempo"),"Buena Venta","Venta Mala")</f>
        <v>Venta Mala</v>
      </c>
    </row>
    <row r="4501" spans="1:30" x14ac:dyDescent="0.25">
      <c r="A4501" s="26">
        <v>1657473</v>
      </c>
      <c r="B4501" s="10">
        <v>42671</v>
      </c>
      <c r="C4501" s="11" t="s">
        <v>350</v>
      </c>
      <c r="D4501" s="11" t="s">
        <v>41</v>
      </c>
      <c r="E4501" s="11" t="s">
        <v>12</v>
      </c>
      <c r="F4501" s="11" t="s">
        <v>13</v>
      </c>
      <c r="G4501" s="11" t="s">
        <v>1008</v>
      </c>
      <c r="H4501" s="11" t="s">
        <v>42</v>
      </c>
      <c r="I4501" s="11" t="s">
        <v>1013</v>
      </c>
      <c r="J4501" s="11" t="s">
        <v>1034</v>
      </c>
      <c r="K4501" s="11" t="s">
        <v>1262</v>
      </c>
      <c r="L4501" s="11" t="s">
        <v>1268</v>
      </c>
      <c r="M4501" s="11" t="s">
        <v>1272</v>
      </c>
      <c r="N4501" s="10">
        <v>42673</v>
      </c>
      <c r="O4501" s="12">
        <v>109</v>
      </c>
      <c r="P4501" s="12">
        <v>260</v>
      </c>
      <c r="Q4501" s="12">
        <v>151</v>
      </c>
      <c r="R4501" s="11">
        <v>25</v>
      </c>
      <c r="S4501" s="12">
        <v>6500</v>
      </c>
      <c r="T4501" s="13">
        <v>0.05</v>
      </c>
      <c r="U4501" s="12">
        <v>325</v>
      </c>
      <c r="V4501" s="12">
        <v>6175</v>
      </c>
      <c r="W4501" s="12">
        <v>240</v>
      </c>
      <c r="X4501" s="12">
        <v>3204</v>
      </c>
      <c r="Y4501" s="14">
        <f>+DAY('TABLA PRINCIPAL'!$B4501)</f>
        <v>28</v>
      </c>
      <c r="Z4501" s="14">
        <f>+MONTH('TABLA PRINCIPAL'!$B4501)</f>
        <v>10</v>
      </c>
      <c r="AA4501" s="14">
        <f>+YEAR('TABLA PRINCIPAL'!$B4501)</f>
        <v>2016</v>
      </c>
      <c r="AB4501" s="22" t="str">
        <f>+IF(Ventas_Oficina[[#This Row],[Total del pedido]]&gt;=100000,"SI","NO")</f>
        <v>NO</v>
      </c>
      <c r="AC4501" s="22" t="str">
        <f>+_xlfn.XLOOKUP(Ventas_Oficina[[#This Row],[Nº de artículo]],AUXILIAR!A4499:A9447,AUXILIAR!D4499:D9447,"Error",0)</f>
        <v>Enviado a tiempo</v>
      </c>
      <c r="AD4501" s="22" t="str">
        <f>+IF(AND(Ventas_Oficina[[#This Row],[Total]]&gt;75000,Ventas_Oficina[[#This Row],[Envio a tiempo]]="Enviado a tiempo"),"Buena Venta","Venta Mala")</f>
        <v>Venta Mala</v>
      </c>
    </row>
    <row r="4502" spans="1:30" x14ac:dyDescent="0.25">
      <c r="A4502" s="25">
        <v>1657838</v>
      </c>
      <c r="B4502" s="5">
        <v>42242</v>
      </c>
      <c r="C4502" s="6" t="s">
        <v>87</v>
      </c>
      <c r="D4502" s="6" t="s">
        <v>88</v>
      </c>
      <c r="E4502" s="6" t="s">
        <v>4</v>
      </c>
      <c r="F4502" s="6" t="s">
        <v>5</v>
      </c>
      <c r="G4502" s="6" t="s">
        <v>1007</v>
      </c>
      <c r="H4502" s="6" t="s">
        <v>39</v>
      </c>
      <c r="I4502" s="6" t="s">
        <v>1013</v>
      </c>
      <c r="J4502" s="6" t="s">
        <v>1018</v>
      </c>
      <c r="K4502" s="6" t="s">
        <v>1262</v>
      </c>
      <c r="L4502" s="6" t="s">
        <v>1265</v>
      </c>
      <c r="M4502" s="6" t="s">
        <v>1273</v>
      </c>
      <c r="N4502" s="5">
        <v>42243</v>
      </c>
      <c r="O4502" s="7">
        <v>15650</v>
      </c>
      <c r="P4502" s="7">
        <v>30097</v>
      </c>
      <c r="Q4502" s="7">
        <v>14447</v>
      </c>
      <c r="R4502" s="6">
        <v>24</v>
      </c>
      <c r="S4502" s="7">
        <v>722328</v>
      </c>
      <c r="T4502" s="8">
        <v>0.06</v>
      </c>
      <c r="U4502" s="7">
        <v>43339.68</v>
      </c>
      <c r="V4502" s="7">
        <v>678988.32</v>
      </c>
      <c r="W4502" s="7">
        <v>718</v>
      </c>
      <c r="X4502" s="7">
        <v>274975</v>
      </c>
      <c r="Y4502" s="9">
        <f>+DAY('TABLA PRINCIPAL'!$B4502)</f>
        <v>26</v>
      </c>
      <c r="Z4502" s="9">
        <f>+MONTH('TABLA PRINCIPAL'!$B4502)</f>
        <v>8</v>
      </c>
      <c r="AA4502" s="9">
        <f>+YEAR('TABLA PRINCIPAL'!$B4502)</f>
        <v>2015</v>
      </c>
      <c r="AB4502" s="22" t="str">
        <f>+IF(Ventas_Oficina[[#This Row],[Total del pedido]]&gt;=100000,"SI","NO")</f>
        <v>SI</v>
      </c>
      <c r="AC4502" s="22" t="str">
        <f>+_xlfn.XLOOKUP(Ventas_Oficina[[#This Row],[Nº de artículo]],AUXILIAR!A4500:A9448,AUXILIAR!D4500:D9448,"Error",0)</f>
        <v>No enviado a tiempo</v>
      </c>
      <c r="AD4502" s="22" t="str">
        <f>+IF(AND(Ventas_Oficina[[#This Row],[Total]]&gt;75000,Ventas_Oficina[[#This Row],[Envio a tiempo]]="Enviado a tiempo"),"Buena Venta","Venta Mala")</f>
        <v>Venta Mala</v>
      </c>
    </row>
    <row r="4503" spans="1:30" x14ac:dyDescent="0.25">
      <c r="A4503" s="26">
        <v>1657838</v>
      </c>
      <c r="B4503" s="10">
        <v>42628</v>
      </c>
      <c r="C4503" s="11" t="s">
        <v>884</v>
      </c>
      <c r="D4503" s="11" t="s">
        <v>323</v>
      </c>
      <c r="E4503" s="11" t="s">
        <v>4</v>
      </c>
      <c r="F4503" s="11" t="s">
        <v>5</v>
      </c>
      <c r="G4503" s="11" t="s">
        <v>1007</v>
      </c>
      <c r="H4503" s="11" t="s">
        <v>966</v>
      </c>
      <c r="I4503" s="11" t="s">
        <v>1013</v>
      </c>
      <c r="J4503" s="11" t="s">
        <v>1124</v>
      </c>
      <c r="K4503" s="11" t="s">
        <v>1261</v>
      </c>
      <c r="L4503" s="11" t="s">
        <v>1265</v>
      </c>
      <c r="M4503" s="11" t="s">
        <v>1272</v>
      </c>
      <c r="N4503" s="10">
        <v>42629</v>
      </c>
      <c r="O4503" s="12">
        <v>314</v>
      </c>
      <c r="P4503" s="12">
        <v>491</v>
      </c>
      <c r="Q4503" s="12">
        <v>177</v>
      </c>
      <c r="R4503" s="11">
        <v>22</v>
      </c>
      <c r="S4503" s="12">
        <v>10802</v>
      </c>
      <c r="T4503" s="13">
        <v>0.08</v>
      </c>
      <c r="U4503" s="12">
        <v>864.16</v>
      </c>
      <c r="V4503" s="12">
        <v>9937.84</v>
      </c>
      <c r="W4503" s="12">
        <v>50</v>
      </c>
      <c r="X4503" s="12">
        <v>7357</v>
      </c>
      <c r="Y4503" s="14">
        <f>+DAY('TABLA PRINCIPAL'!$B4503)</f>
        <v>15</v>
      </c>
      <c r="Z4503" s="14">
        <f>+MONTH('TABLA PRINCIPAL'!$B4503)</f>
        <v>9</v>
      </c>
      <c r="AA4503" s="14">
        <f>+YEAR('TABLA PRINCIPAL'!$B4503)</f>
        <v>2016</v>
      </c>
      <c r="AB4503" s="22" t="str">
        <f>+IF(Ventas_Oficina[[#This Row],[Total del pedido]]&gt;=100000,"SI","NO")</f>
        <v>NO</v>
      </c>
      <c r="AC4503" s="22" t="str">
        <f>+_xlfn.XLOOKUP(Ventas_Oficina[[#This Row],[Nº de artículo]],AUXILIAR!A4501:A9449,AUXILIAR!D4501:D9449,"Error",0)</f>
        <v>No enviado a tiempo</v>
      </c>
      <c r="AD4503" s="22" t="str">
        <f>+IF(AND(Ventas_Oficina[[#This Row],[Total]]&gt;75000,Ventas_Oficina[[#This Row],[Envio a tiempo]]="Enviado a tiempo"),"Buena Venta","Venta Mala")</f>
        <v>Venta Mala</v>
      </c>
    </row>
    <row r="4504" spans="1:30" x14ac:dyDescent="0.25">
      <c r="A4504" s="25">
        <v>1657838</v>
      </c>
      <c r="B4504" s="5">
        <v>42455</v>
      </c>
      <c r="C4504" s="6" t="s">
        <v>231</v>
      </c>
      <c r="D4504" s="6" t="s">
        <v>71</v>
      </c>
      <c r="E4504" s="6" t="s">
        <v>4</v>
      </c>
      <c r="F4504" s="6" t="s">
        <v>5</v>
      </c>
      <c r="G4504" s="6" t="s">
        <v>1008</v>
      </c>
      <c r="H4504" s="6" t="s">
        <v>17</v>
      </c>
      <c r="I4504" s="6" t="s">
        <v>1013</v>
      </c>
      <c r="J4504" s="6" t="s">
        <v>1068</v>
      </c>
      <c r="K4504" s="6" t="s">
        <v>1261</v>
      </c>
      <c r="L4504" s="6" t="s">
        <v>1265</v>
      </c>
      <c r="M4504" s="6" t="s">
        <v>1272</v>
      </c>
      <c r="N4504" s="5">
        <v>42457</v>
      </c>
      <c r="O4504" s="7">
        <v>446</v>
      </c>
      <c r="P4504" s="7">
        <v>1089</v>
      </c>
      <c r="Q4504" s="7">
        <v>643</v>
      </c>
      <c r="R4504" s="6">
        <v>23</v>
      </c>
      <c r="S4504" s="7">
        <v>25047</v>
      </c>
      <c r="T4504" s="8">
        <v>0.01</v>
      </c>
      <c r="U4504" s="7">
        <v>250.47</v>
      </c>
      <c r="V4504" s="7">
        <v>24796.53</v>
      </c>
      <c r="W4504" s="7">
        <v>450</v>
      </c>
      <c r="X4504" s="7">
        <v>25735</v>
      </c>
      <c r="Y4504" s="9">
        <f>+DAY('TABLA PRINCIPAL'!$B4504)</f>
        <v>26</v>
      </c>
      <c r="Z4504" s="9">
        <f>+MONTH('TABLA PRINCIPAL'!$B4504)</f>
        <v>3</v>
      </c>
      <c r="AA4504" s="9">
        <f>+YEAR('TABLA PRINCIPAL'!$B4504)</f>
        <v>2016</v>
      </c>
      <c r="AB4504" s="22" t="str">
        <f>+IF(Ventas_Oficina[[#This Row],[Total del pedido]]&gt;=100000,"SI","NO")</f>
        <v>NO</v>
      </c>
      <c r="AC4504" s="22" t="str">
        <f>+_xlfn.XLOOKUP(Ventas_Oficina[[#This Row],[Nº de artículo]],AUXILIAR!A4502:A9450,AUXILIAR!D4502:D9450,"Error",0)</f>
        <v>No enviado a tiempo</v>
      </c>
      <c r="AD4504" s="22" t="str">
        <f>+IF(AND(Ventas_Oficina[[#This Row],[Total]]&gt;75000,Ventas_Oficina[[#This Row],[Envio a tiempo]]="Enviado a tiempo"),"Buena Venta","Venta Mala")</f>
        <v>Venta Mala</v>
      </c>
    </row>
    <row r="4505" spans="1:30" x14ac:dyDescent="0.25">
      <c r="A4505" s="26">
        <v>1658203</v>
      </c>
      <c r="B4505" s="10">
        <v>42401</v>
      </c>
      <c r="C4505" s="11" t="s">
        <v>830</v>
      </c>
      <c r="D4505" s="11" t="s">
        <v>110</v>
      </c>
      <c r="E4505" s="11" t="s">
        <v>12</v>
      </c>
      <c r="F4505" s="11" t="s">
        <v>13</v>
      </c>
      <c r="G4505" s="11" t="s">
        <v>1007</v>
      </c>
      <c r="H4505" s="11" t="s">
        <v>14</v>
      </c>
      <c r="I4505" s="11" t="s">
        <v>1012</v>
      </c>
      <c r="J4505" s="11" t="s">
        <v>1068</v>
      </c>
      <c r="K4505" s="11" t="s">
        <v>1261</v>
      </c>
      <c r="L4505" s="11" t="s">
        <v>1266</v>
      </c>
      <c r="M4505" s="11" t="s">
        <v>1272</v>
      </c>
      <c r="N4505" s="10">
        <v>42402</v>
      </c>
      <c r="O4505" s="12">
        <v>446</v>
      </c>
      <c r="P4505" s="12">
        <v>1089</v>
      </c>
      <c r="Q4505" s="12">
        <v>643</v>
      </c>
      <c r="R4505" s="11">
        <v>16</v>
      </c>
      <c r="S4505" s="12">
        <v>17424</v>
      </c>
      <c r="T4505" s="13">
        <v>0.02</v>
      </c>
      <c r="U4505" s="12">
        <v>348.48</v>
      </c>
      <c r="V4505" s="12">
        <v>17075.52</v>
      </c>
      <c r="W4505" s="12">
        <v>450</v>
      </c>
      <c r="X4505" s="12">
        <v>30506</v>
      </c>
      <c r="Y4505" s="14">
        <f>+DAY('TABLA PRINCIPAL'!$B4505)</f>
        <v>1</v>
      </c>
      <c r="Z4505" s="14">
        <f>+MONTH('TABLA PRINCIPAL'!$B4505)</f>
        <v>2</v>
      </c>
      <c r="AA4505" s="14">
        <f>+YEAR('TABLA PRINCIPAL'!$B4505)</f>
        <v>2016</v>
      </c>
      <c r="AB4505" s="22" t="str">
        <f>+IF(Ventas_Oficina[[#This Row],[Total del pedido]]&gt;=100000,"SI","NO")</f>
        <v>NO</v>
      </c>
      <c r="AC4505" s="22" t="str">
        <f>+_xlfn.XLOOKUP(Ventas_Oficina[[#This Row],[Nº de artículo]],AUXILIAR!A4503:A9451,AUXILIAR!D4503:D9451,"Error",0)</f>
        <v>No enviado a tiempo</v>
      </c>
      <c r="AD4505" s="22" t="str">
        <f>+IF(AND(Ventas_Oficina[[#This Row],[Total]]&gt;75000,Ventas_Oficina[[#This Row],[Envio a tiempo]]="Enviado a tiempo"),"Buena Venta","Venta Mala")</f>
        <v>Venta Mala</v>
      </c>
    </row>
    <row r="4506" spans="1:30" x14ac:dyDescent="0.25">
      <c r="A4506" s="25">
        <v>1658203</v>
      </c>
      <c r="B4506" s="5">
        <v>42606</v>
      </c>
      <c r="C4506" s="6" t="s">
        <v>647</v>
      </c>
      <c r="D4506" s="6" t="s">
        <v>11</v>
      </c>
      <c r="E4506" s="6" t="s">
        <v>12</v>
      </c>
      <c r="F4506" s="6" t="s">
        <v>13</v>
      </c>
      <c r="G4506" s="6" t="s">
        <v>1008</v>
      </c>
      <c r="H4506" s="6" t="s">
        <v>14</v>
      </c>
      <c r="I4506" s="6" t="s">
        <v>1013</v>
      </c>
      <c r="J4506" s="6" t="s">
        <v>1080</v>
      </c>
      <c r="K4506" s="6" t="s">
        <v>1261</v>
      </c>
      <c r="L4506" s="6" t="s">
        <v>1265</v>
      </c>
      <c r="M4506" s="6" t="s">
        <v>1272</v>
      </c>
      <c r="N4506" s="5">
        <v>42607</v>
      </c>
      <c r="O4506" s="7">
        <v>350</v>
      </c>
      <c r="P4506" s="7">
        <v>574</v>
      </c>
      <c r="Q4506" s="7">
        <v>224</v>
      </c>
      <c r="R4506" s="6">
        <v>10</v>
      </c>
      <c r="S4506" s="7">
        <v>5740</v>
      </c>
      <c r="T4506" s="8">
        <v>0.01</v>
      </c>
      <c r="U4506" s="7">
        <v>57.4</v>
      </c>
      <c r="V4506" s="7">
        <v>5682.6</v>
      </c>
      <c r="W4506" s="7">
        <v>501</v>
      </c>
      <c r="X4506" s="7">
        <v>30506</v>
      </c>
      <c r="Y4506" s="9">
        <f>+DAY('TABLA PRINCIPAL'!$B4506)</f>
        <v>24</v>
      </c>
      <c r="Z4506" s="9">
        <f>+MONTH('TABLA PRINCIPAL'!$B4506)</f>
        <v>8</v>
      </c>
      <c r="AA4506" s="9">
        <f>+YEAR('TABLA PRINCIPAL'!$B4506)</f>
        <v>2016</v>
      </c>
      <c r="AB4506" s="22" t="str">
        <f>+IF(Ventas_Oficina[[#This Row],[Total del pedido]]&gt;=100000,"SI","NO")</f>
        <v>NO</v>
      </c>
      <c r="AC4506" s="22" t="str">
        <f>+_xlfn.XLOOKUP(Ventas_Oficina[[#This Row],[Nº de artículo]],AUXILIAR!A4504:A9452,AUXILIAR!D4504:D9452,"Error",0)</f>
        <v>No enviado a tiempo</v>
      </c>
      <c r="AD4506" s="22" t="str">
        <f>+IF(AND(Ventas_Oficina[[#This Row],[Total]]&gt;75000,Ventas_Oficina[[#This Row],[Envio a tiempo]]="Enviado a tiempo"),"Buena Venta","Venta Mala")</f>
        <v>Venta Mala</v>
      </c>
    </row>
    <row r="4507" spans="1:30" x14ac:dyDescent="0.25">
      <c r="A4507" s="26">
        <v>1658203</v>
      </c>
      <c r="B4507" s="10">
        <v>42661</v>
      </c>
      <c r="C4507" s="11" t="s">
        <v>846</v>
      </c>
      <c r="D4507" s="11" t="s">
        <v>31</v>
      </c>
      <c r="E4507" s="11" t="s">
        <v>4</v>
      </c>
      <c r="F4507" s="11" t="s">
        <v>5</v>
      </c>
      <c r="G4507" s="11" t="s">
        <v>1008</v>
      </c>
      <c r="H4507" s="11" t="s">
        <v>9</v>
      </c>
      <c r="I4507" s="11" t="s">
        <v>1014</v>
      </c>
      <c r="J4507" s="11" t="s">
        <v>1103</v>
      </c>
      <c r="K4507" s="11" t="s">
        <v>1261</v>
      </c>
      <c r="L4507" s="11" t="s">
        <v>1265</v>
      </c>
      <c r="M4507" s="11" t="s">
        <v>1272</v>
      </c>
      <c r="N4507" s="10">
        <v>42664</v>
      </c>
      <c r="O4507" s="12">
        <v>5616</v>
      </c>
      <c r="P4507" s="12">
        <v>13698</v>
      </c>
      <c r="Q4507" s="12">
        <v>8082</v>
      </c>
      <c r="R4507" s="11">
        <v>20</v>
      </c>
      <c r="S4507" s="12">
        <v>273960</v>
      </c>
      <c r="T4507" s="13">
        <v>0</v>
      </c>
      <c r="U4507" s="12">
        <v>0</v>
      </c>
      <c r="V4507" s="12">
        <v>273960</v>
      </c>
      <c r="W4507" s="12">
        <v>2449</v>
      </c>
      <c r="X4507" s="12">
        <v>275725</v>
      </c>
      <c r="Y4507" s="14">
        <f>+DAY('TABLA PRINCIPAL'!$B4507)</f>
        <v>18</v>
      </c>
      <c r="Z4507" s="14">
        <f>+MONTH('TABLA PRINCIPAL'!$B4507)</f>
        <v>10</v>
      </c>
      <c r="AA4507" s="14">
        <f>+YEAR('TABLA PRINCIPAL'!$B4507)</f>
        <v>2016</v>
      </c>
      <c r="AB4507" s="22" t="str">
        <f>+IF(Ventas_Oficina[[#This Row],[Total del pedido]]&gt;=100000,"SI","NO")</f>
        <v>SI</v>
      </c>
      <c r="AC4507" s="22" t="str">
        <f>+_xlfn.XLOOKUP(Ventas_Oficina[[#This Row],[Nº de artículo]],AUXILIAR!A4505:A9453,AUXILIAR!D4505:D9453,"Error",0)</f>
        <v>No enviado a tiempo</v>
      </c>
      <c r="AD4507" s="22" t="str">
        <f>+IF(AND(Ventas_Oficina[[#This Row],[Total]]&gt;75000,Ventas_Oficina[[#This Row],[Envio a tiempo]]="Enviado a tiempo"),"Buena Venta","Venta Mala")</f>
        <v>Venta Mala</v>
      </c>
    </row>
    <row r="4508" spans="1:30" x14ac:dyDescent="0.25">
      <c r="A4508" s="25">
        <v>1658569</v>
      </c>
      <c r="B4508" s="5">
        <v>42297</v>
      </c>
      <c r="C4508" s="6" t="s">
        <v>127</v>
      </c>
      <c r="D4508" s="6" t="s">
        <v>62</v>
      </c>
      <c r="E4508" s="6" t="s">
        <v>4</v>
      </c>
      <c r="F4508" s="6" t="s">
        <v>5</v>
      </c>
      <c r="G4508" s="6" t="s">
        <v>1010</v>
      </c>
      <c r="H4508" s="6" t="s">
        <v>27</v>
      </c>
      <c r="I4508" s="6" t="s">
        <v>1014</v>
      </c>
      <c r="J4508" s="6" t="s">
        <v>1049</v>
      </c>
      <c r="K4508" s="6" t="s">
        <v>1261</v>
      </c>
      <c r="L4508" s="6" t="s">
        <v>1267</v>
      </c>
      <c r="M4508" s="6" t="s">
        <v>1273</v>
      </c>
      <c r="N4508" s="5">
        <v>42301</v>
      </c>
      <c r="O4508" s="7">
        <v>184</v>
      </c>
      <c r="P4508" s="7">
        <v>288</v>
      </c>
      <c r="Q4508" s="7">
        <v>104</v>
      </c>
      <c r="R4508" s="6">
        <v>41</v>
      </c>
      <c r="S4508" s="7">
        <v>11808</v>
      </c>
      <c r="T4508" s="8">
        <v>7.0000000000000007E-2</v>
      </c>
      <c r="U4508" s="7">
        <v>826.56000000000006</v>
      </c>
      <c r="V4508" s="7">
        <v>10981.44</v>
      </c>
      <c r="W4508" s="7">
        <v>99</v>
      </c>
      <c r="X4508" s="7">
        <v>1024</v>
      </c>
      <c r="Y4508" s="9">
        <f>+DAY('TABLA PRINCIPAL'!$B4508)</f>
        <v>20</v>
      </c>
      <c r="Z4508" s="9">
        <f>+MONTH('TABLA PRINCIPAL'!$B4508)</f>
        <v>10</v>
      </c>
      <c r="AA4508" s="9">
        <f>+YEAR('TABLA PRINCIPAL'!$B4508)</f>
        <v>2015</v>
      </c>
      <c r="AB4508" s="22" t="str">
        <f>+IF(Ventas_Oficina[[#This Row],[Total del pedido]]&gt;=100000,"SI","NO")</f>
        <v>NO</v>
      </c>
      <c r="AC4508" s="22" t="str">
        <f>+_xlfn.XLOOKUP(Ventas_Oficina[[#This Row],[Nº de artículo]],AUXILIAR!A4506:A9454,AUXILIAR!D4506:D9454,"Error",0)</f>
        <v>Enviado a tiempo</v>
      </c>
      <c r="AD4508" s="22" t="str">
        <f>+IF(AND(Ventas_Oficina[[#This Row],[Total]]&gt;75000,Ventas_Oficina[[#This Row],[Envio a tiempo]]="Enviado a tiempo"),"Buena Venta","Venta Mala")</f>
        <v>Venta Mala</v>
      </c>
    </row>
    <row r="4509" spans="1:30" x14ac:dyDescent="0.25">
      <c r="A4509" s="26">
        <v>1658569</v>
      </c>
      <c r="B4509" s="10">
        <v>42354</v>
      </c>
      <c r="C4509" s="11" t="s">
        <v>20</v>
      </c>
      <c r="D4509" s="11" t="s">
        <v>21</v>
      </c>
      <c r="E4509" s="11" t="s">
        <v>4</v>
      </c>
      <c r="F4509" s="11" t="s">
        <v>5</v>
      </c>
      <c r="G4509" s="11" t="s">
        <v>1009</v>
      </c>
      <c r="H4509" s="11" t="s">
        <v>6</v>
      </c>
      <c r="I4509" s="11" t="s">
        <v>1015</v>
      </c>
      <c r="J4509" s="11" t="s">
        <v>1062</v>
      </c>
      <c r="K4509" s="11" t="s">
        <v>1261</v>
      </c>
      <c r="L4509" s="11" t="s">
        <v>1266</v>
      </c>
      <c r="M4509" s="11" t="s">
        <v>1272</v>
      </c>
      <c r="N4509" s="10">
        <v>42356</v>
      </c>
      <c r="O4509" s="12">
        <v>639</v>
      </c>
      <c r="P4509" s="12">
        <v>1998</v>
      </c>
      <c r="Q4509" s="12">
        <v>1359</v>
      </c>
      <c r="R4509" s="11">
        <v>49</v>
      </c>
      <c r="S4509" s="12">
        <v>97902</v>
      </c>
      <c r="T4509" s="13">
        <v>0.08</v>
      </c>
      <c r="U4509" s="12">
        <v>7832.16</v>
      </c>
      <c r="V4509" s="12">
        <v>90069.84</v>
      </c>
      <c r="W4509" s="12">
        <v>400</v>
      </c>
      <c r="X4509" s="12">
        <v>34925</v>
      </c>
      <c r="Y4509" s="14">
        <f>+DAY('TABLA PRINCIPAL'!$B4509)</f>
        <v>16</v>
      </c>
      <c r="Z4509" s="14">
        <f>+MONTH('TABLA PRINCIPAL'!$B4509)</f>
        <v>12</v>
      </c>
      <c r="AA4509" s="14">
        <f>+YEAR('TABLA PRINCIPAL'!$B4509)</f>
        <v>2015</v>
      </c>
      <c r="AB4509" s="22" t="str">
        <f>+IF(Ventas_Oficina[[#This Row],[Total del pedido]]&gt;=100000,"SI","NO")</f>
        <v>NO</v>
      </c>
      <c r="AC4509" s="22" t="str">
        <f>+_xlfn.XLOOKUP(Ventas_Oficina[[#This Row],[Nº de artículo]],AUXILIAR!A4507:A9455,AUXILIAR!D4507:D9455,"Error",0)</f>
        <v>Enviado a tiempo</v>
      </c>
      <c r="AD4509" s="22" t="str">
        <f>+IF(AND(Ventas_Oficina[[#This Row],[Total]]&gt;75000,Ventas_Oficina[[#This Row],[Envio a tiempo]]="Enviado a tiempo"),"Buena Venta","Venta Mala")</f>
        <v>Venta Mala</v>
      </c>
    </row>
    <row r="4510" spans="1:30" x14ac:dyDescent="0.25">
      <c r="A4510" s="25">
        <v>1658934</v>
      </c>
      <c r="B4510" s="5">
        <v>42180</v>
      </c>
      <c r="C4510" s="6" t="s">
        <v>338</v>
      </c>
      <c r="D4510" s="6" t="s">
        <v>152</v>
      </c>
      <c r="E4510" s="6" t="s">
        <v>4</v>
      </c>
      <c r="F4510" s="6" t="s">
        <v>5</v>
      </c>
      <c r="G4510" s="6" t="s">
        <v>1010</v>
      </c>
      <c r="H4510" s="6" t="s">
        <v>39</v>
      </c>
      <c r="I4510" s="6" t="s">
        <v>1013</v>
      </c>
      <c r="J4510" s="6" t="s">
        <v>1062</v>
      </c>
      <c r="K4510" s="6" t="s">
        <v>1262</v>
      </c>
      <c r="L4510" s="6" t="s">
        <v>1265</v>
      </c>
      <c r="M4510" s="6" t="s">
        <v>1272</v>
      </c>
      <c r="N4510" s="5">
        <v>42182</v>
      </c>
      <c r="O4510" s="7">
        <v>639</v>
      </c>
      <c r="P4510" s="7">
        <v>1998</v>
      </c>
      <c r="Q4510" s="7">
        <v>1359</v>
      </c>
      <c r="R4510" s="6">
        <v>29</v>
      </c>
      <c r="S4510" s="7">
        <v>57942</v>
      </c>
      <c r="T4510" s="8">
        <v>0.09</v>
      </c>
      <c r="U4510" s="7">
        <v>5214.78</v>
      </c>
      <c r="V4510" s="7">
        <v>52727.22</v>
      </c>
      <c r="W4510" s="7">
        <v>400</v>
      </c>
      <c r="X4510" s="7">
        <v>226675</v>
      </c>
      <c r="Y4510" s="9">
        <f>+DAY('TABLA PRINCIPAL'!$B4510)</f>
        <v>25</v>
      </c>
      <c r="Z4510" s="9">
        <f>+MONTH('TABLA PRINCIPAL'!$B4510)</f>
        <v>6</v>
      </c>
      <c r="AA4510" s="9">
        <f>+YEAR('TABLA PRINCIPAL'!$B4510)</f>
        <v>2015</v>
      </c>
      <c r="AB4510" s="22" t="str">
        <f>+IF(Ventas_Oficina[[#This Row],[Total del pedido]]&gt;=100000,"SI","NO")</f>
        <v>NO</v>
      </c>
      <c r="AC4510" s="22" t="str">
        <f>+_xlfn.XLOOKUP(Ventas_Oficina[[#This Row],[Nº de artículo]],AUXILIAR!A4508:A9456,AUXILIAR!D4508:D9456,"Error",0)</f>
        <v>Enviado a tiempo</v>
      </c>
      <c r="AD4510" s="22" t="str">
        <f>+IF(AND(Ventas_Oficina[[#This Row],[Total]]&gt;75000,Ventas_Oficina[[#This Row],[Envio a tiempo]]="Enviado a tiempo"),"Buena Venta","Venta Mala")</f>
        <v>Buena Venta</v>
      </c>
    </row>
    <row r="4511" spans="1:30" x14ac:dyDescent="0.25">
      <c r="A4511" s="26">
        <v>1658934</v>
      </c>
      <c r="B4511" s="10">
        <v>42641</v>
      </c>
      <c r="C4511" s="11" t="s">
        <v>195</v>
      </c>
      <c r="D4511" s="11" t="s">
        <v>33</v>
      </c>
      <c r="E4511" s="11" t="s">
        <v>4</v>
      </c>
      <c r="F4511" s="11" t="s">
        <v>5</v>
      </c>
      <c r="G4511" s="11" t="s">
        <v>1010</v>
      </c>
      <c r="H4511" s="11" t="s">
        <v>34</v>
      </c>
      <c r="I4511" s="11" t="s">
        <v>1012</v>
      </c>
      <c r="J4511" s="11" t="s">
        <v>1060</v>
      </c>
      <c r="K4511" s="11" t="s">
        <v>1261</v>
      </c>
      <c r="L4511" s="11" t="s">
        <v>1265</v>
      </c>
      <c r="M4511" s="11" t="s">
        <v>1272</v>
      </c>
      <c r="N4511" s="10">
        <v>42643</v>
      </c>
      <c r="O4511" s="12">
        <v>1388</v>
      </c>
      <c r="P4511" s="12">
        <v>2238</v>
      </c>
      <c r="Q4511" s="12">
        <v>850</v>
      </c>
      <c r="R4511" s="11">
        <v>46</v>
      </c>
      <c r="S4511" s="12">
        <v>102948</v>
      </c>
      <c r="T4511" s="13">
        <v>0.09</v>
      </c>
      <c r="U4511" s="12">
        <v>9265.32</v>
      </c>
      <c r="V4511" s="12">
        <v>93682.68</v>
      </c>
      <c r="W4511" s="12">
        <v>1510</v>
      </c>
      <c r="X4511" s="12">
        <v>92863</v>
      </c>
      <c r="Y4511" s="14">
        <f>+DAY('TABLA PRINCIPAL'!$B4511)</f>
        <v>28</v>
      </c>
      <c r="Z4511" s="14">
        <f>+MONTH('TABLA PRINCIPAL'!$B4511)</f>
        <v>9</v>
      </c>
      <c r="AA4511" s="14">
        <f>+YEAR('TABLA PRINCIPAL'!$B4511)</f>
        <v>2016</v>
      </c>
      <c r="AB4511" s="22" t="str">
        <f>+IF(Ventas_Oficina[[#This Row],[Total del pedido]]&gt;=100000,"SI","NO")</f>
        <v>NO</v>
      </c>
      <c r="AC4511" s="22" t="str">
        <f>+_xlfn.XLOOKUP(Ventas_Oficina[[#This Row],[Nº de artículo]],AUXILIAR!A4509:A9457,AUXILIAR!D4509:D9457,"Error",0)</f>
        <v>Enviado a tiempo</v>
      </c>
      <c r="AD4511" s="22" t="str">
        <f>+IF(AND(Ventas_Oficina[[#This Row],[Total]]&gt;75000,Ventas_Oficina[[#This Row],[Envio a tiempo]]="Enviado a tiempo"),"Buena Venta","Venta Mala")</f>
        <v>Buena Venta</v>
      </c>
    </row>
    <row r="4512" spans="1:30" x14ac:dyDescent="0.25">
      <c r="A4512" s="25">
        <v>1658934</v>
      </c>
      <c r="B4512" s="5">
        <v>42550</v>
      </c>
      <c r="C4512" s="6" t="s">
        <v>386</v>
      </c>
      <c r="D4512" s="6" t="s">
        <v>76</v>
      </c>
      <c r="E4512" s="6" t="s">
        <v>4</v>
      </c>
      <c r="F4512" s="6" t="s">
        <v>5</v>
      </c>
      <c r="G4512" s="6" t="s">
        <v>1010</v>
      </c>
      <c r="H4512" s="6" t="s">
        <v>17</v>
      </c>
      <c r="I4512" s="6" t="s">
        <v>1015</v>
      </c>
      <c r="J4512" s="6" t="s">
        <v>1021</v>
      </c>
      <c r="K4512" s="6" t="s">
        <v>1261</v>
      </c>
      <c r="L4512" s="6" t="s">
        <v>1265</v>
      </c>
      <c r="M4512" s="6" t="s">
        <v>1272</v>
      </c>
      <c r="N4512" s="5">
        <v>42551</v>
      </c>
      <c r="O4512" s="7">
        <v>533</v>
      </c>
      <c r="P4512" s="7">
        <v>860</v>
      </c>
      <c r="Q4512" s="7">
        <v>327</v>
      </c>
      <c r="R4512" s="6">
        <v>43</v>
      </c>
      <c r="S4512" s="7">
        <v>36980</v>
      </c>
      <c r="T4512" s="8">
        <v>0.08</v>
      </c>
      <c r="U4512" s="7">
        <v>2958.4</v>
      </c>
      <c r="V4512" s="7">
        <v>34021.599999999999</v>
      </c>
      <c r="W4512" s="7">
        <v>619</v>
      </c>
      <c r="X4512" s="7">
        <v>21048</v>
      </c>
      <c r="Y4512" s="9">
        <f>+DAY('TABLA PRINCIPAL'!$B4512)</f>
        <v>29</v>
      </c>
      <c r="Z4512" s="9">
        <f>+MONTH('TABLA PRINCIPAL'!$B4512)</f>
        <v>6</v>
      </c>
      <c r="AA4512" s="9">
        <f>+YEAR('TABLA PRINCIPAL'!$B4512)</f>
        <v>2016</v>
      </c>
      <c r="AB4512" s="22" t="str">
        <f>+IF(Ventas_Oficina[[#This Row],[Total del pedido]]&gt;=100000,"SI","NO")</f>
        <v>NO</v>
      </c>
      <c r="AC4512" s="22" t="str">
        <f>+_xlfn.XLOOKUP(Ventas_Oficina[[#This Row],[Nº de artículo]],AUXILIAR!A4510:A9458,AUXILIAR!D4510:D9458,"Error",0)</f>
        <v>Enviado a tiempo</v>
      </c>
      <c r="AD4512" s="22" t="str">
        <f>+IF(AND(Ventas_Oficina[[#This Row],[Total]]&gt;75000,Ventas_Oficina[[#This Row],[Envio a tiempo]]="Enviado a tiempo"),"Buena Venta","Venta Mala")</f>
        <v>Venta Mala</v>
      </c>
    </row>
    <row r="4513" spans="1:30" x14ac:dyDescent="0.25">
      <c r="A4513" s="26">
        <v>1658934</v>
      </c>
      <c r="B4513" s="10">
        <v>42556</v>
      </c>
      <c r="C4513" s="11" t="s">
        <v>338</v>
      </c>
      <c r="D4513" s="11" t="s">
        <v>152</v>
      </c>
      <c r="E4513" s="11" t="s">
        <v>4</v>
      </c>
      <c r="F4513" s="11" t="s">
        <v>5</v>
      </c>
      <c r="G4513" s="11" t="s">
        <v>1008</v>
      </c>
      <c r="H4513" s="11" t="s">
        <v>39</v>
      </c>
      <c r="I4513" s="11" t="s">
        <v>1014</v>
      </c>
      <c r="J4513" s="11" t="s">
        <v>1032</v>
      </c>
      <c r="K4513" s="11" t="s">
        <v>1262</v>
      </c>
      <c r="L4513" s="11" t="s">
        <v>1265</v>
      </c>
      <c r="M4513" s="11" t="s">
        <v>1272</v>
      </c>
      <c r="N4513" s="10">
        <v>42558</v>
      </c>
      <c r="O4513" s="12">
        <v>159</v>
      </c>
      <c r="P4513" s="12">
        <v>261</v>
      </c>
      <c r="Q4513" s="12">
        <v>102</v>
      </c>
      <c r="R4513" s="11">
        <v>20</v>
      </c>
      <c r="S4513" s="12">
        <v>5220</v>
      </c>
      <c r="T4513" s="13">
        <v>7.0000000000000007E-2</v>
      </c>
      <c r="U4513" s="12">
        <v>365.40000000000003</v>
      </c>
      <c r="V4513" s="12">
        <v>4854.6000000000004</v>
      </c>
      <c r="W4513" s="12">
        <v>50</v>
      </c>
      <c r="X4513" s="12">
        <v>12957</v>
      </c>
      <c r="Y4513" s="14">
        <f>+DAY('TABLA PRINCIPAL'!$B4513)</f>
        <v>5</v>
      </c>
      <c r="Z4513" s="14">
        <f>+MONTH('TABLA PRINCIPAL'!$B4513)</f>
        <v>7</v>
      </c>
      <c r="AA4513" s="14">
        <f>+YEAR('TABLA PRINCIPAL'!$B4513)</f>
        <v>2016</v>
      </c>
      <c r="AB4513" s="22" t="str">
        <f>+IF(Ventas_Oficina[[#This Row],[Total del pedido]]&gt;=100000,"SI","NO")</f>
        <v>NO</v>
      </c>
      <c r="AC4513" s="22" t="str">
        <f>+_xlfn.XLOOKUP(Ventas_Oficina[[#This Row],[Nº de artículo]],AUXILIAR!A4511:A9459,AUXILIAR!D4511:D9459,"Error",0)</f>
        <v>No enviado a tiempo</v>
      </c>
      <c r="AD4513" s="22" t="str">
        <f>+IF(AND(Ventas_Oficina[[#This Row],[Total]]&gt;75000,Ventas_Oficina[[#This Row],[Envio a tiempo]]="Enviado a tiempo"),"Buena Venta","Venta Mala")</f>
        <v>Venta Mala</v>
      </c>
    </row>
    <row r="4514" spans="1:30" x14ac:dyDescent="0.25">
      <c r="A4514" s="25">
        <v>1658934</v>
      </c>
      <c r="B4514" s="5">
        <v>42721</v>
      </c>
      <c r="C4514" s="6" t="s">
        <v>924</v>
      </c>
      <c r="D4514" s="6" t="s">
        <v>209</v>
      </c>
      <c r="E4514" s="6" t="s">
        <v>4</v>
      </c>
      <c r="F4514" s="6" t="s">
        <v>5</v>
      </c>
      <c r="G4514" s="6" t="s">
        <v>1008</v>
      </c>
      <c r="H4514" s="6" t="s">
        <v>6</v>
      </c>
      <c r="I4514" s="6" t="s">
        <v>1016</v>
      </c>
      <c r="J4514" s="6" t="s">
        <v>1059</v>
      </c>
      <c r="K4514" s="6" t="s">
        <v>1261</v>
      </c>
      <c r="L4514" s="6" t="s">
        <v>1265</v>
      </c>
      <c r="M4514" s="6" t="s">
        <v>1272</v>
      </c>
      <c r="N4514" s="5">
        <v>42723</v>
      </c>
      <c r="O4514" s="7">
        <v>226</v>
      </c>
      <c r="P4514" s="7">
        <v>358</v>
      </c>
      <c r="Q4514" s="7">
        <v>132</v>
      </c>
      <c r="R4514" s="6">
        <v>29</v>
      </c>
      <c r="S4514" s="7">
        <v>10382</v>
      </c>
      <c r="T4514" s="8">
        <v>0.01</v>
      </c>
      <c r="U4514" s="7">
        <v>103.82000000000001</v>
      </c>
      <c r="V4514" s="7">
        <v>10278.18</v>
      </c>
      <c r="W4514" s="7">
        <v>547</v>
      </c>
      <c r="X4514" s="7">
        <v>12953</v>
      </c>
      <c r="Y4514" s="9">
        <f>+DAY('TABLA PRINCIPAL'!$B4514)</f>
        <v>17</v>
      </c>
      <c r="Z4514" s="9">
        <f>+MONTH('TABLA PRINCIPAL'!$B4514)</f>
        <v>12</v>
      </c>
      <c r="AA4514" s="9">
        <f>+YEAR('TABLA PRINCIPAL'!$B4514)</f>
        <v>2016</v>
      </c>
      <c r="AB4514" s="22" t="str">
        <f>+IF(Ventas_Oficina[[#This Row],[Total del pedido]]&gt;=100000,"SI","NO")</f>
        <v>NO</v>
      </c>
      <c r="AC4514" s="22" t="str">
        <f>+_xlfn.XLOOKUP(Ventas_Oficina[[#This Row],[Nº de artículo]],AUXILIAR!A4512:A9460,AUXILIAR!D4512:D9460,"Error",0)</f>
        <v>Enviado a tiempo</v>
      </c>
      <c r="AD4514" s="22" t="str">
        <f>+IF(AND(Ventas_Oficina[[#This Row],[Total]]&gt;75000,Ventas_Oficina[[#This Row],[Envio a tiempo]]="Enviado a tiempo"),"Buena Venta","Venta Mala")</f>
        <v>Venta Mala</v>
      </c>
    </row>
    <row r="4515" spans="1:30" x14ac:dyDescent="0.25">
      <c r="A4515" s="26">
        <v>1658934</v>
      </c>
      <c r="B4515" s="10">
        <v>42393</v>
      </c>
      <c r="C4515" s="11" t="s">
        <v>967</v>
      </c>
      <c r="D4515" s="11" t="s">
        <v>183</v>
      </c>
      <c r="E4515" s="11" t="s">
        <v>4</v>
      </c>
      <c r="F4515" s="11" t="s">
        <v>5</v>
      </c>
      <c r="G4515" s="11" t="s">
        <v>1010</v>
      </c>
      <c r="H4515" s="11" t="s">
        <v>106</v>
      </c>
      <c r="I4515" s="11" t="s">
        <v>1015</v>
      </c>
      <c r="J4515" s="11" t="s">
        <v>1070</v>
      </c>
      <c r="K4515" s="11" t="s">
        <v>1262</v>
      </c>
      <c r="L4515" s="11" t="s">
        <v>1270</v>
      </c>
      <c r="M4515" s="11" t="s">
        <v>1274</v>
      </c>
      <c r="N4515" s="10">
        <v>42394</v>
      </c>
      <c r="O4515" s="12">
        <v>3602</v>
      </c>
      <c r="P4515" s="12">
        <v>5810</v>
      </c>
      <c r="Q4515" s="12">
        <v>2208</v>
      </c>
      <c r="R4515" s="11">
        <v>42</v>
      </c>
      <c r="S4515" s="12">
        <v>244020</v>
      </c>
      <c r="T4515" s="13">
        <v>0</v>
      </c>
      <c r="U4515" s="12">
        <v>0</v>
      </c>
      <c r="V4515" s="12">
        <v>244020</v>
      </c>
      <c r="W4515" s="12">
        <v>149</v>
      </c>
      <c r="X4515" s="12">
        <v>9301</v>
      </c>
      <c r="Y4515" s="14">
        <f>+DAY('TABLA PRINCIPAL'!$B4515)</f>
        <v>24</v>
      </c>
      <c r="Z4515" s="14">
        <f>+MONTH('TABLA PRINCIPAL'!$B4515)</f>
        <v>1</v>
      </c>
      <c r="AA4515" s="14">
        <f>+YEAR('TABLA PRINCIPAL'!$B4515)</f>
        <v>2016</v>
      </c>
      <c r="AB4515" s="22" t="str">
        <f>+IF(Ventas_Oficina[[#This Row],[Total del pedido]]&gt;=100000,"SI","NO")</f>
        <v>SI</v>
      </c>
      <c r="AC4515" s="22" t="str">
        <f>+_xlfn.XLOOKUP(Ventas_Oficina[[#This Row],[Nº de artículo]],AUXILIAR!A4513:A9461,AUXILIAR!D4513:D9461,"Error",0)</f>
        <v>Enviado a tiempo</v>
      </c>
      <c r="AD4515" s="22" t="str">
        <f>+IF(AND(Ventas_Oficina[[#This Row],[Total]]&gt;75000,Ventas_Oficina[[#This Row],[Envio a tiempo]]="Enviado a tiempo"),"Buena Venta","Venta Mala")</f>
        <v>Venta Mala</v>
      </c>
    </row>
    <row r="4516" spans="1:30" x14ac:dyDescent="0.25">
      <c r="A4516" s="25">
        <v>1658934</v>
      </c>
      <c r="B4516" s="5">
        <v>42551</v>
      </c>
      <c r="C4516" s="6" t="s">
        <v>471</v>
      </c>
      <c r="D4516" s="6" t="s">
        <v>274</v>
      </c>
      <c r="E4516" s="6" t="s">
        <v>4</v>
      </c>
      <c r="F4516" s="6" t="s">
        <v>5</v>
      </c>
      <c r="G4516" s="6" t="s">
        <v>1009</v>
      </c>
      <c r="H4516" s="6" t="s">
        <v>17</v>
      </c>
      <c r="I4516" s="6" t="s">
        <v>1016</v>
      </c>
      <c r="J4516" s="6" t="s">
        <v>1126</v>
      </c>
      <c r="K4516" s="6" t="s">
        <v>1261</v>
      </c>
      <c r="L4516" s="6" t="s">
        <v>1266</v>
      </c>
      <c r="M4516" s="6" t="s">
        <v>1272</v>
      </c>
      <c r="N4516" s="5">
        <v>42552</v>
      </c>
      <c r="O4516" s="7">
        <v>3202</v>
      </c>
      <c r="P4516" s="7">
        <v>15248</v>
      </c>
      <c r="Q4516" s="7">
        <v>12046</v>
      </c>
      <c r="R4516" s="6">
        <v>24</v>
      </c>
      <c r="S4516" s="7">
        <v>365952</v>
      </c>
      <c r="T4516" s="8">
        <v>0.01</v>
      </c>
      <c r="U4516" s="7">
        <v>3659.52</v>
      </c>
      <c r="V4516" s="7">
        <v>362292.47999999998</v>
      </c>
      <c r="W4516" s="7">
        <v>400</v>
      </c>
      <c r="X4516" s="7">
        <v>505478</v>
      </c>
      <c r="Y4516" s="9">
        <f>+DAY('TABLA PRINCIPAL'!$B4516)</f>
        <v>30</v>
      </c>
      <c r="Z4516" s="9">
        <f>+MONTH('TABLA PRINCIPAL'!$B4516)</f>
        <v>6</v>
      </c>
      <c r="AA4516" s="9">
        <f>+YEAR('TABLA PRINCIPAL'!$B4516)</f>
        <v>2016</v>
      </c>
      <c r="AB4516" s="22" t="str">
        <f>+IF(Ventas_Oficina[[#This Row],[Total del pedido]]&gt;=100000,"SI","NO")</f>
        <v>SI</v>
      </c>
      <c r="AC4516" s="22" t="str">
        <f>+_xlfn.XLOOKUP(Ventas_Oficina[[#This Row],[Nº de artículo]],AUXILIAR!A4514:A9462,AUXILIAR!D4514:D9462,"Error",0)</f>
        <v>No enviado a tiempo</v>
      </c>
      <c r="AD4516" s="22" t="str">
        <f>+IF(AND(Ventas_Oficina[[#This Row],[Total]]&gt;75000,Ventas_Oficina[[#This Row],[Envio a tiempo]]="Enviado a tiempo"),"Buena Venta","Venta Mala")</f>
        <v>Venta Mala</v>
      </c>
    </row>
    <row r="4517" spans="1:30" x14ac:dyDescent="0.25">
      <c r="A4517" s="26">
        <v>1659299</v>
      </c>
      <c r="B4517" s="10">
        <v>42656</v>
      </c>
      <c r="C4517" s="11" t="s">
        <v>250</v>
      </c>
      <c r="D4517" s="11" t="s">
        <v>118</v>
      </c>
      <c r="E4517" s="11" t="s">
        <v>4</v>
      </c>
      <c r="F4517" s="11" t="s">
        <v>5</v>
      </c>
      <c r="G4517" s="11" t="s">
        <v>1007</v>
      </c>
      <c r="H4517" s="11" t="s">
        <v>53</v>
      </c>
      <c r="I4517" s="11" t="s">
        <v>1012</v>
      </c>
      <c r="J4517" s="11" t="s">
        <v>1068</v>
      </c>
      <c r="K4517" s="11" t="s">
        <v>1261</v>
      </c>
      <c r="L4517" s="11" t="s">
        <v>1265</v>
      </c>
      <c r="M4517" s="11" t="s">
        <v>1272</v>
      </c>
      <c r="N4517" s="10">
        <v>42658</v>
      </c>
      <c r="O4517" s="12">
        <v>446</v>
      </c>
      <c r="P4517" s="12">
        <v>1089</v>
      </c>
      <c r="Q4517" s="12">
        <v>643</v>
      </c>
      <c r="R4517" s="11">
        <v>8</v>
      </c>
      <c r="S4517" s="12">
        <v>8712</v>
      </c>
      <c r="T4517" s="13">
        <v>0.02</v>
      </c>
      <c r="U4517" s="12">
        <v>174.24</v>
      </c>
      <c r="V4517" s="12">
        <v>8537.76</v>
      </c>
      <c r="W4517" s="12">
        <v>450</v>
      </c>
      <c r="X4517" s="12">
        <v>221904</v>
      </c>
      <c r="Y4517" s="14">
        <f>+DAY('TABLA PRINCIPAL'!$B4517)</f>
        <v>13</v>
      </c>
      <c r="Z4517" s="14">
        <f>+MONTH('TABLA PRINCIPAL'!$B4517)</f>
        <v>10</v>
      </c>
      <c r="AA4517" s="14">
        <f>+YEAR('TABLA PRINCIPAL'!$B4517)</f>
        <v>2016</v>
      </c>
      <c r="AB4517" s="22" t="str">
        <f>+IF(Ventas_Oficina[[#This Row],[Total del pedido]]&gt;=100000,"SI","NO")</f>
        <v>NO</v>
      </c>
      <c r="AC4517" s="22" t="str">
        <f>+_xlfn.XLOOKUP(Ventas_Oficina[[#This Row],[Nº de artículo]],AUXILIAR!A4515:A9463,AUXILIAR!D4515:D9463,"Error",0)</f>
        <v>Enviado a tiempo</v>
      </c>
      <c r="AD4517" s="22" t="str">
        <f>+IF(AND(Ventas_Oficina[[#This Row],[Total]]&gt;75000,Ventas_Oficina[[#This Row],[Envio a tiempo]]="Enviado a tiempo"),"Buena Venta","Venta Mala")</f>
        <v>Buena Venta</v>
      </c>
    </row>
    <row r="4518" spans="1:30" x14ac:dyDescent="0.25">
      <c r="A4518" s="25">
        <v>1659299</v>
      </c>
      <c r="B4518" s="5">
        <v>42663</v>
      </c>
      <c r="C4518" s="6" t="s">
        <v>410</v>
      </c>
      <c r="D4518" s="6" t="s">
        <v>308</v>
      </c>
      <c r="E4518" s="6" t="s">
        <v>4</v>
      </c>
      <c r="F4518" s="6" t="s">
        <v>5</v>
      </c>
      <c r="G4518" s="6" t="s">
        <v>1007</v>
      </c>
      <c r="H4518" s="6" t="s">
        <v>17</v>
      </c>
      <c r="I4518" s="6" t="s">
        <v>1014</v>
      </c>
      <c r="J4518" s="6" t="s">
        <v>1059</v>
      </c>
      <c r="K4518" s="6" t="s">
        <v>1261</v>
      </c>
      <c r="L4518" s="6" t="s">
        <v>1265</v>
      </c>
      <c r="M4518" s="6" t="s">
        <v>1273</v>
      </c>
      <c r="N4518" s="5">
        <v>42663</v>
      </c>
      <c r="O4518" s="7">
        <v>226</v>
      </c>
      <c r="P4518" s="7">
        <v>358</v>
      </c>
      <c r="Q4518" s="7">
        <v>132</v>
      </c>
      <c r="R4518" s="6">
        <v>20</v>
      </c>
      <c r="S4518" s="7">
        <v>7160</v>
      </c>
      <c r="T4518" s="8">
        <v>0.05</v>
      </c>
      <c r="U4518" s="7">
        <v>358</v>
      </c>
      <c r="V4518" s="7">
        <v>6802</v>
      </c>
      <c r="W4518" s="7">
        <v>547</v>
      </c>
      <c r="X4518" s="7">
        <v>11867</v>
      </c>
      <c r="Y4518" s="9">
        <f>+DAY('TABLA PRINCIPAL'!$B4518)</f>
        <v>20</v>
      </c>
      <c r="Z4518" s="9">
        <f>+MONTH('TABLA PRINCIPAL'!$B4518)</f>
        <v>10</v>
      </c>
      <c r="AA4518" s="9">
        <f>+YEAR('TABLA PRINCIPAL'!$B4518)</f>
        <v>2016</v>
      </c>
      <c r="AB4518" s="22" t="str">
        <f>+IF(Ventas_Oficina[[#This Row],[Total del pedido]]&gt;=100000,"SI","NO")</f>
        <v>NO</v>
      </c>
      <c r="AC4518" s="22" t="str">
        <f>+_xlfn.XLOOKUP(Ventas_Oficina[[#This Row],[Nº de artículo]],AUXILIAR!A4516:A9464,AUXILIAR!D4516:D9464,"Error",0)</f>
        <v>Enviado a tiempo</v>
      </c>
      <c r="AD4518" s="22" t="str">
        <f>+IF(AND(Ventas_Oficina[[#This Row],[Total]]&gt;75000,Ventas_Oficina[[#This Row],[Envio a tiempo]]="Enviado a tiempo"),"Buena Venta","Venta Mala")</f>
        <v>Venta Mala</v>
      </c>
    </row>
    <row r="4519" spans="1:30" x14ac:dyDescent="0.25">
      <c r="A4519" s="26">
        <v>1659299</v>
      </c>
      <c r="B4519" s="10">
        <v>42663</v>
      </c>
      <c r="C4519" s="11" t="s">
        <v>410</v>
      </c>
      <c r="D4519" s="11" t="s">
        <v>537</v>
      </c>
      <c r="E4519" s="11" t="s">
        <v>4</v>
      </c>
      <c r="F4519" s="11" t="s">
        <v>5</v>
      </c>
      <c r="G4519" s="11" t="s">
        <v>1010</v>
      </c>
      <c r="H4519" s="11" t="s">
        <v>53</v>
      </c>
      <c r="I4519" s="11" t="s">
        <v>1016</v>
      </c>
      <c r="J4519" s="11" t="s">
        <v>1059</v>
      </c>
      <c r="K4519" s="11" t="s">
        <v>1263</v>
      </c>
      <c r="L4519" s="11" t="s">
        <v>1269</v>
      </c>
      <c r="M4519" s="11" t="s">
        <v>1272</v>
      </c>
      <c r="N4519" s="10">
        <v>42663</v>
      </c>
      <c r="O4519" s="12">
        <v>226</v>
      </c>
      <c r="P4519" s="12">
        <v>358</v>
      </c>
      <c r="Q4519" s="12">
        <v>132</v>
      </c>
      <c r="R4519" s="11">
        <v>41</v>
      </c>
      <c r="S4519" s="12">
        <v>14678</v>
      </c>
      <c r="T4519" s="13">
        <v>0.04</v>
      </c>
      <c r="U4519" s="12">
        <v>587.12</v>
      </c>
      <c r="V4519" s="12">
        <v>14090.88</v>
      </c>
      <c r="W4519" s="12">
        <v>547</v>
      </c>
      <c r="X4519" s="12">
        <v>11867</v>
      </c>
      <c r="Y4519" s="14">
        <f>+DAY('TABLA PRINCIPAL'!$B4519)</f>
        <v>20</v>
      </c>
      <c r="Z4519" s="14">
        <f>+MONTH('TABLA PRINCIPAL'!$B4519)</f>
        <v>10</v>
      </c>
      <c r="AA4519" s="14">
        <f>+YEAR('TABLA PRINCIPAL'!$B4519)</f>
        <v>2016</v>
      </c>
      <c r="AB4519" s="22" t="str">
        <f>+IF(Ventas_Oficina[[#This Row],[Total del pedido]]&gt;=100000,"SI","NO")</f>
        <v>NO</v>
      </c>
      <c r="AC4519" s="22" t="str">
        <f>+_xlfn.XLOOKUP(Ventas_Oficina[[#This Row],[Nº de artículo]],AUXILIAR!A4517:A9465,AUXILIAR!D4517:D9465,"Error",0)</f>
        <v>No enviado a tiempo</v>
      </c>
      <c r="AD4519" s="22" t="str">
        <f>+IF(AND(Ventas_Oficina[[#This Row],[Total]]&gt;75000,Ventas_Oficina[[#This Row],[Envio a tiempo]]="Enviado a tiempo"),"Buena Venta","Venta Mala")</f>
        <v>Venta Mala</v>
      </c>
    </row>
    <row r="4520" spans="1:30" x14ac:dyDescent="0.25">
      <c r="A4520" s="25">
        <v>1659299</v>
      </c>
      <c r="B4520" s="5">
        <v>42550</v>
      </c>
      <c r="C4520" s="6" t="s">
        <v>47</v>
      </c>
      <c r="D4520" s="6" t="s">
        <v>48</v>
      </c>
      <c r="E4520" s="6" t="s">
        <v>4</v>
      </c>
      <c r="F4520" s="6" t="s">
        <v>5</v>
      </c>
      <c r="G4520" s="6" t="s">
        <v>1010</v>
      </c>
      <c r="H4520" s="6" t="s">
        <v>34</v>
      </c>
      <c r="I4520" s="6" t="s">
        <v>1012</v>
      </c>
      <c r="J4520" s="6" t="s">
        <v>1105</v>
      </c>
      <c r="K4520" s="6" t="s">
        <v>1262</v>
      </c>
      <c r="L4520" s="6" t="s">
        <v>1268</v>
      </c>
      <c r="M4520" s="6" t="s">
        <v>1272</v>
      </c>
      <c r="N4520" s="5">
        <v>42552</v>
      </c>
      <c r="O4520" s="7">
        <v>1838</v>
      </c>
      <c r="P4520" s="7">
        <v>2917</v>
      </c>
      <c r="Q4520" s="7">
        <v>1079</v>
      </c>
      <c r="R4520" s="6">
        <v>49</v>
      </c>
      <c r="S4520" s="7">
        <v>142933</v>
      </c>
      <c r="T4520" s="8">
        <v>0.06</v>
      </c>
      <c r="U4520" s="7">
        <v>8575.98</v>
      </c>
      <c r="V4520" s="7">
        <v>134357.01999999999</v>
      </c>
      <c r="W4520" s="7">
        <v>627</v>
      </c>
      <c r="X4520" s="7">
        <v>36164</v>
      </c>
      <c r="Y4520" s="9">
        <f>+DAY('TABLA PRINCIPAL'!$B4520)</f>
        <v>29</v>
      </c>
      <c r="Z4520" s="9">
        <f>+MONTH('TABLA PRINCIPAL'!$B4520)</f>
        <v>6</v>
      </c>
      <c r="AA4520" s="9">
        <f>+YEAR('TABLA PRINCIPAL'!$B4520)</f>
        <v>2016</v>
      </c>
      <c r="AB4520" s="22" t="str">
        <f>+IF(Ventas_Oficina[[#This Row],[Total del pedido]]&gt;=100000,"SI","NO")</f>
        <v>SI</v>
      </c>
      <c r="AC4520" s="22" t="str">
        <f>+_xlfn.XLOOKUP(Ventas_Oficina[[#This Row],[Nº de artículo]],AUXILIAR!A4518:A9466,AUXILIAR!D4518:D9466,"Error",0)</f>
        <v>No enviado a tiempo</v>
      </c>
      <c r="AD4520" s="22" t="str">
        <f>+IF(AND(Ventas_Oficina[[#This Row],[Total]]&gt;75000,Ventas_Oficina[[#This Row],[Envio a tiempo]]="Enviado a tiempo"),"Buena Venta","Venta Mala")</f>
        <v>Venta Mala</v>
      </c>
    </row>
    <row r="4521" spans="1:30" x14ac:dyDescent="0.25">
      <c r="A4521" s="26">
        <v>1659299</v>
      </c>
      <c r="B4521" s="10">
        <v>42395</v>
      </c>
      <c r="C4521" s="11" t="s">
        <v>284</v>
      </c>
      <c r="D4521" s="11" t="s">
        <v>209</v>
      </c>
      <c r="E4521" s="11" t="s">
        <v>4</v>
      </c>
      <c r="F4521" s="11" t="s">
        <v>5</v>
      </c>
      <c r="G4521" s="11" t="s">
        <v>1009</v>
      </c>
      <c r="H4521" s="11" t="s">
        <v>6</v>
      </c>
      <c r="I4521" s="11" t="s">
        <v>1016</v>
      </c>
      <c r="J4521" s="11" t="s">
        <v>1028</v>
      </c>
      <c r="K4521" s="11" t="s">
        <v>1261</v>
      </c>
      <c r="L4521" s="11" t="s">
        <v>1265</v>
      </c>
      <c r="M4521" s="11" t="s">
        <v>1272</v>
      </c>
      <c r="N4521" s="10">
        <v>42397</v>
      </c>
      <c r="O4521" s="12">
        <v>229</v>
      </c>
      <c r="P4521" s="12">
        <v>369</v>
      </c>
      <c r="Q4521" s="12">
        <v>140</v>
      </c>
      <c r="R4521" s="11">
        <v>43</v>
      </c>
      <c r="S4521" s="12">
        <v>15867</v>
      </c>
      <c r="T4521" s="13">
        <v>7.0000000000000007E-2</v>
      </c>
      <c r="U4521" s="12">
        <v>1110.69</v>
      </c>
      <c r="V4521" s="12">
        <v>14756.31</v>
      </c>
      <c r="W4521" s="12">
        <v>50</v>
      </c>
      <c r="X4521" s="12">
        <v>11827</v>
      </c>
      <c r="Y4521" s="14">
        <f>+DAY('TABLA PRINCIPAL'!$B4521)</f>
        <v>26</v>
      </c>
      <c r="Z4521" s="14">
        <f>+MONTH('TABLA PRINCIPAL'!$B4521)</f>
        <v>1</v>
      </c>
      <c r="AA4521" s="14">
        <f>+YEAR('TABLA PRINCIPAL'!$B4521)</f>
        <v>2016</v>
      </c>
      <c r="AB4521" s="22" t="str">
        <f>+IF(Ventas_Oficina[[#This Row],[Total del pedido]]&gt;=100000,"SI","NO")</f>
        <v>NO</v>
      </c>
      <c r="AC4521" s="22" t="str">
        <f>+_xlfn.XLOOKUP(Ventas_Oficina[[#This Row],[Nº de artículo]],AUXILIAR!A4519:A9467,AUXILIAR!D4519:D9467,"Error",0)</f>
        <v>Enviado a tiempo</v>
      </c>
      <c r="AD4521" s="22" t="str">
        <f>+IF(AND(Ventas_Oficina[[#This Row],[Total]]&gt;75000,Ventas_Oficina[[#This Row],[Envio a tiempo]]="Enviado a tiempo"),"Buena Venta","Venta Mala")</f>
        <v>Venta Mala</v>
      </c>
    </row>
    <row r="4522" spans="1:30" x14ac:dyDescent="0.25">
      <c r="A4522" s="25">
        <v>1659299</v>
      </c>
      <c r="B4522" s="5">
        <v>42670</v>
      </c>
      <c r="C4522" s="6" t="s">
        <v>275</v>
      </c>
      <c r="D4522" s="6" t="s">
        <v>41</v>
      </c>
      <c r="E4522" s="6" t="s">
        <v>12</v>
      </c>
      <c r="F4522" s="6" t="s">
        <v>13</v>
      </c>
      <c r="G4522" s="6" t="s">
        <v>1007</v>
      </c>
      <c r="H4522" s="6" t="s">
        <v>42</v>
      </c>
      <c r="I4522" s="6" t="s">
        <v>1015</v>
      </c>
      <c r="J4522" s="6" t="s">
        <v>1126</v>
      </c>
      <c r="K4522" s="6" t="s">
        <v>1261</v>
      </c>
      <c r="L4522" s="6" t="s">
        <v>1267</v>
      </c>
      <c r="M4522" s="6" t="s">
        <v>1272</v>
      </c>
      <c r="N4522" s="5">
        <v>42671</v>
      </c>
      <c r="O4522" s="7">
        <v>3202</v>
      </c>
      <c r="P4522" s="7">
        <v>15248</v>
      </c>
      <c r="Q4522" s="7">
        <v>12046</v>
      </c>
      <c r="R4522" s="6">
        <v>40</v>
      </c>
      <c r="S4522" s="7">
        <v>609920</v>
      </c>
      <c r="T4522" s="8">
        <v>0.04</v>
      </c>
      <c r="U4522" s="7">
        <v>24396.799999999999</v>
      </c>
      <c r="V4522" s="7">
        <v>585523.19999999995</v>
      </c>
      <c r="W4522" s="7">
        <v>400</v>
      </c>
      <c r="X4522" s="7">
        <v>275754</v>
      </c>
      <c r="Y4522" s="9">
        <f>+DAY('TABLA PRINCIPAL'!$B4522)</f>
        <v>27</v>
      </c>
      <c r="Z4522" s="9">
        <f>+MONTH('TABLA PRINCIPAL'!$B4522)</f>
        <v>10</v>
      </c>
      <c r="AA4522" s="9">
        <f>+YEAR('TABLA PRINCIPAL'!$B4522)</f>
        <v>2016</v>
      </c>
      <c r="AB4522" s="22" t="str">
        <f>+IF(Ventas_Oficina[[#This Row],[Total del pedido]]&gt;=100000,"SI","NO")</f>
        <v>SI</v>
      </c>
      <c r="AC4522" s="22" t="str">
        <f>+_xlfn.XLOOKUP(Ventas_Oficina[[#This Row],[Nº de artículo]],AUXILIAR!A4520:A9468,AUXILIAR!D4520:D9468,"Error",0)</f>
        <v>Enviado a tiempo</v>
      </c>
      <c r="AD4522" s="22" t="str">
        <f>+IF(AND(Ventas_Oficina[[#This Row],[Total]]&gt;75000,Ventas_Oficina[[#This Row],[Envio a tiempo]]="Enviado a tiempo"),"Buena Venta","Venta Mala")</f>
        <v>Buena Venta</v>
      </c>
    </row>
    <row r="4523" spans="1:30" x14ac:dyDescent="0.25">
      <c r="A4523" s="26">
        <v>1659299</v>
      </c>
      <c r="B4523" s="10">
        <v>42664</v>
      </c>
      <c r="C4523" s="11" t="s">
        <v>275</v>
      </c>
      <c r="D4523" s="11" t="s">
        <v>206</v>
      </c>
      <c r="E4523" s="11" t="s">
        <v>12</v>
      </c>
      <c r="F4523" s="11" t="s">
        <v>13</v>
      </c>
      <c r="G4523" s="11" t="s">
        <v>1008</v>
      </c>
      <c r="H4523" s="11" t="s">
        <v>42</v>
      </c>
      <c r="I4523" s="11" t="s">
        <v>1014</v>
      </c>
      <c r="J4523" s="11" t="s">
        <v>1028</v>
      </c>
      <c r="K4523" s="11" t="s">
        <v>1261</v>
      </c>
      <c r="L4523" s="11" t="s">
        <v>1265</v>
      </c>
      <c r="M4523" s="11" t="s">
        <v>1273</v>
      </c>
      <c r="N4523" s="10">
        <v>42666</v>
      </c>
      <c r="O4523" s="12">
        <v>229</v>
      </c>
      <c r="P4523" s="12">
        <v>369</v>
      </c>
      <c r="Q4523" s="12">
        <v>140</v>
      </c>
      <c r="R4523" s="11">
        <v>2</v>
      </c>
      <c r="S4523" s="12">
        <v>738</v>
      </c>
      <c r="T4523" s="13">
        <v>7.0000000000000007E-2</v>
      </c>
      <c r="U4523" s="12">
        <v>51.660000000000004</v>
      </c>
      <c r="V4523" s="12">
        <v>686.34</v>
      </c>
      <c r="W4523" s="12">
        <v>50</v>
      </c>
      <c r="X4523" s="12">
        <v>11877</v>
      </c>
      <c r="Y4523" s="14">
        <f>+DAY('TABLA PRINCIPAL'!$B4523)</f>
        <v>21</v>
      </c>
      <c r="Z4523" s="14">
        <f>+MONTH('TABLA PRINCIPAL'!$B4523)</f>
        <v>10</v>
      </c>
      <c r="AA4523" s="14">
        <f>+YEAR('TABLA PRINCIPAL'!$B4523)</f>
        <v>2016</v>
      </c>
      <c r="AB4523" s="22" t="str">
        <f>+IF(Ventas_Oficina[[#This Row],[Total del pedido]]&gt;=100000,"SI","NO")</f>
        <v>NO</v>
      </c>
      <c r="AC4523" s="22" t="str">
        <f>+_xlfn.XLOOKUP(Ventas_Oficina[[#This Row],[Nº de artículo]],AUXILIAR!A4521:A9469,AUXILIAR!D4521:D9469,"Error",0)</f>
        <v>No enviado a tiempo</v>
      </c>
      <c r="AD4523" s="22" t="str">
        <f>+IF(AND(Ventas_Oficina[[#This Row],[Total]]&gt;75000,Ventas_Oficina[[#This Row],[Envio a tiempo]]="Enviado a tiempo"),"Buena Venta","Venta Mala")</f>
        <v>Venta Mala</v>
      </c>
    </row>
    <row r="4524" spans="1:30" x14ac:dyDescent="0.25">
      <c r="A4524" s="25">
        <v>1659299</v>
      </c>
      <c r="B4524" s="5">
        <v>42674</v>
      </c>
      <c r="C4524" s="6" t="s">
        <v>921</v>
      </c>
      <c r="D4524" s="6" t="s">
        <v>8</v>
      </c>
      <c r="E4524" s="6" t="s">
        <v>4</v>
      </c>
      <c r="F4524" s="6" t="s">
        <v>5</v>
      </c>
      <c r="G4524" s="6" t="s">
        <v>1009</v>
      </c>
      <c r="H4524" s="6" t="s">
        <v>9</v>
      </c>
      <c r="I4524" s="6" t="s">
        <v>1015</v>
      </c>
      <c r="J4524" s="6" t="s">
        <v>1028</v>
      </c>
      <c r="K4524" s="6" t="s">
        <v>1261</v>
      </c>
      <c r="L4524" s="6" t="s">
        <v>1265</v>
      </c>
      <c r="M4524" s="6" t="s">
        <v>1273</v>
      </c>
      <c r="N4524" s="5">
        <v>42674</v>
      </c>
      <c r="O4524" s="7">
        <v>229</v>
      </c>
      <c r="P4524" s="7">
        <v>369</v>
      </c>
      <c r="Q4524" s="7">
        <v>140</v>
      </c>
      <c r="R4524" s="6">
        <v>8</v>
      </c>
      <c r="S4524" s="7">
        <v>2952</v>
      </c>
      <c r="T4524" s="8">
        <v>0.09</v>
      </c>
      <c r="U4524" s="7">
        <v>265.68</v>
      </c>
      <c r="V4524" s="7">
        <v>2686.32</v>
      </c>
      <c r="W4524" s="7">
        <v>50</v>
      </c>
      <c r="X4524" s="7">
        <v>11867</v>
      </c>
      <c r="Y4524" s="9">
        <f>+DAY('TABLA PRINCIPAL'!$B4524)</f>
        <v>31</v>
      </c>
      <c r="Z4524" s="9">
        <f>+MONTH('TABLA PRINCIPAL'!$B4524)</f>
        <v>10</v>
      </c>
      <c r="AA4524" s="9">
        <f>+YEAR('TABLA PRINCIPAL'!$B4524)</f>
        <v>2016</v>
      </c>
      <c r="AB4524" s="22" t="str">
        <f>+IF(Ventas_Oficina[[#This Row],[Total del pedido]]&gt;=100000,"SI","NO")</f>
        <v>NO</v>
      </c>
      <c r="AC4524" s="22" t="str">
        <f>+_xlfn.XLOOKUP(Ventas_Oficina[[#This Row],[Nº de artículo]],AUXILIAR!A4522:A9470,AUXILIAR!D4522:D9470,"Error",0)</f>
        <v>Enviado a tiempo</v>
      </c>
      <c r="AD4524" s="22" t="str">
        <f>+IF(AND(Ventas_Oficina[[#This Row],[Total]]&gt;75000,Ventas_Oficina[[#This Row],[Envio a tiempo]]="Enviado a tiempo"),"Buena Venta","Venta Mala")</f>
        <v>Venta Mala</v>
      </c>
    </row>
    <row r="4525" spans="1:30" x14ac:dyDescent="0.25">
      <c r="A4525" s="26">
        <v>1659299</v>
      </c>
      <c r="B4525" s="10">
        <v>42639</v>
      </c>
      <c r="C4525" s="11" t="s">
        <v>388</v>
      </c>
      <c r="D4525" s="11" t="s">
        <v>36</v>
      </c>
      <c r="E4525" s="11" t="s">
        <v>12</v>
      </c>
      <c r="F4525" s="11" t="s">
        <v>13</v>
      </c>
      <c r="G4525" s="11" t="s">
        <v>1010</v>
      </c>
      <c r="H4525" s="11" t="s">
        <v>14</v>
      </c>
      <c r="I4525" s="11" t="s">
        <v>1014</v>
      </c>
      <c r="J4525" s="11" t="s">
        <v>1045</v>
      </c>
      <c r="K4525" s="11" t="s">
        <v>1261</v>
      </c>
      <c r="L4525" s="11" t="s">
        <v>1266</v>
      </c>
      <c r="M4525" s="11" t="s">
        <v>1272</v>
      </c>
      <c r="N4525" s="10">
        <v>42648</v>
      </c>
      <c r="O4525" s="12">
        <v>93</v>
      </c>
      <c r="P4525" s="12">
        <v>148</v>
      </c>
      <c r="Q4525" s="12">
        <v>55</v>
      </c>
      <c r="R4525" s="11">
        <v>36</v>
      </c>
      <c r="S4525" s="12">
        <v>5328</v>
      </c>
      <c r="T4525" s="13">
        <v>0.01</v>
      </c>
      <c r="U4525" s="12">
        <v>53.28</v>
      </c>
      <c r="V4525" s="12">
        <v>5274.72</v>
      </c>
      <c r="W4525" s="12">
        <v>70</v>
      </c>
      <c r="X4525" s="12">
        <v>4503</v>
      </c>
      <c r="Y4525" s="14">
        <f>+DAY('TABLA PRINCIPAL'!$B4525)</f>
        <v>26</v>
      </c>
      <c r="Z4525" s="14">
        <f>+MONTH('TABLA PRINCIPAL'!$B4525)</f>
        <v>9</v>
      </c>
      <c r="AA4525" s="14">
        <f>+YEAR('TABLA PRINCIPAL'!$B4525)</f>
        <v>2016</v>
      </c>
      <c r="AB4525" s="22" t="str">
        <f>+IF(Ventas_Oficina[[#This Row],[Total del pedido]]&gt;=100000,"SI","NO")</f>
        <v>NO</v>
      </c>
      <c r="AC4525" s="22" t="str">
        <f>+_xlfn.XLOOKUP(Ventas_Oficina[[#This Row],[Nº de artículo]],AUXILIAR!A4523:A9471,AUXILIAR!D4523:D9471,"Error",0)</f>
        <v>No enviado a tiempo</v>
      </c>
      <c r="AD4525" s="22" t="str">
        <f>+IF(AND(Ventas_Oficina[[#This Row],[Total]]&gt;75000,Ventas_Oficina[[#This Row],[Envio a tiempo]]="Enviado a tiempo"),"Buena Venta","Venta Mala")</f>
        <v>Venta Mala</v>
      </c>
    </row>
    <row r="4526" spans="1:30" x14ac:dyDescent="0.25">
      <c r="A4526" s="25">
        <v>1659299</v>
      </c>
      <c r="B4526" s="5">
        <v>42702</v>
      </c>
      <c r="C4526" s="6" t="s">
        <v>354</v>
      </c>
      <c r="D4526" s="6" t="s">
        <v>174</v>
      </c>
      <c r="E4526" s="6" t="s">
        <v>4</v>
      </c>
      <c r="F4526" s="6" t="s">
        <v>5</v>
      </c>
      <c r="G4526" s="6" t="s">
        <v>1010</v>
      </c>
      <c r="H4526" s="6" t="s">
        <v>121</v>
      </c>
      <c r="I4526" s="6" t="s">
        <v>1014</v>
      </c>
      <c r="J4526" s="6" t="s">
        <v>1068</v>
      </c>
      <c r="K4526" s="6" t="s">
        <v>1261</v>
      </c>
      <c r="L4526" s="6" t="s">
        <v>1265</v>
      </c>
      <c r="M4526" s="6" t="s">
        <v>1272</v>
      </c>
      <c r="N4526" s="5">
        <v>42703</v>
      </c>
      <c r="O4526" s="7">
        <v>446</v>
      </c>
      <c r="P4526" s="7">
        <v>1089</v>
      </c>
      <c r="Q4526" s="7">
        <v>643</v>
      </c>
      <c r="R4526" s="6">
        <v>25</v>
      </c>
      <c r="S4526" s="7">
        <v>27225</v>
      </c>
      <c r="T4526" s="8">
        <v>0.01</v>
      </c>
      <c r="U4526" s="7">
        <v>272.25</v>
      </c>
      <c r="V4526" s="7">
        <v>26952.75</v>
      </c>
      <c r="W4526" s="7">
        <v>450</v>
      </c>
      <c r="X4526" s="7">
        <v>7567</v>
      </c>
      <c r="Y4526" s="9">
        <f>+DAY('TABLA PRINCIPAL'!$B4526)</f>
        <v>28</v>
      </c>
      <c r="Z4526" s="9">
        <f>+MONTH('TABLA PRINCIPAL'!$B4526)</f>
        <v>11</v>
      </c>
      <c r="AA4526" s="9">
        <f>+YEAR('TABLA PRINCIPAL'!$B4526)</f>
        <v>2016</v>
      </c>
      <c r="AB4526" s="22" t="str">
        <f>+IF(Ventas_Oficina[[#This Row],[Total del pedido]]&gt;=100000,"SI","NO")</f>
        <v>NO</v>
      </c>
      <c r="AC4526" s="22" t="str">
        <f>+_xlfn.XLOOKUP(Ventas_Oficina[[#This Row],[Nº de artículo]],AUXILIAR!A4524:A9472,AUXILIAR!D4524:D9472,"Error",0)</f>
        <v>Enviado a tiempo</v>
      </c>
      <c r="AD4526" s="22" t="str">
        <f>+IF(AND(Ventas_Oficina[[#This Row],[Total]]&gt;75000,Ventas_Oficina[[#This Row],[Envio a tiempo]]="Enviado a tiempo"),"Buena Venta","Venta Mala")</f>
        <v>Venta Mala</v>
      </c>
    </row>
    <row r="4527" spans="1:30" x14ac:dyDescent="0.25">
      <c r="A4527" s="26">
        <v>1659664</v>
      </c>
      <c r="B4527" s="10">
        <v>42691</v>
      </c>
      <c r="C4527" s="11" t="s">
        <v>182</v>
      </c>
      <c r="D4527" s="11" t="s">
        <v>183</v>
      </c>
      <c r="E4527" s="11" t="s">
        <v>4</v>
      </c>
      <c r="F4527" s="11" t="s">
        <v>5</v>
      </c>
      <c r="G4527" s="11" t="s">
        <v>1010</v>
      </c>
      <c r="H4527" s="11" t="s">
        <v>106</v>
      </c>
      <c r="I4527" s="11" t="s">
        <v>1014</v>
      </c>
      <c r="J4527" s="11" t="s">
        <v>1110</v>
      </c>
      <c r="K4527" s="11" t="s">
        <v>1261</v>
      </c>
      <c r="L4527" s="11" t="s">
        <v>1267</v>
      </c>
      <c r="M4527" s="11" t="s">
        <v>1272</v>
      </c>
      <c r="N4527" s="10">
        <v>42693</v>
      </c>
      <c r="O4527" s="12">
        <v>1104</v>
      </c>
      <c r="P4527" s="12">
        <v>1698</v>
      </c>
      <c r="Q4527" s="12">
        <v>594</v>
      </c>
      <c r="R4527" s="11">
        <v>42</v>
      </c>
      <c r="S4527" s="12">
        <v>71316</v>
      </c>
      <c r="T4527" s="13">
        <v>0</v>
      </c>
      <c r="U4527" s="12">
        <v>0</v>
      </c>
      <c r="V4527" s="12">
        <v>71316</v>
      </c>
      <c r="W4527" s="12">
        <v>1239</v>
      </c>
      <c r="X4527" s="12">
        <v>72317</v>
      </c>
      <c r="Y4527" s="14">
        <f>+DAY('TABLA PRINCIPAL'!$B4527)</f>
        <v>17</v>
      </c>
      <c r="Z4527" s="14">
        <f>+MONTH('TABLA PRINCIPAL'!$B4527)</f>
        <v>11</v>
      </c>
      <c r="AA4527" s="14">
        <f>+YEAR('TABLA PRINCIPAL'!$B4527)</f>
        <v>2016</v>
      </c>
      <c r="AB4527" s="22" t="str">
        <f>+IF(Ventas_Oficina[[#This Row],[Total del pedido]]&gt;=100000,"SI","NO")</f>
        <v>NO</v>
      </c>
      <c r="AC4527" s="22" t="str">
        <f>+_xlfn.XLOOKUP(Ventas_Oficina[[#This Row],[Nº de artículo]],AUXILIAR!A4525:A9473,AUXILIAR!D4525:D9473,"Error",0)</f>
        <v>Enviado a tiempo</v>
      </c>
      <c r="AD4527" s="22" t="str">
        <f>+IF(AND(Ventas_Oficina[[#This Row],[Total]]&gt;75000,Ventas_Oficina[[#This Row],[Envio a tiempo]]="Enviado a tiempo"),"Buena Venta","Venta Mala")</f>
        <v>Venta Mala</v>
      </c>
    </row>
    <row r="4528" spans="1:30" x14ac:dyDescent="0.25">
      <c r="A4528" s="25">
        <v>1660030</v>
      </c>
      <c r="B4528" s="5">
        <v>41819</v>
      </c>
      <c r="C4528" s="6" t="s">
        <v>89</v>
      </c>
      <c r="D4528" s="6" t="s">
        <v>76</v>
      </c>
      <c r="E4528" s="6" t="s">
        <v>4</v>
      </c>
      <c r="F4528" s="6" t="s">
        <v>5</v>
      </c>
      <c r="G4528" s="6" t="s">
        <v>1009</v>
      </c>
      <c r="H4528" s="6" t="s">
        <v>17</v>
      </c>
      <c r="I4528" s="6" t="s">
        <v>1014</v>
      </c>
      <c r="J4528" s="6" t="s">
        <v>1105</v>
      </c>
      <c r="K4528" s="6" t="s">
        <v>1262</v>
      </c>
      <c r="L4528" s="6" t="s">
        <v>1265</v>
      </c>
      <c r="M4528" s="6" t="s">
        <v>1272</v>
      </c>
      <c r="N4528" s="5">
        <v>41818</v>
      </c>
      <c r="O4528" s="7">
        <v>1838</v>
      </c>
      <c r="P4528" s="7">
        <v>2917</v>
      </c>
      <c r="Q4528" s="7">
        <v>1079</v>
      </c>
      <c r="R4528" s="6">
        <v>39</v>
      </c>
      <c r="S4528" s="7">
        <v>113763</v>
      </c>
      <c r="T4528" s="8">
        <v>0.09</v>
      </c>
      <c r="U4528" s="7">
        <v>10238.67</v>
      </c>
      <c r="V4528" s="7">
        <v>103524.33</v>
      </c>
      <c r="W4528" s="7">
        <v>627</v>
      </c>
      <c r="X4528" s="7">
        <v>50500</v>
      </c>
      <c r="Y4528" s="9">
        <f>+DAY('TABLA PRINCIPAL'!$B4528)</f>
        <v>29</v>
      </c>
      <c r="Z4528" s="9">
        <f>+MONTH('TABLA PRINCIPAL'!$B4528)</f>
        <v>6</v>
      </c>
      <c r="AA4528" s="9">
        <f>+YEAR('TABLA PRINCIPAL'!$B4528)</f>
        <v>2014</v>
      </c>
      <c r="AB4528" s="22" t="str">
        <f>+IF(Ventas_Oficina[[#This Row],[Total del pedido]]&gt;=100000,"SI","NO")</f>
        <v>SI</v>
      </c>
      <c r="AC4528" s="22" t="str">
        <f>+_xlfn.XLOOKUP(Ventas_Oficina[[#This Row],[Nº de artículo]],AUXILIAR!A4526:A9474,AUXILIAR!D4526:D9474,"Error",0)</f>
        <v>No enviado a tiempo</v>
      </c>
      <c r="AD4528" s="22" t="str">
        <f>+IF(AND(Ventas_Oficina[[#This Row],[Total]]&gt;75000,Ventas_Oficina[[#This Row],[Envio a tiempo]]="Enviado a tiempo"),"Buena Venta","Venta Mala")</f>
        <v>Venta Mala</v>
      </c>
    </row>
    <row r="4529" spans="1:30" x14ac:dyDescent="0.25">
      <c r="A4529" s="26">
        <v>1660030</v>
      </c>
      <c r="B4529" s="10">
        <v>42665</v>
      </c>
      <c r="C4529" s="11" t="s">
        <v>213</v>
      </c>
      <c r="D4529" s="11" t="s">
        <v>183</v>
      </c>
      <c r="E4529" s="11" t="s">
        <v>4</v>
      </c>
      <c r="F4529" s="11" t="s">
        <v>5</v>
      </c>
      <c r="G4529" s="11" t="s">
        <v>1007</v>
      </c>
      <c r="H4529" s="11" t="s">
        <v>106</v>
      </c>
      <c r="I4529" s="11" t="s">
        <v>1015</v>
      </c>
      <c r="J4529" s="11" t="s">
        <v>1067</v>
      </c>
      <c r="K4529" s="11" t="s">
        <v>1261</v>
      </c>
      <c r="L4529" s="11" t="s">
        <v>1265</v>
      </c>
      <c r="M4529" s="11" t="s">
        <v>1273</v>
      </c>
      <c r="N4529" s="10">
        <v>42667</v>
      </c>
      <c r="O4529" s="12">
        <v>229</v>
      </c>
      <c r="P4529" s="12">
        <v>358</v>
      </c>
      <c r="Q4529" s="12">
        <v>129</v>
      </c>
      <c r="R4529" s="11">
        <v>23</v>
      </c>
      <c r="S4529" s="12">
        <v>8234</v>
      </c>
      <c r="T4529" s="13">
        <v>7.0000000000000007E-2</v>
      </c>
      <c r="U4529" s="12">
        <v>576.38000000000011</v>
      </c>
      <c r="V4529" s="12">
        <v>7657.62</v>
      </c>
      <c r="W4529" s="12">
        <v>163</v>
      </c>
      <c r="X4529" s="12">
        <v>10730</v>
      </c>
      <c r="Y4529" s="14">
        <f>+DAY('TABLA PRINCIPAL'!$B4529)</f>
        <v>22</v>
      </c>
      <c r="Z4529" s="14">
        <f>+MONTH('TABLA PRINCIPAL'!$B4529)</f>
        <v>10</v>
      </c>
      <c r="AA4529" s="14">
        <f>+YEAR('TABLA PRINCIPAL'!$B4529)</f>
        <v>2016</v>
      </c>
      <c r="AB4529" s="22" t="str">
        <f>+IF(Ventas_Oficina[[#This Row],[Total del pedido]]&gt;=100000,"SI","NO")</f>
        <v>NO</v>
      </c>
      <c r="AC4529" s="22" t="str">
        <f>+_xlfn.XLOOKUP(Ventas_Oficina[[#This Row],[Nº de artículo]],AUXILIAR!A4527:A9475,AUXILIAR!D4527:D9475,"Error",0)</f>
        <v>No enviado a tiempo</v>
      </c>
      <c r="AD4529" s="22" t="str">
        <f>+IF(AND(Ventas_Oficina[[#This Row],[Total]]&gt;75000,Ventas_Oficina[[#This Row],[Envio a tiempo]]="Enviado a tiempo"),"Buena Venta","Venta Mala")</f>
        <v>Venta Mala</v>
      </c>
    </row>
    <row r="4530" spans="1:30" x14ac:dyDescent="0.25">
      <c r="A4530" s="25">
        <v>1660030</v>
      </c>
      <c r="B4530" s="5">
        <v>42665</v>
      </c>
      <c r="C4530" s="6" t="s">
        <v>968</v>
      </c>
      <c r="D4530" s="6" t="s">
        <v>76</v>
      </c>
      <c r="E4530" s="6" t="s">
        <v>4</v>
      </c>
      <c r="F4530" s="6" t="s">
        <v>5</v>
      </c>
      <c r="G4530" s="6" t="s">
        <v>1009</v>
      </c>
      <c r="H4530" s="6" t="s">
        <v>17</v>
      </c>
      <c r="I4530" s="6" t="s">
        <v>1013</v>
      </c>
      <c r="J4530" s="6" t="s">
        <v>1032</v>
      </c>
      <c r="K4530" s="6" t="s">
        <v>1261</v>
      </c>
      <c r="L4530" s="6" t="s">
        <v>1265</v>
      </c>
      <c r="M4530" s="6" t="s">
        <v>1272</v>
      </c>
      <c r="N4530" s="5">
        <v>42666</v>
      </c>
      <c r="O4530" s="7">
        <v>159</v>
      </c>
      <c r="P4530" s="7">
        <v>261</v>
      </c>
      <c r="Q4530" s="7">
        <v>102</v>
      </c>
      <c r="R4530" s="6">
        <v>20</v>
      </c>
      <c r="S4530" s="7">
        <v>5220</v>
      </c>
      <c r="T4530" s="8">
        <v>0.01</v>
      </c>
      <c r="U4530" s="7">
        <v>52.2</v>
      </c>
      <c r="V4530" s="7">
        <v>5167.8</v>
      </c>
      <c r="W4530" s="7">
        <v>50</v>
      </c>
      <c r="X4530" s="7">
        <v>10730</v>
      </c>
      <c r="Y4530" s="9">
        <f>+DAY('TABLA PRINCIPAL'!$B4530)</f>
        <v>22</v>
      </c>
      <c r="Z4530" s="9">
        <f>+MONTH('TABLA PRINCIPAL'!$B4530)</f>
        <v>10</v>
      </c>
      <c r="AA4530" s="9">
        <f>+YEAR('TABLA PRINCIPAL'!$B4530)</f>
        <v>2016</v>
      </c>
      <c r="AB4530" s="22" t="str">
        <f>+IF(Ventas_Oficina[[#This Row],[Total del pedido]]&gt;=100000,"SI","NO")</f>
        <v>NO</v>
      </c>
      <c r="AC4530" s="22" t="str">
        <f>+_xlfn.XLOOKUP(Ventas_Oficina[[#This Row],[Nº de artículo]],AUXILIAR!A4528:A9476,AUXILIAR!D4528:D9476,"Error",0)</f>
        <v>Enviado a tiempo</v>
      </c>
      <c r="AD4530" s="22" t="str">
        <f>+IF(AND(Ventas_Oficina[[#This Row],[Total]]&gt;75000,Ventas_Oficina[[#This Row],[Envio a tiempo]]="Enviado a tiempo"),"Buena Venta","Venta Mala")</f>
        <v>Venta Mala</v>
      </c>
    </row>
    <row r="4531" spans="1:30" x14ac:dyDescent="0.25">
      <c r="A4531" s="26">
        <v>1660030</v>
      </c>
      <c r="B4531" s="10">
        <v>42450</v>
      </c>
      <c r="C4531" s="11" t="s">
        <v>798</v>
      </c>
      <c r="D4531" s="11" t="s">
        <v>11</v>
      </c>
      <c r="E4531" s="11" t="s">
        <v>12</v>
      </c>
      <c r="F4531" s="11" t="s">
        <v>13</v>
      </c>
      <c r="G4531" s="11" t="s">
        <v>1010</v>
      </c>
      <c r="H4531" s="11" t="s">
        <v>14</v>
      </c>
      <c r="I4531" s="11" t="s">
        <v>1014</v>
      </c>
      <c r="J4531" s="11" t="s">
        <v>1032</v>
      </c>
      <c r="K4531" s="11" t="s">
        <v>1262</v>
      </c>
      <c r="L4531" s="11" t="s">
        <v>1268</v>
      </c>
      <c r="M4531" s="11" t="s">
        <v>1272</v>
      </c>
      <c r="N4531" s="10">
        <v>42451</v>
      </c>
      <c r="O4531" s="12">
        <v>159</v>
      </c>
      <c r="P4531" s="12">
        <v>261</v>
      </c>
      <c r="Q4531" s="12">
        <v>102</v>
      </c>
      <c r="R4531" s="11">
        <v>45</v>
      </c>
      <c r="S4531" s="12">
        <v>11745</v>
      </c>
      <c r="T4531" s="13">
        <v>0.03</v>
      </c>
      <c r="U4531" s="12">
        <v>352.34999999999997</v>
      </c>
      <c r="V4531" s="12">
        <v>11392.65</v>
      </c>
      <c r="W4531" s="12">
        <v>50</v>
      </c>
      <c r="X4531" s="12">
        <v>10730</v>
      </c>
      <c r="Y4531" s="14">
        <f>+DAY('TABLA PRINCIPAL'!$B4531)</f>
        <v>21</v>
      </c>
      <c r="Z4531" s="14">
        <f>+MONTH('TABLA PRINCIPAL'!$B4531)</f>
        <v>3</v>
      </c>
      <c r="AA4531" s="14">
        <f>+YEAR('TABLA PRINCIPAL'!$B4531)</f>
        <v>2016</v>
      </c>
      <c r="AB4531" s="22" t="str">
        <f>+IF(Ventas_Oficina[[#This Row],[Total del pedido]]&gt;=100000,"SI","NO")</f>
        <v>NO</v>
      </c>
      <c r="AC4531" s="22" t="str">
        <f>+_xlfn.XLOOKUP(Ventas_Oficina[[#This Row],[Nº de artículo]],AUXILIAR!A4529:A9477,AUXILIAR!D4529:D9477,"Error",0)</f>
        <v>No enviado a tiempo</v>
      </c>
      <c r="AD4531" s="22" t="str">
        <f>+IF(AND(Ventas_Oficina[[#This Row],[Total]]&gt;75000,Ventas_Oficina[[#This Row],[Envio a tiempo]]="Enviado a tiempo"),"Buena Venta","Venta Mala")</f>
        <v>Venta Mala</v>
      </c>
    </row>
    <row r="4532" spans="1:30" x14ac:dyDescent="0.25">
      <c r="A4532" s="25">
        <v>1660030</v>
      </c>
      <c r="B4532" s="5">
        <v>42535</v>
      </c>
      <c r="C4532" s="6" t="s">
        <v>420</v>
      </c>
      <c r="D4532" s="6" t="s">
        <v>36</v>
      </c>
      <c r="E4532" s="6" t="s">
        <v>12</v>
      </c>
      <c r="F4532" s="6" t="s">
        <v>13</v>
      </c>
      <c r="G4532" s="6" t="s">
        <v>1007</v>
      </c>
      <c r="H4532" s="6" t="s">
        <v>14</v>
      </c>
      <c r="I4532" s="6" t="s">
        <v>1016</v>
      </c>
      <c r="J4532" s="6" t="s">
        <v>1032</v>
      </c>
      <c r="K4532" s="6" t="s">
        <v>1261</v>
      </c>
      <c r="L4532" s="6" t="s">
        <v>1267</v>
      </c>
      <c r="M4532" s="6" t="s">
        <v>1272</v>
      </c>
      <c r="N4532" s="5">
        <v>42537</v>
      </c>
      <c r="O4532" s="7">
        <v>159</v>
      </c>
      <c r="P4532" s="7">
        <v>261</v>
      </c>
      <c r="Q4532" s="7">
        <v>102</v>
      </c>
      <c r="R4532" s="6">
        <v>50</v>
      </c>
      <c r="S4532" s="7">
        <v>13050</v>
      </c>
      <c r="T4532" s="8">
        <v>0.09</v>
      </c>
      <c r="U4532" s="7">
        <v>1174.5</v>
      </c>
      <c r="V4532" s="7">
        <v>11875.5</v>
      </c>
      <c r="W4532" s="7">
        <v>50</v>
      </c>
      <c r="X4532" s="7">
        <v>10730</v>
      </c>
      <c r="Y4532" s="9">
        <f>+DAY('TABLA PRINCIPAL'!$B4532)</f>
        <v>14</v>
      </c>
      <c r="Z4532" s="9">
        <f>+MONTH('TABLA PRINCIPAL'!$B4532)</f>
        <v>6</v>
      </c>
      <c r="AA4532" s="9">
        <f>+YEAR('TABLA PRINCIPAL'!$B4532)</f>
        <v>2016</v>
      </c>
      <c r="AB4532" s="22" t="str">
        <f>+IF(Ventas_Oficina[[#This Row],[Total del pedido]]&gt;=100000,"SI","NO")</f>
        <v>NO</v>
      </c>
      <c r="AC4532" s="22" t="str">
        <f>+_xlfn.XLOOKUP(Ventas_Oficina[[#This Row],[Nº de artículo]],AUXILIAR!A4530:A9478,AUXILIAR!D4530:D9478,"Error",0)</f>
        <v>No enviado a tiempo</v>
      </c>
      <c r="AD4532" s="22" t="str">
        <f>+IF(AND(Ventas_Oficina[[#This Row],[Total]]&gt;75000,Ventas_Oficina[[#This Row],[Envio a tiempo]]="Enviado a tiempo"),"Buena Venta","Venta Mala")</f>
        <v>Venta Mala</v>
      </c>
    </row>
    <row r="4533" spans="1:30" x14ac:dyDescent="0.25">
      <c r="A4533" s="26">
        <v>1660030</v>
      </c>
      <c r="B4533" s="10">
        <v>42388</v>
      </c>
      <c r="C4533" s="11" t="s">
        <v>858</v>
      </c>
      <c r="D4533" s="11" t="s">
        <v>88</v>
      </c>
      <c r="E4533" s="11" t="s">
        <v>4</v>
      </c>
      <c r="F4533" s="11" t="s">
        <v>5</v>
      </c>
      <c r="G4533" s="11" t="s">
        <v>1008</v>
      </c>
      <c r="H4533" s="11" t="s">
        <v>39</v>
      </c>
      <c r="I4533" s="11" t="s">
        <v>1012</v>
      </c>
      <c r="J4533" s="11" t="s">
        <v>1066</v>
      </c>
      <c r="K4533" s="11" t="s">
        <v>1261</v>
      </c>
      <c r="L4533" s="11" t="s">
        <v>1267</v>
      </c>
      <c r="M4533" s="11" t="s">
        <v>1272</v>
      </c>
      <c r="N4533" s="10">
        <v>42388</v>
      </c>
      <c r="O4533" s="12">
        <v>1364</v>
      </c>
      <c r="P4533" s="12">
        <v>2098</v>
      </c>
      <c r="Q4533" s="12">
        <v>734</v>
      </c>
      <c r="R4533" s="11">
        <v>16</v>
      </c>
      <c r="S4533" s="12">
        <v>33568</v>
      </c>
      <c r="T4533" s="13">
        <v>0.06</v>
      </c>
      <c r="U4533" s="12">
        <v>2014.08</v>
      </c>
      <c r="V4533" s="12">
        <v>31553.919999999998</v>
      </c>
      <c r="W4533" s="12">
        <v>149</v>
      </c>
      <c r="X4533" s="12">
        <v>77963</v>
      </c>
      <c r="Y4533" s="14">
        <f>+DAY('TABLA PRINCIPAL'!$B4533)</f>
        <v>19</v>
      </c>
      <c r="Z4533" s="14">
        <f>+MONTH('TABLA PRINCIPAL'!$B4533)</f>
        <v>1</v>
      </c>
      <c r="AA4533" s="14">
        <f>+YEAR('TABLA PRINCIPAL'!$B4533)</f>
        <v>2016</v>
      </c>
      <c r="AB4533" s="22" t="str">
        <f>+IF(Ventas_Oficina[[#This Row],[Total del pedido]]&gt;=100000,"SI","NO")</f>
        <v>NO</v>
      </c>
      <c r="AC4533" s="22" t="str">
        <f>+_xlfn.XLOOKUP(Ventas_Oficina[[#This Row],[Nº de artículo]],AUXILIAR!A4531:A9479,AUXILIAR!D4531:D9479,"Error",0)</f>
        <v>Enviado a tiempo</v>
      </c>
      <c r="AD4533" s="22" t="str">
        <f>+IF(AND(Ventas_Oficina[[#This Row],[Total]]&gt;75000,Ventas_Oficina[[#This Row],[Envio a tiempo]]="Enviado a tiempo"),"Buena Venta","Venta Mala")</f>
        <v>Buena Venta</v>
      </c>
    </row>
    <row r="4534" spans="1:30" x14ac:dyDescent="0.25">
      <c r="A4534" s="26">
        <v>1660030</v>
      </c>
      <c r="B4534" s="10">
        <v>42606</v>
      </c>
      <c r="C4534" s="11" t="s">
        <v>251</v>
      </c>
      <c r="D4534" s="11" t="s">
        <v>199</v>
      </c>
      <c r="E4534" s="11" t="s">
        <v>4</v>
      </c>
      <c r="F4534" s="11" t="s">
        <v>5</v>
      </c>
      <c r="G4534" s="11" t="s">
        <v>1008</v>
      </c>
      <c r="H4534" s="11" t="s">
        <v>24</v>
      </c>
      <c r="I4534" s="11" t="s">
        <v>1012</v>
      </c>
      <c r="J4534" s="11" t="s">
        <v>1039</v>
      </c>
      <c r="K4534" s="11" t="s">
        <v>1261</v>
      </c>
      <c r="L4534" s="11" t="s">
        <v>1266</v>
      </c>
      <c r="M4534" s="11" t="s">
        <v>1272</v>
      </c>
      <c r="N4534" s="10">
        <v>42606</v>
      </c>
      <c r="O4534" s="12">
        <v>479</v>
      </c>
      <c r="P4534" s="12">
        <v>1197</v>
      </c>
      <c r="Q4534" s="12">
        <v>718</v>
      </c>
      <c r="R4534" s="11">
        <v>35</v>
      </c>
      <c r="S4534" s="12">
        <v>41895</v>
      </c>
      <c r="T4534" s="13">
        <v>0.02</v>
      </c>
      <c r="U4534" s="12">
        <v>837.9</v>
      </c>
      <c r="V4534" s="12">
        <v>41057.1</v>
      </c>
      <c r="W4534" s="12">
        <v>581</v>
      </c>
      <c r="X4534" s="12">
        <v>31097</v>
      </c>
      <c r="Y4534" s="14">
        <f>+DAY('TABLA PRINCIPAL'!$B4534)</f>
        <v>24</v>
      </c>
      <c r="Z4534" s="14">
        <f>+MONTH('TABLA PRINCIPAL'!$B4534)</f>
        <v>8</v>
      </c>
      <c r="AA4534" s="14">
        <f>+YEAR('TABLA PRINCIPAL'!$B4534)</f>
        <v>2016</v>
      </c>
      <c r="AB4534" s="22" t="str">
        <f>+IF(Ventas_Oficina[[#This Row],[Total del pedido]]&gt;=100000,"SI","NO")</f>
        <v>NO</v>
      </c>
      <c r="AC4534" s="22" t="str">
        <f>+_xlfn.XLOOKUP(Ventas_Oficina[[#This Row],[Nº de artículo]],AUXILIAR!A4533:A9481,AUXILIAR!D4533:D9481,"Error",0)</f>
        <v>No enviado a tiempo</v>
      </c>
      <c r="AD4534" s="22" t="str">
        <f>+IF(AND(Ventas_Oficina[[#This Row],[Total]]&gt;75000,Ventas_Oficina[[#This Row],[Envio a tiempo]]="Enviado a tiempo"),"Buena Venta","Venta Mala")</f>
        <v>Venta Mala</v>
      </c>
    </row>
    <row r="4535" spans="1:30" x14ac:dyDescent="0.25">
      <c r="A4535" s="25">
        <v>1660030</v>
      </c>
      <c r="B4535" s="5">
        <v>42388</v>
      </c>
      <c r="C4535" s="6" t="s">
        <v>858</v>
      </c>
      <c r="D4535" s="6" t="s">
        <v>88</v>
      </c>
      <c r="E4535" s="6" t="s">
        <v>4</v>
      </c>
      <c r="F4535" s="6" t="s">
        <v>5</v>
      </c>
      <c r="G4535" s="6" t="s">
        <v>1009</v>
      </c>
      <c r="H4535" s="6" t="s">
        <v>969</v>
      </c>
      <c r="I4535" s="6" t="s">
        <v>1012</v>
      </c>
      <c r="J4535" s="6" t="s">
        <v>1035</v>
      </c>
      <c r="K4535" s="6" t="s">
        <v>1261</v>
      </c>
      <c r="L4535" s="6" t="s">
        <v>1267</v>
      </c>
      <c r="M4535" s="6" t="s">
        <v>1272</v>
      </c>
      <c r="N4535" s="5">
        <v>42388</v>
      </c>
      <c r="O4535" s="7">
        <v>882</v>
      </c>
      <c r="P4535" s="7">
        <v>2099</v>
      </c>
      <c r="Q4535" s="7">
        <v>1217</v>
      </c>
      <c r="R4535" s="6">
        <v>50</v>
      </c>
      <c r="S4535" s="7">
        <v>104950</v>
      </c>
      <c r="T4535" s="8">
        <v>0.09</v>
      </c>
      <c r="U4535" s="7">
        <v>9445.5</v>
      </c>
      <c r="V4535" s="7">
        <v>95504.5</v>
      </c>
      <c r="W4535" s="7">
        <v>481</v>
      </c>
      <c r="X4535" s="7">
        <v>5512</v>
      </c>
      <c r="Y4535" s="9">
        <f>+DAY('TABLA PRINCIPAL'!$B4535)</f>
        <v>19</v>
      </c>
      <c r="Z4535" s="9">
        <f>+MONTH('TABLA PRINCIPAL'!$B4535)</f>
        <v>1</v>
      </c>
      <c r="AA4535" s="9">
        <f>+YEAR('TABLA PRINCIPAL'!$B4535)</f>
        <v>2016</v>
      </c>
      <c r="AB4535" s="22" t="str">
        <f>+IF(Ventas_Oficina[[#This Row],[Total del pedido]]&gt;=100000,"SI","NO")</f>
        <v>NO</v>
      </c>
      <c r="AC4535" s="22" t="str">
        <f>+_xlfn.XLOOKUP(Ventas_Oficina[[#This Row],[Nº de artículo]],AUXILIAR!A4533:A9482,AUXILIAR!D4533:D9482,"Error",0)</f>
        <v>No enviado a tiempo</v>
      </c>
      <c r="AD4535" s="22" t="str">
        <f>+IF(AND(Ventas_Oficina[[#This Row],[Total]]&gt;75000,Ventas_Oficina[[#This Row],[Envio a tiempo]]="Enviado a tiempo"),"Buena Venta","Venta Mala")</f>
        <v>Venta Mala</v>
      </c>
    </row>
    <row r="4536" spans="1:30" x14ac:dyDescent="0.25">
      <c r="A4536" s="26">
        <v>1660030</v>
      </c>
      <c r="B4536" s="10">
        <v>42665</v>
      </c>
      <c r="C4536" s="11" t="s">
        <v>213</v>
      </c>
      <c r="D4536" s="11" t="s">
        <v>183</v>
      </c>
      <c r="E4536" s="11" t="s">
        <v>4</v>
      </c>
      <c r="F4536" s="11" t="s">
        <v>5</v>
      </c>
      <c r="G4536" s="11" t="s">
        <v>1010</v>
      </c>
      <c r="H4536" s="11" t="s">
        <v>106</v>
      </c>
      <c r="I4536" s="11" t="s">
        <v>1015</v>
      </c>
      <c r="J4536" s="11" t="s">
        <v>1032</v>
      </c>
      <c r="K4536" s="11" t="s">
        <v>1261</v>
      </c>
      <c r="L4536" s="11" t="s">
        <v>1267</v>
      </c>
      <c r="M4536" s="11" t="s">
        <v>1272</v>
      </c>
      <c r="N4536" s="10">
        <v>42666</v>
      </c>
      <c r="O4536" s="12">
        <v>159</v>
      </c>
      <c r="P4536" s="12">
        <v>261</v>
      </c>
      <c r="Q4536" s="12">
        <v>102</v>
      </c>
      <c r="R4536" s="11">
        <v>31</v>
      </c>
      <c r="S4536" s="12">
        <v>8091</v>
      </c>
      <c r="T4536" s="13">
        <v>7.0000000000000007E-2</v>
      </c>
      <c r="U4536" s="12">
        <v>566.37</v>
      </c>
      <c r="V4536" s="12">
        <v>7524.63</v>
      </c>
      <c r="W4536" s="12">
        <v>50</v>
      </c>
      <c r="X4536" s="12">
        <v>10730</v>
      </c>
      <c r="Y4536" s="14">
        <f>+DAY('TABLA PRINCIPAL'!$B4536)</f>
        <v>22</v>
      </c>
      <c r="Z4536" s="14">
        <f>+MONTH('TABLA PRINCIPAL'!$B4536)</f>
        <v>10</v>
      </c>
      <c r="AA4536" s="14">
        <f>+YEAR('TABLA PRINCIPAL'!$B4536)</f>
        <v>2016</v>
      </c>
      <c r="AB4536" s="22" t="str">
        <f>+IF(Ventas_Oficina[[#This Row],[Total del pedido]]&gt;=100000,"SI","NO")</f>
        <v>NO</v>
      </c>
      <c r="AC4536" s="22" t="str">
        <f>+_xlfn.XLOOKUP(Ventas_Oficina[[#This Row],[Nº de artículo]],AUXILIAR!A4534:A9483,AUXILIAR!D4534:D9483,"Error",0)</f>
        <v>No enviado a tiempo</v>
      </c>
      <c r="AD4536" s="22" t="str">
        <f>+IF(AND(Ventas_Oficina[[#This Row],[Total]]&gt;75000,Ventas_Oficina[[#This Row],[Envio a tiempo]]="Enviado a tiempo"),"Buena Venta","Venta Mala")</f>
        <v>Venta Mala</v>
      </c>
    </row>
    <row r="4537" spans="1:30" x14ac:dyDescent="0.25">
      <c r="A4537" s="25">
        <v>1660395</v>
      </c>
      <c r="B4537" s="5">
        <v>42510</v>
      </c>
      <c r="C4537" s="6" t="s">
        <v>970</v>
      </c>
      <c r="D4537" s="6" t="s">
        <v>400</v>
      </c>
      <c r="E4537" s="6" t="s">
        <v>4</v>
      </c>
      <c r="F4537" s="6" t="s">
        <v>5</v>
      </c>
      <c r="G4537" s="6" t="s">
        <v>1007</v>
      </c>
      <c r="H4537" s="6" t="s">
        <v>53</v>
      </c>
      <c r="I4537" s="6" t="s">
        <v>1014</v>
      </c>
      <c r="J4537" s="6" t="s">
        <v>1121</v>
      </c>
      <c r="K4537" s="6" t="s">
        <v>1262</v>
      </c>
      <c r="L4537" s="6" t="s">
        <v>1265</v>
      </c>
      <c r="M4537" s="6" t="s">
        <v>1272</v>
      </c>
      <c r="N4537" s="5">
        <v>42512</v>
      </c>
      <c r="O4537" s="7">
        <v>892</v>
      </c>
      <c r="P4537" s="7">
        <v>2974</v>
      </c>
      <c r="Q4537" s="7">
        <v>2082</v>
      </c>
      <c r="R4537" s="6">
        <v>33</v>
      </c>
      <c r="S4537" s="7">
        <v>98142</v>
      </c>
      <c r="T4537" s="8">
        <v>0.05</v>
      </c>
      <c r="U4537" s="7">
        <v>4907.1000000000004</v>
      </c>
      <c r="V4537" s="7">
        <v>93234.9</v>
      </c>
      <c r="W4537" s="7">
        <v>664</v>
      </c>
      <c r="X4537" s="7">
        <v>53192</v>
      </c>
      <c r="Y4537" s="9">
        <f>+DAY('TABLA PRINCIPAL'!$B4537)</f>
        <v>20</v>
      </c>
      <c r="Z4537" s="9">
        <f>+MONTH('TABLA PRINCIPAL'!$B4537)</f>
        <v>5</v>
      </c>
      <c r="AA4537" s="9">
        <f>+YEAR('TABLA PRINCIPAL'!$B4537)</f>
        <v>2016</v>
      </c>
      <c r="AB4537" s="22" t="str">
        <f>+IF(Ventas_Oficina[[#This Row],[Total del pedido]]&gt;=100000,"SI","NO")</f>
        <v>NO</v>
      </c>
      <c r="AC4537" s="22" t="str">
        <f>+_xlfn.XLOOKUP(Ventas_Oficina[[#This Row],[Nº de artículo]],AUXILIAR!A4535:A9484,AUXILIAR!D4535:D9484,"Error",0)</f>
        <v>Enviado a tiempo</v>
      </c>
      <c r="AD4537" s="22" t="str">
        <f>+IF(AND(Ventas_Oficina[[#This Row],[Total]]&gt;75000,Ventas_Oficina[[#This Row],[Envio a tiempo]]="Enviado a tiempo"),"Buena Venta","Venta Mala")</f>
        <v>Venta Mala</v>
      </c>
    </row>
    <row r="4538" spans="1:30" x14ac:dyDescent="0.25">
      <c r="A4538" s="26">
        <v>1660395</v>
      </c>
      <c r="B4538" s="10">
        <v>42663</v>
      </c>
      <c r="C4538" s="11" t="s">
        <v>410</v>
      </c>
      <c r="D4538" s="11" t="s">
        <v>537</v>
      </c>
      <c r="E4538" s="11" t="s">
        <v>4</v>
      </c>
      <c r="F4538" s="11" t="s">
        <v>5</v>
      </c>
      <c r="G4538" s="11" t="s">
        <v>1008</v>
      </c>
      <c r="H4538" s="11" t="s">
        <v>53</v>
      </c>
      <c r="I4538" s="11" t="s">
        <v>1012</v>
      </c>
      <c r="J4538" s="11" t="s">
        <v>1111</v>
      </c>
      <c r="K4538" s="11" t="s">
        <v>1261</v>
      </c>
      <c r="L4538" s="11" t="s">
        <v>1266</v>
      </c>
      <c r="M4538" s="11" t="s">
        <v>1272</v>
      </c>
      <c r="N4538" s="10">
        <v>42663</v>
      </c>
      <c r="O4538" s="12">
        <v>198</v>
      </c>
      <c r="P4538" s="12">
        <v>315</v>
      </c>
      <c r="Q4538" s="12">
        <v>117</v>
      </c>
      <c r="R4538" s="11">
        <v>49</v>
      </c>
      <c r="S4538" s="12">
        <v>15435</v>
      </c>
      <c r="T4538" s="13">
        <v>0.02</v>
      </c>
      <c r="U4538" s="12">
        <v>308.7</v>
      </c>
      <c r="V4538" s="12">
        <v>15126.3</v>
      </c>
      <c r="W4538" s="12">
        <v>49</v>
      </c>
      <c r="X4538" s="12">
        <v>11667</v>
      </c>
      <c r="Y4538" s="14">
        <f>+DAY('TABLA PRINCIPAL'!$B4538)</f>
        <v>20</v>
      </c>
      <c r="Z4538" s="14">
        <f>+MONTH('TABLA PRINCIPAL'!$B4538)</f>
        <v>10</v>
      </c>
      <c r="AA4538" s="14">
        <f>+YEAR('TABLA PRINCIPAL'!$B4538)</f>
        <v>2016</v>
      </c>
      <c r="AB4538" s="22" t="str">
        <f>+IF(Ventas_Oficina[[#This Row],[Total del pedido]]&gt;=100000,"SI","NO")</f>
        <v>NO</v>
      </c>
      <c r="AC4538" s="22" t="str">
        <f>+_xlfn.XLOOKUP(Ventas_Oficina[[#This Row],[Nº de artículo]],AUXILIAR!A4536:A9485,AUXILIAR!D4536:D9485,"Error",0)</f>
        <v>Enviado a tiempo</v>
      </c>
      <c r="AD4538" s="22" t="str">
        <f>+IF(AND(Ventas_Oficina[[#This Row],[Total]]&gt;75000,Ventas_Oficina[[#This Row],[Envio a tiempo]]="Enviado a tiempo"),"Buena Venta","Venta Mala")</f>
        <v>Venta Mala</v>
      </c>
    </row>
    <row r="4539" spans="1:30" x14ac:dyDescent="0.25">
      <c r="A4539" s="25">
        <v>1661125</v>
      </c>
      <c r="B4539" s="5">
        <v>41613</v>
      </c>
      <c r="C4539" s="6" t="s">
        <v>431</v>
      </c>
      <c r="D4539" s="6" t="s">
        <v>29</v>
      </c>
      <c r="E4539" s="6" t="s">
        <v>12</v>
      </c>
      <c r="F4539" s="6" t="s">
        <v>13</v>
      </c>
      <c r="G4539" s="6" t="s">
        <v>1007</v>
      </c>
      <c r="H4539" s="6" t="s">
        <v>14</v>
      </c>
      <c r="I4539" s="6" t="s">
        <v>1016</v>
      </c>
      <c r="J4539" s="6" t="s">
        <v>1053</v>
      </c>
      <c r="K4539" s="6" t="s">
        <v>1261</v>
      </c>
      <c r="L4539" s="6" t="s">
        <v>1265</v>
      </c>
      <c r="M4539" s="6" t="s">
        <v>1272</v>
      </c>
      <c r="N4539" s="5">
        <v>41615</v>
      </c>
      <c r="O4539" s="7">
        <v>37799</v>
      </c>
      <c r="P4539" s="7">
        <v>59999</v>
      </c>
      <c r="Q4539" s="7">
        <v>22200</v>
      </c>
      <c r="R4539" s="6">
        <v>37</v>
      </c>
      <c r="S4539" s="7">
        <v>2219963</v>
      </c>
      <c r="T4539" s="8">
        <v>0.04</v>
      </c>
      <c r="U4539" s="7">
        <v>88798.52</v>
      </c>
      <c r="V4539" s="7">
        <v>2131164.48</v>
      </c>
      <c r="W4539" s="7">
        <v>2449</v>
      </c>
      <c r="X4539" s="7">
        <v>2072554</v>
      </c>
      <c r="Y4539" s="9">
        <f>+DAY('TABLA PRINCIPAL'!$B4539)</f>
        <v>5</v>
      </c>
      <c r="Z4539" s="9">
        <f>+MONTH('TABLA PRINCIPAL'!$B4539)</f>
        <v>12</v>
      </c>
      <c r="AA4539" s="9">
        <f>+YEAR('TABLA PRINCIPAL'!$B4539)</f>
        <v>2013</v>
      </c>
      <c r="AB4539" s="22" t="str">
        <f>+IF(Ventas_Oficina[[#This Row],[Total del pedido]]&gt;=100000,"SI","NO")</f>
        <v>SI</v>
      </c>
      <c r="AC4539" s="22" t="str">
        <f>+_xlfn.XLOOKUP(Ventas_Oficina[[#This Row],[Nº de artículo]],AUXILIAR!A4537:A9486,AUXILIAR!D4537:D9486,"Error",0)</f>
        <v>Enviado a tiempo</v>
      </c>
      <c r="AD4539" s="22" t="str">
        <f>+IF(AND(Ventas_Oficina[[#This Row],[Total]]&gt;75000,Ventas_Oficina[[#This Row],[Envio a tiempo]]="Enviado a tiempo"),"Buena Venta","Venta Mala")</f>
        <v>Buena Venta</v>
      </c>
    </row>
    <row r="4540" spans="1:30" x14ac:dyDescent="0.25">
      <c r="A4540" s="26">
        <v>1661125</v>
      </c>
      <c r="B4540" s="10">
        <v>42628</v>
      </c>
      <c r="C4540" s="11" t="s">
        <v>884</v>
      </c>
      <c r="D4540" s="11" t="s">
        <v>323</v>
      </c>
      <c r="E4540" s="11" t="s">
        <v>4</v>
      </c>
      <c r="F4540" s="11" t="s">
        <v>5</v>
      </c>
      <c r="G4540" s="11" t="s">
        <v>1008</v>
      </c>
      <c r="H4540" s="11" t="s">
        <v>34</v>
      </c>
      <c r="I4540" s="11" t="s">
        <v>1013</v>
      </c>
      <c r="J4540" s="11" t="s">
        <v>1059</v>
      </c>
      <c r="K4540" s="11" t="s">
        <v>1261</v>
      </c>
      <c r="L4540" s="11" t="s">
        <v>1267</v>
      </c>
      <c r="M4540" s="11" t="s">
        <v>1272</v>
      </c>
      <c r="N4540" s="10">
        <v>42629</v>
      </c>
      <c r="O4540" s="12">
        <v>226</v>
      </c>
      <c r="P4540" s="12">
        <v>358</v>
      </c>
      <c r="Q4540" s="12">
        <v>132</v>
      </c>
      <c r="R4540" s="11">
        <v>47</v>
      </c>
      <c r="S4540" s="12">
        <v>16826</v>
      </c>
      <c r="T4540" s="13">
        <v>0.01</v>
      </c>
      <c r="U4540" s="12">
        <v>168.26</v>
      </c>
      <c r="V4540" s="12">
        <v>16657.740000000002</v>
      </c>
      <c r="W4540" s="12">
        <v>547</v>
      </c>
      <c r="X4540" s="12">
        <v>12564</v>
      </c>
      <c r="Y4540" s="14">
        <f>+DAY('TABLA PRINCIPAL'!$B4540)</f>
        <v>15</v>
      </c>
      <c r="Z4540" s="14">
        <f>+MONTH('TABLA PRINCIPAL'!$B4540)</f>
        <v>9</v>
      </c>
      <c r="AA4540" s="14">
        <f>+YEAR('TABLA PRINCIPAL'!$B4540)</f>
        <v>2016</v>
      </c>
      <c r="AB4540" s="22" t="str">
        <f>+IF(Ventas_Oficina[[#This Row],[Total del pedido]]&gt;=100000,"SI","NO")</f>
        <v>NO</v>
      </c>
      <c r="AC4540" s="22" t="str">
        <f>+_xlfn.XLOOKUP(Ventas_Oficina[[#This Row],[Nº de artículo]],AUXILIAR!A4538:A9487,AUXILIAR!D4538:D9487,"Error",0)</f>
        <v>Enviado a tiempo</v>
      </c>
      <c r="AD4540" s="22" t="str">
        <f>+IF(AND(Ventas_Oficina[[#This Row],[Total]]&gt;75000,Ventas_Oficina[[#This Row],[Envio a tiempo]]="Enviado a tiempo"),"Buena Venta","Venta Mala")</f>
        <v>Venta Mala</v>
      </c>
    </row>
    <row r="4541" spans="1:30" x14ac:dyDescent="0.25">
      <c r="A4541" s="25">
        <v>1661125</v>
      </c>
      <c r="B4541" s="5">
        <v>42226</v>
      </c>
      <c r="C4541" s="6" t="s">
        <v>971</v>
      </c>
      <c r="D4541" s="6" t="s">
        <v>105</v>
      </c>
      <c r="E4541" s="6" t="s">
        <v>4</v>
      </c>
      <c r="F4541" s="6" t="s">
        <v>5</v>
      </c>
      <c r="G4541" s="6" t="s">
        <v>1009</v>
      </c>
      <c r="H4541" s="6" t="s">
        <v>106</v>
      </c>
      <c r="I4541" s="6" t="s">
        <v>1016</v>
      </c>
      <c r="J4541" s="6" t="s">
        <v>1028</v>
      </c>
      <c r="K4541" s="6" t="s">
        <v>1261</v>
      </c>
      <c r="L4541" s="6" t="s">
        <v>1265</v>
      </c>
      <c r="M4541" s="6" t="s">
        <v>1272</v>
      </c>
      <c r="N4541" s="5">
        <v>42227</v>
      </c>
      <c r="O4541" s="7">
        <v>229</v>
      </c>
      <c r="P4541" s="7">
        <v>369</v>
      </c>
      <c r="Q4541" s="7">
        <v>140</v>
      </c>
      <c r="R4541" s="6">
        <v>42</v>
      </c>
      <c r="S4541" s="7">
        <v>15498</v>
      </c>
      <c r="T4541" s="8">
        <v>0</v>
      </c>
      <c r="U4541" s="7">
        <v>0</v>
      </c>
      <c r="V4541" s="7">
        <v>15498</v>
      </c>
      <c r="W4541" s="7">
        <v>50</v>
      </c>
      <c r="X4541" s="7">
        <v>13869</v>
      </c>
      <c r="Y4541" s="9">
        <f>+DAY('TABLA PRINCIPAL'!$B4541)</f>
        <v>10</v>
      </c>
      <c r="Z4541" s="9">
        <f>+MONTH('TABLA PRINCIPAL'!$B4541)</f>
        <v>8</v>
      </c>
      <c r="AA4541" s="9">
        <f>+YEAR('TABLA PRINCIPAL'!$B4541)</f>
        <v>2015</v>
      </c>
      <c r="AB4541" s="22" t="str">
        <f>+IF(Ventas_Oficina[[#This Row],[Total del pedido]]&gt;=100000,"SI","NO")</f>
        <v>NO</v>
      </c>
      <c r="AC4541" s="22" t="str">
        <f>+_xlfn.XLOOKUP(Ventas_Oficina[[#This Row],[Nº de artículo]],AUXILIAR!A4539:A9488,AUXILIAR!D4539:D9488,"Error",0)</f>
        <v>No enviado a tiempo</v>
      </c>
      <c r="AD4541" s="22" t="str">
        <f>+IF(AND(Ventas_Oficina[[#This Row],[Total]]&gt;75000,Ventas_Oficina[[#This Row],[Envio a tiempo]]="Enviado a tiempo"),"Buena Venta","Venta Mala")</f>
        <v>Venta Mala</v>
      </c>
    </row>
    <row r="4542" spans="1:30" x14ac:dyDescent="0.25">
      <c r="A4542" s="26">
        <v>1661491</v>
      </c>
      <c r="B4542" s="10">
        <v>42657</v>
      </c>
      <c r="C4542" s="11" t="s">
        <v>208</v>
      </c>
      <c r="D4542" s="11" t="s">
        <v>209</v>
      </c>
      <c r="E4542" s="11" t="s">
        <v>4</v>
      </c>
      <c r="F4542" s="11" t="s">
        <v>5</v>
      </c>
      <c r="G4542" s="11" t="s">
        <v>1009</v>
      </c>
      <c r="H4542" s="11" t="s">
        <v>6</v>
      </c>
      <c r="I4542" s="11" t="s">
        <v>1015</v>
      </c>
      <c r="J4542" s="11" t="s">
        <v>1068</v>
      </c>
      <c r="K4542" s="11" t="s">
        <v>1262</v>
      </c>
      <c r="L4542" s="11" t="s">
        <v>1265</v>
      </c>
      <c r="M4542" s="11" t="s">
        <v>1272</v>
      </c>
      <c r="N4542" s="10">
        <v>42660</v>
      </c>
      <c r="O4542" s="12">
        <v>446</v>
      </c>
      <c r="P4542" s="12">
        <v>1089</v>
      </c>
      <c r="Q4542" s="12">
        <v>643</v>
      </c>
      <c r="R4542" s="11">
        <v>17</v>
      </c>
      <c r="S4542" s="12">
        <v>18513</v>
      </c>
      <c r="T4542" s="13">
        <v>0.09</v>
      </c>
      <c r="U4542" s="12">
        <v>1666.1699999999998</v>
      </c>
      <c r="V4542" s="12">
        <v>16846.830000000002</v>
      </c>
      <c r="W4542" s="12">
        <v>450</v>
      </c>
      <c r="X4542" s="12">
        <v>25876</v>
      </c>
      <c r="Y4542" s="14">
        <f>+DAY('TABLA PRINCIPAL'!$B4542)</f>
        <v>14</v>
      </c>
      <c r="Z4542" s="14">
        <f>+MONTH('TABLA PRINCIPAL'!$B4542)</f>
        <v>10</v>
      </c>
      <c r="AA4542" s="14">
        <f>+YEAR('TABLA PRINCIPAL'!$B4542)</f>
        <v>2016</v>
      </c>
      <c r="AB4542" s="22" t="str">
        <f>+IF(Ventas_Oficina[[#This Row],[Total del pedido]]&gt;=100000,"SI","NO")</f>
        <v>NO</v>
      </c>
      <c r="AC4542" s="22" t="str">
        <f>+_xlfn.XLOOKUP(Ventas_Oficina[[#This Row],[Nº de artículo]],AUXILIAR!A4540:A9489,AUXILIAR!D4540:D9489,"Error",0)</f>
        <v>Enviado a tiempo</v>
      </c>
      <c r="AD4542" s="22" t="str">
        <f>+IF(AND(Ventas_Oficina[[#This Row],[Total]]&gt;75000,Ventas_Oficina[[#This Row],[Envio a tiempo]]="Enviado a tiempo"),"Buena Venta","Venta Mala")</f>
        <v>Venta Mala</v>
      </c>
    </row>
    <row r="4543" spans="1:30" x14ac:dyDescent="0.25">
      <c r="A4543" s="25">
        <v>1661491</v>
      </c>
      <c r="B4543" s="5">
        <v>42556</v>
      </c>
      <c r="C4543" s="6" t="s">
        <v>972</v>
      </c>
      <c r="D4543" s="6" t="s">
        <v>19</v>
      </c>
      <c r="E4543" s="6" t="s">
        <v>4</v>
      </c>
      <c r="F4543" s="6" t="s">
        <v>5</v>
      </c>
      <c r="G4543" s="6" t="s">
        <v>1007</v>
      </c>
      <c r="H4543" s="6" t="s">
        <v>6</v>
      </c>
      <c r="I4543" s="6" t="s">
        <v>1013</v>
      </c>
      <c r="J4543" s="6" t="s">
        <v>1021</v>
      </c>
      <c r="K4543" s="6" t="s">
        <v>1261</v>
      </c>
      <c r="L4543" s="6" t="s">
        <v>1267</v>
      </c>
      <c r="M4543" s="6" t="s">
        <v>1272</v>
      </c>
      <c r="N4543" s="5">
        <v>42558</v>
      </c>
      <c r="O4543" s="7">
        <v>533</v>
      </c>
      <c r="P4543" s="7">
        <v>860</v>
      </c>
      <c r="Q4543" s="7">
        <v>327</v>
      </c>
      <c r="R4543" s="6">
        <v>22</v>
      </c>
      <c r="S4543" s="7">
        <v>18920</v>
      </c>
      <c r="T4543" s="8">
        <v>7.0000000000000007E-2</v>
      </c>
      <c r="U4543" s="7">
        <v>1324.4</v>
      </c>
      <c r="V4543" s="7">
        <v>17595.599999999999</v>
      </c>
      <c r="W4543" s="7">
        <v>619</v>
      </c>
      <c r="X4543" s="7">
        <v>12919</v>
      </c>
      <c r="Y4543" s="9">
        <f>+DAY('TABLA PRINCIPAL'!$B4543)</f>
        <v>5</v>
      </c>
      <c r="Z4543" s="9">
        <f>+MONTH('TABLA PRINCIPAL'!$B4543)</f>
        <v>7</v>
      </c>
      <c r="AA4543" s="9">
        <f>+YEAR('TABLA PRINCIPAL'!$B4543)</f>
        <v>2016</v>
      </c>
      <c r="AB4543" s="22" t="str">
        <f>+IF(Ventas_Oficina[[#This Row],[Total del pedido]]&gt;=100000,"SI","NO")</f>
        <v>NO</v>
      </c>
      <c r="AC4543" s="22" t="str">
        <f>+_xlfn.XLOOKUP(Ventas_Oficina[[#This Row],[Nº de artículo]],AUXILIAR!A4541:A9490,AUXILIAR!D4541:D9490,"Error",0)</f>
        <v>Enviado a tiempo</v>
      </c>
      <c r="AD4543" s="22" t="str">
        <f>+IF(AND(Ventas_Oficina[[#This Row],[Total]]&gt;75000,Ventas_Oficina[[#This Row],[Envio a tiempo]]="Enviado a tiempo"),"Buena Venta","Venta Mala")</f>
        <v>Venta Mala</v>
      </c>
    </row>
    <row r="4544" spans="1:30" x14ac:dyDescent="0.25">
      <c r="A4544" s="26">
        <v>1661491</v>
      </c>
      <c r="B4544" s="10">
        <v>42000</v>
      </c>
      <c r="C4544" s="11" t="s">
        <v>213</v>
      </c>
      <c r="D4544" s="11" t="s">
        <v>183</v>
      </c>
      <c r="E4544" s="11" t="s">
        <v>4</v>
      </c>
      <c r="F4544" s="11" t="s">
        <v>5</v>
      </c>
      <c r="G4544" s="11" t="s">
        <v>1008</v>
      </c>
      <c r="H4544" s="11" t="s">
        <v>106</v>
      </c>
      <c r="I4544" s="11" t="s">
        <v>1012</v>
      </c>
      <c r="J4544" s="11" t="s">
        <v>1051</v>
      </c>
      <c r="K4544" s="11" t="s">
        <v>1261</v>
      </c>
      <c r="L4544" s="11" t="s">
        <v>1265</v>
      </c>
      <c r="M4544" s="11" t="s">
        <v>1272</v>
      </c>
      <c r="N4544" s="10">
        <v>42002</v>
      </c>
      <c r="O4544" s="12">
        <v>5207</v>
      </c>
      <c r="P4544" s="12">
        <v>8398</v>
      </c>
      <c r="Q4544" s="12">
        <v>3191</v>
      </c>
      <c r="R4544" s="11">
        <v>32</v>
      </c>
      <c r="S4544" s="12">
        <v>268736</v>
      </c>
      <c r="T4544" s="13">
        <v>0.09</v>
      </c>
      <c r="U4544" s="12">
        <v>24186.239999999998</v>
      </c>
      <c r="V4544" s="12">
        <v>244549.76000000001</v>
      </c>
      <c r="W4544" s="12">
        <v>501</v>
      </c>
      <c r="X4544" s="12">
        <v>285625</v>
      </c>
      <c r="Y4544" s="14">
        <f>+DAY('TABLA PRINCIPAL'!$B4544)</f>
        <v>27</v>
      </c>
      <c r="Z4544" s="14">
        <f>+MONTH('TABLA PRINCIPAL'!$B4544)</f>
        <v>12</v>
      </c>
      <c r="AA4544" s="14">
        <f>+YEAR('TABLA PRINCIPAL'!$B4544)</f>
        <v>2014</v>
      </c>
      <c r="AB4544" s="22" t="str">
        <f>+IF(Ventas_Oficina[[#This Row],[Total del pedido]]&gt;=100000,"SI","NO")</f>
        <v>SI</v>
      </c>
      <c r="AC4544" s="22" t="str">
        <f>+_xlfn.XLOOKUP(Ventas_Oficina[[#This Row],[Nº de artículo]],AUXILIAR!A4542:A9491,AUXILIAR!D4542:D9491,"Error",0)</f>
        <v>Enviado a tiempo</v>
      </c>
      <c r="AD4544" s="22" t="str">
        <f>+IF(AND(Ventas_Oficina[[#This Row],[Total]]&gt;75000,Ventas_Oficina[[#This Row],[Envio a tiempo]]="Enviado a tiempo"),"Buena Venta","Venta Mala")</f>
        <v>Buena Venta</v>
      </c>
    </row>
    <row r="4545" spans="1:30" x14ac:dyDescent="0.25">
      <c r="A4545" s="25">
        <v>1661491</v>
      </c>
      <c r="B4545" s="5">
        <v>42666</v>
      </c>
      <c r="C4545" s="6" t="s">
        <v>112</v>
      </c>
      <c r="D4545" s="6" t="s">
        <v>113</v>
      </c>
      <c r="E4545" s="6" t="s">
        <v>12</v>
      </c>
      <c r="F4545" s="6" t="s">
        <v>13</v>
      </c>
      <c r="G4545" s="6" t="s">
        <v>1010</v>
      </c>
      <c r="H4545" s="6" t="s">
        <v>42</v>
      </c>
      <c r="I4545" s="6" t="s">
        <v>1016</v>
      </c>
      <c r="J4545" s="6" t="s">
        <v>1103</v>
      </c>
      <c r="K4545" s="6" t="s">
        <v>1262</v>
      </c>
      <c r="L4545" s="6" t="s">
        <v>1265</v>
      </c>
      <c r="M4545" s="6" t="s">
        <v>1272</v>
      </c>
      <c r="N4545" s="5">
        <v>42673</v>
      </c>
      <c r="O4545" s="7">
        <v>5616</v>
      </c>
      <c r="P4545" s="7">
        <v>13698</v>
      </c>
      <c r="Q4545" s="7">
        <v>8082</v>
      </c>
      <c r="R4545" s="6">
        <v>29</v>
      </c>
      <c r="S4545" s="7">
        <v>397242</v>
      </c>
      <c r="T4545" s="8">
        <v>0.06</v>
      </c>
      <c r="U4545" s="7">
        <v>23834.52</v>
      </c>
      <c r="V4545" s="7">
        <v>373407.48</v>
      </c>
      <c r="W4545" s="7">
        <v>2449</v>
      </c>
      <c r="X4545" s="7">
        <v>39434</v>
      </c>
      <c r="Y4545" s="9">
        <f>+DAY('TABLA PRINCIPAL'!$B4545)</f>
        <v>23</v>
      </c>
      <c r="Z4545" s="9">
        <f>+MONTH('TABLA PRINCIPAL'!$B4545)</f>
        <v>10</v>
      </c>
      <c r="AA4545" s="9">
        <f>+YEAR('TABLA PRINCIPAL'!$B4545)</f>
        <v>2016</v>
      </c>
      <c r="AB4545" s="22" t="str">
        <f>+IF(Ventas_Oficina[[#This Row],[Total del pedido]]&gt;=100000,"SI","NO")</f>
        <v>SI</v>
      </c>
      <c r="AC4545" s="22" t="str">
        <f>+_xlfn.XLOOKUP(Ventas_Oficina[[#This Row],[Nº de artículo]],AUXILIAR!A4543:A9492,AUXILIAR!D4543:D9492,"Error",0)</f>
        <v>Enviado a tiempo</v>
      </c>
      <c r="AD4545" s="22" t="str">
        <f>+IF(AND(Ventas_Oficina[[#This Row],[Total]]&gt;75000,Ventas_Oficina[[#This Row],[Envio a tiempo]]="Enviado a tiempo"),"Buena Venta","Venta Mala")</f>
        <v>Venta Mala</v>
      </c>
    </row>
    <row r="4546" spans="1:30" x14ac:dyDescent="0.25">
      <c r="A4546" s="26">
        <v>1662221</v>
      </c>
      <c r="B4546" s="10">
        <v>42666</v>
      </c>
      <c r="C4546" s="11" t="s">
        <v>973</v>
      </c>
      <c r="D4546" s="11" t="s">
        <v>425</v>
      </c>
      <c r="E4546" s="11" t="s">
        <v>4</v>
      </c>
      <c r="F4546" s="11" t="s">
        <v>5</v>
      </c>
      <c r="G4546" s="11" t="s">
        <v>1008</v>
      </c>
      <c r="H4546" s="11" t="s">
        <v>106</v>
      </c>
      <c r="I4546" s="11" t="s">
        <v>1012</v>
      </c>
      <c r="J4546" s="11" t="s">
        <v>1130</v>
      </c>
      <c r="K4546" s="11" t="s">
        <v>1261</v>
      </c>
      <c r="L4546" s="11" t="s">
        <v>1266</v>
      </c>
      <c r="M4546" s="11" t="s">
        <v>1272</v>
      </c>
      <c r="N4546" s="10">
        <v>42668</v>
      </c>
      <c r="O4546" s="12">
        <v>184</v>
      </c>
      <c r="P4546" s="12">
        <v>288</v>
      </c>
      <c r="Q4546" s="12">
        <v>104</v>
      </c>
      <c r="R4546" s="11">
        <v>9</v>
      </c>
      <c r="S4546" s="12">
        <v>2592</v>
      </c>
      <c r="T4546" s="13">
        <v>7.0000000000000007E-2</v>
      </c>
      <c r="U4546" s="12">
        <v>181.44000000000003</v>
      </c>
      <c r="V4546" s="12">
        <v>2410.56</v>
      </c>
      <c r="W4546" s="12">
        <v>149</v>
      </c>
      <c r="X4546" s="12">
        <v>9273</v>
      </c>
      <c r="Y4546" s="14">
        <f>+DAY('TABLA PRINCIPAL'!$B4546)</f>
        <v>23</v>
      </c>
      <c r="Z4546" s="14">
        <f>+MONTH('TABLA PRINCIPAL'!$B4546)</f>
        <v>10</v>
      </c>
      <c r="AA4546" s="14">
        <f>+YEAR('TABLA PRINCIPAL'!$B4546)</f>
        <v>2016</v>
      </c>
      <c r="AB4546" s="22" t="str">
        <f>+IF(Ventas_Oficina[[#This Row],[Total del pedido]]&gt;=100000,"SI","NO")</f>
        <v>NO</v>
      </c>
      <c r="AC4546" s="22" t="str">
        <f>+_xlfn.XLOOKUP(Ventas_Oficina[[#This Row],[Nº de artículo]],AUXILIAR!A4544:A9493,AUXILIAR!D4544:D9493,"Error",0)</f>
        <v>Enviado a tiempo</v>
      </c>
      <c r="AD4546" s="22" t="str">
        <f>+IF(AND(Ventas_Oficina[[#This Row],[Total]]&gt;75000,Ventas_Oficina[[#This Row],[Envio a tiempo]]="Enviado a tiempo"),"Buena Venta","Venta Mala")</f>
        <v>Venta Mala</v>
      </c>
    </row>
    <row r="4547" spans="1:30" x14ac:dyDescent="0.25">
      <c r="A4547" s="25">
        <v>1662221</v>
      </c>
      <c r="B4547" s="5">
        <v>42666</v>
      </c>
      <c r="C4547" s="6" t="s">
        <v>974</v>
      </c>
      <c r="D4547" s="6" t="s">
        <v>71</v>
      </c>
      <c r="E4547" s="6" t="s">
        <v>4</v>
      </c>
      <c r="F4547" s="6" t="s">
        <v>5</v>
      </c>
      <c r="G4547" s="6" t="s">
        <v>1007</v>
      </c>
      <c r="H4547" s="6" t="s">
        <v>17</v>
      </c>
      <c r="I4547" s="6" t="s">
        <v>1012</v>
      </c>
      <c r="J4547" s="6" t="s">
        <v>1130</v>
      </c>
      <c r="K4547" s="6" t="s">
        <v>1261</v>
      </c>
      <c r="L4547" s="6" t="s">
        <v>1265</v>
      </c>
      <c r="M4547" s="6" t="s">
        <v>1272</v>
      </c>
      <c r="N4547" s="5">
        <v>42668</v>
      </c>
      <c r="O4547" s="7">
        <v>184</v>
      </c>
      <c r="P4547" s="7">
        <v>288</v>
      </c>
      <c r="Q4547" s="7">
        <v>104</v>
      </c>
      <c r="R4547" s="6">
        <v>23</v>
      </c>
      <c r="S4547" s="7">
        <v>6624</v>
      </c>
      <c r="T4547" s="8">
        <v>0.02</v>
      </c>
      <c r="U4547" s="7">
        <v>132.47999999999999</v>
      </c>
      <c r="V4547" s="7">
        <v>6491.52</v>
      </c>
      <c r="W4547" s="7">
        <v>149</v>
      </c>
      <c r="X4547" s="7">
        <v>9273</v>
      </c>
      <c r="Y4547" s="9">
        <f>+DAY('TABLA PRINCIPAL'!$B4547)</f>
        <v>23</v>
      </c>
      <c r="Z4547" s="9">
        <f>+MONTH('TABLA PRINCIPAL'!$B4547)</f>
        <v>10</v>
      </c>
      <c r="AA4547" s="9">
        <f>+YEAR('TABLA PRINCIPAL'!$B4547)</f>
        <v>2016</v>
      </c>
      <c r="AB4547" s="22" t="str">
        <f>+IF(Ventas_Oficina[[#This Row],[Total del pedido]]&gt;=100000,"SI","NO")</f>
        <v>NO</v>
      </c>
      <c r="AC4547" s="22" t="str">
        <f>+_xlfn.XLOOKUP(Ventas_Oficina[[#This Row],[Nº de artículo]],AUXILIAR!A4545:A9494,AUXILIAR!D4545:D9494,"Error",0)</f>
        <v>Enviado a tiempo</v>
      </c>
      <c r="AD4547" s="22" t="str">
        <f>+IF(AND(Ventas_Oficina[[#This Row],[Total]]&gt;75000,Ventas_Oficina[[#This Row],[Envio a tiempo]]="Enviado a tiempo"),"Buena Venta","Venta Mala")</f>
        <v>Venta Mala</v>
      </c>
    </row>
    <row r="4548" spans="1:30" x14ac:dyDescent="0.25">
      <c r="A4548" s="26">
        <v>1662221</v>
      </c>
      <c r="B4548" s="10">
        <v>42666</v>
      </c>
      <c r="C4548" s="11" t="s">
        <v>973</v>
      </c>
      <c r="D4548" s="11" t="s">
        <v>425</v>
      </c>
      <c r="E4548" s="11" t="s">
        <v>4</v>
      </c>
      <c r="F4548" s="11" t="s">
        <v>5</v>
      </c>
      <c r="G4548" s="11" t="s">
        <v>1008</v>
      </c>
      <c r="H4548" s="11" t="s">
        <v>106</v>
      </c>
      <c r="I4548" s="11" t="s">
        <v>1016</v>
      </c>
      <c r="J4548" s="11" t="s">
        <v>1130</v>
      </c>
      <c r="K4548" s="11" t="s">
        <v>1261</v>
      </c>
      <c r="L4548" s="11" t="s">
        <v>1265</v>
      </c>
      <c r="M4548" s="11" t="s">
        <v>1272</v>
      </c>
      <c r="N4548" s="10">
        <v>42668</v>
      </c>
      <c r="O4548" s="12">
        <v>184</v>
      </c>
      <c r="P4548" s="12">
        <v>288</v>
      </c>
      <c r="Q4548" s="12">
        <v>104</v>
      </c>
      <c r="R4548" s="11">
        <v>50</v>
      </c>
      <c r="S4548" s="12">
        <v>14400</v>
      </c>
      <c r="T4548" s="13">
        <v>0.05</v>
      </c>
      <c r="U4548" s="12">
        <v>720</v>
      </c>
      <c r="V4548" s="12">
        <v>13680</v>
      </c>
      <c r="W4548" s="12">
        <v>149</v>
      </c>
      <c r="X4548" s="12">
        <v>9273</v>
      </c>
      <c r="Y4548" s="14">
        <f>+DAY('TABLA PRINCIPAL'!$B4548)</f>
        <v>23</v>
      </c>
      <c r="Z4548" s="14">
        <f>+MONTH('TABLA PRINCIPAL'!$B4548)</f>
        <v>10</v>
      </c>
      <c r="AA4548" s="14">
        <f>+YEAR('TABLA PRINCIPAL'!$B4548)</f>
        <v>2016</v>
      </c>
      <c r="AB4548" s="22" t="str">
        <f>+IF(Ventas_Oficina[[#This Row],[Total del pedido]]&gt;=100000,"SI","NO")</f>
        <v>NO</v>
      </c>
      <c r="AC4548" s="22" t="str">
        <f>+_xlfn.XLOOKUP(Ventas_Oficina[[#This Row],[Nº de artículo]],AUXILIAR!A4546:A9495,AUXILIAR!D4546:D9495,"Error",0)</f>
        <v>Enviado a tiempo</v>
      </c>
      <c r="AD4548" s="22" t="str">
        <f>+IF(AND(Ventas_Oficina[[#This Row],[Total]]&gt;75000,Ventas_Oficina[[#This Row],[Envio a tiempo]]="Enviado a tiempo"),"Buena Venta","Venta Mala")</f>
        <v>Venta Mala</v>
      </c>
    </row>
    <row r="4549" spans="1:30" x14ac:dyDescent="0.25">
      <c r="A4549" s="25">
        <v>1662221</v>
      </c>
      <c r="B4549" s="5">
        <v>42666</v>
      </c>
      <c r="C4549" s="6" t="s">
        <v>973</v>
      </c>
      <c r="D4549" s="6" t="s">
        <v>160</v>
      </c>
      <c r="E4549" s="6" t="s">
        <v>4</v>
      </c>
      <c r="F4549" s="6" t="s">
        <v>5</v>
      </c>
      <c r="G4549" s="6" t="s">
        <v>1008</v>
      </c>
      <c r="H4549" s="6" t="s">
        <v>53</v>
      </c>
      <c r="I4549" s="6" t="s">
        <v>1013</v>
      </c>
      <c r="J4549" s="6" t="s">
        <v>1119</v>
      </c>
      <c r="K4549" s="6" t="s">
        <v>1261</v>
      </c>
      <c r="L4549" s="6" t="s">
        <v>1265</v>
      </c>
      <c r="M4549" s="6" t="s">
        <v>1272</v>
      </c>
      <c r="N4549" s="5">
        <v>42668</v>
      </c>
      <c r="O4549" s="7">
        <v>337</v>
      </c>
      <c r="P4549" s="7">
        <v>553</v>
      </c>
      <c r="Q4549" s="7">
        <v>216</v>
      </c>
      <c r="R4549" s="6">
        <v>50</v>
      </c>
      <c r="S4549" s="7">
        <v>27650</v>
      </c>
      <c r="T4549" s="8">
        <v>0.01</v>
      </c>
      <c r="U4549" s="7">
        <v>276.5</v>
      </c>
      <c r="V4549" s="7">
        <v>27373.5</v>
      </c>
      <c r="W4549" s="7">
        <v>698</v>
      </c>
      <c r="X4549" s="7">
        <v>9273</v>
      </c>
      <c r="Y4549" s="9">
        <f>+DAY('TABLA PRINCIPAL'!$B4549)</f>
        <v>23</v>
      </c>
      <c r="Z4549" s="9">
        <f>+MONTH('TABLA PRINCIPAL'!$B4549)</f>
        <v>10</v>
      </c>
      <c r="AA4549" s="9">
        <f>+YEAR('TABLA PRINCIPAL'!$B4549)</f>
        <v>2016</v>
      </c>
      <c r="AB4549" s="22" t="str">
        <f>+IF(Ventas_Oficina[[#This Row],[Total del pedido]]&gt;=100000,"SI","NO")</f>
        <v>NO</v>
      </c>
      <c r="AC4549" s="22" t="str">
        <f>+_xlfn.XLOOKUP(Ventas_Oficina[[#This Row],[Nº de artículo]],AUXILIAR!A4547:A9496,AUXILIAR!D4547:D9496,"Error",0)</f>
        <v>Enviado a tiempo</v>
      </c>
      <c r="AD4549" s="22" t="str">
        <f>+IF(AND(Ventas_Oficina[[#This Row],[Total]]&gt;75000,Ventas_Oficina[[#This Row],[Envio a tiempo]]="Enviado a tiempo"),"Buena Venta","Venta Mala")</f>
        <v>Venta Mala</v>
      </c>
    </row>
    <row r="4550" spans="1:30" x14ac:dyDescent="0.25">
      <c r="A4550" s="26">
        <v>1662221</v>
      </c>
      <c r="B4550" s="10">
        <v>42666</v>
      </c>
      <c r="C4550" s="11" t="s">
        <v>510</v>
      </c>
      <c r="D4550" s="11" t="s">
        <v>100</v>
      </c>
      <c r="E4550" s="11" t="s">
        <v>12</v>
      </c>
      <c r="F4550" s="11" t="s">
        <v>13</v>
      </c>
      <c r="G4550" s="11" t="s">
        <v>1010</v>
      </c>
      <c r="H4550" s="11" t="s">
        <v>42</v>
      </c>
      <c r="I4550" s="11" t="s">
        <v>1016</v>
      </c>
      <c r="J4550" s="11" t="s">
        <v>1119</v>
      </c>
      <c r="K4550" s="11" t="s">
        <v>1261</v>
      </c>
      <c r="L4550" s="11" t="s">
        <v>1265</v>
      </c>
      <c r="M4550" s="11" t="s">
        <v>1272</v>
      </c>
      <c r="N4550" s="10">
        <v>42670</v>
      </c>
      <c r="O4550" s="12">
        <v>337</v>
      </c>
      <c r="P4550" s="12">
        <v>553</v>
      </c>
      <c r="Q4550" s="12">
        <v>216</v>
      </c>
      <c r="R4550" s="11">
        <v>18</v>
      </c>
      <c r="S4550" s="12">
        <v>9954</v>
      </c>
      <c r="T4550" s="13">
        <v>0.04</v>
      </c>
      <c r="U4550" s="12">
        <v>398.16</v>
      </c>
      <c r="V4550" s="12">
        <v>9555.84</v>
      </c>
      <c r="W4550" s="12">
        <v>698</v>
      </c>
      <c r="X4550" s="12">
        <v>9273</v>
      </c>
      <c r="Y4550" s="14">
        <f>+DAY('TABLA PRINCIPAL'!$B4550)</f>
        <v>23</v>
      </c>
      <c r="Z4550" s="14">
        <f>+MONTH('TABLA PRINCIPAL'!$B4550)</f>
        <v>10</v>
      </c>
      <c r="AA4550" s="14">
        <f>+YEAR('TABLA PRINCIPAL'!$B4550)</f>
        <v>2016</v>
      </c>
      <c r="AB4550" s="22" t="str">
        <f>+IF(Ventas_Oficina[[#This Row],[Total del pedido]]&gt;=100000,"SI","NO")</f>
        <v>NO</v>
      </c>
      <c r="AC4550" s="22" t="str">
        <f>+_xlfn.XLOOKUP(Ventas_Oficina[[#This Row],[Nº de artículo]],AUXILIAR!A4548:A9497,AUXILIAR!D4548:D9497,"Error",0)</f>
        <v>Enviado a tiempo</v>
      </c>
      <c r="AD4550" s="22" t="str">
        <f>+IF(AND(Ventas_Oficina[[#This Row],[Total]]&gt;75000,Ventas_Oficina[[#This Row],[Envio a tiempo]]="Enviado a tiempo"),"Buena Venta","Venta Mala")</f>
        <v>Venta Mala</v>
      </c>
    </row>
    <row r="4551" spans="1:30" x14ac:dyDescent="0.25">
      <c r="A4551" s="25">
        <v>1662221</v>
      </c>
      <c r="B4551" s="5">
        <v>42639</v>
      </c>
      <c r="C4551" s="6" t="s">
        <v>453</v>
      </c>
      <c r="D4551" s="6" t="s">
        <v>19</v>
      </c>
      <c r="E4551" s="6" t="s">
        <v>4</v>
      </c>
      <c r="F4551" s="6" t="s">
        <v>5</v>
      </c>
      <c r="G4551" s="6" t="s">
        <v>1007</v>
      </c>
      <c r="H4551" s="6" t="s">
        <v>6</v>
      </c>
      <c r="I4551" s="6" t="s">
        <v>1014</v>
      </c>
      <c r="J4551" s="6" t="s">
        <v>1028</v>
      </c>
      <c r="K4551" s="6" t="s">
        <v>1261</v>
      </c>
      <c r="L4551" s="6" t="s">
        <v>1265</v>
      </c>
      <c r="M4551" s="6" t="s">
        <v>1272</v>
      </c>
      <c r="N4551" s="5">
        <v>42641</v>
      </c>
      <c r="O4551" s="7">
        <v>229</v>
      </c>
      <c r="P4551" s="7">
        <v>369</v>
      </c>
      <c r="Q4551" s="7">
        <v>140</v>
      </c>
      <c r="R4551" s="6">
        <v>30</v>
      </c>
      <c r="S4551" s="7">
        <v>11070</v>
      </c>
      <c r="T4551" s="8">
        <v>0.03</v>
      </c>
      <c r="U4551" s="7">
        <v>332.09999999999997</v>
      </c>
      <c r="V4551" s="7">
        <v>10737.9</v>
      </c>
      <c r="W4551" s="7">
        <v>50</v>
      </c>
      <c r="X4551" s="7">
        <v>7031</v>
      </c>
      <c r="Y4551" s="9">
        <f>+DAY('TABLA PRINCIPAL'!$B4551)</f>
        <v>26</v>
      </c>
      <c r="Z4551" s="9">
        <f>+MONTH('TABLA PRINCIPAL'!$B4551)</f>
        <v>9</v>
      </c>
      <c r="AA4551" s="9">
        <f>+YEAR('TABLA PRINCIPAL'!$B4551)</f>
        <v>2016</v>
      </c>
      <c r="AB4551" s="22" t="str">
        <f>+IF(Ventas_Oficina[[#This Row],[Total del pedido]]&gt;=100000,"SI","NO")</f>
        <v>NO</v>
      </c>
      <c r="AC4551" s="22" t="str">
        <f>+_xlfn.XLOOKUP(Ventas_Oficina[[#This Row],[Nº de artículo]],AUXILIAR!A4549:A9498,AUXILIAR!D4549:D9498,"Error",0)</f>
        <v>Enviado a tiempo</v>
      </c>
      <c r="AD4551" s="22" t="str">
        <f>+IF(AND(Ventas_Oficina[[#This Row],[Total]]&gt;75000,Ventas_Oficina[[#This Row],[Envio a tiempo]]="Enviado a tiempo"),"Buena Venta","Venta Mala")</f>
        <v>Venta Mala</v>
      </c>
    </row>
    <row r="4552" spans="1:30" x14ac:dyDescent="0.25">
      <c r="A4552" s="26">
        <v>1662221</v>
      </c>
      <c r="B4552" s="10">
        <v>42666</v>
      </c>
      <c r="C4552" s="11" t="s">
        <v>973</v>
      </c>
      <c r="D4552" s="11" t="s">
        <v>19</v>
      </c>
      <c r="E4552" s="11" t="s">
        <v>4</v>
      </c>
      <c r="F4552" s="11" t="s">
        <v>5</v>
      </c>
      <c r="G4552" s="11" t="s">
        <v>1008</v>
      </c>
      <c r="H4552" s="11" t="s">
        <v>6</v>
      </c>
      <c r="I4552" s="11" t="s">
        <v>1014</v>
      </c>
      <c r="J4552" s="11" t="s">
        <v>1069</v>
      </c>
      <c r="K4552" s="11" t="s">
        <v>1261</v>
      </c>
      <c r="L4552" s="11" t="s">
        <v>1266</v>
      </c>
      <c r="M4552" s="11" t="s">
        <v>1272</v>
      </c>
      <c r="N4552" s="10">
        <v>42668</v>
      </c>
      <c r="O4552" s="12">
        <v>105</v>
      </c>
      <c r="P4552" s="12">
        <v>195</v>
      </c>
      <c r="Q4552" s="12">
        <v>90</v>
      </c>
      <c r="R4552" s="11">
        <v>7</v>
      </c>
      <c r="S4552" s="12">
        <v>1365</v>
      </c>
      <c r="T4552" s="13">
        <v>0.05</v>
      </c>
      <c r="U4552" s="12">
        <v>68.25</v>
      </c>
      <c r="V4552" s="12">
        <v>1296.75</v>
      </c>
      <c r="W4552" s="12">
        <v>163</v>
      </c>
      <c r="X4552" s="12">
        <v>9273</v>
      </c>
      <c r="Y4552" s="14">
        <f>+DAY('TABLA PRINCIPAL'!$B4552)</f>
        <v>23</v>
      </c>
      <c r="Z4552" s="14">
        <f>+MONTH('TABLA PRINCIPAL'!$B4552)</f>
        <v>10</v>
      </c>
      <c r="AA4552" s="14">
        <f>+YEAR('TABLA PRINCIPAL'!$B4552)</f>
        <v>2016</v>
      </c>
      <c r="AB4552" s="22" t="str">
        <f>+IF(Ventas_Oficina[[#This Row],[Total del pedido]]&gt;=100000,"SI","NO")</f>
        <v>NO</v>
      </c>
      <c r="AC4552" s="22" t="str">
        <f>+_xlfn.XLOOKUP(Ventas_Oficina[[#This Row],[Nº de artículo]],AUXILIAR!A4550:A9499,AUXILIAR!D4550:D9499,"Error",0)</f>
        <v>Enviado a tiempo</v>
      </c>
      <c r="AD4552" s="22" t="str">
        <f>+IF(AND(Ventas_Oficina[[#This Row],[Total]]&gt;75000,Ventas_Oficina[[#This Row],[Envio a tiempo]]="Enviado a tiempo"),"Buena Venta","Venta Mala")</f>
        <v>Venta Mala</v>
      </c>
    </row>
    <row r="4553" spans="1:30" x14ac:dyDescent="0.25">
      <c r="A4553" s="25">
        <v>1662586</v>
      </c>
      <c r="B4553" s="5">
        <v>42606</v>
      </c>
      <c r="C4553" s="6" t="s">
        <v>234</v>
      </c>
      <c r="D4553" s="6" t="s">
        <v>57</v>
      </c>
      <c r="E4553" s="6" t="s">
        <v>4</v>
      </c>
      <c r="F4553" s="6" t="s">
        <v>5</v>
      </c>
      <c r="G4553" s="6" t="s">
        <v>1010</v>
      </c>
      <c r="H4553" s="6" t="s">
        <v>58</v>
      </c>
      <c r="I4553" s="6" t="s">
        <v>1013</v>
      </c>
      <c r="J4553" s="6" t="s">
        <v>1099</v>
      </c>
      <c r="K4553" s="6" t="s">
        <v>1261</v>
      </c>
      <c r="L4553" s="6" t="s">
        <v>1267</v>
      </c>
      <c r="M4553" s="6" t="s">
        <v>1272</v>
      </c>
      <c r="N4553" s="5">
        <v>42615</v>
      </c>
      <c r="O4553" s="7">
        <v>93</v>
      </c>
      <c r="P4553" s="7">
        <v>160</v>
      </c>
      <c r="Q4553" s="7">
        <v>67</v>
      </c>
      <c r="R4553" s="6">
        <v>6</v>
      </c>
      <c r="S4553" s="7">
        <v>960</v>
      </c>
      <c r="T4553" s="8">
        <v>0.05</v>
      </c>
      <c r="U4553" s="7">
        <v>48</v>
      </c>
      <c r="V4553" s="7">
        <v>912</v>
      </c>
      <c r="W4553" s="7">
        <v>129</v>
      </c>
      <c r="X4553" s="7">
        <v>6348</v>
      </c>
      <c r="Y4553" s="9">
        <f>+DAY('TABLA PRINCIPAL'!$B4553)</f>
        <v>24</v>
      </c>
      <c r="Z4553" s="9">
        <f>+MONTH('TABLA PRINCIPAL'!$B4553)</f>
        <v>8</v>
      </c>
      <c r="AA4553" s="9">
        <f>+YEAR('TABLA PRINCIPAL'!$B4553)</f>
        <v>2016</v>
      </c>
      <c r="AB4553" s="22" t="str">
        <f>+IF(Ventas_Oficina[[#This Row],[Total del pedido]]&gt;=100000,"SI","NO")</f>
        <v>NO</v>
      </c>
      <c r="AC4553" s="22" t="str">
        <f>+_xlfn.XLOOKUP(Ventas_Oficina[[#This Row],[Nº de artículo]],AUXILIAR!A4551:A9500,AUXILIAR!D4551:D9500,"Error",0)</f>
        <v>Enviado a tiempo</v>
      </c>
      <c r="AD4553" s="22" t="str">
        <f>+IF(AND(Ventas_Oficina[[#This Row],[Total]]&gt;75000,Ventas_Oficina[[#This Row],[Envio a tiempo]]="Enviado a tiempo"),"Buena Venta","Venta Mala")</f>
        <v>Venta Mala</v>
      </c>
    </row>
    <row r="4554" spans="1:30" x14ac:dyDescent="0.25">
      <c r="A4554" s="26">
        <v>1662586</v>
      </c>
      <c r="B4554" s="10">
        <v>42436</v>
      </c>
      <c r="C4554" s="11" t="s">
        <v>332</v>
      </c>
      <c r="D4554" s="11" t="s">
        <v>26</v>
      </c>
      <c r="E4554" s="11" t="s">
        <v>4</v>
      </c>
      <c r="F4554" s="11" t="s">
        <v>5</v>
      </c>
      <c r="G4554" s="11" t="s">
        <v>1008</v>
      </c>
      <c r="H4554" s="11" t="s">
        <v>27</v>
      </c>
      <c r="I4554" s="11" t="s">
        <v>1013</v>
      </c>
      <c r="J4554" s="11" t="s">
        <v>1126</v>
      </c>
      <c r="K4554" s="11" t="s">
        <v>1261</v>
      </c>
      <c r="L4554" s="11" t="s">
        <v>1267</v>
      </c>
      <c r="M4554" s="11" t="s">
        <v>1272</v>
      </c>
      <c r="N4554" s="10">
        <v>42437</v>
      </c>
      <c r="O4554" s="12">
        <v>3202</v>
      </c>
      <c r="P4554" s="12">
        <v>15248</v>
      </c>
      <c r="Q4554" s="12">
        <v>12046</v>
      </c>
      <c r="R4554" s="11">
        <v>48</v>
      </c>
      <c r="S4554" s="12">
        <v>731904</v>
      </c>
      <c r="T4554" s="13">
        <v>0.01</v>
      </c>
      <c r="U4554" s="12">
        <v>7319.04</v>
      </c>
      <c r="V4554" s="12">
        <v>724584.95999999996</v>
      </c>
      <c r="W4554" s="12">
        <v>400</v>
      </c>
      <c r="X4554" s="12">
        <v>508054</v>
      </c>
      <c r="Y4554" s="14">
        <f>+DAY('TABLA PRINCIPAL'!$B4554)</f>
        <v>7</v>
      </c>
      <c r="Z4554" s="14">
        <f>+MONTH('TABLA PRINCIPAL'!$B4554)</f>
        <v>3</v>
      </c>
      <c r="AA4554" s="14">
        <f>+YEAR('TABLA PRINCIPAL'!$B4554)</f>
        <v>2016</v>
      </c>
      <c r="AB4554" s="22" t="str">
        <f>+IF(Ventas_Oficina[[#This Row],[Total del pedido]]&gt;=100000,"SI","NO")</f>
        <v>SI</v>
      </c>
      <c r="AC4554" s="22" t="str">
        <f>+_xlfn.XLOOKUP(Ventas_Oficina[[#This Row],[Nº de artículo]],AUXILIAR!A4552:A9501,AUXILIAR!D4552:D9501,"Error",0)</f>
        <v>Enviado a tiempo</v>
      </c>
      <c r="AD4554" s="22" t="str">
        <f>+IF(AND(Ventas_Oficina[[#This Row],[Total]]&gt;75000,Ventas_Oficina[[#This Row],[Envio a tiempo]]="Enviado a tiempo"),"Buena Venta","Venta Mala")</f>
        <v>Buena Venta</v>
      </c>
    </row>
    <row r="4555" spans="1:30" x14ac:dyDescent="0.25">
      <c r="A4555" s="25">
        <v>1662586</v>
      </c>
      <c r="B4555" s="5">
        <v>42436</v>
      </c>
      <c r="C4555" s="6" t="s">
        <v>332</v>
      </c>
      <c r="D4555" s="6" t="s">
        <v>26</v>
      </c>
      <c r="E4555" s="6" t="s">
        <v>4</v>
      </c>
      <c r="F4555" s="6" t="s">
        <v>5</v>
      </c>
      <c r="G4555" s="6" t="s">
        <v>1010</v>
      </c>
      <c r="H4555" s="6" t="s">
        <v>27</v>
      </c>
      <c r="I4555" s="6" t="s">
        <v>1014</v>
      </c>
      <c r="J4555" s="6" t="s">
        <v>1126</v>
      </c>
      <c r="K4555" s="6" t="s">
        <v>1261</v>
      </c>
      <c r="L4555" s="6" t="s">
        <v>1265</v>
      </c>
      <c r="M4555" s="6" t="s">
        <v>1272</v>
      </c>
      <c r="N4555" s="5">
        <v>42437</v>
      </c>
      <c r="O4555" s="7">
        <v>3202</v>
      </c>
      <c r="P4555" s="7">
        <v>15248</v>
      </c>
      <c r="Q4555" s="7">
        <v>12046</v>
      </c>
      <c r="R4555" s="6">
        <v>8</v>
      </c>
      <c r="S4555" s="7">
        <v>121984</v>
      </c>
      <c r="T4555" s="8">
        <v>0.01</v>
      </c>
      <c r="U4555" s="7">
        <v>1219.8399999999999</v>
      </c>
      <c r="V4555" s="7">
        <v>120764.16</v>
      </c>
      <c r="W4555" s="7">
        <v>400</v>
      </c>
      <c r="X4555" s="7">
        <v>529054</v>
      </c>
      <c r="Y4555" s="9">
        <f>+DAY('TABLA PRINCIPAL'!$B4555)</f>
        <v>7</v>
      </c>
      <c r="Z4555" s="9">
        <f>+MONTH('TABLA PRINCIPAL'!$B4555)</f>
        <v>3</v>
      </c>
      <c r="AA4555" s="9">
        <f>+YEAR('TABLA PRINCIPAL'!$B4555)</f>
        <v>2016</v>
      </c>
      <c r="AB4555" s="22" t="str">
        <f>+IF(Ventas_Oficina[[#This Row],[Total del pedido]]&gt;=100000,"SI","NO")</f>
        <v>SI</v>
      </c>
      <c r="AC4555" s="22" t="str">
        <f>+_xlfn.XLOOKUP(Ventas_Oficina[[#This Row],[Nº de artículo]],AUXILIAR!A4553:A9502,AUXILIAR!D4553:D9502,"Error",0)</f>
        <v>No enviado a tiempo</v>
      </c>
      <c r="AD4555" s="22" t="str">
        <f>+IF(AND(Ventas_Oficina[[#This Row],[Total]]&gt;75000,Ventas_Oficina[[#This Row],[Envio a tiempo]]="Enviado a tiempo"),"Buena Venta","Venta Mala")</f>
        <v>Venta Mala</v>
      </c>
    </row>
    <row r="4556" spans="1:30" x14ac:dyDescent="0.25">
      <c r="A4556" s="25">
        <v>1662952</v>
      </c>
      <c r="B4556" s="5">
        <v>42723</v>
      </c>
      <c r="C4556" s="6" t="s">
        <v>104</v>
      </c>
      <c r="D4556" s="6" t="s">
        <v>105</v>
      </c>
      <c r="E4556" s="6" t="s">
        <v>4</v>
      </c>
      <c r="F4556" s="6" t="s">
        <v>5</v>
      </c>
      <c r="G4556" s="6" t="s">
        <v>1009</v>
      </c>
      <c r="H4556" s="6" t="s">
        <v>106</v>
      </c>
      <c r="I4556" s="6" t="s">
        <v>1014</v>
      </c>
      <c r="J4556" s="6" t="s">
        <v>1019</v>
      </c>
      <c r="K4556" s="6" t="s">
        <v>1261</v>
      </c>
      <c r="L4556" s="6" t="s">
        <v>1265</v>
      </c>
      <c r="M4556" s="6" t="s">
        <v>1272</v>
      </c>
      <c r="N4556" s="5">
        <v>42725</v>
      </c>
      <c r="O4556" s="7">
        <v>24</v>
      </c>
      <c r="P4556" s="7">
        <v>126</v>
      </c>
      <c r="Q4556" s="7">
        <v>102</v>
      </c>
      <c r="R4556" s="6">
        <v>42</v>
      </c>
      <c r="S4556" s="7">
        <v>5292</v>
      </c>
      <c r="T4556" s="8">
        <v>0.06</v>
      </c>
      <c r="U4556" s="7">
        <v>317.52</v>
      </c>
      <c r="V4556" s="7">
        <v>4974.4799999999996</v>
      </c>
      <c r="W4556" s="7">
        <v>70</v>
      </c>
      <c r="X4556" s="7">
        <v>3503</v>
      </c>
      <c r="Y4556" s="9">
        <f>+DAY('TABLA PRINCIPAL'!$B4556)</f>
        <v>19</v>
      </c>
      <c r="Z4556" s="9">
        <f>+MONTH('TABLA PRINCIPAL'!$B4556)</f>
        <v>12</v>
      </c>
      <c r="AA4556" s="9">
        <f>+YEAR('TABLA PRINCIPAL'!$B4556)</f>
        <v>2016</v>
      </c>
      <c r="AB4556" s="22" t="str">
        <f>+IF(Ventas_Oficina[[#This Row],[Total del pedido]]&gt;=100000,"SI","NO")</f>
        <v>NO</v>
      </c>
      <c r="AC4556" s="22" t="str">
        <f>+_xlfn.XLOOKUP(Ventas_Oficina[[#This Row],[Nº de artículo]],AUXILIAR!A4555:A9504,AUXILIAR!D4555:D9504,"Error",0)</f>
        <v>Enviado a tiempo</v>
      </c>
      <c r="AD4556" s="22" t="str">
        <f>+IF(AND(Ventas_Oficina[[#This Row],[Total]]&gt;75000,Ventas_Oficina[[#This Row],[Envio a tiempo]]="Enviado a tiempo"),"Buena Venta","Venta Mala")</f>
        <v>Venta Mala</v>
      </c>
    </row>
    <row r="4557" spans="1:30" x14ac:dyDescent="0.25">
      <c r="A4557" s="26">
        <v>1662952</v>
      </c>
      <c r="B4557" s="10">
        <v>42381</v>
      </c>
      <c r="C4557" s="11" t="s">
        <v>259</v>
      </c>
      <c r="D4557" s="11" t="s">
        <v>260</v>
      </c>
      <c r="E4557" s="11" t="s">
        <v>4</v>
      </c>
      <c r="F4557" s="11" t="s">
        <v>5</v>
      </c>
      <c r="G4557" s="11" t="s">
        <v>1008</v>
      </c>
      <c r="H4557" s="11" t="s">
        <v>121</v>
      </c>
      <c r="I4557" s="11" t="s">
        <v>1012</v>
      </c>
      <c r="J4557" s="11" t="s">
        <v>1048</v>
      </c>
      <c r="K4557" s="11" t="s">
        <v>1261</v>
      </c>
      <c r="L4557" s="11" t="s">
        <v>1265</v>
      </c>
      <c r="M4557" s="11" t="s">
        <v>1272</v>
      </c>
      <c r="N4557" s="10">
        <v>42383</v>
      </c>
      <c r="O4557" s="12">
        <v>298</v>
      </c>
      <c r="P4557" s="12">
        <v>584</v>
      </c>
      <c r="Q4557" s="12">
        <v>286</v>
      </c>
      <c r="R4557" s="11">
        <v>8</v>
      </c>
      <c r="S4557" s="12">
        <v>4672</v>
      </c>
      <c r="T4557" s="13">
        <v>0.02</v>
      </c>
      <c r="U4557" s="12">
        <v>93.44</v>
      </c>
      <c r="V4557" s="12">
        <v>4578.5600000000004</v>
      </c>
      <c r="W4557" s="12">
        <v>83</v>
      </c>
      <c r="X4557" s="12">
        <v>5324</v>
      </c>
      <c r="Y4557" s="14">
        <f>+DAY('TABLA PRINCIPAL'!$B4557)</f>
        <v>12</v>
      </c>
      <c r="Z4557" s="14">
        <f>+MONTH('TABLA PRINCIPAL'!$B4557)</f>
        <v>1</v>
      </c>
      <c r="AA4557" s="14">
        <f>+YEAR('TABLA PRINCIPAL'!$B4557)</f>
        <v>2016</v>
      </c>
      <c r="AB4557" s="22" t="str">
        <f>+IF(Ventas_Oficina[[#This Row],[Total del pedido]]&gt;=100000,"SI","NO")</f>
        <v>NO</v>
      </c>
      <c r="AC4557" s="22" t="str">
        <f>+_xlfn.XLOOKUP(Ventas_Oficina[[#This Row],[Nº de artículo]],AUXILIAR!A4555:A9505,AUXILIAR!D4555:D9505,"Error",0)</f>
        <v>Enviado a tiempo</v>
      </c>
      <c r="AD4557" s="22" t="str">
        <f>+IF(AND(Ventas_Oficina[[#This Row],[Total]]&gt;75000,Ventas_Oficina[[#This Row],[Envio a tiempo]]="Enviado a tiempo"),"Buena Venta","Venta Mala")</f>
        <v>Venta Mala</v>
      </c>
    </row>
    <row r="4558" spans="1:30" x14ac:dyDescent="0.25">
      <c r="A4558" s="25">
        <v>1662952</v>
      </c>
      <c r="B4558" s="5">
        <v>42541</v>
      </c>
      <c r="C4558" s="6" t="s">
        <v>379</v>
      </c>
      <c r="D4558" s="6" t="s">
        <v>137</v>
      </c>
      <c r="E4558" s="6" t="s">
        <v>4</v>
      </c>
      <c r="F4558" s="6" t="s">
        <v>5</v>
      </c>
      <c r="G4558" s="6" t="s">
        <v>1009</v>
      </c>
      <c r="H4558" s="6" t="s">
        <v>6</v>
      </c>
      <c r="I4558" s="6" t="s">
        <v>1015</v>
      </c>
      <c r="J4558" s="6" t="s">
        <v>1124</v>
      </c>
      <c r="K4558" s="6" t="s">
        <v>1262</v>
      </c>
      <c r="L4558" s="6" t="s">
        <v>1265</v>
      </c>
      <c r="M4558" s="6" t="s">
        <v>1272</v>
      </c>
      <c r="N4558" s="5">
        <v>42544</v>
      </c>
      <c r="O4558" s="7">
        <v>314</v>
      </c>
      <c r="P4558" s="7">
        <v>491</v>
      </c>
      <c r="Q4558" s="7">
        <v>177</v>
      </c>
      <c r="R4558" s="6">
        <v>35</v>
      </c>
      <c r="S4558" s="7">
        <v>17185</v>
      </c>
      <c r="T4558" s="8">
        <v>0.05</v>
      </c>
      <c r="U4558" s="7">
        <v>859.25</v>
      </c>
      <c r="V4558" s="7">
        <v>16325.75</v>
      </c>
      <c r="W4558" s="7">
        <v>50</v>
      </c>
      <c r="X4558" s="7">
        <v>6394</v>
      </c>
      <c r="Y4558" s="9">
        <f>+DAY('TABLA PRINCIPAL'!$B4558)</f>
        <v>20</v>
      </c>
      <c r="Z4558" s="9">
        <f>+MONTH('TABLA PRINCIPAL'!$B4558)</f>
        <v>6</v>
      </c>
      <c r="AA4558" s="9">
        <f>+YEAR('TABLA PRINCIPAL'!$B4558)</f>
        <v>2016</v>
      </c>
      <c r="AB4558" s="22" t="str">
        <f>+IF(Ventas_Oficina[[#This Row],[Total del pedido]]&gt;=100000,"SI","NO")</f>
        <v>NO</v>
      </c>
      <c r="AC4558" s="22" t="str">
        <f>+_xlfn.XLOOKUP(Ventas_Oficina[[#This Row],[Nº de artículo]],AUXILIAR!A4556:A9506,AUXILIAR!D4556:D9506,"Error",0)</f>
        <v>Enviado a tiempo</v>
      </c>
      <c r="AD4558" s="22" t="str">
        <f>+IF(AND(Ventas_Oficina[[#This Row],[Total]]&gt;75000,Ventas_Oficina[[#This Row],[Envio a tiempo]]="Enviado a tiempo"),"Buena Venta","Venta Mala")</f>
        <v>Venta Mala</v>
      </c>
    </row>
    <row r="4559" spans="1:30" x14ac:dyDescent="0.25">
      <c r="A4559" s="26">
        <v>1662952</v>
      </c>
      <c r="B4559" s="10">
        <v>42579</v>
      </c>
      <c r="C4559" s="11" t="s">
        <v>242</v>
      </c>
      <c r="D4559" s="11" t="s">
        <v>81</v>
      </c>
      <c r="E4559" s="11" t="s">
        <v>4</v>
      </c>
      <c r="F4559" s="11" t="s">
        <v>5</v>
      </c>
      <c r="G4559" s="11" t="s">
        <v>1009</v>
      </c>
      <c r="H4559" s="11" t="s">
        <v>34</v>
      </c>
      <c r="I4559" s="11" t="s">
        <v>1016</v>
      </c>
      <c r="J4559" s="11" t="s">
        <v>1072</v>
      </c>
      <c r="K4559" s="11" t="s">
        <v>1262</v>
      </c>
      <c r="L4559" s="11" t="s">
        <v>1265</v>
      </c>
      <c r="M4559" s="11" t="s">
        <v>1272</v>
      </c>
      <c r="N4559" s="10">
        <v>42581</v>
      </c>
      <c r="O4559" s="12">
        <v>194</v>
      </c>
      <c r="P4559" s="12">
        <v>308</v>
      </c>
      <c r="Q4559" s="12">
        <v>114</v>
      </c>
      <c r="R4559" s="11">
        <v>40</v>
      </c>
      <c r="S4559" s="12">
        <v>12320</v>
      </c>
      <c r="T4559" s="13">
        <v>0.03</v>
      </c>
      <c r="U4559" s="12">
        <v>369.59999999999997</v>
      </c>
      <c r="V4559" s="12">
        <v>11950.4</v>
      </c>
      <c r="W4559" s="12">
        <v>99</v>
      </c>
      <c r="X4559" s="12">
        <v>6914</v>
      </c>
      <c r="Y4559" s="14">
        <f>+DAY('TABLA PRINCIPAL'!$B4559)</f>
        <v>28</v>
      </c>
      <c r="Z4559" s="14">
        <f>+MONTH('TABLA PRINCIPAL'!$B4559)</f>
        <v>7</v>
      </c>
      <c r="AA4559" s="14">
        <f>+YEAR('TABLA PRINCIPAL'!$B4559)</f>
        <v>2016</v>
      </c>
      <c r="AB4559" s="22" t="str">
        <f>+IF(Ventas_Oficina[[#This Row],[Total del pedido]]&gt;=100000,"SI","NO")</f>
        <v>NO</v>
      </c>
      <c r="AC4559" s="22" t="str">
        <f>+_xlfn.XLOOKUP(Ventas_Oficina[[#This Row],[Nº de artículo]],AUXILIAR!A4557:A9507,AUXILIAR!D4557:D9507,"Error",0)</f>
        <v>Enviado a tiempo</v>
      </c>
      <c r="AD4559" s="22" t="str">
        <f>+IF(AND(Ventas_Oficina[[#This Row],[Total]]&gt;75000,Ventas_Oficina[[#This Row],[Envio a tiempo]]="Enviado a tiempo"),"Buena Venta","Venta Mala")</f>
        <v>Venta Mala</v>
      </c>
    </row>
    <row r="4560" spans="1:30" x14ac:dyDescent="0.25">
      <c r="A4560" s="25">
        <v>1663682</v>
      </c>
      <c r="B4560" s="5">
        <v>42665</v>
      </c>
      <c r="C4560" s="6" t="s">
        <v>213</v>
      </c>
      <c r="D4560" s="6" t="s">
        <v>183</v>
      </c>
      <c r="E4560" s="6" t="s">
        <v>4</v>
      </c>
      <c r="F4560" s="6" t="s">
        <v>5</v>
      </c>
      <c r="G4560" s="6" t="s">
        <v>1008</v>
      </c>
      <c r="H4560" s="6" t="s">
        <v>106</v>
      </c>
      <c r="I4560" s="6" t="s">
        <v>1013</v>
      </c>
      <c r="J4560" s="6" t="s">
        <v>1072</v>
      </c>
      <c r="K4560" s="6" t="s">
        <v>1262</v>
      </c>
      <c r="L4560" s="6" t="s">
        <v>1265</v>
      </c>
      <c r="M4560" s="6" t="s">
        <v>1272</v>
      </c>
      <c r="N4560" s="5">
        <v>42667</v>
      </c>
      <c r="O4560" s="7">
        <v>194</v>
      </c>
      <c r="P4560" s="7">
        <v>308</v>
      </c>
      <c r="Q4560" s="7">
        <v>114</v>
      </c>
      <c r="R4560" s="6">
        <v>39</v>
      </c>
      <c r="S4560" s="7">
        <v>12012</v>
      </c>
      <c r="T4560" s="8">
        <v>0.05</v>
      </c>
      <c r="U4560" s="7">
        <v>600.6</v>
      </c>
      <c r="V4560" s="7">
        <v>11411.4</v>
      </c>
      <c r="W4560" s="7">
        <v>99</v>
      </c>
      <c r="X4560" s="7">
        <v>10730</v>
      </c>
      <c r="Y4560" s="9">
        <f>+DAY('TABLA PRINCIPAL'!$B4560)</f>
        <v>22</v>
      </c>
      <c r="Z4560" s="9">
        <f>+MONTH('TABLA PRINCIPAL'!$B4560)</f>
        <v>10</v>
      </c>
      <c r="AA4560" s="9">
        <f>+YEAR('TABLA PRINCIPAL'!$B4560)</f>
        <v>2016</v>
      </c>
      <c r="AB4560" s="22" t="str">
        <f>+IF(Ventas_Oficina[[#This Row],[Total del pedido]]&gt;=100000,"SI","NO")</f>
        <v>NO</v>
      </c>
      <c r="AC4560" s="22" t="str">
        <f>+_xlfn.XLOOKUP(Ventas_Oficina[[#This Row],[Nº de artículo]],AUXILIAR!A4558:A9508,AUXILIAR!D4558:D9508,"Error",0)</f>
        <v>Enviado a tiempo</v>
      </c>
      <c r="AD4560" s="22" t="str">
        <f>+IF(AND(Ventas_Oficina[[#This Row],[Total]]&gt;75000,Ventas_Oficina[[#This Row],[Envio a tiempo]]="Enviado a tiempo"),"Buena Venta","Venta Mala")</f>
        <v>Venta Mala</v>
      </c>
    </row>
    <row r="4561" spans="1:30" x14ac:dyDescent="0.25">
      <c r="A4561" s="26">
        <v>1663682</v>
      </c>
      <c r="B4561" s="10">
        <v>42668</v>
      </c>
      <c r="C4561" s="11" t="s">
        <v>510</v>
      </c>
      <c r="D4561" s="11" t="s">
        <v>100</v>
      </c>
      <c r="E4561" s="11" t="s">
        <v>12</v>
      </c>
      <c r="F4561" s="11" t="s">
        <v>13</v>
      </c>
      <c r="G4561" s="11" t="s">
        <v>1008</v>
      </c>
      <c r="H4561" s="11" t="s">
        <v>42</v>
      </c>
      <c r="I4561" s="11" t="s">
        <v>1013</v>
      </c>
      <c r="J4561" s="11" t="s">
        <v>1030</v>
      </c>
      <c r="K4561" s="11" t="s">
        <v>1261</v>
      </c>
      <c r="L4561" s="11" t="s">
        <v>1266</v>
      </c>
      <c r="M4561" s="11" t="s">
        <v>1272</v>
      </c>
      <c r="N4561" s="10">
        <v>42670</v>
      </c>
      <c r="O4561" s="12">
        <v>90</v>
      </c>
      <c r="P4561" s="12">
        <v>210</v>
      </c>
      <c r="Q4561" s="12">
        <v>120</v>
      </c>
      <c r="R4561" s="11">
        <v>46</v>
      </c>
      <c r="S4561" s="12">
        <v>9660</v>
      </c>
      <c r="T4561" s="13">
        <v>0.05</v>
      </c>
      <c r="U4561" s="12">
        <v>483</v>
      </c>
      <c r="V4561" s="12">
        <v>9177</v>
      </c>
      <c r="W4561" s="12">
        <v>70</v>
      </c>
      <c r="X4561" s="12">
        <v>6354</v>
      </c>
      <c r="Y4561" s="14">
        <f>+DAY('TABLA PRINCIPAL'!$B4561)</f>
        <v>25</v>
      </c>
      <c r="Z4561" s="14">
        <f>+MONTH('TABLA PRINCIPAL'!$B4561)</f>
        <v>10</v>
      </c>
      <c r="AA4561" s="14">
        <f>+YEAR('TABLA PRINCIPAL'!$B4561)</f>
        <v>2016</v>
      </c>
      <c r="AB4561" s="22" t="str">
        <f>+IF(Ventas_Oficina[[#This Row],[Total del pedido]]&gt;=100000,"SI","NO")</f>
        <v>NO</v>
      </c>
      <c r="AC4561" s="22" t="str">
        <f>+_xlfn.XLOOKUP(Ventas_Oficina[[#This Row],[Nº de artículo]],AUXILIAR!A4559:A9509,AUXILIAR!D4559:D9509,"Error",0)</f>
        <v>Enviado a tiempo</v>
      </c>
      <c r="AD4561" s="22" t="str">
        <f>+IF(AND(Ventas_Oficina[[#This Row],[Total]]&gt;75000,Ventas_Oficina[[#This Row],[Envio a tiempo]]="Enviado a tiempo"),"Buena Venta","Venta Mala")</f>
        <v>Venta Mala</v>
      </c>
    </row>
    <row r="4562" spans="1:30" x14ac:dyDescent="0.25">
      <c r="A4562" s="26">
        <v>1663682</v>
      </c>
      <c r="B4562" s="10">
        <v>42471</v>
      </c>
      <c r="C4562" s="11" t="s">
        <v>895</v>
      </c>
      <c r="D4562" s="11" t="s">
        <v>62</v>
      </c>
      <c r="E4562" s="11" t="s">
        <v>4</v>
      </c>
      <c r="F4562" s="11" t="s">
        <v>5</v>
      </c>
      <c r="G4562" s="11" t="s">
        <v>1010</v>
      </c>
      <c r="H4562" s="11" t="s">
        <v>27</v>
      </c>
      <c r="I4562" s="11" t="s">
        <v>1013</v>
      </c>
      <c r="J4562" s="11" t="s">
        <v>1139</v>
      </c>
      <c r="K4562" s="11" t="s">
        <v>1261</v>
      </c>
      <c r="L4562" s="11" t="s">
        <v>1267</v>
      </c>
      <c r="M4562" s="11" t="s">
        <v>1273</v>
      </c>
      <c r="N4562" s="10">
        <v>42472</v>
      </c>
      <c r="O4562" s="12">
        <v>348</v>
      </c>
      <c r="P4562" s="12">
        <v>543</v>
      </c>
      <c r="Q4562" s="12">
        <v>195</v>
      </c>
      <c r="R4562" s="11">
        <v>16</v>
      </c>
      <c r="S4562" s="12">
        <v>8688</v>
      </c>
      <c r="T4562" s="13">
        <v>0.02</v>
      </c>
      <c r="U4562" s="12">
        <v>173.76</v>
      </c>
      <c r="V4562" s="12">
        <v>8514.24</v>
      </c>
      <c r="W4562" s="12">
        <v>95</v>
      </c>
      <c r="X4562" s="12">
        <v>8564</v>
      </c>
      <c r="Y4562" s="14">
        <f>+DAY('TABLA PRINCIPAL'!$B4562)</f>
        <v>11</v>
      </c>
      <c r="Z4562" s="14">
        <f>+MONTH('TABLA PRINCIPAL'!$B4562)</f>
        <v>4</v>
      </c>
      <c r="AA4562" s="14">
        <f>+YEAR('TABLA PRINCIPAL'!$B4562)</f>
        <v>2016</v>
      </c>
      <c r="AB4562" s="22" t="str">
        <f>+IF(Ventas_Oficina[[#This Row],[Total del pedido]]&gt;=100000,"SI","NO")</f>
        <v>NO</v>
      </c>
      <c r="AC4562" s="22" t="str">
        <f>+_xlfn.XLOOKUP(Ventas_Oficina[[#This Row],[Nº de artículo]],AUXILIAR!A4561:A9511,AUXILIAR!D4561:D9511,"Error",0)</f>
        <v>No enviado a tiempo</v>
      </c>
      <c r="AD4562" s="22" t="str">
        <f>+IF(AND(Ventas_Oficina[[#This Row],[Total]]&gt;75000,Ventas_Oficina[[#This Row],[Envio a tiempo]]="Enviado a tiempo"),"Buena Venta","Venta Mala")</f>
        <v>Venta Mala</v>
      </c>
    </row>
    <row r="4563" spans="1:30" x14ac:dyDescent="0.25">
      <c r="A4563" s="25">
        <v>1663682</v>
      </c>
      <c r="B4563" s="5">
        <v>42668</v>
      </c>
      <c r="C4563" s="6" t="s">
        <v>727</v>
      </c>
      <c r="D4563" s="6" t="s">
        <v>16</v>
      </c>
      <c r="E4563" s="6" t="s">
        <v>4</v>
      </c>
      <c r="F4563" s="6" t="s">
        <v>5</v>
      </c>
      <c r="G4563" s="6" t="s">
        <v>1009</v>
      </c>
      <c r="H4563" s="6" t="s">
        <v>17</v>
      </c>
      <c r="I4563" s="6" t="s">
        <v>1016</v>
      </c>
      <c r="J4563" s="6" t="s">
        <v>1151</v>
      </c>
      <c r="K4563" s="6" t="s">
        <v>1261</v>
      </c>
      <c r="L4563" s="6" t="s">
        <v>1267</v>
      </c>
      <c r="M4563" s="6" t="s">
        <v>1272</v>
      </c>
      <c r="N4563" s="5">
        <v>42670</v>
      </c>
      <c r="O4563" s="7">
        <v>118</v>
      </c>
      <c r="P4563" s="7">
        <v>188</v>
      </c>
      <c r="Q4563" s="7">
        <v>70</v>
      </c>
      <c r="R4563" s="6">
        <v>43</v>
      </c>
      <c r="S4563" s="7">
        <v>8084</v>
      </c>
      <c r="T4563" s="8">
        <v>0.03</v>
      </c>
      <c r="U4563" s="7">
        <v>242.51999999999998</v>
      </c>
      <c r="V4563" s="7">
        <v>7841.48</v>
      </c>
      <c r="W4563" s="7">
        <v>149</v>
      </c>
      <c r="X4563" s="7">
        <v>6654</v>
      </c>
      <c r="Y4563" s="9">
        <f>+DAY('TABLA PRINCIPAL'!$B4563)</f>
        <v>25</v>
      </c>
      <c r="Z4563" s="9">
        <f>+MONTH('TABLA PRINCIPAL'!$B4563)</f>
        <v>10</v>
      </c>
      <c r="AA4563" s="9">
        <f>+YEAR('TABLA PRINCIPAL'!$B4563)</f>
        <v>2016</v>
      </c>
      <c r="AB4563" s="22" t="str">
        <f>+IF(Ventas_Oficina[[#This Row],[Total del pedido]]&gt;=100000,"SI","NO")</f>
        <v>NO</v>
      </c>
      <c r="AC4563" s="22" t="str">
        <f>+_xlfn.XLOOKUP(Ventas_Oficina[[#This Row],[Nº de artículo]],AUXILIAR!A4561:A9512,AUXILIAR!D4561:D9512,"Error",0)</f>
        <v>No enviado a tiempo</v>
      </c>
      <c r="AD4563" s="22" t="str">
        <f>+IF(AND(Ventas_Oficina[[#This Row],[Total]]&gt;75000,Ventas_Oficina[[#This Row],[Envio a tiempo]]="Enviado a tiempo"),"Buena Venta","Venta Mala")</f>
        <v>Venta Mala</v>
      </c>
    </row>
    <row r="4564" spans="1:30" x14ac:dyDescent="0.25">
      <c r="A4564" s="26">
        <v>1663682</v>
      </c>
      <c r="B4564" s="10">
        <v>42633</v>
      </c>
      <c r="C4564" s="11" t="s">
        <v>84</v>
      </c>
      <c r="D4564" s="11" t="s">
        <v>29</v>
      </c>
      <c r="E4564" s="11" t="s">
        <v>12</v>
      </c>
      <c r="F4564" s="11" t="s">
        <v>13</v>
      </c>
      <c r="G4564" s="11" t="s">
        <v>1009</v>
      </c>
      <c r="H4564" s="11" t="s">
        <v>14</v>
      </c>
      <c r="I4564" s="11" t="s">
        <v>1013</v>
      </c>
      <c r="J4564" s="11" t="s">
        <v>1121</v>
      </c>
      <c r="K4564" s="11" t="s">
        <v>1261</v>
      </c>
      <c r="L4564" s="11" t="s">
        <v>1265</v>
      </c>
      <c r="M4564" s="11" t="s">
        <v>1272</v>
      </c>
      <c r="N4564" s="10">
        <v>42633</v>
      </c>
      <c r="O4564" s="12">
        <v>892</v>
      </c>
      <c r="P4564" s="12">
        <v>2974</v>
      </c>
      <c r="Q4564" s="12">
        <v>2082</v>
      </c>
      <c r="R4564" s="11">
        <v>19</v>
      </c>
      <c r="S4564" s="12">
        <v>56506</v>
      </c>
      <c r="T4564" s="13">
        <v>0</v>
      </c>
      <c r="U4564" s="12">
        <v>0</v>
      </c>
      <c r="V4564" s="12">
        <v>56506</v>
      </c>
      <c r="W4564" s="12">
        <v>664</v>
      </c>
      <c r="X4564" s="12">
        <v>95424</v>
      </c>
      <c r="Y4564" s="14">
        <f>+DAY('TABLA PRINCIPAL'!$B4564)</f>
        <v>20</v>
      </c>
      <c r="Z4564" s="14">
        <f>+MONTH('TABLA PRINCIPAL'!$B4564)</f>
        <v>9</v>
      </c>
      <c r="AA4564" s="14">
        <f>+YEAR('TABLA PRINCIPAL'!$B4564)</f>
        <v>2016</v>
      </c>
      <c r="AB4564" s="22" t="str">
        <f>+IF(Ventas_Oficina[[#This Row],[Total del pedido]]&gt;=100000,"SI","NO")</f>
        <v>NO</v>
      </c>
      <c r="AC4564" s="22" t="str">
        <f>+_xlfn.XLOOKUP(Ventas_Oficina[[#This Row],[Nº de artículo]],AUXILIAR!A4562:A9513,AUXILIAR!D4562:D9513,"Error",0)</f>
        <v>Enviado a tiempo</v>
      </c>
      <c r="AD4564" s="22" t="str">
        <f>+IF(AND(Ventas_Oficina[[#This Row],[Total]]&gt;75000,Ventas_Oficina[[#This Row],[Envio a tiempo]]="Enviado a tiempo"),"Buena Venta","Venta Mala")</f>
        <v>Buena Venta</v>
      </c>
    </row>
    <row r="4565" spans="1:30" x14ac:dyDescent="0.25">
      <c r="A4565" s="25">
        <v>1664047</v>
      </c>
      <c r="B4565" s="5">
        <v>42435</v>
      </c>
      <c r="C4565" s="6" t="s">
        <v>151</v>
      </c>
      <c r="D4565" s="6" t="s">
        <v>33</v>
      </c>
      <c r="E4565" s="6" t="s">
        <v>4</v>
      </c>
      <c r="F4565" s="6" t="s">
        <v>5</v>
      </c>
      <c r="G4565" s="6" t="s">
        <v>1009</v>
      </c>
      <c r="H4565" s="6" t="s">
        <v>34</v>
      </c>
      <c r="I4565" s="6" t="s">
        <v>1014</v>
      </c>
      <c r="J4565" s="6" t="s">
        <v>1029</v>
      </c>
      <c r="K4565" s="6" t="s">
        <v>1261</v>
      </c>
      <c r="L4565" s="6" t="s">
        <v>1265</v>
      </c>
      <c r="M4565" s="6" t="s">
        <v>1272</v>
      </c>
      <c r="N4565" s="5">
        <v>42440</v>
      </c>
      <c r="O4565" s="7">
        <v>7500</v>
      </c>
      <c r="P4565" s="7">
        <v>12097</v>
      </c>
      <c r="Q4565" s="7">
        <v>4597</v>
      </c>
      <c r="R4565" s="6">
        <v>44</v>
      </c>
      <c r="S4565" s="7">
        <v>532268</v>
      </c>
      <c r="T4565" s="8">
        <v>0.01</v>
      </c>
      <c r="U4565" s="7">
        <v>5322.68</v>
      </c>
      <c r="V4565" s="7">
        <v>526945.31999999995</v>
      </c>
      <c r="W4565" s="7">
        <v>2630</v>
      </c>
      <c r="X4565" s="7">
        <v>165867</v>
      </c>
      <c r="Y4565" s="9">
        <f>+DAY('TABLA PRINCIPAL'!$B4565)</f>
        <v>6</v>
      </c>
      <c r="Z4565" s="9">
        <f>+MONTH('TABLA PRINCIPAL'!$B4565)</f>
        <v>3</v>
      </c>
      <c r="AA4565" s="9">
        <f>+YEAR('TABLA PRINCIPAL'!$B4565)</f>
        <v>2016</v>
      </c>
      <c r="AB4565" s="22" t="str">
        <f>+IF(Ventas_Oficina[[#This Row],[Total del pedido]]&gt;=100000,"SI","NO")</f>
        <v>SI</v>
      </c>
      <c r="AC4565" s="22" t="str">
        <f>+_xlfn.XLOOKUP(Ventas_Oficina[[#This Row],[Nº de artículo]],AUXILIAR!A4563:A9514,AUXILIAR!D4563:D9514,"Error",0)</f>
        <v>Enviado a tiempo</v>
      </c>
      <c r="AD4565" s="22" t="str">
        <f>+IF(AND(Ventas_Oficina[[#This Row],[Total]]&gt;75000,Ventas_Oficina[[#This Row],[Envio a tiempo]]="Enviado a tiempo"),"Buena Venta","Venta Mala")</f>
        <v>Buena Venta</v>
      </c>
    </row>
    <row r="4566" spans="1:30" x14ac:dyDescent="0.25">
      <c r="A4566" s="26">
        <v>1664413</v>
      </c>
      <c r="B4566" s="10">
        <v>42673</v>
      </c>
      <c r="C4566" s="11" t="s">
        <v>448</v>
      </c>
      <c r="D4566" s="11" t="s">
        <v>156</v>
      </c>
      <c r="E4566" s="11" t="s">
        <v>12</v>
      </c>
      <c r="F4566" s="11" t="s">
        <v>13</v>
      </c>
      <c r="G4566" s="11" t="s">
        <v>1009</v>
      </c>
      <c r="H4566" s="11" t="s">
        <v>42</v>
      </c>
      <c r="I4566" s="11" t="s">
        <v>1013</v>
      </c>
      <c r="J4566" s="11" t="s">
        <v>1079</v>
      </c>
      <c r="K4566" s="11" t="s">
        <v>1261</v>
      </c>
      <c r="L4566" s="11" t="s">
        <v>1265</v>
      </c>
      <c r="M4566" s="11" t="s">
        <v>1272</v>
      </c>
      <c r="N4566" s="10">
        <v>42705</v>
      </c>
      <c r="O4566" s="12">
        <v>5452</v>
      </c>
      <c r="P4566" s="12">
        <v>10097</v>
      </c>
      <c r="Q4566" s="12">
        <v>4645</v>
      </c>
      <c r="R4566" s="11">
        <v>11</v>
      </c>
      <c r="S4566" s="12">
        <v>111067</v>
      </c>
      <c r="T4566" s="13">
        <v>0.09</v>
      </c>
      <c r="U4566" s="12">
        <v>9996.0299999999988</v>
      </c>
      <c r="V4566" s="12">
        <v>101070.97</v>
      </c>
      <c r="W4566" s="12">
        <v>718</v>
      </c>
      <c r="X4566" s="12">
        <v>278890</v>
      </c>
      <c r="Y4566" s="14">
        <f>+DAY('TABLA PRINCIPAL'!$B4566)</f>
        <v>30</v>
      </c>
      <c r="Z4566" s="14">
        <f>+MONTH('TABLA PRINCIPAL'!$B4566)</f>
        <v>10</v>
      </c>
      <c r="AA4566" s="14">
        <f>+YEAR('TABLA PRINCIPAL'!$B4566)</f>
        <v>2016</v>
      </c>
      <c r="AB4566" s="22" t="str">
        <f>+IF(Ventas_Oficina[[#This Row],[Total del pedido]]&gt;=100000,"SI","NO")</f>
        <v>SI</v>
      </c>
      <c r="AC4566" s="22" t="str">
        <f>+_xlfn.XLOOKUP(Ventas_Oficina[[#This Row],[Nº de artículo]],AUXILIAR!A4564:A9515,AUXILIAR!D4564:D9515,"Error",0)</f>
        <v>Enviado a tiempo</v>
      </c>
      <c r="AD4566" s="22" t="str">
        <f>+IF(AND(Ventas_Oficina[[#This Row],[Total]]&gt;75000,Ventas_Oficina[[#This Row],[Envio a tiempo]]="Enviado a tiempo"),"Buena Venta","Venta Mala")</f>
        <v>Buena Venta</v>
      </c>
    </row>
    <row r="4567" spans="1:30" x14ac:dyDescent="0.25">
      <c r="A4567" s="25">
        <v>1664778</v>
      </c>
      <c r="B4567" s="5">
        <v>42727</v>
      </c>
      <c r="C4567" s="6" t="s">
        <v>975</v>
      </c>
      <c r="D4567" s="6" t="s">
        <v>88</v>
      </c>
      <c r="E4567" s="6" t="s">
        <v>4</v>
      </c>
      <c r="F4567" s="6" t="s">
        <v>5</v>
      </c>
      <c r="G4567" s="6" t="s">
        <v>1007</v>
      </c>
      <c r="H4567" s="6" t="s">
        <v>39</v>
      </c>
      <c r="I4567" s="6" t="s">
        <v>1013</v>
      </c>
      <c r="J4567" s="6" t="s">
        <v>1044</v>
      </c>
      <c r="K4567" s="6" t="s">
        <v>1261</v>
      </c>
      <c r="L4567" s="6" t="s">
        <v>1265</v>
      </c>
      <c r="M4567" s="6" t="s">
        <v>1272</v>
      </c>
      <c r="N4567" s="5">
        <v>42729</v>
      </c>
      <c r="O4567" s="7">
        <v>118</v>
      </c>
      <c r="P4567" s="7">
        <v>188</v>
      </c>
      <c r="Q4567" s="7">
        <v>70</v>
      </c>
      <c r="R4567" s="6">
        <v>39</v>
      </c>
      <c r="S4567" s="7">
        <v>7332</v>
      </c>
      <c r="T4567" s="8">
        <v>0.03</v>
      </c>
      <c r="U4567" s="7">
        <v>219.95999999999998</v>
      </c>
      <c r="V4567" s="7">
        <v>7112.04</v>
      </c>
      <c r="W4567" s="7">
        <v>149</v>
      </c>
      <c r="X4567" s="7">
        <v>3507</v>
      </c>
      <c r="Y4567" s="9">
        <f>+DAY('TABLA PRINCIPAL'!$B4567)</f>
        <v>23</v>
      </c>
      <c r="Z4567" s="9">
        <f>+MONTH('TABLA PRINCIPAL'!$B4567)</f>
        <v>12</v>
      </c>
      <c r="AA4567" s="9">
        <f>+YEAR('TABLA PRINCIPAL'!$B4567)</f>
        <v>2016</v>
      </c>
      <c r="AB4567" s="22" t="str">
        <f>+IF(Ventas_Oficina[[#This Row],[Total del pedido]]&gt;=100000,"SI","NO")</f>
        <v>NO</v>
      </c>
      <c r="AC4567" s="22" t="str">
        <f>+_xlfn.XLOOKUP(Ventas_Oficina[[#This Row],[Nº de artículo]],AUXILIAR!A4565:A9516,AUXILIAR!D4565:D9516,"Error",0)</f>
        <v>Enviado a tiempo</v>
      </c>
      <c r="AD4567" s="22" t="str">
        <f>+IF(AND(Ventas_Oficina[[#This Row],[Total]]&gt;75000,Ventas_Oficina[[#This Row],[Envio a tiempo]]="Enviado a tiempo"),"Buena Venta","Venta Mala")</f>
        <v>Venta Mala</v>
      </c>
    </row>
    <row r="4568" spans="1:30" x14ac:dyDescent="0.25">
      <c r="A4568" s="26">
        <v>1664778</v>
      </c>
      <c r="B4568" s="10">
        <v>42215</v>
      </c>
      <c r="C4568" s="11" t="s">
        <v>149</v>
      </c>
      <c r="D4568" s="11" t="s">
        <v>150</v>
      </c>
      <c r="E4568" s="11" t="s">
        <v>12</v>
      </c>
      <c r="F4568" s="11" t="s">
        <v>13</v>
      </c>
      <c r="G4568" s="11" t="s">
        <v>1009</v>
      </c>
      <c r="H4568" s="11" t="s">
        <v>14</v>
      </c>
      <c r="I4568" s="11" t="s">
        <v>1016</v>
      </c>
      <c r="J4568" s="11" t="s">
        <v>1060</v>
      </c>
      <c r="K4568" s="11" t="s">
        <v>1262</v>
      </c>
      <c r="L4568" s="11" t="s">
        <v>1265</v>
      </c>
      <c r="M4568" s="11" t="s">
        <v>1273</v>
      </c>
      <c r="N4568" s="10">
        <v>42216</v>
      </c>
      <c r="O4568" s="12">
        <v>1388</v>
      </c>
      <c r="P4568" s="12">
        <v>2238</v>
      </c>
      <c r="Q4568" s="12">
        <v>850</v>
      </c>
      <c r="R4568" s="11">
        <v>42</v>
      </c>
      <c r="S4568" s="12">
        <v>93996</v>
      </c>
      <c r="T4568" s="13">
        <v>0.01</v>
      </c>
      <c r="U4568" s="12">
        <v>939.96</v>
      </c>
      <c r="V4568" s="12">
        <v>93056.04</v>
      </c>
      <c r="W4568" s="12">
        <v>1510</v>
      </c>
      <c r="X4568" s="12">
        <v>39164</v>
      </c>
      <c r="Y4568" s="14">
        <f>+DAY('TABLA PRINCIPAL'!$B4568)</f>
        <v>30</v>
      </c>
      <c r="Z4568" s="14">
        <f>+MONTH('TABLA PRINCIPAL'!$B4568)</f>
        <v>7</v>
      </c>
      <c r="AA4568" s="14">
        <f>+YEAR('TABLA PRINCIPAL'!$B4568)</f>
        <v>2015</v>
      </c>
      <c r="AB4568" s="22" t="str">
        <f>+IF(Ventas_Oficina[[#This Row],[Total del pedido]]&gt;=100000,"SI","NO")</f>
        <v>NO</v>
      </c>
      <c r="AC4568" s="22" t="str">
        <f>+_xlfn.XLOOKUP(Ventas_Oficina[[#This Row],[Nº de artículo]],AUXILIAR!A4566:A9517,AUXILIAR!D4566:D9517,"Error",0)</f>
        <v>Enviado a tiempo</v>
      </c>
      <c r="AD4568" s="22" t="str">
        <f>+IF(AND(Ventas_Oficina[[#This Row],[Total]]&gt;75000,Ventas_Oficina[[#This Row],[Envio a tiempo]]="Enviado a tiempo"),"Buena Venta","Venta Mala")</f>
        <v>Venta Mala</v>
      </c>
    </row>
    <row r="4569" spans="1:30" x14ac:dyDescent="0.25">
      <c r="A4569" s="25">
        <v>1665143</v>
      </c>
      <c r="B4569" s="5">
        <v>42666</v>
      </c>
      <c r="C4569" s="6" t="s">
        <v>242</v>
      </c>
      <c r="D4569" s="6" t="s">
        <v>81</v>
      </c>
      <c r="E4569" s="6" t="s">
        <v>4</v>
      </c>
      <c r="F4569" s="6" t="s">
        <v>5</v>
      </c>
      <c r="G4569" s="6" t="s">
        <v>1008</v>
      </c>
      <c r="H4569" s="6" t="s">
        <v>34</v>
      </c>
      <c r="I4569" s="6" t="s">
        <v>1015</v>
      </c>
      <c r="J4569" s="6" t="s">
        <v>1100</v>
      </c>
      <c r="K4569" s="6" t="s">
        <v>1262</v>
      </c>
      <c r="L4569" s="6" t="s">
        <v>1270</v>
      </c>
      <c r="M4569" s="6" t="s">
        <v>1274</v>
      </c>
      <c r="N4569" s="5">
        <v>42668</v>
      </c>
      <c r="O4569" s="7">
        <v>1680</v>
      </c>
      <c r="P4569" s="7">
        <v>4097</v>
      </c>
      <c r="Q4569" s="7">
        <v>2417</v>
      </c>
      <c r="R4569" s="6">
        <v>50</v>
      </c>
      <c r="S4569" s="7">
        <v>204850</v>
      </c>
      <c r="T4569" s="8">
        <v>0.08</v>
      </c>
      <c r="U4569" s="7">
        <v>16388</v>
      </c>
      <c r="V4569" s="7">
        <v>188462</v>
      </c>
      <c r="W4569" s="7">
        <v>899</v>
      </c>
      <c r="X4569" s="7">
        <v>124896</v>
      </c>
      <c r="Y4569" s="9">
        <f>+DAY('TABLA PRINCIPAL'!$B4569)</f>
        <v>23</v>
      </c>
      <c r="Z4569" s="9">
        <f>+MONTH('TABLA PRINCIPAL'!$B4569)</f>
        <v>10</v>
      </c>
      <c r="AA4569" s="9">
        <f>+YEAR('TABLA PRINCIPAL'!$B4569)</f>
        <v>2016</v>
      </c>
      <c r="AB4569" s="22" t="str">
        <f>+IF(Ventas_Oficina[[#This Row],[Total del pedido]]&gt;=100000,"SI","NO")</f>
        <v>SI</v>
      </c>
      <c r="AC4569" s="22" t="str">
        <f>+_xlfn.XLOOKUP(Ventas_Oficina[[#This Row],[Nº de artículo]],AUXILIAR!A4567:A9518,AUXILIAR!D4567:D9518,"Error",0)</f>
        <v>Enviado a tiempo</v>
      </c>
      <c r="AD4569" s="22" t="str">
        <f>+IF(AND(Ventas_Oficina[[#This Row],[Total]]&gt;75000,Ventas_Oficina[[#This Row],[Envio a tiempo]]="Enviado a tiempo"),"Buena Venta","Venta Mala")</f>
        <v>Buena Venta</v>
      </c>
    </row>
    <row r="4570" spans="1:30" x14ac:dyDescent="0.25">
      <c r="A4570" s="26">
        <v>1665143</v>
      </c>
      <c r="B4570" s="10">
        <v>42330</v>
      </c>
      <c r="C4570" s="11" t="s">
        <v>707</v>
      </c>
      <c r="D4570" s="11" t="s">
        <v>137</v>
      </c>
      <c r="E4570" s="11" t="s">
        <v>4</v>
      </c>
      <c r="F4570" s="11" t="s">
        <v>5</v>
      </c>
      <c r="G4570" s="11" t="s">
        <v>1010</v>
      </c>
      <c r="H4570" s="11" t="s">
        <v>6</v>
      </c>
      <c r="I4570" s="11" t="s">
        <v>1014</v>
      </c>
      <c r="J4570" s="11" t="s">
        <v>1124</v>
      </c>
      <c r="K4570" s="11" t="s">
        <v>1261</v>
      </c>
      <c r="L4570" s="11" t="s">
        <v>1267</v>
      </c>
      <c r="M4570" s="11" t="s">
        <v>1272</v>
      </c>
      <c r="N4570" s="10">
        <v>42331</v>
      </c>
      <c r="O4570" s="12">
        <v>314</v>
      </c>
      <c r="P4570" s="12">
        <v>491</v>
      </c>
      <c r="Q4570" s="12">
        <v>177</v>
      </c>
      <c r="R4570" s="11">
        <v>38</v>
      </c>
      <c r="S4570" s="12">
        <v>18658</v>
      </c>
      <c r="T4570" s="13">
        <v>0.09</v>
      </c>
      <c r="U4570" s="12">
        <v>1679.22</v>
      </c>
      <c r="V4570" s="12">
        <v>16978.78</v>
      </c>
      <c r="W4570" s="12">
        <v>50</v>
      </c>
      <c r="X4570" s="12">
        <v>15969</v>
      </c>
      <c r="Y4570" s="14">
        <f>+DAY('TABLA PRINCIPAL'!$B4570)</f>
        <v>22</v>
      </c>
      <c r="Z4570" s="14">
        <f>+MONTH('TABLA PRINCIPAL'!$B4570)</f>
        <v>11</v>
      </c>
      <c r="AA4570" s="14">
        <f>+YEAR('TABLA PRINCIPAL'!$B4570)</f>
        <v>2015</v>
      </c>
      <c r="AB4570" s="22" t="str">
        <f>+IF(Ventas_Oficina[[#This Row],[Total del pedido]]&gt;=100000,"SI","NO")</f>
        <v>NO</v>
      </c>
      <c r="AC4570" s="22" t="str">
        <f>+_xlfn.XLOOKUP(Ventas_Oficina[[#This Row],[Nº de artículo]],AUXILIAR!A4568:A9519,AUXILIAR!D4568:D9519,"Error",0)</f>
        <v>Enviado a tiempo</v>
      </c>
      <c r="AD4570" s="22" t="str">
        <f>+IF(AND(Ventas_Oficina[[#This Row],[Total]]&gt;75000,Ventas_Oficina[[#This Row],[Envio a tiempo]]="Enviado a tiempo"),"Buena Venta","Venta Mala")</f>
        <v>Venta Mala</v>
      </c>
    </row>
    <row r="4571" spans="1:30" x14ac:dyDescent="0.25">
      <c r="A4571" s="25">
        <v>1665143</v>
      </c>
      <c r="B4571" s="5">
        <v>42674</v>
      </c>
      <c r="C4571" s="6" t="s">
        <v>493</v>
      </c>
      <c r="D4571" s="6" t="s">
        <v>65</v>
      </c>
      <c r="E4571" s="6" t="s">
        <v>12</v>
      </c>
      <c r="F4571" s="6" t="s">
        <v>13</v>
      </c>
      <c r="G4571" s="6" t="s">
        <v>1008</v>
      </c>
      <c r="H4571" s="6" t="s">
        <v>14</v>
      </c>
      <c r="I4571" s="6" t="s">
        <v>1016</v>
      </c>
      <c r="J4571" s="6" t="s">
        <v>1028</v>
      </c>
      <c r="K4571" s="6" t="s">
        <v>1261</v>
      </c>
      <c r="L4571" s="6" t="s">
        <v>1267</v>
      </c>
      <c r="M4571" s="6" t="s">
        <v>1272</v>
      </c>
      <c r="N4571" s="5">
        <v>42675</v>
      </c>
      <c r="O4571" s="7">
        <v>229</v>
      </c>
      <c r="P4571" s="7">
        <v>369</v>
      </c>
      <c r="Q4571" s="7">
        <v>140</v>
      </c>
      <c r="R4571" s="6">
        <v>8</v>
      </c>
      <c r="S4571" s="7">
        <v>2952</v>
      </c>
      <c r="T4571" s="8">
        <v>0.02</v>
      </c>
      <c r="U4571" s="7">
        <v>59.04</v>
      </c>
      <c r="V4571" s="7">
        <v>2892.96</v>
      </c>
      <c r="W4571" s="7">
        <v>50</v>
      </c>
      <c r="X4571" s="7">
        <v>14740</v>
      </c>
      <c r="Y4571" s="9">
        <f>+DAY('TABLA PRINCIPAL'!$B4571)</f>
        <v>31</v>
      </c>
      <c r="Z4571" s="9">
        <f>+MONTH('TABLA PRINCIPAL'!$B4571)</f>
        <v>10</v>
      </c>
      <c r="AA4571" s="9">
        <f>+YEAR('TABLA PRINCIPAL'!$B4571)</f>
        <v>2016</v>
      </c>
      <c r="AB4571" s="22" t="str">
        <f>+IF(Ventas_Oficina[[#This Row],[Total del pedido]]&gt;=100000,"SI","NO")</f>
        <v>NO</v>
      </c>
      <c r="AC4571" s="22" t="str">
        <f>+_xlfn.XLOOKUP(Ventas_Oficina[[#This Row],[Nº de artículo]],AUXILIAR!A4569:A9520,AUXILIAR!D4569:D9520,"Error",0)</f>
        <v>No enviado a tiempo</v>
      </c>
      <c r="AD4571" s="22" t="str">
        <f>+IF(AND(Ventas_Oficina[[#This Row],[Total]]&gt;75000,Ventas_Oficina[[#This Row],[Envio a tiempo]]="Enviado a tiempo"),"Buena Venta","Venta Mala")</f>
        <v>Venta Mala</v>
      </c>
    </row>
    <row r="4572" spans="1:30" x14ac:dyDescent="0.25">
      <c r="A4572" s="26">
        <v>1665508</v>
      </c>
      <c r="B4572" s="10">
        <v>42541</v>
      </c>
      <c r="C4572" s="11" t="s">
        <v>379</v>
      </c>
      <c r="D4572" s="11" t="s">
        <v>137</v>
      </c>
      <c r="E4572" s="11" t="s">
        <v>4</v>
      </c>
      <c r="F4572" s="11" t="s">
        <v>5</v>
      </c>
      <c r="G4572" s="11" t="s">
        <v>1008</v>
      </c>
      <c r="H4572" s="11" t="s">
        <v>6</v>
      </c>
      <c r="I4572" s="11" t="s">
        <v>1013</v>
      </c>
      <c r="J4572" s="11" t="s">
        <v>1077</v>
      </c>
      <c r="K4572" s="11" t="s">
        <v>1261</v>
      </c>
      <c r="L4572" s="11" t="s">
        <v>1265</v>
      </c>
      <c r="M4572" s="11" t="s">
        <v>1272</v>
      </c>
      <c r="N4572" s="10">
        <v>42541</v>
      </c>
      <c r="O4572" s="12">
        <v>403</v>
      </c>
      <c r="P4572" s="12">
        <v>938</v>
      </c>
      <c r="Q4572" s="12">
        <v>535</v>
      </c>
      <c r="R4572" s="11">
        <v>27</v>
      </c>
      <c r="S4572" s="12">
        <v>25326</v>
      </c>
      <c r="T4572" s="13">
        <v>0.08</v>
      </c>
      <c r="U4572" s="12">
        <v>2026.0800000000002</v>
      </c>
      <c r="V4572" s="12">
        <v>23299.919999999998</v>
      </c>
      <c r="W4572" s="12">
        <v>728</v>
      </c>
      <c r="X4572" s="12">
        <v>33096</v>
      </c>
      <c r="Y4572" s="14">
        <f>+DAY('TABLA PRINCIPAL'!$B4572)</f>
        <v>20</v>
      </c>
      <c r="Z4572" s="14">
        <f>+MONTH('TABLA PRINCIPAL'!$B4572)</f>
        <v>6</v>
      </c>
      <c r="AA4572" s="14">
        <f>+YEAR('TABLA PRINCIPAL'!$B4572)</f>
        <v>2016</v>
      </c>
      <c r="AB4572" s="22" t="str">
        <f>+IF(Ventas_Oficina[[#This Row],[Total del pedido]]&gt;=100000,"SI","NO")</f>
        <v>NO</v>
      </c>
      <c r="AC4572" s="22" t="str">
        <f>+_xlfn.XLOOKUP(Ventas_Oficina[[#This Row],[Nº de artículo]],AUXILIAR!A4570:A9521,AUXILIAR!D4570:D9521,"Error",0)</f>
        <v>No enviado a tiempo</v>
      </c>
      <c r="AD4572" s="22" t="str">
        <f>+IF(AND(Ventas_Oficina[[#This Row],[Total]]&gt;75000,Ventas_Oficina[[#This Row],[Envio a tiempo]]="Enviado a tiempo"),"Buena Venta","Venta Mala")</f>
        <v>Venta Mala</v>
      </c>
    </row>
    <row r="4573" spans="1:30" x14ac:dyDescent="0.25">
      <c r="A4573" s="25">
        <v>1665508</v>
      </c>
      <c r="B4573" s="5">
        <v>42606</v>
      </c>
      <c r="C4573" s="6" t="s">
        <v>288</v>
      </c>
      <c r="D4573" s="6" t="s">
        <v>133</v>
      </c>
      <c r="E4573" s="6" t="s">
        <v>12</v>
      </c>
      <c r="F4573" s="6" t="s">
        <v>13</v>
      </c>
      <c r="G4573" s="6" t="s">
        <v>1008</v>
      </c>
      <c r="H4573" s="6" t="s">
        <v>42</v>
      </c>
      <c r="I4573" s="6" t="s">
        <v>1016</v>
      </c>
      <c r="J4573" s="6" t="s">
        <v>1068</v>
      </c>
      <c r="K4573" s="6" t="s">
        <v>1261</v>
      </c>
      <c r="L4573" s="6" t="s">
        <v>1265</v>
      </c>
      <c r="M4573" s="6" t="s">
        <v>1273</v>
      </c>
      <c r="N4573" s="5">
        <v>42607</v>
      </c>
      <c r="O4573" s="7">
        <v>446</v>
      </c>
      <c r="P4573" s="7">
        <v>1089</v>
      </c>
      <c r="Q4573" s="7">
        <v>643</v>
      </c>
      <c r="R4573" s="6">
        <v>3</v>
      </c>
      <c r="S4573" s="7">
        <v>3267</v>
      </c>
      <c r="T4573" s="8">
        <v>0.08</v>
      </c>
      <c r="U4573" s="7">
        <v>261.36</v>
      </c>
      <c r="V4573" s="7">
        <v>3005.64</v>
      </c>
      <c r="W4573" s="7">
        <v>450</v>
      </c>
      <c r="X4573" s="7">
        <v>30506</v>
      </c>
      <c r="Y4573" s="9">
        <f>+DAY('TABLA PRINCIPAL'!$B4573)</f>
        <v>24</v>
      </c>
      <c r="Z4573" s="9">
        <f>+MONTH('TABLA PRINCIPAL'!$B4573)</f>
        <v>8</v>
      </c>
      <c r="AA4573" s="9">
        <f>+YEAR('TABLA PRINCIPAL'!$B4573)</f>
        <v>2016</v>
      </c>
      <c r="AB4573" s="22" t="str">
        <f>+IF(Ventas_Oficina[[#This Row],[Total del pedido]]&gt;=100000,"SI","NO")</f>
        <v>NO</v>
      </c>
      <c r="AC4573" s="22" t="str">
        <f>+_xlfn.XLOOKUP(Ventas_Oficina[[#This Row],[Nº de artículo]],AUXILIAR!A4571:A9522,AUXILIAR!D4571:D9522,"Error",0)</f>
        <v>No enviado a tiempo</v>
      </c>
      <c r="AD4573" s="22" t="str">
        <f>+IF(AND(Ventas_Oficina[[#This Row],[Total]]&gt;75000,Ventas_Oficina[[#This Row],[Envio a tiempo]]="Enviado a tiempo"),"Buena Venta","Venta Mala")</f>
        <v>Venta Mala</v>
      </c>
    </row>
    <row r="4574" spans="1:30" x14ac:dyDescent="0.25">
      <c r="A4574" s="26">
        <v>1665508</v>
      </c>
      <c r="B4574" s="10">
        <v>42434</v>
      </c>
      <c r="C4574" s="11" t="s">
        <v>876</v>
      </c>
      <c r="D4574" s="11" t="s">
        <v>143</v>
      </c>
      <c r="E4574" s="11" t="s">
        <v>4</v>
      </c>
      <c r="F4574" s="11" t="s">
        <v>5</v>
      </c>
      <c r="G4574" s="11" t="s">
        <v>1008</v>
      </c>
      <c r="H4574" s="11" t="s">
        <v>24</v>
      </c>
      <c r="I4574" s="11" t="s">
        <v>1014</v>
      </c>
      <c r="J4574" s="11" t="s">
        <v>1068</v>
      </c>
      <c r="K4574" s="11" t="s">
        <v>1261</v>
      </c>
      <c r="L4574" s="11" t="s">
        <v>1265</v>
      </c>
      <c r="M4574" s="11" t="s">
        <v>1272</v>
      </c>
      <c r="N4574" s="10">
        <v>42438</v>
      </c>
      <c r="O4574" s="12">
        <v>446</v>
      </c>
      <c r="P4574" s="12">
        <v>1089</v>
      </c>
      <c r="Q4574" s="12">
        <v>643</v>
      </c>
      <c r="R4574" s="11">
        <v>42</v>
      </c>
      <c r="S4574" s="12">
        <v>45738</v>
      </c>
      <c r="T4574" s="13">
        <v>0.04</v>
      </c>
      <c r="U4574" s="12">
        <v>1829.52</v>
      </c>
      <c r="V4574" s="12">
        <v>43908.480000000003</v>
      </c>
      <c r="W4574" s="12">
        <v>450</v>
      </c>
      <c r="X4574" s="12">
        <v>30506</v>
      </c>
      <c r="Y4574" s="14">
        <f>+DAY('TABLA PRINCIPAL'!$B4574)</f>
        <v>5</v>
      </c>
      <c r="Z4574" s="14">
        <f>+MONTH('TABLA PRINCIPAL'!$B4574)</f>
        <v>3</v>
      </c>
      <c r="AA4574" s="14">
        <f>+YEAR('TABLA PRINCIPAL'!$B4574)</f>
        <v>2016</v>
      </c>
      <c r="AB4574" s="22" t="str">
        <f>+IF(Ventas_Oficina[[#This Row],[Total del pedido]]&gt;=100000,"SI","NO")</f>
        <v>NO</v>
      </c>
      <c r="AC4574" s="22" t="str">
        <f>+_xlfn.XLOOKUP(Ventas_Oficina[[#This Row],[Nº de artículo]],AUXILIAR!A4572:A9523,AUXILIAR!D4572:D9523,"Error",0)</f>
        <v>No enviado a tiempo</v>
      </c>
      <c r="AD4574" s="22" t="str">
        <f>+IF(AND(Ventas_Oficina[[#This Row],[Total]]&gt;75000,Ventas_Oficina[[#This Row],[Envio a tiempo]]="Enviado a tiempo"),"Buena Venta","Venta Mala")</f>
        <v>Venta Mala</v>
      </c>
    </row>
    <row r="4575" spans="1:30" x14ac:dyDescent="0.25">
      <c r="A4575" s="25">
        <v>1665508</v>
      </c>
      <c r="B4575" s="5">
        <v>42631</v>
      </c>
      <c r="C4575" s="6" t="s">
        <v>486</v>
      </c>
      <c r="D4575" s="6" t="s">
        <v>575</v>
      </c>
      <c r="E4575" s="6" t="s">
        <v>4</v>
      </c>
      <c r="F4575" s="6" t="s">
        <v>5</v>
      </c>
      <c r="G4575" s="6" t="s">
        <v>1008</v>
      </c>
      <c r="H4575" s="6" t="s">
        <v>39</v>
      </c>
      <c r="I4575" s="6" t="s">
        <v>1012</v>
      </c>
      <c r="J4575" s="6" t="s">
        <v>1068</v>
      </c>
      <c r="K4575" s="6" t="s">
        <v>1262</v>
      </c>
      <c r="L4575" s="6" t="s">
        <v>1265</v>
      </c>
      <c r="M4575" s="6" t="s">
        <v>1272</v>
      </c>
      <c r="N4575" s="5">
        <v>42631</v>
      </c>
      <c r="O4575" s="7">
        <v>446</v>
      </c>
      <c r="P4575" s="7">
        <v>1089</v>
      </c>
      <c r="Q4575" s="7">
        <v>643</v>
      </c>
      <c r="R4575" s="6">
        <v>8</v>
      </c>
      <c r="S4575" s="7">
        <v>8712</v>
      </c>
      <c r="T4575" s="8">
        <v>0.05</v>
      </c>
      <c r="U4575" s="7">
        <v>435.6</v>
      </c>
      <c r="V4575" s="7">
        <v>8276.4</v>
      </c>
      <c r="W4575" s="7">
        <v>450</v>
      </c>
      <c r="X4575" s="7">
        <v>30506</v>
      </c>
      <c r="Y4575" s="9">
        <f>+DAY('TABLA PRINCIPAL'!$B4575)</f>
        <v>18</v>
      </c>
      <c r="Z4575" s="9">
        <f>+MONTH('TABLA PRINCIPAL'!$B4575)</f>
        <v>9</v>
      </c>
      <c r="AA4575" s="9">
        <f>+YEAR('TABLA PRINCIPAL'!$B4575)</f>
        <v>2016</v>
      </c>
      <c r="AB4575" s="22" t="str">
        <f>+IF(Ventas_Oficina[[#This Row],[Total del pedido]]&gt;=100000,"SI","NO")</f>
        <v>NO</v>
      </c>
      <c r="AC4575" s="22" t="str">
        <f>+_xlfn.XLOOKUP(Ventas_Oficina[[#This Row],[Nº de artículo]],AUXILIAR!A4573:A9524,AUXILIAR!D4573:D9524,"Error",0)</f>
        <v>Enviado a tiempo</v>
      </c>
      <c r="AD4575" s="22" t="str">
        <f>+IF(AND(Ventas_Oficina[[#This Row],[Total]]&gt;75000,Ventas_Oficina[[#This Row],[Envio a tiempo]]="Enviado a tiempo"),"Buena Venta","Venta Mala")</f>
        <v>Venta Mala</v>
      </c>
    </row>
    <row r="4576" spans="1:30" x14ac:dyDescent="0.25">
      <c r="A4576" s="26">
        <v>1665508</v>
      </c>
      <c r="B4576" s="10">
        <v>42435</v>
      </c>
      <c r="C4576" s="11" t="s">
        <v>794</v>
      </c>
      <c r="D4576" s="11" t="s">
        <v>31</v>
      </c>
      <c r="E4576" s="11" t="s">
        <v>4</v>
      </c>
      <c r="F4576" s="11" t="s">
        <v>5</v>
      </c>
      <c r="G4576" s="11" t="s">
        <v>1007</v>
      </c>
      <c r="H4576" s="11" t="s">
        <v>9</v>
      </c>
      <c r="I4576" s="11" t="s">
        <v>1013</v>
      </c>
      <c r="J4576" s="11" t="s">
        <v>1068</v>
      </c>
      <c r="K4576" s="11" t="s">
        <v>1261</v>
      </c>
      <c r="L4576" s="11" t="s">
        <v>1267</v>
      </c>
      <c r="M4576" s="11" t="s">
        <v>1272</v>
      </c>
      <c r="N4576" s="10">
        <v>42437</v>
      </c>
      <c r="O4576" s="12">
        <v>446</v>
      </c>
      <c r="P4576" s="12">
        <v>1089</v>
      </c>
      <c r="Q4576" s="12">
        <v>643</v>
      </c>
      <c r="R4576" s="11">
        <v>39</v>
      </c>
      <c r="S4576" s="12">
        <v>42471</v>
      </c>
      <c r="T4576" s="13">
        <v>0.08</v>
      </c>
      <c r="U4576" s="12">
        <v>3397.6800000000003</v>
      </c>
      <c r="V4576" s="12">
        <v>39073.32</v>
      </c>
      <c r="W4576" s="12">
        <v>450</v>
      </c>
      <c r="X4576" s="12">
        <v>30506</v>
      </c>
      <c r="Y4576" s="14">
        <f>+DAY('TABLA PRINCIPAL'!$B4576)</f>
        <v>6</v>
      </c>
      <c r="Z4576" s="14">
        <f>+MONTH('TABLA PRINCIPAL'!$B4576)</f>
        <v>3</v>
      </c>
      <c r="AA4576" s="14">
        <f>+YEAR('TABLA PRINCIPAL'!$B4576)</f>
        <v>2016</v>
      </c>
      <c r="AB4576" s="22" t="str">
        <f>+IF(Ventas_Oficina[[#This Row],[Total del pedido]]&gt;=100000,"SI","NO")</f>
        <v>NO</v>
      </c>
      <c r="AC4576" s="22" t="str">
        <f>+_xlfn.XLOOKUP(Ventas_Oficina[[#This Row],[Nº de artículo]],AUXILIAR!A4574:A9525,AUXILIAR!D4574:D9525,"Error",0)</f>
        <v>No enviado a tiempo</v>
      </c>
      <c r="AD4576" s="22" t="str">
        <f>+IF(AND(Ventas_Oficina[[#This Row],[Total]]&gt;75000,Ventas_Oficina[[#This Row],[Envio a tiempo]]="Enviado a tiempo"),"Buena Venta","Venta Mala")</f>
        <v>Venta Mala</v>
      </c>
    </row>
    <row r="4577" spans="1:30" x14ac:dyDescent="0.25">
      <c r="A4577" s="25">
        <v>1665508</v>
      </c>
      <c r="B4577" s="5">
        <v>42671</v>
      </c>
      <c r="C4577" s="6" t="s">
        <v>712</v>
      </c>
      <c r="D4577" s="6" t="s">
        <v>976</v>
      </c>
      <c r="E4577" s="6" t="s">
        <v>4</v>
      </c>
      <c r="F4577" s="6" t="s">
        <v>5</v>
      </c>
      <c r="G4577" s="6" t="s">
        <v>1010</v>
      </c>
      <c r="H4577" s="6" t="s">
        <v>17</v>
      </c>
      <c r="I4577" s="6" t="s">
        <v>1012</v>
      </c>
      <c r="J4577" s="6" t="s">
        <v>1068</v>
      </c>
      <c r="K4577" s="6" t="s">
        <v>1261</v>
      </c>
      <c r="L4577" s="6" t="s">
        <v>1266</v>
      </c>
      <c r="M4577" s="6" t="s">
        <v>1272</v>
      </c>
      <c r="N4577" s="5">
        <v>42680</v>
      </c>
      <c r="O4577" s="7">
        <v>446</v>
      </c>
      <c r="P4577" s="7">
        <v>1089</v>
      </c>
      <c r="Q4577" s="7">
        <v>643</v>
      </c>
      <c r="R4577" s="6">
        <v>43</v>
      </c>
      <c r="S4577" s="7">
        <v>46827</v>
      </c>
      <c r="T4577" s="8">
        <v>0.05</v>
      </c>
      <c r="U4577" s="7">
        <v>2341.35</v>
      </c>
      <c r="V4577" s="7">
        <v>44485.65</v>
      </c>
      <c r="W4577" s="7">
        <v>450</v>
      </c>
      <c r="X4577" s="7">
        <v>30506</v>
      </c>
      <c r="Y4577" s="9">
        <f>+DAY('TABLA PRINCIPAL'!$B4577)</f>
        <v>28</v>
      </c>
      <c r="Z4577" s="9">
        <f>+MONTH('TABLA PRINCIPAL'!$B4577)</f>
        <v>10</v>
      </c>
      <c r="AA4577" s="9">
        <f>+YEAR('TABLA PRINCIPAL'!$B4577)</f>
        <v>2016</v>
      </c>
      <c r="AB4577" s="22" t="str">
        <f>+IF(Ventas_Oficina[[#This Row],[Total del pedido]]&gt;=100000,"SI","NO")</f>
        <v>NO</v>
      </c>
      <c r="AC4577" s="22" t="str">
        <f>+_xlfn.XLOOKUP(Ventas_Oficina[[#This Row],[Nº de artículo]],AUXILIAR!A4575:A9526,AUXILIAR!D4575:D9526,"Error",0)</f>
        <v>Enviado a tiempo</v>
      </c>
      <c r="AD4577" s="22" t="str">
        <f>+IF(AND(Ventas_Oficina[[#This Row],[Total]]&gt;75000,Ventas_Oficina[[#This Row],[Envio a tiempo]]="Enviado a tiempo"),"Buena Venta","Venta Mala")</f>
        <v>Venta Mala</v>
      </c>
    </row>
    <row r="4578" spans="1:30" x14ac:dyDescent="0.25">
      <c r="A4578" s="26">
        <v>1665874</v>
      </c>
      <c r="B4578" s="10">
        <v>42701</v>
      </c>
      <c r="C4578" s="11" t="s">
        <v>397</v>
      </c>
      <c r="D4578" s="11" t="s">
        <v>160</v>
      </c>
      <c r="E4578" s="11" t="s">
        <v>4</v>
      </c>
      <c r="F4578" s="11" t="s">
        <v>5</v>
      </c>
      <c r="G4578" s="11" t="s">
        <v>1010</v>
      </c>
      <c r="H4578" s="11" t="s">
        <v>53</v>
      </c>
      <c r="I4578" s="11" t="s">
        <v>1016</v>
      </c>
      <c r="J4578" s="11" t="s">
        <v>1053</v>
      </c>
      <c r="K4578" s="11" t="s">
        <v>1261</v>
      </c>
      <c r="L4578" s="11" t="s">
        <v>1265</v>
      </c>
      <c r="M4578" s="11" t="s">
        <v>1272</v>
      </c>
      <c r="N4578" s="10">
        <v>42703</v>
      </c>
      <c r="O4578" s="12">
        <v>37799</v>
      </c>
      <c r="P4578" s="12">
        <v>59999</v>
      </c>
      <c r="Q4578" s="12">
        <v>22200</v>
      </c>
      <c r="R4578" s="11">
        <v>3</v>
      </c>
      <c r="S4578" s="12">
        <v>179997</v>
      </c>
      <c r="T4578" s="13">
        <v>0</v>
      </c>
      <c r="U4578" s="12">
        <v>0</v>
      </c>
      <c r="V4578" s="12">
        <v>179997</v>
      </c>
      <c r="W4578" s="12">
        <v>2449</v>
      </c>
      <c r="X4578" s="12">
        <v>265971</v>
      </c>
      <c r="Y4578" s="14">
        <f>+DAY('TABLA PRINCIPAL'!$B4578)</f>
        <v>27</v>
      </c>
      <c r="Z4578" s="14">
        <f>+MONTH('TABLA PRINCIPAL'!$B4578)</f>
        <v>11</v>
      </c>
      <c r="AA4578" s="14">
        <f>+YEAR('TABLA PRINCIPAL'!$B4578)</f>
        <v>2016</v>
      </c>
      <c r="AB4578" s="22" t="str">
        <f>+IF(Ventas_Oficina[[#This Row],[Total del pedido]]&gt;=100000,"SI","NO")</f>
        <v>SI</v>
      </c>
      <c r="AC4578" s="22" t="str">
        <f>+_xlfn.XLOOKUP(Ventas_Oficina[[#This Row],[Nº de artículo]],AUXILIAR!A4576:A9527,AUXILIAR!D4576:D9527,"Error",0)</f>
        <v>Enviado a tiempo</v>
      </c>
      <c r="AD4578" s="22" t="str">
        <f>+IF(AND(Ventas_Oficina[[#This Row],[Total]]&gt;75000,Ventas_Oficina[[#This Row],[Envio a tiempo]]="Enviado a tiempo"),"Buena Venta","Venta Mala")</f>
        <v>Buena Venta</v>
      </c>
    </row>
    <row r="4579" spans="1:30" x14ac:dyDescent="0.25">
      <c r="A4579" s="25">
        <v>1666239</v>
      </c>
      <c r="B4579" s="5">
        <v>42127</v>
      </c>
      <c r="C4579" s="6" t="s">
        <v>352</v>
      </c>
      <c r="D4579" s="6" t="s">
        <v>135</v>
      </c>
      <c r="E4579" s="6" t="s">
        <v>12</v>
      </c>
      <c r="F4579" s="6" t="s">
        <v>13</v>
      </c>
      <c r="G4579" s="6" t="s">
        <v>1007</v>
      </c>
      <c r="H4579" s="6" t="s">
        <v>14</v>
      </c>
      <c r="I4579" s="6" t="s">
        <v>1015</v>
      </c>
      <c r="J4579" s="6" t="s">
        <v>1101</v>
      </c>
      <c r="K4579" s="6" t="s">
        <v>1261</v>
      </c>
      <c r="L4579" s="6" t="s">
        <v>1265</v>
      </c>
      <c r="M4579" s="6" t="s">
        <v>1272</v>
      </c>
      <c r="N4579" s="5">
        <v>42129</v>
      </c>
      <c r="O4579" s="7">
        <v>27899</v>
      </c>
      <c r="P4579" s="7">
        <v>44999</v>
      </c>
      <c r="Q4579" s="7">
        <v>17100</v>
      </c>
      <c r="R4579" s="6">
        <v>49</v>
      </c>
      <c r="S4579" s="7">
        <v>2204951</v>
      </c>
      <c r="T4579" s="8">
        <v>0.05</v>
      </c>
      <c r="U4579" s="7">
        <v>110247.55</v>
      </c>
      <c r="V4579" s="7">
        <v>2094703.45</v>
      </c>
      <c r="W4579" s="7">
        <v>4900</v>
      </c>
      <c r="X4579" s="7">
        <v>1119451</v>
      </c>
      <c r="Y4579" s="9">
        <f>+DAY('TABLA PRINCIPAL'!$B4579)</f>
        <v>3</v>
      </c>
      <c r="Z4579" s="9">
        <f>+MONTH('TABLA PRINCIPAL'!$B4579)</f>
        <v>5</v>
      </c>
      <c r="AA4579" s="9">
        <f>+YEAR('TABLA PRINCIPAL'!$B4579)</f>
        <v>2015</v>
      </c>
      <c r="AB4579" s="22" t="str">
        <f>+IF(Ventas_Oficina[[#This Row],[Total del pedido]]&gt;=100000,"SI","NO")</f>
        <v>SI</v>
      </c>
      <c r="AC4579" s="22" t="str">
        <f>+_xlfn.XLOOKUP(Ventas_Oficina[[#This Row],[Nº de artículo]],AUXILIAR!A4577:A9528,AUXILIAR!D4577:D9528,"Error",0)</f>
        <v>Enviado a tiempo</v>
      </c>
      <c r="AD4579" s="22" t="str">
        <f>+IF(AND(Ventas_Oficina[[#This Row],[Total]]&gt;75000,Ventas_Oficina[[#This Row],[Envio a tiempo]]="Enviado a tiempo"),"Buena Venta","Venta Mala")</f>
        <v>Buena Venta</v>
      </c>
    </row>
    <row r="4580" spans="1:30" x14ac:dyDescent="0.25">
      <c r="A4580" s="26">
        <v>1666604</v>
      </c>
      <c r="B4580" s="10">
        <v>42671</v>
      </c>
      <c r="C4580" s="11" t="s">
        <v>350</v>
      </c>
      <c r="D4580" s="11" t="s">
        <v>41</v>
      </c>
      <c r="E4580" s="11" t="s">
        <v>12</v>
      </c>
      <c r="F4580" s="11" t="s">
        <v>13</v>
      </c>
      <c r="G4580" s="11" t="s">
        <v>1009</v>
      </c>
      <c r="H4580" s="11" t="s">
        <v>42</v>
      </c>
      <c r="I4580" s="11" t="s">
        <v>1012</v>
      </c>
      <c r="J4580" s="11" t="s">
        <v>1044</v>
      </c>
      <c r="K4580" s="11" t="s">
        <v>1262</v>
      </c>
      <c r="L4580" s="11" t="s">
        <v>1265</v>
      </c>
      <c r="M4580" s="11" t="s">
        <v>1272</v>
      </c>
      <c r="N4580" s="10">
        <v>42673</v>
      </c>
      <c r="O4580" s="12">
        <v>118</v>
      </c>
      <c r="P4580" s="12">
        <v>188</v>
      </c>
      <c r="Q4580" s="12">
        <v>70</v>
      </c>
      <c r="R4580" s="11">
        <v>2</v>
      </c>
      <c r="S4580" s="12">
        <v>376</v>
      </c>
      <c r="T4580" s="13">
        <v>0.02</v>
      </c>
      <c r="U4580" s="12">
        <v>7.5200000000000005</v>
      </c>
      <c r="V4580" s="12">
        <v>368.48</v>
      </c>
      <c r="W4580" s="12">
        <v>149</v>
      </c>
      <c r="X4580" s="12">
        <v>7448</v>
      </c>
      <c r="Y4580" s="14">
        <f>+DAY('TABLA PRINCIPAL'!$B4580)</f>
        <v>28</v>
      </c>
      <c r="Z4580" s="14">
        <f>+MONTH('TABLA PRINCIPAL'!$B4580)</f>
        <v>10</v>
      </c>
      <c r="AA4580" s="14">
        <f>+YEAR('TABLA PRINCIPAL'!$B4580)</f>
        <v>2016</v>
      </c>
      <c r="AB4580" s="22" t="str">
        <f>+IF(Ventas_Oficina[[#This Row],[Total del pedido]]&gt;=100000,"SI","NO")</f>
        <v>NO</v>
      </c>
      <c r="AC4580" s="22" t="str">
        <f>+_xlfn.XLOOKUP(Ventas_Oficina[[#This Row],[Nº de artículo]],AUXILIAR!A4578:A9529,AUXILIAR!D4578:D9529,"Error",0)</f>
        <v>Enviado a tiempo</v>
      </c>
      <c r="AD4580" s="22" t="str">
        <f>+IF(AND(Ventas_Oficina[[#This Row],[Total]]&gt;75000,Ventas_Oficina[[#This Row],[Envio a tiempo]]="Enviado a tiempo"),"Buena Venta","Venta Mala")</f>
        <v>Venta Mala</v>
      </c>
    </row>
    <row r="4581" spans="1:30" x14ac:dyDescent="0.25">
      <c r="A4581" s="25">
        <v>1666604</v>
      </c>
      <c r="B4581" s="5">
        <v>42648</v>
      </c>
      <c r="C4581" s="6" t="s">
        <v>386</v>
      </c>
      <c r="D4581" s="6" t="s">
        <v>76</v>
      </c>
      <c r="E4581" s="6" t="s">
        <v>4</v>
      </c>
      <c r="F4581" s="6" t="s">
        <v>5</v>
      </c>
      <c r="G4581" s="6" t="s">
        <v>1009</v>
      </c>
      <c r="H4581" s="6" t="s">
        <v>17</v>
      </c>
      <c r="I4581" s="6" t="s">
        <v>1014</v>
      </c>
      <c r="J4581" s="6" t="s">
        <v>1126</v>
      </c>
      <c r="K4581" s="6" t="s">
        <v>1262</v>
      </c>
      <c r="L4581" s="6" t="s">
        <v>1266</v>
      </c>
      <c r="M4581" s="6" t="s">
        <v>1272</v>
      </c>
      <c r="N4581" s="5">
        <v>42649</v>
      </c>
      <c r="O4581" s="7">
        <v>3202</v>
      </c>
      <c r="P4581" s="7">
        <v>15248</v>
      </c>
      <c r="Q4581" s="7">
        <v>12046</v>
      </c>
      <c r="R4581" s="6">
        <v>21</v>
      </c>
      <c r="S4581" s="7">
        <v>320208</v>
      </c>
      <c r="T4581" s="8">
        <v>0.09</v>
      </c>
      <c r="U4581" s="7">
        <v>28818.719999999998</v>
      </c>
      <c r="V4581" s="7">
        <v>291389.28000000003</v>
      </c>
      <c r="W4581" s="7">
        <v>400</v>
      </c>
      <c r="X4581" s="7">
        <v>275725</v>
      </c>
      <c r="Y4581" s="9">
        <f>+DAY('TABLA PRINCIPAL'!$B4581)</f>
        <v>5</v>
      </c>
      <c r="Z4581" s="9">
        <f>+MONTH('TABLA PRINCIPAL'!$B4581)</f>
        <v>10</v>
      </c>
      <c r="AA4581" s="9">
        <f>+YEAR('TABLA PRINCIPAL'!$B4581)</f>
        <v>2016</v>
      </c>
      <c r="AB4581" s="22" t="str">
        <f>+IF(Ventas_Oficina[[#This Row],[Total del pedido]]&gt;=100000,"SI","NO")</f>
        <v>SI</v>
      </c>
      <c r="AC4581" s="22" t="str">
        <f>+_xlfn.XLOOKUP(Ventas_Oficina[[#This Row],[Nº de artículo]],AUXILIAR!A4579:A9530,AUXILIAR!D4579:D9530,"Error",0)</f>
        <v>Enviado a tiempo</v>
      </c>
      <c r="AD4581" s="22" t="str">
        <f>+IF(AND(Ventas_Oficina[[#This Row],[Total]]&gt;75000,Ventas_Oficina[[#This Row],[Envio a tiempo]]="Enviado a tiempo"),"Buena Venta","Venta Mala")</f>
        <v>Buena Venta</v>
      </c>
    </row>
    <row r="4582" spans="1:30" x14ac:dyDescent="0.25">
      <c r="A4582" s="26">
        <v>1666604</v>
      </c>
      <c r="B4582" s="10">
        <v>41932</v>
      </c>
      <c r="C4582" s="11" t="s">
        <v>310</v>
      </c>
      <c r="D4582" s="11" t="s">
        <v>65</v>
      </c>
      <c r="E4582" s="11" t="s">
        <v>12</v>
      </c>
      <c r="F4582" s="11" t="s">
        <v>13</v>
      </c>
      <c r="G4582" s="11" t="s">
        <v>1010</v>
      </c>
      <c r="H4582" s="11" t="s">
        <v>14</v>
      </c>
      <c r="I4582" s="11" t="s">
        <v>1016</v>
      </c>
      <c r="J4582" s="11" t="s">
        <v>1053</v>
      </c>
      <c r="K4582" s="11" t="s">
        <v>1261</v>
      </c>
      <c r="L4582" s="11" t="s">
        <v>1265</v>
      </c>
      <c r="M4582" s="11" t="s">
        <v>1272</v>
      </c>
      <c r="N4582" s="10">
        <v>41934</v>
      </c>
      <c r="O4582" s="12">
        <v>37799</v>
      </c>
      <c r="P4582" s="12">
        <v>59999</v>
      </c>
      <c r="Q4582" s="12">
        <v>22200</v>
      </c>
      <c r="R4582" s="11">
        <v>30</v>
      </c>
      <c r="S4582" s="12">
        <v>1799970</v>
      </c>
      <c r="T4582" s="13">
        <v>0.09</v>
      </c>
      <c r="U4582" s="12">
        <v>161997.29999999999</v>
      </c>
      <c r="V4582" s="12">
        <v>1637972.7</v>
      </c>
      <c r="W4582" s="12">
        <v>2449</v>
      </c>
      <c r="X4582" s="12">
        <v>1504267</v>
      </c>
      <c r="Y4582" s="14">
        <f>+DAY('TABLA PRINCIPAL'!$B4582)</f>
        <v>20</v>
      </c>
      <c r="Z4582" s="14">
        <f>+MONTH('TABLA PRINCIPAL'!$B4582)</f>
        <v>10</v>
      </c>
      <c r="AA4582" s="14">
        <f>+YEAR('TABLA PRINCIPAL'!$B4582)</f>
        <v>2014</v>
      </c>
      <c r="AB4582" s="22" t="str">
        <f>+IF(Ventas_Oficina[[#This Row],[Total del pedido]]&gt;=100000,"SI","NO")</f>
        <v>SI</v>
      </c>
      <c r="AC4582" s="22" t="str">
        <f>+_xlfn.XLOOKUP(Ventas_Oficina[[#This Row],[Nº de artículo]],AUXILIAR!A4580:A9531,AUXILIAR!D4580:D9531,"Error",0)</f>
        <v>No enviado a tiempo</v>
      </c>
      <c r="AD4582" s="22" t="str">
        <f>+IF(AND(Ventas_Oficina[[#This Row],[Total]]&gt;75000,Ventas_Oficina[[#This Row],[Envio a tiempo]]="Enviado a tiempo"),"Buena Venta","Venta Mala")</f>
        <v>Venta Mala</v>
      </c>
    </row>
    <row r="4583" spans="1:30" x14ac:dyDescent="0.25">
      <c r="A4583" s="25">
        <v>1666969</v>
      </c>
      <c r="B4583" s="5">
        <v>42556</v>
      </c>
      <c r="C4583" s="6" t="s">
        <v>338</v>
      </c>
      <c r="D4583" s="6" t="s">
        <v>152</v>
      </c>
      <c r="E4583" s="6" t="s">
        <v>4</v>
      </c>
      <c r="F4583" s="6" t="s">
        <v>5</v>
      </c>
      <c r="G4583" s="6" t="s">
        <v>1008</v>
      </c>
      <c r="H4583" s="6" t="s">
        <v>39</v>
      </c>
      <c r="I4583" s="6" t="s">
        <v>1013</v>
      </c>
      <c r="J4583" s="6" t="s">
        <v>1111</v>
      </c>
      <c r="K4583" s="6" t="s">
        <v>1261</v>
      </c>
      <c r="L4583" s="6" t="s">
        <v>1265</v>
      </c>
      <c r="M4583" s="6" t="s">
        <v>1272</v>
      </c>
      <c r="N4583" s="5">
        <v>42558</v>
      </c>
      <c r="O4583" s="7">
        <v>198</v>
      </c>
      <c r="P4583" s="7">
        <v>315</v>
      </c>
      <c r="Q4583" s="7">
        <v>117</v>
      </c>
      <c r="R4583" s="6">
        <v>23</v>
      </c>
      <c r="S4583" s="7">
        <v>7245</v>
      </c>
      <c r="T4583" s="8">
        <v>7.0000000000000007E-2</v>
      </c>
      <c r="U4583" s="7">
        <v>507.15000000000003</v>
      </c>
      <c r="V4583" s="7">
        <v>6737.85</v>
      </c>
      <c r="W4583" s="7">
        <v>49</v>
      </c>
      <c r="X4583" s="7">
        <v>13735</v>
      </c>
      <c r="Y4583" s="9">
        <f>+DAY('TABLA PRINCIPAL'!$B4583)</f>
        <v>5</v>
      </c>
      <c r="Z4583" s="9">
        <f>+MONTH('TABLA PRINCIPAL'!$B4583)</f>
        <v>7</v>
      </c>
      <c r="AA4583" s="9">
        <f>+YEAR('TABLA PRINCIPAL'!$B4583)</f>
        <v>2016</v>
      </c>
      <c r="AB4583" s="22" t="str">
        <f>+IF(Ventas_Oficina[[#This Row],[Total del pedido]]&gt;=100000,"SI","NO")</f>
        <v>NO</v>
      </c>
      <c r="AC4583" s="22" t="str">
        <f>+_xlfn.XLOOKUP(Ventas_Oficina[[#This Row],[Nº de artículo]],AUXILIAR!A4581:A9532,AUXILIAR!D4581:D9532,"Error",0)</f>
        <v>Enviado a tiempo</v>
      </c>
      <c r="AD4583" s="22" t="str">
        <f>+IF(AND(Ventas_Oficina[[#This Row],[Total]]&gt;75000,Ventas_Oficina[[#This Row],[Envio a tiempo]]="Enviado a tiempo"),"Buena Venta","Venta Mala")</f>
        <v>Venta Mala</v>
      </c>
    </row>
    <row r="4584" spans="1:30" x14ac:dyDescent="0.25">
      <c r="A4584" s="26">
        <v>1667335</v>
      </c>
      <c r="B4584" s="10">
        <v>41576</v>
      </c>
      <c r="C4584" s="11" t="s">
        <v>502</v>
      </c>
      <c r="D4584" s="11" t="s">
        <v>599</v>
      </c>
      <c r="E4584" s="11" t="s">
        <v>4</v>
      </c>
      <c r="F4584" s="11" t="s">
        <v>5</v>
      </c>
      <c r="G4584" s="11" t="s">
        <v>1008</v>
      </c>
      <c r="H4584" s="11" t="s">
        <v>27</v>
      </c>
      <c r="I4584" s="11" t="s">
        <v>1012</v>
      </c>
      <c r="J4584" s="11" t="s">
        <v>1083</v>
      </c>
      <c r="K4584" s="11" t="s">
        <v>1261</v>
      </c>
      <c r="L4584" s="11" t="s">
        <v>1267</v>
      </c>
      <c r="M4584" s="11" t="s">
        <v>1272</v>
      </c>
      <c r="N4584" s="10">
        <v>41577</v>
      </c>
      <c r="O4584" s="12">
        <v>375</v>
      </c>
      <c r="P4584" s="12">
        <v>708</v>
      </c>
      <c r="Q4584" s="12">
        <v>333</v>
      </c>
      <c r="R4584" s="11">
        <v>47</v>
      </c>
      <c r="S4584" s="12">
        <v>33276</v>
      </c>
      <c r="T4584" s="13">
        <v>7.0000000000000007E-2</v>
      </c>
      <c r="U4584" s="12">
        <v>2329.3200000000002</v>
      </c>
      <c r="V4584" s="12">
        <v>30946.68</v>
      </c>
      <c r="W4584" s="12">
        <v>235</v>
      </c>
      <c r="X4584" s="12">
        <v>17740</v>
      </c>
      <c r="Y4584" s="14">
        <f>+DAY('TABLA PRINCIPAL'!$B4584)</f>
        <v>29</v>
      </c>
      <c r="Z4584" s="14">
        <f>+MONTH('TABLA PRINCIPAL'!$B4584)</f>
        <v>10</v>
      </c>
      <c r="AA4584" s="14">
        <f>+YEAR('TABLA PRINCIPAL'!$B4584)</f>
        <v>2013</v>
      </c>
      <c r="AB4584" s="22" t="str">
        <f>+IF(Ventas_Oficina[[#This Row],[Total del pedido]]&gt;=100000,"SI","NO")</f>
        <v>NO</v>
      </c>
      <c r="AC4584" s="22" t="str">
        <f>+_xlfn.XLOOKUP(Ventas_Oficina[[#This Row],[Nº de artículo]],AUXILIAR!A4582:A9533,AUXILIAR!D4582:D9533,"Error",0)</f>
        <v>No enviado a tiempo</v>
      </c>
      <c r="AD4584" s="22" t="str">
        <f>+IF(AND(Ventas_Oficina[[#This Row],[Total]]&gt;75000,Ventas_Oficina[[#This Row],[Envio a tiempo]]="Enviado a tiempo"),"Buena Venta","Venta Mala")</f>
        <v>Venta Mala</v>
      </c>
    </row>
    <row r="4585" spans="1:30" x14ac:dyDescent="0.25">
      <c r="A4585" s="25">
        <v>1667335</v>
      </c>
      <c r="B4585" s="5">
        <v>42190</v>
      </c>
      <c r="C4585" s="6" t="s">
        <v>176</v>
      </c>
      <c r="D4585" s="6" t="s">
        <v>177</v>
      </c>
      <c r="E4585" s="6" t="s">
        <v>4</v>
      </c>
      <c r="F4585" s="6" t="s">
        <v>5</v>
      </c>
      <c r="G4585" s="6" t="s">
        <v>1007</v>
      </c>
      <c r="H4585" s="6" t="s">
        <v>6</v>
      </c>
      <c r="I4585" s="6" t="s">
        <v>1013</v>
      </c>
      <c r="J4585" s="6" t="s">
        <v>1104</v>
      </c>
      <c r="K4585" s="6" t="s">
        <v>1262</v>
      </c>
      <c r="L4585" s="6" t="s">
        <v>1265</v>
      </c>
      <c r="M4585" s="6" t="s">
        <v>1272</v>
      </c>
      <c r="N4585" s="5">
        <v>42192</v>
      </c>
      <c r="O4585" s="7">
        <v>131</v>
      </c>
      <c r="P4585" s="7">
        <v>284</v>
      </c>
      <c r="Q4585" s="7">
        <v>153</v>
      </c>
      <c r="R4585" s="6">
        <v>27</v>
      </c>
      <c r="S4585" s="7">
        <v>7668</v>
      </c>
      <c r="T4585" s="8">
        <v>0.01</v>
      </c>
      <c r="U4585" s="7">
        <v>76.680000000000007</v>
      </c>
      <c r="V4585" s="7">
        <v>7591.32</v>
      </c>
      <c r="W4585" s="7">
        <v>93</v>
      </c>
      <c r="X4585" s="7">
        <v>11389</v>
      </c>
      <c r="Y4585" s="9">
        <f>+DAY('TABLA PRINCIPAL'!$B4585)</f>
        <v>5</v>
      </c>
      <c r="Z4585" s="9">
        <f>+MONTH('TABLA PRINCIPAL'!$B4585)</f>
        <v>7</v>
      </c>
      <c r="AA4585" s="9">
        <f>+YEAR('TABLA PRINCIPAL'!$B4585)</f>
        <v>2015</v>
      </c>
      <c r="AB4585" s="22" t="str">
        <f>+IF(Ventas_Oficina[[#This Row],[Total del pedido]]&gt;=100000,"SI","NO")</f>
        <v>NO</v>
      </c>
      <c r="AC4585" s="22" t="str">
        <f>+_xlfn.XLOOKUP(Ventas_Oficina[[#This Row],[Nº de artículo]],AUXILIAR!A4583:A9534,AUXILIAR!D4583:D9534,"Error",0)</f>
        <v>No enviado a tiempo</v>
      </c>
      <c r="AD4585" s="22" t="str">
        <f>+IF(AND(Ventas_Oficina[[#This Row],[Total]]&gt;75000,Ventas_Oficina[[#This Row],[Envio a tiempo]]="Enviado a tiempo"),"Buena Venta","Venta Mala")</f>
        <v>Venta Mala</v>
      </c>
    </row>
    <row r="4586" spans="1:30" x14ac:dyDescent="0.25">
      <c r="A4586" s="26">
        <v>1668065</v>
      </c>
      <c r="B4586" s="10">
        <v>42441</v>
      </c>
      <c r="C4586" s="11" t="s">
        <v>511</v>
      </c>
      <c r="D4586" s="11" t="s">
        <v>152</v>
      </c>
      <c r="E4586" s="11" t="s">
        <v>4</v>
      </c>
      <c r="F4586" s="11" t="s">
        <v>5</v>
      </c>
      <c r="G4586" s="11" t="s">
        <v>1010</v>
      </c>
      <c r="H4586" s="11" t="s">
        <v>39</v>
      </c>
      <c r="I4586" s="11" t="s">
        <v>1015</v>
      </c>
      <c r="J4586" s="11" t="s">
        <v>1035</v>
      </c>
      <c r="K4586" s="11" t="s">
        <v>1261</v>
      </c>
      <c r="L4586" s="11" t="s">
        <v>1265</v>
      </c>
      <c r="M4586" s="11" t="s">
        <v>1272</v>
      </c>
      <c r="N4586" s="10">
        <v>42446</v>
      </c>
      <c r="O4586" s="12">
        <v>882</v>
      </c>
      <c r="P4586" s="12">
        <v>2099</v>
      </c>
      <c r="Q4586" s="12">
        <v>1217</v>
      </c>
      <c r="R4586" s="11">
        <v>50</v>
      </c>
      <c r="S4586" s="12">
        <v>104950</v>
      </c>
      <c r="T4586" s="13">
        <v>0.09</v>
      </c>
      <c r="U4586" s="12">
        <v>9445.5</v>
      </c>
      <c r="V4586" s="12">
        <v>95504.5</v>
      </c>
      <c r="W4586" s="12">
        <v>481</v>
      </c>
      <c r="X4586" s="12">
        <v>6523</v>
      </c>
      <c r="Y4586" s="14">
        <f>+DAY('TABLA PRINCIPAL'!$B4586)</f>
        <v>12</v>
      </c>
      <c r="Z4586" s="14">
        <f>+MONTH('TABLA PRINCIPAL'!$B4586)</f>
        <v>3</v>
      </c>
      <c r="AA4586" s="14">
        <f>+YEAR('TABLA PRINCIPAL'!$B4586)</f>
        <v>2016</v>
      </c>
      <c r="AB4586" s="22" t="str">
        <f>+IF(Ventas_Oficina[[#This Row],[Total del pedido]]&gt;=100000,"SI","NO")</f>
        <v>NO</v>
      </c>
      <c r="AC4586" s="22" t="str">
        <f>+_xlfn.XLOOKUP(Ventas_Oficina[[#This Row],[Nº de artículo]],AUXILIAR!A4584:A9535,AUXILIAR!D4584:D9535,"Error",0)</f>
        <v>Enviado a tiempo</v>
      </c>
      <c r="AD4586" s="22" t="str">
        <f>+IF(AND(Ventas_Oficina[[#This Row],[Total]]&gt;75000,Ventas_Oficina[[#This Row],[Envio a tiempo]]="Enviado a tiempo"),"Buena Venta","Venta Mala")</f>
        <v>Venta Mala</v>
      </c>
    </row>
    <row r="4587" spans="1:30" x14ac:dyDescent="0.25">
      <c r="A4587" s="25">
        <v>1668065</v>
      </c>
      <c r="B4587" s="5">
        <v>42674</v>
      </c>
      <c r="C4587" s="6" t="s">
        <v>493</v>
      </c>
      <c r="D4587" s="6" t="s">
        <v>65</v>
      </c>
      <c r="E4587" s="6" t="s">
        <v>12</v>
      </c>
      <c r="F4587" s="6" t="s">
        <v>13</v>
      </c>
      <c r="G4587" s="6" t="s">
        <v>1007</v>
      </c>
      <c r="H4587" s="6" t="s">
        <v>14</v>
      </c>
      <c r="I4587" s="6" t="s">
        <v>1013</v>
      </c>
      <c r="J4587" s="6" t="s">
        <v>1064</v>
      </c>
      <c r="K4587" s="6" t="s">
        <v>1261</v>
      </c>
      <c r="L4587" s="6" t="s">
        <v>1267</v>
      </c>
      <c r="M4587" s="6" t="s">
        <v>1272</v>
      </c>
      <c r="N4587" s="5">
        <v>42675</v>
      </c>
      <c r="O4587" s="7">
        <v>365</v>
      </c>
      <c r="P4587" s="7">
        <v>598</v>
      </c>
      <c r="Q4587" s="7">
        <v>233</v>
      </c>
      <c r="R4587" s="6">
        <v>22</v>
      </c>
      <c r="S4587" s="7">
        <v>13156</v>
      </c>
      <c r="T4587" s="8">
        <v>0.09</v>
      </c>
      <c r="U4587" s="7">
        <v>1184.04</v>
      </c>
      <c r="V4587" s="7">
        <v>11971.96</v>
      </c>
      <c r="W4587" s="7">
        <v>149</v>
      </c>
      <c r="X4587" s="7">
        <v>13765</v>
      </c>
      <c r="Y4587" s="9">
        <f>+DAY('TABLA PRINCIPAL'!$B4587)</f>
        <v>31</v>
      </c>
      <c r="Z4587" s="9">
        <f>+MONTH('TABLA PRINCIPAL'!$B4587)</f>
        <v>10</v>
      </c>
      <c r="AA4587" s="9">
        <f>+YEAR('TABLA PRINCIPAL'!$B4587)</f>
        <v>2016</v>
      </c>
      <c r="AB4587" s="22" t="str">
        <f>+IF(Ventas_Oficina[[#This Row],[Total del pedido]]&gt;=100000,"SI","NO")</f>
        <v>NO</v>
      </c>
      <c r="AC4587" s="22" t="str">
        <f>+_xlfn.XLOOKUP(Ventas_Oficina[[#This Row],[Nº de artículo]],AUXILIAR!A4585:A9536,AUXILIAR!D4585:D9536,"Error",0)</f>
        <v>Enviado a tiempo</v>
      </c>
      <c r="AD4587" s="22" t="str">
        <f>+IF(AND(Ventas_Oficina[[#This Row],[Total]]&gt;75000,Ventas_Oficina[[#This Row],[Envio a tiempo]]="Enviado a tiempo"),"Buena Venta","Venta Mala")</f>
        <v>Venta Mala</v>
      </c>
    </row>
    <row r="4588" spans="1:30" x14ac:dyDescent="0.25">
      <c r="A4588" s="26">
        <v>1668065</v>
      </c>
      <c r="B4588" s="10">
        <v>42590</v>
      </c>
      <c r="C4588" s="11" t="s">
        <v>977</v>
      </c>
      <c r="D4588" s="11" t="s">
        <v>33</v>
      </c>
      <c r="E4588" s="11" t="s">
        <v>4</v>
      </c>
      <c r="F4588" s="11" t="s">
        <v>5</v>
      </c>
      <c r="G4588" s="11" t="s">
        <v>1008</v>
      </c>
      <c r="H4588" s="11" t="s">
        <v>34</v>
      </c>
      <c r="I4588" s="11" t="s">
        <v>1016</v>
      </c>
      <c r="J4588" s="11" t="s">
        <v>1039</v>
      </c>
      <c r="K4588" s="11" t="s">
        <v>1262</v>
      </c>
      <c r="L4588" s="11" t="s">
        <v>1270</v>
      </c>
      <c r="M4588" s="11" t="s">
        <v>1274</v>
      </c>
      <c r="N4588" s="10">
        <v>42591</v>
      </c>
      <c r="O4588" s="12">
        <v>479</v>
      </c>
      <c r="P4588" s="12">
        <v>1197</v>
      </c>
      <c r="Q4588" s="12">
        <v>718</v>
      </c>
      <c r="R4588" s="11">
        <v>8</v>
      </c>
      <c r="S4588" s="12">
        <v>9576</v>
      </c>
      <c r="T4588" s="13">
        <v>0.09</v>
      </c>
      <c r="U4588" s="12">
        <v>861.83999999999992</v>
      </c>
      <c r="V4588" s="12">
        <v>8714.16</v>
      </c>
      <c r="W4588" s="12">
        <v>581</v>
      </c>
      <c r="X4588" s="12">
        <v>17675</v>
      </c>
      <c r="Y4588" s="14">
        <f>+DAY('TABLA PRINCIPAL'!$B4588)</f>
        <v>8</v>
      </c>
      <c r="Z4588" s="14">
        <f>+MONTH('TABLA PRINCIPAL'!$B4588)</f>
        <v>8</v>
      </c>
      <c r="AA4588" s="14">
        <f>+YEAR('TABLA PRINCIPAL'!$B4588)</f>
        <v>2016</v>
      </c>
      <c r="AB4588" s="22" t="str">
        <f>+IF(Ventas_Oficina[[#This Row],[Total del pedido]]&gt;=100000,"SI","NO")</f>
        <v>NO</v>
      </c>
      <c r="AC4588" s="22" t="str">
        <f>+_xlfn.XLOOKUP(Ventas_Oficina[[#This Row],[Nº de artículo]],AUXILIAR!A4586:A9537,AUXILIAR!D4586:D9537,"Error",0)</f>
        <v>No enviado a tiempo</v>
      </c>
      <c r="AD4588" s="22" t="str">
        <f>+IF(AND(Ventas_Oficina[[#This Row],[Total]]&gt;75000,Ventas_Oficina[[#This Row],[Envio a tiempo]]="Enviado a tiempo"),"Buena Venta","Venta Mala")</f>
        <v>Venta Mala</v>
      </c>
    </row>
    <row r="4589" spans="1:30" x14ac:dyDescent="0.25">
      <c r="A4589" s="25">
        <v>1668796</v>
      </c>
      <c r="B4589" s="5">
        <v>42674</v>
      </c>
      <c r="C4589" s="6" t="s">
        <v>276</v>
      </c>
      <c r="D4589" s="6" t="s">
        <v>139</v>
      </c>
      <c r="E4589" s="6" t="s">
        <v>4</v>
      </c>
      <c r="F4589" s="6" t="s">
        <v>5</v>
      </c>
      <c r="G4589" s="6" t="s">
        <v>1009</v>
      </c>
      <c r="H4589" s="6" t="s">
        <v>39</v>
      </c>
      <c r="I4589" s="6" t="s">
        <v>1013</v>
      </c>
      <c r="J4589" s="6" t="s">
        <v>1080</v>
      </c>
      <c r="K4589" s="6" t="s">
        <v>1262</v>
      </c>
      <c r="L4589" s="6" t="s">
        <v>1266</v>
      </c>
      <c r="M4589" s="6" t="s">
        <v>1272</v>
      </c>
      <c r="N4589" s="5">
        <v>42677</v>
      </c>
      <c r="O4589" s="7">
        <v>350</v>
      </c>
      <c r="P4589" s="7">
        <v>574</v>
      </c>
      <c r="Q4589" s="7">
        <v>224</v>
      </c>
      <c r="R4589" s="6">
        <v>3</v>
      </c>
      <c r="S4589" s="7">
        <v>1722</v>
      </c>
      <c r="T4589" s="8">
        <v>0.03</v>
      </c>
      <c r="U4589" s="7">
        <v>51.66</v>
      </c>
      <c r="V4589" s="7">
        <v>1670.34</v>
      </c>
      <c r="W4589" s="7">
        <v>501</v>
      </c>
      <c r="X4589" s="7">
        <v>26675</v>
      </c>
      <c r="Y4589" s="9">
        <f>+DAY('TABLA PRINCIPAL'!$B4589)</f>
        <v>31</v>
      </c>
      <c r="Z4589" s="9">
        <f>+MONTH('TABLA PRINCIPAL'!$B4589)</f>
        <v>10</v>
      </c>
      <c r="AA4589" s="9">
        <f>+YEAR('TABLA PRINCIPAL'!$B4589)</f>
        <v>2016</v>
      </c>
      <c r="AB4589" s="22" t="str">
        <f>+IF(Ventas_Oficina[[#This Row],[Total del pedido]]&gt;=100000,"SI","NO")</f>
        <v>NO</v>
      </c>
      <c r="AC4589" s="22" t="str">
        <f>+_xlfn.XLOOKUP(Ventas_Oficina[[#This Row],[Nº de artículo]],AUXILIAR!A4587:A9538,AUXILIAR!D4587:D9538,"Error",0)</f>
        <v>Enviado a tiempo</v>
      </c>
      <c r="AD4589" s="22" t="str">
        <f>+IF(AND(Ventas_Oficina[[#This Row],[Total]]&gt;75000,Ventas_Oficina[[#This Row],[Envio a tiempo]]="Enviado a tiempo"),"Buena Venta","Venta Mala")</f>
        <v>Venta Mala</v>
      </c>
    </row>
    <row r="4590" spans="1:30" x14ac:dyDescent="0.25">
      <c r="A4590" s="26">
        <v>1668796</v>
      </c>
      <c r="B4590" s="10">
        <v>42674</v>
      </c>
      <c r="C4590" s="11" t="s">
        <v>276</v>
      </c>
      <c r="D4590" s="11" t="s">
        <v>139</v>
      </c>
      <c r="E4590" s="11" t="s">
        <v>4</v>
      </c>
      <c r="F4590" s="11" t="s">
        <v>5</v>
      </c>
      <c r="G4590" s="11" t="s">
        <v>1010</v>
      </c>
      <c r="H4590" s="11" t="s">
        <v>39</v>
      </c>
      <c r="I4590" s="11" t="s">
        <v>1012</v>
      </c>
      <c r="J4590" s="11" t="s">
        <v>1080</v>
      </c>
      <c r="K4590" s="11" t="s">
        <v>1261</v>
      </c>
      <c r="L4590" s="11" t="s">
        <v>1265</v>
      </c>
      <c r="M4590" s="11" t="s">
        <v>1272</v>
      </c>
      <c r="N4590" s="10">
        <v>42677</v>
      </c>
      <c r="O4590" s="12">
        <v>350</v>
      </c>
      <c r="P4590" s="12">
        <v>574</v>
      </c>
      <c r="Q4590" s="12">
        <v>224</v>
      </c>
      <c r="R4590" s="11">
        <v>43</v>
      </c>
      <c r="S4590" s="12">
        <v>24682</v>
      </c>
      <c r="T4590" s="13">
        <v>0.03</v>
      </c>
      <c r="U4590" s="12">
        <v>740.45999999999992</v>
      </c>
      <c r="V4590" s="12">
        <v>23941.54</v>
      </c>
      <c r="W4590" s="12">
        <v>501</v>
      </c>
      <c r="X4590" s="12">
        <v>26675</v>
      </c>
      <c r="Y4590" s="14">
        <f>+DAY('TABLA PRINCIPAL'!$B4590)</f>
        <v>31</v>
      </c>
      <c r="Z4590" s="14">
        <f>+MONTH('TABLA PRINCIPAL'!$B4590)</f>
        <v>10</v>
      </c>
      <c r="AA4590" s="14">
        <f>+YEAR('TABLA PRINCIPAL'!$B4590)</f>
        <v>2016</v>
      </c>
      <c r="AB4590" s="22" t="str">
        <f>+IF(Ventas_Oficina[[#This Row],[Total del pedido]]&gt;=100000,"SI","NO")</f>
        <v>NO</v>
      </c>
      <c r="AC4590" s="22" t="str">
        <f>+_xlfn.XLOOKUP(Ventas_Oficina[[#This Row],[Nº de artículo]],AUXILIAR!A4588:A9539,AUXILIAR!D4588:D9539,"Error",0)</f>
        <v>Enviado a tiempo</v>
      </c>
      <c r="AD4590" s="22" t="str">
        <f>+IF(AND(Ventas_Oficina[[#This Row],[Total]]&gt;75000,Ventas_Oficina[[#This Row],[Envio a tiempo]]="Enviado a tiempo"),"Buena Venta","Venta Mala")</f>
        <v>Venta Mala</v>
      </c>
    </row>
    <row r="4591" spans="1:30" x14ac:dyDescent="0.25">
      <c r="A4591" s="25">
        <v>1668796</v>
      </c>
      <c r="B4591" s="5">
        <v>42674</v>
      </c>
      <c r="C4591" s="6" t="s">
        <v>276</v>
      </c>
      <c r="D4591" s="6" t="s">
        <v>607</v>
      </c>
      <c r="E4591" s="6" t="s">
        <v>4</v>
      </c>
      <c r="F4591" s="6" t="s">
        <v>5</v>
      </c>
      <c r="G4591" s="6" t="s">
        <v>1009</v>
      </c>
      <c r="H4591" s="6" t="s">
        <v>53</v>
      </c>
      <c r="I4591" s="6" t="s">
        <v>1015</v>
      </c>
      <c r="J4591" s="6" t="s">
        <v>1080</v>
      </c>
      <c r="K4591" s="6" t="s">
        <v>1261</v>
      </c>
      <c r="L4591" s="6" t="s">
        <v>1267</v>
      </c>
      <c r="M4591" s="6" t="s">
        <v>1272</v>
      </c>
      <c r="N4591" s="5">
        <v>42677</v>
      </c>
      <c r="O4591" s="7">
        <v>350</v>
      </c>
      <c r="P4591" s="7">
        <v>574</v>
      </c>
      <c r="Q4591" s="7">
        <v>224</v>
      </c>
      <c r="R4591" s="6">
        <v>23</v>
      </c>
      <c r="S4591" s="7">
        <v>13202</v>
      </c>
      <c r="T4591" s="8">
        <v>0.09</v>
      </c>
      <c r="U4591" s="7">
        <v>1188.18</v>
      </c>
      <c r="V4591" s="7">
        <v>12013.82</v>
      </c>
      <c r="W4591" s="7">
        <v>501</v>
      </c>
      <c r="X4591" s="7">
        <v>26675</v>
      </c>
      <c r="Y4591" s="9">
        <f>+DAY('TABLA PRINCIPAL'!$B4591)</f>
        <v>31</v>
      </c>
      <c r="Z4591" s="9">
        <f>+MONTH('TABLA PRINCIPAL'!$B4591)</f>
        <v>10</v>
      </c>
      <c r="AA4591" s="9">
        <f>+YEAR('TABLA PRINCIPAL'!$B4591)</f>
        <v>2016</v>
      </c>
      <c r="AB4591" s="22" t="str">
        <f>+IF(Ventas_Oficina[[#This Row],[Total del pedido]]&gt;=100000,"SI","NO")</f>
        <v>NO</v>
      </c>
      <c r="AC4591" s="22" t="str">
        <f>+_xlfn.XLOOKUP(Ventas_Oficina[[#This Row],[Nº de artículo]],AUXILIAR!A4589:A9540,AUXILIAR!D4589:D9540,"Error",0)</f>
        <v>Enviado a tiempo</v>
      </c>
      <c r="AD4591" s="22" t="str">
        <f>+IF(AND(Ventas_Oficina[[#This Row],[Total]]&gt;75000,Ventas_Oficina[[#This Row],[Envio a tiempo]]="Enviado a tiempo"),"Buena Venta","Venta Mala")</f>
        <v>Venta Mala</v>
      </c>
    </row>
    <row r="4592" spans="1:30" x14ac:dyDescent="0.25">
      <c r="A4592" s="26">
        <v>1668796</v>
      </c>
      <c r="B4592" s="10">
        <v>42674</v>
      </c>
      <c r="C4592" s="11" t="s">
        <v>493</v>
      </c>
      <c r="D4592" s="11" t="s">
        <v>65</v>
      </c>
      <c r="E4592" s="11" t="s">
        <v>12</v>
      </c>
      <c r="F4592" s="11" t="s">
        <v>13</v>
      </c>
      <c r="G4592" s="11" t="s">
        <v>1008</v>
      </c>
      <c r="H4592" s="11" t="s">
        <v>14</v>
      </c>
      <c r="I4592" s="11" t="s">
        <v>1014</v>
      </c>
      <c r="J4592" s="11" t="s">
        <v>1080</v>
      </c>
      <c r="K4592" s="11" t="s">
        <v>1261</v>
      </c>
      <c r="L4592" s="11" t="s">
        <v>1267</v>
      </c>
      <c r="M4592" s="11" t="s">
        <v>1272</v>
      </c>
      <c r="N4592" s="10">
        <v>42675</v>
      </c>
      <c r="O4592" s="12">
        <v>350</v>
      </c>
      <c r="P4592" s="12">
        <v>574</v>
      </c>
      <c r="Q4592" s="12">
        <v>224</v>
      </c>
      <c r="R4592" s="11">
        <v>39</v>
      </c>
      <c r="S4592" s="12">
        <v>22386</v>
      </c>
      <c r="T4592" s="13">
        <v>0.01</v>
      </c>
      <c r="U4592" s="12">
        <v>223.86</v>
      </c>
      <c r="V4592" s="12">
        <v>22162.14</v>
      </c>
      <c r="W4592" s="12">
        <v>501</v>
      </c>
      <c r="X4592" s="12">
        <v>26675</v>
      </c>
      <c r="Y4592" s="14">
        <f>+DAY('TABLA PRINCIPAL'!$B4592)</f>
        <v>31</v>
      </c>
      <c r="Z4592" s="14">
        <f>+MONTH('TABLA PRINCIPAL'!$B4592)</f>
        <v>10</v>
      </c>
      <c r="AA4592" s="14">
        <f>+YEAR('TABLA PRINCIPAL'!$B4592)</f>
        <v>2016</v>
      </c>
      <c r="AB4592" s="22" t="str">
        <f>+IF(Ventas_Oficina[[#This Row],[Total del pedido]]&gt;=100000,"SI","NO")</f>
        <v>NO</v>
      </c>
      <c r="AC4592" s="22" t="str">
        <f>+_xlfn.XLOOKUP(Ventas_Oficina[[#This Row],[Nº de artículo]],AUXILIAR!A4590:A9541,AUXILIAR!D4590:D9541,"Error",0)</f>
        <v>Enviado a tiempo</v>
      </c>
      <c r="AD4592" s="22" t="str">
        <f>+IF(AND(Ventas_Oficina[[#This Row],[Total]]&gt;75000,Ventas_Oficina[[#This Row],[Envio a tiempo]]="Enviado a tiempo"),"Buena Venta","Venta Mala")</f>
        <v>Venta Mala</v>
      </c>
    </row>
    <row r="4593" spans="1:30" x14ac:dyDescent="0.25">
      <c r="A4593" s="25">
        <v>1669526</v>
      </c>
      <c r="B4593" s="5">
        <v>42410</v>
      </c>
      <c r="C4593" s="6" t="s">
        <v>224</v>
      </c>
      <c r="D4593" s="6" t="s">
        <v>152</v>
      </c>
      <c r="E4593" s="6" t="s">
        <v>4</v>
      </c>
      <c r="F4593" s="6" t="s">
        <v>5</v>
      </c>
      <c r="G4593" s="6" t="s">
        <v>1008</v>
      </c>
      <c r="H4593" s="6" t="s">
        <v>39</v>
      </c>
      <c r="I4593" s="6" t="s">
        <v>1012</v>
      </c>
      <c r="J4593" s="6" t="s">
        <v>1096</v>
      </c>
      <c r="K4593" s="6" t="s">
        <v>1261</v>
      </c>
      <c r="L4593" s="6" t="s">
        <v>1265</v>
      </c>
      <c r="M4593" s="6" t="s">
        <v>1272</v>
      </c>
      <c r="N4593" s="5">
        <v>42411</v>
      </c>
      <c r="O4593" s="7">
        <v>419</v>
      </c>
      <c r="P4593" s="7">
        <v>1023</v>
      </c>
      <c r="Q4593" s="7">
        <v>604</v>
      </c>
      <c r="R4593" s="6">
        <v>24</v>
      </c>
      <c r="S4593" s="7">
        <v>24552</v>
      </c>
      <c r="T4593" s="8">
        <v>0.02</v>
      </c>
      <c r="U4593" s="7">
        <v>491.04</v>
      </c>
      <c r="V4593" s="7">
        <v>24060.959999999999</v>
      </c>
      <c r="W4593" s="7">
        <v>468</v>
      </c>
      <c r="X4593" s="7">
        <v>19215</v>
      </c>
      <c r="Y4593" s="9">
        <f>+DAY('TABLA PRINCIPAL'!$B4593)</f>
        <v>10</v>
      </c>
      <c r="Z4593" s="9">
        <f>+MONTH('TABLA PRINCIPAL'!$B4593)</f>
        <v>2</v>
      </c>
      <c r="AA4593" s="9">
        <f>+YEAR('TABLA PRINCIPAL'!$B4593)</f>
        <v>2016</v>
      </c>
      <c r="AB4593" s="22" t="str">
        <f>+IF(Ventas_Oficina[[#This Row],[Total del pedido]]&gt;=100000,"SI","NO")</f>
        <v>NO</v>
      </c>
      <c r="AC4593" s="22" t="str">
        <f>+_xlfn.XLOOKUP(Ventas_Oficina[[#This Row],[Nº de artículo]],AUXILIAR!A4591:A9542,AUXILIAR!D4591:D9542,"Error",0)</f>
        <v>No enviado a tiempo</v>
      </c>
      <c r="AD4593" s="22" t="str">
        <f>+IF(AND(Ventas_Oficina[[#This Row],[Total]]&gt;75000,Ventas_Oficina[[#This Row],[Envio a tiempo]]="Enviado a tiempo"),"Buena Venta","Venta Mala")</f>
        <v>Venta Mala</v>
      </c>
    </row>
    <row r="4594" spans="1:30" x14ac:dyDescent="0.25">
      <c r="A4594" s="26">
        <v>1669526</v>
      </c>
      <c r="B4594" s="10">
        <v>41761</v>
      </c>
      <c r="C4594" s="11" t="s">
        <v>2</v>
      </c>
      <c r="D4594" s="11" t="s">
        <v>3</v>
      </c>
      <c r="E4594" s="11" t="s">
        <v>4</v>
      </c>
      <c r="F4594" s="11" t="s">
        <v>5</v>
      </c>
      <c r="G4594" s="11" t="s">
        <v>1008</v>
      </c>
      <c r="H4594" s="11" t="s">
        <v>6</v>
      </c>
      <c r="I4594" s="11" t="s">
        <v>1012</v>
      </c>
      <c r="J4594" s="11" t="s">
        <v>1132</v>
      </c>
      <c r="K4594" s="11" t="s">
        <v>1262</v>
      </c>
      <c r="L4594" s="11" t="s">
        <v>1268</v>
      </c>
      <c r="M4594" s="11" t="s">
        <v>1272</v>
      </c>
      <c r="N4594" s="10">
        <v>41762</v>
      </c>
      <c r="O4594" s="12">
        <v>6240</v>
      </c>
      <c r="P4594" s="12">
        <v>15599</v>
      </c>
      <c r="Q4594" s="12">
        <v>9359</v>
      </c>
      <c r="R4594" s="11">
        <v>10</v>
      </c>
      <c r="S4594" s="12">
        <v>155990</v>
      </c>
      <c r="T4594" s="13">
        <v>0</v>
      </c>
      <c r="U4594" s="12">
        <v>0</v>
      </c>
      <c r="V4594" s="12">
        <v>155990</v>
      </c>
      <c r="W4594" s="12">
        <v>808</v>
      </c>
      <c r="X4594" s="12">
        <v>652483</v>
      </c>
      <c r="Y4594" s="14">
        <f>+DAY('TABLA PRINCIPAL'!$B4594)</f>
        <v>2</v>
      </c>
      <c r="Z4594" s="14">
        <f>+MONTH('TABLA PRINCIPAL'!$B4594)</f>
        <v>5</v>
      </c>
      <c r="AA4594" s="14">
        <f>+YEAR('TABLA PRINCIPAL'!$B4594)</f>
        <v>2014</v>
      </c>
      <c r="AB4594" s="22" t="str">
        <f>+IF(Ventas_Oficina[[#This Row],[Total del pedido]]&gt;=100000,"SI","NO")</f>
        <v>SI</v>
      </c>
      <c r="AC4594" s="22" t="str">
        <f>+_xlfn.XLOOKUP(Ventas_Oficina[[#This Row],[Nº de artículo]],AUXILIAR!A4592:A9543,AUXILIAR!D4592:D9543,"Error",0)</f>
        <v>No enviado a tiempo</v>
      </c>
      <c r="AD4594" s="22" t="str">
        <f>+IF(AND(Ventas_Oficina[[#This Row],[Total]]&gt;75000,Ventas_Oficina[[#This Row],[Envio a tiempo]]="Enviado a tiempo"),"Buena Venta","Venta Mala")</f>
        <v>Venta Mala</v>
      </c>
    </row>
    <row r="4595" spans="1:30" x14ac:dyDescent="0.25">
      <c r="A4595" s="25">
        <v>1669526</v>
      </c>
      <c r="B4595" s="5">
        <v>42712</v>
      </c>
      <c r="C4595" s="6" t="s">
        <v>253</v>
      </c>
      <c r="D4595" s="6" t="s">
        <v>254</v>
      </c>
      <c r="E4595" s="6" t="s">
        <v>4</v>
      </c>
      <c r="F4595" s="6" t="s">
        <v>5</v>
      </c>
      <c r="G4595" s="6" t="s">
        <v>1008</v>
      </c>
      <c r="H4595" s="6" t="s">
        <v>27</v>
      </c>
      <c r="I4595" s="6" t="s">
        <v>1016</v>
      </c>
      <c r="J4595" s="6" t="s">
        <v>1138</v>
      </c>
      <c r="K4595" s="6" t="s">
        <v>1261</v>
      </c>
      <c r="L4595" s="6" t="s">
        <v>1266</v>
      </c>
      <c r="M4595" s="6" t="s">
        <v>1272</v>
      </c>
      <c r="N4595" s="5">
        <v>42716</v>
      </c>
      <c r="O4595" s="7">
        <v>410</v>
      </c>
      <c r="P4595" s="7">
        <v>931</v>
      </c>
      <c r="Q4595" s="7">
        <v>521</v>
      </c>
      <c r="R4595" s="6">
        <v>10</v>
      </c>
      <c r="S4595" s="7">
        <v>9310</v>
      </c>
      <c r="T4595" s="8">
        <v>0.01</v>
      </c>
      <c r="U4595" s="7">
        <v>93.100000000000009</v>
      </c>
      <c r="V4595" s="7">
        <v>9216.9</v>
      </c>
      <c r="W4595" s="7">
        <v>398</v>
      </c>
      <c r="X4595" s="7">
        <v>19674</v>
      </c>
      <c r="Y4595" s="9">
        <f>+DAY('TABLA PRINCIPAL'!$B4595)</f>
        <v>8</v>
      </c>
      <c r="Z4595" s="9">
        <f>+MONTH('TABLA PRINCIPAL'!$B4595)</f>
        <v>12</v>
      </c>
      <c r="AA4595" s="9">
        <f>+YEAR('TABLA PRINCIPAL'!$B4595)</f>
        <v>2016</v>
      </c>
      <c r="AB4595" s="22" t="str">
        <f>+IF(Ventas_Oficina[[#This Row],[Total del pedido]]&gt;=100000,"SI","NO")</f>
        <v>NO</v>
      </c>
      <c r="AC4595" s="22" t="str">
        <f>+_xlfn.XLOOKUP(Ventas_Oficina[[#This Row],[Nº de artículo]],AUXILIAR!A4593:A9544,AUXILIAR!D4593:D9544,"Error",0)</f>
        <v>No enviado a tiempo</v>
      </c>
      <c r="AD4595" s="22" t="str">
        <f>+IF(AND(Ventas_Oficina[[#This Row],[Total]]&gt;75000,Ventas_Oficina[[#This Row],[Envio a tiempo]]="Enviado a tiempo"),"Buena Venta","Venta Mala")</f>
        <v>Venta Mala</v>
      </c>
    </row>
    <row r="4596" spans="1:30" x14ac:dyDescent="0.25">
      <c r="A4596" s="26">
        <v>1669526</v>
      </c>
      <c r="B4596" s="10">
        <v>42674</v>
      </c>
      <c r="C4596" s="11" t="s">
        <v>276</v>
      </c>
      <c r="D4596" s="11" t="s">
        <v>139</v>
      </c>
      <c r="E4596" s="11" t="s">
        <v>4</v>
      </c>
      <c r="F4596" s="11" t="s">
        <v>5</v>
      </c>
      <c r="G4596" s="11" t="s">
        <v>1008</v>
      </c>
      <c r="H4596" s="11" t="s">
        <v>39</v>
      </c>
      <c r="I4596" s="11" t="s">
        <v>1013</v>
      </c>
      <c r="J4596" s="11" t="s">
        <v>1126</v>
      </c>
      <c r="K4596" s="11" t="s">
        <v>1261</v>
      </c>
      <c r="L4596" s="11" t="s">
        <v>1265</v>
      </c>
      <c r="M4596" s="11" t="s">
        <v>1272</v>
      </c>
      <c r="N4596" s="10">
        <v>42677</v>
      </c>
      <c r="O4596" s="12">
        <v>3964</v>
      </c>
      <c r="P4596" s="12">
        <v>15248</v>
      </c>
      <c r="Q4596" s="12">
        <v>11284</v>
      </c>
      <c r="R4596" s="11">
        <v>3</v>
      </c>
      <c r="S4596" s="12">
        <v>45744</v>
      </c>
      <c r="T4596" s="13">
        <v>0.03</v>
      </c>
      <c r="U4596" s="12">
        <v>1372.32</v>
      </c>
      <c r="V4596" s="12">
        <v>44371.68</v>
      </c>
      <c r="W4596" s="12">
        <v>650</v>
      </c>
      <c r="X4596" s="12">
        <v>651435</v>
      </c>
      <c r="Y4596" s="14">
        <f>+DAY('TABLA PRINCIPAL'!$B4596)</f>
        <v>31</v>
      </c>
      <c r="Z4596" s="14">
        <f>+MONTH('TABLA PRINCIPAL'!$B4596)</f>
        <v>10</v>
      </c>
      <c r="AA4596" s="14">
        <f>+YEAR('TABLA PRINCIPAL'!$B4596)</f>
        <v>2016</v>
      </c>
      <c r="AB4596" s="22" t="str">
        <f>+IF(Ventas_Oficina[[#This Row],[Total del pedido]]&gt;=100000,"SI","NO")</f>
        <v>NO</v>
      </c>
      <c r="AC4596" s="22" t="str">
        <f>+_xlfn.XLOOKUP(Ventas_Oficina[[#This Row],[Nº de artículo]],AUXILIAR!A4594:A9545,AUXILIAR!D4594:D9545,"Error",0)</f>
        <v>Enviado a tiempo</v>
      </c>
      <c r="AD4596" s="22" t="str">
        <f>+IF(AND(Ventas_Oficina[[#This Row],[Total]]&gt;75000,Ventas_Oficina[[#This Row],[Envio a tiempo]]="Enviado a tiempo"),"Buena Venta","Venta Mala")</f>
        <v>Buena Venta</v>
      </c>
    </row>
    <row r="4597" spans="1:30" x14ac:dyDescent="0.25">
      <c r="A4597" s="25">
        <v>1669891</v>
      </c>
      <c r="B4597" s="5">
        <v>42521</v>
      </c>
      <c r="C4597" s="6" t="s">
        <v>89</v>
      </c>
      <c r="D4597" s="6" t="s">
        <v>76</v>
      </c>
      <c r="E4597" s="6" t="s">
        <v>4</v>
      </c>
      <c r="F4597" s="6" t="s">
        <v>5</v>
      </c>
      <c r="G4597" s="6" t="s">
        <v>1007</v>
      </c>
      <c r="H4597" s="6" t="s">
        <v>17</v>
      </c>
      <c r="I4597" s="6" t="s">
        <v>1013</v>
      </c>
      <c r="J4597" s="6" t="s">
        <v>1055</v>
      </c>
      <c r="K4597" s="6" t="s">
        <v>1261</v>
      </c>
      <c r="L4597" s="6" t="s">
        <v>1265</v>
      </c>
      <c r="M4597" s="6" t="s">
        <v>1272</v>
      </c>
      <c r="N4597" s="5">
        <v>42524</v>
      </c>
      <c r="O4597" s="7">
        <v>250</v>
      </c>
      <c r="P4597" s="7">
        <v>568</v>
      </c>
      <c r="Q4597" s="7">
        <v>318</v>
      </c>
      <c r="R4597" s="6">
        <v>40</v>
      </c>
      <c r="S4597" s="7">
        <v>22720</v>
      </c>
      <c r="T4597" s="8">
        <v>0</v>
      </c>
      <c r="U4597" s="7">
        <v>0</v>
      </c>
      <c r="V4597" s="7">
        <v>22720</v>
      </c>
      <c r="W4597" s="7">
        <v>360</v>
      </c>
      <c r="X4597" s="7">
        <v>19672</v>
      </c>
      <c r="Y4597" s="9">
        <f>+DAY('TABLA PRINCIPAL'!$B4597)</f>
        <v>31</v>
      </c>
      <c r="Z4597" s="9">
        <f>+MONTH('TABLA PRINCIPAL'!$B4597)</f>
        <v>5</v>
      </c>
      <c r="AA4597" s="9">
        <f>+YEAR('TABLA PRINCIPAL'!$B4597)</f>
        <v>2016</v>
      </c>
      <c r="AB4597" s="22" t="str">
        <f>+IF(Ventas_Oficina[[#This Row],[Total del pedido]]&gt;=100000,"SI","NO")</f>
        <v>NO</v>
      </c>
      <c r="AC4597" s="22" t="str">
        <f>+_xlfn.XLOOKUP(Ventas_Oficina[[#This Row],[Nº de artículo]],AUXILIAR!A4595:A9546,AUXILIAR!D4595:D9546,"Error",0)</f>
        <v>Enviado a tiempo</v>
      </c>
      <c r="AD4597" s="22" t="str">
        <f>+IF(AND(Ventas_Oficina[[#This Row],[Total]]&gt;75000,Ventas_Oficina[[#This Row],[Envio a tiempo]]="Enviado a tiempo"),"Buena Venta","Venta Mala")</f>
        <v>Venta Mala</v>
      </c>
    </row>
    <row r="4598" spans="1:30" x14ac:dyDescent="0.25">
      <c r="A4598" s="26">
        <v>1669891</v>
      </c>
      <c r="B4598" s="10">
        <v>42676</v>
      </c>
      <c r="C4598" s="11" t="s">
        <v>458</v>
      </c>
      <c r="D4598" s="11" t="s">
        <v>50</v>
      </c>
      <c r="E4598" s="11" t="s">
        <v>4</v>
      </c>
      <c r="F4598" s="11" t="s">
        <v>5</v>
      </c>
      <c r="G4598" s="11" t="s">
        <v>1008</v>
      </c>
      <c r="H4598" s="11" t="s">
        <v>17</v>
      </c>
      <c r="I4598" s="11" t="s">
        <v>1016</v>
      </c>
      <c r="J4598" s="11" t="s">
        <v>1046</v>
      </c>
      <c r="K4598" s="11" t="s">
        <v>1261</v>
      </c>
      <c r="L4598" s="11" t="s">
        <v>1266</v>
      </c>
      <c r="M4598" s="11" t="s">
        <v>1273</v>
      </c>
      <c r="N4598" s="10">
        <v>42677</v>
      </c>
      <c r="O4598" s="12">
        <v>519</v>
      </c>
      <c r="P4598" s="12">
        <v>1298</v>
      </c>
      <c r="Q4598" s="12">
        <v>779</v>
      </c>
      <c r="R4598" s="11">
        <v>11</v>
      </c>
      <c r="S4598" s="12">
        <v>14278</v>
      </c>
      <c r="T4598" s="13">
        <v>0.03</v>
      </c>
      <c r="U4598" s="12">
        <v>428.34</v>
      </c>
      <c r="V4598" s="12">
        <v>13849.66</v>
      </c>
      <c r="W4598" s="12">
        <v>314</v>
      </c>
      <c r="X4598" s="12">
        <v>19672</v>
      </c>
      <c r="Y4598" s="14">
        <f>+DAY('TABLA PRINCIPAL'!$B4598)</f>
        <v>2</v>
      </c>
      <c r="Z4598" s="14">
        <f>+MONTH('TABLA PRINCIPAL'!$B4598)</f>
        <v>11</v>
      </c>
      <c r="AA4598" s="14">
        <f>+YEAR('TABLA PRINCIPAL'!$B4598)</f>
        <v>2016</v>
      </c>
      <c r="AB4598" s="22" t="str">
        <f>+IF(Ventas_Oficina[[#This Row],[Total del pedido]]&gt;=100000,"SI","NO")</f>
        <v>NO</v>
      </c>
      <c r="AC4598" s="22" t="str">
        <f>+_xlfn.XLOOKUP(Ventas_Oficina[[#This Row],[Nº de artículo]],AUXILIAR!A4596:A9547,AUXILIAR!D4596:D9547,"Error",0)</f>
        <v>Enviado a tiempo</v>
      </c>
      <c r="AD4598" s="22" t="str">
        <f>+IF(AND(Ventas_Oficina[[#This Row],[Total]]&gt;75000,Ventas_Oficina[[#This Row],[Envio a tiempo]]="Enviado a tiempo"),"Buena Venta","Venta Mala")</f>
        <v>Venta Mala</v>
      </c>
    </row>
    <row r="4599" spans="1:30" x14ac:dyDescent="0.25">
      <c r="A4599" s="26">
        <v>1670257</v>
      </c>
      <c r="B4599" s="10">
        <v>42516</v>
      </c>
      <c r="C4599" s="11" t="s">
        <v>978</v>
      </c>
      <c r="D4599" s="11" t="s">
        <v>71</v>
      </c>
      <c r="E4599" s="11" t="s">
        <v>4</v>
      </c>
      <c r="F4599" s="11" t="s">
        <v>5</v>
      </c>
      <c r="G4599" s="11" t="s">
        <v>1008</v>
      </c>
      <c r="H4599" s="11" t="s">
        <v>17</v>
      </c>
      <c r="I4599" s="11" t="s">
        <v>1016</v>
      </c>
      <c r="J4599" s="11" t="s">
        <v>1102</v>
      </c>
      <c r="K4599" s="11" t="s">
        <v>1262</v>
      </c>
      <c r="L4599" s="11" t="s">
        <v>1265</v>
      </c>
      <c r="M4599" s="11" t="s">
        <v>1272</v>
      </c>
      <c r="N4599" s="10">
        <v>42516</v>
      </c>
      <c r="O4599" s="12">
        <v>290</v>
      </c>
      <c r="P4599" s="12">
        <v>476</v>
      </c>
      <c r="Q4599" s="12">
        <v>186</v>
      </c>
      <c r="R4599" s="11">
        <v>2</v>
      </c>
      <c r="S4599" s="12">
        <v>952</v>
      </c>
      <c r="T4599" s="13">
        <v>0.08</v>
      </c>
      <c r="U4599" s="12">
        <v>76.16</v>
      </c>
      <c r="V4599" s="12">
        <v>875.84</v>
      </c>
      <c r="W4599" s="12">
        <v>88</v>
      </c>
      <c r="X4599" s="12">
        <v>3853</v>
      </c>
      <c r="Y4599" s="14">
        <f>+DAY('TABLA PRINCIPAL'!$B4599)</f>
        <v>26</v>
      </c>
      <c r="Z4599" s="14">
        <f>+MONTH('TABLA PRINCIPAL'!$B4599)</f>
        <v>5</v>
      </c>
      <c r="AA4599" s="14">
        <f>+YEAR('TABLA PRINCIPAL'!$B4599)</f>
        <v>2016</v>
      </c>
      <c r="AB4599" s="22" t="str">
        <f>+IF(Ventas_Oficina[[#This Row],[Total del pedido]]&gt;=100000,"SI","NO")</f>
        <v>NO</v>
      </c>
      <c r="AC4599" s="22" t="str">
        <f>+_xlfn.XLOOKUP(Ventas_Oficina[[#This Row],[Nº de artículo]],AUXILIAR!A4598:A9549,AUXILIAR!D4598:D9549,"Error",0)</f>
        <v>No enviado a tiempo</v>
      </c>
      <c r="AD4599" s="22" t="str">
        <f>+IF(AND(Ventas_Oficina[[#This Row],[Total]]&gt;75000,Ventas_Oficina[[#This Row],[Envio a tiempo]]="Enviado a tiempo"),"Buena Venta","Venta Mala")</f>
        <v>Venta Mala</v>
      </c>
    </row>
    <row r="4600" spans="1:30" x14ac:dyDescent="0.25">
      <c r="A4600" s="25">
        <v>1670257</v>
      </c>
      <c r="B4600" s="5">
        <v>42458</v>
      </c>
      <c r="C4600" s="6" t="s">
        <v>682</v>
      </c>
      <c r="D4600" s="6" t="s">
        <v>400</v>
      </c>
      <c r="E4600" s="6" t="s">
        <v>4</v>
      </c>
      <c r="F4600" s="6" t="s">
        <v>5</v>
      </c>
      <c r="G4600" s="6" t="s">
        <v>1008</v>
      </c>
      <c r="H4600" s="6" t="s">
        <v>53</v>
      </c>
      <c r="I4600" s="6" t="s">
        <v>1016</v>
      </c>
      <c r="J4600" s="6" t="s">
        <v>1100</v>
      </c>
      <c r="K4600" s="6" t="s">
        <v>1261</v>
      </c>
      <c r="L4600" s="6" t="s">
        <v>1267</v>
      </c>
      <c r="M4600" s="6" t="s">
        <v>1273</v>
      </c>
      <c r="N4600" s="5">
        <v>42459</v>
      </c>
      <c r="O4600" s="7">
        <v>1680</v>
      </c>
      <c r="P4600" s="7">
        <v>4097</v>
      </c>
      <c r="Q4600" s="7">
        <v>2417</v>
      </c>
      <c r="R4600" s="6">
        <v>50</v>
      </c>
      <c r="S4600" s="7">
        <v>204850</v>
      </c>
      <c r="T4600" s="8">
        <v>0</v>
      </c>
      <c r="U4600" s="7">
        <v>0</v>
      </c>
      <c r="V4600" s="7">
        <v>204850</v>
      </c>
      <c r="W4600" s="7">
        <v>899</v>
      </c>
      <c r="X4600" s="7">
        <v>102730</v>
      </c>
      <c r="Y4600" s="9">
        <f>+DAY('TABLA PRINCIPAL'!$B4600)</f>
        <v>29</v>
      </c>
      <c r="Z4600" s="9">
        <f>+MONTH('TABLA PRINCIPAL'!$B4600)</f>
        <v>3</v>
      </c>
      <c r="AA4600" s="9">
        <f>+YEAR('TABLA PRINCIPAL'!$B4600)</f>
        <v>2016</v>
      </c>
      <c r="AB4600" s="22" t="str">
        <f>+IF(Ventas_Oficina[[#This Row],[Total del pedido]]&gt;=100000,"SI","NO")</f>
        <v>SI</v>
      </c>
      <c r="AC4600" s="22" t="str">
        <f>+_xlfn.XLOOKUP(Ventas_Oficina[[#This Row],[Nº de artículo]],AUXILIAR!A4598:A9550,AUXILIAR!D4598:D9550,"Error",0)</f>
        <v>No enviado a tiempo</v>
      </c>
      <c r="AD4600" s="22" t="str">
        <f>+IF(AND(Ventas_Oficina[[#This Row],[Total]]&gt;75000,Ventas_Oficina[[#This Row],[Envio a tiempo]]="Enviado a tiempo"),"Buena Venta","Venta Mala")</f>
        <v>Venta Mala</v>
      </c>
    </row>
    <row r="4601" spans="1:30" x14ac:dyDescent="0.25">
      <c r="A4601" s="26">
        <v>1670622</v>
      </c>
      <c r="B4601" s="10">
        <v>42713</v>
      </c>
      <c r="C4601" s="11" t="s">
        <v>502</v>
      </c>
      <c r="D4601" s="11" t="s">
        <v>48</v>
      </c>
      <c r="E4601" s="11" t="s">
        <v>4</v>
      </c>
      <c r="F4601" s="11" t="s">
        <v>5</v>
      </c>
      <c r="G4601" s="11" t="s">
        <v>1007</v>
      </c>
      <c r="H4601" s="11" t="s">
        <v>34</v>
      </c>
      <c r="I4601" s="11" t="s">
        <v>1013</v>
      </c>
      <c r="J4601" s="11" t="s">
        <v>1036</v>
      </c>
      <c r="K4601" s="11" t="s">
        <v>1261</v>
      </c>
      <c r="L4601" s="11" t="s">
        <v>1265</v>
      </c>
      <c r="M4601" s="11" t="s">
        <v>1273</v>
      </c>
      <c r="N4601" s="10">
        <v>42714</v>
      </c>
      <c r="O4601" s="12">
        <v>453</v>
      </c>
      <c r="P4601" s="12">
        <v>730</v>
      </c>
      <c r="Q4601" s="12">
        <v>277</v>
      </c>
      <c r="R4601" s="11">
        <v>34</v>
      </c>
      <c r="S4601" s="12">
        <v>24820</v>
      </c>
      <c r="T4601" s="13">
        <v>7.0000000000000007E-2</v>
      </c>
      <c r="U4601" s="12">
        <v>1737.4</v>
      </c>
      <c r="V4601" s="12">
        <v>23082.6</v>
      </c>
      <c r="W4601" s="12">
        <v>772</v>
      </c>
      <c r="X4601" s="12">
        <v>27892</v>
      </c>
      <c r="Y4601" s="14">
        <f>+DAY('TABLA PRINCIPAL'!$B4601)</f>
        <v>9</v>
      </c>
      <c r="Z4601" s="14">
        <f>+MONTH('TABLA PRINCIPAL'!$B4601)</f>
        <v>12</v>
      </c>
      <c r="AA4601" s="14">
        <f>+YEAR('TABLA PRINCIPAL'!$B4601)</f>
        <v>2016</v>
      </c>
      <c r="AB4601" s="22" t="str">
        <f>+IF(Ventas_Oficina[[#This Row],[Total del pedido]]&gt;=100000,"SI","NO")</f>
        <v>NO</v>
      </c>
      <c r="AC4601" s="22" t="str">
        <f>+_xlfn.XLOOKUP(Ventas_Oficina[[#This Row],[Nº de artículo]],AUXILIAR!A4599:A9551,AUXILIAR!D4599:D9551,"Error",0)</f>
        <v>No enviado a tiempo</v>
      </c>
      <c r="AD4601" s="22" t="str">
        <f>+IF(AND(Ventas_Oficina[[#This Row],[Total]]&gt;75000,Ventas_Oficina[[#This Row],[Envio a tiempo]]="Enviado a tiempo"),"Buena Venta","Venta Mala")</f>
        <v>Venta Mala</v>
      </c>
    </row>
    <row r="4602" spans="1:30" x14ac:dyDescent="0.25">
      <c r="A4602" s="25">
        <v>1670987</v>
      </c>
      <c r="B4602" s="5">
        <v>41945</v>
      </c>
      <c r="C4602" s="6" t="s">
        <v>473</v>
      </c>
      <c r="D4602" s="6" t="s">
        <v>456</v>
      </c>
      <c r="E4602" s="6" t="s">
        <v>4</v>
      </c>
      <c r="F4602" s="6" t="s">
        <v>5</v>
      </c>
      <c r="G4602" s="6" t="s">
        <v>1008</v>
      </c>
      <c r="H4602" s="6" t="s">
        <v>27</v>
      </c>
      <c r="I4602" s="6" t="s">
        <v>1012</v>
      </c>
      <c r="J4602" s="6" t="s">
        <v>1035</v>
      </c>
      <c r="K4602" s="6" t="s">
        <v>1263</v>
      </c>
      <c r="L4602" s="6" t="s">
        <v>1266</v>
      </c>
      <c r="M4602" s="6" t="s">
        <v>1272</v>
      </c>
      <c r="N4602" s="5">
        <v>41947</v>
      </c>
      <c r="O4602" s="7">
        <v>882</v>
      </c>
      <c r="P4602" s="7">
        <v>2099</v>
      </c>
      <c r="Q4602" s="7">
        <v>1217</v>
      </c>
      <c r="R4602" s="6">
        <v>10</v>
      </c>
      <c r="S4602" s="7">
        <v>20990</v>
      </c>
      <c r="T4602" s="8">
        <v>0.01</v>
      </c>
      <c r="U4602" s="7">
        <v>209.9</v>
      </c>
      <c r="V4602" s="7">
        <v>20780.099999999999</v>
      </c>
      <c r="W4602" s="7">
        <v>481</v>
      </c>
      <c r="X4602" s="7">
        <v>9275</v>
      </c>
      <c r="Y4602" s="9">
        <f>+DAY('TABLA PRINCIPAL'!$B4602)</f>
        <v>2</v>
      </c>
      <c r="Z4602" s="9">
        <f>+MONTH('TABLA PRINCIPAL'!$B4602)</f>
        <v>11</v>
      </c>
      <c r="AA4602" s="9">
        <f>+YEAR('TABLA PRINCIPAL'!$B4602)</f>
        <v>2014</v>
      </c>
      <c r="AB4602" s="22" t="str">
        <f>+IF(Ventas_Oficina[[#This Row],[Total del pedido]]&gt;=100000,"SI","NO")</f>
        <v>NO</v>
      </c>
      <c r="AC4602" s="22" t="str">
        <f>+_xlfn.XLOOKUP(Ventas_Oficina[[#This Row],[Nº de artículo]],AUXILIAR!A4600:A9552,AUXILIAR!D4600:D9552,"Error",0)</f>
        <v>Enviado a tiempo</v>
      </c>
      <c r="AD4602" s="22" t="str">
        <f>+IF(AND(Ventas_Oficina[[#This Row],[Total]]&gt;75000,Ventas_Oficina[[#This Row],[Envio a tiempo]]="Enviado a tiempo"),"Buena Venta","Venta Mala")</f>
        <v>Venta Mala</v>
      </c>
    </row>
    <row r="4603" spans="1:30" x14ac:dyDescent="0.25">
      <c r="A4603" s="26">
        <v>1671352</v>
      </c>
      <c r="B4603" s="10">
        <v>41575</v>
      </c>
      <c r="C4603" s="11" t="s">
        <v>349</v>
      </c>
      <c r="D4603" s="11" t="s">
        <v>150</v>
      </c>
      <c r="E4603" s="11" t="s">
        <v>12</v>
      </c>
      <c r="F4603" s="11" t="s">
        <v>13</v>
      </c>
      <c r="G4603" s="11" t="s">
        <v>1008</v>
      </c>
      <c r="H4603" s="11" t="s">
        <v>14</v>
      </c>
      <c r="I4603" s="11" t="s">
        <v>1012</v>
      </c>
      <c r="J4603" s="11" t="s">
        <v>1126</v>
      </c>
      <c r="K4603" s="11" t="s">
        <v>1262</v>
      </c>
      <c r="L4603" s="11" t="s">
        <v>1265</v>
      </c>
      <c r="M4603" s="11" t="s">
        <v>1272</v>
      </c>
      <c r="N4603" s="10">
        <v>41576</v>
      </c>
      <c r="O4603" s="12">
        <v>3964</v>
      </c>
      <c r="P4603" s="12">
        <v>15248</v>
      </c>
      <c r="Q4603" s="12">
        <v>11284</v>
      </c>
      <c r="R4603" s="11">
        <v>42</v>
      </c>
      <c r="S4603" s="12">
        <v>640416</v>
      </c>
      <c r="T4603" s="13">
        <v>7.0000000000000007E-2</v>
      </c>
      <c r="U4603" s="12">
        <v>44829.120000000003</v>
      </c>
      <c r="V4603" s="12">
        <v>595586.88</v>
      </c>
      <c r="W4603" s="12">
        <v>650</v>
      </c>
      <c r="X4603" s="12">
        <v>651435</v>
      </c>
      <c r="Y4603" s="14">
        <f>+DAY('TABLA PRINCIPAL'!$B4603)</f>
        <v>28</v>
      </c>
      <c r="Z4603" s="14">
        <f>+MONTH('TABLA PRINCIPAL'!$B4603)</f>
        <v>10</v>
      </c>
      <c r="AA4603" s="14">
        <f>+YEAR('TABLA PRINCIPAL'!$B4603)</f>
        <v>2013</v>
      </c>
      <c r="AB4603" s="22" t="str">
        <f>+IF(Ventas_Oficina[[#This Row],[Total del pedido]]&gt;=100000,"SI","NO")</f>
        <v>SI</v>
      </c>
      <c r="AC4603" s="22" t="str">
        <f>+_xlfn.XLOOKUP(Ventas_Oficina[[#This Row],[Nº de artículo]],AUXILIAR!A4601:A9553,AUXILIAR!D4601:D9553,"Error",0)</f>
        <v>No enviado a tiempo</v>
      </c>
      <c r="AD4603" s="22" t="str">
        <f>+IF(AND(Ventas_Oficina[[#This Row],[Total]]&gt;75000,Ventas_Oficina[[#This Row],[Envio a tiempo]]="Enviado a tiempo"),"Buena Venta","Venta Mala")</f>
        <v>Venta Mala</v>
      </c>
    </row>
    <row r="4604" spans="1:30" x14ac:dyDescent="0.25">
      <c r="A4604" s="25">
        <v>1671718</v>
      </c>
      <c r="B4604" s="5">
        <v>42677</v>
      </c>
      <c r="C4604" s="6" t="s">
        <v>490</v>
      </c>
      <c r="D4604" s="6" t="s">
        <v>3</v>
      </c>
      <c r="E4604" s="6" t="s">
        <v>4</v>
      </c>
      <c r="F4604" s="6" t="s">
        <v>5</v>
      </c>
      <c r="G4604" s="6" t="s">
        <v>1009</v>
      </c>
      <c r="H4604" s="6" t="s">
        <v>6</v>
      </c>
      <c r="I4604" s="6" t="s">
        <v>1015</v>
      </c>
      <c r="J4604" s="6" t="s">
        <v>1085</v>
      </c>
      <c r="K4604" s="6" t="s">
        <v>1261</v>
      </c>
      <c r="L4604" s="6" t="s">
        <v>1267</v>
      </c>
      <c r="M4604" s="6" t="s">
        <v>1272</v>
      </c>
      <c r="N4604" s="5">
        <v>42678</v>
      </c>
      <c r="O4604" s="7">
        <v>384</v>
      </c>
      <c r="P4604" s="7">
        <v>630</v>
      </c>
      <c r="Q4604" s="7">
        <v>246</v>
      </c>
      <c r="R4604" s="6">
        <v>28</v>
      </c>
      <c r="S4604" s="7">
        <v>17640</v>
      </c>
      <c r="T4604" s="8">
        <v>0.06</v>
      </c>
      <c r="U4604" s="7">
        <v>1058.3999999999999</v>
      </c>
      <c r="V4604" s="7">
        <v>16581.599999999999</v>
      </c>
      <c r="W4604" s="7">
        <v>50</v>
      </c>
      <c r="X4604" s="7">
        <v>21439</v>
      </c>
      <c r="Y4604" s="9">
        <f>+DAY('TABLA PRINCIPAL'!$B4604)</f>
        <v>3</v>
      </c>
      <c r="Z4604" s="9">
        <f>+MONTH('TABLA PRINCIPAL'!$B4604)</f>
        <v>11</v>
      </c>
      <c r="AA4604" s="9">
        <f>+YEAR('TABLA PRINCIPAL'!$B4604)</f>
        <v>2016</v>
      </c>
      <c r="AB4604" s="22" t="str">
        <f>+IF(Ventas_Oficina[[#This Row],[Total del pedido]]&gt;=100000,"SI","NO")</f>
        <v>NO</v>
      </c>
      <c r="AC4604" s="22" t="str">
        <f>+_xlfn.XLOOKUP(Ventas_Oficina[[#This Row],[Nº de artículo]],AUXILIAR!A4602:A9554,AUXILIAR!D4602:D9554,"Error",0)</f>
        <v>No enviado a tiempo</v>
      </c>
      <c r="AD4604" s="22" t="str">
        <f>+IF(AND(Ventas_Oficina[[#This Row],[Total]]&gt;75000,Ventas_Oficina[[#This Row],[Envio a tiempo]]="Enviado a tiempo"),"Buena Venta","Venta Mala")</f>
        <v>Venta Mala</v>
      </c>
    </row>
    <row r="4605" spans="1:30" x14ac:dyDescent="0.25">
      <c r="A4605" s="26">
        <v>1671718</v>
      </c>
      <c r="B4605" s="10">
        <v>42644</v>
      </c>
      <c r="C4605" s="11" t="s">
        <v>960</v>
      </c>
      <c r="D4605" s="11" t="s">
        <v>62</v>
      </c>
      <c r="E4605" s="11" t="s">
        <v>4</v>
      </c>
      <c r="F4605" s="11" t="s">
        <v>5</v>
      </c>
      <c r="G4605" s="11" t="s">
        <v>1009</v>
      </c>
      <c r="H4605" s="11" t="s">
        <v>27</v>
      </c>
      <c r="I4605" s="11" t="s">
        <v>1016</v>
      </c>
      <c r="J4605" s="11" t="s">
        <v>1046</v>
      </c>
      <c r="K4605" s="11" t="s">
        <v>1261</v>
      </c>
      <c r="L4605" s="11" t="s">
        <v>1267</v>
      </c>
      <c r="M4605" s="11" t="s">
        <v>1272</v>
      </c>
      <c r="N4605" s="10">
        <v>42645</v>
      </c>
      <c r="O4605" s="12">
        <v>519</v>
      </c>
      <c r="P4605" s="12">
        <v>1298</v>
      </c>
      <c r="Q4605" s="12">
        <v>779</v>
      </c>
      <c r="R4605" s="11">
        <v>46</v>
      </c>
      <c r="S4605" s="12">
        <v>59708</v>
      </c>
      <c r="T4605" s="13">
        <v>0</v>
      </c>
      <c r="U4605" s="12">
        <v>0</v>
      </c>
      <c r="V4605" s="12">
        <v>59708</v>
      </c>
      <c r="W4605" s="12">
        <v>314</v>
      </c>
      <c r="X4605" s="12">
        <v>64433</v>
      </c>
      <c r="Y4605" s="14">
        <f>+DAY('TABLA PRINCIPAL'!$B4605)</f>
        <v>1</v>
      </c>
      <c r="Z4605" s="14">
        <f>+MONTH('TABLA PRINCIPAL'!$B4605)</f>
        <v>10</v>
      </c>
      <c r="AA4605" s="14">
        <f>+YEAR('TABLA PRINCIPAL'!$B4605)</f>
        <v>2016</v>
      </c>
      <c r="AB4605" s="22" t="str">
        <f>+IF(Ventas_Oficina[[#This Row],[Total del pedido]]&gt;=100000,"SI","NO")</f>
        <v>NO</v>
      </c>
      <c r="AC4605" s="22" t="str">
        <f>+_xlfn.XLOOKUP(Ventas_Oficina[[#This Row],[Nº de artículo]],AUXILIAR!A4603:A9555,AUXILIAR!D4603:D9555,"Error",0)</f>
        <v>No enviado a tiempo</v>
      </c>
      <c r="AD4605" s="22" t="str">
        <f>+IF(AND(Ventas_Oficina[[#This Row],[Total]]&gt;75000,Ventas_Oficina[[#This Row],[Envio a tiempo]]="Enviado a tiempo"),"Buena Venta","Venta Mala")</f>
        <v>Venta Mala</v>
      </c>
    </row>
    <row r="4606" spans="1:30" x14ac:dyDescent="0.25">
      <c r="A4606" s="26">
        <v>1671718</v>
      </c>
      <c r="B4606" s="10">
        <v>42677</v>
      </c>
      <c r="C4606" s="11" t="s">
        <v>490</v>
      </c>
      <c r="D4606" s="11" t="s">
        <v>3</v>
      </c>
      <c r="E4606" s="11" t="s">
        <v>4</v>
      </c>
      <c r="F4606" s="11" t="s">
        <v>5</v>
      </c>
      <c r="G4606" s="11" t="s">
        <v>1007</v>
      </c>
      <c r="H4606" s="11" t="s">
        <v>6</v>
      </c>
      <c r="I4606" s="11" t="s">
        <v>1016</v>
      </c>
      <c r="J4606" s="11" t="s">
        <v>1085</v>
      </c>
      <c r="K4606" s="11" t="s">
        <v>1262</v>
      </c>
      <c r="L4606" s="11" t="s">
        <v>1265</v>
      </c>
      <c r="M4606" s="11" t="s">
        <v>1272</v>
      </c>
      <c r="N4606" s="10">
        <v>42678</v>
      </c>
      <c r="O4606" s="12">
        <v>384</v>
      </c>
      <c r="P4606" s="12">
        <v>630</v>
      </c>
      <c r="Q4606" s="12">
        <v>246</v>
      </c>
      <c r="R4606" s="11">
        <v>1</v>
      </c>
      <c r="S4606" s="12">
        <v>630</v>
      </c>
      <c r="T4606" s="13">
        <v>0.04</v>
      </c>
      <c r="U4606" s="12">
        <v>25.2</v>
      </c>
      <c r="V4606" s="12">
        <v>604.79999999999995</v>
      </c>
      <c r="W4606" s="12">
        <v>50</v>
      </c>
      <c r="X4606" s="12">
        <v>21439</v>
      </c>
      <c r="Y4606" s="14">
        <f>+DAY('TABLA PRINCIPAL'!$B4606)</f>
        <v>3</v>
      </c>
      <c r="Z4606" s="14">
        <f>+MONTH('TABLA PRINCIPAL'!$B4606)</f>
        <v>11</v>
      </c>
      <c r="AA4606" s="14">
        <f>+YEAR('TABLA PRINCIPAL'!$B4606)</f>
        <v>2016</v>
      </c>
      <c r="AB4606" s="22" t="str">
        <f>+IF(Ventas_Oficina[[#This Row],[Total del pedido]]&gt;=100000,"SI","NO")</f>
        <v>NO</v>
      </c>
      <c r="AC4606" s="22" t="str">
        <f>+_xlfn.XLOOKUP(Ventas_Oficina[[#This Row],[Nº de artículo]],AUXILIAR!A4605:A9557,AUXILIAR!D4605:D9557,"Error",0)</f>
        <v>No enviado a tiempo</v>
      </c>
      <c r="AD4606" s="22" t="str">
        <f>+IF(AND(Ventas_Oficina[[#This Row],[Total]]&gt;75000,Ventas_Oficina[[#This Row],[Envio a tiempo]]="Enviado a tiempo"),"Buena Venta","Venta Mala")</f>
        <v>Venta Mala</v>
      </c>
    </row>
    <row r="4607" spans="1:30" x14ac:dyDescent="0.25">
      <c r="A4607" s="25">
        <v>1672083</v>
      </c>
      <c r="B4607" s="5">
        <v>42696</v>
      </c>
      <c r="C4607" s="6" t="s">
        <v>485</v>
      </c>
      <c r="D4607" s="6" t="s">
        <v>211</v>
      </c>
      <c r="E4607" s="6" t="s">
        <v>4</v>
      </c>
      <c r="F4607" s="6" t="s">
        <v>5</v>
      </c>
      <c r="G4607" s="6" t="s">
        <v>1007</v>
      </c>
      <c r="H4607" s="6" t="s">
        <v>34</v>
      </c>
      <c r="I4607" s="6" t="s">
        <v>1012</v>
      </c>
      <c r="J4607" s="6" t="s">
        <v>1057</v>
      </c>
      <c r="K4607" s="6" t="s">
        <v>1261</v>
      </c>
      <c r="L4607" s="6" t="s">
        <v>1265</v>
      </c>
      <c r="M4607" s="6" t="s">
        <v>1272</v>
      </c>
      <c r="N4607" s="5">
        <v>42701</v>
      </c>
      <c r="O4607" s="7">
        <v>130</v>
      </c>
      <c r="P4607" s="7">
        <v>288</v>
      </c>
      <c r="Q4607" s="7">
        <v>158</v>
      </c>
      <c r="R4607" s="6">
        <v>34</v>
      </c>
      <c r="S4607" s="7">
        <v>9792</v>
      </c>
      <c r="T4607" s="8">
        <v>0.09</v>
      </c>
      <c r="U4607" s="7">
        <v>881.28</v>
      </c>
      <c r="V4607" s="7">
        <v>8910.7199999999993</v>
      </c>
      <c r="W4607" s="7">
        <v>101</v>
      </c>
      <c r="X4607" s="7">
        <v>5309</v>
      </c>
      <c r="Y4607" s="9">
        <f>+DAY('TABLA PRINCIPAL'!$B4607)</f>
        <v>22</v>
      </c>
      <c r="Z4607" s="9">
        <f>+MONTH('TABLA PRINCIPAL'!$B4607)</f>
        <v>11</v>
      </c>
      <c r="AA4607" s="9">
        <f>+YEAR('TABLA PRINCIPAL'!$B4607)</f>
        <v>2016</v>
      </c>
      <c r="AB4607" s="22" t="str">
        <f>+IF(Ventas_Oficina[[#This Row],[Total del pedido]]&gt;=100000,"SI","NO")</f>
        <v>NO</v>
      </c>
      <c r="AC4607" s="22" t="str">
        <f>+_xlfn.XLOOKUP(Ventas_Oficina[[#This Row],[Nº de artículo]],AUXILIAR!A4605:A9558,AUXILIAR!D4605:D9558,"Error",0)</f>
        <v>Enviado a tiempo</v>
      </c>
      <c r="AD4607" s="22" t="str">
        <f>+IF(AND(Ventas_Oficina[[#This Row],[Total]]&gt;75000,Ventas_Oficina[[#This Row],[Envio a tiempo]]="Enviado a tiempo"),"Buena Venta","Venta Mala")</f>
        <v>Venta Mala</v>
      </c>
    </row>
    <row r="4608" spans="1:30" x14ac:dyDescent="0.25">
      <c r="A4608" s="26">
        <v>1672448</v>
      </c>
      <c r="B4608" s="10">
        <v>42413</v>
      </c>
      <c r="C4608" s="11" t="s">
        <v>457</v>
      </c>
      <c r="D4608" s="11" t="s">
        <v>65</v>
      </c>
      <c r="E4608" s="11" t="s">
        <v>12</v>
      </c>
      <c r="F4608" s="11" t="s">
        <v>13</v>
      </c>
      <c r="G4608" s="11" t="s">
        <v>1009</v>
      </c>
      <c r="H4608" s="11" t="s">
        <v>14</v>
      </c>
      <c r="I4608" s="11" t="s">
        <v>1015</v>
      </c>
      <c r="J4608" s="11" t="s">
        <v>1036</v>
      </c>
      <c r="K4608" s="11" t="s">
        <v>1261</v>
      </c>
      <c r="L4608" s="11" t="s">
        <v>1265</v>
      </c>
      <c r="M4608" s="11" t="s">
        <v>1272</v>
      </c>
      <c r="N4608" s="10">
        <v>42416</v>
      </c>
      <c r="O4608" s="12">
        <v>453</v>
      </c>
      <c r="P4608" s="12">
        <v>730</v>
      </c>
      <c r="Q4608" s="12">
        <v>277</v>
      </c>
      <c r="R4608" s="11">
        <v>9</v>
      </c>
      <c r="S4608" s="12">
        <v>6570</v>
      </c>
      <c r="T4608" s="13">
        <v>0.03</v>
      </c>
      <c r="U4608" s="12">
        <v>197.1</v>
      </c>
      <c r="V4608" s="12">
        <v>6372.9</v>
      </c>
      <c r="W4608" s="12">
        <v>772</v>
      </c>
      <c r="X4608" s="12">
        <v>27625</v>
      </c>
      <c r="Y4608" s="14">
        <f>+DAY('TABLA PRINCIPAL'!$B4608)</f>
        <v>13</v>
      </c>
      <c r="Z4608" s="14">
        <f>+MONTH('TABLA PRINCIPAL'!$B4608)</f>
        <v>2</v>
      </c>
      <c r="AA4608" s="14">
        <f>+YEAR('TABLA PRINCIPAL'!$B4608)</f>
        <v>2016</v>
      </c>
      <c r="AB4608" s="22" t="str">
        <f>+IF(Ventas_Oficina[[#This Row],[Total del pedido]]&gt;=100000,"SI","NO")</f>
        <v>NO</v>
      </c>
      <c r="AC4608" s="22" t="str">
        <f>+_xlfn.XLOOKUP(Ventas_Oficina[[#This Row],[Nº de artículo]],AUXILIAR!A4606:A9559,AUXILIAR!D4606:D9559,"Error",0)</f>
        <v>Enviado a tiempo</v>
      </c>
      <c r="AD4608" s="22" t="str">
        <f>+IF(AND(Ventas_Oficina[[#This Row],[Total]]&gt;75000,Ventas_Oficina[[#This Row],[Envio a tiempo]]="Enviado a tiempo"),"Buena Venta","Venta Mala")</f>
        <v>Venta Mala</v>
      </c>
    </row>
    <row r="4609" spans="1:30" x14ac:dyDescent="0.25">
      <c r="A4609" s="25">
        <v>1672448</v>
      </c>
      <c r="B4609" s="5">
        <v>42258</v>
      </c>
      <c r="C4609" s="6" t="s">
        <v>447</v>
      </c>
      <c r="D4609" s="6" t="s">
        <v>62</v>
      </c>
      <c r="E4609" s="6" t="s">
        <v>4</v>
      </c>
      <c r="F4609" s="6" t="s">
        <v>5</v>
      </c>
      <c r="G4609" s="6" t="s">
        <v>1008</v>
      </c>
      <c r="H4609" s="6" t="s">
        <v>27</v>
      </c>
      <c r="I4609" s="6" t="s">
        <v>1014</v>
      </c>
      <c r="J4609" s="6" t="s">
        <v>1024</v>
      </c>
      <c r="K4609" s="6" t="s">
        <v>1261</v>
      </c>
      <c r="L4609" s="6" t="s">
        <v>1267</v>
      </c>
      <c r="M4609" s="6" t="s">
        <v>1273</v>
      </c>
      <c r="N4609" s="5">
        <v>42258</v>
      </c>
      <c r="O4609" s="7">
        <v>160</v>
      </c>
      <c r="P4609" s="7">
        <v>262</v>
      </c>
      <c r="Q4609" s="7">
        <v>102</v>
      </c>
      <c r="R4609" s="6">
        <v>30</v>
      </c>
      <c r="S4609" s="7">
        <v>7860</v>
      </c>
      <c r="T4609" s="8">
        <v>0.03</v>
      </c>
      <c r="U4609" s="7">
        <v>235.79999999999998</v>
      </c>
      <c r="V4609" s="7">
        <v>7624.2</v>
      </c>
      <c r="W4609" s="7">
        <v>80</v>
      </c>
      <c r="X4609" s="7">
        <v>26592</v>
      </c>
      <c r="Y4609" s="9">
        <f>+DAY('TABLA PRINCIPAL'!$B4609)</f>
        <v>11</v>
      </c>
      <c r="Z4609" s="9">
        <f>+MONTH('TABLA PRINCIPAL'!$B4609)</f>
        <v>9</v>
      </c>
      <c r="AA4609" s="9">
        <f>+YEAR('TABLA PRINCIPAL'!$B4609)</f>
        <v>2015</v>
      </c>
      <c r="AB4609" s="22" t="str">
        <f>+IF(Ventas_Oficina[[#This Row],[Total del pedido]]&gt;=100000,"SI","NO")</f>
        <v>NO</v>
      </c>
      <c r="AC4609" s="22" t="str">
        <f>+_xlfn.XLOOKUP(Ventas_Oficina[[#This Row],[Nº de artículo]],AUXILIAR!A4607:A9560,AUXILIAR!D4607:D9560,"Error",0)</f>
        <v>Enviado a tiempo</v>
      </c>
      <c r="AD4609" s="22" t="str">
        <f>+IF(AND(Ventas_Oficina[[#This Row],[Total]]&gt;75000,Ventas_Oficina[[#This Row],[Envio a tiempo]]="Enviado a tiempo"),"Buena Venta","Venta Mala")</f>
        <v>Venta Mala</v>
      </c>
    </row>
    <row r="4610" spans="1:30" x14ac:dyDescent="0.25">
      <c r="A4610" s="26">
        <v>1672448</v>
      </c>
      <c r="B4610" s="10">
        <v>42492</v>
      </c>
      <c r="C4610" s="11" t="s">
        <v>145</v>
      </c>
      <c r="D4610" s="11" t="s">
        <v>110</v>
      </c>
      <c r="E4610" s="11" t="s">
        <v>12</v>
      </c>
      <c r="F4610" s="11" t="s">
        <v>13</v>
      </c>
      <c r="G4610" s="11" t="s">
        <v>1008</v>
      </c>
      <c r="H4610" s="11" t="s">
        <v>14</v>
      </c>
      <c r="I4610" s="11" t="s">
        <v>1013</v>
      </c>
      <c r="J4610" s="11" t="s">
        <v>1064</v>
      </c>
      <c r="K4610" s="11" t="s">
        <v>1261</v>
      </c>
      <c r="L4610" s="11" t="s">
        <v>1265</v>
      </c>
      <c r="M4610" s="11" t="s">
        <v>1272</v>
      </c>
      <c r="N4610" s="10">
        <v>42493</v>
      </c>
      <c r="O4610" s="12">
        <v>365</v>
      </c>
      <c r="P4610" s="12">
        <v>598</v>
      </c>
      <c r="Q4610" s="12">
        <v>233</v>
      </c>
      <c r="R4610" s="11">
        <v>1</v>
      </c>
      <c r="S4610" s="12">
        <v>598</v>
      </c>
      <c r="T4610" s="13">
        <v>0</v>
      </c>
      <c r="U4610" s="12">
        <v>0</v>
      </c>
      <c r="V4610" s="12">
        <v>598</v>
      </c>
      <c r="W4610" s="12">
        <v>149</v>
      </c>
      <c r="X4610" s="12">
        <v>26537</v>
      </c>
      <c r="Y4610" s="14">
        <f>+DAY('TABLA PRINCIPAL'!$B4610)</f>
        <v>2</v>
      </c>
      <c r="Z4610" s="14">
        <f>+MONTH('TABLA PRINCIPAL'!$B4610)</f>
        <v>5</v>
      </c>
      <c r="AA4610" s="14">
        <f>+YEAR('TABLA PRINCIPAL'!$B4610)</f>
        <v>2016</v>
      </c>
      <c r="AB4610" s="22" t="str">
        <f>+IF(Ventas_Oficina[[#This Row],[Total del pedido]]&gt;=100000,"SI","NO")</f>
        <v>NO</v>
      </c>
      <c r="AC4610" s="22" t="str">
        <f>+_xlfn.XLOOKUP(Ventas_Oficina[[#This Row],[Nº de artículo]],AUXILIAR!A4608:A9561,AUXILIAR!D4608:D9561,"Error",0)</f>
        <v>No enviado a tiempo</v>
      </c>
      <c r="AD4610" s="22" t="str">
        <f>+IF(AND(Ventas_Oficina[[#This Row],[Total]]&gt;75000,Ventas_Oficina[[#This Row],[Envio a tiempo]]="Enviado a tiempo"),"Buena Venta","Venta Mala")</f>
        <v>Venta Mala</v>
      </c>
    </row>
    <row r="4611" spans="1:30" x14ac:dyDescent="0.25">
      <c r="A4611" s="25">
        <v>1672448</v>
      </c>
      <c r="B4611" s="5">
        <v>42203</v>
      </c>
      <c r="C4611" s="6" t="s">
        <v>473</v>
      </c>
      <c r="D4611" s="6" t="s">
        <v>456</v>
      </c>
      <c r="E4611" s="6" t="s">
        <v>4</v>
      </c>
      <c r="F4611" s="6" t="s">
        <v>5</v>
      </c>
      <c r="G4611" s="6" t="s">
        <v>1007</v>
      </c>
      <c r="H4611" s="6" t="s">
        <v>27</v>
      </c>
      <c r="I4611" s="6" t="s">
        <v>1012</v>
      </c>
      <c r="J4611" s="6" t="s">
        <v>1102</v>
      </c>
      <c r="K4611" s="6" t="s">
        <v>1262</v>
      </c>
      <c r="L4611" s="6" t="s">
        <v>1265</v>
      </c>
      <c r="M4611" s="6" t="s">
        <v>1272</v>
      </c>
      <c r="N4611" s="5">
        <v>42204</v>
      </c>
      <c r="O4611" s="7">
        <v>290</v>
      </c>
      <c r="P4611" s="7">
        <v>476</v>
      </c>
      <c r="Q4611" s="7">
        <v>186</v>
      </c>
      <c r="R4611" s="6">
        <v>39</v>
      </c>
      <c r="S4611" s="7">
        <v>18564</v>
      </c>
      <c r="T4611" s="8">
        <v>0</v>
      </c>
      <c r="U4611" s="7">
        <v>0</v>
      </c>
      <c r="V4611" s="7">
        <v>18564</v>
      </c>
      <c r="W4611" s="7">
        <v>88</v>
      </c>
      <c r="X4611" s="7">
        <v>1768</v>
      </c>
      <c r="Y4611" s="9">
        <f>+DAY('TABLA PRINCIPAL'!$B4611)</f>
        <v>18</v>
      </c>
      <c r="Z4611" s="9">
        <f>+MONTH('TABLA PRINCIPAL'!$B4611)</f>
        <v>7</v>
      </c>
      <c r="AA4611" s="9">
        <f>+YEAR('TABLA PRINCIPAL'!$B4611)</f>
        <v>2015</v>
      </c>
      <c r="AB4611" s="22" t="str">
        <f>+IF(Ventas_Oficina[[#This Row],[Total del pedido]]&gt;=100000,"SI","NO")</f>
        <v>NO</v>
      </c>
      <c r="AC4611" s="22" t="str">
        <f>+_xlfn.XLOOKUP(Ventas_Oficina[[#This Row],[Nº de artículo]],AUXILIAR!A4609:A9562,AUXILIAR!D4609:D9562,"Error",0)</f>
        <v>No enviado a tiempo</v>
      </c>
      <c r="AD4611" s="22" t="str">
        <f>+IF(AND(Ventas_Oficina[[#This Row],[Total]]&gt;75000,Ventas_Oficina[[#This Row],[Envio a tiempo]]="Enviado a tiempo"),"Buena Venta","Venta Mala")</f>
        <v>Venta Mala</v>
      </c>
    </row>
    <row r="4612" spans="1:30" x14ac:dyDescent="0.25">
      <c r="A4612" s="26">
        <v>1672813</v>
      </c>
      <c r="B4612" s="10">
        <v>42483</v>
      </c>
      <c r="C4612" s="11" t="s">
        <v>167</v>
      </c>
      <c r="D4612" s="11" t="s">
        <v>979</v>
      </c>
      <c r="E4612" s="11" t="s">
        <v>4</v>
      </c>
      <c r="F4612" s="11" t="s">
        <v>5</v>
      </c>
      <c r="G4612" s="11" t="s">
        <v>1008</v>
      </c>
      <c r="H4612" s="11" t="s">
        <v>6</v>
      </c>
      <c r="I4612" s="11" t="s">
        <v>1013</v>
      </c>
      <c r="J4612" s="11" t="s">
        <v>1121</v>
      </c>
      <c r="K4612" s="11" t="s">
        <v>1261</v>
      </c>
      <c r="L4612" s="11" t="s">
        <v>1266</v>
      </c>
      <c r="M4612" s="11" t="s">
        <v>1272</v>
      </c>
      <c r="N4612" s="10">
        <v>42484</v>
      </c>
      <c r="O4612" s="12">
        <v>892</v>
      </c>
      <c r="P4612" s="12">
        <v>2974</v>
      </c>
      <c r="Q4612" s="12">
        <v>2082</v>
      </c>
      <c r="R4612" s="11">
        <v>34</v>
      </c>
      <c r="S4612" s="12">
        <v>101116</v>
      </c>
      <c r="T4612" s="13">
        <v>0.04</v>
      </c>
      <c r="U4612" s="12">
        <v>4044.64</v>
      </c>
      <c r="V4612" s="12">
        <v>97071.360000000001</v>
      </c>
      <c r="W4612" s="12">
        <v>664</v>
      </c>
      <c r="X4612" s="12">
        <v>92858</v>
      </c>
      <c r="Y4612" s="14">
        <f>+DAY('TABLA PRINCIPAL'!$B4612)</f>
        <v>23</v>
      </c>
      <c r="Z4612" s="14">
        <f>+MONTH('TABLA PRINCIPAL'!$B4612)</f>
        <v>4</v>
      </c>
      <c r="AA4612" s="14">
        <f>+YEAR('TABLA PRINCIPAL'!$B4612)</f>
        <v>2016</v>
      </c>
      <c r="AB4612" s="22" t="str">
        <f>+IF(Ventas_Oficina[[#This Row],[Total del pedido]]&gt;=100000,"SI","NO")</f>
        <v>NO</v>
      </c>
      <c r="AC4612" s="22" t="str">
        <f>+_xlfn.XLOOKUP(Ventas_Oficina[[#This Row],[Nº de artículo]],AUXILIAR!A4610:A9563,AUXILIAR!D4610:D9563,"Error",0)</f>
        <v>No enviado a tiempo</v>
      </c>
      <c r="AD4612" s="22" t="str">
        <f>+IF(AND(Ventas_Oficina[[#This Row],[Total]]&gt;75000,Ventas_Oficina[[#This Row],[Envio a tiempo]]="Enviado a tiempo"),"Buena Venta","Venta Mala")</f>
        <v>Venta Mala</v>
      </c>
    </row>
    <row r="4613" spans="1:30" x14ac:dyDescent="0.25">
      <c r="A4613" s="25">
        <v>1673179</v>
      </c>
      <c r="B4613" s="5">
        <v>42524</v>
      </c>
      <c r="C4613" s="6" t="s">
        <v>225</v>
      </c>
      <c r="D4613" s="6" t="s">
        <v>131</v>
      </c>
      <c r="E4613" s="6" t="s">
        <v>4</v>
      </c>
      <c r="F4613" s="6" t="s">
        <v>5</v>
      </c>
      <c r="G4613" s="6" t="s">
        <v>1010</v>
      </c>
      <c r="H4613" s="6" t="s">
        <v>27</v>
      </c>
      <c r="I4613" s="6" t="s">
        <v>1013</v>
      </c>
      <c r="J4613" s="6" t="s">
        <v>1104</v>
      </c>
      <c r="K4613" s="6" t="s">
        <v>1261</v>
      </c>
      <c r="L4613" s="6" t="s">
        <v>1265</v>
      </c>
      <c r="M4613" s="6" t="s">
        <v>1273</v>
      </c>
      <c r="N4613" s="5">
        <v>42525</v>
      </c>
      <c r="O4613" s="7">
        <v>131</v>
      </c>
      <c r="P4613" s="7">
        <v>284</v>
      </c>
      <c r="Q4613" s="7">
        <v>153</v>
      </c>
      <c r="R4613" s="6">
        <v>27</v>
      </c>
      <c r="S4613" s="7">
        <v>7668</v>
      </c>
      <c r="T4613" s="8">
        <v>0.05</v>
      </c>
      <c r="U4613" s="7">
        <v>383.40000000000003</v>
      </c>
      <c r="V4613" s="7">
        <v>7284.6</v>
      </c>
      <c r="W4613" s="7">
        <v>93</v>
      </c>
      <c r="X4613" s="7">
        <v>19732</v>
      </c>
      <c r="Y4613" s="9">
        <f>+DAY('TABLA PRINCIPAL'!$B4613)</f>
        <v>3</v>
      </c>
      <c r="Z4613" s="9">
        <f>+MONTH('TABLA PRINCIPAL'!$B4613)</f>
        <v>6</v>
      </c>
      <c r="AA4613" s="9">
        <f>+YEAR('TABLA PRINCIPAL'!$B4613)</f>
        <v>2016</v>
      </c>
      <c r="AB4613" s="22" t="str">
        <f>+IF(Ventas_Oficina[[#This Row],[Total del pedido]]&gt;=100000,"SI","NO")</f>
        <v>NO</v>
      </c>
      <c r="AC4613" s="22" t="str">
        <f>+_xlfn.XLOOKUP(Ventas_Oficina[[#This Row],[Nº de artículo]],AUXILIAR!A4611:A9564,AUXILIAR!D4611:D9564,"Error",0)</f>
        <v>No enviado a tiempo</v>
      </c>
      <c r="AD4613" s="22" t="str">
        <f>+IF(AND(Ventas_Oficina[[#This Row],[Total]]&gt;75000,Ventas_Oficina[[#This Row],[Envio a tiempo]]="Enviado a tiempo"),"Buena Venta","Venta Mala")</f>
        <v>Venta Mala</v>
      </c>
    </row>
    <row r="4614" spans="1:30" x14ac:dyDescent="0.25">
      <c r="A4614" s="26">
        <v>1673179</v>
      </c>
      <c r="B4614" s="10">
        <v>42664</v>
      </c>
      <c r="C4614" s="11" t="s">
        <v>275</v>
      </c>
      <c r="D4614" s="11" t="s">
        <v>41</v>
      </c>
      <c r="E4614" s="11" t="s">
        <v>12</v>
      </c>
      <c r="F4614" s="11" t="s">
        <v>13</v>
      </c>
      <c r="G4614" s="11" t="s">
        <v>1008</v>
      </c>
      <c r="H4614" s="11" t="s">
        <v>42</v>
      </c>
      <c r="I4614" s="11" t="s">
        <v>1012</v>
      </c>
      <c r="J4614" s="11" t="s">
        <v>1077</v>
      </c>
      <c r="K4614" s="11" t="s">
        <v>1261</v>
      </c>
      <c r="L4614" s="11" t="s">
        <v>1265</v>
      </c>
      <c r="M4614" s="11" t="s">
        <v>1272</v>
      </c>
      <c r="N4614" s="10">
        <v>42666</v>
      </c>
      <c r="O4614" s="12">
        <v>403</v>
      </c>
      <c r="P4614" s="12">
        <v>938</v>
      </c>
      <c r="Q4614" s="12">
        <v>535</v>
      </c>
      <c r="R4614" s="11">
        <v>8</v>
      </c>
      <c r="S4614" s="12">
        <v>7504</v>
      </c>
      <c r="T4614" s="13">
        <v>0.08</v>
      </c>
      <c r="U4614" s="12">
        <v>600.32000000000005</v>
      </c>
      <c r="V4614" s="12">
        <v>6903.68</v>
      </c>
      <c r="W4614" s="12">
        <v>728</v>
      </c>
      <c r="X4614" s="12">
        <v>23409</v>
      </c>
      <c r="Y4614" s="14">
        <f>+DAY('TABLA PRINCIPAL'!$B4614)</f>
        <v>21</v>
      </c>
      <c r="Z4614" s="14">
        <f>+MONTH('TABLA PRINCIPAL'!$B4614)</f>
        <v>10</v>
      </c>
      <c r="AA4614" s="14">
        <f>+YEAR('TABLA PRINCIPAL'!$B4614)</f>
        <v>2016</v>
      </c>
      <c r="AB4614" s="22" t="str">
        <f>+IF(Ventas_Oficina[[#This Row],[Total del pedido]]&gt;=100000,"SI","NO")</f>
        <v>NO</v>
      </c>
      <c r="AC4614" s="22" t="str">
        <f>+_xlfn.XLOOKUP(Ventas_Oficina[[#This Row],[Nº de artículo]],AUXILIAR!A4612:A9565,AUXILIAR!D4612:D9565,"Error",0)</f>
        <v>No enviado a tiempo</v>
      </c>
      <c r="AD4614" s="22" t="str">
        <f>+IF(AND(Ventas_Oficina[[#This Row],[Total]]&gt;75000,Ventas_Oficina[[#This Row],[Envio a tiempo]]="Enviado a tiempo"),"Buena Venta","Venta Mala")</f>
        <v>Venta Mala</v>
      </c>
    </row>
    <row r="4615" spans="1:30" x14ac:dyDescent="0.25">
      <c r="A4615" s="25">
        <v>1673179</v>
      </c>
      <c r="B4615" s="5">
        <v>42397</v>
      </c>
      <c r="C4615" s="6" t="s">
        <v>430</v>
      </c>
      <c r="D4615" s="6" t="s">
        <v>19</v>
      </c>
      <c r="E4615" s="6" t="s">
        <v>4</v>
      </c>
      <c r="F4615" s="6" t="s">
        <v>5</v>
      </c>
      <c r="G4615" s="6" t="s">
        <v>1007</v>
      </c>
      <c r="H4615" s="6" t="s">
        <v>6</v>
      </c>
      <c r="I4615" s="6" t="s">
        <v>1015</v>
      </c>
      <c r="J4615" s="6" t="s">
        <v>1024</v>
      </c>
      <c r="K4615" s="6" t="s">
        <v>1261</v>
      </c>
      <c r="L4615" s="6" t="s">
        <v>1265</v>
      </c>
      <c r="M4615" s="6" t="s">
        <v>1273</v>
      </c>
      <c r="N4615" s="5">
        <v>42398</v>
      </c>
      <c r="O4615" s="7">
        <v>160</v>
      </c>
      <c r="P4615" s="7">
        <v>262</v>
      </c>
      <c r="Q4615" s="7">
        <v>102</v>
      </c>
      <c r="R4615" s="6">
        <v>18</v>
      </c>
      <c r="S4615" s="7">
        <v>4716</v>
      </c>
      <c r="T4615" s="8">
        <v>0.09</v>
      </c>
      <c r="U4615" s="7">
        <v>424.44</v>
      </c>
      <c r="V4615" s="7">
        <v>4291.5600000000004</v>
      </c>
      <c r="W4615" s="7">
        <v>80</v>
      </c>
      <c r="X4615" s="7">
        <v>10724</v>
      </c>
      <c r="Y4615" s="9">
        <f>+DAY('TABLA PRINCIPAL'!$B4615)</f>
        <v>28</v>
      </c>
      <c r="Z4615" s="9">
        <f>+MONTH('TABLA PRINCIPAL'!$B4615)</f>
        <v>1</v>
      </c>
      <c r="AA4615" s="9">
        <f>+YEAR('TABLA PRINCIPAL'!$B4615)</f>
        <v>2016</v>
      </c>
      <c r="AB4615" s="22" t="str">
        <f>+IF(Ventas_Oficina[[#This Row],[Total del pedido]]&gt;=100000,"SI","NO")</f>
        <v>NO</v>
      </c>
      <c r="AC4615" s="22" t="str">
        <f>+_xlfn.XLOOKUP(Ventas_Oficina[[#This Row],[Nº de artículo]],AUXILIAR!A4613:A9566,AUXILIAR!D4613:D9566,"Error",0)</f>
        <v>Enviado a tiempo</v>
      </c>
      <c r="AD4615" s="22" t="str">
        <f>+IF(AND(Ventas_Oficina[[#This Row],[Total]]&gt;75000,Ventas_Oficina[[#This Row],[Envio a tiempo]]="Enviado a tiempo"),"Buena Venta","Venta Mala")</f>
        <v>Venta Mala</v>
      </c>
    </row>
    <row r="4616" spans="1:30" x14ac:dyDescent="0.25">
      <c r="A4616" s="26">
        <v>1673544</v>
      </c>
      <c r="B4616" s="10">
        <v>42682</v>
      </c>
      <c r="C4616" s="11" t="s">
        <v>169</v>
      </c>
      <c r="D4616" s="11" t="s">
        <v>174</v>
      </c>
      <c r="E4616" s="11" t="s">
        <v>4</v>
      </c>
      <c r="F4616" s="11" t="s">
        <v>5</v>
      </c>
      <c r="G4616" s="11" t="s">
        <v>1008</v>
      </c>
      <c r="H4616" s="11" t="s">
        <v>121</v>
      </c>
      <c r="I4616" s="11" t="s">
        <v>1016</v>
      </c>
      <c r="J4616" s="11" t="s">
        <v>1065</v>
      </c>
      <c r="K4616" s="11" t="s">
        <v>1263</v>
      </c>
      <c r="L4616" s="11" t="s">
        <v>1266</v>
      </c>
      <c r="M4616" s="11" t="s">
        <v>1272</v>
      </c>
      <c r="N4616" s="10">
        <v>42684</v>
      </c>
      <c r="O4616" s="12">
        <v>109</v>
      </c>
      <c r="P4616" s="12">
        <v>182</v>
      </c>
      <c r="Q4616" s="12">
        <v>73</v>
      </c>
      <c r="R4616" s="11">
        <v>1</v>
      </c>
      <c r="S4616" s="12">
        <v>182</v>
      </c>
      <c r="T4616" s="13">
        <v>0.01</v>
      </c>
      <c r="U4616" s="12">
        <v>1.82</v>
      </c>
      <c r="V4616" s="12">
        <v>180.18</v>
      </c>
      <c r="W4616" s="12">
        <v>100</v>
      </c>
      <c r="X4616" s="12">
        <v>7016</v>
      </c>
      <c r="Y4616" s="14">
        <f>+DAY('TABLA PRINCIPAL'!$B4616)</f>
        <v>8</v>
      </c>
      <c r="Z4616" s="14">
        <f>+MONTH('TABLA PRINCIPAL'!$B4616)</f>
        <v>11</v>
      </c>
      <c r="AA4616" s="14">
        <f>+YEAR('TABLA PRINCIPAL'!$B4616)</f>
        <v>2016</v>
      </c>
      <c r="AB4616" s="22" t="str">
        <f>+IF(Ventas_Oficina[[#This Row],[Total del pedido]]&gt;=100000,"SI","NO")</f>
        <v>NO</v>
      </c>
      <c r="AC4616" s="22" t="str">
        <f>+_xlfn.XLOOKUP(Ventas_Oficina[[#This Row],[Nº de artículo]],AUXILIAR!A4614:A9567,AUXILIAR!D4614:D9567,"Error",0)</f>
        <v>Enviado a tiempo</v>
      </c>
      <c r="AD4616" s="22" t="str">
        <f>+IF(AND(Ventas_Oficina[[#This Row],[Total]]&gt;75000,Ventas_Oficina[[#This Row],[Envio a tiempo]]="Enviado a tiempo"),"Buena Venta","Venta Mala")</f>
        <v>Venta Mala</v>
      </c>
    </row>
    <row r="4617" spans="1:30" x14ac:dyDescent="0.25">
      <c r="A4617" s="25">
        <v>1673544</v>
      </c>
      <c r="B4617" s="5">
        <v>42714</v>
      </c>
      <c r="C4617" s="6" t="s">
        <v>411</v>
      </c>
      <c r="D4617" s="6" t="s">
        <v>36</v>
      </c>
      <c r="E4617" s="6" t="s">
        <v>12</v>
      </c>
      <c r="F4617" s="6" t="s">
        <v>13</v>
      </c>
      <c r="G4617" s="6" t="s">
        <v>1010</v>
      </c>
      <c r="H4617" s="6" t="s">
        <v>14</v>
      </c>
      <c r="I4617" s="6" t="s">
        <v>1015</v>
      </c>
      <c r="J4617" s="6" t="s">
        <v>1064</v>
      </c>
      <c r="K4617" s="6" t="s">
        <v>1261</v>
      </c>
      <c r="L4617" s="6" t="s">
        <v>1267</v>
      </c>
      <c r="M4617" s="6" t="s">
        <v>1272</v>
      </c>
      <c r="N4617" s="5">
        <v>42718</v>
      </c>
      <c r="O4617" s="7">
        <v>365</v>
      </c>
      <c r="P4617" s="7">
        <v>598</v>
      </c>
      <c r="Q4617" s="7">
        <v>233</v>
      </c>
      <c r="R4617" s="6">
        <v>47</v>
      </c>
      <c r="S4617" s="7">
        <v>28106</v>
      </c>
      <c r="T4617" s="8">
        <v>0.01</v>
      </c>
      <c r="U4617" s="7">
        <v>281.06</v>
      </c>
      <c r="V4617" s="7">
        <v>27824.94</v>
      </c>
      <c r="W4617" s="7">
        <v>149</v>
      </c>
      <c r="X4617" s="7">
        <v>14962</v>
      </c>
      <c r="Y4617" s="9">
        <f>+DAY('TABLA PRINCIPAL'!$B4617)</f>
        <v>10</v>
      </c>
      <c r="Z4617" s="9">
        <f>+MONTH('TABLA PRINCIPAL'!$B4617)</f>
        <v>12</v>
      </c>
      <c r="AA4617" s="9">
        <f>+YEAR('TABLA PRINCIPAL'!$B4617)</f>
        <v>2016</v>
      </c>
      <c r="AB4617" s="22" t="str">
        <f>+IF(Ventas_Oficina[[#This Row],[Total del pedido]]&gt;=100000,"SI","NO")</f>
        <v>NO</v>
      </c>
      <c r="AC4617" s="22" t="str">
        <f>+_xlfn.XLOOKUP(Ventas_Oficina[[#This Row],[Nº de artículo]],AUXILIAR!A4615:A9568,AUXILIAR!D4615:D9568,"Error",0)</f>
        <v>Enviado a tiempo</v>
      </c>
      <c r="AD4617" s="22" t="str">
        <f>+IF(AND(Ventas_Oficina[[#This Row],[Total]]&gt;75000,Ventas_Oficina[[#This Row],[Envio a tiempo]]="Enviado a tiempo"),"Buena Venta","Venta Mala")</f>
        <v>Venta Mala</v>
      </c>
    </row>
    <row r="4618" spans="1:30" x14ac:dyDescent="0.25">
      <c r="A4618" s="26">
        <v>1673544</v>
      </c>
      <c r="B4618" s="10">
        <v>42683</v>
      </c>
      <c r="C4618" s="11" t="s">
        <v>980</v>
      </c>
      <c r="D4618" s="11" t="s">
        <v>118</v>
      </c>
      <c r="E4618" s="11" t="s">
        <v>4</v>
      </c>
      <c r="F4618" s="11" t="s">
        <v>5</v>
      </c>
      <c r="G4618" s="11" t="s">
        <v>1008</v>
      </c>
      <c r="H4618" s="11" t="s">
        <v>53</v>
      </c>
      <c r="I4618" s="11" t="s">
        <v>1012</v>
      </c>
      <c r="J4618" s="11" t="s">
        <v>1065</v>
      </c>
      <c r="K4618" s="11" t="s">
        <v>1261</v>
      </c>
      <c r="L4618" s="11" t="s">
        <v>1265</v>
      </c>
      <c r="M4618" s="11" t="s">
        <v>1273</v>
      </c>
      <c r="N4618" s="10">
        <v>42677</v>
      </c>
      <c r="O4618" s="12">
        <v>109</v>
      </c>
      <c r="P4618" s="12">
        <v>182</v>
      </c>
      <c r="Q4618" s="12">
        <v>73</v>
      </c>
      <c r="R4618" s="11">
        <v>8</v>
      </c>
      <c r="S4618" s="12">
        <v>1456</v>
      </c>
      <c r="T4618" s="13">
        <v>0.04</v>
      </c>
      <c r="U4618" s="12">
        <v>58.24</v>
      </c>
      <c r="V4618" s="12">
        <v>1397.76</v>
      </c>
      <c r="W4618" s="12">
        <v>100</v>
      </c>
      <c r="X4618" s="12">
        <v>7016</v>
      </c>
      <c r="Y4618" s="14">
        <f>+DAY('TABLA PRINCIPAL'!$B4618)</f>
        <v>9</v>
      </c>
      <c r="Z4618" s="14">
        <f>+MONTH('TABLA PRINCIPAL'!$B4618)</f>
        <v>11</v>
      </c>
      <c r="AA4618" s="14">
        <f>+YEAR('TABLA PRINCIPAL'!$B4618)</f>
        <v>2016</v>
      </c>
      <c r="AB4618" s="22" t="str">
        <f>+IF(Ventas_Oficina[[#This Row],[Total del pedido]]&gt;=100000,"SI","NO")</f>
        <v>NO</v>
      </c>
      <c r="AC4618" s="22" t="str">
        <f>+_xlfn.XLOOKUP(Ventas_Oficina[[#This Row],[Nº de artículo]],AUXILIAR!A4616:A9569,AUXILIAR!D4616:D9569,"Error",0)</f>
        <v>Enviado a tiempo</v>
      </c>
      <c r="AD4618" s="22" t="str">
        <f>+IF(AND(Ventas_Oficina[[#This Row],[Total]]&gt;75000,Ventas_Oficina[[#This Row],[Envio a tiempo]]="Enviado a tiempo"),"Buena Venta","Venta Mala")</f>
        <v>Venta Mala</v>
      </c>
    </row>
    <row r="4619" spans="1:30" x14ac:dyDescent="0.25">
      <c r="A4619" s="25">
        <v>1673544</v>
      </c>
      <c r="B4619" s="5">
        <v>42682</v>
      </c>
      <c r="C4619" s="6" t="s">
        <v>847</v>
      </c>
      <c r="D4619" s="6" t="s">
        <v>569</v>
      </c>
      <c r="E4619" s="6" t="s">
        <v>4</v>
      </c>
      <c r="F4619" s="6" t="s">
        <v>5</v>
      </c>
      <c r="G4619" s="6" t="s">
        <v>1008</v>
      </c>
      <c r="H4619" s="6" t="s">
        <v>27</v>
      </c>
      <c r="I4619" s="6" t="s">
        <v>1016</v>
      </c>
      <c r="J4619" s="6" t="s">
        <v>1065</v>
      </c>
      <c r="K4619" s="6" t="s">
        <v>1261</v>
      </c>
      <c r="L4619" s="6" t="s">
        <v>1267</v>
      </c>
      <c r="M4619" s="6" t="s">
        <v>1272</v>
      </c>
      <c r="N4619" s="5">
        <v>42685</v>
      </c>
      <c r="O4619" s="7">
        <v>109</v>
      </c>
      <c r="P4619" s="7">
        <v>182</v>
      </c>
      <c r="Q4619" s="7">
        <v>73</v>
      </c>
      <c r="R4619" s="6">
        <v>36</v>
      </c>
      <c r="S4619" s="7">
        <v>6552</v>
      </c>
      <c r="T4619" s="8">
        <v>0.09</v>
      </c>
      <c r="U4619" s="7">
        <v>589.67999999999995</v>
      </c>
      <c r="V4619" s="7">
        <v>5962.32</v>
      </c>
      <c r="W4619" s="7">
        <v>100</v>
      </c>
      <c r="X4619" s="7">
        <v>7016</v>
      </c>
      <c r="Y4619" s="9">
        <f>+DAY('TABLA PRINCIPAL'!$B4619)</f>
        <v>8</v>
      </c>
      <c r="Z4619" s="9">
        <f>+MONTH('TABLA PRINCIPAL'!$B4619)</f>
        <v>11</v>
      </c>
      <c r="AA4619" s="9">
        <f>+YEAR('TABLA PRINCIPAL'!$B4619)</f>
        <v>2016</v>
      </c>
      <c r="AB4619" s="22" t="str">
        <f>+IF(Ventas_Oficina[[#This Row],[Total del pedido]]&gt;=100000,"SI","NO")</f>
        <v>NO</v>
      </c>
      <c r="AC4619" s="22" t="str">
        <f>+_xlfn.XLOOKUP(Ventas_Oficina[[#This Row],[Nº de artículo]],AUXILIAR!A4617:A9570,AUXILIAR!D4617:D9570,"Error",0)</f>
        <v>No enviado a tiempo</v>
      </c>
      <c r="AD4619" s="22" t="str">
        <f>+IF(AND(Ventas_Oficina[[#This Row],[Total]]&gt;75000,Ventas_Oficina[[#This Row],[Envio a tiempo]]="Enviado a tiempo"),"Buena Venta","Venta Mala")</f>
        <v>Venta Mala</v>
      </c>
    </row>
    <row r="4620" spans="1:30" x14ac:dyDescent="0.25">
      <c r="A4620" s="26">
        <v>1673909</v>
      </c>
      <c r="B4620" s="10">
        <v>42325</v>
      </c>
      <c r="C4620" s="11" t="s">
        <v>981</v>
      </c>
      <c r="D4620" s="11" t="s">
        <v>71</v>
      </c>
      <c r="E4620" s="11" t="s">
        <v>4</v>
      </c>
      <c r="F4620" s="11" t="s">
        <v>5</v>
      </c>
      <c r="G4620" s="11" t="s">
        <v>1009</v>
      </c>
      <c r="H4620" s="11" t="s">
        <v>17</v>
      </c>
      <c r="I4620" s="11" t="s">
        <v>1016</v>
      </c>
      <c r="J4620" s="11" t="s">
        <v>1080</v>
      </c>
      <c r="K4620" s="11" t="s">
        <v>1261</v>
      </c>
      <c r="L4620" s="11" t="s">
        <v>1267</v>
      </c>
      <c r="M4620" s="11" t="s">
        <v>1272</v>
      </c>
      <c r="N4620" s="10">
        <v>42327</v>
      </c>
      <c r="O4620" s="12">
        <v>350</v>
      </c>
      <c r="P4620" s="12">
        <v>574</v>
      </c>
      <c r="Q4620" s="12">
        <v>224</v>
      </c>
      <c r="R4620" s="11">
        <v>27</v>
      </c>
      <c r="S4620" s="12">
        <v>15498</v>
      </c>
      <c r="T4620" s="13">
        <v>7.0000000000000007E-2</v>
      </c>
      <c r="U4620" s="12">
        <v>1084.8600000000001</v>
      </c>
      <c r="V4620" s="12">
        <v>14413.14</v>
      </c>
      <c r="W4620" s="12">
        <v>501</v>
      </c>
      <c r="X4620" s="12">
        <v>4903</v>
      </c>
      <c r="Y4620" s="14">
        <f>+DAY('TABLA PRINCIPAL'!$B4620)</f>
        <v>17</v>
      </c>
      <c r="Z4620" s="14">
        <f>+MONTH('TABLA PRINCIPAL'!$B4620)</f>
        <v>11</v>
      </c>
      <c r="AA4620" s="14">
        <f>+YEAR('TABLA PRINCIPAL'!$B4620)</f>
        <v>2015</v>
      </c>
      <c r="AB4620" s="22" t="str">
        <f>+IF(Ventas_Oficina[[#This Row],[Total del pedido]]&gt;=100000,"SI","NO")</f>
        <v>NO</v>
      </c>
      <c r="AC4620" s="22" t="str">
        <f>+_xlfn.XLOOKUP(Ventas_Oficina[[#This Row],[Nº de artículo]],AUXILIAR!A4618:A9571,AUXILIAR!D4618:D9571,"Error",0)</f>
        <v>Enviado a tiempo</v>
      </c>
      <c r="AD4620" s="22" t="str">
        <f>+IF(AND(Ventas_Oficina[[#This Row],[Total]]&gt;75000,Ventas_Oficina[[#This Row],[Envio a tiempo]]="Enviado a tiempo"),"Buena Venta","Venta Mala")</f>
        <v>Venta Mala</v>
      </c>
    </row>
    <row r="4621" spans="1:30" x14ac:dyDescent="0.25">
      <c r="A4621" s="25">
        <v>1674640</v>
      </c>
      <c r="B4621" s="5">
        <v>42576</v>
      </c>
      <c r="C4621" s="6" t="s">
        <v>982</v>
      </c>
      <c r="D4621" s="6" t="s">
        <v>48</v>
      </c>
      <c r="E4621" s="6" t="s">
        <v>4</v>
      </c>
      <c r="F4621" s="6" t="s">
        <v>5</v>
      </c>
      <c r="G4621" s="6" t="s">
        <v>1008</v>
      </c>
      <c r="H4621" s="6" t="s">
        <v>34</v>
      </c>
      <c r="I4621" s="6" t="s">
        <v>1015</v>
      </c>
      <c r="J4621" s="6" t="s">
        <v>1064</v>
      </c>
      <c r="K4621" s="6" t="s">
        <v>1262</v>
      </c>
      <c r="L4621" s="6" t="s">
        <v>1270</v>
      </c>
      <c r="M4621" s="6" t="s">
        <v>1274</v>
      </c>
      <c r="N4621" s="5">
        <v>42578</v>
      </c>
      <c r="O4621" s="7">
        <v>365</v>
      </c>
      <c r="P4621" s="7">
        <v>598</v>
      </c>
      <c r="Q4621" s="7">
        <v>233</v>
      </c>
      <c r="R4621" s="6">
        <v>35</v>
      </c>
      <c r="S4621" s="7">
        <v>20930</v>
      </c>
      <c r="T4621" s="8">
        <v>0.08</v>
      </c>
      <c r="U4621" s="7">
        <v>1674.4</v>
      </c>
      <c r="V4621" s="7">
        <v>19255.599999999999</v>
      </c>
      <c r="W4621" s="7">
        <v>149</v>
      </c>
      <c r="X4621" s="7">
        <v>22152</v>
      </c>
      <c r="Y4621" s="9">
        <f>+DAY('TABLA PRINCIPAL'!$B4621)</f>
        <v>25</v>
      </c>
      <c r="Z4621" s="9">
        <f>+MONTH('TABLA PRINCIPAL'!$B4621)</f>
        <v>7</v>
      </c>
      <c r="AA4621" s="9">
        <f>+YEAR('TABLA PRINCIPAL'!$B4621)</f>
        <v>2016</v>
      </c>
      <c r="AB4621" s="22" t="str">
        <f>+IF(Ventas_Oficina[[#This Row],[Total del pedido]]&gt;=100000,"SI","NO")</f>
        <v>NO</v>
      </c>
      <c r="AC4621" s="22" t="str">
        <f>+_xlfn.XLOOKUP(Ventas_Oficina[[#This Row],[Nº de artículo]],AUXILIAR!A4619:A9572,AUXILIAR!D4619:D9572,"Error",0)</f>
        <v>Enviado a tiempo</v>
      </c>
      <c r="AD4621" s="22" t="str">
        <f>+IF(AND(Ventas_Oficina[[#This Row],[Total]]&gt;75000,Ventas_Oficina[[#This Row],[Envio a tiempo]]="Enviado a tiempo"),"Buena Venta","Venta Mala")</f>
        <v>Venta Mala</v>
      </c>
    </row>
    <row r="4622" spans="1:30" x14ac:dyDescent="0.25">
      <c r="A4622" s="26">
        <v>1674640</v>
      </c>
      <c r="B4622" s="10">
        <v>42674</v>
      </c>
      <c r="C4622" s="11" t="s">
        <v>276</v>
      </c>
      <c r="D4622" s="11" t="s">
        <v>139</v>
      </c>
      <c r="E4622" s="11" t="s">
        <v>4</v>
      </c>
      <c r="F4622" s="11" t="s">
        <v>5</v>
      </c>
      <c r="G4622" s="11" t="s">
        <v>1008</v>
      </c>
      <c r="H4622" s="11" t="s">
        <v>39</v>
      </c>
      <c r="I4622" s="11" t="s">
        <v>1016</v>
      </c>
      <c r="J4622" s="11" t="s">
        <v>1083</v>
      </c>
      <c r="K4622" s="11" t="s">
        <v>1262</v>
      </c>
      <c r="L4622" s="11" t="s">
        <v>1265</v>
      </c>
      <c r="M4622" s="11" t="s">
        <v>1272</v>
      </c>
      <c r="N4622" s="10">
        <v>42677</v>
      </c>
      <c r="O4622" s="12">
        <v>375</v>
      </c>
      <c r="P4622" s="12">
        <v>708</v>
      </c>
      <c r="Q4622" s="12">
        <v>333</v>
      </c>
      <c r="R4622" s="11">
        <v>36</v>
      </c>
      <c r="S4622" s="12">
        <v>25488</v>
      </c>
      <c r="T4622" s="13">
        <v>0</v>
      </c>
      <c r="U4622" s="12">
        <v>0</v>
      </c>
      <c r="V4622" s="12">
        <v>25488</v>
      </c>
      <c r="W4622" s="12">
        <v>235</v>
      </c>
      <c r="X4622" s="12">
        <v>19334</v>
      </c>
      <c r="Y4622" s="14">
        <f>+DAY('TABLA PRINCIPAL'!$B4622)</f>
        <v>31</v>
      </c>
      <c r="Z4622" s="14">
        <f>+MONTH('TABLA PRINCIPAL'!$B4622)</f>
        <v>10</v>
      </c>
      <c r="AA4622" s="14">
        <f>+YEAR('TABLA PRINCIPAL'!$B4622)</f>
        <v>2016</v>
      </c>
      <c r="AB4622" s="22" t="str">
        <f>+IF(Ventas_Oficina[[#This Row],[Total del pedido]]&gt;=100000,"SI","NO")</f>
        <v>NO</v>
      </c>
      <c r="AC4622" s="22" t="str">
        <f>+_xlfn.XLOOKUP(Ventas_Oficina[[#This Row],[Nº de artículo]],AUXILIAR!A4620:A9573,AUXILIAR!D4620:D9573,"Error",0)</f>
        <v>Enviado a tiempo</v>
      </c>
      <c r="AD4622" s="22" t="str">
        <f>+IF(AND(Ventas_Oficina[[#This Row],[Total]]&gt;75000,Ventas_Oficina[[#This Row],[Envio a tiempo]]="Enviado a tiempo"),"Buena Venta","Venta Mala")</f>
        <v>Venta Mala</v>
      </c>
    </row>
    <row r="4623" spans="1:30" x14ac:dyDescent="0.25">
      <c r="A4623" s="25">
        <v>1674640</v>
      </c>
      <c r="B4623" s="5">
        <v>42627</v>
      </c>
      <c r="C4623" s="6" t="s">
        <v>856</v>
      </c>
      <c r="D4623" s="6" t="s">
        <v>41</v>
      </c>
      <c r="E4623" s="6" t="s">
        <v>12</v>
      </c>
      <c r="F4623" s="6" t="s">
        <v>13</v>
      </c>
      <c r="G4623" s="6" t="s">
        <v>1008</v>
      </c>
      <c r="H4623" s="6" t="s">
        <v>42</v>
      </c>
      <c r="I4623" s="6" t="s">
        <v>1014</v>
      </c>
      <c r="J4623" s="6" t="s">
        <v>1213</v>
      </c>
      <c r="K4623" s="6" t="s">
        <v>1261</v>
      </c>
      <c r="L4623" s="6" t="s">
        <v>1265</v>
      </c>
      <c r="M4623" s="6" t="s">
        <v>1272</v>
      </c>
      <c r="N4623" s="5">
        <v>42629</v>
      </c>
      <c r="O4623" s="7">
        <v>268</v>
      </c>
      <c r="P4623" s="7">
        <v>608</v>
      </c>
      <c r="Q4623" s="7">
        <v>340</v>
      </c>
      <c r="R4623" s="6">
        <v>21</v>
      </c>
      <c r="S4623" s="7">
        <v>12768</v>
      </c>
      <c r="T4623" s="8">
        <v>0.03</v>
      </c>
      <c r="U4623" s="7">
        <v>383.03999999999996</v>
      </c>
      <c r="V4623" s="7">
        <v>12384.96</v>
      </c>
      <c r="W4623" s="7">
        <v>117</v>
      </c>
      <c r="X4623" s="7">
        <v>71338</v>
      </c>
      <c r="Y4623" s="9">
        <f>+DAY('TABLA PRINCIPAL'!$B4623)</f>
        <v>14</v>
      </c>
      <c r="Z4623" s="9">
        <f>+MONTH('TABLA PRINCIPAL'!$B4623)</f>
        <v>9</v>
      </c>
      <c r="AA4623" s="9">
        <f>+YEAR('TABLA PRINCIPAL'!$B4623)</f>
        <v>2016</v>
      </c>
      <c r="AB4623" s="22" t="str">
        <f>+IF(Ventas_Oficina[[#This Row],[Total del pedido]]&gt;=100000,"SI","NO")</f>
        <v>NO</v>
      </c>
      <c r="AC4623" s="22" t="str">
        <f>+_xlfn.XLOOKUP(Ventas_Oficina[[#This Row],[Nº de artículo]],AUXILIAR!A4621:A9574,AUXILIAR!D4621:D9574,"Error",0)</f>
        <v>Enviado a tiempo</v>
      </c>
      <c r="AD4623" s="22" t="str">
        <f>+IF(AND(Ventas_Oficina[[#This Row],[Total]]&gt;75000,Ventas_Oficina[[#This Row],[Envio a tiempo]]="Enviado a tiempo"),"Buena Venta","Venta Mala")</f>
        <v>Venta Mala</v>
      </c>
    </row>
    <row r="4624" spans="1:30" x14ac:dyDescent="0.25">
      <c r="A4624" s="26">
        <v>1674640</v>
      </c>
      <c r="B4624" s="10">
        <v>42595</v>
      </c>
      <c r="C4624" s="11" t="s">
        <v>119</v>
      </c>
      <c r="D4624" s="11" t="s">
        <v>29</v>
      </c>
      <c r="E4624" s="11" t="s">
        <v>12</v>
      </c>
      <c r="F4624" s="11" t="s">
        <v>13</v>
      </c>
      <c r="G4624" s="11" t="s">
        <v>1008</v>
      </c>
      <c r="H4624" s="11" t="s">
        <v>14</v>
      </c>
      <c r="I4624" s="11" t="s">
        <v>1015</v>
      </c>
      <c r="J4624" s="11" t="s">
        <v>1085</v>
      </c>
      <c r="K4624" s="11" t="s">
        <v>1262</v>
      </c>
      <c r="L4624" s="11" t="s">
        <v>1265</v>
      </c>
      <c r="M4624" s="11" t="s">
        <v>1272</v>
      </c>
      <c r="N4624" s="10">
        <v>42597</v>
      </c>
      <c r="O4624" s="12">
        <v>384</v>
      </c>
      <c r="P4624" s="12">
        <v>630</v>
      </c>
      <c r="Q4624" s="12">
        <v>246</v>
      </c>
      <c r="R4624" s="11">
        <v>29</v>
      </c>
      <c r="S4624" s="12">
        <v>18270</v>
      </c>
      <c r="T4624" s="13">
        <v>0.03</v>
      </c>
      <c r="U4624" s="12">
        <v>548.1</v>
      </c>
      <c r="V4624" s="12">
        <v>17721.900000000001</v>
      </c>
      <c r="W4624" s="12">
        <v>50</v>
      </c>
      <c r="X4624" s="12">
        <v>93768</v>
      </c>
      <c r="Y4624" s="14">
        <f>+DAY('TABLA PRINCIPAL'!$B4624)</f>
        <v>13</v>
      </c>
      <c r="Z4624" s="14">
        <f>+MONTH('TABLA PRINCIPAL'!$B4624)</f>
        <v>8</v>
      </c>
      <c r="AA4624" s="14">
        <f>+YEAR('TABLA PRINCIPAL'!$B4624)</f>
        <v>2016</v>
      </c>
      <c r="AB4624" s="22" t="str">
        <f>+IF(Ventas_Oficina[[#This Row],[Total del pedido]]&gt;=100000,"SI","NO")</f>
        <v>NO</v>
      </c>
      <c r="AC4624" s="22" t="str">
        <f>+_xlfn.XLOOKUP(Ventas_Oficina[[#This Row],[Nº de artículo]],AUXILIAR!A4622:A9575,AUXILIAR!D4622:D9575,"Error",0)</f>
        <v>Enviado a tiempo</v>
      </c>
      <c r="AD4624" s="22" t="str">
        <f>+IF(AND(Ventas_Oficina[[#This Row],[Total]]&gt;75000,Ventas_Oficina[[#This Row],[Envio a tiempo]]="Enviado a tiempo"),"Buena Venta","Venta Mala")</f>
        <v>Buena Venta</v>
      </c>
    </row>
    <row r="4625" spans="1:30" x14ac:dyDescent="0.25">
      <c r="A4625" s="25">
        <v>1675005</v>
      </c>
      <c r="B4625" s="5">
        <v>42691</v>
      </c>
      <c r="C4625" s="6" t="s">
        <v>182</v>
      </c>
      <c r="D4625" s="6" t="s">
        <v>183</v>
      </c>
      <c r="E4625" s="6" t="s">
        <v>4</v>
      </c>
      <c r="F4625" s="6" t="s">
        <v>5</v>
      </c>
      <c r="G4625" s="6" t="s">
        <v>1008</v>
      </c>
      <c r="H4625" s="6" t="s">
        <v>106</v>
      </c>
      <c r="I4625" s="6" t="s">
        <v>1014</v>
      </c>
      <c r="J4625" s="6" t="s">
        <v>1068</v>
      </c>
      <c r="K4625" s="6" t="s">
        <v>1261</v>
      </c>
      <c r="L4625" s="6" t="s">
        <v>1265</v>
      </c>
      <c r="M4625" s="6" t="s">
        <v>1272</v>
      </c>
      <c r="N4625" s="5">
        <v>42693</v>
      </c>
      <c r="O4625" s="7">
        <v>446</v>
      </c>
      <c r="P4625" s="7">
        <v>1089</v>
      </c>
      <c r="Q4625" s="7">
        <v>643</v>
      </c>
      <c r="R4625" s="6">
        <v>21</v>
      </c>
      <c r="S4625" s="7">
        <v>22869</v>
      </c>
      <c r="T4625" s="8">
        <v>0.05</v>
      </c>
      <c r="U4625" s="7">
        <v>1143.45</v>
      </c>
      <c r="V4625" s="7">
        <v>21725.55</v>
      </c>
      <c r="W4625" s="7">
        <v>450</v>
      </c>
      <c r="X4625" s="7">
        <v>72317</v>
      </c>
      <c r="Y4625" s="9">
        <f>+DAY('TABLA PRINCIPAL'!$B4625)</f>
        <v>17</v>
      </c>
      <c r="Z4625" s="9">
        <f>+MONTH('TABLA PRINCIPAL'!$B4625)</f>
        <v>11</v>
      </c>
      <c r="AA4625" s="9">
        <f>+YEAR('TABLA PRINCIPAL'!$B4625)</f>
        <v>2016</v>
      </c>
      <c r="AB4625" s="22" t="str">
        <f>+IF(Ventas_Oficina[[#This Row],[Total del pedido]]&gt;=100000,"SI","NO")</f>
        <v>NO</v>
      </c>
      <c r="AC4625" s="22" t="str">
        <f>+_xlfn.XLOOKUP(Ventas_Oficina[[#This Row],[Nº de artículo]],AUXILIAR!A4623:A9576,AUXILIAR!D4623:D9576,"Error",0)</f>
        <v>Enviado a tiempo</v>
      </c>
      <c r="AD4625" s="22" t="str">
        <f>+IF(AND(Ventas_Oficina[[#This Row],[Total]]&gt;75000,Ventas_Oficina[[#This Row],[Envio a tiempo]]="Enviado a tiempo"),"Buena Venta","Venta Mala")</f>
        <v>Venta Mala</v>
      </c>
    </row>
    <row r="4626" spans="1:30" x14ac:dyDescent="0.25">
      <c r="A4626" s="26">
        <v>1675005</v>
      </c>
      <c r="B4626" s="10">
        <v>42551</v>
      </c>
      <c r="C4626" s="11" t="s">
        <v>463</v>
      </c>
      <c r="D4626" s="11" t="s">
        <v>26</v>
      </c>
      <c r="E4626" s="11" t="s">
        <v>4</v>
      </c>
      <c r="F4626" s="11" t="s">
        <v>5</v>
      </c>
      <c r="G4626" s="11" t="s">
        <v>1008</v>
      </c>
      <c r="H4626" s="11" t="s">
        <v>27</v>
      </c>
      <c r="I4626" s="11" t="s">
        <v>1014</v>
      </c>
      <c r="J4626" s="11" t="s">
        <v>1039</v>
      </c>
      <c r="K4626" s="11" t="s">
        <v>1261</v>
      </c>
      <c r="L4626" s="11" t="s">
        <v>1265</v>
      </c>
      <c r="M4626" s="11" t="s">
        <v>1272</v>
      </c>
      <c r="N4626" s="10">
        <v>42553</v>
      </c>
      <c r="O4626" s="12">
        <v>479</v>
      </c>
      <c r="P4626" s="12">
        <v>1197</v>
      </c>
      <c r="Q4626" s="12">
        <v>718</v>
      </c>
      <c r="R4626" s="11">
        <v>11</v>
      </c>
      <c r="S4626" s="12">
        <v>13167</v>
      </c>
      <c r="T4626" s="13">
        <v>0.04</v>
      </c>
      <c r="U4626" s="12">
        <v>526.68000000000006</v>
      </c>
      <c r="V4626" s="12">
        <v>12640.32</v>
      </c>
      <c r="W4626" s="12">
        <v>581</v>
      </c>
      <c r="X4626" s="12">
        <v>20102</v>
      </c>
      <c r="Y4626" s="14">
        <f>+DAY('TABLA PRINCIPAL'!$B4626)</f>
        <v>30</v>
      </c>
      <c r="Z4626" s="14">
        <f>+MONTH('TABLA PRINCIPAL'!$B4626)</f>
        <v>6</v>
      </c>
      <c r="AA4626" s="14">
        <f>+YEAR('TABLA PRINCIPAL'!$B4626)</f>
        <v>2016</v>
      </c>
      <c r="AB4626" s="22" t="str">
        <f>+IF(Ventas_Oficina[[#This Row],[Total del pedido]]&gt;=100000,"SI","NO")</f>
        <v>NO</v>
      </c>
      <c r="AC4626" s="22" t="str">
        <f>+_xlfn.XLOOKUP(Ventas_Oficina[[#This Row],[Nº de artículo]],AUXILIAR!A4624:A9577,AUXILIAR!D4624:D9577,"Error",0)</f>
        <v>Enviado a tiempo</v>
      </c>
      <c r="AD4626" s="22" t="str">
        <f>+IF(AND(Ventas_Oficina[[#This Row],[Total]]&gt;75000,Ventas_Oficina[[#This Row],[Envio a tiempo]]="Enviado a tiempo"),"Buena Venta","Venta Mala")</f>
        <v>Venta Mala</v>
      </c>
    </row>
    <row r="4627" spans="1:30" x14ac:dyDescent="0.25">
      <c r="A4627" s="25">
        <v>1675370</v>
      </c>
      <c r="B4627" s="5">
        <v>42682</v>
      </c>
      <c r="C4627" s="6" t="s">
        <v>194</v>
      </c>
      <c r="D4627" s="6" t="s">
        <v>113</v>
      </c>
      <c r="E4627" s="6" t="s">
        <v>12</v>
      </c>
      <c r="F4627" s="6" t="s">
        <v>13</v>
      </c>
      <c r="G4627" s="6" t="s">
        <v>1010</v>
      </c>
      <c r="H4627" s="6" t="s">
        <v>42</v>
      </c>
      <c r="I4627" s="6" t="s">
        <v>1012</v>
      </c>
      <c r="J4627" s="6" t="s">
        <v>1077</v>
      </c>
      <c r="K4627" s="6" t="s">
        <v>1261</v>
      </c>
      <c r="L4627" s="6" t="s">
        <v>1267</v>
      </c>
      <c r="M4627" s="6" t="s">
        <v>1272</v>
      </c>
      <c r="N4627" s="5">
        <v>42682</v>
      </c>
      <c r="O4627" s="7">
        <v>403</v>
      </c>
      <c r="P4627" s="7">
        <v>938</v>
      </c>
      <c r="Q4627" s="7">
        <v>535</v>
      </c>
      <c r="R4627" s="6">
        <v>43</v>
      </c>
      <c r="S4627" s="7">
        <v>40334</v>
      </c>
      <c r="T4627" s="8">
        <v>0.01</v>
      </c>
      <c r="U4627" s="7">
        <v>403.34000000000003</v>
      </c>
      <c r="V4627" s="7">
        <v>39930.660000000003</v>
      </c>
      <c r="W4627" s="7">
        <v>728</v>
      </c>
      <c r="X4627" s="7">
        <v>30506</v>
      </c>
      <c r="Y4627" s="9">
        <f>+DAY('TABLA PRINCIPAL'!$B4627)</f>
        <v>8</v>
      </c>
      <c r="Z4627" s="9">
        <f>+MONTH('TABLA PRINCIPAL'!$B4627)</f>
        <v>11</v>
      </c>
      <c r="AA4627" s="9">
        <f>+YEAR('TABLA PRINCIPAL'!$B4627)</f>
        <v>2016</v>
      </c>
      <c r="AB4627" s="22" t="str">
        <f>+IF(Ventas_Oficina[[#This Row],[Total del pedido]]&gt;=100000,"SI","NO")</f>
        <v>NO</v>
      </c>
      <c r="AC4627" s="22" t="str">
        <f>+_xlfn.XLOOKUP(Ventas_Oficina[[#This Row],[Nº de artículo]],AUXILIAR!A4625:A9578,AUXILIAR!D4625:D9578,"Error",0)</f>
        <v>No enviado a tiempo</v>
      </c>
      <c r="AD4627" s="22" t="str">
        <f>+IF(AND(Ventas_Oficina[[#This Row],[Total]]&gt;75000,Ventas_Oficina[[#This Row],[Envio a tiempo]]="Enviado a tiempo"),"Buena Venta","Venta Mala")</f>
        <v>Venta Mala</v>
      </c>
    </row>
    <row r="4628" spans="1:30" x14ac:dyDescent="0.25">
      <c r="A4628" s="26">
        <v>1675735</v>
      </c>
      <c r="B4628" s="10">
        <v>42535</v>
      </c>
      <c r="C4628" s="11" t="s">
        <v>420</v>
      </c>
      <c r="D4628" s="11" t="s">
        <v>36</v>
      </c>
      <c r="E4628" s="11" t="s">
        <v>12</v>
      </c>
      <c r="F4628" s="11" t="s">
        <v>13</v>
      </c>
      <c r="G4628" s="11" t="s">
        <v>1008</v>
      </c>
      <c r="H4628" s="11" t="s">
        <v>14</v>
      </c>
      <c r="I4628" s="11" t="s">
        <v>1012</v>
      </c>
      <c r="J4628" s="11" t="s">
        <v>1083</v>
      </c>
      <c r="K4628" s="11" t="s">
        <v>1261</v>
      </c>
      <c r="L4628" s="11" t="s">
        <v>1265</v>
      </c>
      <c r="M4628" s="11" t="s">
        <v>1272</v>
      </c>
      <c r="N4628" s="10">
        <v>42535</v>
      </c>
      <c r="O4628" s="12">
        <v>375</v>
      </c>
      <c r="P4628" s="12">
        <v>708</v>
      </c>
      <c r="Q4628" s="12">
        <v>333</v>
      </c>
      <c r="R4628" s="11">
        <v>19</v>
      </c>
      <c r="S4628" s="12">
        <v>13452</v>
      </c>
      <c r="T4628" s="13">
        <v>0</v>
      </c>
      <c r="U4628" s="12">
        <v>0</v>
      </c>
      <c r="V4628" s="12">
        <v>13452</v>
      </c>
      <c r="W4628" s="12">
        <v>235</v>
      </c>
      <c r="X4628" s="12">
        <v>22666</v>
      </c>
      <c r="Y4628" s="14">
        <f>+DAY('TABLA PRINCIPAL'!$B4628)</f>
        <v>14</v>
      </c>
      <c r="Z4628" s="14">
        <f>+MONTH('TABLA PRINCIPAL'!$B4628)</f>
        <v>6</v>
      </c>
      <c r="AA4628" s="14">
        <f>+YEAR('TABLA PRINCIPAL'!$B4628)</f>
        <v>2016</v>
      </c>
      <c r="AB4628" s="22" t="str">
        <f>+IF(Ventas_Oficina[[#This Row],[Total del pedido]]&gt;=100000,"SI","NO")</f>
        <v>NO</v>
      </c>
      <c r="AC4628" s="22" t="str">
        <f>+_xlfn.XLOOKUP(Ventas_Oficina[[#This Row],[Nº de artículo]],AUXILIAR!A4626:A9579,AUXILIAR!D4626:D9579,"Error",0)</f>
        <v>No enviado a tiempo</v>
      </c>
      <c r="AD4628" s="22" t="str">
        <f>+IF(AND(Ventas_Oficina[[#This Row],[Total]]&gt;75000,Ventas_Oficina[[#This Row],[Envio a tiempo]]="Enviado a tiempo"),"Buena Venta","Venta Mala")</f>
        <v>Venta Mala</v>
      </c>
    </row>
    <row r="4629" spans="1:30" x14ac:dyDescent="0.25">
      <c r="A4629" s="25">
        <v>1676466</v>
      </c>
      <c r="B4629" s="5">
        <v>42319</v>
      </c>
      <c r="C4629" s="6" t="s">
        <v>104</v>
      </c>
      <c r="D4629" s="6" t="s">
        <v>105</v>
      </c>
      <c r="E4629" s="6" t="s">
        <v>4</v>
      </c>
      <c r="F4629" s="6" t="s">
        <v>5</v>
      </c>
      <c r="G4629" s="6" t="s">
        <v>1007</v>
      </c>
      <c r="H4629" s="6" t="s">
        <v>106</v>
      </c>
      <c r="I4629" s="6" t="s">
        <v>1015</v>
      </c>
      <c r="J4629" s="6" t="s">
        <v>1104</v>
      </c>
      <c r="K4629" s="6" t="s">
        <v>1261</v>
      </c>
      <c r="L4629" s="6" t="s">
        <v>1265</v>
      </c>
      <c r="M4629" s="6" t="s">
        <v>1272</v>
      </c>
      <c r="N4629" s="5">
        <v>42321</v>
      </c>
      <c r="O4629" s="7">
        <v>131</v>
      </c>
      <c r="P4629" s="7">
        <v>284</v>
      </c>
      <c r="Q4629" s="7">
        <v>153</v>
      </c>
      <c r="R4629" s="6">
        <v>41</v>
      </c>
      <c r="S4629" s="7">
        <v>11644</v>
      </c>
      <c r="T4629" s="8">
        <v>0.04</v>
      </c>
      <c r="U4629" s="7">
        <v>465.76</v>
      </c>
      <c r="V4629" s="7">
        <v>11178.24</v>
      </c>
      <c r="W4629" s="7">
        <v>93</v>
      </c>
      <c r="X4629" s="7">
        <v>12693</v>
      </c>
      <c r="Y4629" s="9">
        <f>+DAY('TABLA PRINCIPAL'!$B4629)</f>
        <v>11</v>
      </c>
      <c r="Z4629" s="9">
        <f>+MONTH('TABLA PRINCIPAL'!$B4629)</f>
        <v>11</v>
      </c>
      <c r="AA4629" s="9">
        <f>+YEAR('TABLA PRINCIPAL'!$B4629)</f>
        <v>2015</v>
      </c>
      <c r="AB4629" s="22" t="str">
        <f>+IF(Ventas_Oficina[[#This Row],[Total del pedido]]&gt;=100000,"SI","NO")</f>
        <v>NO</v>
      </c>
      <c r="AC4629" s="22" t="str">
        <f>+_xlfn.XLOOKUP(Ventas_Oficina[[#This Row],[Nº de artículo]],AUXILIAR!A4627:A9580,AUXILIAR!D4627:D9580,"Error",0)</f>
        <v>Enviado a tiempo</v>
      </c>
      <c r="AD4629" s="22" t="str">
        <f>+IF(AND(Ventas_Oficina[[#This Row],[Total]]&gt;75000,Ventas_Oficina[[#This Row],[Envio a tiempo]]="Enviado a tiempo"),"Buena Venta","Venta Mala")</f>
        <v>Venta Mala</v>
      </c>
    </row>
    <row r="4630" spans="1:30" x14ac:dyDescent="0.25">
      <c r="A4630" s="26">
        <v>1677562</v>
      </c>
      <c r="B4630" s="10">
        <v>42541</v>
      </c>
      <c r="C4630" s="11" t="s">
        <v>379</v>
      </c>
      <c r="D4630" s="11" t="s">
        <v>137</v>
      </c>
      <c r="E4630" s="11" t="s">
        <v>4</v>
      </c>
      <c r="F4630" s="11" t="s">
        <v>5</v>
      </c>
      <c r="G4630" s="11" t="s">
        <v>1009</v>
      </c>
      <c r="H4630" s="11" t="s">
        <v>6</v>
      </c>
      <c r="I4630" s="11" t="s">
        <v>1015</v>
      </c>
      <c r="J4630" s="11" t="s">
        <v>1080</v>
      </c>
      <c r="K4630" s="11" t="s">
        <v>1261</v>
      </c>
      <c r="L4630" s="11" t="s">
        <v>1266</v>
      </c>
      <c r="M4630" s="11" t="s">
        <v>1272</v>
      </c>
      <c r="N4630" s="10">
        <v>42541</v>
      </c>
      <c r="O4630" s="12">
        <v>350</v>
      </c>
      <c r="P4630" s="12">
        <v>574</v>
      </c>
      <c r="Q4630" s="12">
        <v>224</v>
      </c>
      <c r="R4630" s="11">
        <v>22</v>
      </c>
      <c r="S4630" s="12">
        <v>12628</v>
      </c>
      <c r="T4630" s="13">
        <v>0.01</v>
      </c>
      <c r="U4630" s="12">
        <v>126.28</v>
      </c>
      <c r="V4630" s="12">
        <v>12501.72</v>
      </c>
      <c r="W4630" s="12">
        <v>501</v>
      </c>
      <c r="X4630" s="12">
        <v>7568</v>
      </c>
      <c r="Y4630" s="14">
        <f>+DAY('TABLA PRINCIPAL'!$B4630)</f>
        <v>20</v>
      </c>
      <c r="Z4630" s="14">
        <f>+MONTH('TABLA PRINCIPAL'!$B4630)</f>
        <v>6</v>
      </c>
      <c r="AA4630" s="14">
        <f>+YEAR('TABLA PRINCIPAL'!$B4630)</f>
        <v>2016</v>
      </c>
      <c r="AB4630" s="22" t="str">
        <f>+IF(Ventas_Oficina[[#This Row],[Total del pedido]]&gt;=100000,"SI","NO")</f>
        <v>NO</v>
      </c>
      <c r="AC4630" s="22" t="str">
        <f>+_xlfn.XLOOKUP(Ventas_Oficina[[#This Row],[Nº de artículo]],AUXILIAR!A4628:A9581,AUXILIAR!D4628:D9581,"Error",0)</f>
        <v>No enviado a tiempo</v>
      </c>
      <c r="AD4630" s="22" t="str">
        <f>+IF(AND(Ventas_Oficina[[#This Row],[Total]]&gt;75000,Ventas_Oficina[[#This Row],[Envio a tiempo]]="Enviado a tiempo"),"Buena Venta","Venta Mala")</f>
        <v>Venta Mala</v>
      </c>
    </row>
    <row r="4631" spans="1:30" x14ac:dyDescent="0.25">
      <c r="A4631" s="25">
        <v>1677562</v>
      </c>
      <c r="B4631" s="5">
        <v>42696</v>
      </c>
      <c r="C4631" s="6" t="s">
        <v>360</v>
      </c>
      <c r="D4631" s="6" t="s">
        <v>323</v>
      </c>
      <c r="E4631" s="6" t="s">
        <v>4</v>
      </c>
      <c r="F4631" s="6" t="s">
        <v>5</v>
      </c>
      <c r="G4631" s="6" t="s">
        <v>1007</v>
      </c>
      <c r="H4631" s="6" t="s">
        <v>34</v>
      </c>
      <c r="I4631" s="6" t="s">
        <v>1012</v>
      </c>
      <c r="J4631" s="6" t="s">
        <v>187</v>
      </c>
      <c r="K4631" s="6" t="s">
        <v>1262</v>
      </c>
      <c r="L4631" s="6" t="s">
        <v>1265</v>
      </c>
      <c r="M4631" s="6" t="s">
        <v>1272</v>
      </c>
      <c r="N4631" s="5">
        <v>42698</v>
      </c>
      <c r="O4631" s="7">
        <v>231</v>
      </c>
      <c r="P4631" s="7">
        <v>378</v>
      </c>
      <c r="Q4631" s="7">
        <v>147</v>
      </c>
      <c r="R4631" s="6">
        <v>28</v>
      </c>
      <c r="S4631" s="7">
        <v>10584</v>
      </c>
      <c r="T4631" s="8">
        <v>0.04</v>
      </c>
      <c r="U4631" s="7">
        <v>423.36</v>
      </c>
      <c r="V4631" s="7">
        <v>10160.64</v>
      </c>
      <c r="W4631" s="7">
        <v>71</v>
      </c>
      <c r="X4631" s="7">
        <v>5308</v>
      </c>
      <c r="Y4631" s="9">
        <f>+DAY('TABLA PRINCIPAL'!$B4631)</f>
        <v>22</v>
      </c>
      <c r="Z4631" s="9">
        <f>+MONTH('TABLA PRINCIPAL'!$B4631)</f>
        <v>11</v>
      </c>
      <c r="AA4631" s="9">
        <f>+YEAR('TABLA PRINCIPAL'!$B4631)</f>
        <v>2016</v>
      </c>
      <c r="AB4631" s="22" t="str">
        <f>+IF(Ventas_Oficina[[#This Row],[Total del pedido]]&gt;=100000,"SI","NO")</f>
        <v>NO</v>
      </c>
      <c r="AC4631" s="22" t="str">
        <f>+_xlfn.XLOOKUP(Ventas_Oficina[[#This Row],[Nº de artículo]],AUXILIAR!A4629:A9582,AUXILIAR!D4629:D9582,"Error",0)</f>
        <v>No enviado a tiempo</v>
      </c>
      <c r="AD4631" s="22" t="str">
        <f>+IF(AND(Ventas_Oficina[[#This Row],[Total]]&gt;75000,Ventas_Oficina[[#This Row],[Envio a tiempo]]="Enviado a tiempo"),"Buena Venta","Venta Mala")</f>
        <v>Venta Mala</v>
      </c>
    </row>
    <row r="4632" spans="1:30" x14ac:dyDescent="0.25">
      <c r="A4632" s="26">
        <v>1677562</v>
      </c>
      <c r="B4632" s="10">
        <v>42143</v>
      </c>
      <c r="C4632" s="11" t="s">
        <v>304</v>
      </c>
      <c r="D4632" s="11" t="s">
        <v>3</v>
      </c>
      <c r="E4632" s="11" t="s">
        <v>4</v>
      </c>
      <c r="F4632" s="11" t="s">
        <v>5</v>
      </c>
      <c r="G4632" s="11" t="s">
        <v>1008</v>
      </c>
      <c r="H4632" s="11" t="s">
        <v>6</v>
      </c>
      <c r="I4632" s="11" t="s">
        <v>1014</v>
      </c>
      <c r="J4632" s="11" t="s">
        <v>200</v>
      </c>
      <c r="K4632" s="11" t="s">
        <v>1263</v>
      </c>
      <c r="L4632" s="11" t="s">
        <v>1266</v>
      </c>
      <c r="M4632" s="11" t="s">
        <v>1272</v>
      </c>
      <c r="N4632" s="10">
        <v>42144</v>
      </c>
      <c r="O4632" s="12">
        <v>153</v>
      </c>
      <c r="P4632" s="12">
        <v>247</v>
      </c>
      <c r="Q4632" s="12">
        <v>94</v>
      </c>
      <c r="R4632" s="11">
        <v>21</v>
      </c>
      <c r="S4632" s="12">
        <v>5187</v>
      </c>
      <c r="T4632" s="13">
        <v>0.03</v>
      </c>
      <c r="U4632" s="12">
        <v>155.60999999999999</v>
      </c>
      <c r="V4632" s="12">
        <v>5031.3900000000003</v>
      </c>
      <c r="W4632" s="12">
        <v>102</v>
      </c>
      <c r="X4632" s="12">
        <v>18498</v>
      </c>
      <c r="Y4632" s="14">
        <f>+DAY('TABLA PRINCIPAL'!$B4632)</f>
        <v>19</v>
      </c>
      <c r="Z4632" s="14">
        <f>+MONTH('TABLA PRINCIPAL'!$B4632)</f>
        <v>5</v>
      </c>
      <c r="AA4632" s="14">
        <f>+YEAR('TABLA PRINCIPAL'!$B4632)</f>
        <v>2015</v>
      </c>
      <c r="AB4632" s="22" t="str">
        <f>+IF(Ventas_Oficina[[#This Row],[Total del pedido]]&gt;=100000,"SI","NO")</f>
        <v>NO</v>
      </c>
      <c r="AC4632" s="22" t="str">
        <f>+_xlfn.XLOOKUP(Ventas_Oficina[[#This Row],[Nº de artículo]],AUXILIAR!A4630:A9583,AUXILIAR!D4630:D9583,"Error",0)</f>
        <v>Enviado a tiempo</v>
      </c>
      <c r="AD4632" s="22" t="str">
        <f>+IF(AND(Ventas_Oficina[[#This Row],[Total]]&gt;75000,Ventas_Oficina[[#This Row],[Envio a tiempo]]="Enviado a tiempo"),"Buena Venta","Venta Mala")</f>
        <v>Venta Mala</v>
      </c>
    </row>
    <row r="4633" spans="1:30" x14ac:dyDescent="0.25">
      <c r="A4633" s="25">
        <v>1677562</v>
      </c>
      <c r="B4633" s="5">
        <v>42690</v>
      </c>
      <c r="C4633" s="6" t="s">
        <v>154</v>
      </c>
      <c r="D4633" s="6" t="s">
        <v>137</v>
      </c>
      <c r="E4633" s="6" t="s">
        <v>4</v>
      </c>
      <c r="F4633" s="6" t="s">
        <v>5</v>
      </c>
      <c r="G4633" s="6" t="s">
        <v>1008</v>
      </c>
      <c r="H4633" s="6" t="s">
        <v>6</v>
      </c>
      <c r="I4633" s="6" t="s">
        <v>1013</v>
      </c>
      <c r="J4633" s="6" t="s">
        <v>1067</v>
      </c>
      <c r="K4633" s="6" t="s">
        <v>1261</v>
      </c>
      <c r="L4633" s="6" t="s">
        <v>1265</v>
      </c>
      <c r="M4633" s="6" t="s">
        <v>1272</v>
      </c>
      <c r="N4633" s="5">
        <v>42690</v>
      </c>
      <c r="O4633" s="7">
        <v>229</v>
      </c>
      <c r="P4633" s="7">
        <v>358</v>
      </c>
      <c r="Q4633" s="7">
        <v>129</v>
      </c>
      <c r="R4633" s="6">
        <v>41</v>
      </c>
      <c r="S4633" s="7">
        <v>14678</v>
      </c>
      <c r="T4633" s="8">
        <v>0.08</v>
      </c>
      <c r="U4633" s="7">
        <v>1174.24</v>
      </c>
      <c r="V4633" s="7">
        <v>13503.76</v>
      </c>
      <c r="W4633" s="7">
        <v>163</v>
      </c>
      <c r="X4633" s="7">
        <v>10588</v>
      </c>
      <c r="Y4633" s="9">
        <f>+DAY('TABLA PRINCIPAL'!$B4633)</f>
        <v>16</v>
      </c>
      <c r="Z4633" s="9">
        <f>+MONTH('TABLA PRINCIPAL'!$B4633)</f>
        <v>11</v>
      </c>
      <c r="AA4633" s="9">
        <f>+YEAR('TABLA PRINCIPAL'!$B4633)</f>
        <v>2016</v>
      </c>
      <c r="AB4633" s="22" t="str">
        <f>+IF(Ventas_Oficina[[#This Row],[Total del pedido]]&gt;=100000,"SI","NO")</f>
        <v>NO</v>
      </c>
      <c r="AC4633" s="22" t="str">
        <f>+_xlfn.XLOOKUP(Ventas_Oficina[[#This Row],[Nº de artículo]],AUXILIAR!A4631:A9584,AUXILIAR!D4631:D9584,"Error",0)</f>
        <v>No enviado a tiempo</v>
      </c>
      <c r="AD4633" s="22" t="str">
        <f>+IF(AND(Ventas_Oficina[[#This Row],[Total]]&gt;75000,Ventas_Oficina[[#This Row],[Envio a tiempo]]="Enviado a tiempo"),"Buena Venta","Venta Mala")</f>
        <v>Venta Mala</v>
      </c>
    </row>
    <row r="4634" spans="1:30" x14ac:dyDescent="0.25">
      <c r="A4634" s="26">
        <v>1677562</v>
      </c>
      <c r="B4634" s="10">
        <v>42087</v>
      </c>
      <c r="C4634" s="11" t="s">
        <v>720</v>
      </c>
      <c r="D4634" s="11" t="s">
        <v>537</v>
      </c>
      <c r="E4634" s="11" t="s">
        <v>4</v>
      </c>
      <c r="F4634" s="11" t="s">
        <v>5</v>
      </c>
      <c r="G4634" s="11" t="s">
        <v>1009</v>
      </c>
      <c r="H4634" s="11" t="s">
        <v>53</v>
      </c>
      <c r="I4634" s="11" t="s">
        <v>1015</v>
      </c>
      <c r="J4634" s="11" t="s">
        <v>1098</v>
      </c>
      <c r="K4634" s="11" t="s">
        <v>1261</v>
      </c>
      <c r="L4634" s="11" t="s">
        <v>1265</v>
      </c>
      <c r="M4634" s="11" t="s">
        <v>1272</v>
      </c>
      <c r="N4634" s="10">
        <v>42089</v>
      </c>
      <c r="O4634" s="12">
        <v>1983</v>
      </c>
      <c r="P4634" s="12">
        <v>3098</v>
      </c>
      <c r="Q4634" s="12">
        <v>1115</v>
      </c>
      <c r="R4634" s="11">
        <v>49</v>
      </c>
      <c r="S4634" s="12">
        <v>151802</v>
      </c>
      <c r="T4634" s="13">
        <v>0.09</v>
      </c>
      <c r="U4634" s="12">
        <v>13662.18</v>
      </c>
      <c r="V4634" s="12">
        <v>138139.82</v>
      </c>
      <c r="W4634" s="12">
        <v>1951</v>
      </c>
      <c r="X4634" s="12">
        <v>125968</v>
      </c>
      <c r="Y4634" s="14">
        <f>+DAY('TABLA PRINCIPAL'!$B4634)</f>
        <v>24</v>
      </c>
      <c r="Z4634" s="14">
        <f>+MONTH('TABLA PRINCIPAL'!$B4634)</f>
        <v>3</v>
      </c>
      <c r="AA4634" s="14">
        <f>+YEAR('TABLA PRINCIPAL'!$B4634)</f>
        <v>2015</v>
      </c>
      <c r="AB4634" s="22" t="str">
        <f>+IF(Ventas_Oficina[[#This Row],[Total del pedido]]&gt;=100000,"SI","NO")</f>
        <v>SI</v>
      </c>
      <c r="AC4634" s="22" t="str">
        <f>+_xlfn.XLOOKUP(Ventas_Oficina[[#This Row],[Nº de artículo]],AUXILIAR!A4632:A9585,AUXILIAR!D4632:D9585,"Error",0)</f>
        <v>No enviado a tiempo</v>
      </c>
      <c r="AD4634" s="22" t="str">
        <f>+IF(AND(Ventas_Oficina[[#This Row],[Total]]&gt;75000,Ventas_Oficina[[#This Row],[Envio a tiempo]]="Enviado a tiempo"),"Buena Venta","Venta Mala")</f>
        <v>Venta Mala</v>
      </c>
    </row>
    <row r="4635" spans="1:30" x14ac:dyDescent="0.25">
      <c r="A4635" s="25">
        <v>1677927</v>
      </c>
      <c r="B4635" s="5">
        <v>42639</v>
      </c>
      <c r="C4635" s="6" t="s">
        <v>453</v>
      </c>
      <c r="D4635" s="6" t="s">
        <v>19</v>
      </c>
      <c r="E4635" s="6" t="s">
        <v>4</v>
      </c>
      <c r="F4635" s="6" t="s">
        <v>5</v>
      </c>
      <c r="G4635" s="6" t="s">
        <v>1008</v>
      </c>
      <c r="H4635" s="6" t="s">
        <v>6</v>
      </c>
      <c r="I4635" s="6" t="s">
        <v>1015</v>
      </c>
      <c r="J4635" s="6" t="s">
        <v>1023</v>
      </c>
      <c r="K4635" s="6" t="s">
        <v>1261</v>
      </c>
      <c r="L4635" s="6" t="s">
        <v>1267</v>
      </c>
      <c r="M4635" s="6" t="s">
        <v>1272</v>
      </c>
      <c r="N4635" s="5">
        <v>42640</v>
      </c>
      <c r="O4635" s="7">
        <v>459</v>
      </c>
      <c r="P4635" s="7">
        <v>728</v>
      </c>
      <c r="Q4635" s="7">
        <v>269</v>
      </c>
      <c r="R4635" s="6">
        <v>38</v>
      </c>
      <c r="S4635" s="7">
        <v>27664</v>
      </c>
      <c r="T4635" s="8">
        <v>0.02</v>
      </c>
      <c r="U4635" s="7">
        <v>553.28</v>
      </c>
      <c r="V4635" s="7">
        <v>27110.720000000001</v>
      </c>
      <c r="W4635" s="7">
        <v>1115</v>
      </c>
      <c r="X4635" s="7">
        <v>53269</v>
      </c>
      <c r="Y4635" s="9">
        <f>+DAY('TABLA PRINCIPAL'!$B4635)</f>
        <v>26</v>
      </c>
      <c r="Z4635" s="9">
        <f>+MONTH('TABLA PRINCIPAL'!$B4635)</f>
        <v>9</v>
      </c>
      <c r="AA4635" s="9">
        <f>+YEAR('TABLA PRINCIPAL'!$B4635)</f>
        <v>2016</v>
      </c>
      <c r="AB4635" s="22" t="str">
        <f>+IF(Ventas_Oficina[[#This Row],[Total del pedido]]&gt;=100000,"SI","NO")</f>
        <v>NO</v>
      </c>
      <c r="AC4635" s="22" t="str">
        <f>+_xlfn.XLOOKUP(Ventas_Oficina[[#This Row],[Nº de artículo]],AUXILIAR!A4633:A9586,AUXILIAR!D4633:D9586,"Error",0)</f>
        <v>No enviado a tiempo</v>
      </c>
      <c r="AD4635" s="22" t="str">
        <f>+IF(AND(Ventas_Oficina[[#This Row],[Total]]&gt;75000,Ventas_Oficina[[#This Row],[Envio a tiempo]]="Enviado a tiempo"),"Buena Venta","Venta Mala")</f>
        <v>Venta Mala</v>
      </c>
    </row>
    <row r="4636" spans="1:30" x14ac:dyDescent="0.25">
      <c r="A4636" s="26">
        <v>1678292</v>
      </c>
      <c r="B4636" s="10">
        <v>42606</v>
      </c>
      <c r="C4636" s="11" t="s">
        <v>234</v>
      </c>
      <c r="D4636" s="11" t="s">
        <v>193</v>
      </c>
      <c r="E4636" s="11" t="s">
        <v>4</v>
      </c>
      <c r="F4636" s="11" t="s">
        <v>5</v>
      </c>
      <c r="G4636" s="11" t="s">
        <v>1007</v>
      </c>
      <c r="H4636" s="11" t="s">
        <v>106</v>
      </c>
      <c r="I4636" s="11" t="s">
        <v>1014</v>
      </c>
      <c r="J4636" s="11" t="s">
        <v>1061</v>
      </c>
      <c r="K4636" s="11" t="s">
        <v>1263</v>
      </c>
      <c r="L4636" s="11" t="s">
        <v>1269</v>
      </c>
      <c r="M4636" s="11" t="s">
        <v>1272</v>
      </c>
      <c r="N4636" s="10">
        <v>42615</v>
      </c>
      <c r="O4636" s="12">
        <v>94</v>
      </c>
      <c r="P4636" s="12">
        <v>208</v>
      </c>
      <c r="Q4636" s="12">
        <v>114</v>
      </c>
      <c r="R4636" s="11">
        <v>35</v>
      </c>
      <c r="S4636" s="12">
        <v>7280</v>
      </c>
      <c r="T4636" s="13">
        <v>0.01</v>
      </c>
      <c r="U4636" s="12">
        <v>72.8</v>
      </c>
      <c r="V4636" s="12">
        <v>7207.2</v>
      </c>
      <c r="W4636" s="12">
        <v>256</v>
      </c>
      <c r="X4636" s="12">
        <v>6846</v>
      </c>
      <c r="Y4636" s="14">
        <f>+DAY('TABLA PRINCIPAL'!$B4636)</f>
        <v>24</v>
      </c>
      <c r="Z4636" s="14">
        <f>+MONTH('TABLA PRINCIPAL'!$B4636)</f>
        <v>8</v>
      </c>
      <c r="AA4636" s="14">
        <f>+YEAR('TABLA PRINCIPAL'!$B4636)</f>
        <v>2016</v>
      </c>
      <c r="AB4636" s="22" t="str">
        <f>+IF(Ventas_Oficina[[#This Row],[Total del pedido]]&gt;=100000,"SI","NO")</f>
        <v>NO</v>
      </c>
      <c r="AC4636" s="22" t="str">
        <f>+_xlfn.XLOOKUP(Ventas_Oficina[[#This Row],[Nº de artículo]],AUXILIAR!A4634:A9587,AUXILIAR!D4634:D9587,"Error",0)</f>
        <v>Enviado a tiempo</v>
      </c>
      <c r="AD4636" s="22" t="str">
        <f>+IF(AND(Ventas_Oficina[[#This Row],[Total]]&gt;75000,Ventas_Oficina[[#This Row],[Envio a tiempo]]="Enviado a tiempo"),"Buena Venta","Venta Mala")</f>
        <v>Venta Mala</v>
      </c>
    </row>
    <row r="4637" spans="1:30" x14ac:dyDescent="0.25">
      <c r="A4637" s="25">
        <v>1678292</v>
      </c>
      <c r="B4637" s="5">
        <v>41479</v>
      </c>
      <c r="C4637" s="6" t="s">
        <v>128</v>
      </c>
      <c r="D4637" s="6" t="s">
        <v>129</v>
      </c>
      <c r="E4637" s="6" t="s">
        <v>4</v>
      </c>
      <c r="F4637" s="6" t="s">
        <v>5</v>
      </c>
      <c r="G4637" s="6" t="s">
        <v>1008</v>
      </c>
      <c r="H4637" s="6" t="s">
        <v>6</v>
      </c>
      <c r="I4637" s="6" t="s">
        <v>1016</v>
      </c>
      <c r="J4637" s="6" t="s">
        <v>1048</v>
      </c>
      <c r="K4637" s="6" t="s">
        <v>1261</v>
      </c>
      <c r="L4637" s="6" t="s">
        <v>1265</v>
      </c>
      <c r="M4637" s="6" t="s">
        <v>1272</v>
      </c>
      <c r="N4637" s="5">
        <v>41481</v>
      </c>
      <c r="O4637" s="7">
        <v>298</v>
      </c>
      <c r="P4637" s="7">
        <v>584</v>
      </c>
      <c r="Q4637" s="7">
        <v>286</v>
      </c>
      <c r="R4637" s="6">
        <v>43</v>
      </c>
      <c r="S4637" s="7">
        <v>25112</v>
      </c>
      <c r="T4637" s="8">
        <v>0.08</v>
      </c>
      <c r="U4637" s="7">
        <v>2008.96</v>
      </c>
      <c r="V4637" s="7">
        <v>23103.040000000001</v>
      </c>
      <c r="W4637" s="7">
        <v>83</v>
      </c>
      <c r="X4637" s="7">
        <v>9283</v>
      </c>
      <c r="Y4637" s="9">
        <f>+DAY('TABLA PRINCIPAL'!$B4637)</f>
        <v>24</v>
      </c>
      <c r="Z4637" s="9">
        <f>+MONTH('TABLA PRINCIPAL'!$B4637)</f>
        <v>7</v>
      </c>
      <c r="AA4637" s="9">
        <f>+YEAR('TABLA PRINCIPAL'!$B4637)</f>
        <v>2013</v>
      </c>
      <c r="AB4637" s="22" t="str">
        <f>+IF(Ventas_Oficina[[#This Row],[Total del pedido]]&gt;=100000,"SI","NO")</f>
        <v>NO</v>
      </c>
      <c r="AC4637" s="22" t="str">
        <f>+_xlfn.XLOOKUP(Ventas_Oficina[[#This Row],[Nº de artículo]],AUXILIAR!A4635:A9588,AUXILIAR!D4635:D9588,"Error",0)</f>
        <v>Enviado a tiempo</v>
      </c>
      <c r="AD4637" s="22" t="str">
        <f>+IF(AND(Ventas_Oficina[[#This Row],[Total]]&gt;75000,Ventas_Oficina[[#This Row],[Envio a tiempo]]="Enviado a tiempo"),"Buena Venta","Venta Mala")</f>
        <v>Venta Mala</v>
      </c>
    </row>
    <row r="4638" spans="1:30" x14ac:dyDescent="0.25">
      <c r="A4638" s="26">
        <v>1678292</v>
      </c>
      <c r="B4638" s="10">
        <v>42509</v>
      </c>
      <c r="C4638" s="11" t="s">
        <v>287</v>
      </c>
      <c r="D4638" s="11" t="s">
        <v>3</v>
      </c>
      <c r="E4638" s="11" t="s">
        <v>4</v>
      </c>
      <c r="F4638" s="11" t="s">
        <v>5</v>
      </c>
      <c r="G4638" s="11" t="s">
        <v>1008</v>
      </c>
      <c r="H4638" s="11" t="s">
        <v>6</v>
      </c>
      <c r="I4638" s="11" t="s">
        <v>1014</v>
      </c>
      <c r="J4638" s="11" t="s">
        <v>1091</v>
      </c>
      <c r="K4638" s="11" t="s">
        <v>1261</v>
      </c>
      <c r="L4638" s="11" t="s">
        <v>1267</v>
      </c>
      <c r="M4638" s="11" t="s">
        <v>1272</v>
      </c>
      <c r="N4638" s="10">
        <v>42510</v>
      </c>
      <c r="O4638" s="12">
        <v>395</v>
      </c>
      <c r="P4638" s="12">
        <v>608</v>
      </c>
      <c r="Q4638" s="12">
        <v>213</v>
      </c>
      <c r="R4638" s="11">
        <v>15</v>
      </c>
      <c r="S4638" s="12">
        <v>9120</v>
      </c>
      <c r="T4638" s="13">
        <v>0</v>
      </c>
      <c r="U4638" s="12">
        <v>0</v>
      </c>
      <c r="V4638" s="12">
        <v>9120</v>
      </c>
      <c r="W4638" s="12">
        <v>182</v>
      </c>
      <c r="X4638" s="12">
        <v>7528</v>
      </c>
      <c r="Y4638" s="14">
        <f>+DAY('TABLA PRINCIPAL'!$B4638)</f>
        <v>19</v>
      </c>
      <c r="Z4638" s="14">
        <f>+MONTH('TABLA PRINCIPAL'!$B4638)</f>
        <v>5</v>
      </c>
      <c r="AA4638" s="14">
        <f>+YEAR('TABLA PRINCIPAL'!$B4638)</f>
        <v>2016</v>
      </c>
      <c r="AB4638" s="22" t="str">
        <f>+IF(Ventas_Oficina[[#This Row],[Total del pedido]]&gt;=100000,"SI","NO")</f>
        <v>NO</v>
      </c>
      <c r="AC4638" s="22" t="str">
        <f>+_xlfn.XLOOKUP(Ventas_Oficina[[#This Row],[Nº de artículo]],AUXILIAR!A4636:A9589,AUXILIAR!D4636:D9589,"Error",0)</f>
        <v>Enviado a tiempo</v>
      </c>
      <c r="AD4638" s="22" t="str">
        <f>+IF(AND(Ventas_Oficina[[#This Row],[Total]]&gt;75000,Ventas_Oficina[[#This Row],[Envio a tiempo]]="Enviado a tiempo"),"Buena Venta","Venta Mala")</f>
        <v>Venta Mala</v>
      </c>
    </row>
    <row r="4639" spans="1:30" x14ac:dyDescent="0.25">
      <c r="A4639" s="25">
        <v>1678292</v>
      </c>
      <c r="B4639" s="5">
        <v>42554</v>
      </c>
      <c r="C4639" s="6" t="s">
        <v>937</v>
      </c>
      <c r="D4639" s="6" t="s">
        <v>179</v>
      </c>
      <c r="E4639" s="6" t="s">
        <v>4</v>
      </c>
      <c r="F4639" s="6" t="s">
        <v>5</v>
      </c>
      <c r="G4639" s="6" t="s">
        <v>1009</v>
      </c>
      <c r="H4639" s="6" t="s">
        <v>6</v>
      </c>
      <c r="I4639" s="6" t="s">
        <v>1014</v>
      </c>
      <c r="J4639" s="6" t="s">
        <v>1061</v>
      </c>
      <c r="K4639" s="6" t="s">
        <v>1261</v>
      </c>
      <c r="L4639" s="6" t="s">
        <v>1265</v>
      </c>
      <c r="M4639" s="6" t="s">
        <v>1272</v>
      </c>
      <c r="N4639" s="5">
        <v>42556</v>
      </c>
      <c r="O4639" s="7">
        <v>94</v>
      </c>
      <c r="P4639" s="7">
        <v>208</v>
      </c>
      <c r="Q4639" s="7">
        <v>114</v>
      </c>
      <c r="R4639" s="6">
        <v>40</v>
      </c>
      <c r="S4639" s="7">
        <v>8320</v>
      </c>
      <c r="T4639" s="8">
        <v>0</v>
      </c>
      <c r="U4639" s="7">
        <v>0</v>
      </c>
      <c r="V4639" s="7">
        <v>8320</v>
      </c>
      <c r="W4639" s="7">
        <v>256</v>
      </c>
      <c r="X4639" s="7">
        <v>8836</v>
      </c>
      <c r="Y4639" s="9">
        <f>+DAY('TABLA PRINCIPAL'!$B4639)</f>
        <v>3</v>
      </c>
      <c r="Z4639" s="9">
        <f>+MONTH('TABLA PRINCIPAL'!$B4639)</f>
        <v>7</v>
      </c>
      <c r="AA4639" s="9">
        <f>+YEAR('TABLA PRINCIPAL'!$B4639)</f>
        <v>2016</v>
      </c>
      <c r="AB4639" s="22" t="str">
        <f>+IF(Ventas_Oficina[[#This Row],[Total del pedido]]&gt;=100000,"SI","NO")</f>
        <v>NO</v>
      </c>
      <c r="AC4639" s="22" t="str">
        <f>+_xlfn.XLOOKUP(Ventas_Oficina[[#This Row],[Nº de artículo]],AUXILIAR!A4637:A9590,AUXILIAR!D4637:D9590,"Error",0)</f>
        <v>No enviado a tiempo</v>
      </c>
      <c r="AD4639" s="22" t="str">
        <f>+IF(AND(Ventas_Oficina[[#This Row],[Total]]&gt;75000,Ventas_Oficina[[#This Row],[Envio a tiempo]]="Enviado a tiempo"),"Buena Venta","Venta Mala")</f>
        <v>Venta Mala</v>
      </c>
    </row>
    <row r="4640" spans="1:30" x14ac:dyDescent="0.25">
      <c r="A4640" s="26">
        <v>1678292</v>
      </c>
      <c r="B4640" s="10">
        <v>42134</v>
      </c>
      <c r="C4640" s="11" t="s">
        <v>191</v>
      </c>
      <c r="D4640" s="11" t="s">
        <v>133</v>
      </c>
      <c r="E4640" s="11" t="s">
        <v>12</v>
      </c>
      <c r="F4640" s="11" t="s">
        <v>13</v>
      </c>
      <c r="G4640" s="11" t="s">
        <v>1010</v>
      </c>
      <c r="H4640" s="11" t="s">
        <v>42</v>
      </c>
      <c r="I4640" s="11" t="s">
        <v>1013</v>
      </c>
      <c r="J4640" s="11" t="s">
        <v>1035</v>
      </c>
      <c r="K4640" s="11" t="s">
        <v>1261</v>
      </c>
      <c r="L4640" s="11" t="s">
        <v>1265</v>
      </c>
      <c r="M4640" s="11" t="s">
        <v>1272</v>
      </c>
      <c r="N4640" s="10">
        <v>42139</v>
      </c>
      <c r="O4640" s="12">
        <v>882</v>
      </c>
      <c r="P4640" s="12">
        <v>2099</v>
      </c>
      <c r="Q4640" s="12">
        <v>1217</v>
      </c>
      <c r="R4640" s="11">
        <v>22</v>
      </c>
      <c r="S4640" s="12">
        <v>46178</v>
      </c>
      <c r="T4640" s="13">
        <v>0.02</v>
      </c>
      <c r="U4640" s="12">
        <v>923.56000000000006</v>
      </c>
      <c r="V4640" s="12">
        <v>45254.44</v>
      </c>
      <c r="W4640" s="12">
        <v>481</v>
      </c>
      <c r="X4640" s="12">
        <v>48237</v>
      </c>
      <c r="Y4640" s="14">
        <f>+DAY('TABLA PRINCIPAL'!$B4640)</f>
        <v>10</v>
      </c>
      <c r="Z4640" s="14">
        <f>+MONTH('TABLA PRINCIPAL'!$B4640)</f>
        <v>5</v>
      </c>
      <c r="AA4640" s="14">
        <f>+YEAR('TABLA PRINCIPAL'!$B4640)</f>
        <v>2015</v>
      </c>
      <c r="AB4640" s="22" t="str">
        <f>+IF(Ventas_Oficina[[#This Row],[Total del pedido]]&gt;=100000,"SI","NO")</f>
        <v>NO</v>
      </c>
      <c r="AC4640" s="22" t="str">
        <f>+_xlfn.XLOOKUP(Ventas_Oficina[[#This Row],[Nº de artículo]],AUXILIAR!A4638:A9591,AUXILIAR!D4638:D9591,"Error",0)</f>
        <v>Enviado a tiempo</v>
      </c>
      <c r="AD4640" s="22" t="str">
        <f>+IF(AND(Ventas_Oficina[[#This Row],[Total]]&gt;75000,Ventas_Oficina[[#This Row],[Envio a tiempo]]="Enviado a tiempo"),"Buena Venta","Venta Mala")</f>
        <v>Venta Mala</v>
      </c>
    </row>
    <row r="4641" spans="1:30" x14ac:dyDescent="0.25">
      <c r="A4641" s="25">
        <v>1678657</v>
      </c>
      <c r="B4641" s="5">
        <v>42628</v>
      </c>
      <c r="C4641" s="6" t="s">
        <v>884</v>
      </c>
      <c r="D4641" s="6" t="s">
        <v>323</v>
      </c>
      <c r="E4641" s="6" t="s">
        <v>4</v>
      </c>
      <c r="F4641" s="6" t="s">
        <v>5</v>
      </c>
      <c r="G4641" s="6" t="s">
        <v>1010</v>
      </c>
      <c r="H4641" s="6" t="s">
        <v>34</v>
      </c>
      <c r="I4641" s="6" t="s">
        <v>1014</v>
      </c>
      <c r="J4641" s="6" t="s">
        <v>1068</v>
      </c>
      <c r="K4641" s="6" t="s">
        <v>1261</v>
      </c>
      <c r="L4641" s="6" t="s">
        <v>1265</v>
      </c>
      <c r="M4641" s="6" t="s">
        <v>1272</v>
      </c>
      <c r="N4641" s="5">
        <v>42629</v>
      </c>
      <c r="O4641" s="7">
        <v>446</v>
      </c>
      <c r="P4641" s="7">
        <v>1089</v>
      </c>
      <c r="Q4641" s="7">
        <v>643</v>
      </c>
      <c r="R4641" s="6">
        <v>34</v>
      </c>
      <c r="S4641" s="7">
        <v>37026</v>
      </c>
      <c r="T4641" s="8">
        <v>7.0000000000000007E-2</v>
      </c>
      <c r="U4641" s="7">
        <v>2591.8200000000002</v>
      </c>
      <c r="V4641" s="7">
        <v>34434.18</v>
      </c>
      <c r="W4641" s="7">
        <v>450</v>
      </c>
      <c r="X4641" s="7">
        <v>72317</v>
      </c>
      <c r="Y4641" s="9">
        <f>+DAY('TABLA PRINCIPAL'!$B4641)</f>
        <v>15</v>
      </c>
      <c r="Z4641" s="9">
        <f>+MONTH('TABLA PRINCIPAL'!$B4641)</f>
        <v>9</v>
      </c>
      <c r="AA4641" s="9">
        <f>+YEAR('TABLA PRINCIPAL'!$B4641)</f>
        <v>2016</v>
      </c>
      <c r="AB4641" s="22" t="str">
        <f>+IF(Ventas_Oficina[[#This Row],[Total del pedido]]&gt;=100000,"SI","NO")</f>
        <v>NO</v>
      </c>
      <c r="AC4641" s="22" t="str">
        <f>+_xlfn.XLOOKUP(Ventas_Oficina[[#This Row],[Nº de artículo]],AUXILIAR!A4639:A9592,AUXILIAR!D4639:D9592,"Error",0)</f>
        <v>No enviado a tiempo</v>
      </c>
      <c r="AD4641" s="22" t="str">
        <f>+IF(AND(Ventas_Oficina[[#This Row],[Total]]&gt;75000,Ventas_Oficina[[#This Row],[Envio a tiempo]]="Enviado a tiempo"),"Buena Venta","Venta Mala")</f>
        <v>Venta Mala</v>
      </c>
    </row>
    <row r="4642" spans="1:30" x14ac:dyDescent="0.25">
      <c r="A4642" s="26">
        <v>1678657</v>
      </c>
      <c r="B4642" s="10">
        <v>42691</v>
      </c>
      <c r="C4642" s="11" t="s">
        <v>182</v>
      </c>
      <c r="D4642" s="11" t="s">
        <v>183</v>
      </c>
      <c r="E4642" s="11" t="s">
        <v>4</v>
      </c>
      <c r="F4642" s="11" t="s">
        <v>5</v>
      </c>
      <c r="G4642" s="11" t="s">
        <v>1009</v>
      </c>
      <c r="H4642" s="11" t="s">
        <v>106</v>
      </c>
      <c r="I4642" s="11" t="s">
        <v>1015</v>
      </c>
      <c r="J4642" s="11" t="s">
        <v>1110</v>
      </c>
      <c r="K4642" s="11" t="s">
        <v>1261</v>
      </c>
      <c r="L4642" s="11" t="s">
        <v>1265</v>
      </c>
      <c r="M4642" s="11" t="s">
        <v>1272</v>
      </c>
      <c r="N4642" s="10">
        <v>42693</v>
      </c>
      <c r="O4642" s="12">
        <v>1104</v>
      </c>
      <c r="P4642" s="12">
        <v>1698</v>
      </c>
      <c r="Q4642" s="12">
        <v>594</v>
      </c>
      <c r="R4642" s="11">
        <v>9</v>
      </c>
      <c r="S4642" s="12">
        <v>15282</v>
      </c>
      <c r="T4642" s="13">
        <v>0.03</v>
      </c>
      <c r="U4642" s="12">
        <v>458.46</v>
      </c>
      <c r="V4642" s="12">
        <v>14823.54</v>
      </c>
      <c r="W4642" s="12">
        <v>1239</v>
      </c>
      <c r="X4642" s="12">
        <v>72317</v>
      </c>
      <c r="Y4642" s="14">
        <f>+DAY('TABLA PRINCIPAL'!$B4642)</f>
        <v>17</v>
      </c>
      <c r="Z4642" s="14">
        <f>+MONTH('TABLA PRINCIPAL'!$B4642)</f>
        <v>11</v>
      </c>
      <c r="AA4642" s="14">
        <f>+YEAR('TABLA PRINCIPAL'!$B4642)</f>
        <v>2016</v>
      </c>
      <c r="AB4642" s="22" t="str">
        <f>+IF(Ventas_Oficina[[#This Row],[Total del pedido]]&gt;=100000,"SI","NO")</f>
        <v>NO</v>
      </c>
      <c r="AC4642" s="22" t="str">
        <f>+_xlfn.XLOOKUP(Ventas_Oficina[[#This Row],[Nº de artículo]],AUXILIAR!A4640:A9593,AUXILIAR!D4640:D9593,"Error",0)</f>
        <v>No enviado a tiempo</v>
      </c>
      <c r="AD4642" s="22" t="str">
        <f>+IF(AND(Ventas_Oficina[[#This Row],[Total]]&gt;75000,Ventas_Oficina[[#This Row],[Envio a tiempo]]="Enviado a tiempo"),"Buena Venta","Venta Mala")</f>
        <v>Venta Mala</v>
      </c>
    </row>
    <row r="4643" spans="1:30" x14ac:dyDescent="0.25">
      <c r="A4643" s="25">
        <v>1678657</v>
      </c>
      <c r="B4643" s="5">
        <v>42247</v>
      </c>
      <c r="C4643" s="6" t="s">
        <v>983</v>
      </c>
      <c r="D4643" s="6" t="s">
        <v>143</v>
      </c>
      <c r="E4643" s="6" t="s">
        <v>4</v>
      </c>
      <c r="F4643" s="6" t="s">
        <v>5</v>
      </c>
      <c r="G4643" s="6" t="s">
        <v>1008</v>
      </c>
      <c r="H4643" s="6" t="s">
        <v>24</v>
      </c>
      <c r="I4643" s="6" t="s">
        <v>1013</v>
      </c>
      <c r="J4643" s="6" t="s">
        <v>1036</v>
      </c>
      <c r="K4643" s="6" t="s">
        <v>1263</v>
      </c>
      <c r="L4643" s="6" t="s">
        <v>1266</v>
      </c>
      <c r="M4643" s="6" t="s">
        <v>1272</v>
      </c>
      <c r="N4643" s="5">
        <v>42217</v>
      </c>
      <c r="O4643" s="7">
        <v>453</v>
      </c>
      <c r="P4643" s="7">
        <v>730</v>
      </c>
      <c r="Q4643" s="7">
        <v>277</v>
      </c>
      <c r="R4643" s="6">
        <v>41</v>
      </c>
      <c r="S4643" s="7">
        <v>29930</v>
      </c>
      <c r="T4643" s="8">
        <v>0.06</v>
      </c>
      <c r="U4643" s="7">
        <v>1795.8</v>
      </c>
      <c r="V4643" s="7">
        <v>28134.2</v>
      </c>
      <c r="W4643" s="7">
        <v>772</v>
      </c>
      <c r="X4643" s="7">
        <v>62837</v>
      </c>
      <c r="Y4643" s="9">
        <f>+DAY('TABLA PRINCIPAL'!$B4643)</f>
        <v>31</v>
      </c>
      <c r="Z4643" s="9">
        <f>+MONTH('TABLA PRINCIPAL'!$B4643)</f>
        <v>8</v>
      </c>
      <c r="AA4643" s="9">
        <f>+YEAR('TABLA PRINCIPAL'!$B4643)</f>
        <v>2015</v>
      </c>
      <c r="AB4643" s="22" t="str">
        <f>+IF(Ventas_Oficina[[#This Row],[Total del pedido]]&gt;=100000,"SI","NO")</f>
        <v>NO</v>
      </c>
      <c r="AC4643" s="22" t="str">
        <f>+_xlfn.XLOOKUP(Ventas_Oficina[[#This Row],[Nº de artículo]],AUXILIAR!A4641:A9594,AUXILIAR!D4641:D9594,"Error",0)</f>
        <v>Enviado a tiempo</v>
      </c>
      <c r="AD4643" s="22" t="str">
        <f>+IF(AND(Ventas_Oficina[[#This Row],[Total]]&gt;75000,Ventas_Oficina[[#This Row],[Envio a tiempo]]="Enviado a tiempo"),"Buena Venta","Venta Mala")</f>
        <v>Venta Mala</v>
      </c>
    </row>
    <row r="4644" spans="1:30" x14ac:dyDescent="0.25">
      <c r="A4644" s="26">
        <v>1678657</v>
      </c>
      <c r="B4644" s="10">
        <v>42729</v>
      </c>
      <c r="C4644" s="11" t="s">
        <v>390</v>
      </c>
      <c r="D4644" s="11" t="s">
        <v>160</v>
      </c>
      <c r="E4644" s="11" t="s">
        <v>4</v>
      </c>
      <c r="F4644" s="11" t="s">
        <v>5</v>
      </c>
      <c r="G4644" s="11" t="s">
        <v>1007</v>
      </c>
      <c r="H4644" s="11" t="s">
        <v>53</v>
      </c>
      <c r="I4644" s="11" t="s">
        <v>1014</v>
      </c>
      <c r="J4644" s="11" t="s">
        <v>187</v>
      </c>
      <c r="K4644" s="11" t="s">
        <v>1262</v>
      </c>
      <c r="L4644" s="11" t="s">
        <v>1270</v>
      </c>
      <c r="M4644" s="11" t="s">
        <v>1274</v>
      </c>
      <c r="N4644" s="10">
        <v>42730</v>
      </c>
      <c r="O4644" s="12">
        <v>231</v>
      </c>
      <c r="P4644" s="12">
        <v>378</v>
      </c>
      <c r="Q4644" s="12">
        <v>147</v>
      </c>
      <c r="R4644" s="11">
        <v>49</v>
      </c>
      <c r="S4644" s="12">
        <v>18522</v>
      </c>
      <c r="T4644" s="13">
        <v>0.09</v>
      </c>
      <c r="U4644" s="12">
        <v>1666.98</v>
      </c>
      <c r="V4644" s="12">
        <v>16855.02</v>
      </c>
      <c r="W4644" s="12">
        <v>71</v>
      </c>
      <c r="X4644" s="12">
        <v>11698</v>
      </c>
      <c r="Y4644" s="14">
        <f>+DAY('TABLA PRINCIPAL'!$B4644)</f>
        <v>25</v>
      </c>
      <c r="Z4644" s="14">
        <f>+MONTH('TABLA PRINCIPAL'!$B4644)</f>
        <v>12</v>
      </c>
      <c r="AA4644" s="14">
        <f>+YEAR('TABLA PRINCIPAL'!$B4644)</f>
        <v>2016</v>
      </c>
      <c r="AB4644" s="22" t="str">
        <f>+IF(Ventas_Oficina[[#This Row],[Total del pedido]]&gt;=100000,"SI","NO")</f>
        <v>NO</v>
      </c>
      <c r="AC4644" s="22" t="str">
        <f>+_xlfn.XLOOKUP(Ventas_Oficina[[#This Row],[Nº de artículo]],AUXILIAR!A4642:A9595,AUXILIAR!D4642:D9595,"Error",0)</f>
        <v>No enviado a tiempo</v>
      </c>
      <c r="AD4644" s="22" t="str">
        <f>+IF(AND(Ventas_Oficina[[#This Row],[Total]]&gt;75000,Ventas_Oficina[[#This Row],[Envio a tiempo]]="Enviado a tiempo"),"Buena Venta","Venta Mala")</f>
        <v>Venta Mala</v>
      </c>
    </row>
    <row r="4645" spans="1:30" x14ac:dyDescent="0.25">
      <c r="A4645" s="25">
        <v>1678657</v>
      </c>
      <c r="B4645" s="5">
        <v>42691</v>
      </c>
      <c r="C4645" s="6" t="s">
        <v>596</v>
      </c>
      <c r="D4645" s="6" t="s">
        <v>65</v>
      </c>
      <c r="E4645" s="6" t="s">
        <v>12</v>
      </c>
      <c r="F4645" s="6" t="s">
        <v>13</v>
      </c>
      <c r="G4645" s="6" t="s">
        <v>1007</v>
      </c>
      <c r="H4645" s="6" t="s">
        <v>14</v>
      </c>
      <c r="I4645" s="6" t="s">
        <v>1014</v>
      </c>
      <c r="J4645" s="6" t="s">
        <v>1110</v>
      </c>
      <c r="K4645" s="6" t="s">
        <v>1261</v>
      </c>
      <c r="L4645" s="6" t="s">
        <v>1265</v>
      </c>
      <c r="M4645" s="6" t="s">
        <v>1273</v>
      </c>
      <c r="N4645" s="5">
        <v>42693</v>
      </c>
      <c r="O4645" s="7">
        <v>1104</v>
      </c>
      <c r="P4645" s="7">
        <v>1698</v>
      </c>
      <c r="Q4645" s="7">
        <v>594</v>
      </c>
      <c r="R4645" s="6">
        <v>47</v>
      </c>
      <c r="S4645" s="7">
        <v>79806</v>
      </c>
      <c r="T4645" s="8">
        <v>0.01</v>
      </c>
      <c r="U4645" s="7">
        <v>798.06000000000006</v>
      </c>
      <c r="V4645" s="7">
        <v>79007.94</v>
      </c>
      <c r="W4645" s="7">
        <v>1239</v>
      </c>
      <c r="X4645" s="7">
        <v>72317</v>
      </c>
      <c r="Y4645" s="9">
        <f>+DAY('TABLA PRINCIPAL'!$B4645)</f>
        <v>17</v>
      </c>
      <c r="Z4645" s="9">
        <f>+MONTH('TABLA PRINCIPAL'!$B4645)</f>
        <v>11</v>
      </c>
      <c r="AA4645" s="9">
        <f>+YEAR('TABLA PRINCIPAL'!$B4645)</f>
        <v>2016</v>
      </c>
      <c r="AB4645" s="22" t="str">
        <f>+IF(Ventas_Oficina[[#This Row],[Total del pedido]]&gt;=100000,"SI","NO")</f>
        <v>NO</v>
      </c>
      <c r="AC4645" s="22" t="str">
        <f>+_xlfn.XLOOKUP(Ventas_Oficina[[#This Row],[Nº de artículo]],AUXILIAR!A4643:A9596,AUXILIAR!D4643:D9596,"Error",0)</f>
        <v>No enviado a tiempo</v>
      </c>
      <c r="AD4645" s="22" t="str">
        <f>+IF(AND(Ventas_Oficina[[#This Row],[Total]]&gt;75000,Ventas_Oficina[[#This Row],[Envio a tiempo]]="Enviado a tiempo"),"Buena Venta","Venta Mala")</f>
        <v>Venta Mala</v>
      </c>
    </row>
    <row r="4646" spans="1:30" x14ac:dyDescent="0.25">
      <c r="A4646" s="26">
        <v>1679023</v>
      </c>
      <c r="B4646" s="10">
        <v>42694</v>
      </c>
      <c r="C4646" s="11" t="s">
        <v>282</v>
      </c>
      <c r="D4646" s="11" t="s">
        <v>133</v>
      </c>
      <c r="E4646" s="11" t="s">
        <v>12</v>
      </c>
      <c r="F4646" s="11" t="s">
        <v>13</v>
      </c>
      <c r="G4646" s="11" t="s">
        <v>1007</v>
      </c>
      <c r="H4646" s="11" t="s">
        <v>42</v>
      </c>
      <c r="I4646" s="11" t="s">
        <v>1016</v>
      </c>
      <c r="J4646" s="11" t="s">
        <v>1041</v>
      </c>
      <c r="K4646" s="11" t="s">
        <v>1262</v>
      </c>
      <c r="L4646" s="11" t="s">
        <v>1265</v>
      </c>
      <c r="M4646" s="11" t="s">
        <v>1272</v>
      </c>
      <c r="N4646" s="10">
        <v>42695</v>
      </c>
      <c r="O4646" s="12">
        <v>245</v>
      </c>
      <c r="P4646" s="12">
        <v>389</v>
      </c>
      <c r="Q4646" s="12">
        <v>144</v>
      </c>
      <c r="R4646" s="11">
        <v>5</v>
      </c>
      <c r="S4646" s="12">
        <v>1945</v>
      </c>
      <c r="T4646" s="13">
        <v>0.03</v>
      </c>
      <c r="U4646" s="12">
        <v>58.349999999999994</v>
      </c>
      <c r="V4646" s="12">
        <v>1886.65</v>
      </c>
      <c r="W4646" s="12">
        <v>701</v>
      </c>
      <c r="X4646" s="12">
        <v>3829</v>
      </c>
      <c r="Y4646" s="14">
        <f>+DAY('TABLA PRINCIPAL'!$B4646)</f>
        <v>20</v>
      </c>
      <c r="Z4646" s="14">
        <f>+MONTH('TABLA PRINCIPAL'!$B4646)</f>
        <v>11</v>
      </c>
      <c r="AA4646" s="14">
        <f>+YEAR('TABLA PRINCIPAL'!$B4646)</f>
        <v>2016</v>
      </c>
      <c r="AB4646" s="22" t="str">
        <f>+IF(Ventas_Oficina[[#This Row],[Total del pedido]]&gt;=100000,"SI","NO")</f>
        <v>NO</v>
      </c>
      <c r="AC4646" s="22" t="str">
        <f>+_xlfn.XLOOKUP(Ventas_Oficina[[#This Row],[Nº de artículo]],AUXILIAR!A4644:A9597,AUXILIAR!D4644:D9597,"Error",0)</f>
        <v>No enviado a tiempo</v>
      </c>
      <c r="AD4646" s="22" t="str">
        <f>+IF(AND(Ventas_Oficina[[#This Row],[Total]]&gt;75000,Ventas_Oficina[[#This Row],[Envio a tiempo]]="Enviado a tiempo"),"Buena Venta","Venta Mala")</f>
        <v>Venta Mala</v>
      </c>
    </row>
    <row r="4647" spans="1:30" x14ac:dyDescent="0.25">
      <c r="A4647" s="25">
        <v>1679023</v>
      </c>
      <c r="B4647" s="5">
        <v>42718</v>
      </c>
      <c r="C4647" s="6" t="s">
        <v>453</v>
      </c>
      <c r="D4647" s="6" t="s">
        <v>19</v>
      </c>
      <c r="E4647" s="6" t="s">
        <v>4</v>
      </c>
      <c r="F4647" s="6" t="s">
        <v>5</v>
      </c>
      <c r="G4647" s="6" t="s">
        <v>1010</v>
      </c>
      <c r="H4647" s="6" t="s">
        <v>6</v>
      </c>
      <c r="I4647" s="6" t="s">
        <v>1015</v>
      </c>
      <c r="J4647" s="6" t="s">
        <v>1032</v>
      </c>
      <c r="K4647" s="6" t="s">
        <v>1261</v>
      </c>
      <c r="L4647" s="6" t="s">
        <v>1267</v>
      </c>
      <c r="M4647" s="6" t="s">
        <v>1272</v>
      </c>
      <c r="N4647" s="5">
        <v>42721</v>
      </c>
      <c r="O4647" s="7">
        <v>159</v>
      </c>
      <c r="P4647" s="7">
        <v>261</v>
      </c>
      <c r="Q4647" s="7">
        <v>102</v>
      </c>
      <c r="R4647" s="6">
        <v>10</v>
      </c>
      <c r="S4647" s="7">
        <v>2610</v>
      </c>
      <c r="T4647" s="8">
        <v>0.08</v>
      </c>
      <c r="U4647" s="7">
        <v>208.8</v>
      </c>
      <c r="V4647" s="7">
        <v>2401.1999999999998</v>
      </c>
      <c r="W4647" s="7">
        <v>50</v>
      </c>
      <c r="X4647" s="7">
        <v>3829</v>
      </c>
      <c r="Y4647" s="9">
        <f>+DAY('TABLA PRINCIPAL'!$B4647)</f>
        <v>14</v>
      </c>
      <c r="Z4647" s="9">
        <f>+MONTH('TABLA PRINCIPAL'!$B4647)</f>
        <v>12</v>
      </c>
      <c r="AA4647" s="9">
        <f>+YEAR('TABLA PRINCIPAL'!$B4647)</f>
        <v>2016</v>
      </c>
      <c r="AB4647" s="22" t="str">
        <f>+IF(Ventas_Oficina[[#This Row],[Total del pedido]]&gt;=100000,"SI","NO")</f>
        <v>NO</v>
      </c>
      <c r="AC4647" s="22" t="str">
        <f>+_xlfn.XLOOKUP(Ventas_Oficina[[#This Row],[Nº de artículo]],AUXILIAR!A4645:A9598,AUXILIAR!D4645:D9598,"Error",0)</f>
        <v>No enviado a tiempo</v>
      </c>
      <c r="AD4647" s="22" t="str">
        <f>+IF(AND(Ventas_Oficina[[#This Row],[Total]]&gt;75000,Ventas_Oficina[[#This Row],[Envio a tiempo]]="Enviado a tiempo"),"Buena Venta","Venta Mala")</f>
        <v>Venta Mala</v>
      </c>
    </row>
    <row r="4648" spans="1:30" x14ac:dyDescent="0.25">
      <c r="A4648" s="26">
        <v>1679023</v>
      </c>
      <c r="B4648" s="10">
        <v>42318</v>
      </c>
      <c r="C4648" s="11" t="s">
        <v>541</v>
      </c>
      <c r="D4648" s="11" t="s">
        <v>137</v>
      </c>
      <c r="E4648" s="11" t="s">
        <v>4</v>
      </c>
      <c r="F4648" s="11" t="s">
        <v>5</v>
      </c>
      <c r="G4648" s="11" t="s">
        <v>1008</v>
      </c>
      <c r="H4648" s="11" t="s">
        <v>6</v>
      </c>
      <c r="I4648" s="11" t="s">
        <v>1016</v>
      </c>
      <c r="J4648" s="11" t="s">
        <v>1094</v>
      </c>
      <c r="K4648" s="11" t="s">
        <v>1261</v>
      </c>
      <c r="L4648" s="11" t="s">
        <v>1265</v>
      </c>
      <c r="M4648" s="11" t="s">
        <v>1272</v>
      </c>
      <c r="N4648" s="10">
        <v>42318</v>
      </c>
      <c r="O4648" s="12">
        <v>1239</v>
      </c>
      <c r="P4648" s="12">
        <v>1998</v>
      </c>
      <c r="Q4648" s="12">
        <v>759</v>
      </c>
      <c r="R4648" s="11">
        <v>13</v>
      </c>
      <c r="S4648" s="12">
        <v>25974</v>
      </c>
      <c r="T4648" s="13">
        <v>0.03</v>
      </c>
      <c r="U4648" s="12">
        <v>779.22</v>
      </c>
      <c r="V4648" s="12">
        <v>25194.78</v>
      </c>
      <c r="W4648" s="12">
        <v>577</v>
      </c>
      <c r="X4648" s="12">
        <v>85791</v>
      </c>
      <c r="Y4648" s="14">
        <f>+DAY('TABLA PRINCIPAL'!$B4648)</f>
        <v>10</v>
      </c>
      <c r="Z4648" s="14">
        <f>+MONTH('TABLA PRINCIPAL'!$B4648)</f>
        <v>11</v>
      </c>
      <c r="AA4648" s="14">
        <f>+YEAR('TABLA PRINCIPAL'!$B4648)</f>
        <v>2015</v>
      </c>
      <c r="AB4648" s="22" t="str">
        <f>+IF(Ventas_Oficina[[#This Row],[Total del pedido]]&gt;=100000,"SI","NO")</f>
        <v>NO</v>
      </c>
      <c r="AC4648" s="22" t="str">
        <f>+_xlfn.XLOOKUP(Ventas_Oficina[[#This Row],[Nº de artículo]],AUXILIAR!A4646:A9599,AUXILIAR!D4646:D9599,"Error",0)</f>
        <v>Enviado a tiempo</v>
      </c>
      <c r="AD4648" s="22" t="str">
        <f>+IF(AND(Ventas_Oficina[[#This Row],[Total]]&gt;75000,Ventas_Oficina[[#This Row],[Envio a tiempo]]="Enviado a tiempo"),"Buena Venta","Venta Mala")</f>
        <v>Buena Venta</v>
      </c>
    </row>
    <row r="4649" spans="1:30" x14ac:dyDescent="0.25">
      <c r="A4649" s="25">
        <v>1679023</v>
      </c>
      <c r="B4649" s="5">
        <v>42732</v>
      </c>
      <c r="C4649" s="6" t="s">
        <v>502</v>
      </c>
      <c r="D4649" s="6" t="s">
        <v>141</v>
      </c>
      <c r="E4649" s="6" t="s">
        <v>4</v>
      </c>
      <c r="F4649" s="6" t="s">
        <v>5</v>
      </c>
      <c r="G4649" s="6" t="s">
        <v>1007</v>
      </c>
      <c r="H4649" s="6" t="s">
        <v>39</v>
      </c>
      <c r="I4649" s="6" t="s">
        <v>1013</v>
      </c>
      <c r="J4649" s="6" t="s">
        <v>1096</v>
      </c>
      <c r="K4649" s="6" t="s">
        <v>1261</v>
      </c>
      <c r="L4649" s="6" t="s">
        <v>1265</v>
      </c>
      <c r="M4649" s="6" t="s">
        <v>1272</v>
      </c>
      <c r="N4649" s="5">
        <v>42733</v>
      </c>
      <c r="O4649" s="7">
        <v>419</v>
      </c>
      <c r="P4649" s="7">
        <v>1023</v>
      </c>
      <c r="Q4649" s="7">
        <v>604</v>
      </c>
      <c r="R4649" s="6">
        <v>24</v>
      </c>
      <c r="S4649" s="7">
        <v>24552</v>
      </c>
      <c r="T4649" s="8">
        <v>0.06</v>
      </c>
      <c r="U4649" s="7">
        <v>1473.12</v>
      </c>
      <c r="V4649" s="7">
        <v>23078.880000000001</v>
      </c>
      <c r="W4649" s="7">
        <v>468</v>
      </c>
      <c r="X4649" s="7">
        <v>40303</v>
      </c>
      <c r="Y4649" s="9">
        <f>+DAY('TABLA PRINCIPAL'!$B4649)</f>
        <v>28</v>
      </c>
      <c r="Z4649" s="9">
        <f>+MONTH('TABLA PRINCIPAL'!$B4649)</f>
        <v>12</v>
      </c>
      <c r="AA4649" s="9">
        <f>+YEAR('TABLA PRINCIPAL'!$B4649)</f>
        <v>2016</v>
      </c>
      <c r="AB4649" s="22" t="str">
        <f>+IF(Ventas_Oficina[[#This Row],[Total del pedido]]&gt;=100000,"SI","NO")</f>
        <v>NO</v>
      </c>
      <c r="AC4649" s="22" t="str">
        <f>+_xlfn.XLOOKUP(Ventas_Oficina[[#This Row],[Nº de artículo]],AUXILIAR!A4647:A9600,AUXILIAR!D4647:D9600,"Error",0)</f>
        <v>No enviado a tiempo</v>
      </c>
      <c r="AD4649" s="22" t="str">
        <f>+IF(AND(Ventas_Oficina[[#This Row],[Total]]&gt;75000,Ventas_Oficina[[#This Row],[Envio a tiempo]]="Enviado a tiempo"),"Buena Venta","Venta Mala")</f>
        <v>Venta Mala</v>
      </c>
    </row>
    <row r="4650" spans="1:30" x14ac:dyDescent="0.25">
      <c r="A4650" s="26">
        <v>1679023</v>
      </c>
      <c r="B4650" s="10">
        <v>42347</v>
      </c>
      <c r="C4650" s="11" t="s">
        <v>420</v>
      </c>
      <c r="D4650" s="11" t="s">
        <v>36</v>
      </c>
      <c r="E4650" s="11" t="s">
        <v>12</v>
      </c>
      <c r="F4650" s="11" t="s">
        <v>13</v>
      </c>
      <c r="G4650" s="11" t="s">
        <v>1010</v>
      </c>
      <c r="H4650" s="11" t="s">
        <v>14</v>
      </c>
      <c r="I4650" s="11" t="s">
        <v>1016</v>
      </c>
      <c r="J4650" s="11" t="s">
        <v>1118</v>
      </c>
      <c r="K4650" s="11" t="s">
        <v>1261</v>
      </c>
      <c r="L4650" s="11" t="s">
        <v>1265</v>
      </c>
      <c r="M4650" s="11" t="s">
        <v>1273</v>
      </c>
      <c r="N4650" s="10">
        <v>42348</v>
      </c>
      <c r="O4650" s="12">
        <v>448</v>
      </c>
      <c r="P4650" s="12">
        <v>814</v>
      </c>
      <c r="Q4650" s="12">
        <v>366</v>
      </c>
      <c r="R4650" s="11">
        <v>3</v>
      </c>
      <c r="S4650" s="12">
        <v>2442</v>
      </c>
      <c r="T4650" s="13">
        <v>0</v>
      </c>
      <c r="U4650" s="12">
        <v>0</v>
      </c>
      <c r="V4650" s="12">
        <v>2442</v>
      </c>
      <c r="W4650" s="12">
        <v>312</v>
      </c>
      <c r="X4650" s="12">
        <v>3829</v>
      </c>
      <c r="Y4650" s="14">
        <f>+DAY('TABLA PRINCIPAL'!$B4650)</f>
        <v>9</v>
      </c>
      <c r="Z4650" s="14">
        <f>+MONTH('TABLA PRINCIPAL'!$B4650)</f>
        <v>12</v>
      </c>
      <c r="AA4650" s="14">
        <f>+YEAR('TABLA PRINCIPAL'!$B4650)</f>
        <v>2015</v>
      </c>
      <c r="AB4650" s="22" t="str">
        <f>+IF(Ventas_Oficina[[#This Row],[Total del pedido]]&gt;=100000,"SI","NO")</f>
        <v>NO</v>
      </c>
      <c r="AC4650" s="22" t="str">
        <f>+_xlfn.XLOOKUP(Ventas_Oficina[[#This Row],[Nº de artículo]],AUXILIAR!A4648:A9601,AUXILIAR!D4648:D9601,"Error",0)</f>
        <v>No enviado a tiempo</v>
      </c>
      <c r="AD4650" s="22" t="str">
        <f>+IF(AND(Ventas_Oficina[[#This Row],[Total]]&gt;75000,Ventas_Oficina[[#This Row],[Envio a tiempo]]="Enviado a tiempo"),"Buena Venta","Venta Mala")</f>
        <v>Venta Mala</v>
      </c>
    </row>
    <row r="4651" spans="1:30" x14ac:dyDescent="0.25">
      <c r="A4651" s="25">
        <v>1679023</v>
      </c>
      <c r="B4651" s="5">
        <v>42683</v>
      </c>
      <c r="C4651" s="6" t="s">
        <v>847</v>
      </c>
      <c r="D4651" s="6" t="s">
        <v>569</v>
      </c>
      <c r="E4651" s="6" t="s">
        <v>4</v>
      </c>
      <c r="F4651" s="6" t="s">
        <v>5</v>
      </c>
      <c r="G4651" s="6" t="s">
        <v>1010</v>
      </c>
      <c r="H4651" s="6" t="s">
        <v>27</v>
      </c>
      <c r="I4651" s="6" t="s">
        <v>1014</v>
      </c>
      <c r="J4651" s="6" t="s">
        <v>1110</v>
      </c>
      <c r="K4651" s="6" t="s">
        <v>1261</v>
      </c>
      <c r="L4651" s="6" t="s">
        <v>1265</v>
      </c>
      <c r="M4651" s="6" t="s">
        <v>1272</v>
      </c>
      <c r="N4651" s="5">
        <v>42685</v>
      </c>
      <c r="O4651" s="7">
        <v>1104</v>
      </c>
      <c r="P4651" s="7">
        <v>1698</v>
      </c>
      <c r="Q4651" s="7">
        <v>594</v>
      </c>
      <c r="R4651" s="6">
        <v>38</v>
      </c>
      <c r="S4651" s="7">
        <v>64524</v>
      </c>
      <c r="T4651" s="8">
        <v>0</v>
      </c>
      <c r="U4651" s="7">
        <v>0</v>
      </c>
      <c r="V4651" s="7">
        <v>64524</v>
      </c>
      <c r="W4651" s="7">
        <v>1239</v>
      </c>
      <c r="X4651" s="7">
        <v>72376</v>
      </c>
      <c r="Y4651" s="9">
        <f>+DAY('TABLA PRINCIPAL'!$B4651)</f>
        <v>9</v>
      </c>
      <c r="Z4651" s="9">
        <f>+MONTH('TABLA PRINCIPAL'!$B4651)</f>
        <v>11</v>
      </c>
      <c r="AA4651" s="9">
        <f>+YEAR('TABLA PRINCIPAL'!$B4651)</f>
        <v>2016</v>
      </c>
      <c r="AB4651" s="22" t="str">
        <f>+IF(Ventas_Oficina[[#This Row],[Total del pedido]]&gt;=100000,"SI","NO")</f>
        <v>NO</v>
      </c>
      <c r="AC4651" s="22" t="str">
        <f>+_xlfn.XLOOKUP(Ventas_Oficina[[#This Row],[Nº de artículo]],AUXILIAR!A4649:A9602,AUXILIAR!D4649:D9602,"Error",0)</f>
        <v>No enviado a tiempo</v>
      </c>
      <c r="AD4651" s="22" t="str">
        <f>+IF(AND(Ventas_Oficina[[#This Row],[Total]]&gt;75000,Ventas_Oficina[[#This Row],[Envio a tiempo]]="Enviado a tiempo"),"Buena Venta","Venta Mala")</f>
        <v>Venta Mala</v>
      </c>
    </row>
    <row r="4652" spans="1:30" x14ac:dyDescent="0.25">
      <c r="A4652" s="26">
        <v>1679023</v>
      </c>
      <c r="B4652" s="10">
        <v>42263</v>
      </c>
      <c r="C4652" s="11" t="s">
        <v>347</v>
      </c>
      <c r="D4652" s="11" t="s">
        <v>209</v>
      </c>
      <c r="E4652" s="11" t="s">
        <v>4</v>
      </c>
      <c r="F4652" s="11" t="s">
        <v>5</v>
      </c>
      <c r="G4652" s="11" t="s">
        <v>1008</v>
      </c>
      <c r="H4652" s="11" t="s">
        <v>6</v>
      </c>
      <c r="I4652" s="11" t="s">
        <v>1015</v>
      </c>
      <c r="J4652" s="11" t="s">
        <v>1066</v>
      </c>
      <c r="K4652" s="11" t="s">
        <v>1261</v>
      </c>
      <c r="L4652" s="11" t="s">
        <v>1265</v>
      </c>
      <c r="M4652" s="11" t="s">
        <v>1272</v>
      </c>
      <c r="N4652" s="10">
        <v>42268</v>
      </c>
      <c r="O4652" s="12">
        <v>1364</v>
      </c>
      <c r="P4652" s="12">
        <v>2098</v>
      </c>
      <c r="Q4652" s="12">
        <v>734</v>
      </c>
      <c r="R4652" s="11">
        <v>34</v>
      </c>
      <c r="S4652" s="12">
        <v>71332</v>
      </c>
      <c r="T4652" s="13">
        <v>0.06</v>
      </c>
      <c r="U4652" s="12">
        <v>4279.92</v>
      </c>
      <c r="V4652" s="12">
        <v>67052.08</v>
      </c>
      <c r="W4652" s="12">
        <v>149</v>
      </c>
      <c r="X4652" s="12">
        <v>48539</v>
      </c>
      <c r="Y4652" s="14">
        <f>+DAY('TABLA PRINCIPAL'!$B4652)</f>
        <v>16</v>
      </c>
      <c r="Z4652" s="14">
        <f>+MONTH('TABLA PRINCIPAL'!$B4652)</f>
        <v>9</v>
      </c>
      <c r="AA4652" s="14">
        <f>+YEAR('TABLA PRINCIPAL'!$B4652)</f>
        <v>2015</v>
      </c>
      <c r="AB4652" s="22" t="str">
        <f>+IF(Ventas_Oficina[[#This Row],[Total del pedido]]&gt;=100000,"SI","NO")</f>
        <v>NO</v>
      </c>
      <c r="AC4652" s="22" t="str">
        <f>+_xlfn.XLOOKUP(Ventas_Oficina[[#This Row],[Nº de artículo]],AUXILIAR!A4650:A9603,AUXILIAR!D4650:D9603,"Error",0)</f>
        <v>Enviado a tiempo</v>
      </c>
      <c r="AD4652" s="22" t="str">
        <f>+IF(AND(Ventas_Oficina[[#This Row],[Total]]&gt;75000,Ventas_Oficina[[#This Row],[Envio a tiempo]]="Enviado a tiempo"),"Buena Venta","Venta Mala")</f>
        <v>Venta Mala</v>
      </c>
    </row>
    <row r="4653" spans="1:30" x14ac:dyDescent="0.25">
      <c r="A4653" s="25">
        <v>1679753</v>
      </c>
      <c r="B4653" s="5">
        <v>42556</v>
      </c>
      <c r="C4653" s="6" t="s">
        <v>338</v>
      </c>
      <c r="D4653" s="6" t="s">
        <v>152</v>
      </c>
      <c r="E4653" s="6" t="s">
        <v>4</v>
      </c>
      <c r="F4653" s="6" t="s">
        <v>5</v>
      </c>
      <c r="G4653" s="6" t="s">
        <v>1009</v>
      </c>
      <c r="H4653" s="6" t="s">
        <v>39</v>
      </c>
      <c r="I4653" s="6" t="s">
        <v>1013</v>
      </c>
      <c r="J4653" s="6" t="s">
        <v>1102</v>
      </c>
      <c r="K4653" s="6" t="s">
        <v>1263</v>
      </c>
      <c r="L4653" s="6" t="s">
        <v>1266</v>
      </c>
      <c r="M4653" s="6" t="s">
        <v>1272</v>
      </c>
      <c r="N4653" s="5">
        <v>42558</v>
      </c>
      <c r="O4653" s="7">
        <v>290</v>
      </c>
      <c r="P4653" s="7">
        <v>476</v>
      </c>
      <c r="Q4653" s="7">
        <v>186</v>
      </c>
      <c r="R4653" s="6">
        <v>18</v>
      </c>
      <c r="S4653" s="7">
        <v>8568</v>
      </c>
      <c r="T4653" s="8">
        <v>0.04</v>
      </c>
      <c r="U4653" s="7">
        <v>342.72</v>
      </c>
      <c r="V4653" s="7">
        <v>8225.2800000000007</v>
      </c>
      <c r="W4653" s="7">
        <v>88</v>
      </c>
      <c r="X4653" s="7">
        <v>12919</v>
      </c>
      <c r="Y4653" s="9">
        <f>+DAY('TABLA PRINCIPAL'!$B4653)</f>
        <v>5</v>
      </c>
      <c r="Z4653" s="9">
        <f>+MONTH('TABLA PRINCIPAL'!$B4653)</f>
        <v>7</v>
      </c>
      <c r="AA4653" s="9">
        <f>+YEAR('TABLA PRINCIPAL'!$B4653)</f>
        <v>2016</v>
      </c>
      <c r="AB4653" s="22" t="str">
        <f>+IF(Ventas_Oficina[[#This Row],[Total del pedido]]&gt;=100000,"SI","NO")</f>
        <v>NO</v>
      </c>
      <c r="AC4653" s="22" t="str">
        <f>+_xlfn.XLOOKUP(Ventas_Oficina[[#This Row],[Nº de artículo]],AUXILIAR!A4651:A9604,AUXILIAR!D4651:D9604,"Error",0)</f>
        <v>Enviado a tiempo</v>
      </c>
      <c r="AD4653" s="22" t="str">
        <f>+IF(AND(Ventas_Oficina[[#This Row],[Total]]&gt;75000,Ventas_Oficina[[#This Row],[Envio a tiempo]]="Enviado a tiempo"),"Buena Venta","Venta Mala")</f>
        <v>Venta Mala</v>
      </c>
    </row>
    <row r="4654" spans="1:30" x14ac:dyDescent="0.25">
      <c r="A4654" s="26">
        <v>1679753</v>
      </c>
      <c r="B4654" s="10">
        <v>42674</v>
      </c>
      <c r="C4654" s="11" t="s">
        <v>493</v>
      </c>
      <c r="D4654" s="11" t="s">
        <v>65</v>
      </c>
      <c r="E4654" s="11" t="s">
        <v>12</v>
      </c>
      <c r="F4654" s="11" t="s">
        <v>13</v>
      </c>
      <c r="G4654" s="11" t="s">
        <v>1008</v>
      </c>
      <c r="H4654" s="11" t="s">
        <v>14</v>
      </c>
      <c r="I4654" s="11" t="s">
        <v>1014</v>
      </c>
      <c r="J4654" s="11" t="s">
        <v>1083</v>
      </c>
      <c r="K4654" s="11" t="s">
        <v>1263</v>
      </c>
      <c r="L4654" s="11" t="s">
        <v>1269</v>
      </c>
      <c r="M4654" s="11" t="s">
        <v>1272</v>
      </c>
      <c r="N4654" s="10">
        <v>42675</v>
      </c>
      <c r="O4654" s="12">
        <v>375</v>
      </c>
      <c r="P4654" s="12">
        <v>708</v>
      </c>
      <c r="Q4654" s="12">
        <v>333</v>
      </c>
      <c r="R4654" s="11">
        <v>17</v>
      </c>
      <c r="S4654" s="12">
        <v>12036</v>
      </c>
      <c r="T4654" s="13">
        <v>0</v>
      </c>
      <c r="U4654" s="12">
        <v>0</v>
      </c>
      <c r="V4654" s="12">
        <v>12036</v>
      </c>
      <c r="W4654" s="12">
        <v>235</v>
      </c>
      <c r="X4654" s="12">
        <v>19330</v>
      </c>
      <c r="Y4654" s="14">
        <f>+DAY('TABLA PRINCIPAL'!$B4654)</f>
        <v>31</v>
      </c>
      <c r="Z4654" s="14">
        <f>+MONTH('TABLA PRINCIPAL'!$B4654)</f>
        <v>10</v>
      </c>
      <c r="AA4654" s="14">
        <f>+YEAR('TABLA PRINCIPAL'!$B4654)</f>
        <v>2016</v>
      </c>
      <c r="AB4654" s="22" t="str">
        <f>+IF(Ventas_Oficina[[#This Row],[Total del pedido]]&gt;=100000,"SI","NO")</f>
        <v>NO</v>
      </c>
      <c r="AC4654" s="22" t="str">
        <f>+_xlfn.XLOOKUP(Ventas_Oficina[[#This Row],[Nº de artículo]],AUXILIAR!A4652:A9605,AUXILIAR!D4652:D9605,"Error",0)</f>
        <v>Enviado a tiempo</v>
      </c>
      <c r="AD4654" s="22" t="str">
        <f>+IF(AND(Ventas_Oficina[[#This Row],[Total]]&gt;75000,Ventas_Oficina[[#This Row],[Envio a tiempo]]="Enviado a tiempo"),"Buena Venta","Venta Mala")</f>
        <v>Venta Mala</v>
      </c>
    </row>
    <row r="4655" spans="1:30" x14ac:dyDescent="0.25">
      <c r="A4655" s="25">
        <v>1679753</v>
      </c>
      <c r="B4655" s="5">
        <v>42674</v>
      </c>
      <c r="C4655" s="6" t="s">
        <v>493</v>
      </c>
      <c r="D4655" s="6" t="s">
        <v>65</v>
      </c>
      <c r="E4655" s="6" t="s">
        <v>12</v>
      </c>
      <c r="F4655" s="6" t="s">
        <v>13</v>
      </c>
      <c r="G4655" s="6" t="s">
        <v>1008</v>
      </c>
      <c r="H4655" s="6" t="s">
        <v>14</v>
      </c>
      <c r="I4655" s="6" t="s">
        <v>1014</v>
      </c>
      <c r="J4655" s="6" t="s">
        <v>1083</v>
      </c>
      <c r="K4655" s="6" t="s">
        <v>1262</v>
      </c>
      <c r="L4655" s="6" t="s">
        <v>1268</v>
      </c>
      <c r="M4655" s="6" t="s">
        <v>1273</v>
      </c>
      <c r="N4655" s="5">
        <v>42675</v>
      </c>
      <c r="O4655" s="7">
        <v>375</v>
      </c>
      <c r="P4655" s="7">
        <v>708</v>
      </c>
      <c r="Q4655" s="7">
        <v>333</v>
      </c>
      <c r="R4655" s="6">
        <v>18</v>
      </c>
      <c r="S4655" s="7">
        <v>12744</v>
      </c>
      <c r="T4655" s="8">
        <v>0</v>
      </c>
      <c r="U4655" s="7">
        <v>0</v>
      </c>
      <c r="V4655" s="7">
        <v>12744</v>
      </c>
      <c r="W4655" s="7">
        <v>235</v>
      </c>
      <c r="X4655" s="7">
        <v>19330</v>
      </c>
      <c r="Y4655" s="9">
        <f>+DAY('TABLA PRINCIPAL'!$B4655)</f>
        <v>31</v>
      </c>
      <c r="Z4655" s="9">
        <f>+MONTH('TABLA PRINCIPAL'!$B4655)</f>
        <v>10</v>
      </c>
      <c r="AA4655" s="9">
        <f>+YEAR('TABLA PRINCIPAL'!$B4655)</f>
        <v>2016</v>
      </c>
      <c r="AB4655" s="22" t="str">
        <f>+IF(Ventas_Oficina[[#This Row],[Total del pedido]]&gt;=100000,"SI","NO")</f>
        <v>NO</v>
      </c>
      <c r="AC4655" s="22" t="str">
        <f>+_xlfn.XLOOKUP(Ventas_Oficina[[#This Row],[Nº de artículo]],AUXILIAR!A4653:A9606,AUXILIAR!D4653:D9606,"Error",0)</f>
        <v>No enviado a tiempo</v>
      </c>
      <c r="AD4655" s="22" t="str">
        <f>+IF(AND(Ventas_Oficina[[#This Row],[Total]]&gt;75000,Ventas_Oficina[[#This Row],[Envio a tiempo]]="Enviado a tiempo"),"Buena Venta","Venta Mala")</f>
        <v>Venta Mala</v>
      </c>
    </row>
    <row r="4656" spans="1:30" x14ac:dyDescent="0.25">
      <c r="A4656" s="26">
        <v>1679753</v>
      </c>
      <c r="B4656" s="10">
        <v>41999</v>
      </c>
      <c r="C4656" s="11" t="s">
        <v>324</v>
      </c>
      <c r="D4656" s="11" t="s">
        <v>48</v>
      </c>
      <c r="E4656" s="11" t="s">
        <v>4</v>
      </c>
      <c r="F4656" s="11" t="s">
        <v>5</v>
      </c>
      <c r="G4656" s="11" t="s">
        <v>1010</v>
      </c>
      <c r="H4656" s="11" t="s">
        <v>34</v>
      </c>
      <c r="I4656" s="11" t="s">
        <v>1012</v>
      </c>
      <c r="J4656" s="11" t="s">
        <v>1028</v>
      </c>
      <c r="K4656" s="11" t="s">
        <v>1261</v>
      </c>
      <c r="L4656" s="11" t="s">
        <v>1267</v>
      </c>
      <c r="M4656" s="11" t="s">
        <v>1272</v>
      </c>
      <c r="N4656" s="10">
        <v>42002</v>
      </c>
      <c r="O4656" s="12">
        <v>229</v>
      </c>
      <c r="P4656" s="12">
        <v>369</v>
      </c>
      <c r="Q4656" s="12">
        <v>140</v>
      </c>
      <c r="R4656" s="11">
        <v>33</v>
      </c>
      <c r="S4656" s="12">
        <v>12177</v>
      </c>
      <c r="T4656" s="13">
        <v>0.03</v>
      </c>
      <c r="U4656" s="12">
        <v>365.31</v>
      </c>
      <c r="V4656" s="12">
        <v>11811.69</v>
      </c>
      <c r="W4656" s="12">
        <v>50</v>
      </c>
      <c r="X4656" s="12">
        <v>22852</v>
      </c>
      <c r="Y4656" s="14">
        <f>+DAY('TABLA PRINCIPAL'!$B4656)</f>
        <v>26</v>
      </c>
      <c r="Z4656" s="14">
        <f>+MONTH('TABLA PRINCIPAL'!$B4656)</f>
        <v>12</v>
      </c>
      <c r="AA4656" s="14">
        <f>+YEAR('TABLA PRINCIPAL'!$B4656)</f>
        <v>2014</v>
      </c>
      <c r="AB4656" s="22" t="str">
        <f>+IF(Ventas_Oficina[[#This Row],[Total del pedido]]&gt;=100000,"SI","NO")</f>
        <v>NO</v>
      </c>
      <c r="AC4656" s="22" t="str">
        <f>+_xlfn.XLOOKUP(Ventas_Oficina[[#This Row],[Nº de artículo]],AUXILIAR!A4654:A9607,AUXILIAR!D4654:D9607,"Error",0)</f>
        <v>No enviado a tiempo</v>
      </c>
      <c r="AD4656" s="22" t="str">
        <f>+IF(AND(Ventas_Oficina[[#This Row],[Total]]&gt;75000,Ventas_Oficina[[#This Row],[Envio a tiempo]]="Enviado a tiempo"),"Buena Venta","Venta Mala")</f>
        <v>Venta Mala</v>
      </c>
    </row>
    <row r="4657" spans="1:30" x14ac:dyDescent="0.25">
      <c r="A4657" s="25">
        <v>1679753</v>
      </c>
      <c r="B4657" s="5">
        <v>42657</v>
      </c>
      <c r="C4657" s="6" t="s">
        <v>208</v>
      </c>
      <c r="D4657" s="6" t="s">
        <v>209</v>
      </c>
      <c r="E4657" s="6" t="s">
        <v>4</v>
      </c>
      <c r="F4657" s="6" t="s">
        <v>5</v>
      </c>
      <c r="G4657" s="6" t="s">
        <v>1008</v>
      </c>
      <c r="H4657" s="6" t="s">
        <v>6</v>
      </c>
      <c r="I4657" s="6" t="s">
        <v>1014</v>
      </c>
      <c r="J4657" s="6" t="s">
        <v>1083</v>
      </c>
      <c r="K4657" s="6" t="s">
        <v>1261</v>
      </c>
      <c r="L4657" s="6" t="s">
        <v>1265</v>
      </c>
      <c r="M4657" s="6" t="s">
        <v>1272</v>
      </c>
      <c r="N4657" s="5">
        <v>42660</v>
      </c>
      <c r="O4657" s="7">
        <v>375</v>
      </c>
      <c r="P4657" s="7">
        <v>708</v>
      </c>
      <c r="Q4657" s="7">
        <v>333</v>
      </c>
      <c r="R4657" s="6">
        <v>18</v>
      </c>
      <c r="S4657" s="7">
        <v>12744</v>
      </c>
      <c r="T4657" s="8">
        <v>0.06</v>
      </c>
      <c r="U4657" s="7">
        <v>764.64</v>
      </c>
      <c r="V4657" s="7">
        <v>11979.36</v>
      </c>
      <c r="W4657" s="7">
        <v>235</v>
      </c>
      <c r="X4657" s="7">
        <v>19330</v>
      </c>
      <c r="Y4657" s="9">
        <f>+DAY('TABLA PRINCIPAL'!$B4657)</f>
        <v>14</v>
      </c>
      <c r="Z4657" s="9">
        <f>+MONTH('TABLA PRINCIPAL'!$B4657)</f>
        <v>10</v>
      </c>
      <c r="AA4657" s="9">
        <f>+YEAR('TABLA PRINCIPAL'!$B4657)</f>
        <v>2016</v>
      </c>
      <c r="AB4657" s="22" t="str">
        <f>+IF(Ventas_Oficina[[#This Row],[Total del pedido]]&gt;=100000,"SI","NO")</f>
        <v>NO</v>
      </c>
      <c r="AC4657" s="22" t="str">
        <f>+_xlfn.XLOOKUP(Ventas_Oficina[[#This Row],[Nº de artículo]],AUXILIAR!A4655:A9608,AUXILIAR!D4655:D9608,"Error",0)</f>
        <v>Enviado a tiempo</v>
      </c>
      <c r="AD4657" s="22" t="str">
        <f>+IF(AND(Ventas_Oficina[[#This Row],[Total]]&gt;75000,Ventas_Oficina[[#This Row],[Envio a tiempo]]="Enviado a tiempo"),"Buena Venta","Venta Mala")</f>
        <v>Venta Mala</v>
      </c>
    </row>
    <row r="4658" spans="1:30" x14ac:dyDescent="0.25">
      <c r="A4658" s="26">
        <v>1679753</v>
      </c>
      <c r="B4658" s="10">
        <v>42397</v>
      </c>
      <c r="C4658" s="11" t="s">
        <v>360</v>
      </c>
      <c r="D4658" s="11" t="s">
        <v>323</v>
      </c>
      <c r="E4658" s="11" t="s">
        <v>4</v>
      </c>
      <c r="F4658" s="11" t="s">
        <v>5</v>
      </c>
      <c r="G4658" s="11" t="s">
        <v>1010</v>
      </c>
      <c r="H4658" s="11" t="s">
        <v>34</v>
      </c>
      <c r="I4658" s="11" t="s">
        <v>1016</v>
      </c>
      <c r="J4658" s="11" t="s">
        <v>1083</v>
      </c>
      <c r="K4658" s="11" t="s">
        <v>1261</v>
      </c>
      <c r="L4658" s="11" t="s">
        <v>1265</v>
      </c>
      <c r="M4658" s="11" t="s">
        <v>1272</v>
      </c>
      <c r="N4658" s="10">
        <v>42398</v>
      </c>
      <c r="O4658" s="12">
        <v>375</v>
      </c>
      <c r="P4658" s="12">
        <v>708</v>
      </c>
      <c r="Q4658" s="12">
        <v>333</v>
      </c>
      <c r="R4658" s="11">
        <v>10</v>
      </c>
      <c r="S4658" s="12">
        <v>7080</v>
      </c>
      <c r="T4658" s="13">
        <v>0.01</v>
      </c>
      <c r="U4658" s="12">
        <v>70.8</v>
      </c>
      <c r="V4658" s="12">
        <v>7009.2</v>
      </c>
      <c r="W4658" s="12">
        <v>235</v>
      </c>
      <c r="X4658" s="12">
        <v>26685</v>
      </c>
      <c r="Y4658" s="14">
        <f>+DAY('TABLA PRINCIPAL'!$B4658)</f>
        <v>28</v>
      </c>
      <c r="Z4658" s="14">
        <f>+MONTH('TABLA PRINCIPAL'!$B4658)</f>
        <v>1</v>
      </c>
      <c r="AA4658" s="14">
        <f>+YEAR('TABLA PRINCIPAL'!$B4658)</f>
        <v>2016</v>
      </c>
      <c r="AB4658" s="22" t="str">
        <f>+IF(Ventas_Oficina[[#This Row],[Total del pedido]]&gt;=100000,"SI","NO")</f>
        <v>NO</v>
      </c>
      <c r="AC4658" s="22" t="str">
        <f>+_xlfn.XLOOKUP(Ventas_Oficina[[#This Row],[Nº de artículo]],AUXILIAR!A4656:A9609,AUXILIAR!D4656:D9609,"Error",0)</f>
        <v>Enviado a tiempo</v>
      </c>
      <c r="AD4658" s="22" t="str">
        <f>+IF(AND(Ventas_Oficina[[#This Row],[Total]]&gt;75000,Ventas_Oficina[[#This Row],[Envio a tiempo]]="Enviado a tiempo"),"Buena Venta","Venta Mala")</f>
        <v>Venta Mala</v>
      </c>
    </row>
    <row r="4659" spans="1:30" x14ac:dyDescent="0.25">
      <c r="A4659" s="25">
        <v>1679753</v>
      </c>
      <c r="B4659" s="5">
        <v>42674</v>
      </c>
      <c r="C4659" s="6" t="s">
        <v>493</v>
      </c>
      <c r="D4659" s="6" t="s">
        <v>65</v>
      </c>
      <c r="E4659" s="6" t="s">
        <v>12</v>
      </c>
      <c r="F4659" s="6" t="s">
        <v>13</v>
      </c>
      <c r="G4659" s="6" t="s">
        <v>1010</v>
      </c>
      <c r="H4659" s="6" t="s">
        <v>14</v>
      </c>
      <c r="I4659" s="6" t="s">
        <v>1016</v>
      </c>
      <c r="J4659" s="6" t="s">
        <v>1083</v>
      </c>
      <c r="K4659" s="6" t="s">
        <v>1261</v>
      </c>
      <c r="L4659" s="6" t="s">
        <v>1265</v>
      </c>
      <c r="M4659" s="6" t="s">
        <v>1272</v>
      </c>
      <c r="N4659" s="5">
        <v>42675</v>
      </c>
      <c r="O4659" s="7">
        <v>375</v>
      </c>
      <c r="P4659" s="7">
        <v>708</v>
      </c>
      <c r="Q4659" s="7">
        <v>333</v>
      </c>
      <c r="R4659" s="6">
        <v>30</v>
      </c>
      <c r="S4659" s="7">
        <v>21240</v>
      </c>
      <c r="T4659" s="8">
        <v>0.09</v>
      </c>
      <c r="U4659" s="7">
        <v>1911.6</v>
      </c>
      <c r="V4659" s="7">
        <v>19328.400000000001</v>
      </c>
      <c r="W4659" s="7">
        <v>235</v>
      </c>
      <c r="X4659" s="7">
        <v>19330</v>
      </c>
      <c r="Y4659" s="9">
        <f>+DAY('TABLA PRINCIPAL'!$B4659)</f>
        <v>31</v>
      </c>
      <c r="Z4659" s="9">
        <f>+MONTH('TABLA PRINCIPAL'!$B4659)</f>
        <v>10</v>
      </c>
      <c r="AA4659" s="9">
        <f>+YEAR('TABLA PRINCIPAL'!$B4659)</f>
        <v>2016</v>
      </c>
      <c r="AB4659" s="22" t="str">
        <f>+IF(Ventas_Oficina[[#This Row],[Total del pedido]]&gt;=100000,"SI","NO")</f>
        <v>NO</v>
      </c>
      <c r="AC4659" s="22" t="str">
        <f>+_xlfn.XLOOKUP(Ventas_Oficina[[#This Row],[Nº de artículo]],AUXILIAR!A4657:A9610,AUXILIAR!D4657:D9610,"Error",0)</f>
        <v>No enviado a tiempo</v>
      </c>
      <c r="AD4659" s="22" t="str">
        <f>+IF(AND(Ventas_Oficina[[#This Row],[Total]]&gt;75000,Ventas_Oficina[[#This Row],[Envio a tiempo]]="Enviado a tiempo"),"Buena Venta","Venta Mala")</f>
        <v>Venta Mala</v>
      </c>
    </row>
    <row r="4660" spans="1:30" x14ac:dyDescent="0.25">
      <c r="A4660" s="26">
        <v>1679753</v>
      </c>
      <c r="B4660" s="10">
        <v>42697</v>
      </c>
      <c r="C4660" s="11" t="s">
        <v>984</v>
      </c>
      <c r="D4660" s="11" t="s">
        <v>105</v>
      </c>
      <c r="E4660" s="11" t="s">
        <v>4</v>
      </c>
      <c r="F4660" s="11" t="s">
        <v>5</v>
      </c>
      <c r="G4660" s="11" t="s">
        <v>1008</v>
      </c>
      <c r="H4660" s="11" t="s">
        <v>106</v>
      </c>
      <c r="I4660" s="11" t="s">
        <v>1014</v>
      </c>
      <c r="J4660" s="11" t="s">
        <v>1083</v>
      </c>
      <c r="K4660" s="11" t="s">
        <v>1263</v>
      </c>
      <c r="L4660" s="11" t="s">
        <v>1266</v>
      </c>
      <c r="M4660" s="11" t="s">
        <v>1272</v>
      </c>
      <c r="N4660" s="10">
        <v>42699</v>
      </c>
      <c r="O4660" s="12">
        <v>375</v>
      </c>
      <c r="P4660" s="12">
        <v>708</v>
      </c>
      <c r="Q4660" s="12">
        <v>333</v>
      </c>
      <c r="R4660" s="11">
        <v>8</v>
      </c>
      <c r="S4660" s="12">
        <v>5664</v>
      </c>
      <c r="T4660" s="13">
        <v>0.01</v>
      </c>
      <c r="U4660" s="12">
        <v>56.64</v>
      </c>
      <c r="V4660" s="12">
        <v>5607.36</v>
      </c>
      <c r="W4660" s="12">
        <v>235</v>
      </c>
      <c r="X4660" s="12">
        <v>19330</v>
      </c>
      <c r="Y4660" s="14">
        <f>+DAY('TABLA PRINCIPAL'!$B4660)</f>
        <v>23</v>
      </c>
      <c r="Z4660" s="14">
        <f>+MONTH('TABLA PRINCIPAL'!$B4660)</f>
        <v>11</v>
      </c>
      <c r="AA4660" s="14">
        <f>+YEAR('TABLA PRINCIPAL'!$B4660)</f>
        <v>2016</v>
      </c>
      <c r="AB4660" s="22" t="str">
        <f>+IF(Ventas_Oficina[[#This Row],[Total del pedido]]&gt;=100000,"SI","NO")</f>
        <v>NO</v>
      </c>
      <c r="AC4660" s="22" t="str">
        <f>+_xlfn.XLOOKUP(Ventas_Oficina[[#This Row],[Nº de artículo]],AUXILIAR!A4658:A9611,AUXILIAR!D4658:D9611,"Error",0)</f>
        <v>No enviado a tiempo</v>
      </c>
      <c r="AD4660" s="22" t="str">
        <f>+IF(AND(Ventas_Oficina[[#This Row],[Total]]&gt;75000,Ventas_Oficina[[#This Row],[Envio a tiempo]]="Enviado a tiempo"),"Buena Venta","Venta Mala")</f>
        <v>Venta Mala</v>
      </c>
    </row>
    <row r="4661" spans="1:30" x14ac:dyDescent="0.25">
      <c r="A4661" s="25">
        <v>1680118</v>
      </c>
      <c r="B4661" s="5">
        <v>42708</v>
      </c>
      <c r="C4661" s="6" t="s">
        <v>703</v>
      </c>
      <c r="D4661" s="6" t="s">
        <v>135</v>
      </c>
      <c r="E4661" s="6" t="s">
        <v>12</v>
      </c>
      <c r="F4661" s="6" t="s">
        <v>13</v>
      </c>
      <c r="G4661" s="6" t="s">
        <v>1009</v>
      </c>
      <c r="H4661" s="6" t="s">
        <v>42</v>
      </c>
      <c r="I4661" s="6" t="s">
        <v>1016</v>
      </c>
      <c r="J4661" s="6" t="s">
        <v>1037</v>
      </c>
      <c r="K4661" s="6" t="s">
        <v>1261</v>
      </c>
      <c r="L4661" s="6" t="s">
        <v>1265</v>
      </c>
      <c r="M4661" s="6" t="s">
        <v>1272</v>
      </c>
      <c r="N4661" s="5">
        <v>42709</v>
      </c>
      <c r="O4661" s="7">
        <v>340</v>
      </c>
      <c r="P4661" s="7">
        <v>540</v>
      </c>
      <c r="Q4661" s="7">
        <v>200</v>
      </c>
      <c r="R4661" s="6">
        <v>42</v>
      </c>
      <c r="S4661" s="7">
        <v>22680</v>
      </c>
      <c r="T4661" s="8">
        <v>0.01</v>
      </c>
      <c r="U4661" s="7">
        <v>226.8</v>
      </c>
      <c r="V4661" s="7">
        <v>22453.200000000001</v>
      </c>
      <c r="W4661" s="7">
        <v>778</v>
      </c>
      <c r="X4661" s="7">
        <v>1318</v>
      </c>
      <c r="Y4661" s="9">
        <f>+DAY('TABLA PRINCIPAL'!$B4661)</f>
        <v>4</v>
      </c>
      <c r="Z4661" s="9">
        <f>+MONTH('TABLA PRINCIPAL'!$B4661)</f>
        <v>12</v>
      </c>
      <c r="AA4661" s="9">
        <f>+YEAR('TABLA PRINCIPAL'!$B4661)</f>
        <v>2016</v>
      </c>
      <c r="AB4661" s="22" t="str">
        <f>+IF(Ventas_Oficina[[#This Row],[Total del pedido]]&gt;=100000,"SI","NO")</f>
        <v>NO</v>
      </c>
      <c r="AC4661" s="22" t="str">
        <f>+_xlfn.XLOOKUP(Ventas_Oficina[[#This Row],[Nº de artículo]],AUXILIAR!A4659:A9612,AUXILIAR!D4659:D9612,"Error",0)</f>
        <v>No enviado a tiempo</v>
      </c>
      <c r="AD4661" s="22" t="str">
        <f>+IF(AND(Ventas_Oficina[[#This Row],[Total]]&gt;75000,Ventas_Oficina[[#This Row],[Envio a tiempo]]="Enviado a tiempo"),"Buena Venta","Venta Mala")</f>
        <v>Venta Mala</v>
      </c>
    </row>
    <row r="4662" spans="1:30" x14ac:dyDescent="0.25">
      <c r="A4662" s="26">
        <v>1680118</v>
      </c>
      <c r="B4662" s="10">
        <v>41929</v>
      </c>
      <c r="C4662" s="11" t="s">
        <v>233</v>
      </c>
      <c r="D4662" s="11" t="s">
        <v>97</v>
      </c>
      <c r="E4662" s="11" t="s">
        <v>12</v>
      </c>
      <c r="F4662" s="11" t="s">
        <v>13</v>
      </c>
      <c r="G4662" s="11" t="s">
        <v>1008</v>
      </c>
      <c r="H4662" s="11" t="s">
        <v>14</v>
      </c>
      <c r="I4662" s="11" t="s">
        <v>1013</v>
      </c>
      <c r="J4662" s="11" t="s">
        <v>1037</v>
      </c>
      <c r="K4662" s="11" t="s">
        <v>1261</v>
      </c>
      <c r="L4662" s="11" t="s">
        <v>1265</v>
      </c>
      <c r="M4662" s="11" t="s">
        <v>1272</v>
      </c>
      <c r="N4662" s="10">
        <v>41931</v>
      </c>
      <c r="O4662" s="12">
        <v>340</v>
      </c>
      <c r="P4662" s="12">
        <v>540</v>
      </c>
      <c r="Q4662" s="12">
        <v>200</v>
      </c>
      <c r="R4662" s="11">
        <v>4</v>
      </c>
      <c r="S4662" s="12">
        <v>2160</v>
      </c>
      <c r="T4662" s="13">
        <v>7.0000000000000007E-2</v>
      </c>
      <c r="U4662" s="12">
        <v>151.20000000000002</v>
      </c>
      <c r="V4662" s="12">
        <v>2008.8</v>
      </c>
      <c r="W4662" s="12">
        <v>778</v>
      </c>
      <c r="X4662" s="12">
        <v>1318</v>
      </c>
      <c r="Y4662" s="14">
        <f>+DAY('TABLA PRINCIPAL'!$B4662)</f>
        <v>17</v>
      </c>
      <c r="Z4662" s="14">
        <f>+MONTH('TABLA PRINCIPAL'!$B4662)</f>
        <v>10</v>
      </c>
      <c r="AA4662" s="14">
        <f>+YEAR('TABLA PRINCIPAL'!$B4662)</f>
        <v>2014</v>
      </c>
      <c r="AB4662" s="22" t="str">
        <f>+IF(Ventas_Oficina[[#This Row],[Total del pedido]]&gt;=100000,"SI","NO")</f>
        <v>NO</v>
      </c>
      <c r="AC4662" s="22" t="str">
        <f>+_xlfn.XLOOKUP(Ventas_Oficina[[#This Row],[Nº de artículo]],AUXILIAR!A4660:A9613,AUXILIAR!D4660:D9613,"Error",0)</f>
        <v>No enviado a tiempo</v>
      </c>
      <c r="AD4662" s="22" t="str">
        <f>+IF(AND(Ventas_Oficina[[#This Row],[Total]]&gt;75000,Ventas_Oficina[[#This Row],[Envio a tiempo]]="Enviado a tiempo"),"Buena Venta","Venta Mala")</f>
        <v>Venta Mala</v>
      </c>
    </row>
    <row r="4663" spans="1:30" x14ac:dyDescent="0.25">
      <c r="A4663" s="25">
        <v>1680483</v>
      </c>
      <c r="B4663" s="5">
        <v>42593</v>
      </c>
      <c r="C4663" s="6" t="s">
        <v>365</v>
      </c>
      <c r="D4663" s="6" t="s">
        <v>265</v>
      </c>
      <c r="E4663" s="6" t="s">
        <v>4</v>
      </c>
      <c r="F4663" s="6" t="s">
        <v>5</v>
      </c>
      <c r="G4663" s="6" t="s">
        <v>1007</v>
      </c>
      <c r="H4663" s="6" t="s">
        <v>53</v>
      </c>
      <c r="I4663" s="6" t="s">
        <v>1013</v>
      </c>
      <c r="J4663" s="6" t="s">
        <v>1101</v>
      </c>
      <c r="K4663" s="6" t="s">
        <v>1262</v>
      </c>
      <c r="L4663" s="6" t="s">
        <v>1265</v>
      </c>
      <c r="M4663" s="6" t="s">
        <v>1272</v>
      </c>
      <c r="N4663" s="5">
        <v>42595</v>
      </c>
      <c r="O4663" s="7">
        <v>27899</v>
      </c>
      <c r="P4663" s="7">
        <v>44999</v>
      </c>
      <c r="Q4663" s="7">
        <v>17100</v>
      </c>
      <c r="R4663" s="6">
        <v>9</v>
      </c>
      <c r="S4663" s="7">
        <v>404991</v>
      </c>
      <c r="T4663" s="8">
        <v>0.06</v>
      </c>
      <c r="U4663" s="7">
        <v>24299.46</v>
      </c>
      <c r="V4663" s="7">
        <v>380691.54</v>
      </c>
      <c r="W4663" s="7">
        <v>4900</v>
      </c>
      <c r="X4663" s="7">
        <v>156231</v>
      </c>
      <c r="Y4663" s="9">
        <f>+DAY('TABLA PRINCIPAL'!$B4663)</f>
        <v>11</v>
      </c>
      <c r="Z4663" s="9">
        <f>+MONTH('TABLA PRINCIPAL'!$B4663)</f>
        <v>8</v>
      </c>
      <c r="AA4663" s="9">
        <f>+YEAR('TABLA PRINCIPAL'!$B4663)</f>
        <v>2016</v>
      </c>
      <c r="AB4663" s="22" t="str">
        <f>+IF(Ventas_Oficina[[#This Row],[Total del pedido]]&gt;=100000,"SI","NO")</f>
        <v>SI</v>
      </c>
      <c r="AC4663" s="22" t="str">
        <f>+_xlfn.XLOOKUP(Ventas_Oficina[[#This Row],[Nº de artículo]],AUXILIAR!A4661:A9614,AUXILIAR!D4661:D9614,"Error",0)</f>
        <v>Enviado a tiempo</v>
      </c>
      <c r="AD4663" s="22" t="str">
        <f>+IF(AND(Ventas_Oficina[[#This Row],[Total]]&gt;75000,Ventas_Oficina[[#This Row],[Envio a tiempo]]="Enviado a tiempo"),"Buena Venta","Venta Mala")</f>
        <v>Buena Venta</v>
      </c>
    </row>
    <row r="4664" spans="1:30" x14ac:dyDescent="0.25">
      <c r="A4664" s="26">
        <v>1680483</v>
      </c>
      <c r="B4664" s="10">
        <v>42026</v>
      </c>
      <c r="C4664" s="11" t="s">
        <v>89</v>
      </c>
      <c r="D4664" s="11" t="s">
        <v>76</v>
      </c>
      <c r="E4664" s="11" t="s">
        <v>4</v>
      </c>
      <c r="F4664" s="11" t="s">
        <v>5</v>
      </c>
      <c r="G4664" s="11" t="s">
        <v>1010</v>
      </c>
      <c r="H4664" s="11" t="s">
        <v>17</v>
      </c>
      <c r="I4664" s="11" t="s">
        <v>1012</v>
      </c>
      <c r="J4664" s="11" t="s">
        <v>1046</v>
      </c>
      <c r="K4664" s="11" t="s">
        <v>1261</v>
      </c>
      <c r="L4664" s="11" t="s">
        <v>1265</v>
      </c>
      <c r="M4664" s="11" t="s">
        <v>1272</v>
      </c>
      <c r="N4664" s="10">
        <v>42027</v>
      </c>
      <c r="O4664" s="12">
        <v>519</v>
      </c>
      <c r="P4664" s="12">
        <v>1298</v>
      </c>
      <c r="Q4664" s="12">
        <v>779</v>
      </c>
      <c r="R4664" s="11">
        <v>32</v>
      </c>
      <c r="S4664" s="12">
        <v>41536</v>
      </c>
      <c r="T4664" s="13">
        <v>0.06</v>
      </c>
      <c r="U4664" s="12">
        <v>2492.16</v>
      </c>
      <c r="V4664" s="12">
        <v>39043.839999999997</v>
      </c>
      <c r="W4664" s="12">
        <v>314</v>
      </c>
      <c r="X4664" s="12">
        <v>17625</v>
      </c>
      <c r="Y4664" s="14">
        <f>+DAY('TABLA PRINCIPAL'!$B4664)</f>
        <v>22</v>
      </c>
      <c r="Z4664" s="14">
        <f>+MONTH('TABLA PRINCIPAL'!$B4664)</f>
        <v>1</v>
      </c>
      <c r="AA4664" s="14">
        <f>+YEAR('TABLA PRINCIPAL'!$B4664)</f>
        <v>2015</v>
      </c>
      <c r="AB4664" s="22" t="str">
        <f>+IF(Ventas_Oficina[[#This Row],[Total del pedido]]&gt;=100000,"SI","NO")</f>
        <v>NO</v>
      </c>
      <c r="AC4664" s="22" t="str">
        <f>+_xlfn.XLOOKUP(Ventas_Oficina[[#This Row],[Nº de artículo]],AUXILIAR!A4662:A9615,AUXILIAR!D4662:D9615,"Error",0)</f>
        <v>Enviado a tiempo</v>
      </c>
      <c r="AD4664" s="22" t="str">
        <f>+IF(AND(Ventas_Oficina[[#This Row],[Total]]&gt;75000,Ventas_Oficina[[#This Row],[Envio a tiempo]]="Enviado a tiempo"),"Buena Venta","Venta Mala")</f>
        <v>Venta Mala</v>
      </c>
    </row>
    <row r="4665" spans="1:30" x14ac:dyDescent="0.25">
      <c r="A4665" s="25">
        <v>1680483</v>
      </c>
      <c r="B4665" s="5">
        <v>42223</v>
      </c>
      <c r="C4665" s="6" t="s">
        <v>720</v>
      </c>
      <c r="D4665" s="6" t="s">
        <v>537</v>
      </c>
      <c r="E4665" s="6" t="s">
        <v>4</v>
      </c>
      <c r="F4665" s="6" t="s">
        <v>5</v>
      </c>
      <c r="G4665" s="6" t="s">
        <v>1010</v>
      </c>
      <c r="H4665" s="6" t="s">
        <v>53</v>
      </c>
      <c r="I4665" s="6" t="s">
        <v>1015</v>
      </c>
      <c r="J4665" s="6" t="s">
        <v>1101</v>
      </c>
      <c r="K4665" s="6" t="s">
        <v>1262</v>
      </c>
      <c r="L4665" s="6" t="s">
        <v>1270</v>
      </c>
      <c r="M4665" s="6" t="s">
        <v>1274</v>
      </c>
      <c r="N4665" s="5">
        <v>42224</v>
      </c>
      <c r="O4665" s="7">
        <v>21600</v>
      </c>
      <c r="P4665" s="7">
        <v>44999</v>
      </c>
      <c r="Q4665" s="7">
        <v>23399</v>
      </c>
      <c r="R4665" s="6">
        <v>42</v>
      </c>
      <c r="S4665" s="7">
        <v>1889958</v>
      </c>
      <c r="T4665" s="8">
        <v>0</v>
      </c>
      <c r="U4665" s="7">
        <v>0</v>
      </c>
      <c r="V4665" s="7">
        <v>1889958</v>
      </c>
      <c r="W4665" s="7">
        <v>2449</v>
      </c>
      <c r="X4665" s="7">
        <v>118430</v>
      </c>
      <c r="Y4665" s="9">
        <f>+DAY('TABLA PRINCIPAL'!$B4665)</f>
        <v>7</v>
      </c>
      <c r="Z4665" s="9">
        <f>+MONTH('TABLA PRINCIPAL'!$B4665)</f>
        <v>8</v>
      </c>
      <c r="AA4665" s="9">
        <f>+YEAR('TABLA PRINCIPAL'!$B4665)</f>
        <v>2015</v>
      </c>
      <c r="AB4665" s="22" t="str">
        <f>+IF(Ventas_Oficina[[#This Row],[Total del pedido]]&gt;=100000,"SI","NO")</f>
        <v>SI</v>
      </c>
      <c r="AC4665" s="22" t="str">
        <f>+_xlfn.XLOOKUP(Ventas_Oficina[[#This Row],[Nº de artículo]],AUXILIAR!A4663:A9616,AUXILIAR!D4663:D9616,"Error",0)</f>
        <v>No enviado a tiempo</v>
      </c>
      <c r="AD4665" s="22" t="str">
        <f>+IF(AND(Ventas_Oficina[[#This Row],[Total]]&gt;75000,Ventas_Oficina[[#This Row],[Envio a tiempo]]="Enviado a tiempo"),"Buena Venta","Venta Mala")</f>
        <v>Venta Mala</v>
      </c>
    </row>
    <row r="4666" spans="1:30" x14ac:dyDescent="0.25">
      <c r="A4666" s="26">
        <v>1680483</v>
      </c>
      <c r="B4666" s="10">
        <v>42212</v>
      </c>
      <c r="C4666" s="11" t="s">
        <v>96</v>
      </c>
      <c r="D4666" s="11" t="s">
        <v>97</v>
      </c>
      <c r="E4666" s="11" t="s">
        <v>12</v>
      </c>
      <c r="F4666" s="11" t="s">
        <v>13</v>
      </c>
      <c r="G4666" s="11" t="s">
        <v>1010</v>
      </c>
      <c r="H4666" s="11" t="s">
        <v>14</v>
      </c>
      <c r="I4666" s="11" t="s">
        <v>1015</v>
      </c>
      <c r="J4666" s="11" t="s">
        <v>1116</v>
      </c>
      <c r="K4666" s="11" t="s">
        <v>1261</v>
      </c>
      <c r="L4666" s="11" t="s">
        <v>1265</v>
      </c>
      <c r="M4666" s="11" t="s">
        <v>1272</v>
      </c>
      <c r="N4666" s="10">
        <v>42216</v>
      </c>
      <c r="O4666" s="12">
        <v>182</v>
      </c>
      <c r="P4666" s="12">
        <v>284</v>
      </c>
      <c r="Q4666" s="12">
        <v>102</v>
      </c>
      <c r="R4666" s="11">
        <v>43</v>
      </c>
      <c r="S4666" s="12">
        <v>12212</v>
      </c>
      <c r="T4666" s="13">
        <v>0.08</v>
      </c>
      <c r="U4666" s="12">
        <v>976.96</v>
      </c>
      <c r="V4666" s="12">
        <v>11235.04</v>
      </c>
      <c r="W4666" s="12">
        <v>544</v>
      </c>
      <c r="X4666" s="12">
        <v>3591</v>
      </c>
      <c r="Y4666" s="14">
        <f>+DAY('TABLA PRINCIPAL'!$B4666)</f>
        <v>27</v>
      </c>
      <c r="Z4666" s="14">
        <f>+MONTH('TABLA PRINCIPAL'!$B4666)</f>
        <v>7</v>
      </c>
      <c r="AA4666" s="14">
        <f>+YEAR('TABLA PRINCIPAL'!$B4666)</f>
        <v>2015</v>
      </c>
      <c r="AB4666" s="22" t="str">
        <f>+IF(Ventas_Oficina[[#This Row],[Total del pedido]]&gt;=100000,"SI","NO")</f>
        <v>NO</v>
      </c>
      <c r="AC4666" s="22" t="str">
        <f>+_xlfn.XLOOKUP(Ventas_Oficina[[#This Row],[Nº de artículo]],AUXILIAR!A4664:A9617,AUXILIAR!D4664:D9617,"Error",0)</f>
        <v>No enviado a tiempo</v>
      </c>
      <c r="AD4666" s="22" t="str">
        <f>+IF(AND(Ventas_Oficina[[#This Row],[Total]]&gt;75000,Ventas_Oficina[[#This Row],[Envio a tiempo]]="Enviado a tiempo"),"Buena Venta","Venta Mala")</f>
        <v>Venta Mala</v>
      </c>
    </row>
    <row r="4667" spans="1:30" x14ac:dyDescent="0.25">
      <c r="A4667" s="25">
        <v>1680848</v>
      </c>
      <c r="B4667" s="5">
        <v>42700</v>
      </c>
      <c r="C4667" s="6" t="s">
        <v>404</v>
      </c>
      <c r="D4667" s="6" t="s">
        <v>160</v>
      </c>
      <c r="E4667" s="6" t="s">
        <v>4</v>
      </c>
      <c r="F4667" s="6" t="s">
        <v>5</v>
      </c>
      <c r="G4667" s="6" t="s">
        <v>1010</v>
      </c>
      <c r="H4667" s="6" t="s">
        <v>53</v>
      </c>
      <c r="I4667" s="6" t="s">
        <v>1012</v>
      </c>
      <c r="J4667" s="6" t="s">
        <v>1049</v>
      </c>
      <c r="K4667" s="6" t="s">
        <v>1262</v>
      </c>
      <c r="L4667" s="6" t="s">
        <v>1268</v>
      </c>
      <c r="M4667" s="6" t="s">
        <v>1272</v>
      </c>
      <c r="N4667" s="5">
        <v>42704</v>
      </c>
      <c r="O4667" s="7">
        <v>184</v>
      </c>
      <c r="P4667" s="7">
        <v>288</v>
      </c>
      <c r="Q4667" s="7">
        <v>104</v>
      </c>
      <c r="R4667" s="6">
        <v>8</v>
      </c>
      <c r="S4667" s="7">
        <v>2304</v>
      </c>
      <c r="T4667" s="8">
        <v>0.09</v>
      </c>
      <c r="U4667" s="7">
        <v>207.35999999999999</v>
      </c>
      <c r="V4667" s="7">
        <v>2096.64</v>
      </c>
      <c r="W4667" s="7">
        <v>99</v>
      </c>
      <c r="X4667" s="7">
        <v>1723</v>
      </c>
      <c r="Y4667" s="9">
        <f>+DAY('TABLA PRINCIPAL'!$B4667)</f>
        <v>26</v>
      </c>
      <c r="Z4667" s="9">
        <f>+MONTH('TABLA PRINCIPAL'!$B4667)</f>
        <v>11</v>
      </c>
      <c r="AA4667" s="9">
        <f>+YEAR('TABLA PRINCIPAL'!$B4667)</f>
        <v>2016</v>
      </c>
      <c r="AB4667" s="22" t="str">
        <f>+IF(Ventas_Oficina[[#This Row],[Total del pedido]]&gt;=100000,"SI","NO")</f>
        <v>NO</v>
      </c>
      <c r="AC4667" s="22" t="str">
        <f>+_xlfn.XLOOKUP(Ventas_Oficina[[#This Row],[Nº de artículo]],AUXILIAR!A4665:A9618,AUXILIAR!D4665:D9618,"Error",0)</f>
        <v>Enviado a tiempo</v>
      </c>
      <c r="AD4667" s="22" t="str">
        <f>+IF(AND(Ventas_Oficina[[#This Row],[Total]]&gt;75000,Ventas_Oficina[[#This Row],[Envio a tiempo]]="Enviado a tiempo"),"Buena Venta","Venta Mala")</f>
        <v>Venta Mala</v>
      </c>
    </row>
    <row r="4668" spans="1:30" x14ac:dyDescent="0.25">
      <c r="A4668" s="26">
        <v>1680848</v>
      </c>
      <c r="B4668" s="10">
        <v>42553</v>
      </c>
      <c r="C4668" s="11" t="s">
        <v>985</v>
      </c>
      <c r="D4668" s="11" t="s">
        <v>65</v>
      </c>
      <c r="E4668" s="11" t="s">
        <v>12</v>
      </c>
      <c r="F4668" s="11" t="s">
        <v>13</v>
      </c>
      <c r="G4668" s="11" t="s">
        <v>1009</v>
      </c>
      <c r="H4668" s="11" t="s">
        <v>14</v>
      </c>
      <c r="I4668" s="11" t="s">
        <v>1015</v>
      </c>
      <c r="J4668" s="11" t="s">
        <v>1049</v>
      </c>
      <c r="K4668" s="11" t="s">
        <v>1261</v>
      </c>
      <c r="L4668" s="11" t="s">
        <v>1267</v>
      </c>
      <c r="M4668" s="11" t="s">
        <v>1272</v>
      </c>
      <c r="N4668" s="10">
        <v>42554</v>
      </c>
      <c r="O4668" s="12">
        <v>184</v>
      </c>
      <c r="P4668" s="12">
        <v>288</v>
      </c>
      <c r="Q4668" s="12">
        <v>104</v>
      </c>
      <c r="R4668" s="11">
        <v>35</v>
      </c>
      <c r="S4668" s="12">
        <v>10080</v>
      </c>
      <c r="T4668" s="13">
        <v>7.0000000000000007E-2</v>
      </c>
      <c r="U4668" s="12">
        <v>705.6</v>
      </c>
      <c r="V4668" s="12">
        <v>9374.4</v>
      </c>
      <c r="W4668" s="12">
        <v>99</v>
      </c>
      <c r="X4668" s="12">
        <v>4328</v>
      </c>
      <c r="Y4668" s="14">
        <f>+DAY('TABLA PRINCIPAL'!$B4668)</f>
        <v>2</v>
      </c>
      <c r="Z4668" s="14">
        <f>+MONTH('TABLA PRINCIPAL'!$B4668)</f>
        <v>7</v>
      </c>
      <c r="AA4668" s="14">
        <f>+YEAR('TABLA PRINCIPAL'!$B4668)</f>
        <v>2016</v>
      </c>
      <c r="AB4668" s="22" t="str">
        <f>+IF(Ventas_Oficina[[#This Row],[Total del pedido]]&gt;=100000,"SI","NO")</f>
        <v>NO</v>
      </c>
      <c r="AC4668" s="22" t="str">
        <f>+_xlfn.XLOOKUP(Ventas_Oficina[[#This Row],[Nº de artículo]],AUXILIAR!A4666:A9619,AUXILIAR!D4666:D9619,"Error",0)</f>
        <v>Enviado a tiempo</v>
      </c>
      <c r="AD4668" s="22" t="str">
        <f>+IF(AND(Ventas_Oficina[[#This Row],[Total]]&gt;75000,Ventas_Oficina[[#This Row],[Envio a tiempo]]="Enviado a tiempo"),"Buena Venta","Venta Mala")</f>
        <v>Venta Mala</v>
      </c>
    </row>
    <row r="4669" spans="1:30" x14ac:dyDescent="0.25">
      <c r="A4669" s="25">
        <v>1680848</v>
      </c>
      <c r="B4669" s="5">
        <v>42700</v>
      </c>
      <c r="C4669" s="6" t="s">
        <v>404</v>
      </c>
      <c r="D4669" s="6" t="s">
        <v>160</v>
      </c>
      <c r="E4669" s="6" t="s">
        <v>4</v>
      </c>
      <c r="F4669" s="6" t="s">
        <v>5</v>
      </c>
      <c r="G4669" s="6" t="s">
        <v>1010</v>
      </c>
      <c r="H4669" s="6" t="s">
        <v>53</v>
      </c>
      <c r="I4669" s="6" t="s">
        <v>1013</v>
      </c>
      <c r="J4669" s="6" t="s">
        <v>1049</v>
      </c>
      <c r="K4669" s="6" t="s">
        <v>1261</v>
      </c>
      <c r="L4669" s="6" t="s">
        <v>1266</v>
      </c>
      <c r="M4669" s="6" t="s">
        <v>1272</v>
      </c>
      <c r="N4669" s="5">
        <v>42704</v>
      </c>
      <c r="O4669" s="7">
        <v>184</v>
      </c>
      <c r="P4669" s="7">
        <v>288</v>
      </c>
      <c r="Q4669" s="7">
        <v>104</v>
      </c>
      <c r="R4669" s="6">
        <v>14</v>
      </c>
      <c r="S4669" s="7">
        <v>4032</v>
      </c>
      <c r="T4669" s="8">
        <v>0</v>
      </c>
      <c r="U4669" s="7">
        <v>0</v>
      </c>
      <c r="V4669" s="7">
        <v>4032</v>
      </c>
      <c r="W4669" s="7">
        <v>99</v>
      </c>
      <c r="X4669" s="7">
        <v>1723</v>
      </c>
      <c r="Y4669" s="9">
        <f>+DAY('TABLA PRINCIPAL'!$B4669)</f>
        <v>26</v>
      </c>
      <c r="Z4669" s="9">
        <f>+MONTH('TABLA PRINCIPAL'!$B4669)</f>
        <v>11</v>
      </c>
      <c r="AA4669" s="9">
        <f>+YEAR('TABLA PRINCIPAL'!$B4669)</f>
        <v>2016</v>
      </c>
      <c r="AB4669" s="22" t="str">
        <f>+IF(Ventas_Oficina[[#This Row],[Total del pedido]]&gt;=100000,"SI","NO")</f>
        <v>NO</v>
      </c>
      <c r="AC4669" s="22" t="str">
        <f>+_xlfn.XLOOKUP(Ventas_Oficina[[#This Row],[Nº de artículo]],AUXILIAR!A4667:A9620,AUXILIAR!D4667:D9620,"Error",0)</f>
        <v>No enviado a tiempo</v>
      </c>
      <c r="AD4669" s="22" t="str">
        <f>+IF(AND(Ventas_Oficina[[#This Row],[Total]]&gt;75000,Ventas_Oficina[[#This Row],[Envio a tiempo]]="Enviado a tiempo"),"Buena Venta","Venta Mala")</f>
        <v>Venta Mala</v>
      </c>
    </row>
    <row r="4670" spans="1:30" x14ac:dyDescent="0.25">
      <c r="A4670" s="26">
        <v>1680848</v>
      </c>
      <c r="B4670" s="10">
        <v>42700</v>
      </c>
      <c r="C4670" s="11" t="s">
        <v>404</v>
      </c>
      <c r="D4670" s="11" t="s">
        <v>160</v>
      </c>
      <c r="E4670" s="11" t="s">
        <v>4</v>
      </c>
      <c r="F4670" s="11" t="s">
        <v>5</v>
      </c>
      <c r="G4670" s="11" t="s">
        <v>1007</v>
      </c>
      <c r="H4670" s="11" t="s">
        <v>53</v>
      </c>
      <c r="I4670" s="11" t="s">
        <v>1013</v>
      </c>
      <c r="J4670" s="11" t="s">
        <v>1049</v>
      </c>
      <c r="K4670" s="11" t="s">
        <v>1261</v>
      </c>
      <c r="L4670" s="11" t="s">
        <v>1265</v>
      </c>
      <c r="M4670" s="11" t="s">
        <v>1272</v>
      </c>
      <c r="N4670" s="10">
        <v>42704</v>
      </c>
      <c r="O4670" s="12">
        <v>184</v>
      </c>
      <c r="P4670" s="12">
        <v>288</v>
      </c>
      <c r="Q4670" s="12">
        <v>104</v>
      </c>
      <c r="R4670" s="11">
        <v>24</v>
      </c>
      <c r="S4670" s="12">
        <v>6912</v>
      </c>
      <c r="T4670" s="13">
        <v>0.06</v>
      </c>
      <c r="U4670" s="12">
        <v>414.71999999999997</v>
      </c>
      <c r="V4670" s="12">
        <v>6497.28</v>
      </c>
      <c r="W4670" s="12">
        <v>99</v>
      </c>
      <c r="X4670" s="12">
        <v>1723</v>
      </c>
      <c r="Y4670" s="14">
        <f>+DAY('TABLA PRINCIPAL'!$B4670)</f>
        <v>26</v>
      </c>
      <c r="Z4670" s="14">
        <f>+MONTH('TABLA PRINCIPAL'!$B4670)</f>
        <v>11</v>
      </c>
      <c r="AA4670" s="14">
        <f>+YEAR('TABLA PRINCIPAL'!$B4670)</f>
        <v>2016</v>
      </c>
      <c r="AB4670" s="22" t="str">
        <f>+IF(Ventas_Oficina[[#This Row],[Total del pedido]]&gt;=100000,"SI","NO")</f>
        <v>NO</v>
      </c>
      <c r="AC4670" s="22" t="str">
        <f>+_xlfn.XLOOKUP(Ventas_Oficina[[#This Row],[Nº de artículo]],AUXILIAR!A4668:A9621,AUXILIAR!D4668:D9621,"Error",0)</f>
        <v>Enviado a tiempo</v>
      </c>
      <c r="AD4670" s="22" t="str">
        <f>+IF(AND(Ventas_Oficina[[#This Row],[Total]]&gt;75000,Ventas_Oficina[[#This Row],[Envio a tiempo]]="Enviado a tiempo"),"Buena Venta","Venta Mala")</f>
        <v>Venta Mala</v>
      </c>
    </row>
    <row r="4671" spans="1:30" x14ac:dyDescent="0.25">
      <c r="A4671" s="25">
        <v>1680848</v>
      </c>
      <c r="B4671" s="5">
        <v>41646</v>
      </c>
      <c r="C4671" s="6" t="s">
        <v>519</v>
      </c>
      <c r="D4671" s="6" t="s">
        <v>520</v>
      </c>
      <c r="E4671" s="6" t="s">
        <v>4</v>
      </c>
      <c r="F4671" s="6" t="s">
        <v>5</v>
      </c>
      <c r="G4671" s="6" t="s">
        <v>1008</v>
      </c>
      <c r="H4671" s="6" t="s">
        <v>106</v>
      </c>
      <c r="I4671" s="6" t="s">
        <v>1014</v>
      </c>
      <c r="J4671" s="6" t="s">
        <v>1126</v>
      </c>
      <c r="K4671" s="6" t="s">
        <v>1261</v>
      </c>
      <c r="L4671" s="6" t="s">
        <v>1265</v>
      </c>
      <c r="M4671" s="6" t="s">
        <v>1272</v>
      </c>
      <c r="N4671" s="5">
        <v>41647</v>
      </c>
      <c r="O4671" s="7">
        <v>3202</v>
      </c>
      <c r="P4671" s="7">
        <v>15248</v>
      </c>
      <c r="Q4671" s="7">
        <v>12046</v>
      </c>
      <c r="R4671" s="6">
        <v>20</v>
      </c>
      <c r="S4671" s="7">
        <v>304960</v>
      </c>
      <c r="T4671" s="8">
        <v>0</v>
      </c>
      <c r="U4671" s="7">
        <v>0</v>
      </c>
      <c r="V4671" s="7">
        <v>304960</v>
      </c>
      <c r="W4671" s="7">
        <v>400</v>
      </c>
      <c r="X4671" s="7">
        <v>129715</v>
      </c>
      <c r="Y4671" s="9">
        <f>+DAY('TABLA PRINCIPAL'!$B4671)</f>
        <v>7</v>
      </c>
      <c r="Z4671" s="9">
        <f>+MONTH('TABLA PRINCIPAL'!$B4671)</f>
        <v>1</v>
      </c>
      <c r="AA4671" s="9">
        <f>+YEAR('TABLA PRINCIPAL'!$B4671)</f>
        <v>2014</v>
      </c>
      <c r="AB4671" s="22" t="str">
        <f>+IF(Ventas_Oficina[[#This Row],[Total del pedido]]&gt;=100000,"SI","NO")</f>
        <v>SI</v>
      </c>
      <c r="AC4671" s="22" t="str">
        <f>+_xlfn.XLOOKUP(Ventas_Oficina[[#This Row],[Nº de artículo]],AUXILIAR!A4669:A9622,AUXILIAR!D4669:D9622,"Error",0)</f>
        <v>Enviado a tiempo</v>
      </c>
      <c r="AD4671" s="22" t="str">
        <f>+IF(AND(Ventas_Oficina[[#This Row],[Total]]&gt;75000,Ventas_Oficina[[#This Row],[Envio a tiempo]]="Enviado a tiempo"),"Buena Venta","Venta Mala")</f>
        <v>Buena Venta</v>
      </c>
    </row>
    <row r="4672" spans="1:30" x14ac:dyDescent="0.25">
      <c r="A4672" s="26">
        <v>1680848</v>
      </c>
      <c r="B4672" s="10">
        <v>42700</v>
      </c>
      <c r="C4672" s="11" t="s">
        <v>684</v>
      </c>
      <c r="D4672" s="11" t="s">
        <v>260</v>
      </c>
      <c r="E4672" s="11" t="s">
        <v>4</v>
      </c>
      <c r="F4672" s="11" t="s">
        <v>5</v>
      </c>
      <c r="G4672" s="11" t="s">
        <v>1010</v>
      </c>
      <c r="H4672" s="11" t="s">
        <v>121</v>
      </c>
      <c r="I4672" s="11" t="s">
        <v>1012</v>
      </c>
      <c r="J4672" s="11" t="s">
        <v>1049</v>
      </c>
      <c r="K4672" s="11" t="s">
        <v>1261</v>
      </c>
      <c r="L4672" s="11" t="s">
        <v>1267</v>
      </c>
      <c r="M4672" s="11" t="s">
        <v>1272</v>
      </c>
      <c r="N4672" s="10">
        <v>42702</v>
      </c>
      <c r="O4672" s="12">
        <v>184</v>
      </c>
      <c r="P4672" s="12">
        <v>288</v>
      </c>
      <c r="Q4672" s="12">
        <v>104</v>
      </c>
      <c r="R4672" s="11">
        <v>15</v>
      </c>
      <c r="S4672" s="12">
        <v>4320</v>
      </c>
      <c r="T4672" s="13">
        <v>0.03</v>
      </c>
      <c r="U4672" s="12">
        <v>129.6</v>
      </c>
      <c r="V4672" s="12">
        <v>4190.3999999999996</v>
      </c>
      <c r="W4672" s="12">
        <v>99</v>
      </c>
      <c r="X4672" s="12">
        <v>1723</v>
      </c>
      <c r="Y4672" s="14">
        <f>+DAY('TABLA PRINCIPAL'!$B4672)</f>
        <v>26</v>
      </c>
      <c r="Z4672" s="14">
        <f>+MONTH('TABLA PRINCIPAL'!$B4672)</f>
        <v>11</v>
      </c>
      <c r="AA4672" s="14">
        <f>+YEAR('TABLA PRINCIPAL'!$B4672)</f>
        <v>2016</v>
      </c>
      <c r="AB4672" s="22" t="str">
        <f>+IF(Ventas_Oficina[[#This Row],[Total del pedido]]&gt;=100000,"SI","NO")</f>
        <v>NO</v>
      </c>
      <c r="AC4672" s="22" t="str">
        <f>+_xlfn.XLOOKUP(Ventas_Oficina[[#This Row],[Nº de artículo]],AUXILIAR!A4670:A9623,AUXILIAR!D4670:D9623,"Error",0)</f>
        <v>No enviado a tiempo</v>
      </c>
      <c r="AD4672" s="22" t="str">
        <f>+IF(AND(Ventas_Oficina[[#This Row],[Total]]&gt;75000,Ventas_Oficina[[#This Row],[Envio a tiempo]]="Enviado a tiempo"),"Buena Venta","Venta Mala")</f>
        <v>Venta Mala</v>
      </c>
    </row>
    <row r="4673" spans="1:30" x14ac:dyDescent="0.25">
      <c r="A4673" s="25">
        <v>1680848</v>
      </c>
      <c r="B4673" s="5">
        <v>42700</v>
      </c>
      <c r="C4673" s="6" t="s">
        <v>684</v>
      </c>
      <c r="D4673" s="6" t="s">
        <v>260</v>
      </c>
      <c r="E4673" s="6" t="s">
        <v>4</v>
      </c>
      <c r="F4673" s="6" t="s">
        <v>5</v>
      </c>
      <c r="G4673" s="6" t="s">
        <v>1008</v>
      </c>
      <c r="H4673" s="6" t="s">
        <v>121</v>
      </c>
      <c r="I4673" s="6" t="s">
        <v>1012</v>
      </c>
      <c r="J4673" s="6" t="s">
        <v>1032</v>
      </c>
      <c r="K4673" s="6" t="s">
        <v>1261</v>
      </c>
      <c r="L4673" s="6" t="s">
        <v>1266</v>
      </c>
      <c r="M4673" s="6" t="s">
        <v>1273</v>
      </c>
      <c r="N4673" s="5">
        <v>42702</v>
      </c>
      <c r="O4673" s="7">
        <v>159</v>
      </c>
      <c r="P4673" s="7">
        <v>261</v>
      </c>
      <c r="Q4673" s="7">
        <v>102</v>
      </c>
      <c r="R4673" s="6">
        <v>35</v>
      </c>
      <c r="S4673" s="7">
        <v>9135</v>
      </c>
      <c r="T4673" s="8">
        <v>0.02</v>
      </c>
      <c r="U4673" s="7">
        <v>182.70000000000002</v>
      </c>
      <c r="V4673" s="7">
        <v>8952.2999999999993</v>
      </c>
      <c r="W4673" s="7">
        <v>50</v>
      </c>
      <c r="X4673" s="7">
        <v>1723</v>
      </c>
      <c r="Y4673" s="9">
        <f>+DAY('TABLA PRINCIPAL'!$B4673)</f>
        <v>26</v>
      </c>
      <c r="Z4673" s="9">
        <f>+MONTH('TABLA PRINCIPAL'!$B4673)</f>
        <v>11</v>
      </c>
      <c r="AA4673" s="9">
        <f>+YEAR('TABLA PRINCIPAL'!$B4673)</f>
        <v>2016</v>
      </c>
      <c r="AB4673" s="22" t="str">
        <f>+IF(Ventas_Oficina[[#This Row],[Total del pedido]]&gt;=100000,"SI","NO")</f>
        <v>NO</v>
      </c>
      <c r="AC4673" s="22" t="str">
        <f>+_xlfn.XLOOKUP(Ventas_Oficina[[#This Row],[Nº de artículo]],AUXILIAR!A4671:A9624,AUXILIAR!D4671:D9624,"Error",0)</f>
        <v>Enviado a tiempo</v>
      </c>
      <c r="AD4673" s="22" t="str">
        <f>+IF(AND(Ventas_Oficina[[#This Row],[Total]]&gt;75000,Ventas_Oficina[[#This Row],[Envio a tiempo]]="Enviado a tiempo"),"Buena Venta","Venta Mala")</f>
        <v>Venta Mala</v>
      </c>
    </row>
    <row r="4674" spans="1:30" x14ac:dyDescent="0.25">
      <c r="A4674" s="26">
        <v>1680848</v>
      </c>
      <c r="B4674" s="10">
        <v>42714</v>
      </c>
      <c r="C4674" s="11" t="s">
        <v>315</v>
      </c>
      <c r="D4674" s="11" t="s">
        <v>3</v>
      </c>
      <c r="E4674" s="11" t="s">
        <v>4</v>
      </c>
      <c r="F4674" s="11" t="s">
        <v>5</v>
      </c>
      <c r="G4674" s="11" t="s">
        <v>1010</v>
      </c>
      <c r="H4674" s="11" t="s">
        <v>6</v>
      </c>
      <c r="I4674" s="11" t="s">
        <v>1014</v>
      </c>
      <c r="J4674" s="11" t="s">
        <v>1032</v>
      </c>
      <c r="K4674" s="11" t="s">
        <v>1261</v>
      </c>
      <c r="L4674" s="11" t="s">
        <v>1267</v>
      </c>
      <c r="M4674" s="11" t="s">
        <v>1272</v>
      </c>
      <c r="N4674" s="10">
        <v>42719</v>
      </c>
      <c r="O4674" s="12">
        <v>159</v>
      </c>
      <c r="P4674" s="12">
        <v>261</v>
      </c>
      <c r="Q4674" s="12">
        <v>102</v>
      </c>
      <c r="R4674" s="11">
        <v>25</v>
      </c>
      <c r="S4674" s="12">
        <v>6525</v>
      </c>
      <c r="T4674" s="13">
        <v>0.01</v>
      </c>
      <c r="U4674" s="12">
        <v>65.25</v>
      </c>
      <c r="V4674" s="12">
        <v>6459.75</v>
      </c>
      <c r="W4674" s="12">
        <v>50</v>
      </c>
      <c r="X4674" s="12">
        <v>3741</v>
      </c>
      <c r="Y4674" s="14">
        <f>+DAY('TABLA PRINCIPAL'!$B4674)</f>
        <v>10</v>
      </c>
      <c r="Z4674" s="14">
        <f>+MONTH('TABLA PRINCIPAL'!$B4674)</f>
        <v>12</v>
      </c>
      <c r="AA4674" s="14">
        <f>+YEAR('TABLA PRINCIPAL'!$B4674)</f>
        <v>2016</v>
      </c>
      <c r="AB4674" s="22" t="str">
        <f>+IF(Ventas_Oficina[[#This Row],[Total del pedido]]&gt;=100000,"SI","NO")</f>
        <v>NO</v>
      </c>
      <c r="AC4674" s="22" t="str">
        <f>+_xlfn.XLOOKUP(Ventas_Oficina[[#This Row],[Nº de artículo]],AUXILIAR!A4672:A9625,AUXILIAR!D4672:D9625,"Error",0)</f>
        <v>Enviado a tiempo</v>
      </c>
      <c r="AD4674" s="22" t="str">
        <f>+IF(AND(Ventas_Oficina[[#This Row],[Total]]&gt;75000,Ventas_Oficina[[#This Row],[Envio a tiempo]]="Enviado a tiempo"),"Buena Venta","Venta Mala")</f>
        <v>Venta Mala</v>
      </c>
    </row>
    <row r="4675" spans="1:30" x14ac:dyDescent="0.25">
      <c r="A4675" s="25">
        <v>1680848</v>
      </c>
      <c r="B4675" s="5">
        <v>42700</v>
      </c>
      <c r="C4675" s="6" t="s">
        <v>404</v>
      </c>
      <c r="D4675" s="6" t="s">
        <v>160</v>
      </c>
      <c r="E4675" s="6" t="s">
        <v>4</v>
      </c>
      <c r="F4675" s="6" t="s">
        <v>5</v>
      </c>
      <c r="G4675" s="6" t="s">
        <v>1008</v>
      </c>
      <c r="H4675" s="6" t="s">
        <v>53</v>
      </c>
      <c r="I4675" s="6" t="s">
        <v>1014</v>
      </c>
      <c r="J4675" s="6" t="s">
        <v>1049</v>
      </c>
      <c r="K4675" s="6" t="s">
        <v>1261</v>
      </c>
      <c r="L4675" s="6" t="s">
        <v>1267</v>
      </c>
      <c r="M4675" s="6" t="s">
        <v>1272</v>
      </c>
      <c r="N4675" s="5">
        <v>42704</v>
      </c>
      <c r="O4675" s="7">
        <v>184</v>
      </c>
      <c r="P4675" s="7">
        <v>288</v>
      </c>
      <c r="Q4675" s="7">
        <v>104</v>
      </c>
      <c r="R4675" s="6">
        <v>40</v>
      </c>
      <c r="S4675" s="7">
        <v>11520</v>
      </c>
      <c r="T4675" s="8">
        <v>0.03</v>
      </c>
      <c r="U4675" s="7">
        <v>345.59999999999997</v>
      </c>
      <c r="V4675" s="7">
        <v>11174.4</v>
      </c>
      <c r="W4675" s="7">
        <v>99</v>
      </c>
      <c r="X4675" s="7">
        <v>1723</v>
      </c>
      <c r="Y4675" s="9">
        <f>+DAY('TABLA PRINCIPAL'!$B4675)</f>
        <v>26</v>
      </c>
      <c r="Z4675" s="9">
        <f>+MONTH('TABLA PRINCIPAL'!$B4675)</f>
        <v>11</v>
      </c>
      <c r="AA4675" s="9">
        <f>+YEAR('TABLA PRINCIPAL'!$B4675)</f>
        <v>2016</v>
      </c>
      <c r="AB4675" s="22" t="str">
        <f>+IF(Ventas_Oficina[[#This Row],[Total del pedido]]&gt;=100000,"SI","NO")</f>
        <v>NO</v>
      </c>
      <c r="AC4675" s="22" t="str">
        <f>+_xlfn.XLOOKUP(Ventas_Oficina[[#This Row],[Nº de artículo]],AUXILIAR!A4673:A9626,AUXILIAR!D4673:D9626,"Error",0)</f>
        <v>Enviado a tiempo</v>
      </c>
      <c r="AD4675" s="22" t="str">
        <f>+IF(AND(Ventas_Oficina[[#This Row],[Total]]&gt;75000,Ventas_Oficina[[#This Row],[Envio a tiempo]]="Enviado a tiempo"),"Buena Venta","Venta Mala")</f>
        <v>Venta Mala</v>
      </c>
    </row>
    <row r="4676" spans="1:30" x14ac:dyDescent="0.25">
      <c r="A4676" s="26">
        <v>1680848</v>
      </c>
      <c r="B4676" s="10">
        <v>42143</v>
      </c>
      <c r="C4676" s="11" t="s">
        <v>304</v>
      </c>
      <c r="D4676" s="11" t="s">
        <v>3</v>
      </c>
      <c r="E4676" s="11" t="s">
        <v>4</v>
      </c>
      <c r="F4676" s="11" t="s">
        <v>5</v>
      </c>
      <c r="G4676" s="11" t="s">
        <v>1007</v>
      </c>
      <c r="H4676" s="11" t="s">
        <v>6</v>
      </c>
      <c r="I4676" s="11" t="s">
        <v>1016</v>
      </c>
      <c r="J4676" s="11" t="s">
        <v>1194</v>
      </c>
      <c r="K4676" s="11" t="s">
        <v>1262</v>
      </c>
      <c r="L4676" s="11" t="s">
        <v>1265</v>
      </c>
      <c r="M4676" s="11" t="s">
        <v>1272</v>
      </c>
      <c r="N4676" s="10">
        <v>42144</v>
      </c>
      <c r="O4676" s="12">
        <v>184</v>
      </c>
      <c r="P4676" s="12">
        <v>288</v>
      </c>
      <c r="Q4676" s="12">
        <v>104</v>
      </c>
      <c r="R4676" s="11">
        <v>27</v>
      </c>
      <c r="S4676" s="12">
        <v>7776</v>
      </c>
      <c r="T4676" s="13">
        <v>0</v>
      </c>
      <c r="U4676" s="12">
        <v>0</v>
      </c>
      <c r="V4676" s="12">
        <v>7776</v>
      </c>
      <c r="W4676" s="12">
        <v>99</v>
      </c>
      <c r="X4676" s="12">
        <v>3913</v>
      </c>
      <c r="Y4676" s="14">
        <f>+DAY('TABLA PRINCIPAL'!$B4676)</f>
        <v>19</v>
      </c>
      <c r="Z4676" s="14">
        <f>+MONTH('TABLA PRINCIPAL'!$B4676)</f>
        <v>5</v>
      </c>
      <c r="AA4676" s="14">
        <f>+YEAR('TABLA PRINCIPAL'!$B4676)</f>
        <v>2015</v>
      </c>
      <c r="AB4676" s="22" t="str">
        <f>+IF(Ventas_Oficina[[#This Row],[Total del pedido]]&gt;=100000,"SI","NO")</f>
        <v>NO</v>
      </c>
      <c r="AC4676" s="22" t="str">
        <f>+_xlfn.XLOOKUP(Ventas_Oficina[[#This Row],[Nº de artículo]],AUXILIAR!A4674:A9627,AUXILIAR!D4674:D9627,"Error",0)</f>
        <v>Enviado a tiempo</v>
      </c>
      <c r="AD4676" s="22" t="str">
        <f>+IF(AND(Ventas_Oficina[[#This Row],[Total]]&gt;75000,Ventas_Oficina[[#This Row],[Envio a tiempo]]="Enviado a tiempo"),"Buena Venta","Venta Mala")</f>
        <v>Venta Mala</v>
      </c>
    </row>
    <row r="4677" spans="1:30" x14ac:dyDescent="0.25">
      <c r="A4677" s="25">
        <v>1680848</v>
      </c>
      <c r="B4677" s="5">
        <v>42700</v>
      </c>
      <c r="C4677" s="6" t="s">
        <v>684</v>
      </c>
      <c r="D4677" s="6" t="s">
        <v>260</v>
      </c>
      <c r="E4677" s="6" t="s">
        <v>4</v>
      </c>
      <c r="F4677" s="6" t="s">
        <v>5</v>
      </c>
      <c r="G4677" s="6" t="s">
        <v>1009</v>
      </c>
      <c r="H4677" s="6" t="s">
        <v>121</v>
      </c>
      <c r="I4677" s="6" t="s">
        <v>1015</v>
      </c>
      <c r="J4677" s="6" t="s">
        <v>1124</v>
      </c>
      <c r="K4677" s="6" t="s">
        <v>1262</v>
      </c>
      <c r="L4677" s="6" t="s">
        <v>1265</v>
      </c>
      <c r="M4677" s="6" t="s">
        <v>1272</v>
      </c>
      <c r="N4677" s="5">
        <v>42702</v>
      </c>
      <c r="O4677" s="7">
        <v>314</v>
      </c>
      <c r="P4677" s="7">
        <v>491</v>
      </c>
      <c r="Q4677" s="7">
        <v>177</v>
      </c>
      <c r="R4677" s="6">
        <v>17</v>
      </c>
      <c r="S4677" s="7">
        <v>8347</v>
      </c>
      <c r="T4677" s="8">
        <v>0.09</v>
      </c>
      <c r="U4677" s="7">
        <v>751.23</v>
      </c>
      <c r="V4677" s="7">
        <v>7595.77</v>
      </c>
      <c r="W4677" s="7">
        <v>50</v>
      </c>
      <c r="X4677" s="7">
        <v>1723</v>
      </c>
      <c r="Y4677" s="9">
        <f>+DAY('TABLA PRINCIPAL'!$B4677)</f>
        <v>26</v>
      </c>
      <c r="Z4677" s="9">
        <f>+MONTH('TABLA PRINCIPAL'!$B4677)</f>
        <v>11</v>
      </c>
      <c r="AA4677" s="9">
        <f>+YEAR('TABLA PRINCIPAL'!$B4677)</f>
        <v>2016</v>
      </c>
      <c r="AB4677" s="22" t="str">
        <f>+IF(Ventas_Oficina[[#This Row],[Total del pedido]]&gt;=100000,"SI","NO")</f>
        <v>NO</v>
      </c>
      <c r="AC4677" s="22" t="str">
        <f>+_xlfn.XLOOKUP(Ventas_Oficina[[#This Row],[Nº de artículo]],AUXILIAR!A4675:A9628,AUXILIAR!D4675:D9628,"Error",0)</f>
        <v>No enviado a tiempo</v>
      </c>
      <c r="AD4677" s="22" t="str">
        <f>+IF(AND(Ventas_Oficina[[#This Row],[Total]]&gt;75000,Ventas_Oficina[[#This Row],[Envio a tiempo]]="Enviado a tiempo"),"Buena Venta","Venta Mala")</f>
        <v>Venta Mala</v>
      </c>
    </row>
    <row r="4678" spans="1:30" x14ac:dyDescent="0.25">
      <c r="A4678" s="25">
        <v>1681213</v>
      </c>
      <c r="B4678" s="5">
        <v>42671</v>
      </c>
      <c r="C4678" s="6" t="s">
        <v>350</v>
      </c>
      <c r="D4678" s="6" t="s">
        <v>986</v>
      </c>
      <c r="E4678" s="6" t="s">
        <v>4</v>
      </c>
      <c r="F4678" s="6" t="s">
        <v>5</v>
      </c>
      <c r="G4678" s="6" t="s">
        <v>1008</v>
      </c>
      <c r="H4678" s="6" t="s">
        <v>34</v>
      </c>
      <c r="I4678" s="6" t="s">
        <v>1016</v>
      </c>
      <c r="J4678" s="6" t="s">
        <v>1058</v>
      </c>
      <c r="K4678" s="6" t="s">
        <v>1261</v>
      </c>
      <c r="L4678" s="6" t="s">
        <v>1265</v>
      </c>
      <c r="M4678" s="6" t="s">
        <v>1272</v>
      </c>
      <c r="N4678" s="5">
        <v>42673</v>
      </c>
      <c r="O4678" s="7">
        <v>87</v>
      </c>
      <c r="P4678" s="7">
        <v>181</v>
      </c>
      <c r="Q4678" s="7">
        <v>94</v>
      </c>
      <c r="R4678" s="6">
        <v>43</v>
      </c>
      <c r="S4678" s="7">
        <v>7783</v>
      </c>
      <c r="T4678" s="8">
        <v>0.08</v>
      </c>
      <c r="U4678" s="7">
        <v>622.64</v>
      </c>
      <c r="V4678" s="7">
        <v>7160.36</v>
      </c>
      <c r="W4678" s="7">
        <v>75</v>
      </c>
      <c r="X4678" s="7">
        <v>3138</v>
      </c>
      <c r="Y4678" s="9">
        <f>+DAY('TABLA PRINCIPAL'!$B4678)</f>
        <v>28</v>
      </c>
      <c r="Z4678" s="9">
        <f>+MONTH('TABLA PRINCIPAL'!$B4678)</f>
        <v>10</v>
      </c>
      <c r="AA4678" s="9">
        <f>+YEAR('TABLA PRINCIPAL'!$B4678)</f>
        <v>2016</v>
      </c>
      <c r="AB4678" s="22" t="str">
        <f>+IF(Ventas_Oficina[[#This Row],[Total del pedido]]&gt;=100000,"SI","NO")</f>
        <v>NO</v>
      </c>
      <c r="AC4678" s="22" t="str">
        <f>+_xlfn.XLOOKUP(Ventas_Oficina[[#This Row],[Nº de artículo]],AUXILIAR!A4677:A9630,AUXILIAR!D4677:D9630,"Error",0)</f>
        <v>Enviado a tiempo</v>
      </c>
      <c r="AD4678" s="22" t="str">
        <f>+IF(AND(Ventas_Oficina[[#This Row],[Total]]&gt;75000,Ventas_Oficina[[#This Row],[Envio a tiempo]]="Enviado a tiempo"),"Buena Venta","Venta Mala")</f>
        <v>Venta Mala</v>
      </c>
    </row>
    <row r="4679" spans="1:30" x14ac:dyDescent="0.25">
      <c r="A4679" s="26">
        <v>1681213</v>
      </c>
      <c r="B4679" s="10">
        <v>42705</v>
      </c>
      <c r="C4679" s="11" t="s">
        <v>30</v>
      </c>
      <c r="D4679" s="11" t="s">
        <v>31</v>
      </c>
      <c r="E4679" s="11" t="s">
        <v>4</v>
      </c>
      <c r="F4679" s="11" t="s">
        <v>5</v>
      </c>
      <c r="G4679" s="11" t="s">
        <v>1009</v>
      </c>
      <c r="H4679" s="11" t="s">
        <v>9</v>
      </c>
      <c r="I4679" s="11" t="s">
        <v>1012</v>
      </c>
      <c r="J4679" s="11" t="s">
        <v>1088</v>
      </c>
      <c r="K4679" s="11" t="s">
        <v>1261</v>
      </c>
      <c r="L4679" s="11" t="s">
        <v>1267</v>
      </c>
      <c r="M4679" s="11" t="s">
        <v>1272</v>
      </c>
      <c r="N4679" s="10">
        <v>42709</v>
      </c>
      <c r="O4679" s="12">
        <v>17883</v>
      </c>
      <c r="P4679" s="12">
        <v>41588</v>
      </c>
      <c r="Q4679" s="12">
        <v>23705</v>
      </c>
      <c r="R4679" s="11">
        <v>50</v>
      </c>
      <c r="S4679" s="12">
        <v>2079400</v>
      </c>
      <c r="T4679" s="13">
        <v>0.09</v>
      </c>
      <c r="U4679" s="12">
        <v>187146</v>
      </c>
      <c r="V4679" s="12">
        <v>1892254</v>
      </c>
      <c r="W4679" s="12">
        <v>1137</v>
      </c>
      <c r="X4679" s="12">
        <v>369461</v>
      </c>
      <c r="Y4679" s="14">
        <f>+DAY('TABLA PRINCIPAL'!$B4679)</f>
        <v>1</v>
      </c>
      <c r="Z4679" s="14">
        <f>+MONTH('TABLA PRINCIPAL'!$B4679)</f>
        <v>12</v>
      </c>
      <c r="AA4679" s="14">
        <f>+YEAR('TABLA PRINCIPAL'!$B4679)</f>
        <v>2016</v>
      </c>
      <c r="AB4679" s="22" t="str">
        <f>+IF(Ventas_Oficina[[#This Row],[Total del pedido]]&gt;=100000,"SI","NO")</f>
        <v>SI</v>
      </c>
      <c r="AC4679" s="22" t="str">
        <f>+_xlfn.XLOOKUP(Ventas_Oficina[[#This Row],[Nº de artículo]],AUXILIAR!A4677:A9631,AUXILIAR!D4677:D9631,"Error",0)</f>
        <v>Enviado a tiempo</v>
      </c>
      <c r="AD4679" s="22" t="str">
        <f>+IF(AND(Ventas_Oficina[[#This Row],[Total]]&gt;75000,Ventas_Oficina[[#This Row],[Envio a tiempo]]="Enviado a tiempo"),"Buena Venta","Venta Mala")</f>
        <v>Buena Venta</v>
      </c>
    </row>
    <row r="4680" spans="1:30" x14ac:dyDescent="0.25">
      <c r="A4680" s="25">
        <v>1681213</v>
      </c>
      <c r="B4680" s="5">
        <v>42450</v>
      </c>
      <c r="C4680" s="6" t="s">
        <v>798</v>
      </c>
      <c r="D4680" s="6" t="s">
        <v>11</v>
      </c>
      <c r="E4680" s="6" t="s">
        <v>12</v>
      </c>
      <c r="F4680" s="6" t="s">
        <v>13</v>
      </c>
      <c r="G4680" s="6" t="s">
        <v>1008</v>
      </c>
      <c r="H4680" s="6" t="s">
        <v>14</v>
      </c>
      <c r="I4680" s="6" t="s">
        <v>1015</v>
      </c>
      <c r="J4680" s="6" t="s">
        <v>1104</v>
      </c>
      <c r="K4680" s="6" t="s">
        <v>1261</v>
      </c>
      <c r="L4680" s="6" t="s">
        <v>1267</v>
      </c>
      <c r="M4680" s="6" t="s">
        <v>1272</v>
      </c>
      <c r="N4680" s="5">
        <v>42451</v>
      </c>
      <c r="O4680" s="7">
        <v>131</v>
      </c>
      <c r="P4680" s="7">
        <v>284</v>
      </c>
      <c r="Q4680" s="7">
        <v>153</v>
      </c>
      <c r="R4680" s="6">
        <v>38</v>
      </c>
      <c r="S4680" s="7">
        <v>10792</v>
      </c>
      <c r="T4680" s="8">
        <v>0.02</v>
      </c>
      <c r="U4680" s="7">
        <v>215.84</v>
      </c>
      <c r="V4680" s="7">
        <v>10576.16</v>
      </c>
      <c r="W4680" s="7">
        <v>93</v>
      </c>
      <c r="X4680" s="7">
        <v>3138</v>
      </c>
      <c r="Y4680" s="9">
        <f>+DAY('TABLA PRINCIPAL'!$B4680)</f>
        <v>21</v>
      </c>
      <c r="Z4680" s="9">
        <f>+MONTH('TABLA PRINCIPAL'!$B4680)</f>
        <v>3</v>
      </c>
      <c r="AA4680" s="9">
        <f>+YEAR('TABLA PRINCIPAL'!$B4680)</f>
        <v>2016</v>
      </c>
      <c r="AB4680" s="22" t="str">
        <f>+IF(Ventas_Oficina[[#This Row],[Total del pedido]]&gt;=100000,"SI","NO")</f>
        <v>NO</v>
      </c>
      <c r="AC4680" s="22" t="str">
        <f>+_xlfn.XLOOKUP(Ventas_Oficina[[#This Row],[Nº de artículo]],AUXILIAR!A4678:A9632,AUXILIAR!D4678:D9632,"Error",0)</f>
        <v>Enviado a tiempo</v>
      </c>
      <c r="AD4680" s="22" t="str">
        <f>+IF(AND(Ventas_Oficina[[#This Row],[Total]]&gt;75000,Ventas_Oficina[[#This Row],[Envio a tiempo]]="Enviado a tiempo"),"Buena Venta","Venta Mala")</f>
        <v>Venta Mala</v>
      </c>
    </row>
    <row r="4681" spans="1:30" x14ac:dyDescent="0.25">
      <c r="A4681" s="26">
        <v>1681578</v>
      </c>
      <c r="B4681" s="10">
        <v>42483</v>
      </c>
      <c r="C4681" s="11" t="s">
        <v>190</v>
      </c>
      <c r="D4681" s="11" t="s">
        <v>137</v>
      </c>
      <c r="E4681" s="11" t="s">
        <v>4</v>
      </c>
      <c r="F4681" s="11" t="s">
        <v>5</v>
      </c>
      <c r="G4681" s="11" t="s">
        <v>1010</v>
      </c>
      <c r="H4681" s="11" t="s">
        <v>6</v>
      </c>
      <c r="I4681" s="11" t="s">
        <v>1015</v>
      </c>
      <c r="J4681" s="11" t="s">
        <v>1060</v>
      </c>
      <c r="K4681" s="11" t="s">
        <v>1261</v>
      </c>
      <c r="L4681" s="11" t="s">
        <v>1265</v>
      </c>
      <c r="M4681" s="11" t="s">
        <v>1272</v>
      </c>
      <c r="N4681" s="10">
        <v>42490</v>
      </c>
      <c r="O4681" s="12">
        <v>1388</v>
      </c>
      <c r="P4681" s="12">
        <v>2238</v>
      </c>
      <c r="Q4681" s="12">
        <v>850</v>
      </c>
      <c r="R4681" s="11">
        <v>37</v>
      </c>
      <c r="S4681" s="12">
        <v>82806</v>
      </c>
      <c r="T4681" s="13">
        <v>0.09</v>
      </c>
      <c r="U4681" s="12">
        <v>7452.54</v>
      </c>
      <c r="V4681" s="12">
        <v>75353.460000000006</v>
      </c>
      <c r="W4681" s="12">
        <v>1510</v>
      </c>
      <c r="X4681" s="12">
        <v>55808</v>
      </c>
      <c r="Y4681" s="14">
        <f>+DAY('TABLA PRINCIPAL'!$B4681)</f>
        <v>23</v>
      </c>
      <c r="Z4681" s="14">
        <f>+MONTH('TABLA PRINCIPAL'!$B4681)</f>
        <v>4</v>
      </c>
      <c r="AA4681" s="14">
        <f>+YEAR('TABLA PRINCIPAL'!$B4681)</f>
        <v>2016</v>
      </c>
      <c r="AB4681" s="22" t="str">
        <f>+IF(Ventas_Oficina[[#This Row],[Total del pedido]]&gt;=100000,"SI","NO")</f>
        <v>NO</v>
      </c>
      <c r="AC4681" s="22" t="str">
        <f>+_xlfn.XLOOKUP(Ventas_Oficina[[#This Row],[Nº de artículo]],AUXILIAR!A4679:A9633,AUXILIAR!D4679:D9633,"Error",0)</f>
        <v>Enviado a tiempo</v>
      </c>
      <c r="AD4681" s="22" t="str">
        <f>+IF(AND(Ventas_Oficina[[#This Row],[Total]]&gt;75000,Ventas_Oficina[[#This Row],[Envio a tiempo]]="Enviado a tiempo"),"Buena Venta","Venta Mala")</f>
        <v>Venta Mala</v>
      </c>
    </row>
    <row r="4682" spans="1:30" x14ac:dyDescent="0.25">
      <c r="A4682" s="25">
        <v>1681578</v>
      </c>
      <c r="B4682" s="5">
        <v>42701</v>
      </c>
      <c r="C4682" s="6" t="s">
        <v>397</v>
      </c>
      <c r="D4682" s="6" t="s">
        <v>88</v>
      </c>
      <c r="E4682" s="6" t="s">
        <v>4</v>
      </c>
      <c r="F4682" s="6" t="s">
        <v>5</v>
      </c>
      <c r="G4682" s="6" t="s">
        <v>1009</v>
      </c>
      <c r="H4682" s="6" t="s">
        <v>39</v>
      </c>
      <c r="I4682" s="6" t="s">
        <v>1014</v>
      </c>
      <c r="J4682" s="6" t="s">
        <v>1132</v>
      </c>
      <c r="K4682" s="6" t="s">
        <v>1262</v>
      </c>
      <c r="L4682" s="6" t="s">
        <v>1265</v>
      </c>
      <c r="M4682" s="6" t="s">
        <v>1272</v>
      </c>
      <c r="N4682" s="5">
        <v>42703</v>
      </c>
      <c r="O4682" s="7">
        <v>6240</v>
      </c>
      <c r="P4682" s="7">
        <v>15599</v>
      </c>
      <c r="Q4682" s="7">
        <v>9359</v>
      </c>
      <c r="R4682" s="6">
        <v>21</v>
      </c>
      <c r="S4682" s="7">
        <v>327579</v>
      </c>
      <c r="T4682" s="8">
        <v>0.01</v>
      </c>
      <c r="U4682" s="7">
        <v>3275.79</v>
      </c>
      <c r="V4682" s="7">
        <v>324303.21000000002</v>
      </c>
      <c r="W4682" s="7">
        <v>808</v>
      </c>
      <c r="X4682" s="7">
        <v>360209</v>
      </c>
      <c r="Y4682" s="9">
        <f>+DAY('TABLA PRINCIPAL'!$B4682)</f>
        <v>27</v>
      </c>
      <c r="Z4682" s="9">
        <f>+MONTH('TABLA PRINCIPAL'!$B4682)</f>
        <v>11</v>
      </c>
      <c r="AA4682" s="9">
        <f>+YEAR('TABLA PRINCIPAL'!$B4682)</f>
        <v>2016</v>
      </c>
      <c r="AB4682" s="22" t="str">
        <f>+IF(Ventas_Oficina[[#This Row],[Total del pedido]]&gt;=100000,"SI","NO")</f>
        <v>SI</v>
      </c>
      <c r="AC4682" s="22" t="str">
        <f>+_xlfn.XLOOKUP(Ventas_Oficina[[#This Row],[Nº de artículo]],AUXILIAR!A4680:A9634,AUXILIAR!D4680:D9634,"Error",0)</f>
        <v>Enviado a tiempo</v>
      </c>
      <c r="AD4682" s="22" t="str">
        <f>+IF(AND(Ventas_Oficina[[#This Row],[Total]]&gt;75000,Ventas_Oficina[[#This Row],[Envio a tiempo]]="Enviado a tiempo"),"Buena Venta","Venta Mala")</f>
        <v>Buena Venta</v>
      </c>
    </row>
    <row r="4683" spans="1:30" x14ac:dyDescent="0.25">
      <c r="A4683" s="26">
        <v>1681578</v>
      </c>
      <c r="B4683" s="10">
        <v>41404</v>
      </c>
      <c r="C4683" s="11" t="s">
        <v>298</v>
      </c>
      <c r="D4683" s="11" t="s">
        <v>68</v>
      </c>
      <c r="E4683" s="11" t="s">
        <v>12</v>
      </c>
      <c r="F4683" s="11" t="s">
        <v>13</v>
      </c>
      <c r="G4683" s="11" t="s">
        <v>1008</v>
      </c>
      <c r="H4683" s="11" t="s">
        <v>14</v>
      </c>
      <c r="I4683" s="11" t="s">
        <v>1013</v>
      </c>
      <c r="J4683" s="11" t="s">
        <v>1126</v>
      </c>
      <c r="K4683" s="11" t="s">
        <v>1261</v>
      </c>
      <c r="L4683" s="11" t="s">
        <v>1267</v>
      </c>
      <c r="M4683" s="11" t="s">
        <v>1272</v>
      </c>
      <c r="N4683" s="10">
        <v>41406</v>
      </c>
      <c r="O4683" s="12">
        <v>3964</v>
      </c>
      <c r="P4683" s="12">
        <v>15248</v>
      </c>
      <c r="Q4683" s="12">
        <v>11284</v>
      </c>
      <c r="R4683" s="11">
        <v>35</v>
      </c>
      <c r="S4683" s="12">
        <v>533680</v>
      </c>
      <c r="T4683" s="13">
        <v>0.06</v>
      </c>
      <c r="U4683" s="12">
        <v>32020.799999999999</v>
      </c>
      <c r="V4683" s="12">
        <v>501659.2</v>
      </c>
      <c r="W4683" s="12">
        <v>650</v>
      </c>
      <c r="X4683" s="12">
        <v>136808</v>
      </c>
      <c r="Y4683" s="14">
        <f>+DAY('TABLA PRINCIPAL'!$B4683)</f>
        <v>10</v>
      </c>
      <c r="Z4683" s="14">
        <f>+MONTH('TABLA PRINCIPAL'!$B4683)</f>
        <v>5</v>
      </c>
      <c r="AA4683" s="14">
        <f>+YEAR('TABLA PRINCIPAL'!$B4683)</f>
        <v>2013</v>
      </c>
      <c r="AB4683" s="22" t="str">
        <f>+IF(Ventas_Oficina[[#This Row],[Total del pedido]]&gt;=100000,"SI","NO")</f>
        <v>SI</v>
      </c>
      <c r="AC4683" s="22" t="str">
        <f>+_xlfn.XLOOKUP(Ventas_Oficina[[#This Row],[Nº de artículo]],AUXILIAR!A4681:A9635,AUXILIAR!D4681:D9635,"Error",0)</f>
        <v>Enviado a tiempo</v>
      </c>
      <c r="AD4683" s="22" t="str">
        <f>+IF(AND(Ventas_Oficina[[#This Row],[Total]]&gt;75000,Ventas_Oficina[[#This Row],[Envio a tiempo]]="Enviado a tiempo"),"Buena Venta","Venta Mala")</f>
        <v>Buena Venta</v>
      </c>
    </row>
    <row r="4684" spans="1:30" x14ac:dyDescent="0.25">
      <c r="A4684" s="25">
        <v>1681578</v>
      </c>
      <c r="B4684" s="5">
        <v>42398</v>
      </c>
      <c r="C4684" s="6" t="s">
        <v>440</v>
      </c>
      <c r="D4684" s="6" t="s">
        <v>268</v>
      </c>
      <c r="E4684" s="6" t="s">
        <v>4</v>
      </c>
      <c r="F4684" s="6" t="s">
        <v>5</v>
      </c>
      <c r="G4684" s="6" t="s">
        <v>1010</v>
      </c>
      <c r="H4684" s="6" t="s">
        <v>121</v>
      </c>
      <c r="I4684" s="6" t="s">
        <v>1013</v>
      </c>
      <c r="J4684" s="6" t="s">
        <v>1032</v>
      </c>
      <c r="K4684" s="6" t="s">
        <v>1261</v>
      </c>
      <c r="L4684" s="6" t="s">
        <v>1267</v>
      </c>
      <c r="M4684" s="6" t="s">
        <v>1272</v>
      </c>
      <c r="N4684" s="5">
        <v>42400</v>
      </c>
      <c r="O4684" s="7">
        <v>159</v>
      </c>
      <c r="P4684" s="7">
        <v>261</v>
      </c>
      <c r="Q4684" s="7">
        <v>102</v>
      </c>
      <c r="R4684" s="6">
        <v>43</v>
      </c>
      <c r="S4684" s="7">
        <v>11223</v>
      </c>
      <c r="T4684" s="8">
        <v>0.03</v>
      </c>
      <c r="U4684" s="7">
        <v>336.69</v>
      </c>
      <c r="V4684" s="7">
        <v>10886.31</v>
      </c>
      <c r="W4684" s="7">
        <v>50</v>
      </c>
      <c r="X4684" s="7">
        <v>1593</v>
      </c>
      <c r="Y4684" s="9">
        <f>+DAY('TABLA PRINCIPAL'!$B4684)</f>
        <v>29</v>
      </c>
      <c r="Z4684" s="9">
        <f>+MONTH('TABLA PRINCIPAL'!$B4684)</f>
        <v>1</v>
      </c>
      <c r="AA4684" s="9">
        <f>+YEAR('TABLA PRINCIPAL'!$B4684)</f>
        <v>2016</v>
      </c>
      <c r="AB4684" s="22" t="str">
        <f>+IF(Ventas_Oficina[[#This Row],[Total del pedido]]&gt;=100000,"SI","NO")</f>
        <v>NO</v>
      </c>
      <c r="AC4684" s="22" t="str">
        <f>+_xlfn.XLOOKUP(Ventas_Oficina[[#This Row],[Nº de artículo]],AUXILIAR!A4682:A9636,AUXILIAR!D4682:D9636,"Error",0)</f>
        <v>Enviado a tiempo</v>
      </c>
      <c r="AD4684" s="22" t="str">
        <f>+IF(AND(Ventas_Oficina[[#This Row],[Total]]&gt;75000,Ventas_Oficina[[#This Row],[Envio a tiempo]]="Enviado a tiempo"),"Buena Venta","Venta Mala")</f>
        <v>Venta Mala</v>
      </c>
    </row>
    <row r="4685" spans="1:30" x14ac:dyDescent="0.25">
      <c r="A4685" s="25">
        <v>1681578</v>
      </c>
      <c r="B4685" s="5">
        <v>42227</v>
      </c>
      <c r="C4685" s="6" t="s">
        <v>652</v>
      </c>
      <c r="D4685" s="6" t="s">
        <v>323</v>
      </c>
      <c r="E4685" s="6" t="s">
        <v>4</v>
      </c>
      <c r="F4685" s="6" t="s">
        <v>5</v>
      </c>
      <c r="G4685" s="6" t="s">
        <v>1008</v>
      </c>
      <c r="H4685" s="6" t="s">
        <v>34</v>
      </c>
      <c r="I4685" s="6" t="s">
        <v>1015</v>
      </c>
      <c r="J4685" s="6" t="s">
        <v>1258</v>
      </c>
      <c r="K4685" s="6" t="s">
        <v>1261</v>
      </c>
      <c r="L4685" s="6" t="s">
        <v>1267</v>
      </c>
      <c r="M4685" s="6" t="s">
        <v>1272</v>
      </c>
      <c r="N4685" s="5">
        <v>42229</v>
      </c>
      <c r="O4685" s="7">
        <v>3202</v>
      </c>
      <c r="P4685" s="7">
        <v>15248</v>
      </c>
      <c r="Q4685" s="7">
        <v>12046</v>
      </c>
      <c r="R4685" s="6">
        <v>38</v>
      </c>
      <c r="S4685" s="7">
        <v>579424</v>
      </c>
      <c r="T4685" s="8">
        <v>0.06</v>
      </c>
      <c r="U4685" s="7">
        <v>34765.440000000002</v>
      </c>
      <c r="V4685" s="7">
        <v>544658.56000000006</v>
      </c>
      <c r="W4685" s="7">
        <v>400</v>
      </c>
      <c r="X4685" s="7">
        <v>372663</v>
      </c>
      <c r="Y4685" s="9">
        <f>+DAY('TABLA PRINCIPAL'!$B4685)</f>
        <v>11</v>
      </c>
      <c r="Z4685" s="9">
        <f>+MONTH('TABLA PRINCIPAL'!$B4685)</f>
        <v>8</v>
      </c>
      <c r="AA4685" s="9">
        <f>+YEAR('TABLA PRINCIPAL'!$B4685)</f>
        <v>2015</v>
      </c>
      <c r="AB4685" s="22" t="str">
        <f>+IF(Ventas_Oficina[[#This Row],[Total del pedido]]&gt;=100000,"SI","NO")</f>
        <v>SI</v>
      </c>
      <c r="AC4685" s="22" t="str">
        <f>+_xlfn.XLOOKUP(Ventas_Oficina[[#This Row],[Nº de artículo]],AUXILIAR!A4684:A9638,AUXILIAR!D4684:D9638,"Error",0)</f>
        <v>Enviado a tiempo</v>
      </c>
      <c r="AD4685" s="22" t="str">
        <f>+IF(AND(Ventas_Oficina[[#This Row],[Total]]&gt;75000,Ventas_Oficina[[#This Row],[Envio a tiempo]]="Enviado a tiempo"),"Buena Venta","Venta Mala")</f>
        <v>Buena Venta</v>
      </c>
    </row>
    <row r="4686" spans="1:30" x14ac:dyDescent="0.25">
      <c r="A4686" s="26">
        <v>1681944</v>
      </c>
      <c r="B4686" s="10">
        <v>42702</v>
      </c>
      <c r="C4686" s="11" t="s">
        <v>354</v>
      </c>
      <c r="D4686" s="11" t="s">
        <v>174</v>
      </c>
      <c r="E4686" s="11" t="s">
        <v>4</v>
      </c>
      <c r="F4686" s="11" t="s">
        <v>5</v>
      </c>
      <c r="G4686" s="11" t="s">
        <v>1010</v>
      </c>
      <c r="H4686" s="11" t="s">
        <v>121</v>
      </c>
      <c r="I4686" s="11" t="s">
        <v>1014</v>
      </c>
      <c r="J4686" s="11" t="s">
        <v>1032</v>
      </c>
      <c r="K4686" s="11" t="s">
        <v>1261</v>
      </c>
      <c r="L4686" s="11" t="s">
        <v>1266</v>
      </c>
      <c r="M4686" s="11" t="s">
        <v>1272</v>
      </c>
      <c r="N4686" s="10">
        <v>42703</v>
      </c>
      <c r="O4686" s="12">
        <v>159</v>
      </c>
      <c r="P4686" s="12">
        <v>261</v>
      </c>
      <c r="Q4686" s="12">
        <v>102</v>
      </c>
      <c r="R4686" s="11">
        <v>45</v>
      </c>
      <c r="S4686" s="12">
        <v>11745</v>
      </c>
      <c r="T4686" s="13">
        <v>0.02</v>
      </c>
      <c r="U4686" s="12">
        <v>234.9</v>
      </c>
      <c r="V4686" s="12">
        <v>11510.1</v>
      </c>
      <c r="W4686" s="12">
        <v>50</v>
      </c>
      <c r="X4686" s="12">
        <v>5562</v>
      </c>
      <c r="Y4686" s="14">
        <f>+DAY('TABLA PRINCIPAL'!$B4686)</f>
        <v>28</v>
      </c>
      <c r="Z4686" s="14">
        <f>+MONTH('TABLA PRINCIPAL'!$B4686)</f>
        <v>11</v>
      </c>
      <c r="AA4686" s="14">
        <f>+YEAR('TABLA PRINCIPAL'!$B4686)</f>
        <v>2016</v>
      </c>
      <c r="AB4686" s="22" t="str">
        <f>+IF(Ventas_Oficina[[#This Row],[Total del pedido]]&gt;=100000,"SI","NO")</f>
        <v>NO</v>
      </c>
      <c r="AC4686" s="22" t="str">
        <f>+_xlfn.XLOOKUP(Ventas_Oficina[[#This Row],[Nº de artículo]],AUXILIAR!A4684:A9639,AUXILIAR!D4684:D9639,"Error",0)</f>
        <v>No enviado a tiempo</v>
      </c>
      <c r="AD4686" s="22" t="str">
        <f>+IF(AND(Ventas_Oficina[[#This Row],[Total]]&gt;75000,Ventas_Oficina[[#This Row],[Envio a tiempo]]="Enviado a tiempo"),"Buena Venta","Venta Mala")</f>
        <v>Venta Mala</v>
      </c>
    </row>
    <row r="4687" spans="1:30" x14ac:dyDescent="0.25">
      <c r="A4687" s="25">
        <v>1681944</v>
      </c>
      <c r="B4687" s="5">
        <v>42701</v>
      </c>
      <c r="C4687" s="6" t="s">
        <v>494</v>
      </c>
      <c r="D4687" s="6" t="s">
        <v>71</v>
      </c>
      <c r="E4687" s="6" t="s">
        <v>4</v>
      </c>
      <c r="F4687" s="6" t="s">
        <v>5</v>
      </c>
      <c r="G4687" s="6" t="s">
        <v>1010</v>
      </c>
      <c r="H4687" s="6" t="s">
        <v>17</v>
      </c>
      <c r="I4687" s="6" t="s">
        <v>1012</v>
      </c>
      <c r="J4687" s="6" t="s">
        <v>1101</v>
      </c>
      <c r="K4687" s="6" t="s">
        <v>1261</v>
      </c>
      <c r="L4687" s="6" t="s">
        <v>1265</v>
      </c>
      <c r="M4687" s="6" t="s">
        <v>1272</v>
      </c>
      <c r="N4687" s="5">
        <v>42701</v>
      </c>
      <c r="O4687" s="7">
        <v>21600</v>
      </c>
      <c r="P4687" s="7">
        <v>44999</v>
      </c>
      <c r="Q4687" s="7">
        <v>23399</v>
      </c>
      <c r="R4687" s="6">
        <v>32</v>
      </c>
      <c r="S4687" s="7">
        <v>1439968</v>
      </c>
      <c r="T4687" s="8">
        <v>0.04</v>
      </c>
      <c r="U4687" s="7">
        <v>57598.720000000001</v>
      </c>
      <c r="V4687" s="7">
        <v>1382369.28</v>
      </c>
      <c r="W4687" s="7">
        <v>2449</v>
      </c>
      <c r="X4687" s="7">
        <v>742984</v>
      </c>
      <c r="Y4687" s="9">
        <f>+DAY('TABLA PRINCIPAL'!$B4687)</f>
        <v>27</v>
      </c>
      <c r="Z4687" s="9">
        <f>+MONTH('TABLA PRINCIPAL'!$B4687)</f>
        <v>11</v>
      </c>
      <c r="AA4687" s="9">
        <f>+YEAR('TABLA PRINCIPAL'!$B4687)</f>
        <v>2016</v>
      </c>
      <c r="AB4687" s="22" t="str">
        <f>+IF(Ventas_Oficina[[#This Row],[Total del pedido]]&gt;=100000,"SI","NO")</f>
        <v>SI</v>
      </c>
      <c r="AC4687" s="22" t="str">
        <f>+_xlfn.XLOOKUP(Ventas_Oficina[[#This Row],[Nº de artículo]],AUXILIAR!A4685:A9640,AUXILIAR!D4685:D9640,"Error",0)</f>
        <v>No enviado a tiempo</v>
      </c>
      <c r="AD4687" s="22" t="str">
        <f>+IF(AND(Ventas_Oficina[[#This Row],[Total]]&gt;75000,Ventas_Oficina[[#This Row],[Envio a tiempo]]="Enviado a tiempo"),"Buena Venta","Venta Mala")</f>
        <v>Venta Mala</v>
      </c>
    </row>
    <row r="4688" spans="1:30" x14ac:dyDescent="0.25">
      <c r="A4688" s="26">
        <v>1682309</v>
      </c>
      <c r="B4688" s="10">
        <v>42702</v>
      </c>
      <c r="C4688" s="11" t="s">
        <v>354</v>
      </c>
      <c r="D4688" s="11" t="s">
        <v>174</v>
      </c>
      <c r="E4688" s="11" t="s">
        <v>4</v>
      </c>
      <c r="F4688" s="11" t="s">
        <v>5</v>
      </c>
      <c r="G4688" s="11" t="s">
        <v>1008</v>
      </c>
      <c r="H4688" s="11" t="s">
        <v>121</v>
      </c>
      <c r="I4688" s="11" t="s">
        <v>1015</v>
      </c>
      <c r="J4688" s="11" t="s">
        <v>1072</v>
      </c>
      <c r="K4688" s="11" t="s">
        <v>1261</v>
      </c>
      <c r="L4688" s="11" t="s">
        <v>1267</v>
      </c>
      <c r="M4688" s="11" t="s">
        <v>1272</v>
      </c>
      <c r="N4688" s="10">
        <v>42703</v>
      </c>
      <c r="O4688" s="12">
        <v>194</v>
      </c>
      <c r="P4688" s="12">
        <v>308</v>
      </c>
      <c r="Q4688" s="12">
        <v>114</v>
      </c>
      <c r="R4688" s="11">
        <v>40</v>
      </c>
      <c r="S4688" s="12">
        <v>12320</v>
      </c>
      <c r="T4688" s="13">
        <v>0.01</v>
      </c>
      <c r="U4688" s="12">
        <v>123.2</v>
      </c>
      <c r="V4688" s="12">
        <v>12196.8</v>
      </c>
      <c r="W4688" s="12">
        <v>99</v>
      </c>
      <c r="X4688" s="12">
        <v>5532</v>
      </c>
      <c r="Y4688" s="14">
        <f>+DAY('TABLA PRINCIPAL'!$B4688)</f>
        <v>28</v>
      </c>
      <c r="Z4688" s="14">
        <f>+MONTH('TABLA PRINCIPAL'!$B4688)</f>
        <v>11</v>
      </c>
      <c r="AA4688" s="14">
        <f>+YEAR('TABLA PRINCIPAL'!$B4688)</f>
        <v>2016</v>
      </c>
      <c r="AB4688" s="22" t="str">
        <f>+IF(Ventas_Oficina[[#This Row],[Total del pedido]]&gt;=100000,"SI","NO")</f>
        <v>NO</v>
      </c>
      <c r="AC4688" s="22" t="str">
        <f>+_xlfn.XLOOKUP(Ventas_Oficina[[#This Row],[Nº de artículo]],AUXILIAR!A4686:A9641,AUXILIAR!D4686:D9641,"Error",0)</f>
        <v>No enviado a tiempo</v>
      </c>
      <c r="AD4688" s="22" t="str">
        <f>+IF(AND(Ventas_Oficina[[#This Row],[Total]]&gt;75000,Ventas_Oficina[[#This Row],[Envio a tiempo]]="Enviado a tiempo"),"Buena Venta","Venta Mala")</f>
        <v>Venta Mala</v>
      </c>
    </row>
    <row r="4689" spans="1:30" x14ac:dyDescent="0.25">
      <c r="A4689" s="25">
        <v>1682309</v>
      </c>
      <c r="B4689" s="5">
        <v>42639</v>
      </c>
      <c r="C4689" s="6" t="s">
        <v>453</v>
      </c>
      <c r="D4689" s="6" t="s">
        <v>19</v>
      </c>
      <c r="E4689" s="6" t="s">
        <v>4</v>
      </c>
      <c r="F4689" s="6" t="s">
        <v>5</v>
      </c>
      <c r="G4689" s="6" t="s">
        <v>1007</v>
      </c>
      <c r="H4689" s="6" t="s">
        <v>6</v>
      </c>
      <c r="I4689" s="6" t="s">
        <v>1013</v>
      </c>
      <c r="J4689" s="6" t="s">
        <v>1088</v>
      </c>
      <c r="K4689" s="6" t="s">
        <v>1261</v>
      </c>
      <c r="L4689" s="6" t="s">
        <v>1267</v>
      </c>
      <c r="M4689" s="6" t="s">
        <v>1272</v>
      </c>
      <c r="N4689" s="5">
        <v>42640</v>
      </c>
      <c r="O4689" s="7">
        <v>17883</v>
      </c>
      <c r="P4689" s="7">
        <v>41588</v>
      </c>
      <c r="Q4689" s="7">
        <v>23705</v>
      </c>
      <c r="R4689" s="6">
        <v>39</v>
      </c>
      <c r="S4689" s="7">
        <v>1621932</v>
      </c>
      <c r="T4689" s="8">
        <v>0.08</v>
      </c>
      <c r="U4689" s="7">
        <v>129754.56</v>
      </c>
      <c r="V4689" s="7">
        <v>1492177.44</v>
      </c>
      <c r="W4689" s="7">
        <v>1137</v>
      </c>
      <c r="X4689" s="7">
        <v>382395</v>
      </c>
      <c r="Y4689" s="9">
        <f>+DAY('TABLA PRINCIPAL'!$B4689)</f>
        <v>26</v>
      </c>
      <c r="Z4689" s="9">
        <f>+MONTH('TABLA PRINCIPAL'!$B4689)</f>
        <v>9</v>
      </c>
      <c r="AA4689" s="9">
        <f>+YEAR('TABLA PRINCIPAL'!$B4689)</f>
        <v>2016</v>
      </c>
      <c r="AB4689" s="22" t="str">
        <f>+IF(Ventas_Oficina[[#This Row],[Total del pedido]]&gt;=100000,"SI","NO")</f>
        <v>SI</v>
      </c>
      <c r="AC4689" s="22" t="str">
        <f>+_xlfn.XLOOKUP(Ventas_Oficina[[#This Row],[Nº de artículo]],AUXILIAR!A4687:A9642,AUXILIAR!D4687:D9642,"Error",0)</f>
        <v>No enviado a tiempo</v>
      </c>
      <c r="AD4689" s="22" t="str">
        <f>+IF(AND(Ventas_Oficina[[#This Row],[Total]]&gt;75000,Ventas_Oficina[[#This Row],[Envio a tiempo]]="Enviado a tiempo"),"Buena Venta","Venta Mala")</f>
        <v>Venta Mala</v>
      </c>
    </row>
    <row r="4690" spans="1:30" x14ac:dyDescent="0.25">
      <c r="A4690" s="26">
        <v>1682309</v>
      </c>
      <c r="B4690" s="10">
        <v>42606</v>
      </c>
      <c r="C4690" s="11" t="s">
        <v>234</v>
      </c>
      <c r="D4690" s="11" t="s">
        <v>57</v>
      </c>
      <c r="E4690" s="11" t="s">
        <v>4</v>
      </c>
      <c r="F4690" s="11" t="s">
        <v>5</v>
      </c>
      <c r="G4690" s="11" t="s">
        <v>1007</v>
      </c>
      <c r="H4690" s="11" t="s">
        <v>58</v>
      </c>
      <c r="I4690" s="11" t="s">
        <v>1013</v>
      </c>
      <c r="J4690" s="11" t="s">
        <v>1101</v>
      </c>
      <c r="K4690" s="11" t="s">
        <v>1261</v>
      </c>
      <c r="L4690" s="11" t="s">
        <v>1265</v>
      </c>
      <c r="M4690" s="11" t="s">
        <v>1272</v>
      </c>
      <c r="N4690" s="10">
        <v>42615</v>
      </c>
      <c r="O4690" s="12">
        <v>27899</v>
      </c>
      <c r="P4690" s="12">
        <v>44999</v>
      </c>
      <c r="Q4690" s="12">
        <v>17100</v>
      </c>
      <c r="R4690" s="11">
        <v>28</v>
      </c>
      <c r="S4690" s="12">
        <v>1259972</v>
      </c>
      <c r="T4690" s="13">
        <v>0.01</v>
      </c>
      <c r="U4690" s="12">
        <v>12599.720000000001</v>
      </c>
      <c r="V4690" s="12">
        <v>1247372.28</v>
      </c>
      <c r="W4690" s="12">
        <v>4900</v>
      </c>
      <c r="X4690" s="12">
        <v>170538</v>
      </c>
      <c r="Y4690" s="14">
        <f>+DAY('TABLA PRINCIPAL'!$B4690)</f>
        <v>24</v>
      </c>
      <c r="Z4690" s="14">
        <f>+MONTH('TABLA PRINCIPAL'!$B4690)</f>
        <v>8</v>
      </c>
      <c r="AA4690" s="14">
        <f>+YEAR('TABLA PRINCIPAL'!$B4690)</f>
        <v>2016</v>
      </c>
      <c r="AB4690" s="22" t="str">
        <f>+IF(Ventas_Oficina[[#This Row],[Total del pedido]]&gt;=100000,"SI","NO")</f>
        <v>SI</v>
      </c>
      <c r="AC4690" s="22" t="str">
        <f>+_xlfn.XLOOKUP(Ventas_Oficina[[#This Row],[Nº de artículo]],AUXILIAR!A4688:A9643,AUXILIAR!D4688:D9643,"Error",0)</f>
        <v>No enviado a tiempo</v>
      </c>
      <c r="AD4690" s="22" t="str">
        <f>+IF(AND(Ventas_Oficina[[#This Row],[Total]]&gt;75000,Ventas_Oficina[[#This Row],[Envio a tiempo]]="Enviado a tiempo"),"Buena Venta","Venta Mala")</f>
        <v>Venta Mala</v>
      </c>
    </row>
    <row r="4691" spans="1:30" x14ac:dyDescent="0.25">
      <c r="A4691" s="25">
        <v>1682309</v>
      </c>
      <c r="B4691" s="5">
        <v>42093</v>
      </c>
      <c r="C4691" s="6" t="s">
        <v>388</v>
      </c>
      <c r="D4691" s="6" t="s">
        <v>36</v>
      </c>
      <c r="E4691" s="6" t="s">
        <v>12</v>
      </c>
      <c r="F4691" s="6" t="s">
        <v>13</v>
      </c>
      <c r="G4691" s="6" t="s">
        <v>1009</v>
      </c>
      <c r="H4691" s="6" t="s">
        <v>14</v>
      </c>
      <c r="I4691" s="6" t="s">
        <v>1016</v>
      </c>
      <c r="J4691" s="6" t="s">
        <v>1126</v>
      </c>
      <c r="K4691" s="6" t="s">
        <v>1261</v>
      </c>
      <c r="L4691" s="6" t="s">
        <v>1266</v>
      </c>
      <c r="M4691" s="6" t="s">
        <v>1272</v>
      </c>
      <c r="N4691" s="5">
        <v>42095</v>
      </c>
      <c r="O4691" s="7">
        <v>3202</v>
      </c>
      <c r="P4691" s="7">
        <v>15248</v>
      </c>
      <c r="Q4691" s="7">
        <v>12046</v>
      </c>
      <c r="R4691" s="6">
        <v>37</v>
      </c>
      <c r="S4691" s="7">
        <v>564176</v>
      </c>
      <c r="T4691" s="8">
        <v>0.08</v>
      </c>
      <c r="U4691" s="7">
        <v>45134.080000000002</v>
      </c>
      <c r="V4691" s="7">
        <v>519041.92</v>
      </c>
      <c r="W4691" s="7">
        <v>400</v>
      </c>
      <c r="X4691" s="7">
        <v>752435</v>
      </c>
      <c r="Y4691" s="9">
        <f>+DAY('TABLA PRINCIPAL'!$B4691)</f>
        <v>30</v>
      </c>
      <c r="Z4691" s="9">
        <f>+MONTH('TABLA PRINCIPAL'!$B4691)</f>
        <v>3</v>
      </c>
      <c r="AA4691" s="9">
        <f>+YEAR('TABLA PRINCIPAL'!$B4691)</f>
        <v>2015</v>
      </c>
      <c r="AB4691" s="22" t="str">
        <f>+IF(Ventas_Oficina[[#This Row],[Total del pedido]]&gt;=100000,"SI","NO")</f>
        <v>SI</v>
      </c>
      <c r="AC4691" s="22" t="str">
        <f>+_xlfn.XLOOKUP(Ventas_Oficina[[#This Row],[Nº de artículo]],AUXILIAR!A4689:A9644,AUXILIAR!D4689:D9644,"Error",0)</f>
        <v>Enviado a tiempo</v>
      </c>
      <c r="AD4691" s="22" t="str">
        <f>+IF(AND(Ventas_Oficina[[#This Row],[Total]]&gt;75000,Ventas_Oficina[[#This Row],[Envio a tiempo]]="Enviado a tiempo"),"Buena Venta","Venta Mala")</f>
        <v>Buena Venta</v>
      </c>
    </row>
    <row r="4692" spans="1:30" x14ac:dyDescent="0.25">
      <c r="A4692" s="26">
        <v>1682309</v>
      </c>
      <c r="B4692" s="10">
        <v>42212</v>
      </c>
      <c r="C4692" s="11" t="s">
        <v>96</v>
      </c>
      <c r="D4692" s="11" t="s">
        <v>97</v>
      </c>
      <c r="E4692" s="11" t="s">
        <v>12</v>
      </c>
      <c r="F4692" s="11" t="s">
        <v>13</v>
      </c>
      <c r="G4692" s="11" t="s">
        <v>1010</v>
      </c>
      <c r="H4692" s="11" t="s">
        <v>14</v>
      </c>
      <c r="I4692" s="11" t="s">
        <v>1013</v>
      </c>
      <c r="J4692" s="11" t="s">
        <v>1140</v>
      </c>
      <c r="K4692" s="11" t="s">
        <v>1261</v>
      </c>
      <c r="L4692" s="11" t="s">
        <v>1265</v>
      </c>
      <c r="M4692" s="11" t="s">
        <v>1272</v>
      </c>
      <c r="N4692" s="10">
        <v>42217</v>
      </c>
      <c r="O4692" s="12">
        <v>5204</v>
      </c>
      <c r="P4692" s="12">
        <v>8393</v>
      </c>
      <c r="Q4692" s="12">
        <v>3189</v>
      </c>
      <c r="R4692" s="11">
        <v>48</v>
      </c>
      <c r="S4692" s="12">
        <v>402864</v>
      </c>
      <c r="T4692" s="13">
        <v>0.04</v>
      </c>
      <c r="U4692" s="12">
        <v>16114.56</v>
      </c>
      <c r="V4692" s="12">
        <v>386749.44</v>
      </c>
      <c r="W4692" s="12">
        <v>1999</v>
      </c>
      <c r="X4692" s="12">
        <v>13193</v>
      </c>
      <c r="Y4692" s="14">
        <f>+DAY('TABLA PRINCIPAL'!$B4692)</f>
        <v>27</v>
      </c>
      <c r="Z4692" s="14">
        <f>+MONTH('TABLA PRINCIPAL'!$B4692)</f>
        <v>7</v>
      </c>
      <c r="AA4692" s="14">
        <f>+YEAR('TABLA PRINCIPAL'!$B4692)</f>
        <v>2015</v>
      </c>
      <c r="AB4692" s="22" t="str">
        <f>+IF(Ventas_Oficina[[#This Row],[Total del pedido]]&gt;=100000,"SI","NO")</f>
        <v>SI</v>
      </c>
      <c r="AC4692" s="22" t="str">
        <f>+_xlfn.XLOOKUP(Ventas_Oficina[[#This Row],[Nº de artículo]],AUXILIAR!A4690:A9645,AUXILIAR!D4690:D9645,"Error",0)</f>
        <v>Enviado a tiempo</v>
      </c>
      <c r="AD4692" s="22" t="str">
        <f>+IF(AND(Ventas_Oficina[[#This Row],[Total]]&gt;75000,Ventas_Oficina[[#This Row],[Envio a tiempo]]="Enviado a tiempo"),"Buena Venta","Venta Mala")</f>
        <v>Venta Mala</v>
      </c>
    </row>
    <row r="4693" spans="1:30" x14ac:dyDescent="0.25">
      <c r="A4693" s="25">
        <v>1682309</v>
      </c>
      <c r="B4693" s="5">
        <v>42702</v>
      </c>
      <c r="C4693" s="6" t="s">
        <v>354</v>
      </c>
      <c r="D4693" s="6" t="s">
        <v>987</v>
      </c>
      <c r="E4693" s="6" t="s">
        <v>4</v>
      </c>
      <c r="F4693" s="6" t="s">
        <v>5</v>
      </c>
      <c r="G4693" s="6" t="s">
        <v>1008</v>
      </c>
      <c r="H4693" s="6" t="s">
        <v>121</v>
      </c>
      <c r="I4693" s="6" t="s">
        <v>1014</v>
      </c>
      <c r="J4693" s="6" t="s">
        <v>1072</v>
      </c>
      <c r="K4693" s="6" t="s">
        <v>1261</v>
      </c>
      <c r="L4693" s="6" t="s">
        <v>1267</v>
      </c>
      <c r="M4693" s="6" t="s">
        <v>1272</v>
      </c>
      <c r="N4693" s="5">
        <v>42703</v>
      </c>
      <c r="O4693" s="7">
        <v>194</v>
      </c>
      <c r="P4693" s="7">
        <v>308</v>
      </c>
      <c r="Q4693" s="7">
        <v>114</v>
      </c>
      <c r="R4693" s="6">
        <v>11</v>
      </c>
      <c r="S4693" s="7">
        <v>3388</v>
      </c>
      <c r="T4693" s="8">
        <v>0.01</v>
      </c>
      <c r="U4693" s="7">
        <v>33.880000000000003</v>
      </c>
      <c r="V4693" s="7">
        <v>3354.12</v>
      </c>
      <c r="W4693" s="7">
        <v>99</v>
      </c>
      <c r="X4693" s="7">
        <v>5532</v>
      </c>
      <c r="Y4693" s="9">
        <f>+DAY('TABLA PRINCIPAL'!$B4693)</f>
        <v>28</v>
      </c>
      <c r="Z4693" s="9">
        <f>+MONTH('TABLA PRINCIPAL'!$B4693)</f>
        <v>11</v>
      </c>
      <c r="AA4693" s="9">
        <f>+YEAR('TABLA PRINCIPAL'!$B4693)</f>
        <v>2016</v>
      </c>
      <c r="AB4693" s="22" t="str">
        <f>+IF(Ventas_Oficina[[#This Row],[Total del pedido]]&gt;=100000,"SI","NO")</f>
        <v>NO</v>
      </c>
      <c r="AC4693" s="22" t="str">
        <f>+_xlfn.XLOOKUP(Ventas_Oficina[[#This Row],[Nº de artículo]],AUXILIAR!A4691:A9646,AUXILIAR!D4691:D9646,"Error",0)</f>
        <v>Enviado a tiempo</v>
      </c>
      <c r="AD4693" s="22" t="str">
        <f>+IF(AND(Ventas_Oficina[[#This Row],[Total]]&gt;75000,Ventas_Oficina[[#This Row],[Envio a tiempo]]="Enviado a tiempo"),"Buena Venta","Venta Mala")</f>
        <v>Venta Mala</v>
      </c>
    </row>
    <row r="4694" spans="1:30" x14ac:dyDescent="0.25">
      <c r="A4694" s="26">
        <v>1682309</v>
      </c>
      <c r="B4694" s="10">
        <v>42626</v>
      </c>
      <c r="C4694" s="11" t="s">
        <v>18</v>
      </c>
      <c r="D4694" s="11" t="s">
        <v>19</v>
      </c>
      <c r="E4694" s="11" t="s">
        <v>4</v>
      </c>
      <c r="F4694" s="11" t="s">
        <v>5</v>
      </c>
      <c r="G4694" s="11" t="s">
        <v>1010</v>
      </c>
      <c r="H4694" s="11" t="s">
        <v>6</v>
      </c>
      <c r="I4694" s="11" t="s">
        <v>1014</v>
      </c>
      <c r="J4694" s="11" t="s">
        <v>1066</v>
      </c>
      <c r="K4694" s="11" t="s">
        <v>1262</v>
      </c>
      <c r="L4694" s="11" t="s">
        <v>1270</v>
      </c>
      <c r="M4694" s="11" t="s">
        <v>1274</v>
      </c>
      <c r="N4694" s="10">
        <v>42633</v>
      </c>
      <c r="O4694" s="12">
        <v>1364</v>
      </c>
      <c r="P4694" s="12">
        <v>2098</v>
      </c>
      <c r="Q4694" s="12">
        <v>734</v>
      </c>
      <c r="R4694" s="11">
        <v>3</v>
      </c>
      <c r="S4694" s="12">
        <v>6294</v>
      </c>
      <c r="T4694" s="13">
        <v>0.06</v>
      </c>
      <c r="U4694" s="12">
        <v>377.64</v>
      </c>
      <c r="V4694" s="12">
        <v>5916.36</v>
      </c>
      <c r="W4694" s="12">
        <v>149</v>
      </c>
      <c r="X4694" s="12">
        <v>55832</v>
      </c>
      <c r="Y4694" s="14">
        <f>+DAY('TABLA PRINCIPAL'!$B4694)</f>
        <v>13</v>
      </c>
      <c r="Z4694" s="14">
        <f>+MONTH('TABLA PRINCIPAL'!$B4694)</f>
        <v>9</v>
      </c>
      <c r="AA4694" s="14">
        <f>+YEAR('TABLA PRINCIPAL'!$B4694)</f>
        <v>2016</v>
      </c>
      <c r="AB4694" s="22" t="str">
        <f>+IF(Ventas_Oficina[[#This Row],[Total del pedido]]&gt;=100000,"SI","NO")</f>
        <v>NO</v>
      </c>
      <c r="AC4694" s="22" t="str">
        <f>+_xlfn.XLOOKUP(Ventas_Oficina[[#This Row],[Nº de artículo]],AUXILIAR!A4692:A9647,AUXILIAR!D4692:D9647,"Error",0)</f>
        <v>No enviado a tiempo</v>
      </c>
      <c r="AD4694" s="22" t="str">
        <f>+IF(AND(Ventas_Oficina[[#This Row],[Total]]&gt;75000,Ventas_Oficina[[#This Row],[Envio a tiempo]]="Enviado a tiempo"),"Buena Venta","Venta Mala")</f>
        <v>Venta Mala</v>
      </c>
    </row>
    <row r="4695" spans="1:30" x14ac:dyDescent="0.25">
      <c r="A4695" s="25">
        <v>1682674</v>
      </c>
      <c r="B4695" s="5">
        <v>42703</v>
      </c>
      <c r="C4695" s="6" t="s">
        <v>165</v>
      </c>
      <c r="D4695" s="6" t="s">
        <v>166</v>
      </c>
      <c r="E4695" s="6" t="s">
        <v>4</v>
      </c>
      <c r="F4695" s="6" t="s">
        <v>5</v>
      </c>
      <c r="G4695" s="6" t="s">
        <v>1010</v>
      </c>
      <c r="H4695" s="6" t="s">
        <v>34</v>
      </c>
      <c r="I4695" s="6" t="s">
        <v>1015</v>
      </c>
      <c r="J4695" s="6" t="s">
        <v>1075</v>
      </c>
      <c r="K4695" s="6" t="s">
        <v>1261</v>
      </c>
      <c r="L4695" s="6" t="s">
        <v>1267</v>
      </c>
      <c r="M4695" s="6" t="s">
        <v>1272</v>
      </c>
      <c r="N4695" s="5">
        <v>42704</v>
      </c>
      <c r="O4695" s="7">
        <v>225</v>
      </c>
      <c r="P4695" s="7">
        <v>369</v>
      </c>
      <c r="Q4695" s="7">
        <v>144</v>
      </c>
      <c r="R4695" s="6">
        <v>47</v>
      </c>
      <c r="S4695" s="7">
        <v>17343</v>
      </c>
      <c r="T4695" s="8">
        <v>0.01</v>
      </c>
      <c r="U4695" s="7">
        <v>173.43</v>
      </c>
      <c r="V4695" s="7">
        <v>17169.57</v>
      </c>
      <c r="W4695" s="7">
        <v>250</v>
      </c>
      <c r="X4695" s="7">
        <v>27526</v>
      </c>
      <c r="Y4695" s="9">
        <f>+DAY('TABLA PRINCIPAL'!$B4695)</f>
        <v>29</v>
      </c>
      <c r="Z4695" s="9">
        <f>+MONTH('TABLA PRINCIPAL'!$B4695)</f>
        <v>11</v>
      </c>
      <c r="AA4695" s="9">
        <f>+YEAR('TABLA PRINCIPAL'!$B4695)</f>
        <v>2016</v>
      </c>
      <c r="AB4695" s="22" t="str">
        <f>+IF(Ventas_Oficina[[#This Row],[Total del pedido]]&gt;=100000,"SI","NO")</f>
        <v>NO</v>
      </c>
      <c r="AC4695" s="22" t="str">
        <f>+_xlfn.XLOOKUP(Ventas_Oficina[[#This Row],[Nº de artículo]],AUXILIAR!A4693:A9648,AUXILIAR!D4693:D9648,"Error",0)</f>
        <v>No enviado a tiempo</v>
      </c>
      <c r="AD4695" s="22" t="str">
        <f>+IF(AND(Ventas_Oficina[[#This Row],[Total]]&gt;75000,Ventas_Oficina[[#This Row],[Envio a tiempo]]="Enviado a tiempo"),"Buena Venta","Venta Mala")</f>
        <v>Venta Mala</v>
      </c>
    </row>
    <row r="4696" spans="1:30" x14ac:dyDescent="0.25">
      <c r="A4696" s="26">
        <v>1682674</v>
      </c>
      <c r="B4696" s="10">
        <v>42410</v>
      </c>
      <c r="C4696" s="11" t="s">
        <v>224</v>
      </c>
      <c r="D4696" s="11" t="s">
        <v>50</v>
      </c>
      <c r="E4696" s="11" t="s">
        <v>4</v>
      </c>
      <c r="F4696" s="11" t="s">
        <v>5</v>
      </c>
      <c r="G4696" s="11" t="s">
        <v>1007</v>
      </c>
      <c r="H4696" s="11" t="s">
        <v>17</v>
      </c>
      <c r="I4696" s="11" t="s">
        <v>1015</v>
      </c>
      <c r="J4696" s="11" t="s">
        <v>1040</v>
      </c>
      <c r="K4696" s="11" t="s">
        <v>1261</v>
      </c>
      <c r="L4696" s="11" t="s">
        <v>1265</v>
      </c>
      <c r="M4696" s="11" t="s">
        <v>1272</v>
      </c>
      <c r="N4696" s="10">
        <v>42411</v>
      </c>
      <c r="O4696" s="12">
        <v>2156</v>
      </c>
      <c r="P4696" s="12">
        <v>3655</v>
      </c>
      <c r="Q4696" s="12">
        <v>1499</v>
      </c>
      <c r="R4696" s="11">
        <v>5</v>
      </c>
      <c r="S4696" s="12">
        <v>18275</v>
      </c>
      <c r="T4696" s="13">
        <v>7.0000000000000007E-2</v>
      </c>
      <c r="U4696" s="12">
        <v>1279.2500000000002</v>
      </c>
      <c r="V4696" s="12">
        <v>16995.75</v>
      </c>
      <c r="W4696" s="12">
        <v>1389</v>
      </c>
      <c r="X4696" s="12">
        <v>33496</v>
      </c>
      <c r="Y4696" s="14">
        <f>+DAY('TABLA PRINCIPAL'!$B4696)</f>
        <v>10</v>
      </c>
      <c r="Z4696" s="14">
        <f>+MONTH('TABLA PRINCIPAL'!$B4696)</f>
        <v>2</v>
      </c>
      <c r="AA4696" s="14">
        <f>+YEAR('TABLA PRINCIPAL'!$B4696)</f>
        <v>2016</v>
      </c>
      <c r="AB4696" s="22" t="str">
        <f>+IF(Ventas_Oficina[[#This Row],[Total del pedido]]&gt;=100000,"SI","NO")</f>
        <v>NO</v>
      </c>
      <c r="AC4696" s="22" t="str">
        <f>+_xlfn.XLOOKUP(Ventas_Oficina[[#This Row],[Nº de artículo]],AUXILIAR!A4694:A9649,AUXILIAR!D4694:D9649,"Error",0)</f>
        <v>No enviado a tiempo</v>
      </c>
      <c r="AD4696" s="22" t="str">
        <f>+IF(AND(Ventas_Oficina[[#This Row],[Total]]&gt;75000,Ventas_Oficina[[#This Row],[Envio a tiempo]]="Enviado a tiempo"),"Buena Venta","Venta Mala")</f>
        <v>Venta Mala</v>
      </c>
    </row>
    <row r="4697" spans="1:30" x14ac:dyDescent="0.25">
      <c r="A4697" s="25">
        <v>1682674</v>
      </c>
      <c r="B4697" s="5">
        <v>42218</v>
      </c>
      <c r="C4697" s="6" t="s">
        <v>455</v>
      </c>
      <c r="D4697" s="6" t="s">
        <v>456</v>
      </c>
      <c r="E4697" s="6" t="s">
        <v>4</v>
      </c>
      <c r="F4697" s="6" t="s">
        <v>5</v>
      </c>
      <c r="G4697" s="6" t="s">
        <v>1008</v>
      </c>
      <c r="H4697" s="6" t="s">
        <v>27</v>
      </c>
      <c r="I4697" s="6" t="s">
        <v>1013</v>
      </c>
      <c r="J4697" s="6" t="s">
        <v>1124</v>
      </c>
      <c r="K4697" s="6" t="s">
        <v>1261</v>
      </c>
      <c r="L4697" s="6" t="s">
        <v>1266</v>
      </c>
      <c r="M4697" s="6" t="s">
        <v>1272</v>
      </c>
      <c r="N4697" s="5">
        <v>42220</v>
      </c>
      <c r="O4697" s="7">
        <v>314</v>
      </c>
      <c r="P4697" s="7">
        <v>491</v>
      </c>
      <c r="Q4697" s="7">
        <v>177</v>
      </c>
      <c r="R4697" s="6">
        <v>8</v>
      </c>
      <c r="S4697" s="7">
        <v>3928</v>
      </c>
      <c r="T4697" s="8">
        <v>0.03</v>
      </c>
      <c r="U4697" s="7">
        <v>117.83999999999999</v>
      </c>
      <c r="V4697" s="7">
        <v>3810.16</v>
      </c>
      <c r="W4697" s="7">
        <v>50</v>
      </c>
      <c r="X4697" s="7">
        <v>1728</v>
      </c>
      <c r="Y4697" s="9">
        <f>+DAY('TABLA PRINCIPAL'!$B4697)</f>
        <v>2</v>
      </c>
      <c r="Z4697" s="9">
        <f>+MONTH('TABLA PRINCIPAL'!$B4697)</f>
        <v>8</v>
      </c>
      <c r="AA4697" s="9">
        <f>+YEAR('TABLA PRINCIPAL'!$B4697)</f>
        <v>2015</v>
      </c>
      <c r="AB4697" s="22" t="str">
        <f>+IF(Ventas_Oficina[[#This Row],[Total del pedido]]&gt;=100000,"SI","NO")</f>
        <v>NO</v>
      </c>
      <c r="AC4697" s="22" t="str">
        <f>+_xlfn.XLOOKUP(Ventas_Oficina[[#This Row],[Nº de artículo]],AUXILIAR!A4695:A9650,AUXILIAR!D4695:D9650,"Error",0)</f>
        <v>No enviado a tiempo</v>
      </c>
      <c r="AD4697" s="22" t="str">
        <f>+IF(AND(Ventas_Oficina[[#This Row],[Total]]&gt;75000,Ventas_Oficina[[#This Row],[Envio a tiempo]]="Enviado a tiempo"),"Buena Venta","Venta Mala")</f>
        <v>Venta Mala</v>
      </c>
    </row>
    <row r="4698" spans="1:30" x14ac:dyDescent="0.25">
      <c r="A4698" s="26">
        <v>1682674</v>
      </c>
      <c r="B4698" s="10">
        <v>42705</v>
      </c>
      <c r="C4698" s="11" t="s">
        <v>390</v>
      </c>
      <c r="D4698" s="11" t="s">
        <v>160</v>
      </c>
      <c r="E4698" s="11" t="s">
        <v>4</v>
      </c>
      <c r="F4698" s="11" t="s">
        <v>5</v>
      </c>
      <c r="G4698" s="11" t="s">
        <v>1008</v>
      </c>
      <c r="H4698" s="11" t="s">
        <v>53</v>
      </c>
      <c r="I4698" s="11" t="s">
        <v>1012</v>
      </c>
      <c r="J4698" s="11" t="s">
        <v>1134</v>
      </c>
      <c r="K4698" s="11" t="s">
        <v>1261</v>
      </c>
      <c r="L4698" s="11" t="s">
        <v>1265</v>
      </c>
      <c r="M4698" s="11" t="s">
        <v>1273</v>
      </c>
      <c r="N4698" s="10">
        <v>42706</v>
      </c>
      <c r="O4698" s="12">
        <v>792</v>
      </c>
      <c r="P4698" s="12">
        <v>1299</v>
      </c>
      <c r="Q4698" s="12">
        <v>507</v>
      </c>
      <c r="R4698" s="11">
        <v>30</v>
      </c>
      <c r="S4698" s="12">
        <v>38970</v>
      </c>
      <c r="T4698" s="13">
        <v>0.08</v>
      </c>
      <c r="U4698" s="12">
        <v>3117.6</v>
      </c>
      <c r="V4698" s="12">
        <v>35852.400000000001</v>
      </c>
      <c r="W4698" s="12">
        <v>944</v>
      </c>
      <c r="X4698" s="12">
        <v>382365</v>
      </c>
      <c r="Y4698" s="14">
        <f>+DAY('TABLA PRINCIPAL'!$B4698)</f>
        <v>1</v>
      </c>
      <c r="Z4698" s="14">
        <f>+MONTH('TABLA PRINCIPAL'!$B4698)</f>
        <v>12</v>
      </c>
      <c r="AA4698" s="14">
        <f>+YEAR('TABLA PRINCIPAL'!$B4698)</f>
        <v>2016</v>
      </c>
      <c r="AB4698" s="22" t="str">
        <f>+IF(Ventas_Oficina[[#This Row],[Total del pedido]]&gt;=100000,"SI","NO")</f>
        <v>NO</v>
      </c>
      <c r="AC4698" s="22" t="str">
        <f>+_xlfn.XLOOKUP(Ventas_Oficina[[#This Row],[Nº de artículo]],AUXILIAR!A4696:A9651,AUXILIAR!D4696:D9651,"Error",0)</f>
        <v>Enviado a tiempo</v>
      </c>
      <c r="AD4698" s="22" t="str">
        <f>+IF(AND(Ventas_Oficina[[#This Row],[Total]]&gt;75000,Ventas_Oficina[[#This Row],[Envio a tiempo]]="Enviado a tiempo"),"Buena Venta","Venta Mala")</f>
        <v>Buena Venta</v>
      </c>
    </row>
    <row r="4699" spans="1:30" x14ac:dyDescent="0.25">
      <c r="A4699" s="25">
        <v>1682674</v>
      </c>
      <c r="B4699" s="5">
        <v>42520</v>
      </c>
      <c r="C4699" s="6" t="s">
        <v>386</v>
      </c>
      <c r="D4699" s="6" t="s">
        <v>76</v>
      </c>
      <c r="E4699" s="6" t="s">
        <v>4</v>
      </c>
      <c r="F4699" s="6" t="s">
        <v>5</v>
      </c>
      <c r="G4699" s="6" t="s">
        <v>1010</v>
      </c>
      <c r="H4699" s="6" t="s">
        <v>17</v>
      </c>
      <c r="I4699" s="6" t="s">
        <v>1014</v>
      </c>
      <c r="J4699" s="6" t="s">
        <v>1040</v>
      </c>
      <c r="K4699" s="6" t="s">
        <v>1262</v>
      </c>
      <c r="L4699" s="6" t="s">
        <v>1265</v>
      </c>
      <c r="M4699" s="6" t="s">
        <v>1272</v>
      </c>
      <c r="N4699" s="5">
        <v>42520</v>
      </c>
      <c r="O4699" s="7">
        <v>2156</v>
      </c>
      <c r="P4699" s="7">
        <v>3655</v>
      </c>
      <c r="Q4699" s="7">
        <v>1499</v>
      </c>
      <c r="R4699" s="6">
        <v>46</v>
      </c>
      <c r="S4699" s="7">
        <v>168130</v>
      </c>
      <c r="T4699" s="8">
        <v>0.04</v>
      </c>
      <c r="U4699" s="7">
        <v>6725.2</v>
      </c>
      <c r="V4699" s="7">
        <v>161404.79999999999</v>
      </c>
      <c r="W4699" s="7">
        <v>1389</v>
      </c>
      <c r="X4699" s="7">
        <v>55525</v>
      </c>
      <c r="Y4699" s="9">
        <f>+DAY('TABLA PRINCIPAL'!$B4699)</f>
        <v>30</v>
      </c>
      <c r="Z4699" s="9">
        <f>+MONTH('TABLA PRINCIPAL'!$B4699)</f>
        <v>5</v>
      </c>
      <c r="AA4699" s="9">
        <f>+YEAR('TABLA PRINCIPAL'!$B4699)</f>
        <v>2016</v>
      </c>
      <c r="AB4699" s="22" t="str">
        <f>+IF(Ventas_Oficina[[#This Row],[Total del pedido]]&gt;=100000,"SI","NO")</f>
        <v>SI</v>
      </c>
      <c r="AC4699" s="22" t="str">
        <f>+_xlfn.XLOOKUP(Ventas_Oficina[[#This Row],[Nº de artículo]],AUXILIAR!A4697:A9652,AUXILIAR!D4697:D9652,"Error",0)</f>
        <v>No enviado a tiempo</v>
      </c>
      <c r="AD4699" s="22" t="str">
        <f>+IF(AND(Ventas_Oficina[[#This Row],[Total]]&gt;75000,Ventas_Oficina[[#This Row],[Envio a tiempo]]="Enviado a tiempo"),"Buena Venta","Venta Mala")</f>
        <v>Venta Mala</v>
      </c>
    </row>
    <row r="4700" spans="1:30" x14ac:dyDescent="0.25">
      <c r="A4700" s="26">
        <v>1683039</v>
      </c>
      <c r="B4700" s="10">
        <v>42511</v>
      </c>
      <c r="C4700" s="11" t="s">
        <v>75</v>
      </c>
      <c r="D4700" s="11" t="s">
        <v>76</v>
      </c>
      <c r="E4700" s="11" t="s">
        <v>4</v>
      </c>
      <c r="F4700" s="11" t="s">
        <v>5</v>
      </c>
      <c r="G4700" s="11" t="s">
        <v>1010</v>
      </c>
      <c r="H4700" s="11" t="s">
        <v>17</v>
      </c>
      <c r="I4700" s="11" t="s">
        <v>1013</v>
      </c>
      <c r="J4700" s="11" t="s">
        <v>1120</v>
      </c>
      <c r="K4700" s="11" t="s">
        <v>1261</v>
      </c>
      <c r="L4700" s="11" t="s">
        <v>1267</v>
      </c>
      <c r="M4700" s="11" t="s">
        <v>1272</v>
      </c>
      <c r="N4700" s="10">
        <v>42511</v>
      </c>
      <c r="O4700" s="12">
        <v>651</v>
      </c>
      <c r="P4700" s="12">
        <v>3098</v>
      </c>
      <c r="Q4700" s="12">
        <v>2447</v>
      </c>
      <c r="R4700" s="11">
        <v>25</v>
      </c>
      <c r="S4700" s="12">
        <v>77450</v>
      </c>
      <c r="T4700" s="13">
        <v>0.01</v>
      </c>
      <c r="U4700" s="12">
        <v>774.5</v>
      </c>
      <c r="V4700" s="12">
        <v>76675.5</v>
      </c>
      <c r="W4700" s="12">
        <v>650</v>
      </c>
      <c r="X4700" s="12">
        <v>138038</v>
      </c>
      <c r="Y4700" s="14">
        <f>+DAY('TABLA PRINCIPAL'!$B4700)</f>
        <v>21</v>
      </c>
      <c r="Z4700" s="14">
        <f>+MONTH('TABLA PRINCIPAL'!$B4700)</f>
        <v>5</v>
      </c>
      <c r="AA4700" s="14">
        <f>+YEAR('TABLA PRINCIPAL'!$B4700)</f>
        <v>2016</v>
      </c>
      <c r="AB4700" s="22" t="str">
        <f>+IF(Ventas_Oficina[[#This Row],[Total del pedido]]&gt;=100000,"SI","NO")</f>
        <v>NO</v>
      </c>
      <c r="AC4700" s="22" t="str">
        <f>+_xlfn.XLOOKUP(Ventas_Oficina[[#This Row],[Nº de artículo]],AUXILIAR!A4698:A9653,AUXILIAR!D4698:D9653,"Error",0)</f>
        <v>No enviado a tiempo</v>
      </c>
      <c r="AD4700" s="22" t="str">
        <f>+IF(AND(Ventas_Oficina[[#This Row],[Total]]&gt;75000,Ventas_Oficina[[#This Row],[Envio a tiempo]]="Enviado a tiempo"),"Buena Venta","Venta Mala")</f>
        <v>Venta Mala</v>
      </c>
    </row>
    <row r="4701" spans="1:30" x14ac:dyDescent="0.25">
      <c r="A4701" s="25">
        <v>1683405</v>
      </c>
      <c r="B4701" s="5">
        <v>42638</v>
      </c>
      <c r="C4701" s="6" t="s">
        <v>453</v>
      </c>
      <c r="D4701" s="6" t="s">
        <v>19</v>
      </c>
      <c r="E4701" s="6" t="s">
        <v>4</v>
      </c>
      <c r="F4701" s="6" t="s">
        <v>5</v>
      </c>
      <c r="G4701" s="6" t="s">
        <v>1007</v>
      </c>
      <c r="H4701" s="6" t="s">
        <v>6</v>
      </c>
      <c r="I4701" s="6" t="s">
        <v>1013</v>
      </c>
      <c r="J4701" s="6" t="s">
        <v>1023</v>
      </c>
      <c r="K4701" s="6" t="s">
        <v>1261</v>
      </c>
      <c r="L4701" s="6" t="s">
        <v>1265</v>
      </c>
      <c r="M4701" s="6" t="s">
        <v>1272</v>
      </c>
      <c r="N4701" s="5">
        <v>42639</v>
      </c>
      <c r="O4701" s="7">
        <v>459</v>
      </c>
      <c r="P4701" s="7">
        <v>728</v>
      </c>
      <c r="Q4701" s="7">
        <v>269</v>
      </c>
      <c r="R4701" s="6">
        <v>13</v>
      </c>
      <c r="S4701" s="7">
        <v>9464</v>
      </c>
      <c r="T4701" s="8">
        <v>0.04</v>
      </c>
      <c r="U4701" s="7">
        <v>378.56</v>
      </c>
      <c r="V4701" s="7">
        <v>9085.44</v>
      </c>
      <c r="W4701" s="7">
        <v>1115</v>
      </c>
      <c r="X4701" s="7">
        <v>61532</v>
      </c>
      <c r="Y4701" s="9">
        <f>+DAY('TABLA PRINCIPAL'!$B4701)</f>
        <v>25</v>
      </c>
      <c r="Z4701" s="9">
        <f>+MONTH('TABLA PRINCIPAL'!$B4701)</f>
        <v>9</v>
      </c>
      <c r="AA4701" s="9">
        <f>+YEAR('TABLA PRINCIPAL'!$B4701)</f>
        <v>2016</v>
      </c>
      <c r="AB4701" s="22" t="str">
        <f>+IF(Ventas_Oficina[[#This Row],[Total del pedido]]&gt;=100000,"SI","NO")</f>
        <v>NO</v>
      </c>
      <c r="AC4701" s="22" t="str">
        <f>+_xlfn.XLOOKUP(Ventas_Oficina[[#This Row],[Nº de artículo]],AUXILIAR!A4699:A9654,AUXILIAR!D4699:D9654,"Error",0)</f>
        <v>No enviado a tiempo</v>
      </c>
      <c r="AD4701" s="22" t="str">
        <f>+IF(AND(Ventas_Oficina[[#This Row],[Total]]&gt;75000,Ventas_Oficina[[#This Row],[Envio a tiempo]]="Enviado a tiempo"),"Buena Venta","Venta Mala")</f>
        <v>Venta Mala</v>
      </c>
    </row>
    <row r="4702" spans="1:30" x14ac:dyDescent="0.25">
      <c r="A4702" s="26">
        <v>1683405</v>
      </c>
      <c r="B4702" s="10">
        <v>42606</v>
      </c>
      <c r="C4702" s="11" t="s">
        <v>234</v>
      </c>
      <c r="D4702" s="11" t="s">
        <v>57</v>
      </c>
      <c r="E4702" s="11" t="s">
        <v>4</v>
      </c>
      <c r="F4702" s="11" t="s">
        <v>5</v>
      </c>
      <c r="G4702" s="11" t="s">
        <v>1008</v>
      </c>
      <c r="H4702" s="11" t="s">
        <v>58</v>
      </c>
      <c r="I4702" s="11" t="s">
        <v>1012</v>
      </c>
      <c r="J4702" s="11" t="s">
        <v>1053</v>
      </c>
      <c r="K4702" s="11" t="s">
        <v>1262</v>
      </c>
      <c r="L4702" s="11" t="s">
        <v>1265</v>
      </c>
      <c r="M4702" s="11" t="s">
        <v>1272</v>
      </c>
      <c r="N4702" s="10">
        <v>42615</v>
      </c>
      <c r="O4702" s="12">
        <v>37799</v>
      </c>
      <c r="P4702" s="12">
        <v>59999</v>
      </c>
      <c r="Q4702" s="12">
        <v>22200</v>
      </c>
      <c r="R4702" s="11">
        <v>36</v>
      </c>
      <c r="S4702" s="12">
        <v>2159964</v>
      </c>
      <c r="T4702" s="13">
        <v>0.09</v>
      </c>
      <c r="U4702" s="12">
        <v>194396.75999999998</v>
      </c>
      <c r="V4702" s="12">
        <v>1965567.24</v>
      </c>
      <c r="W4702" s="12">
        <v>2449</v>
      </c>
      <c r="X4702" s="12">
        <v>472185</v>
      </c>
      <c r="Y4702" s="14">
        <f>+DAY('TABLA PRINCIPAL'!$B4702)</f>
        <v>24</v>
      </c>
      <c r="Z4702" s="14">
        <f>+MONTH('TABLA PRINCIPAL'!$B4702)</f>
        <v>8</v>
      </c>
      <c r="AA4702" s="14">
        <f>+YEAR('TABLA PRINCIPAL'!$B4702)</f>
        <v>2016</v>
      </c>
      <c r="AB4702" s="22" t="str">
        <f>+IF(Ventas_Oficina[[#This Row],[Total del pedido]]&gt;=100000,"SI","NO")</f>
        <v>SI</v>
      </c>
      <c r="AC4702" s="22" t="str">
        <f>+_xlfn.XLOOKUP(Ventas_Oficina[[#This Row],[Nº de artículo]],AUXILIAR!A4700:A9655,AUXILIAR!D4700:D9655,"Error",0)</f>
        <v>No enviado a tiempo</v>
      </c>
      <c r="AD4702" s="22" t="str">
        <f>+IF(AND(Ventas_Oficina[[#This Row],[Total]]&gt;75000,Ventas_Oficina[[#This Row],[Envio a tiempo]]="Enviado a tiempo"),"Buena Venta","Venta Mala")</f>
        <v>Venta Mala</v>
      </c>
    </row>
    <row r="4703" spans="1:30" x14ac:dyDescent="0.25">
      <c r="A4703" s="25">
        <v>1684135</v>
      </c>
      <c r="B4703" s="5">
        <v>42708</v>
      </c>
      <c r="C4703" s="6" t="s">
        <v>703</v>
      </c>
      <c r="D4703" s="6" t="s">
        <v>135</v>
      </c>
      <c r="E4703" s="6" t="s">
        <v>12</v>
      </c>
      <c r="F4703" s="6" t="s">
        <v>13</v>
      </c>
      <c r="G4703" s="6" t="s">
        <v>1009</v>
      </c>
      <c r="H4703" s="6" t="s">
        <v>14</v>
      </c>
      <c r="I4703" s="6" t="s">
        <v>1012</v>
      </c>
      <c r="J4703" s="6" t="s">
        <v>1062</v>
      </c>
      <c r="K4703" s="6" t="s">
        <v>1261</v>
      </c>
      <c r="L4703" s="6" t="s">
        <v>1265</v>
      </c>
      <c r="M4703" s="6" t="s">
        <v>1272</v>
      </c>
      <c r="N4703" s="5">
        <v>42709</v>
      </c>
      <c r="O4703" s="7">
        <v>639</v>
      </c>
      <c r="P4703" s="7">
        <v>1998</v>
      </c>
      <c r="Q4703" s="7">
        <v>1359</v>
      </c>
      <c r="R4703" s="6">
        <v>46</v>
      </c>
      <c r="S4703" s="7">
        <v>91908</v>
      </c>
      <c r="T4703" s="8">
        <v>0.04</v>
      </c>
      <c r="U4703" s="7">
        <v>3676.32</v>
      </c>
      <c r="V4703" s="7">
        <v>88231.679999999993</v>
      </c>
      <c r="W4703" s="7">
        <v>400</v>
      </c>
      <c r="X4703" s="7">
        <v>54865</v>
      </c>
      <c r="Y4703" s="9">
        <f>+DAY('TABLA PRINCIPAL'!$B4703)</f>
        <v>4</v>
      </c>
      <c r="Z4703" s="9">
        <f>+MONTH('TABLA PRINCIPAL'!$B4703)</f>
        <v>12</v>
      </c>
      <c r="AA4703" s="9">
        <f>+YEAR('TABLA PRINCIPAL'!$B4703)</f>
        <v>2016</v>
      </c>
      <c r="AB4703" s="22" t="str">
        <f>+IF(Ventas_Oficina[[#This Row],[Total del pedido]]&gt;=100000,"SI","NO")</f>
        <v>NO</v>
      </c>
      <c r="AC4703" s="22" t="str">
        <f>+_xlfn.XLOOKUP(Ventas_Oficina[[#This Row],[Nº de artículo]],AUXILIAR!A4701:A9656,AUXILIAR!D4701:D9656,"Error",0)</f>
        <v>No enviado a tiempo</v>
      </c>
      <c r="AD4703" s="22" t="str">
        <f>+IF(AND(Ventas_Oficina[[#This Row],[Total]]&gt;75000,Ventas_Oficina[[#This Row],[Envio a tiempo]]="Enviado a tiempo"),"Buena Venta","Venta Mala")</f>
        <v>Venta Mala</v>
      </c>
    </row>
    <row r="4704" spans="1:30" x14ac:dyDescent="0.25">
      <c r="A4704" s="26">
        <v>1684135</v>
      </c>
      <c r="B4704" s="10">
        <v>42708</v>
      </c>
      <c r="C4704" s="11" t="s">
        <v>703</v>
      </c>
      <c r="D4704" s="11" t="s">
        <v>135</v>
      </c>
      <c r="E4704" s="11" t="s">
        <v>12</v>
      </c>
      <c r="F4704" s="11" t="s">
        <v>13</v>
      </c>
      <c r="G4704" s="11" t="s">
        <v>1008</v>
      </c>
      <c r="H4704" s="11" t="s">
        <v>14</v>
      </c>
      <c r="I4704" s="11" t="s">
        <v>1012</v>
      </c>
      <c r="J4704" s="11" t="s">
        <v>1062</v>
      </c>
      <c r="K4704" s="11" t="s">
        <v>1261</v>
      </c>
      <c r="L4704" s="11" t="s">
        <v>1266</v>
      </c>
      <c r="M4704" s="11" t="s">
        <v>1273</v>
      </c>
      <c r="N4704" s="10">
        <v>42709</v>
      </c>
      <c r="O4704" s="12">
        <v>639</v>
      </c>
      <c r="P4704" s="12">
        <v>1998</v>
      </c>
      <c r="Q4704" s="12">
        <v>1359</v>
      </c>
      <c r="R4704" s="11">
        <v>35</v>
      </c>
      <c r="S4704" s="12">
        <v>69930</v>
      </c>
      <c r="T4704" s="13">
        <v>0.02</v>
      </c>
      <c r="U4704" s="12">
        <v>1398.6000000000001</v>
      </c>
      <c r="V4704" s="12">
        <v>68531.399999999994</v>
      </c>
      <c r="W4704" s="12">
        <v>400</v>
      </c>
      <c r="X4704" s="12">
        <v>54865</v>
      </c>
      <c r="Y4704" s="14">
        <f>+DAY('TABLA PRINCIPAL'!$B4704)</f>
        <v>4</v>
      </c>
      <c r="Z4704" s="14">
        <f>+MONTH('TABLA PRINCIPAL'!$B4704)</f>
        <v>12</v>
      </c>
      <c r="AA4704" s="14">
        <f>+YEAR('TABLA PRINCIPAL'!$B4704)</f>
        <v>2016</v>
      </c>
      <c r="AB4704" s="22" t="str">
        <f>+IF(Ventas_Oficina[[#This Row],[Total del pedido]]&gt;=100000,"SI","NO")</f>
        <v>NO</v>
      </c>
      <c r="AC4704" s="22" t="str">
        <f>+_xlfn.XLOOKUP(Ventas_Oficina[[#This Row],[Nº de artículo]],AUXILIAR!A4702:A9657,AUXILIAR!D4702:D9657,"Error",0)</f>
        <v>No enviado a tiempo</v>
      </c>
      <c r="AD4704" s="22" t="str">
        <f>+IF(AND(Ventas_Oficina[[#This Row],[Total]]&gt;75000,Ventas_Oficina[[#This Row],[Envio a tiempo]]="Enviado a tiempo"),"Buena Venta","Venta Mala")</f>
        <v>Venta Mala</v>
      </c>
    </row>
    <row r="4705" spans="1:30" x14ac:dyDescent="0.25">
      <c r="A4705" s="25">
        <v>1684135</v>
      </c>
      <c r="B4705" s="5">
        <v>42541</v>
      </c>
      <c r="C4705" s="6" t="s">
        <v>988</v>
      </c>
      <c r="D4705" s="6" t="s">
        <v>137</v>
      </c>
      <c r="E4705" s="6" t="s">
        <v>4</v>
      </c>
      <c r="F4705" s="6" t="s">
        <v>5</v>
      </c>
      <c r="G4705" s="6" t="s">
        <v>1008</v>
      </c>
      <c r="H4705" s="6" t="s">
        <v>6</v>
      </c>
      <c r="I4705" s="6" t="s">
        <v>1016</v>
      </c>
      <c r="J4705" s="6" t="s">
        <v>1042</v>
      </c>
      <c r="K4705" s="6" t="s">
        <v>1261</v>
      </c>
      <c r="L4705" s="6" t="s">
        <v>1265</v>
      </c>
      <c r="M4705" s="6" t="s">
        <v>1272</v>
      </c>
      <c r="N4705" s="5">
        <v>42543</v>
      </c>
      <c r="O4705" s="7">
        <v>109</v>
      </c>
      <c r="P4705" s="7">
        <v>168</v>
      </c>
      <c r="Q4705" s="7">
        <v>59</v>
      </c>
      <c r="R4705" s="6">
        <v>19</v>
      </c>
      <c r="S4705" s="7">
        <v>3192</v>
      </c>
      <c r="T4705" s="8">
        <v>0.09</v>
      </c>
      <c r="U4705" s="7">
        <v>287.27999999999997</v>
      </c>
      <c r="V4705" s="7">
        <v>2904.7200000000003</v>
      </c>
      <c r="W4705" s="7">
        <v>100</v>
      </c>
      <c r="X4705" s="7">
        <v>7643</v>
      </c>
      <c r="Y4705" s="9">
        <f>+DAY('TABLA PRINCIPAL'!$B4705)</f>
        <v>20</v>
      </c>
      <c r="Z4705" s="9">
        <f>+MONTH('TABLA PRINCIPAL'!$B4705)</f>
        <v>6</v>
      </c>
      <c r="AA4705" s="9">
        <f>+YEAR('TABLA PRINCIPAL'!$B4705)</f>
        <v>2016</v>
      </c>
      <c r="AB4705" s="22" t="str">
        <f>+IF(Ventas_Oficina[[#This Row],[Total del pedido]]&gt;=100000,"SI","NO")</f>
        <v>NO</v>
      </c>
      <c r="AC4705" s="22" t="str">
        <f>+_xlfn.XLOOKUP(Ventas_Oficina[[#This Row],[Nº de artículo]],AUXILIAR!A4703:A9658,AUXILIAR!D4703:D9658,"Error",0)</f>
        <v>No enviado a tiempo</v>
      </c>
      <c r="AD4705" s="22" t="str">
        <f>+IF(AND(Ventas_Oficina[[#This Row],[Total]]&gt;75000,Ventas_Oficina[[#This Row],[Envio a tiempo]]="Enviado a tiempo"),"Buena Venta","Venta Mala")</f>
        <v>Venta Mala</v>
      </c>
    </row>
    <row r="4706" spans="1:30" x14ac:dyDescent="0.25">
      <c r="A4706" s="26">
        <v>1684135</v>
      </c>
      <c r="B4706" s="10">
        <v>42436</v>
      </c>
      <c r="C4706" s="11" t="s">
        <v>332</v>
      </c>
      <c r="D4706" s="11" t="s">
        <v>26</v>
      </c>
      <c r="E4706" s="11" t="s">
        <v>4</v>
      </c>
      <c r="F4706" s="11" t="s">
        <v>5</v>
      </c>
      <c r="G4706" s="11" t="s">
        <v>1008</v>
      </c>
      <c r="H4706" s="11" t="s">
        <v>27</v>
      </c>
      <c r="I4706" s="11" t="s">
        <v>1014</v>
      </c>
      <c r="J4706" s="11" t="s">
        <v>1041</v>
      </c>
      <c r="K4706" s="11" t="s">
        <v>1261</v>
      </c>
      <c r="L4706" s="11" t="s">
        <v>1267</v>
      </c>
      <c r="M4706" s="11" t="s">
        <v>1272</v>
      </c>
      <c r="N4706" s="10">
        <v>42437</v>
      </c>
      <c r="O4706" s="12">
        <v>245</v>
      </c>
      <c r="P4706" s="12">
        <v>389</v>
      </c>
      <c r="Q4706" s="12">
        <v>144</v>
      </c>
      <c r="R4706" s="11">
        <v>28</v>
      </c>
      <c r="S4706" s="12">
        <v>10892</v>
      </c>
      <c r="T4706" s="13">
        <v>0</v>
      </c>
      <c r="U4706" s="12">
        <v>0</v>
      </c>
      <c r="V4706" s="12">
        <v>10892</v>
      </c>
      <c r="W4706" s="12">
        <v>701</v>
      </c>
      <c r="X4706" s="12">
        <v>19048</v>
      </c>
      <c r="Y4706" s="14">
        <f>+DAY('TABLA PRINCIPAL'!$B4706)</f>
        <v>7</v>
      </c>
      <c r="Z4706" s="14">
        <f>+MONTH('TABLA PRINCIPAL'!$B4706)</f>
        <v>3</v>
      </c>
      <c r="AA4706" s="14">
        <f>+YEAR('TABLA PRINCIPAL'!$B4706)</f>
        <v>2016</v>
      </c>
      <c r="AB4706" s="22" t="str">
        <f>+IF(Ventas_Oficina[[#This Row],[Total del pedido]]&gt;=100000,"SI","NO")</f>
        <v>NO</v>
      </c>
      <c r="AC4706" s="22" t="str">
        <f>+_xlfn.XLOOKUP(Ventas_Oficina[[#This Row],[Nº de artículo]],AUXILIAR!A4704:A9659,AUXILIAR!D4704:D9659,"Error",0)</f>
        <v>Enviado a tiempo</v>
      </c>
      <c r="AD4706" s="22" t="str">
        <f>+IF(AND(Ventas_Oficina[[#This Row],[Total]]&gt;75000,Ventas_Oficina[[#This Row],[Envio a tiempo]]="Enviado a tiempo"),"Buena Venta","Venta Mala")</f>
        <v>Venta Mala</v>
      </c>
    </row>
    <row r="4707" spans="1:30" x14ac:dyDescent="0.25">
      <c r="A4707" s="25">
        <v>1684500</v>
      </c>
      <c r="B4707" s="5">
        <v>42606</v>
      </c>
      <c r="C4707" s="6" t="s">
        <v>473</v>
      </c>
      <c r="D4707" s="6" t="s">
        <v>527</v>
      </c>
      <c r="E4707" s="6" t="s">
        <v>4</v>
      </c>
      <c r="F4707" s="6" t="s">
        <v>5</v>
      </c>
      <c r="G4707" s="6" t="s">
        <v>1010</v>
      </c>
      <c r="H4707" s="6" t="s">
        <v>27</v>
      </c>
      <c r="I4707" s="6" t="s">
        <v>1015</v>
      </c>
      <c r="J4707" s="6" t="s">
        <v>1137</v>
      </c>
      <c r="K4707" s="6" t="s">
        <v>1261</v>
      </c>
      <c r="L4707" s="6" t="s">
        <v>1265</v>
      </c>
      <c r="M4707" s="6" t="s">
        <v>1272</v>
      </c>
      <c r="N4707" s="5">
        <v>42606</v>
      </c>
      <c r="O4707" s="7">
        <v>105</v>
      </c>
      <c r="P4707" s="7">
        <v>195</v>
      </c>
      <c r="Q4707" s="7">
        <v>90</v>
      </c>
      <c r="R4707" s="6">
        <v>13</v>
      </c>
      <c r="S4707" s="7">
        <v>2535</v>
      </c>
      <c r="T4707" s="8">
        <v>0.09</v>
      </c>
      <c r="U4707" s="7">
        <v>228.15</v>
      </c>
      <c r="V4707" s="7">
        <v>2306.85</v>
      </c>
      <c r="W4707" s="7">
        <v>163</v>
      </c>
      <c r="X4707" s="7">
        <v>11663</v>
      </c>
      <c r="Y4707" s="9">
        <f>+DAY('TABLA PRINCIPAL'!$B4707)</f>
        <v>24</v>
      </c>
      <c r="Z4707" s="9">
        <f>+MONTH('TABLA PRINCIPAL'!$B4707)</f>
        <v>8</v>
      </c>
      <c r="AA4707" s="9">
        <f>+YEAR('TABLA PRINCIPAL'!$B4707)</f>
        <v>2016</v>
      </c>
      <c r="AB4707" s="22" t="str">
        <f>+IF(Ventas_Oficina[[#This Row],[Total del pedido]]&gt;=100000,"SI","NO")</f>
        <v>NO</v>
      </c>
      <c r="AC4707" s="22" t="str">
        <f>+_xlfn.XLOOKUP(Ventas_Oficina[[#This Row],[Nº de artículo]],AUXILIAR!A4705:A9660,AUXILIAR!D4705:D9660,"Error",0)</f>
        <v>No enviado a tiempo</v>
      </c>
      <c r="AD4707" s="22" t="str">
        <f>+IF(AND(Ventas_Oficina[[#This Row],[Total]]&gt;75000,Ventas_Oficina[[#This Row],[Envio a tiempo]]="Enviado a tiempo"),"Buena Venta","Venta Mala")</f>
        <v>Venta Mala</v>
      </c>
    </row>
    <row r="4708" spans="1:30" x14ac:dyDescent="0.25">
      <c r="A4708" s="26">
        <v>1684500</v>
      </c>
      <c r="B4708" s="10">
        <v>42639</v>
      </c>
      <c r="C4708" s="11" t="s">
        <v>680</v>
      </c>
      <c r="D4708" s="11" t="s">
        <v>21</v>
      </c>
      <c r="E4708" s="11" t="s">
        <v>4</v>
      </c>
      <c r="F4708" s="11" t="s">
        <v>5</v>
      </c>
      <c r="G4708" s="11" t="s">
        <v>1008</v>
      </c>
      <c r="H4708" s="11" t="s">
        <v>6</v>
      </c>
      <c r="I4708" s="11" t="s">
        <v>1016</v>
      </c>
      <c r="J4708" s="11" t="s">
        <v>1046</v>
      </c>
      <c r="K4708" s="11" t="s">
        <v>1261</v>
      </c>
      <c r="L4708" s="11" t="s">
        <v>1267</v>
      </c>
      <c r="M4708" s="11" t="s">
        <v>1272</v>
      </c>
      <c r="N4708" s="10">
        <v>42641</v>
      </c>
      <c r="O4708" s="12">
        <v>519</v>
      </c>
      <c r="P4708" s="12">
        <v>1298</v>
      </c>
      <c r="Q4708" s="12">
        <v>779</v>
      </c>
      <c r="R4708" s="11">
        <v>33</v>
      </c>
      <c r="S4708" s="12">
        <v>42834</v>
      </c>
      <c r="T4708" s="13">
        <v>0.05</v>
      </c>
      <c r="U4708" s="12">
        <v>2141.7000000000003</v>
      </c>
      <c r="V4708" s="12">
        <v>40692.300000000003</v>
      </c>
      <c r="W4708" s="12">
        <v>314</v>
      </c>
      <c r="X4708" s="12">
        <v>39853</v>
      </c>
      <c r="Y4708" s="14">
        <f>+DAY('TABLA PRINCIPAL'!$B4708)</f>
        <v>26</v>
      </c>
      <c r="Z4708" s="14">
        <f>+MONTH('TABLA PRINCIPAL'!$B4708)</f>
        <v>9</v>
      </c>
      <c r="AA4708" s="14">
        <f>+YEAR('TABLA PRINCIPAL'!$B4708)</f>
        <v>2016</v>
      </c>
      <c r="AB4708" s="22" t="str">
        <f>+IF(Ventas_Oficina[[#This Row],[Total del pedido]]&gt;=100000,"SI","NO")</f>
        <v>NO</v>
      </c>
      <c r="AC4708" s="22" t="str">
        <f>+_xlfn.XLOOKUP(Ventas_Oficina[[#This Row],[Nº de artículo]],AUXILIAR!A4706:A9661,AUXILIAR!D4706:D9661,"Error",0)</f>
        <v>No enviado a tiempo</v>
      </c>
      <c r="AD4708" s="22" t="str">
        <f>+IF(AND(Ventas_Oficina[[#This Row],[Total]]&gt;75000,Ventas_Oficina[[#This Row],[Envio a tiempo]]="Enviado a tiempo"),"Buena Venta","Venta Mala")</f>
        <v>Venta Mala</v>
      </c>
    </row>
    <row r="4709" spans="1:30" x14ac:dyDescent="0.25">
      <c r="A4709" s="25">
        <v>1684500</v>
      </c>
      <c r="B4709" s="5">
        <v>41913</v>
      </c>
      <c r="C4709" s="6" t="s">
        <v>275</v>
      </c>
      <c r="D4709" s="6" t="s">
        <v>41</v>
      </c>
      <c r="E4709" s="6" t="s">
        <v>12</v>
      </c>
      <c r="F4709" s="6" t="s">
        <v>13</v>
      </c>
      <c r="G4709" s="6" t="s">
        <v>1008</v>
      </c>
      <c r="H4709" s="6" t="s">
        <v>42</v>
      </c>
      <c r="I4709" s="6" t="s">
        <v>1014</v>
      </c>
      <c r="J4709" s="6" t="s">
        <v>1136</v>
      </c>
      <c r="K4709" s="6" t="s">
        <v>1261</v>
      </c>
      <c r="L4709" s="6" t="s">
        <v>1267</v>
      </c>
      <c r="M4709" s="6" t="s">
        <v>1272</v>
      </c>
      <c r="N4709" s="5">
        <v>41915</v>
      </c>
      <c r="O4709" s="7">
        <v>351</v>
      </c>
      <c r="P4709" s="7">
        <v>857</v>
      </c>
      <c r="Q4709" s="7">
        <v>506</v>
      </c>
      <c r="R4709" s="6">
        <v>30</v>
      </c>
      <c r="S4709" s="7">
        <v>25710</v>
      </c>
      <c r="T4709" s="8">
        <v>0.03</v>
      </c>
      <c r="U4709" s="7">
        <v>771.3</v>
      </c>
      <c r="V4709" s="7">
        <v>24938.7</v>
      </c>
      <c r="W4709" s="7">
        <v>614</v>
      </c>
      <c r="X4709" s="7">
        <v>26633</v>
      </c>
      <c r="Y4709" s="9">
        <f>+DAY('TABLA PRINCIPAL'!$B4709)</f>
        <v>1</v>
      </c>
      <c r="Z4709" s="9">
        <f>+MONTH('TABLA PRINCIPAL'!$B4709)</f>
        <v>10</v>
      </c>
      <c r="AA4709" s="9">
        <f>+YEAR('TABLA PRINCIPAL'!$B4709)</f>
        <v>2014</v>
      </c>
      <c r="AB4709" s="22" t="str">
        <f>+IF(Ventas_Oficina[[#This Row],[Total del pedido]]&gt;=100000,"SI","NO")</f>
        <v>NO</v>
      </c>
      <c r="AC4709" s="22" t="str">
        <f>+_xlfn.XLOOKUP(Ventas_Oficina[[#This Row],[Nº de artículo]],AUXILIAR!A4707:A9662,AUXILIAR!D4707:D9662,"Error",0)</f>
        <v>Enviado a tiempo</v>
      </c>
      <c r="AD4709" s="22" t="str">
        <f>+IF(AND(Ventas_Oficina[[#This Row],[Total]]&gt;75000,Ventas_Oficina[[#This Row],[Envio a tiempo]]="Enviado a tiempo"),"Buena Venta","Venta Mala")</f>
        <v>Venta Mala</v>
      </c>
    </row>
    <row r="4710" spans="1:30" x14ac:dyDescent="0.25">
      <c r="A4710" s="26">
        <v>1684500</v>
      </c>
      <c r="B4710" s="10">
        <v>42722</v>
      </c>
      <c r="C4710" s="11" t="s">
        <v>453</v>
      </c>
      <c r="D4710" s="11" t="s">
        <v>19</v>
      </c>
      <c r="E4710" s="11" t="s">
        <v>4</v>
      </c>
      <c r="F4710" s="11" t="s">
        <v>5</v>
      </c>
      <c r="G4710" s="11" t="s">
        <v>1008</v>
      </c>
      <c r="H4710" s="11" t="s">
        <v>6</v>
      </c>
      <c r="I4710" s="11" t="s">
        <v>1015</v>
      </c>
      <c r="J4710" s="11" t="s">
        <v>1096</v>
      </c>
      <c r="K4710" s="11" t="s">
        <v>1261</v>
      </c>
      <c r="L4710" s="11" t="s">
        <v>1267</v>
      </c>
      <c r="M4710" s="11" t="s">
        <v>1272</v>
      </c>
      <c r="N4710" s="10">
        <v>42723</v>
      </c>
      <c r="O4710" s="12">
        <v>419</v>
      </c>
      <c r="P4710" s="12">
        <v>1023</v>
      </c>
      <c r="Q4710" s="12">
        <v>604</v>
      </c>
      <c r="R4710" s="11">
        <v>38</v>
      </c>
      <c r="S4710" s="12">
        <v>38874</v>
      </c>
      <c r="T4710" s="13">
        <v>0.02</v>
      </c>
      <c r="U4710" s="12">
        <v>777.48</v>
      </c>
      <c r="V4710" s="12">
        <v>38096.519999999997</v>
      </c>
      <c r="W4710" s="12">
        <v>468</v>
      </c>
      <c r="X4710" s="12">
        <v>18935</v>
      </c>
      <c r="Y4710" s="14">
        <f>+DAY('TABLA PRINCIPAL'!$B4710)</f>
        <v>18</v>
      </c>
      <c r="Z4710" s="14">
        <f>+MONTH('TABLA PRINCIPAL'!$B4710)</f>
        <v>12</v>
      </c>
      <c r="AA4710" s="14">
        <f>+YEAR('TABLA PRINCIPAL'!$B4710)</f>
        <v>2016</v>
      </c>
      <c r="AB4710" s="22" t="str">
        <f>+IF(Ventas_Oficina[[#This Row],[Total del pedido]]&gt;=100000,"SI","NO")</f>
        <v>NO</v>
      </c>
      <c r="AC4710" s="22" t="str">
        <f>+_xlfn.XLOOKUP(Ventas_Oficina[[#This Row],[Nº de artículo]],AUXILIAR!A4708:A9663,AUXILIAR!D4708:D9663,"Error",0)</f>
        <v>Enviado a tiempo</v>
      </c>
      <c r="AD4710" s="22" t="str">
        <f>+IF(AND(Ventas_Oficina[[#This Row],[Total]]&gt;75000,Ventas_Oficina[[#This Row],[Envio a tiempo]]="Enviado a tiempo"),"Buena Venta","Venta Mala")</f>
        <v>Venta Mala</v>
      </c>
    </row>
    <row r="4711" spans="1:30" x14ac:dyDescent="0.25">
      <c r="A4711" s="25">
        <v>1684500</v>
      </c>
      <c r="B4711" s="5">
        <v>42473</v>
      </c>
      <c r="C4711" s="6" t="s">
        <v>79</v>
      </c>
      <c r="D4711" s="6" t="s">
        <v>36</v>
      </c>
      <c r="E4711" s="6" t="s">
        <v>12</v>
      </c>
      <c r="F4711" s="6" t="s">
        <v>13</v>
      </c>
      <c r="G4711" s="6" t="s">
        <v>1008</v>
      </c>
      <c r="H4711" s="6" t="s">
        <v>14</v>
      </c>
      <c r="I4711" s="6" t="s">
        <v>1016</v>
      </c>
      <c r="J4711" s="6" t="s">
        <v>1032</v>
      </c>
      <c r="K4711" s="6" t="s">
        <v>1261</v>
      </c>
      <c r="L4711" s="6" t="s">
        <v>1267</v>
      </c>
      <c r="M4711" s="6" t="s">
        <v>1272</v>
      </c>
      <c r="N4711" s="5">
        <v>42475</v>
      </c>
      <c r="O4711" s="7">
        <v>159</v>
      </c>
      <c r="P4711" s="7">
        <v>261</v>
      </c>
      <c r="Q4711" s="7">
        <v>102</v>
      </c>
      <c r="R4711" s="6">
        <v>6</v>
      </c>
      <c r="S4711" s="7">
        <v>1566</v>
      </c>
      <c r="T4711" s="8">
        <v>0.01</v>
      </c>
      <c r="U4711" s="7">
        <v>15.66</v>
      </c>
      <c r="V4711" s="7">
        <v>1550.34</v>
      </c>
      <c r="W4711" s="7">
        <v>50</v>
      </c>
      <c r="X4711" s="7">
        <v>6041</v>
      </c>
      <c r="Y4711" s="9">
        <f>+DAY('TABLA PRINCIPAL'!$B4711)</f>
        <v>13</v>
      </c>
      <c r="Z4711" s="9">
        <f>+MONTH('TABLA PRINCIPAL'!$B4711)</f>
        <v>4</v>
      </c>
      <c r="AA4711" s="9">
        <f>+YEAR('TABLA PRINCIPAL'!$B4711)</f>
        <v>2016</v>
      </c>
      <c r="AB4711" s="22" t="str">
        <f>+IF(Ventas_Oficina[[#This Row],[Total del pedido]]&gt;=100000,"SI","NO")</f>
        <v>NO</v>
      </c>
      <c r="AC4711" s="22" t="str">
        <f>+_xlfn.XLOOKUP(Ventas_Oficina[[#This Row],[Nº de artículo]],AUXILIAR!A4709:A9664,AUXILIAR!D4709:D9664,"Error",0)</f>
        <v>No enviado a tiempo</v>
      </c>
      <c r="AD4711" s="22" t="str">
        <f>+IF(AND(Ventas_Oficina[[#This Row],[Total]]&gt;75000,Ventas_Oficina[[#This Row],[Envio a tiempo]]="Enviado a tiempo"),"Buena Venta","Venta Mala")</f>
        <v>Venta Mala</v>
      </c>
    </row>
    <row r="4712" spans="1:30" x14ac:dyDescent="0.25">
      <c r="A4712" s="26">
        <v>1684500</v>
      </c>
      <c r="B4712" s="10">
        <v>42709</v>
      </c>
      <c r="C4712" s="11" t="s">
        <v>418</v>
      </c>
      <c r="D4712" s="11" t="s">
        <v>19</v>
      </c>
      <c r="E4712" s="11" t="s">
        <v>4</v>
      </c>
      <c r="F4712" s="11" t="s">
        <v>5</v>
      </c>
      <c r="G4712" s="11" t="s">
        <v>1008</v>
      </c>
      <c r="H4712" s="11" t="s">
        <v>6</v>
      </c>
      <c r="I4712" s="11" t="s">
        <v>1013</v>
      </c>
      <c r="J4712" s="11" t="s">
        <v>1170</v>
      </c>
      <c r="K4712" s="11" t="s">
        <v>1263</v>
      </c>
      <c r="L4712" s="11" t="s">
        <v>1269</v>
      </c>
      <c r="M4712" s="11" t="s">
        <v>1272</v>
      </c>
      <c r="N4712" s="10">
        <v>42711</v>
      </c>
      <c r="O4712" s="12">
        <v>146</v>
      </c>
      <c r="P4712" s="12">
        <v>357</v>
      </c>
      <c r="Q4712" s="12">
        <v>211</v>
      </c>
      <c r="R4712" s="11">
        <v>20</v>
      </c>
      <c r="S4712" s="12">
        <v>7140</v>
      </c>
      <c r="T4712" s="13">
        <v>0.05</v>
      </c>
      <c r="U4712" s="12">
        <v>357</v>
      </c>
      <c r="V4712" s="12">
        <v>6783</v>
      </c>
      <c r="W4712" s="12">
        <v>417</v>
      </c>
      <c r="X4712" s="12">
        <v>3951</v>
      </c>
      <c r="Y4712" s="14">
        <f>+DAY('TABLA PRINCIPAL'!$B4712)</f>
        <v>5</v>
      </c>
      <c r="Z4712" s="14">
        <f>+MONTH('TABLA PRINCIPAL'!$B4712)</f>
        <v>12</v>
      </c>
      <c r="AA4712" s="14">
        <f>+YEAR('TABLA PRINCIPAL'!$B4712)</f>
        <v>2016</v>
      </c>
      <c r="AB4712" s="22" t="str">
        <f>+IF(Ventas_Oficina[[#This Row],[Total del pedido]]&gt;=100000,"SI","NO")</f>
        <v>NO</v>
      </c>
      <c r="AC4712" s="22" t="str">
        <f>+_xlfn.XLOOKUP(Ventas_Oficina[[#This Row],[Nº de artículo]],AUXILIAR!A4710:A9665,AUXILIAR!D4710:D9665,"Error",0)</f>
        <v>Enviado a tiempo</v>
      </c>
      <c r="AD4712" s="22" t="str">
        <f>+IF(AND(Ventas_Oficina[[#This Row],[Total]]&gt;75000,Ventas_Oficina[[#This Row],[Envio a tiempo]]="Enviado a tiempo"),"Buena Venta","Venta Mala")</f>
        <v>Venta Mala</v>
      </c>
    </row>
    <row r="4713" spans="1:30" x14ac:dyDescent="0.25">
      <c r="A4713" s="25">
        <v>1685231</v>
      </c>
      <c r="B4713" s="5">
        <v>42700</v>
      </c>
      <c r="C4713" s="6" t="s">
        <v>404</v>
      </c>
      <c r="D4713" s="6" t="s">
        <v>179</v>
      </c>
      <c r="E4713" s="6" t="s">
        <v>4</v>
      </c>
      <c r="F4713" s="6" t="s">
        <v>5</v>
      </c>
      <c r="G4713" s="6" t="s">
        <v>1007</v>
      </c>
      <c r="H4713" s="6" t="s">
        <v>6</v>
      </c>
      <c r="I4713" s="6" t="s">
        <v>1012</v>
      </c>
      <c r="J4713" s="6" t="s">
        <v>1044</v>
      </c>
      <c r="K4713" s="6" t="s">
        <v>1261</v>
      </c>
      <c r="L4713" s="6" t="s">
        <v>1267</v>
      </c>
      <c r="M4713" s="6" t="s">
        <v>1272</v>
      </c>
      <c r="N4713" s="5">
        <v>42704</v>
      </c>
      <c r="O4713" s="7">
        <v>118</v>
      </c>
      <c r="P4713" s="7">
        <v>188</v>
      </c>
      <c r="Q4713" s="7">
        <v>70</v>
      </c>
      <c r="R4713" s="6">
        <v>24</v>
      </c>
      <c r="S4713" s="7">
        <v>4512</v>
      </c>
      <c r="T4713" s="8">
        <v>7.0000000000000007E-2</v>
      </c>
      <c r="U4713" s="7">
        <v>315.84000000000003</v>
      </c>
      <c r="V4713" s="7">
        <v>4196.16</v>
      </c>
      <c r="W4713" s="7">
        <v>149</v>
      </c>
      <c r="X4713" s="7">
        <v>1310</v>
      </c>
      <c r="Y4713" s="9">
        <f>+DAY('TABLA PRINCIPAL'!$B4713)</f>
        <v>26</v>
      </c>
      <c r="Z4713" s="9">
        <f>+MONTH('TABLA PRINCIPAL'!$B4713)</f>
        <v>11</v>
      </c>
      <c r="AA4713" s="9">
        <f>+YEAR('TABLA PRINCIPAL'!$B4713)</f>
        <v>2016</v>
      </c>
      <c r="AB4713" s="22" t="str">
        <f>+IF(Ventas_Oficina[[#This Row],[Total del pedido]]&gt;=100000,"SI","NO")</f>
        <v>NO</v>
      </c>
      <c r="AC4713" s="22" t="str">
        <f>+_xlfn.XLOOKUP(Ventas_Oficina[[#This Row],[Nº de artículo]],AUXILIAR!A4711:A9666,AUXILIAR!D4711:D9666,"Error",0)</f>
        <v>Enviado a tiempo</v>
      </c>
      <c r="AD4713" s="22" t="str">
        <f>+IF(AND(Ventas_Oficina[[#This Row],[Total]]&gt;75000,Ventas_Oficina[[#This Row],[Envio a tiempo]]="Enviado a tiempo"),"Buena Venta","Venta Mala")</f>
        <v>Venta Mala</v>
      </c>
    </row>
    <row r="4714" spans="1:30" x14ac:dyDescent="0.25">
      <c r="A4714" s="26">
        <v>1685231</v>
      </c>
      <c r="B4714" s="10">
        <v>41485</v>
      </c>
      <c r="C4714" s="11" t="s">
        <v>202</v>
      </c>
      <c r="D4714" s="11" t="s">
        <v>203</v>
      </c>
      <c r="E4714" s="11" t="s">
        <v>4</v>
      </c>
      <c r="F4714" s="11" t="s">
        <v>5</v>
      </c>
      <c r="G4714" s="11" t="s">
        <v>1007</v>
      </c>
      <c r="H4714" s="11" t="s">
        <v>27</v>
      </c>
      <c r="I4714" s="11" t="s">
        <v>1016</v>
      </c>
      <c r="J4714" s="11" t="s">
        <v>1101</v>
      </c>
      <c r="K4714" s="11" t="s">
        <v>1262</v>
      </c>
      <c r="L4714" s="11" t="s">
        <v>1266</v>
      </c>
      <c r="M4714" s="11" t="s">
        <v>1272</v>
      </c>
      <c r="N4714" s="10">
        <v>41486</v>
      </c>
      <c r="O4714" s="12">
        <v>27899</v>
      </c>
      <c r="P4714" s="12">
        <v>44999</v>
      </c>
      <c r="Q4714" s="12">
        <v>17100</v>
      </c>
      <c r="R4714" s="11">
        <v>29</v>
      </c>
      <c r="S4714" s="12">
        <v>1304971</v>
      </c>
      <c r="T4714" s="13">
        <v>0.03</v>
      </c>
      <c r="U4714" s="12">
        <v>39149.129999999997</v>
      </c>
      <c r="V4714" s="12">
        <v>1265821.8700000001</v>
      </c>
      <c r="W4714" s="12">
        <v>4900</v>
      </c>
      <c r="X4714" s="12">
        <v>227645</v>
      </c>
      <c r="Y4714" s="14">
        <f>+DAY('TABLA PRINCIPAL'!$B4714)</f>
        <v>30</v>
      </c>
      <c r="Z4714" s="14">
        <f>+MONTH('TABLA PRINCIPAL'!$B4714)</f>
        <v>7</v>
      </c>
      <c r="AA4714" s="14">
        <f>+YEAR('TABLA PRINCIPAL'!$B4714)</f>
        <v>2013</v>
      </c>
      <c r="AB4714" s="22" t="str">
        <f>+IF(Ventas_Oficina[[#This Row],[Total del pedido]]&gt;=100000,"SI","NO")</f>
        <v>SI</v>
      </c>
      <c r="AC4714" s="22" t="str">
        <f>+_xlfn.XLOOKUP(Ventas_Oficina[[#This Row],[Nº de artículo]],AUXILIAR!A4712:A9667,AUXILIAR!D4712:D9667,"Error",0)</f>
        <v>Enviado a tiempo</v>
      </c>
      <c r="AD4714" s="22" t="str">
        <f>+IF(AND(Ventas_Oficina[[#This Row],[Total]]&gt;75000,Ventas_Oficina[[#This Row],[Envio a tiempo]]="Enviado a tiempo"),"Buena Venta","Venta Mala")</f>
        <v>Buena Venta</v>
      </c>
    </row>
    <row r="4715" spans="1:30" x14ac:dyDescent="0.25">
      <c r="A4715" s="25">
        <v>1685231</v>
      </c>
      <c r="B4715" s="5">
        <v>42473</v>
      </c>
      <c r="C4715" s="6" t="s">
        <v>79</v>
      </c>
      <c r="D4715" s="6" t="s">
        <v>36</v>
      </c>
      <c r="E4715" s="6" t="s">
        <v>12</v>
      </c>
      <c r="F4715" s="6" t="s">
        <v>13</v>
      </c>
      <c r="G4715" s="6" t="s">
        <v>1010</v>
      </c>
      <c r="H4715" s="6" t="s">
        <v>14</v>
      </c>
      <c r="I4715" s="6" t="s">
        <v>1012</v>
      </c>
      <c r="J4715" s="6" t="s">
        <v>1126</v>
      </c>
      <c r="K4715" s="6" t="s">
        <v>1261</v>
      </c>
      <c r="L4715" s="6" t="s">
        <v>1266</v>
      </c>
      <c r="M4715" s="6" t="s">
        <v>1272</v>
      </c>
      <c r="N4715" s="5">
        <v>42475</v>
      </c>
      <c r="O4715" s="7">
        <v>3202</v>
      </c>
      <c r="P4715" s="7">
        <v>15248</v>
      </c>
      <c r="Q4715" s="7">
        <v>12046</v>
      </c>
      <c r="R4715" s="6">
        <v>50</v>
      </c>
      <c r="S4715" s="7">
        <v>762400</v>
      </c>
      <c r="T4715" s="8">
        <v>0.08</v>
      </c>
      <c r="U4715" s="7">
        <v>60992</v>
      </c>
      <c r="V4715" s="7">
        <v>701408</v>
      </c>
      <c r="W4715" s="7">
        <v>400</v>
      </c>
      <c r="X4715" s="7">
        <v>694794</v>
      </c>
      <c r="Y4715" s="9">
        <f>+DAY('TABLA PRINCIPAL'!$B4715)</f>
        <v>13</v>
      </c>
      <c r="Z4715" s="9">
        <f>+MONTH('TABLA PRINCIPAL'!$B4715)</f>
        <v>4</v>
      </c>
      <c r="AA4715" s="9">
        <f>+YEAR('TABLA PRINCIPAL'!$B4715)</f>
        <v>2016</v>
      </c>
      <c r="AB4715" s="22" t="str">
        <f>+IF(Ventas_Oficina[[#This Row],[Total del pedido]]&gt;=100000,"SI","NO")</f>
        <v>SI</v>
      </c>
      <c r="AC4715" s="22" t="str">
        <f>+_xlfn.XLOOKUP(Ventas_Oficina[[#This Row],[Nº de artículo]],AUXILIAR!A4713:A9668,AUXILIAR!D4713:D9668,"Error",0)</f>
        <v>No enviado a tiempo</v>
      </c>
      <c r="AD4715" s="22" t="str">
        <f>+IF(AND(Ventas_Oficina[[#This Row],[Total]]&gt;75000,Ventas_Oficina[[#This Row],[Envio a tiempo]]="Enviado a tiempo"),"Buena Venta","Venta Mala")</f>
        <v>Venta Mala</v>
      </c>
    </row>
    <row r="4716" spans="1:30" x14ac:dyDescent="0.25">
      <c r="A4716" s="26">
        <v>1685231</v>
      </c>
      <c r="B4716" s="10">
        <v>41932</v>
      </c>
      <c r="C4716" s="11" t="s">
        <v>310</v>
      </c>
      <c r="D4716" s="11" t="s">
        <v>65</v>
      </c>
      <c r="E4716" s="11" t="s">
        <v>12</v>
      </c>
      <c r="F4716" s="11" t="s">
        <v>13</v>
      </c>
      <c r="G4716" s="11" t="s">
        <v>1009</v>
      </c>
      <c r="H4716" s="11" t="s">
        <v>14</v>
      </c>
      <c r="I4716" s="11" t="s">
        <v>1013</v>
      </c>
      <c r="J4716" s="11" t="s">
        <v>1126</v>
      </c>
      <c r="K4716" s="11" t="s">
        <v>1262</v>
      </c>
      <c r="L4716" s="11" t="s">
        <v>1265</v>
      </c>
      <c r="M4716" s="11" t="s">
        <v>1272</v>
      </c>
      <c r="N4716" s="10">
        <v>41934</v>
      </c>
      <c r="O4716" s="12">
        <v>3202</v>
      </c>
      <c r="P4716" s="12">
        <v>15248</v>
      </c>
      <c r="Q4716" s="12">
        <v>12046</v>
      </c>
      <c r="R4716" s="11">
        <v>32</v>
      </c>
      <c r="S4716" s="12">
        <v>487936</v>
      </c>
      <c r="T4716" s="13">
        <v>0.01</v>
      </c>
      <c r="U4716" s="12">
        <v>4879.3599999999997</v>
      </c>
      <c r="V4716" s="12">
        <v>483056.64000000001</v>
      </c>
      <c r="W4716" s="12">
        <v>400</v>
      </c>
      <c r="X4716" s="12">
        <v>694394</v>
      </c>
      <c r="Y4716" s="14">
        <f>+DAY('TABLA PRINCIPAL'!$B4716)</f>
        <v>20</v>
      </c>
      <c r="Z4716" s="14">
        <f>+MONTH('TABLA PRINCIPAL'!$B4716)</f>
        <v>10</v>
      </c>
      <c r="AA4716" s="14">
        <f>+YEAR('TABLA PRINCIPAL'!$B4716)</f>
        <v>2014</v>
      </c>
      <c r="AB4716" s="22" t="str">
        <f>+IF(Ventas_Oficina[[#This Row],[Total del pedido]]&gt;=100000,"SI","NO")</f>
        <v>SI</v>
      </c>
      <c r="AC4716" s="22" t="str">
        <f>+_xlfn.XLOOKUP(Ventas_Oficina[[#This Row],[Nº de artículo]],AUXILIAR!A4714:A9669,AUXILIAR!D4714:D9669,"Error",0)</f>
        <v>Enviado a tiempo</v>
      </c>
      <c r="AD4716" s="22" t="str">
        <f>+IF(AND(Ventas_Oficina[[#This Row],[Total]]&gt;75000,Ventas_Oficina[[#This Row],[Envio a tiempo]]="Enviado a tiempo"),"Buena Venta","Venta Mala")</f>
        <v>Buena Venta</v>
      </c>
    </row>
    <row r="4717" spans="1:30" x14ac:dyDescent="0.25">
      <c r="A4717" s="25">
        <v>1685596</v>
      </c>
      <c r="B4717" s="5">
        <v>42067</v>
      </c>
      <c r="C4717" s="6" t="s">
        <v>188</v>
      </c>
      <c r="D4717" s="6" t="s">
        <v>189</v>
      </c>
      <c r="E4717" s="6" t="s">
        <v>4</v>
      </c>
      <c r="F4717" s="6" t="s">
        <v>5</v>
      </c>
      <c r="G4717" s="6" t="s">
        <v>1009</v>
      </c>
      <c r="H4717" s="6" t="s">
        <v>121</v>
      </c>
      <c r="I4717" s="6" t="s">
        <v>1014</v>
      </c>
      <c r="J4717" s="6" t="s">
        <v>1023</v>
      </c>
      <c r="K4717" s="6" t="s">
        <v>1261</v>
      </c>
      <c r="L4717" s="6" t="s">
        <v>1265</v>
      </c>
      <c r="M4717" s="6" t="s">
        <v>1272</v>
      </c>
      <c r="N4717" s="5">
        <v>42069</v>
      </c>
      <c r="O4717" s="7">
        <v>459</v>
      </c>
      <c r="P4717" s="7">
        <v>728</v>
      </c>
      <c r="Q4717" s="7">
        <v>269</v>
      </c>
      <c r="R4717" s="6">
        <v>14</v>
      </c>
      <c r="S4717" s="7">
        <v>10192</v>
      </c>
      <c r="T4717" s="8">
        <v>0.09</v>
      </c>
      <c r="U4717" s="7">
        <v>917.28</v>
      </c>
      <c r="V4717" s="7">
        <v>9274.7199999999993</v>
      </c>
      <c r="W4717" s="7">
        <v>1115</v>
      </c>
      <c r="X4717" s="7">
        <v>13040</v>
      </c>
      <c r="Y4717" s="9">
        <f>+DAY('TABLA PRINCIPAL'!$B4717)</f>
        <v>4</v>
      </c>
      <c r="Z4717" s="9">
        <f>+MONTH('TABLA PRINCIPAL'!$B4717)</f>
        <v>3</v>
      </c>
      <c r="AA4717" s="9">
        <f>+YEAR('TABLA PRINCIPAL'!$B4717)</f>
        <v>2015</v>
      </c>
      <c r="AB4717" s="22" t="str">
        <f>+IF(Ventas_Oficina[[#This Row],[Total del pedido]]&gt;=100000,"SI","NO")</f>
        <v>NO</v>
      </c>
      <c r="AC4717" s="22" t="str">
        <f>+_xlfn.XLOOKUP(Ventas_Oficina[[#This Row],[Nº de artículo]],AUXILIAR!A4715:A9670,AUXILIAR!D4715:D9670,"Error",0)</f>
        <v>Enviado a tiempo</v>
      </c>
      <c r="AD4717" s="22" t="str">
        <f>+IF(AND(Ventas_Oficina[[#This Row],[Total]]&gt;75000,Ventas_Oficina[[#This Row],[Envio a tiempo]]="Enviado a tiempo"),"Buena Venta","Venta Mala")</f>
        <v>Venta Mala</v>
      </c>
    </row>
    <row r="4718" spans="1:30" x14ac:dyDescent="0.25">
      <c r="A4718" s="26">
        <v>1685596</v>
      </c>
      <c r="B4718" s="10">
        <v>42624</v>
      </c>
      <c r="C4718" s="11" t="s">
        <v>884</v>
      </c>
      <c r="D4718" s="11" t="s">
        <v>323</v>
      </c>
      <c r="E4718" s="11" t="s">
        <v>4</v>
      </c>
      <c r="F4718" s="11" t="s">
        <v>5</v>
      </c>
      <c r="G4718" s="11" t="s">
        <v>1008</v>
      </c>
      <c r="H4718" s="11" t="s">
        <v>34</v>
      </c>
      <c r="I4718" s="11" t="s">
        <v>1012</v>
      </c>
      <c r="J4718" s="11" t="s">
        <v>1139</v>
      </c>
      <c r="K4718" s="11" t="s">
        <v>1263</v>
      </c>
      <c r="L4718" s="11" t="s">
        <v>1269</v>
      </c>
      <c r="M4718" s="11" t="s">
        <v>1272</v>
      </c>
      <c r="N4718" s="10">
        <v>42626</v>
      </c>
      <c r="O4718" s="12">
        <v>348</v>
      </c>
      <c r="P4718" s="12">
        <v>543</v>
      </c>
      <c r="Q4718" s="12">
        <v>195</v>
      </c>
      <c r="R4718" s="11">
        <v>44</v>
      </c>
      <c r="S4718" s="12">
        <v>23892</v>
      </c>
      <c r="T4718" s="13">
        <v>0.08</v>
      </c>
      <c r="U4718" s="12">
        <v>1911.3600000000001</v>
      </c>
      <c r="V4718" s="12">
        <v>21980.639999999999</v>
      </c>
      <c r="W4718" s="12">
        <v>95</v>
      </c>
      <c r="X4718" s="12">
        <v>7873</v>
      </c>
      <c r="Y4718" s="14">
        <f>+DAY('TABLA PRINCIPAL'!$B4718)</f>
        <v>11</v>
      </c>
      <c r="Z4718" s="14">
        <f>+MONTH('TABLA PRINCIPAL'!$B4718)</f>
        <v>9</v>
      </c>
      <c r="AA4718" s="14">
        <f>+YEAR('TABLA PRINCIPAL'!$B4718)</f>
        <v>2016</v>
      </c>
      <c r="AB4718" s="22" t="str">
        <f>+IF(Ventas_Oficina[[#This Row],[Total del pedido]]&gt;=100000,"SI","NO")</f>
        <v>NO</v>
      </c>
      <c r="AC4718" s="22" t="str">
        <f>+_xlfn.XLOOKUP(Ventas_Oficina[[#This Row],[Nº de artículo]],AUXILIAR!A4716:A9671,AUXILIAR!D4716:D9671,"Error",0)</f>
        <v>Enviado a tiempo</v>
      </c>
      <c r="AD4718" s="22" t="str">
        <f>+IF(AND(Ventas_Oficina[[#This Row],[Total]]&gt;75000,Ventas_Oficina[[#This Row],[Envio a tiempo]]="Enviado a tiempo"),"Buena Venta","Venta Mala")</f>
        <v>Venta Mala</v>
      </c>
    </row>
    <row r="4719" spans="1:30" x14ac:dyDescent="0.25">
      <c r="A4719" s="25">
        <v>1685627</v>
      </c>
      <c r="B4719" s="5">
        <v>42712</v>
      </c>
      <c r="C4719" s="6" t="s">
        <v>304</v>
      </c>
      <c r="D4719" s="6" t="s">
        <v>3</v>
      </c>
      <c r="E4719" s="6" t="s">
        <v>4</v>
      </c>
      <c r="F4719" s="6" t="s">
        <v>5</v>
      </c>
      <c r="G4719" s="6" t="s">
        <v>1007</v>
      </c>
      <c r="H4719" s="6" t="s">
        <v>6</v>
      </c>
      <c r="I4719" s="6" t="s">
        <v>1016</v>
      </c>
      <c r="J4719" s="6" t="s">
        <v>1054</v>
      </c>
      <c r="K4719" s="6" t="s">
        <v>1261</v>
      </c>
      <c r="L4719" s="6" t="s">
        <v>1265</v>
      </c>
      <c r="M4719" s="6" t="s">
        <v>1272</v>
      </c>
      <c r="N4719" s="5">
        <v>42716</v>
      </c>
      <c r="O4719" s="7">
        <v>71</v>
      </c>
      <c r="P4719" s="7">
        <v>114</v>
      </c>
      <c r="Q4719" s="7">
        <v>43</v>
      </c>
      <c r="R4719" s="6">
        <v>13</v>
      </c>
      <c r="S4719" s="7">
        <v>1482</v>
      </c>
      <c r="T4719" s="8">
        <v>0.05</v>
      </c>
      <c r="U4719" s="7">
        <v>74.100000000000009</v>
      </c>
      <c r="V4719" s="7">
        <v>1407.9</v>
      </c>
      <c r="W4719" s="7">
        <v>70</v>
      </c>
      <c r="X4719" s="7">
        <v>2975</v>
      </c>
      <c r="Y4719" s="9">
        <f>+DAY('TABLA PRINCIPAL'!$B4719)</f>
        <v>8</v>
      </c>
      <c r="Z4719" s="9">
        <f>+MONTH('TABLA PRINCIPAL'!$B4719)</f>
        <v>12</v>
      </c>
      <c r="AA4719" s="9">
        <f>+YEAR('TABLA PRINCIPAL'!$B4719)</f>
        <v>2016</v>
      </c>
      <c r="AB4719" s="22" t="str">
        <f>+IF(Ventas_Oficina[[#This Row],[Total del pedido]]&gt;=100000,"SI","NO")</f>
        <v>NO</v>
      </c>
      <c r="AC4719" s="22" t="str">
        <f>+_xlfn.XLOOKUP(Ventas_Oficina[[#This Row],[Nº de artículo]],AUXILIAR!A4717:A9672,AUXILIAR!D4717:D9672,"Error",0)</f>
        <v>Enviado a tiempo</v>
      </c>
      <c r="AD4719" s="22" t="str">
        <f>+IF(AND(Ventas_Oficina[[#This Row],[Total]]&gt;75000,Ventas_Oficina[[#This Row],[Envio a tiempo]]="Enviado a tiempo"),"Buena Venta","Venta Mala")</f>
        <v>Venta Mala</v>
      </c>
    </row>
    <row r="4720" spans="1:30" x14ac:dyDescent="0.25">
      <c r="A4720" s="26">
        <v>1685627</v>
      </c>
      <c r="B4720" s="10">
        <v>42712</v>
      </c>
      <c r="C4720" s="11" t="s">
        <v>253</v>
      </c>
      <c r="D4720" s="11" t="s">
        <v>254</v>
      </c>
      <c r="E4720" s="11" t="s">
        <v>4</v>
      </c>
      <c r="F4720" s="11" t="s">
        <v>5</v>
      </c>
      <c r="G4720" s="11" t="s">
        <v>1008</v>
      </c>
      <c r="H4720" s="11" t="s">
        <v>27</v>
      </c>
      <c r="I4720" s="11" t="s">
        <v>1015</v>
      </c>
      <c r="J4720" s="11" t="s">
        <v>1054</v>
      </c>
      <c r="K4720" s="11" t="s">
        <v>1261</v>
      </c>
      <c r="L4720" s="11" t="s">
        <v>1265</v>
      </c>
      <c r="M4720" s="11" t="s">
        <v>1272</v>
      </c>
      <c r="N4720" s="10">
        <v>42716</v>
      </c>
      <c r="O4720" s="12">
        <v>71</v>
      </c>
      <c r="P4720" s="12">
        <v>114</v>
      </c>
      <c r="Q4720" s="12">
        <v>43</v>
      </c>
      <c r="R4720" s="11">
        <v>17</v>
      </c>
      <c r="S4720" s="12">
        <v>1938</v>
      </c>
      <c r="T4720" s="13">
        <v>0.09</v>
      </c>
      <c r="U4720" s="12">
        <v>174.42</v>
      </c>
      <c r="V4720" s="12">
        <v>1763.58</v>
      </c>
      <c r="W4720" s="12">
        <v>70</v>
      </c>
      <c r="X4720" s="12">
        <v>2975</v>
      </c>
      <c r="Y4720" s="14">
        <f>+DAY('TABLA PRINCIPAL'!$B4720)</f>
        <v>8</v>
      </c>
      <c r="Z4720" s="14">
        <f>+MONTH('TABLA PRINCIPAL'!$B4720)</f>
        <v>12</v>
      </c>
      <c r="AA4720" s="14">
        <f>+YEAR('TABLA PRINCIPAL'!$B4720)</f>
        <v>2016</v>
      </c>
      <c r="AB4720" s="22" t="str">
        <f>+IF(Ventas_Oficina[[#This Row],[Total del pedido]]&gt;=100000,"SI","NO")</f>
        <v>NO</v>
      </c>
      <c r="AC4720" s="22" t="str">
        <f>+_xlfn.XLOOKUP(Ventas_Oficina[[#This Row],[Nº de artículo]],AUXILIAR!A4718:A9673,AUXILIAR!D4718:D9673,"Error",0)</f>
        <v>Enviado a tiempo</v>
      </c>
      <c r="AD4720" s="22" t="str">
        <f>+IF(AND(Ventas_Oficina[[#This Row],[Total]]&gt;75000,Ventas_Oficina[[#This Row],[Envio a tiempo]]="Enviado a tiempo"),"Buena Venta","Venta Mala")</f>
        <v>Venta Mala</v>
      </c>
    </row>
    <row r="4721" spans="1:30" x14ac:dyDescent="0.25">
      <c r="A4721" s="25">
        <v>1685961</v>
      </c>
      <c r="B4721" s="5">
        <v>42707</v>
      </c>
      <c r="C4721" s="6" t="s">
        <v>980</v>
      </c>
      <c r="D4721" s="6" t="s">
        <v>118</v>
      </c>
      <c r="E4721" s="6" t="s">
        <v>4</v>
      </c>
      <c r="F4721" s="6" t="s">
        <v>5</v>
      </c>
      <c r="G4721" s="6" t="s">
        <v>1008</v>
      </c>
      <c r="H4721" s="6" t="s">
        <v>53</v>
      </c>
      <c r="I4721" s="6" t="s">
        <v>1013</v>
      </c>
      <c r="J4721" s="6" t="s">
        <v>1036</v>
      </c>
      <c r="K4721" s="6" t="s">
        <v>1261</v>
      </c>
      <c r="L4721" s="6" t="s">
        <v>1267</v>
      </c>
      <c r="M4721" s="6" t="s">
        <v>1272</v>
      </c>
      <c r="N4721" s="5">
        <v>42707</v>
      </c>
      <c r="O4721" s="7">
        <v>453</v>
      </c>
      <c r="P4721" s="7">
        <v>730</v>
      </c>
      <c r="Q4721" s="7">
        <v>277</v>
      </c>
      <c r="R4721" s="6">
        <v>21</v>
      </c>
      <c r="S4721" s="7">
        <v>15330</v>
      </c>
      <c r="T4721" s="8">
        <v>0.06</v>
      </c>
      <c r="U4721" s="7">
        <v>919.8</v>
      </c>
      <c r="V4721" s="7">
        <v>14410.2</v>
      </c>
      <c r="W4721" s="7">
        <v>772</v>
      </c>
      <c r="X4721" s="7">
        <v>54865</v>
      </c>
      <c r="Y4721" s="9">
        <f>+DAY('TABLA PRINCIPAL'!$B4721)</f>
        <v>3</v>
      </c>
      <c r="Z4721" s="9">
        <f>+MONTH('TABLA PRINCIPAL'!$B4721)</f>
        <v>12</v>
      </c>
      <c r="AA4721" s="9">
        <f>+YEAR('TABLA PRINCIPAL'!$B4721)</f>
        <v>2016</v>
      </c>
      <c r="AB4721" s="22" t="str">
        <f>+IF(Ventas_Oficina[[#This Row],[Total del pedido]]&gt;=100000,"SI","NO")</f>
        <v>NO</v>
      </c>
      <c r="AC4721" s="22" t="str">
        <f>+_xlfn.XLOOKUP(Ventas_Oficina[[#This Row],[Nº de artículo]],AUXILIAR!A4719:A9674,AUXILIAR!D4719:D9674,"Error",0)</f>
        <v>No enviado a tiempo</v>
      </c>
      <c r="AD4721" s="22" t="str">
        <f>+IF(AND(Ventas_Oficina[[#This Row],[Total]]&gt;75000,Ventas_Oficina[[#This Row],[Envio a tiempo]]="Enviado a tiempo"),"Buena Venta","Venta Mala")</f>
        <v>Venta Mala</v>
      </c>
    </row>
    <row r="4722" spans="1:30" x14ac:dyDescent="0.25">
      <c r="A4722" s="26">
        <v>1685961</v>
      </c>
      <c r="B4722" s="10">
        <v>42348</v>
      </c>
      <c r="C4722" s="11" t="s">
        <v>420</v>
      </c>
      <c r="D4722" s="11" t="s">
        <v>36</v>
      </c>
      <c r="E4722" s="11" t="s">
        <v>12</v>
      </c>
      <c r="F4722" s="11" t="s">
        <v>13</v>
      </c>
      <c r="G4722" s="11" t="s">
        <v>1007</v>
      </c>
      <c r="H4722" s="11" t="s">
        <v>14</v>
      </c>
      <c r="I4722" s="11" t="s">
        <v>1016</v>
      </c>
      <c r="J4722" s="11" t="s">
        <v>1113</v>
      </c>
      <c r="K4722" s="11" t="s">
        <v>1261</v>
      </c>
      <c r="L4722" s="11" t="s">
        <v>1265</v>
      </c>
      <c r="M4722" s="11" t="s">
        <v>1272</v>
      </c>
      <c r="N4722" s="10">
        <v>42350</v>
      </c>
      <c r="O4722" s="12">
        <v>1495</v>
      </c>
      <c r="P4722" s="12">
        <v>3476</v>
      </c>
      <c r="Q4722" s="12">
        <v>1981</v>
      </c>
      <c r="R4722" s="11">
        <v>42</v>
      </c>
      <c r="S4722" s="12">
        <v>145992</v>
      </c>
      <c r="T4722" s="13">
        <v>0.01</v>
      </c>
      <c r="U4722" s="12">
        <v>1459.92</v>
      </c>
      <c r="V4722" s="12">
        <v>144532.07999999999</v>
      </c>
      <c r="W4722" s="12">
        <v>822</v>
      </c>
      <c r="X4722" s="12">
        <v>184877</v>
      </c>
      <c r="Y4722" s="14">
        <f>+DAY('TABLA PRINCIPAL'!$B4722)</f>
        <v>10</v>
      </c>
      <c r="Z4722" s="14">
        <f>+MONTH('TABLA PRINCIPAL'!$B4722)</f>
        <v>12</v>
      </c>
      <c r="AA4722" s="14">
        <f>+YEAR('TABLA PRINCIPAL'!$B4722)</f>
        <v>2015</v>
      </c>
      <c r="AB4722" s="22" t="str">
        <f>+IF(Ventas_Oficina[[#This Row],[Total del pedido]]&gt;=100000,"SI","NO")</f>
        <v>SI</v>
      </c>
      <c r="AC4722" s="22" t="str">
        <f>+_xlfn.XLOOKUP(Ventas_Oficina[[#This Row],[Nº de artículo]],AUXILIAR!A4720:A9675,AUXILIAR!D4720:D9675,"Error",0)</f>
        <v>No enviado a tiempo</v>
      </c>
      <c r="AD4722" s="22" t="str">
        <f>+IF(AND(Ventas_Oficina[[#This Row],[Total]]&gt;75000,Ventas_Oficina[[#This Row],[Envio a tiempo]]="Enviado a tiempo"),"Buena Venta","Venta Mala")</f>
        <v>Venta Mala</v>
      </c>
    </row>
    <row r="4723" spans="1:30" x14ac:dyDescent="0.25">
      <c r="A4723" s="25">
        <v>1685961</v>
      </c>
      <c r="B4723" s="5">
        <v>41621</v>
      </c>
      <c r="C4723" s="6" t="s">
        <v>524</v>
      </c>
      <c r="D4723" s="6" t="s">
        <v>76</v>
      </c>
      <c r="E4723" s="6" t="s">
        <v>4</v>
      </c>
      <c r="F4723" s="6" t="s">
        <v>5</v>
      </c>
      <c r="G4723" s="6" t="s">
        <v>1009</v>
      </c>
      <c r="H4723" s="6" t="s">
        <v>17</v>
      </c>
      <c r="I4723" s="6" t="s">
        <v>1014</v>
      </c>
      <c r="J4723" s="6" t="s">
        <v>1041</v>
      </c>
      <c r="K4723" s="6" t="s">
        <v>1261</v>
      </c>
      <c r="L4723" s="6" t="s">
        <v>1265</v>
      </c>
      <c r="M4723" s="6" t="s">
        <v>1272</v>
      </c>
      <c r="N4723" s="5">
        <v>41623</v>
      </c>
      <c r="O4723" s="7">
        <v>245</v>
      </c>
      <c r="P4723" s="7">
        <v>389</v>
      </c>
      <c r="Q4723" s="7">
        <v>144</v>
      </c>
      <c r="R4723" s="6">
        <v>26</v>
      </c>
      <c r="S4723" s="7">
        <v>10114</v>
      </c>
      <c r="T4723" s="8">
        <v>0.01</v>
      </c>
      <c r="U4723" s="7">
        <v>101.14</v>
      </c>
      <c r="V4723" s="7">
        <v>10012.86</v>
      </c>
      <c r="W4723" s="7">
        <v>701</v>
      </c>
      <c r="X4723" s="7">
        <v>2275</v>
      </c>
      <c r="Y4723" s="9">
        <f>+DAY('TABLA PRINCIPAL'!$B4723)</f>
        <v>13</v>
      </c>
      <c r="Z4723" s="9">
        <f>+MONTH('TABLA PRINCIPAL'!$B4723)</f>
        <v>12</v>
      </c>
      <c r="AA4723" s="9">
        <f>+YEAR('TABLA PRINCIPAL'!$B4723)</f>
        <v>2013</v>
      </c>
      <c r="AB4723" s="22" t="str">
        <f>+IF(Ventas_Oficina[[#This Row],[Total del pedido]]&gt;=100000,"SI","NO")</f>
        <v>NO</v>
      </c>
      <c r="AC4723" s="22" t="str">
        <f>+_xlfn.XLOOKUP(Ventas_Oficina[[#This Row],[Nº de artículo]],AUXILIAR!A4721:A9676,AUXILIAR!D4721:D9676,"Error",0)</f>
        <v>Enviado a tiempo</v>
      </c>
      <c r="AD4723" s="22" t="str">
        <f>+IF(AND(Ventas_Oficina[[#This Row],[Total]]&gt;75000,Ventas_Oficina[[#This Row],[Envio a tiempo]]="Enviado a tiempo"),"Buena Venta","Venta Mala")</f>
        <v>Venta Mala</v>
      </c>
    </row>
    <row r="4724" spans="1:30" x14ac:dyDescent="0.25">
      <c r="A4724" s="26">
        <v>1686327</v>
      </c>
      <c r="B4724" s="10">
        <v>42319</v>
      </c>
      <c r="C4724" s="11" t="s">
        <v>104</v>
      </c>
      <c r="D4724" s="11" t="s">
        <v>105</v>
      </c>
      <c r="E4724" s="11" t="s">
        <v>4</v>
      </c>
      <c r="F4724" s="11" t="s">
        <v>5</v>
      </c>
      <c r="G4724" s="11" t="s">
        <v>1007</v>
      </c>
      <c r="H4724" s="11" t="s">
        <v>106</v>
      </c>
      <c r="I4724" s="11" t="s">
        <v>1013</v>
      </c>
      <c r="J4724" s="11" t="s">
        <v>1124</v>
      </c>
      <c r="K4724" s="11" t="s">
        <v>1261</v>
      </c>
      <c r="L4724" s="11" t="s">
        <v>1265</v>
      </c>
      <c r="M4724" s="11" t="s">
        <v>1273</v>
      </c>
      <c r="N4724" s="10">
        <v>42321</v>
      </c>
      <c r="O4724" s="12">
        <v>229</v>
      </c>
      <c r="P4724" s="12">
        <v>369</v>
      </c>
      <c r="Q4724" s="12">
        <v>140</v>
      </c>
      <c r="R4724" s="11">
        <v>23</v>
      </c>
      <c r="S4724" s="12">
        <v>8487</v>
      </c>
      <c r="T4724" s="13">
        <v>0.06</v>
      </c>
      <c r="U4724" s="12">
        <v>509.21999999999997</v>
      </c>
      <c r="V4724" s="12">
        <v>7977.78</v>
      </c>
      <c r="W4724" s="12">
        <v>50</v>
      </c>
      <c r="X4724" s="12">
        <v>10321</v>
      </c>
      <c r="Y4724" s="14">
        <f>+DAY('TABLA PRINCIPAL'!$B4724)</f>
        <v>11</v>
      </c>
      <c r="Z4724" s="14">
        <f>+MONTH('TABLA PRINCIPAL'!$B4724)</f>
        <v>11</v>
      </c>
      <c r="AA4724" s="14">
        <f>+YEAR('TABLA PRINCIPAL'!$B4724)</f>
        <v>2015</v>
      </c>
      <c r="AB4724" s="22" t="str">
        <f>+IF(Ventas_Oficina[[#This Row],[Total del pedido]]&gt;=100000,"SI","NO")</f>
        <v>NO</v>
      </c>
      <c r="AC4724" s="22" t="str">
        <f>+_xlfn.XLOOKUP(Ventas_Oficina[[#This Row],[Nº de artículo]],AUXILIAR!A4722:A9677,AUXILIAR!D4722:D9677,"Error",0)</f>
        <v>Enviado a tiempo</v>
      </c>
      <c r="AD4724" s="22" t="str">
        <f>+IF(AND(Ventas_Oficina[[#This Row],[Total]]&gt;75000,Ventas_Oficina[[#This Row],[Envio a tiempo]]="Enviado a tiempo"),"Buena Venta","Venta Mala")</f>
        <v>Venta Mala</v>
      </c>
    </row>
    <row r="4725" spans="1:30" x14ac:dyDescent="0.25">
      <c r="A4725" s="25">
        <v>1687057</v>
      </c>
      <c r="B4725" s="5">
        <v>42664</v>
      </c>
      <c r="C4725" s="6" t="s">
        <v>522</v>
      </c>
      <c r="D4725" s="6" t="s">
        <v>46</v>
      </c>
      <c r="E4725" s="6" t="s">
        <v>4</v>
      </c>
      <c r="F4725" s="6" t="s">
        <v>5</v>
      </c>
      <c r="G4725" s="6" t="s">
        <v>1010</v>
      </c>
      <c r="H4725" s="6" t="s">
        <v>9</v>
      </c>
      <c r="I4725" s="6" t="s">
        <v>1012</v>
      </c>
      <c r="J4725" s="6" t="s">
        <v>1052</v>
      </c>
      <c r="K4725" s="6" t="s">
        <v>1262</v>
      </c>
      <c r="L4725" s="6" t="s">
        <v>1265</v>
      </c>
      <c r="M4725" s="6" t="s">
        <v>1272</v>
      </c>
      <c r="N4725" s="5">
        <v>42665</v>
      </c>
      <c r="O4725" s="7">
        <v>332</v>
      </c>
      <c r="P4725" s="7">
        <v>518</v>
      </c>
      <c r="Q4725" s="7">
        <v>186</v>
      </c>
      <c r="R4725" s="6">
        <v>12</v>
      </c>
      <c r="S4725" s="7">
        <v>6216</v>
      </c>
      <c r="T4725" s="8">
        <v>0.01</v>
      </c>
      <c r="U4725" s="7">
        <v>62.160000000000004</v>
      </c>
      <c r="V4725" s="7">
        <v>6153.84</v>
      </c>
      <c r="W4725" s="7">
        <v>204</v>
      </c>
      <c r="X4725" s="7">
        <v>11645</v>
      </c>
      <c r="Y4725" s="9">
        <f>+DAY('TABLA PRINCIPAL'!$B4725)</f>
        <v>21</v>
      </c>
      <c r="Z4725" s="9">
        <f>+MONTH('TABLA PRINCIPAL'!$B4725)</f>
        <v>10</v>
      </c>
      <c r="AA4725" s="9">
        <f>+YEAR('TABLA PRINCIPAL'!$B4725)</f>
        <v>2016</v>
      </c>
      <c r="AB4725" s="22" t="str">
        <f>+IF(Ventas_Oficina[[#This Row],[Total del pedido]]&gt;=100000,"SI","NO")</f>
        <v>NO</v>
      </c>
      <c r="AC4725" s="22" t="str">
        <f>+_xlfn.XLOOKUP(Ventas_Oficina[[#This Row],[Nº de artículo]],AUXILIAR!A4723:A9678,AUXILIAR!D4723:D9678,"Error",0)</f>
        <v>No enviado a tiempo</v>
      </c>
      <c r="AD4725" s="22" t="str">
        <f>+IF(AND(Ventas_Oficina[[#This Row],[Total]]&gt;75000,Ventas_Oficina[[#This Row],[Envio a tiempo]]="Enviado a tiempo"),"Buena Venta","Venta Mala")</f>
        <v>Venta Mala</v>
      </c>
    </row>
    <row r="4726" spans="1:30" x14ac:dyDescent="0.25">
      <c r="A4726" s="26">
        <v>1687057</v>
      </c>
      <c r="B4726" s="10">
        <v>42411</v>
      </c>
      <c r="C4726" s="11" t="s">
        <v>989</v>
      </c>
      <c r="D4726" s="11" t="s">
        <v>36</v>
      </c>
      <c r="E4726" s="11" t="s">
        <v>12</v>
      </c>
      <c r="F4726" s="11" t="s">
        <v>13</v>
      </c>
      <c r="G4726" s="11" t="s">
        <v>1007</v>
      </c>
      <c r="H4726" s="11" t="s">
        <v>14</v>
      </c>
      <c r="I4726" s="11" t="s">
        <v>1015</v>
      </c>
      <c r="J4726" s="11" t="s">
        <v>1083</v>
      </c>
      <c r="K4726" s="11" t="s">
        <v>1261</v>
      </c>
      <c r="L4726" s="11" t="s">
        <v>1267</v>
      </c>
      <c r="M4726" s="11" t="s">
        <v>1272</v>
      </c>
      <c r="N4726" s="10">
        <v>42412</v>
      </c>
      <c r="O4726" s="12">
        <v>375</v>
      </c>
      <c r="P4726" s="12">
        <v>708</v>
      </c>
      <c r="Q4726" s="12">
        <v>333</v>
      </c>
      <c r="R4726" s="11">
        <v>8</v>
      </c>
      <c r="S4726" s="12">
        <v>5664</v>
      </c>
      <c r="T4726" s="13">
        <v>0.06</v>
      </c>
      <c r="U4726" s="12">
        <v>339.84</v>
      </c>
      <c r="V4726" s="12">
        <v>5324.16</v>
      </c>
      <c r="W4726" s="12">
        <v>235</v>
      </c>
      <c r="X4726" s="12">
        <v>33096</v>
      </c>
      <c r="Y4726" s="14">
        <f>+DAY('TABLA PRINCIPAL'!$B4726)</f>
        <v>11</v>
      </c>
      <c r="Z4726" s="14">
        <f>+MONTH('TABLA PRINCIPAL'!$B4726)</f>
        <v>2</v>
      </c>
      <c r="AA4726" s="14">
        <f>+YEAR('TABLA PRINCIPAL'!$B4726)</f>
        <v>2016</v>
      </c>
      <c r="AB4726" s="22" t="str">
        <f>+IF(Ventas_Oficina[[#This Row],[Total del pedido]]&gt;=100000,"SI","NO")</f>
        <v>NO</v>
      </c>
      <c r="AC4726" s="22" t="str">
        <f>+_xlfn.XLOOKUP(Ventas_Oficina[[#This Row],[Nº de artículo]],AUXILIAR!A4724:A9679,AUXILIAR!D4724:D9679,"Error",0)</f>
        <v>No enviado a tiempo</v>
      </c>
      <c r="AD4726" s="22" t="str">
        <f>+IF(AND(Ventas_Oficina[[#This Row],[Total]]&gt;75000,Ventas_Oficina[[#This Row],[Envio a tiempo]]="Enviado a tiempo"),"Buena Venta","Venta Mala")</f>
        <v>Venta Mala</v>
      </c>
    </row>
    <row r="4727" spans="1:30" x14ac:dyDescent="0.25">
      <c r="A4727" s="26">
        <v>1687057</v>
      </c>
      <c r="B4727" s="10">
        <v>41798</v>
      </c>
      <c r="C4727" s="11" t="s">
        <v>28</v>
      </c>
      <c r="D4727" s="11" t="s">
        <v>29</v>
      </c>
      <c r="E4727" s="11" t="s">
        <v>12</v>
      </c>
      <c r="F4727" s="11" t="s">
        <v>13</v>
      </c>
      <c r="G4727" s="11" t="s">
        <v>1010</v>
      </c>
      <c r="H4727" s="11" t="s">
        <v>14</v>
      </c>
      <c r="I4727" s="11" t="s">
        <v>1016</v>
      </c>
      <c r="J4727" s="11" t="s">
        <v>1056</v>
      </c>
      <c r="K4727" s="11" t="s">
        <v>1261</v>
      </c>
      <c r="L4727" s="11" t="s">
        <v>1265</v>
      </c>
      <c r="M4727" s="11" t="s">
        <v>1272</v>
      </c>
      <c r="N4727" s="10">
        <v>41800</v>
      </c>
      <c r="O4727" s="12">
        <v>352</v>
      </c>
      <c r="P4727" s="12">
        <v>568</v>
      </c>
      <c r="Q4727" s="12">
        <v>216</v>
      </c>
      <c r="R4727" s="11">
        <v>10</v>
      </c>
      <c r="S4727" s="12">
        <v>5680</v>
      </c>
      <c r="T4727" s="13">
        <v>0.01</v>
      </c>
      <c r="U4727" s="12">
        <v>56.800000000000004</v>
      </c>
      <c r="V4727" s="12">
        <v>5623.2</v>
      </c>
      <c r="W4727" s="12">
        <v>139</v>
      </c>
      <c r="X4727" s="12">
        <v>13895</v>
      </c>
      <c r="Y4727" s="14">
        <f>+DAY('TABLA PRINCIPAL'!$B4727)</f>
        <v>8</v>
      </c>
      <c r="Z4727" s="14">
        <f>+MONTH('TABLA PRINCIPAL'!$B4727)</f>
        <v>6</v>
      </c>
      <c r="AA4727" s="14">
        <f>+YEAR('TABLA PRINCIPAL'!$B4727)</f>
        <v>2014</v>
      </c>
      <c r="AB4727" s="22" t="str">
        <f>+IF(Ventas_Oficina[[#This Row],[Total del pedido]]&gt;=100000,"SI","NO")</f>
        <v>NO</v>
      </c>
      <c r="AC4727" s="22" t="str">
        <f>+_xlfn.XLOOKUP(Ventas_Oficina[[#This Row],[Nº de artículo]],AUXILIAR!A4726:A9681,AUXILIAR!D4726:D9681,"Error",0)</f>
        <v>Enviado a tiempo</v>
      </c>
      <c r="AD4727" s="22" t="str">
        <f>+IF(AND(Ventas_Oficina[[#This Row],[Total]]&gt;75000,Ventas_Oficina[[#This Row],[Envio a tiempo]]="Enviado a tiempo"),"Buena Venta","Venta Mala")</f>
        <v>Venta Mala</v>
      </c>
    </row>
    <row r="4728" spans="1:30" x14ac:dyDescent="0.25">
      <c r="A4728" s="25">
        <v>1687057</v>
      </c>
      <c r="B4728" s="5">
        <v>42182</v>
      </c>
      <c r="C4728" s="6" t="s">
        <v>186</v>
      </c>
      <c r="D4728" s="6" t="s">
        <v>62</v>
      </c>
      <c r="E4728" s="6" t="s">
        <v>4</v>
      </c>
      <c r="F4728" s="6" t="s">
        <v>5</v>
      </c>
      <c r="G4728" s="6" t="s">
        <v>1009</v>
      </c>
      <c r="H4728" s="6" t="s">
        <v>27</v>
      </c>
      <c r="I4728" s="6" t="s">
        <v>1016</v>
      </c>
      <c r="J4728" s="6" t="s">
        <v>1064</v>
      </c>
      <c r="K4728" s="6" t="s">
        <v>1261</v>
      </c>
      <c r="L4728" s="6" t="s">
        <v>1267</v>
      </c>
      <c r="M4728" s="6" t="s">
        <v>1272</v>
      </c>
      <c r="N4728" s="5">
        <v>42184</v>
      </c>
      <c r="O4728" s="7">
        <v>365</v>
      </c>
      <c r="P4728" s="7">
        <v>598</v>
      </c>
      <c r="Q4728" s="7">
        <v>233</v>
      </c>
      <c r="R4728" s="6">
        <v>43</v>
      </c>
      <c r="S4728" s="7">
        <v>25714</v>
      </c>
      <c r="T4728" s="8">
        <v>0.06</v>
      </c>
      <c r="U4728" s="7">
        <v>1542.84</v>
      </c>
      <c r="V4728" s="7">
        <v>24171.16</v>
      </c>
      <c r="W4728" s="7">
        <v>149</v>
      </c>
      <c r="X4728" s="7">
        <v>21471</v>
      </c>
      <c r="Y4728" s="9">
        <f>+DAY('TABLA PRINCIPAL'!$B4728)</f>
        <v>27</v>
      </c>
      <c r="Z4728" s="9">
        <f>+MONTH('TABLA PRINCIPAL'!$B4728)</f>
        <v>6</v>
      </c>
      <c r="AA4728" s="9">
        <f>+YEAR('TABLA PRINCIPAL'!$B4728)</f>
        <v>2015</v>
      </c>
      <c r="AB4728" s="22" t="str">
        <f>+IF(Ventas_Oficina[[#This Row],[Total del pedido]]&gt;=100000,"SI","NO")</f>
        <v>NO</v>
      </c>
      <c r="AC4728" s="22" t="str">
        <f>+_xlfn.XLOOKUP(Ventas_Oficina[[#This Row],[Nº de artículo]],AUXILIAR!A4726:A9682,AUXILIAR!D4726:D9682,"Error",0)</f>
        <v>Enviado a tiempo</v>
      </c>
      <c r="AD4728" s="22" t="str">
        <f>+IF(AND(Ventas_Oficina[[#This Row],[Total]]&gt;75000,Ventas_Oficina[[#This Row],[Envio a tiempo]]="Enviado a tiempo"),"Buena Venta","Venta Mala")</f>
        <v>Venta Mala</v>
      </c>
    </row>
    <row r="4729" spans="1:30" x14ac:dyDescent="0.25">
      <c r="A4729" s="26">
        <v>1687422</v>
      </c>
      <c r="B4729" s="10">
        <v>42520</v>
      </c>
      <c r="C4729" s="11" t="s">
        <v>386</v>
      </c>
      <c r="D4729" s="11" t="s">
        <v>76</v>
      </c>
      <c r="E4729" s="11" t="s">
        <v>4</v>
      </c>
      <c r="F4729" s="11" t="s">
        <v>5</v>
      </c>
      <c r="G4729" s="11" t="s">
        <v>1007</v>
      </c>
      <c r="H4729" s="11" t="s">
        <v>17</v>
      </c>
      <c r="I4729" s="11" t="s">
        <v>1013</v>
      </c>
      <c r="J4729" s="11" t="s">
        <v>1086</v>
      </c>
      <c r="K4729" s="11" t="s">
        <v>1261</v>
      </c>
      <c r="L4729" s="11" t="s">
        <v>1265</v>
      </c>
      <c r="M4729" s="11" t="s">
        <v>1272</v>
      </c>
      <c r="N4729" s="10">
        <v>42520</v>
      </c>
      <c r="O4729" s="12">
        <v>1111</v>
      </c>
      <c r="P4729" s="12">
        <v>1984</v>
      </c>
      <c r="Q4729" s="12">
        <v>873</v>
      </c>
      <c r="R4729" s="11">
        <v>23</v>
      </c>
      <c r="S4729" s="12">
        <v>45632</v>
      </c>
      <c r="T4729" s="13">
        <v>0.06</v>
      </c>
      <c r="U4729" s="12">
        <v>2737.92</v>
      </c>
      <c r="V4729" s="12">
        <v>42894.080000000002</v>
      </c>
      <c r="W4729" s="12">
        <v>410</v>
      </c>
      <c r="X4729" s="12">
        <v>67753</v>
      </c>
      <c r="Y4729" s="14">
        <f>+DAY('TABLA PRINCIPAL'!$B4729)</f>
        <v>30</v>
      </c>
      <c r="Z4729" s="14">
        <f>+MONTH('TABLA PRINCIPAL'!$B4729)</f>
        <v>5</v>
      </c>
      <c r="AA4729" s="14">
        <f>+YEAR('TABLA PRINCIPAL'!$B4729)</f>
        <v>2016</v>
      </c>
      <c r="AB4729" s="22" t="str">
        <f>+IF(Ventas_Oficina[[#This Row],[Total del pedido]]&gt;=100000,"SI","NO")</f>
        <v>NO</v>
      </c>
      <c r="AC4729" s="22" t="str">
        <f>+_xlfn.XLOOKUP(Ventas_Oficina[[#This Row],[Nº de artículo]],AUXILIAR!A4727:A9683,AUXILIAR!D4727:D9683,"Error",0)</f>
        <v>No enviado a tiempo</v>
      </c>
      <c r="AD4729" s="22" t="str">
        <f>+IF(AND(Ventas_Oficina[[#This Row],[Total]]&gt;75000,Ventas_Oficina[[#This Row],[Envio a tiempo]]="Enviado a tiempo"),"Buena Venta","Venta Mala")</f>
        <v>Venta Mala</v>
      </c>
    </row>
    <row r="4730" spans="1:30" x14ac:dyDescent="0.25">
      <c r="A4730" s="25">
        <v>1687788</v>
      </c>
      <c r="B4730" s="5">
        <v>42504</v>
      </c>
      <c r="C4730" s="6" t="s">
        <v>310</v>
      </c>
      <c r="D4730" s="6" t="s">
        <v>65</v>
      </c>
      <c r="E4730" s="6" t="s">
        <v>12</v>
      </c>
      <c r="F4730" s="6" t="s">
        <v>13</v>
      </c>
      <c r="G4730" s="6" t="s">
        <v>1010</v>
      </c>
      <c r="H4730" s="6" t="s">
        <v>14</v>
      </c>
      <c r="I4730" s="6" t="s">
        <v>1015</v>
      </c>
      <c r="J4730" s="6" t="s">
        <v>1096</v>
      </c>
      <c r="K4730" s="6" t="s">
        <v>1261</v>
      </c>
      <c r="L4730" s="6" t="s">
        <v>1265</v>
      </c>
      <c r="M4730" s="6" t="s">
        <v>1273</v>
      </c>
      <c r="N4730" s="5">
        <v>42506</v>
      </c>
      <c r="O4730" s="7">
        <v>419</v>
      </c>
      <c r="P4730" s="7">
        <v>1023</v>
      </c>
      <c r="Q4730" s="7">
        <v>604</v>
      </c>
      <c r="R4730" s="6">
        <v>1</v>
      </c>
      <c r="S4730" s="7">
        <v>1023</v>
      </c>
      <c r="T4730" s="8">
        <v>0.03</v>
      </c>
      <c r="U4730" s="7">
        <v>30.689999999999998</v>
      </c>
      <c r="V4730" s="7">
        <v>992.31</v>
      </c>
      <c r="W4730" s="7">
        <v>468</v>
      </c>
      <c r="X4730" s="7">
        <v>16307</v>
      </c>
      <c r="Y4730" s="9">
        <f>+DAY('TABLA PRINCIPAL'!$B4730)</f>
        <v>14</v>
      </c>
      <c r="Z4730" s="9">
        <f>+MONTH('TABLA PRINCIPAL'!$B4730)</f>
        <v>5</v>
      </c>
      <c r="AA4730" s="9">
        <f>+YEAR('TABLA PRINCIPAL'!$B4730)</f>
        <v>2016</v>
      </c>
      <c r="AB4730" s="22" t="str">
        <f>+IF(Ventas_Oficina[[#This Row],[Total del pedido]]&gt;=100000,"SI","NO")</f>
        <v>NO</v>
      </c>
      <c r="AC4730" s="22" t="str">
        <f>+_xlfn.XLOOKUP(Ventas_Oficina[[#This Row],[Nº de artículo]],AUXILIAR!A4728:A9684,AUXILIAR!D4728:D9684,"Error",0)</f>
        <v>Enviado a tiempo</v>
      </c>
      <c r="AD4730" s="22" t="str">
        <f>+IF(AND(Ventas_Oficina[[#This Row],[Total]]&gt;75000,Ventas_Oficina[[#This Row],[Envio a tiempo]]="Enviado a tiempo"),"Buena Venta","Venta Mala")</f>
        <v>Venta Mala</v>
      </c>
    </row>
    <row r="4731" spans="1:30" x14ac:dyDescent="0.25">
      <c r="A4731" s="26">
        <v>1687788</v>
      </c>
      <c r="B4731" s="10">
        <v>42713</v>
      </c>
      <c r="C4731" s="11" t="s">
        <v>502</v>
      </c>
      <c r="D4731" s="11" t="s">
        <v>141</v>
      </c>
      <c r="E4731" s="11" t="s">
        <v>4</v>
      </c>
      <c r="F4731" s="11" t="s">
        <v>5</v>
      </c>
      <c r="G4731" s="11" t="s">
        <v>1010</v>
      </c>
      <c r="H4731" s="11" t="s">
        <v>39</v>
      </c>
      <c r="I4731" s="11" t="s">
        <v>1012</v>
      </c>
      <c r="J4731" s="11" t="s">
        <v>1034</v>
      </c>
      <c r="K4731" s="11" t="s">
        <v>1261</v>
      </c>
      <c r="L4731" s="11" t="s">
        <v>1267</v>
      </c>
      <c r="M4731" s="11" t="s">
        <v>1272</v>
      </c>
      <c r="N4731" s="10">
        <v>42714</v>
      </c>
      <c r="O4731" s="12">
        <v>109</v>
      </c>
      <c r="P4731" s="12">
        <v>260</v>
      </c>
      <c r="Q4731" s="12">
        <v>151</v>
      </c>
      <c r="R4731" s="11">
        <v>10</v>
      </c>
      <c r="S4731" s="12">
        <v>2600</v>
      </c>
      <c r="T4731" s="13">
        <v>0.01</v>
      </c>
      <c r="U4731" s="12">
        <v>26</v>
      </c>
      <c r="V4731" s="12">
        <v>2574</v>
      </c>
      <c r="W4731" s="12">
        <v>240</v>
      </c>
      <c r="X4731" s="12">
        <v>2278</v>
      </c>
      <c r="Y4731" s="14">
        <f>+DAY('TABLA PRINCIPAL'!$B4731)</f>
        <v>9</v>
      </c>
      <c r="Z4731" s="14">
        <f>+MONTH('TABLA PRINCIPAL'!$B4731)</f>
        <v>12</v>
      </c>
      <c r="AA4731" s="14">
        <f>+YEAR('TABLA PRINCIPAL'!$B4731)</f>
        <v>2016</v>
      </c>
      <c r="AB4731" s="22" t="str">
        <f>+IF(Ventas_Oficina[[#This Row],[Total del pedido]]&gt;=100000,"SI","NO")</f>
        <v>NO</v>
      </c>
      <c r="AC4731" s="22" t="str">
        <f>+_xlfn.XLOOKUP(Ventas_Oficina[[#This Row],[Nº de artículo]],AUXILIAR!A4729:A9685,AUXILIAR!D4729:D9685,"Error",0)</f>
        <v>Enviado a tiempo</v>
      </c>
      <c r="AD4731" s="22" t="str">
        <f>+IF(AND(Ventas_Oficina[[#This Row],[Total]]&gt;75000,Ventas_Oficina[[#This Row],[Envio a tiempo]]="Enviado a tiempo"),"Buena Venta","Venta Mala")</f>
        <v>Venta Mala</v>
      </c>
    </row>
    <row r="4732" spans="1:30" x14ac:dyDescent="0.25">
      <c r="A4732" s="25">
        <v>1688153</v>
      </c>
      <c r="B4732" s="5">
        <v>42386</v>
      </c>
      <c r="C4732" s="6" t="s">
        <v>447</v>
      </c>
      <c r="D4732" s="6" t="s">
        <v>62</v>
      </c>
      <c r="E4732" s="6" t="s">
        <v>4</v>
      </c>
      <c r="F4732" s="6" t="s">
        <v>5</v>
      </c>
      <c r="G4732" s="6" t="s">
        <v>1010</v>
      </c>
      <c r="H4732" s="6" t="s">
        <v>27</v>
      </c>
      <c r="I4732" s="6" t="s">
        <v>1013</v>
      </c>
      <c r="J4732" s="6" t="s">
        <v>1072</v>
      </c>
      <c r="K4732" s="6" t="s">
        <v>1261</v>
      </c>
      <c r="L4732" s="6" t="s">
        <v>1266</v>
      </c>
      <c r="M4732" s="6" t="s">
        <v>1272</v>
      </c>
      <c r="N4732" s="5">
        <v>42386</v>
      </c>
      <c r="O4732" s="7">
        <v>194</v>
      </c>
      <c r="P4732" s="7">
        <v>308</v>
      </c>
      <c r="Q4732" s="7">
        <v>114</v>
      </c>
      <c r="R4732" s="6">
        <v>22</v>
      </c>
      <c r="S4732" s="7">
        <v>6776</v>
      </c>
      <c r="T4732" s="8">
        <v>0.02</v>
      </c>
      <c r="U4732" s="7">
        <v>135.52000000000001</v>
      </c>
      <c r="V4732" s="7">
        <v>6640.48</v>
      </c>
      <c r="W4732" s="7">
        <v>99</v>
      </c>
      <c r="X4732" s="7">
        <v>11769</v>
      </c>
      <c r="Y4732" s="9">
        <f>+DAY('TABLA PRINCIPAL'!$B4732)</f>
        <v>17</v>
      </c>
      <c r="Z4732" s="9">
        <f>+MONTH('TABLA PRINCIPAL'!$B4732)</f>
        <v>1</v>
      </c>
      <c r="AA4732" s="9">
        <f>+YEAR('TABLA PRINCIPAL'!$B4732)</f>
        <v>2016</v>
      </c>
      <c r="AB4732" s="22" t="str">
        <f>+IF(Ventas_Oficina[[#This Row],[Total del pedido]]&gt;=100000,"SI","NO")</f>
        <v>NO</v>
      </c>
      <c r="AC4732" s="22" t="str">
        <f>+_xlfn.XLOOKUP(Ventas_Oficina[[#This Row],[Nº de artículo]],AUXILIAR!A4730:A9686,AUXILIAR!D4730:D9686,"Error",0)</f>
        <v>No enviado a tiempo</v>
      </c>
      <c r="AD4732" s="22" t="str">
        <f>+IF(AND(Ventas_Oficina[[#This Row],[Total]]&gt;75000,Ventas_Oficina[[#This Row],[Envio a tiempo]]="Enviado a tiempo"),"Buena Venta","Venta Mala")</f>
        <v>Venta Mala</v>
      </c>
    </row>
    <row r="4733" spans="1:30" x14ac:dyDescent="0.25">
      <c r="A4733" s="26">
        <v>1688518</v>
      </c>
      <c r="B4733" s="10">
        <v>42348</v>
      </c>
      <c r="C4733" s="11" t="s">
        <v>411</v>
      </c>
      <c r="D4733" s="11" t="s">
        <v>36</v>
      </c>
      <c r="E4733" s="11" t="s">
        <v>12</v>
      </c>
      <c r="F4733" s="11" t="s">
        <v>13</v>
      </c>
      <c r="G4733" s="11" t="s">
        <v>1008</v>
      </c>
      <c r="H4733" s="11" t="s">
        <v>14</v>
      </c>
      <c r="I4733" s="11" t="s">
        <v>1015</v>
      </c>
      <c r="J4733" s="11" t="s">
        <v>1019</v>
      </c>
      <c r="K4733" s="11" t="s">
        <v>1261</v>
      </c>
      <c r="L4733" s="11" t="s">
        <v>1265</v>
      </c>
      <c r="M4733" s="11" t="s">
        <v>1272</v>
      </c>
      <c r="N4733" s="10">
        <v>42718</v>
      </c>
      <c r="O4733" s="12">
        <v>24</v>
      </c>
      <c r="P4733" s="12">
        <v>126</v>
      </c>
      <c r="Q4733" s="12">
        <v>102</v>
      </c>
      <c r="R4733" s="11">
        <v>42</v>
      </c>
      <c r="S4733" s="12">
        <v>5292</v>
      </c>
      <c r="T4733" s="13">
        <v>0.09</v>
      </c>
      <c r="U4733" s="12">
        <v>476.28</v>
      </c>
      <c r="V4733" s="12">
        <v>4815.72</v>
      </c>
      <c r="W4733" s="12">
        <v>70</v>
      </c>
      <c r="X4733" s="12">
        <v>4592</v>
      </c>
      <c r="Y4733" s="14">
        <f>+DAY('TABLA PRINCIPAL'!$B4733)</f>
        <v>10</v>
      </c>
      <c r="Z4733" s="14">
        <f>+MONTH('TABLA PRINCIPAL'!$B4733)</f>
        <v>12</v>
      </c>
      <c r="AA4733" s="14">
        <f>+YEAR('TABLA PRINCIPAL'!$B4733)</f>
        <v>2015</v>
      </c>
      <c r="AB4733" s="22" t="str">
        <f>+IF(Ventas_Oficina[[#This Row],[Total del pedido]]&gt;=100000,"SI","NO")</f>
        <v>NO</v>
      </c>
      <c r="AC4733" s="22" t="str">
        <f>+_xlfn.XLOOKUP(Ventas_Oficina[[#This Row],[Nº de artículo]],AUXILIAR!A4731:A9687,AUXILIAR!D4731:D9687,"Error",0)</f>
        <v>Enviado a tiempo</v>
      </c>
      <c r="AD4733" s="22" t="str">
        <f>+IF(AND(Ventas_Oficina[[#This Row],[Total]]&gt;75000,Ventas_Oficina[[#This Row],[Envio a tiempo]]="Enviado a tiempo"),"Buena Venta","Venta Mala")</f>
        <v>Venta Mala</v>
      </c>
    </row>
    <row r="4734" spans="1:30" x14ac:dyDescent="0.25">
      <c r="A4734" s="25">
        <v>1688518</v>
      </c>
      <c r="B4734" s="5">
        <v>42381</v>
      </c>
      <c r="C4734" s="6" t="s">
        <v>259</v>
      </c>
      <c r="D4734" s="6" t="s">
        <v>260</v>
      </c>
      <c r="E4734" s="6" t="s">
        <v>4</v>
      </c>
      <c r="F4734" s="6" t="s">
        <v>5</v>
      </c>
      <c r="G4734" s="6" t="s">
        <v>1008</v>
      </c>
      <c r="H4734" s="6" t="s">
        <v>121</v>
      </c>
      <c r="I4734" s="6" t="s">
        <v>1015</v>
      </c>
      <c r="J4734" s="6" t="s">
        <v>1060</v>
      </c>
      <c r="K4734" s="6" t="s">
        <v>1262</v>
      </c>
      <c r="L4734" s="6" t="s">
        <v>1265</v>
      </c>
      <c r="M4734" s="6" t="s">
        <v>1272</v>
      </c>
      <c r="N4734" s="5">
        <v>42383</v>
      </c>
      <c r="O4734" s="7">
        <v>1388</v>
      </c>
      <c r="P4734" s="7">
        <v>2238</v>
      </c>
      <c r="Q4734" s="7">
        <v>850</v>
      </c>
      <c r="R4734" s="6">
        <v>8</v>
      </c>
      <c r="S4734" s="7">
        <v>17904</v>
      </c>
      <c r="T4734" s="8">
        <v>0.01</v>
      </c>
      <c r="U4734" s="7">
        <v>179.04</v>
      </c>
      <c r="V4734" s="7">
        <v>17724.96</v>
      </c>
      <c r="W4734" s="7">
        <v>1510</v>
      </c>
      <c r="X4734" s="7">
        <v>77946</v>
      </c>
      <c r="Y4734" s="9">
        <f>+DAY('TABLA PRINCIPAL'!$B4734)</f>
        <v>12</v>
      </c>
      <c r="Z4734" s="9">
        <f>+MONTH('TABLA PRINCIPAL'!$B4734)</f>
        <v>1</v>
      </c>
      <c r="AA4734" s="9">
        <f>+YEAR('TABLA PRINCIPAL'!$B4734)</f>
        <v>2016</v>
      </c>
      <c r="AB4734" s="22" t="str">
        <f>+IF(Ventas_Oficina[[#This Row],[Total del pedido]]&gt;=100000,"SI","NO")</f>
        <v>NO</v>
      </c>
      <c r="AC4734" s="22" t="str">
        <f>+_xlfn.XLOOKUP(Ventas_Oficina[[#This Row],[Nº de artículo]],AUXILIAR!A4732:A9688,AUXILIAR!D4732:D9688,"Error",0)</f>
        <v>Enviado a tiempo</v>
      </c>
      <c r="AD4734" s="22" t="str">
        <f>+IF(AND(Ventas_Oficina[[#This Row],[Total]]&gt;75000,Ventas_Oficina[[#This Row],[Envio a tiempo]]="Enviado a tiempo"),"Buena Venta","Venta Mala")</f>
        <v>Buena Venta</v>
      </c>
    </row>
    <row r="4735" spans="1:30" x14ac:dyDescent="0.25">
      <c r="A4735" s="26">
        <v>1688518</v>
      </c>
      <c r="B4735" s="10">
        <v>42714</v>
      </c>
      <c r="C4735" s="11" t="s">
        <v>167</v>
      </c>
      <c r="D4735" s="11" t="s">
        <v>137</v>
      </c>
      <c r="E4735" s="11" t="s">
        <v>4</v>
      </c>
      <c r="F4735" s="11" t="s">
        <v>5</v>
      </c>
      <c r="G4735" s="11" t="s">
        <v>1008</v>
      </c>
      <c r="H4735" s="11" t="s">
        <v>6</v>
      </c>
      <c r="I4735" s="11" t="s">
        <v>1014</v>
      </c>
      <c r="J4735" s="11" t="s">
        <v>1019</v>
      </c>
      <c r="K4735" s="11" t="s">
        <v>1261</v>
      </c>
      <c r="L4735" s="11" t="s">
        <v>1267</v>
      </c>
      <c r="M4735" s="11" t="s">
        <v>1273</v>
      </c>
      <c r="N4735" s="10">
        <v>42716</v>
      </c>
      <c r="O4735" s="12">
        <v>24</v>
      </c>
      <c r="P4735" s="12">
        <v>126</v>
      </c>
      <c r="Q4735" s="12">
        <v>102</v>
      </c>
      <c r="R4735" s="11">
        <v>41</v>
      </c>
      <c r="S4735" s="12">
        <v>5166</v>
      </c>
      <c r="T4735" s="13">
        <v>0.02</v>
      </c>
      <c r="U4735" s="12">
        <v>103.32000000000001</v>
      </c>
      <c r="V4735" s="12">
        <v>5062.68</v>
      </c>
      <c r="W4735" s="12">
        <v>70</v>
      </c>
      <c r="X4735" s="12">
        <v>4592</v>
      </c>
      <c r="Y4735" s="14">
        <f>+DAY('TABLA PRINCIPAL'!$B4735)</f>
        <v>10</v>
      </c>
      <c r="Z4735" s="14">
        <f>+MONTH('TABLA PRINCIPAL'!$B4735)</f>
        <v>12</v>
      </c>
      <c r="AA4735" s="14">
        <f>+YEAR('TABLA PRINCIPAL'!$B4735)</f>
        <v>2016</v>
      </c>
      <c r="AB4735" s="22" t="str">
        <f>+IF(Ventas_Oficina[[#This Row],[Total del pedido]]&gt;=100000,"SI","NO")</f>
        <v>NO</v>
      </c>
      <c r="AC4735" s="22" t="str">
        <f>+_xlfn.XLOOKUP(Ventas_Oficina[[#This Row],[Nº de artículo]],AUXILIAR!A4733:A9689,AUXILIAR!D4733:D9689,"Error",0)</f>
        <v>Enviado a tiempo</v>
      </c>
      <c r="AD4735" s="22" t="str">
        <f>+IF(AND(Ventas_Oficina[[#This Row],[Total]]&gt;75000,Ventas_Oficina[[#This Row],[Envio a tiempo]]="Enviado a tiempo"),"Buena Venta","Venta Mala")</f>
        <v>Venta Mala</v>
      </c>
    </row>
    <row r="4736" spans="1:30" x14ac:dyDescent="0.25">
      <c r="A4736" s="25">
        <v>1688883</v>
      </c>
      <c r="B4736" s="5">
        <v>42714</v>
      </c>
      <c r="C4736" s="6" t="s">
        <v>990</v>
      </c>
      <c r="D4736" s="6" t="s">
        <v>19</v>
      </c>
      <c r="E4736" s="6" t="s">
        <v>4</v>
      </c>
      <c r="F4736" s="6" t="s">
        <v>5</v>
      </c>
      <c r="G4736" s="6" t="s">
        <v>1009</v>
      </c>
      <c r="H4736" s="6" t="s">
        <v>6</v>
      </c>
      <c r="I4736" s="6" t="s">
        <v>1016</v>
      </c>
      <c r="J4736" s="6" t="s">
        <v>1034</v>
      </c>
      <c r="K4736" s="6" t="s">
        <v>1261</v>
      </c>
      <c r="L4736" s="6" t="s">
        <v>1265</v>
      </c>
      <c r="M4736" s="6" t="s">
        <v>1272</v>
      </c>
      <c r="N4736" s="5">
        <v>42716</v>
      </c>
      <c r="O4736" s="7">
        <v>109</v>
      </c>
      <c r="P4736" s="7">
        <v>260</v>
      </c>
      <c r="Q4736" s="7">
        <v>151</v>
      </c>
      <c r="R4736" s="6">
        <v>43</v>
      </c>
      <c r="S4736" s="7">
        <v>11180</v>
      </c>
      <c r="T4736" s="8">
        <v>7.0000000000000007E-2</v>
      </c>
      <c r="U4736" s="7">
        <v>782.6</v>
      </c>
      <c r="V4736" s="7">
        <v>10397.4</v>
      </c>
      <c r="W4736" s="7">
        <v>240</v>
      </c>
      <c r="X4736" s="7">
        <v>4592</v>
      </c>
      <c r="Y4736" s="9">
        <f>+DAY('TABLA PRINCIPAL'!$B4736)</f>
        <v>10</v>
      </c>
      <c r="Z4736" s="9">
        <f>+MONTH('TABLA PRINCIPAL'!$B4736)</f>
        <v>12</v>
      </c>
      <c r="AA4736" s="9">
        <f>+YEAR('TABLA PRINCIPAL'!$B4736)</f>
        <v>2016</v>
      </c>
      <c r="AB4736" s="22" t="str">
        <f>+IF(Ventas_Oficina[[#This Row],[Total del pedido]]&gt;=100000,"SI","NO")</f>
        <v>NO</v>
      </c>
      <c r="AC4736" s="22" t="str">
        <f>+_xlfn.XLOOKUP(Ventas_Oficina[[#This Row],[Nº de artículo]],AUXILIAR!A4734:A9690,AUXILIAR!D4734:D9690,"Error",0)</f>
        <v>Enviado a tiempo</v>
      </c>
      <c r="AD4736" s="22" t="str">
        <f>+IF(AND(Ventas_Oficina[[#This Row],[Total]]&gt;75000,Ventas_Oficina[[#This Row],[Envio a tiempo]]="Enviado a tiempo"),"Buena Venta","Venta Mala")</f>
        <v>Venta Mala</v>
      </c>
    </row>
    <row r="4737" spans="1:30" x14ac:dyDescent="0.25">
      <c r="A4737" s="26">
        <v>1688883</v>
      </c>
      <c r="B4737" s="10">
        <v>42381</v>
      </c>
      <c r="C4737" s="11" t="s">
        <v>259</v>
      </c>
      <c r="D4737" s="11" t="s">
        <v>260</v>
      </c>
      <c r="E4737" s="11" t="s">
        <v>4</v>
      </c>
      <c r="F4737" s="11" t="s">
        <v>5</v>
      </c>
      <c r="G4737" s="11" t="s">
        <v>1010</v>
      </c>
      <c r="H4737" s="11" t="s">
        <v>121</v>
      </c>
      <c r="I4737" s="11" t="s">
        <v>1013</v>
      </c>
      <c r="J4737" s="11" t="s">
        <v>1060</v>
      </c>
      <c r="K4737" s="11" t="s">
        <v>1261</v>
      </c>
      <c r="L4737" s="11" t="s">
        <v>1265</v>
      </c>
      <c r="M4737" s="11" t="s">
        <v>1272</v>
      </c>
      <c r="N4737" s="10">
        <v>42383</v>
      </c>
      <c r="O4737" s="12">
        <v>1388</v>
      </c>
      <c r="P4737" s="12">
        <v>2238</v>
      </c>
      <c r="Q4737" s="12">
        <v>850</v>
      </c>
      <c r="R4737" s="11">
        <v>8</v>
      </c>
      <c r="S4737" s="12">
        <v>17904</v>
      </c>
      <c r="T4737" s="13">
        <v>7.0000000000000007E-2</v>
      </c>
      <c r="U4737" s="12">
        <v>1253.2800000000002</v>
      </c>
      <c r="V4737" s="12">
        <v>16650.72</v>
      </c>
      <c r="W4737" s="12">
        <v>1510</v>
      </c>
      <c r="X4737" s="12">
        <v>61512</v>
      </c>
      <c r="Y4737" s="14">
        <f>+DAY('TABLA PRINCIPAL'!$B4737)</f>
        <v>12</v>
      </c>
      <c r="Z4737" s="14">
        <f>+MONTH('TABLA PRINCIPAL'!$B4737)</f>
        <v>1</v>
      </c>
      <c r="AA4737" s="14">
        <f>+YEAR('TABLA PRINCIPAL'!$B4737)</f>
        <v>2016</v>
      </c>
      <c r="AB4737" s="22" t="str">
        <f>+IF(Ventas_Oficina[[#This Row],[Total del pedido]]&gt;=100000,"SI","NO")</f>
        <v>NO</v>
      </c>
      <c r="AC4737" s="22" t="str">
        <f>+_xlfn.XLOOKUP(Ventas_Oficina[[#This Row],[Nº de artículo]],AUXILIAR!A4735:A9691,AUXILIAR!D4735:D9691,"Error",0)</f>
        <v>Enviado a tiempo</v>
      </c>
      <c r="AD4737" s="22" t="str">
        <f>+IF(AND(Ventas_Oficina[[#This Row],[Total]]&gt;75000,Ventas_Oficina[[#This Row],[Envio a tiempo]]="Enviado a tiempo"),"Buena Venta","Venta Mala")</f>
        <v>Venta Mala</v>
      </c>
    </row>
    <row r="4738" spans="1:30" x14ac:dyDescent="0.25">
      <c r="A4738" s="25">
        <v>1688883</v>
      </c>
      <c r="B4738" s="5">
        <v>42722</v>
      </c>
      <c r="C4738" s="6" t="s">
        <v>228</v>
      </c>
      <c r="D4738" s="6" t="s">
        <v>189</v>
      </c>
      <c r="E4738" s="6" t="s">
        <v>4</v>
      </c>
      <c r="F4738" s="6" t="s">
        <v>5</v>
      </c>
      <c r="G4738" s="6" t="s">
        <v>1008</v>
      </c>
      <c r="H4738" s="6" t="s">
        <v>121</v>
      </c>
      <c r="I4738" s="6" t="s">
        <v>1015</v>
      </c>
      <c r="J4738" s="6" t="s">
        <v>1132</v>
      </c>
      <c r="K4738" s="6" t="s">
        <v>1261</v>
      </c>
      <c r="L4738" s="6" t="s">
        <v>1267</v>
      </c>
      <c r="M4738" s="6" t="s">
        <v>1272</v>
      </c>
      <c r="N4738" s="5">
        <v>42728</v>
      </c>
      <c r="O4738" s="7">
        <v>6240</v>
      </c>
      <c r="P4738" s="7">
        <v>15599</v>
      </c>
      <c r="Q4738" s="7">
        <v>9359</v>
      </c>
      <c r="R4738" s="6">
        <v>15</v>
      </c>
      <c r="S4738" s="7">
        <v>233985</v>
      </c>
      <c r="T4738" s="8">
        <v>0.03</v>
      </c>
      <c r="U4738" s="7">
        <v>7019.55</v>
      </c>
      <c r="V4738" s="7">
        <v>226965.45</v>
      </c>
      <c r="W4738" s="7">
        <v>808</v>
      </c>
      <c r="X4738" s="7">
        <v>402291</v>
      </c>
      <c r="Y4738" s="9">
        <f>+DAY('TABLA PRINCIPAL'!$B4738)</f>
        <v>18</v>
      </c>
      <c r="Z4738" s="9">
        <f>+MONTH('TABLA PRINCIPAL'!$B4738)</f>
        <v>12</v>
      </c>
      <c r="AA4738" s="9">
        <f>+YEAR('TABLA PRINCIPAL'!$B4738)</f>
        <v>2016</v>
      </c>
      <c r="AB4738" s="22" t="str">
        <f>+IF(Ventas_Oficina[[#This Row],[Total del pedido]]&gt;=100000,"SI","NO")</f>
        <v>SI</v>
      </c>
      <c r="AC4738" s="22" t="str">
        <f>+_xlfn.XLOOKUP(Ventas_Oficina[[#This Row],[Nº de artículo]],AUXILIAR!A4736:A9692,AUXILIAR!D4736:D9692,"Error",0)</f>
        <v>Enviado a tiempo</v>
      </c>
      <c r="AD4738" s="22" t="str">
        <f>+IF(AND(Ventas_Oficina[[#This Row],[Total]]&gt;75000,Ventas_Oficina[[#This Row],[Envio a tiempo]]="Enviado a tiempo"),"Buena Venta","Venta Mala")</f>
        <v>Buena Venta</v>
      </c>
    </row>
    <row r="4739" spans="1:30" x14ac:dyDescent="0.25">
      <c r="A4739" s="26">
        <v>1688883</v>
      </c>
      <c r="B4739" s="10">
        <v>42499</v>
      </c>
      <c r="C4739" s="11" t="s">
        <v>51</v>
      </c>
      <c r="D4739" s="11" t="s">
        <v>52</v>
      </c>
      <c r="E4739" s="11" t="s">
        <v>4</v>
      </c>
      <c r="F4739" s="11" t="s">
        <v>5</v>
      </c>
      <c r="G4739" s="11" t="s">
        <v>1008</v>
      </c>
      <c r="H4739" s="11" t="s">
        <v>53</v>
      </c>
      <c r="I4739" s="11" t="s">
        <v>1014</v>
      </c>
      <c r="J4739" s="11" t="s">
        <v>1085</v>
      </c>
      <c r="K4739" s="11" t="s">
        <v>1262</v>
      </c>
      <c r="L4739" s="11" t="s">
        <v>1270</v>
      </c>
      <c r="M4739" s="11" t="s">
        <v>1274</v>
      </c>
      <c r="N4739" s="10">
        <v>42501</v>
      </c>
      <c r="O4739" s="12">
        <v>384</v>
      </c>
      <c r="P4739" s="12">
        <v>630</v>
      </c>
      <c r="Q4739" s="12">
        <v>246</v>
      </c>
      <c r="R4739" s="11">
        <v>44</v>
      </c>
      <c r="S4739" s="12">
        <v>27720</v>
      </c>
      <c r="T4739" s="13">
        <v>7.0000000000000007E-2</v>
      </c>
      <c r="U4739" s="12">
        <v>1940.4</v>
      </c>
      <c r="V4739" s="12">
        <v>25779.599999999999</v>
      </c>
      <c r="W4739" s="12">
        <v>50</v>
      </c>
      <c r="X4739" s="12">
        <v>11689</v>
      </c>
      <c r="Y4739" s="14">
        <f>+DAY('TABLA PRINCIPAL'!$B4739)</f>
        <v>9</v>
      </c>
      <c r="Z4739" s="14">
        <f>+MONTH('TABLA PRINCIPAL'!$B4739)</f>
        <v>5</v>
      </c>
      <c r="AA4739" s="14">
        <f>+YEAR('TABLA PRINCIPAL'!$B4739)</f>
        <v>2016</v>
      </c>
      <c r="AB4739" s="22" t="str">
        <f>+IF(Ventas_Oficina[[#This Row],[Total del pedido]]&gt;=100000,"SI","NO")</f>
        <v>NO</v>
      </c>
      <c r="AC4739" s="22" t="str">
        <f>+_xlfn.XLOOKUP(Ventas_Oficina[[#This Row],[Nº de artículo]],AUXILIAR!A4737:A9693,AUXILIAR!D4737:D9693,"Error",0)</f>
        <v>Enviado a tiempo</v>
      </c>
      <c r="AD4739" s="22" t="str">
        <f>+IF(AND(Ventas_Oficina[[#This Row],[Total]]&gt;75000,Ventas_Oficina[[#This Row],[Envio a tiempo]]="Enviado a tiempo"),"Buena Venta","Venta Mala")</f>
        <v>Venta Mala</v>
      </c>
    </row>
    <row r="4740" spans="1:30" x14ac:dyDescent="0.25">
      <c r="A4740" s="25">
        <v>1688883</v>
      </c>
      <c r="B4740" s="5">
        <v>42722</v>
      </c>
      <c r="C4740" s="6" t="s">
        <v>453</v>
      </c>
      <c r="D4740" s="6" t="s">
        <v>19</v>
      </c>
      <c r="E4740" s="6" t="s">
        <v>4</v>
      </c>
      <c r="F4740" s="6" t="s">
        <v>5</v>
      </c>
      <c r="G4740" s="6" t="s">
        <v>1010</v>
      </c>
      <c r="H4740" s="6" t="s">
        <v>6</v>
      </c>
      <c r="I4740" s="6" t="s">
        <v>1013</v>
      </c>
      <c r="J4740" s="6" t="s">
        <v>1049</v>
      </c>
      <c r="K4740" s="6" t="s">
        <v>1261</v>
      </c>
      <c r="L4740" s="6" t="s">
        <v>1266</v>
      </c>
      <c r="M4740" s="6" t="s">
        <v>1273</v>
      </c>
      <c r="N4740" s="5">
        <v>42723</v>
      </c>
      <c r="O4740" s="7">
        <v>184</v>
      </c>
      <c r="P4740" s="7">
        <v>288</v>
      </c>
      <c r="Q4740" s="7">
        <v>104</v>
      </c>
      <c r="R4740" s="6">
        <v>43</v>
      </c>
      <c r="S4740" s="7">
        <v>12384</v>
      </c>
      <c r="T4740" s="8">
        <v>0.05</v>
      </c>
      <c r="U4740" s="7">
        <v>619.20000000000005</v>
      </c>
      <c r="V4740" s="7">
        <v>11764.8</v>
      </c>
      <c r="W4740" s="7">
        <v>99</v>
      </c>
      <c r="X4740" s="7">
        <v>18437</v>
      </c>
      <c r="Y4740" s="9">
        <f>+DAY('TABLA PRINCIPAL'!$B4740)</f>
        <v>18</v>
      </c>
      <c r="Z4740" s="9">
        <f>+MONTH('TABLA PRINCIPAL'!$B4740)</f>
        <v>12</v>
      </c>
      <c r="AA4740" s="9">
        <f>+YEAR('TABLA PRINCIPAL'!$B4740)</f>
        <v>2016</v>
      </c>
      <c r="AB4740" s="22" t="str">
        <f>+IF(Ventas_Oficina[[#This Row],[Total del pedido]]&gt;=100000,"SI","NO")</f>
        <v>NO</v>
      </c>
      <c r="AC4740" s="22" t="str">
        <f>+_xlfn.XLOOKUP(Ventas_Oficina[[#This Row],[Nº de artículo]],AUXILIAR!A4738:A9694,AUXILIAR!D4738:D9694,"Error",0)</f>
        <v>Enviado a tiempo</v>
      </c>
      <c r="AD4740" s="22" t="str">
        <f>+IF(AND(Ventas_Oficina[[#This Row],[Total]]&gt;75000,Ventas_Oficina[[#This Row],[Envio a tiempo]]="Enviado a tiempo"),"Buena Venta","Venta Mala")</f>
        <v>Venta Mala</v>
      </c>
    </row>
    <row r="4741" spans="1:30" x14ac:dyDescent="0.25">
      <c r="A4741" s="26">
        <v>1688883</v>
      </c>
      <c r="B4741" s="10">
        <v>41408</v>
      </c>
      <c r="C4741" s="11" t="s">
        <v>218</v>
      </c>
      <c r="D4741" s="11" t="s">
        <v>8</v>
      </c>
      <c r="E4741" s="11" t="s">
        <v>4</v>
      </c>
      <c r="F4741" s="11" t="s">
        <v>5</v>
      </c>
      <c r="G4741" s="11" t="s">
        <v>1008</v>
      </c>
      <c r="H4741" s="11" t="s">
        <v>9</v>
      </c>
      <c r="I4741" s="11" t="s">
        <v>1016</v>
      </c>
      <c r="J4741" s="11" t="s">
        <v>1082</v>
      </c>
      <c r="K4741" s="11" t="s">
        <v>1261</v>
      </c>
      <c r="L4741" s="11" t="s">
        <v>1265</v>
      </c>
      <c r="M4741" s="11" t="s">
        <v>1273</v>
      </c>
      <c r="N4741" s="10">
        <v>41410</v>
      </c>
      <c r="O4741" s="12">
        <v>2197</v>
      </c>
      <c r="P4741" s="12">
        <v>3544</v>
      </c>
      <c r="Q4741" s="12">
        <v>1347</v>
      </c>
      <c r="R4741" s="11">
        <v>7</v>
      </c>
      <c r="S4741" s="12">
        <v>24808</v>
      </c>
      <c r="T4741" s="13">
        <v>0.01</v>
      </c>
      <c r="U4741" s="12">
        <v>248.08</v>
      </c>
      <c r="V4741" s="12">
        <v>24559.919999999998</v>
      </c>
      <c r="W4741" s="12">
        <v>492</v>
      </c>
      <c r="X4741" s="12">
        <v>159450</v>
      </c>
      <c r="Y4741" s="14">
        <f>+DAY('TABLA PRINCIPAL'!$B4741)</f>
        <v>14</v>
      </c>
      <c r="Z4741" s="14">
        <f>+MONTH('TABLA PRINCIPAL'!$B4741)</f>
        <v>5</v>
      </c>
      <c r="AA4741" s="14">
        <f>+YEAR('TABLA PRINCIPAL'!$B4741)</f>
        <v>2013</v>
      </c>
      <c r="AB4741" s="22" t="str">
        <f>+IF(Ventas_Oficina[[#This Row],[Total del pedido]]&gt;=100000,"SI","NO")</f>
        <v>NO</v>
      </c>
      <c r="AC4741" s="22" t="str">
        <f>+_xlfn.XLOOKUP(Ventas_Oficina[[#This Row],[Nº de artículo]],AUXILIAR!A4739:A9695,AUXILIAR!D4739:D9695,"Error",0)</f>
        <v>No enviado a tiempo</v>
      </c>
      <c r="AD4741" s="22" t="str">
        <f>+IF(AND(Ventas_Oficina[[#This Row],[Total]]&gt;75000,Ventas_Oficina[[#This Row],[Envio a tiempo]]="Enviado a tiempo"),"Buena Venta","Venta Mala")</f>
        <v>Venta Mala</v>
      </c>
    </row>
    <row r="4742" spans="1:30" x14ac:dyDescent="0.25">
      <c r="A4742" s="25">
        <v>1688883</v>
      </c>
      <c r="B4742" s="5">
        <v>42511</v>
      </c>
      <c r="C4742" s="6" t="s">
        <v>75</v>
      </c>
      <c r="D4742" s="6" t="s">
        <v>76</v>
      </c>
      <c r="E4742" s="6" t="s">
        <v>4</v>
      </c>
      <c r="F4742" s="6" t="s">
        <v>5</v>
      </c>
      <c r="G4742" s="6" t="s">
        <v>1008</v>
      </c>
      <c r="H4742" s="6" t="s">
        <v>17</v>
      </c>
      <c r="I4742" s="6" t="s">
        <v>1016</v>
      </c>
      <c r="J4742" s="6" t="s">
        <v>1039</v>
      </c>
      <c r="K4742" s="6" t="s">
        <v>1261</v>
      </c>
      <c r="L4742" s="6" t="s">
        <v>1265</v>
      </c>
      <c r="M4742" s="6" t="s">
        <v>1272</v>
      </c>
      <c r="N4742" s="5">
        <v>42511</v>
      </c>
      <c r="O4742" s="7">
        <v>479</v>
      </c>
      <c r="P4742" s="7">
        <v>1197</v>
      </c>
      <c r="Q4742" s="7">
        <v>718</v>
      </c>
      <c r="R4742" s="6">
        <v>23</v>
      </c>
      <c r="S4742" s="7">
        <v>27531</v>
      </c>
      <c r="T4742" s="8">
        <v>0.02</v>
      </c>
      <c r="U4742" s="7">
        <v>550.62</v>
      </c>
      <c r="V4742" s="7">
        <v>26980.38</v>
      </c>
      <c r="W4742" s="7">
        <v>581</v>
      </c>
      <c r="X4742" s="7">
        <v>52569</v>
      </c>
      <c r="Y4742" s="9">
        <f>+DAY('TABLA PRINCIPAL'!$B4742)</f>
        <v>21</v>
      </c>
      <c r="Z4742" s="9">
        <f>+MONTH('TABLA PRINCIPAL'!$B4742)</f>
        <v>5</v>
      </c>
      <c r="AA4742" s="9">
        <f>+YEAR('TABLA PRINCIPAL'!$B4742)</f>
        <v>2016</v>
      </c>
      <c r="AB4742" s="22" t="str">
        <f>+IF(Ventas_Oficina[[#This Row],[Total del pedido]]&gt;=100000,"SI","NO")</f>
        <v>NO</v>
      </c>
      <c r="AC4742" s="22" t="str">
        <f>+_xlfn.XLOOKUP(Ventas_Oficina[[#This Row],[Nº de artículo]],AUXILIAR!A4740:A9696,AUXILIAR!D4740:D9696,"Error",0)</f>
        <v>Enviado a tiempo</v>
      </c>
      <c r="AD4742" s="22" t="str">
        <f>+IF(AND(Ventas_Oficina[[#This Row],[Total]]&gt;75000,Ventas_Oficina[[#This Row],[Envio a tiempo]]="Enviado a tiempo"),"Buena Venta","Venta Mala")</f>
        <v>Venta Mala</v>
      </c>
    </row>
    <row r="4743" spans="1:30" x14ac:dyDescent="0.25">
      <c r="A4743" s="26">
        <v>1688883</v>
      </c>
      <c r="B4743" s="10">
        <v>42714</v>
      </c>
      <c r="C4743" s="11" t="s">
        <v>407</v>
      </c>
      <c r="D4743" s="11" t="s">
        <v>504</v>
      </c>
      <c r="E4743" s="11" t="s">
        <v>4</v>
      </c>
      <c r="F4743" s="11" t="s">
        <v>5</v>
      </c>
      <c r="G4743" s="11" t="s">
        <v>1009</v>
      </c>
      <c r="H4743" s="11" t="s">
        <v>121</v>
      </c>
      <c r="I4743" s="11" t="s">
        <v>1015</v>
      </c>
      <c r="J4743" s="11" t="s">
        <v>1072</v>
      </c>
      <c r="K4743" s="11" t="s">
        <v>1261</v>
      </c>
      <c r="L4743" s="11" t="s">
        <v>1267</v>
      </c>
      <c r="M4743" s="11" t="s">
        <v>1272</v>
      </c>
      <c r="N4743" s="10">
        <v>42716</v>
      </c>
      <c r="O4743" s="12">
        <v>194</v>
      </c>
      <c r="P4743" s="12">
        <v>308</v>
      </c>
      <c r="Q4743" s="12">
        <v>114</v>
      </c>
      <c r="R4743" s="11">
        <v>21</v>
      </c>
      <c r="S4743" s="12">
        <v>6468</v>
      </c>
      <c r="T4743" s="13">
        <v>0.09</v>
      </c>
      <c r="U4743" s="12">
        <v>582.12</v>
      </c>
      <c r="V4743" s="12">
        <v>5885.88</v>
      </c>
      <c r="W4743" s="12">
        <v>99</v>
      </c>
      <c r="X4743" s="12">
        <v>4592</v>
      </c>
      <c r="Y4743" s="14">
        <f>+DAY('TABLA PRINCIPAL'!$B4743)</f>
        <v>10</v>
      </c>
      <c r="Z4743" s="14">
        <f>+MONTH('TABLA PRINCIPAL'!$B4743)</f>
        <v>12</v>
      </c>
      <c r="AA4743" s="14">
        <f>+YEAR('TABLA PRINCIPAL'!$B4743)</f>
        <v>2016</v>
      </c>
      <c r="AB4743" s="22" t="str">
        <f>+IF(Ventas_Oficina[[#This Row],[Total del pedido]]&gt;=100000,"SI","NO")</f>
        <v>NO</v>
      </c>
      <c r="AC4743" s="22" t="str">
        <f>+_xlfn.XLOOKUP(Ventas_Oficina[[#This Row],[Nº de artículo]],AUXILIAR!A4741:A9697,AUXILIAR!D4741:D9697,"Error",0)</f>
        <v>No enviado a tiempo</v>
      </c>
      <c r="AD4743" s="22" t="str">
        <f>+IF(AND(Ventas_Oficina[[#This Row],[Total]]&gt;75000,Ventas_Oficina[[#This Row],[Envio a tiempo]]="Enviado a tiempo"),"Buena Venta","Venta Mala")</f>
        <v>Venta Mala</v>
      </c>
    </row>
    <row r="4744" spans="1:30" x14ac:dyDescent="0.25">
      <c r="A4744" s="25">
        <v>1688883</v>
      </c>
      <c r="B4744" s="5">
        <v>42627</v>
      </c>
      <c r="C4744" s="6" t="s">
        <v>884</v>
      </c>
      <c r="D4744" s="6" t="s">
        <v>323</v>
      </c>
      <c r="E4744" s="6" t="s">
        <v>4</v>
      </c>
      <c r="F4744" s="6" t="s">
        <v>5</v>
      </c>
      <c r="G4744" s="6" t="s">
        <v>1009</v>
      </c>
      <c r="H4744" s="6" t="s">
        <v>34</v>
      </c>
      <c r="I4744" s="6" t="s">
        <v>1013</v>
      </c>
      <c r="J4744" s="6" t="s">
        <v>1087</v>
      </c>
      <c r="K4744" s="6" t="s">
        <v>1261</v>
      </c>
      <c r="L4744" s="6" t="s">
        <v>1265</v>
      </c>
      <c r="M4744" s="6" t="s">
        <v>1272</v>
      </c>
      <c r="N4744" s="5">
        <v>42629</v>
      </c>
      <c r="O4744" s="7">
        <v>640</v>
      </c>
      <c r="P4744" s="7">
        <v>2910</v>
      </c>
      <c r="Q4744" s="7">
        <v>2270</v>
      </c>
      <c r="R4744" s="6">
        <v>24</v>
      </c>
      <c r="S4744" s="7">
        <v>69840</v>
      </c>
      <c r="T4744" s="8">
        <v>0.01</v>
      </c>
      <c r="U4744" s="7">
        <v>698.4</v>
      </c>
      <c r="V4744" s="7">
        <v>69141.600000000006</v>
      </c>
      <c r="W4744" s="7">
        <v>400</v>
      </c>
      <c r="X4744" s="7">
        <v>61311</v>
      </c>
      <c r="Y4744" s="9">
        <f>+DAY('TABLA PRINCIPAL'!$B4744)</f>
        <v>14</v>
      </c>
      <c r="Z4744" s="9">
        <f>+MONTH('TABLA PRINCIPAL'!$B4744)</f>
        <v>9</v>
      </c>
      <c r="AA4744" s="9">
        <f>+YEAR('TABLA PRINCIPAL'!$B4744)</f>
        <v>2016</v>
      </c>
      <c r="AB4744" s="22" t="str">
        <f>+IF(Ventas_Oficina[[#This Row],[Total del pedido]]&gt;=100000,"SI","NO")</f>
        <v>NO</v>
      </c>
      <c r="AC4744" s="22" t="str">
        <f>+_xlfn.XLOOKUP(Ventas_Oficina[[#This Row],[Nº de artículo]],AUXILIAR!A4742:A9698,AUXILIAR!D4742:D9698,"Error",0)</f>
        <v>Enviado a tiempo</v>
      </c>
      <c r="AD4744" s="22" t="str">
        <f>+IF(AND(Ventas_Oficina[[#This Row],[Total]]&gt;75000,Ventas_Oficina[[#This Row],[Envio a tiempo]]="Enviado a tiempo"),"Buena Venta","Venta Mala")</f>
        <v>Venta Mala</v>
      </c>
    </row>
    <row r="4745" spans="1:30" x14ac:dyDescent="0.25">
      <c r="A4745" s="26">
        <v>1688883</v>
      </c>
      <c r="B4745" s="10">
        <v>42551</v>
      </c>
      <c r="C4745" s="11" t="s">
        <v>471</v>
      </c>
      <c r="D4745" s="11" t="s">
        <v>274</v>
      </c>
      <c r="E4745" s="11" t="s">
        <v>4</v>
      </c>
      <c r="F4745" s="11" t="s">
        <v>5</v>
      </c>
      <c r="G4745" s="11" t="s">
        <v>1010</v>
      </c>
      <c r="H4745" s="11" t="s">
        <v>17</v>
      </c>
      <c r="I4745" s="11" t="s">
        <v>1016</v>
      </c>
      <c r="J4745" s="11" t="s">
        <v>1079</v>
      </c>
      <c r="K4745" s="11" t="s">
        <v>1263</v>
      </c>
      <c r="L4745" s="11" t="s">
        <v>1269</v>
      </c>
      <c r="M4745" s="11" t="s">
        <v>1272</v>
      </c>
      <c r="N4745" s="10">
        <v>42552</v>
      </c>
      <c r="O4745" s="12">
        <v>5452</v>
      </c>
      <c r="P4745" s="12">
        <v>10097</v>
      </c>
      <c r="Q4745" s="12">
        <v>4645</v>
      </c>
      <c r="R4745" s="11">
        <v>1</v>
      </c>
      <c r="S4745" s="12">
        <v>10097</v>
      </c>
      <c r="T4745" s="13">
        <v>0.04</v>
      </c>
      <c r="U4745" s="12">
        <v>403.88</v>
      </c>
      <c r="V4745" s="12">
        <v>9693.1200000000008</v>
      </c>
      <c r="W4745" s="12">
        <v>718</v>
      </c>
      <c r="X4745" s="12">
        <v>150290</v>
      </c>
      <c r="Y4745" s="14">
        <f>+DAY('TABLA PRINCIPAL'!$B4745)</f>
        <v>30</v>
      </c>
      <c r="Z4745" s="14">
        <f>+MONTH('TABLA PRINCIPAL'!$B4745)</f>
        <v>6</v>
      </c>
      <c r="AA4745" s="14">
        <f>+YEAR('TABLA PRINCIPAL'!$B4745)</f>
        <v>2016</v>
      </c>
      <c r="AB4745" s="22" t="str">
        <f>+IF(Ventas_Oficina[[#This Row],[Total del pedido]]&gt;=100000,"SI","NO")</f>
        <v>NO</v>
      </c>
      <c r="AC4745" s="22" t="str">
        <f>+_xlfn.XLOOKUP(Ventas_Oficina[[#This Row],[Nº de artículo]],AUXILIAR!A4743:A9699,AUXILIAR!D4743:D9699,"Error",0)</f>
        <v>Enviado a tiempo</v>
      </c>
      <c r="AD4745" s="22" t="str">
        <f>+IF(AND(Ventas_Oficina[[#This Row],[Total]]&gt;75000,Ventas_Oficina[[#This Row],[Envio a tiempo]]="Enviado a tiempo"),"Buena Venta","Venta Mala")</f>
        <v>Buena Venta</v>
      </c>
    </row>
    <row r="4746" spans="1:30" x14ac:dyDescent="0.25">
      <c r="A4746" s="25">
        <v>1689249</v>
      </c>
      <c r="B4746" s="5">
        <v>42500</v>
      </c>
      <c r="C4746" s="6" t="s">
        <v>219</v>
      </c>
      <c r="D4746" s="6" t="s">
        <v>46</v>
      </c>
      <c r="E4746" s="6" t="s">
        <v>4</v>
      </c>
      <c r="F4746" s="6" t="s">
        <v>5</v>
      </c>
      <c r="G4746" s="6" t="s">
        <v>1010</v>
      </c>
      <c r="H4746" s="6" t="s">
        <v>9</v>
      </c>
      <c r="I4746" s="6" t="s">
        <v>1014</v>
      </c>
      <c r="J4746" s="6" t="s">
        <v>1118</v>
      </c>
      <c r="K4746" s="6" t="s">
        <v>1261</v>
      </c>
      <c r="L4746" s="6" t="s">
        <v>1267</v>
      </c>
      <c r="M4746" s="6" t="s">
        <v>1272</v>
      </c>
      <c r="N4746" s="5">
        <v>42502</v>
      </c>
      <c r="O4746" s="7">
        <v>448</v>
      </c>
      <c r="P4746" s="7">
        <v>814</v>
      </c>
      <c r="Q4746" s="7">
        <v>366</v>
      </c>
      <c r="R4746" s="6">
        <v>14</v>
      </c>
      <c r="S4746" s="7">
        <v>11396</v>
      </c>
      <c r="T4746" s="8">
        <v>0</v>
      </c>
      <c r="U4746" s="7">
        <v>0</v>
      </c>
      <c r="V4746" s="7">
        <v>11396</v>
      </c>
      <c r="W4746" s="7">
        <v>312</v>
      </c>
      <c r="X4746" s="7">
        <v>12640</v>
      </c>
      <c r="Y4746" s="9">
        <f>+DAY('TABLA PRINCIPAL'!$B4746)</f>
        <v>10</v>
      </c>
      <c r="Z4746" s="9">
        <f>+MONTH('TABLA PRINCIPAL'!$B4746)</f>
        <v>5</v>
      </c>
      <c r="AA4746" s="9">
        <f>+YEAR('TABLA PRINCIPAL'!$B4746)</f>
        <v>2016</v>
      </c>
      <c r="AB4746" s="22" t="str">
        <f>+IF(Ventas_Oficina[[#This Row],[Total del pedido]]&gt;=100000,"SI","NO")</f>
        <v>NO</v>
      </c>
      <c r="AC4746" s="22" t="str">
        <f>+_xlfn.XLOOKUP(Ventas_Oficina[[#This Row],[Nº de artículo]],AUXILIAR!A4744:A9700,AUXILIAR!D4744:D9700,"Error",0)</f>
        <v>Enviado a tiempo</v>
      </c>
      <c r="AD4746" s="22" t="str">
        <f>+IF(AND(Ventas_Oficina[[#This Row],[Total]]&gt;75000,Ventas_Oficina[[#This Row],[Envio a tiempo]]="Enviado a tiempo"),"Buena Venta","Venta Mala")</f>
        <v>Venta Mala</v>
      </c>
    </row>
    <row r="4747" spans="1:30" x14ac:dyDescent="0.25">
      <c r="A4747" s="25">
        <v>1689249</v>
      </c>
      <c r="B4747" s="5">
        <v>42388</v>
      </c>
      <c r="C4747" s="6" t="s">
        <v>858</v>
      </c>
      <c r="D4747" s="6" t="s">
        <v>88</v>
      </c>
      <c r="E4747" s="6" t="s">
        <v>4</v>
      </c>
      <c r="F4747" s="6" t="s">
        <v>5</v>
      </c>
      <c r="G4747" s="6" t="s">
        <v>1008</v>
      </c>
      <c r="H4747" s="6" t="s">
        <v>39</v>
      </c>
      <c r="I4747" s="6" t="s">
        <v>1012</v>
      </c>
      <c r="J4747" s="6" t="s">
        <v>1093</v>
      </c>
      <c r="K4747" s="6" t="s">
        <v>1262</v>
      </c>
      <c r="L4747" s="6" t="s">
        <v>1268</v>
      </c>
      <c r="M4747" s="6" t="s">
        <v>1272</v>
      </c>
      <c r="N4747" s="5">
        <v>42388</v>
      </c>
      <c r="O4747" s="7">
        <v>216</v>
      </c>
      <c r="P4747" s="7">
        <v>385</v>
      </c>
      <c r="Q4747" s="7">
        <v>169</v>
      </c>
      <c r="R4747" s="6">
        <v>10</v>
      </c>
      <c r="S4747" s="7">
        <v>3850</v>
      </c>
      <c r="T4747" s="8">
        <v>0</v>
      </c>
      <c r="U4747" s="7">
        <v>0</v>
      </c>
      <c r="V4747" s="7">
        <v>3850</v>
      </c>
      <c r="W4747" s="7">
        <v>70</v>
      </c>
      <c r="X4747" s="7">
        <v>6651</v>
      </c>
      <c r="Y4747" s="9">
        <f>+DAY('TABLA PRINCIPAL'!$B4747)</f>
        <v>19</v>
      </c>
      <c r="Z4747" s="9">
        <f>+MONTH('TABLA PRINCIPAL'!$B4747)</f>
        <v>1</v>
      </c>
      <c r="AA4747" s="9">
        <f>+YEAR('TABLA PRINCIPAL'!$B4747)</f>
        <v>2016</v>
      </c>
      <c r="AB4747" s="22" t="str">
        <f>+IF(Ventas_Oficina[[#This Row],[Total del pedido]]&gt;=100000,"SI","NO")</f>
        <v>NO</v>
      </c>
      <c r="AC4747" s="22" t="str">
        <f>+_xlfn.XLOOKUP(Ventas_Oficina[[#This Row],[Nº de artículo]],AUXILIAR!A4746:A9702,AUXILIAR!D4746:D9702,"Error",0)</f>
        <v>No enviado a tiempo</v>
      </c>
      <c r="AD4747" s="22" t="str">
        <f>+IF(AND(Ventas_Oficina[[#This Row],[Total]]&gt;75000,Ventas_Oficina[[#This Row],[Envio a tiempo]]="Enviado a tiempo"),"Buena Venta","Venta Mala")</f>
        <v>Venta Mala</v>
      </c>
    </row>
    <row r="4748" spans="1:30" x14ac:dyDescent="0.25">
      <c r="A4748" s="26">
        <v>1689249</v>
      </c>
      <c r="B4748" s="10">
        <v>42483</v>
      </c>
      <c r="C4748" s="11" t="s">
        <v>272</v>
      </c>
      <c r="D4748" s="11" t="s">
        <v>189</v>
      </c>
      <c r="E4748" s="11" t="s">
        <v>4</v>
      </c>
      <c r="F4748" s="11" t="s">
        <v>5</v>
      </c>
      <c r="G4748" s="11" t="s">
        <v>1007</v>
      </c>
      <c r="H4748" s="11" t="s">
        <v>121</v>
      </c>
      <c r="I4748" s="11" t="s">
        <v>1015</v>
      </c>
      <c r="J4748" s="11" t="s">
        <v>1046</v>
      </c>
      <c r="K4748" s="11" t="s">
        <v>1261</v>
      </c>
      <c r="L4748" s="11" t="s">
        <v>1265</v>
      </c>
      <c r="M4748" s="11" t="s">
        <v>1272</v>
      </c>
      <c r="N4748" s="10">
        <v>42484</v>
      </c>
      <c r="O4748" s="12">
        <v>519</v>
      </c>
      <c r="P4748" s="12">
        <v>1298</v>
      </c>
      <c r="Q4748" s="12">
        <v>779</v>
      </c>
      <c r="R4748" s="11">
        <v>8</v>
      </c>
      <c r="S4748" s="12">
        <v>10384</v>
      </c>
      <c r="T4748" s="13">
        <v>0</v>
      </c>
      <c r="U4748" s="12">
        <v>0</v>
      </c>
      <c r="V4748" s="12">
        <v>10384</v>
      </c>
      <c r="W4748" s="12">
        <v>314</v>
      </c>
      <c r="X4748" s="12">
        <v>12645</v>
      </c>
      <c r="Y4748" s="14">
        <f>+DAY('TABLA PRINCIPAL'!$B4748)</f>
        <v>23</v>
      </c>
      <c r="Z4748" s="14">
        <f>+MONTH('TABLA PRINCIPAL'!$B4748)</f>
        <v>4</v>
      </c>
      <c r="AA4748" s="14">
        <f>+YEAR('TABLA PRINCIPAL'!$B4748)</f>
        <v>2016</v>
      </c>
      <c r="AB4748" s="22" t="str">
        <f>+IF(Ventas_Oficina[[#This Row],[Total del pedido]]&gt;=100000,"SI","NO")</f>
        <v>NO</v>
      </c>
      <c r="AC4748" s="22" t="str">
        <f>+_xlfn.XLOOKUP(Ventas_Oficina[[#This Row],[Nº de artículo]],AUXILIAR!A4746:A9703,AUXILIAR!D4746:D9703,"Error",0)</f>
        <v>No enviado a tiempo</v>
      </c>
      <c r="AD4748" s="22" t="str">
        <f>+IF(AND(Ventas_Oficina[[#This Row],[Total]]&gt;75000,Ventas_Oficina[[#This Row],[Envio a tiempo]]="Enviado a tiempo"),"Buena Venta","Venta Mala")</f>
        <v>Venta Mala</v>
      </c>
    </row>
    <row r="4749" spans="1:30" x14ac:dyDescent="0.25">
      <c r="A4749" s="26">
        <v>1689614</v>
      </c>
      <c r="B4749" s="10">
        <v>42684</v>
      </c>
      <c r="C4749" s="11" t="s">
        <v>225</v>
      </c>
      <c r="D4749" s="11" t="s">
        <v>131</v>
      </c>
      <c r="E4749" s="11" t="s">
        <v>4</v>
      </c>
      <c r="F4749" s="11" t="s">
        <v>5</v>
      </c>
      <c r="G4749" s="11" t="s">
        <v>1010</v>
      </c>
      <c r="H4749" s="11" t="s">
        <v>27</v>
      </c>
      <c r="I4749" s="11" t="s">
        <v>1016</v>
      </c>
      <c r="J4749" s="11" t="s">
        <v>1052</v>
      </c>
      <c r="K4749" s="11" t="s">
        <v>1261</v>
      </c>
      <c r="L4749" s="11" t="s">
        <v>1265</v>
      </c>
      <c r="M4749" s="11" t="s">
        <v>1272</v>
      </c>
      <c r="N4749" s="10">
        <v>42695</v>
      </c>
      <c r="O4749" s="12">
        <v>332</v>
      </c>
      <c r="P4749" s="12">
        <v>518</v>
      </c>
      <c r="Q4749" s="12">
        <v>186</v>
      </c>
      <c r="R4749" s="11">
        <v>8</v>
      </c>
      <c r="S4749" s="12">
        <v>4144</v>
      </c>
      <c r="T4749" s="13">
        <v>0.09</v>
      </c>
      <c r="U4749" s="12">
        <v>372.96</v>
      </c>
      <c r="V4749" s="12">
        <v>3771.04</v>
      </c>
      <c r="W4749" s="12">
        <v>204</v>
      </c>
      <c r="X4749" s="12">
        <v>12547</v>
      </c>
      <c r="Y4749" s="14">
        <f>+DAY('TABLA PRINCIPAL'!$B4749)</f>
        <v>10</v>
      </c>
      <c r="Z4749" s="14">
        <f>+MONTH('TABLA PRINCIPAL'!$B4749)</f>
        <v>11</v>
      </c>
      <c r="AA4749" s="14">
        <f>+YEAR('TABLA PRINCIPAL'!$B4749)</f>
        <v>2016</v>
      </c>
      <c r="AB4749" s="22" t="str">
        <f>+IF(Ventas_Oficina[[#This Row],[Total del pedido]]&gt;=100000,"SI","NO")</f>
        <v>NO</v>
      </c>
      <c r="AC4749" s="22" t="str">
        <f>+_xlfn.XLOOKUP(Ventas_Oficina[[#This Row],[Nº de artículo]],AUXILIAR!A4748:A9705,AUXILIAR!D4748:D9705,"Error",0)</f>
        <v>Enviado a tiempo</v>
      </c>
      <c r="AD4749" s="22" t="str">
        <f>+IF(AND(Ventas_Oficina[[#This Row],[Total]]&gt;75000,Ventas_Oficina[[#This Row],[Envio a tiempo]]="Enviado a tiempo"),"Buena Venta","Venta Mala")</f>
        <v>Venta Mala</v>
      </c>
    </row>
    <row r="4750" spans="1:30" x14ac:dyDescent="0.25">
      <c r="A4750" s="25">
        <v>1689614</v>
      </c>
      <c r="B4750" s="5">
        <v>42483</v>
      </c>
      <c r="C4750" s="6" t="s">
        <v>167</v>
      </c>
      <c r="D4750" s="6" t="s">
        <v>137</v>
      </c>
      <c r="E4750" s="6" t="s">
        <v>4</v>
      </c>
      <c r="F4750" s="6" t="s">
        <v>5</v>
      </c>
      <c r="G4750" s="6" t="s">
        <v>1008</v>
      </c>
      <c r="H4750" s="6" t="s">
        <v>6</v>
      </c>
      <c r="I4750" s="6" t="s">
        <v>1012</v>
      </c>
      <c r="J4750" s="6" t="s">
        <v>1040</v>
      </c>
      <c r="K4750" s="6" t="s">
        <v>1262</v>
      </c>
      <c r="L4750" s="6" t="s">
        <v>1265</v>
      </c>
      <c r="M4750" s="6" t="s">
        <v>1272</v>
      </c>
      <c r="N4750" s="5">
        <v>42484</v>
      </c>
      <c r="O4750" s="7">
        <v>2156</v>
      </c>
      <c r="P4750" s="7">
        <v>3655</v>
      </c>
      <c r="Q4750" s="7">
        <v>1499</v>
      </c>
      <c r="R4750" s="6">
        <v>44</v>
      </c>
      <c r="S4750" s="7">
        <v>160820</v>
      </c>
      <c r="T4750" s="8">
        <v>0.03</v>
      </c>
      <c r="U4750" s="7">
        <v>4824.5999999999995</v>
      </c>
      <c r="V4750" s="7">
        <v>155995.4</v>
      </c>
      <c r="W4750" s="7">
        <v>1389</v>
      </c>
      <c r="X4750" s="7">
        <v>97452</v>
      </c>
      <c r="Y4750" s="9">
        <f>+DAY('TABLA PRINCIPAL'!$B4750)</f>
        <v>23</v>
      </c>
      <c r="Z4750" s="9">
        <f>+MONTH('TABLA PRINCIPAL'!$B4750)</f>
        <v>4</v>
      </c>
      <c r="AA4750" s="9">
        <f>+YEAR('TABLA PRINCIPAL'!$B4750)</f>
        <v>2016</v>
      </c>
      <c r="AB4750" s="22" t="str">
        <f>+IF(Ventas_Oficina[[#This Row],[Total del pedido]]&gt;=100000,"SI","NO")</f>
        <v>SI</v>
      </c>
      <c r="AC4750" s="22" t="str">
        <f>+_xlfn.XLOOKUP(Ventas_Oficina[[#This Row],[Nº de artículo]],AUXILIAR!A4748:A9706,AUXILIAR!D4748:D9706,"Error",0)</f>
        <v>Enviado a tiempo</v>
      </c>
      <c r="AD4750" s="22" t="str">
        <f>+IF(AND(Ventas_Oficina[[#This Row],[Total]]&gt;75000,Ventas_Oficina[[#This Row],[Envio a tiempo]]="Enviado a tiempo"),"Buena Venta","Venta Mala")</f>
        <v>Buena Venta</v>
      </c>
    </row>
    <row r="4751" spans="1:30" x14ac:dyDescent="0.25">
      <c r="A4751" s="26">
        <v>1689614</v>
      </c>
      <c r="B4751" s="10">
        <v>42523</v>
      </c>
      <c r="C4751" s="11" t="s">
        <v>251</v>
      </c>
      <c r="D4751" s="11" t="s">
        <v>199</v>
      </c>
      <c r="E4751" s="11" t="s">
        <v>4</v>
      </c>
      <c r="F4751" s="11" t="s">
        <v>5</v>
      </c>
      <c r="G4751" s="11" t="s">
        <v>1007</v>
      </c>
      <c r="H4751" s="11" t="s">
        <v>24</v>
      </c>
      <c r="I4751" s="11" t="s">
        <v>1014</v>
      </c>
      <c r="J4751" s="11" t="s">
        <v>1036</v>
      </c>
      <c r="K4751" s="11" t="s">
        <v>1261</v>
      </c>
      <c r="L4751" s="11" t="s">
        <v>1265</v>
      </c>
      <c r="M4751" s="11" t="s">
        <v>1272</v>
      </c>
      <c r="N4751" s="10">
        <v>42525</v>
      </c>
      <c r="O4751" s="12">
        <v>453</v>
      </c>
      <c r="P4751" s="12">
        <v>730</v>
      </c>
      <c r="Q4751" s="12">
        <v>277</v>
      </c>
      <c r="R4751" s="11">
        <v>38</v>
      </c>
      <c r="S4751" s="12">
        <v>27740</v>
      </c>
      <c r="T4751" s="13">
        <v>0</v>
      </c>
      <c r="U4751" s="12">
        <v>0</v>
      </c>
      <c r="V4751" s="12">
        <v>27740</v>
      </c>
      <c r="W4751" s="12">
        <v>772</v>
      </c>
      <c r="X4751" s="12">
        <v>27845</v>
      </c>
      <c r="Y4751" s="14">
        <f>+DAY('TABLA PRINCIPAL'!$B4751)</f>
        <v>2</v>
      </c>
      <c r="Z4751" s="14">
        <f>+MONTH('TABLA PRINCIPAL'!$B4751)</f>
        <v>6</v>
      </c>
      <c r="AA4751" s="14">
        <f>+YEAR('TABLA PRINCIPAL'!$B4751)</f>
        <v>2016</v>
      </c>
      <c r="AB4751" s="22" t="str">
        <f>+IF(Ventas_Oficina[[#This Row],[Total del pedido]]&gt;=100000,"SI","NO")</f>
        <v>NO</v>
      </c>
      <c r="AC4751" s="22" t="str">
        <f>+_xlfn.XLOOKUP(Ventas_Oficina[[#This Row],[Nº de artículo]],AUXILIAR!A4749:A9707,AUXILIAR!D4749:D9707,"Error",0)</f>
        <v>No enviado a tiempo</v>
      </c>
      <c r="AD4751" s="22" t="str">
        <f>+IF(AND(Ventas_Oficina[[#This Row],[Total]]&gt;75000,Ventas_Oficina[[#This Row],[Envio a tiempo]]="Enviado a tiempo"),"Buena Venta","Venta Mala")</f>
        <v>Venta Mala</v>
      </c>
    </row>
    <row r="4752" spans="1:30" x14ac:dyDescent="0.25">
      <c r="A4752" s="26">
        <v>1690344</v>
      </c>
      <c r="B4752" s="10">
        <v>42344</v>
      </c>
      <c r="C4752" s="11" t="s">
        <v>524</v>
      </c>
      <c r="D4752" s="11" t="s">
        <v>308</v>
      </c>
      <c r="E4752" s="11" t="s">
        <v>4</v>
      </c>
      <c r="F4752" s="11" t="s">
        <v>5</v>
      </c>
      <c r="G4752" s="11" t="s">
        <v>1008</v>
      </c>
      <c r="H4752" s="11" t="s">
        <v>17</v>
      </c>
      <c r="I4752" s="11" t="s">
        <v>1012</v>
      </c>
      <c r="J4752" s="11" t="s">
        <v>1056</v>
      </c>
      <c r="K4752" s="11" t="s">
        <v>1261</v>
      </c>
      <c r="L4752" s="11" t="s">
        <v>1266</v>
      </c>
      <c r="M4752" s="11" t="s">
        <v>1273</v>
      </c>
      <c r="N4752" s="10">
        <v>42346</v>
      </c>
      <c r="O4752" s="12">
        <v>352</v>
      </c>
      <c r="P4752" s="12">
        <v>568</v>
      </c>
      <c r="Q4752" s="12">
        <v>216</v>
      </c>
      <c r="R4752" s="11">
        <v>45</v>
      </c>
      <c r="S4752" s="12">
        <v>25560</v>
      </c>
      <c r="T4752" s="13">
        <v>0.05</v>
      </c>
      <c r="U4752" s="12">
        <v>1278</v>
      </c>
      <c r="V4752" s="12">
        <v>24282</v>
      </c>
      <c r="W4752" s="12">
        <v>139</v>
      </c>
      <c r="X4752" s="12">
        <v>12678</v>
      </c>
      <c r="Y4752" s="14">
        <f>+DAY('TABLA PRINCIPAL'!$B4752)</f>
        <v>6</v>
      </c>
      <c r="Z4752" s="14">
        <f>+MONTH('TABLA PRINCIPAL'!$B4752)</f>
        <v>12</v>
      </c>
      <c r="AA4752" s="14">
        <f>+YEAR('TABLA PRINCIPAL'!$B4752)</f>
        <v>2015</v>
      </c>
      <c r="AB4752" s="22" t="str">
        <f>+IF(Ventas_Oficina[[#This Row],[Total del pedido]]&gt;=100000,"SI","NO")</f>
        <v>NO</v>
      </c>
      <c r="AC4752" s="22" t="str">
        <f>+_xlfn.XLOOKUP(Ventas_Oficina[[#This Row],[Nº de artículo]],AUXILIAR!A4751:A9709,AUXILIAR!D4751:D9709,"Error",0)</f>
        <v>Enviado a tiempo</v>
      </c>
      <c r="AD4752" s="22" t="str">
        <f>+IF(AND(Ventas_Oficina[[#This Row],[Total]]&gt;75000,Ventas_Oficina[[#This Row],[Envio a tiempo]]="Enviado a tiempo"),"Buena Venta","Venta Mala")</f>
        <v>Venta Mala</v>
      </c>
    </row>
    <row r="4753" spans="1:30" x14ac:dyDescent="0.25">
      <c r="A4753" s="25">
        <v>1690344</v>
      </c>
      <c r="B4753" s="5">
        <v>42691</v>
      </c>
      <c r="C4753" s="6" t="s">
        <v>182</v>
      </c>
      <c r="D4753" s="6" t="s">
        <v>183</v>
      </c>
      <c r="E4753" s="6" t="s">
        <v>4</v>
      </c>
      <c r="F4753" s="6" t="s">
        <v>5</v>
      </c>
      <c r="G4753" s="6" t="s">
        <v>1010</v>
      </c>
      <c r="H4753" s="6" t="s">
        <v>106</v>
      </c>
      <c r="I4753" s="6" t="s">
        <v>1013</v>
      </c>
      <c r="J4753" s="6" t="s">
        <v>187</v>
      </c>
      <c r="K4753" s="6" t="s">
        <v>1261</v>
      </c>
      <c r="L4753" s="6" t="s">
        <v>1267</v>
      </c>
      <c r="M4753" s="6" t="s">
        <v>1272</v>
      </c>
      <c r="N4753" s="5">
        <v>42693</v>
      </c>
      <c r="O4753" s="7">
        <v>231</v>
      </c>
      <c r="P4753" s="7">
        <v>378</v>
      </c>
      <c r="Q4753" s="7">
        <v>147</v>
      </c>
      <c r="R4753" s="6">
        <v>47</v>
      </c>
      <c r="S4753" s="7">
        <v>17766</v>
      </c>
      <c r="T4753" s="8">
        <v>0.02</v>
      </c>
      <c r="U4753" s="7">
        <v>355.32</v>
      </c>
      <c r="V4753" s="7">
        <v>17410.68</v>
      </c>
      <c r="W4753" s="7">
        <v>71</v>
      </c>
      <c r="X4753" s="7">
        <v>12376</v>
      </c>
      <c r="Y4753" s="9">
        <f>+DAY('TABLA PRINCIPAL'!$B4753)</f>
        <v>17</v>
      </c>
      <c r="Z4753" s="9">
        <f>+MONTH('TABLA PRINCIPAL'!$B4753)</f>
        <v>11</v>
      </c>
      <c r="AA4753" s="9">
        <f>+YEAR('TABLA PRINCIPAL'!$B4753)</f>
        <v>2016</v>
      </c>
      <c r="AB4753" s="22" t="str">
        <f>+IF(Ventas_Oficina[[#This Row],[Total del pedido]]&gt;=100000,"SI","NO")</f>
        <v>NO</v>
      </c>
      <c r="AC4753" s="22" t="str">
        <f>+_xlfn.XLOOKUP(Ventas_Oficina[[#This Row],[Nº de artículo]],AUXILIAR!A4751:A9710,AUXILIAR!D4751:D9710,"Error",0)</f>
        <v>Enviado a tiempo</v>
      </c>
      <c r="AD4753" s="22" t="str">
        <f>+IF(AND(Ventas_Oficina[[#This Row],[Total]]&gt;75000,Ventas_Oficina[[#This Row],[Envio a tiempo]]="Enviado a tiempo"),"Buena Venta","Venta Mala")</f>
        <v>Venta Mala</v>
      </c>
    </row>
    <row r="4754" spans="1:30" x14ac:dyDescent="0.25">
      <c r="A4754" s="26">
        <v>1690344</v>
      </c>
      <c r="B4754" s="10">
        <v>42417</v>
      </c>
      <c r="C4754" s="11" t="s">
        <v>282</v>
      </c>
      <c r="D4754" s="11" t="s">
        <v>133</v>
      </c>
      <c r="E4754" s="11" t="s">
        <v>12</v>
      </c>
      <c r="F4754" s="11" t="s">
        <v>13</v>
      </c>
      <c r="G4754" s="11" t="s">
        <v>1010</v>
      </c>
      <c r="H4754" s="11" t="s">
        <v>42</v>
      </c>
      <c r="I4754" s="11" t="s">
        <v>1012</v>
      </c>
      <c r="J4754" s="11" t="s">
        <v>1056</v>
      </c>
      <c r="K4754" s="11" t="s">
        <v>1262</v>
      </c>
      <c r="L4754" s="11" t="s">
        <v>1268</v>
      </c>
      <c r="M4754" s="11" t="s">
        <v>1272</v>
      </c>
      <c r="N4754" s="10">
        <v>42418</v>
      </c>
      <c r="O4754" s="12">
        <v>352</v>
      </c>
      <c r="P4754" s="12">
        <v>568</v>
      </c>
      <c r="Q4754" s="12">
        <v>216</v>
      </c>
      <c r="R4754" s="11">
        <v>8</v>
      </c>
      <c r="S4754" s="12">
        <v>4544</v>
      </c>
      <c r="T4754" s="13">
        <v>0.09</v>
      </c>
      <c r="U4754" s="12">
        <v>408.96</v>
      </c>
      <c r="V4754" s="12">
        <v>4135.04</v>
      </c>
      <c r="W4754" s="12">
        <v>139</v>
      </c>
      <c r="X4754" s="12">
        <v>12876</v>
      </c>
      <c r="Y4754" s="14">
        <f>+DAY('TABLA PRINCIPAL'!$B4754)</f>
        <v>17</v>
      </c>
      <c r="Z4754" s="14">
        <f>+MONTH('TABLA PRINCIPAL'!$B4754)</f>
        <v>2</v>
      </c>
      <c r="AA4754" s="14">
        <f>+YEAR('TABLA PRINCIPAL'!$B4754)</f>
        <v>2016</v>
      </c>
      <c r="AB4754" s="22" t="str">
        <f>+IF(Ventas_Oficina[[#This Row],[Total del pedido]]&gt;=100000,"SI","NO")</f>
        <v>NO</v>
      </c>
      <c r="AC4754" s="22" t="str">
        <f>+_xlfn.XLOOKUP(Ventas_Oficina[[#This Row],[Nº de artículo]],AUXILIAR!A4752:A9711,AUXILIAR!D4752:D9711,"Error",0)</f>
        <v>Enviado a tiempo</v>
      </c>
      <c r="AD4754" s="22" t="str">
        <f>+IF(AND(Ventas_Oficina[[#This Row],[Total]]&gt;75000,Ventas_Oficina[[#This Row],[Envio a tiempo]]="Enviado a tiempo"),"Buena Venta","Venta Mala")</f>
        <v>Venta Mala</v>
      </c>
    </row>
    <row r="4755" spans="1:30" x14ac:dyDescent="0.25">
      <c r="A4755" s="25">
        <v>1690710</v>
      </c>
      <c r="B4755" s="5">
        <v>42413</v>
      </c>
      <c r="C4755" s="6" t="s">
        <v>18</v>
      </c>
      <c r="D4755" s="6" t="s">
        <v>19</v>
      </c>
      <c r="E4755" s="6" t="s">
        <v>4</v>
      </c>
      <c r="F4755" s="6" t="s">
        <v>5</v>
      </c>
      <c r="G4755" s="6" t="s">
        <v>1007</v>
      </c>
      <c r="H4755" s="6" t="s">
        <v>6</v>
      </c>
      <c r="I4755" s="6" t="s">
        <v>1014</v>
      </c>
      <c r="J4755" s="6" t="s">
        <v>1036</v>
      </c>
      <c r="K4755" s="6" t="s">
        <v>1261</v>
      </c>
      <c r="L4755" s="6" t="s">
        <v>1265</v>
      </c>
      <c r="M4755" s="6" t="s">
        <v>1272</v>
      </c>
      <c r="N4755" s="5">
        <v>42420</v>
      </c>
      <c r="O4755" s="7">
        <v>453</v>
      </c>
      <c r="P4755" s="7">
        <v>730</v>
      </c>
      <c r="Q4755" s="7">
        <v>277</v>
      </c>
      <c r="R4755" s="6">
        <v>18</v>
      </c>
      <c r="S4755" s="7">
        <v>13140</v>
      </c>
      <c r="T4755" s="8">
        <v>0.02</v>
      </c>
      <c r="U4755" s="7">
        <v>262.8</v>
      </c>
      <c r="V4755" s="7">
        <v>12877.2</v>
      </c>
      <c r="W4755" s="7">
        <v>772</v>
      </c>
      <c r="X4755" s="7">
        <v>12246</v>
      </c>
      <c r="Y4755" s="9">
        <f>+DAY('TABLA PRINCIPAL'!$B4755)</f>
        <v>13</v>
      </c>
      <c r="Z4755" s="9">
        <f>+MONTH('TABLA PRINCIPAL'!$B4755)</f>
        <v>2</v>
      </c>
      <c r="AA4755" s="9">
        <f>+YEAR('TABLA PRINCIPAL'!$B4755)</f>
        <v>2016</v>
      </c>
      <c r="AB4755" s="22" t="str">
        <f>+IF(Ventas_Oficina[[#This Row],[Total del pedido]]&gt;=100000,"SI","NO")</f>
        <v>NO</v>
      </c>
      <c r="AC4755" s="22" t="str">
        <f>+_xlfn.XLOOKUP(Ventas_Oficina[[#This Row],[Nº de artículo]],AUXILIAR!A4753:A9712,AUXILIAR!D4753:D9712,"Error",0)</f>
        <v>Enviado a tiempo</v>
      </c>
      <c r="AD4755" s="22" t="str">
        <f>+IF(AND(Ventas_Oficina[[#This Row],[Total]]&gt;75000,Ventas_Oficina[[#This Row],[Envio a tiempo]]="Enviado a tiempo"),"Buena Venta","Venta Mala")</f>
        <v>Venta Mala</v>
      </c>
    </row>
    <row r="4756" spans="1:30" x14ac:dyDescent="0.25">
      <c r="A4756" s="26">
        <v>1691075</v>
      </c>
      <c r="B4756" s="10">
        <v>42719</v>
      </c>
      <c r="C4756" s="11" t="s">
        <v>228</v>
      </c>
      <c r="D4756" s="11" t="s">
        <v>189</v>
      </c>
      <c r="E4756" s="11" t="s">
        <v>4</v>
      </c>
      <c r="F4756" s="11" t="s">
        <v>5</v>
      </c>
      <c r="G4756" s="11" t="s">
        <v>1010</v>
      </c>
      <c r="H4756" s="11" t="s">
        <v>121</v>
      </c>
      <c r="I4756" s="11" t="s">
        <v>1012</v>
      </c>
      <c r="J4756" s="11" t="s">
        <v>1073</v>
      </c>
      <c r="K4756" s="11" t="s">
        <v>1261</v>
      </c>
      <c r="L4756" s="11" t="s">
        <v>1267</v>
      </c>
      <c r="M4756" s="11" t="s">
        <v>1273</v>
      </c>
      <c r="N4756" s="10">
        <v>42728</v>
      </c>
      <c r="O4756" s="12">
        <v>550</v>
      </c>
      <c r="P4756" s="12">
        <v>1222</v>
      </c>
      <c r="Q4756" s="12">
        <v>672</v>
      </c>
      <c r="R4756" s="11">
        <v>41</v>
      </c>
      <c r="S4756" s="12">
        <v>50102</v>
      </c>
      <c r="T4756" s="13">
        <v>0.01</v>
      </c>
      <c r="U4756" s="12">
        <v>501.02000000000004</v>
      </c>
      <c r="V4756" s="12">
        <v>49600.98</v>
      </c>
      <c r="W4756" s="12">
        <v>285</v>
      </c>
      <c r="X4756" s="12">
        <v>20851</v>
      </c>
      <c r="Y4756" s="14">
        <f>+DAY('TABLA PRINCIPAL'!$B4756)</f>
        <v>15</v>
      </c>
      <c r="Z4756" s="14">
        <f>+MONTH('TABLA PRINCIPAL'!$B4756)</f>
        <v>12</v>
      </c>
      <c r="AA4756" s="14">
        <f>+YEAR('TABLA PRINCIPAL'!$B4756)</f>
        <v>2016</v>
      </c>
      <c r="AB4756" s="22" t="str">
        <f>+IF(Ventas_Oficina[[#This Row],[Total del pedido]]&gt;=100000,"SI","NO")</f>
        <v>NO</v>
      </c>
      <c r="AC4756" s="22" t="str">
        <f>+_xlfn.XLOOKUP(Ventas_Oficina[[#This Row],[Nº de artículo]],AUXILIAR!A4754:A9713,AUXILIAR!D4754:D9713,"Error",0)</f>
        <v>Enviado a tiempo</v>
      </c>
      <c r="AD4756" s="22" t="str">
        <f>+IF(AND(Ventas_Oficina[[#This Row],[Total]]&gt;75000,Ventas_Oficina[[#This Row],[Envio a tiempo]]="Enviado a tiempo"),"Buena Venta","Venta Mala")</f>
        <v>Venta Mala</v>
      </c>
    </row>
    <row r="4757" spans="1:30" x14ac:dyDescent="0.25">
      <c r="A4757" s="25">
        <v>1691075</v>
      </c>
      <c r="B4757" s="5">
        <v>42719</v>
      </c>
      <c r="C4757" s="6" t="s">
        <v>228</v>
      </c>
      <c r="D4757" s="6" t="s">
        <v>189</v>
      </c>
      <c r="E4757" s="6" t="s">
        <v>4</v>
      </c>
      <c r="F4757" s="6" t="s">
        <v>5</v>
      </c>
      <c r="G4757" s="6" t="s">
        <v>1007</v>
      </c>
      <c r="H4757" s="6" t="s">
        <v>121</v>
      </c>
      <c r="I4757" s="6" t="s">
        <v>1015</v>
      </c>
      <c r="J4757" s="6" t="s">
        <v>1073</v>
      </c>
      <c r="K4757" s="6" t="s">
        <v>1261</v>
      </c>
      <c r="L4757" s="6" t="s">
        <v>1267</v>
      </c>
      <c r="M4757" s="6" t="s">
        <v>1272</v>
      </c>
      <c r="N4757" s="5">
        <v>42728</v>
      </c>
      <c r="O4757" s="7">
        <v>550</v>
      </c>
      <c r="P4757" s="7">
        <v>1222</v>
      </c>
      <c r="Q4757" s="7">
        <v>672</v>
      </c>
      <c r="R4757" s="6">
        <v>42</v>
      </c>
      <c r="S4757" s="7">
        <v>51324</v>
      </c>
      <c r="T4757" s="8">
        <v>0.09</v>
      </c>
      <c r="U4757" s="7">
        <v>4619.16</v>
      </c>
      <c r="V4757" s="7">
        <v>46704.84</v>
      </c>
      <c r="W4757" s="7">
        <v>285</v>
      </c>
      <c r="X4757" s="7">
        <v>20851</v>
      </c>
      <c r="Y4757" s="9">
        <f>+DAY('TABLA PRINCIPAL'!$B4757)</f>
        <v>15</v>
      </c>
      <c r="Z4757" s="9">
        <f>+MONTH('TABLA PRINCIPAL'!$B4757)</f>
        <v>12</v>
      </c>
      <c r="AA4757" s="9">
        <f>+YEAR('TABLA PRINCIPAL'!$B4757)</f>
        <v>2016</v>
      </c>
      <c r="AB4757" s="22" t="str">
        <f>+IF(Ventas_Oficina[[#This Row],[Total del pedido]]&gt;=100000,"SI","NO")</f>
        <v>NO</v>
      </c>
      <c r="AC4757" s="22" t="str">
        <f>+_xlfn.XLOOKUP(Ventas_Oficina[[#This Row],[Nº de artículo]],AUXILIAR!A4755:A9714,AUXILIAR!D4755:D9714,"Error",0)</f>
        <v>Enviado a tiempo</v>
      </c>
      <c r="AD4757" s="22" t="str">
        <f>+IF(AND(Ventas_Oficina[[#This Row],[Total]]&gt;75000,Ventas_Oficina[[#This Row],[Envio a tiempo]]="Enviado a tiempo"),"Buena Venta","Venta Mala")</f>
        <v>Venta Mala</v>
      </c>
    </row>
    <row r="4758" spans="1:30" x14ac:dyDescent="0.25">
      <c r="A4758" s="26">
        <v>1691075</v>
      </c>
      <c r="B4758" s="10">
        <v>42719</v>
      </c>
      <c r="C4758" s="11" t="s">
        <v>228</v>
      </c>
      <c r="D4758" s="11" t="s">
        <v>189</v>
      </c>
      <c r="E4758" s="11" t="s">
        <v>4</v>
      </c>
      <c r="F4758" s="11" t="s">
        <v>5</v>
      </c>
      <c r="G4758" s="11" t="s">
        <v>1008</v>
      </c>
      <c r="H4758" s="11" t="s">
        <v>121</v>
      </c>
      <c r="I4758" s="11" t="s">
        <v>1012</v>
      </c>
      <c r="J4758" s="11" t="s">
        <v>1073</v>
      </c>
      <c r="K4758" s="11" t="s">
        <v>1261</v>
      </c>
      <c r="L4758" s="11" t="s">
        <v>1265</v>
      </c>
      <c r="M4758" s="11" t="s">
        <v>1272</v>
      </c>
      <c r="N4758" s="10">
        <v>42728</v>
      </c>
      <c r="O4758" s="12">
        <v>550</v>
      </c>
      <c r="P4758" s="12">
        <v>1222</v>
      </c>
      <c r="Q4758" s="12">
        <v>672</v>
      </c>
      <c r="R4758" s="11">
        <v>32</v>
      </c>
      <c r="S4758" s="12">
        <v>39104</v>
      </c>
      <c r="T4758" s="13">
        <v>0.09</v>
      </c>
      <c r="U4758" s="12">
        <v>3519.3599999999997</v>
      </c>
      <c r="V4758" s="12">
        <v>35584.639999999999</v>
      </c>
      <c r="W4758" s="12">
        <v>285</v>
      </c>
      <c r="X4758" s="12">
        <v>20851</v>
      </c>
      <c r="Y4758" s="14">
        <f>+DAY('TABLA PRINCIPAL'!$B4758)</f>
        <v>15</v>
      </c>
      <c r="Z4758" s="14">
        <f>+MONTH('TABLA PRINCIPAL'!$B4758)</f>
        <v>12</v>
      </c>
      <c r="AA4758" s="14">
        <f>+YEAR('TABLA PRINCIPAL'!$B4758)</f>
        <v>2016</v>
      </c>
      <c r="AB4758" s="22" t="str">
        <f>+IF(Ventas_Oficina[[#This Row],[Total del pedido]]&gt;=100000,"SI","NO")</f>
        <v>NO</v>
      </c>
      <c r="AC4758" s="22" t="str">
        <f>+_xlfn.XLOOKUP(Ventas_Oficina[[#This Row],[Nº de artículo]],AUXILIAR!A4756:A9715,AUXILIAR!D4756:D9715,"Error",0)</f>
        <v>Enviado a tiempo</v>
      </c>
      <c r="AD4758" s="22" t="str">
        <f>+IF(AND(Ventas_Oficina[[#This Row],[Total]]&gt;75000,Ventas_Oficina[[#This Row],[Envio a tiempo]]="Enviado a tiempo"),"Buena Venta","Venta Mala")</f>
        <v>Venta Mala</v>
      </c>
    </row>
    <row r="4759" spans="1:30" x14ac:dyDescent="0.25">
      <c r="A4759" s="25">
        <v>1691440</v>
      </c>
      <c r="B4759" s="5">
        <v>42501</v>
      </c>
      <c r="C4759" s="6" t="s">
        <v>51</v>
      </c>
      <c r="D4759" s="6" t="s">
        <v>52</v>
      </c>
      <c r="E4759" s="6" t="s">
        <v>4</v>
      </c>
      <c r="F4759" s="6" t="s">
        <v>5</v>
      </c>
      <c r="G4759" s="6" t="s">
        <v>1008</v>
      </c>
      <c r="H4759" s="6" t="s">
        <v>53</v>
      </c>
      <c r="I4759" s="6" t="s">
        <v>1014</v>
      </c>
      <c r="J4759" s="6" t="s">
        <v>1079</v>
      </c>
      <c r="K4759" s="6" t="s">
        <v>1262</v>
      </c>
      <c r="L4759" s="6" t="s">
        <v>1265</v>
      </c>
      <c r="M4759" s="6" t="s">
        <v>1272</v>
      </c>
      <c r="N4759" s="5">
        <v>42504</v>
      </c>
      <c r="O4759" s="7">
        <v>5452</v>
      </c>
      <c r="P4759" s="7">
        <v>10097</v>
      </c>
      <c r="Q4759" s="7">
        <v>4645</v>
      </c>
      <c r="R4759" s="6">
        <v>29</v>
      </c>
      <c r="S4759" s="7">
        <v>292813</v>
      </c>
      <c r="T4759" s="8">
        <v>0.03</v>
      </c>
      <c r="U4759" s="7">
        <v>8784.39</v>
      </c>
      <c r="V4759" s="7">
        <v>284028.61</v>
      </c>
      <c r="W4759" s="7">
        <v>718</v>
      </c>
      <c r="X4759" s="7">
        <v>127038</v>
      </c>
      <c r="Y4759" s="9">
        <f>+DAY('TABLA PRINCIPAL'!$B4759)</f>
        <v>11</v>
      </c>
      <c r="Z4759" s="9">
        <f>+MONTH('TABLA PRINCIPAL'!$B4759)</f>
        <v>5</v>
      </c>
      <c r="AA4759" s="9">
        <f>+YEAR('TABLA PRINCIPAL'!$B4759)</f>
        <v>2016</v>
      </c>
      <c r="AB4759" s="22" t="str">
        <f>+IF(Ventas_Oficina[[#This Row],[Total del pedido]]&gt;=100000,"SI","NO")</f>
        <v>SI</v>
      </c>
      <c r="AC4759" s="22" t="str">
        <f>+_xlfn.XLOOKUP(Ventas_Oficina[[#This Row],[Nº de artículo]],AUXILIAR!A4757:A9716,AUXILIAR!D4757:D9716,"Error",0)</f>
        <v>Enviado a tiempo</v>
      </c>
      <c r="AD4759" s="22" t="str">
        <f>+IF(AND(Ventas_Oficina[[#This Row],[Total]]&gt;75000,Ventas_Oficina[[#This Row],[Envio a tiempo]]="Enviado a tiempo"),"Buena Venta","Venta Mala")</f>
        <v>Buena Venta</v>
      </c>
    </row>
    <row r="4760" spans="1:30" x14ac:dyDescent="0.25">
      <c r="A4760" s="26">
        <v>1691440</v>
      </c>
      <c r="B4760" s="10">
        <v>42721</v>
      </c>
      <c r="C4760" s="11" t="s">
        <v>924</v>
      </c>
      <c r="D4760" s="11" t="s">
        <v>209</v>
      </c>
      <c r="E4760" s="11" t="s">
        <v>4</v>
      </c>
      <c r="F4760" s="11" t="s">
        <v>5</v>
      </c>
      <c r="G4760" s="11" t="s">
        <v>1010</v>
      </c>
      <c r="H4760" s="11" t="s">
        <v>6</v>
      </c>
      <c r="I4760" s="11" t="s">
        <v>1015</v>
      </c>
      <c r="J4760" s="11" t="s">
        <v>1081</v>
      </c>
      <c r="K4760" s="11" t="s">
        <v>1262</v>
      </c>
      <c r="L4760" s="11" t="s">
        <v>1265</v>
      </c>
      <c r="M4760" s="11" t="s">
        <v>1272</v>
      </c>
      <c r="N4760" s="10">
        <v>42723</v>
      </c>
      <c r="O4760" s="12">
        <v>252</v>
      </c>
      <c r="P4760" s="12">
        <v>400</v>
      </c>
      <c r="Q4760" s="12">
        <v>148</v>
      </c>
      <c r="R4760" s="11">
        <v>30</v>
      </c>
      <c r="S4760" s="12">
        <v>12000</v>
      </c>
      <c r="T4760" s="13">
        <v>0.08</v>
      </c>
      <c r="U4760" s="12">
        <v>960</v>
      </c>
      <c r="V4760" s="12">
        <v>11040</v>
      </c>
      <c r="W4760" s="12">
        <v>130</v>
      </c>
      <c r="X4760" s="12">
        <v>10882</v>
      </c>
      <c r="Y4760" s="14">
        <f>+DAY('TABLA PRINCIPAL'!$B4760)</f>
        <v>17</v>
      </c>
      <c r="Z4760" s="14">
        <f>+MONTH('TABLA PRINCIPAL'!$B4760)</f>
        <v>12</v>
      </c>
      <c r="AA4760" s="14">
        <f>+YEAR('TABLA PRINCIPAL'!$B4760)</f>
        <v>2016</v>
      </c>
      <c r="AB4760" s="22" t="str">
        <f>+IF(Ventas_Oficina[[#This Row],[Total del pedido]]&gt;=100000,"SI","NO")</f>
        <v>NO</v>
      </c>
      <c r="AC4760" s="22" t="str">
        <f>+_xlfn.XLOOKUP(Ventas_Oficina[[#This Row],[Nº de artículo]],AUXILIAR!A4758:A9717,AUXILIAR!D4758:D9717,"Error",0)</f>
        <v>Enviado a tiempo</v>
      </c>
      <c r="AD4760" s="22" t="str">
        <f>+IF(AND(Ventas_Oficina[[#This Row],[Total]]&gt;75000,Ventas_Oficina[[#This Row],[Envio a tiempo]]="Enviado a tiempo"),"Buena Venta","Venta Mala")</f>
        <v>Venta Mala</v>
      </c>
    </row>
    <row r="4761" spans="1:30" x14ac:dyDescent="0.25">
      <c r="A4761" s="25">
        <v>1691440</v>
      </c>
      <c r="B4761" s="5">
        <v>42512</v>
      </c>
      <c r="C4761" s="6" t="s">
        <v>991</v>
      </c>
      <c r="D4761" s="6" t="s">
        <v>19</v>
      </c>
      <c r="E4761" s="6" t="s">
        <v>4</v>
      </c>
      <c r="F4761" s="6" t="s">
        <v>5</v>
      </c>
      <c r="G4761" s="6" t="s">
        <v>1008</v>
      </c>
      <c r="H4761" s="6" t="s">
        <v>6</v>
      </c>
      <c r="I4761" s="6" t="s">
        <v>1013</v>
      </c>
      <c r="J4761" s="6" t="s">
        <v>1126</v>
      </c>
      <c r="K4761" s="6" t="s">
        <v>1262</v>
      </c>
      <c r="L4761" s="6" t="s">
        <v>1265</v>
      </c>
      <c r="M4761" s="6" t="s">
        <v>1272</v>
      </c>
      <c r="N4761" s="5">
        <v>42513</v>
      </c>
      <c r="O4761" s="7">
        <v>3202</v>
      </c>
      <c r="P4761" s="7">
        <v>15248</v>
      </c>
      <c r="Q4761" s="7">
        <v>12046</v>
      </c>
      <c r="R4761" s="6">
        <v>39</v>
      </c>
      <c r="S4761" s="7">
        <v>594672</v>
      </c>
      <c r="T4761" s="8">
        <v>0.05</v>
      </c>
      <c r="U4761" s="7">
        <v>29733.600000000002</v>
      </c>
      <c r="V4761" s="7">
        <v>564938.4</v>
      </c>
      <c r="W4761" s="7">
        <v>400</v>
      </c>
      <c r="X4761" s="7">
        <v>535758</v>
      </c>
      <c r="Y4761" s="9">
        <f>+DAY('TABLA PRINCIPAL'!$B4761)</f>
        <v>22</v>
      </c>
      <c r="Z4761" s="9">
        <f>+MONTH('TABLA PRINCIPAL'!$B4761)</f>
        <v>5</v>
      </c>
      <c r="AA4761" s="9">
        <f>+YEAR('TABLA PRINCIPAL'!$B4761)</f>
        <v>2016</v>
      </c>
      <c r="AB4761" s="22" t="str">
        <f>+IF(Ventas_Oficina[[#This Row],[Total del pedido]]&gt;=100000,"SI","NO")</f>
        <v>SI</v>
      </c>
      <c r="AC4761" s="22" t="str">
        <f>+_xlfn.XLOOKUP(Ventas_Oficina[[#This Row],[Nº de artículo]],AUXILIAR!A4759:A9718,AUXILIAR!D4759:D9718,"Error",0)</f>
        <v>Enviado a tiempo</v>
      </c>
      <c r="AD4761" s="22" t="str">
        <f>+IF(AND(Ventas_Oficina[[#This Row],[Total]]&gt;75000,Ventas_Oficina[[#This Row],[Envio a tiempo]]="Enviado a tiempo"),"Buena Venta","Venta Mala")</f>
        <v>Buena Venta</v>
      </c>
    </row>
    <row r="4762" spans="1:30" x14ac:dyDescent="0.25">
      <c r="A4762" s="25">
        <v>1691440</v>
      </c>
      <c r="B4762" s="5">
        <v>42393</v>
      </c>
      <c r="C4762" s="6" t="s">
        <v>967</v>
      </c>
      <c r="D4762" s="6" t="s">
        <v>183</v>
      </c>
      <c r="E4762" s="6" t="s">
        <v>4</v>
      </c>
      <c r="F4762" s="6" t="s">
        <v>5</v>
      </c>
      <c r="G4762" s="6" t="s">
        <v>1008</v>
      </c>
      <c r="H4762" s="6" t="s">
        <v>106</v>
      </c>
      <c r="I4762" s="6" t="s">
        <v>1016</v>
      </c>
      <c r="J4762" s="6" t="s">
        <v>1120</v>
      </c>
      <c r="K4762" s="6" t="s">
        <v>1261</v>
      </c>
      <c r="L4762" s="6" t="s">
        <v>1267</v>
      </c>
      <c r="M4762" s="6" t="s">
        <v>1272</v>
      </c>
      <c r="N4762" s="5">
        <v>42394</v>
      </c>
      <c r="O4762" s="7">
        <v>621</v>
      </c>
      <c r="P4762" s="7">
        <v>3098</v>
      </c>
      <c r="Q4762" s="7">
        <v>2447</v>
      </c>
      <c r="R4762" s="6">
        <v>6</v>
      </c>
      <c r="S4762" s="7">
        <v>18588</v>
      </c>
      <c r="T4762" s="8">
        <v>0.01</v>
      </c>
      <c r="U4762" s="7">
        <v>185.88</v>
      </c>
      <c r="V4762" s="7">
        <v>18402.12</v>
      </c>
      <c r="W4762" s="7">
        <v>650</v>
      </c>
      <c r="X4762" s="7">
        <v>62678</v>
      </c>
      <c r="Y4762" s="9">
        <f>+DAY('TABLA PRINCIPAL'!$B4762)</f>
        <v>24</v>
      </c>
      <c r="Z4762" s="9">
        <f>+MONTH('TABLA PRINCIPAL'!$B4762)</f>
        <v>1</v>
      </c>
      <c r="AA4762" s="9">
        <f>+YEAR('TABLA PRINCIPAL'!$B4762)</f>
        <v>2016</v>
      </c>
      <c r="AB4762" s="22" t="str">
        <f>+IF(Ventas_Oficina[[#This Row],[Total del pedido]]&gt;=100000,"SI","NO")</f>
        <v>NO</v>
      </c>
      <c r="AC4762" s="22" t="str">
        <f>+_xlfn.XLOOKUP(Ventas_Oficina[[#This Row],[Nº de artículo]],AUXILIAR!A4761:A9720,AUXILIAR!D4761:D9720,"Error",0)</f>
        <v>No enviado a tiempo</v>
      </c>
      <c r="AD4762" s="22" t="str">
        <f>+IF(AND(Ventas_Oficina[[#This Row],[Total]]&gt;75000,Ventas_Oficina[[#This Row],[Envio a tiempo]]="Enviado a tiempo"),"Buena Venta","Venta Mala")</f>
        <v>Venta Mala</v>
      </c>
    </row>
    <row r="4763" spans="1:30" x14ac:dyDescent="0.25">
      <c r="A4763" s="26">
        <v>1691440</v>
      </c>
      <c r="B4763" s="10">
        <v>42721</v>
      </c>
      <c r="C4763" s="11" t="s">
        <v>924</v>
      </c>
      <c r="D4763" s="11" t="s">
        <v>209</v>
      </c>
      <c r="E4763" s="11" t="s">
        <v>4</v>
      </c>
      <c r="F4763" s="11" t="s">
        <v>5</v>
      </c>
      <c r="G4763" s="11" t="s">
        <v>1009</v>
      </c>
      <c r="H4763" s="11" t="s">
        <v>6</v>
      </c>
      <c r="I4763" s="11" t="s">
        <v>1012</v>
      </c>
      <c r="J4763" s="11" t="s">
        <v>1081</v>
      </c>
      <c r="K4763" s="11" t="s">
        <v>1261</v>
      </c>
      <c r="L4763" s="11" t="s">
        <v>1265</v>
      </c>
      <c r="M4763" s="11" t="s">
        <v>1272</v>
      </c>
      <c r="N4763" s="10">
        <v>42723</v>
      </c>
      <c r="O4763" s="12">
        <v>252</v>
      </c>
      <c r="P4763" s="12">
        <v>400</v>
      </c>
      <c r="Q4763" s="12">
        <v>148</v>
      </c>
      <c r="R4763" s="11">
        <v>34</v>
      </c>
      <c r="S4763" s="12">
        <v>13600</v>
      </c>
      <c r="T4763" s="13">
        <v>0.03</v>
      </c>
      <c r="U4763" s="12">
        <v>408</v>
      </c>
      <c r="V4763" s="12">
        <v>13192</v>
      </c>
      <c r="W4763" s="12">
        <v>130</v>
      </c>
      <c r="X4763" s="12">
        <v>10882</v>
      </c>
      <c r="Y4763" s="14">
        <f>+DAY('TABLA PRINCIPAL'!$B4763)</f>
        <v>17</v>
      </c>
      <c r="Z4763" s="14">
        <f>+MONTH('TABLA PRINCIPAL'!$B4763)</f>
        <v>12</v>
      </c>
      <c r="AA4763" s="14">
        <f>+YEAR('TABLA PRINCIPAL'!$B4763)</f>
        <v>2016</v>
      </c>
      <c r="AB4763" s="22" t="str">
        <f>+IF(Ventas_Oficina[[#This Row],[Total del pedido]]&gt;=100000,"SI","NO")</f>
        <v>NO</v>
      </c>
      <c r="AC4763" s="22" t="str">
        <f>+_xlfn.XLOOKUP(Ventas_Oficina[[#This Row],[Nº de artículo]],AUXILIAR!A4761:A9721,AUXILIAR!D4761:D9721,"Error",0)</f>
        <v>No enviado a tiempo</v>
      </c>
      <c r="AD4763" s="22" t="str">
        <f>+IF(AND(Ventas_Oficina[[#This Row],[Total]]&gt;75000,Ventas_Oficina[[#This Row],[Envio a tiempo]]="Enviado a tiempo"),"Buena Venta","Venta Mala")</f>
        <v>Venta Mala</v>
      </c>
    </row>
    <row r="4764" spans="1:30" x14ac:dyDescent="0.25">
      <c r="A4764" s="25">
        <v>1691440</v>
      </c>
      <c r="B4764" s="5">
        <v>42721</v>
      </c>
      <c r="C4764" s="6" t="s">
        <v>924</v>
      </c>
      <c r="D4764" s="6" t="s">
        <v>209</v>
      </c>
      <c r="E4764" s="6" t="s">
        <v>4</v>
      </c>
      <c r="F4764" s="6" t="s">
        <v>5</v>
      </c>
      <c r="G4764" s="6" t="s">
        <v>1007</v>
      </c>
      <c r="H4764" s="6" t="s">
        <v>6</v>
      </c>
      <c r="I4764" s="6" t="s">
        <v>1014</v>
      </c>
      <c r="J4764" s="6" t="s">
        <v>1081</v>
      </c>
      <c r="K4764" s="6" t="s">
        <v>1261</v>
      </c>
      <c r="L4764" s="6" t="s">
        <v>1267</v>
      </c>
      <c r="M4764" s="6" t="s">
        <v>1273</v>
      </c>
      <c r="N4764" s="5">
        <v>42723</v>
      </c>
      <c r="O4764" s="7">
        <v>252</v>
      </c>
      <c r="P4764" s="7">
        <v>400</v>
      </c>
      <c r="Q4764" s="7">
        <v>148</v>
      </c>
      <c r="R4764" s="6">
        <v>6</v>
      </c>
      <c r="S4764" s="7">
        <v>2400</v>
      </c>
      <c r="T4764" s="8">
        <v>7.0000000000000007E-2</v>
      </c>
      <c r="U4764" s="7">
        <v>168.00000000000003</v>
      </c>
      <c r="V4764" s="7">
        <v>2232</v>
      </c>
      <c r="W4764" s="7">
        <v>130</v>
      </c>
      <c r="X4764" s="7">
        <v>10882</v>
      </c>
      <c r="Y4764" s="9">
        <f>+DAY('TABLA PRINCIPAL'!$B4764)</f>
        <v>17</v>
      </c>
      <c r="Z4764" s="9">
        <f>+MONTH('TABLA PRINCIPAL'!$B4764)</f>
        <v>12</v>
      </c>
      <c r="AA4764" s="9">
        <f>+YEAR('TABLA PRINCIPAL'!$B4764)</f>
        <v>2016</v>
      </c>
      <c r="AB4764" s="22" t="str">
        <f>+IF(Ventas_Oficina[[#This Row],[Total del pedido]]&gt;=100000,"SI","NO")</f>
        <v>NO</v>
      </c>
      <c r="AC4764" s="22" t="str">
        <f>+_xlfn.XLOOKUP(Ventas_Oficina[[#This Row],[Nº de artículo]],AUXILIAR!A4762:A9722,AUXILIAR!D4762:D9722,"Error",0)</f>
        <v>Enviado a tiempo</v>
      </c>
      <c r="AD4764" s="22" t="str">
        <f>+IF(AND(Ventas_Oficina[[#This Row],[Total]]&gt;75000,Ventas_Oficina[[#This Row],[Envio a tiempo]]="Enviado a tiempo"),"Buena Venta","Venta Mala")</f>
        <v>Venta Mala</v>
      </c>
    </row>
    <row r="4765" spans="1:30" x14ac:dyDescent="0.25">
      <c r="A4765" s="26">
        <v>1691805</v>
      </c>
      <c r="B4765" s="10">
        <v>42722</v>
      </c>
      <c r="C4765" s="11" t="s">
        <v>453</v>
      </c>
      <c r="D4765" s="11" t="s">
        <v>19</v>
      </c>
      <c r="E4765" s="11" t="s">
        <v>4</v>
      </c>
      <c r="F4765" s="11" t="s">
        <v>5</v>
      </c>
      <c r="G4765" s="11" t="s">
        <v>1007</v>
      </c>
      <c r="H4765" s="11" t="s">
        <v>6</v>
      </c>
      <c r="I4765" s="11" t="s">
        <v>1012</v>
      </c>
      <c r="J4765" s="11" t="s">
        <v>1096</v>
      </c>
      <c r="K4765" s="11" t="s">
        <v>1261</v>
      </c>
      <c r="L4765" s="11" t="s">
        <v>1267</v>
      </c>
      <c r="M4765" s="11" t="s">
        <v>1272</v>
      </c>
      <c r="N4765" s="10">
        <v>42723</v>
      </c>
      <c r="O4765" s="12">
        <v>419</v>
      </c>
      <c r="P4765" s="12">
        <v>1023</v>
      </c>
      <c r="Q4765" s="12">
        <v>604</v>
      </c>
      <c r="R4765" s="11">
        <v>32</v>
      </c>
      <c r="S4765" s="12">
        <v>32736</v>
      </c>
      <c r="T4765" s="13">
        <v>0.03</v>
      </c>
      <c r="U4765" s="12">
        <v>982.07999999999993</v>
      </c>
      <c r="V4765" s="12">
        <v>31753.919999999998</v>
      </c>
      <c r="W4765" s="12">
        <v>468</v>
      </c>
      <c r="X4765" s="12">
        <v>18933</v>
      </c>
      <c r="Y4765" s="14">
        <f>+DAY('TABLA PRINCIPAL'!$B4765)</f>
        <v>18</v>
      </c>
      <c r="Z4765" s="14">
        <f>+MONTH('TABLA PRINCIPAL'!$B4765)</f>
        <v>12</v>
      </c>
      <c r="AA4765" s="14">
        <f>+YEAR('TABLA PRINCIPAL'!$B4765)</f>
        <v>2016</v>
      </c>
      <c r="AB4765" s="22" t="str">
        <f>+IF(Ventas_Oficina[[#This Row],[Total del pedido]]&gt;=100000,"SI","NO")</f>
        <v>NO</v>
      </c>
      <c r="AC4765" s="22" t="str">
        <f>+_xlfn.XLOOKUP(Ventas_Oficina[[#This Row],[Nº de artículo]],AUXILIAR!A4763:A9723,AUXILIAR!D4763:D9723,"Error",0)</f>
        <v>No enviado a tiempo</v>
      </c>
      <c r="AD4765" s="22" t="str">
        <f>+IF(AND(Ventas_Oficina[[#This Row],[Total]]&gt;75000,Ventas_Oficina[[#This Row],[Envio a tiempo]]="Enviado a tiempo"),"Buena Venta","Venta Mala")</f>
        <v>Venta Mala</v>
      </c>
    </row>
    <row r="4766" spans="1:30" x14ac:dyDescent="0.25">
      <c r="A4766" s="25">
        <v>1691805</v>
      </c>
      <c r="B4766" s="5">
        <v>42358</v>
      </c>
      <c r="C4766" s="6" t="s">
        <v>127</v>
      </c>
      <c r="D4766" s="6" t="s">
        <v>62</v>
      </c>
      <c r="E4766" s="6" t="s">
        <v>4</v>
      </c>
      <c r="F4766" s="6" t="s">
        <v>5</v>
      </c>
      <c r="G4766" s="6" t="s">
        <v>1008</v>
      </c>
      <c r="H4766" s="6" t="s">
        <v>27</v>
      </c>
      <c r="I4766" s="6" t="s">
        <v>1013</v>
      </c>
      <c r="J4766" s="6" t="s">
        <v>1055</v>
      </c>
      <c r="K4766" s="6" t="s">
        <v>1261</v>
      </c>
      <c r="L4766" s="6" t="s">
        <v>1267</v>
      </c>
      <c r="M4766" s="6" t="s">
        <v>1272</v>
      </c>
      <c r="N4766" s="5">
        <v>42362</v>
      </c>
      <c r="O4766" s="7">
        <v>250</v>
      </c>
      <c r="P4766" s="7">
        <v>568</v>
      </c>
      <c r="Q4766" s="7">
        <v>318</v>
      </c>
      <c r="R4766" s="6">
        <v>35</v>
      </c>
      <c r="S4766" s="7">
        <v>19880</v>
      </c>
      <c r="T4766" s="8">
        <v>0.06</v>
      </c>
      <c r="U4766" s="7">
        <v>1192.8</v>
      </c>
      <c r="V4766" s="7">
        <v>18687.2</v>
      </c>
      <c r="W4766" s="7">
        <v>360</v>
      </c>
      <c r="X4766" s="7">
        <v>17804</v>
      </c>
      <c r="Y4766" s="9">
        <f>+DAY('TABLA PRINCIPAL'!$B4766)</f>
        <v>20</v>
      </c>
      <c r="Z4766" s="9">
        <f>+MONTH('TABLA PRINCIPAL'!$B4766)</f>
        <v>12</v>
      </c>
      <c r="AA4766" s="9">
        <f>+YEAR('TABLA PRINCIPAL'!$B4766)</f>
        <v>2015</v>
      </c>
      <c r="AB4766" s="22" t="str">
        <f>+IF(Ventas_Oficina[[#This Row],[Total del pedido]]&gt;=100000,"SI","NO")</f>
        <v>NO</v>
      </c>
      <c r="AC4766" s="22" t="str">
        <f>+_xlfn.XLOOKUP(Ventas_Oficina[[#This Row],[Nº de artículo]],AUXILIAR!A4764:A9724,AUXILIAR!D4764:D9724,"Error",0)</f>
        <v>No enviado a tiempo</v>
      </c>
      <c r="AD4766" s="22" t="str">
        <f>+IF(AND(Ventas_Oficina[[#This Row],[Total]]&gt;75000,Ventas_Oficina[[#This Row],[Envio a tiempo]]="Enviado a tiempo"),"Buena Venta","Venta Mala")</f>
        <v>Venta Mala</v>
      </c>
    </row>
    <row r="4767" spans="1:30" x14ac:dyDescent="0.25">
      <c r="A4767" s="26">
        <v>1691805</v>
      </c>
      <c r="B4767" s="10">
        <v>42722</v>
      </c>
      <c r="C4767" s="11" t="s">
        <v>453</v>
      </c>
      <c r="D4767" s="11" t="s">
        <v>19</v>
      </c>
      <c r="E4767" s="11" t="s">
        <v>4</v>
      </c>
      <c r="F4767" s="11" t="s">
        <v>5</v>
      </c>
      <c r="G4767" s="11" t="s">
        <v>1010</v>
      </c>
      <c r="H4767" s="11" t="s">
        <v>6</v>
      </c>
      <c r="I4767" s="11" t="s">
        <v>1016</v>
      </c>
      <c r="J4767" s="11" t="s">
        <v>1096</v>
      </c>
      <c r="K4767" s="11" t="s">
        <v>1262</v>
      </c>
      <c r="L4767" s="11" t="s">
        <v>1266</v>
      </c>
      <c r="M4767" s="11" t="s">
        <v>1272</v>
      </c>
      <c r="N4767" s="10">
        <v>42723</v>
      </c>
      <c r="O4767" s="12">
        <v>419</v>
      </c>
      <c r="P4767" s="12">
        <v>1023</v>
      </c>
      <c r="Q4767" s="12">
        <v>604</v>
      </c>
      <c r="R4767" s="11">
        <v>23</v>
      </c>
      <c r="S4767" s="12">
        <v>23529</v>
      </c>
      <c r="T4767" s="13">
        <v>0.01</v>
      </c>
      <c r="U4767" s="12">
        <v>235.29</v>
      </c>
      <c r="V4767" s="12">
        <v>23293.71</v>
      </c>
      <c r="W4767" s="12">
        <v>468</v>
      </c>
      <c r="X4767" s="12">
        <v>18933</v>
      </c>
      <c r="Y4767" s="14">
        <f>+DAY('TABLA PRINCIPAL'!$B4767)</f>
        <v>18</v>
      </c>
      <c r="Z4767" s="14">
        <f>+MONTH('TABLA PRINCIPAL'!$B4767)</f>
        <v>12</v>
      </c>
      <c r="AA4767" s="14">
        <f>+YEAR('TABLA PRINCIPAL'!$B4767)</f>
        <v>2016</v>
      </c>
      <c r="AB4767" s="22" t="str">
        <f>+IF(Ventas_Oficina[[#This Row],[Total del pedido]]&gt;=100000,"SI","NO")</f>
        <v>NO</v>
      </c>
      <c r="AC4767" s="22" t="str">
        <f>+_xlfn.XLOOKUP(Ventas_Oficina[[#This Row],[Nº de artículo]],AUXILIAR!A4765:A9725,AUXILIAR!D4765:D9725,"Error",0)</f>
        <v>Enviado a tiempo</v>
      </c>
      <c r="AD4767" s="22" t="str">
        <f>+IF(AND(Ventas_Oficina[[#This Row],[Total]]&gt;75000,Ventas_Oficina[[#This Row],[Envio a tiempo]]="Enviado a tiempo"),"Buena Venta","Venta Mala")</f>
        <v>Venta Mala</v>
      </c>
    </row>
    <row r="4768" spans="1:30" x14ac:dyDescent="0.25">
      <c r="A4768" s="25">
        <v>1691805</v>
      </c>
      <c r="B4768" s="5">
        <v>42722</v>
      </c>
      <c r="C4768" s="6" t="s">
        <v>453</v>
      </c>
      <c r="D4768" s="6" t="s">
        <v>19</v>
      </c>
      <c r="E4768" s="6" t="s">
        <v>4</v>
      </c>
      <c r="F4768" s="6" t="s">
        <v>5</v>
      </c>
      <c r="G4768" s="6" t="s">
        <v>1010</v>
      </c>
      <c r="H4768" s="6" t="s">
        <v>6</v>
      </c>
      <c r="I4768" s="6" t="s">
        <v>1014</v>
      </c>
      <c r="J4768" s="6" t="s">
        <v>1096</v>
      </c>
      <c r="K4768" s="6" t="s">
        <v>1262</v>
      </c>
      <c r="L4768" s="6" t="s">
        <v>1269</v>
      </c>
      <c r="M4768" s="6" t="s">
        <v>1272</v>
      </c>
      <c r="N4768" s="5">
        <v>42723</v>
      </c>
      <c r="O4768" s="7">
        <v>419</v>
      </c>
      <c r="P4768" s="7">
        <v>1023</v>
      </c>
      <c r="Q4768" s="7">
        <v>604</v>
      </c>
      <c r="R4768" s="6">
        <v>7</v>
      </c>
      <c r="S4768" s="7">
        <v>7161</v>
      </c>
      <c r="T4768" s="8">
        <v>0.02</v>
      </c>
      <c r="U4768" s="7">
        <v>143.22</v>
      </c>
      <c r="V4768" s="7">
        <v>7017.78</v>
      </c>
      <c r="W4768" s="7">
        <v>468</v>
      </c>
      <c r="X4768" s="7">
        <v>18933</v>
      </c>
      <c r="Y4768" s="9">
        <f>+DAY('TABLA PRINCIPAL'!$B4768)</f>
        <v>18</v>
      </c>
      <c r="Z4768" s="9">
        <f>+MONTH('TABLA PRINCIPAL'!$B4768)</f>
        <v>12</v>
      </c>
      <c r="AA4768" s="9">
        <f>+YEAR('TABLA PRINCIPAL'!$B4768)</f>
        <v>2016</v>
      </c>
      <c r="AB4768" s="22" t="str">
        <f>+IF(Ventas_Oficina[[#This Row],[Total del pedido]]&gt;=100000,"SI","NO")</f>
        <v>NO</v>
      </c>
      <c r="AC4768" s="22" t="str">
        <f>+_xlfn.XLOOKUP(Ventas_Oficina[[#This Row],[Nº de artículo]],AUXILIAR!A4766:A9726,AUXILIAR!D4766:D9726,"Error",0)</f>
        <v>No enviado a tiempo</v>
      </c>
      <c r="AD4768" s="22" t="str">
        <f>+IF(AND(Ventas_Oficina[[#This Row],[Total]]&gt;75000,Ventas_Oficina[[#This Row],[Envio a tiempo]]="Enviado a tiempo"),"Buena Venta","Venta Mala")</f>
        <v>Venta Mala</v>
      </c>
    </row>
    <row r="4769" spans="1:30" x14ac:dyDescent="0.25">
      <c r="A4769" s="26">
        <v>1691805</v>
      </c>
      <c r="B4769" s="10">
        <v>42722</v>
      </c>
      <c r="C4769" s="11" t="s">
        <v>453</v>
      </c>
      <c r="D4769" s="11" t="s">
        <v>19</v>
      </c>
      <c r="E4769" s="11" t="s">
        <v>4</v>
      </c>
      <c r="F4769" s="11" t="s">
        <v>5</v>
      </c>
      <c r="G4769" s="11" t="s">
        <v>1009</v>
      </c>
      <c r="H4769" s="11" t="s">
        <v>6</v>
      </c>
      <c r="I4769" s="11" t="s">
        <v>1016</v>
      </c>
      <c r="J4769" s="11" t="s">
        <v>1074</v>
      </c>
      <c r="K4769" s="11" t="s">
        <v>1261</v>
      </c>
      <c r="L4769" s="11" t="s">
        <v>1267</v>
      </c>
      <c r="M4769" s="11" t="s">
        <v>1273</v>
      </c>
      <c r="N4769" s="10">
        <v>42723</v>
      </c>
      <c r="O4769" s="12">
        <v>287</v>
      </c>
      <c r="P4769" s="12">
        <v>684</v>
      </c>
      <c r="Q4769" s="12">
        <v>397</v>
      </c>
      <c r="R4769" s="11">
        <v>1</v>
      </c>
      <c r="S4769" s="12">
        <v>684</v>
      </c>
      <c r="T4769" s="13">
        <v>0.02</v>
      </c>
      <c r="U4769" s="12">
        <v>13.68</v>
      </c>
      <c r="V4769" s="12">
        <v>670.32</v>
      </c>
      <c r="W4769" s="12">
        <v>442</v>
      </c>
      <c r="X4769" s="12">
        <v>18933</v>
      </c>
      <c r="Y4769" s="14">
        <f>+DAY('TABLA PRINCIPAL'!$B4769)</f>
        <v>18</v>
      </c>
      <c r="Z4769" s="14">
        <f>+MONTH('TABLA PRINCIPAL'!$B4769)</f>
        <v>12</v>
      </c>
      <c r="AA4769" s="14">
        <f>+YEAR('TABLA PRINCIPAL'!$B4769)</f>
        <v>2016</v>
      </c>
      <c r="AB4769" s="22" t="str">
        <f>+IF(Ventas_Oficina[[#This Row],[Total del pedido]]&gt;=100000,"SI","NO")</f>
        <v>NO</v>
      </c>
      <c r="AC4769" s="22" t="str">
        <f>+_xlfn.XLOOKUP(Ventas_Oficina[[#This Row],[Nº de artículo]],AUXILIAR!A4767:A9727,AUXILIAR!D4767:D9727,"Error",0)</f>
        <v>No enviado a tiempo</v>
      </c>
      <c r="AD4769" s="22" t="str">
        <f>+IF(AND(Ventas_Oficina[[#This Row],[Total]]&gt;75000,Ventas_Oficina[[#This Row],[Envio a tiempo]]="Enviado a tiempo"),"Buena Venta","Venta Mala")</f>
        <v>Venta Mala</v>
      </c>
    </row>
    <row r="4770" spans="1:30" x14ac:dyDescent="0.25">
      <c r="A4770" s="25">
        <v>1691805</v>
      </c>
      <c r="B4770" s="5">
        <v>42165</v>
      </c>
      <c r="C4770" s="6" t="s">
        <v>992</v>
      </c>
      <c r="D4770" s="6" t="s">
        <v>3</v>
      </c>
      <c r="E4770" s="6" t="s">
        <v>4</v>
      </c>
      <c r="F4770" s="6" t="s">
        <v>5</v>
      </c>
      <c r="G4770" s="6" t="s">
        <v>1008</v>
      </c>
      <c r="H4770" s="6" t="s">
        <v>6</v>
      </c>
      <c r="I4770" s="6" t="s">
        <v>1012</v>
      </c>
      <c r="J4770" s="6" t="s">
        <v>1024</v>
      </c>
      <c r="K4770" s="6" t="s">
        <v>1261</v>
      </c>
      <c r="L4770" s="6" t="s">
        <v>1267</v>
      </c>
      <c r="M4770" s="6" t="s">
        <v>1272</v>
      </c>
      <c r="N4770" s="5">
        <v>42167</v>
      </c>
      <c r="O4770" s="7">
        <v>160</v>
      </c>
      <c r="P4770" s="7">
        <v>262</v>
      </c>
      <c r="Q4770" s="7">
        <v>102</v>
      </c>
      <c r="R4770" s="6">
        <v>47</v>
      </c>
      <c r="S4770" s="7">
        <v>12314</v>
      </c>
      <c r="T4770" s="8">
        <v>7.0000000000000007E-2</v>
      </c>
      <c r="U4770" s="7">
        <v>861.98000000000013</v>
      </c>
      <c r="V4770" s="7">
        <v>11452.02</v>
      </c>
      <c r="W4770" s="7">
        <v>80</v>
      </c>
      <c r="X4770" s="7">
        <v>4956</v>
      </c>
      <c r="Y4770" s="9">
        <f>+DAY('TABLA PRINCIPAL'!$B4770)</f>
        <v>10</v>
      </c>
      <c r="Z4770" s="9">
        <f>+MONTH('TABLA PRINCIPAL'!$B4770)</f>
        <v>6</v>
      </c>
      <c r="AA4770" s="9">
        <f>+YEAR('TABLA PRINCIPAL'!$B4770)</f>
        <v>2015</v>
      </c>
      <c r="AB4770" s="22" t="str">
        <f>+IF(Ventas_Oficina[[#This Row],[Total del pedido]]&gt;=100000,"SI","NO")</f>
        <v>NO</v>
      </c>
      <c r="AC4770" s="22" t="str">
        <f>+_xlfn.XLOOKUP(Ventas_Oficina[[#This Row],[Nº de artículo]],AUXILIAR!A4768:A9728,AUXILIAR!D4768:D9728,"Error",0)</f>
        <v>No enviado a tiempo</v>
      </c>
      <c r="AD4770" s="22" t="str">
        <f>+IF(AND(Ventas_Oficina[[#This Row],[Total]]&gt;75000,Ventas_Oficina[[#This Row],[Envio a tiempo]]="Enviado a tiempo"),"Buena Venta","Venta Mala")</f>
        <v>Venta Mala</v>
      </c>
    </row>
    <row r="4771" spans="1:30" x14ac:dyDescent="0.25">
      <c r="A4771" s="26">
        <v>1691805</v>
      </c>
      <c r="B4771" s="10">
        <v>42722</v>
      </c>
      <c r="C4771" s="11" t="s">
        <v>453</v>
      </c>
      <c r="D4771" s="11" t="s">
        <v>19</v>
      </c>
      <c r="E4771" s="11" t="s">
        <v>4</v>
      </c>
      <c r="F4771" s="11" t="s">
        <v>5</v>
      </c>
      <c r="G4771" s="11" t="s">
        <v>1008</v>
      </c>
      <c r="H4771" s="11" t="s">
        <v>6</v>
      </c>
      <c r="I4771" s="11" t="s">
        <v>1013</v>
      </c>
      <c r="J4771" s="11" t="s">
        <v>1096</v>
      </c>
      <c r="K4771" s="11" t="s">
        <v>1261</v>
      </c>
      <c r="L4771" s="11" t="s">
        <v>1265</v>
      </c>
      <c r="M4771" s="11" t="s">
        <v>1273</v>
      </c>
      <c r="N4771" s="10">
        <v>42723</v>
      </c>
      <c r="O4771" s="12">
        <v>419</v>
      </c>
      <c r="P4771" s="12">
        <v>1023</v>
      </c>
      <c r="Q4771" s="12">
        <v>604</v>
      </c>
      <c r="R4771" s="11">
        <v>18</v>
      </c>
      <c r="S4771" s="12">
        <v>18414</v>
      </c>
      <c r="T4771" s="13">
        <v>0.01</v>
      </c>
      <c r="U4771" s="12">
        <v>184.14000000000001</v>
      </c>
      <c r="V4771" s="12">
        <v>18229.86</v>
      </c>
      <c r="W4771" s="12">
        <v>468</v>
      </c>
      <c r="X4771" s="12">
        <v>18933</v>
      </c>
      <c r="Y4771" s="14">
        <f>+DAY('TABLA PRINCIPAL'!$B4771)</f>
        <v>18</v>
      </c>
      <c r="Z4771" s="14">
        <f>+MONTH('TABLA PRINCIPAL'!$B4771)</f>
        <v>12</v>
      </c>
      <c r="AA4771" s="14">
        <f>+YEAR('TABLA PRINCIPAL'!$B4771)</f>
        <v>2016</v>
      </c>
      <c r="AB4771" s="22" t="str">
        <f>+IF(Ventas_Oficina[[#This Row],[Total del pedido]]&gt;=100000,"SI","NO")</f>
        <v>NO</v>
      </c>
      <c r="AC4771" s="22" t="str">
        <f>+_xlfn.XLOOKUP(Ventas_Oficina[[#This Row],[Nº de artículo]],AUXILIAR!A4769:A9729,AUXILIAR!D4769:D9729,"Error",0)</f>
        <v>Enviado a tiempo</v>
      </c>
      <c r="AD4771" s="22" t="str">
        <f>+IF(AND(Ventas_Oficina[[#This Row],[Total]]&gt;75000,Ventas_Oficina[[#This Row],[Envio a tiempo]]="Enviado a tiempo"),"Buena Venta","Venta Mala")</f>
        <v>Venta Mala</v>
      </c>
    </row>
    <row r="4772" spans="1:30" x14ac:dyDescent="0.25">
      <c r="A4772" s="25">
        <v>1692536</v>
      </c>
      <c r="B4772" s="5">
        <v>42718</v>
      </c>
      <c r="C4772" s="6" t="s">
        <v>643</v>
      </c>
      <c r="D4772" s="6" t="s">
        <v>76</v>
      </c>
      <c r="E4772" s="6" t="s">
        <v>4</v>
      </c>
      <c r="F4772" s="6" t="s">
        <v>5</v>
      </c>
      <c r="G4772" s="6" t="s">
        <v>1008</v>
      </c>
      <c r="H4772" s="6" t="s">
        <v>17</v>
      </c>
      <c r="I4772" s="6" t="s">
        <v>1012</v>
      </c>
      <c r="J4772" s="6" t="s">
        <v>1126</v>
      </c>
      <c r="K4772" s="6" t="s">
        <v>1262</v>
      </c>
      <c r="L4772" s="6" t="s">
        <v>1265</v>
      </c>
      <c r="M4772" s="6" t="s">
        <v>1272</v>
      </c>
      <c r="N4772" s="5">
        <v>42719</v>
      </c>
      <c r="O4772" s="7">
        <v>3202</v>
      </c>
      <c r="P4772" s="7">
        <v>15248</v>
      </c>
      <c r="Q4772" s="7">
        <v>12046</v>
      </c>
      <c r="R4772" s="6">
        <v>48</v>
      </c>
      <c r="S4772" s="7">
        <v>731904</v>
      </c>
      <c r="T4772" s="8">
        <v>0.04</v>
      </c>
      <c r="U4772" s="7">
        <v>29276.16</v>
      </c>
      <c r="V4772" s="7">
        <v>702627.83999999997</v>
      </c>
      <c r="W4772" s="7">
        <v>400</v>
      </c>
      <c r="X4772" s="7">
        <v>507048</v>
      </c>
      <c r="Y4772" s="9">
        <f>+DAY('TABLA PRINCIPAL'!$B4772)</f>
        <v>14</v>
      </c>
      <c r="Z4772" s="9">
        <f>+MONTH('TABLA PRINCIPAL'!$B4772)</f>
        <v>12</v>
      </c>
      <c r="AA4772" s="9">
        <f>+YEAR('TABLA PRINCIPAL'!$B4772)</f>
        <v>2016</v>
      </c>
      <c r="AB4772" s="22" t="str">
        <f>+IF(Ventas_Oficina[[#This Row],[Total del pedido]]&gt;=100000,"SI","NO")</f>
        <v>SI</v>
      </c>
      <c r="AC4772" s="22" t="str">
        <f>+_xlfn.XLOOKUP(Ventas_Oficina[[#This Row],[Nº de artículo]],AUXILIAR!A4770:A9730,AUXILIAR!D4770:D9730,"Error",0)</f>
        <v>No enviado a tiempo</v>
      </c>
      <c r="AD4772" s="22" t="str">
        <f>+IF(AND(Ventas_Oficina[[#This Row],[Total]]&gt;75000,Ventas_Oficina[[#This Row],[Envio a tiempo]]="Enviado a tiempo"),"Buena Venta","Venta Mala")</f>
        <v>Venta Mala</v>
      </c>
    </row>
    <row r="4773" spans="1:30" x14ac:dyDescent="0.25">
      <c r="A4773" s="26">
        <v>1692536</v>
      </c>
      <c r="B4773" s="10">
        <v>41349</v>
      </c>
      <c r="C4773" s="11" t="s">
        <v>18</v>
      </c>
      <c r="D4773" s="11" t="s">
        <v>19</v>
      </c>
      <c r="E4773" s="11" t="s">
        <v>4</v>
      </c>
      <c r="F4773" s="11" t="s">
        <v>5</v>
      </c>
      <c r="G4773" s="11" t="s">
        <v>1010</v>
      </c>
      <c r="H4773" s="11" t="s">
        <v>6</v>
      </c>
      <c r="I4773" s="11" t="s">
        <v>1016</v>
      </c>
      <c r="J4773" s="11" t="s">
        <v>1051</v>
      </c>
      <c r="K4773" s="11" t="s">
        <v>1261</v>
      </c>
      <c r="L4773" s="11" t="s">
        <v>1265</v>
      </c>
      <c r="M4773" s="11" t="s">
        <v>1273</v>
      </c>
      <c r="N4773" s="10">
        <v>41353</v>
      </c>
      <c r="O4773" s="12">
        <v>5207</v>
      </c>
      <c r="P4773" s="12">
        <v>8398</v>
      </c>
      <c r="Q4773" s="12">
        <v>3191</v>
      </c>
      <c r="R4773" s="11">
        <v>18</v>
      </c>
      <c r="S4773" s="12">
        <v>151164</v>
      </c>
      <c r="T4773" s="13">
        <v>0.03</v>
      </c>
      <c r="U4773" s="12">
        <v>4534.92</v>
      </c>
      <c r="V4773" s="12">
        <v>146629.07999999999</v>
      </c>
      <c r="W4773" s="12">
        <v>501</v>
      </c>
      <c r="X4773" s="12">
        <v>320634</v>
      </c>
      <c r="Y4773" s="14">
        <f>+DAY('TABLA PRINCIPAL'!$B4773)</f>
        <v>16</v>
      </c>
      <c r="Z4773" s="14">
        <f>+MONTH('TABLA PRINCIPAL'!$B4773)</f>
        <v>3</v>
      </c>
      <c r="AA4773" s="14">
        <f>+YEAR('TABLA PRINCIPAL'!$B4773)</f>
        <v>2013</v>
      </c>
      <c r="AB4773" s="22" t="str">
        <f>+IF(Ventas_Oficina[[#This Row],[Total del pedido]]&gt;=100000,"SI","NO")</f>
        <v>SI</v>
      </c>
      <c r="AC4773" s="22" t="str">
        <f>+_xlfn.XLOOKUP(Ventas_Oficina[[#This Row],[Nº de artículo]],AUXILIAR!A4771:A9731,AUXILIAR!D4771:D9731,"Error",0)</f>
        <v>No enviado a tiempo</v>
      </c>
      <c r="AD4773" s="22" t="str">
        <f>+IF(AND(Ventas_Oficina[[#This Row],[Total]]&gt;75000,Ventas_Oficina[[#This Row],[Envio a tiempo]]="Enviado a tiempo"),"Buena Venta","Venta Mala")</f>
        <v>Venta Mala</v>
      </c>
    </row>
    <row r="4774" spans="1:30" x14ac:dyDescent="0.25">
      <c r="A4774" s="25">
        <v>1692536</v>
      </c>
      <c r="B4774" s="5">
        <v>42264</v>
      </c>
      <c r="C4774" s="6" t="s">
        <v>250</v>
      </c>
      <c r="D4774" s="6" t="s">
        <v>118</v>
      </c>
      <c r="E4774" s="6" t="s">
        <v>4</v>
      </c>
      <c r="F4774" s="6" t="s">
        <v>5</v>
      </c>
      <c r="G4774" s="6" t="s">
        <v>1007</v>
      </c>
      <c r="H4774" s="6" t="s">
        <v>53</v>
      </c>
      <c r="I4774" s="6" t="s">
        <v>1013</v>
      </c>
      <c r="J4774" s="6" t="s">
        <v>1072</v>
      </c>
      <c r="K4774" s="6" t="s">
        <v>1261</v>
      </c>
      <c r="L4774" s="6" t="s">
        <v>1265</v>
      </c>
      <c r="M4774" s="6" t="s">
        <v>1272</v>
      </c>
      <c r="N4774" s="5">
        <v>42264</v>
      </c>
      <c r="O4774" s="7">
        <v>194</v>
      </c>
      <c r="P4774" s="7">
        <v>308</v>
      </c>
      <c r="Q4774" s="7">
        <v>114</v>
      </c>
      <c r="R4774" s="6">
        <v>34</v>
      </c>
      <c r="S4774" s="7">
        <v>10472</v>
      </c>
      <c r="T4774" s="8">
        <v>7.0000000000000007E-2</v>
      </c>
      <c r="U4774" s="7">
        <v>733.04000000000008</v>
      </c>
      <c r="V4774" s="7">
        <v>9738.9599999999991</v>
      </c>
      <c r="W4774" s="7">
        <v>99</v>
      </c>
      <c r="X4774" s="7">
        <v>1526</v>
      </c>
      <c r="Y4774" s="9">
        <f>+DAY('TABLA PRINCIPAL'!$B4774)</f>
        <v>17</v>
      </c>
      <c r="Z4774" s="9">
        <f>+MONTH('TABLA PRINCIPAL'!$B4774)</f>
        <v>9</v>
      </c>
      <c r="AA4774" s="9">
        <f>+YEAR('TABLA PRINCIPAL'!$B4774)</f>
        <v>2015</v>
      </c>
      <c r="AB4774" s="22" t="str">
        <f>+IF(Ventas_Oficina[[#This Row],[Total del pedido]]&gt;=100000,"SI","NO")</f>
        <v>NO</v>
      </c>
      <c r="AC4774" s="22" t="str">
        <f>+_xlfn.XLOOKUP(Ventas_Oficina[[#This Row],[Nº de artículo]],AUXILIAR!A4772:A9732,AUXILIAR!D4772:D9732,"Error",0)</f>
        <v>Enviado a tiempo</v>
      </c>
      <c r="AD4774" s="22" t="str">
        <f>+IF(AND(Ventas_Oficina[[#This Row],[Total]]&gt;75000,Ventas_Oficina[[#This Row],[Envio a tiempo]]="Enviado a tiempo"),"Buena Venta","Venta Mala")</f>
        <v>Venta Mala</v>
      </c>
    </row>
    <row r="4775" spans="1:30" x14ac:dyDescent="0.25">
      <c r="A4775" s="26">
        <v>1692536</v>
      </c>
      <c r="B4775" s="10">
        <v>42500</v>
      </c>
      <c r="C4775" s="11" t="s">
        <v>219</v>
      </c>
      <c r="D4775" s="11" t="s">
        <v>46</v>
      </c>
      <c r="E4775" s="11" t="s">
        <v>4</v>
      </c>
      <c r="F4775" s="11" t="s">
        <v>5</v>
      </c>
      <c r="G4775" s="11" t="s">
        <v>1010</v>
      </c>
      <c r="H4775" s="11" t="s">
        <v>9</v>
      </c>
      <c r="I4775" s="11" t="s">
        <v>1012</v>
      </c>
      <c r="J4775" s="11" t="s">
        <v>1028</v>
      </c>
      <c r="K4775" s="11" t="s">
        <v>1263</v>
      </c>
      <c r="L4775" s="11" t="s">
        <v>1266</v>
      </c>
      <c r="M4775" s="11" t="s">
        <v>1272</v>
      </c>
      <c r="N4775" s="10">
        <v>42502</v>
      </c>
      <c r="O4775" s="12">
        <v>229</v>
      </c>
      <c r="P4775" s="12">
        <v>369</v>
      </c>
      <c r="Q4775" s="12">
        <v>140</v>
      </c>
      <c r="R4775" s="11">
        <v>4</v>
      </c>
      <c r="S4775" s="12">
        <v>1476</v>
      </c>
      <c r="T4775" s="13">
        <v>0.03</v>
      </c>
      <c r="U4775" s="12">
        <v>44.28</v>
      </c>
      <c r="V4775" s="12">
        <v>1431.72</v>
      </c>
      <c r="W4775" s="12">
        <v>50</v>
      </c>
      <c r="X4775" s="12">
        <v>13256</v>
      </c>
      <c r="Y4775" s="14">
        <f>+DAY('TABLA PRINCIPAL'!$B4775)</f>
        <v>10</v>
      </c>
      <c r="Z4775" s="14">
        <f>+MONTH('TABLA PRINCIPAL'!$B4775)</f>
        <v>5</v>
      </c>
      <c r="AA4775" s="14">
        <f>+YEAR('TABLA PRINCIPAL'!$B4775)</f>
        <v>2016</v>
      </c>
      <c r="AB4775" s="22" t="str">
        <f>+IF(Ventas_Oficina[[#This Row],[Total del pedido]]&gt;=100000,"SI","NO")</f>
        <v>NO</v>
      </c>
      <c r="AC4775" s="22" t="str">
        <f>+_xlfn.XLOOKUP(Ventas_Oficina[[#This Row],[Nº de artículo]],AUXILIAR!A4773:A9733,AUXILIAR!D4773:D9733,"Error",0)</f>
        <v>No enviado a tiempo</v>
      </c>
      <c r="AD4775" s="22" t="str">
        <f>+IF(AND(Ventas_Oficina[[#This Row],[Total]]&gt;75000,Ventas_Oficina[[#This Row],[Envio a tiempo]]="Enviado a tiempo"),"Buena Venta","Venta Mala")</f>
        <v>Venta Mala</v>
      </c>
    </row>
    <row r="4776" spans="1:30" x14ac:dyDescent="0.25">
      <c r="A4776" s="25">
        <v>1692536</v>
      </c>
      <c r="B4776" s="5">
        <v>42722</v>
      </c>
      <c r="C4776" s="6" t="s">
        <v>453</v>
      </c>
      <c r="D4776" s="6" t="s">
        <v>19</v>
      </c>
      <c r="E4776" s="6" t="s">
        <v>4</v>
      </c>
      <c r="F4776" s="6" t="s">
        <v>5</v>
      </c>
      <c r="G4776" s="6" t="s">
        <v>1010</v>
      </c>
      <c r="H4776" s="6" t="s">
        <v>6</v>
      </c>
      <c r="I4776" s="6" t="s">
        <v>1015</v>
      </c>
      <c r="J4776" s="6" t="s">
        <v>1023</v>
      </c>
      <c r="K4776" s="6" t="s">
        <v>1262</v>
      </c>
      <c r="L4776" s="6" t="s">
        <v>1269</v>
      </c>
      <c r="M4776" s="6" t="s">
        <v>1272</v>
      </c>
      <c r="N4776" s="5">
        <v>42723</v>
      </c>
      <c r="O4776" s="7">
        <v>459</v>
      </c>
      <c r="P4776" s="7">
        <v>728</v>
      </c>
      <c r="Q4776" s="7">
        <v>269</v>
      </c>
      <c r="R4776" s="6">
        <v>25</v>
      </c>
      <c r="S4776" s="7">
        <v>18200</v>
      </c>
      <c r="T4776" s="8">
        <v>7.0000000000000007E-2</v>
      </c>
      <c r="U4776" s="7">
        <v>1274.0000000000002</v>
      </c>
      <c r="V4776" s="7">
        <v>16926</v>
      </c>
      <c r="W4776" s="7">
        <v>1115</v>
      </c>
      <c r="X4776" s="7">
        <v>18933</v>
      </c>
      <c r="Y4776" s="9">
        <f>+DAY('TABLA PRINCIPAL'!$B4776)</f>
        <v>18</v>
      </c>
      <c r="Z4776" s="9">
        <f>+MONTH('TABLA PRINCIPAL'!$B4776)</f>
        <v>12</v>
      </c>
      <c r="AA4776" s="9">
        <f>+YEAR('TABLA PRINCIPAL'!$B4776)</f>
        <v>2016</v>
      </c>
      <c r="AB4776" s="22" t="str">
        <f>+IF(Ventas_Oficina[[#This Row],[Total del pedido]]&gt;=100000,"SI","NO")</f>
        <v>NO</v>
      </c>
      <c r="AC4776" s="22" t="str">
        <f>+_xlfn.XLOOKUP(Ventas_Oficina[[#This Row],[Nº de artículo]],AUXILIAR!A4774:A9734,AUXILIAR!D4774:D9734,"Error",0)</f>
        <v>Enviado a tiempo</v>
      </c>
      <c r="AD4776" s="22" t="str">
        <f>+IF(AND(Ventas_Oficina[[#This Row],[Total]]&gt;75000,Ventas_Oficina[[#This Row],[Envio a tiempo]]="Enviado a tiempo"),"Buena Venta","Venta Mala")</f>
        <v>Venta Mala</v>
      </c>
    </row>
    <row r="4777" spans="1:30" x14ac:dyDescent="0.25">
      <c r="A4777" s="26">
        <v>1692536</v>
      </c>
      <c r="B4777" s="10">
        <v>42498</v>
      </c>
      <c r="C4777" s="11" t="s">
        <v>406</v>
      </c>
      <c r="D4777" s="11" t="s">
        <v>81</v>
      </c>
      <c r="E4777" s="11" t="s">
        <v>4</v>
      </c>
      <c r="F4777" s="11" t="s">
        <v>5</v>
      </c>
      <c r="G4777" s="11" t="s">
        <v>1007</v>
      </c>
      <c r="H4777" s="11" t="s">
        <v>34</v>
      </c>
      <c r="I4777" s="11" t="s">
        <v>1012</v>
      </c>
      <c r="J4777" s="11" t="s">
        <v>1100</v>
      </c>
      <c r="K4777" s="11" t="s">
        <v>1261</v>
      </c>
      <c r="L4777" s="11" t="s">
        <v>1267</v>
      </c>
      <c r="M4777" s="11" t="s">
        <v>1272</v>
      </c>
      <c r="N4777" s="10">
        <v>42502</v>
      </c>
      <c r="O4777" s="12">
        <v>1680</v>
      </c>
      <c r="P4777" s="12">
        <v>4097</v>
      </c>
      <c r="Q4777" s="12">
        <v>2417</v>
      </c>
      <c r="R4777" s="11">
        <v>32</v>
      </c>
      <c r="S4777" s="12">
        <v>131104</v>
      </c>
      <c r="T4777" s="13">
        <v>0.03</v>
      </c>
      <c r="U4777" s="12">
        <v>3933.12</v>
      </c>
      <c r="V4777" s="12">
        <v>127170.88</v>
      </c>
      <c r="W4777" s="12">
        <v>899</v>
      </c>
      <c r="X4777" s="12">
        <v>51669</v>
      </c>
      <c r="Y4777" s="14">
        <f>+DAY('TABLA PRINCIPAL'!$B4777)</f>
        <v>8</v>
      </c>
      <c r="Z4777" s="14">
        <f>+MONTH('TABLA PRINCIPAL'!$B4777)</f>
        <v>5</v>
      </c>
      <c r="AA4777" s="14">
        <f>+YEAR('TABLA PRINCIPAL'!$B4777)</f>
        <v>2016</v>
      </c>
      <c r="AB4777" s="22" t="str">
        <f>+IF(Ventas_Oficina[[#This Row],[Total del pedido]]&gt;=100000,"SI","NO")</f>
        <v>SI</v>
      </c>
      <c r="AC4777" s="22" t="str">
        <f>+_xlfn.XLOOKUP(Ventas_Oficina[[#This Row],[Nº de artículo]],AUXILIAR!A4775:A9735,AUXILIAR!D4775:D9735,"Error",0)</f>
        <v>No enviado a tiempo</v>
      </c>
      <c r="AD4777" s="22" t="str">
        <f>+IF(AND(Ventas_Oficina[[#This Row],[Total]]&gt;75000,Ventas_Oficina[[#This Row],[Envio a tiempo]]="Enviado a tiempo"),"Buena Venta","Venta Mala")</f>
        <v>Venta Mala</v>
      </c>
    </row>
    <row r="4778" spans="1:30" x14ac:dyDescent="0.25">
      <c r="A4778" s="25">
        <v>1692901</v>
      </c>
      <c r="B4778" s="5">
        <v>41959</v>
      </c>
      <c r="C4778" s="6" t="s">
        <v>273</v>
      </c>
      <c r="D4778" s="6" t="s">
        <v>274</v>
      </c>
      <c r="E4778" s="6" t="s">
        <v>4</v>
      </c>
      <c r="F4778" s="6" t="s">
        <v>5</v>
      </c>
      <c r="G4778" s="6" t="s">
        <v>1010</v>
      </c>
      <c r="H4778" s="6" t="s">
        <v>17</v>
      </c>
      <c r="I4778" s="6" t="s">
        <v>1014</v>
      </c>
      <c r="J4778" s="6" t="s">
        <v>1072</v>
      </c>
      <c r="K4778" s="6" t="s">
        <v>1261</v>
      </c>
      <c r="L4778" s="6" t="s">
        <v>1265</v>
      </c>
      <c r="M4778" s="6" t="s">
        <v>1273</v>
      </c>
      <c r="N4778" s="5">
        <v>41961</v>
      </c>
      <c r="O4778" s="7">
        <v>194</v>
      </c>
      <c r="P4778" s="7">
        <v>308</v>
      </c>
      <c r="Q4778" s="7">
        <v>114</v>
      </c>
      <c r="R4778" s="6">
        <v>50</v>
      </c>
      <c r="S4778" s="7">
        <v>15400</v>
      </c>
      <c r="T4778" s="8">
        <v>0.02</v>
      </c>
      <c r="U4778" s="7">
        <v>308</v>
      </c>
      <c r="V4778" s="7">
        <v>15092</v>
      </c>
      <c r="W4778" s="7">
        <v>99</v>
      </c>
      <c r="X4778" s="7">
        <v>17833</v>
      </c>
      <c r="Y4778" s="9">
        <f>+DAY('TABLA PRINCIPAL'!$B4778)</f>
        <v>16</v>
      </c>
      <c r="Z4778" s="9">
        <f>+MONTH('TABLA PRINCIPAL'!$B4778)</f>
        <v>11</v>
      </c>
      <c r="AA4778" s="9">
        <f>+YEAR('TABLA PRINCIPAL'!$B4778)</f>
        <v>2014</v>
      </c>
      <c r="AB4778" s="22" t="str">
        <f>+IF(Ventas_Oficina[[#This Row],[Total del pedido]]&gt;=100000,"SI","NO")</f>
        <v>NO</v>
      </c>
      <c r="AC4778" s="22" t="str">
        <f>+_xlfn.XLOOKUP(Ventas_Oficina[[#This Row],[Nº de artículo]],AUXILIAR!A4776:A9736,AUXILIAR!D4776:D9736,"Error",0)</f>
        <v>Enviado a tiempo</v>
      </c>
      <c r="AD4778" s="22" t="str">
        <f>+IF(AND(Ventas_Oficina[[#This Row],[Total]]&gt;75000,Ventas_Oficina[[#This Row],[Envio a tiempo]]="Enviado a tiempo"),"Buena Venta","Venta Mala")</f>
        <v>Venta Mala</v>
      </c>
    </row>
    <row r="4779" spans="1:30" x14ac:dyDescent="0.25">
      <c r="A4779" s="26">
        <v>1693266</v>
      </c>
      <c r="B4779" s="10">
        <v>42606</v>
      </c>
      <c r="C4779" s="11" t="s">
        <v>234</v>
      </c>
      <c r="D4779" s="11" t="s">
        <v>57</v>
      </c>
      <c r="E4779" s="11" t="s">
        <v>4</v>
      </c>
      <c r="F4779" s="11" t="s">
        <v>5</v>
      </c>
      <c r="G4779" s="11" t="s">
        <v>1009</v>
      </c>
      <c r="H4779" s="11" t="s">
        <v>58</v>
      </c>
      <c r="I4779" s="11" t="s">
        <v>1016</v>
      </c>
      <c r="J4779" s="11" t="s">
        <v>1075</v>
      </c>
      <c r="K4779" s="11" t="s">
        <v>1262</v>
      </c>
      <c r="L4779" s="11" t="s">
        <v>1265</v>
      </c>
      <c r="M4779" s="11" t="s">
        <v>1272</v>
      </c>
      <c r="N4779" s="10">
        <v>42615</v>
      </c>
      <c r="O4779" s="12">
        <v>225</v>
      </c>
      <c r="P4779" s="12">
        <v>369</v>
      </c>
      <c r="Q4779" s="12">
        <v>144</v>
      </c>
      <c r="R4779" s="11">
        <v>7</v>
      </c>
      <c r="S4779" s="12">
        <v>2583</v>
      </c>
      <c r="T4779" s="13">
        <v>0.04</v>
      </c>
      <c r="U4779" s="12">
        <v>103.32000000000001</v>
      </c>
      <c r="V4779" s="12">
        <v>2479.6799999999998</v>
      </c>
      <c r="W4779" s="12">
        <v>250</v>
      </c>
      <c r="X4779" s="12">
        <v>9556</v>
      </c>
      <c r="Y4779" s="14">
        <f>+DAY('TABLA PRINCIPAL'!$B4779)</f>
        <v>24</v>
      </c>
      <c r="Z4779" s="14">
        <f>+MONTH('TABLA PRINCIPAL'!$B4779)</f>
        <v>8</v>
      </c>
      <c r="AA4779" s="14">
        <f>+YEAR('TABLA PRINCIPAL'!$B4779)</f>
        <v>2016</v>
      </c>
      <c r="AB4779" s="22" t="str">
        <f>+IF(Ventas_Oficina[[#This Row],[Total del pedido]]&gt;=100000,"SI","NO")</f>
        <v>NO</v>
      </c>
      <c r="AC4779" s="22" t="str">
        <f>+_xlfn.XLOOKUP(Ventas_Oficina[[#This Row],[Nº de artículo]],AUXILIAR!A4777:A9737,AUXILIAR!D4777:D9737,"Error",0)</f>
        <v>Enviado a tiempo</v>
      </c>
      <c r="AD4779" s="22" t="str">
        <f>+IF(AND(Ventas_Oficina[[#This Row],[Total]]&gt;75000,Ventas_Oficina[[#This Row],[Envio a tiempo]]="Enviado a tiempo"),"Buena Venta","Venta Mala")</f>
        <v>Venta Mala</v>
      </c>
    </row>
    <row r="4780" spans="1:30" x14ac:dyDescent="0.25">
      <c r="A4780" s="25">
        <v>1693266</v>
      </c>
      <c r="B4780" s="5">
        <v>42726</v>
      </c>
      <c r="C4780" s="6" t="s">
        <v>93</v>
      </c>
      <c r="D4780" s="6" t="s">
        <v>94</v>
      </c>
      <c r="E4780" s="6" t="s">
        <v>4</v>
      </c>
      <c r="F4780" s="6" t="s">
        <v>5</v>
      </c>
      <c r="G4780" s="6" t="s">
        <v>1007</v>
      </c>
      <c r="H4780" s="6" t="s">
        <v>9</v>
      </c>
      <c r="I4780" s="6" t="s">
        <v>1016</v>
      </c>
      <c r="J4780" s="6" t="s">
        <v>1044</v>
      </c>
      <c r="K4780" s="6" t="s">
        <v>1261</v>
      </c>
      <c r="L4780" s="6" t="s">
        <v>1267</v>
      </c>
      <c r="M4780" s="6" t="s">
        <v>1272</v>
      </c>
      <c r="N4780" s="5">
        <v>42727</v>
      </c>
      <c r="O4780" s="7">
        <v>118</v>
      </c>
      <c r="P4780" s="7">
        <v>188</v>
      </c>
      <c r="Q4780" s="7">
        <v>70</v>
      </c>
      <c r="R4780" s="6">
        <v>39</v>
      </c>
      <c r="S4780" s="7">
        <v>7332</v>
      </c>
      <c r="T4780" s="8">
        <v>0.04</v>
      </c>
      <c r="U4780" s="7">
        <v>293.28000000000003</v>
      </c>
      <c r="V4780" s="7">
        <v>7038.72</v>
      </c>
      <c r="W4780" s="7">
        <v>149</v>
      </c>
      <c r="X4780" s="7">
        <v>3507</v>
      </c>
      <c r="Y4780" s="9">
        <f>+DAY('TABLA PRINCIPAL'!$B4780)</f>
        <v>22</v>
      </c>
      <c r="Z4780" s="9">
        <f>+MONTH('TABLA PRINCIPAL'!$B4780)</f>
        <v>12</v>
      </c>
      <c r="AA4780" s="9">
        <f>+YEAR('TABLA PRINCIPAL'!$B4780)</f>
        <v>2016</v>
      </c>
      <c r="AB4780" s="22" t="str">
        <f>+IF(Ventas_Oficina[[#This Row],[Total del pedido]]&gt;=100000,"SI","NO")</f>
        <v>NO</v>
      </c>
      <c r="AC4780" s="22" t="str">
        <f>+_xlfn.XLOOKUP(Ventas_Oficina[[#This Row],[Nº de artículo]],AUXILIAR!A4778:A9738,AUXILIAR!D4778:D9738,"Error",0)</f>
        <v>Enviado a tiempo</v>
      </c>
      <c r="AD4780" s="22" t="str">
        <f>+IF(AND(Ventas_Oficina[[#This Row],[Total]]&gt;75000,Ventas_Oficina[[#This Row],[Envio a tiempo]]="Enviado a tiempo"),"Buena Venta","Venta Mala")</f>
        <v>Venta Mala</v>
      </c>
    </row>
    <row r="4781" spans="1:30" x14ac:dyDescent="0.25">
      <c r="A4781" s="26">
        <v>1693266</v>
      </c>
      <c r="B4781" s="10">
        <v>42726</v>
      </c>
      <c r="C4781" s="11" t="s">
        <v>93</v>
      </c>
      <c r="D4781" s="11" t="s">
        <v>94</v>
      </c>
      <c r="E4781" s="11" t="s">
        <v>4</v>
      </c>
      <c r="F4781" s="11" t="s">
        <v>5</v>
      </c>
      <c r="G4781" s="11" t="s">
        <v>1008</v>
      </c>
      <c r="H4781" s="11" t="s">
        <v>9</v>
      </c>
      <c r="I4781" s="11" t="s">
        <v>1015</v>
      </c>
      <c r="J4781" s="11" t="s">
        <v>1044</v>
      </c>
      <c r="K4781" s="11" t="s">
        <v>1261</v>
      </c>
      <c r="L4781" s="11" t="s">
        <v>1265</v>
      </c>
      <c r="M4781" s="11" t="s">
        <v>1272</v>
      </c>
      <c r="N4781" s="10">
        <v>42727</v>
      </c>
      <c r="O4781" s="12">
        <v>118</v>
      </c>
      <c r="P4781" s="12">
        <v>188</v>
      </c>
      <c r="Q4781" s="12">
        <v>70</v>
      </c>
      <c r="R4781" s="11">
        <v>3</v>
      </c>
      <c r="S4781" s="12">
        <v>564</v>
      </c>
      <c r="T4781" s="13">
        <v>0.08</v>
      </c>
      <c r="U4781" s="12">
        <v>45.12</v>
      </c>
      <c r="V4781" s="12">
        <v>518.88</v>
      </c>
      <c r="W4781" s="12">
        <v>149</v>
      </c>
      <c r="X4781" s="12">
        <v>3507</v>
      </c>
      <c r="Y4781" s="14">
        <f>+DAY('TABLA PRINCIPAL'!$B4781)</f>
        <v>22</v>
      </c>
      <c r="Z4781" s="14">
        <f>+MONTH('TABLA PRINCIPAL'!$B4781)</f>
        <v>12</v>
      </c>
      <c r="AA4781" s="14">
        <f>+YEAR('TABLA PRINCIPAL'!$B4781)</f>
        <v>2016</v>
      </c>
      <c r="AB4781" s="22" t="str">
        <f>+IF(Ventas_Oficina[[#This Row],[Total del pedido]]&gt;=100000,"SI","NO")</f>
        <v>NO</v>
      </c>
      <c r="AC4781" s="22" t="str">
        <f>+_xlfn.XLOOKUP(Ventas_Oficina[[#This Row],[Nº de artículo]],AUXILIAR!A4779:A9739,AUXILIAR!D4779:D9739,"Error",0)</f>
        <v>No enviado a tiempo</v>
      </c>
      <c r="AD4781" s="22" t="str">
        <f>+IF(AND(Ventas_Oficina[[#This Row],[Total]]&gt;75000,Ventas_Oficina[[#This Row],[Envio a tiempo]]="Enviado a tiempo"),"Buena Venta","Venta Mala")</f>
        <v>Venta Mala</v>
      </c>
    </row>
    <row r="4782" spans="1:30" x14ac:dyDescent="0.25">
      <c r="A4782" s="25">
        <v>1693266</v>
      </c>
      <c r="B4782" s="5">
        <v>42403</v>
      </c>
      <c r="C4782" s="6" t="s">
        <v>366</v>
      </c>
      <c r="D4782" s="6" t="s">
        <v>41</v>
      </c>
      <c r="E4782" s="6" t="s">
        <v>12</v>
      </c>
      <c r="F4782" s="6" t="s">
        <v>13</v>
      </c>
      <c r="G4782" s="6" t="s">
        <v>1008</v>
      </c>
      <c r="H4782" s="6" t="s">
        <v>42</v>
      </c>
      <c r="I4782" s="6" t="s">
        <v>1016</v>
      </c>
      <c r="J4782" s="6" t="s">
        <v>1044</v>
      </c>
      <c r="K4782" s="6" t="s">
        <v>1262</v>
      </c>
      <c r="L4782" s="6" t="s">
        <v>1270</v>
      </c>
      <c r="M4782" s="6" t="s">
        <v>1274</v>
      </c>
      <c r="N4782" s="5">
        <v>42405</v>
      </c>
      <c r="O4782" s="7">
        <v>118</v>
      </c>
      <c r="P4782" s="7">
        <v>188</v>
      </c>
      <c r="Q4782" s="7">
        <v>70</v>
      </c>
      <c r="R4782" s="6">
        <v>12</v>
      </c>
      <c r="S4782" s="7">
        <v>2256</v>
      </c>
      <c r="T4782" s="8">
        <v>0.06</v>
      </c>
      <c r="U4782" s="7">
        <v>135.35999999999999</v>
      </c>
      <c r="V4782" s="7">
        <v>2120.64</v>
      </c>
      <c r="W4782" s="7">
        <v>149</v>
      </c>
      <c r="X4782" s="7">
        <v>3507</v>
      </c>
      <c r="Y4782" s="9">
        <f>+DAY('TABLA PRINCIPAL'!$B4782)</f>
        <v>3</v>
      </c>
      <c r="Z4782" s="9">
        <f>+MONTH('TABLA PRINCIPAL'!$B4782)</f>
        <v>2</v>
      </c>
      <c r="AA4782" s="9">
        <f>+YEAR('TABLA PRINCIPAL'!$B4782)</f>
        <v>2016</v>
      </c>
      <c r="AB4782" s="22" t="str">
        <f>+IF(Ventas_Oficina[[#This Row],[Total del pedido]]&gt;=100000,"SI","NO")</f>
        <v>NO</v>
      </c>
      <c r="AC4782" s="22" t="str">
        <f>+_xlfn.XLOOKUP(Ventas_Oficina[[#This Row],[Nº de artículo]],AUXILIAR!A4780:A9740,AUXILIAR!D4780:D9740,"Error",0)</f>
        <v>No enviado a tiempo</v>
      </c>
      <c r="AD4782" s="22" t="str">
        <f>+IF(AND(Ventas_Oficina[[#This Row],[Total]]&gt;75000,Ventas_Oficina[[#This Row],[Envio a tiempo]]="Enviado a tiempo"),"Buena Venta","Venta Mala")</f>
        <v>Venta Mala</v>
      </c>
    </row>
    <row r="4783" spans="1:30" x14ac:dyDescent="0.25">
      <c r="A4783" s="26">
        <v>1693266</v>
      </c>
      <c r="B4783" s="10">
        <v>42523</v>
      </c>
      <c r="C4783" s="11" t="s">
        <v>251</v>
      </c>
      <c r="D4783" s="11" t="s">
        <v>993</v>
      </c>
      <c r="E4783" s="11" t="s">
        <v>4</v>
      </c>
      <c r="F4783" s="11" t="s">
        <v>5</v>
      </c>
      <c r="G4783" s="11" t="s">
        <v>1010</v>
      </c>
      <c r="H4783" s="11" t="s">
        <v>6</v>
      </c>
      <c r="I4783" s="11" t="s">
        <v>1016</v>
      </c>
      <c r="J4783" s="11" t="s">
        <v>1044</v>
      </c>
      <c r="K4783" s="11" t="s">
        <v>1261</v>
      </c>
      <c r="L4783" s="11" t="s">
        <v>1267</v>
      </c>
      <c r="M4783" s="11" t="s">
        <v>1272</v>
      </c>
      <c r="N4783" s="10">
        <v>42525</v>
      </c>
      <c r="O4783" s="12">
        <v>118</v>
      </c>
      <c r="P4783" s="12">
        <v>188</v>
      </c>
      <c r="Q4783" s="12">
        <v>70</v>
      </c>
      <c r="R4783" s="11">
        <v>26</v>
      </c>
      <c r="S4783" s="12">
        <v>4888</v>
      </c>
      <c r="T4783" s="13">
        <v>7.0000000000000007E-2</v>
      </c>
      <c r="U4783" s="12">
        <v>342.16</v>
      </c>
      <c r="V4783" s="12">
        <v>4545.84</v>
      </c>
      <c r="W4783" s="12">
        <v>149</v>
      </c>
      <c r="X4783" s="12">
        <v>3507</v>
      </c>
      <c r="Y4783" s="14">
        <f>+DAY('TABLA PRINCIPAL'!$B4783)</f>
        <v>2</v>
      </c>
      <c r="Z4783" s="14">
        <f>+MONTH('TABLA PRINCIPAL'!$B4783)</f>
        <v>6</v>
      </c>
      <c r="AA4783" s="14">
        <f>+YEAR('TABLA PRINCIPAL'!$B4783)</f>
        <v>2016</v>
      </c>
      <c r="AB4783" s="22" t="str">
        <f>+IF(Ventas_Oficina[[#This Row],[Total del pedido]]&gt;=100000,"SI","NO")</f>
        <v>NO</v>
      </c>
      <c r="AC4783" s="22" t="str">
        <f>+_xlfn.XLOOKUP(Ventas_Oficina[[#This Row],[Nº de artículo]],AUXILIAR!A4781:A9741,AUXILIAR!D4781:D9741,"Error",0)</f>
        <v>Enviado a tiempo</v>
      </c>
      <c r="AD4783" s="22" t="str">
        <f>+IF(AND(Ventas_Oficina[[#This Row],[Total]]&gt;75000,Ventas_Oficina[[#This Row],[Envio a tiempo]]="Enviado a tiempo"),"Buena Venta","Venta Mala")</f>
        <v>Venta Mala</v>
      </c>
    </row>
    <row r="4784" spans="1:30" x14ac:dyDescent="0.25">
      <c r="A4784" s="25">
        <v>1693632</v>
      </c>
      <c r="B4784" s="5">
        <v>42491</v>
      </c>
      <c r="C4784" s="6" t="s">
        <v>600</v>
      </c>
      <c r="D4784" s="6" t="s">
        <v>91</v>
      </c>
      <c r="E4784" s="6" t="s">
        <v>4</v>
      </c>
      <c r="F4784" s="6" t="s">
        <v>5</v>
      </c>
      <c r="G4784" s="6" t="s">
        <v>1008</v>
      </c>
      <c r="H4784" s="6" t="s">
        <v>24</v>
      </c>
      <c r="I4784" s="6" t="s">
        <v>1013</v>
      </c>
      <c r="J4784" s="6" t="s">
        <v>1036</v>
      </c>
      <c r="K4784" s="6" t="s">
        <v>1261</v>
      </c>
      <c r="L4784" s="6" t="s">
        <v>1265</v>
      </c>
      <c r="M4784" s="6" t="s">
        <v>1272</v>
      </c>
      <c r="N4784" s="5">
        <v>42493</v>
      </c>
      <c r="O4784" s="7">
        <v>453</v>
      </c>
      <c r="P4784" s="7">
        <v>730</v>
      </c>
      <c r="Q4784" s="7">
        <v>277</v>
      </c>
      <c r="R4784" s="6">
        <v>4</v>
      </c>
      <c r="S4784" s="7">
        <v>2920</v>
      </c>
      <c r="T4784" s="8">
        <v>7.0000000000000007E-2</v>
      </c>
      <c r="U4784" s="7">
        <v>204.4</v>
      </c>
      <c r="V4784" s="7">
        <v>2715.6</v>
      </c>
      <c r="W4784" s="7">
        <v>772</v>
      </c>
      <c r="X4784" s="7">
        <v>27255</v>
      </c>
      <c r="Y4784" s="9">
        <f>+DAY('TABLA PRINCIPAL'!$B4784)</f>
        <v>1</v>
      </c>
      <c r="Z4784" s="9">
        <f>+MONTH('TABLA PRINCIPAL'!$B4784)</f>
        <v>5</v>
      </c>
      <c r="AA4784" s="9">
        <f>+YEAR('TABLA PRINCIPAL'!$B4784)</f>
        <v>2016</v>
      </c>
      <c r="AB4784" s="22" t="str">
        <f>+IF(Ventas_Oficina[[#This Row],[Total del pedido]]&gt;=100000,"SI","NO")</f>
        <v>NO</v>
      </c>
      <c r="AC4784" s="22" t="str">
        <f>+_xlfn.XLOOKUP(Ventas_Oficina[[#This Row],[Nº de artículo]],AUXILIAR!A4782:A9742,AUXILIAR!D4782:D9742,"Error",0)</f>
        <v>Enviado a tiempo</v>
      </c>
      <c r="AD4784" s="22" t="str">
        <f>+IF(AND(Ventas_Oficina[[#This Row],[Total]]&gt;75000,Ventas_Oficina[[#This Row],[Envio a tiempo]]="Enviado a tiempo"),"Buena Venta","Venta Mala")</f>
        <v>Venta Mala</v>
      </c>
    </row>
    <row r="4785" spans="1:30" x14ac:dyDescent="0.25">
      <c r="A4785" s="26">
        <v>1693997</v>
      </c>
      <c r="B4785" s="10">
        <v>42035</v>
      </c>
      <c r="C4785" s="11" t="s">
        <v>594</v>
      </c>
      <c r="D4785" s="11" t="s">
        <v>52</v>
      </c>
      <c r="E4785" s="11" t="s">
        <v>4</v>
      </c>
      <c r="F4785" s="11" t="s">
        <v>5</v>
      </c>
      <c r="G4785" s="11" t="s">
        <v>1007</v>
      </c>
      <c r="H4785" s="11" t="s">
        <v>53</v>
      </c>
      <c r="I4785" s="11" t="s">
        <v>1015</v>
      </c>
      <c r="J4785" s="11" t="s">
        <v>1060</v>
      </c>
      <c r="K4785" s="11" t="s">
        <v>1261</v>
      </c>
      <c r="L4785" s="11" t="s">
        <v>1265</v>
      </c>
      <c r="M4785" s="11" t="s">
        <v>1272</v>
      </c>
      <c r="N4785" s="10">
        <v>42037</v>
      </c>
      <c r="O4785" s="12">
        <v>1388</v>
      </c>
      <c r="P4785" s="12">
        <v>2238</v>
      </c>
      <c r="Q4785" s="12">
        <v>850</v>
      </c>
      <c r="R4785" s="11">
        <v>5</v>
      </c>
      <c r="S4785" s="12">
        <v>11190</v>
      </c>
      <c r="T4785" s="13">
        <v>7.0000000000000007E-2</v>
      </c>
      <c r="U4785" s="12">
        <v>783.30000000000007</v>
      </c>
      <c r="V4785" s="12">
        <v>10406.700000000001</v>
      </c>
      <c r="W4785" s="12">
        <v>1510</v>
      </c>
      <c r="X4785" s="12">
        <v>22664</v>
      </c>
      <c r="Y4785" s="14">
        <f>+DAY('TABLA PRINCIPAL'!$B4785)</f>
        <v>31</v>
      </c>
      <c r="Z4785" s="14">
        <f>+MONTH('TABLA PRINCIPAL'!$B4785)</f>
        <v>1</v>
      </c>
      <c r="AA4785" s="14">
        <f>+YEAR('TABLA PRINCIPAL'!$B4785)</f>
        <v>2015</v>
      </c>
      <c r="AB4785" s="22" t="str">
        <f>+IF(Ventas_Oficina[[#This Row],[Total del pedido]]&gt;=100000,"SI","NO")</f>
        <v>NO</v>
      </c>
      <c r="AC4785" s="22" t="str">
        <f>+_xlfn.XLOOKUP(Ventas_Oficina[[#This Row],[Nº de artículo]],AUXILIAR!A4783:A9743,AUXILIAR!D4783:D9743,"Error",0)</f>
        <v>Enviado a tiempo</v>
      </c>
      <c r="AD4785" s="22" t="str">
        <f>+IF(AND(Ventas_Oficina[[#This Row],[Total]]&gt;75000,Ventas_Oficina[[#This Row],[Envio a tiempo]]="Enviado a tiempo"),"Buena Venta","Venta Mala")</f>
        <v>Venta Mala</v>
      </c>
    </row>
    <row r="4786" spans="1:30" x14ac:dyDescent="0.25">
      <c r="A4786" s="25">
        <v>1693997</v>
      </c>
      <c r="B4786" s="5">
        <v>41913</v>
      </c>
      <c r="C4786" s="6" t="s">
        <v>275</v>
      </c>
      <c r="D4786" s="6" t="s">
        <v>206</v>
      </c>
      <c r="E4786" s="6" t="s">
        <v>12</v>
      </c>
      <c r="F4786" s="6" t="s">
        <v>13</v>
      </c>
      <c r="G4786" s="6" t="s">
        <v>1008</v>
      </c>
      <c r="H4786" s="6" t="s">
        <v>42</v>
      </c>
      <c r="I4786" s="6" t="s">
        <v>1012</v>
      </c>
      <c r="J4786" s="6" t="s">
        <v>1126</v>
      </c>
      <c r="K4786" s="6" t="s">
        <v>1262</v>
      </c>
      <c r="L4786" s="6" t="s">
        <v>1265</v>
      </c>
      <c r="M4786" s="6" t="s">
        <v>1272</v>
      </c>
      <c r="N4786" s="5">
        <v>41915</v>
      </c>
      <c r="O4786" s="7">
        <v>3202</v>
      </c>
      <c r="P4786" s="7">
        <v>15248</v>
      </c>
      <c r="Q4786" s="7">
        <v>12046</v>
      </c>
      <c r="R4786" s="6">
        <v>48</v>
      </c>
      <c r="S4786" s="7">
        <v>731904</v>
      </c>
      <c r="T4786" s="8">
        <v>0.04</v>
      </c>
      <c r="U4786" s="7">
        <v>29276.16</v>
      </c>
      <c r="V4786" s="7">
        <v>702627.83999999997</v>
      </c>
      <c r="W4786" s="7">
        <v>400</v>
      </c>
      <c r="X4786" s="7">
        <v>392686</v>
      </c>
      <c r="Y4786" s="9">
        <f>+DAY('TABLA PRINCIPAL'!$B4786)</f>
        <v>1</v>
      </c>
      <c r="Z4786" s="9">
        <f>+MONTH('TABLA PRINCIPAL'!$B4786)</f>
        <v>10</v>
      </c>
      <c r="AA4786" s="9">
        <f>+YEAR('TABLA PRINCIPAL'!$B4786)</f>
        <v>2014</v>
      </c>
      <c r="AB4786" s="22" t="str">
        <f>+IF(Ventas_Oficina[[#This Row],[Total del pedido]]&gt;=100000,"SI","NO")</f>
        <v>SI</v>
      </c>
      <c r="AC4786" s="22" t="str">
        <f>+_xlfn.XLOOKUP(Ventas_Oficina[[#This Row],[Nº de artículo]],AUXILIAR!A4784:A9744,AUXILIAR!D4784:D9744,"Error",0)</f>
        <v>Enviado a tiempo</v>
      </c>
      <c r="AD4786" s="22" t="str">
        <f>+IF(AND(Ventas_Oficina[[#This Row],[Total]]&gt;75000,Ventas_Oficina[[#This Row],[Envio a tiempo]]="Enviado a tiempo"),"Buena Venta","Venta Mala")</f>
        <v>Buena Venta</v>
      </c>
    </row>
    <row r="4787" spans="1:30" x14ac:dyDescent="0.25">
      <c r="A4787" s="26">
        <v>1693997</v>
      </c>
      <c r="B4787" s="10">
        <v>42664</v>
      </c>
      <c r="C4787" s="11" t="s">
        <v>275</v>
      </c>
      <c r="D4787" s="11" t="s">
        <v>41</v>
      </c>
      <c r="E4787" s="11" t="s">
        <v>12</v>
      </c>
      <c r="F4787" s="11" t="s">
        <v>13</v>
      </c>
      <c r="G4787" s="11" t="s">
        <v>1008</v>
      </c>
      <c r="H4787" s="11" t="s">
        <v>42</v>
      </c>
      <c r="I4787" s="11" t="s">
        <v>1014</v>
      </c>
      <c r="J4787" s="11" t="s">
        <v>1041</v>
      </c>
      <c r="K4787" s="11" t="s">
        <v>1261</v>
      </c>
      <c r="L4787" s="11" t="s">
        <v>1265</v>
      </c>
      <c r="M4787" s="11" t="s">
        <v>1272</v>
      </c>
      <c r="N4787" s="10">
        <v>42666</v>
      </c>
      <c r="O4787" s="12">
        <v>245</v>
      </c>
      <c r="P4787" s="12">
        <v>389</v>
      </c>
      <c r="Q4787" s="12">
        <v>144</v>
      </c>
      <c r="R4787" s="11">
        <v>14</v>
      </c>
      <c r="S4787" s="12">
        <v>5446</v>
      </c>
      <c r="T4787" s="13">
        <v>0.04</v>
      </c>
      <c r="U4787" s="12">
        <v>217.84</v>
      </c>
      <c r="V4787" s="12">
        <v>5228.16</v>
      </c>
      <c r="W4787" s="12">
        <v>701</v>
      </c>
      <c r="X4787" s="12">
        <v>1868</v>
      </c>
      <c r="Y4787" s="14">
        <f>+DAY('TABLA PRINCIPAL'!$B4787)</f>
        <v>21</v>
      </c>
      <c r="Z4787" s="14">
        <f>+MONTH('TABLA PRINCIPAL'!$B4787)</f>
        <v>10</v>
      </c>
      <c r="AA4787" s="14">
        <f>+YEAR('TABLA PRINCIPAL'!$B4787)</f>
        <v>2016</v>
      </c>
      <c r="AB4787" s="22" t="str">
        <f>+IF(Ventas_Oficina[[#This Row],[Total del pedido]]&gt;=100000,"SI","NO")</f>
        <v>NO</v>
      </c>
      <c r="AC4787" s="22" t="str">
        <f>+_xlfn.XLOOKUP(Ventas_Oficina[[#This Row],[Nº de artículo]],AUXILIAR!A4785:A9745,AUXILIAR!D4785:D9745,"Error",0)</f>
        <v>Enviado a tiempo</v>
      </c>
      <c r="AD4787" s="22" t="str">
        <f>+IF(AND(Ventas_Oficina[[#This Row],[Total]]&gt;75000,Ventas_Oficina[[#This Row],[Envio a tiempo]]="Enviado a tiempo"),"Buena Venta","Venta Mala")</f>
        <v>Venta Mala</v>
      </c>
    </row>
    <row r="4788" spans="1:30" x14ac:dyDescent="0.25">
      <c r="A4788" s="25">
        <v>1694362</v>
      </c>
      <c r="B4788" s="5">
        <v>42382</v>
      </c>
      <c r="C4788" s="6" t="s">
        <v>259</v>
      </c>
      <c r="D4788" s="6" t="s">
        <v>260</v>
      </c>
      <c r="E4788" s="6" t="s">
        <v>4</v>
      </c>
      <c r="F4788" s="6" t="s">
        <v>5</v>
      </c>
      <c r="G4788" s="6" t="s">
        <v>1010</v>
      </c>
      <c r="H4788" s="6" t="s">
        <v>121</v>
      </c>
      <c r="I4788" s="6" t="s">
        <v>1014</v>
      </c>
      <c r="J4788" s="6" t="s">
        <v>1099</v>
      </c>
      <c r="K4788" s="6" t="s">
        <v>1261</v>
      </c>
      <c r="L4788" s="6" t="s">
        <v>1265</v>
      </c>
      <c r="M4788" s="6" t="s">
        <v>1272</v>
      </c>
      <c r="N4788" s="5">
        <v>42383</v>
      </c>
      <c r="O4788" s="7">
        <v>93</v>
      </c>
      <c r="P4788" s="7">
        <v>160</v>
      </c>
      <c r="Q4788" s="7">
        <v>67</v>
      </c>
      <c r="R4788" s="6">
        <v>38</v>
      </c>
      <c r="S4788" s="7">
        <v>6080</v>
      </c>
      <c r="T4788" s="8">
        <v>0.09</v>
      </c>
      <c r="U4788" s="7">
        <v>547.19999999999993</v>
      </c>
      <c r="V4788" s="7">
        <v>5532.8</v>
      </c>
      <c r="W4788" s="7">
        <v>129</v>
      </c>
      <c r="X4788" s="7">
        <v>6263</v>
      </c>
      <c r="Y4788" s="9">
        <f>+DAY('TABLA PRINCIPAL'!$B4788)</f>
        <v>13</v>
      </c>
      <c r="Z4788" s="9">
        <f>+MONTH('TABLA PRINCIPAL'!$B4788)</f>
        <v>1</v>
      </c>
      <c r="AA4788" s="9">
        <f>+YEAR('TABLA PRINCIPAL'!$B4788)</f>
        <v>2016</v>
      </c>
      <c r="AB4788" s="22" t="str">
        <f>+IF(Ventas_Oficina[[#This Row],[Total del pedido]]&gt;=100000,"SI","NO")</f>
        <v>NO</v>
      </c>
      <c r="AC4788" s="22" t="str">
        <f>+_xlfn.XLOOKUP(Ventas_Oficina[[#This Row],[Nº de artículo]],AUXILIAR!A4786:A9746,AUXILIAR!D4786:D9746,"Error",0)</f>
        <v>No enviado a tiempo</v>
      </c>
      <c r="AD4788" s="22" t="str">
        <f>+IF(AND(Ventas_Oficina[[#This Row],[Total]]&gt;75000,Ventas_Oficina[[#This Row],[Envio a tiempo]]="Enviado a tiempo"),"Buena Venta","Venta Mala")</f>
        <v>Venta Mala</v>
      </c>
    </row>
    <row r="4789" spans="1:30" x14ac:dyDescent="0.25">
      <c r="A4789" s="26">
        <v>1694727</v>
      </c>
      <c r="B4789" s="10">
        <v>42712</v>
      </c>
      <c r="C4789" s="11" t="s">
        <v>253</v>
      </c>
      <c r="D4789" s="11" t="s">
        <v>254</v>
      </c>
      <c r="E4789" s="11" t="s">
        <v>4</v>
      </c>
      <c r="F4789" s="11" t="s">
        <v>5</v>
      </c>
      <c r="G4789" s="11" t="s">
        <v>1010</v>
      </c>
      <c r="H4789" s="11" t="s">
        <v>27</v>
      </c>
      <c r="I4789" s="11" t="s">
        <v>1015</v>
      </c>
      <c r="J4789" s="11" t="s">
        <v>1073</v>
      </c>
      <c r="K4789" s="11" t="s">
        <v>1261</v>
      </c>
      <c r="L4789" s="11" t="s">
        <v>1267</v>
      </c>
      <c r="M4789" s="11" t="s">
        <v>1272</v>
      </c>
      <c r="N4789" s="10">
        <v>42716</v>
      </c>
      <c r="O4789" s="12">
        <v>550</v>
      </c>
      <c r="P4789" s="12">
        <v>1222</v>
      </c>
      <c r="Q4789" s="12">
        <v>672</v>
      </c>
      <c r="R4789" s="11">
        <v>10</v>
      </c>
      <c r="S4789" s="12">
        <v>12220</v>
      </c>
      <c r="T4789" s="13">
        <v>0.08</v>
      </c>
      <c r="U4789" s="12">
        <v>977.6</v>
      </c>
      <c r="V4789" s="12">
        <v>11242.4</v>
      </c>
      <c r="W4789" s="12">
        <v>285</v>
      </c>
      <c r="X4789" s="12">
        <v>21851</v>
      </c>
      <c r="Y4789" s="14">
        <f>+DAY('TABLA PRINCIPAL'!$B4789)</f>
        <v>8</v>
      </c>
      <c r="Z4789" s="14">
        <f>+MONTH('TABLA PRINCIPAL'!$B4789)</f>
        <v>12</v>
      </c>
      <c r="AA4789" s="14">
        <f>+YEAR('TABLA PRINCIPAL'!$B4789)</f>
        <v>2016</v>
      </c>
      <c r="AB4789" s="22" t="str">
        <f>+IF(Ventas_Oficina[[#This Row],[Total del pedido]]&gt;=100000,"SI","NO")</f>
        <v>NO</v>
      </c>
      <c r="AC4789" s="22" t="str">
        <f>+_xlfn.XLOOKUP(Ventas_Oficina[[#This Row],[Nº de artículo]],AUXILIAR!A4787:A9747,AUXILIAR!D4787:D9747,"Error",0)</f>
        <v>Enviado a tiempo</v>
      </c>
      <c r="AD4789" s="22" t="str">
        <f>+IF(AND(Ventas_Oficina[[#This Row],[Total]]&gt;75000,Ventas_Oficina[[#This Row],[Envio a tiempo]]="Enviado a tiempo"),"Buena Venta","Venta Mala")</f>
        <v>Venta Mala</v>
      </c>
    </row>
    <row r="4790" spans="1:30" x14ac:dyDescent="0.25">
      <c r="A4790" s="25">
        <v>1694727</v>
      </c>
      <c r="B4790" s="5">
        <v>42719</v>
      </c>
      <c r="C4790" s="6" t="s">
        <v>228</v>
      </c>
      <c r="D4790" s="6" t="s">
        <v>189</v>
      </c>
      <c r="E4790" s="6" t="s">
        <v>4</v>
      </c>
      <c r="F4790" s="6" t="s">
        <v>5</v>
      </c>
      <c r="G4790" s="6" t="s">
        <v>1009</v>
      </c>
      <c r="H4790" s="6" t="s">
        <v>121</v>
      </c>
      <c r="I4790" s="6" t="s">
        <v>1016</v>
      </c>
      <c r="J4790" s="6" t="s">
        <v>1073</v>
      </c>
      <c r="K4790" s="6" t="s">
        <v>1261</v>
      </c>
      <c r="L4790" s="6" t="s">
        <v>1266</v>
      </c>
      <c r="M4790" s="6" t="s">
        <v>1272</v>
      </c>
      <c r="N4790" s="5">
        <v>42728</v>
      </c>
      <c r="O4790" s="7">
        <v>550</v>
      </c>
      <c r="P4790" s="7">
        <v>1222</v>
      </c>
      <c r="Q4790" s="7">
        <v>672</v>
      </c>
      <c r="R4790" s="6">
        <v>37</v>
      </c>
      <c r="S4790" s="7">
        <v>45214</v>
      </c>
      <c r="T4790" s="8">
        <v>0.08</v>
      </c>
      <c r="U4790" s="7">
        <v>3617.12</v>
      </c>
      <c r="V4790" s="7">
        <v>41596.879999999997</v>
      </c>
      <c r="W4790" s="7">
        <v>285</v>
      </c>
      <c r="X4790" s="7">
        <v>20851</v>
      </c>
      <c r="Y4790" s="9">
        <f>+DAY('TABLA PRINCIPAL'!$B4790)</f>
        <v>15</v>
      </c>
      <c r="Z4790" s="9">
        <f>+MONTH('TABLA PRINCIPAL'!$B4790)</f>
        <v>12</v>
      </c>
      <c r="AA4790" s="9">
        <f>+YEAR('TABLA PRINCIPAL'!$B4790)</f>
        <v>2016</v>
      </c>
      <c r="AB4790" s="22" t="str">
        <f>+IF(Ventas_Oficina[[#This Row],[Total del pedido]]&gt;=100000,"SI","NO")</f>
        <v>NO</v>
      </c>
      <c r="AC4790" s="22" t="str">
        <f>+_xlfn.XLOOKUP(Ventas_Oficina[[#This Row],[Nº de artículo]],AUXILIAR!A4788:A9748,AUXILIAR!D4788:D9748,"Error",0)</f>
        <v>Enviado a tiempo</v>
      </c>
      <c r="AD4790" s="22" t="str">
        <f>+IF(AND(Ventas_Oficina[[#This Row],[Total]]&gt;75000,Ventas_Oficina[[#This Row],[Envio a tiempo]]="Enviado a tiempo"),"Buena Venta","Venta Mala")</f>
        <v>Venta Mala</v>
      </c>
    </row>
    <row r="4791" spans="1:30" x14ac:dyDescent="0.25">
      <c r="A4791" s="26">
        <v>1694727</v>
      </c>
      <c r="B4791" s="10">
        <v>41506</v>
      </c>
      <c r="C4791" s="11" t="s">
        <v>208</v>
      </c>
      <c r="D4791" s="11" t="s">
        <v>209</v>
      </c>
      <c r="E4791" s="11" t="s">
        <v>4</v>
      </c>
      <c r="F4791" s="11" t="s">
        <v>5</v>
      </c>
      <c r="G4791" s="11" t="s">
        <v>1007</v>
      </c>
      <c r="H4791" s="11" t="s">
        <v>6</v>
      </c>
      <c r="I4791" s="11" t="s">
        <v>1016</v>
      </c>
      <c r="J4791" s="11" t="s">
        <v>1123</v>
      </c>
      <c r="K4791" s="11" t="s">
        <v>1261</v>
      </c>
      <c r="L4791" s="11" t="s">
        <v>1265</v>
      </c>
      <c r="M4791" s="11" t="s">
        <v>1272</v>
      </c>
      <c r="N4791" s="10">
        <v>41508</v>
      </c>
      <c r="O4791" s="12">
        <v>892</v>
      </c>
      <c r="P4791" s="12">
        <v>2974</v>
      </c>
      <c r="Q4791" s="12">
        <v>2082</v>
      </c>
      <c r="R4791" s="11">
        <v>18</v>
      </c>
      <c r="S4791" s="12">
        <v>53532</v>
      </c>
      <c r="T4791" s="13">
        <v>0.03</v>
      </c>
      <c r="U4791" s="12">
        <v>1605.96</v>
      </c>
      <c r="V4791" s="12">
        <v>51926.04</v>
      </c>
      <c r="W4791" s="12">
        <v>664</v>
      </c>
      <c r="X4791" s="12">
        <v>31825</v>
      </c>
      <c r="Y4791" s="14">
        <f>+DAY('TABLA PRINCIPAL'!$B4791)</f>
        <v>20</v>
      </c>
      <c r="Z4791" s="14">
        <f>+MONTH('TABLA PRINCIPAL'!$B4791)</f>
        <v>8</v>
      </c>
      <c r="AA4791" s="14">
        <f>+YEAR('TABLA PRINCIPAL'!$B4791)</f>
        <v>2013</v>
      </c>
      <c r="AB4791" s="22" t="str">
        <f>+IF(Ventas_Oficina[[#This Row],[Total del pedido]]&gt;=100000,"SI","NO")</f>
        <v>NO</v>
      </c>
      <c r="AC4791" s="22" t="str">
        <f>+_xlfn.XLOOKUP(Ventas_Oficina[[#This Row],[Nº de artículo]],AUXILIAR!A4789:A9749,AUXILIAR!D4789:D9749,"Error",0)</f>
        <v>Enviado a tiempo</v>
      </c>
      <c r="AD4791" s="22" t="str">
        <f>+IF(AND(Ventas_Oficina[[#This Row],[Total]]&gt;75000,Ventas_Oficina[[#This Row],[Envio a tiempo]]="Enviado a tiempo"),"Buena Venta","Venta Mala")</f>
        <v>Venta Mala</v>
      </c>
    </row>
    <row r="4792" spans="1:30" x14ac:dyDescent="0.25">
      <c r="A4792" s="25">
        <v>1694727</v>
      </c>
      <c r="B4792" s="5">
        <v>42714</v>
      </c>
      <c r="C4792" s="6" t="s">
        <v>411</v>
      </c>
      <c r="D4792" s="6" t="s">
        <v>36</v>
      </c>
      <c r="E4792" s="6" t="s">
        <v>12</v>
      </c>
      <c r="F4792" s="6" t="s">
        <v>13</v>
      </c>
      <c r="G4792" s="6" t="s">
        <v>1010</v>
      </c>
      <c r="H4792" s="6" t="s">
        <v>14</v>
      </c>
      <c r="I4792" s="6" t="s">
        <v>1013</v>
      </c>
      <c r="J4792" s="6" t="s">
        <v>1049</v>
      </c>
      <c r="K4792" s="6" t="s">
        <v>1262</v>
      </c>
      <c r="L4792" s="6" t="s">
        <v>1270</v>
      </c>
      <c r="M4792" s="6" t="s">
        <v>1274</v>
      </c>
      <c r="N4792" s="5">
        <v>42718</v>
      </c>
      <c r="O4792" s="7">
        <v>184</v>
      </c>
      <c r="P4792" s="7">
        <v>288</v>
      </c>
      <c r="Q4792" s="7">
        <v>104</v>
      </c>
      <c r="R4792" s="6">
        <v>38</v>
      </c>
      <c r="S4792" s="7">
        <v>10944</v>
      </c>
      <c r="T4792" s="8">
        <v>0.09</v>
      </c>
      <c r="U4792" s="7">
        <v>984.95999999999992</v>
      </c>
      <c r="V4792" s="7">
        <v>9959.0400000000009</v>
      </c>
      <c r="W4792" s="7">
        <v>99</v>
      </c>
      <c r="X4792" s="7">
        <v>1527</v>
      </c>
      <c r="Y4792" s="9">
        <f>+DAY('TABLA PRINCIPAL'!$B4792)</f>
        <v>10</v>
      </c>
      <c r="Z4792" s="9">
        <f>+MONTH('TABLA PRINCIPAL'!$B4792)</f>
        <v>12</v>
      </c>
      <c r="AA4792" s="9">
        <f>+YEAR('TABLA PRINCIPAL'!$B4792)</f>
        <v>2016</v>
      </c>
      <c r="AB4792" s="22" t="str">
        <f>+IF(Ventas_Oficina[[#This Row],[Total del pedido]]&gt;=100000,"SI","NO")</f>
        <v>NO</v>
      </c>
      <c r="AC4792" s="22" t="str">
        <f>+_xlfn.XLOOKUP(Ventas_Oficina[[#This Row],[Nº de artículo]],AUXILIAR!A4790:A9750,AUXILIAR!D4790:D9750,"Error",0)</f>
        <v>Enviado a tiempo</v>
      </c>
      <c r="AD4792" s="22" t="str">
        <f>+IF(AND(Ventas_Oficina[[#This Row],[Total]]&gt;75000,Ventas_Oficina[[#This Row],[Envio a tiempo]]="Enviado a tiempo"),"Buena Venta","Venta Mala")</f>
        <v>Venta Mala</v>
      </c>
    </row>
    <row r="4793" spans="1:30" x14ac:dyDescent="0.25">
      <c r="A4793" s="26">
        <v>1694727</v>
      </c>
      <c r="B4793" s="10">
        <v>42456</v>
      </c>
      <c r="C4793" s="11" t="s">
        <v>994</v>
      </c>
      <c r="D4793" s="11" t="s">
        <v>193</v>
      </c>
      <c r="E4793" s="11" t="s">
        <v>4</v>
      </c>
      <c r="F4793" s="11" t="s">
        <v>5</v>
      </c>
      <c r="G4793" s="11" t="s">
        <v>1008</v>
      </c>
      <c r="H4793" s="11" t="s">
        <v>106</v>
      </c>
      <c r="I4793" s="11" t="s">
        <v>1013</v>
      </c>
      <c r="J4793" s="11" t="s">
        <v>1023</v>
      </c>
      <c r="K4793" s="11" t="s">
        <v>1263</v>
      </c>
      <c r="L4793" s="11" t="s">
        <v>1266</v>
      </c>
      <c r="M4793" s="11" t="s">
        <v>1272</v>
      </c>
      <c r="N4793" s="10">
        <v>42458</v>
      </c>
      <c r="O4793" s="12">
        <v>459</v>
      </c>
      <c r="P4793" s="12">
        <v>728</v>
      </c>
      <c r="Q4793" s="12">
        <v>269</v>
      </c>
      <c r="R4793" s="11">
        <v>16</v>
      </c>
      <c r="S4793" s="12">
        <v>11648</v>
      </c>
      <c r="T4793" s="13">
        <v>0</v>
      </c>
      <c r="U4793" s="12">
        <v>0</v>
      </c>
      <c r="V4793" s="12">
        <v>11648</v>
      </c>
      <c r="W4793" s="12">
        <v>1115</v>
      </c>
      <c r="X4793" s="12">
        <v>25196</v>
      </c>
      <c r="Y4793" s="14">
        <f>+DAY('TABLA PRINCIPAL'!$B4793)</f>
        <v>27</v>
      </c>
      <c r="Z4793" s="14">
        <f>+MONTH('TABLA PRINCIPAL'!$B4793)</f>
        <v>3</v>
      </c>
      <c r="AA4793" s="14">
        <f>+YEAR('TABLA PRINCIPAL'!$B4793)</f>
        <v>2016</v>
      </c>
      <c r="AB4793" s="22" t="str">
        <f>+IF(Ventas_Oficina[[#This Row],[Total del pedido]]&gt;=100000,"SI","NO")</f>
        <v>NO</v>
      </c>
      <c r="AC4793" s="22" t="str">
        <f>+_xlfn.XLOOKUP(Ventas_Oficina[[#This Row],[Nº de artículo]],AUXILIAR!A4791:A9751,AUXILIAR!D4791:D9751,"Error",0)</f>
        <v>Enviado a tiempo</v>
      </c>
      <c r="AD4793" s="22" t="str">
        <f>+IF(AND(Ventas_Oficina[[#This Row],[Total]]&gt;75000,Ventas_Oficina[[#This Row],[Envio a tiempo]]="Enviado a tiempo"),"Buena Venta","Venta Mala")</f>
        <v>Venta Mala</v>
      </c>
    </row>
    <row r="4794" spans="1:30" x14ac:dyDescent="0.25">
      <c r="A4794" s="25">
        <v>1695093</v>
      </c>
      <c r="B4794" s="5">
        <v>42360</v>
      </c>
      <c r="C4794" s="6" t="s">
        <v>169</v>
      </c>
      <c r="D4794" s="6" t="s">
        <v>88</v>
      </c>
      <c r="E4794" s="6" t="s">
        <v>4</v>
      </c>
      <c r="F4794" s="6" t="s">
        <v>5</v>
      </c>
      <c r="G4794" s="6" t="s">
        <v>1009</v>
      </c>
      <c r="H4794" s="6" t="s">
        <v>39</v>
      </c>
      <c r="I4794" s="6" t="s">
        <v>1013</v>
      </c>
      <c r="J4794" s="6" t="s">
        <v>1079</v>
      </c>
      <c r="K4794" s="6" t="s">
        <v>1262</v>
      </c>
      <c r="L4794" s="6" t="s">
        <v>1265</v>
      </c>
      <c r="M4794" s="6" t="s">
        <v>1272</v>
      </c>
      <c r="N4794" s="5">
        <v>42362</v>
      </c>
      <c r="O4794" s="7">
        <v>5452</v>
      </c>
      <c r="P4794" s="7">
        <v>10097</v>
      </c>
      <c r="Q4794" s="7">
        <v>4645</v>
      </c>
      <c r="R4794" s="6">
        <v>12</v>
      </c>
      <c r="S4794" s="7">
        <v>121164</v>
      </c>
      <c r="T4794" s="8">
        <v>0</v>
      </c>
      <c r="U4794" s="7">
        <v>0</v>
      </c>
      <c r="V4794" s="7">
        <v>121164</v>
      </c>
      <c r="W4794" s="7">
        <v>718</v>
      </c>
      <c r="X4794" s="7">
        <v>753403</v>
      </c>
      <c r="Y4794" s="9">
        <f>+DAY('TABLA PRINCIPAL'!$B4794)</f>
        <v>22</v>
      </c>
      <c r="Z4794" s="9">
        <f>+MONTH('TABLA PRINCIPAL'!$B4794)</f>
        <v>12</v>
      </c>
      <c r="AA4794" s="9">
        <f>+YEAR('TABLA PRINCIPAL'!$B4794)</f>
        <v>2015</v>
      </c>
      <c r="AB4794" s="22" t="str">
        <f>+IF(Ventas_Oficina[[#This Row],[Total del pedido]]&gt;=100000,"SI","NO")</f>
        <v>SI</v>
      </c>
      <c r="AC4794" s="22" t="str">
        <f>+_xlfn.XLOOKUP(Ventas_Oficina[[#This Row],[Nº de artículo]],AUXILIAR!A4792:A9752,AUXILIAR!D4792:D9752,"Error",0)</f>
        <v>Enviado a tiempo</v>
      </c>
      <c r="AD4794" s="22" t="str">
        <f>+IF(AND(Ventas_Oficina[[#This Row],[Total]]&gt;75000,Ventas_Oficina[[#This Row],[Envio a tiempo]]="Enviado a tiempo"),"Buena Venta","Venta Mala")</f>
        <v>Buena Venta</v>
      </c>
    </row>
    <row r="4795" spans="1:30" x14ac:dyDescent="0.25">
      <c r="A4795" s="26">
        <v>1695093</v>
      </c>
      <c r="B4795" s="10">
        <v>42319</v>
      </c>
      <c r="C4795" s="11" t="s">
        <v>104</v>
      </c>
      <c r="D4795" s="11" t="s">
        <v>105</v>
      </c>
      <c r="E4795" s="11" t="s">
        <v>4</v>
      </c>
      <c r="F4795" s="11" t="s">
        <v>5</v>
      </c>
      <c r="G4795" s="11" t="s">
        <v>1007</v>
      </c>
      <c r="H4795" s="11" t="s">
        <v>106</v>
      </c>
      <c r="I4795" s="11" t="s">
        <v>1012</v>
      </c>
      <c r="J4795" s="11" t="s">
        <v>1062</v>
      </c>
      <c r="K4795" s="11" t="s">
        <v>1261</v>
      </c>
      <c r="L4795" s="11" t="s">
        <v>1265</v>
      </c>
      <c r="M4795" s="11" t="s">
        <v>1272</v>
      </c>
      <c r="N4795" s="10">
        <v>42321</v>
      </c>
      <c r="O4795" s="12">
        <v>639</v>
      </c>
      <c r="P4795" s="12">
        <v>1998</v>
      </c>
      <c r="Q4795" s="12">
        <v>1359</v>
      </c>
      <c r="R4795" s="11">
        <v>6</v>
      </c>
      <c r="S4795" s="12">
        <v>11988</v>
      </c>
      <c r="T4795" s="13">
        <v>0.02</v>
      </c>
      <c r="U4795" s="12">
        <v>239.76</v>
      </c>
      <c r="V4795" s="12">
        <v>11748.24</v>
      </c>
      <c r="W4795" s="12">
        <v>400</v>
      </c>
      <c r="X4795" s="12">
        <v>52136</v>
      </c>
      <c r="Y4795" s="14">
        <f>+DAY('TABLA PRINCIPAL'!$B4795)</f>
        <v>11</v>
      </c>
      <c r="Z4795" s="14">
        <f>+MONTH('TABLA PRINCIPAL'!$B4795)</f>
        <v>11</v>
      </c>
      <c r="AA4795" s="14">
        <f>+YEAR('TABLA PRINCIPAL'!$B4795)</f>
        <v>2015</v>
      </c>
      <c r="AB4795" s="22" t="str">
        <f>+IF(Ventas_Oficina[[#This Row],[Total del pedido]]&gt;=100000,"SI","NO")</f>
        <v>NO</v>
      </c>
      <c r="AC4795" s="22" t="str">
        <f>+_xlfn.XLOOKUP(Ventas_Oficina[[#This Row],[Nº de artículo]],AUXILIAR!A4793:A9753,AUXILIAR!D4793:D9753,"Error",0)</f>
        <v>Enviado a tiempo</v>
      </c>
      <c r="AD4795" s="22" t="str">
        <f>+IF(AND(Ventas_Oficina[[#This Row],[Total]]&gt;75000,Ventas_Oficina[[#This Row],[Envio a tiempo]]="Enviado a tiempo"),"Buena Venta","Venta Mala")</f>
        <v>Venta Mala</v>
      </c>
    </row>
    <row r="4796" spans="1:30" x14ac:dyDescent="0.25">
      <c r="A4796" s="25">
        <v>1695093</v>
      </c>
      <c r="B4796" s="5">
        <v>42251</v>
      </c>
      <c r="C4796" s="6" t="s">
        <v>884</v>
      </c>
      <c r="D4796" s="6" t="s">
        <v>323</v>
      </c>
      <c r="E4796" s="6" t="s">
        <v>4</v>
      </c>
      <c r="F4796" s="6" t="s">
        <v>5</v>
      </c>
      <c r="G4796" s="6" t="s">
        <v>1008</v>
      </c>
      <c r="H4796" s="6" t="s">
        <v>34</v>
      </c>
      <c r="I4796" s="6" t="s">
        <v>1014</v>
      </c>
      <c r="J4796" s="6" t="s">
        <v>1049</v>
      </c>
      <c r="K4796" s="6" t="s">
        <v>1261</v>
      </c>
      <c r="L4796" s="6" t="s">
        <v>1267</v>
      </c>
      <c r="M4796" s="6" t="s">
        <v>1272</v>
      </c>
      <c r="N4796" s="5">
        <v>42253</v>
      </c>
      <c r="O4796" s="7">
        <v>184</v>
      </c>
      <c r="P4796" s="7">
        <v>288</v>
      </c>
      <c r="Q4796" s="7">
        <v>104</v>
      </c>
      <c r="R4796" s="6">
        <v>45</v>
      </c>
      <c r="S4796" s="7">
        <v>12960</v>
      </c>
      <c r="T4796" s="8">
        <v>0.01</v>
      </c>
      <c r="U4796" s="7">
        <v>129.6</v>
      </c>
      <c r="V4796" s="7">
        <v>12830.4</v>
      </c>
      <c r="W4796" s="7">
        <v>99</v>
      </c>
      <c r="X4796" s="7">
        <v>3813</v>
      </c>
      <c r="Y4796" s="9">
        <f>+DAY('TABLA PRINCIPAL'!$B4796)</f>
        <v>4</v>
      </c>
      <c r="Z4796" s="9">
        <f>+MONTH('TABLA PRINCIPAL'!$B4796)</f>
        <v>9</v>
      </c>
      <c r="AA4796" s="9">
        <f>+YEAR('TABLA PRINCIPAL'!$B4796)</f>
        <v>2015</v>
      </c>
      <c r="AB4796" s="22" t="str">
        <f>+IF(Ventas_Oficina[[#This Row],[Total del pedido]]&gt;=100000,"SI","NO")</f>
        <v>NO</v>
      </c>
      <c r="AC4796" s="22" t="str">
        <f>+_xlfn.XLOOKUP(Ventas_Oficina[[#This Row],[Nº de artículo]],AUXILIAR!A4794:A9754,AUXILIAR!D4794:D9754,"Error",0)</f>
        <v>Enviado a tiempo</v>
      </c>
      <c r="AD4796" s="22" t="str">
        <f>+IF(AND(Ventas_Oficina[[#This Row],[Total]]&gt;75000,Ventas_Oficina[[#This Row],[Envio a tiempo]]="Enviado a tiempo"),"Buena Venta","Venta Mala")</f>
        <v>Venta Mala</v>
      </c>
    </row>
    <row r="4797" spans="1:30" x14ac:dyDescent="0.25">
      <c r="A4797" s="26">
        <v>1695458</v>
      </c>
      <c r="B4797" s="10">
        <v>42369</v>
      </c>
      <c r="C4797" s="11" t="s">
        <v>368</v>
      </c>
      <c r="D4797" s="11" t="s">
        <v>369</v>
      </c>
      <c r="E4797" s="11" t="s">
        <v>4</v>
      </c>
      <c r="F4797" s="11" t="s">
        <v>5</v>
      </c>
      <c r="G4797" s="11" t="s">
        <v>1007</v>
      </c>
      <c r="H4797" s="11" t="s">
        <v>9</v>
      </c>
      <c r="I4797" s="11" t="s">
        <v>1013</v>
      </c>
      <c r="J4797" s="11" t="s">
        <v>1079</v>
      </c>
      <c r="K4797" s="11" t="s">
        <v>1261</v>
      </c>
      <c r="L4797" s="11" t="s">
        <v>1265</v>
      </c>
      <c r="M4797" s="11" t="s">
        <v>1273</v>
      </c>
      <c r="N4797" s="10">
        <v>42370</v>
      </c>
      <c r="O4797" s="12">
        <v>5452</v>
      </c>
      <c r="P4797" s="12">
        <v>10097</v>
      </c>
      <c r="Q4797" s="12">
        <v>4645</v>
      </c>
      <c r="R4797" s="11">
        <v>24</v>
      </c>
      <c r="S4797" s="12">
        <v>242328</v>
      </c>
      <c r="T4797" s="13">
        <v>0.06</v>
      </c>
      <c r="U4797" s="12">
        <v>14539.68</v>
      </c>
      <c r="V4797" s="12">
        <v>227788.32</v>
      </c>
      <c r="W4797" s="12">
        <v>718</v>
      </c>
      <c r="X4797" s="12">
        <v>129890</v>
      </c>
      <c r="Y4797" s="14">
        <f>+DAY('TABLA PRINCIPAL'!$B4797)</f>
        <v>31</v>
      </c>
      <c r="Z4797" s="14">
        <f>+MONTH('TABLA PRINCIPAL'!$B4797)</f>
        <v>12</v>
      </c>
      <c r="AA4797" s="14">
        <f>+YEAR('TABLA PRINCIPAL'!$B4797)</f>
        <v>2015</v>
      </c>
      <c r="AB4797" s="22" t="str">
        <f>+IF(Ventas_Oficina[[#This Row],[Total del pedido]]&gt;=100000,"SI","NO")</f>
        <v>SI</v>
      </c>
      <c r="AC4797" s="22" t="str">
        <f>+_xlfn.XLOOKUP(Ventas_Oficina[[#This Row],[Nº de artículo]],AUXILIAR!A4795:A9755,AUXILIAR!D4795:D9755,"Error",0)</f>
        <v>No enviado a tiempo</v>
      </c>
      <c r="AD4797" s="22" t="str">
        <f>+IF(AND(Ventas_Oficina[[#This Row],[Total]]&gt;75000,Ventas_Oficina[[#This Row],[Envio a tiempo]]="Enviado a tiempo"),"Buena Venta","Venta Mala")</f>
        <v>Venta Mala</v>
      </c>
    </row>
    <row r="4798" spans="1:30" x14ac:dyDescent="0.25">
      <c r="A4798" s="25">
        <v>1695458</v>
      </c>
      <c r="B4798" s="5">
        <v>42732</v>
      </c>
      <c r="C4798" s="6" t="s">
        <v>995</v>
      </c>
      <c r="D4798" s="6" t="s">
        <v>57</v>
      </c>
      <c r="E4798" s="6" t="s">
        <v>4</v>
      </c>
      <c r="F4798" s="6" t="s">
        <v>5</v>
      </c>
      <c r="G4798" s="6" t="s">
        <v>1010</v>
      </c>
      <c r="H4798" s="6" t="s">
        <v>58</v>
      </c>
      <c r="I4798" s="6" t="s">
        <v>1016</v>
      </c>
      <c r="J4798" s="6" t="s">
        <v>1022</v>
      </c>
      <c r="K4798" s="6" t="s">
        <v>1261</v>
      </c>
      <c r="L4798" s="6" t="s">
        <v>1267</v>
      </c>
      <c r="M4798" s="6" t="s">
        <v>1273</v>
      </c>
      <c r="N4798" s="5">
        <v>42733</v>
      </c>
      <c r="O4798" s="7">
        <v>153</v>
      </c>
      <c r="P4798" s="7">
        <v>278</v>
      </c>
      <c r="Q4798" s="7">
        <v>125</v>
      </c>
      <c r="R4798" s="6">
        <v>9</v>
      </c>
      <c r="S4798" s="7">
        <v>2502</v>
      </c>
      <c r="T4798" s="8">
        <v>0.09</v>
      </c>
      <c r="U4798" s="7">
        <v>225.17999999999998</v>
      </c>
      <c r="V4798" s="7">
        <v>2276.8200000000002</v>
      </c>
      <c r="W4798" s="7">
        <v>134</v>
      </c>
      <c r="X4798" s="7">
        <v>13064</v>
      </c>
      <c r="Y4798" s="9">
        <f>+DAY('TABLA PRINCIPAL'!$B4798)</f>
        <v>28</v>
      </c>
      <c r="Z4798" s="9">
        <f>+MONTH('TABLA PRINCIPAL'!$B4798)</f>
        <v>12</v>
      </c>
      <c r="AA4798" s="9">
        <f>+YEAR('TABLA PRINCIPAL'!$B4798)</f>
        <v>2016</v>
      </c>
      <c r="AB4798" s="22" t="str">
        <f>+IF(Ventas_Oficina[[#This Row],[Total del pedido]]&gt;=100000,"SI","NO")</f>
        <v>NO</v>
      </c>
      <c r="AC4798" s="22" t="str">
        <f>+_xlfn.XLOOKUP(Ventas_Oficina[[#This Row],[Nº de artículo]],AUXILIAR!A4796:A9756,AUXILIAR!D4796:D9756,"Error",0)</f>
        <v>No enviado a tiempo</v>
      </c>
      <c r="AD4798" s="22" t="str">
        <f>+IF(AND(Ventas_Oficina[[#This Row],[Total]]&gt;75000,Ventas_Oficina[[#This Row],[Envio a tiempo]]="Enviado a tiempo"),"Buena Venta","Venta Mala")</f>
        <v>Venta Mala</v>
      </c>
    </row>
    <row r="4799" spans="1:30" x14ac:dyDescent="0.25">
      <c r="A4799" s="26">
        <v>1695458</v>
      </c>
      <c r="B4799" s="10">
        <v>42397</v>
      </c>
      <c r="C4799" s="11" t="s">
        <v>862</v>
      </c>
      <c r="D4799" s="11" t="s">
        <v>199</v>
      </c>
      <c r="E4799" s="11" t="s">
        <v>4</v>
      </c>
      <c r="F4799" s="11" t="s">
        <v>5</v>
      </c>
      <c r="G4799" s="11" t="s">
        <v>1010</v>
      </c>
      <c r="H4799" s="11" t="s">
        <v>24</v>
      </c>
      <c r="I4799" s="11" t="s">
        <v>1014</v>
      </c>
      <c r="J4799" s="11" t="s">
        <v>1072</v>
      </c>
      <c r="K4799" s="11" t="s">
        <v>1261</v>
      </c>
      <c r="L4799" s="11" t="s">
        <v>1267</v>
      </c>
      <c r="M4799" s="11" t="s">
        <v>1272</v>
      </c>
      <c r="N4799" s="10">
        <v>42399</v>
      </c>
      <c r="O4799" s="12">
        <v>194</v>
      </c>
      <c r="P4799" s="12">
        <v>308</v>
      </c>
      <c r="Q4799" s="12">
        <v>114</v>
      </c>
      <c r="R4799" s="11">
        <v>34</v>
      </c>
      <c r="S4799" s="12">
        <v>10472</v>
      </c>
      <c r="T4799" s="13">
        <v>0.02</v>
      </c>
      <c r="U4799" s="12">
        <v>209.44</v>
      </c>
      <c r="V4799" s="12">
        <v>10262.56</v>
      </c>
      <c r="W4799" s="12">
        <v>99</v>
      </c>
      <c r="X4799" s="12">
        <v>6141</v>
      </c>
      <c r="Y4799" s="14">
        <f>+DAY('TABLA PRINCIPAL'!$B4799)</f>
        <v>28</v>
      </c>
      <c r="Z4799" s="14">
        <f>+MONTH('TABLA PRINCIPAL'!$B4799)</f>
        <v>1</v>
      </c>
      <c r="AA4799" s="14">
        <f>+YEAR('TABLA PRINCIPAL'!$B4799)</f>
        <v>2016</v>
      </c>
      <c r="AB4799" s="22" t="str">
        <f>+IF(Ventas_Oficina[[#This Row],[Total del pedido]]&gt;=100000,"SI","NO")</f>
        <v>NO</v>
      </c>
      <c r="AC4799" s="22" t="str">
        <f>+_xlfn.XLOOKUP(Ventas_Oficina[[#This Row],[Nº de artículo]],AUXILIAR!A4797:A9757,AUXILIAR!D4797:D9757,"Error",0)</f>
        <v>No enviado a tiempo</v>
      </c>
      <c r="AD4799" s="22" t="str">
        <f>+IF(AND(Ventas_Oficina[[#This Row],[Total]]&gt;75000,Ventas_Oficina[[#This Row],[Envio a tiempo]]="Enviado a tiempo"),"Buena Venta","Venta Mala")</f>
        <v>Venta Mala</v>
      </c>
    </row>
    <row r="4800" spans="1:30" x14ac:dyDescent="0.25">
      <c r="A4800" s="25">
        <v>1695458</v>
      </c>
      <c r="B4800" s="5">
        <v>42719</v>
      </c>
      <c r="C4800" s="6" t="s">
        <v>228</v>
      </c>
      <c r="D4800" s="6" t="s">
        <v>996</v>
      </c>
      <c r="E4800" s="6" t="s">
        <v>4</v>
      </c>
      <c r="F4800" s="6" t="s">
        <v>5</v>
      </c>
      <c r="G4800" s="6" t="s">
        <v>1010</v>
      </c>
      <c r="H4800" s="6" t="s">
        <v>121</v>
      </c>
      <c r="I4800" s="6" t="s">
        <v>1016</v>
      </c>
      <c r="J4800" s="6" t="s">
        <v>1085</v>
      </c>
      <c r="K4800" s="6" t="s">
        <v>1262</v>
      </c>
      <c r="L4800" s="6" t="s">
        <v>1265</v>
      </c>
      <c r="M4800" s="6" t="s">
        <v>1272</v>
      </c>
      <c r="N4800" s="5">
        <v>42728</v>
      </c>
      <c r="O4800" s="7">
        <v>384</v>
      </c>
      <c r="P4800" s="7">
        <v>630</v>
      </c>
      <c r="Q4800" s="7">
        <v>246</v>
      </c>
      <c r="R4800" s="6">
        <v>2</v>
      </c>
      <c r="S4800" s="7">
        <v>1260</v>
      </c>
      <c r="T4800" s="8">
        <v>0.03</v>
      </c>
      <c r="U4800" s="7">
        <v>37.799999999999997</v>
      </c>
      <c r="V4800" s="7">
        <v>1222.2</v>
      </c>
      <c r="W4800" s="7">
        <v>50</v>
      </c>
      <c r="X4800" s="7">
        <v>21861</v>
      </c>
      <c r="Y4800" s="9">
        <f>+DAY('TABLA PRINCIPAL'!$B4800)</f>
        <v>15</v>
      </c>
      <c r="Z4800" s="9">
        <f>+MONTH('TABLA PRINCIPAL'!$B4800)</f>
        <v>12</v>
      </c>
      <c r="AA4800" s="9">
        <f>+YEAR('TABLA PRINCIPAL'!$B4800)</f>
        <v>2016</v>
      </c>
      <c r="AB4800" s="22" t="str">
        <f>+IF(Ventas_Oficina[[#This Row],[Total del pedido]]&gt;=100000,"SI","NO")</f>
        <v>NO</v>
      </c>
      <c r="AC4800" s="22" t="str">
        <f>+_xlfn.XLOOKUP(Ventas_Oficina[[#This Row],[Nº de artículo]],AUXILIAR!A4798:A9758,AUXILIAR!D4798:D9758,"Error",0)</f>
        <v>Enviado a tiempo</v>
      </c>
      <c r="AD4800" s="22" t="str">
        <f>+IF(AND(Ventas_Oficina[[#This Row],[Total]]&gt;75000,Ventas_Oficina[[#This Row],[Envio a tiempo]]="Enviado a tiempo"),"Buena Venta","Venta Mala")</f>
        <v>Venta Mala</v>
      </c>
    </row>
    <row r="4801" spans="1:30" x14ac:dyDescent="0.25">
      <c r="A4801" s="25">
        <v>1695458</v>
      </c>
      <c r="B4801" s="5">
        <v>42639</v>
      </c>
      <c r="C4801" s="6" t="s">
        <v>453</v>
      </c>
      <c r="D4801" s="6" t="s">
        <v>19</v>
      </c>
      <c r="E4801" s="6" t="s">
        <v>4</v>
      </c>
      <c r="F4801" s="6" t="s">
        <v>5</v>
      </c>
      <c r="G4801" s="6" t="s">
        <v>1009</v>
      </c>
      <c r="H4801" s="6" t="s">
        <v>6</v>
      </c>
      <c r="I4801" s="6" t="s">
        <v>1013</v>
      </c>
      <c r="J4801" s="6" t="s">
        <v>1060</v>
      </c>
      <c r="K4801" s="6" t="s">
        <v>1262</v>
      </c>
      <c r="L4801" s="6" t="s">
        <v>1265</v>
      </c>
      <c r="M4801" s="6" t="s">
        <v>1272</v>
      </c>
      <c r="N4801" s="5">
        <v>42641</v>
      </c>
      <c r="O4801" s="7">
        <v>1388</v>
      </c>
      <c r="P4801" s="7">
        <v>2238</v>
      </c>
      <c r="Q4801" s="7">
        <v>850</v>
      </c>
      <c r="R4801" s="6">
        <v>12</v>
      </c>
      <c r="S4801" s="7">
        <v>26856</v>
      </c>
      <c r="T4801" s="8">
        <v>0</v>
      </c>
      <c r="U4801" s="7">
        <v>0</v>
      </c>
      <c r="V4801" s="7">
        <v>26856</v>
      </c>
      <c r="W4801" s="7">
        <v>1510</v>
      </c>
      <c r="X4801" s="7">
        <v>38363</v>
      </c>
      <c r="Y4801" s="9">
        <f>+DAY('TABLA PRINCIPAL'!$B4801)</f>
        <v>26</v>
      </c>
      <c r="Z4801" s="9">
        <f>+MONTH('TABLA PRINCIPAL'!$B4801)</f>
        <v>9</v>
      </c>
      <c r="AA4801" s="9">
        <f>+YEAR('TABLA PRINCIPAL'!$B4801)</f>
        <v>2016</v>
      </c>
      <c r="AB4801" s="22" t="str">
        <f>+IF(Ventas_Oficina[[#This Row],[Total del pedido]]&gt;=100000,"SI","NO")</f>
        <v>NO</v>
      </c>
      <c r="AC4801" s="22" t="str">
        <f>+_xlfn.XLOOKUP(Ventas_Oficina[[#This Row],[Nº de artículo]],AUXILIAR!A4800:A9760,AUXILIAR!D4800:D9760,"Error",0)</f>
        <v>Enviado a tiempo</v>
      </c>
      <c r="AD4801" s="22" t="str">
        <f>+IF(AND(Ventas_Oficina[[#This Row],[Total]]&gt;75000,Ventas_Oficina[[#This Row],[Envio a tiempo]]="Enviado a tiempo"),"Buena Venta","Venta Mala")</f>
        <v>Venta Mala</v>
      </c>
    </row>
    <row r="4802" spans="1:30" x14ac:dyDescent="0.25">
      <c r="A4802" s="26">
        <v>1695458</v>
      </c>
      <c r="B4802" s="10">
        <v>42732</v>
      </c>
      <c r="C4802" s="11" t="s">
        <v>995</v>
      </c>
      <c r="D4802" s="11" t="s">
        <v>57</v>
      </c>
      <c r="E4802" s="11" t="s">
        <v>4</v>
      </c>
      <c r="F4802" s="11" t="s">
        <v>5</v>
      </c>
      <c r="G4802" s="11" t="s">
        <v>1009</v>
      </c>
      <c r="H4802" s="11" t="s">
        <v>58</v>
      </c>
      <c r="I4802" s="11" t="s">
        <v>1016</v>
      </c>
      <c r="J4802" s="11" t="s">
        <v>1022</v>
      </c>
      <c r="K4802" s="11" t="s">
        <v>1261</v>
      </c>
      <c r="L4802" s="11" t="s">
        <v>1265</v>
      </c>
      <c r="M4802" s="11" t="s">
        <v>1273</v>
      </c>
      <c r="N4802" s="10">
        <v>42733</v>
      </c>
      <c r="O4802" s="12">
        <v>117</v>
      </c>
      <c r="P4802" s="12">
        <v>278</v>
      </c>
      <c r="Q4802" s="12">
        <v>161</v>
      </c>
      <c r="R4802" s="11">
        <v>42</v>
      </c>
      <c r="S4802" s="12">
        <v>11676</v>
      </c>
      <c r="T4802" s="13">
        <v>0</v>
      </c>
      <c r="U4802" s="12">
        <v>0</v>
      </c>
      <c r="V4802" s="12">
        <v>11676</v>
      </c>
      <c r="W4802" s="12">
        <v>120</v>
      </c>
      <c r="X4802" s="12">
        <v>13064</v>
      </c>
      <c r="Y4802" s="14">
        <f>+DAY('TABLA PRINCIPAL'!$B4802)</f>
        <v>28</v>
      </c>
      <c r="Z4802" s="14">
        <f>+MONTH('TABLA PRINCIPAL'!$B4802)</f>
        <v>12</v>
      </c>
      <c r="AA4802" s="14">
        <f>+YEAR('TABLA PRINCIPAL'!$B4802)</f>
        <v>2016</v>
      </c>
      <c r="AB4802" s="22" t="str">
        <f>+IF(Ventas_Oficina[[#This Row],[Total del pedido]]&gt;=100000,"SI","NO")</f>
        <v>NO</v>
      </c>
      <c r="AC4802" s="22" t="str">
        <f>+_xlfn.XLOOKUP(Ventas_Oficina[[#This Row],[Nº de artículo]],AUXILIAR!A4800:A9761,AUXILIAR!D4800:D9761,"Error",0)</f>
        <v>Enviado a tiempo</v>
      </c>
      <c r="AD4802" s="22" t="str">
        <f>+IF(AND(Ventas_Oficina[[#This Row],[Total]]&gt;75000,Ventas_Oficina[[#This Row],[Envio a tiempo]]="Enviado a tiempo"),"Buena Venta","Venta Mala")</f>
        <v>Venta Mala</v>
      </c>
    </row>
    <row r="4803" spans="1:30" x14ac:dyDescent="0.25">
      <c r="A4803" s="25">
        <v>1695458</v>
      </c>
      <c r="B4803" s="5">
        <v>42508</v>
      </c>
      <c r="C4803" s="6" t="s">
        <v>997</v>
      </c>
      <c r="D4803" s="6" t="s">
        <v>199</v>
      </c>
      <c r="E4803" s="6" t="s">
        <v>4</v>
      </c>
      <c r="F4803" s="6" t="s">
        <v>5</v>
      </c>
      <c r="G4803" s="6" t="s">
        <v>1008</v>
      </c>
      <c r="H4803" s="6" t="s">
        <v>24</v>
      </c>
      <c r="I4803" s="6" t="s">
        <v>1012</v>
      </c>
      <c r="J4803" s="6" t="s">
        <v>1022</v>
      </c>
      <c r="K4803" s="6" t="s">
        <v>1262</v>
      </c>
      <c r="L4803" s="6" t="s">
        <v>1265</v>
      </c>
      <c r="M4803" s="6" t="s">
        <v>1272</v>
      </c>
      <c r="N4803" s="5">
        <v>42510</v>
      </c>
      <c r="O4803" s="7">
        <v>153</v>
      </c>
      <c r="P4803" s="7">
        <v>278</v>
      </c>
      <c r="Q4803" s="7">
        <v>125</v>
      </c>
      <c r="R4803" s="6">
        <v>44</v>
      </c>
      <c r="S4803" s="7">
        <v>12232</v>
      </c>
      <c r="T4803" s="8">
        <v>0.03</v>
      </c>
      <c r="U4803" s="7">
        <v>366.96</v>
      </c>
      <c r="V4803" s="7">
        <v>11865.04</v>
      </c>
      <c r="W4803" s="7">
        <v>134</v>
      </c>
      <c r="X4803" s="7">
        <v>13064</v>
      </c>
      <c r="Y4803" s="9">
        <f>+DAY('TABLA PRINCIPAL'!$B4803)</f>
        <v>18</v>
      </c>
      <c r="Z4803" s="9">
        <f>+MONTH('TABLA PRINCIPAL'!$B4803)</f>
        <v>5</v>
      </c>
      <c r="AA4803" s="9">
        <f>+YEAR('TABLA PRINCIPAL'!$B4803)</f>
        <v>2016</v>
      </c>
      <c r="AB4803" s="22" t="str">
        <f>+IF(Ventas_Oficina[[#This Row],[Total del pedido]]&gt;=100000,"SI","NO")</f>
        <v>NO</v>
      </c>
      <c r="AC4803" s="22" t="str">
        <f>+_xlfn.XLOOKUP(Ventas_Oficina[[#This Row],[Nº de artículo]],AUXILIAR!A4801:A9762,AUXILIAR!D4801:D9762,"Error",0)</f>
        <v>No enviado a tiempo</v>
      </c>
      <c r="AD4803" s="22" t="str">
        <f>+IF(AND(Ventas_Oficina[[#This Row],[Total]]&gt;75000,Ventas_Oficina[[#This Row],[Envio a tiempo]]="Enviado a tiempo"),"Buena Venta","Venta Mala")</f>
        <v>Venta Mala</v>
      </c>
    </row>
    <row r="4804" spans="1:30" x14ac:dyDescent="0.25">
      <c r="A4804" s="26">
        <v>1695458</v>
      </c>
      <c r="B4804" s="10">
        <v>42732</v>
      </c>
      <c r="C4804" s="11" t="s">
        <v>995</v>
      </c>
      <c r="D4804" s="11" t="s">
        <v>57</v>
      </c>
      <c r="E4804" s="11" t="s">
        <v>4</v>
      </c>
      <c r="F4804" s="11" t="s">
        <v>5</v>
      </c>
      <c r="G4804" s="11" t="s">
        <v>1008</v>
      </c>
      <c r="H4804" s="11" t="s">
        <v>58</v>
      </c>
      <c r="I4804" s="11" t="s">
        <v>1015</v>
      </c>
      <c r="J4804" s="11" t="s">
        <v>1022</v>
      </c>
      <c r="K4804" s="11" t="s">
        <v>1261</v>
      </c>
      <c r="L4804" s="11" t="s">
        <v>1267</v>
      </c>
      <c r="M4804" s="11" t="s">
        <v>1272</v>
      </c>
      <c r="N4804" s="10">
        <v>42733</v>
      </c>
      <c r="O4804" s="12">
        <v>153</v>
      </c>
      <c r="P4804" s="12">
        <v>278</v>
      </c>
      <c r="Q4804" s="12">
        <v>125</v>
      </c>
      <c r="R4804" s="11">
        <v>38</v>
      </c>
      <c r="S4804" s="12">
        <v>10564</v>
      </c>
      <c r="T4804" s="13">
        <v>0.06</v>
      </c>
      <c r="U4804" s="12">
        <v>633.84</v>
      </c>
      <c r="V4804" s="12">
        <v>9930.16</v>
      </c>
      <c r="W4804" s="12">
        <v>134</v>
      </c>
      <c r="X4804" s="12">
        <v>13064</v>
      </c>
      <c r="Y4804" s="14">
        <f>+DAY('TABLA PRINCIPAL'!$B4804)</f>
        <v>28</v>
      </c>
      <c r="Z4804" s="14">
        <f>+MONTH('TABLA PRINCIPAL'!$B4804)</f>
        <v>12</v>
      </c>
      <c r="AA4804" s="14">
        <f>+YEAR('TABLA PRINCIPAL'!$B4804)</f>
        <v>2016</v>
      </c>
      <c r="AB4804" s="22" t="str">
        <f>+IF(Ventas_Oficina[[#This Row],[Total del pedido]]&gt;=100000,"SI","NO")</f>
        <v>NO</v>
      </c>
      <c r="AC4804" s="22" t="str">
        <f>+_xlfn.XLOOKUP(Ventas_Oficina[[#This Row],[Nº de artículo]],AUXILIAR!A4802:A9763,AUXILIAR!D4802:D9763,"Error",0)</f>
        <v>Enviado a tiempo</v>
      </c>
      <c r="AD4804" s="22" t="str">
        <f>+IF(AND(Ventas_Oficina[[#This Row],[Total]]&gt;75000,Ventas_Oficina[[#This Row],[Envio a tiempo]]="Enviado a tiempo"),"Buena Venta","Venta Mala")</f>
        <v>Venta Mala</v>
      </c>
    </row>
    <row r="4805" spans="1:30" x14ac:dyDescent="0.25">
      <c r="A4805" s="25">
        <v>1695458</v>
      </c>
      <c r="B4805" s="5">
        <v>42688</v>
      </c>
      <c r="C4805" s="6" t="s">
        <v>822</v>
      </c>
      <c r="D4805" s="6" t="s">
        <v>369</v>
      </c>
      <c r="E4805" s="6" t="s">
        <v>4</v>
      </c>
      <c r="F4805" s="6" t="s">
        <v>5</v>
      </c>
      <c r="G4805" s="6" t="s">
        <v>1010</v>
      </c>
      <c r="H4805" s="6" t="s">
        <v>9</v>
      </c>
      <c r="I4805" s="6" t="s">
        <v>1013</v>
      </c>
      <c r="J4805" s="6" t="s">
        <v>1023</v>
      </c>
      <c r="K4805" s="6" t="s">
        <v>1261</v>
      </c>
      <c r="L4805" s="6" t="s">
        <v>1267</v>
      </c>
      <c r="M4805" s="6" t="s">
        <v>1272</v>
      </c>
      <c r="N4805" s="5">
        <v>42689</v>
      </c>
      <c r="O4805" s="7">
        <v>459</v>
      </c>
      <c r="P4805" s="7">
        <v>728</v>
      </c>
      <c r="Q4805" s="7">
        <v>269</v>
      </c>
      <c r="R4805" s="6">
        <v>19</v>
      </c>
      <c r="S4805" s="7">
        <v>13832</v>
      </c>
      <c r="T4805" s="8">
        <v>0.03</v>
      </c>
      <c r="U4805" s="7">
        <v>414.96</v>
      </c>
      <c r="V4805" s="7">
        <v>13417.04</v>
      </c>
      <c r="W4805" s="7">
        <v>1115</v>
      </c>
      <c r="X4805" s="7">
        <v>27864</v>
      </c>
      <c r="Y4805" s="9">
        <f>+DAY('TABLA PRINCIPAL'!$B4805)</f>
        <v>14</v>
      </c>
      <c r="Z4805" s="9">
        <f>+MONTH('TABLA PRINCIPAL'!$B4805)</f>
        <v>11</v>
      </c>
      <c r="AA4805" s="9">
        <f>+YEAR('TABLA PRINCIPAL'!$B4805)</f>
        <v>2016</v>
      </c>
      <c r="AB4805" s="22" t="str">
        <f>+IF(Ventas_Oficina[[#This Row],[Total del pedido]]&gt;=100000,"SI","NO")</f>
        <v>NO</v>
      </c>
      <c r="AC4805" s="22" t="str">
        <f>+_xlfn.XLOOKUP(Ventas_Oficina[[#This Row],[Nº de artículo]],AUXILIAR!A4803:A9764,AUXILIAR!D4803:D9764,"Error",0)</f>
        <v>No enviado a tiempo</v>
      </c>
      <c r="AD4805" s="22" t="str">
        <f>+IF(AND(Ventas_Oficina[[#This Row],[Total]]&gt;75000,Ventas_Oficina[[#This Row],[Envio a tiempo]]="Enviado a tiempo"),"Buena Venta","Venta Mala")</f>
        <v>Venta Mala</v>
      </c>
    </row>
    <row r="4806" spans="1:30" x14ac:dyDescent="0.25">
      <c r="A4806" s="26">
        <v>1695823</v>
      </c>
      <c r="B4806" s="10">
        <v>42264</v>
      </c>
      <c r="C4806" s="11" t="s">
        <v>282</v>
      </c>
      <c r="D4806" s="11" t="s">
        <v>133</v>
      </c>
      <c r="E4806" s="11" t="s">
        <v>12</v>
      </c>
      <c r="F4806" s="11" t="s">
        <v>13</v>
      </c>
      <c r="G4806" s="11" t="s">
        <v>1007</v>
      </c>
      <c r="H4806" s="11" t="s">
        <v>42</v>
      </c>
      <c r="I4806" s="11" t="s">
        <v>1014</v>
      </c>
      <c r="J4806" s="11" t="s">
        <v>1083</v>
      </c>
      <c r="K4806" s="11" t="s">
        <v>1262</v>
      </c>
      <c r="L4806" s="11" t="s">
        <v>1265</v>
      </c>
      <c r="M4806" s="11" t="s">
        <v>1272</v>
      </c>
      <c r="N4806" s="10">
        <v>42260</v>
      </c>
      <c r="O4806" s="12">
        <v>375</v>
      </c>
      <c r="P4806" s="12">
        <v>708</v>
      </c>
      <c r="Q4806" s="12">
        <v>333</v>
      </c>
      <c r="R4806" s="11">
        <v>38</v>
      </c>
      <c r="S4806" s="12">
        <v>26904</v>
      </c>
      <c r="T4806" s="13">
        <v>0</v>
      </c>
      <c r="U4806" s="12">
        <v>0</v>
      </c>
      <c r="V4806" s="12">
        <v>26904</v>
      </c>
      <c r="W4806" s="12">
        <v>235</v>
      </c>
      <c r="X4806" s="12">
        <v>22653</v>
      </c>
      <c r="Y4806" s="14">
        <f>+DAY('TABLA PRINCIPAL'!$B4806)</f>
        <v>17</v>
      </c>
      <c r="Z4806" s="14">
        <f>+MONTH('TABLA PRINCIPAL'!$B4806)</f>
        <v>9</v>
      </c>
      <c r="AA4806" s="14">
        <f>+YEAR('TABLA PRINCIPAL'!$B4806)</f>
        <v>2015</v>
      </c>
      <c r="AB4806" s="22" t="str">
        <f>+IF(Ventas_Oficina[[#This Row],[Total del pedido]]&gt;=100000,"SI","NO")</f>
        <v>NO</v>
      </c>
      <c r="AC4806" s="22" t="str">
        <f>+_xlfn.XLOOKUP(Ventas_Oficina[[#This Row],[Nº de artículo]],AUXILIAR!A4804:A9765,AUXILIAR!D4804:D9765,"Error",0)</f>
        <v>No enviado a tiempo</v>
      </c>
      <c r="AD4806" s="22" t="str">
        <f>+IF(AND(Ventas_Oficina[[#This Row],[Total]]&gt;75000,Ventas_Oficina[[#This Row],[Envio a tiempo]]="Enviado a tiempo"),"Buena Venta","Venta Mala")</f>
        <v>Venta Mala</v>
      </c>
    </row>
    <row r="4807" spans="1:30" x14ac:dyDescent="0.25">
      <c r="A4807" s="25">
        <v>1696188</v>
      </c>
      <c r="B4807" s="5">
        <v>42435</v>
      </c>
      <c r="C4807" s="6" t="s">
        <v>151</v>
      </c>
      <c r="D4807" s="6" t="s">
        <v>19</v>
      </c>
      <c r="E4807" s="6" t="s">
        <v>4</v>
      </c>
      <c r="F4807" s="6" t="s">
        <v>5</v>
      </c>
      <c r="G4807" s="6" t="s">
        <v>1007</v>
      </c>
      <c r="H4807" s="6" t="s">
        <v>6</v>
      </c>
      <c r="I4807" s="6" t="s">
        <v>1014</v>
      </c>
      <c r="J4807" s="6" t="s">
        <v>1099</v>
      </c>
      <c r="K4807" s="6" t="s">
        <v>1262</v>
      </c>
      <c r="L4807" s="6" t="s">
        <v>1265</v>
      </c>
      <c r="M4807" s="6" t="s">
        <v>1272</v>
      </c>
      <c r="N4807" s="5">
        <v>42440</v>
      </c>
      <c r="O4807" s="7">
        <v>93</v>
      </c>
      <c r="P4807" s="7">
        <v>160</v>
      </c>
      <c r="Q4807" s="7">
        <v>67</v>
      </c>
      <c r="R4807" s="6">
        <v>49</v>
      </c>
      <c r="S4807" s="7">
        <v>7840</v>
      </c>
      <c r="T4807" s="8">
        <v>0.08</v>
      </c>
      <c r="U4807" s="7">
        <v>627.20000000000005</v>
      </c>
      <c r="V4807" s="7">
        <v>7212.8</v>
      </c>
      <c r="W4807" s="7">
        <v>129</v>
      </c>
      <c r="X4807" s="7">
        <v>1571</v>
      </c>
      <c r="Y4807" s="9">
        <f>+DAY('TABLA PRINCIPAL'!$B4807)</f>
        <v>6</v>
      </c>
      <c r="Z4807" s="9">
        <f>+MONTH('TABLA PRINCIPAL'!$B4807)</f>
        <v>3</v>
      </c>
      <c r="AA4807" s="9">
        <f>+YEAR('TABLA PRINCIPAL'!$B4807)</f>
        <v>2016</v>
      </c>
      <c r="AB4807" s="22" t="str">
        <f>+IF(Ventas_Oficina[[#This Row],[Total del pedido]]&gt;=100000,"SI","NO")</f>
        <v>NO</v>
      </c>
      <c r="AC4807" s="22" t="str">
        <f>+_xlfn.XLOOKUP(Ventas_Oficina[[#This Row],[Nº de artículo]],AUXILIAR!A4805:A9766,AUXILIAR!D4805:D9766,"Error",0)</f>
        <v>Enviado a tiempo</v>
      </c>
      <c r="AD4807" s="22" t="str">
        <f>+IF(AND(Ventas_Oficina[[#This Row],[Total]]&gt;75000,Ventas_Oficina[[#This Row],[Envio a tiempo]]="Enviado a tiempo"),"Buena Venta","Venta Mala")</f>
        <v>Venta Mala</v>
      </c>
    </row>
    <row r="4808" spans="1:30" x14ac:dyDescent="0.25">
      <c r="A4808" s="26">
        <v>1696188</v>
      </c>
      <c r="B4808" s="10">
        <v>42553</v>
      </c>
      <c r="C4808" s="11" t="s">
        <v>720</v>
      </c>
      <c r="D4808" s="11" t="s">
        <v>308</v>
      </c>
      <c r="E4808" s="11" t="s">
        <v>4</v>
      </c>
      <c r="F4808" s="11" t="s">
        <v>5</v>
      </c>
      <c r="G4808" s="11" t="s">
        <v>1007</v>
      </c>
      <c r="H4808" s="11" t="s">
        <v>17</v>
      </c>
      <c r="I4808" s="11" t="s">
        <v>1014</v>
      </c>
      <c r="J4808" s="11" t="s">
        <v>1121</v>
      </c>
      <c r="K4808" s="11" t="s">
        <v>1261</v>
      </c>
      <c r="L4808" s="11" t="s">
        <v>1265</v>
      </c>
      <c r="M4808" s="11" t="s">
        <v>1273</v>
      </c>
      <c r="N4808" s="10">
        <v>42555</v>
      </c>
      <c r="O4808" s="12">
        <v>713</v>
      </c>
      <c r="P4808" s="12">
        <v>2098</v>
      </c>
      <c r="Q4808" s="12">
        <v>1385</v>
      </c>
      <c r="R4808" s="11">
        <v>18</v>
      </c>
      <c r="S4808" s="12">
        <v>37764</v>
      </c>
      <c r="T4808" s="13">
        <v>0.01</v>
      </c>
      <c r="U4808" s="12">
        <v>377.64</v>
      </c>
      <c r="V4808" s="12">
        <v>37386.36</v>
      </c>
      <c r="W4808" s="12">
        <v>542</v>
      </c>
      <c r="X4808" s="12">
        <v>30964</v>
      </c>
      <c r="Y4808" s="14">
        <f>+DAY('TABLA PRINCIPAL'!$B4808)</f>
        <v>2</v>
      </c>
      <c r="Z4808" s="14">
        <f>+MONTH('TABLA PRINCIPAL'!$B4808)</f>
        <v>7</v>
      </c>
      <c r="AA4808" s="14">
        <f>+YEAR('TABLA PRINCIPAL'!$B4808)</f>
        <v>2016</v>
      </c>
      <c r="AB4808" s="22" t="str">
        <f>+IF(Ventas_Oficina[[#This Row],[Total del pedido]]&gt;=100000,"SI","NO")</f>
        <v>NO</v>
      </c>
      <c r="AC4808" s="22" t="str">
        <f>+_xlfn.XLOOKUP(Ventas_Oficina[[#This Row],[Nº de artículo]],AUXILIAR!A4806:A9767,AUXILIAR!D4806:D9767,"Error",0)</f>
        <v>Enviado a tiempo</v>
      </c>
      <c r="AD4808" s="22" t="str">
        <f>+IF(AND(Ventas_Oficina[[#This Row],[Total]]&gt;75000,Ventas_Oficina[[#This Row],[Envio a tiempo]]="Enviado a tiempo"),"Buena Venta","Venta Mala")</f>
        <v>Venta Mala</v>
      </c>
    </row>
    <row r="4809" spans="1:30" x14ac:dyDescent="0.25">
      <c r="A4809" s="25">
        <v>1696554</v>
      </c>
      <c r="B4809" s="5">
        <v>42639</v>
      </c>
      <c r="C4809" s="6" t="s">
        <v>388</v>
      </c>
      <c r="D4809" s="6" t="s">
        <v>36</v>
      </c>
      <c r="E4809" s="6" t="s">
        <v>12</v>
      </c>
      <c r="F4809" s="6" t="s">
        <v>13</v>
      </c>
      <c r="G4809" s="6" t="s">
        <v>1009</v>
      </c>
      <c r="H4809" s="6" t="s">
        <v>14</v>
      </c>
      <c r="I4809" s="6" t="s">
        <v>1016</v>
      </c>
      <c r="J4809" s="6" t="s">
        <v>1113</v>
      </c>
      <c r="K4809" s="6" t="s">
        <v>1261</v>
      </c>
      <c r="L4809" s="6" t="s">
        <v>1265</v>
      </c>
      <c r="M4809" s="6" t="s">
        <v>1272</v>
      </c>
      <c r="N4809" s="5">
        <v>42648</v>
      </c>
      <c r="O4809" s="7">
        <v>1495</v>
      </c>
      <c r="P4809" s="7">
        <v>3476</v>
      </c>
      <c r="Q4809" s="7">
        <v>1981</v>
      </c>
      <c r="R4809" s="6">
        <v>32</v>
      </c>
      <c r="S4809" s="7">
        <v>111232</v>
      </c>
      <c r="T4809" s="8">
        <v>0.08</v>
      </c>
      <c r="U4809" s="7">
        <v>8898.56</v>
      </c>
      <c r="V4809" s="7">
        <v>102333.44</v>
      </c>
      <c r="W4809" s="7">
        <v>822</v>
      </c>
      <c r="X4809" s="7">
        <v>303384</v>
      </c>
      <c r="Y4809" s="9">
        <f>+DAY('TABLA PRINCIPAL'!$B4809)</f>
        <v>26</v>
      </c>
      <c r="Z4809" s="9">
        <f>+MONTH('TABLA PRINCIPAL'!$B4809)</f>
        <v>9</v>
      </c>
      <c r="AA4809" s="9">
        <f>+YEAR('TABLA PRINCIPAL'!$B4809)</f>
        <v>2016</v>
      </c>
      <c r="AB4809" s="22" t="str">
        <f>+IF(Ventas_Oficina[[#This Row],[Total del pedido]]&gt;=100000,"SI","NO")</f>
        <v>SI</v>
      </c>
      <c r="AC4809" s="22" t="str">
        <f>+_xlfn.XLOOKUP(Ventas_Oficina[[#This Row],[Nº de artículo]],AUXILIAR!A4807:A9768,AUXILIAR!D4807:D9768,"Error",0)</f>
        <v>Enviado a tiempo</v>
      </c>
      <c r="AD4809" s="22" t="str">
        <f>+IF(AND(Ventas_Oficina[[#This Row],[Total]]&gt;75000,Ventas_Oficina[[#This Row],[Envio a tiempo]]="Enviado a tiempo"),"Buena Venta","Venta Mala")</f>
        <v>Buena Venta</v>
      </c>
    </row>
    <row r="4810" spans="1:30" x14ac:dyDescent="0.25">
      <c r="A4810" s="26">
        <v>1696919</v>
      </c>
      <c r="B4810" s="10">
        <v>42386</v>
      </c>
      <c r="C4810" s="11" t="s">
        <v>126</v>
      </c>
      <c r="D4810" s="11" t="s">
        <v>19</v>
      </c>
      <c r="E4810" s="11" t="s">
        <v>4</v>
      </c>
      <c r="F4810" s="11" t="s">
        <v>5</v>
      </c>
      <c r="G4810" s="11" t="s">
        <v>1008</v>
      </c>
      <c r="H4810" s="11" t="s">
        <v>6</v>
      </c>
      <c r="I4810" s="11" t="s">
        <v>1013</v>
      </c>
      <c r="J4810" s="11" t="s">
        <v>1062</v>
      </c>
      <c r="K4810" s="11" t="s">
        <v>1261</v>
      </c>
      <c r="L4810" s="11" t="s">
        <v>1267</v>
      </c>
      <c r="M4810" s="11" t="s">
        <v>1272</v>
      </c>
      <c r="N4810" s="10">
        <v>42388</v>
      </c>
      <c r="O4810" s="12">
        <v>639</v>
      </c>
      <c r="P4810" s="12">
        <v>1998</v>
      </c>
      <c r="Q4810" s="12">
        <v>1359</v>
      </c>
      <c r="R4810" s="11">
        <v>41</v>
      </c>
      <c r="S4810" s="12">
        <v>81918</v>
      </c>
      <c r="T4810" s="13">
        <v>0.03</v>
      </c>
      <c r="U4810" s="12">
        <v>2457.54</v>
      </c>
      <c r="V4810" s="12">
        <v>79460.460000000006</v>
      </c>
      <c r="W4810" s="12">
        <v>400</v>
      </c>
      <c r="X4810" s="12">
        <v>31596</v>
      </c>
      <c r="Y4810" s="14">
        <f>+DAY('TABLA PRINCIPAL'!$B4810)</f>
        <v>17</v>
      </c>
      <c r="Z4810" s="14">
        <f>+MONTH('TABLA PRINCIPAL'!$B4810)</f>
        <v>1</v>
      </c>
      <c r="AA4810" s="14">
        <f>+YEAR('TABLA PRINCIPAL'!$B4810)</f>
        <v>2016</v>
      </c>
      <c r="AB4810" s="22" t="str">
        <f>+IF(Ventas_Oficina[[#This Row],[Total del pedido]]&gt;=100000,"SI","NO")</f>
        <v>NO</v>
      </c>
      <c r="AC4810" s="22" t="str">
        <f>+_xlfn.XLOOKUP(Ventas_Oficina[[#This Row],[Nº de artículo]],AUXILIAR!A4808:A9769,AUXILIAR!D4808:D9769,"Error",0)</f>
        <v>Enviado a tiempo</v>
      </c>
      <c r="AD4810" s="22" t="str">
        <f>+IF(AND(Ventas_Oficina[[#This Row],[Total]]&gt;75000,Ventas_Oficina[[#This Row],[Envio a tiempo]]="Enviado a tiempo"),"Buena Venta","Venta Mala")</f>
        <v>Venta Mala</v>
      </c>
    </row>
    <row r="4811" spans="1:30" x14ac:dyDescent="0.25">
      <c r="A4811" s="25">
        <v>1696919</v>
      </c>
      <c r="B4811" s="5">
        <v>41432</v>
      </c>
      <c r="C4811" s="6" t="s">
        <v>412</v>
      </c>
      <c r="D4811" s="6" t="s">
        <v>57</v>
      </c>
      <c r="E4811" s="6" t="s">
        <v>4</v>
      </c>
      <c r="F4811" s="6" t="s">
        <v>5</v>
      </c>
      <c r="G4811" s="6" t="s">
        <v>1008</v>
      </c>
      <c r="H4811" s="6" t="s">
        <v>58</v>
      </c>
      <c r="I4811" s="6" t="s">
        <v>1015</v>
      </c>
      <c r="J4811" s="6" t="s">
        <v>1131</v>
      </c>
      <c r="K4811" s="6" t="s">
        <v>1262</v>
      </c>
      <c r="L4811" s="6" t="s">
        <v>1265</v>
      </c>
      <c r="M4811" s="6" t="s">
        <v>1272</v>
      </c>
      <c r="N4811" s="5">
        <v>41433</v>
      </c>
      <c r="O4811" s="7">
        <v>1978</v>
      </c>
      <c r="P4811" s="7">
        <v>4599</v>
      </c>
      <c r="Q4811" s="7">
        <v>2621</v>
      </c>
      <c r="R4811" s="6">
        <v>29</v>
      </c>
      <c r="S4811" s="7">
        <v>133371</v>
      </c>
      <c r="T4811" s="8">
        <v>0.03</v>
      </c>
      <c r="U4811" s="7">
        <v>4001.1299999999997</v>
      </c>
      <c r="V4811" s="7">
        <v>129369.87</v>
      </c>
      <c r="W4811" s="7">
        <v>499</v>
      </c>
      <c r="X4811" s="7">
        <v>2290516</v>
      </c>
      <c r="Y4811" s="9">
        <f>+DAY('TABLA PRINCIPAL'!$B4811)</f>
        <v>7</v>
      </c>
      <c r="Z4811" s="9">
        <f>+MONTH('TABLA PRINCIPAL'!$B4811)</f>
        <v>6</v>
      </c>
      <c r="AA4811" s="9">
        <f>+YEAR('TABLA PRINCIPAL'!$B4811)</f>
        <v>2013</v>
      </c>
      <c r="AB4811" s="22" t="str">
        <f>+IF(Ventas_Oficina[[#This Row],[Total del pedido]]&gt;=100000,"SI","NO")</f>
        <v>SI</v>
      </c>
      <c r="AC4811" s="22" t="str">
        <f>+_xlfn.XLOOKUP(Ventas_Oficina[[#This Row],[Nº de artículo]],AUXILIAR!A4809:A9770,AUXILIAR!D4809:D9770,"Error",0)</f>
        <v>Enviado a tiempo</v>
      </c>
      <c r="AD4811" s="22" t="str">
        <f>+IF(AND(Ventas_Oficina[[#This Row],[Total]]&gt;75000,Ventas_Oficina[[#This Row],[Envio a tiempo]]="Enviado a tiempo"),"Buena Venta","Venta Mala")</f>
        <v>Buena Venta</v>
      </c>
    </row>
    <row r="4812" spans="1:30" x14ac:dyDescent="0.25">
      <c r="A4812" s="26">
        <v>1697649</v>
      </c>
      <c r="B4812" s="10">
        <v>42713</v>
      </c>
      <c r="C4812" s="11" t="s">
        <v>502</v>
      </c>
      <c r="D4812" s="11" t="s">
        <v>141</v>
      </c>
      <c r="E4812" s="11" t="s">
        <v>4</v>
      </c>
      <c r="F4812" s="11" t="s">
        <v>5</v>
      </c>
      <c r="G4812" s="11" t="s">
        <v>1008</v>
      </c>
      <c r="H4812" s="11" t="s">
        <v>39</v>
      </c>
      <c r="I4812" s="11" t="s">
        <v>1012</v>
      </c>
      <c r="J4812" s="11" t="s">
        <v>1059</v>
      </c>
      <c r="K4812" s="11" t="s">
        <v>1261</v>
      </c>
      <c r="L4812" s="11" t="s">
        <v>1267</v>
      </c>
      <c r="M4812" s="11" t="s">
        <v>1272</v>
      </c>
      <c r="N4812" s="10">
        <v>42714</v>
      </c>
      <c r="O4812" s="12">
        <v>226</v>
      </c>
      <c r="P4812" s="12">
        <v>358</v>
      </c>
      <c r="Q4812" s="12">
        <v>132</v>
      </c>
      <c r="R4812" s="11">
        <v>6</v>
      </c>
      <c r="S4812" s="12">
        <v>2148</v>
      </c>
      <c r="T4812" s="13">
        <v>0.01</v>
      </c>
      <c r="U4812" s="12">
        <v>21.48</v>
      </c>
      <c r="V4812" s="12">
        <v>2126.52</v>
      </c>
      <c r="W4812" s="12">
        <v>547</v>
      </c>
      <c r="X4812" s="12">
        <v>1260</v>
      </c>
      <c r="Y4812" s="14">
        <f>+DAY('TABLA PRINCIPAL'!$B4812)</f>
        <v>9</v>
      </c>
      <c r="Z4812" s="14">
        <f>+MONTH('TABLA PRINCIPAL'!$B4812)</f>
        <v>12</v>
      </c>
      <c r="AA4812" s="14">
        <f>+YEAR('TABLA PRINCIPAL'!$B4812)</f>
        <v>2016</v>
      </c>
      <c r="AB4812" s="22" t="str">
        <f>+IF(Ventas_Oficina[[#This Row],[Total del pedido]]&gt;=100000,"SI","NO")</f>
        <v>NO</v>
      </c>
      <c r="AC4812" s="22" t="str">
        <f>+_xlfn.XLOOKUP(Ventas_Oficina[[#This Row],[Nº de artículo]],AUXILIAR!A4810:A9771,AUXILIAR!D4810:D9771,"Error",0)</f>
        <v>No enviado a tiempo</v>
      </c>
      <c r="AD4812" s="22" t="str">
        <f>+IF(AND(Ventas_Oficina[[#This Row],[Total]]&gt;75000,Ventas_Oficina[[#This Row],[Envio a tiempo]]="Enviado a tiempo"),"Buena Venta","Venta Mala")</f>
        <v>Venta Mala</v>
      </c>
    </row>
    <row r="4813" spans="1:30" x14ac:dyDescent="0.25">
      <c r="A4813" s="25">
        <v>1697649</v>
      </c>
      <c r="B4813" s="5">
        <v>42682</v>
      </c>
      <c r="C4813" s="6" t="s">
        <v>194</v>
      </c>
      <c r="D4813" s="6" t="s">
        <v>113</v>
      </c>
      <c r="E4813" s="6" t="s">
        <v>12</v>
      </c>
      <c r="F4813" s="6" t="s">
        <v>13</v>
      </c>
      <c r="G4813" s="6" t="s">
        <v>1007</v>
      </c>
      <c r="H4813" s="6" t="s">
        <v>42</v>
      </c>
      <c r="I4813" s="6" t="s">
        <v>1012</v>
      </c>
      <c r="J4813" s="6" t="s">
        <v>1049</v>
      </c>
      <c r="K4813" s="6" t="s">
        <v>1261</v>
      </c>
      <c r="L4813" s="6" t="s">
        <v>1265</v>
      </c>
      <c r="M4813" s="6" t="s">
        <v>1272</v>
      </c>
      <c r="N4813" s="5">
        <v>42682</v>
      </c>
      <c r="O4813" s="7">
        <v>184</v>
      </c>
      <c r="P4813" s="7">
        <v>288</v>
      </c>
      <c r="Q4813" s="7">
        <v>104</v>
      </c>
      <c r="R4813" s="6">
        <v>12</v>
      </c>
      <c r="S4813" s="7">
        <v>3456</v>
      </c>
      <c r="T4813" s="8">
        <v>0.02</v>
      </c>
      <c r="U4813" s="7">
        <v>69.12</v>
      </c>
      <c r="V4813" s="7">
        <v>3386.88</v>
      </c>
      <c r="W4813" s="7">
        <v>99</v>
      </c>
      <c r="X4813" s="7">
        <v>7512</v>
      </c>
      <c r="Y4813" s="9">
        <f>+DAY('TABLA PRINCIPAL'!$B4813)</f>
        <v>8</v>
      </c>
      <c r="Z4813" s="9">
        <f>+MONTH('TABLA PRINCIPAL'!$B4813)</f>
        <v>11</v>
      </c>
      <c r="AA4813" s="9">
        <f>+YEAR('TABLA PRINCIPAL'!$B4813)</f>
        <v>2016</v>
      </c>
      <c r="AB4813" s="22" t="str">
        <f>+IF(Ventas_Oficina[[#This Row],[Total del pedido]]&gt;=100000,"SI","NO")</f>
        <v>NO</v>
      </c>
      <c r="AC4813" s="22" t="str">
        <f>+_xlfn.XLOOKUP(Ventas_Oficina[[#This Row],[Nº de artículo]],AUXILIAR!A4811:A9772,AUXILIAR!D4811:D9772,"Error",0)</f>
        <v>No enviado a tiempo</v>
      </c>
      <c r="AD4813" s="22" t="str">
        <f>+IF(AND(Ventas_Oficina[[#This Row],[Total]]&gt;75000,Ventas_Oficina[[#This Row],[Envio a tiempo]]="Enviado a tiempo"),"Buena Venta","Venta Mala")</f>
        <v>Venta Mala</v>
      </c>
    </row>
    <row r="4814" spans="1:30" x14ac:dyDescent="0.25">
      <c r="A4814" s="26">
        <v>1698015</v>
      </c>
      <c r="B4814" s="10">
        <v>41818</v>
      </c>
      <c r="C4814" s="11" t="s">
        <v>232</v>
      </c>
      <c r="D4814" s="11" t="s">
        <v>44</v>
      </c>
      <c r="E4814" s="11" t="s">
        <v>12</v>
      </c>
      <c r="F4814" s="11" t="s">
        <v>13</v>
      </c>
      <c r="G4814" s="11" t="s">
        <v>1010</v>
      </c>
      <c r="H4814" s="11" t="s">
        <v>42</v>
      </c>
      <c r="I4814" s="11" t="s">
        <v>1016</v>
      </c>
      <c r="J4814" s="11" t="s">
        <v>1040</v>
      </c>
      <c r="K4814" s="11" t="s">
        <v>1261</v>
      </c>
      <c r="L4814" s="11" t="s">
        <v>1267</v>
      </c>
      <c r="M4814" s="11" t="s">
        <v>1272</v>
      </c>
      <c r="N4814" s="10">
        <v>41820</v>
      </c>
      <c r="O4814" s="12">
        <v>2156</v>
      </c>
      <c r="P4814" s="12">
        <v>3655</v>
      </c>
      <c r="Q4814" s="12">
        <v>1499</v>
      </c>
      <c r="R4814" s="11">
        <v>26</v>
      </c>
      <c r="S4814" s="12">
        <v>95030</v>
      </c>
      <c r="T4814" s="13">
        <v>0.03</v>
      </c>
      <c r="U4814" s="12">
        <v>2850.9</v>
      </c>
      <c r="V4814" s="12">
        <v>92179.1</v>
      </c>
      <c r="W4814" s="12">
        <v>1389</v>
      </c>
      <c r="X4814" s="12">
        <v>11000</v>
      </c>
      <c r="Y4814" s="14">
        <f>+DAY('TABLA PRINCIPAL'!$B4814)</f>
        <v>28</v>
      </c>
      <c r="Z4814" s="14">
        <f>+MONTH('TABLA PRINCIPAL'!$B4814)</f>
        <v>6</v>
      </c>
      <c r="AA4814" s="14">
        <f>+YEAR('TABLA PRINCIPAL'!$B4814)</f>
        <v>2014</v>
      </c>
      <c r="AB4814" s="22" t="str">
        <f>+IF(Ventas_Oficina[[#This Row],[Total del pedido]]&gt;=100000,"SI","NO")</f>
        <v>NO</v>
      </c>
      <c r="AC4814" s="22" t="str">
        <f>+_xlfn.XLOOKUP(Ventas_Oficina[[#This Row],[Nº de artículo]],AUXILIAR!A4812:A9773,AUXILIAR!D4812:D9773,"Error",0)</f>
        <v>Enviado a tiempo</v>
      </c>
      <c r="AD4814" s="22" t="str">
        <f>+IF(AND(Ventas_Oficina[[#This Row],[Total]]&gt;75000,Ventas_Oficina[[#This Row],[Envio a tiempo]]="Enviado a tiempo"),"Buena Venta","Venta Mala")</f>
        <v>Venta Mala</v>
      </c>
    </row>
    <row r="4815" spans="1:30" x14ac:dyDescent="0.25">
      <c r="A4815" s="25">
        <v>1698380</v>
      </c>
      <c r="B4815" s="5">
        <v>42554</v>
      </c>
      <c r="C4815" s="6" t="s">
        <v>937</v>
      </c>
      <c r="D4815" s="6" t="s">
        <v>160</v>
      </c>
      <c r="E4815" s="6" t="s">
        <v>4</v>
      </c>
      <c r="F4815" s="6" t="s">
        <v>5</v>
      </c>
      <c r="G4815" s="6" t="s">
        <v>1007</v>
      </c>
      <c r="H4815" s="6" t="s">
        <v>53</v>
      </c>
      <c r="I4815" s="6" t="s">
        <v>1014</v>
      </c>
      <c r="J4815" s="6" t="s">
        <v>1121</v>
      </c>
      <c r="K4815" s="6" t="s">
        <v>1261</v>
      </c>
      <c r="L4815" s="6" t="s">
        <v>1265</v>
      </c>
      <c r="M4815" s="6" t="s">
        <v>1272</v>
      </c>
      <c r="N4815" s="5">
        <v>42556</v>
      </c>
      <c r="O4815" s="7">
        <v>892</v>
      </c>
      <c r="P4815" s="7">
        <v>2974</v>
      </c>
      <c r="Q4815" s="7">
        <v>2082</v>
      </c>
      <c r="R4815" s="6">
        <v>44</v>
      </c>
      <c r="S4815" s="7">
        <v>130856</v>
      </c>
      <c r="T4815" s="8">
        <v>7.0000000000000007E-2</v>
      </c>
      <c r="U4815" s="7">
        <v>9159.92</v>
      </c>
      <c r="V4815" s="7">
        <v>121696.08</v>
      </c>
      <c r="W4815" s="7">
        <v>664</v>
      </c>
      <c r="X4815" s="7">
        <v>75522</v>
      </c>
      <c r="Y4815" s="9">
        <f>+DAY('TABLA PRINCIPAL'!$B4815)</f>
        <v>3</v>
      </c>
      <c r="Z4815" s="9">
        <f>+MONTH('TABLA PRINCIPAL'!$B4815)</f>
        <v>7</v>
      </c>
      <c r="AA4815" s="9">
        <f>+YEAR('TABLA PRINCIPAL'!$B4815)</f>
        <v>2016</v>
      </c>
      <c r="AB4815" s="22" t="str">
        <f>+IF(Ventas_Oficina[[#This Row],[Total del pedido]]&gt;=100000,"SI","NO")</f>
        <v>SI</v>
      </c>
      <c r="AC4815" s="22" t="str">
        <f>+_xlfn.XLOOKUP(Ventas_Oficina[[#This Row],[Nº de artículo]],AUXILIAR!A4813:A9774,AUXILIAR!D4813:D9774,"Error",0)</f>
        <v>Enviado a tiempo</v>
      </c>
      <c r="AD4815" s="22" t="str">
        <f>+IF(AND(Ventas_Oficina[[#This Row],[Total]]&gt;75000,Ventas_Oficina[[#This Row],[Envio a tiempo]]="Enviado a tiempo"),"Buena Venta","Venta Mala")</f>
        <v>Buena Venta</v>
      </c>
    </row>
    <row r="4816" spans="1:30" x14ac:dyDescent="0.25">
      <c r="A4816" s="25">
        <v>1698745</v>
      </c>
      <c r="B4816" s="5">
        <v>42483</v>
      </c>
      <c r="C4816" s="6" t="s">
        <v>272</v>
      </c>
      <c r="D4816" s="6" t="s">
        <v>41</v>
      </c>
      <c r="E4816" s="6" t="s">
        <v>12</v>
      </c>
      <c r="F4816" s="6" t="s">
        <v>13</v>
      </c>
      <c r="G4816" s="6" t="s">
        <v>1007</v>
      </c>
      <c r="H4816" s="6" t="s">
        <v>42</v>
      </c>
      <c r="I4816" s="6" t="s">
        <v>1012</v>
      </c>
      <c r="J4816" s="6" t="s">
        <v>1062</v>
      </c>
      <c r="K4816" s="6" t="s">
        <v>1261</v>
      </c>
      <c r="L4816" s="6" t="s">
        <v>1267</v>
      </c>
      <c r="M4816" s="6" t="s">
        <v>1272</v>
      </c>
      <c r="N4816" s="5">
        <v>42484</v>
      </c>
      <c r="O4816" s="7">
        <v>639</v>
      </c>
      <c r="P4816" s="7">
        <v>1998</v>
      </c>
      <c r="Q4816" s="7">
        <v>1359</v>
      </c>
      <c r="R4816" s="6">
        <v>2</v>
      </c>
      <c r="S4816" s="7">
        <v>3996</v>
      </c>
      <c r="T4816" s="8">
        <v>0.08</v>
      </c>
      <c r="U4816" s="7">
        <v>319.68</v>
      </c>
      <c r="V4816" s="7">
        <v>3676.32</v>
      </c>
      <c r="W4816" s="7">
        <v>400</v>
      </c>
      <c r="X4816" s="7">
        <v>9334</v>
      </c>
      <c r="Y4816" s="9">
        <f>+DAY('TABLA PRINCIPAL'!$B4816)</f>
        <v>23</v>
      </c>
      <c r="Z4816" s="9">
        <f>+MONTH('TABLA PRINCIPAL'!$B4816)</f>
        <v>4</v>
      </c>
      <c r="AA4816" s="9">
        <f>+YEAR('TABLA PRINCIPAL'!$B4816)</f>
        <v>2016</v>
      </c>
      <c r="AB4816" s="22" t="str">
        <f>+IF(Ventas_Oficina[[#This Row],[Total del pedido]]&gt;=100000,"SI","NO")</f>
        <v>NO</v>
      </c>
      <c r="AC4816" s="22" t="str">
        <f>+_xlfn.XLOOKUP(Ventas_Oficina[[#This Row],[Nº de artículo]],AUXILIAR!A4815:A9776,AUXILIAR!D4815:D9776,"Error",0)</f>
        <v>No enviado a tiempo</v>
      </c>
      <c r="AD4816" s="22" t="str">
        <f>+IF(AND(Ventas_Oficina[[#This Row],[Total]]&gt;75000,Ventas_Oficina[[#This Row],[Envio a tiempo]]="Enviado a tiempo"),"Buena Venta","Venta Mala")</f>
        <v>Venta Mala</v>
      </c>
    </row>
    <row r="4817" spans="1:30" x14ac:dyDescent="0.25">
      <c r="A4817" s="26">
        <v>1698745</v>
      </c>
      <c r="B4817" s="10">
        <v>42289</v>
      </c>
      <c r="C4817" s="11" t="s">
        <v>521</v>
      </c>
      <c r="D4817" s="11" t="s">
        <v>23</v>
      </c>
      <c r="E4817" s="11" t="s">
        <v>4</v>
      </c>
      <c r="F4817" s="11" t="s">
        <v>5</v>
      </c>
      <c r="G4817" s="11" t="s">
        <v>1010</v>
      </c>
      <c r="H4817" s="11" t="s">
        <v>24</v>
      </c>
      <c r="I4817" s="11" t="s">
        <v>1013</v>
      </c>
      <c r="J4817" s="11" t="s">
        <v>1022</v>
      </c>
      <c r="K4817" s="11" t="s">
        <v>1261</v>
      </c>
      <c r="L4817" s="11" t="s">
        <v>1265</v>
      </c>
      <c r="M4817" s="11" t="s">
        <v>1272</v>
      </c>
      <c r="N4817" s="10">
        <v>42291</v>
      </c>
      <c r="O4817" s="12">
        <v>153</v>
      </c>
      <c r="P4817" s="12">
        <v>278</v>
      </c>
      <c r="Q4817" s="12">
        <v>125</v>
      </c>
      <c r="R4817" s="11">
        <v>8</v>
      </c>
      <c r="S4817" s="12">
        <v>2224</v>
      </c>
      <c r="T4817" s="13">
        <v>7.0000000000000007E-2</v>
      </c>
      <c r="U4817" s="12">
        <v>155.68</v>
      </c>
      <c r="V4817" s="12">
        <v>2068.3200000000002</v>
      </c>
      <c r="W4817" s="12">
        <v>134</v>
      </c>
      <c r="X4817" s="12">
        <v>9843</v>
      </c>
      <c r="Y4817" s="14">
        <f>+DAY('TABLA PRINCIPAL'!$B4817)</f>
        <v>12</v>
      </c>
      <c r="Z4817" s="14">
        <f>+MONTH('TABLA PRINCIPAL'!$B4817)</f>
        <v>10</v>
      </c>
      <c r="AA4817" s="14">
        <f>+YEAR('TABLA PRINCIPAL'!$B4817)</f>
        <v>2015</v>
      </c>
      <c r="AB4817" s="22" t="str">
        <f>+IF(Ventas_Oficina[[#This Row],[Total del pedido]]&gt;=100000,"SI","NO")</f>
        <v>NO</v>
      </c>
      <c r="AC4817" s="22" t="str">
        <f>+_xlfn.XLOOKUP(Ventas_Oficina[[#This Row],[Nº de artículo]],AUXILIAR!A4815:A9777,AUXILIAR!D4815:D9777,"Error",0)</f>
        <v>No enviado a tiempo</v>
      </c>
      <c r="AD4817" s="22" t="str">
        <f>+IF(AND(Ventas_Oficina[[#This Row],[Total]]&gt;75000,Ventas_Oficina[[#This Row],[Envio a tiempo]]="Enviado a tiempo"),"Buena Venta","Venta Mala")</f>
        <v>Venta Mala</v>
      </c>
    </row>
    <row r="4818" spans="1:30" x14ac:dyDescent="0.25">
      <c r="A4818" s="25">
        <v>1698745</v>
      </c>
      <c r="B4818" s="5">
        <v>42238</v>
      </c>
      <c r="C4818" s="6" t="s">
        <v>440</v>
      </c>
      <c r="D4818" s="6" t="s">
        <v>268</v>
      </c>
      <c r="E4818" s="6" t="s">
        <v>4</v>
      </c>
      <c r="F4818" s="6" t="s">
        <v>5</v>
      </c>
      <c r="G4818" s="6" t="s">
        <v>1007</v>
      </c>
      <c r="H4818" s="6" t="s">
        <v>121</v>
      </c>
      <c r="I4818" s="6" t="s">
        <v>1015</v>
      </c>
      <c r="J4818" s="6" t="s">
        <v>1092</v>
      </c>
      <c r="K4818" s="6" t="s">
        <v>1261</v>
      </c>
      <c r="L4818" s="6" t="s">
        <v>1265</v>
      </c>
      <c r="M4818" s="6" t="s">
        <v>1272</v>
      </c>
      <c r="N4818" s="5">
        <v>42243</v>
      </c>
      <c r="O4818" s="7">
        <v>187</v>
      </c>
      <c r="P4818" s="7">
        <v>812</v>
      </c>
      <c r="Q4818" s="7">
        <v>625</v>
      </c>
      <c r="R4818" s="6">
        <v>23</v>
      </c>
      <c r="S4818" s="7">
        <v>18676</v>
      </c>
      <c r="T4818" s="8">
        <v>0.03</v>
      </c>
      <c r="U4818" s="7">
        <v>560.28</v>
      </c>
      <c r="V4818" s="7">
        <v>18115.72</v>
      </c>
      <c r="W4818" s="7">
        <v>283</v>
      </c>
      <c r="X4818" s="7">
        <v>8884</v>
      </c>
      <c r="Y4818" s="9">
        <f>+DAY('TABLA PRINCIPAL'!$B4818)</f>
        <v>22</v>
      </c>
      <c r="Z4818" s="9">
        <f>+MONTH('TABLA PRINCIPAL'!$B4818)</f>
        <v>8</v>
      </c>
      <c r="AA4818" s="9">
        <f>+YEAR('TABLA PRINCIPAL'!$B4818)</f>
        <v>2015</v>
      </c>
      <c r="AB4818" s="22" t="str">
        <f>+IF(Ventas_Oficina[[#This Row],[Total del pedido]]&gt;=100000,"SI","NO")</f>
        <v>NO</v>
      </c>
      <c r="AC4818" s="22" t="str">
        <f>+_xlfn.XLOOKUP(Ventas_Oficina[[#This Row],[Nº de artículo]],AUXILIAR!A4816:A9778,AUXILIAR!D4816:D9778,"Error",0)</f>
        <v>Enviado a tiempo</v>
      </c>
      <c r="AD4818" s="22" t="str">
        <f>+IF(AND(Ventas_Oficina[[#This Row],[Total]]&gt;75000,Ventas_Oficina[[#This Row],[Envio a tiempo]]="Enviado a tiempo"),"Buena Venta","Venta Mala")</f>
        <v>Venta Mala</v>
      </c>
    </row>
    <row r="4819" spans="1:30" x14ac:dyDescent="0.25">
      <c r="A4819" s="26">
        <v>1699110</v>
      </c>
      <c r="B4819" s="10">
        <v>42079</v>
      </c>
      <c r="C4819" s="11" t="s">
        <v>318</v>
      </c>
      <c r="D4819" s="11" t="s">
        <v>29</v>
      </c>
      <c r="E4819" s="11" t="s">
        <v>12</v>
      </c>
      <c r="F4819" s="11" t="s">
        <v>13</v>
      </c>
      <c r="G4819" s="11" t="s">
        <v>1008</v>
      </c>
      <c r="H4819" s="11" t="s">
        <v>14</v>
      </c>
      <c r="I4819" s="11" t="s">
        <v>1014</v>
      </c>
      <c r="J4819" s="11" t="s">
        <v>1043</v>
      </c>
      <c r="K4819" s="11" t="s">
        <v>1261</v>
      </c>
      <c r="L4819" s="11" t="s">
        <v>1266</v>
      </c>
      <c r="M4819" s="11" t="s">
        <v>1272</v>
      </c>
      <c r="N4819" s="10">
        <v>42079</v>
      </c>
      <c r="O4819" s="12">
        <v>6059</v>
      </c>
      <c r="P4819" s="12">
        <v>10098</v>
      </c>
      <c r="Q4819" s="12">
        <v>4039</v>
      </c>
      <c r="R4819" s="11">
        <v>24</v>
      </c>
      <c r="S4819" s="12">
        <v>242352</v>
      </c>
      <c r="T4819" s="13">
        <v>0.01</v>
      </c>
      <c r="U4819" s="12">
        <v>2423.52</v>
      </c>
      <c r="V4819" s="12">
        <v>239928.48</v>
      </c>
      <c r="W4819" s="12">
        <v>718</v>
      </c>
      <c r="X4819" s="12">
        <v>121894</v>
      </c>
      <c r="Y4819" s="14">
        <f>+DAY('TABLA PRINCIPAL'!$B4819)</f>
        <v>16</v>
      </c>
      <c r="Z4819" s="14">
        <f>+MONTH('TABLA PRINCIPAL'!$B4819)</f>
        <v>3</v>
      </c>
      <c r="AA4819" s="14">
        <f>+YEAR('TABLA PRINCIPAL'!$B4819)</f>
        <v>2015</v>
      </c>
      <c r="AB4819" s="22" t="str">
        <f>+IF(Ventas_Oficina[[#This Row],[Total del pedido]]&gt;=100000,"SI","NO")</f>
        <v>SI</v>
      </c>
      <c r="AC4819" s="22" t="str">
        <f>+_xlfn.XLOOKUP(Ventas_Oficina[[#This Row],[Nº de artículo]],AUXILIAR!A4817:A9779,AUXILIAR!D4817:D9779,"Error",0)</f>
        <v>No enviado a tiempo</v>
      </c>
      <c r="AD4819" s="22" t="str">
        <f>+IF(AND(Ventas_Oficina[[#This Row],[Total]]&gt;75000,Ventas_Oficina[[#This Row],[Envio a tiempo]]="Enviado a tiempo"),"Buena Venta","Venta Mala")</f>
        <v>Venta Mala</v>
      </c>
    </row>
    <row r="4820" spans="1:30" x14ac:dyDescent="0.25">
      <c r="A4820" s="25">
        <v>1699110</v>
      </c>
      <c r="B4820" s="5">
        <v>42357</v>
      </c>
      <c r="C4820" s="6" t="s">
        <v>55</v>
      </c>
      <c r="D4820" s="6" t="s">
        <v>44</v>
      </c>
      <c r="E4820" s="6" t="s">
        <v>12</v>
      </c>
      <c r="F4820" s="6" t="s">
        <v>13</v>
      </c>
      <c r="G4820" s="6" t="s">
        <v>1008</v>
      </c>
      <c r="H4820" s="6" t="s">
        <v>42</v>
      </c>
      <c r="I4820" s="6" t="s">
        <v>1015</v>
      </c>
      <c r="J4820" s="6" t="s">
        <v>1049</v>
      </c>
      <c r="K4820" s="6" t="s">
        <v>1261</v>
      </c>
      <c r="L4820" s="6" t="s">
        <v>1265</v>
      </c>
      <c r="M4820" s="6" t="s">
        <v>1272</v>
      </c>
      <c r="N4820" s="5">
        <v>42359</v>
      </c>
      <c r="O4820" s="7">
        <v>184</v>
      </c>
      <c r="P4820" s="7">
        <v>288</v>
      </c>
      <c r="Q4820" s="7">
        <v>104</v>
      </c>
      <c r="R4820" s="6">
        <v>3</v>
      </c>
      <c r="S4820" s="7">
        <v>864</v>
      </c>
      <c r="T4820" s="8">
        <v>0.08</v>
      </c>
      <c r="U4820" s="7">
        <v>69.12</v>
      </c>
      <c r="V4820" s="7">
        <v>794.88</v>
      </c>
      <c r="W4820" s="7">
        <v>99</v>
      </c>
      <c r="X4820" s="7">
        <v>12971</v>
      </c>
      <c r="Y4820" s="9">
        <f>+DAY('TABLA PRINCIPAL'!$B4820)</f>
        <v>19</v>
      </c>
      <c r="Z4820" s="9">
        <f>+MONTH('TABLA PRINCIPAL'!$B4820)</f>
        <v>12</v>
      </c>
      <c r="AA4820" s="9">
        <f>+YEAR('TABLA PRINCIPAL'!$B4820)</f>
        <v>2015</v>
      </c>
      <c r="AB4820" s="22" t="str">
        <f>+IF(Ventas_Oficina[[#This Row],[Total del pedido]]&gt;=100000,"SI","NO")</f>
        <v>NO</v>
      </c>
      <c r="AC4820" s="22" t="str">
        <f>+_xlfn.XLOOKUP(Ventas_Oficina[[#This Row],[Nº de artículo]],AUXILIAR!A4818:A9780,AUXILIAR!D4818:D9780,"Error",0)</f>
        <v>No enviado a tiempo</v>
      </c>
      <c r="AD4820" s="22" t="str">
        <f>+IF(AND(Ventas_Oficina[[#This Row],[Total]]&gt;75000,Ventas_Oficina[[#This Row],[Envio a tiempo]]="Enviado a tiempo"),"Buena Venta","Venta Mala")</f>
        <v>Venta Mala</v>
      </c>
    </row>
    <row r="4821" spans="1:30" x14ac:dyDescent="0.25">
      <c r="A4821" s="26">
        <v>1699110</v>
      </c>
      <c r="B4821" s="10">
        <v>42495</v>
      </c>
      <c r="C4821" s="11" t="s">
        <v>828</v>
      </c>
      <c r="D4821" s="11" t="s">
        <v>81</v>
      </c>
      <c r="E4821" s="11" t="s">
        <v>4</v>
      </c>
      <c r="F4821" s="11" t="s">
        <v>5</v>
      </c>
      <c r="G4821" s="11" t="s">
        <v>1008</v>
      </c>
      <c r="H4821" s="11" t="s">
        <v>34</v>
      </c>
      <c r="I4821" s="11" t="s">
        <v>1016</v>
      </c>
      <c r="J4821" s="11" t="s">
        <v>1139</v>
      </c>
      <c r="K4821" s="11" t="s">
        <v>1261</v>
      </c>
      <c r="L4821" s="11" t="s">
        <v>1265</v>
      </c>
      <c r="M4821" s="11" t="s">
        <v>1272</v>
      </c>
      <c r="N4821" s="10">
        <v>42497</v>
      </c>
      <c r="O4821" s="12">
        <v>348</v>
      </c>
      <c r="P4821" s="12">
        <v>543</v>
      </c>
      <c r="Q4821" s="12">
        <v>195</v>
      </c>
      <c r="R4821" s="11">
        <v>13</v>
      </c>
      <c r="S4821" s="12">
        <v>7059</v>
      </c>
      <c r="T4821" s="13">
        <v>0.03</v>
      </c>
      <c r="U4821" s="12">
        <v>211.76999999999998</v>
      </c>
      <c r="V4821" s="12">
        <v>6847.23</v>
      </c>
      <c r="W4821" s="12">
        <v>95</v>
      </c>
      <c r="X4821" s="12">
        <v>6068</v>
      </c>
      <c r="Y4821" s="14">
        <f>+DAY('TABLA PRINCIPAL'!$B4821)</f>
        <v>5</v>
      </c>
      <c r="Z4821" s="14">
        <f>+MONTH('TABLA PRINCIPAL'!$B4821)</f>
        <v>5</v>
      </c>
      <c r="AA4821" s="14">
        <f>+YEAR('TABLA PRINCIPAL'!$B4821)</f>
        <v>2016</v>
      </c>
      <c r="AB4821" s="22" t="str">
        <f>+IF(Ventas_Oficina[[#This Row],[Total del pedido]]&gt;=100000,"SI","NO")</f>
        <v>NO</v>
      </c>
      <c r="AC4821" s="22" t="str">
        <f>+_xlfn.XLOOKUP(Ventas_Oficina[[#This Row],[Nº de artículo]],AUXILIAR!A4819:A9781,AUXILIAR!D4819:D9781,"Error",0)</f>
        <v>Enviado a tiempo</v>
      </c>
      <c r="AD4821" s="22" t="str">
        <f>+IF(AND(Ventas_Oficina[[#This Row],[Total]]&gt;75000,Ventas_Oficina[[#This Row],[Envio a tiempo]]="Enviado a tiempo"),"Buena Venta","Venta Mala")</f>
        <v>Venta Mala</v>
      </c>
    </row>
    <row r="4822" spans="1:30" x14ac:dyDescent="0.25">
      <c r="A4822" s="25">
        <v>1699110</v>
      </c>
      <c r="B4822" s="5">
        <v>42634</v>
      </c>
      <c r="C4822" s="6" t="s">
        <v>63</v>
      </c>
      <c r="D4822" s="6" t="s">
        <v>52</v>
      </c>
      <c r="E4822" s="6" t="s">
        <v>4</v>
      </c>
      <c r="F4822" s="6" t="s">
        <v>5</v>
      </c>
      <c r="G4822" s="6" t="s">
        <v>1007</v>
      </c>
      <c r="H4822" s="6" t="s">
        <v>53</v>
      </c>
      <c r="I4822" s="6" t="s">
        <v>1013</v>
      </c>
      <c r="J4822" s="6" t="s">
        <v>1046</v>
      </c>
      <c r="K4822" s="6" t="s">
        <v>1262</v>
      </c>
      <c r="L4822" s="6" t="s">
        <v>1265</v>
      </c>
      <c r="M4822" s="6" t="s">
        <v>1272</v>
      </c>
      <c r="N4822" s="5">
        <v>42634</v>
      </c>
      <c r="O4822" s="7">
        <v>519</v>
      </c>
      <c r="P4822" s="7">
        <v>1298</v>
      </c>
      <c r="Q4822" s="7">
        <v>779</v>
      </c>
      <c r="R4822" s="6">
        <v>27</v>
      </c>
      <c r="S4822" s="7">
        <v>35046</v>
      </c>
      <c r="T4822" s="8">
        <v>0.01</v>
      </c>
      <c r="U4822" s="7">
        <v>350.46</v>
      </c>
      <c r="V4822" s="7">
        <v>34695.54</v>
      </c>
      <c r="W4822" s="7">
        <v>314</v>
      </c>
      <c r="X4822" s="7">
        <v>16071</v>
      </c>
      <c r="Y4822" s="9">
        <f>+DAY('TABLA PRINCIPAL'!$B4822)</f>
        <v>21</v>
      </c>
      <c r="Z4822" s="9">
        <f>+MONTH('TABLA PRINCIPAL'!$B4822)</f>
        <v>9</v>
      </c>
      <c r="AA4822" s="9">
        <f>+YEAR('TABLA PRINCIPAL'!$B4822)</f>
        <v>2016</v>
      </c>
      <c r="AB4822" s="22" t="str">
        <f>+IF(Ventas_Oficina[[#This Row],[Total del pedido]]&gt;=100000,"SI","NO")</f>
        <v>NO</v>
      </c>
      <c r="AC4822" s="22" t="str">
        <f>+_xlfn.XLOOKUP(Ventas_Oficina[[#This Row],[Nº de artículo]],AUXILIAR!A4820:A9782,AUXILIAR!D4820:D9782,"Error",0)</f>
        <v>Enviado a tiempo</v>
      </c>
      <c r="AD4822" s="22" t="str">
        <f>+IF(AND(Ventas_Oficina[[#This Row],[Total]]&gt;75000,Ventas_Oficina[[#This Row],[Envio a tiempo]]="Enviado a tiempo"),"Buena Venta","Venta Mala")</f>
        <v>Venta Mala</v>
      </c>
    </row>
    <row r="4823" spans="1:30" x14ac:dyDescent="0.25">
      <c r="A4823" s="26">
        <v>1699110</v>
      </c>
      <c r="B4823" s="10">
        <v>42122</v>
      </c>
      <c r="C4823" s="11" t="s">
        <v>359</v>
      </c>
      <c r="D4823" s="11" t="s">
        <v>36</v>
      </c>
      <c r="E4823" s="11" t="s">
        <v>12</v>
      </c>
      <c r="F4823" s="11" t="s">
        <v>13</v>
      </c>
      <c r="G4823" s="11" t="s">
        <v>1010</v>
      </c>
      <c r="H4823" s="11" t="s">
        <v>14</v>
      </c>
      <c r="I4823" s="11" t="s">
        <v>1012</v>
      </c>
      <c r="J4823" s="11" t="s">
        <v>1065</v>
      </c>
      <c r="K4823" s="11" t="s">
        <v>1261</v>
      </c>
      <c r="L4823" s="11" t="s">
        <v>1267</v>
      </c>
      <c r="M4823" s="11" t="s">
        <v>1272</v>
      </c>
      <c r="N4823" s="10">
        <v>42124</v>
      </c>
      <c r="O4823" s="12">
        <v>109</v>
      </c>
      <c r="P4823" s="12">
        <v>182</v>
      </c>
      <c r="Q4823" s="12">
        <v>73</v>
      </c>
      <c r="R4823" s="11">
        <v>36</v>
      </c>
      <c r="S4823" s="12">
        <v>6552</v>
      </c>
      <c r="T4823" s="13">
        <v>0.01</v>
      </c>
      <c r="U4823" s="12">
        <v>65.52</v>
      </c>
      <c r="V4823" s="12">
        <v>6486.48</v>
      </c>
      <c r="W4823" s="12">
        <v>100</v>
      </c>
      <c r="X4823" s="12">
        <v>4661</v>
      </c>
      <c r="Y4823" s="14">
        <f>+DAY('TABLA PRINCIPAL'!$B4823)</f>
        <v>28</v>
      </c>
      <c r="Z4823" s="14">
        <f>+MONTH('TABLA PRINCIPAL'!$B4823)</f>
        <v>4</v>
      </c>
      <c r="AA4823" s="14">
        <f>+YEAR('TABLA PRINCIPAL'!$B4823)</f>
        <v>2015</v>
      </c>
      <c r="AB4823" s="22" t="str">
        <f>+IF(Ventas_Oficina[[#This Row],[Total del pedido]]&gt;=100000,"SI","NO")</f>
        <v>NO</v>
      </c>
      <c r="AC4823" s="22" t="str">
        <f>+_xlfn.XLOOKUP(Ventas_Oficina[[#This Row],[Nº de artículo]],AUXILIAR!A4821:A9783,AUXILIAR!D4821:D9783,"Error",0)</f>
        <v>No enviado a tiempo</v>
      </c>
      <c r="AD4823" s="22" t="str">
        <f>+IF(AND(Ventas_Oficina[[#This Row],[Total]]&gt;75000,Ventas_Oficina[[#This Row],[Envio a tiempo]]="Enviado a tiempo"),"Buena Venta","Venta Mala")</f>
        <v>Venta Mala</v>
      </c>
    </row>
    <row r="4824" spans="1:30" x14ac:dyDescent="0.25">
      <c r="A4824" s="25">
        <v>1699110</v>
      </c>
      <c r="B4824" s="5">
        <v>42244</v>
      </c>
      <c r="C4824" s="6" t="s">
        <v>25</v>
      </c>
      <c r="D4824" s="6" t="s">
        <v>26</v>
      </c>
      <c r="E4824" s="6" t="s">
        <v>4</v>
      </c>
      <c r="F4824" s="6" t="s">
        <v>5</v>
      </c>
      <c r="G4824" s="6" t="s">
        <v>1007</v>
      </c>
      <c r="H4824" s="6" t="s">
        <v>27</v>
      </c>
      <c r="I4824" s="6" t="s">
        <v>1016</v>
      </c>
      <c r="J4824" s="6" t="s">
        <v>1057</v>
      </c>
      <c r="K4824" s="6" t="s">
        <v>1261</v>
      </c>
      <c r="L4824" s="6" t="s">
        <v>1265</v>
      </c>
      <c r="M4824" s="6" t="s">
        <v>1272</v>
      </c>
      <c r="N4824" s="5">
        <v>42246</v>
      </c>
      <c r="O4824" s="7">
        <v>130</v>
      </c>
      <c r="P4824" s="7">
        <v>288</v>
      </c>
      <c r="Q4824" s="7">
        <v>158</v>
      </c>
      <c r="R4824" s="6">
        <v>29</v>
      </c>
      <c r="S4824" s="7">
        <v>8352</v>
      </c>
      <c r="T4824" s="8">
        <v>0.03</v>
      </c>
      <c r="U4824" s="7">
        <v>250.56</v>
      </c>
      <c r="V4824" s="7">
        <v>8101.44</v>
      </c>
      <c r="W4824" s="7">
        <v>101</v>
      </c>
      <c r="X4824" s="7">
        <v>1043</v>
      </c>
      <c r="Y4824" s="9">
        <f>+DAY('TABLA PRINCIPAL'!$B4824)</f>
        <v>28</v>
      </c>
      <c r="Z4824" s="9">
        <f>+MONTH('TABLA PRINCIPAL'!$B4824)</f>
        <v>8</v>
      </c>
      <c r="AA4824" s="9">
        <f>+YEAR('TABLA PRINCIPAL'!$B4824)</f>
        <v>2015</v>
      </c>
      <c r="AB4824" s="22" t="str">
        <f>+IF(Ventas_Oficina[[#This Row],[Total del pedido]]&gt;=100000,"SI","NO")</f>
        <v>NO</v>
      </c>
      <c r="AC4824" s="22" t="str">
        <f>+_xlfn.XLOOKUP(Ventas_Oficina[[#This Row],[Nº de artículo]],AUXILIAR!A4822:A9784,AUXILIAR!D4822:D9784,"Error",0)</f>
        <v>Enviado a tiempo</v>
      </c>
      <c r="AD4824" s="22" t="str">
        <f>+IF(AND(Ventas_Oficina[[#This Row],[Total]]&gt;75000,Ventas_Oficina[[#This Row],[Envio a tiempo]]="Enviado a tiempo"),"Buena Venta","Venta Mala")</f>
        <v>Venta Mala</v>
      </c>
    </row>
    <row r="4825" spans="1:30" x14ac:dyDescent="0.25">
      <c r="A4825" s="26">
        <v>1699476</v>
      </c>
      <c r="B4825" s="10">
        <v>42688</v>
      </c>
      <c r="C4825" s="11" t="s">
        <v>822</v>
      </c>
      <c r="D4825" s="11" t="s">
        <v>369</v>
      </c>
      <c r="E4825" s="11" t="s">
        <v>4</v>
      </c>
      <c r="F4825" s="11" t="s">
        <v>5</v>
      </c>
      <c r="G4825" s="11" t="s">
        <v>1008</v>
      </c>
      <c r="H4825" s="11" t="s">
        <v>9</v>
      </c>
      <c r="I4825" s="11" t="s">
        <v>1013</v>
      </c>
      <c r="J4825" s="11" t="s">
        <v>1049</v>
      </c>
      <c r="K4825" s="11" t="s">
        <v>1261</v>
      </c>
      <c r="L4825" s="11" t="s">
        <v>1265</v>
      </c>
      <c r="M4825" s="11" t="s">
        <v>1272</v>
      </c>
      <c r="N4825" s="10">
        <v>42689</v>
      </c>
      <c r="O4825" s="12">
        <v>184</v>
      </c>
      <c r="P4825" s="12">
        <v>288</v>
      </c>
      <c r="Q4825" s="12">
        <v>104</v>
      </c>
      <c r="R4825" s="11">
        <v>8</v>
      </c>
      <c r="S4825" s="12">
        <v>2304</v>
      </c>
      <c r="T4825" s="13">
        <v>0.02</v>
      </c>
      <c r="U4825" s="12">
        <v>46.08</v>
      </c>
      <c r="V4825" s="12">
        <v>2257.92</v>
      </c>
      <c r="W4825" s="12">
        <v>99</v>
      </c>
      <c r="X4825" s="12">
        <v>3813</v>
      </c>
      <c r="Y4825" s="14">
        <f>+DAY('TABLA PRINCIPAL'!$B4825)</f>
        <v>14</v>
      </c>
      <c r="Z4825" s="14">
        <f>+MONTH('TABLA PRINCIPAL'!$B4825)</f>
        <v>11</v>
      </c>
      <c r="AA4825" s="14">
        <f>+YEAR('TABLA PRINCIPAL'!$B4825)</f>
        <v>2016</v>
      </c>
      <c r="AB4825" s="22" t="str">
        <f>+IF(Ventas_Oficina[[#This Row],[Total del pedido]]&gt;=100000,"SI","NO")</f>
        <v>NO</v>
      </c>
      <c r="AC4825" s="22" t="str">
        <f>+_xlfn.XLOOKUP(Ventas_Oficina[[#This Row],[Nº de artículo]],AUXILIAR!A4823:A9785,AUXILIAR!D4823:D9785,"Error",0)</f>
        <v>No enviado a tiempo</v>
      </c>
      <c r="AD4825" s="22" t="str">
        <f>+IF(AND(Ventas_Oficina[[#This Row],[Total]]&gt;75000,Ventas_Oficina[[#This Row],[Envio a tiempo]]="Enviado a tiempo"),"Buena Venta","Venta Mala")</f>
        <v>Venta Mala</v>
      </c>
    </row>
    <row r="4826" spans="1:30" x14ac:dyDescent="0.25">
      <c r="A4826" s="25">
        <v>1699841</v>
      </c>
      <c r="B4826" s="5">
        <v>42388</v>
      </c>
      <c r="C4826" s="6" t="s">
        <v>86</v>
      </c>
      <c r="D4826" s="6" t="s">
        <v>71</v>
      </c>
      <c r="E4826" s="6" t="s">
        <v>4</v>
      </c>
      <c r="F4826" s="6" t="s">
        <v>5</v>
      </c>
      <c r="G4826" s="6" t="s">
        <v>1009</v>
      </c>
      <c r="H4826" s="6" t="s">
        <v>17</v>
      </c>
      <c r="I4826" s="6" t="s">
        <v>1015</v>
      </c>
      <c r="J4826" s="6" t="s">
        <v>1036</v>
      </c>
      <c r="K4826" s="6" t="s">
        <v>1261</v>
      </c>
      <c r="L4826" s="6" t="s">
        <v>1267</v>
      </c>
      <c r="M4826" s="6" t="s">
        <v>1272</v>
      </c>
      <c r="N4826" s="5">
        <v>42388</v>
      </c>
      <c r="O4826" s="7">
        <v>453</v>
      </c>
      <c r="P4826" s="7">
        <v>730</v>
      </c>
      <c r="Q4826" s="7">
        <v>277</v>
      </c>
      <c r="R4826" s="6">
        <v>8</v>
      </c>
      <c r="S4826" s="7">
        <v>5840</v>
      </c>
      <c r="T4826" s="8">
        <v>0.05</v>
      </c>
      <c r="U4826" s="7">
        <v>292</v>
      </c>
      <c r="V4826" s="7">
        <v>5548</v>
      </c>
      <c r="W4826" s="7">
        <v>772</v>
      </c>
      <c r="X4826" s="7">
        <v>5502</v>
      </c>
      <c r="Y4826" s="9">
        <f>+DAY('TABLA PRINCIPAL'!$B4826)</f>
        <v>19</v>
      </c>
      <c r="Z4826" s="9">
        <f>+MONTH('TABLA PRINCIPAL'!$B4826)</f>
        <v>1</v>
      </c>
      <c r="AA4826" s="9">
        <f>+YEAR('TABLA PRINCIPAL'!$B4826)</f>
        <v>2016</v>
      </c>
      <c r="AB4826" s="22" t="str">
        <f>+IF(Ventas_Oficina[[#This Row],[Total del pedido]]&gt;=100000,"SI","NO")</f>
        <v>NO</v>
      </c>
      <c r="AC4826" s="22" t="str">
        <f>+_xlfn.XLOOKUP(Ventas_Oficina[[#This Row],[Nº de artículo]],AUXILIAR!A4824:A9786,AUXILIAR!D4824:D9786,"Error",0)</f>
        <v>No enviado a tiempo</v>
      </c>
      <c r="AD4826" s="22" t="str">
        <f>+IF(AND(Ventas_Oficina[[#This Row],[Total]]&gt;75000,Ventas_Oficina[[#This Row],[Envio a tiempo]]="Enviado a tiempo"),"Buena Venta","Venta Mala")</f>
        <v>Venta Mala</v>
      </c>
    </row>
    <row r="4827" spans="1:30" x14ac:dyDescent="0.25">
      <c r="A4827" s="26">
        <v>1699841</v>
      </c>
      <c r="B4827" s="10">
        <v>42728</v>
      </c>
      <c r="C4827" s="11" t="s">
        <v>487</v>
      </c>
      <c r="D4827" s="11" t="s">
        <v>19</v>
      </c>
      <c r="E4827" s="11" t="s">
        <v>4</v>
      </c>
      <c r="F4827" s="11" t="s">
        <v>5</v>
      </c>
      <c r="G4827" s="11" t="s">
        <v>1009</v>
      </c>
      <c r="H4827" s="11" t="s">
        <v>6</v>
      </c>
      <c r="I4827" s="11" t="s">
        <v>1013</v>
      </c>
      <c r="J4827" s="11" t="s">
        <v>1152</v>
      </c>
      <c r="K4827" s="11" t="s">
        <v>1261</v>
      </c>
      <c r="L4827" s="11" t="s">
        <v>1267</v>
      </c>
      <c r="M4827" s="11" t="s">
        <v>1272</v>
      </c>
      <c r="N4827" s="10">
        <v>42729</v>
      </c>
      <c r="O4827" s="12">
        <v>176</v>
      </c>
      <c r="P4827" s="12">
        <v>338</v>
      </c>
      <c r="Q4827" s="12">
        <v>162</v>
      </c>
      <c r="R4827" s="11">
        <v>30</v>
      </c>
      <c r="S4827" s="12">
        <v>10140</v>
      </c>
      <c r="T4827" s="13">
        <v>0.09</v>
      </c>
      <c r="U4827" s="12">
        <v>912.6</v>
      </c>
      <c r="V4827" s="12">
        <v>9227.4</v>
      </c>
      <c r="W4827" s="12">
        <v>85</v>
      </c>
      <c r="X4827" s="12">
        <v>33406</v>
      </c>
      <c r="Y4827" s="14">
        <f>+DAY('TABLA PRINCIPAL'!$B4827)</f>
        <v>24</v>
      </c>
      <c r="Z4827" s="14">
        <f>+MONTH('TABLA PRINCIPAL'!$B4827)</f>
        <v>12</v>
      </c>
      <c r="AA4827" s="14">
        <f>+YEAR('TABLA PRINCIPAL'!$B4827)</f>
        <v>2016</v>
      </c>
      <c r="AB4827" s="22" t="str">
        <f>+IF(Ventas_Oficina[[#This Row],[Total del pedido]]&gt;=100000,"SI","NO")</f>
        <v>NO</v>
      </c>
      <c r="AC4827" s="22" t="str">
        <f>+_xlfn.XLOOKUP(Ventas_Oficina[[#This Row],[Nº de artículo]],AUXILIAR!A4825:A9787,AUXILIAR!D4825:D9787,"Error",0)</f>
        <v>No enviado a tiempo</v>
      </c>
      <c r="AD4827" s="22" t="str">
        <f>+IF(AND(Ventas_Oficina[[#This Row],[Total]]&gt;75000,Ventas_Oficina[[#This Row],[Envio a tiempo]]="Enviado a tiempo"),"Buena Venta","Venta Mala")</f>
        <v>Venta Mala</v>
      </c>
    </row>
    <row r="4828" spans="1:30" x14ac:dyDescent="0.25">
      <c r="A4828" s="25">
        <v>1700206</v>
      </c>
      <c r="B4828" s="5">
        <v>42638</v>
      </c>
      <c r="C4828" s="6" t="s">
        <v>74</v>
      </c>
      <c r="D4828" s="6" t="s">
        <v>3</v>
      </c>
      <c r="E4828" s="6" t="s">
        <v>4</v>
      </c>
      <c r="F4828" s="6" t="s">
        <v>5</v>
      </c>
      <c r="G4828" s="6" t="s">
        <v>1008</v>
      </c>
      <c r="H4828" s="6" t="s">
        <v>6</v>
      </c>
      <c r="I4828" s="6" t="s">
        <v>1012</v>
      </c>
      <c r="J4828" s="6" t="s">
        <v>1032</v>
      </c>
      <c r="K4828" s="6" t="s">
        <v>1261</v>
      </c>
      <c r="L4828" s="6" t="s">
        <v>1266</v>
      </c>
      <c r="M4828" s="6" t="s">
        <v>1272</v>
      </c>
      <c r="N4828" s="5">
        <v>42639</v>
      </c>
      <c r="O4828" s="7">
        <v>159</v>
      </c>
      <c r="P4828" s="7">
        <v>261</v>
      </c>
      <c r="Q4828" s="7">
        <v>102</v>
      </c>
      <c r="R4828" s="6">
        <v>49</v>
      </c>
      <c r="S4828" s="7">
        <v>12789</v>
      </c>
      <c r="T4828" s="8">
        <v>0.02</v>
      </c>
      <c r="U4828" s="7">
        <v>255.78</v>
      </c>
      <c r="V4828" s="7">
        <v>12533.22</v>
      </c>
      <c r="W4828" s="7">
        <v>50</v>
      </c>
      <c r="X4828" s="7">
        <v>18722</v>
      </c>
      <c r="Y4828" s="9">
        <f>+DAY('TABLA PRINCIPAL'!$B4828)</f>
        <v>25</v>
      </c>
      <c r="Z4828" s="9">
        <f>+MONTH('TABLA PRINCIPAL'!$B4828)</f>
        <v>9</v>
      </c>
      <c r="AA4828" s="9">
        <f>+YEAR('TABLA PRINCIPAL'!$B4828)</f>
        <v>2016</v>
      </c>
      <c r="AB4828" s="22" t="str">
        <f>+IF(Ventas_Oficina[[#This Row],[Total del pedido]]&gt;=100000,"SI","NO")</f>
        <v>NO</v>
      </c>
      <c r="AC4828" s="22" t="str">
        <f>+_xlfn.XLOOKUP(Ventas_Oficina[[#This Row],[Nº de artículo]],AUXILIAR!A4826:A9788,AUXILIAR!D4826:D9788,"Error",0)</f>
        <v>No enviado a tiempo</v>
      </c>
      <c r="AD4828" s="22" t="str">
        <f>+IF(AND(Ventas_Oficina[[#This Row],[Total]]&gt;75000,Ventas_Oficina[[#This Row],[Envio a tiempo]]="Enviado a tiempo"),"Buena Venta","Venta Mala")</f>
        <v>Venta Mala</v>
      </c>
    </row>
    <row r="4829" spans="1:30" x14ac:dyDescent="0.25">
      <c r="A4829" s="26">
        <v>1700206</v>
      </c>
      <c r="B4829" s="10">
        <v>42606</v>
      </c>
      <c r="C4829" s="11" t="s">
        <v>234</v>
      </c>
      <c r="D4829" s="11" t="s">
        <v>57</v>
      </c>
      <c r="E4829" s="11" t="s">
        <v>4</v>
      </c>
      <c r="F4829" s="11" t="s">
        <v>5</v>
      </c>
      <c r="G4829" s="11" t="s">
        <v>1008</v>
      </c>
      <c r="H4829" s="11" t="s">
        <v>58</v>
      </c>
      <c r="I4829" s="11" t="s">
        <v>1016</v>
      </c>
      <c r="J4829" s="11" t="s">
        <v>1071</v>
      </c>
      <c r="K4829" s="11" t="s">
        <v>1261</v>
      </c>
      <c r="L4829" s="11" t="s">
        <v>1267</v>
      </c>
      <c r="M4829" s="11" t="s">
        <v>1272</v>
      </c>
      <c r="N4829" s="10">
        <v>42615</v>
      </c>
      <c r="O4829" s="12">
        <v>274</v>
      </c>
      <c r="P4829" s="12">
        <v>449</v>
      </c>
      <c r="Q4829" s="12">
        <v>175</v>
      </c>
      <c r="R4829" s="11">
        <v>32</v>
      </c>
      <c r="S4829" s="12">
        <v>14368</v>
      </c>
      <c r="T4829" s="13">
        <v>0.09</v>
      </c>
      <c r="U4829" s="12">
        <v>1293.1199999999999</v>
      </c>
      <c r="V4829" s="12">
        <v>13074.880000000001</v>
      </c>
      <c r="W4829" s="12">
        <v>149</v>
      </c>
      <c r="X4829" s="12">
        <v>5322</v>
      </c>
      <c r="Y4829" s="14">
        <f>+DAY('TABLA PRINCIPAL'!$B4829)</f>
        <v>24</v>
      </c>
      <c r="Z4829" s="14">
        <f>+MONTH('TABLA PRINCIPAL'!$B4829)</f>
        <v>8</v>
      </c>
      <c r="AA4829" s="14">
        <f>+YEAR('TABLA PRINCIPAL'!$B4829)</f>
        <v>2016</v>
      </c>
      <c r="AB4829" s="22" t="str">
        <f>+IF(Ventas_Oficina[[#This Row],[Total del pedido]]&gt;=100000,"SI","NO")</f>
        <v>NO</v>
      </c>
      <c r="AC4829" s="22" t="str">
        <f>+_xlfn.XLOOKUP(Ventas_Oficina[[#This Row],[Nº de artículo]],AUXILIAR!A4827:A9789,AUXILIAR!D4827:D9789,"Error",0)</f>
        <v>No enviado a tiempo</v>
      </c>
      <c r="AD4829" s="22" t="str">
        <f>+IF(AND(Ventas_Oficina[[#This Row],[Total]]&gt;75000,Ventas_Oficina[[#This Row],[Envio a tiempo]]="Enviado a tiempo"),"Buena Venta","Venta Mala")</f>
        <v>Venta Mala</v>
      </c>
    </row>
    <row r="4830" spans="1:30" x14ac:dyDescent="0.25">
      <c r="A4830" s="25">
        <v>1700206</v>
      </c>
      <c r="B4830" s="5">
        <v>42151</v>
      </c>
      <c r="C4830" s="6" t="s">
        <v>998</v>
      </c>
      <c r="D4830" s="6" t="s">
        <v>26</v>
      </c>
      <c r="E4830" s="6" t="s">
        <v>4</v>
      </c>
      <c r="F4830" s="6" t="s">
        <v>5</v>
      </c>
      <c r="G4830" s="6" t="s">
        <v>1008</v>
      </c>
      <c r="H4830" s="6" t="s">
        <v>27</v>
      </c>
      <c r="I4830" s="6" t="s">
        <v>1014</v>
      </c>
      <c r="J4830" s="6" t="s">
        <v>1049</v>
      </c>
      <c r="K4830" s="6" t="s">
        <v>1261</v>
      </c>
      <c r="L4830" s="6" t="s">
        <v>1266</v>
      </c>
      <c r="M4830" s="6" t="s">
        <v>1272</v>
      </c>
      <c r="N4830" s="5">
        <v>42153</v>
      </c>
      <c r="O4830" s="7">
        <v>184</v>
      </c>
      <c r="P4830" s="7">
        <v>288</v>
      </c>
      <c r="Q4830" s="7">
        <v>104</v>
      </c>
      <c r="R4830" s="6">
        <v>23</v>
      </c>
      <c r="S4830" s="7">
        <v>6624</v>
      </c>
      <c r="T4830" s="8">
        <v>0.01</v>
      </c>
      <c r="U4830" s="7">
        <v>66.239999999999995</v>
      </c>
      <c r="V4830" s="7">
        <v>6557.76</v>
      </c>
      <c r="W4830" s="7">
        <v>99</v>
      </c>
      <c r="X4830" s="7">
        <v>12311</v>
      </c>
      <c r="Y4830" s="9">
        <f>+DAY('TABLA PRINCIPAL'!$B4830)</f>
        <v>27</v>
      </c>
      <c r="Z4830" s="9">
        <f>+MONTH('TABLA PRINCIPAL'!$B4830)</f>
        <v>5</v>
      </c>
      <c r="AA4830" s="9">
        <f>+YEAR('TABLA PRINCIPAL'!$B4830)</f>
        <v>2015</v>
      </c>
      <c r="AB4830" s="22" t="str">
        <f>+IF(Ventas_Oficina[[#This Row],[Total del pedido]]&gt;=100000,"SI","NO")</f>
        <v>NO</v>
      </c>
      <c r="AC4830" s="22" t="str">
        <f>+_xlfn.XLOOKUP(Ventas_Oficina[[#This Row],[Nº de artículo]],AUXILIAR!A4828:A9790,AUXILIAR!D4828:D9790,"Error",0)</f>
        <v>Enviado a tiempo</v>
      </c>
      <c r="AD4830" s="22" t="str">
        <f>+IF(AND(Ventas_Oficina[[#This Row],[Total]]&gt;75000,Ventas_Oficina[[#This Row],[Envio a tiempo]]="Enviado a tiempo"),"Buena Venta","Venta Mala")</f>
        <v>Venta Mala</v>
      </c>
    </row>
    <row r="4831" spans="1:30" x14ac:dyDescent="0.25">
      <c r="A4831" s="26">
        <v>1700571</v>
      </c>
      <c r="B4831" s="10">
        <v>42219</v>
      </c>
      <c r="C4831" s="11" t="s">
        <v>259</v>
      </c>
      <c r="D4831" s="11" t="s">
        <v>260</v>
      </c>
      <c r="E4831" s="11" t="s">
        <v>4</v>
      </c>
      <c r="F4831" s="11" t="s">
        <v>5</v>
      </c>
      <c r="G4831" s="11" t="s">
        <v>1009</v>
      </c>
      <c r="H4831" s="11" t="s">
        <v>121</v>
      </c>
      <c r="I4831" s="11" t="s">
        <v>1013</v>
      </c>
      <c r="J4831" s="11" t="s">
        <v>1041</v>
      </c>
      <c r="K4831" s="11" t="s">
        <v>1261</v>
      </c>
      <c r="L4831" s="11" t="s">
        <v>1267</v>
      </c>
      <c r="M4831" s="11" t="s">
        <v>1272</v>
      </c>
      <c r="N4831" s="10">
        <v>42224</v>
      </c>
      <c r="O4831" s="12">
        <v>245</v>
      </c>
      <c r="P4831" s="12">
        <v>389</v>
      </c>
      <c r="Q4831" s="12">
        <v>144</v>
      </c>
      <c r="R4831" s="11">
        <v>10</v>
      </c>
      <c r="S4831" s="12">
        <v>3890</v>
      </c>
      <c r="T4831" s="13">
        <v>0.01</v>
      </c>
      <c r="U4831" s="12">
        <v>38.9</v>
      </c>
      <c r="V4831" s="12">
        <v>3851.1</v>
      </c>
      <c r="W4831" s="12">
        <v>701</v>
      </c>
      <c r="X4831" s="12">
        <v>1320</v>
      </c>
      <c r="Y4831" s="14">
        <f>+DAY('TABLA PRINCIPAL'!$B4831)</f>
        <v>3</v>
      </c>
      <c r="Z4831" s="14">
        <f>+MONTH('TABLA PRINCIPAL'!$B4831)</f>
        <v>8</v>
      </c>
      <c r="AA4831" s="14">
        <f>+YEAR('TABLA PRINCIPAL'!$B4831)</f>
        <v>2015</v>
      </c>
      <c r="AB4831" s="22" t="str">
        <f>+IF(Ventas_Oficina[[#This Row],[Total del pedido]]&gt;=100000,"SI","NO")</f>
        <v>NO</v>
      </c>
      <c r="AC4831" s="22" t="str">
        <f>+_xlfn.XLOOKUP(Ventas_Oficina[[#This Row],[Nº de artículo]],AUXILIAR!A4829:A9791,AUXILIAR!D4829:D9791,"Error",0)</f>
        <v>Enviado a tiempo</v>
      </c>
      <c r="AD4831" s="22" t="str">
        <f>+IF(AND(Ventas_Oficina[[#This Row],[Total]]&gt;75000,Ventas_Oficina[[#This Row],[Envio a tiempo]]="Enviado a tiempo"),"Buena Venta","Venta Mala")</f>
        <v>Venta Mala</v>
      </c>
    </row>
    <row r="4832" spans="1:30" x14ac:dyDescent="0.25">
      <c r="A4832" s="25">
        <v>1700937</v>
      </c>
      <c r="B4832" s="5">
        <v>42011</v>
      </c>
      <c r="C4832" s="6" t="s">
        <v>96</v>
      </c>
      <c r="D4832" s="6" t="s">
        <v>97</v>
      </c>
      <c r="E4832" s="6" t="s">
        <v>12</v>
      </c>
      <c r="F4832" s="6" t="s">
        <v>13</v>
      </c>
      <c r="G4832" s="6" t="s">
        <v>1009</v>
      </c>
      <c r="H4832" s="6" t="s">
        <v>14</v>
      </c>
      <c r="I4832" s="6" t="s">
        <v>1013</v>
      </c>
      <c r="J4832" s="6" t="s">
        <v>1086</v>
      </c>
      <c r="K4832" s="6" t="s">
        <v>1261</v>
      </c>
      <c r="L4832" s="6" t="s">
        <v>1265</v>
      </c>
      <c r="M4832" s="6" t="s">
        <v>1272</v>
      </c>
      <c r="N4832" s="5">
        <v>42013</v>
      </c>
      <c r="O4832" s="7">
        <v>1111</v>
      </c>
      <c r="P4832" s="7">
        <v>1984</v>
      </c>
      <c r="Q4832" s="7">
        <v>873</v>
      </c>
      <c r="R4832" s="6">
        <v>32</v>
      </c>
      <c r="S4832" s="7">
        <v>63488</v>
      </c>
      <c r="T4832" s="8">
        <v>0.05</v>
      </c>
      <c r="U4832" s="7">
        <v>3174.4</v>
      </c>
      <c r="V4832" s="7">
        <v>60313.599999999999</v>
      </c>
      <c r="W4832" s="7">
        <v>410</v>
      </c>
      <c r="X4832" s="7">
        <v>13743</v>
      </c>
      <c r="Y4832" s="9">
        <f>+DAY('TABLA PRINCIPAL'!$B4832)</f>
        <v>7</v>
      </c>
      <c r="Z4832" s="9">
        <f>+MONTH('TABLA PRINCIPAL'!$B4832)</f>
        <v>1</v>
      </c>
      <c r="AA4832" s="9">
        <f>+YEAR('TABLA PRINCIPAL'!$B4832)</f>
        <v>2015</v>
      </c>
      <c r="AB4832" s="22" t="str">
        <f>+IF(Ventas_Oficina[[#This Row],[Total del pedido]]&gt;=100000,"SI","NO")</f>
        <v>NO</v>
      </c>
      <c r="AC4832" s="22" t="str">
        <f>+_xlfn.XLOOKUP(Ventas_Oficina[[#This Row],[Nº de artículo]],AUXILIAR!A4831:A9794,AUXILIAR!D4831:D9794,"Error",0)</f>
        <v>Enviado a tiempo</v>
      </c>
      <c r="AD4832" s="22" t="str">
        <f>+IF(AND(Ventas_Oficina[[#This Row],[Total]]&gt;75000,Ventas_Oficina[[#This Row],[Envio a tiempo]]="Enviado a tiempo"),"Buena Venta","Venta Mala")</f>
        <v>Venta Mala</v>
      </c>
    </row>
    <row r="4833" spans="1:30" x14ac:dyDescent="0.25">
      <c r="A4833" s="26">
        <v>1700937</v>
      </c>
      <c r="B4833" s="10">
        <v>42276</v>
      </c>
      <c r="C4833" s="11" t="s">
        <v>96</v>
      </c>
      <c r="D4833" s="11" t="s">
        <v>97</v>
      </c>
      <c r="E4833" s="11" t="s">
        <v>12</v>
      </c>
      <c r="F4833" s="11" t="s">
        <v>13</v>
      </c>
      <c r="G4833" s="11" t="s">
        <v>1010</v>
      </c>
      <c r="H4833" s="11" t="s">
        <v>14</v>
      </c>
      <c r="I4833" s="11" t="s">
        <v>1013</v>
      </c>
      <c r="J4833" s="11" t="s">
        <v>1064</v>
      </c>
      <c r="K4833" s="11" t="s">
        <v>1261</v>
      </c>
      <c r="L4833" s="11" t="s">
        <v>1266</v>
      </c>
      <c r="M4833" s="11" t="s">
        <v>1272</v>
      </c>
      <c r="N4833" s="10">
        <v>42277</v>
      </c>
      <c r="O4833" s="12">
        <v>365</v>
      </c>
      <c r="P4833" s="12">
        <v>598</v>
      </c>
      <c r="Q4833" s="12">
        <v>233</v>
      </c>
      <c r="R4833" s="11">
        <v>22</v>
      </c>
      <c r="S4833" s="12">
        <v>13156</v>
      </c>
      <c r="T4833" s="13">
        <v>0.02</v>
      </c>
      <c r="U4833" s="12">
        <v>263.12</v>
      </c>
      <c r="V4833" s="12">
        <v>12892.88</v>
      </c>
      <c r="W4833" s="12">
        <v>149</v>
      </c>
      <c r="X4833" s="12">
        <v>13743</v>
      </c>
      <c r="Y4833" s="14">
        <f>+DAY('TABLA PRINCIPAL'!$B4833)</f>
        <v>29</v>
      </c>
      <c r="Z4833" s="14">
        <f>+MONTH('TABLA PRINCIPAL'!$B4833)</f>
        <v>9</v>
      </c>
      <c r="AA4833" s="14">
        <f>+YEAR('TABLA PRINCIPAL'!$B4833)</f>
        <v>2015</v>
      </c>
      <c r="AB4833" s="22" t="str">
        <f>+IF(Ventas_Oficina[[#This Row],[Total del pedido]]&gt;=100000,"SI","NO")</f>
        <v>NO</v>
      </c>
      <c r="AC4833" s="22" t="str">
        <f>+_xlfn.XLOOKUP(Ventas_Oficina[[#This Row],[Nº de artículo]],AUXILIAR!A4831:A9795,AUXILIAR!D4831:D9795,"Error",0)</f>
        <v>Enviado a tiempo</v>
      </c>
      <c r="AD4833" s="22" t="str">
        <f>+IF(AND(Ventas_Oficina[[#This Row],[Total]]&gt;75000,Ventas_Oficina[[#This Row],[Envio a tiempo]]="Enviado a tiempo"),"Buena Venta","Venta Mala")</f>
        <v>Venta Mala</v>
      </c>
    </row>
    <row r="4834" spans="1:30" x14ac:dyDescent="0.25">
      <c r="A4834" s="25">
        <v>1701302</v>
      </c>
      <c r="B4834" s="5">
        <v>42363</v>
      </c>
      <c r="C4834" s="6" t="s">
        <v>128</v>
      </c>
      <c r="D4834" s="6" t="s">
        <v>129</v>
      </c>
      <c r="E4834" s="6" t="s">
        <v>4</v>
      </c>
      <c r="F4834" s="6" t="s">
        <v>5</v>
      </c>
      <c r="G4834" s="6" t="s">
        <v>1010</v>
      </c>
      <c r="H4834" s="6" t="s">
        <v>6</v>
      </c>
      <c r="I4834" s="6" t="s">
        <v>1014</v>
      </c>
      <c r="J4834" s="6" t="s">
        <v>1035</v>
      </c>
      <c r="K4834" s="6" t="s">
        <v>1261</v>
      </c>
      <c r="L4834" s="6" t="s">
        <v>1265</v>
      </c>
      <c r="M4834" s="6" t="s">
        <v>1272</v>
      </c>
      <c r="N4834" s="5">
        <v>42364</v>
      </c>
      <c r="O4834" s="7">
        <v>882</v>
      </c>
      <c r="P4834" s="7">
        <v>2099</v>
      </c>
      <c r="Q4834" s="7">
        <v>1217</v>
      </c>
      <c r="R4834" s="6">
        <v>29</v>
      </c>
      <c r="S4834" s="7">
        <v>60871</v>
      </c>
      <c r="T4834" s="8">
        <v>0.08</v>
      </c>
      <c r="U4834" s="7">
        <v>4869.68</v>
      </c>
      <c r="V4834" s="7">
        <v>56001.32</v>
      </c>
      <c r="W4834" s="7">
        <v>481</v>
      </c>
      <c r="X4834" s="7">
        <v>4960</v>
      </c>
      <c r="Y4834" s="9">
        <f>+DAY('TABLA PRINCIPAL'!$B4834)</f>
        <v>25</v>
      </c>
      <c r="Z4834" s="9">
        <f>+MONTH('TABLA PRINCIPAL'!$B4834)</f>
        <v>12</v>
      </c>
      <c r="AA4834" s="9">
        <f>+YEAR('TABLA PRINCIPAL'!$B4834)</f>
        <v>2015</v>
      </c>
      <c r="AB4834" s="22" t="str">
        <f>+IF(Ventas_Oficina[[#This Row],[Total del pedido]]&gt;=100000,"SI","NO")</f>
        <v>NO</v>
      </c>
      <c r="AC4834" s="22" t="str">
        <f>+_xlfn.XLOOKUP(Ventas_Oficina[[#This Row],[Nº de artículo]],AUXILIAR!A4832:A9796,AUXILIAR!D4832:D9796,"Error",0)</f>
        <v>No enviado a tiempo</v>
      </c>
      <c r="AD4834" s="22" t="str">
        <f>+IF(AND(Ventas_Oficina[[#This Row],[Total]]&gt;75000,Ventas_Oficina[[#This Row],[Envio a tiempo]]="Enviado a tiempo"),"Buena Venta","Venta Mala")</f>
        <v>Venta Mala</v>
      </c>
    </row>
    <row r="4835" spans="1:30" x14ac:dyDescent="0.25">
      <c r="A4835" s="26">
        <v>1702032</v>
      </c>
      <c r="B4835" s="10">
        <v>42182</v>
      </c>
      <c r="C4835" s="11" t="s">
        <v>497</v>
      </c>
      <c r="D4835" s="11" t="s">
        <v>29</v>
      </c>
      <c r="E4835" s="11" t="s">
        <v>12</v>
      </c>
      <c r="F4835" s="11" t="s">
        <v>13</v>
      </c>
      <c r="G4835" s="11" t="s">
        <v>1007</v>
      </c>
      <c r="H4835" s="11" t="s">
        <v>14</v>
      </c>
      <c r="I4835" s="11" t="s">
        <v>1013</v>
      </c>
      <c r="J4835" s="11" t="s">
        <v>1036</v>
      </c>
      <c r="K4835" s="11" t="s">
        <v>1261</v>
      </c>
      <c r="L4835" s="11" t="s">
        <v>1265</v>
      </c>
      <c r="M4835" s="11" t="s">
        <v>1272</v>
      </c>
      <c r="N4835" s="10">
        <v>42184</v>
      </c>
      <c r="O4835" s="12">
        <v>453</v>
      </c>
      <c r="P4835" s="12">
        <v>730</v>
      </c>
      <c r="Q4835" s="12">
        <v>277</v>
      </c>
      <c r="R4835" s="11">
        <v>32</v>
      </c>
      <c r="S4835" s="12">
        <v>23360</v>
      </c>
      <c r="T4835" s="13">
        <v>0.05</v>
      </c>
      <c r="U4835" s="12">
        <v>1168</v>
      </c>
      <c r="V4835" s="12">
        <v>22192</v>
      </c>
      <c r="W4835" s="12">
        <v>772</v>
      </c>
      <c r="X4835" s="12">
        <v>12645</v>
      </c>
      <c r="Y4835" s="14">
        <f>+DAY('TABLA PRINCIPAL'!$B4835)</f>
        <v>27</v>
      </c>
      <c r="Z4835" s="14">
        <f>+MONTH('TABLA PRINCIPAL'!$B4835)</f>
        <v>6</v>
      </c>
      <c r="AA4835" s="14">
        <f>+YEAR('TABLA PRINCIPAL'!$B4835)</f>
        <v>2015</v>
      </c>
      <c r="AB4835" s="22" t="str">
        <f>+IF(Ventas_Oficina[[#This Row],[Total del pedido]]&gt;=100000,"SI","NO")</f>
        <v>NO</v>
      </c>
      <c r="AC4835" s="22" t="str">
        <f>+_xlfn.XLOOKUP(Ventas_Oficina[[#This Row],[Nº de artículo]],AUXILIAR!A4833:A9797,AUXILIAR!D4833:D9797,"Error",0)</f>
        <v>Enviado a tiempo</v>
      </c>
      <c r="AD4835" s="22" t="str">
        <f>+IF(AND(Ventas_Oficina[[#This Row],[Total]]&gt;75000,Ventas_Oficina[[#This Row],[Envio a tiempo]]="Enviado a tiempo"),"Buena Venta","Venta Mala")</f>
        <v>Venta Mala</v>
      </c>
    </row>
    <row r="4836" spans="1:30" x14ac:dyDescent="0.25">
      <c r="A4836" s="25">
        <v>1702032</v>
      </c>
      <c r="B4836" s="5">
        <v>42562</v>
      </c>
      <c r="C4836" s="6" t="s">
        <v>932</v>
      </c>
      <c r="D4836" s="6" t="s">
        <v>450</v>
      </c>
      <c r="E4836" s="6" t="s">
        <v>4</v>
      </c>
      <c r="F4836" s="6" t="s">
        <v>5</v>
      </c>
      <c r="G4836" s="6" t="s">
        <v>1009</v>
      </c>
      <c r="H4836" s="6" t="s">
        <v>27</v>
      </c>
      <c r="I4836" s="6" t="s">
        <v>1014</v>
      </c>
      <c r="J4836" s="6" t="s">
        <v>1058</v>
      </c>
      <c r="K4836" s="6" t="s">
        <v>1262</v>
      </c>
      <c r="L4836" s="6" t="s">
        <v>1266</v>
      </c>
      <c r="M4836" s="6" t="s">
        <v>1272</v>
      </c>
      <c r="N4836" s="5">
        <v>42563</v>
      </c>
      <c r="O4836" s="7">
        <v>87</v>
      </c>
      <c r="P4836" s="7">
        <v>181</v>
      </c>
      <c r="Q4836" s="7">
        <v>94</v>
      </c>
      <c r="R4836" s="6">
        <v>21</v>
      </c>
      <c r="S4836" s="7">
        <v>3801</v>
      </c>
      <c r="T4836" s="8">
        <v>0.01</v>
      </c>
      <c r="U4836" s="7">
        <v>38.01</v>
      </c>
      <c r="V4836" s="7">
        <v>3762.99</v>
      </c>
      <c r="W4836" s="7">
        <v>75</v>
      </c>
      <c r="X4836" s="7">
        <v>1685</v>
      </c>
      <c r="Y4836" s="9">
        <f>+DAY('TABLA PRINCIPAL'!$B4836)</f>
        <v>11</v>
      </c>
      <c r="Z4836" s="9">
        <f>+MONTH('TABLA PRINCIPAL'!$B4836)</f>
        <v>7</v>
      </c>
      <c r="AA4836" s="9">
        <f>+YEAR('TABLA PRINCIPAL'!$B4836)</f>
        <v>2016</v>
      </c>
      <c r="AB4836" s="22" t="str">
        <f>+IF(Ventas_Oficina[[#This Row],[Total del pedido]]&gt;=100000,"SI","NO")</f>
        <v>NO</v>
      </c>
      <c r="AC4836" s="22" t="str">
        <f>+_xlfn.XLOOKUP(Ventas_Oficina[[#This Row],[Nº de artículo]],AUXILIAR!A4834:A9798,AUXILIAR!D4834:D9798,"Error",0)</f>
        <v>Enviado a tiempo</v>
      </c>
      <c r="AD4836" s="22" t="str">
        <f>+IF(AND(Ventas_Oficina[[#This Row],[Total]]&gt;75000,Ventas_Oficina[[#This Row],[Envio a tiempo]]="Enviado a tiempo"),"Buena Venta","Venta Mala")</f>
        <v>Venta Mala</v>
      </c>
    </row>
    <row r="4837" spans="1:30" x14ac:dyDescent="0.25">
      <c r="A4837" s="25">
        <v>1702032</v>
      </c>
      <c r="B4837" s="5">
        <v>42140</v>
      </c>
      <c r="C4837" s="6" t="s">
        <v>999</v>
      </c>
      <c r="D4837" s="6" t="s">
        <v>3</v>
      </c>
      <c r="E4837" s="6" t="s">
        <v>4</v>
      </c>
      <c r="F4837" s="6" t="s">
        <v>5</v>
      </c>
      <c r="G4837" s="6" t="s">
        <v>1008</v>
      </c>
      <c r="H4837" s="6" t="s">
        <v>6</v>
      </c>
      <c r="I4837" s="6" t="s">
        <v>1016</v>
      </c>
      <c r="J4837" s="6" t="s">
        <v>1041</v>
      </c>
      <c r="K4837" s="6" t="s">
        <v>1261</v>
      </c>
      <c r="L4837" s="6" t="s">
        <v>1265</v>
      </c>
      <c r="M4837" s="6" t="s">
        <v>1272</v>
      </c>
      <c r="N4837" s="5">
        <v>42144</v>
      </c>
      <c r="O4837" s="7">
        <v>245</v>
      </c>
      <c r="P4837" s="7">
        <v>389</v>
      </c>
      <c r="Q4837" s="7">
        <v>144</v>
      </c>
      <c r="R4837" s="6">
        <v>22</v>
      </c>
      <c r="S4837" s="7">
        <v>8558</v>
      </c>
      <c r="T4837" s="8">
        <v>0.01</v>
      </c>
      <c r="U4837" s="7">
        <v>85.58</v>
      </c>
      <c r="V4837" s="7">
        <v>8472.42</v>
      </c>
      <c r="W4837" s="7">
        <v>701</v>
      </c>
      <c r="X4837" s="7">
        <v>17869</v>
      </c>
      <c r="Y4837" s="9">
        <f>+DAY('TABLA PRINCIPAL'!$B4837)</f>
        <v>16</v>
      </c>
      <c r="Z4837" s="9">
        <f>+MONTH('TABLA PRINCIPAL'!$B4837)</f>
        <v>5</v>
      </c>
      <c r="AA4837" s="9">
        <f>+YEAR('TABLA PRINCIPAL'!$B4837)</f>
        <v>2015</v>
      </c>
      <c r="AB4837" s="22" t="str">
        <f>+IF(Ventas_Oficina[[#This Row],[Total del pedido]]&gt;=100000,"SI","NO")</f>
        <v>NO</v>
      </c>
      <c r="AC4837" s="22" t="str">
        <f>+_xlfn.XLOOKUP(Ventas_Oficina[[#This Row],[Nº de artículo]],AUXILIAR!A4836:A9800,AUXILIAR!D4836:D9800,"Error",0)</f>
        <v>Enviado a tiempo</v>
      </c>
      <c r="AD4837" s="22" t="str">
        <f>+IF(AND(Ventas_Oficina[[#This Row],[Total]]&gt;75000,Ventas_Oficina[[#This Row],[Envio a tiempo]]="Enviado a tiempo"),"Buena Venta","Venta Mala")</f>
        <v>Venta Mala</v>
      </c>
    </row>
    <row r="4838" spans="1:30" x14ac:dyDescent="0.25">
      <c r="A4838" s="26">
        <v>1702032</v>
      </c>
      <c r="B4838" s="10">
        <v>42255</v>
      </c>
      <c r="C4838" s="11" t="s">
        <v>216</v>
      </c>
      <c r="D4838" s="11" t="s">
        <v>199</v>
      </c>
      <c r="E4838" s="11" t="s">
        <v>4</v>
      </c>
      <c r="F4838" s="11" t="s">
        <v>5</v>
      </c>
      <c r="G4838" s="11" t="s">
        <v>1008</v>
      </c>
      <c r="H4838" s="11" t="s">
        <v>24</v>
      </c>
      <c r="I4838" s="11" t="s">
        <v>1014</v>
      </c>
      <c r="J4838" s="11" t="s">
        <v>1054</v>
      </c>
      <c r="K4838" s="11" t="s">
        <v>1261</v>
      </c>
      <c r="L4838" s="11" t="s">
        <v>1267</v>
      </c>
      <c r="M4838" s="11" t="s">
        <v>1272</v>
      </c>
      <c r="N4838" s="10">
        <v>42257</v>
      </c>
      <c r="O4838" s="12">
        <v>71</v>
      </c>
      <c r="P4838" s="12">
        <v>114</v>
      </c>
      <c r="Q4838" s="12">
        <v>43</v>
      </c>
      <c r="R4838" s="11">
        <v>30</v>
      </c>
      <c r="S4838" s="12">
        <v>3420</v>
      </c>
      <c r="T4838" s="13">
        <v>0.03</v>
      </c>
      <c r="U4838" s="12">
        <v>102.6</v>
      </c>
      <c r="V4838" s="12">
        <v>3317.4</v>
      </c>
      <c r="W4838" s="12">
        <v>70</v>
      </c>
      <c r="X4838" s="12">
        <v>1566</v>
      </c>
      <c r="Y4838" s="14">
        <f>+DAY('TABLA PRINCIPAL'!$B4838)</f>
        <v>8</v>
      </c>
      <c r="Z4838" s="14">
        <f>+MONTH('TABLA PRINCIPAL'!$B4838)</f>
        <v>9</v>
      </c>
      <c r="AA4838" s="14">
        <f>+YEAR('TABLA PRINCIPAL'!$B4838)</f>
        <v>2015</v>
      </c>
      <c r="AB4838" s="22" t="str">
        <f>+IF(Ventas_Oficina[[#This Row],[Total del pedido]]&gt;=100000,"SI","NO")</f>
        <v>NO</v>
      </c>
      <c r="AC4838" s="22" t="str">
        <f>+_xlfn.XLOOKUP(Ventas_Oficina[[#This Row],[Nº de artículo]],AUXILIAR!A4836:A9801,AUXILIAR!D4836:D9801,"Error",0)</f>
        <v>Enviado a tiempo</v>
      </c>
      <c r="AD4838" s="22" t="str">
        <f>+IF(AND(Ventas_Oficina[[#This Row],[Total]]&gt;75000,Ventas_Oficina[[#This Row],[Envio a tiempo]]="Enviado a tiempo"),"Buena Venta","Venta Mala")</f>
        <v>Venta Mala</v>
      </c>
    </row>
    <row r="4839" spans="1:30" x14ac:dyDescent="0.25">
      <c r="A4839" s="25">
        <v>1702032</v>
      </c>
      <c r="B4839" s="5">
        <v>42666</v>
      </c>
      <c r="C4839" s="6" t="s">
        <v>414</v>
      </c>
      <c r="D4839" s="6" t="s">
        <v>199</v>
      </c>
      <c r="E4839" s="6" t="s">
        <v>4</v>
      </c>
      <c r="F4839" s="6" t="s">
        <v>5</v>
      </c>
      <c r="G4839" s="6" t="s">
        <v>1008</v>
      </c>
      <c r="H4839" s="6" t="s">
        <v>24</v>
      </c>
      <c r="I4839" s="6" t="s">
        <v>1013</v>
      </c>
      <c r="J4839" s="6" t="s">
        <v>1041</v>
      </c>
      <c r="K4839" s="6" t="s">
        <v>1261</v>
      </c>
      <c r="L4839" s="6" t="s">
        <v>1265</v>
      </c>
      <c r="M4839" s="6" t="s">
        <v>1272</v>
      </c>
      <c r="N4839" s="5">
        <v>42668</v>
      </c>
      <c r="O4839" s="7">
        <v>245</v>
      </c>
      <c r="P4839" s="7">
        <v>389</v>
      </c>
      <c r="Q4839" s="7">
        <v>144</v>
      </c>
      <c r="R4839" s="6">
        <v>42</v>
      </c>
      <c r="S4839" s="7">
        <v>16338</v>
      </c>
      <c r="T4839" s="8">
        <v>0.06</v>
      </c>
      <c r="U4839" s="7">
        <v>980.28</v>
      </c>
      <c r="V4839" s="7">
        <v>15357.72</v>
      </c>
      <c r="W4839" s="7">
        <v>701</v>
      </c>
      <c r="X4839" s="7">
        <v>1456</v>
      </c>
      <c r="Y4839" s="9">
        <f>+DAY('TABLA PRINCIPAL'!$B4839)</f>
        <v>23</v>
      </c>
      <c r="Z4839" s="9">
        <f>+MONTH('TABLA PRINCIPAL'!$B4839)</f>
        <v>10</v>
      </c>
      <c r="AA4839" s="9">
        <f>+YEAR('TABLA PRINCIPAL'!$B4839)</f>
        <v>2016</v>
      </c>
      <c r="AB4839" s="22" t="str">
        <f>+IF(Ventas_Oficina[[#This Row],[Total del pedido]]&gt;=100000,"SI","NO")</f>
        <v>NO</v>
      </c>
      <c r="AC4839" s="22" t="str">
        <f>+_xlfn.XLOOKUP(Ventas_Oficina[[#This Row],[Nº de artículo]],AUXILIAR!A4837:A9802,AUXILIAR!D4837:D9802,"Error",0)</f>
        <v>Enviado a tiempo</v>
      </c>
      <c r="AD4839" s="22" t="str">
        <f>+IF(AND(Ventas_Oficina[[#This Row],[Total]]&gt;75000,Ventas_Oficina[[#This Row],[Envio a tiempo]]="Enviado a tiempo"),"Buena Venta","Venta Mala")</f>
        <v>Venta Mala</v>
      </c>
    </row>
    <row r="4840" spans="1:30" x14ac:dyDescent="0.25">
      <c r="A4840" s="26">
        <v>1702032</v>
      </c>
      <c r="B4840" s="10">
        <v>42429</v>
      </c>
      <c r="C4840" s="11" t="s">
        <v>89</v>
      </c>
      <c r="D4840" s="11" t="s">
        <v>76</v>
      </c>
      <c r="E4840" s="11" t="s">
        <v>4</v>
      </c>
      <c r="F4840" s="11" t="s">
        <v>5</v>
      </c>
      <c r="G4840" s="11" t="s">
        <v>1010</v>
      </c>
      <c r="H4840" s="11" t="s">
        <v>17</v>
      </c>
      <c r="I4840" s="11" t="s">
        <v>1016</v>
      </c>
      <c r="J4840" s="11" t="s">
        <v>1064</v>
      </c>
      <c r="K4840" s="11" t="s">
        <v>1261</v>
      </c>
      <c r="L4840" s="11" t="s">
        <v>1265</v>
      </c>
      <c r="M4840" s="11" t="s">
        <v>1272</v>
      </c>
      <c r="N4840" s="10">
        <v>42429</v>
      </c>
      <c r="O4840" s="12">
        <v>365</v>
      </c>
      <c r="P4840" s="12">
        <v>598</v>
      </c>
      <c r="Q4840" s="12">
        <v>233</v>
      </c>
      <c r="R4840" s="11">
        <v>11</v>
      </c>
      <c r="S4840" s="12">
        <v>6578</v>
      </c>
      <c r="T4840" s="13">
        <v>0.09</v>
      </c>
      <c r="U4840" s="12">
        <v>592.02</v>
      </c>
      <c r="V4840" s="12">
        <v>5985.98</v>
      </c>
      <c r="W4840" s="12">
        <v>149</v>
      </c>
      <c r="X4840" s="12">
        <v>14769</v>
      </c>
      <c r="Y4840" s="14">
        <f>+DAY('TABLA PRINCIPAL'!$B4840)</f>
        <v>29</v>
      </c>
      <c r="Z4840" s="14">
        <f>+MONTH('TABLA PRINCIPAL'!$B4840)</f>
        <v>2</v>
      </c>
      <c r="AA4840" s="14">
        <f>+YEAR('TABLA PRINCIPAL'!$B4840)</f>
        <v>2016</v>
      </c>
      <c r="AB4840" s="22" t="str">
        <f>+IF(Ventas_Oficina[[#This Row],[Total del pedido]]&gt;=100000,"SI","NO")</f>
        <v>NO</v>
      </c>
      <c r="AC4840" s="22" t="str">
        <f>+_xlfn.XLOOKUP(Ventas_Oficina[[#This Row],[Nº de artículo]],AUXILIAR!A4838:A9803,AUXILIAR!D4838:D9803,"Error",0)</f>
        <v>Enviado a tiempo</v>
      </c>
      <c r="AD4840" s="22" t="str">
        <f>+IF(AND(Ventas_Oficina[[#This Row],[Total]]&gt;75000,Ventas_Oficina[[#This Row],[Envio a tiempo]]="Enviado a tiempo"),"Buena Venta","Venta Mala")</f>
        <v>Venta Mala</v>
      </c>
    </row>
    <row r="4841" spans="1:30" x14ac:dyDescent="0.25">
      <c r="A4841" s="25">
        <v>1702032</v>
      </c>
      <c r="B4841" s="5">
        <v>42696</v>
      </c>
      <c r="C4841" s="6" t="s">
        <v>485</v>
      </c>
      <c r="D4841" s="6" t="s">
        <v>1000</v>
      </c>
      <c r="E4841" s="6" t="s">
        <v>4</v>
      </c>
      <c r="F4841" s="6" t="s">
        <v>5</v>
      </c>
      <c r="G4841" s="6" t="s">
        <v>1007</v>
      </c>
      <c r="H4841" s="6" t="s">
        <v>34</v>
      </c>
      <c r="I4841" s="6" t="s">
        <v>1014</v>
      </c>
      <c r="J4841" s="6" t="s">
        <v>1259</v>
      </c>
      <c r="K4841" s="6" t="s">
        <v>1261</v>
      </c>
      <c r="L4841" s="6" t="s">
        <v>1265</v>
      </c>
      <c r="M4841" s="6" t="s">
        <v>1272</v>
      </c>
      <c r="N4841" s="5">
        <v>42701</v>
      </c>
      <c r="O4841" s="7">
        <v>365</v>
      </c>
      <c r="P4841" s="7">
        <v>598</v>
      </c>
      <c r="Q4841" s="7">
        <v>233</v>
      </c>
      <c r="R4841" s="6">
        <v>30</v>
      </c>
      <c r="S4841" s="7">
        <v>17940</v>
      </c>
      <c r="T4841" s="8">
        <v>0.03</v>
      </c>
      <c r="U4841" s="7">
        <v>538.19999999999993</v>
      </c>
      <c r="V4841" s="7">
        <v>17401.8</v>
      </c>
      <c r="W4841" s="7">
        <v>149</v>
      </c>
      <c r="X4841" s="7">
        <v>12648</v>
      </c>
      <c r="Y4841" s="9">
        <f>+DAY('TABLA PRINCIPAL'!$B4841)</f>
        <v>22</v>
      </c>
      <c r="Z4841" s="9">
        <f>+MONTH('TABLA PRINCIPAL'!$B4841)</f>
        <v>11</v>
      </c>
      <c r="AA4841" s="9">
        <f>+YEAR('TABLA PRINCIPAL'!$B4841)</f>
        <v>2016</v>
      </c>
      <c r="AB4841" s="22" t="str">
        <f>+IF(Ventas_Oficina[[#This Row],[Total del pedido]]&gt;=100000,"SI","NO")</f>
        <v>NO</v>
      </c>
      <c r="AC4841" s="22" t="str">
        <f>+_xlfn.XLOOKUP(Ventas_Oficina[[#This Row],[Nº de artículo]],AUXILIAR!A4839:A9804,AUXILIAR!D4839:D9804,"Error",0)</f>
        <v>No enviado a tiempo</v>
      </c>
      <c r="AD4841" s="22" t="str">
        <f>+IF(AND(Ventas_Oficina[[#This Row],[Total]]&gt;75000,Ventas_Oficina[[#This Row],[Envio a tiempo]]="Enviado a tiempo"),"Buena Venta","Venta Mala")</f>
        <v>Venta Mala</v>
      </c>
    </row>
    <row r="4842" spans="1:30" x14ac:dyDescent="0.25">
      <c r="A4842" s="25">
        <v>1702398</v>
      </c>
      <c r="B4842" s="5">
        <v>42487</v>
      </c>
      <c r="C4842" s="6" t="s">
        <v>630</v>
      </c>
      <c r="D4842" s="6" t="s">
        <v>135</v>
      </c>
      <c r="E4842" s="6" t="s">
        <v>12</v>
      </c>
      <c r="F4842" s="6" t="s">
        <v>13</v>
      </c>
      <c r="G4842" s="6" t="s">
        <v>1010</v>
      </c>
      <c r="H4842" s="6" t="s">
        <v>42</v>
      </c>
      <c r="I4842" s="6" t="s">
        <v>1014</v>
      </c>
      <c r="J4842" s="6" t="s">
        <v>1025</v>
      </c>
      <c r="K4842" s="6" t="s">
        <v>1261</v>
      </c>
      <c r="L4842" s="6" t="s">
        <v>1265</v>
      </c>
      <c r="M4842" s="6" t="s">
        <v>1272</v>
      </c>
      <c r="N4842" s="5">
        <v>42488</v>
      </c>
      <c r="O4842" s="7">
        <v>399</v>
      </c>
      <c r="P4842" s="7">
        <v>623</v>
      </c>
      <c r="Q4842" s="7">
        <v>224</v>
      </c>
      <c r="R4842" s="6">
        <v>42</v>
      </c>
      <c r="S4842" s="7">
        <v>26166</v>
      </c>
      <c r="T4842" s="8">
        <v>0</v>
      </c>
      <c r="U4842" s="7">
        <v>0</v>
      </c>
      <c r="V4842" s="7">
        <v>26166</v>
      </c>
      <c r="W4842" s="7">
        <v>697</v>
      </c>
      <c r="X4842" s="7">
        <v>13793</v>
      </c>
      <c r="Y4842" s="9">
        <f>+DAY('TABLA PRINCIPAL'!$B4842)</f>
        <v>27</v>
      </c>
      <c r="Z4842" s="9">
        <f>+MONTH('TABLA PRINCIPAL'!$B4842)</f>
        <v>4</v>
      </c>
      <c r="AA4842" s="9">
        <f>+YEAR('TABLA PRINCIPAL'!$B4842)</f>
        <v>2016</v>
      </c>
      <c r="AB4842" s="22" t="str">
        <f>+IF(Ventas_Oficina[[#This Row],[Total del pedido]]&gt;=100000,"SI","NO")</f>
        <v>NO</v>
      </c>
      <c r="AC4842" s="22" t="str">
        <f>+_xlfn.XLOOKUP(Ventas_Oficina[[#This Row],[Nº de artículo]],AUXILIAR!A4841:A9806,AUXILIAR!D4841:D9806,"Error",0)</f>
        <v>No enviado a tiempo</v>
      </c>
      <c r="AD4842" s="22" t="str">
        <f>+IF(AND(Ventas_Oficina[[#This Row],[Total]]&gt;75000,Ventas_Oficina[[#This Row],[Envio a tiempo]]="Enviado a tiempo"),"Buena Venta","Venta Mala")</f>
        <v>Venta Mala</v>
      </c>
    </row>
    <row r="4843" spans="1:30" x14ac:dyDescent="0.25">
      <c r="A4843" s="25">
        <v>1702763</v>
      </c>
      <c r="B4843" s="5">
        <v>42722</v>
      </c>
      <c r="C4843" s="6" t="s">
        <v>228</v>
      </c>
      <c r="D4843" s="6" t="s">
        <v>189</v>
      </c>
      <c r="E4843" s="6" t="s">
        <v>4</v>
      </c>
      <c r="F4843" s="6" t="s">
        <v>5</v>
      </c>
      <c r="G4843" s="6" t="s">
        <v>1008</v>
      </c>
      <c r="H4843" s="6" t="s">
        <v>121</v>
      </c>
      <c r="I4843" s="6" t="s">
        <v>1012</v>
      </c>
      <c r="J4843" s="6" t="s">
        <v>1046</v>
      </c>
      <c r="K4843" s="6" t="s">
        <v>1262</v>
      </c>
      <c r="L4843" s="6" t="s">
        <v>1268</v>
      </c>
      <c r="M4843" s="6" t="s">
        <v>1272</v>
      </c>
      <c r="N4843" s="5">
        <v>42725</v>
      </c>
      <c r="O4843" s="7">
        <v>519</v>
      </c>
      <c r="P4843" s="7">
        <v>1298</v>
      </c>
      <c r="Q4843" s="7">
        <v>779</v>
      </c>
      <c r="R4843" s="6">
        <v>10</v>
      </c>
      <c r="S4843" s="7">
        <v>12980</v>
      </c>
      <c r="T4843" s="8">
        <v>0</v>
      </c>
      <c r="U4843" s="7">
        <v>0</v>
      </c>
      <c r="V4843" s="7">
        <v>12980</v>
      </c>
      <c r="W4843" s="7">
        <v>314</v>
      </c>
      <c r="X4843" s="7">
        <v>12645</v>
      </c>
      <c r="Y4843" s="9">
        <f>+DAY('TABLA PRINCIPAL'!$B4843)</f>
        <v>18</v>
      </c>
      <c r="Z4843" s="9">
        <f>+MONTH('TABLA PRINCIPAL'!$B4843)</f>
        <v>12</v>
      </c>
      <c r="AA4843" s="9">
        <f>+YEAR('TABLA PRINCIPAL'!$B4843)</f>
        <v>2016</v>
      </c>
      <c r="AB4843" s="22" t="str">
        <f>+IF(Ventas_Oficina[[#This Row],[Total del pedido]]&gt;=100000,"SI","NO")</f>
        <v>NO</v>
      </c>
      <c r="AC4843" s="22" t="str">
        <f>+_xlfn.XLOOKUP(Ventas_Oficina[[#This Row],[Nº de artículo]],AUXILIAR!A4842:A9808,AUXILIAR!D4842:D9808,"Error",0)</f>
        <v>Enviado a tiempo</v>
      </c>
      <c r="AD4843" s="22" t="str">
        <f>+IF(AND(Ventas_Oficina[[#This Row],[Total]]&gt;75000,Ventas_Oficina[[#This Row],[Envio a tiempo]]="Enviado a tiempo"),"Buena Venta","Venta Mala")</f>
        <v>Venta Mala</v>
      </c>
    </row>
    <row r="4844" spans="1:30" x14ac:dyDescent="0.25">
      <c r="A4844" s="26">
        <v>1702763</v>
      </c>
      <c r="B4844" s="10">
        <v>42639</v>
      </c>
      <c r="C4844" s="11" t="s">
        <v>453</v>
      </c>
      <c r="D4844" s="11" t="s">
        <v>19</v>
      </c>
      <c r="E4844" s="11" t="s">
        <v>4</v>
      </c>
      <c r="F4844" s="11" t="s">
        <v>5</v>
      </c>
      <c r="G4844" s="11" t="s">
        <v>1008</v>
      </c>
      <c r="H4844" s="11" t="s">
        <v>6</v>
      </c>
      <c r="I4844" s="11" t="s">
        <v>1016</v>
      </c>
      <c r="J4844" s="11" t="s">
        <v>1081</v>
      </c>
      <c r="K4844" s="11" t="s">
        <v>1261</v>
      </c>
      <c r="L4844" s="11" t="s">
        <v>1265</v>
      </c>
      <c r="M4844" s="11" t="s">
        <v>1272</v>
      </c>
      <c r="N4844" s="10">
        <v>42641</v>
      </c>
      <c r="O4844" s="12">
        <v>252</v>
      </c>
      <c r="P4844" s="12">
        <v>400</v>
      </c>
      <c r="Q4844" s="12">
        <v>148</v>
      </c>
      <c r="R4844" s="11">
        <v>25</v>
      </c>
      <c r="S4844" s="12">
        <v>10000</v>
      </c>
      <c r="T4844" s="13">
        <v>0.03</v>
      </c>
      <c r="U4844" s="12">
        <v>300</v>
      </c>
      <c r="V4844" s="12">
        <v>9700</v>
      </c>
      <c r="W4844" s="12">
        <v>130</v>
      </c>
      <c r="X4844" s="12">
        <v>11767</v>
      </c>
      <c r="Y4844" s="14">
        <f>+DAY('TABLA PRINCIPAL'!$B4844)</f>
        <v>26</v>
      </c>
      <c r="Z4844" s="14">
        <f>+MONTH('TABLA PRINCIPAL'!$B4844)</f>
        <v>9</v>
      </c>
      <c r="AA4844" s="14">
        <f>+YEAR('TABLA PRINCIPAL'!$B4844)</f>
        <v>2016</v>
      </c>
      <c r="AB4844" s="22" t="str">
        <f>+IF(Ventas_Oficina[[#This Row],[Total del pedido]]&gt;=100000,"SI","NO")</f>
        <v>NO</v>
      </c>
      <c r="AC4844" s="22" t="str">
        <f>+_xlfn.XLOOKUP(Ventas_Oficina[[#This Row],[Nº de artículo]],AUXILIAR!A4842:A9809,AUXILIAR!D4842:D9809,"Error",0)</f>
        <v>Enviado a tiempo</v>
      </c>
      <c r="AD4844" s="22" t="str">
        <f>+IF(AND(Ventas_Oficina[[#This Row],[Total]]&gt;75000,Ventas_Oficina[[#This Row],[Envio a tiempo]]="Enviado a tiempo"),"Buena Venta","Venta Mala")</f>
        <v>Venta Mala</v>
      </c>
    </row>
    <row r="4845" spans="1:30" x14ac:dyDescent="0.25">
      <c r="A4845" s="26">
        <v>1702763</v>
      </c>
      <c r="B4845" s="10">
        <v>42211</v>
      </c>
      <c r="C4845" s="11" t="s">
        <v>132</v>
      </c>
      <c r="D4845" s="11" t="s">
        <v>133</v>
      </c>
      <c r="E4845" s="11" t="s">
        <v>12</v>
      </c>
      <c r="F4845" s="11" t="s">
        <v>13</v>
      </c>
      <c r="G4845" s="11" t="s">
        <v>1007</v>
      </c>
      <c r="H4845" s="11" t="s">
        <v>42</v>
      </c>
      <c r="I4845" s="11" t="s">
        <v>1016</v>
      </c>
      <c r="J4845" s="11" t="s">
        <v>1023</v>
      </c>
      <c r="K4845" s="11" t="s">
        <v>1261</v>
      </c>
      <c r="L4845" s="11" t="s">
        <v>1265</v>
      </c>
      <c r="M4845" s="11" t="s">
        <v>1272</v>
      </c>
      <c r="N4845" s="10">
        <v>42214</v>
      </c>
      <c r="O4845" s="12">
        <v>459</v>
      </c>
      <c r="P4845" s="12">
        <v>728</v>
      </c>
      <c r="Q4845" s="12">
        <v>269</v>
      </c>
      <c r="R4845" s="11">
        <v>41</v>
      </c>
      <c r="S4845" s="12">
        <v>29848</v>
      </c>
      <c r="T4845" s="13">
        <v>0.05</v>
      </c>
      <c r="U4845" s="12">
        <v>1492.4</v>
      </c>
      <c r="V4845" s="12">
        <v>28355.599999999999</v>
      </c>
      <c r="W4845" s="12">
        <v>1115</v>
      </c>
      <c r="X4845" s="12">
        <v>16890</v>
      </c>
      <c r="Y4845" s="14">
        <f>+DAY('TABLA PRINCIPAL'!$B4845)</f>
        <v>26</v>
      </c>
      <c r="Z4845" s="14">
        <f>+MONTH('TABLA PRINCIPAL'!$B4845)</f>
        <v>7</v>
      </c>
      <c r="AA4845" s="14">
        <f>+YEAR('TABLA PRINCIPAL'!$B4845)</f>
        <v>2015</v>
      </c>
      <c r="AB4845" s="22" t="str">
        <f>+IF(Ventas_Oficina[[#This Row],[Total del pedido]]&gt;=100000,"SI","NO")</f>
        <v>NO</v>
      </c>
      <c r="AC4845" s="22" t="str">
        <f>+_xlfn.XLOOKUP(Ventas_Oficina[[#This Row],[Nº de artículo]],AUXILIAR!A4844:A9811,AUXILIAR!D4844:D9811,"Error",0)</f>
        <v>Enviado a tiempo</v>
      </c>
      <c r="AD4845" s="22" t="str">
        <f>+IF(AND(Ventas_Oficina[[#This Row],[Total]]&gt;75000,Ventas_Oficina[[#This Row],[Envio a tiempo]]="Enviado a tiempo"),"Buena Venta","Venta Mala")</f>
        <v>Venta Mala</v>
      </c>
    </row>
    <row r="4846" spans="1:30" x14ac:dyDescent="0.25">
      <c r="A4846" s="25">
        <v>1702763</v>
      </c>
      <c r="B4846" s="5">
        <v>42597</v>
      </c>
      <c r="C4846" s="6" t="s">
        <v>259</v>
      </c>
      <c r="D4846" s="6" t="s">
        <v>260</v>
      </c>
      <c r="E4846" s="6" t="s">
        <v>4</v>
      </c>
      <c r="F4846" s="6" t="s">
        <v>5</v>
      </c>
      <c r="G4846" s="6" t="s">
        <v>1008</v>
      </c>
      <c r="H4846" s="6" t="s">
        <v>121</v>
      </c>
      <c r="I4846" s="6" t="s">
        <v>1012</v>
      </c>
      <c r="J4846" s="6" t="s">
        <v>1022</v>
      </c>
      <c r="K4846" s="6" t="s">
        <v>1262</v>
      </c>
      <c r="L4846" s="6" t="s">
        <v>1265</v>
      </c>
      <c r="M4846" s="6" t="s">
        <v>1272</v>
      </c>
      <c r="N4846" s="5">
        <v>42602</v>
      </c>
      <c r="O4846" s="7">
        <v>117</v>
      </c>
      <c r="P4846" s="7">
        <v>278</v>
      </c>
      <c r="Q4846" s="7">
        <v>161</v>
      </c>
      <c r="R4846" s="6">
        <v>48</v>
      </c>
      <c r="S4846" s="7">
        <v>13344</v>
      </c>
      <c r="T4846" s="8">
        <v>0.04</v>
      </c>
      <c r="U4846" s="7">
        <v>533.76</v>
      </c>
      <c r="V4846" s="7">
        <v>12810.24</v>
      </c>
      <c r="W4846" s="7">
        <v>120</v>
      </c>
      <c r="X4846" s="7">
        <v>11636</v>
      </c>
      <c r="Y4846" s="9">
        <f>+DAY('TABLA PRINCIPAL'!$B4846)</f>
        <v>15</v>
      </c>
      <c r="Z4846" s="9">
        <f>+MONTH('TABLA PRINCIPAL'!$B4846)</f>
        <v>8</v>
      </c>
      <c r="AA4846" s="9">
        <f>+YEAR('TABLA PRINCIPAL'!$B4846)</f>
        <v>2016</v>
      </c>
      <c r="AB4846" s="22" t="str">
        <f>+IF(Ventas_Oficina[[#This Row],[Total del pedido]]&gt;=100000,"SI","NO")</f>
        <v>NO</v>
      </c>
      <c r="AC4846" s="22" t="str">
        <f>+_xlfn.XLOOKUP(Ventas_Oficina[[#This Row],[Nº de artículo]],AUXILIAR!A4844:A9812,AUXILIAR!D4844:D9812,"Error",0)</f>
        <v>Enviado a tiempo</v>
      </c>
      <c r="AD4846" s="22" t="str">
        <f>+IF(AND(Ventas_Oficina[[#This Row],[Total]]&gt;75000,Ventas_Oficina[[#This Row],[Envio a tiempo]]="Enviado a tiempo"),"Buena Venta","Venta Mala")</f>
        <v>Venta Mala</v>
      </c>
    </row>
    <row r="4847" spans="1:30" x14ac:dyDescent="0.25">
      <c r="A4847" s="25">
        <v>1702763</v>
      </c>
      <c r="B4847" s="5">
        <v>42336</v>
      </c>
      <c r="C4847" s="6" t="s">
        <v>365</v>
      </c>
      <c r="D4847" s="6" t="s">
        <v>265</v>
      </c>
      <c r="E4847" s="6" t="s">
        <v>4</v>
      </c>
      <c r="F4847" s="6" t="s">
        <v>5</v>
      </c>
      <c r="G4847" s="6" t="s">
        <v>1007</v>
      </c>
      <c r="H4847" s="6" t="s">
        <v>53</v>
      </c>
      <c r="I4847" s="6" t="s">
        <v>1014</v>
      </c>
      <c r="J4847" s="6" t="s">
        <v>1044</v>
      </c>
      <c r="K4847" s="6" t="s">
        <v>1261</v>
      </c>
      <c r="L4847" s="6" t="s">
        <v>1265</v>
      </c>
      <c r="M4847" s="6" t="s">
        <v>1272</v>
      </c>
      <c r="N4847" s="5">
        <v>42338</v>
      </c>
      <c r="O4847" s="7">
        <v>118</v>
      </c>
      <c r="P4847" s="7">
        <v>188</v>
      </c>
      <c r="Q4847" s="7">
        <v>70</v>
      </c>
      <c r="R4847" s="6">
        <v>31</v>
      </c>
      <c r="S4847" s="7">
        <v>5828</v>
      </c>
      <c r="T4847" s="8">
        <v>0.08</v>
      </c>
      <c r="U4847" s="7">
        <v>466.24</v>
      </c>
      <c r="V4847" s="7">
        <v>5361.76</v>
      </c>
      <c r="W4847" s="7">
        <v>149</v>
      </c>
      <c r="X4847" s="7">
        <v>1670</v>
      </c>
      <c r="Y4847" s="9">
        <f>+DAY('TABLA PRINCIPAL'!$B4847)</f>
        <v>28</v>
      </c>
      <c r="Z4847" s="9">
        <f>+MONTH('TABLA PRINCIPAL'!$B4847)</f>
        <v>11</v>
      </c>
      <c r="AA4847" s="9">
        <f>+YEAR('TABLA PRINCIPAL'!$B4847)</f>
        <v>2015</v>
      </c>
      <c r="AB4847" s="22" t="str">
        <f>+IF(Ventas_Oficina[[#This Row],[Total del pedido]]&gt;=100000,"SI","NO")</f>
        <v>NO</v>
      </c>
      <c r="AC4847" s="22" t="str">
        <f>+_xlfn.XLOOKUP(Ventas_Oficina[[#This Row],[Nº de artículo]],AUXILIAR!A4846:A9814,AUXILIAR!D4846:D9814,"Error",0)</f>
        <v>Enviado a tiempo</v>
      </c>
      <c r="AD4847" s="22" t="str">
        <f>+IF(AND(Ventas_Oficina[[#This Row],[Total]]&gt;75000,Ventas_Oficina[[#This Row],[Envio a tiempo]]="Enviado a tiempo"),"Buena Venta","Venta Mala")</f>
        <v>Venta Mala</v>
      </c>
    </row>
    <row r="4848" spans="1:30" x14ac:dyDescent="0.25">
      <c r="A4848" s="26">
        <v>1702763</v>
      </c>
      <c r="B4848" s="10">
        <v>42613</v>
      </c>
      <c r="C4848" s="11" t="s">
        <v>256</v>
      </c>
      <c r="D4848" s="11" t="s">
        <v>1001</v>
      </c>
      <c r="E4848" s="11" t="s">
        <v>4</v>
      </c>
      <c r="F4848" s="11" t="s">
        <v>5</v>
      </c>
      <c r="G4848" s="11" t="s">
        <v>1008</v>
      </c>
      <c r="H4848" s="11" t="s">
        <v>27</v>
      </c>
      <c r="I4848" s="11" t="s">
        <v>1015</v>
      </c>
      <c r="J4848" s="11" t="s">
        <v>1041</v>
      </c>
      <c r="K4848" s="11" t="s">
        <v>1261</v>
      </c>
      <c r="L4848" s="11" t="s">
        <v>1265</v>
      </c>
      <c r="M4848" s="11" t="s">
        <v>1272</v>
      </c>
      <c r="N4848" s="10">
        <v>42615</v>
      </c>
      <c r="O4848" s="12">
        <v>245</v>
      </c>
      <c r="P4848" s="12">
        <v>389</v>
      </c>
      <c r="Q4848" s="12">
        <v>144</v>
      </c>
      <c r="R4848" s="11">
        <v>44</v>
      </c>
      <c r="S4848" s="12">
        <v>17116</v>
      </c>
      <c r="T4848" s="13">
        <v>0.01</v>
      </c>
      <c r="U4848" s="12">
        <v>171.16</v>
      </c>
      <c r="V4848" s="12">
        <v>16944.84</v>
      </c>
      <c r="W4848" s="12">
        <v>701</v>
      </c>
      <c r="X4848" s="12">
        <v>11783</v>
      </c>
      <c r="Y4848" s="14">
        <f>+DAY('TABLA PRINCIPAL'!$B4848)</f>
        <v>31</v>
      </c>
      <c r="Z4848" s="14">
        <f>+MONTH('TABLA PRINCIPAL'!$B4848)</f>
        <v>8</v>
      </c>
      <c r="AA4848" s="14">
        <f>+YEAR('TABLA PRINCIPAL'!$B4848)</f>
        <v>2016</v>
      </c>
      <c r="AB4848" s="22" t="str">
        <f>+IF(Ventas_Oficina[[#This Row],[Total del pedido]]&gt;=100000,"SI","NO")</f>
        <v>NO</v>
      </c>
      <c r="AC4848" s="22" t="str">
        <f>+_xlfn.XLOOKUP(Ventas_Oficina[[#This Row],[Nº de artículo]],AUXILIAR!A4846:A9815,AUXILIAR!D4846:D9815,"Error",0)</f>
        <v>Enviado a tiempo</v>
      </c>
      <c r="AD4848" s="22" t="str">
        <f>+IF(AND(Ventas_Oficina[[#This Row],[Total]]&gt;75000,Ventas_Oficina[[#This Row],[Envio a tiempo]]="Enviado a tiempo"),"Buena Venta","Venta Mala")</f>
        <v>Venta Mala</v>
      </c>
    </row>
    <row r="4849" spans="1:30" x14ac:dyDescent="0.25">
      <c r="A4849" s="25">
        <v>1703859</v>
      </c>
      <c r="B4849" s="5">
        <v>42726</v>
      </c>
      <c r="C4849" s="6" t="s">
        <v>93</v>
      </c>
      <c r="D4849" s="6" t="s">
        <v>94</v>
      </c>
      <c r="E4849" s="6" t="s">
        <v>4</v>
      </c>
      <c r="F4849" s="6" t="s">
        <v>5</v>
      </c>
      <c r="G4849" s="6" t="s">
        <v>1010</v>
      </c>
      <c r="H4849" s="6" t="s">
        <v>9</v>
      </c>
      <c r="I4849" s="6" t="s">
        <v>1014</v>
      </c>
      <c r="J4849" s="6" t="s">
        <v>1099</v>
      </c>
      <c r="K4849" s="6" t="s">
        <v>1262</v>
      </c>
      <c r="L4849" s="6" t="s">
        <v>1270</v>
      </c>
      <c r="M4849" s="6" t="s">
        <v>1274</v>
      </c>
      <c r="N4849" s="5">
        <v>42727</v>
      </c>
      <c r="O4849" s="7">
        <v>93</v>
      </c>
      <c r="P4849" s="7">
        <v>160</v>
      </c>
      <c r="Q4849" s="7">
        <v>67</v>
      </c>
      <c r="R4849" s="6">
        <v>3</v>
      </c>
      <c r="S4849" s="7">
        <v>480</v>
      </c>
      <c r="T4849" s="8">
        <v>0.06</v>
      </c>
      <c r="U4849" s="7">
        <v>28.799999999999997</v>
      </c>
      <c r="V4849" s="7">
        <v>451.2</v>
      </c>
      <c r="W4849" s="7">
        <v>129</v>
      </c>
      <c r="X4849" s="7">
        <v>3675</v>
      </c>
      <c r="Y4849" s="9">
        <f>+DAY('TABLA PRINCIPAL'!$B4849)</f>
        <v>22</v>
      </c>
      <c r="Z4849" s="9">
        <f>+MONTH('TABLA PRINCIPAL'!$B4849)</f>
        <v>12</v>
      </c>
      <c r="AA4849" s="9">
        <f>+YEAR('TABLA PRINCIPAL'!$B4849)</f>
        <v>2016</v>
      </c>
      <c r="AB4849" s="22" t="str">
        <f>+IF(Ventas_Oficina[[#This Row],[Total del pedido]]&gt;=100000,"SI","NO")</f>
        <v>NO</v>
      </c>
      <c r="AC4849" s="22" t="str">
        <f>+_xlfn.XLOOKUP(Ventas_Oficina[[#This Row],[Nº de artículo]],AUXILIAR!A4848:A9818,AUXILIAR!D4848:D9818,"Error",0)</f>
        <v>No enviado a tiempo</v>
      </c>
      <c r="AD4849" s="22" t="str">
        <f>+IF(AND(Ventas_Oficina[[#This Row],[Total]]&gt;75000,Ventas_Oficina[[#This Row],[Envio a tiempo]]="Enviado a tiempo"),"Buena Venta","Venta Mala")</f>
        <v>Venta Mala</v>
      </c>
    </row>
    <row r="4850" spans="1:30" x14ac:dyDescent="0.25">
      <c r="A4850" s="25">
        <v>1705320</v>
      </c>
      <c r="B4850" s="5">
        <v>42387</v>
      </c>
      <c r="C4850" s="6" t="s">
        <v>242</v>
      </c>
      <c r="D4850" s="6" t="s">
        <v>81</v>
      </c>
      <c r="E4850" s="6" t="s">
        <v>4</v>
      </c>
      <c r="F4850" s="6" t="s">
        <v>5</v>
      </c>
      <c r="G4850" s="6" t="s">
        <v>1007</v>
      </c>
      <c r="H4850" s="6" t="s">
        <v>34</v>
      </c>
      <c r="I4850" s="6" t="s">
        <v>1014</v>
      </c>
      <c r="J4850" s="6" t="s">
        <v>1059</v>
      </c>
      <c r="K4850" s="6" t="s">
        <v>1262</v>
      </c>
      <c r="L4850" s="6" t="s">
        <v>1265</v>
      </c>
      <c r="M4850" s="6" t="s">
        <v>1272</v>
      </c>
      <c r="N4850" s="5">
        <v>42389</v>
      </c>
      <c r="O4850" s="7">
        <v>226</v>
      </c>
      <c r="P4850" s="7">
        <v>358</v>
      </c>
      <c r="Q4850" s="7">
        <v>132</v>
      </c>
      <c r="R4850" s="6">
        <v>49</v>
      </c>
      <c r="S4850" s="7">
        <v>17542</v>
      </c>
      <c r="T4850" s="8">
        <v>0.09</v>
      </c>
      <c r="U4850" s="7">
        <v>1578.78</v>
      </c>
      <c r="V4850" s="7">
        <v>15963.22</v>
      </c>
      <c r="W4850" s="7">
        <v>547</v>
      </c>
      <c r="X4850" s="7">
        <v>13665</v>
      </c>
      <c r="Y4850" s="9">
        <f>+DAY('TABLA PRINCIPAL'!$B4850)</f>
        <v>18</v>
      </c>
      <c r="Z4850" s="9">
        <f>+MONTH('TABLA PRINCIPAL'!$B4850)</f>
        <v>1</v>
      </c>
      <c r="AA4850" s="9">
        <f>+YEAR('TABLA PRINCIPAL'!$B4850)</f>
        <v>2016</v>
      </c>
      <c r="AB4850" s="22" t="str">
        <f>+IF(Ventas_Oficina[[#This Row],[Total del pedido]]&gt;=100000,"SI","NO")</f>
        <v>NO</v>
      </c>
      <c r="AC4850" s="22" t="str">
        <f>+_xlfn.XLOOKUP(Ventas_Oficina[[#This Row],[Nº de artículo]],AUXILIAR!A4849:A9828,AUXILIAR!D4849:D9828,"Error",0)</f>
        <v>Enviado a tiempo</v>
      </c>
      <c r="AD4850" s="22" t="str">
        <f>+IF(AND(Ventas_Oficina[[#This Row],[Total]]&gt;75000,Ventas_Oficina[[#This Row],[Envio a tiempo]]="Enviado a tiempo"),"Buena Venta","Venta Mala")</f>
        <v>Venta Mala</v>
      </c>
    </row>
    <row r="4851" spans="1:30" x14ac:dyDescent="0.25">
      <c r="A4851" s="26">
        <v>1705685</v>
      </c>
      <c r="B4851" s="10">
        <v>42606</v>
      </c>
      <c r="C4851" s="11" t="s">
        <v>234</v>
      </c>
      <c r="D4851" s="11" t="s">
        <v>57</v>
      </c>
      <c r="E4851" s="11" t="s">
        <v>4</v>
      </c>
      <c r="F4851" s="11" t="s">
        <v>5</v>
      </c>
      <c r="G4851" s="11" t="s">
        <v>1009</v>
      </c>
      <c r="H4851" s="11" t="s">
        <v>58</v>
      </c>
      <c r="I4851" s="11" t="s">
        <v>1016</v>
      </c>
      <c r="J4851" s="11" t="s">
        <v>1089</v>
      </c>
      <c r="K4851" s="11" t="s">
        <v>1261</v>
      </c>
      <c r="L4851" s="11" t="s">
        <v>1266</v>
      </c>
      <c r="M4851" s="11" t="s">
        <v>1272</v>
      </c>
      <c r="N4851" s="10">
        <v>42615</v>
      </c>
      <c r="O4851" s="12">
        <v>176</v>
      </c>
      <c r="P4851" s="12">
        <v>338</v>
      </c>
      <c r="Q4851" s="12">
        <v>162</v>
      </c>
      <c r="R4851" s="11">
        <v>24</v>
      </c>
      <c r="S4851" s="12">
        <v>8112</v>
      </c>
      <c r="T4851" s="13">
        <v>0.01</v>
      </c>
      <c r="U4851" s="12">
        <v>81.12</v>
      </c>
      <c r="V4851" s="12">
        <v>8030.88</v>
      </c>
      <c r="W4851" s="12">
        <v>85</v>
      </c>
      <c r="X4851" s="12">
        <v>11669</v>
      </c>
      <c r="Y4851" s="14">
        <f>+DAY('TABLA PRINCIPAL'!$B4851)</f>
        <v>24</v>
      </c>
      <c r="Z4851" s="14">
        <f>+MONTH('TABLA PRINCIPAL'!$B4851)</f>
        <v>8</v>
      </c>
      <c r="AA4851" s="14">
        <f>+YEAR('TABLA PRINCIPAL'!$B4851)</f>
        <v>2016</v>
      </c>
      <c r="AB4851" s="22" t="str">
        <f>+IF(Ventas_Oficina[[#This Row],[Total del pedido]]&gt;=100000,"SI","NO")</f>
        <v>NO</v>
      </c>
      <c r="AC4851" s="22" t="str">
        <f>+_xlfn.XLOOKUP(Ventas_Oficina[[#This Row],[Nº de artículo]],AUXILIAR!A4849:A9829,AUXILIAR!D4849:D9829,"Error",0)</f>
        <v>Enviado a tiempo</v>
      </c>
      <c r="AD4851" s="22" t="str">
        <f>+IF(AND(Ventas_Oficina[[#This Row],[Total]]&gt;75000,Ventas_Oficina[[#This Row],[Envio a tiempo]]="Enviado a tiempo"),"Buena Venta","Venta Mala")</f>
        <v>Venta Mala</v>
      </c>
    </row>
    <row r="4852" spans="1:30" x14ac:dyDescent="0.25">
      <c r="A4852" s="26">
        <v>1706415</v>
      </c>
      <c r="B4852" s="10">
        <v>42026</v>
      </c>
      <c r="C4852" s="11" t="s">
        <v>89</v>
      </c>
      <c r="D4852" s="11" t="s">
        <v>76</v>
      </c>
      <c r="E4852" s="11" t="s">
        <v>4</v>
      </c>
      <c r="F4852" s="11" t="s">
        <v>5</v>
      </c>
      <c r="G4852" s="11" t="s">
        <v>1009</v>
      </c>
      <c r="H4852" s="11" t="s">
        <v>17</v>
      </c>
      <c r="I4852" s="11" t="s">
        <v>1014</v>
      </c>
      <c r="J4852" s="11" t="s">
        <v>1059</v>
      </c>
      <c r="K4852" s="11" t="s">
        <v>1262</v>
      </c>
      <c r="L4852" s="11" t="s">
        <v>1265</v>
      </c>
      <c r="M4852" s="11" t="s">
        <v>1272</v>
      </c>
      <c r="N4852" s="10">
        <v>42028</v>
      </c>
      <c r="O4852" s="12">
        <v>226</v>
      </c>
      <c r="P4852" s="12">
        <v>358</v>
      </c>
      <c r="Q4852" s="12">
        <v>132</v>
      </c>
      <c r="R4852" s="11">
        <v>39</v>
      </c>
      <c r="S4852" s="12">
        <v>13962</v>
      </c>
      <c r="T4852" s="13">
        <v>0.09</v>
      </c>
      <c r="U4852" s="12">
        <v>1256.58</v>
      </c>
      <c r="V4852" s="12">
        <v>12705.42</v>
      </c>
      <c r="W4852" s="12">
        <v>547</v>
      </c>
      <c r="X4852" s="12">
        <v>17563</v>
      </c>
      <c r="Y4852" s="14">
        <f>+DAY('TABLA PRINCIPAL'!$B4852)</f>
        <v>22</v>
      </c>
      <c r="Z4852" s="14">
        <f>+MONTH('TABLA PRINCIPAL'!$B4852)</f>
        <v>1</v>
      </c>
      <c r="AA4852" s="14">
        <f>+YEAR('TABLA PRINCIPAL'!$B4852)</f>
        <v>2015</v>
      </c>
      <c r="AB4852" s="22" t="str">
        <f>+IF(Ventas_Oficina[[#This Row],[Total del pedido]]&gt;=100000,"SI","NO")</f>
        <v>NO</v>
      </c>
      <c r="AC4852" s="22" t="str">
        <f>+_xlfn.XLOOKUP(Ventas_Oficina[[#This Row],[Nº de artículo]],AUXILIAR!A4851:A9837,AUXILIAR!D4851:D9837,"Error",0)</f>
        <v>Enviado a tiempo</v>
      </c>
      <c r="AD4852" s="22" t="str">
        <f>+IF(AND(Ventas_Oficina[[#This Row],[Total]]&gt;75000,Ventas_Oficina[[#This Row],[Envio a tiempo]]="Enviado a tiempo"),"Buena Venta","Venta Mala")</f>
        <v>Venta Mala</v>
      </c>
    </row>
    <row r="4853" spans="1:30" x14ac:dyDescent="0.25">
      <c r="A4853" s="26">
        <v>1707146</v>
      </c>
      <c r="B4853" s="10">
        <v>42473</v>
      </c>
      <c r="C4853" s="11" t="s">
        <v>79</v>
      </c>
      <c r="D4853" s="11" t="s">
        <v>36</v>
      </c>
      <c r="E4853" s="11" t="s">
        <v>12</v>
      </c>
      <c r="F4853" s="11" t="s">
        <v>13</v>
      </c>
      <c r="G4853" s="11" t="s">
        <v>1007</v>
      </c>
      <c r="H4853" s="11" t="s">
        <v>14</v>
      </c>
      <c r="I4853" s="11" t="s">
        <v>1013</v>
      </c>
      <c r="J4853" s="11" t="s">
        <v>1075</v>
      </c>
      <c r="K4853" s="11" t="s">
        <v>1261</v>
      </c>
      <c r="L4853" s="11" t="s">
        <v>1267</v>
      </c>
      <c r="M4853" s="11" t="s">
        <v>1272</v>
      </c>
      <c r="N4853" s="10">
        <v>42475</v>
      </c>
      <c r="O4853" s="12">
        <v>225</v>
      </c>
      <c r="P4853" s="12">
        <v>369</v>
      </c>
      <c r="Q4853" s="12">
        <v>144</v>
      </c>
      <c r="R4853" s="11">
        <v>35</v>
      </c>
      <c r="S4853" s="12">
        <v>12915</v>
      </c>
      <c r="T4853" s="13">
        <v>0.04</v>
      </c>
      <c r="U4853" s="12">
        <v>516.6</v>
      </c>
      <c r="V4853" s="12">
        <v>12398.4</v>
      </c>
      <c r="W4853" s="12">
        <v>250</v>
      </c>
      <c r="X4853" s="12">
        <v>9596</v>
      </c>
      <c r="Y4853" s="14">
        <f>+DAY('TABLA PRINCIPAL'!$B4853)</f>
        <v>13</v>
      </c>
      <c r="Z4853" s="14">
        <f>+MONTH('TABLA PRINCIPAL'!$B4853)</f>
        <v>4</v>
      </c>
      <c r="AA4853" s="14">
        <f>+YEAR('TABLA PRINCIPAL'!$B4853)</f>
        <v>2016</v>
      </c>
      <c r="AB4853" s="22" t="str">
        <f>+IF(Ventas_Oficina[[#This Row],[Total del pedido]]&gt;=100000,"SI","NO")</f>
        <v>NO</v>
      </c>
      <c r="AC4853" s="22" t="str">
        <f>+_xlfn.XLOOKUP(Ventas_Oficina[[#This Row],[Nº de artículo]],AUXILIAR!A4852:A9839,AUXILIAR!D4852:D9839,"Error",0)</f>
        <v>Enviado a tiempo</v>
      </c>
      <c r="AD4853" s="22" t="str">
        <f>+IF(AND(Ventas_Oficina[[#This Row],[Total]]&gt;75000,Ventas_Oficina[[#This Row],[Envio a tiempo]]="Enviado a tiempo"),"Buena Venta","Venta Mala")</f>
        <v>Venta Mala</v>
      </c>
    </row>
    <row r="4854" spans="1:30" x14ac:dyDescent="0.25">
      <c r="A4854" s="25">
        <v>1707511</v>
      </c>
      <c r="B4854" s="5">
        <v>42387</v>
      </c>
      <c r="C4854" s="6" t="s">
        <v>242</v>
      </c>
      <c r="D4854" s="6" t="s">
        <v>81</v>
      </c>
      <c r="E4854" s="6" t="s">
        <v>4</v>
      </c>
      <c r="F4854" s="6" t="s">
        <v>5</v>
      </c>
      <c r="G4854" s="6" t="s">
        <v>1010</v>
      </c>
      <c r="H4854" s="6" t="s">
        <v>34</v>
      </c>
      <c r="I4854" s="6" t="s">
        <v>1013</v>
      </c>
      <c r="J4854" s="6" t="s">
        <v>1137</v>
      </c>
      <c r="K4854" s="6" t="s">
        <v>1261</v>
      </c>
      <c r="L4854" s="6" t="s">
        <v>1267</v>
      </c>
      <c r="M4854" s="6" t="s">
        <v>1272</v>
      </c>
      <c r="N4854" s="5">
        <v>42389</v>
      </c>
      <c r="O4854" s="7">
        <v>105</v>
      </c>
      <c r="P4854" s="7">
        <v>195</v>
      </c>
      <c r="Q4854" s="7">
        <v>90</v>
      </c>
      <c r="R4854" s="6">
        <v>27</v>
      </c>
      <c r="S4854" s="7">
        <v>5265</v>
      </c>
      <c r="T4854" s="8">
        <v>0.09</v>
      </c>
      <c r="U4854" s="7">
        <v>473.84999999999997</v>
      </c>
      <c r="V4854" s="7">
        <v>4791.1499999999996</v>
      </c>
      <c r="W4854" s="7">
        <v>163</v>
      </c>
      <c r="X4854" s="7">
        <v>2670</v>
      </c>
      <c r="Y4854" s="9">
        <f>+DAY('TABLA PRINCIPAL'!$B4854)</f>
        <v>18</v>
      </c>
      <c r="Z4854" s="9">
        <f>+MONTH('TABLA PRINCIPAL'!$B4854)</f>
        <v>1</v>
      </c>
      <c r="AA4854" s="9">
        <f>+YEAR('TABLA PRINCIPAL'!$B4854)</f>
        <v>2016</v>
      </c>
      <c r="AB4854" s="22" t="str">
        <f>+IF(Ventas_Oficina[[#This Row],[Total del pedido]]&gt;=100000,"SI","NO")</f>
        <v>NO</v>
      </c>
      <c r="AC4854" s="22" t="str">
        <f>+_xlfn.XLOOKUP(Ventas_Oficina[[#This Row],[Nº de artículo]],AUXILIAR!A4853:A9844,AUXILIAR!D4853:D9844,"Error",0)</f>
        <v>Enviado a tiempo</v>
      </c>
      <c r="AD4854" s="22" t="str">
        <f>+IF(AND(Ventas_Oficina[[#This Row],[Total]]&gt;75000,Ventas_Oficina[[#This Row],[Envio a tiempo]]="Enviado a tiempo"),"Buena Venta","Venta Mala")</f>
        <v>Venta Mala</v>
      </c>
    </row>
    <row r="4855" spans="1:30" x14ac:dyDescent="0.25">
      <c r="A4855" s="26">
        <v>1707876</v>
      </c>
      <c r="B4855" s="10">
        <v>42714</v>
      </c>
      <c r="C4855" s="11" t="s">
        <v>315</v>
      </c>
      <c r="D4855" s="11" t="s">
        <v>3</v>
      </c>
      <c r="E4855" s="11" t="s">
        <v>4</v>
      </c>
      <c r="F4855" s="11" t="s">
        <v>5</v>
      </c>
      <c r="G4855" s="11" t="s">
        <v>1009</v>
      </c>
      <c r="H4855" s="11" t="s">
        <v>6</v>
      </c>
      <c r="I4855" s="11" t="s">
        <v>1014</v>
      </c>
      <c r="J4855" s="11" t="s">
        <v>1049</v>
      </c>
      <c r="K4855" s="11" t="s">
        <v>1262</v>
      </c>
      <c r="L4855" s="11" t="s">
        <v>1266</v>
      </c>
      <c r="M4855" s="11" t="s">
        <v>1272</v>
      </c>
      <c r="N4855" s="10">
        <v>42719</v>
      </c>
      <c r="O4855" s="12">
        <v>184</v>
      </c>
      <c r="P4855" s="12">
        <v>288</v>
      </c>
      <c r="Q4855" s="12">
        <v>104</v>
      </c>
      <c r="R4855" s="11">
        <v>27</v>
      </c>
      <c r="S4855" s="12">
        <v>7776</v>
      </c>
      <c r="T4855" s="13">
        <v>7.0000000000000007E-2</v>
      </c>
      <c r="U4855" s="12">
        <v>544.32000000000005</v>
      </c>
      <c r="V4855" s="12">
        <v>7231.68</v>
      </c>
      <c r="W4855" s="12">
        <v>99</v>
      </c>
      <c r="X4855" s="12">
        <v>3527</v>
      </c>
      <c r="Y4855" s="14">
        <f>+DAY('TABLA PRINCIPAL'!$B4855)</f>
        <v>10</v>
      </c>
      <c r="Z4855" s="14">
        <f>+MONTH('TABLA PRINCIPAL'!$B4855)</f>
        <v>12</v>
      </c>
      <c r="AA4855" s="14">
        <f>+YEAR('TABLA PRINCIPAL'!$B4855)</f>
        <v>2016</v>
      </c>
      <c r="AB4855" s="22" t="str">
        <f>+IF(Ventas_Oficina[[#This Row],[Total del pedido]]&gt;=100000,"SI","NO")</f>
        <v>NO</v>
      </c>
      <c r="AC4855" s="22" t="str">
        <f>+_xlfn.XLOOKUP(Ventas_Oficina[[#This Row],[Nº de artículo]],AUXILIAR!A4853:A9845,AUXILIAR!D4853:D9845,"Error",0)</f>
        <v>Enviado a tiempo</v>
      </c>
      <c r="AD4855" s="22" t="str">
        <f>+IF(AND(Ventas_Oficina[[#This Row],[Total]]&gt;75000,Ventas_Oficina[[#This Row],[Envio a tiempo]]="Enviado a tiempo"),"Buena Venta","Venta Mala")</f>
        <v>Venta Mala</v>
      </c>
    </row>
    <row r="4856" spans="1:30" x14ac:dyDescent="0.25">
      <c r="A4856" s="26">
        <v>1708972</v>
      </c>
      <c r="B4856" s="10">
        <v>42708</v>
      </c>
      <c r="C4856" s="11" t="s">
        <v>85</v>
      </c>
      <c r="D4856" s="11" t="s">
        <v>3</v>
      </c>
      <c r="E4856" s="11" t="s">
        <v>4</v>
      </c>
      <c r="F4856" s="11" t="s">
        <v>5</v>
      </c>
      <c r="G4856" s="11" t="s">
        <v>1009</v>
      </c>
      <c r="H4856" s="11" t="s">
        <v>6</v>
      </c>
      <c r="I4856" s="11" t="s">
        <v>1016</v>
      </c>
      <c r="J4856" s="11" t="s">
        <v>1085</v>
      </c>
      <c r="K4856" s="11" t="s">
        <v>1261</v>
      </c>
      <c r="L4856" s="11" t="s">
        <v>1265</v>
      </c>
      <c r="M4856" s="11" t="s">
        <v>1272</v>
      </c>
      <c r="N4856" s="10">
        <v>42709</v>
      </c>
      <c r="O4856" s="12">
        <v>384</v>
      </c>
      <c r="P4856" s="12">
        <v>630</v>
      </c>
      <c r="Q4856" s="12">
        <v>246</v>
      </c>
      <c r="R4856" s="11">
        <v>5</v>
      </c>
      <c r="S4856" s="12">
        <v>3150</v>
      </c>
      <c r="T4856" s="13">
        <v>0.08</v>
      </c>
      <c r="U4856" s="12">
        <v>252</v>
      </c>
      <c r="V4856" s="12">
        <v>2898</v>
      </c>
      <c r="W4856" s="12">
        <v>50</v>
      </c>
      <c r="X4856" s="12">
        <v>29546</v>
      </c>
      <c r="Y4856" s="14">
        <f>+DAY('TABLA PRINCIPAL'!$B4856)</f>
        <v>4</v>
      </c>
      <c r="Z4856" s="14">
        <f>+MONTH('TABLA PRINCIPAL'!$B4856)</f>
        <v>12</v>
      </c>
      <c r="AA4856" s="14">
        <f>+YEAR('TABLA PRINCIPAL'!$B4856)</f>
        <v>2016</v>
      </c>
      <c r="AB4856" s="22" t="str">
        <f>+IF(Ventas_Oficina[[#This Row],[Total del pedido]]&gt;=100000,"SI","NO")</f>
        <v>NO</v>
      </c>
      <c r="AC4856" s="22" t="str">
        <f>+_xlfn.XLOOKUP(Ventas_Oficina[[#This Row],[Nº de artículo]],AUXILIAR!A4855:A9847,AUXILIAR!D4855:D9847,"Error",0)</f>
        <v>No enviado a tiempo</v>
      </c>
      <c r="AD4856" s="22" t="str">
        <f>+IF(AND(Ventas_Oficina[[#This Row],[Total]]&gt;75000,Ventas_Oficina[[#This Row],[Envio a tiempo]]="Enviado a tiempo"),"Buena Venta","Venta Mala")</f>
        <v>Venta Mala</v>
      </c>
    </row>
    <row r="4857" spans="1:30" x14ac:dyDescent="0.25">
      <c r="A4857" s="25">
        <v>1710068</v>
      </c>
      <c r="B4857" s="5">
        <v>42483</v>
      </c>
      <c r="C4857" s="6" t="s">
        <v>272</v>
      </c>
      <c r="D4857" s="6" t="s">
        <v>41</v>
      </c>
      <c r="E4857" s="6" t="s">
        <v>12</v>
      </c>
      <c r="F4857" s="6" t="s">
        <v>13</v>
      </c>
      <c r="G4857" s="6" t="s">
        <v>1010</v>
      </c>
      <c r="H4857" s="6" t="s">
        <v>42</v>
      </c>
      <c r="I4857" s="6" t="s">
        <v>1014</v>
      </c>
      <c r="J4857" s="6" t="s">
        <v>1113</v>
      </c>
      <c r="K4857" s="6" t="s">
        <v>1261</v>
      </c>
      <c r="L4857" s="6" t="s">
        <v>1267</v>
      </c>
      <c r="M4857" s="6" t="s">
        <v>1272</v>
      </c>
      <c r="N4857" s="5">
        <v>42484</v>
      </c>
      <c r="O4857" s="7">
        <v>1495</v>
      </c>
      <c r="P4857" s="7">
        <v>3476</v>
      </c>
      <c r="Q4857" s="7">
        <v>1981</v>
      </c>
      <c r="R4857" s="6">
        <v>10</v>
      </c>
      <c r="S4857" s="7">
        <v>34760</v>
      </c>
      <c r="T4857" s="8">
        <v>0.01</v>
      </c>
      <c r="U4857" s="7">
        <v>347.6</v>
      </c>
      <c r="V4857" s="7">
        <v>34412.400000000001</v>
      </c>
      <c r="W4857" s="7">
        <v>822</v>
      </c>
      <c r="X4857" s="7">
        <v>124105</v>
      </c>
      <c r="Y4857" s="9">
        <f>+DAY('TABLA PRINCIPAL'!$B4857)</f>
        <v>23</v>
      </c>
      <c r="Z4857" s="9">
        <f>+MONTH('TABLA PRINCIPAL'!$B4857)</f>
        <v>4</v>
      </c>
      <c r="AA4857" s="9">
        <f>+YEAR('TABLA PRINCIPAL'!$B4857)</f>
        <v>2016</v>
      </c>
      <c r="AB4857" s="22" t="str">
        <f>+IF(Ventas_Oficina[[#This Row],[Total del pedido]]&gt;=100000,"SI","NO")</f>
        <v>NO</v>
      </c>
      <c r="AC4857" s="22" t="str">
        <f>+_xlfn.XLOOKUP(Ventas_Oficina[[#This Row],[Nº de artículo]],AUXILIAR!A4856:A9852,AUXILIAR!D4856:D9852,"Error",0)</f>
        <v>No enviado a tiempo</v>
      </c>
      <c r="AD4857" s="22" t="str">
        <f>+IF(AND(Ventas_Oficina[[#This Row],[Total]]&gt;75000,Ventas_Oficina[[#This Row],[Envio a tiempo]]="Enviado a tiempo"),"Buena Venta","Venta Mala")</f>
        <v>Venta Mala</v>
      </c>
    </row>
    <row r="4858" spans="1:30" x14ac:dyDescent="0.25">
      <c r="A4858" s="25">
        <v>1710798</v>
      </c>
      <c r="B4858" s="5">
        <v>42550</v>
      </c>
      <c r="C4858" s="6" t="s">
        <v>47</v>
      </c>
      <c r="D4858" s="6" t="s">
        <v>48</v>
      </c>
      <c r="E4858" s="6" t="s">
        <v>4</v>
      </c>
      <c r="F4858" s="6" t="s">
        <v>5</v>
      </c>
      <c r="G4858" s="6" t="s">
        <v>1009</v>
      </c>
      <c r="H4858" s="6" t="s">
        <v>34</v>
      </c>
      <c r="I4858" s="6" t="s">
        <v>1013</v>
      </c>
      <c r="J4858" s="6" t="s">
        <v>1053</v>
      </c>
      <c r="K4858" s="6" t="s">
        <v>1262</v>
      </c>
      <c r="L4858" s="6" t="s">
        <v>1265</v>
      </c>
      <c r="M4858" s="6" t="s">
        <v>1273</v>
      </c>
      <c r="N4858" s="5">
        <v>42552</v>
      </c>
      <c r="O4858" s="7">
        <v>37799</v>
      </c>
      <c r="P4858" s="7">
        <v>59999</v>
      </c>
      <c r="Q4858" s="7">
        <v>22200</v>
      </c>
      <c r="R4858" s="6">
        <v>12</v>
      </c>
      <c r="S4858" s="7">
        <v>719988</v>
      </c>
      <c r="T4858" s="8">
        <v>0</v>
      </c>
      <c r="U4858" s="7">
        <v>0</v>
      </c>
      <c r="V4858" s="7">
        <v>719988</v>
      </c>
      <c r="W4858" s="7">
        <v>2449</v>
      </c>
      <c r="X4858" s="7">
        <v>502754</v>
      </c>
      <c r="Y4858" s="9">
        <f>+DAY('TABLA PRINCIPAL'!$B4858)</f>
        <v>29</v>
      </c>
      <c r="Z4858" s="9">
        <f>+MONTH('TABLA PRINCIPAL'!$B4858)</f>
        <v>6</v>
      </c>
      <c r="AA4858" s="9">
        <f>+YEAR('TABLA PRINCIPAL'!$B4858)</f>
        <v>2016</v>
      </c>
      <c r="AB4858" s="22" t="str">
        <f>+IF(Ventas_Oficina[[#This Row],[Total del pedido]]&gt;=100000,"SI","NO")</f>
        <v>SI</v>
      </c>
      <c r="AC4858" s="22" t="str">
        <f>+_xlfn.XLOOKUP(Ventas_Oficina[[#This Row],[Nº de artículo]],AUXILIAR!A4857:A9854,AUXILIAR!D4857:D9854,"Error",0)</f>
        <v>Enviado a tiempo</v>
      </c>
      <c r="AD4858" s="22" t="str">
        <f>+IF(AND(Ventas_Oficina[[#This Row],[Total]]&gt;75000,Ventas_Oficina[[#This Row],[Envio a tiempo]]="Enviado a tiempo"),"Buena Venta","Venta Mala")</f>
        <v>Buena Venta</v>
      </c>
    </row>
    <row r="4859" spans="1:30" x14ac:dyDescent="0.25">
      <c r="A4859" s="26">
        <v>1710798</v>
      </c>
      <c r="B4859" s="10">
        <v>42639</v>
      </c>
      <c r="C4859" s="11" t="s">
        <v>388</v>
      </c>
      <c r="D4859" s="11" t="s">
        <v>36</v>
      </c>
      <c r="E4859" s="11" t="s">
        <v>12</v>
      </c>
      <c r="F4859" s="11" t="s">
        <v>13</v>
      </c>
      <c r="G4859" s="11" t="s">
        <v>1008</v>
      </c>
      <c r="H4859" s="11" t="s">
        <v>14</v>
      </c>
      <c r="I4859" s="11" t="s">
        <v>1013</v>
      </c>
      <c r="J4859" s="11" t="s">
        <v>1053</v>
      </c>
      <c r="K4859" s="11" t="s">
        <v>1261</v>
      </c>
      <c r="L4859" s="11" t="s">
        <v>1265</v>
      </c>
      <c r="M4859" s="11" t="s">
        <v>1272</v>
      </c>
      <c r="N4859" s="10">
        <v>42648</v>
      </c>
      <c r="O4859" s="12">
        <v>37799</v>
      </c>
      <c r="P4859" s="12">
        <v>59999</v>
      </c>
      <c r="Q4859" s="12">
        <v>22200</v>
      </c>
      <c r="R4859" s="11">
        <v>50</v>
      </c>
      <c r="S4859" s="12">
        <v>2999950</v>
      </c>
      <c r="T4859" s="13">
        <v>0.01</v>
      </c>
      <c r="U4859" s="12">
        <v>29999.5</v>
      </c>
      <c r="V4859" s="12">
        <v>2969950.5</v>
      </c>
      <c r="W4859" s="12">
        <v>2449</v>
      </c>
      <c r="X4859" s="12">
        <v>360140</v>
      </c>
      <c r="Y4859" s="14">
        <f>+DAY('TABLA PRINCIPAL'!$B4859)</f>
        <v>26</v>
      </c>
      <c r="Z4859" s="14">
        <f>+MONTH('TABLA PRINCIPAL'!$B4859)</f>
        <v>9</v>
      </c>
      <c r="AA4859" s="14">
        <f>+YEAR('TABLA PRINCIPAL'!$B4859)</f>
        <v>2016</v>
      </c>
      <c r="AB4859" s="22" t="str">
        <f>+IF(Ventas_Oficina[[#This Row],[Total del pedido]]&gt;=100000,"SI","NO")</f>
        <v>SI</v>
      </c>
      <c r="AC4859" s="22" t="str">
        <f>+_xlfn.XLOOKUP(Ventas_Oficina[[#This Row],[Nº de artículo]],AUXILIAR!A4857:A9855,AUXILIAR!D4857:D9855,"Error",0)</f>
        <v>Enviado a tiempo</v>
      </c>
      <c r="AD4859" s="22" t="str">
        <f>+IF(AND(Ventas_Oficina[[#This Row],[Total]]&gt;75000,Ventas_Oficina[[#This Row],[Envio a tiempo]]="Enviado a tiempo"),"Buena Venta","Venta Mala")</f>
        <v>Buena Venta</v>
      </c>
    </row>
    <row r="4860" spans="1:30" x14ac:dyDescent="0.25">
      <c r="A4860" s="25">
        <v>1710798</v>
      </c>
      <c r="B4860" s="5">
        <v>42240</v>
      </c>
      <c r="C4860" s="6" t="s">
        <v>96</v>
      </c>
      <c r="D4860" s="6" t="s">
        <v>97</v>
      </c>
      <c r="E4860" s="6" t="s">
        <v>12</v>
      </c>
      <c r="F4860" s="6" t="s">
        <v>13</v>
      </c>
      <c r="G4860" s="6" t="s">
        <v>1009</v>
      </c>
      <c r="H4860" s="6" t="s">
        <v>14</v>
      </c>
      <c r="I4860" s="6" t="s">
        <v>1015</v>
      </c>
      <c r="J4860" s="6" t="s">
        <v>1130</v>
      </c>
      <c r="K4860" s="6" t="s">
        <v>1261</v>
      </c>
      <c r="L4860" s="6" t="s">
        <v>1267</v>
      </c>
      <c r="M4860" s="6" t="s">
        <v>1272</v>
      </c>
      <c r="N4860" s="5">
        <v>42217</v>
      </c>
      <c r="O4860" s="7">
        <v>184</v>
      </c>
      <c r="P4860" s="7">
        <v>288</v>
      </c>
      <c r="Q4860" s="7">
        <v>104</v>
      </c>
      <c r="R4860" s="6">
        <v>19</v>
      </c>
      <c r="S4860" s="7">
        <v>5472</v>
      </c>
      <c r="T4860" s="8">
        <v>0.09</v>
      </c>
      <c r="U4860" s="7">
        <v>492.47999999999996</v>
      </c>
      <c r="V4860" s="7">
        <v>4979.5200000000004</v>
      </c>
      <c r="W4860" s="7">
        <v>149</v>
      </c>
      <c r="X4860" s="7">
        <v>4393</v>
      </c>
      <c r="Y4860" s="9">
        <f>+DAY('TABLA PRINCIPAL'!$B4860)</f>
        <v>24</v>
      </c>
      <c r="Z4860" s="9">
        <f>+MONTH('TABLA PRINCIPAL'!$B4860)</f>
        <v>8</v>
      </c>
      <c r="AA4860" s="9">
        <f>+YEAR('TABLA PRINCIPAL'!$B4860)</f>
        <v>2015</v>
      </c>
      <c r="AB4860" s="22" t="str">
        <f>+IF(Ventas_Oficina[[#This Row],[Total del pedido]]&gt;=100000,"SI","NO")</f>
        <v>NO</v>
      </c>
      <c r="AC4860" s="22" t="str">
        <f>+_xlfn.XLOOKUP(Ventas_Oficina[[#This Row],[Nº de artículo]],AUXILIAR!A4858:A9856,AUXILIAR!D4858:D9856,"Error",0)</f>
        <v>Enviado a tiempo</v>
      </c>
      <c r="AD4860" s="22" t="str">
        <f>+IF(AND(Ventas_Oficina[[#This Row],[Total]]&gt;75000,Ventas_Oficina[[#This Row],[Envio a tiempo]]="Enviado a tiempo"),"Buena Venta","Venta Mala")</f>
        <v>Venta Mala</v>
      </c>
    </row>
    <row r="4861" spans="1:30" x14ac:dyDescent="0.25">
      <c r="A4861" s="26">
        <v>1710798</v>
      </c>
      <c r="B4861" s="10">
        <v>42722</v>
      </c>
      <c r="C4861" s="11" t="s">
        <v>453</v>
      </c>
      <c r="D4861" s="11" t="s">
        <v>19</v>
      </c>
      <c r="E4861" s="11" t="s">
        <v>4</v>
      </c>
      <c r="F4861" s="11" t="s">
        <v>5</v>
      </c>
      <c r="G4861" s="11" t="s">
        <v>1007</v>
      </c>
      <c r="H4861" s="11" t="s">
        <v>6</v>
      </c>
      <c r="I4861" s="11" t="s">
        <v>1014</v>
      </c>
      <c r="J4861" s="11" t="s">
        <v>1133</v>
      </c>
      <c r="K4861" s="11" t="s">
        <v>1261</v>
      </c>
      <c r="L4861" s="11" t="s">
        <v>1265</v>
      </c>
      <c r="M4861" s="11" t="s">
        <v>1272</v>
      </c>
      <c r="N4861" s="10">
        <v>42723</v>
      </c>
      <c r="O4861" s="12">
        <v>176</v>
      </c>
      <c r="P4861" s="12">
        <v>294</v>
      </c>
      <c r="Q4861" s="12">
        <v>118</v>
      </c>
      <c r="R4861" s="11">
        <v>34</v>
      </c>
      <c r="S4861" s="12">
        <v>9996</v>
      </c>
      <c r="T4861" s="13">
        <v>7.0000000000000007E-2</v>
      </c>
      <c r="U4861" s="12">
        <v>699.72</v>
      </c>
      <c r="V4861" s="12">
        <v>9296.2800000000007</v>
      </c>
      <c r="W4861" s="12">
        <v>81</v>
      </c>
      <c r="X4861" s="12">
        <v>12946</v>
      </c>
      <c r="Y4861" s="14">
        <f>+DAY('TABLA PRINCIPAL'!$B4861)</f>
        <v>18</v>
      </c>
      <c r="Z4861" s="14">
        <f>+MONTH('TABLA PRINCIPAL'!$B4861)</f>
        <v>12</v>
      </c>
      <c r="AA4861" s="14">
        <f>+YEAR('TABLA PRINCIPAL'!$B4861)</f>
        <v>2016</v>
      </c>
      <c r="AB4861" s="22" t="str">
        <f>+IF(Ventas_Oficina[[#This Row],[Total del pedido]]&gt;=100000,"SI","NO")</f>
        <v>NO</v>
      </c>
      <c r="AC4861" s="22" t="str">
        <f>+_xlfn.XLOOKUP(Ventas_Oficina[[#This Row],[Nº de artículo]],AUXILIAR!A4859:A9857,AUXILIAR!D4859:D9857,"Error",0)</f>
        <v>No enviado a tiempo</v>
      </c>
      <c r="AD4861" s="22" t="str">
        <f>+IF(AND(Ventas_Oficina[[#This Row],[Total]]&gt;75000,Ventas_Oficina[[#This Row],[Envio a tiempo]]="Enviado a tiempo"),"Buena Venta","Venta Mala")</f>
        <v>Venta Mala</v>
      </c>
    </row>
    <row r="4862" spans="1:30" x14ac:dyDescent="0.25">
      <c r="A4862" s="26">
        <v>1711164</v>
      </c>
      <c r="B4862" s="10">
        <v>42568</v>
      </c>
      <c r="C4862" s="11" t="s">
        <v>331</v>
      </c>
      <c r="D4862" s="11" t="s">
        <v>46</v>
      </c>
      <c r="E4862" s="11" t="s">
        <v>4</v>
      </c>
      <c r="F4862" s="11" t="s">
        <v>5</v>
      </c>
      <c r="G4862" s="11" t="s">
        <v>1007</v>
      </c>
      <c r="H4862" s="11" t="s">
        <v>9</v>
      </c>
      <c r="I4862" s="11" t="s">
        <v>1015</v>
      </c>
      <c r="J4862" s="11" t="s">
        <v>1085</v>
      </c>
      <c r="K4862" s="11" t="s">
        <v>1261</v>
      </c>
      <c r="L4862" s="11" t="s">
        <v>1267</v>
      </c>
      <c r="M4862" s="11" t="s">
        <v>1272</v>
      </c>
      <c r="N4862" s="10">
        <v>42569</v>
      </c>
      <c r="O4862" s="12">
        <v>384</v>
      </c>
      <c r="P4862" s="12">
        <v>630</v>
      </c>
      <c r="Q4862" s="12">
        <v>246</v>
      </c>
      <c r="R4862" s="11">
        <v>40</v>
      </c>
      <c r="S4862" s="12">
        <v>25200</v>
      </c>
      <c r="T4862" s="13">
        <v>0.04</v>
      </c>
      <c r="U4862" s="12">
        <v>1008</v>
      </c>
      <c r="V4862" s="12">
        <v>24192</v>
      </c>
      <c r="W4862" s="12">
        <v>50</v>
      </c>
      <c r="X4862" s="12">
        <v>9836</v>
      </c>
      <c r="Y4862" s="14">
        <f>+DAY('TABLA PRINCIPAL'!$B4862)</f>
        <v>17</v>
      </c>
      <c r="Z4862" s="14">
        <f>+MONTH('TABLA PRINCIPAL'!$B4862)</f>
        <v>7</v>
      </c>
      <c r="AA4862" s="14">
        <f>+YEAR('TABLA PRINCIPAL'!$B4862)</f>
        <v>2016</v>
      </c>
      <c r="AB4862" s="22" t="str">
        <f>+IF(Ventas_Oficina[[#This Row],[Total del pedido]]&gt;=100000,"SI","NO")</f>
        <v>NO</v>
      </c>
      <c r="AC4862" s="22" t="str">
        <f>+_xlfn.XLOOKUP(Ventas_Oficina[[#This Row],[Nº de artículo]],AUXILIAR!A4861:A9859,AUXILIAR!D4861:D9859,"Error",0)</f>
        <v>No enviado a tiempo</v>
      </c>
      <c r="AD4862" s="22" t="str">
        <f>+IF(AND(Ventas_Oficina[[#This Row],[Total]]&gt;75000,Ventas_Oficina[[#This Row],[Envio a tiempo]]="Enviado a tiempo"),"Buena Venta","Venta Mala")</f>
        <v>Venta Mala</v>
      </c>
    </row>
    <row r="4863" spans="1:30" x14ac:dyDescent="0.25">
      <c r="A4863" s="25">
        <v>1711529</v>
      </c>
      <c r="B4863" s="5">
        <v>42454</v>
      </c>
      <c r="C4863" s="6" t="s">
        <v>441</v>
      </c>
      <c r="D4863" s="6" t="s">
        <v>135</v>
      </c>
      <c r="E4863" s="6" t="s">
        <v>12</v>
      </c>
      <c r="F4863" s="6" t="s">
        <v>13</v>
      </c>
      <c r="G4863" s="6" t="s">
        <v>1008</v>
      </c>
      <c r="H4863" s="6" t="s">
        <v>42</v>
      </c>
      <c r="I4863" s="6" t="s">
        <v>1014</v>
      </c>
      <c r="J4863" s="6" t="s">
        <v>1071</v>
      </c>
      <c r="K4863" s="6" t="s">
        <v>1263</v>
      </c>
      <c r="L4863" s="6" t="s">
        <v>1266</v>
      </c>
      <c r="M4863" s="6" t="s">
        <v>1272</v>
      </c>
      <c r="N4863" s="5">
        <v>42454</v>
      </c>
      <c r="O4863" s="7">
        <v>274</v>
      </c>
      <c r="P4863" s="7">
        <v>449</v>
      </c>
      <c r="Q4863" s="7">
        <v>175</v>
      </c>
      <c r="R4863" s="6">
        <v>48</v>
      </c>
      <c r="S4863" s="7">
        <v>21552</v>
      </c>
      <c r="T4863" s="8">
        <v>0</v>
      </c>
      <c r="U4863" s="7">
        <v>0</v>
      </c>
      <c r="V4863" s="7">
        <v>21552</v>
      </c>
      <c r="W4863" s="7">
        <v>149</v>
      </c>
      <c r="X4863" s="7">
        <v>9762</v>
      </c>
      <c r="Y4863" s="9">
        <f>+DAY('TABLA PRINCIPAL'!$B4863)</f>
        <v>25</v>
      </c>
      <c r="Z4863" s="9">
        <f>+MONTH('TABLA PRINCIPAL'!$B4863)</f>
        <v>3</v>
      </c>
      <c r="AA4863" s="9">
        <f>+YEAR('TABLA PRINCIPAL'!$B4863)</f>
        <v>2016</v>
      </c>
      <c r="AB4863" s="22" t="str">
        <f>+IF(Ventas_Oficina[[#This Row],[Total del pedido]]&gt;=100000,"SI","NO")</f>
        <v>NO</v>
      </c>
      <c r="AC4863" s="22" t="str">
        <f>+_xlfn.XLOOKUP(Ventas_Oficina[[#This Row],[Nº de artículo]],AUXILIAR!A4861:A9860,AUXILIAR!D4861:D9860,"Error",0)</f>
        <v>No enviado a tiempo</v>
      </c>
      <c r="AD4863" s="22" t="str">
        <f>+IF(AND(Ventas_Oficina[[#This Row],[Total]]&gt;75000,Ventas_Oficina[[#This Row],[Envio a tiempo]]="Enviado a tiempo"),"Buena Venta","Venta Mala")</f>
        <v>Venta Mala</v>
      </c>
    </row>
    <row r="4864" spans="1:30" x14ac:dyDescent="0.25">
      <c r="A4864" s="26">
        <v>1711529</v>
      </c>
      <c r="B4864" s="10">
        <v>42628</v>
      </c>
      <c r="C4864" s="11" t="s">
        <v>884</v>
      </c>
      <c r="D4864" s="11" t="s">
        <v>323</v>
      </c>
      <c r="E4864" s="11" t="s">
        <v>4</v>
      </c>
      <c r="F4864" s="11" t="s">
        <v>5</v>
      </c>
      <c r="G4864" s="11" t="s">
        <v>1008</v>
      </c>
      <c r="H4864" s="11" t="s">
        <v>34</v>
      </c>
      <c r="I4864" s="11" t="s">
        <v>1015</v>
      </c>
      <c r="J4864" s="11" t="s">
        <v>1051</v>
      </c>
      <c r="K4864" s="11" t="s">
        <v>1261</v>
      </c>
      <c r="L4864" s="11" t="s">
        <v>1267</v>
      </c>
      <c r="M4864" s="11" t="s">
        <v>1272</v>
      </c>
      <c r="N4864" s="10">
        <v>42629</v>
      </c>
      <c r="O4864" s="12">
        <v>5207</v>
      </c>
      <c r="P4864" s="12">
        <v>8398</v>
      </c>
      <c r="Q4864" s="12">
        <v>3191</v>
      </c>
      <c r="R4864" s="11">
        <v>41</v>
      </c>
      <c r="S4864" s="12">
        <v>344318</v>
      </c>
      <c r="T4864" s="13">
        <v>0.03</v>
      </c>
      <c r="U4864" s="12">
        <v>10329.539999999999</v>
      </c>
      <c r="V4864" s="12">
        <v>333988.46000000002</v>
      </c>
      <c r="W4864" s="12">
        <v>501</v>
      </c>
      <c r="X4864" s="12">
        <v>193622</v>
      </c>
      <c r="Y4864" s="14">
        <f>+DAY('TABLA PRINCIPAL'!$B4864)</f>
        <v>15</v>
      </c>
      <c r="Z4864" s="14">
        <f>+MONTH('TABLA PRINCIPAL'!$B4864)</f>
        <v>9</v>
      </c>
      <c r="AA4864" s="14">
        <f>+YEAR('TABLA PRINCIPAL'!$B4864)</f>
        <v>2016</v>
      </c>
      <c r="AB4864" s="22" t="str">
        <f>+IF(Ventas_Oficina[[#This Row],[Total del pedido]]&gt;=100000,"SI","NO")</f>
        <v>SI</v>
      </c>
      <c r="AC4864" s="22" t="str">
        <f>+_xlfn.XLOOKUP(Ventas_Oficina[[#This Row],[Nº de artículo]],AUXILIAR!A4862:A9861,AUXILIAR!D4862:D9861,"Error",0)</f>
        <v>No enviado a tiempo</v>
      </c>
      <c r="AD4864" s="22" t="str">
        <f>+IF(AND(Ventas_Oficina[[#This Row],[Total]]&gt;75000,Ventas_Oficina[[#This Row],[Envio a tiempo]]="Enviado a tiempo"),"Buena Venta","Venta Mala")</f>
        <v>Venta Mala</v>
      </c>
    </row>
    <row r="4865" spans="1:30" x14ac:dyDescent="0.25">
      <c r="A4865" s="25">
        <v>1711529</v>
      </c>
      <c r="B4865" s="5">
        <v>42456</v>
      </c>
      <c r="C4865" s="6" t="s">
        <v>802</v>
      </c>
      <c r="D4865" s="6" t="s">
        <v>147</v>
      </c>
      <c r="E4865" s="6" t="s">
        <v>4</v>
      </c>
      <c r="F4865" s="6" t="s">
        <v>5</v>
      </c>
      <c r="G4865" s="6" t="s">
        <v>1007</v>
      </c>
      <c r="H4865" s="6" t="s">
        <v>9</v>
      </c>
      <c r="I4865" s="6" t="s">
        <v>1013</v>
      </c>
      <c r="J4865" s="6" t="s">
        <v>1038</v>
      </c>
      <c r="K4865" s="6" t="s">
        <v>1261</v>
      </c>
      <c r="L4865" s="6" t="s">
        <v>1267</v>
      </c>
      <c r="M4865" s="6" t="s">
        <v>1272</v>
      </c>
      <c r="N4865" s="5">
        <v>42463</v>
      </c>
      <c r="O4865" s="7">
        <v>9939</v>
      </c>
      <c r="P4865" s="7">
        <v>16293</v>
      </c>
      <c r="Q4865" s="7">
        <v>6354</v>
      </c>
      <c r="R4865" s="6">
        <v>31</v>
      </c>
      <c r="S4865" s="7">
        <v>505083</v>
      </c>
      <c r="T4865" s="8">
        <v>0</v>
      </c>
      <c r="U4865" s="7">
        <v>0</v>
      </c>
      <c r="V4865" s="7">
        <v>505083</v>
      </c>
      <c r="W4865" s="7">
        <v>1999</v>
      </c>
      <c r="X4865" s="7">
        <v>191875</v>
      </c>
      <c r="Y4865" s="9">
        <f>+DAY('TABLA PRINCIPAL'!$B4865)</f>
        <v>27</v>
      </c>
      <c r="Z4865" s="9">
        <f>+MONTH('TABLA PRINCIPAL'!$B4865)</f>
        <v>3</v>
      </c>
      <c r="AA4865" s="9">
        <f>+YEAR('TABLA PRINCIPAL'!$B4865)</f>
        <v>2016</v>
      </c>
      <c r="AB4865" s="22" t="str">
        <f>+IF(Ventas_Oficina[[#This Row],[Total del pedido]]&gt;=100000,"SI","NO")</f>
        <v>SI</v>
      </c>
      <c r="AC4865" s="22" t="str">
        <f>+_xlfn.XLOOKUP(Ventas_Oficina[[#This Row],[Nº de artículo]],AUXILIAR!A4863:A9862,AUXILIAR!D4863:D9862,"Error",0)</f>
        <v>No enviado a tiempo</v>
      </c>
      <c r="AD4865" s="22" t="str">
        <f>+IF(AND(Ventas_Oficina[[#This Row],[Total]]&gt;75000,Ventas_Oficina[[#This Row],[Envio a tiempo]]="Enviado a tiempo"),"Buena Venta","Venta Mala")</f>
        <v>Venta Mala</v>
      </c>
    </row>
    <row r="4866" spans="1:30" x14ac:dyDescent="0.25">
      <c r="A4866" s="26">
        <v>1711894</v>
      </c>
      <c r="B4866" s="10">
        <v>42478</v>
      </c>
      <c r="C4866" s="11" t="s">
        <v>898</v>
      </c>
      <c r="D4866" s="11" t="s">
        <v>211</v>
      </c>
      <c r="E4866" s="11" t="s">
        <v>4</v>
      </c>
      <c r="F4866" s="11" t="s">
        <v>5</v>
      </c>
      <c r="G4866" s="11" t="s">
        <v>1007</v>
      </c>
      <c r="H4866" s="11" t="s">
        <v>34</v>
      </c>
      <c r="I4866" s="11" t="s">
        <v>1013</v>
      </c>
      <c r="J4866" s="11" t="s">
        <v>1019</v>
      </c>
      <c r="K4866" s="11" t="s">
        <v>1262</v>
      </c>
      <c r="L4866" s="11" t="s">
        <v>1265</v>
      </c>
      <c r="M4866" s="11" t="s">
        <v>1272</v>
      </c>
      <c r="N4866" s="10">
        <v>42479</v>
      </c>
      <c r="O4866" s="12">
        <v>24</v>
      </c>
      <c r="P4866" s="12">
        <v>126</v>
      </c>
      <c r="Q4866" s="12">
        <v>102</v>
      </c>
      <c r="R4866" s="11">
        <v>39</v>
      </c>
      <c r="S4866" s="12">
        <v>4914</v>
      </c>
      <c r="T4866" s="13">
        <v>0.03</v>
      </c>
      <c r="U4866" s="12">
        <v>147.41999999999999</v>
      </c>
      <c r="V4866" s="12">
        <v>4766.58</v>
      </c>
      <c r="W4866" s="12">
        <v>70</v>
      </c>
      <c r="X4866" s="12">
        <v>4903</v>
      </c>
      <c r="Y4866" s="14">
        <f>+DAY('TABLA PRINCIPAL'!$B4866)</f>
        <v>18</v>
      </c>
      <c r="Z4866" s="14">
        <f>+MONTH('TABLA PRINCIPAL'!$B4866)</f>
        <v>4</v>
      </c>
      <c r="AA4866" s="14">
        <f>+YEAR('TABLA PRINCIPAL'!$B4866)</f>
        <v>2016</v>
      </c>
      <c r="AB4866" s="22" t="str">
        <f>+IF(Ventas_Oficina[[#This Row],[Total del pedido]]&gt;=100000,"SI","NO")</f>
        <v>NO</v>
      </c>
      <c r="AC4866" s="22" t="str">
        <f>+_xlfn.XLOOKUP(Ventas_Oficina[[#This Row],[Nº de artículo]],AUXILIAR!A4864:A9863,AUXILIAR!D4864:D9863,"Error",0)</f>
        <v>No enviado a tiempo</v>
      </c>
      <c r="AD4866" s="22" t="str">
        <f>+IF(AND(Ventas_Oficina[[#This Row],[Total]]&gt;75000,Ventas_Oficina[[#This Row],[Envio a tiempo]]="Enviado a tiempo"),"Buena Venta","Venta Mala")</f>
        <v>Venta Mala</v>
      </c>
    </row>
    <row r="4867" spans="1:30" x14ac:dyDescent="0.25">
      <c r="A4867" s="25">
        <v>1712259</v>
      </c>
      <c r="B4867" s="5">
        <v>42535</v>
      </c>
      <c r="C4867" s="6" t="s">
        <v>420</v>
      </c>
      <c r="D4867" s="6" t="s">
        <v>36</v>
      </c>
      <c r="E4867" s="6" t="s">
        <v>12</v>
      </c>
      <c r="F4867" s="6" t="s">
        <v>13</v>
      </c>
      <c r="G4867" s="6" t="s">
        <v>1009</v>
      </c>
      <c r="H4867" s="6" t="s">
        <v>14</v>
      </c>
      <c r="I4867" s="6" t="s">
        <v>1015</v>
      </c>
      <c r="J4867" s="6" t="s">
        <v>1078</v>
      </c>
      <c r="K4867" s="6" t="s">
        <v>1261</v>
      </c>
      <c r="L4867" s="6" t="s">
        <v>1267</v>
      </c>
      <c r="M4867" s="6" t="s">
        <v>1272</v>
      </c>
      <c r="N4867" s="5">
        <v>42535</v>
      </c>
      <c r="O4867" s="7">
        <v>119</v>
      </c>
      <c r="P4867" s="7">
        <v>198</v>
      </c>
      <c r="Q4867" s="7">
        <v>79</v>
      </c>
      <c r="R4867" s="6">
        <v>44</v>
      </c>
      <c r="S4867" s="7">
        <v>8712</v>
      </c>
      <c r="T4867" s="8">
        <v>0.01</v>
      </c>
      <c r="U4867" s="7">
        <v>87.12</v>
      </c>
      <c r="V4867" s="7">
        <v>8624.8799999999992</v>
      </c>
      <c r="W4867" s="7">
        <v>477</v>
      </c>
      <c r="X4867" s="7">
        <v>5158</v>
      </c>
      <c r="Y4867" s="9">
        <f>+DAY('TABLA PRINCIPAL'!$B4867)</f>
        <v>14</v>
      </c>
      <c r="Z4867" s="9">
        <f>+MONTH('TABLA PRINCIPAL'!$B4867)</f>
        <v>6</v>
      </c>
      <c r="AA4867" s="9">
        <f>+YEAR('TABLA PRINCIPAL'!$B4867)</f>
        <v>2016</v>
      </c>
      <c r="AB4867" s="22" t="str">
        <f>+IF(Ventas_Oficina[[#This Row],[Total del pedido]]&gt;=100000,"SI","NO")</f>
        <v>NO</v>
      </c>
      <c r="AC4867" s="22" t="str">
        <f>+_xlfn.XLOOKUP(Ventas_Oficina[[#This Row],[Nº de artículo]],AUXILIAR!A4865:A9864,AUXILIAR!D4865:D9864,"Error",0)</f>
        <v>No enviado a tiempo</v>
      </c>
      <c r="AD4867" s="22" t="str">
        <f>+IF(AND(Ventas_Oficina[[#This Row],[Total]]&gt;75000,Ventas_Oficina[[#This Row],[Envio a tiempo]]="Enviado a tiempo"),"Buena Venta","Venta Mala")</f>
        <v>Venta Mala</v>
      </c>
    </row>
    <row r="4868" spans="1:30" x14ac:dyDescent="0.25">
      <c r="A4868" s="26">
        <v>1712625</v>
      </c>
      <c r="B4868" s="10">
        <v>42533</v>
      </c>
      <c r="C4868" s="11" t="s">
        <v>89</v>
      </c>
      <c r="D4868" s="11" t="s">
        <v>76</v>
      </c>
      <c r="E4868" s="11" t="s">
        <v>4</v>
      </c>
      <c r="F4868" s="11" t="s">
        <v>5</v>
      </c>
      <c r="G4868" s="11" t="s">
        <v>1009</v>
      </c>
      <c r="H4868" s="11" t="s">
        <v>17</v>
      </c>
      <c r="I4868" s="11" t="s">
        <v>1015</v>
      </c>
      <c r="J4868" s="11" t="s">
        <v>1036</v>
      </c>
      <c r="K4868" s="11" t="s">
        <v>1261</v>
      </c>
      <c r="L4868" s="11" t="s">
        <v>1265</v>
      </c>
      <c r="M4868" s="11" t="s">
        <v>1272</v>
      </c>
      <c r="N4868" s="10">
        <v>42534</v>
      </c>
      <c r="O4868" s="12">
        <v>453</v>
      </c>
      <c r="P4868" s="12">
        <v>730</v>
      </c>
      <c r="Q4868" s="12">
        <v>277</v>
      </c>
      <c r="R4868" s="11">
        <v>49</v>
      </c>
      <c r="S4868" s="12">
        <v>35770</v>
      </c>
      <c r="T4868" s="13">
        <v>0.09</v>
      </c>
      <c r="U4868" s="12">
        <v>3219.2999999999997</v>
      </c>
      <c r="V4868" s="12">
        <v>32550.7</v>
      </c>
      <c r="W4868" s="12">
        <v>772</v>
      </c>
      <c r="X4868" s="12">
        <v>23356</v>
      </c>
      <c r="Y4868" s="14">
        <f>+DAY('TABLA PRINCIPAL'!$B4868)</f>
        <v>12</v>
      </c>
      <c r="Z4868" s="14">
        <f>+MONTH('TABLA PRINCIPAL'!$B4868)</f>
        <v>6</v>
      </c>
      <c r="AA4868" s="14">
        <f>+YEAR('TABLA PRINCIPAL'!$B4868)</f>
        <v>2016</v>
      </c>
      <c r="AB4868" s="22" t="str">
        <f>+IF(Ventas_Oficina[[#This Row],[Total del pedido]]&gt;=100000,"SI","NO")</f>
        <v>NO</v>
      </c>
      <c r="AC4868" s="22" t="str">
        <f>+_xlfn.XLOOKUP(Ventas_Oficina[[#This Row],[Nº de artículo]],AUXILIAR!A4866:A9865,AUXILIAR!D4866:D9865,"Error",0)</f>
        <v>No enviado a tiempo</v>
      </c>
      <c r="AD4868" s="22" t="str">
        <f>+IF(AND(Ventas_Oficina[[#This Row],[Total]]&gt;75000,Ventas_Oficina[[#This Row],[Envio a tiempo]]="Enviado a tiempo"),"Buena Venta","Venta Mala")</f>
        <v>Venta Mala</v>
      </c>
    </row>
    <row r="4869" spans="1:30" x14ac:dyDescent="0.25">
      <c r="A4869" s="25">
        <v>1712625</v>
      </c>
      <c r="B4869" s="5">
        <v>42139</v>
      </c>
      <c r="C4869" s="6" t="s">
        <v>702</v>
      </c>
      <c r="D4869" s="6" t="s">
        <v>137</v>
      </c>
      <c r="E4869" s="6" t="s">
        <v>4</v>
      </c>
      <c r="F4869" s="6" t="s">
        <v>5</v>
      </c>
      <c r="G4869" s="6" t="s">
        <v>1010</v>
      </c>
      <c r="H4869" s="6" t="s">
        <v>6</v>
      </c>
      <c r="I4869" s="6" t="s">
        <v>1016</v>
      </c>
      <c r="J4869" s="6" t="s">
        <v>1115</v>
      </c>
      <c r="K4869" s="6" t="s">
        <v>1261</v>
      </c>
      <c r="L4869" s="6" t="s">
        <v>1265</v>
      </c>
      <c r="M4869" s="6" t="s">
        <v>1272</v>
      </c>
      <c r="N4869" s="5">
        <v>42141</v>
      </c>
      <c r="O4869" s="7">
        <v>522</v>
      </c>
      <c r="P4869" s="7">
        <v>985</v>
      </c>
      <c r="Q4869" s="7">
        <v>463</v>
      </c>
      <c r="R4869" s="6">
        <v>22</v>
      </c>
      <c r="S4869" s="7">
        <v>21670</v>
      </c>
      <c r="T4869" s="8">
        <v>7.0000000000000007E-2</v>
      </c>
      <c r="U4869" s="7">
        <v>1516.9</v>
      </c>
      <c r="V4869" s="7">
        <v>20153.099999999999</v>
      </c>
      <c r="W4869" s="7">
        <v>482</v>
      </c>
      <c r="X4869" s="7">
        <v>29865</v>
      </c>
      <c r="Y4869" s="9">
        <f>+DAY('TABLA PRINCIPAL'!$B4869)</f>
        <v>15</v>
      </c>
      <c r="Z4869" s="9">
        <f>+MONTH('TABLA PRINCIPAL'!$B4869)</f>
        <v>5</v>
      </c>
      <c r="AA4869" s="9">
        <f>+YEAR('TABLA PRINCIPAL'!$B4869)</f>
        <v>2015</v>
      </c>
      <c r="AB4869" s="22" t="str">
        <f>+IF(Ventas_Oficina[[#This Row],[Total del pedido]]&gt;=100000,"SI","NO")</f>
        <v>NO</v>
      </c>
      <c r="AC4869" s="22" t="str">
        <f>+_xlfn.XLOOKUP(Ventas_Oficina[[#This Row],[Nº de artículo]],AUXILIAR!A4867:A9866,AUXILIAR!D4867:D9866,"Error",0)</f>
        <v>No enviado a tiempo</v>
      </c>
      <c r="AD4869" s="22" t="str">
        <f>+IF(AND(Ventas_Oficina[[#This Row],[Total]]&gt;75000,Ventas_Oficina[[#This Row],[Envio a tiempo]]="Enviado a tiempo"),"Buena Venta","Venta Mala")</f>
        <v>Venta Mala</v>
      </c>
    </row>
    <row r="4870" spans="1:30" x14ac:dyDescent="0.25">
      <c r="A4870" s="26">
        <v>1712990</v>
      </c>
      <c r="B4870" s="10">
        <v>42347</v>
      </c>
      <c r="C4870" s="11" t="s">
        <v>148</v>
      </c>
      <c r="D4870" s="11" t="s">
        <v>36</v>
      </c>
      <c r="E4870" s="11" t="s">
        <v>12</v>
      </c>
      <c r="F4870" s="11" t="s">
        <v>13</v>
      </c>
      <c r="G4870" s="11" t="s">
        <v>1007</v>
      </c>
      <c r="H4870" s="11" t="s">
        <v>14</v>
      </c>
      <c r="I4870" s="11" t="s">
        <v>1016</v>
      </c>
      <c r="J4870" s="11" t="s">
        <v>1075</v>
      </c>
      <c r="K4870" s="11" t="s">
        <v>1261</v>
      </c>
      <c r="L4870" s="11" t="s">
        <v>1267</v>
      </c>
      <c r="M4870" s="11" t="s">
        <v>1272</v>
      </c>
      <c r="N4870" s="10">
        <v>42347</v>
      </c>
      <c r="O4870" s="12">
        <v>225</v>
      </c>
      <c r="P4870" s="12">
        <v>369</v>
      </c>
      <c r="Q4870" s="12">
        <v>144</v>
      </c>
      <c r="R4870" s="11">
        <v>31</v>
      </c>
      <c r="S4870" s="12">
        <v>11439</v>
      </c>
      <c r="T4870" s="13">
        <v>0.06</v>
      </c>
      <c r="U4870" s="12">
        <v>686.33999999999992</v>
      </c>
      <c r="V4870" s="12">
        <v>10752.66</v>
      </c>
      <c r="W4870" s="12">
        <v>250</v>
      </c>
      <c r="X4870" s="12">
        <v>8833</v>
      </c>
      <c r="Y4870" s="14">
        <f>+DAY('TABLA PRINCIPAL'!$B4870)</f>
        <v>9</v>
      </c>
      <c r="Z4870" s="14">
        <f>+MONTH('TABLA PRINCIPAL'!$B4870)</f>
        <v>12</v>
      </c>
      <c r="AA4870" s="14">
        <f>+YEAR('TABLA PRINCIPAL'!$B4870)</f>
        <v>2015</v>
      </c>
      <c r="AB4870" s="22" t="str">
        <f>+IF(Ventas_Oficina[[#This Row],[Total del pedido]]&gt;=100000,"SI","NO")</f>
        <v>NO</v>
      </c>
      <c r="AC4870" s="22" t="str">
        <f>+_xlfn.XLOOKUP(Ventas_Oficina[[#This Row],[Nº de artículo]],AUXILIAR!A4868:A9867,AUXILIAR!D4868:D9867,"Error",0)</f>
        <v>No enviado a tiempo</v>
      </c>
      <c r="AD4870" s="22" t="str">
        <f>+IF(AND(Ventas_Oficina[[#This Row],[Total]]&gt;75000,Ventas_Oficina[[#This Row],[Envio a tiempo]]="Enviado a tiempo"),"Buena Venta","Venta Mala")</f>
        <v>Venta Mala</v>
      </c>
    </row>
    <row r="4871" spans="1:30" x14ac:dyDescent="0.25">
      <c r="A4871" s="25">
        <v>1712990</v>
      </c>
      <c r="B4871" s="5">
        <v>42151</v>
      </c>
      <c r="C4871" s="6" t="s">
        <v>69</v>
      </c>
      <c r="D4871" s="6" t="s">
        <v>23</v>
      </c>
      <c r="E4871" s="6" t="s">
        <v>4</v>
      </c>
      <c r="F4871" s="6" t="s">
        <v>5</v>
      </c>
      <c r="G4871" s="6" t="s">
        <v>1007</v>
      </c>
      <c r="H4871" s="6" t="s">
        <v>24</v>
      </c>
      <c r="I4871" s="6" t="s">
        <v>1012</v>
      </c>
      <c r="J4871" s="6" t="s">
        <v>1101</v>
      </c>
      <c r="K4871" s="6" t="s">
        <v>1261</v>
      </c>
      <c r="L4871" s="6" t="s">
        <v>1265</v>
      </c>
      <c r="M4871" s="6" t="s">
        <v>1272</v>
      </c>
      <c r="N4871" s="5">
        <v>42153</v>
      </c>
      <c r="O4871" s="7">
        <v>27899</v>
      </c>
      <c r="P4871" s="7">
        <v>44999</v>
      </c>
      <c r="Q4871" s="7">
        <v>17100</v>
      </c>
      <c r="R4871" s="6">
        <v>8</v>
      </c>
      <c r="S4871" s="7">
        <v>359992</v>
      </c>
      <c r="T4871" s="8">
        <v>0</v>
      </c>
      <c r="U4871" s="7">
        <v>0</v>
      </c>
      <c r="V4871" s="7">
        <v>359992</v>
      </c>
      <c r="W4871" s="7">
        <v>4900</v>
      </c>
      <c r="X4871" s="7">
        <v>129947</v>
      </c>
      <c r="Y4871" s="9">
        <f>+DAY('TABLA PRINCIPAL'!$B4871)</f>
        <v>27</v>
      </c>
      <c r="Z4871" s="9">
        <f>+MONTH('TABLA PRINCIPAL'!$B4871)</f>
        <v>5</v>
      </c>
      <c r="AA4871" s="9">
        <f>+YEAR('TABLA PRINCIPAL'!$B4871)</f>
        <v>2015</v>
      </c>
      <c r="AB4871" s="22" t="str">
        <f>+IF(Ventas_Oficina[[#This Row],[Total del pedido]]&gt;=100000,"SI","NO")</f>
        <v>SI</v>
      </c>
      <c r="AC4871" s="22" t="str">
        <f>+_xlfn.XLOOKUP(Ventas_Oficina[[#This Row],[Nº de artículo]],AUXILIAR!A4869:A9868,AUXILIAR!D4869:D9868,"Error",0)</f>
        <v>No enviado a tiempo</v>
      </c>
      <c r="AD4871" s="22" t="str">
        <f>+IF(AND(Ventas_Oficina[[#This Row],[Total]]&gt;75000,Ventas_Oficina[[#This Row],[Envio a tiempo]]="Enviado a tiempo"),"Buena Venta","Venta Mala")</f>
        <v>Venta Mala</v>
      </c>
    </row>
    <row r="4872" spans="1:30" x14ac:dyDescent="0.25">
      <c r="A4872" s="26">
        <v>1713355</v>
      </c>
      <c r="B4872" s="10">
        <v>41732</v>
      </c>
      <c r="C4872" s="11" t="s">
        <v>345</v>
      </c>
      <c r="D4872" s="11" t="s">
        <v>481</v>
      </c>
      <c r="E4872" s="11" t="s">
        <v>4</v>
      </c>
      <c r="F4872" s="11" t="s">
        <v>5</v>
      </c>
      <c r="G4872" s="11" t="s">
        <v>1007</v>
      </c>
      <c r="H4872" s="11" t="s">
        <v>39</v>
      </c>
      <c r="I4872" s="11" t="s">
        <v>1015</v>
      </c>
      <c r="J4872" s="11" t="s">
        <v>1076</v>
      </c>
      <c r="K4872" s="11" t="s">
        <v>1261</v>
      </c>
      <c r="L4872" s="11" t="s">
        <v>1265</v>
      </c>
      <c r="M4872" s="11" t="s">
        <v>1272</v>
      </c>
      <c r="N4872" s="10">
        <v>41734</v>
      </c>
      <c r="O4872" s="12">
        <v>218</v>
      </c>
      <c r="P4872" s="12">
        <v>352</v>
      </c>
      <c r="Q4872" s="12">
        <v>134</v>
      </c>
      <c r="R4872" s="11">
        <v>47</v>
      </c>
      <c r="S4872" s="12">
        <v>16544</v>
      </c>
      <c r="T4872" s="13">
        <v>0.04</v>
      </c>
      <c r="U4872" s="12">
        <v>661.76</v>
      </c>
      <c r="V4872" s="12">
        <v>15882.24</v>
      </c>
      <c r="W4872" s="12">
        <v>683</v>
      </c>
      <c r="X4872" s="12">
        <v>4305</v>
      </c>
      <c r="Y4872" s="14">
        <f>+DAY('TABLA PRINCIPAL'!$B4872)</f>
        <v>3</v>
      </c>
      <c r="Z4872" s="14">
        <f>+MONTH('TABLA PRINCIPAL'!$B4872)</f>
        <v>4</v>
      </c>
      <c r="AA4872" s="14">
        <f>+YEAR('TABLA PRINCIPAL'!$B4872)</f>
        <v>2014</v>
      </c>
      <c r="AB4872" s="22" t="str">
        <f>+IF(Ventas_Oficina[[#This Row],[Total del pedido]]&gt;=100000,"SI","NO")</f>
        <v>NO</v>
      </c>
      <c r="AC4872" s="22" t="str">
        <f>+_xlfn.XLOOKUP(Ventas_Oficina[[#This Row],[Nº de artículo]],AUXILIAR!A4870:A9869,AUXILIAR!D4870:D9869,"Error",0)</f>
        <v>Enviado a tiempo</v>
      </c>
      <c r="AD4872" s="22" t="str">
        <f>+IF(AND(Ventas_Oficina[[#This Row],[Total]]&gt;75000,Ventas_Oficina[[#This Row],[Envio a tiempo]]="Enviado a tiempo"),"Buena Venta","Venta Mala")</f>
        <v>Venta Mala</v>
      </c>
    </row>
    <row r="4873" spans="1:30" x14ac:dyDescent="0.25">
      <c r="A4873" s="26">
        <v>1714086</v>
      </c>
      <c r="B4873" s="10">
        <v>41425</v>
      </c>
      <c r="C4873" s="11" t="s">
        <v>124</v>
      </c>
      <c r="D4873" s="11" t="s">
        <v>57</v>
      </c>
      <c r="E4873" s="11" t="s">
        <v>4</v>
      </c>
      <c r="F4873" s="11" t="s">
        <v>5</v>
      </c>
      <c r="G4873" s="11" t="s">
        <v>1010</v>
      </c>
      <c r="H4873" s="11" t="s">
        <v>58</v>
      </c>
      <c r="I4873" s="11" t="s">
        <v>1012</v>
      </c>
      <c r="J4873" s="11" t="s">
        <v>1098</v>
      </c>
      <c r="K4873" s="11" t="s">
        <v>1262</v>
      </c>
      <c r="L4873" s="11" t="s">
        <v>1265</v>
      </c>
      <c r="M4873" s="11" t="s">
        <v>1272</v>
      </c>
      <c r="N4873" s="10">
        <v>41425</v>
      </c>
      <c r="O4873" s="12">
        <v>1983</v>
      </c>
      <c r="P4873" s="12">
        <v>3098</v>
      </c>
      <c r="Q4873" s="12">
        <v>1115</v>
      </c>
      <c r="R4873" s="11">
        <v>22</v>
      </c>
      <c r="S4873" s="12">
        <v>68156</v>
      </c>
      <c r="T4873" s="13">
        <v>0.01</v>
      </c>
      <c r="U4873" s="12">
        <v>681.56000000000006</v>
      </c>
      <c r="V4873" s="12">
        <v>67474.44</v>
      </c>
      <c r="W4873" s="12">
        <v>1951</v>
      </c>
      <c r="X4873" s="12">
        <v>150898</v>
      </c>
      <c r="Y4873" s="14">
        <f>+DAY('TABLA PRINCIPAL'!$B4873)</f>
        <v>31</v>
      </c>
      <c r="Z4873" s="14">
        <f>+MONTH('TABLA PRINCIPAL'!$B4873)</f>
        <v>5</v>
      </c>
      <c r="AA4873" s="14">
        <f>+YEAR('TABLA PRINCIPAL'!$B4873)</f>
        <v>2013</v>
      </c>
      <c r="AB4873" s="22" t="str">
        <f>+IF(Ventas_Oficina[[#This Row],[Total del pedido]]&gt;=100000,"SI","NO")</f>
        <v>NO</v>
      </c>
      <c r="AC4873" s="22" t="str">
        <f>+_xlfn.XLOOKUP(Ventas_Oficina[[#This Row],[Nº de artículo]],AUXILIAR!A4872:A9871,AUXILIAR!D4872:D9871,"Error",0)</f>
        <v>No enviado a tiempo</v>
      </c>
      <c r="AD4873" s="22" t="str">
        <f>+IF(AND(Ventas_Oficina[[#This Row],[Total]]&gt;75000,Ventas_Oficina[[#This Row],[Envio a tiempo]]="Enviado a tiempo"),"Buena Venta","Venta Mala")</f>
        <v>Venta Mala</v>
      </c>
    </row>
    <row r="4874" spans="1:30" x14ac:dyDescent="0.25">
      <c r="A4874" s="25">
        <v>1714816</v>
      </c>
      <c r="B4874" s="5">
        <v>42411</v>
      </c>
      <c r="C4874" s="6" t="s">
        <v>1002</v>
      </c>
      <c r="D4874" s="6" t="s">
        <v>152</v>
      </c>
      <c r="E4874" s="6" t="s">
        <v>4</v>
      </c>
      <c r="F4874" s="6" t="s">
        <v>5</v>
      </c>
      <c r="G4874" s="6" t="s">
        <v>1007</v>
      </c>
      <c r="H4874" s="6" t="s">
        <v>39</v>
      </c>
      <c r="I4874" s="6" t="s">
        <v>1012</v>
      </c>
      <c r="J4874" s="6" t="s">
        <v>1052</v>
      </c>
      <c r="K4874" s="6" t="s">
        <v>1261</v>
      </c>
      <c r="L4874" s="6" t="s">
        <v>1267</v>
      </c>
      <c r="M4874" s="6" t="s">
        <v>1272</v>
      </c>
      <c r="N4874" s="5">
        <v>42412</v>
      </c>
      <c r="O4874" s="7">
        <v>332</v>
      </c>
      <c r="P4874" s="7">
        <v>518</v>
      </c>
      <c r="Q4874" s="7">
        <v>186</v>
      </c>
      <c r="R4874" s="6">
        <v>24</v>
      </c>
      <c r="S4874" s="7">
        <v>12432</v>
      </c>
      <c r="T4874" s="8">
        <v>7.0000000000000007E-2</v>
      </c>
      <c r="U4874" s="7">
        <v>870.24000000000012</v>
      </c>
      <c r="V4874" s="7">
        <v>11561.76</v>
      </c>
      <c r="W4874" s="7">
        <v>204</v>
      </c>
      <c r="X4874" s="7">
        <v>18598</v>
      </c>
      <c r="Y4874" s="9">
        <f>+DAY('TABLA PRINCIPAL'!$B4874)</f>
        <v>11</v>
      </c>
      <c r="Z4874" s="9">
        <f>+MONTH('TABLA PRINCIPAL'!$B4874)</f>
        <v>2</v>
      </c>
      <c r="AA4874" s="9">
        <f>+YEAR('TABLA PRINCIPAL'!$B4874)</f>
        <v>2016</v>
      </c>
      <c r="AB4874" s="22" t="str">
        <f>+IF(Ventas_Oficina[[#This Row],[Total del pedido]]&gt;=100000,"SI","NO")</f>
        <v>NO</v>
      </c>
      <c r="AC4874" s="22" t="str">
        <f>+_xlfn.XLOOKUP(Ventas_Oficina[[#This Row],[Nº de artículo]],AUXILIAR!A4872:A9872,AUXILIAR!D4872:D9872,"Error",0)</f>
        <v>No enviado a tiempo</v>
      </c>
      <c r="AD4874" s="22" t="str">
        <f>+IF(AND(Ventas_Oficina[[#This Row],[Total]]&gt;75000,Ventas_Oficina[[#This Row],[Envio a tiempo]]="Enviado a tiempo"),"Buena Venta","Venta Mala")</f>
        <v>Venta Mala</v>
      </c>
    </row>
    <row r="4875" spans="1:30" x14ac:dyDescent="0.25">
      <c r="A4875" s="26">
        <v>1715181</v>
      </c>
      <c r="B4875" s="10">
        <v>42166</v>
      </c>
      <c r="C4875" s="11" t="s">
        <v>429</v>
      </c>
      <c r="D4875" s="11" t="s">
        <v>160</v>
      </c>
      <c r="E4875" s="11" t="s">
        <v>4</v>
      </c>
      <c r="F4875" s="11" t="s">
        <v>5</v>
      </c>
      <c r="G4875" s="11" t="s">
        <v>1007</v>
      </c>
      <c r="H4875" s="11" t="s">
        <v>53</v>
      </c>
      <c r="I4875" s="11" t="s">
        <v>1012</v>
      </c>
      <c r="J4875" s="11" t="s">
        <v>1072</v>
      </c>
      <c r="K4875" s="11" t="s">
        <v>1261</v>
      </c>
      <c r="L4875" s="11" t="s">
        <v>1265</v>
      </c>
      <c r="M4875" s="11" t="s">
        <v>1272</v>
      </c>
      <c r="N4875" s="10">
        <v>42166</v>
      </c>
      <c r="O4875" s="12">
        <v>194</v>
      </c>
      <c r="P4875" s="12">
        <v>308</v>
      </c>
      <c r="Q4875" s="12">
        <v>114</v>
      </c>
      <c r="R4875" s="11">
        <v>41</v>
      </c>
      <c r="S4875" s="12">
        <v>12628</v>
      </c>
      <c r="T4875" s="13">
        <v>7.0000000000000007E-2</v>
      </c>
      <c r="U4875" s="12">
        <v>883.96</v>
      </c>
      <c r="V4875" s="12">
        <v>11744.04</v>
      </c>
      <c r="W4875" s="12">
        <v>99</v>
      </c>
      <c r="X4875" s="12">
        <v>1895</v>
      </c>
      <c r="Y4875" s="14">
        <f>+DAY('TABLA PRINCIPAL'!$B4875)</f>
        <v>11</v>
      </c>
      <c r="Z4875" s="14">
        <f>+MONTH('TABLA PRINCIPAL'!$B4875)</f>
        <v>6</v>
      </c>
      <c r="AA4875" s="14">
        <f>+YEAR('TABLA PRINCIPAL'!$B4875)</f>
        <v>2015</v>
      </c>
      <c r="AB4875" s="22" t="str">
        <f>+IF(Ventas_Oficina[[#This Row],[Total del pedido]]&gt;=100000,"SI","NO")</f>
        <v>NO</v>
      </c>
      <c r="AC4875" s="22" t="str">
        <f>+_xlfn.XLOOKUP(Ventas_Oficina[[#This Row],[Nº de artículo]],AUXILIAR!A4873:A9873,AUXILIAR!D4873:D9873,"Error",0)</f>
        <v>No enviado a tiempo</v>
      </c>
      <c r="AD4875" s="22" t="str">
        <f>+IF(AND(Ventas_Oficina[[#This Row],[Total]]&gt;75000,Ventas_Oficina[[#This Row],[Envio a tiempo]]="Enviado a tiempo"),"Buena Venta","Venta Mala")</f>
        <v>Venta Mala</v>
      </c>
    </row>
    <row r="4876" spans="1:30" x14ac:dyDescent="0.25">
      <c r="A4876" s="25">
        <v>1718833</v>
      </c>
      <c r="B4876" s="5">
        <v>42417</v>
      </c>
      <c r="C4876" s="6" t="s">
        <v>101</v>
      </c>
      <c r="D4876" s="6" t="s">
        <v>102</v>
      </c>
      <c r="E4876" s="6" t="s">
        <v>4</v>
      </c>
      <c r="F4876" s="6" t="s">
        <v>5</v>
      </c>
      <c r="G4876" s="6" t="s">
        <v>1010</v>
      </c>
      <c r="H4876" s="6" t="s">
        <v>39</v>
      </c>
      <c r="I4876" s="6" t="s">
        <v>1014</v>
      </c>
      <c r="J4876" s="6" t="s">
        <v>1118</v>
      </c>
      <c r="K4876" s="6" t="s">
        <v>1262</v>
      </c>
      <c r="L4876" s="6" t="s">
        <v>1268</v>
      </c>
      <c r="M4876" s="6" t="s">
        <v>1272</v>
      </c>
      <c r="N4876" s="5">
        <v>42419</v>
      </c>
      <c r="O4876" s="7">
        <v>448</v>
      </c>
      <c r="P4876" s="7">
        <v>814</v>
      </c>
      <c r="Q4876" s="7">
        <v>366</v>
      </c>
      <c r="R4876" s="6">
        <v>45</v>
      </c>
      <c r="S4876" s="7">
        <v>36630</v>
      </c>
      <c r="T4876" s="8">
        <v>0.03</v>
      </c>
      <c r="U4876" s="7">
        <v>1098.8999999999999</v>
      </c>
      <c r="V4876" s="7">
        <v>35531.1</v>
      </c>
      <c r="W4876" s="7">
        <v>312</v>
      </c>
      <c r="X4876" s="7">
        <v>3693</v>
      </c>
      <c r="Y4876" s="9">
        <f>+DAY('TABLA PRINCIPAL'!$B4876)</f>
        <v>17</v>
      </c>
      <c r="Z4876" s="9">
        <f>+MONTH('TABLA PRINCIPAL'!$B4876)</f>
        <v>2</v>
      </c>
      <c r="AA4876" s="9">
        <f>+YEAR('TABLA PRINCIPAL'!$B4876)</f>
        <v>2016</v>
      </c>
      <c r="AB4876" s="22" t="str">
        <f>+IF(Ventas_Oficina[[#This Row],[Total del pedido]]&gt;=100000,"SI","NO")</f>
        <v>NO</v>
      </c>
      <c r="AC4876" s="22" t="str">
        <f>+_xlfn.XLOOKUP(Ventas_Oficina[[#This Row],[Nº de artículo]],AUXILIAR!A4874:A9874,AUXILIAR!D4874:D9874,"Error",0)</f>
        <v>Enviado a tiempo</v>
      </c>
      <c r="AD4876" s="22" t="str">
        <f>+IF(AND(Ventas_Oficina[[#This Row],[Total]]&gt;75000,Ventas_Oficina[[#This Row],[Envio a tiempo]]="Enviado a tiempo"),"Buena Venta","Venta Mala")</f>
        <v>Venta Mala</v>
      </c>
    </row>
    <row r="4877" spans="1:30" x14ac:dyDescent="0.25">
      <c r="A4877" s="26">
        <v>1725773</v>
      </c>
      <c r="B4877" s="10">
        <v>42182</v>
      </c>
      <c r="C4877" s="11" t="s">
        <v>186</v>
      </c>
      <c r="D4877" s="11" t="s">
        <v>62</v>
      </c>
      <c r="E4877" s="11" t="s">
        <v>4</v>
      </c>
      <c r="F4877" s="11" t="s">
        <v>5</v>
      </c>
      <c r="G4877" s="11" t="s">
        <v>1007</v>
      </c>
      <c r="H4877" s="11" t="s">
        <v>27</v>
      </c>
      <c r="I4877" s="11" t="s">
        <v>1013</v>
      </c>
      <c r="J4877" s="11" t="s">
        <v>1096</v>
      </c>
      <c r="K4877" s="11" t="s">
        <v>1261</v>
      </c>
      <c r="L4877" s="11" t="s">
        <v>1265</v>
      </c>
      <c r="M4877" s="11" t="s">
        <v>1272</v>
      </c>
      <c r="N4877" s="10">
        <v>42184</v>
      </c>
      <c r="O4877" s="12">
        <v>419</v>
      </c>
      <c r="P4877" s="12">
        <v>1023</v>
      </c>
      <c r="Q4877" s="12">
        <v>604</v>
      </c>
      <c r="R4877" s="11">
        <v>41</v>
      </c>
      <c r="S4877" s="12">
        <v>41943</v>
      </c>
      <c r="T4877" s="13">
        <v>0.08</v>
      </c>
      <c r="U4877" s="12">
        <v>3355.44</v>
      </c>
      <c r="V4877" s="12">
        <v>38587.56</v>
      </c>
      <c r="W4877" s="12">
        <v>468</v>
      </c>
      <c r="X4877" s="12">
        <v>13645</v>
      </c>
      <c r="Y4877" s="14">
        <f>+DAY('TABLA PRINCIPAL'!$B4877)</f>
        <v>27</v>
      </c>
      <c r="Z4877" s="14">
        <f>+MONTH('TABLA PRINCIPAL'!$B4877)</f>
        <v>6</v>
      </c>
      <c r="AA4877" s="14">
        <f>+YEAR('TABLA PRINCIPAL'!$B4877)</f>
        <v>2015</v>
      </c>
      <c r="AB4877" s="22" t="str">
        <f>+IF(Ventas_Oficina[[#This Row],[Total del pedido]]&gt;=100000,"SI","NO")</f>
        <v>NO</v>
      </c>
      <c r="AC4877" s="22" t="str">
        <f>+_xlfn.XLOOKUP(Ventas_Oficina[[#This Row],[Nº de artículo]],AUXILIAR!A4875:A9875,AUXILIAR!D4875:D9875,"Error",0)</f>
        <v>Enviado a tiempo</v>
      </c>
      <c r="AD4877" s="22" t="str">
        <f>+IF(AND(Ventas_Oficina[[#This Row],[Total]]&gt;75000,Ventas_Oficina[[#This Row],[Envio a tiempo]]="Enviado a tiempo"),"Buena Venta","Venta Mala")</f>
        <v>Venta Mala</v>
      </c>
    </row>
    <row r="4878" spans="1:30" x14ac:dyDescent="0.25">
      <c r="A4878" s="25">
        <v>1732712</v>
      </c>
      <c r="B4878" s="5">
        <v>42144</v>
      </c>
      <c r="C4878" s="6" t="s">
        <v>341</v>
      </c>
      <c r="D4878" s="6" t="s">
        <v>26</v>
      </c>
      <c r="E4878" s="6" t="s">
        <v>4</v>
      </c>
      <c r="F4878" s="6" t="s">
        <v>5</v>
      </c>
      <c r="G4878" s="6" t="s">
        <v>1009</v>
      </c>
      <c r="H4878" s="6" t="s">
        <v>27</v>
      </c>
      <c r="I4878" s="6" t="s">
        <v>1016</v>
      </c>
      <c r="J4878" s="6" t="s">
        <v>1079</v>
      </c>
      <c r="K4878" s="6" t="s">
        <v>1261</v>
      </c>
      <c r="L4878" s="6" t="s">
        <v>1267</v>
      </c>
      <c r="M4878" s="6" t="s">
        <v>1272</v>
      </c>
      <c r="N4878" s="5">
        <v>42145</v>
      </c>
      <c r="O4878" s="7">
        <v>5452</v>
      </c>
      <c r="P4878" s="7">
        <v>10097</v>
      </c>
      <c r="Q4878" s="7">
        <v>4645</v>
      </c>
      <c r="R4878" s="6">
        <v>24</v>
      </c>
      <c r="S4878" s="7">
        <v>242328</v>
      </c>
      <c r="T4878" s="8">
        <v>0.04</v>
      </c>
      <c r="U4878" s="7">
        <v>9693.1200000000008</v>
      </c>
      <c r="V4878" s="7">
        <v>232634.88</v>
      </c>
      <c r="W4878" s="7">
        <v>718</v>
      </c>
      <c r="X4878" s="7">
        <v>273562</v>
      </c>
      <c r="Y4878" s="9">
        <f>+DAY('TABLA PRINCIPAL'!$B4878)</f>
        <v>20</v>
      </c>
      <c r="Z4878" s="9">
        <f>+MONTH('TABLA PRINCIPAL'!$B4878)</f>
        <v>5</v>
      </c>
      <c r="AA4878" s="9">
        <f>+YEAR('TABLA PRINCIPAL'!$B4878)</f>
        <v>2015</v>
      </c>
      <c r="AB4878" s="22" t="str">
        <f>+IF(Ventas_Oficina[[#This Row],[Total del pedido]]&gt;=100000,"SI","NO")</f>
        <v>SI</v>
      </c>
      <c r="AC4878" s="22" t="str">
        <f>+_xlfn.XLOOKUP(Ventas_Oficina[[#This Row],[Nº de artículo]],AUXILIAR!A4876:A9876,AUXILIAR!D4876:D9876,"Error",0)</f>
        <v>No enviado a tiempo</v>
      </c>
      <c r="AD4878" s="22" t="str">
        <f>+IF(AND(Ventas_Oficina[[#This Row],[Total]]&gt;75000,Ventas_Oficina[[#This Row],[Envio a tiempo]]="Enviado a tiempo"),"Buena Venta","Venta Mala")</f>
        <v>Venta Mala</v>
      </c>
    </row>
    <row r="4879" spans="1:30" x14ac:dyDescent="0.25">
      <c r="A4879" s="26">
        <v>1737095</v>
      </c>
      <c r="B4879" s="10">
        <v>42227</v>
      </c>
      <c r="C4879" s="11" t="s">
        <v>1003</v>
      </c>
      <c r="D4879" s="11" t="s">
        <v>133</v>
      </c>
      <c r="E4879" s="11" t="s">
        <v>12</v>
      </c>
      <c r="F4879" s="11" t="s">
        <v>13</v>
      </c>
      <c r="G4879" s="11" t="s">
        <v>1009</v>
      </c>
      <c r="H4879" s="11" t="s">
        <v>42</v>
      </c>
      <c r="I4879" s="11" t="s">
        <v>1012</v>
      </c>
      <c r="J4879" s="11" t="s">
        <v>1139</v>
      </c>
      <c r="K4879" s="11" t="s">
        <v>1262</v>
      </c>
      <c r="L4879" s="11" t="s">
        <v>1265</v>
      </c>
      <c r="M4879" s="11" t="s">
        <v>1272</v>
      </c>
      <c r="N4879" s="10">
        <v>42228</v>
      </c>
      <c r="O4879" s="12">
        <v>348</v>
      </c>
      <c r="P4879" s="12">
        <v>543</v>
      </c>
      <c r="Q4879" s="12">
        <v>195</v>
      </c>
      <c r="R4879" s="11">
        <v>21</v>
      </c>
      <c r="S4879" s="12">
        <v>11403</v>
      </c>
      <c r="T4879" s="13">
        <v>0.08</v>
      </c>
      <c r="U4879" s="12">
        <v>912.24</v>
      </c>
      <c r="V4879" s="12">
        <v>10490.76</v>
      </c>
      <c r="W4879" s="12">
        <v>95</v>
      </c>
      <c r="X4879" s="12">
        <v>4661</v>
      </c>
      <c r="Y4879" s="14">
        <f>+DAY('TABLA PRINCIPAL'!$B4879)</f>
        <v>11</v>
      </c>
      <c r="Z4879" s="14">
        <f>+MONTH('TABLA PRINCIPAL'!$B4879)</f>
        <v>8</v>
      </c>
      <c r="AA4879" s="14">
        <f>+YEAR('TABLA PRINCIPAL'!$B4879)</f>
        <v>2015</v>
      </c>
      <c r="AB4879" s="22" t="str">
        <f>+IF(Ventas_Oficina[[#This Row],[Total del pedido]]&gt;=100000,"SI","NO")</f>
        <v>NO</v>
      </c>
      <c r="AC4879" s="22" t="str">
        <f>+_xlfn.XLOOKUP(Ventas_Oficina[[#This Row],[Nº de artículo]],AUXILIAR!A4877:A9877,AUXILIAR!D4877:D9877,"Error",0)</f>
        <v>No enviado a tiempo</v>
      </c>
      <c r="AD4879" s="22" t="str">
        <f>+IF(AND(Ventas_Oficina[[#This Row],[Total]]&gt;75000,Ventas_Oficina[[#This Row],[Envio a tiempo]]="Enviado a tiempo"),"Buena Venta","Venta Mala")</f>
        <v>Venta Mala</v>
      </c>
    </row>
    <row r="4880" spans="1:30" x14ac:dyDescent="0.25">
      <c r="A4880" s="25">
        <v>1796995</v>
      </c>
      <c r="B4880" s="5">
        <v>42504</v>
      </c>
      <c r="C4880" s="6" t="s">
        <v>514</v>
      </c>
      <c r="D4880" s="6" t="s">
        <v>133</v>
      </c>
      <c r="E4880" s="6" t="s">
        <v>12</v>
      </c>
      <c r="F4880" s="6" t="s">
        <v>13</v>
      </c>
      <c r="G4880" s="6" t="s">
        <v>1010</v>
      </c>
      <c r="H4880" s="6" t="s">
        <v>42</v>
      </c>
      <c r="I4880" s="6" t="s">
        <v>1013</v>
      </c>
      <c r="J4880" s="6" t="s">
        <v>1129</v>
      </c>
      <c r="K4880" s="6" t="s">
        <v>1261</v>
      </c>
      <c r="L4880" s="6" t="s">
        <v>1266</v>
      </c>
      <c r="M4880" s="6" t="s">
        <v>1272</v>
      </c>
      <c r="N4880" s="5">
        <v>42505</v>
      </c>
      <c r="O4880" s="7">
        <v>991</v>
      </c>
      <c r="P4880" s="7">
        <v>1599</v>
      </c>
      <c r="Q4880" s="7">
        <v>608</v>
      </c>
      <c r="R4880" s="6">
        <v>2</v>
      </c>
      <c r="S4880" s="7">
        <v>3198</v>
      </c>
      <c r="T4880" s="8">
        <v>0.05</v>
      </c>
      <c r="U4880" s="7">
        <v>159.9</v>
      </c>
      <c r="V4880" s="7">
        <v>3038.1</v>
      </c>
      <c r="W4880" s="7">
        <v>1128</v>
      </c>
      <c r="X4880" s="7">
        <v>85247</v>
      </c>
      <c r="Y4880" s="9">
        <f>+DAY('TABLA PRINCIPAL'!$B4880)</f>
        <v>14</v>
      </c>
      <c r="Z4880" s="9">
        <f>+MONTH('TABLA PRINCIPAL'!$B4880)</f>
        <v>5</v>
      </c>
      <c r="AA4880" s="9">
        <f>+YEAR('TABLA PRINCIPAL'!$B4880)</f>
        <v>2016</v>
      </c>
      <c r="AB4880" s="22" t="str">
        <f>+IF(Ventas_Oficina[[#This Row],[Total del pedido]]&gt;=100000,"SI","NO")</f>
        <v>NO</v>
      </c>
      <c r="AC4880" s="22" t="str">
        <f>+_xlfn.XLOOKUP(Ventas_Oficina[[#This Row],[Nº de artículo]],AUXILIAR!A4878:A9878,AUXILIAR!D4878:D9878,"Error",0)</f>
        <v>No enviado a tiempo</v>
      </c>
      <c r="AD4880" s="22" t="str">
        <f>+IF(AND(Ventas_Oficina[[#This Row],[Total]]&gt;75000,Ventas_Oficina[[#This Row],[Envio a tiempo]]="Enviado a tiempo"),"Buena Venta","Venta Mala")</f>
        <v>Venta Mala</v>
      </c>
    </row>
    <row r="4881" spans="1:30" x14ac:dyDescent="0.25">
      <c r="A4881" s="26">
        <v>1801013</v>
      </c>
      <c r="B4881" s="10">
        <v>42676</v>
      </c>
      <c r="C4881" s="11" t="s">
        <v>454</v>
      </c>
      <c r="D4881" s="11" t="s">
        <v>8</v>
      </c>
      <c r="E4881" s="11" t="s">
        <v>4</v>
      </c>
      <c r="F4881" s="11" t="s">
        <v>5</v>
      </c>
      <c r="G4881" s="11" t="s">
        <v>1008</v>
      </c>
      <c r="H4881" s="11" t="s">
        <v>9</v>
      </c>
      <c r="I4881" s="11" t="s">
        <v>1012</v>
      </c>
      <c r="J4881" s="11" t="s">
        <v>1048</v>
      </c>
      <c r="K4881" s="11" t="s">
        <v>1261</v>
      </c>
      <c r="L4881" s="11" t="s">
        <v>1266</v>
      </c>
      <c r="M4881" s="11" t="s">
        <v>1272</v>
      </c>
      <c r="N4881" s="10">
        <v>42680</v>
      </c>
      <c r="O4881" s="12">
        <v>298</v>
      </c>
      <c r="P4881" s="12">
        <v>584</v>
      </c>
      <c r="Q4881" s="12">
        <v>286</v>
      </c>
      <c r="R4881" s="11">
        <v>35</v>
      </c>
      <c r="S4881" s="12">
        <v>20440</v>
      </c>
      <c r="T4881" s="13">
        <v>0.02</v>
      </c>
      <c r="U4881" s="12">
        <v>408.8</v>
      </c>
      <c r="V4881" s="12">
        <v>20031.2</v>
      </c>
      <c r="W4881" s="12">
        <v>83</v>
      </c>
      <c r="X4881" s="12">
        <v>10122</v>
      </c>
      <c r="Y4881" s="14">
        <f>+DAY('TABLA PRINCIPAL'!$B4881)</f>
        <v>2</v>
      </c>
      <c r="Z4881" s="14">
        <f>+MONTH('TABLA PRINCIPAL'!$B4881)</f>
        <v>11</v>
      </c>
      <c r="AA4881" s="14">
        <f>+YEAR('TABLA PRINCIPAL'!$B4881)</f>
        <v>2016</v>
      </c>
      <c r="AB4881" s="22" t="str">
        <f>+IF(Ventas_Oficina[[#This Row],[Total del pedido]]&gt;=100000,"SI","NO")</f>
        <v>NO</v>
      </c>
      <c r="AC4881" s="22" t="str">
        <f>+_xlfn.XLOOKUP(Ventas_Oficina[[#This Row],[Nº de artículo]],AUXILIAR!A4879:A9879,AUXILIAR!D4879:D9879,"Error",0)</f>
        <v>Enviado a tiempo</v>
      </c>
      <c r="AD4881" s="22" t="str">
        <f>+IF(AND(Ventas_Oficina[[#This Row],[Total]]&gt;75000,Ventas_Oficina[[#This Row],[Envio a tiempo]]="Enviado a tiempo"),"Buena Venta","Venta Mala")</f>
        <v>Venta Mala</v>
      </c>
    </row>
    <row r="4882" spans="1:30" x14ac:dyDescent="0.25">
      <c r="A4882" s="25">
        <v>1806857</v>
      </c>
      <c r="B4882" s="5">
        <v>42354</v>
      </c>
      <c r="C4882" s="6" t="s">
        <v>20</v>
      </c>
      <c r="D4882" s="6" t="s">
        <v>1004</v>
      </c>
      <c r="E4882" s="6" t="s">
        <v>4</v>
      </c>
      <c r="F4882" s="6" t="s">
        <v>5</v>
      </c>
      <c r="G4882" s="6" t="s">
        <v>1007</v>
      </c>
      <c r="H4882" s="6" t="s">
        <v>6</v>
      </c>
      <c r="I4882" s="6" t="s">
        <v>1014</v>
      </c>
      <c r="J4882" s="6" t="s">
        <v>1098</v>
      </c>
      <c r="K4882" s="6" t="s">
        <v>1261</v>
      </c>
      <c r="L4882" s="6" t="s">
        <v>1266</v>
      </c>
      <c r="M4882" s="6" t="s">
        <v>1272</v>
      </c>
      <c r="N4882" s="5">
        <v>42356</v>
      </c>
      <c r="O4882" s="7">
        <v>1983</v>
      </c>
      <c r="P4882" s="7">
        <v>3098</v>
      </c>
      <c r="Q4882" s="7">
        <v>1115</v>
      </c>
      <c r="R4882" s="6">
        <v>49</v>
      </c>
      <c r="S4882" s="7">
        <v>151802</v>
      </c>
      <c r="T4882" s="8">
        <v>7.0000000000000007E-2</v>
      </c>
      <c r="U4882" s="7">
        <v>10626.140000000001</v>
      </c>
      <c r="V4882" s="7">
        <v>141175.85999999999</v>
      </c>
      <c r="W4882" s="7">
        <v>1951</v>
      </c>
      <c r="X4882" s="7">
        <v>105255</v>
      </c>
      <c r="Y4882" s="9">
        <f>+DAY('TABLA PRINCIPAL'!$B4882)</f>
        <v>16</v>
      </c>
      <c r="Z4882" s="9">
        <f>+MONTH('TABLA PRINCIPAL'!$B4882)</f>
        <v>12</v>
      </c>
      <c r="AA4882" s="9">
        <f>+YEAR('TABLA PRINCIPAL'!$B4882)</f>
        <v>2015</v>
      </c>
      <c r="AB4882" s="22" t="str">
        <f>+IF(Ventas_Oficina[[#This Row],[Total del pedido]]&gt;=100000,"SI","NO")</f>
        <v>SI</v>
      </c>
      <c r="AC4882" s="22" t="str">
        <f>+_xlfn.XLOOKUP(Ventas_Oficina[[#This Row],[Nº de artículo]],AUXILIAR!A4880:A9880,AUXILIAR!D4880:D9880,"Error",0)</f>
        <v>Enviado a tiempo</v>
      </c>
      <c r="AD4882" s="22" t="str">
        <f>+IF(AND(Ventas_Oficina[[#This Row],[Total]]&gt;75000,Ventas_Oficina[[#This Row],[Envio a tiempo]]="Enviado a tiempo"),"Buena Venta","Venta Mala")</f>
        <v>Buena Venta</v>
      </c>
    </row>
    <row r="4883" spans="1:30" x14ac:dyDescent="0.25">
      <c r="A4883" s="26">
        <v>1834250</v>
      </c>
      <c r="B4883" s="10">
        <v>42641</v>
      </c>
      <c r="C4883" s="11" t="s">
        <v>195</v>
      </c>
      <c r="D4883" s="11" t="s">
        <v>33</v>
      </c>
      <c r="E4883" s="11" t="s">
        <v>4</v>
      </c>
      <c r="F4883" s="11" t="s">
        <v>5</v>
      </c>
      <c r="G4883" s="11" t="s">
        <v>1009</v>
      </c>
      <c r="H4883" s="11" t="s">
        <v>34</v>
      </c>
      <c r="I4883" s="11" t="s">
        <v>1015</v>
      </c>
      <c r="J4883" s="11" t="s">
        <v>1106</v>
      </c>
      <c r="K4883" s="11" t="s">
        <v>1263</v>
      </c>
      <c r="L4883" s="11" t="s">
        <v>1266</v>
      </c>
      <c r="M4883" s="11" t="s">
        <v>1272</v>
      </c>
      <c r="N4883" s="10">
        <v>42643</v>
      </c>
      <c r="O4883" s="12">
        <v>2018</v>
      </c>
      <c r="P4883" s="12">
        <v>3541</v>
      </c>
      <c r="Q4883" s="12">
        <v>1523</v>
      </c>
      <c r="R4883" s="11">
        <v>19</v>
      </c>
      <c r="S4883" s="12">
        <v>67279</v>
      </c>
      <c r="T4883" s="13">
        <v>0.09</v>
      </c>
      <c r="U4883" s="12">
        <v>6055.11</v>
      </c>
      <c r="V4883" s="12">
        <v>61223.89</v>
      </c>
      <c r="W4883" s="12">
        <v>199</v>
      </c>
      <c r="X4883" s="12">
        <v>92103</v>
      </c>
      <c r="Y4883" s="14">
        <f>+DAY('TABLA PRINCIPAL'!$B4883)</f>
        <v>28</v>
      </c>
      <c r="Z4883" s="14">
        <f>+MONTH('TABLA PRINCIPAL'!$B4883)</f>
        <v>9</v>
      </c>
      <c r="AA4883" s="14">
        <f>+YEAR('TABLA PRINCIPAL'!$B4883)</f>
        <v>2016</v>
      </c>
      <c r="AB4883" s="22" t="str">
        <f>+IF(Ventas_Oficina[[#This Row],[Total del pedido]]&gt;=100000,"SI","NO")</f>
        <v>NO</v>
      </c>
      <c r="AC4883" s="22" t="str">
        <f>+_xlfn.XLOOKUP(Ventas_Oficina[[#This Row],[Nº de artículo]],AUXILIAR!A4881:A9881,AUXILIAR!D4881:D9881,"Error",0)</f>
        <v>Enviado a tiempo</v>
      </c>
      <c r="AD4883" s="22" t="str">
        <f>+IF(AND(Ventas_Oficina[[#This Row],[Total]]&gt;75000,Ventas_Oficina[[#This Row],[Envio a tiempo]]="Enviado a tiempo"),"Buena Venta","Venta Mala")</f>
        <v>Buena Venta</v>
      </c>
    </row>
    <row r="4884" spans="1:30" x14ac:dyDescent="0.25">
      <c r="A4884" s="25">
        <v>1840459</v>
      </c>
      <c r="B4884" s="5">
        <v>42539</v>
      </c>
      <c r="C4884" s="6" t="s">
        <v>828</v>
      </c>
      <c r="D4884" s="6" t="s">
        <v>1005</v>
      </c>
      <c r="E4884" s="6" t="s">
        <v>4</v>
      </c>
      <c r="F4884" s="6" t="s">
        <v>5</v>
      </c>
      <c r="G4884" s="6" t="s">
        <v>1008</v>
      </c>
      <c r="H4884" s="6" t="s">
        <v>39</v>
      </c>
      <c r="I4884" s="6" t="s">
        <v>1014</v>
      </c>
      <c r="J4884" s="6" t="s">
        <v>1032</v>
      </c>
      <c r="K4884" s="6" t="s">
        <v>1261</v>
      </c>
      <c r="L4884" s="6" t="s">
        <v>1267</v>
      </c>
      <c r="M4884" s="6" t="s">
        <v>1272</v>
      </c>
      <c r="N4884" s="5">
        <v>42541</v>
      </c>
      <c r="O4884" s="7">
        <v>159</v>
      </c>
      <c r="P4884" s="7">
        <v>261</v>
      </c>
      <c r="Q4884" s="7">
        <v>102</v>
      </c>
      <c r="R4884" s="6">
        <v>23</v>
      </c>
      <c r="S4884" s="7">
        <v>6003</v>
      </c>
      <c r="T4884" s="8">
        <v>0.05</v>
      </c>
      <c r="U4884" s="7">
        <v>300.15000000000003</v>
      </c>
      <c r="V4884" s="7">
        <v>5702.85</v>
      </c>
      <c r="W4884" s="7">
        <v>50</v>
      </c>
      <c r="X4884" s="7">
        <v>6427</v>
      </c>
      <c r="Y4884" s="9">
        <f>+DAY('TABLA PRINCIPAL'!$B4884)</f>
        <v>18</v>
      </c>
      <c r="Z4884" s="9">
        <f>+MONTH('TABLA PRINCIPAL'!$B4884)</f>
        <v>6</v>
      </c>
      <c r="AA4884" s="9">
        <f>+YEAR('TABLA PRINCIPAL'!$B4884)</f>
        <v>2016</v>
      </c>
      <c r="AB4884" s="22" t="str">
        <f>+IF(Ventas_Oficina[[#This Row],[Total del pedido]]&gt;=100000,"SI","NO")</f>
        <v>NO</v>
      </c>
      <c r="AC4884" s="22" t="str">
        <f>+_xlfn.XLOOKUP(Ventas_Oficina[[#This Row],[Nº de artículo]],AUXILIAR!A4882:A9882,AUXILIAR!D4882:D9882,"Error",0)</f>
        <v>Enviado a tiempo</v>
      </c>
      <c r="AD4884" s="22" t="str">
        <f>+IF(AND(Ventas_Oficina[[#This Row],[Total]]&gt;75000,Ventas_Oficina[[#This Row],[Envio a tiempo]]="Enviado a tiempo"),"Buena Venta","Venta Mala")</f>
        <v>Venta Mala</v>
      </c>
    </row>
    <row r="4885" spans="1:30" x14ac:dyDescent="0.25">
      <c r="A4885" s="26">
        <v>1855434</v>
      </c>
      <c r="B4885" s="10">
        <v>42228</v>
      </c>
      <c r="C4885" s="11" t="s">
        <v>455</v>
      </c>
      <c r="D4885" s="11" t="s">
        <v>527</v>
      </c>
      <c r="E4885" s="11" t="s">
        <v>4</v>
      </c>
      <c r="F4885" s="11" t="s">
        <v>5</v>
      </c>
      <c r="G4885" s="11" t="s">
        <v>1009</v>
      </c>
      <c r="H4885" s="11" t="s">
        <v>27</v>
      </c>
      <c r="I4885" s="11" t="s">
        <v>1015</v>
      </c>
      <c r="J4885" s="11" t="s">
        <v>1080</v>
      </c>
      <c r="K4885" s="11" t="s">
        <v>1261</v>
      </c>
      <c r="L4885" s="11" t="s">
        <v>1265</v>
      </c>
      <c r="M4885" s="11" t="s">
        <v>1272</v>
      </c>
      <c r="N4885" s="10">
        <v>42230</v>
      </c>
      <c r="O4885" s="12">
        <v>350</v>
      </c>
      <c r="P4885" s="12">
        <v>574</v>
      </c>
      <c r="Q4885" s="12">
        <v>224</v>
      </c>
      <c r="R4885" s="11">
        <v>31</v>
      </c>
      <c r="S4885" s="12">
        <v>17794</v>
      </c>
      <c r="T4885" s="13">
        <v>0</v>
      </c>
      <c r="U4885" s="12">
        <v>0</v>
      </c>
      <c r="V4885" s="12">
        <v>17794</v>
      </c>
      <c r="W4885" s="12">
        <v>501</v>
      </c>
      <c r="X4885" s="12">
        <v>22152</v>
      </c>
      <c r="Y4885" s="14">
        <f>+DAY('TABLA PRINCIPAL'!$B4885)</f>
        <v>12</v>
      </c>
      <c r="Z4885" s="14">
        <f>+MONTH('TABLA PRINCIPAL'!$B4885)</f>
        <v>8</v>
      </c>
      <c r="AA4885" s="14">
        <f>+YEAR('TABLA PRINCIPAL'!$B4885)</f>
        <v>2015</v>
      </c>
      <c r="AB4885" s="22" t="str">
        <f>+IF(Ventas_Oficina[[#This Row],[Total del pedido]]&gt;=100000,"SI","NO")</f>
        <v>NO</v>
      </c>
      <c r="AC4885" s="22" t="str">
        <f>+_xlfn.XLOOKUP(Ventas_Oficina[[#This Row],[Nº de artículo]],AUXILIAR!A4883:A9883,AUXILIAR!D4883:D9883,"Error",0)</f>
        <v>Enviado a tiempo</v>
      </c>
      <c r="AD4885" s="22" t="str">
        <f>+IF(AND(Ventas_Oficina[[#This Row],[Total]]&gt;75000,Ventas_Oficina[[#This Row],[Envio a tiempo]]="Enviado a tiempo"),"Buena Venta","Venta Mala")</f>
        <v>Venta Mala</v>
      </c>
    </row>
  </sheetData>
  <sortState xmlns:xlrd2="http://schemas.microsoft.com/office/spreadsheetml/2017/richdata2" ref="AG2:AH20">
    <sortCondition descending="1" ref="AH2:AH20"/>
  </sortState>
  <phoneticPr fontId="3" type="noConversion"/>
  <dataValidations count="4">
    <dataValidation type="date" allowBlank="1" showInputMessage="1" showErrorMessage="1" errorTitle="ERROR" error="Fecha no valida_x000a_" sqref="B2" xr:uid="{3F55EB0C-BDA2-4A3D-BDB6-AC456C779FF6}">
      <formula1>41275</formula1>
      <formula2>43100</formula2>
    </dataValidation>
    <dataValidation type="list" allowBlank="1" showInputMessage="1" showErrorMessage="1" promptTitle="Ciudad" prompt="Inserte ciudad" sqref="E1 E4886:E1048576" xr:uid="{0E1A6101-30B8-48D4-9DAA-7C809017A948}">
      <formula1>#REF!</formula1>
    </dataValidation>
    <dataValidation type="list" allowBlank="1" showInputMessage="1" showErrorMessage="1" promptTitle="Estado" sqref="F4886:F1048576" xr:uid="{48ACFA73-C410-4E9D-82EE-FA8A19EA6A24}">
      <formula1>#REF!</formula1>
    </dataValidation>
    <dataValidation type="date" allowBlank="1" showInputMessage="1" showErrorMessage="1" sqref="B3:B4885" xr:uid="{83740FAF-2E29-43F1-8C66-C51C54A43C29}">
      <formula1>41275</formula1>
      <formula2>43100</formula2>
    </dataValidation>
  </dataValidations>
  <pageMargins left="0.7" right="0.7" top="0.75" bottom="0.75" header="0.3" footer="0.3"/>
  <ignoredErrors>
    <ignoredError sqref="AC4:AC120 AC4873:AC4885 AC4862:AC4872 AC4858:AC4861 AC4857 AC4856 AC4854:AC4855 AC4853 AC4852 AC4850:AC4851 AC4849 AC4847:AC4848 AC4845:AC4846 AC4843:AC4844 AC4842 AC4837:AC4841 AC4832:AC4836 AC4816:AC4831 AC4801:AC4815 AC4762:AC4800 AC4752:AC4761 AC4749:AC4751 AC4747:AC4748 AC4727:AC4746 AC4685:AC4726 AC4678:AC4684 AC4606:AC4677 AC4599:AC4605 AC4562:AC4598 AC4556:AC4561 AC4534:AC4555 AC4471:AC4533 AC4428:AC4470 AC4399:AC4427 AC4357:AC4398 AC4355:AC4356 AC4344:AC4354 AC4337:AC4343 AC4321:AC4336 AC4320 AC4318:AC4319 AC4314:AC4317 AC4299:AC4313 AC4287:AC4298 AC4282:AC4286 AC4269:AC4281 AC4247:AC4268 AC4232:AC4246 AC4231 AC4213:AC4230 AC4145:AC4212 AC4132:AC4144 AC4075:AC4131 AC3956:AC4074 AC3943:AC3955 AC3931:AC3942 AC3863:AC3930 AC3851:AC3862 AC3824:AC3850 AC3801:AC3823 AC3798:AC3800 AC3756:AC3797 AC3694:AC3755 AC3666:AC3693 AC3495:AC3665 AC3466:AC3494 AC3452:AC3465 AC3359:AC3451 AC3283:AC3358 AC3202:AC3282 AC3192:AC3201 AC3187:AC3191 AC3139:AC3186 AC3136:AC3138 AC2982:AC3135 AC2953:AC2981 AC2898:AC2952 AC2796:AC2897 AC2715:AC2795 AC2663:AC2714 AC2349:AC2662 AC1729:AC2348 AC1569:AC1728 AC1393:AC1568 AC1377:AC1392 AC1232:AC1376 AC1110:AC1231 AC661:AC1109 AC295:AC660 AC121:AC294" formulaRange="1"/>
    <ignoredError sqref="E1" listDataValidation="1"/>
  </ignoredErrors>
  <tableParts count="1">
    <tablePart r:id="rId1"/>
  </tableParts>
  <extLst>
    <ext xmlns:x14="http://schemas.microsoft.com/office/spreadsheetml/2009/9/main" uri="{CCE6A557-97BC-4b89-ADB6-D9C93CAAB3DF}">
      <x14:dataValidations xmlns:xm="http://schemas.microsoft.com/office/excel/2006/main" count="4">
        <x14:dataValidation type="list" showInputMessage="1" showErrorMessage="1" errorTitle="Error" error="Ciudad incorrecta" promptTitle="Ciudad" prompt="Inserte ciudad" xr:uid="{0E8DB394-D724-41A9-99DE-33947F1AD81C}">
          <x14:formula1>
            <xm:f>AUXILIAR!$I$2:$I$3</xm:f>
          </x14:formula1>
          <xm:sqref>E2:E4885</xm:sqref>
        </x14:dataValidation>
        <x14:dataValidation type="list" allowBlank="1" showInputMessage="1" showErrorMessage="1" errorTitle="Error" error="Estado incorrecto_x000a_" promptTitle="Estado" prompt="Ingrese estado_x000a_" xr:uid="{8E6DC6E5-3FEE-4FDF-B79F-BB2FA30D5212}">
          <x14:formula1>
            <xm:f>AUXILIAR!$J$2:$J$3</xm:f>
          </x14:formula1>
          <xm:sqref>F2:F4885</xm:sqref>
        </x14:dataValidation>
        <x14:dataValidation type="list" allowBlank="1" showInputMessage="1" showErrorMessage="1" promptTitle="Cliente" prompt="Inserte tipo de cliente" xr:uid="{B02AC589-B7E5-4096-9A67-025DD11BC696}">
          <x14:formula1>
            <xm:f>AUXILIAR!$K$2:$K$5</xm:f>
          </x14:formula1>
          <xm:sqref>G2:G4885</xm:sqref>
        </x14:dataValidation>
        <x14:dataValidation type="list" allowBlank="1" showInputMessage="1" showErrorMessage="1" errorTitle="Error" error="Gerente de cuentas inexistente" promptTitle="Gerente de cuentas" prompt="Ingrese el gerente de cuentas" xr:uid="{01BB6964-35EB-4FAB-87CA-4B315E510F28}">
          <x14:formula1>
            <xm:f>AUXILIAR!$L:$L</xm:f>
          </x14:formula1>
          <xm:sqref>H2:H4885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7BE3D-2EBD-4F18-93FC-C1BE651FB947}">
  <sheetPr codeName="Hoja5"/>
  <dimension ref="A1:D57"/>
  <sheetViews>
    <sheetView showGridLines="0" workbookViewId="0"/>
  </sheetViews>
  <sheetFormatPr baseColWidth="10" defaultRowHeight="15" x14ac:dyDescent="0.25"/>
  <cols>
    <col min="1" max="1" width="20.28515625" customWidth="1"/>
    <col min="2" max="2" width="16.7109375" bestFit="1" customWidth="1"/>
    <col min="3" max="3" width="57.42578125" customWidth="1"/>
  </cols>
  <sheetData>
    <row r="1" spans="1:4" x14ac:dyDescent="0.25">
      <c r="A1" t="s">
        <v>6315</v>
      </c>
      <c r="D1" s="19" t="s">
        <v>1308</v>
      </c>
    </row>
    <row r="2" spans="1:4" x14ac:dyDescent="0.25">
      <c r="B2" s="30">
        <f>+SUMIFS(Ventas_Oficina[Total],Ventas_Oficina[Tipo de cliente],"Corporativo",Ventas_Oficina[Categoría de producto],"Tecnología")</f>
        <v>25400726</v>
      </c>
    </row>
    <row r="6" spans="1:4" x14ac:dyDescent="0.25">
      <c r="A6" t="s">
        <v>1295</v>
      </c>
      <c r="D6" s="19" t="s">
        <v>1309</v>
      </c>
    </row>
    <row r="7" spans="1:4" x14ac:dyDescent="0.25">
      <c r="A7" t="s">
        <v>1007</v>
      </c>
      <c r="B7" s="1">
        <f>+SUMIF('TABLA PRINCIPAL'!G:G,'PREGUNTAS Y RESPUESTAS'!A7,'TABLA PRINCIPAL'!X:X)</f>
        <v>80263757.379999995</v>
      </c>
    </row>
    <row r="8" spans="1:4" x14ac:dyDescent="0.25">
      <c r="A8" t="s">
        <v>1008</v>
      </c>
      <c r="B8" s="24">
        <f>+SUMIF('TABLA PRINCIPAL'!G:G,'PREGUNTAS Y RESPUESTAS'!A8,'TABLA PRINCIPAL'!X:X)</f>
        <v>134008274.75999999</v>
      </c>
    </row>
    <row r="9" spans="1:4" x14ac:dyDescent="0.25">
      <c r="A9" t="s">
        <v>1009</v>
      </c>
      <c r="B9" s="1">
        <f>+SUMIF('TABLA PRINCIPAL'!G:G,'PREGUNTAS Y RESPUESTAS'!A9,'TABLA PRINCIPAL'!X:X)</f>
        <v>67119822</v>
      </c>
    </row>
    <row r="10" spans="1:4" x14ac:dyDescent="0.25">
      <c r="A10" t="s">
        <v>1010</v>
      </c>
      <c r="B10" s="1">
        <f>+SUMIF('TABLA PRINCIPAL'!G:G,'PREGUNTAS Y RESPUESTAS'!A10,'TABLA PRINCIPAL'!X:X)</f>
        <v>84347399.319999993</v>
      </c>
    </row>
    <row r="12" spans="1:4" x14ac:dyDescent="0.25">
      <c r="A12" t="s">
        <v>1294</v>
      </c>
      <c r="C12" s="31"/>
      <c r="D12" s="19" t="s">
        <v>1310</v>
      </c>
    </row>
    <row r="13" spans="1:4" x14ac:dyDescent="0.25">
      <c r="A13" cm="1">
        <f t="array" ref="A13:A24">+_xlfn.SEQUENCE(12,,1,1)</f>
        <v>1</v>
      </c>
      <c r="B13" t="s">
        <v>1296</v>
      </c>
      <c r="D13" s="20">
        <f>+COUNTIF('TABLA PRINCIPAL'!Z:Z,'PREGUNTAS Y RESPUESTAS'!A13)</f>
        <v>307</v>
      </c>
    </row>
    <row r="14" spans="1:4" x14ac:dyDescent="0.25">
      <c r="A14">
        <v>2</v>
      </c>
      <c r="B14" t="s">
        <v>1297</v>
      </c>
      <c r="D14" s="20">
        <f>+COUNTIF('TABLA PRINCIPAL'!Z:Z,'PREGUNTAS Y RESPUESTAS'!A14)</f>
        <v>402</v>
      </c>
    </row>
    <row r="15" spans="1:4" x14ac:dyDescent="0.25">
      <c r="A15">
        <v>3</v>
      </c>
      <c r="B15" t="s">
        <v>1298</v>
      </c>
      <c r="D15" s="20">
        <f>+COUNTIF('TABLA PRINCIPAL'!Z:Z,'PREGUNTAS Y RESPUESTAS'!A15)</f>
        <v>361</v>
      </c>
    </row>
    <row r="16" spans="1:4" x14ac:dyDescent="0.25">
      <c r="A16">
        <v>4</v>
      </c>
      <c r="B16" t="s">
        <v>1299</v>
      </c>
      <c r="D16" s="20">
        <f>+COUNTIF('TABLA PRINCIPAL'!Z:Z,'PREGUNTAS Y RESPUESTAS'!A16)</f>
        <v>259</v>
      </c>
    </row>
    <row r="17" spans="1:4" x14ac:dyDescent="0.25">
      <c r="A17" s="28">
        <v>5</v>
      </c>
      <c r="B17" s="28" t="s">
        <v>1300</v>
      </c>
      <c r="C17" s="28"/>
      <c r="D17" s="29">
        <f>+COUNTIF('TABLA PRINCIPAL'!Z:Z,'PREGUNTAS Y RESPUESTAS'!A17)</f>
        <v>531</v>
      </c>
    </row>
    <row r="18" spans="1:4" x14ac:dyDescent="0.25">
      <c r="A18">
        <v>6</v>
      </c>
      <c r="B18" t="s">
        <v>1301</v>
      </c>
      <c r="D18" s="20">
        <f>+COUNTIF('TABLA PRINCIPAL'!Z:Z,'PREGUNTAS Y RESPUESTAS'!A18)</f>
        <v>451</v>
      </c>
    </row>
    <row r="19" spans="1:4" x14ac:dyDescent="0.25">
      <c r="A19">
        <v>7</v>
      </c>
      <c r="B19" t="s">
        <v>1302</v>
      </c>
      <c r="D19" s="20">
        <f>+COUNTIF('TABLA PRINCIPAL'!Z:Z,'PREGUNTAS Y RESPUESTAS'!A19)</f>
        <v>463</v>
      </c>
    </row>
    <row r="20" spans="1:4" x14ac:dyDescent="0.25">
      <c r="A20">
        <v>8</v>
      </c>
      <c r="B20" t="s">
        <v>1303</v>
      </c>
      <c r="D20" s="20">
        <f>+COUNTIF('TABLA PRINCIPAL'!Z:Z,'PREGUNTAS Y RESPUESTAS'!A20)</f>
        <v>437</v>
      </c>
    </row>
    <row r="21" spans="1:4" x14ac:dyDescent="0.25">
      <c r="A21">
        <v>9</v>
      </c>
      <c r="B21" t="s">
        <v>1304</v>
      </c>
      <c r="D21" s="20">
        <f>+COUNTIF('TABLA PRINCIPAL'!Z:Z,'PREGUNTAS Y RESPUESTAS'!A21)</f>
        <v>430</v>
      </c>
    </row>
    <row r="22" spans="1:4" x14ac:dyDescent="0.25">
      <c r="A22">
        <v>10</v>
      </c>
      <c r="B22" t="s">
        <v>1305</v>
      </c>
      <c r="D22" s="20">
        <f>+COUNTIF('TABLA PRINCIPAL'!Z:Z,'PREGUNTAS Y RESPUESTAS'!A22)</f>
        <v>454</v>
      </c>
    </row>
    <row r="23" spans="1:4" x14ac:dyDescent="0.25">
      <c r="A23">
        <v>11</v>
      </c>
      <c r="B23" t="s">
        <v>1306</v>
      </c>
      <c r="D23" s="20">
        <f>+COUNTIF('TABLA PRINCIPAL'!Z:Z,'PREGUNTAS Y RESPUESTAS'!A23)</f>
        <v>323</v>
      </c>
    </row>
    <row r="24" spans="1:4" x14ac:dyDescent="0.25">
      <c r="A24">
        <v>12</v>
      </c>
      <c r="B24" t="s">
        <v>1307</v>
      </c>
      <c r="D24" s="20">
        <f>+COUNTIF('TABLA PRINCIPAL'!Z:Z,'PREGUNTAS Y RESPUESTAS'!A24)</f>
        <v>466</v>
      </c>
    </row>
    <row r="26" spans="1:4" x14ac:dyDescent="0.25">
      <c r="A26" t="s">
        <v>6319</v>
      </c>
      <c r="D26" s="19" t="s">
        <v>6318</v>
      </c>
    </row>
    <row r="27" spans="1:4" x14ac:dyDescent="0.25">
      <c r="A27" t="s">
        <v>6</v>
      </c>
      <c r="B27">
        <f>+COUNTIFS(Ventas_Oficina[Gerente de Cuentas],'PREGUNTAS Y RESPUESTAS'!A27,Ventas_Oficina[Venta alta],"SI",Ventas_Oficina[Año],"2017")</f>
        <v>0</v>
      </c>
    </row>
    <row r="28" spans="1:4" x14ac:dyDescent="0.25">
      <c r="A28" t="s">
        <v>9</v>
      </c>
      <c r="B28">
        <f>+COUNTIFS(Ventas_Oficina[Gerente de Cuentas],'PREGUNTAS Y RESPUESTAS'!A28,Ventas_Oficina[Venta alta],"SI",Ventas_Oficina[Año],"2017")</f>
        <v>0</v>
      </c>
    </row>
    <row r="29" spans="1:4" x14ac:dyDescent="0.25">
      <c r="A29" t="s">
        <v>14</v>
      </c>
      <c r="B29">
        <f>+COUNTIFS(Ventas_Oficina[Gerente de Cuentas],'PREGUNTAS Y RESPUESTAS'!A29,Ventas_Oficina[Venta alta],"SI",Ventas_Oficina[Año],"2017")</f>
        <v>0</v>
      </c>
    </row>
    <row r="30" spans="1:4" x14ac:dyDescent="0.25">
      <c r="A30" t="s">
        <v>17</v>
      </c>
      <c r="B30">
        <f>+COUNTIFS(Ventas_Oficina[Gerente de Cuentas],'PREGUNTAS Y RESPUESTAS'!A30,Ventas_Oficina[Venta alta],"SI",Ventas_Oficina[Año],"2017")</f>
        <v>0</v>
      </c>
    </row>
    <row r="31" spans="1:4" x14ac:dyDescent="0.25">
      <c r="A31" t="s">
        <v>24</v>
      </c>
      <c r="B31">
        <f>+COUNTIFS(Ventas_Oficina[Gerente de Cuentas],'PREGUNTAS Y RESPUESTAS'!A31,Ventas_Oficina[Venta alta],"SI",Ventas_Oficina[Año],"2017")</f>
        <v>0</v>
      </c>
    </row>
    <row r="32" spans="1:4" x14ac:dyDescent="0.25">
      <c r="A32" s="28" t="s">
        <v>27</v>
      </c>
      <c r="B32" s="28">
        <f>+COUNTIFS(Ventas_Oficina[Gerente de Cuentas],'PREGUNTAS Y RESPUESTAS'!A32,Ventas_Oficina[Venta alta],"SI",Ventas_Oficina[Año],"2017")</f>
        <v>0</v>
      </c>
    </row>
    <row r="33" spans="1:2" x14ac:dyDescent="0.25">
      <c r="A33" t="s">
        <v>34</v>
      </c>
      <c r="B33">
        <f>+COUNTIFS(Ventas_Oficina[Gerente de Cuentas],'PREGUNTAS Y RESPUESTAS'!A33,Ventas_Oficina[Venta alta],"SI",Ventas_Oficina[Año],"2017")</f>
        <v>0</v>
      </c>
    </row>
    <row r="34" spans="1:2" x14ac:dyDescent="0.25">
      <c r="A34" t="s">
        <v>39</v>
      </c>
      <c r="B34">
        <f>+COUNTIFS(Ventas_Oficina[Gerente de Cuentas],'PREGUNTAS Y RESPUESTAS'!A34,Ventas_Oficina[Venta alta],"SI",Ventas_Oficina[Año],"2017")</f>
        <v>0</v>
      </c>
    </row>
    <row r="35" spans="1:2" x14ac:dyDescent="0.25">
      <c r="A35" t="s">
        <v>42</v>
      </c>
      <c r="B35">
        <f>+COUNTIFS(Ventas_Oficina[Gerente de Cuentas],'PREGUNTAS Y RESPUESTAS'!A35,Ventas_Oficina[Venta alta],"SI",Ventas_Oficina[Año],"2017")</f>
        <v>0</v>
      </c>
    </row>
    <row r="36" spans="1:2" x14ac:dyDescent="0.25">
      <c r="A36" t="s">
        <v>53</v>
      </c>
      <c r="B36">
        <f>+COUNTIFS(Ventas_Oficina[Gerente de Cuentas],'PREGUNTAS Y RESPUESTAS'!A36,Ventas_Oficina[Venta alta],"SI",Ventas_Oficina[Año],"2017")</f>
        <v>0</v>
      </c>
    </row>
    <row r="37" spans="1:2" x14ac:dyDescent="0.25">
      <c r="A37" t="s">
        <v>58</v>
      </c>
      <c r="B37">
        <f>+COUNTIFS(Ventas_Oficina[Gerente de Cuentas],'PREGUNTAS Y RESPUESTAS'!A37,Ventas_Oficina[Venta alta],"SI",Ventas_Oficina[Año],"2017")</f>
        <v>0</v>
      </c>
    </row>
    <row r="38" spans="1:2" x14ac:dyDescent="0.25">
      <c r="A38" t="s">
        <v>106</v>
      </c>
      <c r="B38">
        <f>+COUNTIFS(Ventas_Oficina[Gerente de Cuentas],'PREGUNTAS Y RESPUESTAS'!A38,Ventas_Oficina[Venta alta],"SI",Ventas_Oficina[Año],"2017")</f>
        <v>0</v>
      </c>
    </row>
    <row r="39" spans="1:2" x14ac:dyDescent="0.25">
      <c r="A39" t="s">
        <v>116</v>
      </c>
      <c r="B39">
        <f>+COUNTIFS(Ventas_Oficina[Gerente de Cuentas],'PREGUNTAS Y RESPUESTAS'!A39,Ventas_Oficina[Venta alta],"SI",Ventas_Oficina[Año],"2017")</f>
        <v>0</v>
      </c>
    </row>
    <row r="40" spans="1:2" x14ac:dyDescent="0.25">
      <c r="A40" t="s">
        <v>121</v>
      </c>
      <c r="B40">
        <f>+COUNTIFS(Ventas_Oficina[Gerente de Cuentas],'PREGUNTAS Y RESPUESTAS'!A40,Ventas_Oficina[Venta alta],"SI",Ventas_Oficina[Año],"2017")</f>
        <v>0</v>
      </c>
    </row>
    <row r="41" spans="1:2" x14ac:dyDescent="0.25">
      <c r="A41" t="s">
        <v>460</v>
      </c>
      <c r="B41">
        <f>+COUNTIFS(Ventas_Oficina[Gerente de Cuentas],'PREGUNTAS Y RESPUESTAS'!A41,Ventas_Oficina[Venta alta],"SI",Ventas_Oficina[Año],"2017")</f>
        <v>0</v>
      </c>
    </row>
    <row r="42" spans="1:2" x14ac:dyDescent="0.25">
      <c r="A42" t="s">
        <v>525</v>
      </c>
      <c r="B42">
        <f>+COUNTIFS(Ventas_Oficina[Gerente de Cuentas],'PREGUNTAS Y RESPUESTAS'!A42,Ventas_Oficina[Venta alta],"SI",Ventas_Oficina[Año],"2017")</f>
        <v>0</v>
      </c>
    </row>
    <row r="43" spans="1:2" x14ac:dyDescent="0.25">
      <c r="A43" t="s">
        <v>871</v>
      </c>
      <c r="B43">
        <f>+COUNTIFS(Ventas_Oficina[Gerente de Cuentas],'PREGUNTAS Y RESPUESTAS'!A43,Ventas_Oficina[Venta alta],"SI",Ventas_Oficina[Año],"2017")</f>
        <v>0</v>
      </c>
    </row>
    <row r="44" spans="1:2" x14ac:dyDescent="0.25">
      <c r="A44" t="s">
        <v>966</v>
      </c>
      <c r="B44">
        <f>+COUNTIFS(Ventas_Oficina[Gerente de Cuentas],'PREGUNTAS Y RESPUESTAS'!A44,Ventas_Oficina[Venta alta],"SI",Ventas_Oficina[Año],"2017")</f>
        <v>0</v>
      </c>
    </row>
    <row r="45" spans="1:2" x14ac:dyDescent="0.25">
      <c r="A45" t="s">
        <v>969</v>
      </c>
      <c r="B45">
        <f>+COUNTIFS(Ventas_Oficina[Gerente de Cuentas],'PREGUNTAS Y RESPUESTAS'!A45,Ventas_Oficina[Venta alta],"SI",Ventas_Oficina[Año],"2017")</f>
        <v>0</v>
      </c>
    </row>
    <row r="49" spans="1:4" x14ac:dyDescent="0.25">
      <c r="A49" t="s">
        <v>6316</v>
      </c>
      <c r="D49" s="19" t="s">
        <v>6317</v>
      </c>
    </row>
    <row r="50" spans="1:4" x14ac:dyDescent="0.25">
      <c r="A50" t="s">
        <v>1272</v>
      </c>
      <c r="B50" s="27">
        <f>+AVERAGEIF(Ventas_Oficina[Modo de envío],'PREGUNTAS Y RESPUESTAS'!A50,Ventas_Oficina[Total])</f>
        <v>76071.542512684216</v>
      </c>
    </row>
    <row r="51" spans="1:4" x14ac:dyDescent="0.25">
      <c r="A51" t="s">
        <v>1273</v>
      </c>
      <c r="B51" s="27">
        <f>+AVERAGEIF(Ventas_Oficina[Modo de envío],'PREGUNTAS Y RESPUESTAS'!A51,Ventas_Oficina[Total])</f>
        <v>69425.754358161648</v>
      </c>
    </row>
    <row r="52" spans="1:4" x14ac:dyDescent="0.25">
      <c r="A52" t="s">
        <v>1274</v>
      </c>
      <c r="B52" s="27">
        <f>+AVERAGEIF(Ventas_Oficina[Modo de envío],'PREGUNTAS Y RESPUESTAS'!A52,Ventas_Oficina[Total])</f>
        <v>62030.596491228069</v>
      </c>
    </row>
    <row r="55" spans="1:4" x14ac:dyDescent="0.25">
      <c r="A55" t="s">
        <v>6320</v>
      </c>
      <c r="D55" s="19" t="s">
        <v>6314</v>
      </c>
    </row>
    <row r="56" spans="1:4" x14ac:dyDescent="0.25">
      <c r="A56" t="s">
        <v>6312</v>
      </c>
      <c r="B56" s="4">
        <f>+MAX(Ventas_Oficina[Total])</f>
        <v>2672506</v>
      </c>
    </row>
    <row r="57" spans="1:4" x14ac:dyDescent="0.25">
      <c r="A57" t="s">
        <v>6313</v>
      </c>
      <c r="B57" s="4">
        <f>+MIN(Ventas_Oficina[Total])</f>
        <v>285</v>
      </c>
    </row>
  </sheetData>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6376FC-482D-4B35-B771-50C2ED204803}">
  <sheetPr codeName="Hoja6"/>
  <dimension ref="A1:L4884"/>
  <sheetViews>
    <sheetView showGridLines="0" workbookViewId="0"/>
  </sheetViews>
  <sheetFormatPr baseColWidth="10" defaultRowHeight="15" x14ac:dyDescent="0.25"/>
  <cols>
    <col min="1" max="1" width="16.42578125" bestFit="1" customWidth="1"/>
    <col min="2" max="2" width="15.5703125" bestFit="1" customWidth="1"/>
    <col min="3" max="3" width="14.140625" bestFit="1" customWidth="1"/>
    <col min="4" max="4" width="19.5703125" bestFit="1" customWidth="1"/>
    <col min="9" max="9" width="10.85546875" bestFit="1" customWidth="1"/>
    <col min="10" max="10" width="9" customWidth="1"/>
    <col min="11" max="11" width="17.140625" bestFit="1" customWidth="1"/>
    <col min="12" max="12" width="20.85546875" customWidth="1"/>
  </cols>
  <sheetData>
    <row r="1" spans="1:12" x14ac:dyDescent="0.25">
      <c r="A1" s="21" t="s">
        <v>1275</v>
      </c>
      <c r="B1" s="21" t="s">
        <v>1276</v>
      </c>
      <c r="C1" s="21" t="s">
        <v>1282</v>
      </c>
      <c r="D1" s="21"/>
      <c r="I1" s="21" t="s">
        <v>1279</v>
      </c>
      <c r="J1" s="21" t="s">
        <v>1280</v>
      </c>
      <c r="K1" s="21" t="s">
        <v>1006</v>
      </c>
      <c r="L1" s="21" t="s">
        <v>1281</v>
      </c>
    </row>
    <row r="2" spans="1:12" x14ac:dyDescent="0.25">
      <c r="A2">
        <v>874028</v>
      </c>
      <c r="B2" s="23">
        <v>41884</v>
      </c>
      <c r="C2" s="23">
        <v>41886</v>
      </c>
      <c r="D2" t="str">
        <f>+IF(C2-B2&gt;=2,"Enviado a tiempo","No enviado a tiempo")</f>
        <v>Enviado a tiempo</v>
      </c>
      <c r="I2" t="s">
        <v>4</v>
      </c>
      <c r="J2" t="s">
        <v>5</v>
      </c>
      <c r="K2" t="s">
        <v>1007</v>
      </c>
      <c r="L2" t="s">
        <v>6</v>
      </c>
    </row>
    <row r="3" spans="1:12" x14ac:dyDescent="0.25">
      <c r="A3">
        <v>1132619</v>
      </c>
      <c r="B3" s="23">
        <v>42301</v>
      </c>
      <c r="C3" s="23">
        <v>42303</v>
      </c>
      <c r="D3" t="str">
        <f t="shared" ref="D3:D66" si="0">+IF(C3-B3&gt;=2,"Enviado a tiempo","No enviado a tiempo")</f>
        <v>Enviado a tiempo</v>
      </c>
      <c r="I3" t="s">
        <v>12</v>
      </c>
      <c r="J3" t="s">
        <v>13</v>
      </c>
      <c r="K3" t="s">
        <v>1008</v>
      </c>
      <c r="L3" t="s">
        <v>9</v>
      </c>
    </row>
    <row r="4" spans="1:12" x14ac:dyDescent="0.25">
      <c r="A4">
        <v>1133714</v>
      </c>
      <c r="B4" s="23">
        <v>41711</v>
      </c>
      <c r="C4" s="23">
        <v>41711</v>
      </c>
      <c r="D4" t="str">
        <f t="shared" si="0"/>
        <v>No enviado a tiempo</v>
      </c>
      <c r="K4" t="s">
        <v>1009</v>
      </c>
      <c r="L4" t="s">
        <v>14</v>
      </c>
    </row>
    <row r="5" spans="1:12" x14ac:dyDescent="0.25">
      <c r="A5">
        <v>1135541</v>
      </c>
      <c r="B5" s="23">
        <v>41323</v>
      </c>
      <c r="C5" s="23">
        <v>41325</v>
      </c>
      <c r="D5" t="str">
        <f t="shared" si="0"/>
        <v>Enviado a tiempo</v>
      </c>
      <c r="K5" t="s">
        <v>1010</v>
      </c>
      <c r="L5" t="s">
        <v>17</v>
      </c>
    </row>
    <row r="6" spans="1:12" x14ac:dyDescent="0.25">
      <c r="A6">
        <v>1135906</v>
      </c>
      <c r="B6" s="23">
        <v>41895</v>
      </c>
      <c r="C6" s="23">
        <v>41899</v>
      </c>
      <c r="D6" t="str">
        <f t="shared" si="0"/>
        <v>Enviado a tiempo</v>
      </c>
      <c r="L6" t="s">
        <v>24</v>
      </c>
    </row>
    <row r="7" spans="1:12" x14ac:dyDescent="0.25">
      <c r="A7">
        <v>1136271</v>
      </c>
      <c r="B7" s="23">
        <v>41602</v>
      </c>
      <c r="C7" s="23">
        <v>41604</v>
      </c>
      <c r="D7" t="str">
        <f t="shared" si="0"/>
        <v>Enviado a tiempo</v>
      </c>
      <c r="L7" t="s">
        <v>27</v>
      </c>
    </row>
    <row r="8" spans="1:12" x14ac:dyDescent="0.25">
      <c r="A8">
        <v>1136636</v>
      </c>
      <c r="B8" s="23">
        <v>41889</v>
      </c>
      <c r="C8" s="23">
        <v>41889</v>
      </c>
      <c r="D8" t="str">
        <f t="shared" si="0"/>
        <v>No enviado a tiempo</v>
      </c>
      <c r="L8" t="s">
        <v>34</v>
      </c>
    </row>
    <row r="9" spans="1:12" x14ac:dyDescent="0.25">
      <c r="A9">
        <v>1136636</v>
      </c>
      <c r="B9" s="23">
        <v>42032</v>
      </c>
      <c r="C9" s="23">
        <v>42033</v>
      </c>
      <c r="D9" t="str">
        <f t="shared" si="0"/>
        <v>No enviado a tiempo</v>
      </c>
      <c r="L9" t="s">
        <v>39</v>
      </c>
    </row>
    <row r="10" spans="1:12" x14ac:dyDescent="0.25">
      <c r="A10">
        <v>1137367</v>
      </c>
      <c r="B10" s="23">
        <v>41798</v>
      </c>
      <c r="C10" s="23">
        <v>41800</v>
      </c>
      <c r="D10" t="str">
        <f t="shared" si="0"/>
        <v>Enviado a tiempo</v>
      </c>
      <c r="L10" t="s">
        <v>42</v>
      </c>
    </row>
    <row r="11" spans="1:12" x14ac:dyDescent="0.25">
      <c r="A11">
        <v>1137732</v>
      </c>
      <c r="B11" s="23">
        <v>41914</v>
      </c>
      <c r="C11" s="23">
        <v>41916</v>
      </c>
      <c r="D11" t="str">
        <f t="shared" si="0"/>
        <v>Enviado a tiempo</v>
      </c>
      <c r="L11" t="s">
        <v>53</v>
      </c>
    </row>
    <row r="12" spans="1:12" x14ac:dyDescent="0.25">
      <c r="A12">
        <v>1137732</v>
      </c>
      <c r="B12" s="23">
        <v>41730</v>
      </c>
      <c r="C12" s="23">
        <v>41731</v>
      </c>
      <c r="D12" t="str">
        <f t="shared" si="0"/>
        <v>No enviado a tiempo</v>
      </c>
      <c r="L12" t="s">
        <v>58</v>
      </c>
    </row>
    <row r="13" spans="1:12" x14ac:dyDescent="0.25">
      <c r="A13">
        <v>1138097</v>
      </c>
      <c r="B13" s="23">
        <v>41316</v>
      </c>
      <c r="C13" s="23">
        <v>41317</v>
      </c>
      <c r="D13" t="str">
        <f t="shared" si="0"/>
        <v>No enviado a tiempo</v>
      </c>
      <c r="L13" t="s">
        <v>106</v>
      </c>
    </row>
    <row r="14" spans="1:12" x14ac:dyDescent="0.25">
      <c r="A14">
        <v>1138828</v>
      </c>
      <c r="B14" s="23">
        <v>41637</v>
      </c>
      <c r="C14" s="23">
        <v>41630</v>
      </c>
      <c r="D14" t="str">
        <f t="shared" si="0"/>
        <v>No enviado a tiempo</v>
      </c>
      <c r="L14" t="s">
        <v>116</v>
      </c>
    </row>
    <row r="15" spans="1:12" x14ac:dyDescent="0.25">
      <c r="A15">
        <v>1139193</v>
      </c>
      <c r="B15" s="23">
        <v>41596</v>
      </c>
      <c r="C15" s="23">
        <v>41598</v>
      </c>
      <c r="D15" t="str">
        <f t="shared" si="0"/>
        <v>Enviado a tiempo</v>
      </c>
      <c r="L15" t="s">
        <v>121</v>
      </c>
    </row>
    <row r="16" spans="1:12" x14ac:dyDescent="0.25">
      <c r="A16">
        <v>1139193</v>
      </c>
      <c r="B16" s="23">
        <v>41318</v>
      </c>
      <c r="C16" s="23">
        <v>41320</v>
      </c>
      <c r="D16" t="str">
        <f t="shared" si="0"/>
        <v>Enviado a tiempo</v>
      </c>
      <c r="L16" t="s">
        <v>460</v>
      </c>
    </row>
    <row r="17" spans="1:12" x14ac:dyDescent="0.25">
      <c r="A17">
        <v>1139193</v>
      </c>
      <c r="B17" s="23">
        <v>41318</v>
      </c>
      <c r="C17" s="23">
        <v>41320</v>
      </c>
      <c r="D17" t="str">
        <f t="shared" si="0"/>
        <v>Enviado a tiempo</v>
      </c>
      <c r="L17" t="s">
        <v>525</v>
      </c>
    </row>
    <row r="18" spans="1:12" x14ac:dyDescent="0.25">
      <c r="A18">
        <v>1139558</v>
      </c>
      <c r="B18" s="23">
        <v>42135</v>
      </c>
      <c r="C18" s="23">
        <v>42137</v>
      </c>
      <c r="D18" t="str">
        <f t="shared" si="0"/>
        <v>Enviado a tiempo</v>
      </c>
      <c r="L18" t="s">
        <v>871</v>
      </c>
    </row>
    <row r="19" spans="1:12" x14ac:dyDescent="0.25">
      <c r="A19">
        <v>1139924</v>
      </c>
      <c r="B19" s="23">
        <v>42142</v>
      </c>
      <c r="C19" s="23">
        <v>42149</v>
      </c>
      <c r="D19" t="str">
        <f t="shared" si="0"/>
        <v>Enviado a tiempo</v>
      </c>
      <c r="L19" t="s">
        <v>966</v>
      </c>
    </row>
    <row r="20" spans="1:12" x14ac:dyDescent="0.25">
      <c r="A20">
        <v>1139924</v>
      </c>
      <c r="B20" s="23">
        <v>41813</v>
      </c>
      <c r="C20" s="23">
        <v>41813</v>
      </c>
      <c r="D20" t="str">
        <f t="shared" si="0"/>
        <v>No enviado a tiempo</v>
      </c>
      <c r="L20" t="s">
        <v>969</v>
      </c>
    </row>
    <row r="21" spans="1:12" x14ac:dyDescent="0.25">
      <c r="A21">
        <v>1139924</v>
      </c>
      <c r="B21" s="23">
        <v>41567</v>
      </c>
      <c r="C21" s="23">
        <v>41567</v>
      </c>
      <c r="D21" t="str">
        <f t="shared" si="0"/>
        <v>No enviado a tiempo</v>
      </c>
    </row>
    <row r="22" spans="1:12" x14ac:dyDescent="0.25">
      <c r="A22">
        <v>1140289</v>
      </c>
      <c r="B22" s="23">
        <v>41327</v>
      </c>
      <c r="C22" s="23">
        <v>41328</v>
      </c>
      <c r="D22" t="str">
        <f t="shared" si="0"/>
        <v>No enviado a tiempo</v>
      </c>
    </row>
    <row r="23" spans="1:12" x14ac:dyDescent="0.25">
      <c r="A23">
        <v>1140654</v>
      </c>
      <c r="B23" s="23">
        <v>41322</v>
      </c>
      <c r="C23" s="23">
        <v>41327</v>
      </c>
      <c r="D23" t="str">
        <f t="shared" si="0"/>
        <v>Enviado a tiempo</v>
      </c>
    </row>
    <row r="24" spans="1:12" x14ac:dyDescent="0.25">
      <c r="A24">
        <v>1140654</v>
      </c>
      <c r="B24" s="23">
        <v>41322</v>
      </c>
      <c r="C24" s="23">
        <v>41327</v>
      </c>
      <c r="D24" t="str">
        <f t="shared" si="0"/>
        <v>Enviado a tiempo</v>
      </c>
    </row>
    <row r="25" spans="1:12" x14ac:dyDescent="0.25">
      <c r="A25">
        <v>1140654</v>
      </c>
      <c r="B25" s="23">
        <v>41322</v>
      </c>
      <c r="C25" s="23">
        <v>41327</v>
      </c>
      <c r="D25" t="str">
        <f t="shared" si="0"/>
        <v>Enviado a tiempo</v>
      </c>
    </row>
    <row r="26" spans="1:12" x14ac:dyDescent="0.25">
      <c r="A26">
        <v>1140654</v>
      </c>
      <c r="B26" s="23">
        <v>41322</v>
      </c>
      <c r="C26" s="23">
        <v>41327</v>
      </c>
      <c r="D26" t="str">
        <f t="shared" si="0"/>
        <v>Enviado a tiempo</v>
      </c>
    </row>
    <row r="27" spans="1:12" x14ac:dyDescent="0.25">
      <c r="A27">
        <v>1140654</v>
      </c>
      <c r="B27" s="23">
        <v>41794</v>
      </c>
      <c r="C27" s="23">
        <v>41795</v>
      </c>
      <c r="D27" t="str">
        <f t="shared" si="0"/>
        <v>No enviado a tiempo</v>
      </c>
    </row>
    <row r="28" spans="1:12" x14ac:dyDescent="0.25">
      <c r="A28">
        <v>1141019</v>
      </c>
      <c r="B28" s="23">
        <v>42146</v>
      </c>
      <c r="C28" s="23">
        <v>42148</v>
      </c>
      <c r="D28" t="str">
        <f t="shared" si="0"/>
        <v>Enviado a tiempo</v>
      </c>
    </row>
    <row r="29" spans="1:12" x14ac:dyDescent="0.25">
      <c r="A29">
        <v>1141019</v>
      </c>
      <c r="B29" s="23">
        <v>41925</v>
      </c>
      <c r="C29" s="23">
        <v>41927</v>
      </c>
      <c r="D29" t="str">
        <f t="shared" si="0"/>
        <v>Enviado a tiempo</v>
      </c>
    </row>
    <row r="30" spans="1:12" x14ac:dyDescent="0.25">
      <c r="A30">
        <v>1141019</v>
      </c>
      <c r="B30" s="23">
        <v>41323</v>
      </c>
      <c r="C30" s="23">
        <v>41325</v>
      </c>
      <c r="D30" t="str">
        <f t="shared" si="0"/>
        <v>Enviado a tiempo</v>
      </c>
    </row>
    <row r="31" spans="1:12" x14ac:dyDescent="0.25">
      <c r="A31">
        <v>1141019</v>
      </c>
      <c r="B31" s="23">
        <v>41617</v>
      </c>
      <c r="C31" s="23">
        <v>41617</v>
      </c>
      <c r="D31" t="str">
        <f t="shared" si="0"/>
        <v>No enviado a tiempo</v>
      </c>
    </row>
    <row r="32" spans="1:12" x14ac:dyDescent="0.25">
      <c r="A32">
        <v>1141019</v>
      </c>
      <c r="B32" s="23">
        <v>41884</v>
      </c>
      <c r="C32" s="23">
        <v>41886</v>
      </c>
      <c r="D32" t="str">
        <f t="shared" si="0"/>
        <v>Enviado a tiempo</v>
      </c>
    </row>
    <row r="33" spans="1:4" x14ac:dyDescent="0.25">
      <c r="A33">
        <v>1141019</v>
      </c>
      <c r="B33" s="23">
        <v>41695</v>
      </c>
      <c r="C33" s="23">
        <v>41696</v>
      </c>
      <c r="D33" t="str">
        <f t="shared" si="0"/>
        <v>No enviado a tiempo</v>
      </c>
    </row>
    <row r="34" spans="1:4" x14ac:dyDescent="0.25">
      <c r="A34">
        <v>1141019</v>
      </c>
      <c r="B34" s="23">
        <v>41323</v>
      </c>
      <c r="C34" s="23">
        <v>41325</v>
      </c>
      <c r="D34" t="str">
        <f t="shared" si="0"/>
        <v>Enviado a tiempo</v>
      </c>
    </row>
    <row r="35" spans="1:4" x14ac:dyDescent="0.25">
      <c r="A35">
        <v>1141019</v>
      </c>
      <c r="B35" s="23">
        <v>41323</v>
      </c>
      <c r="C35" s="23">
        <v>41325</v>
      </c>
      <c r="D35" t="str">
        <f t="shared" si="0"/>
        <v>Enviado a tiempo</v>
      </c>
    </row>
    <row r="36" spans="1:4" x14ac:dyDescent="0.25">
      <c r="A36">
        <v>1141019</v>
      </c>
      <c r="B36" s="23">
        <v>42053</v>
      </c>
      <c r="C36" s="23">
        <v>42056</v>
      </c>
      <c r="D36" t="str">
        <f t="shared" si="0"/>
        <v>Enviado a tiempo</v>
      </c>
    </row>
    <row r="37" spans="1:4" x14ac:dyDescent="0.25">
      <c r="A37">
        <v>1141385</v>
      </c>
      <c r="B37" s="23">
        <v>42163</v>
      </c>
      <c r="C37" s="23">
        <v>42164</v>
      </c>
      <c r="D37" t="str">
        <f t="shared" si="0"/>
        <v>No enviado a tiempo</v>
      </c>
    </row>
    <row r="38" spans="1:4" x14ac:dyDescent="0.25">
      <c r="A38">
        <v>1141385</v>
      </c>
      <c r="B38" s="23">
        <v>41325</v>
      </c>
      <c r="C38" s="23">
        <v>41327</v>
      </c>
      <c r="D38" t="str">
        <f t="shared" si="0"/>
        <v>Enviado a tiempo</v>
      </c>
    </row>
    <row r="39" spans="1:4" x14ac:dyDescent="0.25">
      <c r="A39">
        <v>1141385</v>
      </c>
      <c r="B39" s="23">
        <v>41325</v>
      </c>
      <c r="C39" s="23">
        <v>41327</v>
      </c>
      <c r="D39" t="str">
        <f t="shared" si="0"/>
        <v>Enviado a tiempo</v>
      </c>
    </row>
    <row r="40" spans="1:4" x14ac:dyDescent="0.25">
      <c r="A40">
        <v>1141385</v>
      </c>
      <c r="B40" s="23">
        <v>42208</v>
      </c>
      <c r="C40" s="23">
        <v>42215</v>
      </c>
      <c r="D40" t="str">
        <f t="shared" si="0"/>
        <v>Enviado a tiempo</v>
      </c>
    </row>
    <row r="41" spans="1:4" x14ac:dyDescent="0.25">
      <c r="A41">
        <v>1141385</v>
      </c>
      <c r="B41" s="23">
        <v>41325</v>
      </c>
      <c r="C41" s="23">
        <v>41327</v>
      </c>
      <c r="D41" t="str">
        <f t="shared" si="0"/>
        <v>Enviado a tiempo</v>
      </c>
    </row>
    <row r="42" spans="1:4" x14ac:dyDescent="0.25">
      <c r="A42">
        <v>1141385</v>
      </c>
      <c r="B42" s="23">
        <v>41325</v>
      </c>
      <c r="C42" s="23">
        <v>41327</v>
      </c>
      <c r="D42" t="str">
        <f t="shared" si="0"/>
        <v>Enviado a tiempo</v>
      </c>
    </row>
    <row r="43" spans="1:4" x14ac:dyDescent="0.25">
      <c r="A43">
        <v>1141385</v>
      </c>
      <c r="B43" s="23">
        <v>41503</v>
      </c>
      <c r="C43" s="23">
        <v>41503</v>
      </c>
      <c r="D43" t="str">
        <f t="shared" si="0"/>
        <v>No enviado a tiempo</v>
      </c>
    </row>
    <row r="44" spans="1:4" x14ac:dyDescent="0.25">
      <c r="A44">
        <v>1141385</v>
      </c>
      <c r="B44" s="23">
        <v>41550</v>
      </c>
      <c r="C44" s="23">
        <v>41551</v>
      </c>
      <c r="D44" t="str">
        <f t="shared" si="0"/>
        <v>No enviado a tiempo</v>
      </c>
    </row>
    <row r="45" spans="1:4" x14ac:dyDescent="0.25">
      <c r="A45">
        <v>1141385</v>
      </c>
      <c r="B45" s="23">
        <v>41894</v>
      </c>
      <c r="C45" s="23">
        <v>41901</v>
      </c>
      <c r="D45" t="str">
        <f t="shared" si="0"/>
        <v>Enviado a tiempo</v>
      </c>
    </row>
    <row r="46" spans="1:4" x14ac:dyDescent="0.25">
      <c r="A46">
        <v>1141385</v>
      </c>
      <c r="B46" s="23">
        <v>41850</v>
      </c>
      <c r="C46" s="23">
        <v>41852</v>
      </c>
      <c r="D46" t="str">
        <f t="shared" si="0"/>
        <v>Enviado a tiempo</v>
      </c>
    </row>
    <row r="47" spans="1:4" x14ac:dyDescent="0.25">
      <c r="A47">
        <v>1141750</v>
      </c>
      <c r="B47" s="23">
        <v>41415</v>
      </c>
      <c r="C47" s="23">
        <v>41417</v>
      </c>
      <c r="D47" t="str">
        <f t="shared" si="0"/>
        <v>Enviado a tiempo</v>
      </c>
    </row>
    <row r="48" spans="1:4" x14ac:dyDescent="0.25">
      <c r="A48">
        <v>1141750</v>
      </c>
      <c r="B48" s="23">
        <v>41425</v>
      </c>
      <c r="C48" s="23">
        <v>41427</v>
      </c>
      <c r="D48" t="str">
        <f t="shared" si="0"/>
        <v>Enviado a tiempo</v>
      </c>
    </row>
    <row r="49" spans="1:4" x14ac:dyDescent="0.25">
      <c r="A49">
        <v>1142115</v>
      </c>
      <c r="B49" s="23">
        <v>41484</v>
      </c>
      <c r="C49" s="23">
        <v>41485</v>
      </c>
      <c r="D49" t="str">
        <f t="shared" si="0"/>
        <v>No enviado a tiempo</v>
      </c>
    </row>
    <row r="50" spans="1:4" x14ac:dyDescent="0.25">
      <c r="A50">
        <v>1142115</v>
      </c>
      <c r="B50" s="23">
        <v>41652</v>
      </c>
      <c r="C50" s="23">
        <v>41657</v>
      </c>
      <c r="D50" t="str">
        <f t="shared" si="0"/>
        <v>Enviado a tiempo</v>
      </c>
    </row>
    <row r="51" spans="1:4" x14ac:dyDescent="0.25">
      <c r="A51">
        <v>1142115</v>
      </c>
      <c r="B51" s="23">
        <v>41572</v>
      </c>
      <c r="C51" s="23">
        <v>41574</v>
      </c>
      <c r="D51" t="str">
        <f t="shared" si="0"/>
        <v>Enviado a tiempo</v>
      </c>
    </row>
    <row r="52" spans="1:4" x14ac:dyDescent="0.25">
      <c r="A52">
        <v>1142115</v>
      </c>
      <c r="B52" s="23">
        <v>41560</v>
      </c>
      <c r="C52" s="23">
        <v>41560</v>
      </c>
      <c r="D52" t="str">
        <f t="shared" si="0"/>
        <v>No enviado a tiempo</v>
      </c>
    </row>
    <row r="53" spans="1:4" x14ac:dyDescent="0.25">
      <c r="A53">
        <v>1142115</v>
      </c>
      <c r="B53" s="23">
        <v>42388</v>
      </c>
      <c r="C53" s="23">
        <v>42388</v>
      </c>
      <c r="D53" t="str">
        <f t="shared" si="0"/>
        <v>No enviado a tiempo</v>
      </c>
    </row>
    <row r="54" spans="1:4" x14ac:dyDescent="0.25">
      <c r="A54">
        <v>1142115</v>
      </c>
      <c r="B54" s="23">
        <v>41477</v>
      </c>
      <c r="C54" s="23">
        <v>41481</v>
      </c>
      <c r="D54" t="str">
        <f t="shared" si="0"/>
        <v>Enviado a tiempo</v>
      </c>
    </row>
    <row r="55" spans="1:4" x14ac:dyDescent="0.25">
      <c r="A55">
        <v>1142115</v>
      </c>
      <c r="B55" s="23">
        <v>41327</v>
      </c>
      <c r="C55" s="23">
        <v>41333</v>
      </c>
      <c r="D55" t="str">
        <f t="shared" si="0"/>
        <v>Enviado a tiempo</v>
      </c>
    </row>
    <row r="56" spans="1:4" x14ac:dyDescent="0.25">
      <c r="A56">
        <v>1142480</v>
      </c>
      <c r="B56" s="23">
        <v>42174</v>
      </c>
      <c r="C56" s="23">
        <v>42176</v>
      </c>
      <c r="D56" t="str">
        <f t="shared" si="0"/>
        <v>Enviado a tiempo</v>
      </c>
    </row>
    <row r="57" spans="1:4" x14ac:dyDescent="0.25">
      <c r="A57">
        <v>1142480</v>
      </c>
      <c r="B57" s="23">
        <v>41556</v>
      </c>
      <c r="C57" s="23">
        <v>41558</v>
      </c>
      <c r="D57" t="str">
        <f t="shared" si="0"/>
        <v>Enviado a tiempo</v>
      </c>
    </row>
    <row r="58" spans="1:4" x14ac:dyDescent="0.25">
      <c r="A58">
        <v>1142846</v>
      </c>
      <c r="B58" s="23">
        <v>41328</v>
      </c>
      <c r="C58" s="23">
        <v>41328</v>
      </c>
      <c r="D58" t="str">
        <f t="shared" si="0"/>
        <v>No enviado a tiempo</v>
      </c>
    </row>
    <row r="59" spans="1:4" x14ac:dyDescent="0.25">
      <c r="A59">
        <v>1142846</v>
      </c>
      <c r="B59" s="23">
        <v>41792</v>
      </c>
      <c r="C59" s="23">
        <v>41794</v>
      </c>
      <c r="D59" t="str">
        <f t="shared" si="0"/>
        <v>Enviado a tiempo</v>
      </c>
    </row>
    <row r="60" spans="1:4" x14ac:dyDescent="0.25">
      <c r="A60">
        <v>1142846</v>
      </c>
      <c r="B60" s="23">
        <v>41328</v>
      </c>
      <c r="C60" s="23">
        <v>41328</v>
      </c>
      <c r="D60" t="str">
        <f t="shared" si="0"/>
        <v>No enviado a tiempo</v>
      </c>
    </row>
    <row r="61" spans="1:4" x14ac:dyDescent="0.25">
      <c r="A61">
        <v>1142846</v>
      </c>
      <c r="B61" s="23">
        <v>42320</v>
      </c>
      <c r="C61" s="23">
        <v>42322</v>
      </c>
      <c r="D61" t="str">
        <f t="shared" si="0"/>
        <v>Enviado a tiempo</v>
      </c>
    </row>
    <row r="62" spans="1:4" x14ac:dyDescent="0.25">
      <c r="A62">
        <v>1142846</v>
      </c>
      <c r="B62" s="23">
        <v>41414</v>
      </c>
      <c r="C62" s="23">
        <v>41416</v>
      </c>
      <c r="D62" t="str">
        <f t="shared" si="0"/>
        <v>Enviado a tiempo</v>
      </c>
    </row>
    <row r="63" spans="1:4" x14ac:dyDescent="0.25">
      <c r="A63">
        <v>1143941</v>
      </c>
      <c r="B63" s="23">
        <v>41596</v>
      </c>
      <c r="C63" s="23">
        <v>41598</v>
      </c>
      <c r="D63" t="str">
        <f t="shared" si="0"/>
        <v>Enviado a tiempo</v>
      </c>
    </row>
    <row r="64" spans="1:4" x14ac:dyDescent="0.25">
      <c r="A64">
        <v>1143941</v>
      </c>
      <c r="B64" s="23">
        <v>41624</v>
      </c>
      <c r="C64" s="23">
        <v>41627</v>
      </c>
      <c r="D64" t="str">
        <f t="shared" si="0"/>
        <v>Enviado a tiempo</v>
      </c>
    </row>
    <row r="65" spans="1:4" x14ac:dyDescent="0.25">
      <c r="A65">
        <v>1144307</v>
      </c>
      <c r="B65" s="23">
        <v>41330</v>
      </c>
      <c r="C65" s="23">
        <v>41332</v>
      </c>
      <c r="D65" t="str">
        <f t="shared" si="0"/>
        <v>Enviado a tiempo</v>
      </c>
    </row>
    <row r="66" spans="1:4" x14ac:dyDescent="0.25">
      <c r="A66">
        <v>1144672</v>
      </c>
      <c r="B66" s="23">
        <v>41430</v>
      </c>
      <c r="C66" s="23">
        <v>41430</v>
      </c>
      <c r="D66" t="str">
        <f t="shared" si="0"/>
        <v>No enviado a tiempo</v>
      </c>
    </row>
    <row r="67" spans="1:4" x14ac:dyDescent="0.25">
      <c r="A67">
        <v>1144672</v>
      </c>
      <c r="B67" s="23">
        <v>42226</v>
      </c>
      <c r="C67" s="23">
        <v>42229</v>
      </c>
      <c r="D67" t="str">
        <f t="shared" ref="D67:D129" si="1">+IF(C67-B67&gt;=2,"Enviado a tiempo","No enviado a tiempo")</f>
        <v>Enviado a tiempo</v>
      </c>
    </row>
    <row r="68" spans="1:4" x14ac:dyDescent="0.25">
      <c r="A68">
        <v>1144672</v>
      </c>
      <c r="B68" s="23">
        <v>41905</v>
      </c>
      <c r="C68" s="23">
        <v>41907</v>
      </c>
      <c r="D68" t="str">
        <f t="shared" si="1"/>
        <v>Enviado a tiempo</v>
      </c>
    </row>
    <row r="69" spans="1:4" x14ac:dyDescent="0.25">
      <c r="A69">
        <v>1144672</v>
      </c>
      <c r="B69" s="23">
        <v>41403</v>
      </c>
      <c r="C69" s="23">
        <v>41405</v>
      </c>
      <c r="D69" t="str">
        <f t="shared" si="1"/>
        <v>Enviado a tiempo</v>
      </c>
    </row>
    <row r="70" spans="1:4" x14ac:dyDescent="0.25">
      <c r="A70">
        <v>1144672</v>
      </c>
      <c r="B70" s="23">
        <v>41407</v>
      </c>
      <c r="C70" s="23">
        <v>41409</v>
      </c>
      <c r="D70" t="str">
        <f t="shared" si="1"/>
        <v>Enviado a tiempo</v>
      </c>
    </row>
    <row r="71" spans="1:4" x14ac:dyDescent="0.25">
      <c r="A71">
        <v>1144672</v>
      </c>
      <c r="B71" s="23">
        <v>41325</v>
      </c>
      <c r="C71" s="23">
        <v>41327</v>
      </c>
      <c r="D71" t="str">
        <f t="shared" si="1"/>
        <v>Enviado a tiempo</v>
      </c>
    </row>
    <row r="72" spans="1:4" x14ac:dyDescent="0.25">
      <c r="A72">
        <v>1145037</v>
      </c>
      <c r="B72" s="23">
        <v>41394</v>
      </c>
      <c r="C72" s="23">
        <v>41396</v>
      </c>
      <c r="D72" t="str">
        <f t="shared" si="1"/>
        <v>Enviado a tiempo</v>
      </c>
    </row>
    <row r="73" spans="1:4" x14ac:dyDescent="0.25">
      <c r="A73">
        <v>1145402</v>
      </c>
      <c r="B73" s="23">
        <v>41340</v>
      </c>
      <c r="C73" s="23">
        <v>41343</v>
      </c>
      <c r="D73" t="str">
        <f t="shared" si="1"/>
        <v>Enviado a tiempo</v>
      </c>
    </row>
    <row r="74" spans="1:4" x14ac:dyDescent="0.25">
      <c r="A74">
        <v>1145402</v>
      </c>
      <c r="B74" s="23">
        <v>41340</v>
      </c>
      <c r="C74" s="23">
        <v>41343</v>
      </c>
      <c r="D74" t="str">
        <f t="shared" si="1"/>
        <v>Enviado a tiempo</v>
      </c>
    </row>
    <row r="75" spans="1:4" x14ac:dyDescent="0.25">
      <c r="A75">
        <v>1145768</v>
      </c>
      <c r="B75" s="23">
        <v>41344</v>
      </c>
      <c r="C75" s="23">
        <v>41346</v>
      </c>
      <c r="D75" t="str">
        <f t="shared" si="1"/>
        <v>Enviado a tiempo</v>
      </c>
    </row>
    <row r="76" spans="1:4" x14ac:dyDescent="0.25">
      <c r="A76">
        <v>1145768</v>
      </c>
      <c r="B76" s="23">
        <v>41454</v>
      </c>
      <c r="C76" s="23">
        <v>41456</v>
      </c>
      <c r="D76" t="str">
        <f t="shared" si="1"/>
        <v>Enviado a tiempo</v>
      </c>
    </row>
    <row r="77" spans="1:4" x14ac:dyDescent="0.25">
      <c r="A77">
        <v>1145768</v>
      </c>
      <c r="B77" s="23">
        <v>41459</v>
      </c>
      <c r="C77" s="23">
        <v>41460</v>
      </c>
      <c r="D77" t="str">
        <f t="shared" si="1"/>
        <v>No enviado a tiempo</v>
      </c>
    </row>
    <row r="78" spans="1:4" x14ac:dyDescent="0.25">
      <c r="A78">
        <v>1145768</v>
      </c>
      <c r="B78" s="23">
        <v>41344</v>
      </c>
      <c r="C78" s="23">
        <v>41346</v>
      </c>
      <c r="D78" t="str">
        <f t="shared" si="1"/>
        <v>Enviado a tiempo</v>
      </c>
    </row>
    <row r="79" spans="1:4" x14ac:dyDescent="0.25">
      <c r="A79">
        <v>1146133</v>
      </c>
      <c r="B79" s="23">
        <v>41349</v>
      </c>
      <c r="C79" s="23">
        <v>41353</v>
      </c>
      <c r="D79" t="str">
        <f t="shared" si="1"/>
        <v>Enviado a tiempo</v>
      </c>
    </row>
    <row r="80" spans="1:4" x14ac:dyDescent="0.25">
      <c r="A80">
        <v>1146498</v>
      </c>
      <c r="B80" s="23">
        <v>41348</v>
      </c>
      <c r="C80" s="23">
        <v>41349</v>
      </c>
      <c r="D80" t="str">
        <f t="shared" si="1"/>
        <v>No enviado a tiempo</v>
      </c>
    </row>
    <row r="81" spans="1:4" x14ac:dyDescent="0.25">
      <c r="A81">
        <v>1146498</v>
      </c>
      <c r="B81" s="23">
        <v>41425</v>
      </c>
      <c r="C81" s="23">
        <v>41425</v>
      </c>
      <c r="D81" t="str">
        <f t="shared" si="1"/>
        <v>No enviado a tiempo</v>
      </c>
    </row>
    <row r="82" spans="1:4" x14ac:dyDescent="0.25">
      <c r="A82">
        <v>1146498</v>
      </c>
      <c r="B82" s="23">
        <v>41858</v>
      </c>
      <c r="C82" s="23">
        <v>41860</v>
      </c>
      <c r="D82" t="str">
        <f t="shared" si="1"/>
        <v>Enviado a tiempo</v>
      </c>
    </row>
    <row r="83" spans="1:4" x14ac:dyDescent="0.25">
      <c r="A83">
        <v>1146863</v>
      </c>
      <c r="B83" s="23">
        <v>41349</v>
      </c>
      <c r="C83" s="23">
        <v>41353</v>
      </c>
      <c r="D83" t="str">
        <f t="shared" si="1"/>
        <v>Enviado a tiempo</v>
      </c>
    </row>
    <row r="84" spans="1:4" x14ac:dyDescent="0.25">
      <c r="A84">
        <v>1146863</v>
      </c>
      <c r="B84" s="23">
        <v>41349</v>
      </c>
      <c r="C84" s="23">
        <v>41353</v>
      </c>
      <c r="D84" t="str">
        <f t="shared" si="1"/>
        <v>Enviado a tiempo</v>
      </c>
    </row>
    <row r="85" spans="1:4" x14ac:dyDescent="0.25">
      <c r="A85">
        <v>1146863</v>
      </c>
      <c r="B85" s="23">
        <v>41349</v>
      </c>
      <c r="C85" s="23">
        <v>41353</v>
      </c>
      <c r="D85" t="str">
        <f t="shared" si="1"/>
        <v>Enviado a tiempo</v>
      </c>
    </row>
    <row r="86" spans="1:4" x14ac:dyDescent="0.25">
      <c r="A86">
        <v>1146863</v>
      </c>
      <c r="B86" s="23">
        <v>41349</v>
      </c>
      <c r="C86" s="23">
        <v>41353</v>
      </c>
      <c r="D86" t="str">
        <f t="shared" si="1"/>
        <v>Enviado a tiempo</v>
      </c>
    </row>
    <row r="87" spans="1:4" x14ac:dyDescent="0.25">
      <c r="A87">
        <v>1147229</v>
      </c>
      <c r="B87" s="23">
        <v>42297</v>
      </c>
      <c r="C87" s="23">
        <v>42301</v>
      </c>
      <c r="D87" t="str">
        <f t="shared" si="1"/>
        <v>Enviado a tiempo</v>
      </c>
    </row>
    <row r="88" spans="1:4" x14ac:dyDescent="0.25">
      <c r="A88">
        <v>1147594</v>
      </c>
      <c r="B88" s="23">
        <v>41394</v>
      </c>
      <c r="C88" s="23">
        <v>41396</v>
      </c>
      <c r="D88" t="str">
        <f t="shared" si="1"/>
        <v>Enviado a tiempo</v>
      </c>
    </row>
    <row r="89" spans="1:4" x14ac:dyDescent="0.25">
      <c r="A89">
        <v>1147594</v>
      </c>
      <c r="B89" s="23">
        <v>41450</v>
      </c>
      <c r="C89" s="23">
        <v>41420</v>
      </c>
      <c r="D89" t="str">
        <f t="shared" si="1"/>
        <v>No enviado a tiempo</v>
      </c>
    </row>
    <row r="90" spans="1:4" x14ac:dyDescent="0.25">
      <c r="A90">
        <v>1147594</v>
      </c>
      <c r="B90" s="23">
        <v>41356</v>
      </c>
      <c r="C90" s="23">
        <v>41359</v>
      </c>
      <c r="D90" t="str">
        <f t="shared" si="1"/>
        <v>Enviado a tiempo</v>
      </c>
    </row>
    <row r="91" spans="1:4" x14ac:dyDescent="0.25">
      <c r="A91">
        <v>1147959</v>
      </c>
      <c r="B91" s="23">
        <v>42112</v>
      </c>
      <c r="C91" s="23">
        <v>42113</v>
      </c>
      <c r="D91" t="str">
        <f t="shared" si="1"/>
        <v>No enviado a tiempo</v>
      </c>
    </row>
    <row r="92" spans="1:4" x14ac:dyDescent="0.25">
      <c r="A92">
        <v>1149055</v>
      </c>
      <c r="B92" s="23">
        <v>42015</v>
      </c>
      <c r="C92" s="23">
        <v>42016</v>
      </c>
      <c r="D92" t="str">
        <f t="shared" si="1"/>
        <v>No enviado a tiempo</v>
      </c>
    </row>
    <row r="93" spans="1:4" x14ac:dyDescent="0.25">
      <c r="A93">
        <v>1149420</v>
      </c>
      <c r="B93" s="23">
        <v>42113</v>
      </c>
      <c r="C93" s="23">
        <v>42113</v>
      </c>
      <c r="D93" t="str">
        <f t="shared" si="1"/>
        <v>No enviado a tiempo</v>
      </c>
    </row>
    <row r="94" spans="1:4" x14ac:dyDescent="0.25">
      <c r="A94">
        <v>1149420</v>
      </c>
      <c r="B94" s="23">
        <v>42125</v>
      </c>
      <c r="C94" s="23">
        <v>42126</v>
      </c>
      <c r="D94" t="str">
        <f t="shared" si="1"/>
        <v>No enviado a tiempo</v>
      </c>
    </row>
    <row r="95" spans="1:4" x14ac:dyDescent="0.25">
      <c r="A95">
        <v>1149420</v>
      </c>
      <c r="B95" s="23">
        <v>42079</v>
      </c>
      <c r="C95" s="23">
        <v>42079</v>
      </c>
      <c r="D95" t="str">
        <f t="shared" si="1"/>
        <v>No enviado a tiempo</v>
      </c>
    </row>
    <row r="96" spans="1:4" x14ac:dyDescent="0.25">
      <c r="A96">
        <v>1149420</v>
      </c>
      <c r="B96" s="23">
        <v>41916</v>
      </c>
      <c r="C96" s="23">
        <v>41918</v>
      </c>
      <c r="D96" t="str">
        <f t="shared" si="1"/>
        <v>Enviado a tiempo</v>
      </c>
    </row>
    <row r="97" spans="1:4" x14ac:dyDescent="0.25">
      <c r="A97">
        <v>1149785</v>
      </c>
      <c r="B97" s="23">
        <v>41420</v>
      </c>
      <c r="C97" s="23">
        <v>41420</v>
      </c>
      <c r="D97" t="str">
        <f t="shared" si="1"/>
        <v>No enviado a tiempo</v>
      </c>
    </row>
    <row r="98" spans="1:4" x14ac:dyDescent="0.25">
      <c r="A98">
        <v>1149785</v>
      </c>
      <c r="B98" s="23">
        <v>41904</v>
      </c>
      <c r="C98" s="23">
        <v>41904</v>
      </c>
      <c r="D98" t="str">
        <f t="shared" si="1"/>
        <v>No enviado a tiempo</v>
      </c>
    </row>
    <row r="99" spans="1:4" x14ac:dyDescent="0.25">
      <c r="A99">
        <v>1149785</v>
      </c>
      <c r="B99" s="23">
        <v>41440</v>
      </c>
      <c r="C99" s="23">
        <v>41442</v>
      </c>
      <c r="D99" t="str">
        <f t="shared" si="1"/>
        <v>Enviado a tiempo</v>
      </c>
    </row>
    <row r="100" spans="1:4" x14ac:dyDescent="0.25">
      <c r="A100">
        <v>1150151</v>
      </c>
      <c r="B100" s="23">
        <v>42297</v>
      </c>
      <c r="C100" s="23">
        <v>42301</v>
      </c>
      <c r="D100" t="str">
        <f t="shared" si="1"/>
        <v>Enviado a tiempo</v>
      </c>
    </row>
    <row r="101" spans="1:4" x14ac:dyDescent="0.25">
      <c r="A101">
        <v>1150151</v>
      </c>
      <c r="B101" s="23">
        <v>41423</v>
      </c>
      <c r="C101" s="23">
        <v>41423</v>
      </c>
      <c r="D101" t="str">
        <f t="shared" si="1"/>
        <v>No enviado a tiempo</v>
      </c>
    </row>
    <row r="102" spans="1:4" x14ac:dyDescent="0.25">
      <c r="A102">
        <v>1150516</v>
      </c>
      <c r="B102" s="23">
        <v>42619</v>
      </c>
      <c r="C102" s="23">
        <v>42621</v>
      </c>
      <c r="D102" t="str">
        <f t="shared" si="1"/>
        <v>Enviado a tiempo</v>
      </c>
    </row>
    <row r="103" spans="1:4" x14ac:dyDescent="0.25">
      <c r="A103">
        <v>1150516</v>
      </c>
      <c r="B103" s="23">
        <v>41383</v>
      </c>
      <c r="C103" s="23">
        <v>41384</v>
      </c>
      <c r="D103" t="str">
        <f t="shared" si="1"/>
        <v>No enviado a tiempo</v>
      </c>
    </row>
    <row r="104" spans="1:4" x14ac:dyDescent="0.25">
      <c r="A104">
        <v>1150516</v>
      </c>
      <c r="B104" s="23">
        <v>41485</v>
      </c>
      <c r="C104" s="23">
        <v>41486</v>
      </c>
      <c r="D104" t="str">
        <f t="shared" si="1"/>
        <v>No enviado a tiempo</v>
      </c>
    </row>
    <row r="105" spans="1:4" x14ac:dyDescent="0.25">
      <c r="A105">
        <v>1150881</v>
      </c>
      <c r="B105" s="23">
        <v>41360</v>
      </c>
      <c r="C105" s="23">
        <v>41360</v>
      </c>
      <c r="D105" t="str">
        <f t="shared" si="1"/>
        <v>No enviado a tiempo</v>
      </c>
    </row>
    <row r="106" spans="1:4" x14ac:dyDescent="0.25">
      <c r="A106">
        <v>1150881</v>
      </c>
      <c r="B106" s="23">
        <v>41813</v>
      </c>
      <c r="C106" s="23">
        <v>41813</v>
      </c>
      <c r="D106" t="str">
        <f t="shared" si="1"/>
        <v>No enviado a tiempo</v>
      </c>
    </row>
    <row r="107" spans="1:4" x14ac:dyDescent="0.25">
      <c r="A107">
        <v>1151246</v>
      </c>
      <c r="B107" s="23">
        <v>41704</v>
      </c>
      <c r="C107" s="23">
        <v>41705</v>
      </c>
      <c r="D107" t="str">
        <f t="shared" si="1"/>
        <v>No enviado a tiempo</v>
      </c>
    </row>
    <row r="108" spans="1:4" x14ac:dyDescent="0.25">
      <c r="A108">
        <v>1152342</v>
      </c>
      <c r="B108" s="23">
        <v>42690</v>
      </c>
      <c r="C108" s="23">
        <v>42690</v>
      </c>
      <c r="D108" t="str">
        <f t="shared" si="1"/>
        <v>No enviado a tiempo</v>
      </c>
    </row>
    <row r="109" spans="1:4" x14ac:dyDescent="0.25">
      <c r="A109">
        <v>1152342</v>
      </c>
      <c r="B109" s="23">
        <v>41528</v>
      </c>
      <c r="C109" s="23">
        <v>41499</v>
      </c>
      <c r="D109" t="str">
        <f t="shared" si="1"/>
        <v>No enviado a tiempo</v>
      </c>
    </row>
    <row r="110" spans="1:4" x14ac:dyDescent="0.25">
      <c r="A110">
        <v>1152342</v>
      </c>
      <c r="B110" s="23">
        <v>42146</v>
      </c>
      <c r="C110" s="23">
        <v>42148</v>
      </c>
      <c r="D110" t="str">
        <f t="shared" si="1"/>
        <v>Enviado a tiempo</v>
      </c>
    </row>
    <row r="111" spans="1:4" x14ac:dyDescent="0.25">
      <c r="A111">
        <v>1152342</v>
      </c>
      <c r="B111" s="23">
        <v>41693</v>
      </c>
      <c r="C111" s="23">
        <v>41696</v>
      </c>
      <c r="D111" t="str">
        <f t="shared" si="1"/>
        <v>Enviado a tiempo</v>
      </c>
    </row>
    <row r="112" spans="1:4" x14ac:dyDescent="0.25">
      <c r="A112">
        <v>1152342</v>
      </c>
      <c r="B112" s="23">
        <v>41535</v>
      </c>
      <c r="C112" s="23">
        <v>41542</v>
      </c>
      <c r="D112" t="str">
        <f t="shared" si="1"/>
        <v>Enviado a tiempo</v>
      </c>
    </row>
    <row r="113" spans="1:4" x14ac:dyDescent="0.25">
      <c r="A113">
        <v>1152342</v>
      </c>
      <c r="B113" s="23">
        <v>41391</v>
      </c>
      <c r="C113" s="23">
        <v>41392</v>
      </c>
      <c r="D113" t="str">
        <f t="shared" si="1"/>
        <v>No enviado a tiempo</v>
      </c>
    </row>
    <row r="114" spans="1:4" x14ac:dyDescent="0.25">
      <c r="A114">
        <v>1152342</v>
      </c>
      <c r="B114" s="23">
        <v>41725</v>
      </c>
      <c r="C114" s="23">
        <v>41732</v>
      </c>
      <c r="D114" t="str">
        <f t="shared" si="1"/>
        <v>Enviado a tiempo</v>
      </c>
    </row>
    <row r="115" spans="1:4" x14ac:dyDescent="0.25">
      <c r="A115">
        <v>1152342</v>
      </c>
      <c r="B115" s="23">
        <v>41390</v>
      </c>
      <c r="C115" s="23">
        <v>41390</v>
      </c>
      <c r="D115" t="str">
        <f t="shared" si="1"/>
        <v>No enviado a tiempo</v>
      </c>
    </row>
    <row r="116" spans="1:4" x14ac:dyDescent="0.25">
      <c r="A116">
        <v>1152342</v>
      </c>
      <c r="B116" s="23">
        <v>41387</v>
      </c>
      <c r="C116" s="23">
        <v>41389</v>
      </c>
      <c r="D116" t="str">
        <f t="shared" si="1"/>
        <v>Enviado a tiempo</v>
      </c>
    </row>
    <row r="117" spans="1:4" x14ac:dyDescent="0.25">
      <c r="A117">
        <v>1152342</v>
      </c>
      <c r="B117" s="23">
        <v>42463</v>
      </c>
      <c r="C117" s="23">
        <v>42463</v>
      </c>
      <c r="D117" t="str">
        <f t="shared" si="1"/>
        <v>No enviado a tiempo</v>
      </c>
    </row>
    <row r="118" spans="1:4" x14ac:dyDescent="0.25">
      <c r="A118">
        <v>1152342</v>
      </c>
      <c r="B118" s="23">
        <v>41391</v>
      </c>
      <c r="C118" s="23">
        <v>41392</v>
      </c>
      <c r="D118" t="str">
        <f t="shared" si="1"/>
        <v>No enviado a tiempo</v>
      </c>
    </row>
    <row r="119" spans="1:4" x14ac:dyDescent="0.25">
      <c r="A119">
        <v>1152707</v>
      </c>
      <c r="B119" s="23">
        <v>41766</v>
      </c>
      <c r="C119" s="23">
        <v>41768</v>
      </c>
      <c r="D119" t="str">
        <f t="shared" si="1"/>
        <v>Enviado a tiempo</v>
      </c>
    </row>
    <row r="120" spans="1:4" x14ac:dyDescent="0.25">
      <c r="A120">
        <v>1152707</v>
      </c>
      <c r="B120" s="23">
        <v>41694</v>
      </c>
      <c r="C120" s="23">
        <v>41695</v>
      </c>
      <c r="D120" t="str">
        <f t="shared" si="1"/>
        <v>No enviado a tiempo</v>
      </c>
    </row>
    <row r="121" spans="1:4" x14ac:dyDescent="0.25">
      <c r="A121">
        <v>1153438</v>
      </c>
      <c r="B121" s="23">
        <v>41384</v>
      </c>
      <c r="C121" s="23">
        <v>41386</v>
      </c>
      <c r="D121" t="str">
        <f t="shared" si="1"/>
        <v>Enviado a tiempo</v>
      </c>
    </row>
    <row r="122" spans="1:4" x14ac:dyDescent="0.25">
      <c r="A122">
        <v>1153803</v>
      </c>
      <c r="B122" s="23">
        <v>42102</v>
      </c>
      <c r="C122" s="23">
        <v>42103</v>
      </c>
      <c r="D122" t="str">
        <f t="shared" si="1"/>
        <v>No enviado a tiempo</v>
      </c>
    </row>
    <row r="123" spans="1:4" x14ac:dyDescent="0.25">
      <c r="A123">
        <v>1153803</v>
      </c>
      <c r="B123" s="23">
        <v>41359</v>
      </c>
      <c r="C123" s="23">
        <v>41361</v>
      </c>
      <c r="D123" t="str">
        <f t="shared" si="1"/>
        <v>Enviado a tiempo</v>
      </c>
    </row>
    <row r="124" spans="1:4" x14ac:dyDescent="0.25">
      <c r="A124">
        <v>1153803</v>
      </c>
      <c r="B124" s="23">
        <v>41733</v>
      </c>
      <c r="C124" s="23">
        <v>41734</v>
      </c>
      <c r="D124" t="str">
        <f t="shared" si="1"/>
        <v>No enviado a tiempo</v>
      </c>
    </row>
    <row r="125" spans="1:4" x14ac:dyDescent="0.25">
      <c r="A125">
        <v>1153803</v>
      </c>
      <c r="B125" s="23">
        <v>42153</v>
      </c>
      <c r="C125" s="23">
        <v>42155</v>
      </c>
      <c r="D125" t="str">
        <f t="shared" si="1"/>
        <v>Enviado a tiempo</v>
      </c>
    </row>
    <row r="126" spans="1:4" x14ac:dyDescent="0.25">
      <c r="A126">
        <v>1153803</v>
      </c>
      <c r="B126" s="23">
        <v>41762</v>
      </c>
      <c r="C126" s="23">
        <v>41764</v>
      </c>
      <c r="D126" t="str">
        <f t="shared" si="1"/>
        <v>Enviado a tiempo</v>
      </c>
    </row>
    <row r="127" spans="1:4" x14ac:dyDescent="0.25">
      <c r="A127">
        <v>1153803</v>
      </c>
      <c r="B127" s="23">
        <v>41392</v>
      </c>
      <c r="C127" s="23">
        <v>41392</v>
      </c>
      <c r="D127" t="str">
        <f t="shared" si="1"/>
        <v>No enviado a tiempo</v>
      </c>
    </row>
    <row r="128" spans="1:4" x14ac:dyDescent="0.25">
      <c r="A128">
        <v>1153803</v>
      </c>
      <c r="B128" s="23">
        <v>42182</v>
      </c>
      <c r="C128" s="23">
        <v>42182</v>
      </c>
      <c r="D128" t="str">
        <f t="shared" si="1"/>
        <v>No enviado a tiempo</v>
      </c>
    </row>
    <row r="129" spans="1:4" x14ac:dyDescent="0.25">
      <c r="A129">
        <v>1153803</v>
      </c>
      <c r="B129" s="23">
        <v>41616</v>
      </c>
      <c r="C129" s="23">
        <v>41616</v>
      </c>
      <c r="D129" t="str">
        <f t="shared" si="1"/>
        <v>No enviado a tiempo</v>
      </c>
    </row>
    <row r="130" spans="1:4" x14ac:dyDescent="0.25">
      <c r="A130">
        <v>1153803</v>
      </c>
      <c r="B130" s="23">
        <v>42179</v>
      </c>
      <c r="C130" s="23">
        <v>42180</v>
      </c>
      <c r="D130" t="str">
        <f t="shared" ref="D130:D193" si="2">+IF(C130-B130&gt;=2,"Enviado a tiempo","No enviado a tiempo")</f>
        <v>No enviado a tiempo</v>
      </c>
    </row>
    <row r="131" spans="1:4" x14ac:dyDescent="0.25">
      <c r="A131">
        <v>1153803</v>
      </c>
      <c r="B131" s="23">
        <v>42038</v>
      </c>
      <c r="C131" s="23">
        <v>42050</v>
      </c>
      <c r="D131" t="str">
        <f t="shared" si="2"/>
        <v>Enviado a tiempo</v>
      </c>
    </row>
    <row r="132" spans="1:4" x14ac:dyDescent="0.25">
      <c r="A132">
        <v>1153834</v>
      </c>
      <c r="B132" s="23">
        <v>42024</v>
      </c>
      <c r="C132" s="23">
        <v>42025</v>
      </c>
      <c r="D132" t="str">
        <f t="shared" si="2"/>
        <v>No enviado a tiempo</v>
      </c>
    </row>
    <row r="133" spans="1:4" x14ac:dyDescent="0.25">
      <c r="A133">
        <v>1154168</v>
      </c>
      <c r="B133" s="23">
        <v>41391</v>
      </c>
      <c r="C133" s="23">
        <v>41392</v>
      </c>
      <c r="D133" t="str">
        <f t="shared" si="2"/>
        <v>No enviado a tiempo</v>
      </c>
    </row>
    <row r="134" spans="1:4" x14ac:dyDescent="0.25">
      <c r="A134">
        <v>1154168</v>
      </c>
      <c r="B134" s="23">
        <v>41399</v>
      </c>
      <c r="C134" s="23">
        <v>41404</v>
      </c>
      <c r="D134" t="str">
        <f t="shared" si="2"/>
        <v>Enviado a tiempo</v>
      </c>
    </row>
    <row r="135" spans="1:4" x14ac:dyDescent="0.25">
      <c r="A135">
        <v>1154168</v>
      </c>
      <c r="B135" s="23">
        <v>42182</v>
      </c>
      <c r="C135" s="23">
        <v>42184</v>
      </c>
      <c r="D135" t="str">
        <f t="shared" si="2"/>
        <v>Enviado a tiempo</v>
      </c>
    </row>
    <row r="136" spans="1:4" x14ac:dyDescent="0.25">
      <c r="A136">
        <v>1154899</v>
      </c>
      <c r="B136" s="23">
        <v>41394</v>
      </c>
      <c r="C136" s="23">
        <v>41396</v>
      </c>
      <c r="D136" t="str">
        <f t="shared" si="2"/>
        <v>Enviado a tiempo</v>
      </c>
    </row>
    <row r="137" spans="1:4" x14ac:dyDescent="0.25">
      <c r="A137">
        <v>1154899</v>
      </c>
      <c r="B137" s="23">
        <v>42067</v>
      </c>
      <c r="C137" s="23">
        <v>42069</v>
      </c>
      <c r="D137" t="str">
        <f t="shared" si="2"/>
        <v>Enviado a tiempo</v>
      </c>
    </row>
    <row r="138" spans="1:4" x14ac:dyDescent="0.25">
      <c r="A138">
        <v>1155264</v>
      </c>
      <c r="B138" s="23">
        <v>41685</v>
      </c>
      <c r="C138" s="23">
        <v>41690</v>
      </c>
      <c r="D138" t="str">
        <f t="shared" si="2"/>
        <v>Enviado a tiempo</v>
      </c>
    </row>
    <row r="139" spans="1:4" x14ac:dyDescent="0.25">
      <c r="A139">
        <v>1155629</v>
      </c>
      <c r="B139" s="23">
        <v>41396</v>
      </c>
      <c r="C139" s="23">
        <v>41397</v>
      </c>
      <c r="D139" t="str">
        <f t="shared" si="2"/>
        <v>No enviado a tiempo</v>
      </c>
    </row>
    <row r="140" spans="1:4" x14ac:dyDescent="0.25">
      <c r="A140">
        <v>1155629</v>
      </c>
      <c r="B140" s="23">
        <v>41396</v>
      </c>
      <c r="C140" s="23">
        <v>41396</v>
      </c>
      <c r="D140" t="str">
        <f t="shared" si="2"/>
        <v>No enviado a tiempo</v>
      </c>
    </row>
    <row r="141" spans="1:4" x14ac:dyDescent="0.25">
      <c r="A141">
        <v>1155629</v>
      </c>
      <c r="B141" s="23">
        <v>42230</v>
      </c>
      <c r="C141" s="23">
        <v>42231</v>
      </c>
      <c r="D141" t="str">
        <f t="shared" si="2"/>
        <v>No enviado a tiempo</v>
      </c>
    </row>
    <row r="142" spans="1:4" x14ac:dyDescent="0.25">
      <c r="A142">
        <v>1155629</v>
      </c>
      <c r="B142" s="23">
        <v>41558</v>
      </c>
      <c r="C142" s="23">
        <v>41559</v>
      </c>
      <c r="D142" t="str">
        <f t="shared" si="2"/>
        <v>No enviado a tiempo</v>
      </c>
    </row>
    <row r="143" spans="1:4" x14ac:dyDescent="0.25">
      <c r="A143">
        <v>1155629</v>
      </c>
      <c r="B143" s="23">
        <v>41396</v>
      </c>
      <c r="C143" s="23">
        <v>41397</v>
      </c>
      <c r="D143" t="str">
        <f t="shared" si="2"/>
        <v>No enviado a tiempo</v>
      </c>
    </row>
    <row r="144" spans="1:4" x14ac:dyDescent="0.25">
      <c r="A144">
        <v>1155629</v>
      </c>
      <c r="B144" s="23">
        <v>41396</v>
      </c>
      <c r="C144" s="23">
        <v>41397</v>
      </c>
      <c r="D144" t="str">
        <f t="shared" si="2"/>
        <v>No enviado a tiempo</v>
      </c>
    </row>
    <row r="145" spans="1:4" x14ac:dyDescent="0.25">
      <c r="A145">
        <v>1155995</v>
      </c>
      <c r="B145" s="23">
        <v>41445</v>
      </c>
      <c r="C145" s="23">
        <v>41447</v>
      </c>
      <c r="D145" t="str">
        <f t="shared" si="2"/>
        <v>Enviado a tiempo</v>
      </c>
    </row>
    <row r="146" spans="1:4" x14ac:dyDescent="0.25">
      <c r="A146">
        <v>1156360</v>
      </c>
      <c r="B146" s="23">
        <v>41396</v>
      </c>
      <c r="C146" s="23">
        <v>41397</v>
      </c>
      <c r="D146" t="str">
        <f t="shared" si="2"/>
        <v>No enviado a tiempo</v>
      </c>
    </row>
    <row r="147" spans="1:4" x14ac:dyDescent="0.25">
      <c r="A147">
        <v>1157090</v>
      </c>
      <c r="B147" s="23">
        <v>41485</v>
      </c>
      <c r="C147" s="23">
        <v>41486</v>
      </c>
      <c r="D147" t="str">
        <f t="shared" si="2"/>
        <v>No enviado a tiempo</v>
      </c>
    </row>
    <row r="148" spans="1:4" x14ac:dyDescent="0.25">
      <c r="A148">
        <v>1157090</v>
      </c>
      <c r="B148" s="23">
        <v>41397</v>
      </c>
      <c r="C148" s="23">
        <v>41397</v>
      </c>
      <c r="D148" t="str">
        <f t="shared" si="2"/>
        <v>No enviado a tiempo</v>
      </c>
    </row>
    <row r="149" spans="1:4" x14ac:dyDescent="0.25">
      <c r="A149">
        <v>1157456</v>
      </c>
      <c r="B149" s="23">
        <v>41316</v>
      </c>
      <c r="C149" s="23">
        <v>41317</v>
      </c>
      <c r="D149" t="str">
        <f t="shared" si="2"/>
        <v>No enviado a tiempo</v>
      </c>
    </row>
    <row r="150" spans="1:4" x14ac:dyDescent="0.25">
      <c r="A150">
        <v>1157821</v>
      </c>
      <c r="B150" s="23">
        <v>41941</v>
      </c>
      <c r="C150" s="23">
        <v>41933</v>
      </c>
      <c r="D150" t="str">
        <f t="shared" si="2"/>
        <v>No enviado a tiempo</v>
      </c>
    </row>
    <row r="151" spans="1:4" x14ac:dyDescent="0.25">
      <c r="A151">
        <v>1157821</v>
      </c>
      <c r="B151" s="23">
        <v>41485</v>
      </c>
      <c r="C151" s="23">
        <v>41486</v>
      </c>
      <c r="D151" t="str">
        <f t="shared" si="2"/>
        <v>No enviado a tiempo</v>
      </c>
    </row>
    <row r="152" spans="1:4" x14ac:dyDescent="0.25">
      <c r="A152">
        <v>1158186</v>
      </c>
      <c r="B152" s="23">
        <v>41401</v>
      </c>
      <c r="C152" s="23">
        <v>41403</v>
      </c>
      <c r="D152" t="str">
        <f t="shared" si="2"/>
        <v>Enviado a tiempo</v>
      </c>
    </row>
    <row r="153" spans="1:4" x14ac:dyDescent="0.25">
      <c r="A153">
        <v>1158186</v>
      </c>
      <c r="B153" s="23">
        <v>41551</v>
      </c>
      <c r="C153" s="23">
        <v>41552</v>
      </c>
      <c r="D153" t="str">
        <f t="shared" si="2"/>
        <v>No enviado a tiempo</v>
      </c>
    </row>
    <row r="154" spans="1:4" x14ac:dyDescent="0.25">
      <c r="A154">
        <v>1158186</v>
      </c>
      <c r="B154" s="23">
        <v>41733</v>
      </c>
      <c r="C154" s="23">
        <v>41734</v>
      </c>
      <c r="D154" t="str">
        <f t="shared" si="2"/>
        <v>No enviado a tiempo</v>
      </c>
    </row>
    <row r="155" spans="1:4" x14ac:dyDescent="0.25">
      <c r="A155">
        <v>1158186</v>
      </c>
      <c r="B155" s="23">
        <v>42203</v>
      </c>
      <c r="C155" s="23">
        <v>42205</v>
      </c>
      <c r="D155" t="str">
        <f t="shared" si="2"/>
        <v>Enviado a tiempo</v>
      </c>
    </row>
    <row r="156" spans="1:4" x14ac:dyDescent="0.25">
      <c r="A156">
        <v>1158551</v>
      </c>
      <c r="B156" s="23">
        <v>41798</v>
      </c>
      <c r="C156" s="23">
        <v>41800</v>
      </c>
      <c r="D156" t="str">
        <f t="shared" si="2"/>
        <v>Enviado a tiempo</v>
      </c>
    </row>
    <row r="157" spans="1:4" x14ac:dyDescent="0.25">
      <c r="A157">
        <v>1159647</v>
      </c>
      <c r="B157" s="23">
        <v>41399</v>
      </c>
      <c r="C157" s="23">
        <v>41404</v>
      </c>
      <c r="D157" t="str">
        <f t="shared" si="2"/>
        <v>Enviado a tiempo</v>
      </c>
    </row>
    <row r="158" spans="1:4" x14ac:dyDescent="0.25">
      <c r="A158">
        <v>1159647</v>
      </c>
      <c r="B158" s="23">
        <v>41399</v>
      </c>
      <c r="C158" s="23">
        <v>41400</v>
      </c>
      <c r="D158" t="str">
        <f t="shared" si="2"/>
        <v>No enviado a tiempo</v>
      </c>
    </row>
    <row r="159" spans="1:4" x14ac:dyDescent="0.25">
      <c r="A159">
        <v>1160012</v>
      </c>
      <c r="B159" s="23">
        <v>41487</v>
      </c>
      <c r="C159" s="23">
        <v>41488</v>
      </c>
      <c r="D159" t="str">
        <f t="shared" si="2"/>
        <v>No enviado a tiempo</v>
      </c>
    </row>
    <row r="160" spans="1:4" x14ac:dyDescent="0.25">
      <c r="A160">
        <v>1160012</v>
      </c>
      <c r="B160" s="23">
        <v>41528</v>
      </c>
      <c r="C160" s="23">
        <v>41538</v>
      </c>
      <c r="D160" t="str">
        <f t="shared" si="2"/>
        <v>Enviado a tiempo</v>
      </c>
    </row>
    <row r="161" spans="1:4" x14ac:dyDescent="0.25">
      <c r="A161">
        <v>1160012</v>
      </c>
      <c r="B161" s="23">
        <v>41340</v>
      </c>
      <c r="C161" s="23">
        <v>41343</v>
      </c>
      <c r="D161" t="str">
        <f t="shared" si="2"/>
        <v>Enviado a tiempo</v>
      </c>
    </row>
    <row r="162" spans="1:4" x14ac:dyDescent="0.25">
      <c r="A162">
        <v>1160378</v>
      </c>
      <c r="B162" s="23">
        <v>41359</v>
      </c>
      <c r="C162" s="23">
        <v>41361</v>
      </c>
      <c r="D162" t="str">
        <f t="shared" si="2"/>
        <v>Enviado a tiempo</v>
      </c>
    </row>
    <row r="163" spans="1:4" x14ac:dyDescent="0.25">
      <c r="A163">
        <v>1160743</v>
      </c>
      <c r="B163" s="23">
        <v>41425</v>
      </c>
      <c r="C163" s="23">
        <v>41425</v>
      </c>
      <c r="D163" t="str">
        <f t="shared" si="2"/>
        <v>No enviado a tiempo</v>
      </c>
    </row>
    <row r="164" spans="1:4" x14ac:dyDescent="0.25">
      <c r="A164">
        <v>1160743</v>
      </c>
      <c r="B164" s="23">
        <v>42000</v>
      </c>
      <c r="C164" s="23">
        <v>42002</v>
      </c>
      <c r="D164" t="str">
        <f t="shared" si="2"/>
        <v>Enviado a tiempo</v>
      </c>
    </row>
    <row r="165" spans="1:4" x14ac:dyDescent="0.25">
      <c r="A165">
        <v>1161108</v>
      </c>
      <c r="B165" s="23">
        <v>41778</v>
      </c>
      <c r="C165" s="23">
        <v>41778</v>
      </c>
      <c r="D165" t="str">
        <f t="shared" si="2"/>
        <v>No enviado a tiempo</v>
      </c>
    </row>
    <row r="166" spans="1:4" x14ac:dyDescent="0.25">
      <c r="A166">
        <v>1161108</v>
      </c>
      <c r="B166" s="23">
        <v>41653</v>
      </c>
      <c r="C166" s="23">
        <v>41656</v>
      </c>
      <c r="D166" t="str">
        <f t="shared" si="2"/>
        <v>Enviado a tiempo</v>
      </c>
    </row>
    <row r="167" spans="1:4" x14ac:dyDescent="0.25">
      <c r="A167">
        <v>1161473</v>
      </c>
      <c r="B167" s="23">
        <v>42125</v>
      </c>
      <c r="C167" s="23">
        <v>42126</v>
      </c>
      <c r="D167" t="str">
        <f t="shared" si="2"/>
        <v>No enviado a tiempo</v>
      </c>
    </row>
    <row r="168" spans="1:4" x14ac:dyDescent="0.25">
      <c r="A168">
        <v>1162569</v>
      </c>
      <c r="B168" s="23">
        <v>41408</v>
      </c>
      <c r="C168" s="23">
        <v>41409</v>
      </c>
      <c r="D168" t="str">
        <f t="shared" si="2"/>
        <v>No enviado a tiempo</v>
      </c>
    </row>
    <row r="169" spans="1:4" x14ac:dyDescent="0.25">
      <c r="A169">
        <v>1162569</v>
      </c>
      <c r="B169" s="23">
        <v>41404</v>
      </c>
      <c r="C169" s="23">
        <v>41405</v>
      </c>
      <c r="D169" t="str">
        <f t="shared" si="2"/>
        <v>No enviado a tiempo</v>
      </c>
    </row>
    <row r="170" spans="1:4" x14ac:dyDescent="0.25">
      <c r="A170">
        <v>1162569</v>
      </c>
      <c r="B170" s="23">
        <v>41673</v>
      </c>
      <c r="C170" s="23">
        <v>41674</v>
      </c>
      <c r="D170" t="str">
        <f t="shared" si="2"/>
        <v>No enviado a tiempo</v>
      </c>
    </row>
    <row r="171" spans="1:4" x14ac:dyDescent="0.25">
      <c r="A171">
        <v>1162569</v>
      </c>
      <c r="B171" s="23">
        <v>41443</v>
      </c>
      <c r="C171" s="23">
        <v>41445</v>
      </c>
      <c r="D171" t="str">
        <f t="shared" si="2"/>
        <v>Enviado a tiempo</v>
      </c>
    </row>
    <row r="172" spans="1:4" x14ac:dyDescent="0.25">
      <c r="A172">
        <v>1162934</v>
      </c>
      <c r="B172" s="23">
        <v>41407</v>
      </c>
      <c r="C172" s="23">
        <v>41409</v>
      </c>
      <c r="D172" t="str">
        <f t="shared" si="2"/>
        <v>Enviado a tiempo</v>
      </c>
    </row>
    <row r="173" spans="1:4" x14ac:dyDescent="0.25">
      <c r="A173">
        <v>1162934</v>
      </c>
      <c r="B173" s="23">
        <v>41407</v>
      </c>
      <c r="C173" s="23">
        <v>41409</v>
      </c>
      <c r="D173" t="str">
        <f t="shared" si="2"/>
        <v>Enviado a tiempo</v>
      </c>
    </row>
    <row r="174" spans="1:4" x14ac:dyDescent="0.25">
      <c r="A174">
        <v>1163665</v>
      </c>
      <c r="B174" s="23">
        <v>42130</v>
      </c>
      <c r="C174" s="23">
        <v>42132</v>
      </c>
      <c r="D174" t="str">
        <f t="shared" si="2"/>
        <v>Enviado a tiempo</v>
      </c>
    </row>
    <row r="175" spans="1:4" x14ac:dyDescent="0.25">
      <c r="A175">
        <v>1163665</v>
      </c>
      <c r="B175" s="23">
        <v>41408</v>
      </c>
      <c r="C175" s="23">
        <v>41409</v>
      </c>
      <c r="D175" t="str">
        <f t="shared" si="2"/>
        <v>No enviado a tiempo</v>
      </c>
    </row>
    <row r="176" spans="1:4" x14ac:dyDescent="0.25">
      <c r="A176">
        <v>1164030</v>
      </c>
      <c r="B176" s="23">
        <v>41408</v>
      </c>
      <c r="C176" s="23">
        <v>41410</v>
      </c>
      <c r="D176" t="str">
        <f t="shared" si="2"/>
        <v>Enviado a tiempo</v>
      </c>
    </row>
    <row r="177" spans="1:4" x14ac:dyDescent="0.25">
      <c r="A177">
        <v>1164030</v>
      </c>
      <c r="B177" s="23">
        <v>42500</v>
      </c>
      <c r="C177" s="23">
        <v>42502</v>
      </c>
      <c r="D177" t="str">
        <f t="shared" si="2"/>
        <v>Enviado a tiempo</v>
      </c>
    </row>
    <row r="178" spans="1:4" x14ac:dyDescent="0.25">
      <c r="A178">
        <v>1164395</v>
      </c>
      <c r="B178" s="23">
        <v>42142</v>
      </c>
      <c r="C178" s="23">
        <v>42142</v>
      </c>
      <c r="D178" t="str">
        <f t="shared" si="2"/>
        <v>No enviado a tiempo</v>
      </c>
    </row>
    <row r="179" spans="1:4" x14ac:dyDescent="0.25">
      <c r="A179">
        <v>1164761</v>
      </c>
      <c r="B179" s="23">
        <v>41845</v>
      </c>
      <c r="C179" s="23">
        <v>41847</v>
      </c>
      <c r="D179" t="str">
        <f t="shared" si="2"/>
        <v>Enviado a tiempo</v>
      </c>
    </row>
    <row r="180" spans="1:4" x14ac:dyDescent="0.25">
      <c r="A180">
        <v>1164761</v>
      </c>
      <c r="B180" s="23">
        <v>42226</v>
      </c>
      <c r="C180" s="23">
        <v>42229</v>
      </c>
      <c r="D180" t="str">
        <f t="shared" si="2"/>
        <v>Enviado a tiempo</v>
      </c>
    </row>
    <row r="181" spans="1:4" x14ac:dyDescent="0.25">
      <c r="A181">
        <v>1165126</v>
      </c>
      <c r="B181" s="23">
        <v>42039</v>
      </c>
      <c r="C181" s="23">
        <v>42041</v>
      </c>
      <c r="D181" t="str">
        <f t="shared" si="2"/>
        <v>Enviado a tiempo</v>
      </c>
    </row>
    <row r="182" spans="1:4" x14ac:dyDescent="0.25">
      <c r="A182">
        <v>1165491</v>
      </c>
      <c r="B182" s="23">
        <v>41653</v>
      </c>
      <c r="C182" s="23">
        <v>41656</v>
      </c>
      <c r="D182" t="str">
        <f t="shared" si="2"/>
        <v>Enviado a tiempo</v>
      </c>
    </row>
    <row r="183" spans="1:4" x14ac:dyDescent="0.25">
      <c r="A183">
        <v>1165491</v>
      </c>
      <c r="B183" s="23">
        <v>41404</v>
      </c>
      <c r="C183" s="23">
        <v>41416</v>
      </c>
      <c r="D183" t="str">
        <f t="shared" si="2"/>
        <v>Enviado a tiempo</v>
      </c>
    </row>
    <row r="184" spans="1:4" x14ac:dyDescent="0.25">
      <c r="A184">
        <v>1165856</v>
      </c>
      <c r="B184" s="23">
        <v>41331</v>
      </c>
      <c r="C184" s="23">
        <v>41331</v>
      </c>
      <c r="D184" t="str">
        <f t="shared" si="2"/>
        <v>No enviado a tiempo</v>
      </c>
    </row>
    <row r="185" spans="1:4" x14ac:dyDescent="0.25">
      <c r="A185">
        <v>1166222</v>
      </c>
      <c r="B185" s="23">
        <v>41316</v>
      </c>
      <c r="C185" s="23">
        <v>41317</v>
      </c>
      <c r="D185" t="str">
        <f t="shared" si="2"/>
        <v>No enviado a tiempo</v>
      </c>
    </row>
    <row r="186" spans="1:4" x14ac:dyDescent="0.25">
      <c r="A186">
        <v>1166222</v>
      </c>
      <c r="B186" s="23">
        <v>42024</v>
      </c>
      <c r="C186" s="23">
        <v>42025</v>
      </c>
      <c r="D186" t="str">
        <f t="shared" si="2"/>
        <v>No enviado a tiempo</v>
      </c>
    </row>
    <row r="187" spans="1:4" x14ac:dyDescent="0.25">
      <c r="A187">
        <v>1166587</v>
      </c>
      <c r="B187" s="23">
        <v>41446</v>
      </c>
      <c r="C187" s="23">
        <v>41448</v>
      </c>
      <c r="D187" t="str">
        <f t="shared" si="2"/>
        <v>Enviado a tiempo</v>
      </c>
    </row>
    <row r="188" spans="1:4" x14ac:dyDescent="0.25">
      <c r="A188">
        <v>1166952</v>
      </c>
      <c r="B188" s="23">
        <v>41479</v>
      </c>
      <c r="C188" s="23">
        <v>41481</v>
      </c>
      <c r="D188" t="str">
        <f t="shared" si="2"/>
        <v>Enviado a tiempo</v>
      </c>
    </row>
    <row r="189" spans="1:4" x14ac:dyDescent="0.25">
      <c r="A189">
        <v>1166952</v>
      </c>
      <c r="B189" s="23">
        <v>41414</v>
      </c>
      <c r="C189" s="23">
        <v>41415</v>
      </c>
      <c r="D189" t="str">
        <f t="shared" si="2"/>
        <v>No enviado a tiempo</v>
      </c>
    </row>
    <row r="190" spans="1:4" x14ac:dyDescent="0.25">
      <c r="A190">
        <v>1166952</v>
      </c>
      <c r="B190" s="23">
        <v>41414</v>
      </c>
      <c r="C190" s="23">
        <v>41415</v>
      </c>
      <c r="D190" t="str">
        <f t="shared" si="2"/>
        <v>No enviado a tiempo</v>
      </c>
    </row>
    <row r="191" spans="1:4" x14ac:dyDescent="0.25">
      <c r="A191">
        <v>1166952</v>
      </c>
      <c r="B191" s="23">
        <v>41414</v>
      </c>
      <c r="C191" s="23">
        <v>41415</v>
      </c>
      <c r="D191" t="str">
        <f t="shared" si="2"/>
        <v>No enviado a tiempo</v>
      </c>
    </row>
    <row r="192" spans="1:4" x14ac:dyDescent="0.25">
      <c r="A192">
        <v>1166952</v>
      </c>
      <c r="B192" s="23">
        <v>41414</v>
      </c>
      <c r="C192" s="23">
        <v>41415</v>
      </c>
      <c r="D192" t="str">
        <f t="shared" si="2"/>
        <v>No enviado a tiempo</v>
      </c>
    </row>
    <row r="193" spans="1:4" x14ac:dyDescent="0.25">
      <c r="A193">
        <v>1167683</v>
      </c>
      <c r="B193" s="23">
        <v>41414</v>
      </c>
      <c r="C193" s="23">
        <v>41416</v>
      </c>
      <c r="D193" t="str">
        <f t="shared" si="2"/>
        <v>Enviado a tiempo</v>
      </c>
    </row>
    <row r="194" spans="1:4" x14ac:dyDescent="0.25">
      <c r="A194">
        <v>1168413</v>
      </c>
      <c r="B194" s="23">
        <v>41776</v>
      </c>
      <c r="C194" s="23">
        <v>41777</v>
      </c>
      <c r="D194" t="str">
        <f t="shared" ref="D194:D257" si="3">+IF(C194-B194&gt;=2,"Enviado a tiempo","No enviado a tiempo")</f>
        <v>No enviado a tiempo</v>
      </c>
    </row>
    <row r="195" spans="1:4" x14ac:dyDescent="0.25">
      <c r="A195">
        <v>1168778</v>
      </c>
      <c r="B195" s="23">
        <v>41413</v>
      </c>
      <c r="C195" s="23">
        <v>41414</v>
      </c>
      <c r="D195" t="str">
        <f t="shared" si="3"/>
        <v>No enviado a tiempo</v>
      </c>
    </row>
    <row r="196" spans="1:4" x14ac:dyDescent="0.25">
      <c r="A196">
        <v>1169143</v>
      </c>
      <c r="B196" s="23">
        <v>41516</v>
      </c>
      <c r="C196" s="23">
        <v>41518</v>
      </c>
      <c r="D196" t="str">
        <f t="shared" si="3"/>
        <v>Enviado a tiempo</v>
      </c>
    </row>
    <row r="197" spans="1:4" x14ac:dyDescent="0.25">
      <c r="A197">
        <v>1169143</v>
      </c>
      <c r="B197" s="23">
        <v>41416</v>
      </c>
      <c r="C197" s="23">
        <v>41417</v>
      </c>
      <c r="D197" t="str">
        <f t="shared" si="3"/>
        <v>No enviado a tiempo</v>
      </c>
    </row>
    <row r="198" spans="1:4" x14ac:dyDescent="0.25">
      <c r="A198">
        <v>1169873</v>
      </c>
      <c r="B198" s="23">
        <v>41363</v>
      </c>
      <c r="C198" s="23">
        <v>41364</v>
      </c>
      <c r="D198" t="str">
        <f t="shared" si="3"/>
        <v>No enviado a tiempo</v>
      </c>
    </row>
    <row r="199" spans="1:4" x14ac:dyDescent="0.25">
      <c r="A199">
        <v>1170238</v>
      </c>
      <c r="B199" s="23">
        <v>42026</v>
      </c>
      <c r="C199" s="23">
        <v>42028</v>
      </c>
      <c r="D199" t="str">
        <f t="shared" si="3"/>
        <v>Enviado a tiempo</v>
      </c>
    </row>
    <row r="200" spans="1:4" x14ac:dyDescent="0.25">
      <c r="A200">
        <v>1170238</v>
      </c>
      <c r="B200" s="23">
        <v>41959</v>
      </c>
      <c r="C200" s="23">
        <v>41963</v>
      </c>
      <c r="D200" t="str">
        <f t="shared" si="3"/>
        <v>Enviado a tiempo</v>
      </c>
    </row>
    <row r="201" spans="1:4" x14ac:dyDescent="0.25">
      <c r="A201">
        <v>1170604</v>
      </c>
      <c r="B201" s="23">
        <v>42712</v>
      </c>
      <c r="C201" s="23">
        <v>42714</v>
      </c>
      <c r="D201" t="str">
        <f t="shared" si="3"/>
        <v>Enviado a tiempo</v>
      </c>
    </row>
    <row r="202" spans="1:4" x14ac:dyDescent="0.25">
      <c r="A202">
        <v>1170604</v>
      </c>
      <c r="B202" s="23">
        <v>41552</v>
      </c>
      <c r="C202" s="23">
        <v>41554</v>
      </c>
      <c r="D202" t="str">
        <f t="shared" si="3"/>
        <v>Enviado a tiempo</v>
      </c>
    </row>
    <row r="203" spans="1:4" x14ac:dyDescent="0.25">
      <c r="A203">
        <v>1170604</v>
      </c>
      <c r="B203" s="23">
        <v>41403</v>
      </c>
      <c r="C203" s="23">
        <v>41405</v>
      </c>
      <c r="D203" t="str">
        <f t="shared" si="3"/>
        <v>Enviado a tiempo</v>
      </c>
    </row>
    <row r="204" spans="1:4" x14ac:dyDescent="0.25">
      <c r="A204">
        <v>1170969</v>
      </c>
      <c r="B204" s="23">
        <v>41420</v>
      </c>
      <c r="C204" s="23">
        <v>41420</v>
      </c>
      <c r="D204" t="str">
        <f t="shared" si="3"/>
        <v>No enviado a tiempo</v>
      </c>
    </row>
    <row r="205" spans="1:4" x14ac:dyDescent="0.25">
      <c r="A205">
        <v>1170969</v>
      </c>
      <c r="B205" s="23">
        <v>41886</v>
      </c>
      <c r="C205" s="23">
        <v>41885</v>
      </c>
      <c r="D205" t="str">
        <f t="shared" si="3"/>
        <v>No enviado a tiempo</v>
      </c>
    </row>
    <row r="206" spans="1:4" x14ac:dyDescent="0.25">
      <c r="A206">
        <v>1171334</v>
      </c>
      <c r="B206" s="23">
        <v>41484</v>
      </c>
      <c r="C206" s="23">
        <v>41485</v>
      </c>
      <c r="D206" t="str">
        <f t="shared" si="3"/>
        <v>No enviado a tiempo</v>
      </c>
    </row>
    <row r="207" spans="1:4" x14ac:dyDescent="0.25">
      <c r="A207">
        <v>1171699</v>
      </c>
      <c r="B207" s="23">
        <v>41819</v>
      </c>
      <c r="C207" s="23">
        <v>41820</v>
      </c>
      <c r="D207" t="str">
        <f t="shared" si="3"/>
        <v>No enviado a tiempo</v>
      </c>
    </row>
    <row r="208" spans="1:4" x14ac:dyDescent="0.25">
      <c r="A208">
        <v>1171699</v>
      </c>
      <c r="B208" s="23">
        <v>41929</v>
      </c>
      <c r="C208" s="23">
        <v>41931</v>
      </c>
      <c r="D208" t="str">
        <f t="shared" si="3"/>
        <v>Enviado a tiempo</v>
      </c>
    </row>
    <row r="209" spans="1:4" x14ac:dyDescent="0.25">
      <c r="A209">
        <v>1171699</v>
      </c>
      <c r="B209" s="23">
        <v>41349</v>
      </c>
      <c r="C209" s="23">
        <v>41353</v>
      </c>
      <c r="D209" t="str">
        <f t="shared" si="3"/>
        <v>Enviado a tiempo</v>
      </c>
    </row>
    <row r="210" spans="1:4" x14ac:dyDescent="0.25">
      <c r="A210">
        <v>1172065</v>
      </c>
      <c r="B210" s="23">
        <v>41360</v>
      </c>
      <c r="C210" s="23">
        <v>41360</v>
      </c>
      <c r="D210" t="str">
        <f t="shared" si="3"/>
        <v>No enviado a tiempo</v>
      </c>
    </row>
    <row r="211" spans="1:4" x14ac:dyDescent="0.25">
      <c r="A211">
        <v>1172065</v>
      </c>
      <c r="B211" s="23">
        <v>41685</v>
      </c>
      <c r="C211" s="23">
        <v>41686</v>
      </c>
      <c r="D211" t="str">
        <f t="shared" si="3"/>
        <v>No enviado a tiempo</v>
      </c>
    </row>
    <row r="212" spans="1:4" x14ac:dyDescent="0.25">
      <c r="A212">
        <v>1172065</v>
      </c>
      <c r="B212" s="23">
        <v>41320</v>
      </c>
      <c r="C212" s="23">
        <v>41321</v>
      </c>
      <c r="D212" t="str">
        <f t="shared" si="3"/>
        <v>No enviado a tiempo</v>
      </c>
    </row>
    <row r="213" spans="1:4" x14ac:dyDescent="0.25">
      <c r="A213">
        <v>1172096</v>
      </c>
      <c r="B213" s="23">
        <v>41422</v>
      </c>
      <c r="C213" s="23">
        <v>41426</v>
      </c>
      <c r="D213" t="str">
        <f t="shared" si="3"/>
        <v>Enviado a tiempo</v>
      </c>
    </row>
    <row r="214" spans="1:4" x14ac:dyDescent="0.25">
      <c r="A214">
        <v>1173160</v>
      </c>
      <c r="B214" s="23">
        <v>41475</v>
      </c>
      <c r="C214" s="23">
        <v>41477</v>
      </c>
      <c r="D214" t="str">
        <f t="shared" si="3"/>
        <v>Enviado a tiempo</v>
      </c>
    </row>
    <row r="215" spans="1:4" x14ac:dyDescent="0.25">
      <c r="A215">
        <v>1173160</v>
      </c>
      <c r="B215" s="23">
        <v>41423</v>
      </c>
      <c r="C215" s="23">
        <v>41423</v>
      </c>
      <c r="D215" t="str">
        <f t="shared" si="3"/>
        <v>No enviado a tiempo</v>
      </c>
    </row>
    <row r="216" spans="1:4" x14ac:dyDescent="0.25">
      <c r="A216">
        <v>1173526</v>
      </c>
      <c r="B216" s="23">
        <v>41910</v>
      </c>
      <c r="C216" s="23">
        <v>41911</v>
      </c>
      <c r="D216" t="str">
        <f t="shared" si="3"/>
        <v>No enviado a tiempo</v>
      </c>
    </row>
    <row r="217" spans="1:4" x14ac:dyDescent="0.25">
      <c r="A217">
        <v>1173526</v>
      </c>
      <c r="B217" s="23">
        <v>42230</v>
      </c>
      <c r="C217" s="23">
        <v>42232</v>
      </c>
      <c r="D217" t="str">
        <f t="shared" si="3"/>
        <v>Enviado a tiempo</v>
      </c>
    </row>
    <row r="218" spans="1:4" x14ac:dyDescent="0.25">
      <c r="A218">
        <v>1173526</v>
      </c>
      <c r="B218" s="23">
        <v>41580</v>
      </c>
      <c r="C218" s="23">
        <v>41581</v>
      </c>
      <c r="D218" t="str">
        <f t="shared" si="3"/>
        <v>No enviado a tiempo</v>
      </c>
    </row>
    <row r="219" spans="1:4" x14ac:dyDescent="0.25">
      <c r="A219">
        <v>1173891</v>
      </c>
      <c r="B219" s="23">
        <v>41580</v>
      </c>
      <c r="C219" s="23">
        <v>41581</v>
      </c>
      <c r="D219" t="str">
        <f t="shared" si="3"/>
        <v>No enviado a tiempo</v>
      </c>
    </row>
    <row r="220" spans="1:4" x14ac:dyDescent="0.25">
      <c r="A220">
        <v>1173891</v>
      </c>
      <c r="B220" s="23">
        <v>42144</v>
      </c>
      <c r="C220" s="23">
        <v>42146</v>
      </c>
      <c r="D220" t="str">
        <f t="shared" si="3"/>
        <v>Enviado a tiempo</v>
      </c>
    </row>
    <row r="221" spans="1:4" x14ac:dyDescent="0.25">
      <c r="A221">
        <v>1174256</v>
      </c>
      <c r="B221" s="23">
        <v>41910</v>
      </c>
      <c r="C221" s="23">
        <v>41911</v>
      </c>
      <c r="D221" t="str">
        <f t="shared" si="3"/>
        <v>No enviado a tiempo</v>
      </c>
    </row>
    <row r="222" spans="1:4" x14ac:dyDescent="0.25">
      <c r="A222">
        <v>1174621</v>
      </c>
      <c r="B222" s="23">
        <v>41322</v>
      </c>
      <c r="C222" s="23">
        <v>41327</v>
      </c>
      <c r="D222" t="str">
        <f t="shared" si="3"/>
        <v>Enviado a tiempo</v>
      </c>
    </row>
    <row r="223" spans="1:4" x14ac:dyDescent="0.25">
      <c r="A223">
        <v>1174621</v>
      </c>
      <c r="B223" s="23">
        <v>42142</v>
      </c>
      <c r="C223" s="23">
        <v>42149</v>
      </c>
      <c r="D223" t="str">
        <f t="shared" si="3"/>
        <v>Enviado a tiempo</v>
      </c>
    </row>
    <row r="224" spans="1:4" x14ac:dyDescent="0.25">
      <c r="A224">
        <v>1175352</v>
      </c>
      <c r="B224" s="23">
        <v>41616</v>
      </c>
      <c r="C224" s="23">
        <v>41616</v>
      </c>
      <c r="D224" t="str">
        <f t="shared" si="3"/>
        <v>No enviado a tiempo</v>
      </c>
    </row>
    <row r="225" spans="1:4" x14ac:dyDescent="0.25">
      <c r="A225">
        <v>1175352</v>
      </c>
      <c r="B225" s="23">
        <v>41995</v>
      </c>
      <c r="C225" s="23">
        <v>41996</v>
      </c>
      <c r="D225" t="str">
        <f t="shared" si="3"/>
        <v>No enviado a tiempo</v>
      </c>
    </row>
    <row r="226" spans="1:4" x14ac:dyDescent="0.25">
      <c r="A226">
        <v>1175352</v>
      </c>
      <c r="B226" s="23">
        <v>41995</v>
      </c>
      <c r="C226" s="23">
        <v>41996</v>
      </c>
      <c r="D226" t="str">
        <f t="shared" si="3"/>
        <v>No enviado a tiempo</v>
      </c>
    </row>
    <row r="227" spans="1:4" x14ac:dyDescent="0.25">
      <c r="A227">
        <v>1175717</v>
      </c>
      <c r="B227" s="23">
        <v>41596</v>
      </c>
      <c r="C227" s="23">
        <v>41598</v>
      </c>
      <c r="D227" t="str">
        <f t="shared" si="3"/>
        <v>Enviado a tiempo</v>
      </c>
    </row>
    <row r="228" spans="1:4" x14ac:dyDescent="0.25">
      <c r="A228">
        <v>1175717</v>
      </c>
      <c r="B228" s="23">
        <v>42058</v>
      </c>
      <c r="C228" s="23">
        <v>42061</v>
      </c>
      <c r="D228" t="str">
        <f t="shared" si="3"/>
        <v>Enviado a tiempo</v>
      </c>
    </row>
    <row r="229" spans="1:4" x14ac:dyDescent="0.25">
      <c r="A229">
        <v>1176082</v>
      </c>
      <c r="B229" s="23">
        <v>41430</v>
      </c>
      <c r="C229" s="23">
        <v>41432</v>
      </c>
      <c r="D229" t="str">
        <f t="shared" si="3"/>
        <v>Enviado a tiempo</v>
      </c>
    </row>
    <row r="230" spans="1:4" x14ac:dyDescent="0.25">
      <c r="A230">
        <v>1176082</v>
      </c>
      <c r="B230" s="23">
        <v>41430</v>
      </c>
      <c r="C230" s="23">
        <v>41432</v>
      </c>
      <c r="D230" t="str">
        <f t="shared" si="3"/>
        <v>Enviado a tiempo</v>
      </c>
    </row>
    <row r="231" spans="1:4" x14ac:dyDescent="0.25">
      <c r="A231">
        <v>1176082</v>
      </c>
      <c r="B231" s="23">
        <v>41430</v>
      </c>
      <c r="C231" s="23">
        <v>41430</v>
      </c>
      <c r="D231" t="str">
        <f t="shared" si="3"/>
        <v>No enviado a tiempo</v>
      </c>
    </row>
    <row r="232" spans="1:4" x14ac:dyDescent="0.25">
      <c r="A232">
        <v>1176082</v>
      </c>
      <c r="B232" s="23">
        <v>41430</v>
      </c>
      <c r="C232" s="23">
        <v>41432</v>
      </c>
      <c r="D232" t="str">
        <f t="shared" si="3"/>
        <v>Enviado a tiempo</v>
      </c>
    </row>
    <row r="233" spans="1:4" x14ac:dyDescent="0.25">
      <c r="A233">
        <v>1176082</v>
      </c>
      <c r="B233" s="23">
        <v>41430</v>
      </c>
      <c r="C233" s="23">
        <v>41432</v>
      </c>
      <c r="D233" t="str">
        <f t="shared" si="3"/>
        <v>Enviado a tiempo</v>
      </c>
    </row>
    <row r="234" spans="1:4" x14ac:dyDescent="0.25">
      <c r="A234">
        <v>1176082</v>
      </c>
      <c r="B234" s="23">
        <v>41430</v>
      </c>
      <c r="C234" s="23">
        <v>41432</v>
      </c>
      <c r="D234" t="str">
        <f t="shared" si="3"/>
        <v>Enviado a tiempo</v>
      </c>
    </row>
    <row r="235" spans="1:4" x14ac:dyDescent="0.25">
      <c r="A235">
        <v>1176082</v>
      </c>
      <c r="B235" s="23">
        <v>41430</v>
      </c>
      <c r="C235" s="23">
        <v>41432</v>
      </c>
      <c r="D235" t="str">
        <f t="shared" si="3"/>
        <v>Enviado a tiempo</v>
      </c>
    </row>
    <row r="236" spans="1:4" x14ac:dyDescent="0.25">
      <c r="A236">
        <v>1176082</v>
      </c>
      <c r="B236" s="23">
        <v>41430</v>
      </c>
      <c r="C236" s="23">
        <v>41432</v>
      </c>
      <c r="D236" t="str">
        <f t="shared" si="3"/>
        <v>Enviado a tiempo</v>
      </c>
    </row>
    <row r="237" spans="1:4" x14ac:dyDescent="0.25">
      <c r="A237">
        <v>1176082</v>
      </c>
      <c r="B237" s="23">
        <v>41430</v>
      </c>
      <c r="C237" s="23">
        <v>41432</v>
      </c>
      <c r="D237" t="str">
        <f t="shared" si="3"/>
        <v>Enviado a tiempo</v>
      </c>
    </row>
    <row r="238" spans="1:4" x14ac:dyDescent="0.25">
      <c r="A238">
        <v>1176082</v>
      </c>
      <c r="B238" s="23">
        <v>41430</v>
      </c>
      <c r="C238" s="23">
        <v>41432</v>
      </c>
      <c r="D238" t="str">
        <f t="shared" si="3"/>
        <v>Enviado a tiempo</v>
      </c>
    </row>
    <row r="239" spans="1:4" x14ac:dyDescent="0.25">
      <c r="A239">
        <v>1176082</v>
      </c>
      <c r="B239" s="23">
        <v>41430</v>
      </c>
      <c r="C239" s="23">
        <v>41432</v>
      </c>
      <c r="D239" t="str">
        <f t="shared" si="3"/>
        <v>Enviado a tiempo</v>
      </c>
    </row>
    <row r="240" spans="1:4" x14ac:dyDescent="0.25">
      <c r="A240">
        <v>1176082</v>
      </c>
      <c r="B240" s="23">
        <v>41430</v>
      </c>
      <c r="C240" s="23">
        <v>41432</v>
      </c>
      <c r="D240" t="str">
        <f t="shared" si="3"/>
        <v>Enviado a tiempo</v>
      </c>
    </row>
    <row r="241" spans="1:4" x14ac:dyDescent="0.25">
      <c r="A241">
        <v>1176082</v>
      </c>
      <c r="B241" s="23">
        <v>41430</v>
      </c>
      <c r="C241" s="23">
        <v>41432</v>
      </c>
      <c r="D241" t="str">
        <f t="shared" si="3"/>
        <v>Enviado a tiempo</v>
      </c>
    </row>
    <row r="242" spans="1:4" x14ac:dyDescent="0.25">
      <c r="A242">
        <v>1176082</v>
      </c>
      <c r="B242" s="23">
        <v>41430</v>
      </c>
      <c r="C242" s="23">
        <v>41430</v>
      </c>
      <c r="D242" t="str">
        <f t="shared" si="3"/>
        <v>No enviado a tiempo</v>
      </c>
    </row>
    <row r="243" spans="1:4" x14ac:dyDescent="0.25">
      <c r="A243">
        <v>1176448</v>
      </c>
      <c r="B243" s="23">
        <v>41989</v>
      </c>
      <c r="C243" s="23">
        <v>41991</v>
      </c>
      <c r="D243" t="str">
        <f t="shared" si="3"/>
        <v>Enviado a tiempo</v>
      </c>
    </row>
    <row r="244" spans="1:4" x14ac:dyDescent="0.25">
      <c r="A244">
        <v>1176813</v>
      </c>
      <c r="B244" s="23">
        <v>41430</v>
      </c>
      <c r="C244" s="23">
        <v>41430</v>
      </c>
      <c r="D244" t="str">
        <f t="shared" si="3"/>
        <v>No enviado a tiempo</v>
      </c>
    </row>
    <row r="245" spans="1:4" x14ac:dyDescent="0.25">
      <c r="A245">
        <v>1176813</v>
      </c>
      <c r="B245" s="23">
        <v>41430</v>
      </c>
      <c r="C245" s="23">
        <v>41430</v>
      </c>
      <c r="D245" t="str">
        <f t="shared" si="3"/>
        <v>No enviado a tiempo</v>
      </c>
    </row>
    <row r="246" spans="1:4" x14ac:dyDescent="0.25">
      <c r="A246">
        <v>1176813</v>
      </c>
      <c r="B246" s="23">
        <v>42166</v>
      </c>
      <c r="C246" s="23">
        <v>42167</v>
      </c>
      <c r="D246" t="str">
        <f t="shared" si="3"/>
        <v>No enviado a tiempo</v>
      </c>
    </row>
    <row r="247" spans="1:4" x14ac:dyDescent="0.25">
      <c r="A247">
        <v>1176813</v>
      </c>
      <c r="B247" s="23">
        <v>41430</v>
      </c>
      <c r="C247" s="23">
        <v>41430</v>
      </c>
      <c r="D247" t="str">
        <f t="shared" si="3"/>
        <v>No enviado a tiempo</v>
      </c>
    </row>
    <row r="248" spans="1:4" x14ac:dyDescent="0.25">
      <c r="A248">
        <v>1176813</v>
      </c>
      <c r="B248" s="23">
        <v>41430</v>
      </c>
      <c r="C248" s="23">
        <v>41430</v>
      </c>
      <c r="D248" t="str">
        <f t="shared" si="3"/>
        <v>No enviado a tiempo</v>
      </c>
    </row>
    <row r="249" spans="1:4" x14ac:dyDescent="0.25">
      <c r="A249">
        <v>1177178</v>
      </c>
      <c r="B249" s="23">
        <v>41899</v>
      </c>
      <c r="C249" s="23">
        <v>41900</v>
      </c>
      <c r="D249" t="str">
        <f t="shared" si="3"/>
        <v>No enviado a tiempo</v>
      </c>
    </row>
    <row r="250" spans="1:4" x14ac:dyDescent="0.25">
      <c r="A250">
        <v>1177543</v>
      </c>
      <c r="B250" s="23">
        <v>42199</v>
      </c>
      <c r="C250" s="23">
        <v>42204</v>
      </c>
      <c r="D250" t="str">
        <f t="shared" si="3"/>
        <v>Enviado a tiempo</v>
      </c>
    </row>
    <row r="251" spans="1:4" x14ac:dyDescent="0.25">
      <c r="A251">
        <v>1177543</v>
      </c>
      <c r="B251" s="23">
        <v>41423</v>
      </c>
      <c r="C251" s="23">
        <v>41423</v>
      </c>
      <c r="D251" t="str">
        <f t="shared" si="3"/>
        <v>No enviado a tiempo</v>
      </c>
    </row>
    <row r="252" spans="1:4" x14ac:dyDescent="0.25">
      <c r="A252">
        <v>1177543</v>
      </c>
      <c r="B252" s="23">
        <v>41436</v>
      </c>
      <c r="C252" s="23">
        <v>41438</v>
      </c>
      <c r="D252" t="str">
        <f t="shared" si="3"/>
        <v>Enviado a tiempo</v>
      </c>
    </row>
    <row r="253" spans="1:4" x14ac:dyDescent="0.25">
      <c r="A253">
        <v>1177543</v>
      </c>
      <c r="B253" s="23">
        <v>41982</v>
      </c>
      <c r="C253" s="23">
        <v>41984</v>
      </c>
      <c r="D253" t="str">
        <f t="shared" si="3"/>
        <v>Enviado a tiempo</v>
      </c>
    </row>
    <row r="254" spans="1:4" x14ac:dyDescent="0.25">
      <c r="A254">
        <v>1177543</v>
      </c>
      <c r="B254" s="23">
        <v>41431</v>
      </c>
      <c r="C254" s="23">
        <v>41433</v>
      </c>
      <c r="D254" t="str">
        <f t="shared" si="3"/>
        <v>Enviado a tiempo</v>
      </c>
    </row>
    <row r="255" spans="1:4" x14ac:dyDescent="0.25">
      <c r="A255">
        <v>1177543</v>
      </c>
      <c r="B255" s="23">
        <v>41436</v>
      </c>
      <c r="C255" s="23">
        <v>41438</v>
      </c>
      <c r="D255" t="str">
        <f t="shared" si="3"/>
        <v>Enviado a tiempo</v>
      </c>
    </row>
    <row r="256" spans="1:4" x14ac:dyDescent="0.25">
      <c r="A256">
        <v>1177543</v>
      </c>
      <c r="B256" s="23">
        <v>41431</v>
      </c>
      <c r="C256" s="23">
        <v>41433</v>
      </c>
      <c r="D256" t="str">
        <f t="shared" si="3"/>
        <v>Enviado a tiempo</v>
      </c>
    </row>
    <row r="257" spans="1:4" x14ac:dyDescent="0.25">
      <c r="A257">
        <v>1177543</v>
      </c>
      <c r="B257" s="23">
        <v>41485</v>
      </c>
      <c r="C257" s="23">
        <v>41486</v>
      </c>
      <c r="D257" t="str">
        <f t="shared" si="3"/>
        <v>No enviado a tiempo</v>
      </c>
    </row>
    <row r="258" spans="1:4" x14ac:dyDescent="0.25">
      <c r="A258">
        <v>1177909</v>
      </c>
      <c r="B258" s="23">
        <v>41435</v>
      </c>
      <c r="C258" s="23">
        <v>41436</v>
      </c>
      <c r="D258" t="str">
        <f t="shared" ref="D258:D320" si="4">+IF(C258-B258&gt;=2,"Enviado a tiempo","No enviado a tiempo")</f>
        <v>No enviado a tiempo</v>
      </c>
    </row>
    <row r="259" spans="1:4" x14ac:dyDescent="0.25">
      <c r="A259">
        <v>1177909</v>
      </c>
      <c r="B259" s="23">
        <v>41800</v>
      </c>
      <c r="C259" s="23">
        <v>41802</v>
      </c>
      <c r="D259" t="str">
        <f t="shared" si="4"/>
        <v>Enviado a tiempo</v>
      </c>
    </row>
    <row r="260" spans="1:4" x14ac:dyDescent="0.25">
      <c r="A260">
        <v>1177909</v>
      </c>
      <c r="B260" s="23">
        <v>42144</v>
      </c>
      <c r="C260" s="23">
        <v>42146</v>
      </c>
      <c r="D260" t="str">
        <f t="shared" si="4"/>
        <v>Enviado a tiempo</v>
      </c>
    </row>
    <row r="261" spans="1:4" x14ac:dyDescent="0.25">
      <c r="A261">
        <v>1177909</v>
      </c>
      <c r="B261" s="23">
        <v>41532</v>
      </c>
      <c r="C261" s="23">
        <v>41533</v>
      </c>
      <c r="D261" t="str">
        <f t="shared" si="4"/>
        <v>No enviado a tiempo</v>
      </c>
    </row>
    <row r="262" spans="1:4" x14ac:dyDescent="0.25">
      <c r="A262">
        <v>1177909</v>
      </c>
      <c r="B262" s="23">
        <v>41962</v>
      </c>
      <c r="C262" s="23">
        <v>41964</v>
      </c>
      <c r="D262" t="str">
        <f t="shared" si="4"/>
        <v>Enviado a tiempo</v>
      </c>
    </row>
    <row r="263" spans="1:4" x14ac:dyDescent="0.25">
      <c r="A263">
        <v>1178274</v>
      </c>
      <c r="B263" s="23">
        <v>41711</v>
      </c>
      <c r="C263" s="23">
        <v>41711</v>
      </c>
      <c r="D263" t="str">
        <f t="shared" si="4"/>
        <v>No enviado a tiempo</v>
      </c>
    </row>
    <row r="264" spans="1:4" x14ac:dyDescent="0.25">
      <c r="A264">
        <v>1178274</v>
      </c>
      <c r="B264" s="23">
        <v>42219</v>
      </c>
      <c r="C264" s="23">
        <v>42224</v>
      </c>
      <c r="D264" t="str">
        <f t="shared" si="4"/>
        <v>Enviado a tiempo</v>
      </c>
    </row>
    <row r="265" spans="1:4" x14ac:dyDescent="0.25">
      <c r="A265">
        <v>1178274</v>
      </c>
      <c r="B265" s="23">
        <v>42286</v>
      </c>
      <c r="C265" s="23">
        <v>42288</v>
      </c>
      <c r="D265" t="str">
        <f t="shared" si="4"/>
        <v>Enviado a tiempo</v>
      </c>
    </row>
    <row r="266" spans="1:4" x14ac:dyDescent="0.25">
      <c r="A266">
        <v>1179004</v>
      </c>
      <c r="B266" s="23">
        <v>41435</v>
      </c>
      <c r="C266" s="23">
        <v>41437</v>
      </c>
      <c r="D266" t="str">
        <f t="shared" si="4"/>
        <v>Enviado a tiempo</v>
      </c>
    </row>
    <row r="267" spans="1:4" x14ac:dyDescent="0.25">
      <c r="A267">
        <v>1179004</v>
      </c>
      <c r="B267" s="23">
        <v>41435</v>
      </c>
      <c r="C267" s="23">
        <v>41437</v>
      </c>
      <c r="D267" t="str">
        <f t="shared" si="4"/>
        <v>Enviado a tiempo</v>
      </c>
    </row>
    <row r="268" spans="1:4" x14ac:dyDescent="0.25">
      <c r="A268">
        <v>1179004</v>
      </c>
      <c r="B268" s="23">
        <v>41360</v>
      </c>
      <c r="C268" s="23">
        <v>41360</v>
      </c>
      <c r="D268" t="str">
        <f t="shared" si="4"/>
        <v>No enviado a tiempo</v>
      </c>
    </row>
    <row r="269" spans="1:4" x14ac:dyDescent="0.25">
      <c r="A269">
        <v>1179004</v>
      </c>
      <c r="B269" s="23">
        <v>41435</v>
      </c>
      <c r="C269" s="23">
        <v>41437</v>
      </c>
      <c r="D269" t="str">
        <f t="shared" si="4"/>
        <v>Enviado a tiempo</v>
      </c>
    </row>
    <row r="270" spans="1:4" x14ac:dyDescent="0.25">
      <c r="A270">
        <v>1179004</v>
      </c>
      <c r="B270" s="23">
        <v>41439</v>
      </c>
      <c r="C270" s="23">
        <v>41440</v>
      </c>
      <c r="D270" t="str">
        <f t="shared" si="4"/>
        <v>No enviado a tiempo</v>
      </c>
    </row>
    <row r="271" spans="1:4" x14ac:dyDescent="0.25">
      <c r="A271">
        <v>1179004</v>
      </c>
      <c r="B271" s="23">
        <v>41439</v>
      </c>
      <c r="C271" s="23">
        <v>41450</v>
      </c>
      <c r="D271" t="str">
        <f t="shared" si="4"/>
        <v>Enviado a tiempo</v>
      </c>
    </row>
    <row r="272" spans="1:4" x14ac:dyDescent="0.25">
      <c r="A272">
        <v>1179004</v>
      </c>
      <c r="B272" s="23">
        <v>41435</v>
      </c>
      <c r="C272" s="23">
        <v>41437</v>
      </c>
      <c r="D272" t="str">
        <f t="shared" si="4"/>
        <v>Enviado a tiempo</v>
      </c>
    </row>
    <row r="273" spans="1:4" x14ac:dyDescent="0.25">
      <c r="A273">
        <v>1179004</v>
      </c>
      <c r="B273" s="23">
        <v>41435</v>
      </c>
      <c r="C273" s="23">
        <v>41437</v>
      </c>
      <c r="D273" t="str">
        <f t="shared" si="4"/>
        <v>Enviado a tiempo</v>
      </c>
    </row>
    <row r="274" spans="1:4" x14ac:dyDescent="0.25">
      <c r="A274">
        <v>1179370</v>
      </c>
      <c r="B274" s="23">
        <v>41340</v>
      </c>
      <c r="C274" s="23">
        <v>41343</v>
      </c>
      <c r="D274" t="str">
        <f t="shared" si="4"/>
        <v>Enviado a tiempo</v>
      </c>
    </row>
    <row r="275" spans="1:4" x14ac:dyDescent="0.25">
      <c r="A275">
        <v>1179370</v>
      </c>
      <c r="B275" s="23">
        <v>41407</v>
      </c>
      <c r="C275" s="23">
        <v>41408</v>
      </c>
      <c r="D275" t="str">
        <f t="shared" si="4"/>
        <v>No enviado a tiempo</v>
      </c>
    </row>
    <row r="276" spans="1:4" x14ac:dyDescent="0.25">
      <c r="A276">
        <v>1179735</v>
      </c>
      <c r="B276" s="23">
        <v>41416</v>
      </c>
      <c r="C276" s="23">
        <v>41417</v>
      </c>
      <c r="D276" t="str">
        <f t="shared" si="4"/>
        <v>No enviado a tiempo</v>
      </c>
    </row>
    <row r="277" spans="1:4" x14ac:dyDescent="0.25">
      <c r="A277">
        <v>1179735</v>
      </c>
      <c r="B277" s="23">
        <v>41425</v>
      </c>
      <c r="C277" s="23">
        <v>41429</v>
      </c>
      <c r="D277" t="str">
        <f t="shared" si="4"/>
        <v>Enviado a tiempo</v>
      </c>
    </row>
    <row r="278" spans="1:4" x14ac:dyDescent="0.25">
      <c r="A278">
        <v>1180100</v>
      </c>
      <c r="B278" s="23">
        <v>41799</v>
      </c>
      <c r="C278" s="23">
        <v>41799</v>
      </c>
      <c r="D278" t="str">
        <f t="shared" si="4"/>
        <v>No enviado a tiempo</v>
      </c>
    </row>
    <row r="279" spans="1:4" x14ac:dyDescent="0.25">
      <c r="A279">
        <v>1180465</v>
      </c>
      <c r="B279" s="23">
        <v>41850</v>
      </c>
      <c r="C279" s="23">
        <v>41851</v>
      </c>
      <c r="D279" t="str">
        <f t="shared" si="4"/>
        <v>No enviado a tiempo</v>
      </c>
    </row>
    <row r="280" spans="1:4" x14ac:dyDescent="0.25">
      <c r="A280">
        <v>1180465</v>
      </c>
      <c r="B280" s="23">
        <v>42203</v>
      </c>
      <c r="C280" s="23">
        <v>42205</v>
      </c>
      <c r="D280" t="str">
        <f t="shared" si="4"/>
        <v>Enviado a tiempo</v>
      </c>
    </row>
    <row r="281" spans="1:4" x14ac:dyDescent="0.25">
      <c r="A281">
        <v>1180465</v>
      </c>
      <c r="B281" s="23">
        <v>41688</v>
      </c>
      <c r="C281" s="23">
        <v>41690</v>
      </c>
      <c r="D281" t="str">
        <f t="shared" si="4"/>
        <v>Enviado a tiempo</v>
      </c>
    </row>
    <row r="282" spans="1:4" x14ac:dyDescent="0.25">
      <c r="A282">
        <v>1180465</v>
      </c>
      <c r="B282" s="23">
        <v>41398</v>
      </c>
      <c r="C282" s="23">
        <v>41400</v>
      </c>
      <c r="D282" t="str">
        <f t="shared" si="4"/>
        <v>Enviado a tiempo</v>
      </c>
    </row>
    <row r="283" spans="1:4" x14ac:dyDescent="0.25">
      <c r="A283">
        <v>1180465</v>
      </c>
      <c r="B283" s="23">
        <v>41894</v>
      </c>
      <c r="C283" s="23">
        <v>41901</v>
      </c>
      <c r="D283" t="str">
        <f t="shared" si="4"/>
        <v>Enviado a tiempo</v>
      </c>
    </row>
    <row r="284" spans="1:4" x14ac:dyDescent="0.25">
      <c r="A284">
        <v>1180465</v>
      </c>
      <c r="B284" s="23">
        <v>41472</v>
      </c>
      <c r="C284" s="23">
        <v>41472</v>
      </c>
      <c r="D284" t="str">
        <f t="shared" si="4"/>
        <v>No enviado a tiempo</v>
      </c>
    </row>
    <row r="285" spans="1:4" x14ac:dyDescent="0.25">
      <c r="A285">
        <v>1180831</v>
      </c>
      <c r="B285" s="23">
        <v>41440</v>
      </c>
      <c r="C285" s="23">
        <v>41442</v>
      </c>
      <c r="D285" t="str">
        <f t="shared" si="4"/>
        <v>Enviado a tiempo</v>
      </c>
    </row>
    <row r="286" spans="1:4" x14ac:dyDescent="0.25">
      <c r="A286">
        <v>1180831</v>
      </c>
      <c r="B286" s="23">
        <v>41440</v>
      </c>
      <c r="C286" s="23">
        <v>41442</v>
      </c>
      <c r="D286" t="str">
        <f t="shared" si="4"/>
        <v>Enviado a tiempo</v>
      </c>
    </row>
    <row r="287" spans="1:4" x14ac:dyDescent="0.25">
      <c r="A287">
        <v>1180831</v>
      </c>
      <c r="B287" s="23">
        <v>41440</v>
      </c>
      <c r="C287" s="23">
        <v>41442</v>
      </c>
      <c r="D287" t="str">
        <f t="shared" si="4"/>
        <v>Enviado a tiempo</v>
      </c>
    </row>
    <row r="288" spans="1:4" x14ac:dyDescent="0.25">
      <c r="A288">
        <v>1181196</v>
      </c>
      <c r="B288" s="23">
        <v>41441</v>
      </c>
      <c r="C288" s="23">
        <v>41441</v>
      </c>
      <c r="D288" t="str">
        <f t="shared" si="4"/>
        <v>No enviado a tiempo</v>
      </c>
    </row>
    <row r="289" spans="1:4" x14ac:dyDescent="0.25">
      <c r="A289">
        <v>1181196</v>
      </c>
      <c r="B289" s="23">
        <v>41812</v>
      </c>
      <c r="C289" s="23">
        <v>41814</v>
      </c>
      <c r="D289" t="str">
        <f t="shared" si="4"/>
        <v>Enviado a tiempo</v>
      </c>
    </row>
    <row r="290" spans="1:4" x14ac:dyDescent="0.25">
      <c r="A290">
        <v>1181196</v>
      </c>
      <c r="B290" s="23">
        <v>42065</v>
      </c>
      <c r="C290" s="23">
        <v>42067</v>
      </c>
      <c r="D290" t="str">
        <f t="shared" si="4"/>
        <v>Enviado a tiempo</v>
      </c>
    </row>
    <row r="291" spans="1:4" x14ac:dyDescent="0.25">
      <c r="A291">
        <v>1181561</v>
      </c>
      <c r="B291" s="23">
        <v>42005</v>
      </c>
      <c r="C291" s="23">
        <v>42008</v>
      </c>
      <c r="D291" t="str">
        <f t="shared" si="4"/>
        <v>Enviado a tiempo</v>
      </c>
    </row>
    <row r="292" spans="1:4" x14ac:dyDescent="0.25">
      <c r="A292">
        <v>1181561</v>
      </c>
      <c r="B292" s="23">
        <v>41449</v>
      </c>
      <c r="C292" s="23">
        <v>41450</v>
      </c>
      <c r="D292" t="str">
        <f t="shared" si="4"/>
        <v>No enviado a tiempo</v>
      </c>
    </row>
    <row r="293" spans="1:4" x14ac:dyDescent="0.25">
      <c r="A293">
        <v>1181926</v>
      </c>
      <c r="B293" s="23">
        <v>42036</v>
      </c>
      <c r="C293" s="23">
        <v>42038</v>
      </c>
      <c r="D293" t="str">
        <f t="shared" si="4"/>
        <v>Enviado a tiempo</v>
      </c>
    </row>
    <row r="294" spans="1:4" x14ac:dyDescent="0.25">
      <c r="A294">
        <v>1181957</v>
      </c>
      <c r="B294" s="23">
        <v>41807</v>
      </c>
      <c r="C294" s="23">
        <v>41808</v>
      </c>
      <c r="D294" t="str">
        <f t="shared" si="4"/>
        <v>No enviado a tiempo</v>
      </c>
    </row>
    <row r="295" spans="1:4" x14ac:dyDescent="0.25">
      <c r="A295">
        <v>1182657</v>
      </c>
      <c r="B295" s="23">
        <v>41401</v>
      </c>
      <c r="C295" s="23">
        <v>41403</v>
      </c>
      <c r="D295" t="str">
        <f t="shared" si="4"/>
        <v>Enviado a tiempo</v>
      </c>
    </row>
    <row r="296" spans="1:4" x14ac:dyDescent="0.25">
      <c r="A296">
        <v>1182657</v>
      </c>
      <c r="B296" s="23">
        <v>41619</v>
      </c>
      <c r="C296" s="23">
        <v>41621</v>
      </c>
      <c r="D296" t="str">
        <f t="shared" si="4"/>
        <v>Enviado a tiempo</v>
      </c>
    </row>
    <row r="297" spans="1:4" x14ac:dyDescent="0.25">
      <c r="A297">
        <v>1182657</v>
      </c>
      <c r="B297" s="23">
        <v>41471</v>
      </c>
      <c r="C297" s="23">
        <v>41472</v>
      </c>
      <c r="D297" t="str">
        <f t="shared" si="4"/>
        <v>No enviado a tiempo</v>
      </c>
    </row>
    <row r="298" spans="1:4" x14ac:dyDescent="0.25">
      <c r="A298">
        <v>1182657</v>
      </c>
      <c r="B298" s="23">
        <v>41977</v>
      </c>
      <c r="C298" s="23">
        <v>41978</v>
      </c>
      <c r="D298" t="str">
        <f t="shared" si="4"/>
        <v>No enviado a tiempo</v>
      </c>
    </row>
    <row r="299" spans="1:4" x14ac:dyDescent="0.25">
      <c r="A299">
        <v>1183022</v>
      </c>
      <c r="B299" s="23">
        <v>41819</v>
      </c>
      <c r="C299" s="23">
        <v>41820</v>
      </c>
      <c r="D299" t="str">
        <f t="shared" si="4"/>
        <v>No enviado a tiempo</v>
      </c>
    </row>
    <row r="300" spans="1:4" x14ac:dyDescent="0.25">
      <c r="A300">
        <v>1183022</v>
      </c>
      <c r="B300" s="23">
        <v>42228</v>
      </c>
      <c r="C300" s="23">
        <v>42231</v>
      </c>
      <c r="D300" t="str">
        <f t="shared" si="4"/>
        <v>Enviado a tiempo</v>
      </c>
    </row>
    <row r="301" spans="1:4" x14ac:dyDescent="0.25">
      <c r="A301">
        <v>1183022</v>
      </c>
      <c r="B301" s="23">
        <v>41579</v>
      </c>
      <c r="C301" s="23">
        <v>41580</v>
      </c>
      <c r="D301" t="str">
        <f t="shared" si="4"/>
        <v>No enviado a tiempo</v>
      </c>
    </row>
    <row r="302" spans="1:4" x14ac:dyDescent="0.25">
      <c r="A302">
        <v>1183387</v>
      </c>
      <c r="B302" s="23">
        <v>41449</v>
      </c>
      <c r="C302" s="23">
        <v>41450</v>
      </c>
      <c r="D302" t="str">
        <f t="shared" si="4"/>
        <v>No enviado a tiempo</v>
      </c>
    </row>
    <row r="303" spans="1:4" x14ac:dyDescent="0.25">
      <c r="A303">
        <v>1183387</v>
      </c>
      <c r="B303" s="23">
        <v>41495</v>
      </c>
      <c r="C303" s="23">
        <v>41499</v>
      </c>
      <c r="D303" t="str">
        <f t="shared" si="4"/>
        <v>Enviado a tiempo</v>
      </c>
    </row>
    <row r="304" spans="1:4" x14ac:dyDescent="0.25">
      <c r="A304">
        <v>1183387</v>
      </c>
      <c r="B304" s="23">
        <v>41449</v>
      </c>
      <c r="C304" s="23">
        <v>41450</v>
      </c>
      <c r="D304" t="str">
        <f t="shared" si="4"/>
        <v>No enviado a tiempo</v>
      </c>
    </row>
    <row r="305" spans="1:4" x14ac:dyDescent="0.25">
      <c r="A305">
        <v>1183387</v>
      </c>
      <c r="B305" s="23">
        <v>41844</v>
      </c>
      <c r="C305" s="23">
        <v>41846</v>
      </c>
      <c r="D305" t="str">
        <f t="shared" si="4"/>
        <v>Enviado a tiempo</v>
      </c>
    </row>
    <row r="306" spans="1:4" x14ac:dyDescent="0.25">
      <c r="A306">
        <v>1183753</v>
      </c>
      <c r="B306" s="23">
        <v>41445</v>
      </c>
      <c r="C306" s="23">
        <v>41447</v>
      </c>
      <c r="D306" t="str">
        <f t="shared" si="4"/>
        <v>Enviado a tiempo</v>
      </c>
    </row>
    <row r="307" spans="1:4" x14ac:dyDescent="0.25">
      <c r="A307">
        <v>1184118</v>
      </c>
      <c r="B307" s="23">
        <v>42354</v>
      </c>
      <c r="C307" s="23">
        <v>42356</v>
      </c>
      <c r="D307" t="str">
        <f t="shared" si="4"/>
        <v>Enviado a tiempo</v>
      </c>
    </row>
    <row r="308" spans="1:4" x14ac:dyDescent="0.25">
      <c r="A308">
        <v>1184118</v>
      </c>
      <c r="B308" s="23">
        <v>41450</v>
      </c>
      <c r="C308" s="23">
        <v>41451</v>
      </c>
      <c r="D308" t="str">
        <f t="shared" si="4"/>
        <v>No enviado a tiempo</v>
      </c>
    </row>
    <row r="309" spans="1:4" x14ac:dyDescent="0.25">
      <c r="A309">
        <v>1184118</v>
      </c>
      <c r="B309" s="23">
        <v>41450</v>
      </c>
      <c r="C309" s="23">
        <v>41452</v>
      </c>
      <c r="D309" t="str">
        <f t="shared" si="4"/>
        <v>Enviado a tiempo</v>
      </c>
    </row>
    <row r="310" spans="1:4" x14ac:dyDescent="0.25">
      <c r="A310">
        <v>1184118</v>
      </c>
      <c r="B310" s="23">
        <v>41450</v>
      </c>
      <c r="C310" s="23">
        <v>41452</v>
      </c>
      <c r="D310" t="str">
        <f t="shared" si="4"/>
        <v>Enviado a tiempo</v>
      </c>
    </row>
    <row r="311" spans="1:4" x14ac:dyDescent="0.25">
      <c r="A311">
        <v>1184483</v>
      </c>
      <c r="B311" s="23">
        <v>41824</v>
      </c>
      <c r="C311" s="23">
        <v>41826</v>
      </c>
      <c r="D311" t="str">
        <f t="shared" si="4"/>
        <v>Enviado a tiempo</v>
      </c>
    </row>
    <row r="312" spans="1:4" x14ac:dyDescent="0.25">
      <c r="A312">
        <v>1184483</v>
      </c>
      <c r="B312" s="23">
        <v>41423</v>
      </c>
      <c r="C312" s="23">
        <v>41423</v>
      </c>
      <c r="D312" t="str">
        <f t="shared" si="4"/>
        <v>No enviado a tiempo</v>
      </c>
    </row>
    <row r="313" spans="1:4" x14ac:dyDescent="0.25">
      <c r="A313">
        <v>1184848</v>
      </c>
      <c r="B313" s="23">
        <v>41451</v>
      </c>
      <c r="C313" s="23">
        <v>41452</v>
      </c>
      <c r="D313" t="str">
        <f t="shared" si="4"/>
        <v>No enviado a tiempo</v>
      </c>
    </row>
    <row r="314" spans="1:4" x14ac:dyDescent="0.25">
      <c r="A314">
        <v>1184848</v>
      </c>
      <c r="B314" s="23">
        <v>41451</v>
      </c>
      <c r="C314" s="23">
        <v>41452</v>
      </c>
      <c r="D314" t="str">
        <f t="shared" si="4"/>
        <v>No enviado a tiempo</v>
      </c>
    </row>
    <row r="315" spans="1:4" x14ac:dyDescent="0.25">
      <c r="A315">
        <v>1184848</v>
      </c>
      <c r="B315" s="23">
        <v>41451</v>
      </c>
      <c r="C315" s="23">
        <v>41452</v>
      </c>
      <c r="D315" t="str">
        <f t="shared" si="4"/>
        <v>No enviado a tiempo</v>
      </c>
    </row>
    <row r="316" spans="1:4" x14ac:dyDescent="0.25">
      <c r="A316">
        <v>1184848</v>
      </c>
      <c r="B316" s="23">
        <v>41451</v>
      </c>
      <c r="C316" s="23">
        <v>41452</v>
      </c>
      <c r="D316" t="str">
        <f t="shared" si="4"/>
        <v>No enviado a tiempo</v>
      </c>
    </row>
    <row r="317" spans="1:4" x14ac:dyDescent="0.25">
      <c r="A317">
        <v>1184848</v>
      </c>
      <c r="B317" s="23">
        <v>41451</v>
      </c>
      <c r="C317" s="23">
        <v>41452</v>
      </c>
      <c r="D317" t="str">
        <f t="shared" si="4"/>
        <v>No enviado a tiempo</v>
      </c>
    </row>
    <row r="318" spans="1:4" x14ac:dyDescent="0.25">
      <c r="A318">
        <v>1184848</v>
      </c>
      <c r="B318" s="23">
        <v>41451</v>
      </c>
      <c r="C318" s="23">
        <v>41452</v>
      </c>
      <c r="D318" t="str">
        <f t="shared" si="4"/>
        <v>No enviado a tiempo</v>
      </c>
    </row>
    <row r="319" spans="1:4" x14ac:dyDescent="0.25">
      <c r="A319">
        <v>1184848</v>
      </c>
      <c r="B319" s="23">
        <v>41451</v>
      </c>
      <c r="C319" s="23">
        <v>41452</v>
      </c>
      <c r="D319" t="str">
        <f t="shared" si="4"/>
        <v>No enviado a tiempo</v>
      </c>
    </row>
    <row r="320" spans="1:4" x14ac:dyDescent="0.25">
      <c r="A320">
        <v>1184848</v>
      </c>
      <c r="B320" s="23">
        <v>41451</v>
      </c>
      <c r="C320" s="23">
        <v>41452</v>
      </c>
      <c r="D320" t="str">
        <f t="shared" si="4"/>
        <v>No enviado a tiempo</v>
      </c>
    </row>
    <row r="321" spans="1:4" x14ac:dyDescent="0.25">
      <c r="A321">
        <v>1184848</v>
      </c>
      <c r="B321" s="23">
        <v>41451</v>
      </c>
      <c r="C321" s="23">
        <v>41452</v>
      </c>
      <c r="D321" t="str">
        <f t="shared" ref="D321:D384" si="5">+IF(C321-B321&gt;=2,"Enviado a tiempo","No enviado a tiempo")</f>
        <v>No enviado a tiempo</v>
      </c>
    </row>
    <row r="322" spans="1:4" x14ac:dyDescent="0.25">
      <c r="A322">
        <v>1184848</v>
      </c>
      <c r="B322" s="23">
        <v>41451</v>
      </c>
      <c r="C322" s="23">
        <v>41452</v>
      </c>
      <c r="D322" t="str">
        <f t="shared" si="5"/>
        <v>No enviado a tiempo</v>
      </c>
    </row>
    <row r="323" spans="1:4" x14ac:dyDescent="0.25">
      <c r="A323">
        <v>1184848</v>
      </c>
      <c r="B323" s="23">
        <v>41451</v>
      </c>
      <c r="C323" s="23">
        <v>41452</v>
      </c>
      <c r="D323" t="str">
        <f t="shared" si="5"/>
        <v>No enviado a tiempo</v>
      </c>
    </row>
    <row r="324" spans="1:4" x14ac:dyDescent="0.25">
      <c r="A324">
        <v>1184848</v>
      </c>
      <c r="B324" s="23">
        <v>41321</v>
      </c>
      <c r="C324" s="23">
        <v>41325</v>
      </c>
      <c r="D324" t="str">
        <f t="shared" si="5"/>
        <v>Enviado a tiempo</v>
      </c>
    </row>
    <row r="325" spans="1:4" x14ac:dyDescent="0.25">
      <c r="A325">
        <v>1184848</v>
      </c>
      <c r="B325" s="23">
        <v>41451</v>
      </c>
      <c r="C325" s="23">
        <v>41452</v>
      </c>
      <c r="D325" t="str">
        <f t="shared" si="5"/>
        <v>No enviado a tiempo</v>
      </c>
    </row>
    <row r="326" spans="1:4" x14ac:dyDescent="0.25">
      <c r="A326">
        <v>1184848</v>
      </c>
      <c r="B326" s="23">
        <v>41451</v>
      </c>
      <c r="C326" s="23">
        <v>41452</v>
      </c>
      <c r="D326" t="str">
        <f t="shared" si="5"/>
        <v>No enviado a tiempo</v>
      </c>
    </row>
    <row r="327" spans="1:4" x14ac:dyDescent="0.25">
      <c r="A327">
        <v>1184848</v>
      </c>
      <c r="B327" s="23">
        <v>41451</v>
      </c>
      <c r="C327" s="23">
        <v>41452</v>
      </c>
      <c r="D327" t="str">
        <f t="shared" si="5"/>
        <v>No enviado a tiempo</v>
      </c>
    </row>
    <row r="328" spans="1:4" x14ac:dyDescent="0.25">
      <c r="A328">
        <v>1185214</v>
      </c>
      <c r="B328" s="23">
        <v>41470</v>
      </c>
      <c r="C328" s="23">
        <v>41479</v>
      </c>
      <c r="D328" t="str">
        <f t="shared" si="5"/>
        <v>Enviado a tiempo</v>
      </c>
    </row>
    <row r="329" spans="1:4" x14ac:dyDescent="0.25">
      <c r="A329">
        <v>1185214</v>
      </c>
      <c r="B329" s="23">
        <v>41454</v>
      </c>
      <c r="C329" s="23">
        <v>41459</v>
      </c>
      <c r="D329" t="str">
        <f t="shared" si="5"/>
        <v>Enviado a tiempo</v>
      </c>
    </row>
    <row r="330" spans="1:4" x14ac:dyDescent="0.25">
      <c r="A330">
        <v>1185214</v>
      </c>
      <c r="B330" s="23">
        <v>42462</v>
      </c>
      <c r="C330" s="23">
        <v>42470</v>
      </c>
      <c r="D330" t="str">
        <f t="shared" si="5"/>
        <v>Enviado a tiempo</v>
      </c>
    </row>
    <row r="331" spans="1:4" x14ac:dyDescent="0.25">
      <c r="A331">
        <v>1185245</v>
      </c>
      <c r="B331" s="23">
        <v>41454</v>
      </c>
      <c r="C331" s="23">
        <v>41458</v>
      </c>
      <c r="D331" t="str">
        <f t="shared" si="5"/>
        <v>Enviado a tiempo</v>
      </c>
    </row>
    <row r="332" spans="1:4" x14ac:dyDescent="0.25">
      <c r="A332">
        <v>1185579</v>
      </c>
      <c r="B332" s="23">
        <v>42354</v>
      </c>
      <c r="C332" s="23">
        <v>42356</v>
      </c>
      <c r="D332" t="str">
        <f t="shared" si="5"/>
        <v>Enviado a tiempo</v>
      </c>
    </row>
    <row r="333" spans="1:4" x14ac:dyDescent="0.25">
      <c r="A333">
        <v>1185579</v>
      </c>
      <c r="B333" s="23">
        <v>41394</v>
      </c>
      <c r="C333" s="23">
        <v>41395</v>
      </c>
      <c r="D333" t="str">
        <f t="shared" si="5"/>
        <v>No enviado a tiempo</v>
      </c>
    </row>
    <row r="334" spans="1:4" x14ac:dyDescent="0.25">
      <c r="A334">
        <v>1186309</v>
      </c>
      <c r="B334" s="23">
        <v>41894</v>
      </c>
      <c r="C334" s="23">
        <v>41901</v>
      </c>
      <c r="D334" t="str">
        <f t="shared" si="5"/>
        <v>Enviado a tiempo</v>
      </c>
    </row>
    <row r="335" spans="1:4" x14ac:dyDescent="0.25">
      <c r="A335">
        <v>1186309</v>
      </c>
      <c r="B335" s="23">
        <v>41454</v>
      </c>
      <c r="C335" s="23">
        <v>41456</v>
      </c>
      <c r="D335" t="str">
        <f t="shared" si="5"/>
        <v>Enviado a tiempo</v>
      </c>
    </row>
    <row r="336" spans="1:4" x14ac:dyDescent="0.25">
      <c r="A336">
        <v>1186309</v>
      </c>
      <c r="B336" s="23">
        <v>41485</v>
      </c>
      <c r="C336" s="23">
        <v>41486</v>
      </c>
      <c r="D336" t="str">
        <f t="shared" si="5"/>
        <v>No enviado a tiempo</v>
      </c>
    </row>
    <row r="337" spans="1:4" x14ac:dyDescent="0.25">
      <c r="A337">
        <v>1186309</v>
      </c>
      <c r="B337" s="23">
        <v>41471</v>
      </c>
      <c r="C337" s="23">
        <v>41472</v>
      </c>
      <c r="D337" t="str">
        <f t="shared" si="5"/>
        <v>No enviado a tiempo</v>
      </c>
    </row>
    <row r="338" spans="1:4" x14ac:dyDescent="0.25">
      <c r="A338">
        <v>1186309</v>
      </c>
      <c r="B338" s="23">
        <v>41348</v>
      </c>
      <c r="C338" s="23">
        <v>41349</v>
      </c>
      <c r="D338" t="str">
        <f t="shared" si="5"/>
        <v>No enviado a tiempo</v>
      </c>
    </row>
    <row r="339" spans="1:4" x14ac:dyDescent="0.25">
      <c r="A339">
        <v>1186309</v>
      </c>
      <c r="B339" s="23">
        <v>41320</v>
      </c>
      <c r="C339" s="23">
        <v>41321</v>
      </c>
      <c r="D339" t="str">
        <f t="shared" si="5"/>
        <v>No enviado a tiempo</v>
      </c>
    </row>
    <row r="340" spans="1:4" x14ac:dyDescent="0.25">
      <c r="A340">
        <v>1186309</v>
      </c>
      <c r="B340" s="23">
        <v>41495</v>
      </c>
      <c r="C340" s="23">
        <v>41502</v>
      </c>
      <c r="D340" t="str">
        <f t="shared" si="5"/>
        <v>Enviado a tiempo</v>
      </c>
    </row>
    <row r="341" spans="1:4" x14ac:dyDescent="0.25">
      <c r="A341">
        <v>1186675</v>
      </c>
      <c r="B341" s="23">
        <v>41921</v>
      </c>
      <c r="C341" s="23">
        <v>41921</v>
      </c>
      <c r="D341" t="str">
        <f t="shared" si="5"/>
        <v>No enviado a tiempo</v>
      </c>
    </row>
    <row r="342" spans="1:4" x14ac:dyDescent="0.25">
      <c r="A342">
        <v>1186675</v>
      </c>
      <c r="B342" s="23">
        <v>41596</v>
      </c>
      <c r="C342" s="23">
        <v>41598</v>
      </c>
      <c r="D342" t="str">
        <f t="shared" si="5"/>
        <v>Enviado a tiempo</v>
      </c>
    </row>
    <row r="343" spans="1:4" x14ac:dyDescent="0.25">
      <c r="A343">
        <v>1187040</v>
      </c>
      <c r="B343" s="23">
        <v>41454</v>
      </c>
      <c r="C343" s="23">
        <v>41456</v>
      </c>
      <c r="D343" t="str">
        <f t="shared" si="5"/>
        <v>Enviado a tiempo</v>
      </c>
    </row>
    <row r="344" spans="1:4" x14ac:dyDescent="0.25">
      <c r="A344">
        <v>1187040</v>
      </c>
      <c r="B344" s="23">
        <v>41398</v>
      </c>
      <c r="C344" s="23">
        <v>41400</v>
      </c>
      <c r="D344" t="str">
        <f t="shared" si="5"/>
        <v>Enviado a tiempo</v>
      </c>
    </row>
    <row r="345" spans="1:4" x14ac:dyDescent="0.25">
      <c r="A345">
        <v>1187040</v>
      </c>
      <c r="B345" s="23">
        <v>41510</v>
      </c>
      <c r="C345" s="23">
        <v>41513</v>
      </c>
      <c r="D345" t="str">
        <f t="shared" si="5"/>
        <v>Enviado a tiempo</v>
      </c>
    </row>
    <row r="346" spans="1:4" x14ac:dyDescent="0.25">
      <c r="A346">
        <v>1187770</v>
      </c>
      <c r="B346" s="23">
        <v>41510</v>
      </c>
      <c r="C346" s="23">
        <v>41514</v>
      </c>
      <c r="D346" t="str">
        <f t="shared" si="5"/>
        <v>Enviado a tiempo</v>
      </c>
    </row>
    <row r="347" spans="1:4" x14ac:dyDescent="0.25">
      <c r="A347">
        <v>1187770</v>
      </c>
      <c r="B347" s="23">
        <v>41320</v>
      </c>
      <c r="C347" s="23">
        <v>41321</v>
      </c>
      <c r="D347" t="str">
        <f t="shared" si="5"/>
        <v>No enviado a tiempo</v>
      </c>
    </row>
    <row r="348" spans="1:4" x14ac:dyDescent="0.25">
      <c r="A348">
        <v>1187770</v>
      </c>
      <c r="B348" s="23">
        <v>41862</v>
      </c>
      <c r="C348" s="23">
        <v>41864</v>
      </c>
      <c r="D348" t="str">
        <f t="shared" si="5"/>
        <v>Enviado a tiempo</v>
      </c>
    </row>
    <row r="349" spans="1:4" x14ac:dyDescent="0.25">
      <c r="A349">
        <v>1187770</v>
      </c>
      <c r="B349" s="23">
        <v>41455</v>
      </c>
      <c r="C349" s="23">
        <v>41459</v>
      </c>
      <c r="D349" t="str">
        <f t="shared" si="5"/>
        <v>Enviado a tiempo</v>
      </c>
    </row>
    <row r="350" spans="1:4" x14ac:dyDescent="0.25">
      <c r="A350">
        <v>1187770</v>
      </c>
      <c r="B350" s="23">
        <v>42254</v>
      </c>
      <c r="C350" s="23">
        <v>42256</v>
      </c>
      <c r="D350" t="str">
        <f t="shared" si="5"/>
        <v>Enviado a tiempo</v>
      </c>
    </row>
    <row r="351" spans="1:4" x14ac:dyDescent="0.25">
      <c r="A351">
        <v>1187770</v>
      </c>
      <c r="B351" s="23">
        <v>41455</v>
      </c>
      <c r="C351" s="23">
        <v>41459</v>
      </c>
      <c r="D351" t="str">
        <f t="shared" si="5"/>
        <v>Enviado a tiempo</v>
      </c>
    </row>
    <row r="352" spans="1:4" x14ac:dyDescent="0.25">
      <c r="A352">
        <v>1188136</v>
      </c>
      <c r="B352" s="23">
        <v>41626</v>
      </c>
      <c r="C352" s="23">
        <v>41628</v>
      </c>
      <c r="D352" t="str">
        <f t="shared" si="5"/>
        <v>Enviado a tiempo</v>
      </c>
    </row>
    <row r="353" spans="1:4" x14ac:dyDescent="0.25">
      <c r="A353">
        <v>1188501</v>
      </c>
      <c r="B353" s="23">
        <v>41506</v>
      </c>
      <c r="C353" s="23">
        <v>41508</v>
      </c>
      <c r="D353" t="str">
        <f t="shared" si="5"/>
        <v>Enviado a tiempo</v>
      </c>
    </row>
    <row r="354" spans="1:4" x14ac:dyDescent="0.25">
      <c r="A354">
        <v>1188501</v>
      </c>
      <c r="B354" s="23">
        <v>41490</v>
      </c>
      <c r="C354" s="23">
        <v>41502</v>
      </c>
      <c r="D354" t="str">
        <f t="shared" si="5"/>
        <v>Enviado a tiempo</v>
      </c>
    </row>
    <row r="355" spans="1:4" x14ac:dyDescent="0.25">
      <c r="A355">
        <v>1188501</v>
      </c>
      <c r="B355" s="23">
        <v>41999</v>
      </c>
      <c r="C355" s="23">
        <v>42002</v>
      </c>
      <c r="D355" t="str">
        <f t="shared" si="5"/>
        <v>Enviado a tiempo</v>
      </c>
    </row>
    <row r="356" spans="1:4" x14ac:dyDescent="0.25">
      <c r="A356">
        <v>1188501</v>
      </c>
      <c r="B356" s="23">
        <v>41795</v>
      </c>
      <c r="C356" s="23">
        <v>41797</v>
      </c>
      <c r="D356" t="str">
        <f t="shared" si="5"/>
        <v>Enviado a tiempo</v>
      </c>
    </row>
    <row r="357" spans="1:4" x14ac:dyDescent="0.25">
      <c r="A357">
        <v>1188866</v>
      </c>
      <c r="B357" s="23">
        <v>41876</v>
      </c>
      <c r="C357" s="23">
        <v>41878</v>
      </c>
      <c r="D357" t="str">
        <f t="shared" si="5"/>
        <v>Enviado a tiempo</v>
      </c>
    </row>
    <row r="358" spans="1:4" x14ac:dyDescent="0.25">
      <c r="A358">
        <v>1188866</v>
      </c>
      <c r="B358" s="23">
        <v>41959</v>
      </c>
      <c r="C358" s="23">
        <v>41964</v>
      </c>
      <c r="D358" t="str">
        <f t="shared" si="5"/>
        <v>Enviado a tiempo</v>
      </c>
    </row>
    <row r="359" spans="1:4" x14ac:dyDescent="0.25">
      <c r="A359">
        <v>1188866</v>
      </c>
      <c r="B359" s="23">
        <v>41440</v>
      </c>
      <c r="C359" s="23">
        <v>41442</v>
      </c>
      <c r="D359" t="str">
        <f t="shared" si="5"/>
        <v>Enviado a tiempo</v>
      </c>
    </row>
    <row r="360" spans="1:4" x14ac:dyDescent="0.25">
      <c r="A360">
        <v>1189231</v>
      </c>
      <c r="B360" s="23">
        <v>42119</v>
      </c>
      <c r="C360" s="23">
        <v>42122</v>
      </c>
      <c r="D360" t="str">
        <f t="shared" si="5"/>
        <v>Enviado a tiempo</v>
      </c>
    </row>
    <row r="361" spans="1:4" x14ac:dyDescent="0.25">
      <c r="A361">
        <v>1189231</v>
      </c>
      <c r="B361" s="23">
        <v>41399</v>
      </c>
      <c r="C361" s="23">
        <v>41400</v>
      </c>
      <c r="D361" t="str">
        <f t="shared" si="5"/>
        <v>No enviado a tiempo</v>
      </c>
    </row>
    <row r="362" spans="1:4" x14ac:dyDescent="0.25">
      <c r="A362">
        <v>1189231</v>
      </c>
      <c r="B362" s="23">
        <v>41570</v>
      </c>
      <c r="C362" s="23">
        <v>41572</v>
      </c>
      <c r="D362" t="str">
        <f t="shared" si="5"/>
        <v>Enviado a tiempo</v>
      </c>
    </row>
    <row r="363" spans="1:4" x14ac:dyDescent="0.25">
      <c r="A363">
        <v>1189231</v>
      </c>
      <c r="B363" s="23">
        <v>42143</v>
      </c>
      <c r="C363" s="23">
        <v>42144</v>
      </c>
      <c r="D363" t="str">
        <f t="shared" si="5"/>
        <v>No enviado a tiempo</v>
      </c>
    </row>
    <row r="364" spans="1:4" x14ac:dyDescent="0.25">
      <c r="A364">
        <v>1189231</v>
      </c>
      <c r="B364" s="23">
        <v>42036</v>
      </c>
      <c r="C364" s="23">
        <v>42038</v>
      </c>
      <c r="D364" t="str">
        <f t="shared" si="5"/>
        <v>Enviado a tiempo</v>
      </c>
    </row>
    <row r="365" spans="1:4" x14ac:dyDescent="0.25">
      <c r="A365">
        <v>1189597</v>
      </c>
      <c r="B365" s="23">
        <v>41969</v>
      </c>
      <c r="C365" s="23">
        <v>41964</v>
      </c>
      <c r="D365" t="str">
        <f t="shared" si="5"/>
        <v>No enviado a tiempo</v>
      </c>
    </row>
    <row r="366" spans="1:4" x14ac:dyDescent="0.25">
      <c r="A366">
        <v>1189962</v>
      </c>
      <c r="B366" s="23">
        <v>42208</v>
      </c>
      <c r="C366" s="23">
        <v>42215</v>
      </c>
      <c r="D366" t="str">
        <f t="shared" si="5"/>
        <v>Enviado a tiempo</v>
      </c>
    </row>
    <row r="367" spans="1:4" x14ac:dyDescent="0.25">
      <c r="A367">
        <v>1189962</v>
      </c>
      <c r="B367" s="23">
        <v>41485</v>
      </c>
      <c r="C367" s="23">
        <v>41486</v>
      </c>
      <c r="D367" t="str">
        <f t="shared" si="5"/>
        <v>No enviado a tiempo</v>
      </c>
    </row>
    <row r="368" spans="1:4" x14ac:dyDescent="0.25">
      <c r="A368">
        <v>1189962</v>
      </c>
      <c r="B368" s="23">
        <v>41398</v>
      </c>
      <c r="C368" s="23">
        <v>41400</v>
      </c>
      <c r="D368" t="str">
        <f t="shared" si="5"/>
        <v>Enviado a tiempo</v>
      </c>
    </row>
    <row r="369" spans="1:4" x14ac:dyDescent="0.25">
      <c r="A369">
        <v>1189962</v>
      </c>
      <c r="B369" s="23">
        <v>41356</v>
      </c>
      <c r="C369" s="23">
        <v>41359</v>
      </c>
      <c r="D369" t="str">
        <f t="shared" si="5"/>
        <v>Enviado a tiempo</v>
      </c>
    </row>
    <row r="370" spans="1:4" x14ac:dyDescent="0.25">
      <c r="A370">
        <v>1190327</v>
      </c>
      <c r="B370" s="23">
        <v>41459</v>
      </c>
      <c r="C370" s="23">
        <v>41460</v>
      </c>
      <c r="D370" t="str">
        <f t="shared" si="5"/>
        <v>No enviado a tiempo</v>
      </c>
    </row>
    <row r="371" spans="1:4" x14ac:dyDescent="0.25">
      <c r="A371">
        <v>1190327</v>
      </c>
      <c r="B371" s="23">
        <v>41318</v>
      </c>
      <c r="C371" s="23">
        <v>41320</v>
      </c>
      <c r="D371" t="str">
        <f t="shared" si="5"/>
        <v>Enviado a tiempo</v>
      </c>
    </row>
    <row r="372" spans="1:4" x14ac:dyDescent="0.25">
      <c r="A372">
        <v>1190327</v>
      </c>
      <c r="B372" s="23">
        <v>42084</v>
      </c>
      <c r="C372" s="23">
        <v>42085</v>
      </c>
      <c r="D372" t="str">
        <f t="shared" si="5"/>
        <v>No enviado a tiempo</v>
      </c>
    </row>
    <row r="373" spans="1:4" x14ac:dyDescent="0.25">
      <c r="A373">
        <v>1190327</v>
      </c>
      <c r="B373" s="23">
        <v>41460</v>
      </c>
      <c r="C373" s="23">
        <v>41462</v>
      </c>
      <c r="D373" t="str">
        <f t="shared" si="5"/>
        <v>Enviado a tiempo</v>
      </c>
    </row>
    <row r="374" spans="1:4" x14ac:dyDescent="0.25">
      <c r="A374">
        <v>1190327</v>
      </c>
      <c r="B374" s="23">
        <v>41685</v>
      </c>
      <c r="C374" s="23">
        <v>41690</v>
      </c>
      <c r="D374" t="str">
        <f t="shared" si="5"/>
        <v>Enviado a tiempo</v>
      </c>
    </row>
    <row r="375" spans="1:4" x14ac:dyDescent="0.25">
      <c r="A375">
        <v>1190327</v>
      </c>
      <c r="B375" s="23">
        <v>41932</v>
      </c>
      <c r="C375" s="23">
        <v>41933</v>
      </c>
      <c r="D375" t="str">
        <f t="shared" si="5"/>
        <v>No enviado a tiempo</v>
      </c>
    </row>
    <row r="376" spans="1:4" x14ac:dyDescent="0.25">
      <c r="A376">
        <v>1190327</v>
      </c>
      <c r="B376" s="23">
        <v>41459</v>
      </c>
      <c r="C376" s="23">
        <v>41460</v>
      </c>
      <c r="D376" t="str">
        <f t="shared" si="5"/>
        <v>No enviado a tiempo</v>
      </c>
    </row>
    <row r="377" spans="1:4" x14ac:dyDescent="0.25">
      <c r="A377">
        <v>1190327</v>
      </c>
      <c r="B377" s="23">
        <v>42169</v>
      </c>
      <c r="C377" s="23">
        <v>42170</v>
      </c>
      <c r="D377" t="str">
        <f t="shared" si="5"/>
        <v>No enviado a tiempo</v>
      </c>
    </row>
    <row r="378" spans="1:4" x14ac:dyDescent="0.25">
      <c r="A378">
        <v>1190692</v>
      </c>
      <c r="B378" s="23">
        <v>41460</v>
      </c>
      <c r="C378" s="23">
        <v>41462</v>
      </c>
      <c r="D378" t="str">
        <f t="shared" si="5"/>
        <v>Enviado a tiempo</v>
      </c>
    </row>
    <row r="379" spans="1:4" x14ac:dyDescent="0.25">
      <c r="A379">
        <v>1190692</v>
      </c>
      <c r="B379" s="23">
        <v>41876</v>
      </c>
      <c r="C379" s="23">
        <v>41878</v>
      </c>
      <c r="D379" t="str">
        <f t="shared" si="5"/>
        <v>Enviado a tiempo</v>
      </c>
    </row>
    <row r="380" spans="1:4" x14ac:dyDescent="0.25">
      <c r="A380">
        <v>1190692</v>
      </c>
      <c r="B380" s="23">
        <v>41932</v>
      </c>
      <c r="C380" s="23">
        <v>41934</v>
      </c>
      <c r="D380" t="str">
        <f t="shared" si="5"/>
        <v>Enviado a tiempo</v>
      </c>
    </row>
    <row r="381" spans="1:4" x14ac:dyDescent="0.25">
      <c r="A381">
        <v>1191788</v>
      </c>
      <c r="B381" s="23">
        <v>42587</v>
      </c>
      <c r="C381" s="23">
        <v>42588</v>
      </c>
      <c r="D381" t="str">
        <f t="shared" si="5"/>
        <v>No enviado a tiempo</v>
      </c>
    </row>
    <row r="382" spans="1:4" x14ac:dyDescent="0.25">
      <c r="A382">
        <v>1191788</v>
      </c>
      <c r="B382" s="23">
        <v>42144</v>
      </c>
      <c r="C382" s="23">
        <v>42146</v>
      </c>
      <c r="D382" t="str">
        <f t="shared" si="5"/>
        <v>Enviado a tiempo</v>
      </c>
    </row>
    <row r="383" spans="1:4" x14ac:dyDescent="0.25">
      <c r="A383">
        <v>1191788</v>
      </c>
      <c r="B383" s="23">
        <v>41518</v>
      </c>
      <c r="C383" s="23">
        <v>41519</v>
      </c>
      <c r="D383" t="str">
        <f t="shared" si="5"/>
        <v>No enviado a tiempo</v>
      </c>
    </row>
    <row r="384" spans="1:4" x14ac:dyDescent="0.25">
      <c r="A384">
        <v>1191788</v>
      </c>
      <c r="B384" s="23">
        <v>41461</v>
      </c>
      <c r="C384" s="23">
        <v>41461</v>
      </c>
      <c r="D384" t="str">
        <f t="shared" si="5"/>
        <v>No enviado a tiempo</v>
      </c>
    </row>
    <row r="385" spans="1:4" x14ac:dyDescent="0.25">
      <c r="A385">
        <v>1191788</v>
      </c>
      <c r="B385" s="23">
        <v>41461</v>
      </c>
      <c r="C385" s="23">
        <v>41461</v>
      </c>
      <c r="D385" t="str">
        <f t="shared" ref="D385:D448" si="6">+IF(C385-B385&gt;=2,"Enviado a tiempo","No enviado a tiempo")</f>
        <v>No enviado a tiempo</v>
      </c>
    </row>
    <row r="386" spans="1:4" x14ac:dyDescent="0.25">
      <c r="A386">
        <v>1191788</v>
      </c>
      <c r="B386" s="23">
        <v>41359</v>
      </c>
      <c r="C386" s="23">
        <v>41361</v>
      </c>
      <c r="D386" t="str">
        <f t="shared" si="6"/>
        <v>Enviado a tiempo</v>
      </c>
    </row>
    <row r="387" spans="1:4" x14ac:dyDescent="0.25">
      <c r="A387">
        <v>1191788</v>
      </c>
      <c r="B387" s="23">
        <v>41894</v>
      </c>
      <c r="C387" s="23">
        <v>41901</v>
      </c>
      <c r="D387" t="str">
        <f t="shared" si="6"/>
        <v>Enviado a tiempo</v>
      </c>
    </row>
    <row r="388" spans="1:4" x14ac:dyDescent="0.25">
      <c r="A388">
        <v>1191788</v>
      </c>
      <c r="B388" s="23">
        <v>41461</v>
      </c>
      <c r="C388" s="23">
        <v>41461</v>
      </c>
      <c r="D388" t="str">
        <f t="shared" si="6"/>
        <v>No enviado a tiempo</v>
      </c>
    </row>
    <row r="389" spans="1:4" x14ac:dyDescent="0.25">
      <c r="A389">
        <v>1192519</v>
      </c>
      <c r="B389" s="23">
        <v>41408</v>
      </c>
      <c r="C389" s="23">
        <v>41409</v>
      </c>
      <c r="D389" t="str">
        <f t="shared" si="6"/>
        <v>No enviado a tiempo</v>
      </c>
    </row>
    <row r="390" spans="1:4" x14ac:dyDescent="0.25">
      <c r="A390">
        <v>1192519</v>
      </c>
      <c r="B390" s="23">
        <v>41465</v>
      </c>
      <c r="C390" s="23">
        <v>41465</v>
      </c>
      <c r="D390" t="str">
        <f t="shared" si="6"/>
        <v>No enviado a tiempo</v>
      </c>
    </row>
    <row r="391" spans="1:4" x14ac:dyDescent="0.25">
      <c r="A391">
        <v>1192519</v>
      </c>
      <c r="B391" s="23">
        <v>41413</v>
      </c>
      <c r="C391" s="23">
        <v>41414</v>
      </c>
      <c r="D391" t="str">
        <f t="shared" si="6"/>
        <v>No enviado a tiempo</v>
      </c>
    </row>
    <row r="392" spans="1:4" x14ac:dyDescent="0.25">
      <c r="A392">
        <v>1192519</v>
      </c>
      <c r="B392" s="23">
        <v>41470</v>
      </c>
      <c r="C392" s="23">
        <v>41471</v>
      </c>
      <c r="D392" t="str">
        <f t="shared" si="6"/>
        <v>No enviado a tiempo</v>
      </c>
    </row>
    <row r="393" spans="1:4" x14ac:dyDescent="0.25">
      <c r="A393">
        <v>1192519</v>
      </c>
      <c r="B393" s="23">
        <v>41475</v>
      </c>
      <c r="C393" s="23">
        <v>41477</v>
      </c>
      <c r="D393" t="str">
        <f t="shared" si="6"/>
        <v>Enviado a tiempo</v>
      </c>
    </row>
    <row r="394" spans="1:4" x14ac:dyDescent="0.25">
      <c r="A394">
        <v>1192519</v>
      </c>
      <c r="B394" s="23">
        <v>41550</v>
      </c>
      <c r="C394" s="23">
        <v>41551</v>
      </c>
      <c r="D394" t="str">
        <f t="shared" si="6"/>
        <v>No enviado a tiempo</v>
      </c>
    </row>
    <row r="395" spans="1:4" x14ac:dyDescent="0.25">
      <c r="A395">
        <v>1192519</v>
      </c>
      <c r="B395" s="23">
        <v>41508</v>
      </c>
      <c r="C395" s="23">
        <v>41510</v>
      </c>
      <c r="D395" t="str">
        <f t="shared" si="6"/>
        <v>Enviado a tiempo</v>
      </c>
    </row>
    <row r="396" spans="1:4" x14ac:dyDescent="0.25">
      <c r="A396">
        <v>1192519</v>
      </c>
      <c r="B396" s="23">
        <v>41436</v>
      </c>
      <c r="C396" s="23">
        <v>41438</v>
      </c>
      <c r="D396" t="str">
        <f t="shared" si="6"/>
        <v>Enviado a tiempo</v>
      </c>
    </row>
    <row r="397" spans="1:4" x14ac:dyDescent="0.25">
      <c r="A397">
        <v>1192884</v>
      </c>
      <c r="B397" s="23">
        <v>41363</v>
      </c>
      <c r="C397" s="23">
        <v>41364</v>
      </c>
      <c r="D397" t="str">
        <f t="shared" si="6"/>
        <v>No enviado a tiempo</v>
      </c>
    </row>
    <row r="398" spans="1:4" x14ac:dyDescent="0.25">
      <c r="A398">
        <v>1192884</v>
      </c>
      <c r="B398" s="23">
        <v>41999</v>
      </c>
      <c r="C398" s="23">
        <v>42002</v>
      </c>
      <c r="D398" t="str">
        <f t="shared" si="6"/>
        <v>Enviado a tiempo</v>
      </c>
    </row>
    <row r="399" spans="1:4" x14ac:dyDescent="0.25">
      <c r="A399">
        <v>1192884</v>
      </c>
      <c r="B399" s="23">
        <v>42039</v>
      </c>
      <c r="C399" s="23">
        <v>42041</v>
      </c>
      <c r="D399" t="str">
        <f t="shared" si="6"/>
        <v>Enviado a tiempo</v>
      </c>
    </row>
    <row r="400" spans="1:4" x14ac:dyDescent="0.25">
      <c r="A400">
        <v>1192884</v>
      </c>
      <c r="B400" s="23">
        <v>41669</v>
      </c>
      <c r="C400" s="23">
        <v>41672</v>
      </c>
      <c r="D400" t="str">
        <f t="shared" si="6"/>
        <v>Enviado a tiempo</v>
      </c>
    </row>
    <row r="401" spans="1:4" x14ac:dyDescent="0.25">
      <c r="A401">
        <v>1192884</v>
      </c>
      <c r="B401" s="23">
        <v>41879</v>
      </c>
      <c r="C401" s="23">
        <v>41883</v>
      </c>
      <c r="D401" t="str">
        <f t="shared" si="6"/>
        <v>Enviado a tiempo</v>
      </c>
    </row>
    <row r="402" spans="1:4" x14ac:dyDescent="0.25">
      <c r="A402">
        <v>1193249</v>
      </c>
      <c r="B402" s="23">
        <v>41399</v>
      </c>
      <c r="C402" s="23">
        <v>41400</v>
      </c>
      <c r="D402" t="str">
        <f t="shared" si="6"/>
        <v>No enviado a tiempo</v>
      </c>
    </row>
    <row r="403" spans="1:4" x14ac:dyDescent="0.25">
      <c r="A403">
        <v>1193614</v>
      </c>
      <c r="B403" s="23">
        <v>42067</v>
      </c>
      <c r="C403" s="23">
        <v>42069</v>
      </c>
      <c r="D403" t="str">
        <f t="shared" si="6"/>
        <v>Enviado a tiempo</v>
      </c>
    </row>
    <row r="404" spans="1:4" x14ac:dyDescent="0.25">
      <c r="A404">
        <v>1193614</v>
      </c>
      <c r="B404" s="23">
        <v>42079</v>
      </c>
      <c r="C404" s="23">
        <v>42079</v>
      </c>
      <c r="D404" t="str">
        <f t="shared" si="6"/>
        <v>No enviado a tiempo</v>
      </c>
    </row>
    <row r="405" spans="1:4" x14ac:dyDescent="0.25">
      <c r="A405">
        <v>1193614</v>
      </c>
      <c r="B405" s="23">
        <v>41436</v>
      </c>
      <c r="C405" s="23">
        <v>41438</v>
      </c>
      <c r="D405" t="str">
        <f t="shared" si="6"/>
        <v>Enviado a tiempo</v>
      </c>
    </row>
    <row r="406" spans="1:4" x14ac:dyDescent="0.25">
      <c r="A406">
        <v>1193645</v>
      </c>
      <c r="B406" s="23">
        <v>42098</v>
      </c>
      <c r="C406" s="23">
        <v>42099</v>
      </c>
      <c r="D406" t="str">
        <f t="shared" si="6"/>
        <v>No enviado a tiempo</v>
      </c>
    </row>
    <row r="407" spans="1:4" x14ac:dyDescent="0.25">
      <c r="A407">
        <v>1193645</v>
      </c>
      <c r="B407" s="23">
        <v>42197</v>
      </c>
      <c r="C407" s="23">
        <v>42198</v>
      </c>
      <c r="D407" t="str">
        <f t="shared" si="6"/>
        <v>No enviado a tiempo</v>
      </c>
    </row>
    <row r="408" spans="1:4" x14ac:dyDescent="0.25">
      <c r="A408">
        <v>1194710</v>
      </c>
      <c r="B408" s="23">
        <v>41471</v>
      </c>
      <c r="C408" s="23">
        <v>41472</v>
      </c>
      <c r="D408" t="str">
        <f t="shared" si="6"/>
        <v>No enviado a tiempo</v>
      </c>
    </row>
    <row r="409" spans="1:4" x14ac:dyDescent="0.25">
      <c r="A409">
        <v>1194710</v>
      </c>
      <c r="B409" s="23">
        <v>41543</v>
      </c>
      <c r="C409" s="23">
        <v>41545</v>
      </c>
      <c r="D409" t="str">
        <f t="shared" si="6"/>
        <v>Enviado a tiempo</v>
      </c>
    </row>
    <row r="410" spans="1:4" x14ac:dyDescent="0.25">
      <c r="A410">
        <v>1194710</v>
      </c>
      <c r="B410" s="23">
        <v>41471</v>
      </c>
      <c r="C410" s="23">
        <v>41472</v>
      </c>
      <c r="D410" t="str">
        <f t="shared" si="6"/>
        <v>No enviado a tiempo</v>
      </c>
    </row>
    <row r="411" spans="1:4" x14ac:dyDescent="0.25">
      <c r="A411">
        <v>1194710</v>
      </c>
      <c r="B411" s="23">
        <v>41471</v>
      </c>
      <c r="C411" s="23">
        <v>41472</v>
      </c>
      <c r="D411" t="str">
        <f t="shared" si="6"/>
        <v>No enviado a tiempo</v>
      </c>
    </row>
    <row r="412" spans="1:4" x14ac:dyDescent="0.25">
      <c r="A412">
        <v>1194710</v>
      </c>
      <c r="B412" s="23">
        <v>42104</v>
      </c>
      <c r="C412" s="23">
        <v>42106</v>
      </c>
      <c r="D412" t="str">
        <f t="shared" si="6"/>
        <v>Enviado a tiempo</v>
      </c>
    </row>
    <row r="413" spans="1:4" x14ac:dyDescent="0.25">
      <c r="A413">
        <v>1194710</v>
      </c>
      <c r="B413" s="23">
        <v>41552</v>
      </c>
      <c r="C413" s="23">
        <v>41554</v>
      </c>
      <c r="D413" t="str">
        <f t="shared" si="6"/>
        <v>Enviado a tiempo</v>
      </c>
    </row>
    <row r="414" spans="1:4" x14ac:dyDescent="0.25">
      <c r="A414">
        <v>1194710</v>
      </c>
      <c r="B414" s="23">
        <v>41471</v>
      </c>
      <c r="C414" s="23">
        <v>41472</v>
      </c>
      <c r="D414" t="str">
        <f t="shared" si="6"/>
        <v>No enviado a tiempo</v>
      </c>
    </row>
    <row r="415" spans="1:4" x14ac:dyDescent="0.25">
      <c r="A415">
        <v>1194710</v>
      </c>
      <c r="B415" s="23">
        <v>41471</v>
      </c>
      <c r="C415" s="23">
        <v>41472</v>
      </c>
      <c r="D415" t="str">
        <f t="shared" si="6"/>
        <v>No enviado a tiempo</v>
      </c>
    </row>
    <row r="416" spans="1:4" x14ac:dyDescent="0.25">
      <c r="A416">
        <v>1195075</v>
      </c>
      <c r="B416" s="23">
        <v>41999</v>
      </c>
      <c r="C416" s="23">
        <v>42002</v>
      </c>
      <c r="D416" t="str">
        <f t="shared" si="6"/>
        <v>Enviado a tiempo</v>
      </c>
    </row>
    <row r="417" spans="1:4" x14ac:dyDescent="0.25">
      <c r="A417">
        <v>1195075</v>
      </c>
      <c r="B417" s="23">
        <v>41543</v>
      </c>
      <c r="C417" s="23">
        <v>41545</v>
      </c>
      <c r="D417" t="str">
        <f t="shared" si="6"/>
        <v>Enviado a tiempo</v>
      </c>
    </row>
    <row r="418" spans="1:4" x14ac:dyDescent="0.25">
      <c r="A418">
        <v>1195441</v>
      </c>
      <c r="B418" s="23">
        <v>41540</v>
      </c>
      <c r="C418" s="23">
        <v>41542</v>
      </c>
      <c r="D418" t="str">
        <f t="shared" si="6"/>
        <v>Enviado a tiempo</v>
      </c>
    </row>
    <row r="419" spans="1:4" x14ac:dyDescent="0.25">
      <c r="A419">
        <v>1195441</v>
      </c>
      <c r="B419" s="23">
        <v>41778</v>
      </c>
      <c r="C419" s="23">
        <v>41779</v>
      </c>
      <c r="D419" t="str">
        <f t="shared" si="6"/>
        <v>No enviado a tiempo</v>
      </c>
    </row>
    <row r="420" spans="1:4" x14ac:dyDescent="0.25">
      <c r="A420">
        <v>1195806</v>
      </c>
      <c r="B420" s="23">
        <v>41425</v>
      </c>
      <c r="C420" s="23">
        <v>41427</v>
      </c>
      <c r="D420" t="str">
        <f t="shared" si="6"/>
        <v>Enviado a tiempo</v>
      </c>
    </row>
    <row r="421" spans="1:4" x14ac:dyDescent="0.25">
      <c r="A421">
        <v>1195806</v>
      </c>
      <c r="B421" s="23">
        <v>41425</v>
      </c>
      <c r="C421" s="23">
        <v>41427</v>
      </c>
      <c r="D421" t="str">
        <f t="shared" si="6"/>
        <v>Enviado a tiempo</v>
      </c>
    </row>
    <row r="422" spans="1:4" x14ac:dyDescent="0.25">
      <c r="A422">
        <v>1196171</v>
      </c>
      <c r="B422" s="23">
        <v>41905</v>
      </c>
      <c r="C422" s="23">
        <v>41907</v>
      </c>
      <c r="D422" t="str">
        <f t="shared" si="6"/>
        <v>Enviado a tiempo</v>
      </c>
    </row>
    <row r="423" spans="1:4" x14ac:dyDescent="0.25">
      <c r="A423">
        <v>1196171</v>
      </c>
      <c r="B423" s="23">
        <v>41765</v>
      </c>
      <c r="C423" s="23">
        <v>41767</v>
      </c>
      <c r="D423" t="str">
        <f t="shared" si="6"/>
        <v>Enviado a tiempo</v>
      </c>
    </row>
    <row r="424" spans="1:4" x14ac:dyDescent="0.25">
      <c r="A424">
        <v>1196171</v>
      </c>
      <c r="B424" s="23">
        <v>41479</v>
      </c>
      <c r="C424" s="23">
        <v>41481</v>
      </c>
      <c r="D424" t="str">
        <f t="shared" si="6"/>
        <v>Enviado a tiempo</v>
      </c>
    </row>
    <row r="425" spans="1:4" x14ac:dyDescent="0.25">
      <c r="A425">
        <v>1196171</v>
      </c>
      <c r="B425" s="23">
        <v>41616</v>
      </c>
      <c r="C425" s="23">
        <v>41616</v>
      </c>
      <c r="D425" t="str">
        <f t="shared" si="6"/>
        <v>No enviado a tiempo</v>
      </c>
    </row>
    <row r="426" spans="1:4" x14ac:dyDescent="0.25">
      <c r="A426">
        <v>1196171</v>
      </c>
      <c r="B426" s="23">
        <v>42024</v>
      </c>
      <c r="C426" s="23">
        <v>42025</v>
      </c>
      <c r="D426" t="str">
        <f t="shared" si="6"/>
        <v>No enviado a tiempo</v>
      </c>
    </row>
    <row r="427" spans="1:4" x14ac:dyDescent="0.25">
      <c r="A427">
        <v>1196902</v>
      </c>
      <c r="B427" s="23">
        <v>41503</v>
      </c>
      <c r="C427" s="23">
        <v>41503</v>
      </c>
      <c r="D427" t="str">
        <f t="shared" si="6"/>
        <v>No enviado a tiempo</v>
      </c>
    </row>
    <row r="428" spans="1:4" x14ac:dyDescent="0.25">
      <c r="A428">
        <v>1196902</v>
      </c>
      <c r="B428" s="23">
        <v>42153</v>
      </c>
      <c r="C428" s="23">
        <v>42153</v>
      </c>
      <c r="D428" t="str">
        <f t="shared" si="6"/>
        <v>No enviado a tiempo</v>
      </c>
    </row>
    <row r="429" spans="1:4" x14ac:dyDescent="0.25">
      <c r="A429">
        <v>1197267</v>
      </c>
      <c r="B429" s="23">
        <v>41711</v>
      </c>
      <c r="C429" s="23">
        <v>41713</v>
      </c>
      <c r="D429" t="str">
        <f t="shared" si="6"/>
        <v>Enviado a tiempo</v>
      </c>
    </row>
    <row r="430" spans="1:4" x14ac:dyDescent="0.25">
      <c r="A430">
        <v>1197267</v>
      </c>
      <c r="B430" s="23">
        <v>42200</v>
      </c>
      <c r="C430" s="23">
        <v>42204</v>
      </c>
      <c r="D430" t="str">
        <f t="shared" si="6"/>
        <v>Enviado a tiempo</v>
      </c>
    </row>
    <row r="431" spans="1:4" x14ac:dyDescent="0.25">
      <c r="A431">
        <v>1197267</v>
      </c>
      <c r="B431" s="23">
        <v>41414</v>
      </c>
      <c r="C431" s="23">
        <v>41416</v>
      </c>
      <c r="D431" t="str">
        <f t="shared" si="6"/>
        <v>Enviado a tiempo</v>
      </c>
    </row>
    <row r="432" spans="1:4" x14ac:dyDescent="0.25">
      <c r="A432">
        <v>1197267</v>
      </c>
      <c r="B432" s="23">
        <v>41349</v>
      </c>
      <c r="C432" s="23">
        <v>41353</v>
      </c>
      <c r="D432" t="str">
        <f t="shared" si="6"/>
        <v>Enviado a tiempo</v>
      </c>
    </row>
    <row r="433" spans="1:4" x14ac:dyDescent="0.25">
      <c r="A433">
        <v>1197267</v>
      </c>
      <c r="B433" s="23">
        <v>41477</v>
      </c>
      <c r="C433" s="23">
        <v>41481</v>
      </c>
      <c r="D433" t="str">
        <f t="shared" si="6"/>
        <v>Enviado a tiempo</v>
      </c>
    </row>
    <row r="434" spans="1:4" x14ac:dyDescent="0.25">
      <c r="A434">
        <v>1197267</v>
      </c>
      <c r="B434" s="23">
        <v>41695</v>
      </c>
      <c r="C434" s="23">
        <v>41697</v>
      </c>
      <c r="D434" t="str">
        <f t="shared" si="6"/>
        <v>Enviado a tiempo</v>
      </c>
    </row>
    <row r="435" spans="1:4" x14ac:dyDescent="0.25">
      <c r="A435">
        <v>1197632</v>
      </c>
      <c r="B435" s="23">
        <v>42568</v>
      </c>
      <c r="C435" s="23">
        <v>42569</v>
      </c>
      <c r="D435" t="str">
        <f t="shared" si="6"/>
        <v>No enviado a tiempo</v>
      </c>
    </row>
    <row r="436" spans="1:4" x14ac:dyDescent="0.25">
      <c r="A436">
        <v>1197632</v>
      </c>
      <c r="B436" s="23">
        <v>41441</v>
      </c>
      <c r="C436" s="23">
        <v>41441</v>
      </c>
      <c r="D436" t="str">
        <f t="shared" si="6"/>
        <v>No enviado a tiempo</v>
      </c>
    </row>
    <row r="437" spans="1:4" x14ac:dyDescent="0.25">
      <c r="A437">
        <v>1197997</v>
      </c>
      <c r="B437" s="23">
        <v>41477</v>
      </c>
      <c r="C437" s="23">
        <v>41478</v>
      </c>
      <c r="D437" t="str">
        <f t="shared" si="6"/>
        <v>No enviado a tiempo</v>
      </c>
    </row>
    <row r="438" spans="1:4" x14ac:dyDescent="0.25">
      <c r="A438">
        <v>1197997</v>
      </c>
      <c r="B438" s="23">
        <v>41477</v>
      </c>
      <c r="C438" s="23">
        <v>41478</v>
      </c>
      <c r="D438" t="str">
        <f t="shared" si="6"/>
        <v>No enviado a tiempo</v>
      </c>
    </row>
    <row r="439" spans="1:4" x14ac:dyDescent="0.25">
      <c r="A439">
        <v>1197997</v>
      </c>
      <c r="B439" s="23">
        <v>42044</v>
      </c>
      <c r="C439" s="23">
        <v>42046</v>
      </c>
      <c r="D439" t="str">
        <f t="shared" si="6"/>
        <v>Enviado a tiempo</v>
      </c>
    </row>
    <row r="440" spans="1:4" x14ac:dyDescent="0.25">
      <c r="A440">
        <v>1197997</v>
      </c>
      <c r="B440" s="23">
        <v>41414</v>
      </c>
      <c r="C440" s="23">
        <v>41415</v>
      </c>
      <c r="D440" t="str">
        <f t="shared" si="6"/>
        <v>No enviado a tiempo</v>
      </c>
    </row>
    <row r="441" spans="1:4" x14ac:dyDescent="0.25">
      <c r="A441">
        <v>1197997</v>
      </c>
      <c r="B441" s="23">
        <v>42242</v>
      </c>
      <c r="C441" s="23">
        <v>42244</v>
      </c>
      <c r="D441" t="str">
        <f t="shared" si="6"/>
        <v>Enviado a tiempo</v>
      </c>
    </row>
    <row r="442" spans="1:4" x14ac:dyDescent="0.25">
      <c r="A442">
        <v>1198363</v>
      </c>
      <c r="B442" s="23">
        <v>41477</v>
      </c>
      <c r="C442" s="23">
        <v>41481</v>
      </c>
      <c r="D442" t="str">
        <f t="shared" si="6"/>
        <v>Enviado a tiempo</v>
      </c>
    </row>
    <row r="443" spans="1:4" x14ac:dyDescent="0.25">
      <c r="A443">
        <v>1198363</v>
      </c>
      <c r="B443" s="23">
        <v>41510</v>
      </c>
      <c r="C443" s="23">
        <v>41513</v>
      </c>
      <c r="D443" t="str">
        <f t="shared" si="6"/>
        <v>Enviado a tiempo</v>
      </c>
    </row>
    <row r="444" spans="1:4" x14ac:dyDescent="0.25">
      <c r="A444">
        <v>1198363</v>
      </c>
      <c r="B444" s="23">
        <v>41892</v>
      </c>
      <c r="C444" s="23">
        <v>41893</v>
      </c>
      <c r="D444" t="str">
        <f t="shared" si="6"/>
        <v>No enviado a tiempo</v>
      </c>
    </row>
    <row r="445" spans="1:4" x14ac:dyDescent="0.25">
      <c r="A445">
        <v>1198363</v>
      </c>
      <c r="B445" s="23">
        <v>41556</v>
      </c>
      <c r="C445" s="23">
        <v>41558</v>
      </c>
      <c r="D445" t="str">
        <f t="shared" si="6"/>
        <v>Enviado a tiempo</v>
      </c>
    </row>
    <row r="446" spans="1:4" x14ac:dyDescent="0.25">
      <c r="A446">
        <v>1198363</v>
      </c>
      <c r="B446" s="23">
        <v>41416</v>
      </c>
      <c r="C446" s="23">
        <v>41416</v>
      </c>
      <c r="D446" t="str">
        <f t="shared" si="6"/>
        <v>No enviado a tiempo</v>
      </c>
    </row>
    <row r="447" spans="1:4" x14ac:dyDescent="0.25">
      <c r="A447">
        <v>1198363</v>
      </c>
      <c r="B447" s="23">
        <v>41481</v>
      </c>
      <c r="C447" s="23">
        <v>41482</v>
      </c>
      <c r="D447" t="str">
        <f t="shared" si="6"/>
        <v>No enviado a tiempo</v>
      </c>
    </row>
    <row r="448" spans="1:4" x14ac:dyDescent="0.25">
      <c r="A448">
        <v>1198363</v>
      </c>
      <c r="B448" s="23">
        <v>42215</v>
      </c>
      <c r="C448" s="23">
        <v>42216</v>
      </c>
      <c r="D448" t="str">
        <f t="shared" si="6"/>
        <v>No enviado a tiempo</v>
      </c>
    </row>
    <row r="449" spans="1:4" x14ac:dyDescent="0.25">
      <c r="A449">
        <v>1199093</v>
      </c>
      <c r="B449" s="23">
        <v>41478</v>
      </c>
      <c r="C449" s="23">
        <v>41480</v>
      </c>
      <c r="D449" t="str">
        <f t="shared" ref="D449:D512" si="7">+IF(C449-B449&gt;=2,"Enviado a tiempo","No enviado a tiempo")</f>
        <v>Enviado a tiempo</v>
      </c>
    </row>
    <row r="450" spans="1:4" x14ac:dyDescent="0.25">
      <c r="A450">
        <v>1199093</v>
      </c>
      <c r="B450" s="23">
        <v>41481</v>
      </c>
      <c r="C450" s="23">
        <v>41483</v>
      </c>
      <c r="D450" t="str">
        <f t="shared" si="7"/>
        <v>Enviado a tiempo</v>
      </c>
    </row>
    <row r="451" spans="1:4" x14ac:dyDescent="0.25">
      <c r="A451">
        <v>1199458</v>
      </c>
      <c r="B451" s="23">
        <v>42163</v>
      </c>
      <c r="C451" s="23">
        <v>42164</v>
      </c>
      <c r="D451" t="str">
        <f t="shared" si="7"/>
        <v>No enviado a tiempo</v>
      </c>
    </row>
    <row r="452" spans="1:4" x14ac:dyDescent="0.25">
      <c r="A452">
        <v>1199458</v>
      </c>
      <c r="B452" s="23">
        <v>42135</v>
      </c>
      <c r="C452" s="23">
        <v>42137</v>
      </c>
      <c r="D452" t="str">
        <f t="shared" si="7"/>
        <v>Enviado a tiempo</v>
      </c>
    </row>
    <row r="453" spans="1:4" x14ac:dyDescent="0.25">
      <c r="A453">
        <v>1199824</v>
      </c>
      <c r="B453" s="23">
        <v>41470</v>
      </c>
      <c r="C453" s="23">
        <v>41472</v>
      </c>
      <c r="D453" t="str">
        <f t="shared" si="7"/>
        <v>Enviado a tiempo</v>
      </c>
    </row>
    <row r="454" spans="1:4" x14ac:dyDescent="0.25">
      <c r="A454">
        <v>1199824</v>
      </c>
      <c r="B454" s="23">
        <v>41850</v>
      </c>
      <c r="C454" s="23">
        <v>41852</v>
      </c>
      <c r="D454" t="str">
        <f t="shared" si="7"/>
        <v>Enviado a tiempo</v>
      </c>
    </row>
    <row r="455" spans="1:4" x14ac:dyDescent="0.25">
      <c r="A455">
        <v>1199824</v>
      </c>
      <c r="B455" s="23">
        <v>41472</v>
      </c>
      <c r="C455" s="23">
        <v>41472</v>
      </c>
      <c r="D455" t="str">
        <f t="shared" si="7"/>
        <v>No enviado a tiempo</v>
      </c>
    </row>
    <row r="456" spans="1:4" x14ac:dyDescent="0.25">
      <c r="A456">
        <v>1199824</v>
      </c>
      <c r="B456" s="23">
        <v>42000</v>
      </c>
      <c r="C456" s="23">
        <v>42000</v>
      </c>
      <c r="D456" t="str">
        <f t="shared" si="7"/>
        <v>No enviado a tiempo</v>
      </c>
    </row>
    <row r="457" spans="1:4" x14ac:dyDescent="0.25">
      <c r="A457">
        <v>1199824</v>
      </c>
      <c r="B457" s="23">
        <v>41479</v>
      </c>
      <c r="C457" s="23">
        <v>41481</v>
      </c>
      <c r="D457" t="str">
        <f t="shared" si="7"/>
        <v>Enviado a tiempo</v>
      </c>
    </row>
    <row r="458" spans="1:4" x14ac:dyDescent="0.25">
      <c r="A458">
        <v>1199824</v>
      </c>
      <c r="B458" s="23">
        <v>42189</v>
      </c>
      <c r="C458" s="23">
        <v>42194</v>
      </c>
      <c r="D458" t="str">
        <f t="shared" si="7"/>
        <v>Enviado a tiempo</v>
      </c>
    </row>
    <row r="459" spans="1:4" x14ac:dyDescent="0.25">
      <c r="A459">
        <v>1199824</v>
      </c>
      <c r="B459" s="23">
        <v>41862</v>
      </c>
      <c r="C459" s="23">
        <v>41872</v>
      </c>
      <c r="D459" t="str">
        <f t="shared" si="7"/>
        <v>Enviado a tiempo</v>
      </c>
    </row>
    <row r="460" spans="1:4" x14ac:dyDescent="0.25">
      <c r="A460">
        <v>1199855</v>
      </c>
      <c r="B460" s="23">
        <v>41858</v>
      </c>
      <c r="C460" s="23">
        <v>41860</v>
      </c>
      <c r="D460" t="str">
        <f t="shared" si="7"/>
        <v>Enviado a tiempo</v>
      </c>
    </row>
    <row r="461" spans="1:4" x14ac:dyDescent="0.25">
      <c r="A461">
        <v>1200189</v>
      </c>
      <c r="B461" s="23">
        <v>41477</v>
      </c>
      <c r="C461" s="23">
        <v>41481</v>
      </c>
      <c r="D461" t="str">
        <f t="shared" si="7"/>
        <v>Enviado a tiempo</v>
      </c>
    </row>
    <row r="462" spans="1:4" x14ac:dyDescent="0.25">
      <c r="A462">
        <v>1200189</v>
      </c>
      <c r="B462" s="23">
        <v>41455</v>
      </c>
      <c r="C462" s="23">
        <v>41456</v>
      </c>
      <c r="D462" t="str">
        <f t="shared" si="7"/>
        <v>No enviado a tiempo</v>
      </c>
    </row>
    <row r="463" spans="1:4" x14ac:dyDescent="0.25">
      <c r="A463">
        <v>1200554</v>
      </c>
      <c r="B463" s="23">
        <v>41715</v>
      </c>
      <c r="C463" s="23">
        <v>41717</v>
      </c>
      <c r="D463" t="str">
        <f t="shared" si="7"/>
        <v>Enviado a tiempo</v>
      </c>
    </row>
    <row r="464" spans="1:4" x14ac:dyDescent="0.25">
      <c r="A464">
        <v>1200919</v>
      </c>
      <c r="B464" s="23">
        <v>41460</v>
      </c>
      <c r="C464" s="23">
        <v>41462</v>
      </c>
      <c r="D464" t="str">
        <f t="shared" si="7"/>
        <v>Enviado a tiempo</v>
      </c>
    </row>
    <row r="465" spans="1:4" x14ac:dyDescent="0.25">
      <c r="A465">
        <v>1200919</v>
      </c>
      <c r="B465" s="23">
        <v>42043</v>
      </c>
      <c r="C465" s="23">
        <v>42045</v>
      </c>
      <c r="D465" t="str">
        <f t="shared" si="7"/>
        <v>Enviado a tiempo</v>
      </c>
    </row>
    <row r="466" spans="1:4" x14ac:dyDescent="0.25">
      <c r="A466">
        <v>1200919</v>
      </c>
      <c r="B466" s="23">
        <v>41819</v>
      </c>
      <c r="C466" s="23">
        <v>41820</v>
      </c>
      <c r="D466" t="str">
        <f t="shared" si="7"/>
        <v>No enviado a tiempo</v>
      </c>
    </row>
    <row r="467" spans="1:4" x14ac:dyDescent="0.25">
      <c r="A467">
        <v>1201285</v>
      </c>
      <c r="B467" s="23">
        <v>41556</v>
      </c>
      <c r="C467" s="23">
        <v>41558</v>
      </c>
      <c r="D467" t="str">
        <f t="shared" si="7"/>
        <v>Enviado a tiempo</v>
      </c>
    </row>
    <row r="468" spans="1:4" x14ac:dyDescent="0.25">
      <c r="A468">
        <v>1201650</v>
      </c>
      <c r="B468" s="23">
        <v>41510</v>
      </c>
      <c r="C468" s="23">
        <v>41513</v>
      </c>
      <c r="D468" t="str">
        <f t="shared" si="7"/>
        <v>Enviado a tiempo</v>
      </c>
    </row>
    <row r="469" spans="1:4" x14ac:dyDescent="0.25">
      <c r="A469">
        <v>1202015</v>
      </c>
      <c r="B469" s="23">
        <v>42128</v>
      </c>
      <c r="C469" s="23">
        <v>42130</v>
      </c>
      <c r="D469" t="str">
        <f t="shared" si="7"/>
        <v>Enviado a tiempo</v>
      </c>
    </row>
    <row r="470" spans="1:4" x14ac:dyDescent="0.25">
      <c r="A470">
        <v>1202746</v>
      </c>
      <c r="B470" s="23">
        <v>41484</v>
      </c>
      <c r="C470" s="23">
        <v>41485</v>
      </c>
      <c r="D470" t="str">
        <f t="shared" si="7"/>
        <v>No enviado a tiempo</v>
      </c>
    </row>
    <row r="471" spans="1:4" x14ac:dyDescent="0.25">
      <c r="A471">
        <v>1202746</v>
      </c>
      <c r="B471" s="23">
        <v>41503</v>
      </c>
      <c r="C471" s="23">
        <v>41503</v>
      </c>
      <c r="D471" t="str">
        <f t="shared" si="7"/>
        <v>No enviado a tiempo</v>
      </c>
    </row>
    <row r="472" spans="1:4" x14ac:dyDescent="0.25">
      <c r="A472">
        <v>1202746</v>
      </c>
      <c r="B472" s="23">
        <v>42483</v>
      </c>
      <c r="C472" s="23">
        <v>42484</v>
      </c>
      <c r="D472" t="str">
        <f t="shared" si="7"/>
        <v>No enviado a tiempo</v>
      </c>
    </row>
    <row r="473" spans="1:4" x14ac:dyDescent="0.25">
      <c r="A473">
        <v>1202746</v>
      </c>
      <c r="B473" s="23">
        <v>41928</v>
      </c>
      <c r="C473" s="23">
        <v>41933</v>
      </c>
      <c r="D473" t="str">
        <f t="shared" si="7"/>
        <v>Enviado a tiempo</v>
      </c>
    </row>
    <row r="474" spans="1:4" x14ac:dyDescent="0.25">
      <c r="A474">
        <v>1202746</v>
      </c>
      <c r="B474" s="23">
        <v>41360</v>
      </c>
      <c r="C474" s="23">
        <v>41360</v>
      </c>
      <c r="D474" t="str">
        <f t="shared" si="7"/>
        <v>No enviado a tiempo</v>
      </c>
    </row>
    <row r="475" spans="1:4" x14ac:dyDescent="0.25">
      <c r="A475">
        <v>1203111</v>
      </c>
      <c r="B475" s="23">
        <v>41485</v>
      </c>
      <c r="C475" s="23">
        <v>41486</v>
      </c>
      <c r="D475" t="str">
        <f t="shared" si="7"/>
        <v>No enviado a tiempo</v>
      </c>
    </row>
    <row r="476" spans="1:4" x14ac:dyDescent="0.25">
      <c r="A476">
        <v>1203111</v>
      </c>
      <c r="B476" s="23">
        <v>42024</v>
      </c>
      <c r="C476" s="23">
        <v>42025</v>
      </c>
      <c r="D476" t="str">
        <f t="shared" si="7"/>
        <v>No enviado a tiempo</v>
      </c>
    </row>
    <row r="477" spans="1:4" x14ac:dyDescent="0.25">
      <c r="A477">
        <v>1203111</v>
      </c>
      <c r="B477" s="23">
        <v>41351</v>
      </c>
      <c r="C477" s="23">
        <v>41353</v>
      </c>
      <c r="D477" t="str">
        <f t="shared" si="7"/>
        <v>Enviado a tiempo</v>
      </c>
    </row>
    <row r="478" spans="1:4" x14ac:dyDescent="0.25">
      <c r="A478">
        <v>1203111</v>
      </c>
      <c r="B478" s="23">
        <v>41485</v>
      </c>
      <c r="C478" s="23">
        <v>41486</v>
      </c>
      <c r="D478" t="str">
        <f t="shared" si="7"/>
        <v>No enviado a tiempo</v>
      </c>
    </row>
    <row r="479" spans="1:4" x14ac:dyDescent="0.25">
      <c r="A479">
        <v>1203476</v>
      </c>
      <c r="B479" s="23">
        <v>41761</v>
      </c>
      <c r="C479" s="23">
        <v>41762</v>
      </c>
      <c r="D479" t="str">
        <f t="shared" si="7"/>
        <v>No enviado a tiempo</v>
      </c>
    </row>
    <row r="480" spans="1:4" x14ac:dyDescent="0.25">
      <c r="A480">
        <v>1203507</v>
      </c>
      <c r="B480" s="23">
        <v>41486</v>
      </c>
      <c r="C480" s="23">
        <v>41488</v>
      </c>
      <c r="D480" t="str">
        <f t="shared" si="7"/>
        <v>Enviado a tiempo</v>
      </c>
    </row>
    <row r="481" spans="1:4" x14ac:dyDescent="0.25">
      <c r="A481">
        <v>1203841</v>
      </c>
      <c r="B481" s="23">
        <v>41398</v>
      </c>
      <c r="C481" s="23">
        <v>41400</v>
      </c>
      <c r="D481" t="str">
        <f t="shared" si="7"/>
        <v>Enviado a tiempo</v>
      </c>
    </row>
    <row r="482" spans="1:4" x14ac:dyDescent="0.25">
      <c r="A482">
        <v>1203841</v>
      </c>
      <c r="B482" s="23">
        <v>41320</v>
      </c>
      <c r="C482" s="23">
        <v>41321</v>
      </c>
      <c r="D482" t="str">
        <f t="shared" si="7"/>
        <v>No enviado a tiempo</v>
      </c>
    </row>
    <row r="483" spans="1:4" x14ac:dyDescent="0.25">
      <c r="A483">
        <v>1203841</v>
      </c>
      <c r="B483" s="23">
        <v>41409</v>
      </c>
      <c r="C483" s="23">
        <v>41410</v>
      </c>
      <c r="D483" t="str">
        <f t="shared" si="7"/>
        <v>No enviado a tiempo</v>
      </c>
    </row>
    <row r="484" spans="1:4" x14ac:dyDescent="0.25">
      <c r="A484">
        <v>1204207</v>
      </c>
      <c r="B484" s="23">
        <v>41974</v>
      </c>
      <c r="C484" s="23">
        <v>41981</v>
      </c>
      <c r="D484" t="str">
        <f t="shared" si="7"/>
        <v>Enviado a tiempo</v>
      </c>
    </row>
    <row r="485" spans="1:4" x14ac:dyDescent="0.25">
      <c r="A485">
        <v>1204207</v>
      </c>
      <c r="B485" s="23">
        <v>41458</v>
      </c>
      <c r="C485" s="23">
        <v>41460</v>
      </c>
      <c r="D485" t="str">
        <f t="shared" si="7"/>
        <v>Enviado a tiempo</v>
      </c>
    </row>
    <row r="486" spans="1:4" x14ac:dyDescent="0.25">
      <c r="A486">
        <v>1204572</v>
      </c>
      <c r="B486" s="23">
        <v>41344</v>
      </c>
      <c r="C486" s="23">
        <v>41346</v>
      </c>
      <c r="D486" t="str">
        <f t="shared" si="7"/>
        <v>Enviado a tiempo</v>
      </c>
    </row>
    <row r="487" spans="1:4" x14ac:dyDescent="0.25">
      <c r="A487">
        <v>1204572</v>
      </c>
      <c r="B487" s="23">
        <v>41573</v>
      </c>
      <c r="C487" s="23">
        <v>41575</v>
      </c>
      <c r="D487" t="str">
        <f t="shared" si="7"/>
        <v>Enviado a tiempo</v>
      </c>
    </row>
    <row r="488" spans="1:4" x14ac:dyDescent="0.25">
      <c r="A488">
        <v>1204572</v>
      </c>
      <c r="B488" s="23">
        <v>41575</v>
      </c>
      <c r="C488" s="23">
        <v>41576</v>
      </c>
      <c r="D488" t="str">
        <f t="shared" si="7"/>
        <v>No enviado a tiempo</v>
      </c>
    </row>
    <row r="489" spans="1:4" x14ac:dyDescent="0.25">
      <c r="A489">
        <v>1204572</v>
      </c>
      <c r="B489" s="23">
        <v>41596</v>
      </c>
      <c r="C489" s="23">
        <v>41598</v>
      </c>
      <c r="D489" t="str">
        <f t="shared" si="7"/>
        <v>Enviado a tiempo</v>
      </c>
    </row>
    <row r="490" spans="1:4" x14ac:dyDescent="0.25">
      <c r="A490">
        <v>1204572</v>
      </c>
      <c r="B490" s="23">
        <v>41704</v>
      </c>
      <c r="C490" s="23">
        <v>41705</v>
      </c>
      <c r="D490" t="str">
        <f t="shared" si="7"/>
        <v>No enviado a tiempo</v>
      </c>
    </row>
    <row r="491" spans="1:4" x14ac:dyDescent="0.25">
      <c r="A491">
        <v>1204572</v>
      </c>
      <c r="B491" s="23">
        <v>41484</v>
      </c>
      <c r="C491" s="23">
        <v>41485</v>
      </c>
      <c r="D491" t="str">
        <f t="shared" si="7"/>
        <v>No enviado a tiempo</v>
      </c>
    </row>
    <row r="492" spans="1:4" x14ac:dyDescent="0.25">
      <c r="A492">
        <v>1204572</v>
      </c>
      <c r="B492" s="23">
        <v>42249</v>
      </c>
      <c r="C492" s="23">
        <v>42252</v>
      </c>
      <c r="D492" t="str">
        <f t="shared" si="7"/>
        <v>Enviado a tiempo</v>
      </c>
    </row>
    <row r="493" spans="1:4" x14ac:dyDescent="0.25">
      <c r="A493">
        <v>1204572</v>
      </c>
      <c r="B493" s="23">
        <v>41488</v>
      </c>
      <c r="C493" s="23">
        <v>41490</v>
      </c>
      <c r="D493" t="str">
        <f t="shared" si="7"/>
        <v>Enviado a tiempo</v>
      </c>
    </row>
    <row r="494" spans="1:4" x14ac:dyDescent="0.25">
      <c r="A494">
        <v>1204572</v>
      </c>
      <c r="B494" s="23">
        <v>41434</v>
      </c>
      <c r="C494" s="23">
        <v>41435</v>
      </c>
      <c r="D494" t="str">
        <f t="shared" si="7"/>
        <v>No enviado a tiempo</v>
      </c>
    </row>
    <row r="495" spans="1:4" x14ac:dyDescent="0.25">
      <c r="A495">
        <v>1204572</v>
      </c>
      <c r="B495" s="23">
        <v>41776</v>
      </c>
      <c r="C495" s="23">
        <v>41777</v>
      </c>
      <c r="D495" t="str">
        <f t="shared" si="7"/>
        <v>No enviado a tiempo</v>
      </c>
    </row>
    <row r="496" spans="1:4" x14ac:dyDescent="0.25">
      <c r="A496">
        <v>1204937</v>
      </c>
      <c r="B496" s="23">
        <v>41624</v>
      </c>
      <c r="C496" s="23">
        <v>41627</v>
      </c>
      <c r="D496" t="str">
        <f t="shared" si="7"/>
        <v>Enviado a tiempo</v>
      </c>
    </row>
    <row r="497" spans="1:4" x14ac:dyDescent="0.25">
      <c r="A497">
        <v>1204937</v>
      </c>
      <c r="B497" s="23">
        <v>42044</v>
      </c>
      <c r="C497" s="23">
        <v>42049</v>
      </c>
      <c r="D497" t="str">
        <f t="shared" si="7"/>
        <v>Enviado a tiempo</v>
      </c>
    </row>
    <row r="498" spans="1:4" x14ac:dyDescent="0.25">
      <c r="A498">
        <v>1205302</v>
      </c>
      <c r="B498" s="23">
        <v>41677</v>
      </c>
      <c r="C498" s="23">
        <v>41686</v>
      </c>
      <c r="D498" t="str">
        <f t="shared" si="7"/>
        <v>Enviado a tiempo</v>
      </c>
    </row>
    <row r="499" spans="1:4" x14ac:dyDescent="0.25">
      <c r="A499">
        <v>1205302</v>
      </c>
      <c r="B499" s="23">
        <v>41414</v>
      </c>
      <c r="C499" s="23">
        <v>41415</v>
      </c>
      <c r="D499" t="str">
        <f t="shared" si="7"/>
        <v>No enviado a tiempo</v>
      </c>
    </row>
    <row r="500" spans="1:4" x14ac:dyDescent="0.25">
      <c r="A500">
        <v>1205302</v>
      </c>
      <c r="B500" s="23">
        <v>41573</v>
      </c>
      <c r="C500" s="23">
        <v>41575</v>
      </c>
      <c r="D500" t="str">
        <f t="shared" si="7"/>
        <v>Enviado a tiempo</v>
      </c>
    </row>
    <row r="501" spans="1:4" x14ac:dyDescent="0.25">
      <c r="A501">
        <v>1205302</v>
      </c>
      <c r="B501" s="23">
        <v>42079</v>
      </c>
      <c r="C501" s="23">
        <v>42080</v>
      </c>
      <c r="D501" t="str">
        <f t="shared" si="7"/>
        <v>No enviado a tiempo</v>
      </c>
    </row>
    <row r="502" spans="1:4" x14ac:dyDescent="0.25">
      <c r="A502">
        <v>1205668</v>
      </c>
      <c r="B502" s="23">
        <v>41672</v>
      </c>
      <c r="C502" s="23">
        <v>41677</v>
      </c>
      <c r="D502" t="str">
        <f t="shared" si="7"/>
        <v>Enviado a tiempo</v>
      </c>
    </row>
    <row r="503" spans="1:4" x14ac:dyDescent="0.25">
      <c r="A503">
        <v>1205668</v>
      </c>
      <c r="B503" s="23">
        <v>41414</v>
      </c>
      <c r="C503" s="23">
        <v>41425</v>
      </c>
      <c r="D503" t="str">
        <f t="shared" si="7"/>
        <v>Enviado a tiempo</v>
      </c>
    </row>
    <row r="504" spans="1:4" x14ac:dyDescent="0.25">
      <c r="A504">
        <v>1205668</v>
      </c>
      <c r="B504" s="23">
        <v>41490</v>
      </c>
      <c r="C504" s="23">
        <v>41495</v>
      </c>
      <c r="D504" t="str">
        <f t="shared" si="7"/>
        <v>Enviado a tiempo</v>
      </c>
    </row>
    <row r="505" spans="1:4" x14ac:dyDescent="0.25">
      <c r="A505">
        <v>1205668</v>
      </c>
      <c r="B505" s="23">
        <v>41470</v>
      </c>
      <c r="C505" s="23">
        <v>41472</v>
      </c>
      <c r="D505" t="str">
        <f t="shared" si="7"/>
        <v>Enviado a tiempo</v>
      </c>
    </row>
    <row r="506" spans="1:4" x14ac:dyDescent="0.25">
      <c r="A506">
        <v>1206033</v>
      </c>
      <c r="B506" s="23">
        <v>41677</v>
      </c>
      <c r="C506" s="23">
        <v>41686</v>
      </c>
      <c r="D506" t="str">
        <f t="shared" si="7"/>
        <v>Enviado a tiempo</v>
      </c>
    </row>
    <row r="507" spans="1:4" x14ac:dyDescent="0.25">
      <c r="A507">
        <v>1206033</v>
      </c>
      <c r="B507" s="23">
        <v>42197</v>
      </c>
      <c r="C507" s="23">
        <v>42198</v>
      </c>
      <c r="D507" t="str">
        <f t="shared" si="7"/>
        <v>No enviado a tiempo</v>
      </c>
    </row>
    <row r="508" spans="1:4" x14ac:dyDescent="0.25">
      <c r="A508">
        <v>1206033</v>
      </c>
      <c r="B508" s="23">
        <v>41494</v>
      </c>
      <c r="C508" s="23">
        <v>41495</v>
      </c>
      <c r="D508" t="str">
        <f t="shared" si="7"/>
        <v>No enviado a tiempo</v>
      </c>
    </row>
    <row r="509" spans="1:4" x14ac:dyDescent="0.25">
      <c r="A509">
        <v>1206033</v>
      </c>
      <c r="B509" s="23">
        <v>42153</v>
      </c>
      <c r="C509" s="23">
        <v>42155</v>
      </c>
      <c r="D509" t="str">
        <f t="shared" si="7"/>
        <v>Enviado a tiempo</v>
      </c>
    </row>
    <row r="510" spans="1:4" x14ac:dyDescent="0.25">
      <c r="A510">
        <v>1206033</v>
      </c>
      <c r="B510" s="23">
        <v>41403</v>
      </c>
      <c r="C510" s="23">
        <v>41405</v>
      </c>
      <c r="D510" t="str">
        <f t="shared" si="7"/>
        <v>Enviado a tiempo</v>
      </c>
    </row>
    <row r="511" spans="1:4" x14ac:dyDescent="0.25">
      <c r="A511">
        <v>1206033</v>
      </c>
      <c r="B511" s="23">
        <v>41850</v>
      </c>
      <c r="C511" s="23">
        <v>41851</v>
      </c>
      <c r="D511" t="str">
        <f t="shared" si="7"/>
        <v>No enviado a tiempo</v>
      </c>
    </row>
    <row r="512" spans="1:4" x14ac:dyDescent="0.25">
      <c r="A512">
        <v>1206033</v>
      </c>
      <c r="B512" s="23">
        <v>42081</v>
      </c>
      <c r="C512" s="23">
        <v>42082</v>
      </c>
      <c r="D512" t="str">
        <f t="shared" si="7"/>
        <v>No enviado a tiempo</v>
      </c>
    </row>
    <row r="513" spans="1:4" x14ac:dyDescent="0.25">
      <c r="A513">
        <v>1206033</v>
      </c>
      <c r="B513" s="23">
        <v>41495</v>
      </c>
      <c r="C513" s="23">
        <v>41502</v>
      </c>
      <c r="D513" t="str">
        <f t="shared" ref="D513:D576" si="8">+IF(C513-B513&gt;=2,"Enviado a tiempo","No enviado a tiempo")</f>
        <v>Enviado a tiempo</v>
      </c>
    </row>
    <row r="514" spans="1:4" x14ac:dyDescent="0.25">
      <c r="A514">
        <v>1206398</v>
      </c>
      <c r="B514" s="23">
        <v>41497</v>
      </c>
      <c r="C514" s="23">
        <v>41499</v>
      </c>
      <c r="D514" t="str">
        <f t="shared" si="8"/>
        <v>Enviado a tiempo</v>
      </c>
    </row>
    <row r="515" spans="1:4" x14ac:dyDescent="0.25">
      <c r="A515">
        <v>1206763</v>
      </c>
      <c r="B515" s="23">
        <v>41363</v>
      </c>
      <c r="C515" s="23">
        <v>41364</v>
      </c>
      <c r="D515" t="str">
        <f t="shared" si="8"/>
        <v>No enviado a tiempo</v>
      </c>
    </row>
    <row r="516" spans="1:4" x14ac:dyDescent="0.25">
      <c r="A516">
        <v>1206763</v>
      </c>
      <c r="B516" s="23">
        <v>41477</v>
      </c>
      <c r="C516" s="23">
        <v>41478</v>
      </c>
      <c r="D516" t="str">
        <f t="shared" si="8"/>
        <v>No enviado a tiempo</v>
      </c>
    </row>
    <row r="517" spans="1:4" x14ac:dyDescent="0.25">
      <c r="A517">
        <v>1206763</v>
      </c>
      <c r="B517" s="23">
        <v>41501</v>
      </c>
      <c r="C517" s="23">
        <v>41502</v>
      </c>
      <c r="D517" t="str">
        <f t="shared" si="8"/>
        <v>No enviado a tiempo</v>
      </c>
    </row>
    <row r="518" spans="1:4" x14ac:dyDescent="0.25">
      <c r="A518">
        <v>1207129</v>
      </c>
      <c r="B518" s="23">
        <v>41739</v>
      </c>
      <c r="C518" s="23">
        <v>41741</v>
      </c>
      <c r="D518" t="str">
        <f t="shared" si="8"/>
        <v>Enviado a tiempo</v>
      </c>
    </row>
    <row r="519" spans="1:4" x14ac:dyDescent="0.25">
      <c r="A519">
        <v>1207129</v>
      </c>
      <c r="B519" s="23">
        <v>42088</v>
      </c>
      <c r="C519" s="23">
        <v>42090</v>
      </c>
      <c r="D519" t="str">
        <f t="shared" si="8"/>
        <v>Enviado a tiempo</v>
      </c>
    </row>
    <row r="520" spans="1:4" x14ac:dyDescent="0.25">
      <c r="A520">
        <v>1207494</v>
      </c>
      <c r="B520" s="23">
        <v>42274</v>
      </c>
      <c r="C520" s="23">
        <v>42276</v>
      </c>
      <c r="D520" t="str">
        <f t="shared" si="8"/>
        <v>Enviado a tiempo</v>
      </c>
    </row>
    <row r="521" spans="1:4" x14ac:dyDescent="0.25">
      <c r="A521">
        <v>1207494</v>
      </c>
      <c r="B521" s="23">
        <v>41420</v>
      </c>
      <c r="C521" s="23">
        <v>41420</v>
      </c>
      <c r="D521" t="str">
        <f t="shared" si="8"/>
        <v>No enviado a tiempo</v>
      </c>
    </row>
    <row r="522" spans="1:4" x14ac:dyDescent="0.25">
      <c r="A522">
        <v>1207494</v>
      </c>
      <c r="B522" s="23">
        <v>41459</v>
      </c>
      <c r="C522" s="23">
        <v>41460</v>
      </c>
      <c r="D522" t="str">
        <f t="shared" si="8"/>
        <v>No enviado a tiempo</v>
      </c>
    </row>
    <row r="523" spans="1:4" x14ac:dyDescent="0.25">
      <c r="A523">
        <v>1207494</v>
      </c>
      <c r="B523" s="23">
        <v>41932</v>
      </c>
      <c r="C523" s="23">
        <v>41934</v>
      </c>
      <c r="D523" t="str">
        <f t="shared" si="8"/>
        <v>Enviado a tiempo</v>
      </c>
    </row>
    <row r="524" spans="1:4" x14ac:dyDescent="0.25">
      <c r="A524">
        <v>1207494</v>
      </c>
      <c r="B524" s="23">
        <v>42122</v>
      </c>
      <c r="C524" s="23">
        <v>42124</v>
      </c>
      <c r="D524" t="str">
        <f t="shared" si="8"/>
        <v>Enviado a tiempo</v>
      </c>
    </row>
    <row r="525" spans="1:4" x14ac:dyDescent="0.25">
      <c r="A525">
        <v>1207494</v>
      </c>
      <c r="B525" s="23">
        <v>41966</v>
      </c>
      <c r="C525" s="23">
        <v>41970</v>
      </c>
      <c r="D525" t="str">
        <f t="shared" si="8"/>
        <v>Enviado a tiempo</v>
      </c>
    </row>
    <row r="526" spans="1:4" x14ac:dyDescent="0.25">
      <c r="A526">
        <v>1207859</v>
      </c>
      <c r="B526" s="23">
        <v>41899</v>
      </c>
      <c r="C526" s="23">
        <v>41900</v>
      </c>
      <c r="D526" t="str">
        <f t="shared" si="8"/>
        <v>No enviado a tiempo</v>
      </c>
    </row>
    <row r="527" spans="1:4" x14ac:dyDescent="0.25">
      <c r="A527">
        <v>1207859</v>
      </c>
      <c r="B527" s="23">
        <v>41934</v>
      </c>
      <c r="C527" s="23">
        <v>41935</v>
      </c>
      <c r="D527" t="str">
        <f t="shared" si="8"/>
        <v>No enviado a tiempo</v>
      </c>
    </row>
    <row r="528" spans="1:4" x14ac:dyDescent="0.25">
      <c r="A528">
        <v>1208224</v>
      </c>
      <c r="B528" s="23">
        <v>42088</v>
      </c>
      <c r="C528" s="23">
        <v>42090</v>
      </c>
      <c r="D528" t="str">
        <f t="shared" si="8"/>
        <v>Enviado a tiempo</v>
      </c>
    </row>
    <row r="529" spans="1:4" x14ac:dyDescent="0.25">
      <c r="A529">
        <v>1208224</v>
      </c>
      <c r="B529" s="23">
        <v>41401</v>
      </c>
      <c r="C529" s="23">
        <v>41403</v>
      </c>
      <c r="D529" t="str">
        <f t="shared" si="8"/>
        <v>Enviado a tiempo</v>
      </c>
    </row>
    <row r="530" spans="1:4" x14ac:dyDescent="0.25">
      <c r="A530">
        <v>1208224</v>
      </c>
      <c r="B530" s="23">
        <v>41999</v>
      </c>
      <c r="C530" s="23">
        <v>42002</v>
      </c>
      <c r="D530" t="str">
        <f t="shared" si="8"/>
        <v>Enviado a tiempo</v>
      </c>
    </row>
    <row r="531" spans="1:4" x14ac:dyDescent="0.25">
      <c r="A531">
        <v>1208224</v>
      </c>
      <c r="B531" s="23">
        <v>42212</v>
      </c>
      <c r="C531" s="23">
        <v>42216</v>
      </c>
      <c r="D531" t="str">
        <f t="shared" si="8"/>
        <v>Enviado a tiempo</v>
      </c>
    </row>
    <row r="532" spans="1:4" x14ac:dyDescent="0.25">
      <c r="A532">
        <v>1208590</v>
      </c>
      <c r="B532" s="23">
        <v>42013</v>
      </c>
      <c r="C532" s="23">
        <v>42015</v>
      </c>
      <c r="D532" t="str">
        <f t="shared" si="8"/>
        <v>Enviado a tiempo</v>
      </c>
    </row>
    <row r="533" spans="1:4" x14ac:dyDescent="0.25">
      <c r="A533">
        <v>1208590</v>
      </c>
      <c r="B533" s="23">
        <v>41364</v>
      </c>
      <c r="C533" s="23">
        <v>41364</v>
      </c>
      <c r="D533" t="str">
        <f t="shared" si="8"/>
        <v>No enviado a tiempo</v>
      </c>
    </row>
    <row r="534" spans="1:4" x14ac:dyDescent="0.25">
      <c r="A534">
        <v>1208590</v>
      </c>
      <c r="B534" s="23">
        <v>41497</v>
      </c>
      <c r="C534" s="23">
        <v>41498</v>
      </c>
      <c r="D534" t="str">
        <f t="shared" si="8"/>
        <v>No enviado a tiempo</v>
      </c>
    </row>
    <row r="535" spans="1:4" x14ac:dyDescent="0.25">
      <c r="A535">
        <v>1208590</v>
      </c>
      <c r="B535" s="23">
        <v>41402</v>
      </c>
      <c r="C535" s="23">
        <v>41404</v>
      </c>
      <c r="D535" t="str">
        <f t="shared" si="8"/>
        <v>Enviado a tiempo</v>
      </c>
    </row>
    <row r="536" spans="1:4" x14ac:dyDescent="0.25">
      <c r="A536">
        <v>1209320</v>
      </c>
      <c r="B536" s="23">
        <v>41647</v>
      </c>
      <c r="C536" s="23">
        <v>41649</v>
      </c>
      <c r="D536" t="str">
        <f t="shared" si="8"/>
        <v>Enviado a tiempo</v>
      </c>
    </row>
    <row r="537" spans="1:4" x14ac:dyDescent="0.25">
      <c r="A537">
        <v>1209320</v>
      </c>
      <c r="B537" s="23">
        <v>42336</v>
      </c>
      <c r="C537" s="23">
        <v>42338</v>
      </c>
      <c r="D537" t="str">
        <f t="shared" si="8"/>
        <v>Enviado a tiempo</v>
      </c>
    </row>
    <row r="538" spans="1:4" x14ac:dyDescent="0.25">
      <c r="A538">
        <v>1209320</v>
      </c>
      <c r="B538" s="23">
        <v>41521</v>
      </c>
      <c r="C538" s="23">
        <v>41522</v>
      </c>
      <c r="D538" t="str">
        <f t="shared" si="8"/>
        <v>No enviado a tiempo</v>
      </c>
    </row>
    <row r="539" spans="1:4" x14ac:dyDescent="0.25">
      <c r="A539">
        <v>1209685</v>
      </c>
      <c r="B539" s="23">
        <v>41862</v>
      </c>
      <c r="C539" s="23">
        <v>41864</v>
      </c>
      <c r="D539" t="str">
        <f t="shared" si="8"/>
        <v>Enviado a tiempo</v>
      </c>
    </row>
    <row r="540" spans="1:4" x14ac:dyDescent="0.25">
      <c r="A540">
        <v>1209685</v>
      </c>
      <c r="B540" s="23">
        <v>41409</v>
      </c>
      <c r="C540" s="23">
        <v>41410</v>
      </c>
      <c r="D540" t="str">
        <f t="shared" si="8"/>
        <v>No enviado a tiempo</v>
      </c>
    </row>
    <row r="541" spans="1:4" x14ac:dyDescent="0.25">
      <c r="A541">
        <v>1209685</v>
      </c>
      <c r="B541" s="23">
        <v>41451</v>
      </c>
      <c r="C541" s="23">
        <v>41452</v>
      </c>
      <c r="D541" t="str">
        <f t="shared" si="8"/>
        <v>No enviado a tiempo</v>
      </c>
    </row>
    <row r="542" spans="1:4" x14ac:dyDescent="0.25">
      <c r="A542">
        <v>1209685</v>
      </c>
      <c r="B542" s="23">
        <v>42016</v>
      </c>
      <c r="C542" s="23">
        <v>42017</v>
      </c>
      <c r="D542" t="str">
        <f t="shared" si="8"/>
        <v>No enviado a tiempo</v>
      </c>
    </row>
    <row r="543" spans="1:4" x14ac:dyDescent="0.25">
      <c r="A543">
        <v>1209685</v>
      </c>
      <c r="B543" s="23">
        <v>41710</v>
      </c>
      <c r="C543" s="23">
        <v>41711</v>
      </c>
      <c r="D543" t="str">
        <f t="shared" si="8"/>
        <v>No enviado a tiempo</v>
      </c>
    </row>
    <row r="544" spans="1:4" x14ac:dyDescent="0.25">
      <c r="A544">
        <v>1210051</v>
      </c>
      <c r="B544" s="23">
        <v>41501</v>
      </c>
      <c r="C544" s="23">
        <v>41502</v>
      </c>
      <c r="D544" t="str">
        <f t="shared" si="8"/>
        <v>No enviado a tiempo</v>
      </c>
    </row>
    <row r="545" spans="1:4" x14ac:dyDescent="0.25">
      <c r="A545">
        <v>1210051</v>
      </c>
      <c r="B545" s="23">
        <v>41473</v>
      </c>
      <c r="C545" s="23">
        <v>41475</v>
      </c>
      <c r="D545" t="str">
        <f t="shared" si="8"/>
        <v>Enviado a tiempo</v>
      </c>
    </row>
    <row r="546" spans="1:4" x14ac:dyDescent="0.25">
      <c r="A546">
        <v>1210051</v>
      </c>
      <c r="B546" s="23">
        <v>41762</v>
      </c>
      <c r="C546" s="23">
        <v>41766</v>
      </c>
      <c r="D546" t="str">
        <f t="shared" si="8"/>
        <v>Enviado a tiempo</v>
      </c>
    </row>
    <row r="547" spans="1:4" x14ac:dyDescent="0.25">
      <c r="A547">
        <v>1210051</v>
      </c>
      <c r="B547" s="23">
        <v>41510</v>
      </c>
      <c r="C547" s="23">
        <v>41513</v>
      </c>
      <c r="D547" t="str">
        <f t="shared" si="8"/>
        <v>Enviado a tiempo</v>
      </c>
    </row>
    <row r="548" spans="1:4" x14ac:dyDescent="0.25">
      <c r="A548">
        <v>1210416</v>
      </c>
      <c r="B548" s="23">
        <v>42049</v>
      </c>
      <c r="C548" s="23">
        <v>42050</v>
      </c>
      <c r="D548" t="str">
        <f t="shared" si="8"/>
        <v>No enviado a tiempo</v>
      </c>
    </row>
    <row r="549" spans="1:4" x14ac:dyDescent="0.25">
      <c r="A549">
        <v>1210416</v>
      </c>
      <c r="B549" s="23">
        <v>41503</v>
      </c>
      <c r="C549" s="23">
        <v>41503</v>
      </c>
      <c r="D549" t="str">
        <f t="shared" si="8"/>
        <v>No enviado a tiempo</v>
      </c>
    </row>
    <row r="550" spans="1:4" x14ac:dyDescent="0.25">
      <c r="A550">
        <v>1210781</v>
      </c>
      <c r="B550" s="23">
        <v>42242</v>
      </c>
      <c r="C550" s="23">
        <v>42217</v>
      </c>
      <c r="D550" t="str">
        <f t="shared" si="8"/>
        <v>No enviado a tiempo</v>
      </c>
    </row>
    <row r="551" spans="1:4" x14ac:dyDescent="0.25">
      <c r="A551">
        <v>1210781</v>
      </c>
      <c r="B551" s="23">
        <v>42125</v>
      </c>
      <c r="C551" s="23">
        <v>42126</v>
      </c>
      <c r="D551" t="str">
        <f t="shared" si="8"/>
        <v>No enviado a tiempo</v>
      </c>
    </row>
    <row r="552" spans="1:4" x14ac:dyDescent="0.25">
      <c r="A552">
        <v>1210781</v>
      </c>
      <c r="B552" s="23">
        <v>41704</v>
      </c>
      <c r="C552" s="23">
        <v>41705</v>
      </c>
      <c r="D552" t="str">
        <f t="shared" si="8"/>
        <v>No enviado a tiempo</v>
      </c>
    </row>
    <row r="553" spans="1:4" x14ac:dyDescent="0.25">
      <c r="A553">
        <v>1210781</v>
      </c>
      <c r="B553" s="23">
        <v>42247</v>
      </c>
      <c r="C553" s="23">
        <v>42248</v>
      </c>
      <c r="D553" t="str">
        <f t="shared" si="8"/>
        <v>No enviado a tiempo</v>
      </c>
    </row>
    <row r="554" spans="1:4" x14ac:dyDescent="0.25">
      <c r="A554">
        <v>1211146</v>
      </c>
      <c r="B554" s="23">
        <v>41482</v>
      </c>
      <c r="C554" s="23">
        <v>41484</v>
      </c>
      <c r="D554" t="str">
        <f t="shared" si="8"/>
        <v>Enviado a tiempo</v>
      </c>
    </row>
    <row r="555" spans="1:4" x14ac:dyDescent="0.25">
      <c r="A555">
        <v>1211146</v>
      </c>
      <c r="B555" s="23">
        <v>41363</v>
      </c>
      <c r="C555" s="23">
        <v>41364</v>
      </c>
      <c r="D555" t="str">
        <f t="shared" si="8"/>
        <v>No enviado a tiempo</v>
      </c>
    </row>
    <row r="556" spans="1:4" x14ac:dyDescent="0.25">
      <c r="A556">
        <v>1211146</v>
      </c>
      <c r="B556" s="23">
        <v>41601</v>
      </c>
      <c r="C556" s="23">
        <v>41602</v>
      </c>
      <c r="D556" t="str">
        <f t="shared" si="8"/>
        <v>No enviado a tiempo</v>
      </c>
    </row>
    <row r="557" spans="1:4" x14ac:dyDescent="0.25">
      <c r="A557">
        <v>1211146</v>
      </c>
      <c r="B557" s="23">
        <v>42079</v>
      </c>
      <c r="C557" s="23">
        <v>42080</v>
      </c>
      <c r="D557" t="str">
        <f t="shared" si="8"/>
        <v>No enviado a tiempo</v>
      </c>
    </row>
    <row r="558" spans="1:4" x14ac:dyDescent="0.25">
      <c r="A558">
        <v>1211146</v>
      </c>
      <c r="B558" s="23">
        <v>42039</v>
      </c>
      <c r="C558" s="23">
        <v>42042</v>
      </c>
      <c r="D558" t="str">
        <f t="shared" si="8"/>
        <v>Enviado a tiempo</v>
      </c>
    </row>
    <row r="559" spans="1:4" x14ac:dyDescent="0.25">
      <c r="A559">
        <v>1211146</v>
      </c>
      <c r="B559" s="23">
        <v>41506</v>
      </c>
      <c r="C559" s="23">
        <v>41508</v>
      </c>
      <c r="D559" t="str">
        <f t="shared" si="8"/>
        <v>Enviado a tiempo</v>
      </c>
    </row>
    <row r="560" spans="1:4" x14ac:dyDescent="0.25">
      <c r="A560">
        <v>1211877</v>
      </c>
      <c r="B560" s="23">
        <v>41889</v>
      </c>
      <c r="C560" s="23">
        <v>41889</v>
      </c>
      <c r="D560" t="str">
        <f t="shared" si="8"/>
        <v>No enviado a tiempo</v>
      </c>
    </row>
    <row r="561" spans="1:4" x14ac:dyDescent="0.25">
      <c r="A561">
        <v>1211877</v>
      </c>
      <c r="B561" s="23">
        <v>41595</v>
      </c>
      <c r="C561" s="23">
        <v>41595</v>
      </c>
      <c r="D561" t="str">
        <f t="shared" si="8"/>
        <v>No enviado a tiempo</v>
      </c>
    </row>
    <row r="562" spans="1:4" x14ac:dyDescent="0.25">
      <c r="A562">
        <v>1211877</v>
      </c>
      <c r="B562" s="23">
        <v>42024</v>
      </c>
      <c r="C562" s="23">
        <v>42025</v>
      </c>
      <c r="D562" t="str">
        <f t="shared" si="8"/>
        <v>No enviado a tiempo</v>
      </c>
    </row>
    <row r="563" spans="1:4" x14ac:dyDescent="0.25">
      <c r="A563">
        <v>1211877</v>
      </c>
      <c r="B563" s="23">
        <v>41508</v>
      </c>
      <c r="C563" s="23">
        <v>41510</v>
      </c>
      <c r="D563" t="str">
        <f t="shared" si="8"/>
        <v>Enviado a tiempo</v>
      </c>
    </row>
    <row r="564" spans="1:4" x14ac:dyDescent="0.25">
      <c r="A564">
        <v>1211877</v>
      </c>
      <c r="B564" s="23">
        <v>41476</v>
      </c>
      <c r="C564" s="23">
        <v>41478</v>
      </c>
      <c r="D564" t="str">
        <f t="shared" si="8"/>
        <v>Enviado a tiempo</v>
      </c>
    </row>
    <row r="565" spans="1:4" x14ac:dyDescent="0.25">
      <c r="A565">
        <v>1211877</v>
      </c>
      <c r="B565" s="23">
        <v>41347</v>
      </c>
      <c r="C565" s="23">
        <v>41349</v>
      </c>
      <c r="D565" t="str">
        <f t="shared" si="8"/>
        <v>Enviado a tiempo</v>
      </c>
    </row>
    <row r="566" spans="1:4" x14ac:dyDescent="0.25">
      <c r="A566">
        <v>1212242</v>
      </c>
      <c r="B566" s="23">
        <v>42541</v>
      </c>
      <c r="C566" s="23">
        <v>42544</v>
      </c>
      <c r="D566" t="str">
        <f t="shared" si="8"/>
        <v>Enviado a tiempo</v>
      </c>
    </row>
    <row r="567" spans="1:4" x14ac:dyDescent="0.25">
      <c r="A567">
        <v>1212242</v>
      </c>
      <c r="B567" s="23">
        <v>41656</v>
      </c>
      <c r="C567" s="23">
        <v>41659</v>
      </c>
      <c r="D567" t="str">
        <f t="shared" si="8"/>
        <v>Enviado a tiempo</v>
      </c>
    </row>
    <row r="568" spans="1:4" x14ac:dyDescent="0.25">
      <c r="A568">
        <v>1212242</v>
      </c>
      <c r="B568" s="23">
        <v>41652</v>
      </c>
      <c r="C568" s="23">
        <v>41657</v>
      </c>
      <c r="D568" t="str">
        <f t="shared" si="8"/>
        <v>Enviado a tiempo</v>
      </c>
    </row>
    <row r="569" spans="1:4" x14ac:dyDescent="0.25">
      <c r="A569">
        <v>1212242</v>
      </c>
      <c r="B569" s="23">
        <v>41618</v>
      </c>
      <c r="C569" s="23">
        <v>41620</v>
      </c>
      <c r="D569" t="str">
        <f t="shared" si="8"/>
        <v>Enviado a tiempo</v>
      </c>
    </row>
    <row r="570" spans="1:4" x14ac:dyDescent="0.25">
      <c r="A570">
        <v>1212242</v>
      </c>
      <c r="B570" s="23">
        <v>41693</v>
      </c>
      <c r="C570" s="23">
        <v>41694</v>
      </c>
      <c r="D570" t="str">
        <f t="shared" si="8"/>
        <v>No enviado a tiempo</v>
      </c>
    </row>
    <row r="571" spans="1:4" x14ac:dyDescent="0.25">
      <c r="A571">
        <v>1212242</v>
      </c>
      <c r="B571" s="23">
        <v>42153</v>
      </c>
      <c r="C571" s="23">
        <v>42155</v>
      </c>
      <c r="D571" t="str">
        <f t="shared" si="8"/>
        <v>Enviado a tiempo</v>
      </c>
    </row>
    <row r="572" spans="1:4" x14ac:dyDescent="0.25">
      <c r="A572">
        <v>1212607</v>
      </c>
      <c r="B572" s="23">
        <v>41445</v>
      </c>
      <c r="C572" s="23">
        <v>41446</v>
      </c>
      <c r="D572" t="str">
        <f t="shared" si="8"/>
        <v>No enviado a tiempo</v>
      </c>
    </row>
    <row r="573" spans="1:4" x14ac:dyDescent="0.25">
      <c r="A573">
        <v>1212607</v>
      </c>
      <c r="B573" s="23">
        <v>42290</v>
      </c>
      <c r="C573" s="23">
        <v>42292</v>
      </c>
      <c r="D573" t="str">
        <f t="shared" si="8"/>
        <v>Enviado a tiempo</v>
      </c>
    </row>
    <row r="574" spans="1:4" x14ac:dyDescent="0.25">
      <c r="A574">
        <v>1212607</v>
      </c>
      <c r="B574" s="23">
        <v>41549</v>
      </c>
      <c r="C574" s="23">
        <v>41551</v>
      </c>
      <c r="D574" t="str">
        <f t="shared" si="8"/>
        <v>Enviado a tiempo</v>
      </c>
    </row>
    <row r="575" spans="1:4" x14ac:dyDescent="0.25">
      <c r="A575">
        <v>1212607</v>
      </c>
      <c r="B575" s="23">
        <v>42135</v>
      </c>
      <c r="C575" s="23">
        <v>42137</v>
      </c>
      <c r="D575" t="str">
        <f t="shared" si="8"/>
        <v>Enviado a tiempo</v>
      </c>
    </row>
    <row r="576" spans="1:4" x14ac:dyDescent="0.25">
      <c r="A576">
        <v>1212607</v>
      </c>
      <c r="B576" s="23">
        <v>41558</v>
      </c>
      <c r="C576" s="23">
        <v>41560</v>
      </c>
      <c r="D576" t="str">
        <f t="shared" si="8"/>
        <v>Enviado a tiempo</v>
      </c>
    </row>
    <row r="577" spans="1:4" x14ac:dyDescent="0.25">
      <c r="A577">
        <v>1212973</v>
      </c>
      <c r="B577" s="23">
        <v>41923</v>
      </c>
      <c r="C577" s="23">
        <v>41924</v>
      </c>
      <c r="D577" t="str">
        <f t="shared" ref="D577:D640" si="9">+IF(C577-B577&gt;=2,"Enviado a tiempo","No enviado a tiempo")</f>
        <v>No enviado a tiempo</v>
      </c>
    </row>
    <row r="578" spans="1:4" x14ac:dyDescent="0.25">
      <c r="A578">
        <v>1212973</v>
      </c>
      <c r="B578" s="23">
        <v>41511</v>
      </c>
      <c r="C578" s="23">
        <v>41512</v>
      </c>
      <c r="D578" t="str">
        <f t="shared" si="9"/>
        <v>No enviado a tiempo</v>
      </c>
    </row>
    <row r="579" spans="1:4" x14ac:dyDescent="0.25">
      <c r="A579">
        <v>1212973</v>
      </c>
      <c r="B579" s="23">
        <v>42226</v>
      </c>
      <c r="C579" s="23">
        <v>42227</v>
      </c>
      <c r="D579" t="str">
        <f t="shared" si="9"/>
        <v>No enviado a tiempo</v>
      </c>
    </row>
    <row r="580" spans="1:4" x14ac:dyDescent="0.25">
      <c r="A580">
        <v>1212973</v>
      </c>
      <c r="B580" s="23">
        <v>41889</v>
      </c>
      <c r="C580" s="23">
        <v>41892</v>
      </c>
      <c r="D580" t="str">
        <f t="shared" si="9"/>
        <v>Enviado a tiempo</v>
      </c>
    </row>
    <row r="581" spans="1:4" x14ac:dyDescent="0.25">
      <c r="A581">
        <v>1212973</v>
      </c>
      <c r="B581" s="23">
        <v>41895</v>
      </c>
      <c r="C581" s="23">
        <v>41899</v>
      </c>
      <c r="D581" t="str">
        <f t="shared" si="9"/>
        <v>Enviado a tiempo</v>
      </c>
    </row>
    <row r="582" spans="1:4" x14ac:dyDescent="0.25">
      <c r="A582">
        <v>1212973</v>
      </c>
      <c r="B582" s="23">
        <v>41841</v>
      </c>
      <c r="C582" s="23">
        <v>41843</v>
      </c>
      <c r="D582" t="str">
        <f t="shared" si="9"/>
        <v>Enviado a tiempo</v>
      </c>
    </row>
    <row r="583" spans="1:4" x14ac:dyDescent="0.25">
      <c r="A583">
        <v>1213338</v>
      </c>
      <c r="B583" s="23">
        <v>41394</v>
      </c>
      <c r="C583" s="23">
        <v>41395</v>
      </c>
      <c r="D583" t="str">
        <f t="shared" si="9"/>
        <v>No enviado a tiempo</v>
      </c>
    </row>
    <row r="584" spans="1:4" x14ac:dyDescent="0.25">
      <c r="A584">
        <v>1213338</v>
      </c>
      <c r="B584" s="23">
        <v>41905</v>
      </c>
      <c r="C584" s="23">
        <v>41907</v>
      </c>
      <c r="D584" t="str">
        <f t="shared" si="9"/>
        <v>Enviado a tiempo</v>
      </c>
    </row>
    <row r="585" spans="1:4" x14ac:dyDescent="0.25">
      <c r="A585">
        <v>1213703</v>
      </c>
      <c r="B585" s="23">
        <v>41909</v>
      </c>
      <c r="C585" s="23">
        <v>41914</v>
      </c>
      <c r="D585" t="str">
        <f t="shared" si="9"/>
        <v>Enviado a tiempo</v>
      </c>
    </row>
    <row r="586" spans="1:4" x14ac:dyDescent="0.25">
      <c r="A586">
        <v>1214068</v>
      </c>
      <c r="B586" s="23">
        <v>41363</v>
      </c>
      <c r="C586" s="23">
        <v>41364</v>
      </c>
      <c r="D586" t="str">
        <f t="shared" si="9"/>
        <v>No enviado a tiempo</v>
      </c>
    </row>
    <row r="587" spans="1:4" x14ac:dyDescent="0.25">
      <c r="A587">
        <v>1214068</v>
      </c>
      <c r="B587" s="23">
        <v>41920</v>
      </c>
      <c r="C587" s="23">
        <v>41922</v>
      </c>
      <c r="D587" t="str">
        <f t="shared" si="9"/>
        <v>Enviado a tiempo</v>
      </c>
    </row>
    <row r="588" spans="1:4" x14ac:dyDescent="0.25">
      <c r="A588">
        <v>1214068</v>
      </c>
      <c r="B588" s="23">
        <v>41899</v>
      </c>
      <c r="C588" s="23">
        <v>41892</v>
      </c>
      <c r="D588" t="str">
        <f t="shared" si="9"/>
        <v>No enviado a tiempo</v>
      </c>
    </row>
    <row r="589" spans="1:4" x14ac:dyDescent="0.25">
      <c r="A589">
        <v>1214068</v>
      </c>
      <c r="B589" s="23">
        <v>41516</v>
      </c>
      <c r="C589" s="23">
        <v>41518</v>
      </c>
      <c r="D589" t="str">
        <f t="shared" si="9"/>
        <v>Enviado a tiempo</v>
      </c>
    </row>
    <row r="590" spans="1:4" x14ac:dyDescent="0.25">
      <c r="A590">
        <v>1214068</v>
      </c>
      <c r="B590" s="23">
        <v>41495</v>
      </c>
      <c r="C590" s="23">
        <v>41502</v>
      </c>
      <c r="D590" t="str">
        <f t="shared" si="9"/>
        <v>Enviado a tiempo</v>
      </c>
    </row>
    <row r="591" spans="1:4" x14ac:dyDescent="0.25">
      <c r="A591">
        <v>1214068</v>
      </c>
      <c r="B591" s="23">
        <v>41484</v>
      </c>
      <c r="C591" s="23">
        <v>41485</v>
      </c>
      <c r="D591" t="str">
        <f t="shared" si="9"/>
        <v>No enviado a tiempo</v>
      </c>
    </row>
    <row r="592" spans="1:4" x14ac:dyDescent="0.25">
      <c r="A592">
        <v>1214068</v>
      </c>
      <c r="B592" s="23">
        <v>41363</v>
      </c>
      <c r="C592" s="23">
        <v>41364</v>
      </c>
      <c r="D592" t="str">
        <f t="shared" si="9"/>
        <v>No enviado a tiempo</v>
      </c>
    </row>
    <row r="593" spans="1:4" x14ac:dyDescent="0.25">
      <c r="A593">
        <v>1214434</v>
      </c>
      <c r="B593" s="23">
        <v>41454</v>
      </c>
      <c r="C593" s="23">
        <v>41456</v>
      </c>
      <c r="D593" t="str">
        <f t="shared" si="9"/>
        <v>Enviado a tiempo</v>
      </c>
    </row>
    <row r="594" spans="1:4" x14ac:dyDescent="0.25">
      <c r="A594">
        <v>1214434</v>
      </c>
      <c r="B594" s="23">
        <v>41407</v>
      </c>
      <c r="C594" s="23">
        <v>41409</v>
      </c>
      <c r="D594" t="str">
        <f t="shared" si="9"/>
        <v>Enviado a tiempo</v>
      </c>
    </row>
    <row r="595" spans="1:4" x14ac:dyDescent="0.25">
      <c r="A595">
        <v>1214799</v>
      </c>
      <c r="B595" s="23">
        <v>41370</v>
      </c>
      <c r="C595" s="23">
        <v>41372</v>
      </c>
      <c r="D595" t="str">
        <f t="shared" si="9"/>
        <v>Enviado a tiempo</v>
      </c>
    </row>
    <row r="596" spans="1:4" x14ac:dyDescent="0.25">
      <c r="A596">
        <v>1214799</v>
      </c>
      <c r="B596" s="23">
        <v>41552</v>
      </c>
      <c r="C596" s="23">
        <v>41559</v>
      </c>
      <c r="D596" t="str">
        <f t="shared" si="9"/>
        <v>Enviado a tiempo</v>
      </c>
    </row>
    <row r="597" spans="1:4" x14ac:dyDescent="0.25">
      <c r="A597">
        <v>1214799</v>
      </c>
      <c r="B597" s="23">
        <v>41986</v>
      </c>
      <c r="C597" s="23">
        <v>41988</v>
      </c>
      <c r="D597" t="str">
        <f t="shared" si="9"/>
        <v>Enviado a tiempo</v>
      </c>
    </row>
    <row r="598" spans="1:4" x14ac:dyDescent="0.25">
      <c r="A598">
        <v>1215164</v>
      </c>
      <c r="B598" s="23">
        <v>42079</v>
      </c>
      <c r="C598" s="23">
        <v>42079</v>
      </c>
      <c r="D598" t="str">
        <f t="shared" si="9"/>
        <v>No enviado a tiempo</v>
      </c>
    </row>
    <row r="599" spans="1:4" x14ac:dyDescent="0.25">
      <c r="A599">
        <v>1215164</v>
      </c>
      <c r="B599" s="23">
        <v>42085</v>
      </c>
      <c r="C599" s="23">
        <v>42086</v>
      </c>
      <c r="D599" t="str">
        <f t="shared" si="9"/>
        <v>No enviado a tiempo</v>
      </c>
    </row>
    <row r="600" spans="1:4" x14ac:dyDescent="0.25">
      <c r="A600">
        <v>1215529</v>
      </c>
      <c r="B600" s="23">
        <v>41683</v>
      </c>
      <c r="C600" s="23">
        <v>41683</v>
      </c>
      <c r="D600" t="str">
        <f t="shared" si="9"/>
        <v>No enviado a tiempo</v>
      </c>
    </row>
    <row r="601" spans="1:4" x14ac:dyDescent="0.25">
      <c r="A601">
        <v>1215895</v>
      </c>
      <c r="B601" s="23">
        <v>41399</v>
      </c>
      <c r="C601" s="23">
        <v>41400</v>
      </c>
      <c r="D601" t="str">
        <f t="shared" si="9"/>
        <v>No enviado a tiempo</v>
      </c>
    </row>
    <row r="602" spans="1:4" x14ac:dyDescent="0.25">
      <c r="A602">
        <v>1215895</v>
      </c>
      <c r="B602" s="23">
        <v>41820</v>
      </c>
      <c r="C602" s="23">
        <v>41823</v>
      </c>
      <c r="D602" t="str">
        <f t="shared" si="9"/>
        <v>Enviado a tiempo</v>
      </c>
    </row>
    <row r="603" spans="1:4" x14ac:dyDescent="0.25">
      <c r="A603">
        <v>1215895</v>
      </c>
      <c r="B603" s="23">
        <v>41903</v>
      </c>
      <c r="C603" s="23">
        <v>41904</v>
      </c>
      <c r="D603" t="str">
        <f t="shared" si="9"/>
        <v>No enviado a tiempo</v>
      </c>
    </row>
    <row r="604" spans="1:4" x14ac:dyDescent="0.25">
      <c r="A604">
        <v>1215895</v>
      </c>
      <c r="B604" s="23">
        <v>41518</v>
      </c>
      <c r="C604" s="23">
        <v>41519</v>
      </c>
      <c r="D604" t="str">
        <f t="shared" si="9"/>
        <v>No enviado a tiempo</v>
      </c>
    </row>
    <row r="605" spans="1:4" x14ac:dyDescent="0.25">
      <c r="A605">
        <v>1215895</v>
      </c>
      <c r="B605" s="23">
        <v>41537</v>
      </c>
      <c r="C605" s="23">
        <v>41570</v>
      </c>
      <c r="D605" t="str">
        <f t="shared" si="9"/>
        <v>Enviado a tiempo</v>
      </c>
    </row>
    <row r="606" spans="1:4" x14ac:dyDescent="0.25">
      <c r="A606">
        <v>1216260</v>
      </c>
      <c r="B606" s="23">
        <v>41616</v>
      </c>
      <c r="C606" s="23">
        <v>41616</v>
      </c>
      <c r="D606" t="str">
        <f t="shared" si="9"/>
        <v>No enviado a tiempo</v>
      </c>
    </row>
    <row r="607" spans="1:4" x14ac:dyDescent="0.25">
      <c r="A607">
        <v>1216625</v>
      </c>
      <c r="B607" s="23">
        <v>41320</v>
      </c>
      <c r="C607" s="23">
        <v>41321</v>
      </c>
      <c r="D607" t="str">
        <f t="shared" si="9"/>
        <v>No enviado a tiempo</v>
      </c>
    </row>
    <row r="608" spans="1:4" x14ac:dyDescent="0.25">
      <c r="A608">
        <v>1216625</v>
      </c>
      <c r="B608" s="23">
        <v>41763</v>
      </c>
      <c r="C608" s="23">
        <v>41704</v>
      </c>
      <c r="D608" t="str">
        <f t="shared" si="9"/>
        <v>No enviado a tiempo</v>
      </c>
    </row>
    <row r="609" spans="1:4" x14ac:dyDescent="0.25">
      <c r="A609">
        <v>1216990</v>
      </c>
      <c r="B609" s="23">
        <v>41573</v>
      </c>
      <c r="C609" s="23">
        <v>41575</v>
      </c>
      <c r="D609" t="str">
        <f t="shared" si="9"/>
        <v>Enviado a tiempo</v>
      </c>
    </row>
    <row r="610" spans="1:4" x14ac:dyDescent="0.25">
      <c r="A610">
        <v>1216990</v>
      </c>
      <c r="B610" s="23">
        <v>42183</v>
      </c>
      <c r="C610" s="23">
        <v>42185</v>
      </c>
      <c r="D610" t="str">
        <f t="shared" si="9"/>
        <v>Enviado a tiempo</v>
      </c>
    </row>
    <row r="611" spans="1:4" x14ac:dyDescent="0.25">
      <c r="A611">
        <v>1216990</v>
      </c>
      <c r="B611" s="23">
        <v>41793</v>
      </c>
      <c r="C611" s="23">
        <v>41794</v>
      </c>
      <c r="D611" t="str">
        <f t="shared" si="9"/>
        <v>No enviado a tiempo</v>
      </c>
    </row>
    <row r="612" spans="1:4" x14ac:dyDescent="0.25">
      <c r="A612">
        <v>1216990</v>
      </c>
      <c r="B612" s="23">
        <v>42005</v>
      </c>
      <c r="C612" s="23">
        <v>42007</v>
      </c>
      <c r="D612" t="str">
        <f t="shared" si="9"/>
        <v>Enviado a tiempo</v>
      </c>
    </row>
    <row r="613" spans="1:4" x14ac:dyDescent="0.25">
      <c r="A613">
        <v>1216990</v>
      </c>
      <c r="B613" s="23">
        <v>41627</v>
      </c>
      <c r="C613" s="23">
        <v>41629</v>
      </c>
      <c r="D613" t="str">
        <f t="shared" si="9"/>
        <v>Enviado a tiempo</v>
      </c>
    </row>
    <row r="614" spans="1:4" x14ac:dyDescent="0.25">
      <c r="A614">
        <v>1217356</v>
      </c>
      <c r="B614" s="23">
        <v>41649</v>
      </c>
      <c r="C614" s="23">
        <v>41649</v>
      </c>
      <c r="D614" t="str">
        <f t="shared" si="9"/>
        <v>No enviado a tiempo</v>
      </c>
    </row>
    <row r="615" spans="1:4" x14ac:dyDescent="0.25">
      <c r="A615">
        <v>1217721</v>
      </c>
      <c r="B615" s="23">
        <v>41776</v>
      </c>
      <c r="C615" s="23">
        <v>41777</v>
      </c>
      <c r="D615" t="str">
        <f t="shared" si="9"/>
        <v>No enviado a tiempo</v>
      </c>
    </row>
    <row r="616" spans="1:4" x14ac:dyDescent="0.25">
      <c r="A616">
        <v>1217721</v>
      </c>
      <c r="B616" s="23">
        <v>41521</v>
      </c>
      <c r="C616" s="23">
        <v>41523</v>
      </c>
      <c r="D616" t="str">
        <f t="shared" si="9"/>
        <v>Enviado a tiempo</v>
      </c>
    </row>
    <row r="617" spans="1:4" x14ac:dyDescent="0.25">
      <c r="A617">
        <v>1217721</v>
      </c>
      <c r="B617" s="23">
        <v>42104</v>
      </c>
      <c r="C617" s="23">
        <v>42105</v>
      </c>
      <c r="D617" t="str">
        <f t="shared" si="9"/>
        <v>No enviado a tiempo</v>
      </c>
    </row>
    <row r="618" spans="1:4" x14ac:dyDescent="0.25">
      <c r="A618">
        <v>1218086</v>
      </c>
      <c r="B618" s="23">
        <v>41762</v>
      </c>
      <c r="C618" s="23">
        <v>41766</v>
      </c>
      <c r="D618" t="str">
        <f t="shared" si="9"/>
        <v>Enviado a tiempo</v>
      </c>
    </row>
    <row r="619" spans="1:4" x14ac:dyDescent="0.25">
      <c r="A619">
        <v>1218451</v>
      </c>
      <c r="B619" s="23">
        <v>41693</v>
      </c>
      <c r="C619" s="23">
        <v>41695</v>
      </c>
      <c r="D619" t="str">
        <f t="shared" si="9"/>
        <v>Enviado a tiempo</v>
      </c>
    </row>
    <row r="620" spans="1:4" x14ac:dyDescent="0.25">
      <c r="A620">
        <v>1218451</v>
      </c>
      <c r="B620" s="23">
        <v>41583</v>
      </c>
      <c r="C620" s="23">
        <v>41585</v>
      </c>
      <c r="D620" t="str">
        <f t="shared" si="9"/>
        <v>Enviado a tiempo</v>
      </c>
    </row>
    <row r="621" spans="1:4" x14ac:dyDescent="0.25">
      <c r="A621">
        <v>1218451</v>
      </c>
      <c r="B621" s="23">
        <v>41798</v>
      </c>
      <c r="C621" s="23">
        <v>41800</v>
      </c>
      <c r="D621" t="str">
        <f t="shared" si="9"/>
        <v>Enviado a tiempo</v>
      </c>
    </row>
    <row r="622" spans="1:4" x14ac:dyDescent="0.25">
      <c r="A622">
        <v>1218451</v>
      </c>
      <c r="B622" s="23">
        <v>42146</v>
      </c>
      <c r="C622" s="23">
        <v>42148</v>
      </c>
      <c r="D622" t="str">
        <f t="shared" si="9"/>
        <v>Enviado a tiempo</v>
      </c>
    </row>
    <row r="623" spans="1:4" x14ac:dyDescent="0.25">
      <c r="A623">
        <v>1218817</v>
      </c>
      <c r="B623" s="23">
        <v>41907</v>
      </c>
      <c r="C623" s="23">
        <v>41908</v>
      </c>
      <c r="D623" t="str">
        <f t="shared" si="9"/>
        <v>No enviado a tiempo</v>
      </c>
    </row>
    <row r="624" spans="1:4" x14ac:dyDescent="0.25">
      <c r="A624">
        <v>1218817</v>
      </c>
      <c r="B624" s="23">
        <v>41616</v>
      </c>
      <c r="C624" s="23">
        <v>41616</v>
      </c>
      <c r="D624" t="str">
        <f t="shared" si="9"/>
        <v>No enviado a tiempo</v>
      </c>
    </row>
    <row r="625" spans="1:4" x14ac:dyDescent="0.25">
      <c r="A625">
        <v>1219182</v>
      </c>
      <c r="B625" s="23">
        <v>41518</v>
      </c>
      <c r="C625" s="23">
        <v>41519</v>
      </c>
      <c r="D625" t="str">
        <f t="shared" si="9"/>
        <v>No enviado a tiempo</v>
      </c>
    </row>
    <row r="626" spans="1:4" x14ac:dyDescent="0.25">
      <c r="A626">
        <v>1219182</v>
      </c>
      <c r="B626" s="23">
        <v>41548</v>
      </c>
      <c r="C626" s="23">
        <v>41549</v>
      </c>
      <c r="D626" t="str">
        <f t="shared" si="9"/>
        <v>No enviado a tiempo</v>
      </c>
    </row>
    <row r="627" spans="1:4" x14ac:dyDescent="0.25">
      <c r="A627">
        <v>1219182</v>
      </c>
      <c r="B627" s="23">
        <v>41899</v>
      </c>
      <c r="C627" s="23">
        <v>41900</v>
      </c>
      <c r="D627" t="str">
        <f t="shared" si="9"/>
        <v>No enviado a tiempo</v>
      </c>
    </row>
    <row r="628" spans="1:4" x14ac:dyDescent="0.25">
      <c r="A628">
        <v>1219182</v>
      </c>
      <c r="B628" s="23">
        <v>41475</v>
      </c>
      <c r="C628" s="23">
        <v>41478</v>
      </c>
      <c r="D628" t="str">
        <f t="shared" si="9"/>
        <v>Enviado a tiempo</v>
      </c>
    </row>
    <row r="629" spans="1:4" x14ac:dyDescent="0.25">
      <c r="A629">
        <v>1219547</v>
      </c>
      <c r="B629" s="23">
        <v>42176</v>
      </c>
      <c r="C629" s="23">
        <v>42178</v>
      </c>
      <c r="D629" t="str">
        <f t="shared" si="9"/>
        <v>Enviado a tiempo</v>
      </c>
    </row>
    <row r="630" spans="1:4" x14ac:dyDescent="0.25">
      <c r="A630">
        <v>1219912</v>
      </c>
      <c r="B630" s="23">
        <v>41476</v>
      </c>
      <c r="C630" s="23">
        <v>41478</v>
      </c>
      <c r="D630" t="str">
        <f t="shared" si="9"/>
        <v>Enviado a tiempo</v>
      </c>
    </row>
    <row r="631" spans="1:4" x14ac:dyDescent="0.25">
      <c r="A631">
        <v>1219912</v>
      </c>
      <c r="B631" s="23">
        <v>42143</v>
      </c>
      <c r="C631" s="23">
        <v>42144</v>
      </c>
      <c r="D631" t="str">
        <f t="shared" si="9"/>
        <v>No enviado a tiempo</v>
      </c>
    </row>
    <row r="632" spans="1:4" x14ac:dyDescent="0.25">
      <c r="A632">
        <v>1219912</v>
      </c>
      <c r="B632" s="23">
        <v>41762</v>
      </c>
      <c r="C632" s="23">
        <v>41766</v>
      </c>
      <c r="D632" t="str">
        <f t="shared" si="9"/>
        <v>Enviado a tiempo</v>
      </c>
    </row>
    <row r="633" spans="1:4" x14ac:dyDescent="0.25">
      <c r="A633">
        <v>1220278</v>
      </c>
      <c r="B633" s="23">
        <v>42005</v>
      </c>
      <c r="C633" s="23">
        <v>42007</v>
      </c>
      <c r="D633" t="str">
        <f t="shared" si="9"/>
        <v>Enviado a tiempo</v>
      </c>
    </row>
    <row r="634" spans="1:4" x14ac:dyDescent="0.25">
      <c r="A634">
        <v>1220278</v>
      </c>
      <c r="B634" s="23">
        <v>41646</v>
      </c>
      <c r="C634" s="23">
        <v>41654</v>
      </c>
      <c r="D634" t="str">
        <f t="shared" si="9"/>
        <v>Enviado a tiempo</v>
      </c>
    </row>
    <row r="635" spans="1:4" x14ac:dyDescent="0.25">
      <c r="A635">
        <v>1220278</v>
      </c>
      <c r="B635" s="23">
        <v>42159</v>
      </c>
      <c r="C635" s="23">
        <v>42160</v>
      </c>
      <c r="D635" t="str">
        <f t="shared" si="9"/>
        <v>No enviado a tiempo</v>
      </c>
    </row>
    <row r="636" spans="1:4" x14ac:dyDescent="0.25">
      <c r="A636">
        <v>1220278</v>
      </c>
      <c r="B636" s="23">
        <v>41425</v>
      </c>
      <c r="C636" s="23">
        <v>41429</v>
      </c>
      <c r="D636" t="str">
        <f t="shared" si="9"/>
        <v>Enviado a tiempo</v>
      </c>
    </row>
    <row r="637" spans="1:4" x14ac:dyDescent="0.25">
      <c r="A637">
        <v>1220643</v>
      </c>
      <c r="B637" s="23">
        <v>41323</v>
      </c>
      <c r="C637" s="23">
        <v>41325</v>
      </c>
      <c r="D637" t="str">
        <f t="shared" si="9"/>
        <v>Enviado a tiempo</v>
      </c>
    </row>
    <row r="638" spans="1:4" x14ac:dyDescent="0.25">
      <c r="A638">
        <v>1220643</v>
      </c>
      <c r="B638" s="23">
        <v>41531</v>
      </c>
      <c r="C638" s="23">
        <v>41535</v>
      </c>
      <c r="D638" t="str">
        <f t="shared" si="9"/>
        <v>Enviado a tiempo</v>
      </c>
    </row>
    <row r="639" spans="1:4" x14ac:dyDescent="0.25">
      <c r="A639">
        <v>1220643</v>
      </c>
      <c r="B639" s="23">
        <v>42079</v>
      </c>
      <c r="C639" s="23">
        <v>42079</v>
      </c>
      <c r="D639" t="str">
        <f t="shared" si="9"/>
        <v>No enviado a tiempo</v>
      </c>
    </row>
    <row r="640" spans="1:4" x14ac:dyDescent="0.25">
      <c r="A640">
        <v>1220643</v>
      </c>
      <c r="B640" s="23">
        <v>41556</v>
      </c>
      <c r="C640" s="23">
        <v>41558</v>
      </c>
      <c r="D640" t="str">
        <f t="shared" si="9"/>
        <v>Enviado a tiempo</v>
      </c>
    </row>
    <row r="641" spans="1:4" x14ac:dyDescent="0.25">
      <c r="A641">
        <v>1220643</v>
      </c>
      <c r="B641" s="23">
        <v>42700</v>
      </c>
      <c r="C641" s="23">
        <v>42704</v>
      </c>
      <c r="D641" t="str">
        <f t="shared" ref="D641:D703" si="10">+IF(C641-B641&gt;=2,"Enviado a tiempo","No enviado a tiempo")</f>
        <v>Enviado a tiempo</v>
      </c>
    </row>
    <row r="642" spans="1:4" x14ac:dyDescent="0.25">
      <c r="A642">
        <v>1220643</v>
      </c>
      <c r="B642" s="23">
        <v>41903</v>
      </c>
      <c r="C642" s="23">
        <v>41905</v>
      </c>
      <c r="D642" t="str">
        <f t="shared" si="10"/>
        <v>Enviado a tiempo</v>
      </c>
    </row>
    <row r="643" spans="1:4" x14ac:dyDescent="0.25">
      <c r="A643">
        <v>1220643</v>
      </c>
      <c r="B643" s="23">
        <v>41568</v>
      </c>
      <c r="C643" s="23">
        <v>41570</v>
      </c>
      <c r="D643" t="str">
        <f t="shared" si="10"/>
        <v>Enviado a tiempo</v>
      </c>
    </row>
    <row r="644" spans="1:4" x14ac:dyDescent="0.25">
      <c r="A644">
        <v>1221008</v>
      </c>
      <c r="B644" s="23">
        <v>42128</v>
      </c>
      <c r="C644" s="23">
        <v>42136</v>
      </c>
      <c r="D644" t="str">
        <f t="shared" si="10"/>
        <v>Enviado a tiempo</v>
      </c>
    </row>
    <row r="645" spans="1:4" x14ac:dyDescent="0.25">
      <c r="A645">
        <v>1221008</v>
      </c>
      <c r="B645" s="23">
        <v>41363</v>
      </c>
      <c r="C645" s="23">
        <v>41364</v>
      </c>
      <c r="D645" t="str">
        <f t="shared" si="10"/>
        <v>No enviado a tiempo</v>
      </c>
    </row>
    <row r="646" spans="1:4" x14ac:dyDescent="0.25">
      <c r="A646">
        <v>1221373</v>
      </c>
      <c r="B646" s="23">
        <v>41348</v>
      </c>
      <c r="C646" s="23">
        <v>41349</v>
      </c>
      <c r="D646" t="str">
        <f t="shared" si="10"/>
        <v>No enviado a tiempo</v>
      </c>
    </row>
    <row r="647" spans="1:4" x14ac:dyDescent="0.25">
      <c r="A647">
        <v>1221373</v>
      </c>
      <c r="B647" s="23">
        <v>41616</v>
      </c>
      <c r="C647" s="23">
        <v>41623</v>
      </c>
      <c r="D647" t="str">
        <f t="shared" si="10"/>
        <v>Enviado a tiempo</v>
      </c>
    </row>
    <row r="648" spans="1:4" x14ac:dyDescent="0.25">
      <c r="A648">
        <v>1221373</v>
      </c>
      <c r="B648" s="23">
        <v>41413</v>
      </c>
      <c r="C648" s="23">
        <v>41414</v>
      </c>
      <c r="D648" t="str">
        <f t="shared" si="10"/>
        <v>No enviado a tiempo</v>
      </c>
    </row>
    <row r="649" spans="1:4" x14ac:dyDescent="0.25">
      <c r="A649">
        <v>1221373</v>
      </c>
      <c r="B649" s="23">
        <v>41480</v>
      </c>
      <c r="C649" s="23">
        <v>41482</v>
      </c>
      <c r="D649" t="str">
        <f t="shared" si="10"/>
        <v>Enviado a tiempo</v>
      </c>
    </row>
    <row r="650" spans="1:4" x14ac:dyDescent="0.25">
      <c r="A650">
        <v>1221404</v>
      </c>
      <c r="B650" s="23">
        <v>41454</v>
      </c>
      <c r="C650" s="23">
        <v>41458</v>
      </c>
      <c r="D650" t="str">
        <f t="shared" si="10"/>
        <v>Enviado a tiempo</v>
      </c>
    </row>
    <row r="651" spans="1:4" x14ac:dyDescent="0.25">
      <c r="A651">
        <v>1221739</v>
      </c>
      <c r="B651" s="23">
        <v>41833</v>
      </c>
      <c r="C651" s="23">
        <v>41842</v>
      </c>
      <c r="D651" t="str">
        <f t="shared" si="10"/>
        <v>Enviado a tiempo</v>
      </c>
    </row>
    <row r="652" spans="1:4" x14ac:dyDescent="0.25">
      <c r="A652">
        <v>1221739</v>
      </c>
      <c r="B652" s="23">
        <v>41601</v>
      </c>
      <c r="C652" s="23">
        <v>41603</v>
      </c>
      <c r="D652" t="str">
        <f t="shared" si="10"/>
        <v>Enviado a tiempo</v>
      </c>
    </row>
    <row r="653" spans="1:4" x14ac:dyDescent="0.25">
      <c r="A653">
        <v>1222104</v>
      </c>
      <c r="B653" s="23">
        <v>41731</v>
      </c>
      <c r="C653" s="23">
        <v>41732</v>
      </c>
      <c r="D653" t="str">
        <f t="shared" si="10"/>
        <v>No enviado a tiempo</v>
      </c>
    </row>
    <row r="654" spans="1:4" x14ac:dyDescent="0.25">
      <c r="A654">
        <v>1222104</v>
      </c>
      <c r="B654" s="23">
        <v>41685</v>
      </c>
      <c r="C654" s="23">
        <v>41687</v>
      </c>
      <c r="D654" t="str">
        <f t="shared" si="10"/>
        <v>Enviado a tiempo</v>
      </c>
    </row>
    <row r="655" spans="1:4" x14ac:dyDescent="0.25">
      <c r="A655">
        <v>1222104</v>
      </c>
      <c r="B655" s="23">
        <v>41560</v>
      </c>
      <c r="C655" s="23">
        <v>41560</v>
      </c>
      <c r="D655" t="str">
        <f t="shared" si="10"/>
        <v>No enviado a tiempo</v>
      </c>
    </row>
    <row r="656" spans="1:4" x14ac:dyDescent="0.25">
      <c r="A656">
        <v>1222104</v>
      </c>
      <c r="B656" s="23">
        <v>41761</v>
      </c>
      <c r="C656" s="23">
        <v>41762</v>
      </c>
      <c r="D656" t="str">
        <f t="shared" si="10"/>
        <v>No enviado a tiempo</v>
      </c>
    </row>
    <row r="657" spans="1:4" x14ac:dyDescent="0.25">
      <c r="A657">
        <v>1222104</v>
      </c>
      <c r="B657" s="23">
        <v>41560</v>
      </c>
      <c r="C657" s="23">
        <v>41560</v>
      </c>
      <c r="D657" t="str">
        <f t="shared" si="10"/>
        <v>No enviado a tiempo</v>
      </c>
    </row>
    <row r="658" spans="1:4" x14ac:dyDescent="0.25">
      <c r="A658">
        <v>1222469</v>
      </c>
      <c r="B658" s="23">
        <v>42346</v>
      </c>
      <c r="C658" s="23">
        <v>42347</v>
      </c>
      <c r="D658" t="str">
        <f t="shared" si="10"/>
        <v>No enviado a tiempo</v>
      </c>
    </row>
    <row r="659" spans="1:4" x14ac:dyDescent="0.25">
      <c r="A659">
        <v>1222469</v>
      </c>
      <c r="B659" s="23">
        <v>41384</v>
      </c>
      <c r="C659" s="23">
        <v>41384</v>
      </c>
      <c r="D659" t="str">
        <f t="shared" si="10"/>
        <v>No enviado a tiempo</v>
      </c>
    </row>
    <row r="660" spans="1:4" x14ac:dyDescent="0.25">
      <c r="A660">
        <v>1222469</v>
      </c>
      <c r="B660" s="23">
        <v>42212</v>
      </c>
      <c r="C660" s="23">
        <v>42216</v>
      </c>
      <c r="D660" t="str">
        <f t="shared" si="10"/>
        <v>Enviado a tiempo</v>
      </c>
    </row>
    <row r="661" spans="1:4" x14ac:dyDescent="0.25">
      <c r="A661">
        <v>1222834</v>
      </c>
      <c r="B661" s="23">
        <v>41846</v>
      </c>
      <c r="C661" s="23">
        <v>41853</v>
      </c>
      <c r="D661" t="str">
        <f t="shared" si="10"/>
        <v>Enviado a tiempo</v>
      </c>
    </row>
    <row r="662" spans="1:4" x14ac:dyDescent="0.25">
      <c r="A662">
        <v>1222834</v>
      </c>
      <c r="B662" s="23">
        <v>41451</v>
      </c>
      <c r="C662" s="23">
        <v>41452</v>
      </c>
      <c r="D662" t="str">
        <f t="shared" si="10"/>
        <v>No enviado a tiempo</v>
      </c>
    </row>
    <row r="663" spans="1:4" x14ac:dyDescent="0.25">
      <c r="A663">
        <v>1222834</v>
      </c>
      <c r="B663" s="23">
        <v>41545</v>
      </c>
      <c r="C663" s="23">
        <v>41519</v>
      </c>
      <c r="D663" t="str">
        <f t="shared" si="10"/>
        <v>No enviado a tiempo</v>
      </c>
    </row>
    <row r="664" spans="1:4" x14ac:dyDescent="0.25">
      <c r="A664">
        <v>1222834</v>
      </c>
      <c r="B664" s="23">
        <v>41886</v>
      </c>
      <c r="C664" s="23">
        <v>41887</v>
      </c>
      <c r="D664" t="str">
        <f t="shared" si="10"/>
        <v>No enviado a tiempo</v>
      </c>
    </row>
    <row r="665" spans="1:4" x14ac:dyDescent="0.25">
      <c r="A665">
        <v>1222834</v>
      </c>
      <c r="B665" s="23">
        <v>41627</v>
      </c>
      <c r="C665" s="23">
        <v>41629</v>
      </c>
      <c r="D665" t="str">
        <f t="shared" si="10"/>
        <v>Enviado a tiempo</v>
      </c>
    </row>
    <row r="666" spans="1:4" x14ac:dyDescent="0.25">
      <c r="A666">
        <v>1222834</v>
      </c>
      <c r="B666" s="23">
        <v>41961</v>
      </c>
      <c r="C666" s="23">
        <v>41963</v>
      </c>
      <c r="D666" t="str">
        <f t="shared" si="10"/>
        <v>Enviado a tiempo</v>
      </c>
    </row>
    <row r="667" spans="1:4" x14ac:dyDescent="0.25">
      <c r="A667">
        <v>1222834</v>
      </c>
      <c r="B667" s="23">
        <v>41933</v>
      </c>
      <c r="C667" s="23">
        <v>41933</v>
      </c>
      <c r="D667" t="str">
        <f t="shared" si="10"/>
        <v>No enviado a tiempo</v>
      </c>
    </row>
    <row r="668" spans="1:4" x14ac:dyDescent="0.25">
      <c r="A668">
        <v>1223200</v>
      </c>
      <c r="B668" s="23">
        <v>42208</v>
      </c>
      <c r="C668" s="23">
        <v>42209</v>
      </c>
      <c r="D668" t="str">
        <f t="shared" si="10"/>
        <v>No enviado a tiempo</v>
      </c>
    </row>
    <row r="669" spans="1:4" x14ac:dyDescent="0.25">
      <c r="A669">
        <v>1223200</v>
      </c>
      <c r="B669" s="23">
        <v>42024</v>
      </c>
      <c r="C669" s="23">
        <v>42025</v>
      </c>
      <c r="D669" t="str">
        <f t="shared" si="10"/>
        <v>No enviado a tiempo</v>
      </c>
    </row>
    <row r="670" spans="1:4" x14ac:dyDescent="0.25">
      <c r="A670">
        <v>1223200</v>
      </c>
      <c r="B670" s="23">
        <v>41673</v>
      </c>
      <c r="C670" s="23">
        <v>41676</v>
      </c>
      <c r="D670" t="str">
        <f t="shared" si="10"/>
        <v>Enviado a tiempo</v>
      </c>
    </row>
    <row r="671" spans="1:4" x14ac:dyDescent="0.25">
      <c r="A671">
        <v>1223200</v>
      </c>
      <c r="B671" s="23">
        <v>42292</v>
      </c>
      <c r="C671" s="23">
        <v>42293</v>
      </c>
      <c r="D671" t="str">
        <f t="shared" si="10"/>
        <v>No enviado a tiempo</v>
      </c>
    </row>
    <row r="672" spans="1:4" x14ac:dyDescent="0.25">
      <c r="A672">
        <v>1223565</v>
      </c>
      <c r="B672" s="23">
        <v>42128</v>
      </c>
      <c r="C672" s="23">
        <v>42132</v>
      </c>
      <c r="D672" t="str">
        <f t="shared" si="10"/>
        <v>Enviado a tiempo</v>
      </c>
    </row>
    <row r="673" spans="1:4" x14ac:dyDescent="0.25">
      <c r="A673">
        <v>1223565</v>
      </c>
      <c r="B673" s="23">
        <v>41654</v>
      </c>
      <c r="C673" s="23">
        <v>41656</v>
      </c>
      <c r="D673" t="str">
        <f t="shared" si="10"/>
        <v>Enviado a tiempo</v>
      </c>
    </row>
    <row r="674" spans="1:4" x14ac:dyDescent="0.25">
      <c r="A674">
        <v>1223565</v>
      </c>
      <c r="B674" s="23">
        <v>42038</v>
      </c>
      <c r="C674" s="23">
        <v>42041</v>
      </c>
      <c r="D674" t="str">
        <f t="shared" si="10"/>
        <v>Enviado a tiempo</v>
      </c>
    </row>
    <row r="675" spans="1:4" x14ac:dyDescent="0.25">
      <c r="A675">
        <v>1223565</v>
      </c>
      <c r="B675" s="23">
        <v>41953</v>
      </c>
      <c r="C675" s="23">
        <v>41955</v>
      </c>
      <c r="D675" t="str">
        <f t="shared" si="10"/>
        <v>Enviado a tiempo</v>
      </c>
    </row>
    <row r="676" spans="1:4" x14ac:dyDescent="0.25">
      <c r="A676">
        <v>1223565</v>
      </c>
      <c r="B676" s="23">
        <v>41798</v>
      </c>
      <c r="C676" s="23">
        <v>41800</v>
      </c>
      <c r="D676" t="str">
        <f t="shared" si="10"/>
        <v>Enviado a tiempo</v>
      </c>
    </row>
    <row r="677" spans="1:4" x14ac:dyDescent="0.25">
      <c r="A677">
        <v>1223565</v>
      </c>
      <c r="B677" s="23">
        <v>41735</v>
      </c>
      <c r="C677" s="23">
        <v>41740</v>
      </c>
      <c r="D677" t="str">
        <f t="shared" si="10"/>
        <v>Enviado a tiempo</v>
      </c>
    </row>
    <row r="678" spans="1:4" x14ac:dyDescent="0.25">
      <c r="A678">
        <v>1223930</v>
      </c>
      <c r="B678" s="23">
        <v>41910</v>
      </c>
      <c r="C678" s="23">
        <v>41911</v>
      </c>
      <c r="D678" t="str">
        <f t="shared" si="10"/>
        <v>No enviado a tiempo</v>
      </c>
    </row>
    <row r="679" spans="1:4" x14ac:dyDescent="0.25">
      <c r="A679">
        <v>1223930</v>
      </c>
      <c r="B679" s="23">
        <v>41899</v>
      </c>
      <c r="C679" s="23">
        <v>41900</v>
      </c>
      <c r="D679" t="str">
        <f t="shared" si="10"/>
        <v>No enviado a tiempo</v>
      </c>
    </row>
    <row r="680" spans="1:4" x14ac:dyDescent="0.25">
      <c r="A680">
        <v>1223930</v>
      </c>
      <c r="B680" s="23">
        <v>41543</v>
      </c>
      <c r="C680" s="23">
        <v>41545</v>
      </c>
      <c r="D680" t="str">
        <f t="shared" si="10"/>
        <v>Enviado a tiempo</v>
      </c>
    </row>
    <row r="681" spans="1:4" x14ac:dyDescent="0.25">
      <c r="A681">
        <v>1224295</v>
      </c>
      <c r="B681" s="23">
        <v>41515</v>
      </c>
      <c r="C681" s="23">
        <v>41520</v>
      </c>
      <c r="D681" t="str">
        <f t="shared" si="10"/>
        <v>Enviado a tiempo</v>
      </c>
    </row>
    <row r="682" spans="1:4" x14ac:dyDescent="0.25">
      <c r="A682">
        <v>1224295</v>
      </c>
      <c r="B682" s="23">
        <v>41436</v>
      </c>
      <c r="C682" s="23">
        <v>41438</v>
      </c>
      <c r="D682" t="str">
        <f t="shared" si="10"/>
        <v>Enviado a tiempo</v>
      </c>
    </row>
    <row r="683" spans="1:4" x14ac:dyDescent="0.25">
      <c r="A683">
        <v>1224295</v>
      </c>
      <c r="B683" s="23">
        <v>41685</v>
      </c>
      <c r="C683" s="23">
        <v>41686</v>
      </c>
      <c r="D683" t="str">
        <f t="shared" si="10"/>
        <v>No enviado a tiempo</v>
      </c>
    </row>
    <row r="684" spans="1:4" x14ac:dyDescent="0.25">
      <c r="A684">
        <v>1224295</v>
      </c>
      <c r="B684" s="23">
        <v>41672</v>
      </c>
      <c r="C684" s="23">
        <v>41673</v>
      </c>
      <c r="D684" t="str">
        <f t="shared" si="10"/>
        <v>No enviado a tiempo</v>
      </c>
    </row>
    <row r="685" spans="1:4" x14ac:dyDescent="0.25">
      <c r="A685">
        <v>1224295</v>
      </c>
      <c r="B685" s="23">
        <v>41416</v>
      </c>
      <c r="C685" s="23">
        <v>41417</v>
      </c>
      <c r="D685" t="str">
        <f t="shared" si="10"/>
        <v>No enviado a tiempo</v>
      </c>
    </row>
    <row r="686" spans="1:4" x14ac:dyDescent="0.25">
      <c r="A686">
        <v>1224295</v>
      </c>
      <c r="B686" s="23">
        <v>42038</v>
      </c>
      <c r="C686" s="23">
        <v>42038</v>
      </c>
      <c r="D686" t="str">
        <f t="shared" si="10"/>
        <v>No enviado a tiempo</v>
      </c>
    </row>
    <row r="687" spans="1:4" x14ac:dyDescent="0.25">
      <c r="A687">
        <v>1224295</v>
      </c>
      <c r="B687" s="23">
        <v>42219</v>
      </c>
      <c r="C687" s="23">
        <v>42224</v>
      </c>
      <c r="D687" t="str">
        <f t="shared" si="10"/>
        <v>Enviado a tiempo</v>
      </c>
    </row>
    <row r="688" spans="1:4" x14ac:dyDescent="0.25">
      <c r="A688">
        <v>1224295</v>
      </c>
      <c r="B688" s="23">
        <v>42039</v>
      </c>
      <c r="C688" s="23">
        <v>42041</v>
      </c>
      <c r="D688" t="str">
        <f t="shared" si="10"/>
        <v>Enviado a tiempo</v>
      </c>
    </row>
    <row r="689" spans="1:4" x14ac:dyDescent="0.25">
      <c r="A689">
        <v>1224295</v>
      </c>
      <c r="B689" s="23">
        <v>41382</v>
      </c>
      <c r="C689" s="23">
        <v>41384</v>
      </c>
      <c r="D689" t="str">
        <f t="shared" si="10"/>
        <v>Enviado a tiempo</v>
      </c>
    </row>
    <row r="690" spans="1:4" x14ac:dyDescent="0.25">
      <c r="A690">
        <v>1225026</v>
      </c>
      <c r="B690" s="23">
        <v>41683</v>
      </c>
      <c r="C690" s="23">
        <v>41683</v>
      </c>
      <c r="D690" t="str">
        <f t="shared" si="10"/>
        <v>No enviado a tiempo</v>
      </c>
    </row>
    <row r="691" spans="1:4" x14ac:dyDescent="0.25">
      <c r="A691">
        <v>1225026</v>
      </c>
      <c r="B691" s="23">
        <v>41895</v>
      </c>
      <c r="C691" s="23">
        <v>41899</v>
      </c>
      <c r="D691" t="str">
        <f t="shared" si="10"/>
        <v>Enviado a tiempo</v>
      </c>
    </row>
    <row r="692" spans="1:4" x14ac:dyDescent="0.25">
      <c r="A692">
        <v>1225026</v>
      </c>
      <c r="B692" s="23">
        <v>41520</v>
      </c>
      <c r="C692" s="23">
        <v>41522</v>
      </c>
      <c r="D692" t="str">
        <f t="shared" si="10"/>
        <v>Enviado a tiempo</v>
      </c>
    </row>
    <row r="693" spans="1:4" x14ac:dyDescent="0.25">
      <c r="A693">
        <v>1225026</v>
      </c>
      <c r="B693" s="23">
        <v>42166</v>
      </c>
      <c r="C693" s="23">
        <v>42166</v>
      </c>
      <c r="D693" t="str">
        <f t="shared" si="10"/>
        <v>No enviado a tiempo</v>
      </c>
    </row>
    <row r="694" spans="1:4" x14ac:dyDescent="0.25">
      <c r="A694">
        <v>1225026</v>
      </c>
      <c r="B694" s="23">
        <v>41441</v>
      </c>
      <c r="C694" s="23">
        <v>41441</v>
      </c>
      <c r="D694" t="str">
        <f t="shared" si="10"/>
        <v>No enviado a tiempo</v>
      </c>
    </row>
    <row r="695" spans="1:4" x14ac:dyDescent="0.25">
      <c r="A695">
        <v>1225026</v>
      </c>
      <c r="B695" s="23">
        <v>41363</v>
      </c>
      <c r="C695" s="23">
        <v>41364</v>
      </c>
      <c r="D695" t="str">
        <f t="shared" si="10"/>
        <v>No enviado a tiempo</v>
      </c>
    </row>
    <row r="696" spans="1:4" x14ac:dyDescent="0.25">
      <c r="A696">
        <v>1225026</v>
      </c>
      <c r="B696" s="23">
        <v>41521</v>
      </c>
      <c r="C696" s="23">
        <v>41525</v>
      </c>
      <c r="D696" t="str">
        <f t="shared" si="10"/>
        <v>Enviado a tiempo</v>
      </c>
    </row>
    <row r="697" spans="1:4" x14ac:dyDescent="0.25">
      <c r="A697">
        <v>1225026</v>
      </c>
      <c r="B697" s="23">
        <v>41619</v>
      </c>
      <c r="C697" s="23">
        <v>41623</v>
      </c>
      <c r="D697" t="str">
        <f t="shared" si="10"/>
        <v>Enviado a tiempo</v>
      </c>
    </row>
    <row r="698" spans="1:4" x14ac:dyDescent="0.25">
      <c r="A698">
        <v>1225026</v>
      </c>
      <c r="B698" s="23">
        <v>41850</v>
      </c>
      <c r="C698" s="23">
        <v>41883</v>
      </c>
      <c r="D698" t="str">
        <f t="shared" si="10"/>
        <v>Enviado a tiempo</v>
      </c>
    </row>
    <row r="699" spans="1:4" x14ac:dyDescent="0.25">
      <c r="A699">
        <v>1225391</v>
      </c>
      <c r="B699" s="23">
        <v>41485</v>
      </c>
      <c r="C699" s="23">
        <v>41486</v>
      </c>
      <c r="D699" t="str">
        <f t="shared" si="10"/>
        <v>No enviado a tiempo</v>
      </c>
    </row>
    <row r="700" spans="1:4" x14ac:dyDescent="0.25">
      <c r="A700">
        <v>1225391</v>
      </c>
      <c r="B700" s="23">
        <v>42173</v>
      </c>
      <c r="C700" s="23">
        <v>42175</v>
      </c>
      <c r="D700" t="str">
        <f t="shared" si="10"/>
        <v>Enviado a tiempo</v>
      </c>
    </row>
    <row r="701" spans="1:4" x14ac:dyDescent="0.25">
      <c r="A701">
        <v>1225756</v>
      </c>
      <c r="B701" s="23">
        <v>41613</v>
      </c>
      <c r="C701" s="23">
        <v>41615</v>
      </c>
      <c r="D701" t="str">
        <f t="shared" si="10"/>
        <v>Enviado a tiempo</v>
      </c>
    </row>
    <row r="702" spans="1:4" x14ac:dyDescent="0.25">
      <c r="A702">
        <v>1225756</v>
      </c>
      <c r="B702" s="23">
        <v>41530</v>
      </c>
      <c r="C702" s="23">
        <v>41537</v>
      </c>
      <c r="D702" t="str">
        <f t="shared" si="10"/>
        <v>Enviado a tiempo</v>
      </c>
    </row>
    <row r="703" spans="1:4" x14ac:dyDescent="0.25">
      <c r="A703">
        <v>1226122</v>
      </c>
      <c r="B703" s="23">
        <v>41344</v>
      </c>
      <c r="C703" s="23">
        <v>41346</v>
      </c>
      <c r="D703" t="str">
        <f t="shared" si="10"/>
        <v>Enviado a tiempo</v>
      </c>
    </row>
    <row r="704" spans="1:4" x14ac:dyDescent="0.25">
      <c r="A704">
        <v>1226122</v>
      </c>
      <c r="B704" s="23">
        <v>41356</v>
      </c>
      <c r="C704" s="23">
        <v>41359</v>
      </c>
      <c r="D704" t="str">
        <f t="shared" ref="D704:D767" si="11">+IF(C704-B704&gt;=2,"Enviado a tiempo","No enviado a tiempo")</f>
        <v>Enviado a tiempo</v>
      </c>
    </row>
    <row r="705" spans="1:4" x14ac:dyDescent="0.25">
      <c r="A705">
        <v>1226122</v>
      </c>
      <c r="B705" s="23">
        <v>41999</v>
      </c>
      <c r="C705" s="23">
        <v>42002</v>
      </c>
      <c r="D705" t="str">
        <f t="shared" si="11"/>
        <v>Enviado a tiempo</v>
      </c>
    </row>
    <row r="706" spans="1:4" x14ac:dyDescent="0.25">
      <c r="A706">
        <v>1226122</v>
      </c>
      <c r="B706" s="23">
        <v>41348</v>
      </c>
      <c r="C706" s="23">
        <v>41349</v>
      </c>
      <c r="D706" t="str">
        <f t="shared" si="11"/>
        <v>No enviado a tiempo</v>
      </c>
    </row>
    <row r="707" spans="1:4" x14ac:dyDescent="0.25">
      <c r="A707">
        <v>1226487</v>
      </c>
      <c r="B707" s="23">
        <v>41454</v>
      </c>
      <c r="C707" s="23">
        <v>41459</v>
      </c>
      <c r="D707" t="str">
        <f t="shared" si="11"/>
        <v>Enviado a tiempo</v>
      </c>
    </row>
    <row r="708" spans="1:4" x14ac:dyDescent="0.25">
      <c r="A708">
        <v>1226487</v>
      </c>
      <c r="B708" s="23">
        <v>41356</v>
      </c>
      <c r="C708" s="23">
        <v>41359</v>
      </c>
      <c r="D708" t="str">
        <f t="shared" si="11"/>
        <v>Enviado a tiempo</v>
      </c>
    </row>
    <row r="709" spans="1:4" x14ac:dyDescent="0.25">
      <c r="A709">
        <v>1226487</v>
      </c>
      <c r="B709" s="23">
        <v>42163</v>
      </c>
      <c r="C709" s="23">
        <v>42164</v>
      </c>
      <c r="D709" t="str">
        <f t="shared" si="11"/>
        <v>No enviado a tiempo</v>
      </c>
    </row>
    <row r="710" spans="1:4" x14ac:dyDescent="0.25">
      <c r="A710">
        <v>1226487</v>
      </c>
      <c r="B710" s="23">
        <v>41914</v>
      </c>
      <c r="C710" s="23">
        <v>41915</v>
      </c>
      <c r="D710" t="str">
        <f t="shared" si="11"/>
        <v>No enviado a tiempo</v>
      </c>
    </row>
    <row r="711" spans="1:4" x14ac:dyDescent="0.25">
      <c r="A711">
        <v>1226487</v>
      </c>
      <c r="B711" s="23">
        <v>41399</v>
      </c>
      <c r="C711" s="23">
        <v>41400</v>
      </c>
      <c r="D711" t="str">
        <f t="shared" si="11"/>
        <v>No enviado a tiempo</v>
      </c>
    </row>
    <row r="712" spans="1:4" x14ac:dyDescent="0.25">
      <c r="A712">
        <v>1226852</v>
      </c>
      <c r="B712" s="23">
        <v>41478</v>
      </c>
      <c r="C712" s="23">
        <v>41480</v>
      </c>
      <c r="D712" t="str">
        <f t="shared" si="11"/>
        <v>Enviado a tiempo</v>
      </c>
    </row>
    <row r="713" spans="1:4" x14ac:dyDescent="0.25">
      <c r="A713">
        <v>1226852</v>
      </c>
      <c r="B713" s="23">
        <v>42511</v>
      </c>
      <c r="C713" s="23">
        <v>42512</v>
      </c>
      <c r="D713" t="str">
        <f t="shared" si="11"/>
        <v>No enviado a tiempo</v>
      </c>
    </row>
    <row r="714" spans="1:4" x14ac:dyDescent="0.25">
      <c r="A714">
        <v>1226852</v>
      </c>
      <c r="B714" s="23">
        <v>41815</v>
      </c>
      <c r="C714" s="23">
        <v>41815</v>
      </c>
      <c r="D714" t="str">
        <f t="shared" si="11"/>
        <v>No enviado a tiempo</v>
      </c>
    </row>
    <row r="715" spans="1:4" x14ac:dyDescent="0.25">
      <c r="A715">
        <v>1226852</v>
      </c>
      <c r="B715" s="23">
        <v>41508</v>
      </c>
      <c r="C715" s="23">
        <v>41510</v>
      </c>
      <c r="D715" t="str">
        <f t="shared" si="11"/>
        <v>Enviado a tiempo</v>
      </c>
    </row>
    <row r="716" spans="1:4" x14ac:dyDescent="0.25">
      <c r="A716">
        <v>1226852</v>
      </c>
      <c r="B716" s="23">
        <v>42069</v>
      </c>
      <c r="C716" s="23">
        <v>42072</v>
      </c>
      <c r="D716" t="str">
        <f t="shared" si="11"/>
        <v>Enviado a tiempo</v>
      </c>
    </row>
    <row r="717" spans="1:4" x14ac:dyDescent="0.25">
      <c r="A717">
        <v>1226852</v>
      </c>
      <c r="B717" s="23">
        <v>42568</v>
      </c>
      <c r="C717" s="23">
        <v>42569</v>
      </c>
      <c r="D717" t="str">
        <f t="shared" si="11"/>
        <v>No enviado a tiempo</v>
      </c>
    </row>
    <row r="718" spans="1:4" x14ac:dyDescent="0.25">
      <c r="A718">
        <v>1226852</v>
      </c>
      <c r="B718" s="23">
        <v>42215</v>
      </c>
      <c r="C718" s="23">
        <v>42216</v>
      </c>
      <c r="D718" t="str">
        <f t="shared" si="11"/>
        <v>No enviado a tiempo</v>
      </c>
    </row>
    <row r="719" spans="1:4" x14ac:dyDescent="0.25">
      <c r="A719">
        <v>1226852</v>
      </c>
      <c r="B719" s="23">
        <v>42251</v>
      </c>
      <c r="C719" s="23">
        <v>42254</v>
      </c>
      <c r="D719" t="str">
        <f t="shared" si="11"/>
        <v>Enviado a tiempo</v>
      </c>
    </row>
    <row r="720" spans="1:4" x14ac:dyDescent="0.25">
      <c r="A720">
        <v>1227217</v>
      </c>
      <c r="B720" s="23">
        <v>41820</v>
      </c>
      <c r="C720" s="23">
        <v>41823</v>
      </c>
      <c r="D720" t="str">
        <f t="shared" si="11"/>
        <v>Enviado a tiempo</v>
      </c>
    </row>
    <row r="721" spans="1:4" x14ac:dyDescent="0.25">
      <c r="A721">
        <v>1227217</v>
      </c>
      <c r="B721" s="23">
        <v>41551</v>
      </c>
      <c r="C721" s="23">
        <v>41552</v>
      </c>
      <c r="D721" t="str">
        <f t="shared" si="11"/>
        <v>No enviado a tiempo</v>
      </c>
    </row>
    <row r="722" spans="1:4" x14ac:dyDescent="0.25">
      <c r="A722">
        <v>1227583</v>
      </c>
      <c r="B722" s="23">
        <v>41539</v>
      </c>
      <c r="C722" s="23">
        <v>41541</v>
      </c>
      <c r="D722" t="str">
        <f t="shared" si="11"/>
        <v>Enviado a tiempo</v>
      </c>
    </row>
    <row r="723" spans="1:4" x14ac:dyDescent="0.25">
      <c r="A723">
        <v>1227583</v>
      </c>
      <c r="B723" s="23">
        <v>41408</v>
      </c>
      <c r="C723" s="23">
        <v>41410</v>
      </c>
      <c r="D723" t="str">
        <f t="shared" si="11"/>
        <v>Enviado a tiempo</v>
      </c>
    </row>
    <row r="724" spans="1:4" x14ac:dyDescent="0.25">
      <c r="A724">
        <v>1227583</v>
      </c>
      <c r="B724" s="23">
        <v>41481</v>
      </c>
      <c r="C724" s="23">
        <v>41483</v>
      </c>
      <c r="D724" t="str">
        <f t="shared" si="11"/>
        <v>Enviado a tiempo</v>
      </c>
    </row>
    <row r="725" spans="1:4" x14ac:dyDescent="0.25">
      <c r="A725">
        <v>1227583</v>
      </c>
      <c r="B725" s="23">
        <v>41552</v>
      </c>
      <c r="C725" s="23">
        <v>41559</v>
      </c>
      <c r="D725" t="str">
        <f t="shared" si="11"/>
        <v>Enviado a tiempo</v>
      </c>
    </row>
    <row r="726" spans="1:4" x14ac:dyDescent="0.25">
      <c r="A726">
        <v>1227948</v>
      </c>
      <c r="B726" s="23">
        <v>42136</v>
      </c>
      <c r="C726" s="23">
        <v>42138</v>
      </c>
      <c r="D726" t="str">
        <f t="shared" si="11"/>
        <v>Enviado a tiempo</v>
      </c>
    </row>
    <row r="727" spans="1:4" x14ac:dyDescent="0.25">
      <c r="A727">
        <v>1227948</v>
      </c>
      <c r="B727" s="23">
        <v>41914</v>
      </c>
      <c r="C727" s="23">
        <v>41916</v>
      </c>
      <c r="D727" t="str">
        <f t="shared" si="11"/>
        <v>Enviado a tiempo</v>
      </c>
    </row>
    <row r="728" spans="1:4" x14ac:dyDescent="0.25">
      <c r="A728">
        <v>1227948</v>
      </c>
      <c r="B728" s="23">
        <v>41482</v>
      </c>
      <c r="C728" s="23">
        <v>41484</v>
      </c>
      <c r="D728" t="str">
        <f t="shared" si="11"/>
        <v>Enviado a tiempo</v>
      </c>
    </row>
    <row r="729" spans="1:4" x14ac:dyDescent="0.25">
      <c r="A729">
        <v>1227948</v>
      </c>
      <c r="B729" s="23">
        <v>41537</v>
      </c>
      <c r="C729" s="23">
        <v>41539</v>
      </c>
      <c r="D729" t="str">
        <f t="shared" si="11"/>
        <v>Enviado a tiempo</v>
      </c>
    </row>
    <row r="730" spans="1:4" x14ac:dyDescent="0.25">
      <c r="A730">
        <v>1227979</v>
      </c>
      <c r="B730" s="23">
        <v>41625</v>
      </c>
      <c r="C730" s="23">
        <v>41627</v>
      </c>
      <c r="D730" t="str">
        <f t="shared" si="11"/>
        <v>Enviado a tiempo</v>
      </c>
    </row>
    <row r="731" spans="1:4" x14ac:dyDescent="0.25">
      <c r="A731">
        <v>1228313</v>
      </c>
      <c r="B731" s="23">
        <v>41392</v>
      </c>
      <c r="C731" s="23">
        <v>41392</v>
      </c>
      <c r="D731" t="str">
        <f t="shared" si="11"/>
        <v>No enviado a tiempo</v>
      </c>
    </row>
    <row r="732" spans="1:4" x14ac:dyDescent="0.25">
      <c r="A732">
        <v>1228313</v>
      </c>
      <c r="B732" s="23">
        <v>42139</v>
      </c>
      <c r="C732" s="23">
        <v>42141</v>
      </c>
      <c r="D732" t="str">
        <f t="shared" si="11"/>
        <v>Enviado a tiempo</v>
      </c>
    </row>
    <row r="733" spans="1:4" x14ac:dyDescent="0.25">
      <c r="A733">
        <v>1228678</v>
      </c>
      <c r="B733" s="23">
        <v>42197</v>
      </c>
      <c r="C733" s="23">
        <v>42199</v>
      </c>
      <c r="D733" t="str">
        <f t="shared" si="11"/>
        <v>Enviado a tiempo</v>
      </c>
    </row>
    <row r="734" spans="1:4" x14ac:dyDescent="0.25">
      <c r="A734">
        <v>1228678</v>
      </c>
      <c r="B734" s="23">
        <v>41598</v>
      </c>
      <c r="C734" s="23">
        <v>41599</v>
      </c>
      <c r="D734" t="str">
        <f t="shared" si="11"/>
        <v>No enviado a tiempo</v>
      </c>
    </row>
    <row r="735" spans="1:4" x14ac:dyDescent="0.25">
      <c r="A735">
        <v>1228678</v>
      </c>
      <c r="B735" s="23">
        <v>41903</v>
      </c>
      <c r="C735" s="23">
        <v>41904</v>
      </c>
      <c r="D735" t="str">
        <f t="shared" si="11"/>
        <v>No enviado a tiempo</v>
      </c>
    </row>
    <row r="736" spans="1:4" x14ac:dyDescent="0.25">
      <c r="A736">
        <v>1229044</v>
      </c>
      <c r="B736" s="23">
        <v>42238</v>
      </c>
      <c r="C736" s="23">
        <v>42243</v>
      </c>
      <c r="D736" t="str">
        <f t="shared" si="11"/>
        <v>Enviado a tiempo</v>
      </c>
    </row>
    <row r="737" spans="1:4" x14ac:dyDescent="0.25">
      <c r="A737">
        <v>1229044</v>
      </c>
      <c r="B737" s="23">
        <v>42112</v>
      </c>
      <c r="C737" s="23">
        <v>42113</v>
      </c>
      <c r="D737" t="str">
        <f t="shared" si="11"/>
        <v>No enviado a tiempo</v>
      </c>
    </row>
    <row r="738" spans="1:4" x14ac:dyDescent="0.25">
      <c r="A738">
        <v>1229044</v>
      </c>
      <c r="B738" s="23">
        <v>41423</v>
      </c>
      <c r="C738" s="23">
        <v>41423</v>
      </c>
      <c r="D738" t="str">
        <f t="shared" si="11"/>
        <v>No enviado a tiempo</v>
      </c>
    </row>
    <row r="739" spans="1:4" x14ac:dyDescent="0.25">
      <c r="A739">
        <v>1229044</v>
      </c>
      <c r="B739" s="23">
        <v>41982</v>
      </c>
      <c r="C739" s="23">
        <v>41984</v>
      </c>
      <c r="D739" t="str">
        <f t="shared" si="11"/>
        <v>Enviado a tiempo</v>
      </c>
    </row>
    <row r="740" spans="1:4" x14ac:dyDescent="0.25">
      <c r="A740">
        <v>1229044</v>
      </c>
      <c r="B740" s="23">
        <v>41694</v>
      </c>
      <c r="C740" s="23">
        <v>41696</v>
      </c>
      <c r="D740" t="str">
        <f t="shared" si="11"/>
        <v>Enviado a tiempo</v>
      </c>
    </row>
    <row r="741" spans="1:4" x14ac:dyDescent="0.25">
      <c r="A741">
        <v>1229409</v>
      </c>
      <c r="B741" s="23">
        <v>42157</v>
      </c>
      <c r="C741" s="23">
        <v>42160</v>
      </c>
      <c r="D741" t="str">
        <f t="shared" si="11"/>
        <v>Enviado a tiempo</v>
      </c>
    </row>
    <row r="742" spans="1:4" x14ac:dyDescent="0.25">
      <c r="A742">
        <v>1229409</v>
      </c>
      <c r="B742" s="23">
        <v>41485</v>
      </c>
      <c r="C742" s="23">
        <v>41486</v>
      </c>
      <c r="D742" t="str">
        <f t="shared" si="11"/>
        <v>No enviado a tiempo</v>
      </c>
    </row>
    <row r="743" spans="1:4" x14ac:dyDescent="0.25">
      <c r="A743">
        <v>1229409</v>
      </c>
      <c r="B743" s="23">
        <v>41846</v>
      </c>
      <c r="C743" s="23">
        <v>41853</v>
      </c>
      <c r="D743" t="str">
        <f t="shared" si="11"/>
        <v>Enviado a tiempo</v>
      </c>
    </row>
    <row r="744" spans="1:4" x14ac:dyDescent="0.25">
      <c r="A744">
        <v>1229409</v>
      </c>
      <c r="B744" s="23">
        <v>41719</v>
      </c>
      <c r="C744" s="23">
        <v>41724</v>
      </c>
      <c r="D744" t="str">
        <f t="shared" si="11"/>
        <v>Enviado a tiempo</v>
      </c>
    </row>
    <row r="745" spans="1:4" x14ac:dyDescent="0.25">
      <c r="A745">
        <v>1229774</v>
      </c>
      <c r="B745" s="23">
        <v>41416</v>
      </c>
      <c r="C745" s="23">
        <v>41417</v>
      </c>
      <c r="D745" t="str">
        <f t="shared" si="11"/>
        <v>No enviado a tiempo</v>
      </c>
    </row>
    <row r="746" spans="1:4" x14ac:dyDescent="0.25">
      <c r="A746">
        <v>1229774</v>
      </c>
      <c r="B746" s="23">
        <v>42347</v>
      </c>
      <c r="C746" s="23">
        <v>42348</v>
      </c>
      <c r="D746" t="str">
        <f t="shared" si="11"/>
        <v>No enviado a tiempo</v>
      </c>
    </row>
    <row r="747" spans="1:4" x14ac:dyDescent="0.25">
      <c r="A747">
        <v>1230139</v>
      </c>
      <c r="B747" s="23">
        <v>41322</v>
      </c>
      <c r="C747" s="23">
        <v>41327</v>
      </c>
      <c r="D747" t="str">
        <f t="shared" si="11"/>
        <v>Enviado a tiempo</v>
      </c>
    </row>
    <row r="748" spans="1:4" x14ac:dyDescent="0.25">
      <c r="A748">
        <v>1230505</v>
      </c>
      <c r="B748" s="23">
        <v>41520</v>
      </c>
      <c r="C748" s="23">
        <v>41522</v>
      </c>
      <c r="D748" t="str">
        <f t="shared" si="11"/>
        <v>Enviado a tiempo</v>
      </c>
    </row>
    <row r="749" spans="1:4" x14ac:dyDescent="0.25">
      <c r="A749">
        <v>1230505</v>
      </c>
      <c r="B749" s="23">
        <v>42197</v>
      </c>
      <c r="C749" s="23">
        <v>42199</v>
      </c>
      <c r="D749" t="str">
        <f t="shared" si="11"/>
        <v>Enviado a tiempo</v>
      </c>
    </row>
    <row r="750" spans="1:4" x14ac:dyDescent="0.25">
      <c r="A750">
        <v>1230505</v>
      </c>
      <c r="B750" s="23">
        <v>41558</v>
      </c>
      <c r="C750" s="23">
        <v>41559</v>
      </c>
      <c r="D750" t="str">
        <f t="shared" si="11"/>
        <v>No enviado a tiempo</v>
      </c>
    </row>
    <row r="751" spans="1:4" x14ac:dyDescent="0.25">
      <c r="A751">
        <v>1230870</v>
      </c>
      <c r="B751" s="23">
        <v>42172</v>
      </c>
      <c r="C751" s="23">
        <v>42174</v>
      </c>
      <c r="D751" t="str">
        <f t="shared" si="11"/>
        <v>Enviado a tiempo</v>
      </c>
    </row>
    <row r="752" spans="1:4" x14ac:dyDescent="0.25">
      <c r="A752">
        <v>1230870</v>
      </c>
      <c r="B752" s="23">
        <v>42081</v>
      </c>
      <c r="C752" s="23">
        <v>42084</v>
      </c>
      <c r="D752" t="str">
        <f t="shared" si="11"/>
        <v>Enviado a tiempo</v>
      </c>
    </row>
    <row r="753" spans="1:4" x14ac:dyDescent="0.25">
      <c r="A753">
        <v>1231235</v>
      </c>
      <c r="B753" s="23">
        <v>41503</v>
      </c>
      <c r="C753" s="23">
        <v>41503</v>
      </c>
      <c r="D753" t="str">
        <f t="shared" si="11"/>
        <v>No enviado a tiempo</v>
      </c>
    </row>
    <row r="754" spans="1:4" x14ac:dyDescent="0.25">
      <c r="A754">
        <v>1231235</v>
      </c>
      <c r="B754" s="23">
        <v>41515</v>
      </c>
      <c r="C754" s="23">
        <v>41520</v>
      </c>
      <c r="D754" t="str">
        <f t="shared" si="11"/>
        <v>Enviado a tiempo</v>
      </c>
    </row>
    <row r="755" spans="1:4" x14ac:dyDescent="0.25">
      <c r="A755">
        <v>1231600</v>
      </c>
      <c r="B755" s="23">
        <v>41558</v>
      </c>
      <c r="C755" s="23">
        <v>41559</v>
      </c>
      <c r="D755" t="str">
        <f t="shared" si="11"/>
        <v>No enviado a tiempo</v>
      </c>
    </row>
    <row r="756" spans="1:4" x14ac:dyDescent="0.25">
      <c r="A756">
        <v>1231600</v>
      </c>
      <c r="B756" s="23">
        <v>41530</v>
      </c>
      <c r="C756" s="23">
        <v>41532</v>
      </c>
      <c r="D756" t="str">
        <f t="shared" si="11"/>
        <v>Enviado a tiempo</v>
      </c>
    </row>
    <row r="757" spans="1:4" x14ac:dyDescent="0.25">
      <c r="A757">
        <v>1231600</v>
      </c>
      <c r="B757" s="23">
        <v>41558</v>
      </c>
      <c r="C757" s="23">
        <v>41559</v>
      </c>
      <c r="D757" t="str">
        <f t="shared" si="11"/>
        <v>No enviado a tiempo</v>
      </c>
    </row>
    <row r="758" spans="1:4" x14ac:dyDescent="0.25">
      <c r="A758">
        <v>1231600</v>
      </c>
      <c r="B758" s="23">
        <v>41340</v>
      </c>
      <c r="C758" s="23">
        <v>41343</v>
      </c>
      <c r="D758" t="str">
        <f t="shared" si="11"/>
        <v>Enviado a tiempo</v>
      </c>
    </row>
    <row r="759" spans="1:4" x14ac:dyDescent="0.25">
      <c r="A759">
        <v>1231600</v>
      </c>
      <c r="B759" s="23">
        <v>41558</v>
      </c>
      <c r="C759" s="23">
        <v>41559</v>
      </c>
      <c r="D759" t="str">
        <f t="shared" si="11"/>
        <v>No enviado a tiempo</v>
      </c>
    </row>
    <row r="760" spans="1:4" x14ac:dyDescent="0.25">
      <c r="A760">
        <v>1231600</v>
      </c>
      <c r="B760" s="23">
        <v>41558</v>
      </c>
      <c r="C760" s="23">
        <v>41559</v>
      </c>
      <c r="D760" t="str">
        <f t="shared" si="11"/>
        <v>No enviado a tiempo</v>
      </c>
    </row>
    <row r="761" spans="1:4" x14ac:dyDescent="0.25">
      <c r="A761">
        <v>1232331</v>
      </c>
      <c r="B761" s="23">
        <v>41420</v>
      </c>
      <c r="C761" s="23">
        <v>41421</v>
      </c>
      <c r="D761" t="str">
        <f t="shared" si="11"/>
        <v>No enviado a tiempo</v>
      </c>
    </row>
    <row r="762" spans="1:4" x14ac:dyDescent="0.25">
      <c r="A762">
        <v>1232331</v>
      </c>
      <c r="B762" s="23">
        <v>42142</v>
      </c>
      <c r="C762" s="23">
        <v>42142</v>
      </c>
      <c r="D762" t="str">
        <f t="shared" si="11"/>
        <v>No enviado a tiempo</v>
      </c>
    </row>
    <row r="763" spans="1:4" x14ac:dyDescent="0.25">
      <c r="A763">
        <v>1232331</v>
      </c>
      <c r="B763" s="23">
        <v>41919</v>
      </c>
      <c r="C763" s="23">
        <v>41914</v>
      </c>
      <c r="D763" t="str">
        <f t="shared" si="11"/>
        <v>No enviado a tiempo</v>
      </c>
    </row>
    <row r="764" spans="1:4" x14ac:dyDescent="0.25">
      <c r="A764">
        <v>1232331</v>
      </c>
      <c r="B764" s="23">
        <v>41918</v>
      </c>
      <c r="C764" s="23">
        <v>41914</v>
      </c>
      <c r="D764" t="str">
        <f t="shared" si="11"/>
        <v>No enviado a tiempo</v>
      </c>
    </row>
    <row r="765" spans="1:4" x14ac:dyDescent="0.25">
      <c r="A765">
        <v>1232331</v>
      </c>
      <c r="B765" s="23">
        <v>41560</v>
      </c>
      <c r="C765" s="23">
        <v>41560</v>
      </c>
      <c r="D765" t="str">
        <f t="shared" si="11"/>
        <v>No enviado a tiempo</v>
      </c>
    </row>
    <row r="766" spans="1:4" x14ac:dyDescent="0.25">
      <c r="A766">
        <v>1232331</v>
      </c>
      <c r="B766" s="23">
        <v>41537</v>
      </c>
      <c r="C766" s="23">
        <v>41538</v>
      </c>
      <c r="D766" t="str">
        <f t="shared" si="11"/>
        <v>No enviado a tiempo</v>
      </c>
    </row>
    <row r="767" spans="1:4" x14ac:dyDescent="0.25">
      <c r="A767">
        <v>1232331</v>
      </c>
      <c r="B767" s="23">
        <v>41653</v>
      </c>
      <c r="C767" s="23">
        <v>41656</v>
      </c>
      <c r="D767" t="str">
        <f t="shared" si="11"/>
        <v>Enviado a tiempo</v>
      </c>
    </row>
    <row r="768" spans="1:4" x14ac:dyDescent="0.25">
      <c r="A768">
        <v>1232331</v>
      </c>
      <c r="B768" s="23">
        <v>42143</v>
      </c>
      <c r="C768" s="23">
        <v>42144</v>
      </c>
      <c r="D768" t="str">
        <f t="shared" ref="D768:D831" si="12">+IF(C768-B768&gt;=2,"Enviado a tiempo","No enviado a tiempo")</f>
        <v>No enviado a tiempo</v>
      </c>
    </row>
    <row r="769" spans="1:4" x14ac:dyDescent="0.25">
      <c r="A769">
        <v>1232331</v>
      </c>
      <c r="B769" s="23">
        <v>41560</v>
      </c>
      <c r="C769" s="23">
        <v>41560</v>
      </c>
      <c r="D769" t="str">
        <f t="shared" si="12"/>
        <v>No enviado a tiempo</v>
      </c>
    </row>
    <row r="770" spans="1:4" x14ac:dyDescent="0.25">
      <c r="A770">
        <v>1233092</v>
      </c>
      <c r="B770" s="23">
        <v>42386</v>
      </c>
      <c r="C770" s="23">
        <v>42386</v>
      </c>
      <c r="D770" t="str">
        <f t="shared" si="12"/>
        <v>No enviado a tiempo</v>
      </c>
    </row>
    <row r="771" spans="1:4" x14ac:dyDescent="0.25">
      <c r="A771">
        <v>1233427</v>
      </c>
      <c r="B771" s="23">
        <v>41567</v>
      </c>
      <c r="C771" s="23">
        <v>41569</v>
      </c>
      <c r="D771" t="str">
        <f t="shared" si="12"/>
        <v>Enviado a tiempo</v>
      </c>
    </row>
    <row r="772" spans="1:4" x14ac:dyDescent="0.25">
      <c r="A772">
        <v>1233427</v>
      </c>
      <c r="B772" s="23">
        <v>41403</v>
      </c>
      <c r="C772" s="23">
        <v>41405</v>
      </c>
      <c r="D772" t="str">
        <f t="shared" si="12"/>
        <v>Enviado a tiempo</v>
      </c>
    </row>
    <row r="773" spans="1:4" x14ac:dyDescent="0.25">
      <c r="A773">
        <v>1233427</v>
      </c>
      <c r="B773" s="23">
        <v>41319</v>
      </c>
      <c r="C773" s="23">
        <v>41320</v>
      </c>
      <c r="D773" t="str">
        <f t="shared" si="12"/>
        <v>No enviado a tiempo</v>
      </c>
    </row>
    <row r="774" spans="1:4" x14ac:dyDescent="0.25">
      <c r="A774">
        <v>1233427</v>
      </c>
      <c r="B774" s="23">
        <v>41420</v>
      </c>
      <c r="C774" s="23">
        <v>41422</v>
      </c>
      <c r="D774" t="str">
        <f t="shared" si="12"/>
        <v>Enviado a tiempo</v>
      </c>
    </row>
    <row r="775" spans="1:4" x14ac:dyDescent="0.25">
      <c r="A775">
        <v>1233427</v>
      </c>
      <c r="B775" s="23">
        <v>41567</v>
      </c>
      <c r="C775" s="23">
        <v>41569</v>
      </c>
      <c r="D775" t="str">
        <f t="shared" si="12"/>
        <v>Enviado a tiempo</v>
      </c>
    </row>
    <row r="776" spans="1:4" x14ac:dyDescent="0.25">
      <c r="A776">
        <v>1233427</v>
      </c>
      <c r="B776" s="23">
        <v>41567</v>
      </c>
      <c r="C776" s="23">
        <v>41569</v>
      </c>
      <c r="D776" t="str">
        <f t="shared" si="12"/>
        <v>Enviado a tiempo</v>
      </c>
    </row>
    <row r="777" spans="1:4" x14ac:dyDescent="0.25">
      <c r="A777">
        <v>1233427</v>
      </c>
      <c r="B777" s="23">
        <v>41567</v>
      </c>
      <c r="C777" s="23">
        <v>41568</v>
      </c>
      <c r="D777" t="str">
        <f t="shared" si="12"/>
        <v>No enviado a tiempo</v>
      </c>
    </row>
    <row r="778" spans="1:4" x14ac:dyDescent="0.25">
      <c r="A778">
        <v>1233427</v>
      </c>
      <c r="B778" s="23">
        <v>41567</v>
      </c>
      <c r="C778" s="23">
        <v>41568</v>
      </c>
      <c r="D778" t="str">
        <f t="shared" si="12"/>
        <v>No enviado a tiempo</v>
      </c>
    </row>
    <row r="779" spans="1:4" x14ac:dyDescent="0.25">
      <c r="A779">
        <v>1233427</v>
      </c>
      <c r="B779" s="23">
        <v>41567</v>
      </c>
      <c r="C779" s="23">
        <v>41568</v>
      </c>
      <c r="D779" t="str">
        <f t="shared" si="12"/>
        <v>No enviado a tiempo</v>
      </c>
    </row>
    <row r="780" spans="1:4" x14ac:dyDescent="0.25">
      <c r="A780">
        <v>1233427</v>
      </c>
      <c r="B780" s="23">
        <v>41567</v>
      </c>
      <c r="C780" s="23">
        <v>41568</v>
      </c>
      <c r="D780" t="str">
        <f t="shared" si="12"/>
        <v>No enviado a tiempo</v>
      </c>
    </row>
    <row r="781" spans="1:4" x14ac:dyDescent="0.25">
      <c r="A781">
        <v>1233792</v>
      </c>
      <c r="B781" s="23">
        <v>42535</v>
      </c>
      <c r="C781" s="23">
        <v>42535</v>
      </c>
      <c r="D781" t="str">
        <f t="shared" si="12"/>
        <v>No enviado a tiempo</v>
      </c>
    </row>
    <row r="782" spans="1:4" x14ac:dyDescent="0.25">
      <c r="A782">
        <v>1233792</v>
      </c>
      <c r="B782" s="23">
        <v>41360</v>
      </c>
      <c r="C782" s="23">
        <v>41360</v>
      </c>
      <c r="D782" t="str">
        <f t="shared" si="12"/>
        <v>No enviado a tiempo</v>
      </c>
    </row>
    <row r="783" spans="1:4" x14ac:dyDescent="0.25">
      <c r="A783">
        <v>1233792</v>
      </c>
      <c r="B783" s="23">
        <v>41911</v>
      </c>
      <c r="C783" s="23">
        <v>41911</v>
      </c>
      <c r="D783" t="str">
        <f t="shared" si="12"/>
        <v>No enviado a tiempo</v>
      </c>
    </row>
    <row r="784" spans="1:4" x14ac:dyDescent="0.25">
      <c r="A784">
        <v>1233792</v>
      </c>
      <c r="B784" s="23">
        <v>41729</v>
      </c>
      <c r="C784" s="23">
        <v>41729</v>
      </c>
      <c r="D784" t="str">
        <f t="shared" si="12"/>
        <v>No enviado a tiempo</v>
      </c>
    </row>
    <row r="785" spans="1:4" x14ac:dyDescent="0.25">
      <c r="A785">
        <v>1233792</v>
      </c>
      <c r="B785" s="23">
        <v>41575</v>
      </c>
      <c r="C785" s="23">
        <v>41576</v>
      </c>
      <c r="D785" t="str">
        <f t="shared" si="12"/>
        <v>No enviado a tiempo</v>
      </c>
    </row>
    <row r="786" spans="1:4" x14ac:dyDescent="0.25">
      <c r="A786">
        <v>1234157</v>
      </c>
      <c r="B786" s="23">
        <v>42218</v>
      </c>
      <c r="C786" s="23">
        <v>42220</v>
      </c>
      <c r="D786" t="str">
        <f t="shared" si="12"/>
        <v>Enviado a tiempo</v>
      </c>
    </row>
    <row r="787" spans="1:4" x14ac:dyDescent="0.25">
      <c r="A787">
        <v>1234157</v>
      </c>
      <c r="B787" s="23">
        <v>42212</v>
      </c>
      <c r="C787" s="23">
        <v>42217</v>
      </c>
      <c r="D787" t="str">
        <f t="shared" si="12"/>
        <v>Enviado a tiempo</v>
      </c>
    </row>
    <row r="788" spans="1:4" x14ac:dyDescent="0.25">
      <c r="A788">
        <v>1234157</v>
      </c>
      <c r="B788" s="23">
        <v>41360</v>
      </c>
      <c r="C788" s="23">
        <v>41360</v>
      </c>
      <c r="D788" t="str">
        <f t="shared" si="12"/>
        <v>No enviado a tiempo</v>
      </c>
    </row>
    <row r="789" spans="1:4" x14ac:dyDescent="0.25">
      <c r="A789">
        <v>1234157</v>
      </c>
      <c r="B789" s="23">
        <v>42413</v>
      </c>
      <c r="C789" s="23">
        <v>42416</v>
      </c>
      <c r="D789" t="str">
        <f t="shared" si="12"/>
        <v>Enviado a tiempo</v>
      </c>
    </row>
    <row r="790" spans="1:4" x14ac:dyDescent="0.25">
      <c r="A790">
        <v>1234157</v>
      </c>
      <c r="B790" s="23">
        <v>41594</v>
      </c>
      <c r="C790" s="23">
        <v>41594</v>
      </c>
      <c r="D790" t="str">
        <f t="shared" si="12"/>
        <v>No enviado a tiempo</v>
      </c>
    </row>
    <row r="791" spans="1:4" x14ac:dyDescent="0.25">
      <c r="A791">
        <v>1234522</v>
      </c>
      <c r="B791" s="23">
        <v>41568</v>
      </c>
      <c r="C791" s="23">
        <v>41570</v>
      </c>
      <c r="D791" t="str">
        <f t="shared" si="12"/>
        <v>Enviado a tiempo</v>
      </c>
    </row>
    <row r="792" spans="1:4" x14ac:dyDescent="0.25">
      <c r="A792">
        <v>1234522</v>
      </c>
      <c r="B792" s="23">
        <v>41568</v>
      </c>
      <c r="C792" s="23">
        <v>41570</v>
      </c>
      <c r="D792" t="str">
        <f t="shared" si="12"/>
        <v>Enviado a tiempo</v>
      </c>
    </row>
    <row r="793" spans="1:4" x14ac:dyDescent="0.25">
      <c r="A793">
        <v>1234522</v>
      </c>
      <c r="B793" s="23">
        <v>41845</v>
      </c>
      <c r="C793" s="23">
        <v>41847</v>
      </c>
      <c r="D793" t="str">
        <f t="shared" si="12"/>
        <v>Enviado a tiempo</v>
      </c>
    </row>
    <row r="794" spans="1:4" x14ac:dyDescent="0.25">
      <c r="A794">
        <v>1234522</v>
      </c>
      <c r="B794" s="23">
        <v>41568</v>
      </c>
      <c r="C794" s="23">
        <v>41570</v>
      </c>
      <c r="D794" t="str">
        <f t="shared" si="12"/>
        <v>Enviado a tiempo</v>
      </c>
    </row>
    <row r="795" spans="1:4" x14ac:dyDescent="0.25">
      <c r="A795">
        <v>1234522</v>
      </c>
      <c r="B795" s="23">
        <v>41495</v>
      </c>
      <c r="C795" s="23">
        <v>41502</v>
      </c>
      <c r="D795" t="str">
        <f t="shared" si="12"/>
        <v>Enviado a tiempo</v>
      </c>
    </row>
    <row r="796" spans="1:4" x14ac:dyDescent="0.25">
      <c r="A796">
        <v>1234522</v>
      </c>
      <c r="B796" s="23">
        <v>41568</v>
      </c>
      <c r="C796" s="23">
        <v>41569</v>
      </c>
      <c r="D796" t="str">
        <f t="shared" si="12"/>
        <v>No enviado a tiempo</v>
      </c>
    </row>
    <row r="797" spans="1:4" x14ac:dyDescent="0.25">
      <c r="A797">
        <v>1234522</v>
      </c>
      <c r="B797" s="23">
        <v>41477</v>
      </c>
      <c r="C797" s="23">
        <v>41478</v>
      </c>
      <c r="D797" t="str">
        <f t="shared" si="12"/>
        <v>No enviado a tiempo</v>
      </c>
    </row>
    <row r="798" spans="1:4" x14ac:dyDescent="0.25">
      <c r="A798">
        <v>1234522</v>
      </c>
      <c r="B798" s="23">
        <v>41568</v>
      </c>
      <c r="C798" s="23">
        <v>41570</v>
      </c>
      <c r="D798" t="str">
        <f t="shared" si="12"/>
        <v>Enviado a tiempo</v>
      </c>
    </row>
    <row r="799" spans="1:4" x14ac:dyDescent="0.25">
      <c r="A799">
        <v>1234522</v>
      </c>
      <c r="B799" s="23">
        <v>41568</v>
      </c>
      <c r="C799" s="23">
        <v>41570</v>
      </c>
      <c r="D799" t="str">
        <f t="shared" si="12"/>
        <v>Enviado a tiempo</v>
      </c>
    </row>
    <row r="800" spans="1:4" x14ac:dyDescent="0.25">
      <c r="A800">
        <v>1234522</v>
      </c>
      <c r="B800" s="23">
        <v>41471</v>
      </c>
      <c r="C800" s="23">
        <v>41472</v>
      </c>
      <c r="D800" t="str">
        <f t="shared" si="12"/>
        <v>No enviado a tiempo</v>
      </c>
    </row>
    <row r="801" spans="1:4" x14ac:dyDescent="0.25">
      <c r="A801">
        <v>1234522</v>
      </c>
      <c r="B801" s="23">
        <v>41568</v>
      </c>
      <c r="C801" s="23">
        <v>41570</v>
      </c>
      <c r="D801" t="str">
        <f t="shared" si="12"/>
        <v>Enviado a tiempo</v>
      </c>
    </row>
    <row r="802" spans="1:4" x14ac:dyDescent="0.25">
      <c r="A802">
        <v>1234522</v>
      </c>
      <c r="B802" s="23">
        <v>41568</v>
      </c>
      <c r="C802" s="23">
        <v>41569</v>
      </c>
      <c r="D802" t="str">
        <f t="shared" si="12"/>
        <v>No enviado a tiempo</v>
      </c>
    </row>
    <row r="803" spans="1:4" x14ac:dyDescent="0.25">
      <c r="A803">
        <v>1234522</v>
      </c>
      <c r="B803" s="23">
        <v>42109</v>
      </c>
      <c r="C803" s="23">
        <v>42111</v>
      </c>
      <c r="D803" t="str">
        <f t="shared" si="12"/>
        <v>Enviado a tiempo</v>
      </c>
    </row>
    <row r="804" spans="1:4" x14ac:dyDescent="0.25">
      <c r="A804">
        <v>1234522</v>
      </c>
      <c r="B804" s="23">
        <v>41568</v>
      </c>
      <c r="C804" s="23">
        <v>41570</v>
      </c>
      <c r="D804" t="str">
        <f t="shared" si="12"/>
        <v>Enviado a tiempo</v>
      </c>
    </row>
    <row r="805" spans="1:4" x14ac:dyDescent="0.25">
      <c r="A805">
        <v>1234522</v>
      </c>
      <c r="B805" s="23">
        <v>41568</v>
      </c>
      <c r="C805" s="23">
        <v>41570</v>
      </c>
      <c r="D805" t="str">
        <f t="shared" si="12"/>
        <v>Enviado a tiempo</v>
      </c>
    </row>
    <row r="806" spans="1:4" x14ac:dyDescent="0.25">
      <c r="A806">
        <v>1234888</v>
      </c>
      <c r="B806" s="23">
        <v>42125</v>
      </c>
      <c r="C806" s="23">
        <v>42126</v>
      </c>
      <c r="D806" t="str">
        <f t="shared" si="12"/>
        <v>No enviado a tiempo</v>
      </c>
    </row>
    <row r="807" spans="1:4" x14ac:dyDescent="0.25">
      <c r="A807">
        <v>1234888</v>
      </c>
      <c r="B807" s="23">
        <v>41567</v>
      </c>
      <c r="C807" s="23">
        <v>41568</v>
      </c>
      <c r="D807" t="str">
        <f t="shared" si="12"/>
        <v>No enviado a tiempo</v>
      </c>
    </row>
    <row r="808" spans="1:4" x14ac:dyDescent="0.25">
      <c r="A808">
        <v>1234888</v>
      </c>
      <c r="B808" s="23">
        <v>41322</v>
      </c>
      <c r="C808" s="23">
        <v>41327</v>
      </c>
      <c r="D808" t="str">
        <f t="shared" si="12"/>
        <v>Enviado a tiempo</v>
      </c>
    </row>
    <row r="809" spans="1:4" x14ac:dyDescent="0.25">
      <c r="A809">
        <v>1235253</v>
      </c>
      <c r="B809" s="23">
        <v>41568</v>
      </c>
      <c r="C809" s="23">
        <v>41570</v>
      </c>
      <c r="D809" t="str">
        <f t="shared" si="12"/>
        <v>Enviado a tiempo</v>
      </c>
    </row>
    <row r="810" spans="1:4" x14ac:dyDescent="0.25">
      <c r="A810">
        <v>1235253</v>
      </c>
      <c r="B810" s="23">
        <v>42005</v>
      </c>
      <c r="C810" s="23">
        <v>42007</v>
      </c>
      <c r="D810" t="str">
        <f t="shared" si="12"/>
        <v>Enviado a tiempo</v>
      </c>
    </row>
    <row r="811" spans="1:4" x14ac:dyDescent="0.25">
      <c r="A811">
        <v>1235253</v>
      </c>
      <c r="B811" s="23">
        <v>41568</v>
      </c>
      <c r="C811" s="23">
        <v>41570</v>
      </c>
      <c r="D811" t="str">
        <f t="shared" si="12"/>
        <v>Enviado a tiempo</v>
      </c>
    </row>
    <row r="812" spans="1:4" x14ac:dyDescent="0.25">
      <c r="A812">
        <v>1235253</v>
      </c>
      <c r="B812" s="23">
        <v>41558</v>
      </c>
      <c r="C812" s="23">
        <v>41559</v>
      </c>
      <c r="D812" t="str">
        <f t="shared" si="12"/>
        <v>No enviado a tiempo</v>
      </c>
    </row>
    <row r="813" spans="1:4" x14ac:dyDescent="0.25">
      <c r="A813">
        <v>1235253</v>
      </c>
      <c r="B813" s="23">
        <v>41435</v>
      </c>
      <c r="C813" s="23">
        <v>41437</v>
      </c>
      <c r="D813" t="str">
        <f t="shared" si="12"/>
        <v>Enviado a tiempo</v>
      </c>
    </row>
    <row r="814" spans="1:4" x14ac:dyDescent="0.25">
      <c r="A814">
        <v>1235618</v>
      </c>
      <c r="B814" s="23">
        <v>41527</v>
      </c>
      <c r="C814" s="23">
        <v>41531</v>
      </c>
      <c r="D814" t="str">
        <f t="shared" si="12"/>
        <v>Enviado a tiempo</v>
      </c>
    </row>
    <row r="815" spans="1:4" x14ac:dyDescent="0.25">
      <c r="A815">
        <v>1235983</v>
      </c>
      <c r="B815" s="23">
        <v>41477</v>
      </c>
      <c r="C815" s="23">
        <v>41484</v>
      </c>
      <c r="D815" t="str">
        <f t="shared" si="12"/>
        <v>Enviado a tiempo</v>
      </c>
    </row>
    <row r="816" spans="1:4" x14ac:dyDescent="0.25">
      <c r="A816">
        <v>1235983</v>
      </c>
      <c r="B816" s="23">
        <v>41434</v>
      </c>
      <c r="C816" s="23">
        <v>41434</v>
      </c>
      <c r="D816" t="str">
        <f t="shared" si="12"/>
        <v>No enviado a tiempo</v>
      </c>
    </row>
    <row r="817" spans="1:4" x14ac:dyDescent="0.25">
      <c r="A817">
        <v>1235983</v>
      </c>
      <c r="B817" s="23">
        <v>42036</v>
      </c>
      <c r="C817" s="23">
        <v>42038</v>
      </c>
      <c r="D817" t="str">
        <f t="shared" si="12"/>
        <v>Enviado a tiempo</v>
      </c>
    </row>
    <row r="818" spans="1:4" x14ac:dyDescent="0.25">
      <c r="A818">
        <v>1235983</v>
      </c>
      <c r="B818" s="23">
        <v>42202</v>
      </c>
      <c r="C818" s="23">
        <v>42204</v>
      </c>
      <c r="D818" t="str">
        <f t="shared" si="12"/>
        <v>Enviado a tiempo</v>
      </c>
    </row>
    <row r="819" spans="1:4" x14ac:dyDescent="0.25">
      <c r="A819">
        <v>1235983</v>
      </c>
      <c r="B819" s="23">
        <v>42146</v>
      </c>
      <c r="C819" s="23">
        <v>42148</v>
      </c>
      <c r="D819" t="str">
        <f t="shared" si="12"/>
        <v>Enviado a tiempo</v>
      </c>
    </row>
    <row r="820" spans="1:4" x14ac:dyDescent="0.25">
      <c r="A820">
        <v>1235983</v>
      </c>
      <c r="B820" s="23">
        <v>41616</v>
      </c>
      <c r="C820" s="23">
        <v>41618</v>
      </c>
      <c r="D820" t="str">
        <f t="shared" si="12"/>
        <v>Enviado a tiempo</v>
      </c>
    </row>
    <row r="821" spans="1:4" x14ac:dyDescent="0.25">
      <c r="A821">
        <v>1235983</v>
      </c>
      <c r="B821" s="23">
        <v>41575</v>
      </c>
      <c r="C821" s="23">
        <v>41576</v>
      </c>
      <c r="D821" t="str">
        <f t="shared" si="12"/>
        <v>No enviado a tiempo</v>
      </c>
    </row>
    <row r="822" spans="1:4" x14ac:dyDescent="0.25">
      <c r="A822">
        <v>1235983</v>
      </c>
      <c r="B822" s="23">
        <v>41974</v>
      </c>
      <c r="C822" s="23">
        <v>41981</v>
      </c>
      <c r="D822" t="str">
        <f t="shared" si="12"/>
        <v>Enviado a tiempo</v>
      </c>
    </row>
    <row r="823" spans="1:4" x14ac:dyDescent="0.25">
      <c r="A823">
        <v>1236349</v>
      </c>
      <c r="B823" s="23">
        <v>41520</v>
      </c>
      <c r="C823" s="23">
        <v>41522</v>
      </c>
      <c r="D823" t="str">
        <f t="shared" si="12"/>
        <v>Enviado a tiempo</v>
      </c>
    </row>
    <row r="824" spans="1:4" x14ac:dyDescent="0.25">
      <c r="A824">
        <v>1236349</v>
      </c>
      <c r="B824" s="23">
        <v>41929</v>
      </c>
      <c r="C824" s="23">
        <v>41931</v>
      </c>
      <c r="D824" t="str">
        <f t="shared" si="12"/>
        <v>Enviado a tiempo</v>
      </c>
    </row>
    <row r="825" spans="1:4" x14ac:dyDescent="0.25">
      <c r="A825">
        <v>1236349</v>
      </c>
      <c r="B825" s="23">
        <v>41909</v>
      </c>
      <c r="C825" s="23">
        <v>41914</v>
      </c>
      <c r="D825" t="str">
        <f t="shared" si="12"/>
        <v>Enviado a tiempo</v>
      </c>
    </row>
    <row r="826" spans="1:4" x14ac:dyDescent="0.25">
      <c r="A826">
        <v>1236349</v>
      </c>
      <c r="B826" s="23">
        <v>41543</v>
      </c>
      <c r="C826" s="23">
        <v>41549</v>
      </c>
      <c r="D826" t="str">
        <f t="shared" si="12"/>
        <v>Enviado a tiempo</v>
      </c>
    </row>
    <row r="827" spans="1:4" x14ac:dyDescent="0.25">
      <c r="A827">
        <v>1236349</v>
      </c>
      <c r="B827" s="23">
        <v>41485</v>
      </c>
      <c r="C827" s="23">
        <v>41486</v>
      </c>
      <c r="D827" t="str">
        <f t="shared" si="12"/>
        <v>No enviado a tiempo</v>
      </c>
    </row>
    <row r="828" spans="1:4" x14ac:dyDescent="0.25">
      <c r="A828">
        <v>1236714</v>
      </c>
      <c r="B828" s="23">
        <v>42500</v>
      </c>
      <c r="C828" s="23">
        <v>42502</v>
      </c>
      <c r="D828" t="str">
        <f t="shared" si="12"/>
        <v>Enviado a tiempo</v>
      </c>
    </row>
    <row r="829" spans="1:4" x14ac:dyDescent="0.25">
      <c r="A829">
        <v>1236714</v>
      </c>
      <c r="B829" s="23">
        <v>42017</v>
      </c>
      <c r="C829" s="23">
        <v>42019</v>
      </c>
      <c r="D829" t="str">
        <f t="shared" si="12"/>
        <v>Enviado a tiempo</v>
      </c>
    </row>
    <row r="830" spans="1:4" x14ac:dyDescent="0.25">
      <c r="A830">
        <v>1236714</v>
      </c>
      <c r="B830" s="23">
        <v>41383</v>
      </c>
      <c r="C830" s="23">
        <v>41384</v>
      </c>
      <c r="D830" t="str">
        <f t="shared" si="12"/>
        <v>No enviado a tiempo</v>
      </c>
    </row>
    <row r="831" spans="1:4" x14ac:dyDescent="0.25">
      <c r="A831">
        <v>1236714</v>
      </c>
      <c r="B831" s="23">
        <v>42001</v>
      </c>
      <c r="C831" s="23">
        <v>42001</v>
      </c>
      <c r="D831" t="str">
        <f t="shared" si="12"/>
        <v>No enviado a tiempo</v>
      </c>
    </row>
    <row r="832" spans="1:4" x14ac:dyDescent="0.25">
      <c r="A832">
        <v>1236714</v>
      </c>
      <c r="B832" s="23">
        <v>41573</v>
      </c>
      <c r="C832" s="23">
        <v>41575</v>
      </c>
      <c r="D832" t="str">
        <f t="shared" ref="D832:D895" si="13">+IF(C832-B832&gt;=2,"Enviado a tiempo","No enviado a tiempo")</f>
        <v>Enviado a tiempo</v>
      </c>
    </row>
    <row r="833" spans="1:4" x14ac:dyDescent="0.25">
      <c r="A833">
        <v>1236714</v>
      </c>
      <c r="B833" s="23">
        <v>42369</v>
      </c>
      <c r="C833" s="23">
        <v>42370</v>
      </c>
      <c r="D833" t="str">
        <f t="shared" si="13"/>
        <v>No enviado a tiempo</v>
      </c>
    </row>
    <row r="834" spans="1:4" x14ac:dyDescent="0.25">
      <c r="A834">
        <v>1236714</v>
      </c>
      <c r="B834" s="23">
        <v>41477</v>
      </c>
      <c r="C834" s="23">
        <v>41478</v>
      </c>
      <c r="D834" t="str">
        <f t="shared" si="13"/>
        <v>No enviado a tiempo</v>
      </c>
    </row>
    <row r="835" spans="1:4" x14ac:dyDescent="0.25">
      <c r="A835">
        <v>1236714</v>
      </c>
      <c r="B835" s="23">
        <v>41485</v>
      </c>
      <c r="C835" s="23">
        <v>41486</v>
      </c>
      <c r="D835" t="str">
        <f t="shared" si="13"/>
        <v>No enviado a tiempo</v>
      </c>
    </row>
    <row r="836" spans="1:4" x14ac:dyDescent="0.25">
      <c r="A836">
        <v>1236714</v>
      </c>
      <c r="B836" s="23">
        <v>41652</v>
      </c>
      <c r="C836" s="23">
        <v>41657</v>
      </c>
      <c r="D836" t="str">
        <f t="shared" si="13"/>
        <v>Enviado a tiempo</v>
      </c>
    </row>
    <row r="837" spans="1:4" x14ac:dyDescent="0.25">
      <c r="A837">
        <v>1236714</v>
      </c>
      <c r="B837" s="23">
        <v>41344</v>
      </c>
      <c r="C837" s="23">
        <v>41346</v>
      </c>
      <c r="D837" t="str">
        <f t="shared" si="13"/>
        <v>Enviado a tiempo</v>
      </c>
    </row>
    <row r="838" spans="1:4" x14ac:dyDescent="0.25">
      <c r="A838">
        <v>1237079</v>
      </c>
      <c r="B838" s="23">
        <v>41692</v>
      </c>
      <c r="C838" s="23">
        <v>41693</v>
      </c>
      <c r="D838" t="str">
        <f t="shared" si="13"/>
        <v>No enviado a tiempo</v>
      </c>
    </row>
    <row r="839" spans="1:4" x14ac:dyDescent="0.25">
      <c r="A839">
        <v>1237444</v>
      </c>
      <c r="B839" s="23">
        <v>41465</v>
      </c>
      <c r="C839" s="23">
        <v>41465</v>
      </c>
      <c r="D839" t="str">
        <f t="shared" si="13"/>
        <v>No enviado a tiempo</v>
      </c>
    </row>
    <row r="840" spans="1:4" x14ac:dyDescent="0.25">
      <c r="A840">
        <v>1237444</v>
      </c>
      <c r="B840" s="23">
        <v>41909</v>
      </c>
      <c r="C840" s="23">
        <v>41911</v>
      </c>
      <c r="D840" t="str">
        <f t="shared" si="13"/>
        <v>Enviado a tiempo</v>
      </c>
    </row>
    <row r="841" spans="1:4" x14ac:dyDescent="0.25">
      <c r="A841">
        <v>1237444</v>
      </c>
      <c r="B841" s="23">
        <v>41974</v>
      </c>
      <c r="C841" s="23">
        <v>41978</v>
      </c>
      <c r="D841" t="str">
        <f t="shared" si="13"/>
        <v>Enviado a tiempo</v>
      </c>
    </row>
    <row r="842" spans="1:4" x14ac:dyDescent="0.25">
      <c r="A842">
        <v>1237444</v>
      </c>
      <c r="B842" s="23">
        <v>41493</v>
      </c>
      <c r="C842" s="23">
        <v>41495</v>
      </c>
      <c r="D842" t="str">
        <f t="shared" si="13"/>
        <v>Enviado a tiempo</v>
      </c>
    </row>
    <row r="843" spans="1:4" x14ac:dyDescent="0.25">
      <c r="A843">
        <v>1238175</v>
      </c>
      <c r="B843" s="23">
        <v>41575</v>
      </c>
      <c r="C843" s="23">
        <v>41576</v>
      </c>
      <c r="D843" t="str">
        <f t="shared" si="13"/>
        <v>No enviado a tiempo</v>
      </c>
    </row>
    <row r="844" spans="1:4" x14ac:dyDescent="0.25">
      <c r="A844">
        <v>1238175</v>
      </c>
      <c r="B844" s="23">
        <v>41451</v>
      </c>
      <c r="C844" s="23">
        <v>41452</v>
      </c>
      <c r="D844" t="str">
        <f t="shared" si="13"/>
        <v>No enviado a tiempo</v>
      </c>
    </row>
    <row r="845" spans="1:4" x14ac:dyDescent="0.25">
      <c r="A845">
        <v>1238175</v>
      </c>
      <c r="B845" s="23">
        <v>41575</v>
      </c>
      <c r="C845" s="23">
        <v>41576</v>
      </c>
      <c r="D845" t="str">
        <f t="shared" si="13"/>
        <v>No enviado a tiempo</v>
      </c>
    </row>
    <row r="846" spans="1:4" x14ac:dyDescent="0.25">
      <c r="A846">
        <v>1238175</v>
      </c>
      <c r="B846" s="23">
        <v>41575</v>
      </c>
      <c r="C846" s="23">
        <v>41576</v>
      </c>
      <c r="D846" t="str">
        <f t="shared" si="13"/>
        <v>No enviado a tiempo</v>
      </c>
    </row>
    <row r="847" spans="1:4" x14ac:dyDescent="0.25">
      <c r="A847">
        <v>1238175</v>
      </c>
      <c r="B847" s="23">
        <v>41580</v>
      </c>
      <c r="C847" s="23">
        <v>41581</v>
      </c>
      <c r="D847" t="str">
        <f t="shared" si="13"/>
        <v>No enviado a tiempo</v>
      </c>
    </row>
    <row r="848" spans="1:4" x14ac:dyDescent="0.25">
      <c r="A848">
        <v>1238175</v>
      </c>
      <c r="B848" s="23">
        <v>41331</v>
      </c>
      <c r="C848" s="23">
        <v>41331</v>
      </c>
      <c r="D848" t="str">
        <f t="shared" si="13"/>
        <v>No enviado a tiempo</v>
      </c>
    </row>
    <row r="849" spans="1:4" x14ac:dyDescent="0.25">
      <c r="A849">
        <v>1238175</v>
      </c>
      <c r="B849" s="23">
        <v>41575</v>
      </c>
      <c r="C849" s="23">
        <v>41576</v>
      </c>
      <c r="D849" t="str">
        <f t="shared" si="13"/>
        <v>No enviado a tiempo</v>
      </c>
    </row>
    <row r="850" spans="1:4" x14ac:dyDescent="0.25">
      <c r="A850">
        <v>1238175</v>
      </c>
      <c r="B850" s="23">
        <v>42342</v>
      </c>
      <c r="C850" s="23">
        <v>42343</v>
      </c>
      <c r="D850" t="str">
        <f t="shared" si="13"/>
        <v>No enviado a tiempo</v>
      </c>
    </row>
    <row r="851" spans="1:4" x14ac:dyDescent="0.25">
      <c r="A851">
        <v>1238175</v>
      </c>
      <c r="B851" s="23">
        <v>41420</v>
      </c>
      <c r="C851" s="23">
        <v>41420</v>
      </c>
      <c r="D851" t="str">
        <f t="shared" si="13"/>
        <v>No enviado a tiempo</v>
      </c>
    </row>
    <row r="852" spans="1:4" x14ac:dyDescent="0.25">
      <c r="A852">
        <v>1238540</v>
      </c>
      <c r="B852" s="23">
        <v>41798</v>
      </c>
      <c r="C852" s="23">
        <v>41800</v>
      </c>
      <c r="D852" t="str">
        <f t="shared" si="13"/>
        <v>Enviado a tiempo</v>
      </c>
    </row>
    <row r="853" spans="1:4" x14ac:dyDescent="0.25">
      <c r="A853">
        <v>1238540</v>
      </c>
      <c r="B853" s="23">
        <v>41401</v>
      </c>
      <c r="C853" s="23">
        <v>41403</v>
      </c>
      <c r="D853" t="str">
        <f t="shared" si="13"/>
        <v>Enviado a tiempo</v>
      </c>
    </row>
    <row r="854" spans="1:4" x14ac:dyDescent="0.25">
      <c r="A854">
        <v>1238540</v>
      </c>
      <c r="B854" s="23">
        <v>41521</v>
      </c>
      <c r="C854" s="23">
        <v>41523</v>
      </c>
      <c r="D854" t="str">
        <f t="shared" si="13"/>
        <v>Enviado a tiempo</v>
      </c>
    </row>
    <row r="855" spans="1:4" x14ac:dyDescent="0.25">
      <c r="A855">
        <v>1238905</v>
      </c>
      <c r="B855" s="23">
        <v>41465</v>
      </c>
      <c r="C855" s="23">
        <v>41468</v>
      </c>
      <c r="D855" t="str">
        <f t="shared" si="13"/>
        <v>Enviado a tiempo</v>
      </c>
    </row>
    <row r="856" spans="1:4" x14ac:dyDescent="0.25">
      <c r="A856">
        <v>1238905</v>
      </c>
      <c r="B856" s="23">
        <v>41576</v>
      </c>
      <c r="C856" s="23">
        <v>41577</v>
      </c>
      <c r="D856" t="str">
        <f t="shared" si="13"/>
        <v>No enviado a tiempo</v>
      </c>
    </row>
    <row r="857" spans="1:4" x14ac:dyDescent="0.25">
      <c r="A857">
        <v>1238905</v>
      </c>
      <c r="B857" s="23">
        <v>41945</v>
      </c>
      <c r="C857" s="23">
        <v>41947</v>
      </c>
      <c r="D857" t="str">
        <f t="shared" si="13"/>
        <v>Enviado a tiempo</v>
      </c>
    </row>
    <row r="858" spans="1:4" x14ac:dyDescent="0.25">
      <c r="A858">
        <v>1238905</v>
      </c>
      <c r="B858" s="23">
        <v>41576</v>
      </c>
      <c r="C858" s="23">
        <v>41577</v>
      </c>
      <c r="D858" t="str">
        <f t="shared" si="13"/>
        <v>No enviado a tiempo</v>
      </c>
    </row>
    <row r="859" spans="1:4" x14ac:dyDescent="0.25">
      <c r="A859">
        <v>1238905</v>
      </c>
      <c r="B859" s="23">
        <v>41576</v>
      </c>
      <c r="C859" s="23">
        <v>41577</v>
      </c>
      <c r="D859" t="str">
        <f t="shared" si="13"/>
        <v>No enviado a tiempo</v>
      </c>
    </row>
    <row r="860" spans="1:4" x14ac:dyDescent="0.25">
      <c r="A860">
        <v>1238905</v>
      </c>
      <c r="B860" s="23">
        <v>41576</v>
      </c>
      <c r="C860" s="23">
        <v>41577</v>
      </c>
      <c r="D860" t="str">
        <f t="shared" si="13"/>
        <v>No enviado a tiempo</v>
      </c>
    </row>
    <row r="861" spans="1:4" x14ac:dyDescent="0.25">
      <c r="A861">
        <v>1238905</v>
      </c>
      <c r="B861" s="23">
        <v>41624</v>
      </c>
      <c r="C861" s="23">
        <v>41627</v>
      </c>
      <c r="D861" t="str">
        <f t="shared" si="13"/>
        <v>Enviado a tiempo</v>
      </c>
    </row>
    <row r="862" spans="1:4" x14ac:dyDescent="0.25">
      <c r="A862">
        <v>1238905</v>
      </c>
      <c r="B862" s="23">
        <v>41916</v>
      </c>
      <c r="C862" s="23">
        <v>41914</v>
      </c>
      <c r="D862" t="str">
        <f t="shared" si="13"/>
        <v>No enviado a tiempo</v>
      </c>
    </row>
    <row r="863" spans="1:4" x14ac:dyDescent="0.25">
      <c r="A863">
        <v>1238905</v>
      </c>
      <c r="B863" s="23">
        <v>41576</v>
      </c>
      <c r="C863" s="23">
        <v>41577</v>
      </c>
      <c r="D863" t="str">
        <f t="shared" si="13"/>
        <v>No enviado a tiempo</v>
      </c>
    </row>
    <row r="864" spans="1:4" x14ac:dyDescent="0.25">
      <c r="A864">
        <v>1238905</v>
      </c>
      <c r="B864" s="23">
        <v>41682</v>
      </c>
      <c r="C864" s="23">
        <v>41683</v>
      </c>
      <c r="D864" t="str">
        <f t="shared" si="13"/>
        <v>No enviado a tiempo</v>
      </c>
    </row>
    <row r="865" spans="1:4" x14ac:dyDescent="0.25">
      <c r="A865">
        <v>1238905</v>
      </c>
      <c r="B865" s="23">
        <v>41910</v>
      </c>
      <c r="C865" s="23">
        <v>41911</v>
      </c>
      <c r="D865" t="str">
        <f t="shared" si="13"/>
        <v>No enviado a tiempo</v>
      </c>
    </row>
    <row r="866" spans="1:4" x14ac:dyDescent="0.25">
      <c r="A866">
        <v>1239271</v>
      </c>
      <c r="B866" s="23">
        <v>41805</v>
      </c>
      <c r="C866" s="23">
        <v>41805</v>
      </c>
      <c r="D866" t="str">
        <f t="shared" si="13"/>
        <v>No enviado a tiempo</v>
      </c>
    </row>
    <row r="867" spans="1:4" x14ac:dyDescent="0.25">
      <c r="A867">
        <v>1239271</v>
      </c>
      <c r="B867" s="23">
        <v>41498</v>
      </c>
      <c r="C867" s="23">
        <v>41500</v>
      </c>
      <c r="D867" t="str">
        <f t="shared" si="13"/>
        <v>Enviado a tiempo</v>
      </c>
    </row>
    <row r="868" spans="1:4" x14ac:dyDescent="0.25">
      <c r="A868">
        <v>1239271</v>
      </c>
      <c r="B868" s="23">
        <v>41856</v>
      </c>
      <c r="C868" s="23">
        <v>41858</v>
      </c>
      <c r="D868" t="str">
        <f t="shared" si="13"/>
        <v>Enviado a tiempo</v>
      </c>
    </row>
    <row r="869" spans="1:4" x14ac:dyDescent="0.25">
      <c r="A869">
        <v>1239636</v>
      </c>
      <c r="B869" s="23">
        <v>41694</v>
      </c>
      <c r="C869" s="23">
        <v>41696</v>
      </c>
      <c r="D869" t="str">
        <f t="shared" si="13"/>
        <v>Enviado a tiempo</v>
      </c>
    </row>
    <row r="870" spans="1:4" x14ac:dyDescent="0.25">
      <c r="A870">
        <v>1239636</v>
      </c>
      <c r="B870" s="23">
        <v>41579</v>
      </c>
      <c r="C870" s="23">
        <v>41580</v>
      </c>
      <c r="D870" t="str">
        <f t="shared" si="13"/>
        <v>No enviado a tiempo</v>
      </c>
    </row>
    <row r="871" spans="1:4" x14ac:dyDescent="0.25">
      <c r="A871">
        <v>1239636</v>
      </c>
      <c r="B871" s="23">
        <v>41579</v>
      </c>
      <c r="C871" s="23">
        <v>41580</v>
      </c>
      <c r="D871" t="str">
        <f t="shared" si="13"/>
        <v>No enviado a tiempo</v>
      </c>
    </row>
    <row r="872" spans="1:4" x14ac:dyDescent="0.25">
      <c r="A872">
        <v>1239636</v>
      </c>
      <c r="B872" s="23">
        <v>41677</v>
      </c>
      <c r="C872" s="23">
        <v>41686</v>
      </c>
      <c r="D872" t="str">
        <f t="shared" si="13"/>
        <v>Enviado a tiempo</v>
      </c>
    </row>
    <row r="873" spans="1:4" x14ac:dyDescent="0.25">
      <c r="A873">
        <v>1239636</v>
      </c>
      <c r="B873" s="23">
        <v>41579</v>
      </c>
      <c r="C873" s="23">
        <v>41580</v>
      </c>
      <c r="D873" t="str">
        <f t="shared" si="13"/>
        <v>No enviado a tiempo</v>
      </c>
    </row>
    <row r="874" spans="1:4" x14ac:dyDescent="0.25">
      <c r="A874">
        <v>1239636</v>
      </c>
      <c r="B874" s="23">
        <v>42094</v>
      </c>
      <c r="C874" s="23">
        <v>42094</v>
      </c>
      <c r="D874" t="str">
        <f t="shared" si="13"/>
        <v>No enviado a tiempo</v>
      </c>
    </row>
    <row r="875" spans="1:4" x14ac:dyDescent="0.25">
      <c r="A875">
        <v>1239636</v>
      </c>
      <c r="B875" s="23">
        <v>41892</v>
      </c>
      <c r="C875" s="23">
        <v>41894</v>
      </c>
      <c r="D875" t="str">
        <f t="shared" si="13"/>
        <v>Enviado a tiempo</v>
      </c>
    </row>
    <row r="876" spans="1:4" x14ac:dyDescent="0.25">
      <c r="A876">
        <v>1239636</v>
      </c>
      <c r="B876" s="23">
        <v>41349</v>
      </c>
      <c r="C876" s="23">
        <v>41353</v>
      </c>
      <c r="D876" t="str">
        <f t="shared" si="13"/>
        <v>Enviado a tiempo</v>
      </c>
    </row>
    <row r="877" spans="1:4" x14ac:dyDescent="0.25">
      <c r="A877">
        <v>1239636</v>
      </c>
      <c r="B877" s="23">
        <v>41613</v>
      </c>
      <c r="C877" s="23">
        <v>41615</v>
      </c>
      <c r="D877" t="str">
        <f t="shared" si="13"/>
        <v>Enviado a tiempo</v>
      </c>
    </row>
    <row r="878" spans="1:4" x14ac:dyDescent="0.25">
      <c r="A878">
        <v>1240001</v>
      </c>
      <c r="B878" s="23">
        <v>41694</v>
      </c>
      <c r="C878" s="23">
        <v>41695</v>
      </c>
      <c r="D878" t="str">
        <f t="shared" si="13"/>
        <v>No enviado a tiempo</v>
      </c>
    </row>
    <row r="879" spans="1:4" x14ac:dyDescent="0.25">
      <c r="A879">
        <v>1240001</v>
      </c>
      <c r="B879" s="23">
        <v>41815</v>
      </c>
      <c r="C879" s="23">
        <v>41815</v>
      </c>
      <c r="D879" t="str">
        <f t="shared" si="13"/>
        <v>No enviado a tiempo</v>
      </c>
    </row>
    <row r="880" spans="1:4" x14ac:dyDescent="0.25">
      <c r="A880">
        <v>1240366</v>
      </c>
      <c r="B880" s="23">
        <v>41973</v>
      </c>
      <c r="C880" s="23">
        <v>41975</v>
      </c>
      <c r="D880" t="str">
        <f t="shared" si="13"/>
        <v>Enviado a tiempo</v>
      </c>
    </row>
    <row r="881" spans="1:4" x14ac:dyDescent="0.25">
      <c r="A881">
        <v>1240732</v>
      </c>
      <c r="B881" s="23">
        <v>41520</v>
      </c>
      <c r="C881" s="23">
        <v>41522</v>
      </c>
      <c r="D881" t="str">
        <f t="shared" si="13"/>
        <v>Enviado a tiempo</v>
      </c>
    </row>
    <row r="882" spans="1:4" x14ac:dyDescent="0.25">
      <c r="A882">
        <v>1240732</v>
      </c>
      <c r="B882" s="23">
        <v>42119</v>
      </c>
      <c r="C882" s="23">
        <v>42121</v>
      </c>
      <c r="D882" t="str">
        <f t="shared" si="13"/>
        <v>Enviado a tiempo</v>
      </c>
    </row>
    <row r="883" spans="1:4" x14ac:dyDescent="0.25">
      <c r="A883">
        <v>1240732</v>
      </c>
      <c r="B883" s="23">
        <v>41413</v>
      </c>
      <c r="C883" s="23">
        <v>41414</v>
      </c>
      <c r="D883" t="str">
        <f t="shared" si="13"/>
        <v>No enviado a tiempo</v>
      </c>
    </row>
    <row r="884" spans="1:4" x14ac:dyDescent="0.25">
      <c r="A884">
        <v>1240732</v>
      </c>
      <c r="B884" s="23">
        <v>41567</v>
      </c>
      <c r="C884" s="23">
        <v>41569</v>
      </c>
      <c r="D884" t="str">
        <f t="shared" si="13"/>
        <v>Enviado a tiempo</v>
      </c>
    </row>
    <row r="885" spans="1:4" x14ac:dyDescent="0.25">
      <c r="A885">
        <v>1240732</v>
      </c>
      <c r="B885" s="23">
        <v>42087</v>
      </c>
      <c r="C885" s="23">
        <v>42088</v>
      </c>
      <c r="D885" t="str">
        <f t="shared" si="13"/>
        <v>No enviado a tiempo</v>
      </c>
    </row>
    <row r="886" spans="1:4" x14ac:dyDescent="0.25">
      <c r="A886">
        <v>1240732</v>
      </c>
      <c r="B886" s="23">
        <v>41911</v>
      </c>
      <c r="C886" s="23">
        <v>41911</v>
      </c>
      <c r="D886" t="str">
        <f t="shared" si="13"/>
        <v>No enviado a tiempo</v>
      </c>
    </row>
    <row r="887" spans="1:4" x14ac:dyDescent="0.25">
      <c r="A887">
        <v>1240732</v>
      </c>
      <c r="B887" s="23">
        <v>42026</v>
      </c>
      <c r="C887" s="23">
        <v>42028</v>
      </c>
      <c r="D887" t="str">
        <f t="shared" si="13"/>
        <v>Enviado a tiempo</v>
      </c>
    </row>
    <row r="888" spans="1:4" x14ac:dyDescent="0.25">
      <c r="A888">
        <v>1241097</v>
      </c>
      <c r="B888" s="23">
        <v>41327</v>
      </c>
      <c r="C888" s="23">
        <v>41328</v>
      </c>
      <c r="D888" t="str">
        <f t="shared" si="13"/>
        <v>No enviado a tiempo</v>
      </c>
    </row>
    <row r="889" spans="1:4" x14ac:dyDescent="0.25">
      <c r="A889">
        <v>1241462</v>
      </c>
      <c r="B889" s="23">
        <v>41585</v>
      </c>
      <c r="C889" s="23">
        <v>41587</v>
      </c>
      <c r="D889" t="str">
        <f t="shared" si="13"/>
        <v>Enviado a tiempo</v>
      </c>
    </row>
    <row r="890" spans="1:4" x14ac:dyDescent="0.25">
      <c r="A890">
        <v>1241462</v>
      </c>
      <c r="B890" s="23">
        <v>42696</v>
      </c>
      <c r="C890" s="23">
        <v>42701</v>
      </c>
      <c r="D890" t="str">
        <f t="shared" si="13"/>
        <v>Enviado a tiempo</v>
      </c>
    </row>
    <row r="891" spans="1:4" x14ac:dyDescent="0.25">
      <c r="A891">
        <v>1241462</v>
      </c>
      <c r="B891" s="23">
        <v>41583</v>
      </c>
      <c r="C891" s="23">
        <v>41585</v>
      </c>
      <c r="D891" t="str">
        <f t="shared" si="13"/>
        <v>Enviado a tiempo</v>
      </c>
    </row>
    <row r="892" spans="1:4" x14ac:dyDescent="0.25">
      <c r="A892">
        <v>1241462</v>
      </c>
      <c r="B892" s="23">
        <v>41653</v>
      </c>
      <c r="C892" s="23">
        <v>41655</v>
      </c>
      <c r="D892" t="str">
        <f t="shared" si="13"/>
        <v>Enviado a tiempo</v>
      </c>
    </row>
    <row r="893" spans="1:4" x14ac:dyDescent="0.25">
      <c r="A893">
        <v>1241462</v>
      </c>
      <c r="B893" s="23">
        <v>41479</v>
      </c>
      <c r="C893" s="23">
        <v>41481</v>
      </c>
      <c r="D893" t="str">
        <f t="shared" si="13"/>
        <v>Enviado a tiempo</v>
      </c>
    </row>
    <row r="894" spans="1:4" x14ac:dyDescent="0.25">
      <c r="A894">
        <v>1241462</v>
      </c>
      <c r="B894" s="23">
        <v>41506</v>
      </c>
      <c r="C894" s="23">
        <v>41508</v>
      </c>
      <c r="D894" t="str">
        <f t="shared" si="13"/>
        <v>Enviado a tiempo</v>
      </c>
    </row>
    <row r="895" spans="1:4" x14ac:dyDescent="0.25">
      <c r="A895">
        <v>1241827</v>
      </c>
      <c r="B895" s="23">
        <v>41515</v>
      </c>
      <c r="C895" s="23">
        <v>41516</v>
      </c>
      <c r="D895" t="str">
        <f t="shared" si="13"/>
        <v>No enviado a tiempo</v>
      </c>
    </row>
    <row r="896" spans="1:4" x14ac:dyDescent="0.25">
      <c r="A896">
        <v>1241827</v>
      </c>
      <c r="B896" s="23">
        <v>41969</v>
      </c>
      <c r="C896" s="23">
        <v>41971</v>
      </c>
      <c r="D896" t="str">
        <f t="shared" ref="D896:D959" si="14">+IF(C896-B896&gt;=2,"Enviado a tiempo","No enviado a tiempo")</f>
        <v>Enviado a tiempo</v>
      </c>
    </row>
    <row r="897" spans="1:4" x14ac:dyDescent="0.25">
      <c r="A897">
        <v>1242192</v>
      </c>
      <c r="B897" s="23">
        <v>42121</v>
      </c>
      <c r="C897" s="23">
        <v>42122</v>
      </c>
      <c r="D897" t="str">
        <f t="shared" si="14"/>
        <v>No enviado a tiempo</v>
      </c>
    </row>
    <row r="898" spans="1:4" x14ac:dyDescent="0.25">
      <c r="A898">
        <v>1242557</v>
      </c>
      <c r="B898" s="23">
        <v>41585</v>
      </c>
      <c r="C898" s="23">
        <v>41586</v>
      </c>
      <c r="D898" t="str">
        <f t="shared" si="14"/>
        <v>No enviado a tiempo</v>
      </c>
    </row>
    <row r="899" spans="1:4" x14ac:dyDescent="0.25">
      <c r="A899">
        <v>1242557</v>
      </c>
      <c r="B899" s="23">
        <v>41983</v>
      </c>
      <c r="C899" s="23">
        <v>41984</v>
      </c>
      <c r="D899" t="str">
        <f t="shared" si="14"/>
        <v>No enviado a tiempo</v>
      </c>
    </row>
    <row r="900" spans="1:4" x14ac:dyDescent="0.25">
      <c r="A900">
        <v>1242557</v>
      </c>
      <c r="B900" s="23">
        <v>41585</v>
      </c>
      <c r="C900" s="23">
        <v>41586</v>
      </c>
      <c r="D900" t="str">
        <f t="shared" si="14"/>
        <v>No enviado a tiempo</v>
      </c>
    </row>
    <row r="901" spans="1:4" x14ac:dyDescent="0.25">
      <c r="A901">
        <v>1242557</v>
      </c>
      <c r="B901" s="23">
        <v>41472</v>
      </c>
      <c r="C901" s="23">
        <v>41472</v>
      </c>
      <c r="D901" t="str">
        <f t="shared" si="14"/>
        <v>No enviado a tiempo</v>
      </c>
    </row>
    <row r="902" spans="1:4" x14ac:dyDescent="0.25">
      <c r="A902">
        <v>1242557</v>
      </c>
      <c r="B902" s="23">
        <v>41929</v>
      </c>
      <c r="C902" s="23">
        <v>41931</v>
      </c>
      <c r="D902" t="str">
        <f t="shared" si="14"/>
        <v>Enviado a tiempo</v>
      </c>
    </row>
    <row r="903" spans="1:4" x14ac:dyDescent="0.25">
      <c r="A903">
        <v>1242557</v>
      </c>
      <c r="B903" s="23">
        <v>41585</v>
      </c>
      <c r="C903" s="23">
        <v>41586</v>
      </c>
      <c r="D903" t="str">
        <f t="shared" si="14"/>
        <v>No enviado a tiempo</v>
      </c>
    </row>
    <row r="904" spans="1:4" x14ac:dyDescent="0.25">
      <c r="A904">
        <v>1242557</v>
      </c>
      <c r="B904" s="23">
        <v>42080</v>
      </c>
      <c r="C904" s="23">
        <v>42080</v>
      </c>
      <c r="D904" t="str">
        <f t="shared" si="14"/>
        <v>No enviado a tiempo</v>
      </c>
    </row>
    <row r="905" spans="1:4" x14ac:dyDescent="0.25">
      <c r="A905">
        <v>1242557</v>
      </c>
      <c r="B905" s="23">
        <v>41580</v>
      </c>
      <c r="C905" s="23">
        <v>41581</v>
      </c>
      <c r="D905" t="str">
        <f t="shared" si="14"/>
        <v>No enviado a tiempo</v>
      </c>
    </row>
    <row r="906" spans="1:4" x14ac:dyDescent="0.25">
      <c r="A906">
        <v>1242557</v>
      </c>
      <c r="B906" s="23">
        <v>41580</v>
      </c>
      <c r="C906" s="23">
        <v>41581</v>
      </c>
      <c r="D906" t="str">
        <f t="shared" si="14"/>
        <v>No enviado a tiempo</v>
      </c>
    </row>
    <row r="907" spans="1:4" x14ac:dyDescent="0.25">
      <c r="A907">
        <v>1242557</v>
      </c>
      <c r="B907" s="23">
        <v>41585</v>
      </c>
      <c r="C907" s="23">
        <v>41586</v>
      </c>
      <c r="D907" t="str">
        <f t="shared" si="14"/>
        <v>No enviado a tiempo</v>
      </c>
    </row>
    <row r="908" spans="1:4" x14ac:dyDescent="0.25">
      <c r="A908">
        <v>1242557</v>
      </c>
      <c r="B908" s="23">
        <v>41473</v>
      </c>
      <c r="C908" s="23">
        <v>41475</v>
      </c>
      <c r="D908" t="str">
        <f t="shared" si="14"/>
        <v>Enviado a tiempo</v>
      </c>
    </row>
    <row r="909" spans="1:4" x14ac:dyDescent="0.25">
      <c r="A909">
        <v>1242557</v>
      </c>
      <c r="B909" s="23">
        <v>41327</v>
      </c>
      <c r="C909" s="23">
        <v>41328</v>
      </c>
      <c r="D909" t="str">
        <f t="shared" si="14"/>
        <v>No enviado a tiempo</v>
      </c>
    </row>
    <row r="910" spans="1:4" x14ac:dyDescent="0.25">
      <c r="A910">
        <v>1242557</v>
      </c>
      <c r="B910" s="23">
        <v>41585</v>
      </c>
      <c r="C910" s="23">
        <v>41586</v>
      </c>
      <c r="D910" t="str">
        <f t="shared" si="14"/>
        <v>No enviado a tiempo</v>
      </c>
    </row>
    <row r="911" spans="1:4" x14ac:dyDescent="0.25">
      <c r="A911">
        <v>1242922</v>
      </c>
      <c r="B911" s="23">
        <v>41497</v>
      </c>
      <c r="C911" s="23">
        <v>41499</v>
      </c>
      <c r="D911" t="str">
        <f t="shared" si="14"/>
        <v>Enviado a tiempo</v>
      </c>
    </row>
    <row r="912" spans="1:4" x14ac:dyDescent="0.25">
      <c r="A912">
        <v>1242922</v>
      </c>
      <c r="B912" s="23">
        <v>42053</v>
      </c>
      <c r="C912" s="23">
        <v>42054</v>
      </c>
      <c r="D912" t="str">
        <f t="shared" si="14"/>
        <v>No enviado a tiempo</v>
      </c>
    </row>
    <row r="913" spans="1:4" x14ac:dyDescent="0.25">
      <c r="A913">
        <v>1242922</v>
      </c>
      <c r="B913" s="23">
        <v>42247</v>
      </c>
      <c r="C913" s="23">
        <v>42248</v>
      </c>
      <c r="D913" t="str">
        <f t="shared" si="14"/>
        <v>No enviado a tiempo</v>
      </c>
    </row>
    <row r="914" spans="1:4" x14ac:dyDescent="0.25">
      <c r="A914">
        <v>1242922</v>
      </c>
      <c r="B914" s="23">
        <v>41637</v>
      </c>
      <c r="C914" s="23">
        <v>41638</v>
      </c>
      <c r="D914" t="str">
        <f t="shared" si="14"/>
        <v>No enviado a tiempo</v>
      </c>
    </row>
    <row r="915" spans="1:4" x14ac:dyDescent="0.25">
      <c r="A915">
        <v>1242922</v>
      </c>
      <c r="B915" s="23">
        <v>42311</v>
      </c>
      <c r="C915" s="23">
        <v>42312</v>
      </c>
      <c r="D915" t="str">
        <f t="shared" si="14"/>
        <v>No enviado a tiempo</v>
      </c>
    </row>
    <row r="916" spans="1:4" x14ac:dyDescent="0.25">
      <c r="A916">
        <v>1242922</v>
      </c>
      <c r="B916" s="23">
        <v>41568</v>
      </c>
      <c r="C916" s="23">
        <v>41570</v>
      </c>
      <c r="D916" t="str">
        <f t="shared" si="14"/>
        <v>Enviado a tiempo</v>
      </c>
    </row>
    <row r="917" spans="1:4" x14ac:dyDescent="0.25">
      <c r="A917">
        <v>1243287</v>
      </c>
      <c r="B917" s="23">
        <v>41889</v>
      </c>
      <c r="C917" s="23">
        <v>41889</v>
      </c>
      <c r="D917" t="str">
        <f t="shared" si="14"/>
        <v>No enviado a tiempo</v>
      </c>
    </row>
    <row r="918" spans="1:4" x14ac:dyDescent="0.25">
      <c r="A918">
        <v>1243287</v>
      </c>
      <c r="B918" s="23">
        <v>42473</v>
      </c>
      <c r="C918" s="23">
        <v>42475</v>
      </c>
      <c r="D918" t="str">
        <f t="shared" si="14"/>
        <v>Enviado a tiempo</v>
      </c>
    </row>
    <row r="919" spans="1:4" x14ac:dyDescent="0.25">
      <c r="A919">
        <v>1243287</v>
      </c>
      <c r="B919" s="23">
        <v>42038</v>
      </c>
      <c r="C919" s="23">
        <v>42040</v>
      </c>
      <c r="D919" t="str">
        <f t="shared" si="14"/>
        <v>Enviado a tiempo</v>
      </c>
    </row>
    <row r="920" spans="1:4" x14ac:dyDescent="0.25">
      <c r="A920">
        <v>1243287</v>
      </c>
      <c r="B920" s="23">
        <v>41385</v>
      </c>
      <c r="C920" s="23">
        <v>41386</v>
      </c>
      <c r="D920" t="str">
        <f t="shared" si="14"/>
        <v>No enviado a tiempo</v>
      </c>
    </row>
    <row r="921" spans="1:4" x14ac:dyDescent="0.25">
      <c r="A921">
        <v>1243287</v>
      </c>
      <c r="B921" s="23">
        <v>42148</v>
      </c>
      <c r="C921" s="23">
        <v>42152</v>
      </c>
      <c r="D921" t="str">
        <f t="shared" si="14"/>
        <v>Enviado a tiempo</v>
      </c>
    </row>
    <row r="922" spans="1:4" x14ac:dyDescent="0.25">
      <c r="A922">
        <v>1243287</v>
      </c>
      <c r="B922" s="23">
        <v>42199</v>
      </c>
      <c r="C922" s="23">
        <v>42204</v>
      </c>
      <c r="D922" t="str">
        <f t="shared" si="14"/>
        <v>Enviado a tiempo</v>
      </c>
    </row>
    <row r="923" spans="1:4" x14ac:dyDescent="0.25">
      <c r="A923">
        <v>1243287</v>
      </c>
      <c r="B923" s="23">
        <v>42128</v>
      </c>
      <c r="C923" s="23">
        <v>42130</v>
      </c>
      <c r="D923" t="str">
        <f t="shared" si="14"/>
        <v>Enviado a tiempo</v>
      </c>
    </row>
    <row r="924" spans="1:4" x14ac:dyDescent="0.25">
      <c r="A924">
        <v>1243653</v>
      </c>
      <c r="B924" s="23">
        <v>42641</v>
      </c>
      <c r="C924" s="23">
        <v>42643</v>
      </c>
      <c r="D924" t="str">
        <f t="shared" si="14"/>
        <v>Enviado a tiempo</v>
      </c>
    </row>
    <row r="925" spans="1:4" x14ac:dyDescent="0.25">
      <c r="A925">
        <v>1244018</v>
      </c>
      <c r="B925" s="23">
        <v>41497</v>
      </c>
      <c r="C925" s="23">
        <v>41499</v>
      </c>
      <c r="D925" t="str">
        <f t="shared" si="14"/>
        <v>Enviado a tiempo</v>
      </c>
    </row>
    <row r="926" spans="1:4" x14ac:dyDescent="0.25">
      <c r="A926">
        <v>1244018</v>
      </c>
      <c r="B926" s="23">
        <v>42189</v>
      </c>
      <c r="C926" s="23">
        <v>42190</v>
      </c>
      <c r="D926" t="str">
        <f t="shared" si="14"/>
        <v>No enviado a tiempo</v>
      </c>
    </row>
    <row r="927" spans="1:4" x14ac:dyDescent="0.25">
      <c r="A927">
        <v>1244018</v>
      </c>
      <c r="B927" s="23">
        <v>41391</v>
      </c>
      <c r="C927" s="23">
        <v>41392</v>
      </c>
      <c r="D927" t="str">
        <f t="shared" si="14"/>
        <v>No enviado a tiempo</v>
      </c>
    </row>
    <row r="928" spans="1:4" x14ac:dyDescent="0.25">
      <c r="A928">
        <v>1244018</v>
      </c>
      <c r="B928" s="23">
        <v>41944</v>
      </c>
      <c r="C928" s="23">
        <v>41946</v>
      </c>
      <c r="D928" t="str">
        <f t="shared" si="14"/>
        <v>Enviado a tiempo</v>
      </c>
    </row>
    <row r="929" spans="1:4" x14ac:dyDescent="0.25">
      <c r="A929">
        <v>1244018</v>
      </c>
      <c r="B929" s="23">
        <v>41503</v>
      </c>
      <c r="C929" s="23">
        <v>41503</v>
      </c>
      <c r="D929" t="str">
        <f t="shared" si="14"/>
        <v>No enviado a tiempo</v>
      </c>
    </row>
    <row r="930" spans="1:4" x14ac:dyDescent="0.25">
      <c r="A930">
        <v>1244018</v>
      </c>
      <c r="B930" s="23">
        <v>41550</v>
      </c>
      <c r="C930" s="23">
        <v>41551</v>
      </c>
      <c r="D930" t="str">
        <f t="shared" si="14"/>
        <v>No enviado a tiempo</v>
      </c>
    </row>
    <row r="931" spans="1:4" x14ac:dyDescent="0.25">
      <c r="A931">
        <v>1244018</v>
      </c>
      <c r="B931" s="23">
        <v>41399</v>
      </c>
      <c r="C931" s="23">
        <v>41404</v>
      </c>
      <c r="D931" t="str">
        <f t="shared" si="14"/>
        <v>Enviado a tiempo</v>
      </c>
    </row>
    <row r="932" spans="1:4" x14ac:dyDescent="0.25">
      <c r="A932">
        <v>1244018</v>
      </c>
      <c r="B932" s="23">
        <v>42053</v>
      </c>
      <c r="C932" s="23">
        <v>42054</v>
      </c>
      <c r="D932" t="str">
        <f t="shared" si="14"/>
        <v>No enviado a tiempo</v>
      </c>
    </row>
    <row r="933" spans="1:4" x14ac:dyDescent="0.25">
      <c r="A933">
        <v>1244383</v>
      </c>
      <c r="B933" s="23">
        <v>41486</v>
      </c>
      <c r="C933" s="23">
        <v>41488</v>
      </c>
      <c r="D933" t="str">
        <f t="shared" si="14"/>
        <v>Enviado a tiempo</v>
      </c>
    </row>
    <row r="934" spans="1:4" x14ac:dyDescent="0.25">
      <c r="A934">
        <v>1244383</v>
      </c>
      <c r="B934" s="23">
        <v>41454</v>
      </c>
      <c r="C934" s="23">
        <v>41458</v>
      </c>
      <c r="D934" t="str">
        <f t="shared" si="14"/>
        <v>Enviado a tiempo</v>
      </c>
    </row>
    <row r="935" spans="1:4" x14ac:dyDescent="0.25">
      <c r="A935">
        <v>1244383</v>
      </c>
      <c r="B935" s="23">
        <v>41631</v>
      </c>
      <c r="C935" s="23">
        <v>41633</v>
      </c>
      <c r="D935" t="str">
        <f t="shared" si="14"/>
        <v>Enviado a tiempo</v>
      </c>
    </row>
    <row r="936" spans="1:4" x14ac:dyDescent="0.25">
      <c r="A936">
        <v>1244383</v>
      </c>
      <c r="B936" s="23">
        <v>41594</v>
      </c>
      <c r="C936" s="23">
        <v>41594</v>
      </c>
      <c r="D936" t="str">
        <f t="shared" si="14"/>
        <v>No enviado a tiempo</v>
      </c>
    </row>
    <row r="937" spans="1:4" x14ac:dyDescent="0.25">
      <c r="A937">
        <v>1244383</v>
      </c>
      <c r="B937" s="23">
        <v>41594</v>
      </c>
      <c r="C937" s="23">
        <v>41594</v>
      </c>
      <c r="D937" t="str">
        <f t="shared" si="14"/>
        <v>No enviado a tiempo</v>
      </c>
    </row>
    <row r="938" spans="1:4" x14ac:dyDescent="0.25">
      <c r="A938">
        <v>1244383</v>
      </c>
      <c r="B938" s="23">
        <v>42144</v>
      </c>
      <c r="C938" s="23">
        <v>42146</v>
      </c>
      <c r="D938" t="str">
        <f t="shared" si="14"/>
        <v>Enviado a tiempo</v>
      </c>
    </row>
    <row r="939" spans="1:4" x14ac:dyDescent="0.25">
      <c r="A939">
        <v>1244748</v>
      </c>
      <c r="B939" s="23">
        <v>41974</v>
      </c>
      <c r="C939" s="23">
        <v>41978</v>
      </c>
      <c r="D939" t="str">
        <f t="shared" si="14"/>
        <v>Enviado a tiempo</v>
      </c>
    </row>
    <row r="940" spans="1:4" x14ac:dyDescent="0.25">
      <c r="A940">
        <v>1244748</v>
      </c>
      <c r="B940" s="23">
        <v>41986</v>
      </c>
      <c r="C940" s="23">
        <v>41988</v>
      </c>
      <c r="D940" t="str">
        <f t="shared" si="14"/>
        <v>Enviado a tiempo</v>
      </c>
    </row>
    <row r="941" spans="1:4" x14ac:dyDescent="0.25">
      <c r="A941">
        <v>1245114</v>
      </c>
      <c r="B941" s="23">
        <v>41425</v>
      </c>
      <c r="C941" s="23">
        <v>41425</v>
      </c>
      <c r="D941" t="str">
        <f t="shared" si="14"/>
        <v>No enviado a tiempo</v>
      </c>
    </row>
    <row r="942" spans="1:4" x14ac:dyDescent="0.25">
      <c r="A942">
        <v>1245114</v>
      </c>
      <c r="B942" s="23">
        <v>42182</v>
      </c>
      <c r="C942" s="23">
        <v>42184</v>
      </c>
      <c r="D942" t="str">
        <f t="shared" si="14"/>
        <v>Enviado a tiempo</v>
      </c>
    </row>
    <row r="943" spans="1:4" x14ac:dyDescent="0.25">
      <c r="A943">
        <v>1245479</v>
      </c>
      <c r="B943" s="23">
        <v>41594</v>
      </c>
      <c r="C943" s="23">
        <v>41596</v>
      </c>
      <c r="D943" t="str">
        <f t="shared" si="14"/>
        <v>Enviado a tiempo</v>
      </c>
    </row>
    <row r="944" spans="1:4" x14ac:dyDescent="0.25">
      <c r="A944">
        <v>1245479</v>
      </c>
      <c r="B944" s="23">
        <v>41575</v>
      </c>
      <c r="C944" s="23">
        <v>41576</v>
      </c>
      <c r="D944" t="str">
        <f t="shared" si="14"/>
        <v>No enviado a tiempo</v>
      </c>
    </row>
    <row r="945" spans="1:4" x14ac:dyDescent="0.25">
      <c r="A945">
        <v>1245844</v>
      </c>
      <c r="B945" s="23">
        <v>41596</v>
      </c>
      <c r="C945" s="23">
        <v>41598</v>
      </c>
      <c r="D945" t="str">
        <f t="shared" si="14"/>
        <v>Enviado a tiempo</v>
      </c>
    </row>
    <row r="946" spans="1:4" x14ac:dyDescent="0.25">
      <c r="A946">
        <v>1245844</v>
      </c>
      <c r="B946" s="23">
        <v>42209</v>
      </c>
      <c r="C946" s="23">
        <v>42211</v>
      </c>
      <c r="D946" t="str">
        <f t="shared" si="14"/>
        <v>Enviado a tiempo</v>
      </c>
    </row>
    <row r="947" spans="1:4" x14ac:dyDescent="0.25">
      <c r="A947">
        <v>1245844</v>
      </c>
      <c r="B947" s="23">
        <v>41595</v>
      </c>
      <c r="C947" s="23">
        <v>41596</v>
      </c>
      <c r="D947" t="str">
        <f t="shared" si="14"/>
        <v>No enviado a tiempo</v>
      </c>
    </row>
    <row r="948" spans="1:4" x14ac:dyDescent="0.25">
      <c r="A948">
        <v>1246209</v>
      </c>
      <c r="B948" s="23">
        <v>41923</v>
      </c>
      <c r="C948" s="23">
        <v>41923</v>
      </c>
      <c r="D948" t="str">
        <f t="shared" si="14"/>
        <v>No enviado a tiempo</v>
      </c>
    </row>
    <row r="949" spans="1:4" x14ac:dyDescent="0.25">
      <c r="A949">
        <v>1246209</v>
      </c>
      <c r="B949" s="23">
        <v>42144</v>
      </c>
      <c r="C949" s="23">
        <v>42145</v>
      </c>
      <c r="D949" t="str">
        <f t="shared" si="14"/>
        <v>No enviado a tiempo</v>
      </c>
    </row>
    <row r="950" spans="1:4" x14ac:dyDescent="0.25">
      <c r="A950">
        <v>1246209</v>
      </c>
      <c r="B950" s="23">
        <v>41408</v>
      </c>
      <c r="C950" s="23">
        <v>41409</v>
      </c>
      <c r="D950" t="str">
        <f t="shared" si="14"/>
        <v>No enviado a tiempo</v>
      </c>
    </row>
    <row r="951" spans="1:4" x14ac:dyDescent="0.25">
      <c r="A951">
        <v>1246209</v>
      </c>
      <c r="B951" s="23">
        <v>42153</v>
      </c>
      <c r="C951" s="23">
        <v>42155</v>
      </c>
      <c r="D951" t="str">
        <f t="shared" si="14"/>
        <v>Enviado a tiempo</v>
      </c>
    </row>
    <row r="952" spans="1:4" x14ac:dyDescent="0.25">
      <c r="A952">
        <v>1246209</v>
      </c>
      <c r="B952" s="23">
        <v>41500</v>
      </c>
      <c r="C952" s="23">
        <v>41509</v>
      </c>
      <c r="D952" t="str">
        <f t="shared" si="14"/>
        <v>Enviado a tiempo</v>
      </c>
    </row>
    <row r="953" spans="1:4" x14ac:dyDescent="0.25">
      <c r="A953">
        <v>1246575</v>
      </c>
      <c r="B953" s="23">
        <v>41795</v>
      </c>
      <c r="C953" s="23">
        <v>41797</v>
      </c>
      <c r="D953" t="str">
        <f t="shared" si="14"/>
        <v>Enviado a tiempo</v>
      </c>
    </row>
    <row r="954" spans="1:4" x14ac:dyDescent="0.25">
      <c r="A954">
        <v>1246575</v>
      </c>
      <c r="B954" s="23">
        <v>41567</v>
      </c>
      <c r="C954" s="23">
        <v>41568</v>
      </c>
      <c r="D954" t="str">
        <f t="shared" si="14"/>
        <v>No enviado a tiempo</v>
      </c>
    </row>
    <row r="955" spans="1:4" x14ac:dyDescent="0.25">
      <c r="A955">
        <v>1246940</v>
      </c>
      <c r="B955" s="23">
        <v>41503</v>
      </c>
      <c r="C955" s="23">
        <v>41503</v>
      </c>
      <c r="D955" t="str">
        <f t="shared" si="14"/>
        <v>No enviado a tiempo</v>
      </c>
    </row>
    <row r="956" spans="1:4" x14ac:dyDescent="0.25">
      <c r="A956">
        <v>1246940</v>
      </c>
      <c r="B956" s="23">
        <v>41492</v>
      </c>
      <c r="C956" s="23">
        <v>41494</v>
      </c>
      <c r="D956" t="str">
        <f t="shared" si="14"/>
        <v>Enviado a tiempo</v>
      </c>
    </row>
    <row r="957" spans="1:4" x14ac:dyDescent="0.25">
      <c r="A957">
        <v>1246940</v>
      </c>
      <c r="B957" s="23">
        <v>41344</v>
      </c>
      <c r="C957" s="23">
        <v>41346</v>
      </c>
      <c r="D957" t="str">
        <f t="shared" si="14"/>
        <v>Enviado a tiempo</v>
      </c>
    </row>
    <row r="958" spans="1:4" x14ac:dyDescent="0.25">
      <c r="A958">
        <v>1246940</v>
      </c>
      <c r="B958" s="23">
        <v>41596</v>
      </c>
      <c r="C958" s="23">
        <v>41598</v>
      </c>
      <c r="D958" t="str">
        <f t="shared" si="14"/>
        <v>Enviado a tiempo</v>
      </c>
    </row>
    <row r="959" spans="1:4" x14ac:dyDescent="0.25">
      <c r="A959">
        <v>1246940</v>
      </c>
      <c r="B959" s="23">
        <v>41989</v>
      </c>
      <c r="C959" s="23">
        <v>41991</v>
      </c>
      <c r="D959" t="str">
        <f t="shared" si="14"/>
        <v>Enviado a tiempo</v>
      </c>
    </row>
    <row r="960" spans="1:4" x14ac:dyDescent="0.25">
      <c r="A960">
        <v>1247305</v>
      </c>
      <c r="B960" s="23">
        <v>41597</v>
      </c>
      <c r="C960" s="23">
        <v>41599</v>
      </c>
      <c r="D960" t="str">
        <f t="shared" ref="D960:D1023" si="15">+IF(C960-B960&gt;=2,"Enviado a tiempo","No enviado a tiempo")</f>
        <v>Enviado a tiempo</v>
      </c>
    </row>
    <row r="961" spans="1:4" x14ac:dyDescent="0.25">
      <c r="A961">
        <v>1247305</v>
      </c>
      <c r="B961" s="23">
        <v>41396</v>
      </c>
      <c r="C961" s="23">
        <v>41428</v>
      </c>
      <c r="D961" t="str">
        <f t="shared" si="15"/>
        <v>Enviado a tiempo</v>
      </c>
    </row>
    <row r="962" spans="1:4" x14ac:dyDescent="0.25">
      <c r="A962">
        <v>1247305</v>
      </c>
      <c r="B962" s="23">
        <v>41876</v>
      </c>
      <c r="C962" s="23">
        <v>41878</v>
      </c>
      <c r="D962" t="str">
        <f t="shared" si="15"/>
        <v>Enviado a tiempo</v>
      </c>
    </row>
    <row r="963" spans="1:4" x14ac:dyDescent="0.25">
      <c r="A963">
        <v>1247305</v>
      </c>
      <c r="B963" s="23">
        <v>41573</v>
      </c>
      <c r="C963" s="23">
        <v>41575</v>
      </c>
      <c r="D963" t="str">
        <f t="shared" si="15"/>
        <v>Enviado a tiempo</v>
      </c>
    </row>
    <row r="964" spans="1:4" x14ac:dyDescent="0.25">
      <c r="A964">
        <v>1247305</v>
      </c>
      <c r="B964" s="23">
        <v>41662</v>
      </c>
      <c r="C964" s="23">
        <v>41664</v>
      </c>
      <c r="D964" t="str">
        <f t="shared" si="15"/>
        <v>Enviado a tiempo</v>
      </c>
    </row>
    <row r="965" spans="1:4" x14ac:dyDescent="0.25">
      <c r="A965">
        <v>1247305</v>
      </c>
      <c r="B965" s="23">
        <v>41363</v>
      </c>
      <c r="C965" s="23">
        <v>41364</v>
      </c>
      <c r="D965" t="str">
        <f t="shared" si="15"/>
        <v>No enviado a tiempo</v>
      </c>
    </row>
    <row r="966" spans="1:4" x14ac:dyDescent="0.25">
      <c r="A966">
        <v>1247305</v>
      </c>
      <c r="B966" s="23">
        <v>41596</v>
      </c>
      <c r="C966" s="23">
        <v>41598</v>
      </c>
      <c r="D966" t="str">
        <f t="shared" si="15"/>
        <v>Enviado a tiempo</v>
      </c>
    </row>
    <row r="967" spans="1:4" x14ac:dyDescent="0.25">
      <c r="A967">
        <v>1247670</v>
      </c>
      <c r="B967" s="23">
        <v>41506</v>
      </c>
      <c r="C967" s="23">
        <v>41508</v>
      </c>
      <c r="D967" t="str">
        <f t="shared" si="15"/>
        <v>Enviado a tiempo</v>
      </c>
    </row>
    <row r="968" spans="1:4" x14ac:dyDescent="0.25">
      <c r="A968">
        <v>1247670</v>
      </c>
      <c r="B968" s="23">
        <v>41455</v>
      </c>
      <c r="C968" s="23">
        <v>41459</v>
      </c>
      <c r="D968" t="str">
        <f t="shared" si="15"/>
        <v>Enviado a tiempo</v>
      </c>
    </row>
    <row r="969" spans="1:4" x14ac:dyDescent="0.25">
      <c r="A969">
        <v>1247670</v>
      </c>
      <c r="B969" s="23">
        <v>41596</v>
      </c>
      <c r="C969" s="23">
        <v>41598</v>
      </c>
      <c r="D969" t="str">
        <f t="shared" si="15"/>
        <v>Enviado a tiempo</v>
      </c>
    </row>
    <row r="970" spans="1:4" x14ac:dyDescent="0.25">
      <c r="A970">
        <v>1247670</v>
      </c>
      <c r="B970" s="23">
        <v>42183</v>
      </c>
      <c r="C970" s="23">
        <v>42185</v>
      </c>
      <c r="D970" t="str">
        <f t="shared" si="15"/>
        <v>Enviado a tiempo</v>
      </c>
    </row>
    <row r="971" spans="1:4" x14ac:dyDescent="0.25">
      <c r="A971">
        <v>1247670</v>
      </c>
      <c r="B971" s="23">
        <v>41601</v>
      </c>
      <c r="C971" s="23">
        <v>41602</v>
      </c>
      <c r="D971" t="str">
        <f t="shared" si="15"/>
        <v>No enviado a tiempo</v>
      </c>
    </row>
    <row r="972" spans="1:4" x14ac:dyDescent="0.25">
      <c r="A972">
        <v>1247670</v>
      </c>
      <c r="B972" s="23">
        <v>41929</v>
      </c>
      <c r="C972" s="23">
        <v>41929</v>
      </c>
      <c r="D972" t="str">
        <f t="shared" si="15"/>
        <v>No enviado a tiempo</v>
      </c>
    </row>
    <row r="973" spans="1:4" x14ac:dyDescent="0.25">
      <c r="A973">
        <v>1248401</v>
      </c>
      <c r="B973" s="23">
        <v>41598</v>
      </c>
      <c r="C973" s="23">
        <v>41599</v>
      </c>
      <c r="D973" t="str">
        <f t="shared" si="15"/>
        <v>No enviado a tiempo</v>
      </c>
    </row>
    <row r="974" spans="1:4" x14ac:dyDescent="0.25">
      <c r="A974">
        <v>1248401</v>
      </c>
      <c r="B974" s="23">
        <v>41894</v>
      </c>
      <c r="C974" s="23">
        <v>41901</v>
      </c>
      <c r="D974" t="str">
        <f t="shared" si="15"/>
        <v>Enviado a tiempo</v>
      </c>
    </row>
    <row r="975" spans="1:4" x14ac:dyDescent="0.25">
      <c r="A975">
        <v>1248401</v>
      </c>
      <c r="B975" s="23">
        <v>42128</v>
      </c>
      <c r="C975" s="23">
        <v>42129</v>
      </c>
      <c r="D975" t="str">
        <f t="shared" si="15"/>
        <v>No enviado a tiempo</v>
      </c>
    </row>
    <row r="976" spans="1:4" x14ac:dyDescent="0.25">
      <c r="A976">
        <v>1248766</v>
      </c>
      <c r="B976" s="23">
        <v>42125</v>
      </c>
      <c r="C976" s="23">
        <v>42126</v>
      </c>
      <c r="D976" t="str">
        <f t="shared" si="15"/>
        <v>No enviado a tiempo</v>
      </c>
    </row>
    <row r="977" spans="1:4" x14ac:dyDescent="0.25">
      <c r="A977">
        <v>1248766</v>
      </c>
      <c r="B977" s="23">
        <v>41418</v>
      </c>
      <c r="C977" s="23">
        <v>41419</v>
      </c>
      <c r="D977" t="str">
        <f t="shared" si="15"/>
        <v>No enviado a tiempo</v>
      </c>
    </row>
    <row r="978" spans="1:4" x14ac:dyDescent="0.25">
      <c r="A978">
        <v>1248766</v>
      </c>
      <c r="B978" s="23">
        <v>41601</v>
      </c>
      <c r="C978" s="23">
        <v>41603</v>
      </c>
      <c r="D978" t="str">
        <f t="shared" si="15"/>
        <v>Enviado a tiempo</v>
      </c>
    </row>
    <row r="979" spans="1:4" x14ac:dyDescent="0.25">
      <c r="A979">
        <v>1249131</v>
      </c>
      <c r="B979" s="23">
        <v>41488</v>
      </c>
      <c r="C979" s="23">
        <v>41490</v>
      </c>
      <c r="D979" t="str">
        <f t="shared" si="15"/>
        <v>Enviado a tiempo</v>
      </c>
    </row>
    <row r="980" spans="1:4" x14ac:dyDescent="0.25">
      <c r="A980">
        <v>1249497</v>
      </c>
      <c r="B980" s="23">
        <v>41616</v>
      </c>
      <c r="C980" s="23">
        <v>41623</v>
      </c>
      <c r="D980" t="str">
        <f t="shared" si="15"/>
        <v>Enviado a tiempo</v>
      </c>
    </row>
    <row r="981" spans="1:4" x14ac:dyDescent="0.25">
      <c r="A981">
        <v>1249497</v>
      </c>
      <c r="B981" s="23">
        <v>41939</v>
      </c>
      <c r="C981" s="23">
        <v>41943</v>
      </c>
      <c r="D981" t="str">
        <f t="shared" si="15"/>
        <v>Enviado a tiempo</v>
      </c>
    </row>
    <row r="982" spans="1:4" x14ac:dyDescent="0.25">
      <c r="A982">
        <v>1249862</v>
      </c>
      <c r="B982" s="23">
        <v>41619</v>
      </c>
      <c r="C982" s="23">
        <v>41623</v>
      </c>
      <c r="D982" t="str">
        <f t="shared" si="15"/>
        <v>Enviado a tiempo</v>
      </c>
    </row>
    <row r="983" spans="1:4" x14ac:dyDescent="0.25">
      <c r="A983">
        <v>1249862</v>
      </c>
      <c r="B983" s="23">
        <v>41363</v>
      </c>
      <c r="C983" s="23">
        <v>41364</v>
      </c>
      <c r="D983" t="str">
        <f t="shared" si="15"/>
        <v>No enviado a tiempo</v>
      </c>
    </row>
    <row r="984" spans="1:4" x14ac:dyDescent="0.25">
      <c r="A984">
        <v>1250227</v>
      </c>
      <c r="B984" s="23">
        <v>41512</v>
      </c>
      <c r="C984" s="23">
        <v>41513</v>
      </c>
      <c r="D984" t="str">
        <f t="shared" si="15"/>
        <v>No enviado a tiempo</v>
      </c>
    </row>
    <row r="985" spans="1:4" x14ac:dyDescent="0.25">
      <c r="A985">
        <v>1250227</v>
      </c>
      <c r="B985" s="23">
        <v>41396</v>
      </c>
      <c r="C985" s="23">
        <v>41397</v>
      </c>
      <c r="D985" t="str">
        <f t="shared" si="15"/>
        <v>No enviado a tiempo</v>
      </c>
    </row>
    <row r="986" spans="1:4" x14ac:dyDescent="0.25">
      <c r="A986">
        <v>1250227</v>
      </c>
      <c r="B986" s="23">
        <v>41607</v>
      </c>
      <c r="C986" s="23">
        <v>41609</v>
      </c>
      <c r="D986" t="str">
        <f t="shared" si="15"/>
        <v>Enviado a tiempo</v>
      </c>
    </row>
    <row r="987" spans="1:4" x14ac:dyDescent="0.25">
      <c r="A987">
        <v>1250592</v>
      </c>
      <c r="B987" s="23">
        <v>41322</v>
      </c>
      <c r="C987" s="23">
        <v>41327</v>
      </c>
      <c r="D987" t="str">
        <f t="shared" si="15"/>
        <v>Enviado a tiempo</v>
      </c>
    </row>
    <row r="988" spans="1:4" x14ac:dyDescent="0.25">
      <c r="A988">
        <v>1250592</v>
      </c>
      <c r="B988" s="23">
        <v>41666</v>
      </c>
      <c r="C988" s="23">
        <v>41667</v>
      </c>
      <c r="D988" t="str">
        <f t="shared" si="15"/>
        <v>No enviado a tiempo</v>
      </c>
    </row>
    <row r="989" spans="1:4" x14ac:dyDescent="0.25">
      <c r="A989">
        <v>1250592</v>
      </c>
      <c r="B989" s="23">
        <v>42568</v>
      </c>
      <c r="C989" s="23">
        <v>42569</v>
      </c>
      <c r="D989" t="str">
        <f t="shared" si="15"/>
        <v>No enviado a tiempo</v>
      </c>
    </row>
    <row r="990" spans="1:4" x14ac:dyDescent="0.25">
      <c r="A990">
        <v>1250592</v>
      </c>
      <c r="B990" s="23">
        <v>41570</v>
      </c>
      <c r="C990" s="23">
        <v>41572</v>
      </c>
      <c r="D990" t="str">
        <f t="shared" si="15"/>
        <v>Enviado a tiempo</v>
      </c>
    </row>
    <row r="991" spans="1:4" x14ac:dyDescent="0.25">
      <c r="A991">
        <v>1250592</v>
      </c>
      <c r="B991" s="23">
        <v>41607</v>
      </c>
      <c r="C991" s="23">
        <v>41609</v>
      </c>
      <c r="D991" t="str">
        <f t="shared" si="15"/>
        <v>Enviado a tiempo</v>
      </c>
    </row>
    <row r="992" spans="1:4" x14ac:dyDescent="0.25">
      <c r="A992">
        <v>1250592</v>
      </c>
      <c r="B992" s="23">
        <v>41731</v>
      </c>
      <c r="C992" s="23">
        <v>41732</v>
      </c>
      <c r="D992" t="str">
        <f t="shared" si="15"/>
        <v>No enviado a tiempo</v>
      </c>
    </row>
    <row r="993" spans="1:4" x14ac:dyDescent="0.25">
      <c r="A993">
        <v>1250592</v>
      </c>
      <c r="B993" s="23">
        <v>41607</v>
      </c>
      <c r="C993" s="23">
        <v>41609</v>
      </c>
      <c r="D993" t="str">
        <f t="shared" si="15"/>
        <v>Enviado a tiempo</v>
      </c>
    </row>
    <row r="994" spans="1:4" x14ac:dyDescent="0.25">
      <c r="A994">
        <v>1250592</v>
      </c>
      <c r="B994" s="23">
        <v>41607</v>
      </c>
      <c r="C994" s="23">
        <v>41609</v>
      </c>
      <c r="D994" t="str">
        <f t="shared" si="15"/>
        <v>Enviado a tiempo</v>
      </c>
    </row>
    <row r="995" spans="1:4" x14ac:dyDescent="0.25">
      <c r="A995">
        <v>1250592</v>
      </c>
      <c r="B995" s="23">
        <v>41607</v>
      </c>
      <c r="C995" s="23">
        <v>41609</v>
      </c>
      <c r="D995" t="str">
        <f t="shared" si="15"/>
        <v>Enviado a tiempo</v>
      </c>
    </row>
    <row r="996" spans="1:4" x14ac:dyDescent="0.25">
      <c r="A996">
        <v>1250592</v>
      </c>
      <c r="B996" s="23">
        <v>41607</v>
      </c>
      <c r="C996" s="23">
        <v>41609</v>
      </c>
      <c r="D996" t="str">
        <f t="shared" si="15"/>
        <v>Enviado a tiempo</v>
      </c>
    </row>
    <row r="997" spans="1:4" x14ac:dyDescent="0.25">
      <c r="A997">
        <v>1250592</v>
      </c>
      <c r="B997" s="23">
        <v>41406</v>
      </c>
      <c r="C997" s="23">
        <v>41418</v>
      </c>
      <c r="D997" t="str">
        <f t="shared" si="15"/>
        <v>Enviado a tiempo</v>
      </c>
    </row>
    <row r="998" spans="1:4" x14ac:dyDescent="0.25">
      <c r="A998">
        <v>1250623</v>
      </c>
      <c r="B998" s="23">
        <v>41895</v>
      </c>
      <c r="C998" s="23">
        <v>41899</v>
      </c>
      <c r="D998" t="str">
        <f t="shared" si="15"/>
        <v>Enviado a tiempo</v>
      </c>
    </row>
    <row r="999" spans="1:4" x14ac:dyDescent="0.25">
      <c r="A999">
        <v>1250958</v>
      </c>
      <c r="B999" s="23">
        <v>41663</v>
      </c>
      <c r="C999" s="23">
        <v>41665</v>
      </c>
      <c r="D999" t="str">
        <f t="shared" si="15"/>
        <v>Enviado a tiempo</v>
      </c>
    </row>
    <row r="1000" spans="1:4" x14ac:dyDescent="0.25">
      <c r="A1000">
        <v>1250958</v>
      </c>
      <c r="B1000" s="23">
        <v>41929</v>
      </c>
      <c r="C1000" s="23">
        <v>41929</v>
      </c>
      <c r="D1000" t="str">
        <f t="shared" si="15"/>
        <v>No enviado a tiempo</v>
      </c>
    </row>
    <row r="1001" spans="1:4" x14ac:dyDescent="0.25">
      <c r="A1001">
        <v>1250958</v>
      </c>
      <c r="B1001" s="23">
        <v>42656</v>
      </c>
      <c r="C1001" s="23">
        <v>42661</v>
      </c>
      <c r="D1001" t="str">
        <f t="shared" si="15"/>
        <v>Enviado a tiempo</v>
      </c>
    </row>
    <row r="1002" spans="1:4" x14ac:dyDescent="0.25">
      <c r="A1002">
        <v>1250958</v>
      </c>
      <c r="B1002" s="23">
        <v>41449</v>
      </c>
      <c r="C1002" s="23">
        <v>41450</v>
      </c>
      <c r="D1002" t="str">
        <f t="shared" si="15"/>
        <v>No enviado a tiempo</v>
      </c>
    </row>
    <row r="1003" spans="1:4" x14ac:dyDescent="0.25">
      <c r="A1003">
        <v>1251323</v>
      </c>
      <c r="B1003" s="23">
        <v>41613</v>
      </c>
      <c r="C1003" s="23">
        <v>41615</v>
      </c>
      <c r="D1003" t="str">
        <f t="shared" si="15"/>
        <v>Enviado a tiempo</v>
      </c>
    </row>
    <row r="1004" spans="1:4" x14ac:dyDescent="0.25">
      <c r="A1004">
        <v>1251323</v>
      </c>
      <c r="B1004" s="23">
        <v>41613</v>
      </c>
      <c r="C1004" s="23">
        <v>41615</v>
      </c>
      <c r="D1004" t="str">
        <f t="shared" si="15"/>
        <v>Enviado a tiempo</v>
      </c>
    </row>
    <row r="1005" spans="1:4" x14ac:dyDescent="0.25">
      <c r="A1005">
        <v>1251323</v>
      </c>
      <c r="B1005" s="23">
        <v>41605</v>
      </c>
      <c r="C1005" s="23">
        <v>41607</v>
      </c>
      <c r="D1005" t="str">
        <f t="shared" si="15"/>
        <v>Enviado a tiempo</v>
      </c>
    </row>
    <row r="1006" spans="1:4" x14ac:dyDescent="0.25">
      <c r="A1006">
        <v>1251323</v>
      </c>
      <c r="B1006" s="23">
        <v>41539</v>
      </c>
      <c r="C1006" s="23">
        <v>41520</v>
      </c>
      <c r="D1006" t="str">
        <f t="shared" si="15"/>
        <v>No enviado a tiempo</v>
      </c>
    </row>
    <row r="1007" spans="1:4" x14ac:dyDescent="0.25">
      <c r="A1007">
        <v>1251323</v>
      </c>
      <c r="B1007" s="23">
        <v>41613</v>
      </c>
      <c r="C1007" s="23">
        <v>41615</v>
      </c>
      <c r="D1007" t="str">
        <f t="shared" si="15"/>
        <v>Enviado a tiempo</v>
      </c>
    </row>
    <row r="1008" spans="1:4" x14ac:dyDescent="0.25">
      <c r="A1008">
        <v>1251323</v>
      </c>
      <c r="B1008" s="23">
        <v>42404</v>
      </c>
      <c r="C1008" s="23">
        <v>42405</v>
      </c>
      <c r="D1008" t="str">
        <f t="shared" si="15"/>
        <v>No enviado a tiempo</v>
      </c>
    </row>
    <row r="1009" spans="1:4" x14ac:dyDescent="0.25">
      <c r="A1009">
        <v>1251323</v>
      </c>
      <c r="B1009" s="23">
        <v>41470</v>
      </c>
      <c r="C1009" s="23">
        <v>41475</v>
      </c>
      <c r="D1009" t="str">
        <f t="shared" si="15"/>
        <v>Enviado a tiempo</v>
      </c>
    </row>
    <row r="1010" spans="1:4" x14ac:dyDescent="0.25">
      <c r="A1010">
        <v>1251323</v>
      </c>
      <c r="B1010" s="23">
        <v>42354</v>
      </c>
      <c r="C1010" s="23">
        <v>42356</v>
      </c>
      <c r="D1010" t="str">
        <f t="shared" si="15"/>
        <v>Enviado a tiempo</v>
      </c>
    </row>
    <row r="1011" spans="1:4" x14ac:dyDescent="0.25">
      <c r="A1011">
        <v>1251323</v>
      </c>
      <c r="B1011" s="23">
        <v>41944</v>
      </c>
      <c r="C1011" s="23">
        <v>41946</v>
      </c>
      <c r="D1011" t="str">
        <f t="shared" si="15"/>
        <v>Enviado a tiempo</v>
      </c>
    </row>
    <row r="1012" spans="1:4" x14ac:dyDescent="0.25">
      <c r="A1012">
        <v>1251323</v>
      </c>
      <c r="B1012" s="23">
        <v>41613</v>
      </c>
      <c r="C1012" s="23">
        <v>41615</v>
      </c>
      <c r="D1012" t="str">
        <f t="shared" si="15"/>
        <v>Enviado a tiempo</v>
      </c>
    </row>
    <row r="1013" spans="1:4" x14ac:dyDescent="0.25">
      <c r="A1013">
        <v>1251323</v>
      </c>
      <c r="B1013" s="23">
        <v>41613</v>
      </c>
      <c r="C1013" s="23">
        <v>41615</v>
      </c>
      <c r="D1013" t="str">
        <f t="shared" si="15"/>
        <v>Enviado a tiempo</v>
      </c>
    </row>
    <row r="1014" spans="1:4" x14ac:dyDescent="0.25">
      <c r="A1014">
        <v>1251323</v>
      </c>
      <c r="B1014" s="23">
        <v>41709</v>
      </c>
      <c r="C1014" s="23">
        <v>41710</v>
      </c>
      <c r="D1014" t="str">
        <f t="shared" si="15"/>
        <v>No enviado a tiempo</v>
      </c>
    </row>
    <row r="1015" spans="1:4" x14ac:dyDescent="0.25">
      <c r="A1015">
        <v>1251323</v>
      </c>
      <c r="B1015" s="23">
        <v>42000</v>
      </c>
      <c r="C1015" s="23">
        <v>42002</v>
      </c>
      <c r="D1015" t="str">
        <f t="shared" si="15"/>
        <v>Enviado a tiempo</v>
      </c>
    </row>
    <row r="1016" spans="1:4" x14ac:dyDescent="0.25">
      <c r="A1016">
        <v>1251323</v>
      </c>
      <c r="B1016" s="23">
        <v>41613</v>
      </c>
      <c r="C1016" s="23">
        <v>41615</v>
      </c>
      <c r="D1016" t="str">
        <f t="shared" si="15"/>
        <v>Enviado a tiempo</v>
      </c>
    </row>
    <row r="1017" spans="1:4" x14ac:dyDescent="0.25">
      <c r="A1017">
        <v>1251323</v>
      </c>
      <c r="B1017" s="23">
        <v>42098</v>
      </c>
      <c r="C1017" s="23">
        <v>42099</v>
      </c>
      <c r="D1017" t="str">
        <f t="shared" si="15"/>
        <v>No enviado a tiempo</v>
      </c>
    </row>
    <row r="1018" spans="1:4" x14ac:dyDescent="0.25">
      <c r="A1018">
        <v>1251688</v>
      </c>
      <c r="B1018" s="23">
        <v>41932</v>
      </c>
      <c r="C1018" s="23">
        <v>41934</v>
      </c>
      <c r="D1018" t="str">
        <f t="shared" si="15"/>
        <v>Enviado a tiempo</v>
      </c>
    </row>
    <row r="1019" spans="1:4" x14ac:dyDescent="0.25">
      <c r="A1019">
        <v>1251688</v>
      </c>
      <c r="B1019" s="23">
        <v>42205</v>
      </c>
      <c r="C1019" s="23">
        <v>42208</v>
      </c>
      <c r="D1019" t="str">
        <f t="shared" si="15"/>
        <v>Enviado a tiempo</v>
      </c>
    </row>
    <row r="1020" spans="1:4" x14ac:dyDescent="0.25">
      <c r="A1020">
        <v>1252053</v>
      </c>
      <c r="B1020" s="23">
        <v>41616</v>
      </c>
      <c r="C1020" s="23">
        <v>41623</v>
      </c>
      <c r="D1020" t="str">
        <f t="shared" si="15"/>
        <v>Enviado a tiempo</v>
      </c>
    </row>
    <row r="1021" spans="1:4" x14ac:dyDescent="0.25">
      <c r="A1021">
        <v>1252053</v>
      </c>
      <c r="B1021" s="23">
        <v>42320</v>
      </c>
      <c r="C1021" s="23">
        <v>42322</v>
      </c>
      <c r="D1021" t="str">
        <f t="shared" si="15"/>
        <v>Enviado a tiempo</v>
      </c>
    </row>
    <row r="1022" spans="1:4" x14ac:dyDescent="0.25">
      <c r="A1022">
        <v>1252053</v>
      </c>
      <c r="B1022" s="23">
        <v>41616</v>
      </c>
      <c r="C1022" s="23">
        <v>41623</v>
      </c>
      <c r="D1022" t="str">
        <f t="shared" si="15"/>
        <v>Enviado a tiempo</v>
      </c>
    </row>
    <row r="1023" spans="1:4" x14ac:dyDescent="0.25">
      <c r="A1023">
        <v>1252053</v>
      </c>
      <c r="B1023" s="23">
        <v>42150</v>
      </c>
      <c r="C1023" s="23">
        <v>42149</v>
      </c>
      <c r="D1023" t="str">
        <f t="shared" si="15"/>
        <v>No enviado a tiempo</v>
      </c>
    </row>
    <row r="1024" spans="1:4" x14ac:dyDescent="0.25">
      <c r="A1024">
        <v>1252053</v>
      </c>
      <c r="B1024" s="23">
        <v>41616</v>
      </c>
      <c r="C1024" s="23">
        <v>41623</v>
      </c>
      <c r="D1024" t="str">
        <f t="shared" ref="D1024:D1087" si="16">+IF(C1024-B1024&gt;=2,"Enviado a tiempo","No enviado a tiempo")</f>
        <v>Enviado a tiempo</v>
      </c>
    </row>
    <row r="1025" spans="1:4" x14ac:dyDescent="0.25">
      <c r="A1025">
        <v>1252053</v>
      </c>
      <c r="B1025" s="23">
        <v>42150</v>
      </c>
      <c r="C1025" s="23">
        <v>42152</v>
      </c>
      <c r="D1025" t="str">
        <f t="shared" si="16"/>
        <v>Enviado a tiempo</v>
      </c>
    </row>
    <row r="1026" spans="1:4" x14ac:dyDescent="0.25">
      <c r="A1026">
        <v>1252053</v>
      </c>
      <c r="B1026" s="23">
        <v>41567</v>
      </c>
      <c r="C1026" s="23">
        <v>41568</v>
      </c>
      <c r="D1026" t="str">
        <f t="shared" si="16"/>
        <v>No enviado a tiempo</v>
      </c>
    </row>
    <row r="1027" spans="1:4" x14ac:dyDescent="0.25">
      <c r="A1027">
        <v>1252053</v>
      </c>
      <c r="B1027" s="23">
        <v>41616</v>
      </c>
      <c r="C1027" s="23">
        <v>41623</v>
      </c>
      <c r="D1027" t="str">
        <f t="shared" si="16"/>
        <v>Enviado a tiempo</v>
      </c>
    </row>
    <row r="1028" spans="1:4" x14ac:dyDescent="0.25">
      <c r="A1028">
        <v>1252053</v>
      </c>
      <c r="B1028" s="23">
        <v>41616</v>
      </c>
      <c r="C1028" s="23">
        <v>41623</v>
      </c>
      <c r="D1028" t="str">
        <f t="shared" si="16"/>
        <v>Enviado a tiempo</v>
      </c>
    </row>
    <row r="1029" spans="1:4" x14ac:dyDescent="0.25">
      <c r="A1029">
        <v>1252419</v>
      </c>
      <c r="B1029" s="23">
        <v>42196</v>
      </c>
      <c r="C1029" s="23">
        <v>42198</v>
      </c>
      <c r="D1029" t="str">
        <f t="shared" si="16"/>
        <v>Enviado a tiempo</v>
      </c>
    </row>
    <row r="1030" spans="1:4" x14ac:dyDescent="0.25">
      <c r="A1030">
        <v>1252419</v>
      </c>
      <c r="B1030" s="23">
        <v>41601</v>
      </c>
      <c r="C1030" s="23">
        <v>41603</v>
      </c>
      <c r="D1030" t="str">
        <f t="shared" si="16"/>
        <v>Enviado a tiempo</v>
      </c>
    </row>
    <row r="1031" spans="1:4" x14ac:dyDescent="0.25">
      <c r="A1031">
        <v>1252419</v>
      </c>
      <c r="B1031" s="23">
        <v>42011</v>
      </c>
      <c r="C1031" s="23">
        <v>42013</v>
      </c>
      <c r="D1031" t="str">
        <f t="shared" si="16"/>
        <v>Enviado a tiempo</v>
      </c>
    </row>
    <row r="1032" spans="1:4" x14ac:dyDescent="0.25">
      <c r="A1032">
        <v>1252419</v>
      </c>
      <c r="B1032" s="23">
        <v>41580</v>
      </c>
      <c r="C1032" s="23">
        <v>41581</v>
      </c>
      <c r="D1032" t="str">
        <f t="shared" si="16"/>
        <v>No enviado a tiempo</v>
      </c>
    </row>
    <row r="1033" spans="1:4" x14ac:dyDescent="0.25">
      <c r="A1033">
        <v>1252419</v>
      </c>
      <c r="B1033" s="23">
        <v>41978</v>
      </c>
      <c r="C1033" s="23">
        <v>41981</v>
      </c>
      <c r="D1033" t="str">
        <f t="shared" si="16"/>
        <v>Enviado a tiempo</v>
      </c>
    </row>
    <row r="1034" spans="1:4" x14ac:dyDescent="0.25">
      <c r="A1034">
        <v>1252784</v>
      </c>
      <c r="B1034" s="23">
        <v>41316</v>
      </c>
      <c r="C1034" s="23">
        <v>41317</v>
      </c>
      <c r="D1034" t="str">
        <f t="shared" si="16"/>
        <v>No enviado a tiempo</v>
      </c>
    </row>
    <row r="1035" spans="1:4" x14ac:dyDescent="0.25">
      <c r="A1035">
        <v>1252784</v>
      </c>
      <c r="B1035" s="23">
        <v>41652</v>
      </c>
      <c r="C1035" s="23">
        <v>41657</v>
      </c>
      <c r="D1035" t="str">
        <f t="shared" si="16"/>
        <v>Enviado a tiempo</v>
      </c>
    </row>
    <row r="1036" spans="1:4" x14ac:dyDescent="0.25">
      <c r="A1036">
        <v>1252784</v>
      </c>
      <c r="B1036" s="23">
        <v>41616</v>
      </c>
      <c r="C1036" s="23">
        <v>41623</v>
      </c>
      <c r="D1036" t="str">
        <f t="shared" si="16"/>
        <v>Enviado a tiempo</v>
      </c>
    </row>
    <row r="1037" spans="1:4" x14ac:dyDescent="0.25">
      <c r="A1037">
        <v>1253149</v>
      </c>
      <c r="B1037" s="23">
        <v>41407</v>
      </c>
      <c r="C1037" s="23">
        <v>41409</v>
      </c>
      <c r="D1037" t="str">
        <f t="shared" si="16"/>
        <v>Enviado a tiempo</v>
      </c>
    </row>
    <row r="1038" spans="1:4" x14ac:dyDescent="0.25">
      <c r="A1038">
        <v>1253514</v>
      </c>
      <c r="B1038" s="23">
        <v>41617</v>
      </c>
      <c r="C1038" s="23">
        <v>41617</v>
      </c>
      <c r="D1038" t="str">
        <f t="shared" si="16"/>
        <v>No enviado a tiempo</v>
      </c>
    </row>
    <row r="1039" spans="1:4" x14ac:dyDescent="0.25">
      <c r="A1039">
        <v>1253514</v>
      </c>
      <c r="B1039" s="23">
        <v>41921</v>
      </c>
      <c r="C1039" s="23">
        <v>41921</v>
      </c>
      <c r="D1039" t="str">
        <f t="shared" si="16"/>
        <v>No enviado a tiempo</v>
      </c>
    </row>
    <row r="1040" spans="1:4" x14ac:dyDescent="0.25">
      <c r="A1040">
        <v>1253514</v>
      </c>
      <c r="B1040" s="23">
        <v>41736</v>
      </c>
      <c r="C1040" s="23">
        <v>41736</v>
      </c>
      <c r="D1040" t="str">
        <f t="shared" si="16"/>
        <v>No enviado a tiempo</v>
      </c>
    </row>
    <row r="1041" spans="1:4" x14ac:dyDescent="0.25">
      <c r="A1041">
        <v>1253514</v>
      </c>
      <c r="B1041" s="23">
        <v>42120</v>
      </c>
      <c r="C1041" s="23">
        <v>42122</v>
      </c>
      <c r="D1041" t="str">
        <f t="shared" si="16"/>
        <v>Enviado a tiempo</v>
      </c>
    </row>
    <row r="1042" spans="1:4" x14ac:dyDescent="0.25">
      <c r="A1042">
        <v>1253880</v>
      </c>
      <c r="B1042" s="23">
        <v>42626</v>
      </c>
      <c r="C1042" s="23">
        <v>42633</v>
      </c>
      <c r="D1042" t="str">
        <f t="shared" si="16"/>
        <v>Enviado a tiempo</v>
      </c>
    </row>
    <row r="1043" spans="1:4" x14ac:dyDescent="0.25">
      <c r="A1043">
        <v>1253880</v>
      </c>
      <c r="B1043" s="23">
        <v>41799</v>
      </c>
      <c r="C1043" s="23">
        <v>41799</v>
      </c>
      <c r="D1043" t="str">
        <f t="shared" si="16"/>
        <v>No enviado a tiempo</v>
      </c>
    </row>
    <row r="1044" spans="1:4" x14ac:dyDescent="0.25">
      <c r="A1044">
        <v>1254245</v>
      </c>
      <c r="B1044" s="23">
        <v>41618</v>
      </c>
      <c r="C1044" s="23">
        <v>41620</v>
      </c>
      <c r="D1044" t="str">
        <f t="shared" si="16"/>
        <v>Enviado a tiempo</v>
      </c>
    </row>
    <row r="1045" spans="1:4" x14ac:dyDescent="0.25">
      <c r="A1045">
        <v>1254245</v>
      </c>
      <c r="B1045" s="23">
        <v>41637</v>
      </c>
      <c r="C1045" s="23">
        <v>41637</v>
      </c>
      <c r="D1045" t="str">
        <f t="shared" si="16"/>
        <v>No enviado a tiempo</v>
      </c>
    </row>
    <row r="1046" spans="1:4" x14ac:dyDescent="0.25">
      <c r="A1046">
        <v>1254245</v>
      </c>
      <c r="B1046" s="23">
        <v>42081</v>
      </c>
      <c r="C1046" s="23">
        <v>42084</v>
      </c>
      <c r="D1046" t="str">
        <f t="shared" si="16"/>
        <v>Enviado a tiempo</v>
      </c>
    </row>
    <row r="1047" spans="1:4" x14ac:dyDescent="0.25">
      <c r="A1047">
        <v>1254245</v>
      </c>
      <c r="B1047" s="23">
        <v>41515</v>
      </c>
      <c r="C1047" s="23">
        <v>41520</v>
      </c>
      <c r="D1047" t="str">
        <f t="shared" si="16"/>
        <v>Enviado a tiempo</v>
      </c>
    </row>
    <row r="1048" spans="1:4" x14ac:dyDescent="0.25">
      <c r="A1048">
        <v>1254245</v>
      </c>
      <c r="B1048" s="23">
        <v>42058</v>
      </c>
      <c r="C1048" s="23">
        <v>42060</v>
      </c>
      <c r="D1048" t="str">
        <f t="shared" si="16"/>
        <v>Enviado a tiempo</v>
      </c>
    </row>
    <row r="1049" spans="1:4" x14ac:dyDescent="0.25">
      <c r="A1049">
        <v>1254245</v>
      </c>
      <c r="B1049" s="23">
        <v>41515</v>
      </c>
      <c r="C1049" s="23">
        <v>41520</v>
      </c>
      <c r="D1049" t="str">
        <f t="shared" si="16"/>
        <v>Enviado a tiempo</v>
      </c>
    </row>
    <row r="1050" spans="1:4" x14ac:dyDescent="0.25">
      <c r="A1050">
        <v>1254245</v>
      </c>
      <c r="B1050" s="23">
        <v>41685</v>
      </c>
      <c r="C1050" s="23">
        <v>41690</v>
      </c>
      <c r="D1050" t="str">
        <f t="shared" si="16"/>
        <v>Enviado a tiempo</v>
      </c>
    </row>
    <row r="1051" spans="1:4" x14ac:dyDescent="0.25">
      <c r="A1051">
        <v>1254245</v>
      </c>
      <c r="B1051" s="23">
        <v>41510</v>
      </c>
      <c r="C1051" s="23">
        <v>41513</v>
      </c>
      <c r="D1051" t="str">
        <f t="shared" si="16"/>
        <v>Enviado a tiempo</v>
      </c>
    </row>
    <row r="1052" spans="1:4" x14ac:dyDescent="0.25">
      <c r="A1052">
        <v>1254245</v>
      </c>
      <c r="B1052" s="23">
        <v>41663</v>
      </c>
      <c r="C1052" s="23">
        <v>41665</v>
      </c>
      <c r="D1052" t="str">
        <f t="shared" si="16"/>
        <v>Enviado a tiempo</v>
      </c>
    </row>
    <row r="1053" spans="1:4" x14ac:dyDescent="0.25">
      <c r="A1053">
        <v>1254245</v>
      </c>
      <c r="B1053" s="23">
        <v>41430</v>
      </c>
      <c r="C1053" s="23">
        <v>41430</v>
      </c>
      <c r="D1053" t="str">
        <f t="shared" si="16"/>
        <v>No enviado a tiempo</v>
      </c>
    </row>
    <row r="1054" spans="1:4" x14ac:dyDescent="0.25">
      <c r="A1054">
        <v>1254245</v>
      </c>
      <c r="B1054" s="23">
        <v>41619</v>
      </c>
      <c r="C1054" s="23">
        <v>41623</v>
      </c>
      <c r="D1054" t="str">
        <f t="shared" si="16"/>
        <v>Enviado a tiempo</v>
      </c>
    </row>
    <row r="1055" spans="1:4" x14ac:dyDescent="0.25">
      <c r="A1055">
        <v>1254245</v>
      </c>
      <c r="B1055" s="23">
        <v>42081</v>
      </c>
      <c r="C1055" s="23">
        <v>42084</v>
      </c>
      <c r="D1055" t="str">
        <f t="shared" si="16"/>
        <v>Enviado a tiempo</v>
      </c>
    </row>
    <row r="1056" spans="1:4" x14ac:dyDescent="0.25">
      <c r="A1056">
        <v>1254610</v>
      </c>
      <c r="B1056" s="23">
        <v>42000</v>
      </c>
      <c r="C1056" s="23">
        <v>42002</v>
      </c>
      <c r="D1056" t="str">
        <f t="shared" si="16"/>
        <v>Enviado a tiempo</v>
      </c>
    </row>
    <row r="1057" spans="1:4" x14ac:dyDescent="0.25">
      <c r="A1057">
        <v>1254610</v>
      </c>
      <c r="B1057" s="23">
        <v>41637</v>
      </c>
      <c r="C1057" s="23">
        <v>41638</v>
      </c>
      <c r="D1057" t="str">
        <f t="shared" si="16"/>
        <v>No enviado a tiempo</v>
      </c>
    </row>
    <row r="1058" spans="1:4" x14ac:dyDescent="0.25">
      <c r="A1058">
        <v>1254610</v>
      </c>
      <c r="B1058" s="23">
        <v>41503</v>
      </c>
      <c r="C1058" s="23">
        <v>41503</v>
      </c>
      <c r="D1058" t="str">
        <f t="shared" si="16"/>
        <v>No enviado a tiempo</v>
      </c>
    </row>
    <row r="1059" spans="1:4" x14ac:dyDescent="0.25">
      <c r="A1059">
        <v>1254641</v>
      </c>
      <c r="B1059" s="23">
        <v>41621</v>
      </c>
      <c r="C1059" s="23">
        <v>41622</v>
      </c>
      <c r="D1059" t="str">
        <f t="shared" si="16"/>
        <v>No enviado a tiempo</v>
      </c>
    </row>
    <row r="1060" spans="1:4" x14ac:dyDescent="0.25">
      <c r="A1060">
        <v>1254641</v>
      </c>
      <c r="B1060" s="23">
        <v>41619</v>
      </c>
      <c r="C1060" s="23">
        <v>41623</v>
      </c>
      <c r="D1060" t="str">
        <f t="shared" si="16"/>
        <v>Enviado a tiempo</v>
      </c>
    </row>
    <row r="1061" spans="1:4" x14ac:dyDescent="0.25">
      <c r="A1061">
        <v>1254641</v>
      </c>
      <c r="B1061" s="23">
        <v>41619</v>
      </c>
      <c r="C1061" s="23">
        <v>41623</v>
      </c>
      <c r="D1061" t="str">
        <f t="shared" si="16"/>
        <v>Enviado a tiempo</v>
      </c>
    </row>
    <row r="1062" spans="1:4" x14ac:dyDescent="0.25">
      <c r="A1062">
        <v>1254975</v>
      </c>
      <c r="B1062" s="23">
        <v>41526</v>
      </c>
      <c r="C1062" s="23">
        <v>41527</v>
      </c>
      <c r="D1062" t="str">
        <f t="shared" si="16"/>
        <v>No enviado a tiempo</v>
      </c>
    </row>
    <row r="1063" spans="1:4" x14ac:dyDescent="0.25">
      <c r="A1063">
        <v>1254975</v>
      </c>
      <c r="B1063" s="23">
        <v>41616</v>
      </c>
      <c r="C1063" s="23">
        <v>41623</v>
      </c>
      <c r="D1063" t="str">
        <f t="shared" si="16"/>
        <v>Enviado a tiempo</v>
      </c>
    </row>
    <row r="1064" spans="1:4" x14ac:dyDescent="0.25">
      <c r="A1064">
        <v>1254975</v>
      </c>
      <c r="B1064" s="23">
        <v>41647</v>
      </c>
      <c r="C1064" s="23">
        <v>41654</v>
      </c>
      <c r="D1064" t="str">
        <f t="shared" si="16"/>
        <v>Enviado a tiempo</v>
      </c>
    </row>
    <row r="1065" spans="1:4" x14ac:dyDescent="0.25">
      <c r="A1065">
        <v>1254975</v>
      </c>
      <c r="B1065" s="23">
        <v>41844</v>
      </c>
      <c r="C1065" s="23">
        <v>41846</v>
      </c>
      <c r="D1065" t="str">
        <f t="shared" si="16"/>
        <v>Enviado a tiempo</v>
      </c>
    </row>
    <row r="1066" spans="1:4" x14ac:dyDescent="0.25">
      <c r="A1066">
        <v>1254975</v>
      </c>
      <c r="B1066" s="23">
        <v>41646</v>
      </c>
      <c r="C1066" s="23">
        <v>41647</v>
      </c>
      <c r="D1066" t="str">
        <f t="shared" si="16"/>
        <v>No enviado a tiempo</v>
      </c>
    </row>
    <row r="1067" spans="1:4" x14ac:dyDescent="0.25">
      <c r="A1067">
        <v>1254975</v>
      </c>
      <c r="B1067" s="23">
        <v>42163</v>
      </c>
      <c r="C1067" s="23">
        <v>42165</v>
      </c>
      <c r="D1067" t="str">
        <f t="shared" si="16"/>
        <v>Enviado a tiempo</v>
      </c>
    </row>
    <row r="1068" spans="1:4" x14ac:dyDescent="0.25">
      <c r="A1068">
        <v>1255341</v>
      </c>
      <c r="B1068" s="23">
        <v>42289</v>
      </c>
      <c r="C1068" s="23">
        <v>42291</v>
      </c>
      <c r="D1068" t="str">
        <f t="shared" si="16"/>
        <v>Enviado a tiempo</v>
      </c>
    </row>
    <row r="1069" spans="1:4" x14ac:dyDescent="0.25">
      <c r="A1069">
        <v>1255706</v>
      </c>
      <c r="B1069" s="23">
        <v>41481</v>
      </c>
      <c r="C1069" s="23">
        <v>41482</v>
      </c>
      <c r="D1069" t="str">
        <f t="shared" si="16"/>
        <v>No enviado a tiempo</v>
      </c>
    </row>
    <row r="1070" spans="1:4" x14ac:dyDescent="0.25">
      <c r="A1070">
        <v>1255706</v>
      </c>
      <c r="B1070" s="23">
        <v>41984</v>
      </c>
      <c r="C1070" s="23">
        <v>41985</v>
      </c>
      <c r="D1070" t="str">
        <f t="shared" si="16"/>
        <v>No enviado a tiempo</v>
      </c>
    </row>
    <row r="1071" spans="1:4" x14ac:dyDescent="0.25">
      <c r="A1071">
        <v>1256071</v>
      </c>
      <c r="B1071" s="23">
        <v>41484</v>
      </c>
      <c r="C1071" s="23">
        <v>41485</v>
      </c>
      <c r="D1071" t="str">
        <f t="shared" si="16"/>
        <v>No enviado a tiempo</v>
      </c>
    </row>
    <row r="1072" spans="1:4" x14ac:dyDescent="0.25">
      <c r="A1072">
        <v>1256071</v>
      </c>
      <c r="B1072" s="23">
        <v>41347</v>
      </c>
      <c r="C1072" s="23">
        <v>41348</v>
      </c>
      <c r="D1072" t="str">
        <f t="shared" si="16"/>
        <v>No enviado a tiempo</v>
      </c>
    </row>
    <row r="1073" spans="1:4" x14ac:dyDescent="0.25">
      <c r="A1073">
        <v>1256071</v>
      </c>
      <c r="B1073" s="23">
        <v>41933</v>
      </c>
      <c r="C1073" s="23">
        <v>41933</v>
      </c>
      <c r="D1073" t="str">
        <f t="shared" si="16"/>
        <v>No enviado a tiempo</v>
      </c>
    </row>
    <row r="1074" spans="1:4" x14ac:dyDescent="0.25">
      <c r="A1074">
        <v>1256436</v>
      </c>
      <c r="B1074" s="23">
        <v>41776</v>
      </c>
      <c r="C1074" s="23">
        <v>41777</v>
      </c>
      <c r="D1074" t="str">
        <f t="shared" si="16"/>
        <v>No enviado a tiempo</v>
      </c>
    </row>
    <row r="1075" spans="1:4" x14ac:dyDescent="0.25">
      <c r="A1075">
        <v>1256436</v>
      </c>
      <c r="B1075" s="23">
        <v>41618</v>
      </c>
      <c r="C1075" s="23">
        <v>41620</v>
      </c>
      <c r="D1075" t="str">
        <f t="shared" si="16"/>
        <v>Enviado a tiempo</v>
      </c>
    </row>
    <row r="1076" spans="1:4" x14ac:dyDescent="0.25">
      <c r="A1076">
        <v>1256436</v>
      </c>
      <c r="B1076" s="23">
        <v>41454</v>
      </c>
      <c r="C1076" s="23">
        <v>41459</v>
      </c>
      <c r="D1076" t="str">
        <f t="shared" si="16"/>
        <v>Enviado a tiempo</v>
      </c>
    </row>
    <row r="1077" spans="1:4" x14ac:dyDescent="0.25">
      <c r="A1077">
        <v>1256436</v>
      </c>
      <c r="B1077" s="23">
        <v>41613</v>
      </c>
      <c r="C1077" s="23">
        <v>41615</v>
      </c>
      <c r="D1077" t="str">
        <f t="shared" si="16"/>
        <v>Enviado a tiempo</v>
      </c>
    </row>
    <row r="1078" spans="1:4" x14ac:dyDescent="0.25">
      <c r="A1078">
        <v>1256436</v>
      </c>
      <c r="B1078" s="23">
        <v>41619</v>
      </c>
      <c r="C1078" s="23">
        <v>41621</v>
      </c>
      <c r="D1078" t="str">
        <f t="shared" si="16"/>
        <v>Enviado a tiempo</v>
      </c>
    </row>
    <row r="1079" spans="1:4" x14ac:dyDescent="0.25">
      <c r="A1079">
        <v>1256436</v>
      </c>
      <c r="B1079" s="23">
        <v>41619</v>
      </c>
      <c r="C1079" s="23">
        <v>41621</v>
      </c>
      <c r="D1079" t="str">
        <f t="shared" si="16"/>
        <v>Enviado a tiempo</v>
      </c>
    </row>
    <row r="1080" spans="1:4" x14ac:dyDescent="0.25">
      <c r="A1080">
        <v>1256436</v>
      </c>
      <c r="B1080" s="23">
        <v>41455</v>
      </c>
      <c r="C1080" s="23">
        <v>41459</v>
      </c>
      <c r="D1080" t="str">
        <f t="shared" si="16"/>
        <v>Enviado a tiempo</v>
      </c>
    </row>
    <row r="1081" spans="1:4" x14ac:dyDescent="0.25">
      <c r="A1081">
        <v>1256802</v>
      </c>
      <c r="B1081" s="23">
        <v>41515</v>
      </c>
      <c r="C1081" s="23">
        <v>41520</v>
      </c>
      <c r="D1081" t="str">
        <f t="shared" si="16"/>
        <v>Enviado a tiempo</v>
      </c>
    </row>
    <row r="1082" spans="1:4" x14ac:dyDescent="0.25">
      <c r="A1082">
        <v>1256802</v>
      </c>
      <c r="B1082" s="23">
        <v>41579</v>
      </c>
      <c r="C1082" s="23">
        <v>41580</v>
      </c>
      <c r="D1082" t="str">
        <f t="shared" si="16"/>
        <v>No enviado a tiempo</v>
      </c>
    </row>
    <row r="1083" spans="1:4" x14ac:dyDescent="0.25">
      <c r="A1083">
        <v>1256802</v>
      </c>
      <c r="B1083" s="23">
        <v>42210</v>
      </c>
      <c r="C1083" s="23">
        <v>42211</v>
      </c>
      <c r="D1083" t="str">
        <f t="shared" si="16"/>
        <v>No enviado a tiempo</v>
      </c>
    </row>
    <row r="1084" spans="1:4" x14ac:dyDescent="0.25">
      <c r="A1084">
        <v>1257167</v>
      </c>
      <c r="B1084" s="23">
        <v>41621</v>
      </c>
      <c r="C1084" s="23">
        <v>41622</v>
      </c>
      <c r="D1084" t="str">
        <f t="shared" si="16"/>
        <v>No enviado a tiempo</v>
      </c>
    </row>
    <row r="1085" spans="1:4" x14ac:dyDescent="0.25">
      <c r="A1085">
        <v>1257167</v>
      </c>
      <c r="B1085" s="23">
        <v>41621</v>
      </c>
      <c r="C1085" s="23">
        <v>41623</v>
      </c>
      <c r="D1085" t="str">
        <f t="shared" si="16"/>
        <v>Enviado a tiempo</v>
      </c>
    </row>
    <row r="1086" spans="1:4" x14ac:dyDescent="0.25">
      <c r="A1086">
        <v>1257167</v>
      </c>
      <c r="B1086" s="23">
        <v>41621</v>
      </c>
      <c r="C1086" s="23">
        <v>41622</v>
      </c>
      <c r="D1086" t="str">
        <f t="shared" si="16"/>
        <v>No enviado a tiempo</v>
      </c>
    </row>
    <row r="1087" spans="1:4" x14ac:dyDescent="0.25">
      <c r="A1087">
        <v>1257167</v>
      </c>
      <c r="B1087" s="23">
        <v>41621</v>
      </c>
      <c r="C1087" s="23">
        <v>41630</v>
      </c>
      <c r="D1087" t="str">
        <f t="shared" si="16"/>
        <v>Enviado a tiempo</v>
      </c>
    </row>
    <row r="1088" spans="1:4" x14ac:dyDescent="0.25">
      <c r="A1088">
        <v>1257167</v>
      </c>
      <c r="B1088" s="23">
        <v>41621</v>
      </c>
      <c r="C1088" s="23">
        <v>41622</v>
      </c>
      <c r="D1088" t="str">
        <f t="shared" ref="D1088:D1150" si="17">+IF(C1088-B1088&gt;=2,"Enviado a tiempo","No enviado a tiempo")</f>
        <v>No enviado a tiempo</v>
      </c>
    </row>
    <row r="1089" spans="1:4" x14ac:dyDescent="0.25">
      <c r="A1089">
        <v>1257167</v>
      </c>
      <c r="B1089" s="23">
        <v>41621</v>
      </c>
      <c r="C1089" s="23">
        <v>41622</v>
      </c>
      <c r="D1089" t="str">
        <f t="shared" si="17"/>
        <v>No enviado a tiempo</v>
      </c>
    </row>
    <row r="1090" spans="1:4" x14ac:dyDescent="0.25">
      <c r="A1090">
        <v>1257167</v>
      </c>
      <c r="B1090" s="23">
        <v>41552</v>
      </c>
      <c r="C1090" s="23">
        <v>41554</v>
      </c>
      <c r="D1090" t="str">
        <f t="shared" si="17"/>
        <v>Enviado a tiempo</v>
      </c>
    </row>
    <row r="1091" spans="1:4" x14ac:dyDescent="0.25">
      <c r="A1091">
        <v>1257532</v>
      </c>
      <c r="B1091" s="23">
        <v>41719</v>
      </c>
      <c r="C1091" s="23">
        <v>41724</v>
      </c>
      <c r="D1091" t="str">
        <f t="shared" si="17"/>
        <v>Enviado a tiempo</v>
      </c>
    </row>
    <row r="1092" spans="1:4" x14ac:dyDescent="0.25">
      <c r="A1092">
        <v>1257532</v>
      </c>
      <c r="B1092" s="23">
        <v>41711</v>
      </c>
      <c r="C1092" s="23">
        <v>41711</v>
      </c>
      <c r="D1092" t="str">
        <f t="shared" si="17"/>
        <v>No enviado a tiempo</v>
      </c>
    </row>
    <row r="1093" spans="1:4" x14ac:dyDescent="0.25">
      <c r="A1093">
        <v>1257897</v>
      </c>
      <c r="B1093" s="23">
        <v>41626</v>
      </c>
      <c r="C1093" s="23">
        <v>41628</v>
      </c>
      <c r="D1093" t="str">
        <f t="shared" si="17"/>
        <v>Enviado a tiempo</v>
      </c>
    </row>
    <row r="1094" spans="1:4" x14ac:dyDescent="0.25">
      <c r="A1094">
        <v>1257897</v>
      </c>
      <c r="B1094" s="23">
        <v>41390</v>
      </c>
      <c r="C1094" s="23">
        <v>41390</v>
      </c>
      <c r="D1094" t="str">
        <f t="shared" si="17"/>
        <v>No enviado a tiempo</v>
      </c>
    </row>
    <row r="1095" spans="1:4" x14ac:dyDescent="0.25">
      <c r="A1095">
        <v>1257897</v>
      </c>
      <c r="B1095" s="23">
        <v>42264</v>
      </c>
      <c r="C1095" s="23">
        <v>42264</v>
      </c>
      <c r="D1095" t="str">
        <f t="shared" si="17"/>
        <v>No enviado a tiempo</v>
      </c>
    </row>
    <row r="1096" spans="1:4" x14ac:dyDescent="0.25">
      <c r="A1096">
        <v>1258263</v>
      </c>
      <c r="B1096" s="23">
        <v>42212</v>
      </c>
      <c r="C1096" s="23">
        <v>42216</v>
      </c>
      <c r="D1096" t="str">
        <f t="shared" si="17"/>
        <v>Enviado a tiempo</v>
      </c>
    </row>
    <row r="1097" spans="1:4" x14ac:dyDescent="0.25">
      <c r="A1097">
        <v>1258263</v>
      </c>
      <c r="B1097" s="23">
        <v>41807</v>
      </c>
      <c r="C1097" s="23">
        <v>41808</v>
      </c>
      <c r="D1097" t="str">
        <f t="shared" si="17"/>
        <v>No enviado a tiempo</v>
      </c>
    </row>
    <row r="1098" spans="1:4" x14ac:dyDescent="0.25">
      <c r="A1098">
        <v>1258263</v>
      </c>
      <c r="B1098" s="23">
        <v>41625</v>
      </c>
      <c r="C1098" s="23">
        <v>41627</v>
      </c>
      <c r="D1098" t="str">
        <f t="shared" si="17"/>
        <v>Enviado a tiempo</v>
      </c>
    </row>
    <row r="1099" spans="1:4" x14ac:dyDescent="0.25">
      <c r="A1099">
        <v>1258263</v>
      </c>
      <c r="B1099" s="23">
        <v>41432</v>
      </c>
      <c r="C1099" s="23">
        <v>41433</v>
      </c>
      <c r="D1099" t="str">
        <f t="shared" si="17"/>
        <v>No enviado a tiempo</v>
      </c>
    </row>
    <row r="1100" spans="1:4" x14ac:dyDescent="0.25">
      <c r="A1100">
        <v>1258263</v>
      </c>
      <c r="B1100" s="23">
        <v>41506</v>
      </c>
      <c r="C1100" s="23">
        <v>41508</v>
      </c>
      <c r="D1100" t="str">
        <f t="shared" si="17"/>
        <v>Enviado a tiempo</v>
      </c>
    </row>
    <row r="1101" spans="1:4" x14ac:dyDescent="0.25">
      <c r="A1101">
        <v>1258263</v>
      </c>
      <c r="B1101" s="23">
        <v>41850</v>
      </c>
      <c r="C1101" s="23">
        <v>41851</v>
      </c>
      <c r="D1101" t="str">
        <f t="shared" si="17"/>
        <v>No enviado a tiempo</v>
      </c>
    </row>
    <row r="1102" spans="1:4" x14ac:dyDescent="0.25">
      <c r="A1102">
        <v>1258263</v>
      </c>
      <c r="B1102" s="23">
        <v>41520</v>
      </c>
      <c r="C1102" s="23">
        <v>41522</v>
      </c>
      <c r="D1102" t="str">
        <f t="shared" si="17"/>
        <v>Enviado a tiempo</v>
      </c>
    </row>
    <row r="1103" spans="1:4" x14ac:dyDescent="0.25">
      <c r="A1103">
        <v>1258263</v>
      </c>
      <c r="B1103" s="23">
        <v>41471</v>
      </c>
      <c r="C1103" s="23">
        <v>41472</v>
      </c>
      <c r="D1103" t="str">
        <f t="shared" si="17"/>
        <v>No enviado a tiempo</v>
      </c>
    </row>
    <row r="1104" spans="1:4" x14ac:dyDescent="0.25">
      <c r="A1104">
        <v>1258263</v>
      </c>
      <c r="B1104" s="23">
        <v>41895</v>
      </c>
      <c r="C1104" s="23">
        <v>41899</v>
      </c>
      <c r="D1104" t="str">
        <f t="shared" si="17"/>
        <v>Enviado a tiempo</v>
      </c>
    </row>
    <row r="1105" spans="1:4" x14ac:dyDescent="0.25">
      <c r="A1105">
        <v>1258263</v>
      </c>
      <c r="B1105" s="23">
        <v>41475</v>
      </c>
      <c r="C1105" s="23">
        <v>41477</v>
      </c>
      <c r="D1105" t="str">
        <f t="shared" si="17"/>
        <v>Enviado a tiempo</v>
      </c>
    </row>
    <row r="1106" spans="1:4" x14ac:dyDescent="0.25">
      <c r="A1106">
        <v>1258263</v>
      </c>
      <c r="B1106" s="23">
        <v>41460</v>
      </c>
      <c r="C1106" s="23">
        <v>41462</v>
      </c>
      <c r="D1106" t="str">
        <f t="shared" si="17"/>
        <v>Enviado a tiempo</v>
      </c>
    </row>
    <row r="1107" spans="1:4" x14ac:dyDescent="0.25">
      <c r="A1107">
        <v>1258628</v>
      </c>
      <c r="B1107" s="23">
        <v>42521</v>
      </c>
      <c r="C1107" s="23">
        <v>42525</v>
      </c>
      <c r="D1107" t="str">
        <f t="shared" si="17"/>
        <v>Enviado a tiempo</v>
      </c>
    </row>
    <row r="1108" spans="1:4" x14ac:dyDescent="0.25">
      <c r="A1108">
        <v>1258628</v>
      </c>
      <c r="B1108" s="23">
        <v>41835</v>
      </c>
      <c r="C1108" s="23">
        <v>41837</v>
      </c>
      <c r="D1108" t="str">
        <f t="shared" si="17"/>
        <v>Enviado a tiempo</v>
      </c>
    </row>
    <row r="1109" spans="1:4" x14ac:dyDescent="0.25">
      <c r="A1109">
        <v>1258628</v>
      </c>
      <c r="B1109" s="23">
        <v>42228</v>
      </c>
      <c r="C1109" s="23">
        <v>42230</v>
      </c>
      <c r="D1109" t="str">
        <f t="shared" si="17"/>
        <v>Enviado a tiempo</v>
      </c>
    </row>
    <row r="1110" spans="1:4" x14ac:dyDescent="0.25">
      <c r="A1110">
        <v>1258993</v>
      </c>
      <c r="B1110" s="23">
        <v>42144</v>
      </c>
      <c r="C1110" s="23">
        <v>42145</v>
      </c>
      <c r="D1110" t="str">
        <f t="shared" si="17"/>
        <v>No enviado a tiempo</v>
      </c>
    </row>
    <row r="1111" spans="1:4" x14ac:dyDescent="0.25">
      <c r="A1111">
        <v>1259358</v>
      </c>
      <c r="B1111" s="23">
        <v>42214</v>
      </c>
      <c r="C1111" s="23">
        <v>42216</v>
      </c>
      <c r="D1111" t="str">
        <f t="shared" si="17"/>
        <v>Enviado a tiempo</v>
      </c>
    </row>
    <row r="1112" spans="1:4" x14ac:dyDescent="0.25">
      <c r="A1112">
        <v>1259724</v>
      </c>
      <c r="B1112" s="23">
        <v>41631</v>
      </c>
      <c r="C1112" s="23">
        <v>41631</v>
      </c>
      <c r="D1112" t="str">
        <f t="shared" si="17"/>
        <v>No enviado a tiempo</v>
      </c>
    </row>
    <row r="1113" spans="1:4" x14ac:dyDescent="0.25">
      <c r="A1113">
        <v>1260089</v>
      </c>
      <c r="B1113" s="23">
        <v>42001</v>
      </c>
      <c r="C1113" s="23">
        <v>42003</v>
      </c>
      <c r="D1113" t="str">
        <f t="shared" si="17"/>
        <v>Enviado a tiempo</v>
      </c>
    </row>
    <row r="1114" spans="1:4" x14ac:dyDescent="0.25">
      <c r="A1114">
        <v>1260089</v>
      </c>
      <c r="B1114" s="23">
        <v>41635</v>
      </c>
      <c r="C1114" s="23">
        <v>41637</v>
      </c>
      <c r="D1114" t="str">
        <f t="shared" si="17"/>
        <v>Enviado a tiempo</v>
      </c>
    </row>
    <row r="1115" spans="1:4" x14ac:dyDescent="0.25">
      <c r="A1115">
        <v>1260454</v>
      </c>
      <c r="B1115" s="23">
        <v>41649</v>
      </c>
      <c r="C1115" s="23">
        <v>41649</v>
      </c>
      <c r="D1115" t="str">
        <f t="shared" si="17"/>
        <v>No enviado a tiempo</v>
      </c>
    </row>
    <row r="1116" spans="1:4" x14ac:dyDescent="0.25">
      <c r="A1116">
        <v>1260454</v>
      </c>
      <c r="B1116" s="23">
        <v>41521</v>
      </c>
      <c r="C1116" s="23">
        <v>41527</v>
      </c>
      <c r="D1116" t="str">
        <f t="shared" si="17"/>
        <v>Enviado a tiempo</v>
      </c>
    </row>
    <row r="1117" spans="1:4" x14ac:dyDescent="0.25">
      <c r="A1117">
        <v>1260454</v>
      </c>
      <c r="B1117" s="23">
        <v>41824</v>
      </c>
      <c r="C1117" s="23">
        <v>41826</v>
      </c>
      <c r="D1117" t="str">
        <f t="shared" si="17"/>
        <v>Enviado a tiempo</v>
      </c>
    </row>
    <row r="1118" spans="1:4" x14ac:dyDescent="0.25">
      <c r="A1118">
        <v>1260819</v>
      </c>
      <c r="B1118" s="23">
        <v>41941</v>
      </c>
      <c r="C1118" s="23">
        <v>41943</v>
      </c>
      <c r="D1118" t="str">
        <f t="shared" si="17"/>
        <v>Enviado a tiempo</v>
      </c>
    </row>
    <row r="1119" spans="1:4" x14ac:dyDescent="0.25">
      <c r="A1119">
        <v>1261185</v>
      </c>
      <c r="B1119" s="23">
        <v>41613</v>
      </c>
      <c r="C1119" s="23">
        <v>41615</v>
      </c>
      <c r="D1119" t="str">
        <f t="shared" si="17"/>
        <v>Enviado a tiempo</v>
      </c>
    </row>
    <row r="1120" spans="1:4" x14ac:dyDescent="0.25">
      <c r="A1120">
        <v>1261185</v>
      </c>
      <c r="B1120" s="23">
        <v>41448</v>
      </c>
      <c r="C1120" s="23">
        <v>41448</v>
      </c>
      <c r="D1120" t="str">
        <f t="shared" si="17"/>
        <v>No enviado a tiempo</v>
      </c>
    </row>
    <row r="1121" spans="1:4" x14ac:dyDescent="0.25">
      <c r="A1121">
        <v>1261185</v>
      </c>
      <c r="B1121" s="23">
        <v>41579</v>
      </c>
      <c r="C1121" s="23">
        <v>41580</v>
      </c>
      <c r="D1121" t="str">
        <f t="shared" si="17"/>
        <v>No enviado a tiempo</v>
      </c>
    </row>
    <row r="1122" spans="1:4" x14ac:dyDescent="0.25">
      <c r="A1122">
        <v>1261550</v>
      </c>
      <c r="B1122" s="23">
        <v>41637</v>
      </c>
      <c r="C1122" s="23">
        <v>41638</v>
      </c>
      <c r="D1122" t="str">
        <f t="shared" si="17"/>
        <v>No enviado a tiempo</v>
      </c>
    </row>
    <row r="1123" spans="1:4" x14ac:dyDescent="0.25">
      <c r="A1123">
        <v>1261550</v>
      </c>
      <c r="B1123" s="23">
        <v>41823</v>
      </c>
      <c r="C1123" s="23">
        <v>41825</v>
      </c>
      <c r="D1123" t="str">
        <f t="shared" si="17"/>
        <v>Enviado a tiempo</v>
      </c>
    </row>
    <row r="1124" spans="1:4" x14ac:dyDescent="0.25">
      <c r="A1124">
        <v>1261550</v>
      </c>
      <c r="B1124" s="23">
        <v>41637</v>
      </c>
      <c r="C1124" s="23">
        <v>41638</v>
      </c>
      <c r="D1124" t="str">
        <f t="shared" si="17"/>
        <v>No enviado a tiempo</v>
      </c>
    </row>
    <row r="1125" spans="1:4" x14ac:dyDescent="0.25">
      <c r="A1125">
        <v>1261550</v>
      </c>
      <c r="B1125" s="23">
        <v>41637</v>
      </c>
      <c r="C1125" s="23">
        <v>41638</v>
      </c>
      <c r="D1125" t="str">
        <f t="shared" si="17"/>
        <v>No enviado a tiempo</v>
      </c>
    </row>
    <row r="1126" spans="1:4" x14ac:dyDescent="0.25">
      <c r="A1126">
        <v>1261550</v>
      </c>
      <c r="B1126" s="23">
        <v>41637</v>
      </c>
      <c r="C1126" s="23">
        <v>41638</v>
      </c>
      <c r="D1126" t="str">
        <f t="shared" si="17"/>
        <v>No enviado a tiempo</v>
      </c>
    </row>
    <row r="1127" spans="1:4" x14ac:dyDescent="0.25">
      <c r="A1127">
        <v>1261550</v>
      </c>
      <c r="B1127" s="23">
        <v>41637</v>
      </c>
      <c r="C1127" s="23">
        <v>41638</v>
      </c>
      <c r="D1127" t="str">
        <f t="shared" si="17"/>
        <v>No enviado a tiempo</v>
      </c>
    </row>
    <row r="1128" spans="1:4" x14ac:dyDescent="0.25">
      <c r="A1128">
        <v>1261915</v>
      </c>
      <c r="B1128" s="23">
        <v>42066</v>
      </c>
      <c r="C1128" s="23">
        <v>42067</v>
      </c>
      <c r="D1128" t="str">
        <f t="shared" si="17"/>
        <v>No enviado a tiempo</v>
      </c>
    </row>
    <row r="1129" spans="1:4" x14ac:dyDescent="0.25">
      <c r="A1129">
        <v>1261915</v>
      </c>
      <c r="B1129" s="23">
        <v>41558</v>
      </c>
      <c r="C1129" s="23">
        <v>41559</v>
      </c>
      <c r="D1129" t="str">
        <f t="shared" si="17"/>
        <v>No enviado a tiempo</v>
      </c>
    </row>
    <row r="1130" spans="1:4" x14ac:dyDescent="0.25">
      <c r="A1130">
        <v>1261915</v>
      </c>
      <c r="B1130" s="23">
        <v>41637</v>
      </c>
      <c r="C1130" s="23">
        <v>41638</v>
      </c>
      <c r="D1130" t="str">
        <f t="shared" si="17"/>
        <v>No enviado a tiempo</v>
      </c>
    </row>
    <row r="1131" spans="1:4" x14ac:dyDescent="0.25">
      <c r="A1131">
        <v>1261915</v>
      </c>
      <c r="B1131" s="23">
        <v>42039</v>
      </c>
      <c r="C1131" s="23">
        <v>42041</v>
      </c>
      <c r="D1131" t="str">
        <f t="shared" si="17"/>
        <v>Enviado a tiempo</v>
      </c>
    </row>
    <row r="1132" spans="1:4" x14ac:dyDescent="0.25">
      <c r="A1132">
        <v>1262280</v>
      </c>
      <c r="B1132" s="23">
        <v>41574</v>
      </c>
      <c r="C1132" s="23">
        <v>41578</v>
      </c>
      <c r="D1132" t="str">
        <f t="shared" si="17"/>
        <v>Enviado a tiempo</v>
      </c>
    </row>
    <row r="1133" spans="1:4" x14ac:dyDescent="0.25">
      <c r="A1133">
        <v>1262280</v>
      </c>
      <c r="B1133" s="23">
        <v>41575</v>
      </c>
      <c r="C1133" s="23">
        <v>41576</v>
      </c>
      <c r="D1133" t="str">
        <f t="shared" si="17"/>
        <v>No enviado a tiempo</v>
      </c>
    </row>
    <row r="1134" spans="1:4" x14ac:dyDescent="0.25">
      <c r="A1134">
        <v>1262280</v>
      </c>
      <c r="B1134" s="23">
        <v>41579</v>
      </c>
      <c r="C1134" s="23">
        <v>41581</v>
      </c>
      <c r="D1134" t="str">
        <f t="shared" si="17"/>
        <v>Enviado a tiempo</v>
      </c>
    </row>
    <row r="1135" spans="1:4" x14ac:dyDescent="0.25">
      <c r="A1135">
        <v>1262280</v>
      </c>
      <c r="B1135" s="23">
        <v>42219</v>
      </c>
      <c r="C1135" s="23">
        <v>42224</v>
      </c>
      <c r="D1135" t="str">
        <f t="shared" si="17"/>
        <v>Enviado a tiempo</v>
      </c>
    </row>
    <row r="1136" spans="1:4" x14ac:dyDescent="0.25">
      <c r="A1136">
        <v>1262280</v>
      </c>
      <c r="B1136" s="23">
        <v>41613</v>
      </c>
      <c r="C1136" s="23">
        <v>41615</v>
      </c>
      <c r="D1136" t="str">
        <f t="shared" si="17"/>
        <v>Enviado a tiempo</v>
      </c>
    </row>
    <row r="1137" spans="1:4" x14ac:dyDescent="0.25">
      <c r="A1137">
        <v>1262280</v>
      </c>
      <c r="B1137" s="23">
        <v>42104</v>
      </c>
      <c r="C1137" s="23">
        <v>42105</v>
      </c>
      <c r="D1137" t="str">
        <f t="shared" si="17"/>
        <v>No enviado a tiempo</v>
      </c>
    </row>
    <row r="1138" spans="1:4" x14ac:dyDescent="0.25">
      <c r="A1138">
        <v>1262280</v>
      </c>
      <c r="B1138" s="23">
        <v>41567</v>
      </c>
      <c r="C1138" s="23">
        <v>41568</v>
      </c>
      <c r="D1138" t="str">
        <f t="shared" si="17"/>
        <v>No enviado a tiempo</v>
      </c>
    </row>
    <row r="1139" spans="1:4" x14ac:dyDescent="0.25">
      <c r="A1139">
        <v>1262646</v>
      </c>
      <c r="B1139" s="23">
        <v>41825</v>
      </c>
      <c r="C1139" s="23">
        <v>41829</v>
      </c>
      <c r="D1139" t="str">
        <f t="shared" si="17"/>
        <v>Enviado a tiempo</v>
      </c>
    </row>
    <row r="1140" spans="1:4" x14ac:dyDescent="0.25">
      <c r="A1140">
        <v>1262646</v>
      </c>
      <c r="B1140" s="23">
        <v>42708</v>
      </c>
      <c r="C1140" s="23">
        <v>42709</v>
      </c>
      <c r="D1140" t="str">
        <f t="shared" si="17"/>
        <v>No enviado a tiempo</v>
      </c>
    </row>
    <row r="1141" spans="1:4" x14ac:dyDescent="0.25">
      <c r="A1141">
        <v>1262646</v>
      </c>
      <c r="B1141" s="23">
        <v>41638</v>
      </c>
      <c r="C1141" s="23">
        <v>41638</v>
      </c>
      <c r="D1141" t="str">
        <f t="shared" si="17"/>
        <v>No enviado a tiempo</v>
      </c>
    </row>
    <row r="1142" spans="1:4" x14ac:dyDescent="0.25">
      <c r="A1142">
        <v>1263011</v>
      </c>
      <c r="B1142" s="23">
        <v>41986</v>
      </c>
      <c r="C1142" s="23">
        <v>41988</v>
      </c>
      <c r="D1142" t="str">
        <f t="shared" si="17"/>
        <v>Enviado a tiempo</v>
      </c>
    </row>
    <row r="1143" spans="1:4" x14ac:dyDescent="0.25">
      <c r="A1143">
        <v>1263011</v>
      </c>
      <c r="B1143" s="23">
        <v>41497</v>
      </c>
      <c r="C1143" s="23">
        <v>41499</v>
      </c>
      <c r="D1143" t="str">
        <f t="shared" si="17"/>
        <v>Enviado a tiempo</v>
      </c>
    </row>
    <row r="1144" spans="1:4" x14ac:dyDescent="0.25">
      <c r="A1144">
        <v>1263042</v>
      </c>
      <c r="B1144" s="23">
        <v>41643</v>
      </c>
      <c r="C1144" s="23">
        <v>41644</v>
      </c>
      <c r="D1144" t="str">
        <f t="shared" si="17"/>
        <v>No enviado a tiempo</v>
      </c>
    </row>
    <row r="1145" spans="1:4" x14ac:dyDescent="0.25">
      <c r="A1145">
        <v>1263042</v>
      </c>
      <c r="B1145" s="23">
        <v>41643</v>
      </c>
      <c r="C1145" s="23">
        <v>41644</v>
      </c>
      <c r="D1145" t="str">
        <f t="shared" si="17"/>
        <v>No enviado a tiempo</v>
      </c>
    </row>
    <row r="1146" spans="1:4" x14ac:dyDescent="0.25">
      <c r="A1146">
        <v>1263042</v>
      </c>
      <c r="B1146" s="23">
        <v>41643</v>
      </c>
      <c r="C1146" s="23">
        <v>41644</v>
      </c>
      <c r="D1146" t="str">
        <f t="shared" si="17"/>
        <v>No enviado a tiempo</v>
      </c>
    </row>
    <row r="1147" spans="1:4" x14ac:dyDescent="0.25">
      <c r="A1147">
        <v>1263376</v>
      </c>
      <c r="B1147" s="23">
        <v>41580</v>
      </c>
      <c r="C1147" s="23">
        <v>41581</v>
      </c>
      <c r="D1147" t="str">
        <f t="shared" si="17"/>
        <v>No enviado a tiempo</v>
      </c>
    </row>
    <row r="1148" spans="1:4" x14ac:dyDescent="0.25">
      <c r="A1148">
        <v>1263376</v>
      </c>
      <c r="B1148" s="23">
        <v>41643</v>
      </c>
      <c r="C1148" s="23">
        <v>41645</v>
      </c>
      <c r="D1148" t="str">
        <f t="shared" si="17"/>
        <v>Enviado a tiempo</v>
      </c>
    </row>
    <row r="1149" spans="1:4" x14ac:dyDescent="0.25">
      <c r="A1149">
        <v>1263376</v>
      </c>
      <c r="B1149" s="23">
        <v>41893</v>
      </c>
      <c r="C1149" s="23">
        <v>41895</v>
      </c>
      <c r="D1149" t="str">
        <f t="shared" si="17"/>
        <v>Enviado a tiempo</v>
      </c>
    </row>
    <row r="1150" spans="1:4" x14ac:dyDescent="0.25">
      <c r="A1150">
        <v>1263376</v>
      </c>
      <c r="B1150" s="23">
        <v>41653</v>
      </c>
      <c r="C1150" s="23">
        <v>41656</v>
      </c>
      <c r="D1150" t="str">
        <f t="shared" si="17"/>
        <v>Enviado a tiempo</v>
      </c>
    </row>
    <row r="1151" spans="1:4" x14ac:dyDescent="0.25">
      <c r="A1151">
        <v>1263376</v>
      </c>
      <c r="B1151" s="23">
        <v>41635</v>
      </c>
      <c r="C1151" s="23">
        <v>41637</v>
      </c>
      <c r="D1151" t="str">
        <f t="shared" ref="D1151:D1214" si="18">+IF(C1151-B1151&gt;=2,"Enviado a tiempo","No enviado a tiempo")</f>
        <v>Enviado a tiempo</v>
      </c>
    </row>
    <row r="1152" spans="1:4" x14ac:dyDescent="0.25">
      <c r="A1152">
        <v>1263376</v>
      </c>
      <c r="B1152" s="23">
        <v>41974</v>
      </c>
      <c r="C1152" s="23">
        <v>41978</v>
      </c>
      <c r="D1152" t="str">
        <f t="shared" si="18"/>
        <v>Enviado a tiempo</v>
      </c>
    </row>
    <row r="1153" spans="1:4" x14ac:dyDescent="0.25">
      <c r="A1153">
        <v>1263376</v>
      </c>
      <c r="B1153" s="23">
        <v>41515</v>
      </c>
      <c r="C1153" s="23">
        <v>41516</v>
      </c>
      <c r="D1153" t="str">
        <f t="shared" si="18"/>
        <v>No enviado a tiempo</v>
      </c>
    </row>
    <row r="1154" spans="1:4" x14ac:dyDescent="0.25">
      <c r="A1154">
        <v>1263376</v>
      </c>
      <c r="B1154" s="23">
        <v>41762</v>
      </c>
      <c r="C1154" s="23">
        <v>41766</v>
      </c>
      <c r="D1154" t="str">
        <f t="shared" si="18"/>
        <v>Enviado a tiempo</v>
      </c>
    </row>
    <row r="1155" spans="1:4" x14ac:dyDescent="0.25">
      <c r="A1155">
        <v>1263376</v>
      </c>
      <c r="B1155" s="23">
        <v>41962</v>
      </c>
      <c r="C1155" s="23">
        <v>41964</v>
      </c>
      <c r="D1155" t="str">
        <f t="shared" si="18"/>
        <v>Enviado a tiempo</v>
      </c>
    </row>
    <row r="1156" spans="1:4" x14ac:dyDescent="0.25">
      <c r="A1156">
        <v>1263741</v>
      </c>
      <c r="B1156" s="23">
        <v>41399</v>
      </c>
      <c r="C1156" s="23">
        <v>41404</v>
      </c>
      <c r="D1156" t="str">
        <f t="shared" si="18"/>
        <v>Enviado a tiempo</v>
      </c>
    </row>
    <row r="1157" spans="1:4" x14ac:dyDescent="0.25">
      <c r="A1157">
        <v>1263741</v>
      </c>
      <c r="B1157" s="23">
        <v>41551</v>
      </c>
      <c r="C1157" s="23">
        <v>41554</v>
      </c>
      <c r="D1157" t="str">
        <f t="shared" si="18"/>
        <v>Enviado a tiempo</v>
      </c>
    </row>
    <row r="1158" spans="1:4" x14ac:dyDescent="0.25">
      <c r="A1158">
        <v>1263741</v>
      </c>
      <c r="B1158" s="23">
        <v>41643</v>
      </c>
      <c r="C1158" s="23">
        <v>41644</v>
      </c>
      <c r="D1158" t="str">
        <f t="shared" si="18"/>
        <v>No enviado a tiempo</v>
      </c>
    </row>
    <row r="1159" spans="1:4" x14ac:dyDescent="0.25">
      <c r="A1159">
        <v>1263741</v>
      </c>
      <c r="B1159" s="23">
        <v>41596</v>
      </c>
      <c r="C1159" s="23">
        <v>41598</v>
      </c>
      <c r="D1159" t="str">
        <f t="shared" si="18"/>
        <v>Enviado a tiempo</v>
      </c>
    </row>
    <row r="1160" spans="1:4" x14ac:dyDescent="0.25">
      <c r="A1160">
        <v>1263741</v>
      </c>
      <c r="B1160" s="23">
        <v>41496</v>
      </c>
      <c r="C1160" s="23">
        <v>41498</v>
      </c>
      <c r="D1160" t="str">
        <f t="shared" si="18"/>
        <v>Enviado a tiempo</v>
      </c>
    </row>
    <row r="1161" spans="1:4" x14ac:dyDescent="0.25">
      <c r="A1161">
        <v>1264107</v>
      </c>
      <c r="B1161" s="23">
        <v>41572</v>
      </c>
      <c r="C1161" s="23">
        <v>41574</v>
      </c>
      <c r="D1161" t="str">
        <f t="shared" si="18"/>
        <v>Enviado a tiempo</v>
      </c>
    </row>
    <row r="1162" spans="1:4" x14ac:dyDescent="0.25">
      <c r="A1162">
        <v>1264472</v>
      </c>
      <c r="B1162" s="23">
        <v>42160</v>
      </c>
      <c r="C1162" s="23">
        <v>42161</v>
      </c>
      <c r="D1162" t="str">
        <f t="shared" si="18"/>
        <v>No enviado a tiempo</v>
      </c>
    </row>
    <row r="1163" spans="1:4" x14ac:dyDescent="0.25">
      <c r="A1163">
        <v>1264472</v>
      </c>
      <c r="B1163" s="23">
        <v>42053</v>
      </c>
      <c r="C1163" s="23">
        <v>42054</v>
      </c>
      <c r="D1163" t="str">
        <f t="shared" si="18"/>
        <v>No enviado a tiempo</v>
      </c>
    </row>
    <row r="1164" spans="1:4" x14ac:dyDescent="0.25">
      <c r="A1164">
        <v>1264472</v>
      </c>
      <c r="B1164" s="23">
        <v>41983</v>
      </c>
      <c r="C1164" s="23">
        <v>41984</v>
      </c>
      <c r="D1164" t="str">
        <f t="shared" si="18"/>
        <v>No enviado a tiempo</v>
      </c>
    </row>
    <row r="1165" spans="1:4" x14ac:dyDescent="0.25">
      <c r="A1165">
        <v>1264837</v>
      </c>
      <c r="B1165" s="23">
        <v>42204</v>
      </c>
      <c r="C1165" s="23">
        <v>42205</v>
      </c>
      <c r="D1165" t="str">
        <f t="shared" si="18"/>
        <v>No enviado a tiempo</v>
      </c>
    </row>
    <row r="1166" spans="1:4" x14ac:dyDescent="0.25">
      <c r="A1166">
        <v>1264837</v>
      </c>
      <c r="B1166" s="23">
        <v>41643</v>
      </c>
      <c r="C1166" s="23">
        <v>41645</v>
      </c>
      <c r="D1166" t="str">
        <f t="shared" si="18"/>
        <v>Enviado a tiempo</v>
      </c>
    </row>
    <row r="1167" spans="1:4" x14ac:dyDescent="0.25">
      <c r="A1167">
        <v>1264837</v>
      </c>
      <c r="B1167" s="23">
        <v>41394</v>
      </c>
      <c r="C1167" s="23">
        <v>41396</v>
      </c>
      <c r="D1167" t="str">
        <f t="shared" si="18"/>
        <v>Enviado a tiempo</v>
      </c>
    </row>
    <row r="1168" spans="1:4" x14ac:dyDescent="0.25">
      <c r="A1168">
        <v>1265202</v>
      </c>
      <c r="B1168" s="23">
        <v>41989</v>
      </c>
      <c r="C1168" s="23">
        <v>41991</v>
      </c>
      <c r="D1168" t="str">
        <f t="shared" si="18"/>
        <v>Enviado a tiempo</v>
      </c>
    </row>
    <row r="1169" spans="1:4" x14ac:dyDescent="0.25">
      <c r="A1169">
        <v>1265202</v>
      </c>
      <c r="B1169" s="23">
        <v>41647</v>
      </c>
      <c r="C1169" s="23">
        <v>41654</v>
      </c>
      <c r="D1169" t="str">
        <f t="shared" si="18"/>
        <v>Enviado a tiempo</v>
      </c>
    </row>
    <row r="1170" spans="1:4" x14ac:dyDescent="0.25">
      <c r="A1170">
        <v>1265202</v>
      </c>
      <c r="B1170" s="23">
        <v>41601</v>
      </c>
      <c r="C1170" s="23">
        <v>41601</v>
      </c>
      <c r="D1170" t="str">
        <f t="shared" si="18"/>
        <v>No enviado a tiempo</v>
      </c>
    </row>
    <row r="1171" spans="1:4" x14ac:dyDescent="0.25">
      <c r="A1171">
        <v>1265202</v>
      </c>
      <c r="B1171" s="23">
        <v>41884</v>
      </c>
      <c r="C1171" s="23">
        <v>41886</v>
      </c>
      <c r="D1171" t="str">
        <f t="shared" si="18"/>
        <v>Enviado a tiempo</v>
      </c>
    </row>
    <row r="1172" spans="1:4" x14ac:dyDescent="0.25">
      <c r="A1172">
        <v>1265568</v>
      </c>
      <c r="B1172" s="23">
        <v>41423</v>
      </c>
      <c r="C1172" s="23">
        <v>41423</v>
      </c>
      <c r="D1172" t="str">
        <f t="shared" si="18"/>
        <v>No enviado a tiempo</v>
      </c>
    </row>
    <row r="1173" spans="1:4" x14ac:dyDescent="0.25">
      <c r="A1173">
        <v>1265568</v>
      </c>
      <c r="B1173" s="23">
        <v>41583</v>
      </c>
      <c r="C1173" s="23">
        <v>41585</v>
      </c>
      <c r="D1173" t="str">
        <f t="shared" si="18"/>
        <v>Enviado a tiempo</v>
      </c>
    </row>
    <row r="1174" spans="1:4" x14ac:dyDescent="0.25">
      <c r="A1174">
        <v>1265568</v>
      </c>
      <c r="B1174" s="23">
        <v>41647</v>
      </c>
      <c r="C1174" s="23">
        <v>41649</v>
      </c>
      <c r="D1174" t="str">
        <f t="shared" si="18"/>
        <v>Enviado a tiempo</v>
      </c>
    </row>
    <row r="1175" spans="1:4" x14ac:dyDescent="0.25">
      <c r="A1175">
        <v>1265568</v>
      </c>
      <c r="B1175" s="23">
        <v>42053</v>
      </c>
      <c r="C1175" s="23">
        <v>42054</v>
      </c>
      <c r="D1175" t="str">
        <f t="shared" si="18"/>
        <v>No enviado a tiempo</v>
      </c>
    </row>
    <row r="1176" spans="1:4" x14ac:dyDescent="0.25">
      <c r="A1176">
        <v>1265933</v>
      </c>
      <c r="B1176" s="23">
        <v>41436</v>
      </c>
      <c r="C1176" s="23">
        <v>41438</v>
      </c>
      <c r="D1176" t="str">
        <f t="shared" si="18"/>
        <v>Enviado a tiempo</v>
      </c>
    </row>
    <row r="1177" spans="1:4" x14ac:dyDescent="0.25">
      <c r="A1177">
        <v>1266298</v>
      </c>
      <c r="B1177" s="23">
        <v>41649</v>
      </c>
      <c r="C1177" s="23">
        <v>41650</v>
      </c>
      <c r="D1177" t="str">
        <f t="shared" si="18"/>
        <v>No enviado a tiempo</v>
      </c>
    </row>
    <row r="1178" spans="1:4" x14ac:dyDescent="0.25">
      <c r="A1178">
        <v>1266298</v>
      </c>
      <c r="B1178" s="23">
        <v>41975</v>
      </c>
      <c r="C1178" s="23">
        <v>41981</v>
      </c>
      <c r="D1178" t="str">
        <f t="shared" si="18"/>
        <v>Enviado a tiempo</v>
      </c>
    </row>
    <row r="1179" spans="1:4" x14ac:dyDescent="0.25">
      <c r="A1179">
        <v>1266298</v>
      </c>
      <c r="B1179" s="23">
        <v>41649</v>
      </c>
      <c r="C1179" s="23">
        <v>41651</v>
      </c>
      <c r="D1179" t="str">
        <f t="shared" si="18"/>
        <v>Enviado a tiempo</v>
      </c>
    </row>
    <row r="1180" spans="1:4" x14ac:dyDescent="0.25">
      <c r="A1180">
        <v>1266298</v>
      </c>
      <c r="B1180" s="23">
        <v>41643</v>
      </c>
      <c r="C1180" s="23">
        <v>41644</v>
      </c>
      <c r="D1180" t="str">
        <f t="shared" si="18"/>
        <v>No enviado a tiempo</v>
      </c>
    </row>
    <row r="1181" spans="1:4" x14ac:dyDescent="0.25">
      <c r="A1181">
        <v>1266298</v>
      </c>
      <c r="B1181" s="23">
        <v>41930</v>
      </c>
      <c r="C1181" s="23">
        <v>41932</v>
      </c>
      <c r="D1181" t="str">
        <f t="shared" si="18"/>
        <v>Enviado a tiempo</v>
      </c>
    </row>
    <row r="1182" spans="1:4" x14ac:dyDescent="0.25">
      <c r="A1182">
        <v>1266298</v>
      </c>
      <c r="B1182" s="23">
        <v>41649</v>
      </c>
      <c r="C1182" s="23">
        <v>41649</v>
      </c>
      <c r="D1182" t="str">
        <f t="shared" si="18"/>
        <v>No enviado a tiempo</v>
      </c>
    </row>
    <row r="1183" spans="1:4" x14ac:dyDescent="0.25">
      <c r="A1183">
        <v>1266298</v>
      </c>
      <c r="B1183" s="23">
        <v>41649</v>
      </c>
      <c r="C1183" s="23">
        <v>41649</v>
      </c>
      <c r="D1183" t="str">
        <f t="shared" si="18"/>
        <v>No enviado a tiempo</v>
      </c>
    </row>
    <row r="1184" spans="1:4" x14ac:dyDescent="0.25">
      <c r="A1184">
        <v>1266298</v>
      </c>
      <c r="B1184" s="23">
        <v>41647</v>
      </c>
      <c r="C1184" s="23">
        <v>41654</v>
      </c>
      <c r="D1184" t="str">
        <f t="shared" si="18"/>
        <v>Enviado a tiempo</v>
      </c>
    </row>
    <row r="1185" spans="1:4" x14ac:dyDescent="0.25">
      <c r="A1185">
        <v>1266298</v>
      </c>
      <c r="B1185" s="23">
        <v>41596</v>
      </c>
      <c r="C1185" s="23">
        <v>41598</v>
      </c>
      <c r="D1185" t="str">
        <f t="shared" si="18"/>
        <v>Enviado a tiempo</v>
      </c>
    </row>
    <row r="1186" spans="1:4" x14ac:dyDescent="0.25">
      <c r="A1186">
        <v>1266298</v>
      </c>
      <c r="B1186" s="23">
        <v>41649</v>
      </c>
      <c r="C1186" s="23">
        <v>41650</v>
      </c>
      <c r="D1186" t="str">
        <f t="shared" si="18"/>
        <v>No enviado a tiempo</v>
      </c>
    </row>
    <row r="1187" spans="1:4" x14ac:dyDescent="0.25">
      <c r="A1187">
        <v>1266329</v>
      </c>
      <c r="B1187" s="23">
        <v>41649</v>
      </c>
      <c r="C1187" s="23">
        <v>41649</v>
      </c>
      <c r="D1187" t="str">
        <f t="shared" si="18"/>
        <v>No enviado a tiempo</v>
      </c>
    </row>
    <row r="1188" spans="1:4" x14ac:dyDescent="0.25">
      <c r="A1188">
        <v>1266329</v>
      </c>
      <c r="B1188" s="23">
        <v>42228</v>
      </c>
      <c r="C1188" s="23">
        <v>42231</v>
      </c>
      <c r="D1188" t="str">
        <f t="shared" si="18"/>
        <v>Enviado a tiempo</v>
      </c>
    </row>
    <row r="1189" spans="1:4" x14ac:dyDescent="0.25">
      <c r="A1189">
        <v>1266329</v>
      </c>
      <c r="B1189" s="23">
        <v>41528</v>
      </c>
      <c r="C1189" s="23">
        <v>41532</v>
      </c>
      <c r="D1189" t="str">
        <f t="shared" si="18"/>
        <v>Enviado a tiempo</v>
      </c>
    </row>
    <row r="1190" spans="1:4" x14ac:dyDescent="0.25">
      <c r="A1190">
        <v>1266329</v>
      </c>
      <c r="B1190" s="23">
        <v>41649</v>
      </c>
      <c r="C1190" s="23">
        <v>41649</v>
      </c>
      <c r="D1190" t="str">
        <f t="shared" si="18"/>
        <v>No enviado a tiempo</v>
      </c>
    </row>
    <row r="1191" spans="1:4" x14ac:dyDescent="0.25">
      <c r="A1191">
        <v>1266663</v>
      </c>
      <c r="B1191" s="23">
        <v>41571</v>
      </c>
      <c r="C1191" s="23">
        <v>41574</v>
      </c>
      <c r="D1191" t="str">
        <f t="shared" si="18"/>
        <v>Enviado a tiempo</v>
      </c>
    </row>
    <row r="1192" spans="1:4" x14ac:dyDescent="0.25">
      <c r="A1192">
        <v>1266663</v>
      </c>
      <c r="B1192" s="23">
        <v>42606</v>
      </c>
      <c r="C1192" s="23">
        <v>42607</v>
      </c>
      <c r="D1192" t="str">
        <f t="shared" si="18"/>
        <v>No enviado a tiempo</v>
      </c>
    </row>
    <row r="1193" spans="1:4" x14ac:dyDescent="0.25">
      <c r="A1193">
        <v>1266663</v>
      </c>
      <c r="B1193" s="23">
        <v>41543</v>
      </c>
      <c r="C1193" s="23">
        <v>41545</v>
      </c>
      <c r="D1193" t="str">
        <f t="shared" si="18"/>
        <v>Enviado a tiempo</v>
      </c>
    </row>
    <row r="1194" spans="1:4" x14ac:dyDescent="0.25">
      <c r="A1194">
        <v>1267029</v>
      </c>
      <c r="B1194" s="23">
        <v>41922</v>
      </c>
      <c r="C1194" s="23">
        <v>41923</v>
      </c>
      <c r="D1194" t="str">
        <f t="shared" si="18"/>
        <v>No enviado a tiempo</v>
      </c>
    </row>
    <row r="1195" spans="1:4" x14ac:dyDescent="0.25">
      <c r="A1195">
        <v>1267029</v>
      </c>
      <c r="B1195" s="23">
        <v>42200</v>
      </c>
      <c r="C1195" s="23">
        <v>42204</v>
      </c>
      <c r="D1195" t="str">
        <f t="shared" si="18"/>
        <v>Enviado a tiempo</v>
      </c>
    </row>
    <row r="1196" spans="1:4" x14ac:dyDescent="0.25">
      <c r="A1196">
        <v>1267029</v>
      </c>
      <c r="B1196" s="23">
        <v>42189</v>
      </c>
      <c r="C1196" s="23">
        <v>42190</v>
      </c>
      <c r="D1196" t="str">
        <f t="shared" si="18"/>
        <v>No enviado a tiempo</v>
      </c>
    </row>
    <row r="1197" spans="1:4" x14ac:dyDescent="0.25">
      <c r="A1197">
        <v>1267029</v>
      </c>
      <c r="B1197" s="23">
        <v>42053</v>
      </c>
      <c r="C1197" s="23">
        <v>42056</v>
      </c>
      <c r="D1197" t="str">
        <f t="shared" si="18"/>
        <v>Enviado a tiempo</v>
      </c>
    </row>
    <row r="1198" spans="1:4" x14ac:dyDescent="0.25">
      <c r="A1198">
        <v>1267029</v>
      </c>
      <c r="B1198" s="23">
        <v>41709</v>
      </c>
      <c r="C1198" s="23">
        <v>41710</v>
      </c>
      <c r="D1198" t="str">
        <f t="shared" si="18"/>
        <v>No enviado a tiempo</v>
      </c>
    </row>
    <row r="1199" spans="1:4" x14ac:dyDescent="0.25">
      <c r="A1199">
        <v>1267029</v>
      </c>
      <c r="B1199" s="23">
        <v>41579</v>
      </c>
      <c r="C1199" s="23">
        <v>41580</v>
      </c>
      <c r="D1199" t="str">
        <f t="shared" si="18"/>
        <v>No enviado a tiempo</v>
      </c>
    </row>
    <row r="1200" spans="1:4" x14ac:dyDescent="0.25">
      <c r="A1200">
        <v>1267029</v>
      </c>
      <c r="B1200" s="23">
        <v>41503</v>
      </c>
      <c r="C1200" s="23">
        <v>41503</v>
      </c>
      <c r="D1200" t="str">
        <f t="shared" si="18"/>
        <v>No enviado a tiempo</v>
      </c>
    </row>
    <row r="1201" spans="1:4" x14ac:dyDescent="0.25">
      <c r="A1201">
        <v>1267029</v>
      </c>
      <c r="B1201" s="23">
        <v>41649</v>
      </c>
      <c r="C1201" s="23">
        <v>41650</v>
      </c>
      <c r="D1201" t="str">
        <f t="shared" si="18"/>
        <v>No enviado a tiempo</v>
      </c>
    </row>
    <row r="1202" spans="1:4" x14ac:dyDescent="0.25">
      <c r="A1202">
        <v>1267029</v>
      </c>
      <c r="B1202" s="23">
        <v>41666</v>
      </c>
      <c r="C1202" s="23">
        <v>41666</v>
      </c>
      <c r="D1202" t="str">
        <f t="shared" si="18"/>
        <v>No enviado a tiempo</v>
      </c>
    </row>
    <row r="1203" spans="1:4" x14ac:dyDescent="0.25">
      <c r="A1203">
        <v>1267394</v>
      </c>
      <c r="B1203" s="23">
        <v>41965</v>
      </c>
      <c r="C1203" s="23">
        <v>41966</v>
      </c>
      <c r="D1203" t="str">
        <f t="shared" si="18"/>
        <v>No enviado a tiempo</v>
      </c>
    </row>
    <row r="1204" spans="1:4" x14ac:dyDescent="0.25">
      <c r="A1204">
        <v>1267394</v>
      </c>
      <c r="B1204" s="23">
        <v>41933</v>
      </c>
      <c r="C1204" s="23">
        <v>41933</v>
      </c>
      <c r="D1204" t="str">
        <f t="shared" si="18"/>
        <v>No enviado a tiempo</v>
      </c>
    </row>
    <row r="1205" spans="1:4" x14ac:dyDescent="0.25">
      <c r="A1205">
        <v>1267394</v>
      </c>
      <c r="B1205" s="23">
        <v>41459</v>
      </c>
      <c r="C1205" s="23">
        <v>41460</v>
      </c>
      <c r="D1205" t="str">
        <f t="shared" si="18"/>
        <v>No enviado a tiempo</v>
      </c>
    </row>
    <row r="1206" spans="1:4" x14ac:dyDescent="0.25">
      <c r="A1206">
        <v>1267394</v>
      </c>
      <c r="B1206" s="23">
        <v>41558</v>
      </c>
      <c r="C1206" s="23">
        <v>41560</v>
      </c>
      <c r="D1206" t="str">
        <f t="shared" si="18"/>
        <v>Enviado a tiempo</v>
      </c>
    </row>
    <row r="1207" spans="1:4" x14ac:dyDescent="0.25">
      <c r="A1207">
        <v>1267759</v>
      </c>
      <c r="B1207" s="23">
        <v>41978</v>
      </c>
      <c r="C1207" s="23">
        <v>41980</v>
      </c>
      <c r="D1207" t="str">
        <f t="shared" si="18"/>
        <v>Enviado a tiempo</v>
      </c>
    </row>
    <row r="1208" spans="1:4" x14ac:dyDescent="0.25">
      <c r="A1208">
        <v>1267759</v>
      </c>
      <c r="B1208" s="23">
        <v>41360</v>
      </c>
      <c r="C1208" s="23">
        <v>41360</v>
      </c>
      <c r="D1208" t="str">
        <f t="shared" si="18"/>
        <v>No enviado a tiempo</v>
      </c>
    </row>
    <row r="1209" spans="1:4" x14ac:dyDescent="0.25">
      <c r="A1209">
        <v>1268124</v>
      </c>
      <c r="B1209" s="23">
        <v>41647</v>
      </c>
      <c r="C1209" s="23">
        <v>41654</v>
      </c>
      <c r="D1209" t="str">
        <f t="shared" si="18"/>
        <v>Enviado a tiempo</v>
      </c>
    </row>
    <row r="1210" spans="1:4" x14ac:dyDescent="0.25">
      <c r="A1210">
        <v>1268124</v>
      </c>
      <c r="B1210" s="23">
        <v>41643</v>
      </c>
      <c r="C1210" s="23">
        <v>41645</v>
      </c>
      <c r="D1210" t="str">
        <f t="shared" si="18"/>
        <v>Enviado a tiempo</v>
      </c>
    </row>
    <row r="1211" spans="1:4" x14ac:dyDescent="0.25">
      <c r="A1211">
        <v>1268490</v>
      </c>
      <c r="B1211" s="23">
        <v>41652</v>
      </c>
      <c r="C1211" s="23">
        <v>41657</v>
      </c>
      <c r="D1211" t="str">
        <f t="shared" si="18"/>
        <v>Enviado a tiempo</v>
      </c>
    </row>
    <row r="1212" spans="1:4" x14ac:dyDescent="0.25">
      <c r="A1212">
        <v>1268490</v>
      </c>
      <c r="B1212" s="23">
        <v>41941</v>
      </c>
      <c r="C1212" s="23">
        <v>41943</v>
      </c>
      <c r="D1212" t="str">
        <f t="shared" si="18"/>
        <v>Enviado a tiempo</v>
      </c>
    </row>
    <row r="1213" spans="1:4" x14ac:dyDescent="0.25">
      <c r="A1213">
        <v>1268490</v>
      </c>
      <c r="B1213" s="23">
        <v>41649</v>
      </c>
      <c r="C1213" s="23">
        <v>41650</v>
      </c>
      <c r="D1213" t="str">
        <f t="shared" si="18"/>
        <v>No enviado a tiempo</v>
      </c>
    </row>
    <row r="1214" spans="1:4" x14ac:dyDescent="0.25">
      <c r="A1214">
        <v>1268855</v>
      </c>
      <c r="B1214" s="23">
        <v>41685</v>
      </c>
      <c r="C1214" s="23">
        <v>41686</v>
      </c>
      <c r="D1214" t="str">
        <f t="shared" si="18"/>
        <v>No enviado a tiempo</v>
      </c>
    </row>
    <row r="1215" spans="1:4" x14ac:dyDescent="0.25">
      <c r="A1215">
        <v>1268855</v>
      </c>
      <c r="B1215" s="23">
        <v>42122</v>
      </c>
      <c r="C1215" s="23">
        <v>42124</v>
      </c>
      <c r="D1215" t="str">
        <f t="shared" ref="D1215:D1277" si="19">+IF(C1215-B1215&gt;=2,"Enviado a tiempo","No enviado a tiempo")</f>
        <v>Enviado a tiempo</v>
      </c>
    </row>
    <row r="1216" spans="1:4" x14ac:dyDescent="0.25">
      <c r="A1216">
        <v>1268855</v>
      </c>
      <c r="B1216" s="23">
        <v>41516</v>
      </c>
      <c r="C1216" s="23">
        <v>41487</v>
      </c>
      <c r="D1216" t="str">
        <f t="shared" si="19"/>
        <v>No enviado a tiempo</v>
      </c>
    </row>
    <row r="1217" spans="1:4" x14ac:dyDescent="0.25">
      <c r="A1217">
        <v>1268855</v>
      </c>
      <c r="B1217" s="23">
        <v>41328</v>
      </c>
      <c r="C1217" s="23">
        <v>41328</v>
      </c>
      <c r="D1217" t="str">
        <f t="shared" si="19"/>
        <v>No enviado a tiempo</v>
      </c>
    </row>
    <row r="1218" spans="1:4" x14ac:dyDescent="0.25">
      <c r="A1218">
        <v>1269220</v>
      </c>
      <c r="B1218" s="23">
        <v>41407</v>
      </c>
      <c r="C1218" s="23">
        <v>41409</v>
      </c>
      <c r="D1218" t="str">
        <f t="shared" si="19"/>
        <v>Enviado a tiempo</v>
      </c>
    </row>
    <row r="1219" spans="1:4" x14ac:dyDescent="0.25">
      <c r="A1219">
        <v>1269220</v>
      </c>
      <c r="B1219" s="23">
        <v>41423</v>
      </c>
      <c r="C1219" s="23">
        <v>41419</v>
      </c>
      <c r="D1219" t="str">
        <f t="shared" si="19"/>
        <v>No enviado a tiempo</v>
      </c>
    </row>
    <row r="1220" spans="1:4" x14ac:dyDescent="0.25">
      <c r="A1220">
        <v>1269585</v>
      </c>
      <c r="B1220" s="23">
        <v>41726</v>
      </c>
      <c r="C1220" s="23">
        <v>41726</v>
      </c>
      <c r="D1220" t="str">
        <f t="shared" si="19"/>
        <v>No enviado a tiempo</v>
      </c>
    </row>
    <row r="1221" spans="1:4" x14ac:dyDescent="0.25">
      <c r="A1221">
        <v>1269951</v>
      </c>
      <c r="B1221" s="23">
        <v>41663</v>
      </c>
      <c r="C1221" s="23">
        <v>41664</v>
      </c>
      <c r="D1221" t="str">
        <f t="shared" si="19"/>
        <v>No enviado a tiempo</v>
      </c>
    </row>
    <row r="1222" spans="1:4" x14ac:dyDescent="0.25">
      <c r="A1222">
        <v>1269951</v>
      </c>
      <c r="B1222" s="23">
        <v>41977</v>
      </c>
      <c r="C1222" s="23">
        <v>41978</v>
      </c>
      <c r="D1222" t="str">
        <f t="shared" si="19"/>
        <v>No enviado a tiempo</v>
      </c>
    </row>
    <row r="1223" spans="1:4" x14ac:dyDescent="0.25">
      <c r="A1223">
        <v>1269951</v>
      </c>
      <c r="B1223" s="23">
        <v>41653</v>
      </c>
      <c r="C1223" s="23">
        <v>41656</v>
      </c>
      <c r="D1223" t="str">
        <f t="shared" si="19"/>
        <v>Enviado a tiempo</v>
      </c>
    </row>
    <row r="1224" spans="1:4" x14ac:dyDescent="0.25">
      <c r="A1224">
        <v>1270316</v>
      </c>
      <c r="B1224" s="23">
        <v>42014</v>
      </c>
      <c r="C1224" s="23">
        <v>42016</v>
      </c>
      <c r="D1224" t="str">
        <f t="shared" si="19"/>
        <v>Enviado a tiempo</v>
      </c>
    </row>
    <row r="1225" spans="1:4" x14ac:dyDescent="0.25">
      <c r="A1225">
        <v>1270316</v>
      </c>
      <c r="B1225" s="23">
        <v>41653</v>
      </c>
      <c r="C1225" s="23">
        <v>41656</v>
      </c>
      <c r="D1225" t="str">
        <f t="shared" si="19"/>
        <v>Enviado a tiempo</v>
      </c>
    </row>
    <row r="1226" spans="1:4" x14ac:dyDescent="0.25">
      <c r="A1226">
        <v>1270316</v>
      </c>
      <c r="B1226" s="23">
        <v>41983</v>
      </c>
      <c r="C1226" s="23">
        <v>41984</v>
      </c>
      <c r="D1226" t="str">
        <f t="shared" si="19"/>
        <v>No enviado a tiempo</v>
      </c>
    </row>
    <row r="1227" spans="1:4" x14ac:dyDescent="0.25">
      <c r="A1227">
        <v>1270316</v>
      </c>
      <c r="B1227" s="23">
        <v>41862</v>
      </c>
      <c r="C1227" s="23">
        <v>41864</v>
      </c>
      <c r="D1227" t="str">
        <f t="shared" si="19"/>
        <v>Enviado a tiempo</v>
      </c>
    </row>
    <row r="1228" spans="1:4" x14ac:dyDescent="0.25">
      <c r="A1228">
        <v>1270681</v>
      </c>
      <c r="B1228" s="23">
        <v>41654</v>
      </c>
      <c r="C1228" s="23">
        <v>41656</v>
      </c>
      <c r="D1228" t="str">
        <f t="shared" si="19"/>
        <v>Enviado a tiempo</v>
      </c>
    </row>
    <row r="1229" spans="1:4" x14ac:dyDescent="0.25">
      <c r="A1229">
        <v>1270681</v>
      </c>
      <c r="B1229" s="23">
        <v>41361</v>
      </c>
      <c r="C1229" s="23">
        <v>41363</v>
      </c>
      <c r="D1229" t="str">
        <f t="shared" si="19"/>
        <v>Enviado a tiempo</v>
      </c>
    </row>
    <row r="1230" spans="1:4" x14ac:dyDescent="0.25">
      <c r="A1230">
        <v>1271046</v>
      </c>
      <c r="B1230" s="23">
        <v>41497</v>
      </c>
      <c r="C1230" s="23">
        <v>41499</v>
      </c>
      <c r="D1230" t="str">
        <f t="shared" si="19"/>
        <v>Enviado a tiempo</v>
      </c>
    </row>
    <row r="1231" spans="1:4" x14ac:dyDescent="0.25">
      <c r="A1231">
        <v>1271046</v>
      </c>
      <c r="B1231" s="23">
        <v>41636</v>
      </c>
      <c r="C1231" s="23">
        <v>41638</v>
      </c>
      <c r="D1231" t="str">
        <f t="shared" si="19"/>
        <v>Enviado a tiempo</v>
      </c>
    </row>
    <row r="1232" spans="1:4" x14ac:dyDescent="0.25">
      <c r="A1232">
        <v>1271777</v>
      </c>
      <c r="B1232" s="23">
        <v>41853</v>
      </c>
      <c r="C1232" s="23">
        <v>41855</v>
      </c>
      <c r="D1232" t="str">
        <f t="shared" si="19"/>
        <v>Enviado a tiempo</v>
      </c>
    </row>
    <row r="1233" spans="1:4" x14ac:dyDescent="0.25">
      <c r="A1233">
        <v>1272142</v>
      </c>
      <c r="B1233" s="23">
        <v>41656</v>
      </c>
      <c r="C1233" s="23">
        <v>41658</v>
      </c>
      <c r="D1233" t="str">
        <f t="shared" si="19"/>
        <v>Enviado a tiempo</v>
      </c>
    </row>
    <row r="1234" spans="1:4" x14ac:dyDescent="0.25">
      <c r="A1234">
        <v>1272142</v>
      </c>
      <c r="B1234" s="23">
        <v>42253</v>
      </c>
      <c r="C1234" s="23">
        <v>42255</v>
      </c>
      <c r="D1234" t="str">
        <f t="shared" si="19"/>
        <v>Enviado a tiempo</v>
      </c>
    </row>
    <row r="1235" spans="1:4" x14ac:dyDescent="0.25">
      <c r="A1235">
        <v>1272142</v>
      </c>
      <c r="B1235" s="23">
        <v>42180</v>
      </c>
      <c r="C1235" s="23">
        <v>42182</v>
      </c>
      <c r="D1235" t="str">
        <f t="shared" si="19"/>
        <v>Enviado a tiempo</v>
      </c>
    </row>
    <row r="1236" spans="1:4" x14ac:dyDescent="0.25">
      <c r="A1236">
        <v>1272507</v>
      </c>
      <c r="B1236" s="23">
        <v>41394</v>
      </c>
      <c r="C1236" s="23">
        <v>41396</v>
      </c>
      <c r="D1236" t="str">
        <f t="shared" si="19"/>
        <v>Enviado a tiempo</v>
      </c>
    </row>
    <row r="1237" spans="1:4" x14ac:dyDescent="0.25">
      <c r="A1237">
        <v>1272507</v>
      </c>
      <c r="B1237" s="23">
        <v>41454</v>
      </c>
      <c r="C1237" s="23">
        <v>41446</v>
      </c>
      <c r="D1237" t="str">
        <f t="shared" si="19"/>
        <v>No enviado a tiempo</v>
      </c>
    </row>
    <row r="1238" spans="1:4" x14ac:dyDescent="0.25">
      <c r="A1238">
        <v>1272507</v>
      </c>
      <c r="B1238" s="23">
        <v>41668</v>
      </c>
      <c r="C1238" s="23">
        <v>41671</v>
      </c>
      <c r="D1238" t="str">
        <f t="shared" si="19"/>
        <v>Enviado a tiempo</v>
      </c>
    </row>
    <row r="1239" spans="1:4" x14ac:dyDescent="0.25">
      <c r="A1239">
        <v>1272507</v>
      </c>
      <c r="B1239" s="23">
        <v>41693</v>
      </c>
      <c r="C1239" s="23">
        <v>41696</v>
      </c>
      <c r="D1239" t="str">
        <f t="shared" si="19"/>
        <v>Enviado a tiempo</v>
      </c>
    </row>
    <row r="1240" spans="1:4" x14ac:dyDescent="0.25">
      <c r="A1240">
        <v>1272507</v>
      </c>
      <c r="B1240" s="23">
        <v>41495</v>
      </c>
      <c r="C1240" s="23">
        <v>41502</v>
      </c>
      <c r="D1240" t="str">
        <f t="shared" si="19"/>
        <v>Enviado a tiempo</v>
      </c>
    </row>
    <row r="1241" spans="1:4" x14ac:dyDescent="0.25">
      <c r="A1241">
        <v>1272873</v>
      </c>
      <c r="B1241" s="23">
        <v>41858</v>
      </c>
      <c r="C1241" s="23">
        <v>41860</v>
      </c>
      <c r="D1241" t="str">
        <f t="shared" si="19"/>
        <v>Enviado a tiempo</v>
      </c>
    </row>
    <row r="1242" spans="1:4" x14ac:dyDescent="0.25">
      <c r="A1242">
        <v>1272873</v>
      </c>
      <c r="B1242" s="23">
        <v>41911</v>
      </c>
      <c r="C1242" s="23">
        <v>41546</v>
      </c>
      <c r="D1242" t="str">
        <f t="shared" si="19"/>
        <v>No enviado a tiempo</v>
      </c>
    </row>
    <row r="1243" spans="1:4" x14ac:dyDescent="0.25">
      <c r="A1243">
        <v>1272873</v>
      </c>
      <c r="B1243" s="23">
        <v>41616</v>
      </c>
      <c r="C1243" s="23">
        <v>41616</v>
      </c>
      <c r="D1243" t="str">
        <f t="shared" si="19"/>
        <v>No enviado a tiempo</v>
      </c>
    </row>
    <row r="1244" spans="1:4" x14ac:dyDescent="0.25">
      <c r="A1244">
        <v>1272873</v>
      </c>
      <c r="B1244" s="23">
        <v>42249</v>
      </c>
      <c r="C1244" s="23">
        <v>42252</v>
      </c>
      <c r="D1244" t="str">
        <f t="shared" si="19"/>
        <v>Enviado a tiempo</v>
      </c>
    </row>
    <row r="1245" spans="1:4" x14ac:dyDescent="0.25">
      <c r="A1245">
        <v>1272873</v>
      </c>
      <c r="B1245" s="23">
        <v>41495</v>
      </c>
      <c r="C1245" s="23">
        <v>41502</v>
      </c>
      <c r="D1245" t="str">
        <f t="shared" si="19"/>
        <v>Enviado a tiempo</v>
      </c>
    </row>
    <row r="1246" spans="1:4" x14ac:dyDescent="0.25">
      <c r="A1246">
        <v>1273238</v>
      </c>
      <c r="B1246" s="23">
        <v>42127</v>
      </c>
      <c r="C1246" s="23">
        <v>42139</v>
      </c>
      <c r="D1246" t="str">
        <f t="shared" si="19"/>
        <v>Enviado a tiempo</v>
      </c>
    </row>
    <row r="1247" spans="1:4" x14ac:dyDescent="0.25">
      <c r="A1247">
        <v>1273238</v>
      </c>
      <c r="B1247" s="23">
        <v>42120</v>
      </c>
      <c r="C1247" s="23">
        <v>42122</v>
      </c>
      <c r="D1247" t="str">
        <f t="shared" si="19"/>
        <v>Enviado a tiempo</v>
      </c>
    </row>
    <row r="1248" spans="1:4" x14ac:dyDescent="0.25">
      <c r="A1248">
        <v>1273238</v>
      </c>
      <c r="B1248" s="23">
        <v>41914</v>
      </c>
      <c r="C1248" s="23">
        <v>41915</v>
      </c>
      <c r="D1248" t="str">
        <f t="shared" si="19"/>
        <v>No enviado a tiempo</v>
      </c>
    </row>
    <row r="1249" spans="1:4" x14ac:dyDescent="0.25">
      <c r="A1249">
        <v>1273238</v>
      </c>
      <c r="B1249" s="23">
        <v>42242</v>
      </c>
      <c r="C1249" s="23">
        <v>42243</v>
      </c>
      <c r="D1249" t="str">
        <f t="shared" si="19"/>
        <v>No enviado a tiempo</v>
      </c>
    </row>
    <row r="1250" spans="1:4" x14ac:dyDescent="0.25">
      <c r="A1250">
        <v>1273238</v>
      </c>
      <c r="B1250" s="23">
        <v>41663</v>
      </c>
      <c r="C1250" s="23">
        <v>41665</v>
      </c>
      <c r="D1250" t="str">
        <f t="shared" si="19"/>
        <v>Enviado a tiempo</v>
      </c>
    </row>
    <row r="1251" spans="1:4" x14ac:dyDescent="0.25">
      <c r="A1251">
        <v>1273238</v>
      </c>
      <c r="B1251" s="23">
        <v>41876</v>
      </c>
      <c r="C1251" s="23">
        <v>41878</v>
      </c>
      <c r="D1251" t="str">
        <f t="shared" si="19"/>
        <v>Enviado a tiempo</v>
      </c>
    </row>
    <row r="1252" spans="1:4" x14ac:dyDescent="0.25">
      <c r="A1252">
        <v>1273238</v>
      </c>
      <c r="B1252" s="23">
        <v>42511</v>
      </c>
      <c r="C1252" s="23">
        <v>42512</v>
      </c>
      <c r="D1252" t="str">
        <f t="shared" si="19"/>
        <v>No enviado a tiempo</v>
      </c>
    </row>
    <row r="1253" spans="1:4" x14ac:dyDescent="0.25">
      <c r="A1253">
        <v>1273238</v>
      </c>
      <c r="B1253" s="23">
        <v>41497</v>
      </c>
      <c r="C1253" s="23">
        <v>41499</v>
      </c>
      <c r="D1253" t="str">
        <f t="shared" si="19"/>
        <v>Enviado a tiempo</v>
      </c>
    </row>
    <row r="1254" spans="1:4" x14ac:dyDescent="0.25">
      <c r="A1254">
        <v>1273238</v>
      </c>
      <c r="B1254" s="23">
        <v>42036</v>
      </c>
      <c r="C1254" s="23">
        <v>42038</v>
      </c>
      <c r="D1254" t="str">
        <f t="shared" si="19"/>
        <v>Enviado a tiempo</v>
      </c>
    </row>
    <row r="1255" spans="1:4" x14ac:dyDescent="0.25">
      <c r="A1255">
        <v>1273603</v>
      </c>
      <c r="B1255" s="23">
        <v>41552</v>
      </c>
      <c r="C1255" s="23">
        <v>41554</v>
      </c>
      <c r="D1255" t="str">
        <f t="shared" si="19"/>
        <v>Enviado a tiempo</v>
      </c>
    </row>
    <row r="1256" spans="1:4" x14ac:dyDescent="0.25">
      <c r="A1256">
        <v>1273968</v>
      </c>
      <c r="B1256" s="23">
        <v>41875</v>
      </c>
      <c r="C1256" s="23">
        <v>41876</v>
      </c>
      <c r="D1256" t="str">
        <f t="shared" si="19"/>
        <v>No enviado a tiempo</v>
      </c>
    </row>
    <row r="1257" spans="1:4" x14ac:dyDescent="0.25">
      <c r="A1257">
        <v>1274334</v>
      </c>
      <c r="B1257" s="23">
        <v>41665</v>
      </c>
      <c r="C1257" s="23">
        <v>41672</v>
      </c>
      <c r="D1257" t="str">
        <f t="shared" si="19"/>
        <v>Enviado a tiempo</v>
      </c>
    </row>
    <row r="1258" spans="1:4" x14ac:dyDescent="0.25">
      <c r="A1258">
        <v>1274334</v>
      </c>
      <c r="B1258" s="23">
        <v>41815</v>
      </c>
      <c r="C1258" s="23">
        <v>41815</v>
      </c>
      <c r="D1258" t="str">
        <f t="shared" si="19"/>
        <v>No enviado a tiempo</v>
      </c>
    </row>
    <row r="1259" spans="1:4" x14ac:dyDescent="0.25">
      <c r="A1259">
        <v>1274334</v>
      </c>
      <c r="B1259" s="23">
        <v>41858</v>
      </c>
      <c r="C1259" s="23">
        <v>41860</v>
      </c>
      <c r="D1259" t="str">
        <f t="shared" si="19"/>
        <v>Enviado a tiempo</v>
      </c>
    </row>
    <row r="1260" spans="1:4" x14ac:dyDescent="0.25">
      <c r="A1260">
        <v>1274334</v>
      </c>
      <c r="B1260" s="23">
        <v>41665</v>
      </c>
      <c r="C1260" s="23">
        <v>41672</v>
      </c>
      <c r="D1260" t="str">
        <f t="shared" si="19"/>
        <v>Enviado a tiempo</v>
      </c>
    </row>
    <row r="1261" spans="1:4" x14ac:dyDescent="0.25">
      <c r="A1261">
        <v>1274334</v>
      </c>
      <c r="B1261" s="23">
        <v>41815</v>
      </c>
      <c r="C1261" s="23">
        <v>41815</v>
      </c>
      <c r="D1261" t="str">
        <f t="shared" si="19"/>
        <v>No enviado a tiempo</v>
      </c>
    </row>
    <row r="1262" spans="1:4" x14ac:dyDescent="0.25">
      <c r="A1262">
        <v>1274699</v>
      </c>
      <c r="B1262" s="23">
        <v>42132</v>
      </c>
      <c r="C1262" s="23">
        <v>42136</v>
      </c>
      <c r="D1262" t="str">
        <f t="shared" si="19"/>
        <v>Enviado a tiempo</v>
      </c>
    </row>
    <row r="1263" spans="1:4" x14ac:dyDescent="0.25">
      <c r="A1263">
        <v>1275064</v>
      </c>
      <c r="B1263" s="23">
        <v>41503</v>
      </c>
      <c r="C1263" s="23">
        <v>41503</v>
      </c>
      <c r="D1263" t="str">
        <f t="shared" si="19"/>
        <v>No enviado a tiempo</v>
      </c>
    </row>
    <row r="1264" spans="1:4" x14ac:dyDescent="0.25">
      <c r="A1264">
        <v>1275429</v>
      </c>
      <c r="B1264" s="23">
        <v>42463</v>
      </c>
      <c r="C1264" s="23">
        <v>42463</v>
      </c>
      <c r="D1264" t="str">
        <f t="shared" si="19"/>
        <v>No enviado a tiempo</v>
      </c>
    </row>
    <row r="1265" spans="1:4" x14ac:dyDescent="0.25">
      <c r="A1265">
        <v>1275429</v>
      </c>
      <c r="B1265" s="23">
        <v>41503</v>
      </c>
      <c r="C1265" s="23">
        <v>41503</v>
      </c>
      <c r="D1265" t="str">
        <f t="shared" si="19"/>
        <v>No enviado a tiempo</v>
      </c>
    </row>
    <row r="1266" spans="1:4" x14ac:dyDescent="0.25">
      <c r="A1266">
        <v>1275429</v>
      </c>
      <c r="B1266" s="23">
        <v>41425</v>
      </c>
      <c r="C1266" s="23">
        <v>41425</v>
      </c>
      <c r="D1266" t="str">
        <f t="shared" si="19"/>
        <v>No enviado a tiempo</v>
      </c>
    </row>
    <row r="1267" spans="1:4" x14ac:dyDescent="0.25">
      <c r="A1267">
        <v>1275429</v>
      </c>
      <c r="B1267" s="23">
        <v>42618</v>
      </c>
      <c r="C1267" s="23">
        <v>42620</v>
      </c>
      <c r="D1267" t="str">
        <f t="shared" si="19"/>
        <v>Enviado a tiempo</v>
      </c>
    </row>
    <row r="1268" spans="1:4" x14ac:dyDescent="0.25">
      <c r="A1268">
        <v>1275429</v>
      </c>
      <c r="B1268" s="23">
        <v>41700</v>
      </c>
      <c r="C1268" s="23">
        <v>41701</v>
      </c>
      <c r="D1268" t="str">
        <f t="shared" si="19"/>
        <v>No enviado a tiempo</v>
      </c>
    </row>
    <row r="1269" spans="1:4" x14ac:dyDescent="0.25">
      <c r="A1269">
        <v>1275795</v>
      </c>
      <c r="B1269" s="23">
        <v>42039</v>
      </c>
      <c r="C1269" s="23">
        <v>42041</v>
      </c>
      <c r="D1269" t="str">
        <f t="shared" si="19"/>
        <v>Enviado a tiempo</v>
      </c>
    </row>
    <row r="1270" spans="1:4" x14ac:dyDescent="0.25">
      <c r="A1270">
        <v>1275795</v>
      </c>
      <c r="B1270" s="23">
        <v>41495</v>
      </c>
      <c r="C1270" s="23">
        <v>41502</v>
      </c>
      <c r="D1270" t="str">
        <f t="shared" si="19"/>
        <v>Enviado a tiempo</v>
      </c>
    </row>
    <row r="1271" spans="1:4" x14ac:dyDescent="0.25">
      <c r="A1271">
        <v>1275795</v>
      </c>
      <c r="B1271" s="23">
        <v>41420</v>
      </c>
      <c r="C1271" s="23">
        <v>41420</v>
      </c>
      <c r="D1271" t="str">
        <f t="shared" si="19"/>
        <v>No enviado a tiempo</v>
      </c>
    </row>
    <row r="1272" spans="1:4" x14ac:dyDescent="0.25">
      <c r="A1272">
        <v>1276160</v>
      </c>
      <c r="B1272" s="23">
        <v>41423</v>
      </c>
      <c r="C1272" s="23">
        <v>41423</v>
      </c>
      <c r="D1272" t="str">
        <f t="shared" si="19"/>
        <v>No enviado a tiempo</v>
      </c>
    </row>
    <row r="1273" spans="1:4" x14ac:dyDescent="0.25">
      <c r="A1273">
        <v>1276160</v>
      </c>
      <c r="B1273" s="23">
        <v>42215</v>
      </c>
      <c r="C1273" s="23">
        <v>42216</v>
      </c>
      <c r="D1273" t="str">
        <f t="shared" si="19"/>
        <v>No enviado a tiempo</v>
      </c>
    </row>
    <row r="1274" spans="1:4" x14ac:dyDescent="0.25">
      <c r="A1274">
        <v>1276160</v>
      </c>
      <c r="B1274" s="23">
        <v>41423</v>
      </c>
      <c r="C1274" s="23">
        <v>41423</v>
      </c>
      <c r="D1274" t="str">
        <f t="shared" si="19"/>
        <v>No enviado a tiempo</v>
      </c>
    </row>
    <row r="1275" spans="1:4" x14ac:dyDescent="0.25">
      <c r="A1275">
        <v>1276160</v>
      </c>
      <c r="B1275" s="23">
        <v>41346</v>
      </c>
      <c r="C1275" s="23">
        <v>41346</v>
      </c>
      <c r="D1275" t="str">
        <f t="shared" si="19"/>
        <v>No enviado a tiempo</v>
      </c>
    </row>
    <row r="1276" spans="1:4" x14ac:dyDescent="0.25">
      <c r="A1276">
        <v>1276160</v>
      </c>
      <c r="B1276" s="23">
        <v>41669</v>
      </c>
      <c r="C1276" s="23">
        <v>41671</v>
      </c>
      <c r="D1276" t="str">
        <f t="shared" si="19"/>
        <v>Enviado a tiempo</v>
      </c>
    </row>
    <row r="1277" spans="1:4" x14ac:dyDescent="0.25">
      <c r="A1277">
        <v>1276160</v>
      </c>
      <c r="B1277" s="23">
        <v>41495</v>
      </c>
      <c r="C1277" s="23">
        <v>41502</v>
      </c>
      <c r="D1277" t="str">
        <f t="shared" si="19"/>
        <v>Enviado a tiempo</v>
      </c>
    </row>
    <row r="1278" spans="1:4" x14ac:dyDescent="0.25">
      <c r="A1278">
        <v>1276525</v>
      </c>
      <c r="B1278" s="23">
        <v>41631</v>
      </c>
      <c r="C1278" s="23">
        <v>41631</v>
      </c>
      <c r="D1278" t="str">
        <f t="shared" ref="D1278:D1341" si="20">+IF(C1278-B1278&gt;=2,"Enviado a tiempo","No enviado a tiempo")</f>
        <v>No enviado a tiempo</v>
      </c>
    </row>
    <row r="1279" spans="1:4" x14ac:dyDescent="0.25">
      <c r="A1279">
        <v>1276525</v>
      </c>
      <c r="B1279" s="23">
        <v>41543</v>
      </c>
      <c r="C1279" s="23">
        <v>41545</v>
      </c>
      <c r="D1279" t="str">
        <f t="shared" si="20"/>
        <v>Enviado a tiempo</v>
      </c>
    </row>
    <row r="1280" spans="1:4" x14ac:dyDescent="0.25">
      <c r="A1280">
        <v>1276525</v>
      </c>
      <c r="B1280" s="23">
        <v>41403</v>
      </c>
      <c r="C1280" s="23">
        <v>41405</v>
      </c>
      <c r="D1280" t="str">
        <f t="shared" si="20"/>
        <v>Enviado a tiempo</v>
      </c>
    </row>
    <row r="1281" spans="1:4" x14ac:dyDescent="0.25">
      <c r="A1281">
        <v>1276525</v>
      </c>
      <c r="B1281" s="23">
        <v>42088</v>
      </c>
      <c r="C1281" s="23">
        <v>42090</v>
      </c>
      <c r="D1281" t="str">
        <f t="shared" si="20"/>
        <v>Enviado a tiempo</v>
      </c>
    </row>
    <row r="1282" spans="1:4" x14ac:dyDescent="0.25">
      <c r="A1282">
        <v>1276525</v>
      </c>
      <c r="B1282" s="23">
        <v>41921</v>
      </c>
      <c r="C1282" s="23">
        <v>41921</v>
      </c>
      <c r="D1282" t="str">
        <f t="shared" si="20"/>
        <v>No enviado a tiempo</v>
      </c>
    </row>
    <row r="1283" spans="1:4" x14ac:dyDescent="0.25">
      <c r="A1283">
        <v>1276525</v>
      </c>
      <c r="B1283" s="23">
        <v>41344</v>
      </c>
      <c r="C1283" s="23">
        <v>41346</v>
      </c>
      <c r="D1283" t="str">
        <f t="shared" si="20"/>
        <v>Enviado a tiempo</v>
      </c>
    </row>
    <row r="1284" spans="1:4" x14ac:dyDescent="0.25">
      <c r="A1284">
        <v>1276556</v>
      </c>
      <c r="B1284" s="23">
        <v>41479</v>
      </c>
      <c r="C1284" s="23">
        <v>41481</v>
      </c>
      <c r="D1284" t="str">
        <f t="shared" si="20"/>
        <v>Enviado a tiempo</v>
      </c>
    </row>
    <row r="1285" spans="1:4" x14ac:dyDescent="0.25">
      <c r="A1285">
        <v>1276890</v>
      </c>
      <c r="B1285" s="23">
        <v>42240</v>
      </c>
      <c r="C1285" s="23">
        <v>42244</v>
      </c>
      <c r="D1285" t="str">
        <f t="shared" si="20"/>
        <v>Enviado a tiempo</v>
      </c>
    </row>
    <row r="1286" spans="1:4" x14ac:dyDescent="0.25">
      <c r="A1286">
        <v>1276890</v>
      </c>
      <c r="B1286" s="23">
        <v>41398</v>
      </c>
      <c r="C1286" s="23">
        <v>41339</v>
      </c>
      <c r="D1286" t="str">
        <f t="shared" si="20"/>
        <v>No enviado a tiempo</v>
      </c>
    </row>
    <row r="1287" spans="1:4" x14ac:dyDescent="0.25">
      <c r="A1287">
        <v>1276890</v>
      </c>
      <c r="B1287" s="23">
        <v>41477</v>
      </c>
      <c r="C1287" s="23">
        <v>41481</v>
      </c>
      <c r="D1287" t="str">
        <f t="shared" si="20"/>
        <v>Enviado a tiempo</v>
      </c>
    </row>
    <row r="1288" spans="1:4" x14ac:dyDescent="0.25">
      <c r="A1288">
        <v>1276890</v>
      </c>
      <c r="B1288" s="23">
        <v>42067</v>
      </c>
      <c r="C1288" s="23">
        <v>42069</v>
      </c>
      <c r="D1288" t="str">
        <f t="shared" si="20"/>
        <v>Enviado a tiempo</v>
      </c>
    </row>
    <row r="1289" spans="1:4" x14ac:dyDescent="0.25">
      <c r="A1289">
        <v>1276890</v>
      </c>
      <c r="B1289" s="23">
        <v>41682</v>
      </c>
      <c r="C1289" s="23">
        <v>41681</v>
      </c>
      <c r="D1289" t="str">
        <f t="shared" si="20"/>
        <v>No enviado a tiempo</v>
      </c>
    </row>
    <row r="1290" spans="1:4" x14ac:dyDescent="0.25">
      <c r="A1290">
        <v>1276890</v>
      </c>
      <c r="B1290" s="23">
        <v>41596</v>
      </c>
      <c r="C1290" s="23">
        <v>41598</v>
      </c>
      <c r="D1290" t="str">
        <f t="shared" si="20"/>
        <v>Enviado a tiempo</v>
      </c>
    </row>
    <row r="1291" spans="1:4" x14ac:dyDescent="0.25">
      <c r="A1291">
        <v>1277256</v>
      </c>
      <c r="B1291" s="23">
        <v>41788</v>
      </c>
      <c r="C1291" s="23">
        <v>41788</v>
      </c>
      <c r="D1291" t="str">
        <f t="shared" si="20"/>
        <v>No enviado a tiempo</v>
      </c>
    </row>
    <row r="1292" spans="1:4" x14ac:dyDescent="0.25">
      <c r="A1292">
        <v>1277256</v>
      </c>
      <c r="B1292" s="23">
        <v>41521</v>
      </c>
      <c r="C1292" s="23">
        <v>41523</v>
      </c>
      <c r="D1292" t="str">
        <f t="shared" si="20"/>
        <v>Enviado a tiempo</v>
      </c>
    </row>
    <row r="1293" spans="1:4" x14ac:dyDescent="0.25">
      <c r="A1293">
        <v>1277256</v>
      </c>
      <c r="B1293" s="23">
        <v>41552</v>
      </c>
      <c r="C1293" s="23">
        <v>41554</v>
      </c>
      <c r="D1293" t="str">
        <f t="shared" si="20"/>
        <v>Enviado a tiempo</v>
      </c>
    </row>
    <row r="1294" spans="1:4" x14ac:dyDescent="0.25">
      <c r="A1294">
        <v>1277256</v>
      </c>
      <c r="B1294" s="23">
        <v>42616</v>
      </c>
      <c r="C1294" s="23">
        <v>42618</v>
      </c>
      <c r="D1294" t="str">
        <f t="shared" si="20"/>
        <v>Enviado a tiempo</v>
      </c>
    </row>
    <row r="1295" spans="1:4" x14ac:dyDescent="0.25">
      <c r="A1295">
        <v>1277621</v>
      </c>
      <c r="B1295" s="23">
        <v>41974</v>
      </c>
      <c r="C1295" s="23">
        <v>41978</v>
      </c>
      <c r="D1295" t="str">
        <f t="shared" si="20"/>
        <v>Enviado a tiempo</v>
      </c>
    </row>
    <row r="1296" spans="1:4" x14ac:dyDescent="0.25">
      <c r="A1296">
        <v>1277621</v>
      </c>
      <c r="B1296" s="23">
        <v>41683</v>
      </c>
      <c r="C1296" s="23">
        <v>41683</v>
      </c>
      <c r="D1296" t="str">
        <f t="shared" si="20"/>
        <v>No enviado a tiempo</v>
      </c>
    </row>
    <row r="1297" spans="1:4" x14ac:dyDescent="0.25">
      <c r="A1297">
        <v>1277986</v>
      </c>
      <c r="B1297" s="23">
        <v>41879</v>
      </c>
      <c r="C1297" s="23">
        <v>41883</v>
      </c>
      <c r="D1297" t="str">
        <f t="shared" si="20"/>
        <v>Enviado a tiempo</v>
      </c>
    </row>
    <row r="1298" spans="1:4" x14ac:dyDescent="0.25">
      <c r="A1298">
        <v>1277986</v>
      </c>
      <c r="B1298" s="23">
        <v>41479</v>
      </c>
      <c r="C1298" s="23">
        <v>41481</v>
      </c>
      <c r="D1298" t="str">
        <f t="shared" si="20"/>
        <v>Enviado a tiempo</v>
      </c>
    </row>
    <row r="1299" spans="1:4" x14ac:dyDescent="0.25">
      <c r="A1299">
        <v>1278351</v>
      </c>
      <c r="B1299" s="23">
        <v>41713</v>
      </c>
      <c r="C1299" s="23">
        <v>41713</v>
      </c>
      <c r="D1299" t="str">
        <f t="shared" si="20"/>
        <v>No enviado a tiempo</v>
      </c>
    </row>
    <row r="1300" spans="1:4" x14ac:dyDescent="0.25">
      <c r="A1300">
        <v>1278351</v>
      </c>
      <c r="B1300" s="23">
        <v>41460</v>
      </c>
      <c r="C1300" s="23">
        <v>41462</v>
      </c>
      <c r="D1300" t="str">
        <f t="shared" si="20"/>
        <v>Enviado a tiempo</v>
      </c>
    </row>
    <row r="1301" spans="1:4" x14ac:dyDescent="0.25">
      <c r="A1301">
        <v>1278351</v>
      </c>
      <c r="B1301" s="23">
        <v>42386</v>
      </c>
      <c r="C1301" s="23">
        <v>42386</v>
      </c>
      <c r="D1301" t="str">
        <f t="shared" si="20"/>
        <v>No enviado a tiempo</v>
      </c>
    </row>
    <row r="1302" spans="1:4" x14ac:dyDescent="0.25">
      <c r="A1302">
        <v>1278351</v>
      </c>
      <c r="B1302" s="23">
        <v>41675</v>
      </c>
      <c r="C1302" s="23">
        <v>41677</v>
      </c>
      <c r="D1302" t="str">
        <f t="shared" si="20"/>
        <v>Enviado a tiempo</v>
      </c>
    </row>
    <row r="1303" spans="1:4" x14ac:dyDescent="0.25">
      <c r="A1303">
        <v>1278351</v>
      </c>
      <c r="B1303" s="23">
        <v>41677</v>
      </c>
      <c r="C1303" s="23">
        <v>41678</v>
      </c>
      <c r="D1303" t="str">
        <f t="shared" si="20"/>
        <v>No enviado a tiempo</v>
      </c>
    </row>
    <row r="1304" spans="1:4" x14ac:dyDescent="0.25">
      <c r="A1304">
        <v>1278351</v>
      </c>
      <c r="B1304" s="23">
        <v>41621</v>
      </c>
      <c r="C1304" s="23">
        <v>41622</v>
      </c>
      <c r="D1304" t="str">
        <f t="shared" si="20"/>
        <v>No enviado a tiempo</v>
      </c>
    </row>
    <row r="1305" spans="1:4" x14ac:dyDescent="0.25">
      <c r="A1305">
        <v>1278351</v>
      </c>
      <c r="B1305" s="23">
        <v>41695</v>
      </c>
      <c r="C1305" s="23">
        <v>41697</v>
      </c>
      <c r="D1305" t="str">
        <f t="shared" si="20"/>
        <v>Enviado a tiempo</v>
      </c>
    </row>
    <row r="1306" spans="1:4" x14ac:dyDescent="0.25">
      <c r="A1306">
        <v>1278351</v>
      </c>
      <c r="B1306" s="23">
        <v>41495</v>
      </c>
      <c r="C1306" s="23">
        <v>41499</v>
      </c>
      <c r="D1306" t="str">
        <f t="shared" si="20"/>
        <v>Enviado a tiempo</v>
      </c>
    </row>
    <row r="1307" spans="1:4" x14ac:dyDescent="0.25">
      <c r="A1307">
        <v>1278351</v>
      </c>
      <c r="B1307" s="23">
        <v>41675</v>
      </c>
      <c r="C1307" s="23">
        <v>41677</v>
      </c>
      <c r="D1307" t="str">
        <f t="shared" si="20"/>
        <v>Enviado a tiempo</v>
      </c>
    </row>
    <row r="1308" spans="1:4" x14ac:dyDescent="0.25">
      <c r="A1308">
        <v>1279081</v>
      </c>
      <c r="B1308" s="23">
        <v>41911</v>
      </c>
      <c r="C1308" s="23">
        <v>41911</v>
      </c>
      <c r="D1308" t="str">
        <f t="shared" si="20"/>
        <v>No enviado a tiempo</v>
      </c>
    </row>
    <row r="1309" spans="1:4" x14ac:dyDescent="0.25">
      <c r="A1309">
        <v>1279081</v>
      </c>
      <c r="B1309" s="23">
        <v>41529</v>
      </c>
      <c r="C1309" s="23">
        <v>41566</v>
      </c>
      <c r="D1309" t="str">
        <f t="shared" si="20"/>
        <v>Enviado a tiempo</v>
      </c>
    </row>
    <row r="1310" spans="1:4" x14ac:dyDescent="0.25">
      <c r="A1310">
        <v>1279081</v>
      </c>
      <c r="B1310" s="23">
        <v>41552</v>
      </c>
      <c r="C1310" s="23">
        <v>41554</v>
      </c>
      <c r="D1310" t="str">
        <f t="shared" si="20"/>
        <v>Enviado a tiempo</v>
      </c>
    </row>
    <row r="1311" spans="1:4" x14ac:dyDescent="0.25">
      <c r="A1311">
        <v>1279081</v>
      </c>
      <c r="B1311" s="23">
        <v>42122</v>
      </c>
      <c r="C1311" s="23">
        <v>42124</v>
      </c>
      <c r="D1311" t="str">
        <f t="shared" si="20"/>
        <v>Enviado a tiempo</v>
      </c>
    </row>
    <row r="1312" spans="1:4" x14ac:dyDescent="0.25">
      <c r="A1312">
        <v>1279081</v>
      </c>
      <c r="B1312" s="23">
        <v>41580</v>
      </c>
      <c r="C1312" s="23">
        <v>41581</v>
      </c>
      <c r="D1312" t="str">
        <f t="shared" si="20"/>
        <v>No enviado a tiempo</v>
      </c>
    </row>
    <row r="1313" spans="1:4" x14ac:dyDescent="0.25">
      <c r="A1313">
        <v>1279081</v>
      </c>
      <c r="B1313" s="23">
        <v>41320</v>
      </c>
      <c r="C1313" s="23">
        <v>41321</v>
      </c>
      <c r="D1313" t="str">
        <f t="shared" si="20"/>
        <v>No enviado a tiempo</v>
      </c>
    </row>
    <row r="1314" spans="1:4" x14ac:dyDescent="0.25">
      <c r="A1314">
        <v>1279081</v>
      </c>
      <c r="B1314" s="23">
        <v>41945</v>
      </c>
      <c r="C1314" s="23">
        <v>41947</v>
      </c>
      <c r="D1314" t="str">
        <f t="shared" si="20"/>
        <v>Enviado a tiempo</v>
      </c>
    </row>
    <row r="1315" spans="1:4" x14ac:dyDescent="0.25">
      <c r="A1315">
        <v>1279081</v>
      </c>
      <c r="B1315" s="23">
        <v>41401</v>
      </c>
      <c r="C1315" s="23">
        <v>41403</v>
      </c>
      <c r="D1315" t="str">
        <f t="shared" si="20"/>
        <v>Enviado a tiempo</v>
      </c>
    </row>
    <row r="1316" spans="1:4" x14ac:dyDescent="0.25">
      <c r="A1316">
        <v>1279081</v>
      </c>
      <c r="B1316" s="23">
        <v>41595</v>
      </c>
      <c r="C1316" s="23">
        <v>41596</v>
      </c>
      <c r="D1316" t="str">
        <f t="shared" si="20"/>
        <v>No enviado a tiempo</v>
      </c>
    </row>
    <row r="1317" spans="1:4" x14ac:dyDescent="0.25">
      <c r="A1317">
        <v>1279112</v>
      </c>
      <c r="B1317" s="23">
        <v>41672</v>
      </c>
      <c r="C1317" s="23">
        <v>41673</v>
      </c>
      <c r="D1317" t="str">
        <f t="shared" si="20"/>
        <v>No enviado a tiempo</v>
      </c>
    </row>
    <row r="1318" spans="1:4" x14ac:dyDescent="0.25">
      <c r="A1318">
        <v>1279446</v>
      </c>
      <c r="B1318" s="23">
        <v>42005</v>
      </c>
      <c r="C1318" s="23">
        <v>42007</v>
      </c>
      <c r="D1318" t="str">
        <f t="shared" si="20"/>
        <v>Enviado a tiempo</v>
      </c>
    </row>
    <row r="1319" spans="1:4" x14ac:dyDescent="0.25">
      <c r="A1319">
        <v>1279446</v>
      </c>
      <c r="B1319" s="23">
        <v>41495</v>
      </c>
      <c r="C1319" s="23">
        <v>41520</v>
      </c>
      <c r="D1319" t="str">
        <f t="shared" si="20"/>
        <v>Enviado a tiempo</v>
      </c>
    </row>
    <row r="1320" spans="1:4" x14ac:dyDescent="0.25">
      <c r="A1320">
        <v>1279446</v>
      </c>
      <c r="B1320" s="23">
        <v>41619</v>
      </c>
      <c r="C1320" s="23">
        <v>41621</v>
      </c>
      <c r="D1320" t="str">
        <f t="shared" si="20"/>
        <v>Enviado a tiempo</v>
      </c>
    </row>
    <row r="1321" spans="1:4" x14ac:dyDescent="0.25">
      <c r="A1321">
        <v>1279446</v>
      </c>
      <c r="B1321" s="23">
        <v>41862</v>
      </c>
      <c r="C1321" s="23">
        <v>41865</v>
      </c>
      <c r="D1321" t="str">
        <f t="shared" si="20"/>
        <v>Enviado a tiempo</v>
      </c>
    </row>
    <row r="1322" spans="1:4" x14ac:dyDescent="0.25">
      <c r="A1322">
        <v>1279446</v>
      </c>
      <c r="B1322" s="23">
        <v>41529</v>
      </c>
      <c r="C1322" s="23">
        <v>41531</v>
      </c>
      <c r="D1322" t="str">
        <f t="shared" si="20"/>
        <v>Enviado a tiempo</v>
      </c>
    </row>
    <row r="1323" spans="1:4" x14ac:dyDescent="0.25">
      <c r="A1323">
        <v>1279446</v>
      </c>
      <c r="B1323" s="23">
        <v>41479</v>
      </c>
      <c r="C1323" s="23">
        <v>41481</v>
      </c>
      <c r="D1323" t="str">
        <f t="shared" si="20"/>
        <v>Enviado a tiempo</v>
      </c>
    </row>
    <row r="1324" spans="1:4" x14ac:dyDescent="0.25">
      <c r="A1324">
        <v>1279446</v>
      </c>
      <c r="B1324" s="23">
        <v>41477</v>
      </c>
      <c r="C1324" s="23">
        <v>41478</v>
      </c>
      <c r="D1324" t="str">
        <f t="shared" si="20"/>
        <v>No enviado a tiempo</v>
      </c>
    </row>
    <row r="1325" spans="1:4" x14ac:dyDescent="0.25">
      <c r="A1325">
        <v>1279446</v>
      </c>
      <c r="B1325" s="23">
        <v>42133</v>
      </c>
      <c r="C1325" s="23">
        <v>42133</v>
      </c>
      <c r="D1325" t="str">
        <f t="shared" si="20"/>
        <v>No enviado a tiempo</v>
      </c>
    </row>
    <row r="1326" spans="1:4" x14ac:dyDescent="0.25">
      <c r="A1326">
        <v>1279811</v>
      </c>
      <c r="B1326" s="23">
        <v>41486</v>
      </c>
      <c r="C1326" s="23">
        <v>41519</v>
      </c>
      <c r="D1326" t="str">
        <f t="shared" si="20"/>
        <v>Enviado a tiempo</v>
      </c>
    </row>
    <row r="1327" spans="1:4" x14ac:dyDescent="0.25">
      <c r="A1327">
        <v>1279811</v>
      </c>
      <c r="B1327" s="23">
        <v>41560</v>
      </c>
      <c r="C1327" s="23">
        <v>41560</v>
      </c>
      <c r="D1327" t="str">
        <f t="shared" si="20"/>
        <v>No enviado a tiempo</v>
      </c>
    </row>
    <row r="1328" spans="1:4" x14ac:dyDescent="0.25">
      <c r="A1328">
        <v>1280177</v>
      </c>
      <c r="B1328" s="23">
        <v>41680</v>
      </c>
      <c r="C1328" s="23">
        <v>41681</v>
      </c>
      <c r="D1328" t="str">
        <f t="shared" si="20"/>
        <v>No enviado a tiempo</v>
      </c>
    </row>
    <row r="1329" spans="1:4" x14ac:dyDescent="0.25">
      <c r="A1329">
        <v>1280177</v>
      </c>
      <c r="B1329" s="23">
        <v>42249</v>
      </c>
      <c r="C1329" s="23">
        <v>42252</v>
      </c>
      <c r="D1329" t="str">
        <f t="shared" si="20"/>
        <v>Enviado a tiempo</v>
      </c>
    </row>
    <row r="1330" spans="1:4" x14ac:dyDescent="0.25">
      <c r="A1330">
        <v>1280177</v>
      </c>
      <c r="B1330" s="23">
        <v>41680</v>
      </c>
      <c r="C1330" s="23">
        <v>41681</v>
      </c>
      <c r="D1330" t="str">
        <f t="shared" si="20"/>
        <v>No enviado a tiempo</v>
      </c>
    </row>
    <row r="1331" spans="1:4" x14ac:dyDescent="0.25">
      <c r="A1331">
        <v>1280542</v>
      </c>
      <c r="B1331" s="23">
        <v>41328</v>
      </c>
      <c r="C1331" s="23">
        <v>41328</v>
      </c>
      <c r="D1331" t="str">
        <f t="shared" si="20"/>
        <v>No enviado a tiempo</v>
      </c>
    </row>
    <row r="1332" spans="1:4" x14ac:dyDescent="0.25">
      <c r="A1332">
        <v>1280907</v>
      </c>
      <c r="B1332" s="23">
        <v>41510</v>
      </c>
      <c r="C1332" s="23">
        <v>41515</v>
      </c>
      <c r="D1332" t="str">
        <f t="shared" si="20"/>
        <v>Enviado a tiempo</v>
      </c>
    </row>
    <row r="1333" spans="1:4" x14ac:dyDescent="0.25">
      <c r="A1333">
        <v>1280907</v>
      </c>
      <c r="B1333" s="23">
        <v>41680</v>
      </c>
      <c r="C1333" s="23">
        <v>41681</v>
      </c>
      <c r="D1333" t="str">
        <f t="shared" si="20"/>
        <v>No enviado a tiempo</v>
      </c>
    </row>
    <row r="1334" spans="1:4" x14ac:dyDescent="0.25">
      <c r="A1334">
        <v>1280907</v>
      </c>
      <c r="B1334" s="23">
        <v>41693</v>
      </c>
      <c r="C1334" s="23">
        <v>41696</v>
      </c>
      <c r="D1334" t="str">
        <f t="shared" si="20"/>
        <v>Enviado a tiempo</v>
      </c>
    </row>
    <row r="1335" spans="1:4" x14ac:dyDescent="0.25">
      <c r="A1335">
        <v>1280907</v>
      </c>
      <c r="B1335" s="23">
        <v>41356</v>
      </c>
      <c r="C1335" s="23">
        <v>41328</v>
      </c>
      <c r="D1335" t="str">
        <f t="shared" si="20"/>
        <v>No enviado a tiempo</v>
      </c>
    </row>
    <row r="1336" spans="1:4" x14ac:dyDescent="0.25">
      <c r="A1336">
        <v>1280907</v>
      </c>
      <c r="B1336" s="23">
        <v>41931</v>
      </c>
      <c r="C1336" s="23">
        <v>41933</v>
      </c>
      <c r="D1336" t="str">
        <f t="shared" si="20"/>
        <v>Enviado a tiempo</v>
      </c>
    </row>
    <row r="1337" spans="1:4" x14ac:dyDescent="0.25">
      <c r="A1337">
        <v>1281272</v>
      </c>
      <c r="B1337" s="23">
        <v>42143</v>
      </c>
      <c r="C1337" s="23">
        <v>42144</v>
      </c>
      <c r="D1337" t="str">
        <f t="shared" si="20"/>
        <v>No enviado a tiempo</v>
      </c>
    </row>
    <row r="1338" spans="1:4" x14ac:dyDescent="0.25">
      <c r="A1338">
        <v>1281272</v>
      </c>
      <c r="B1338" s="23">
        <v>41713</v>
      </c>
      <c r="C1338" s="23">
        <v>41713</v>
      </c>
      <c r="D1338" t="str">
        <f t="shared" si="20"/>
        <v>No enviado a tiempo</v>
      </c>
    </row>
    <row r="1339" spans="1:4" x14ac:dyDescent="0.25">
      <c r="A1339">
        <v>1281638</v>
      </c>
      <c r="B1339" s="23">
        <v>41682</v>
      </c>
      <c r="C1339" s="23">
        <v>41683</v>
      </c>
      <c r="D1339" t="str">
        <f t="shared" si="20"/>
        <v>No enviado a tiempo</v>
      </c>
    </row>
    <row r="1340" spans="1:4" x14ac:dyDescent="0.25">
      <c r="A1340">
        <v>1281638</v>
      </c>
      <c r="B1340" s="23">
        <v>41460</v>
      </c>
      <c r="C1340" s="23">
        <v>41462</v>
      </c>
      <c r="D1340" t="str">
        <f t="shared" si="20"/>
        <v>Enviado a tiempo</v>
      </c>
    </row>
    <row r="1341" spans="1:4" x14ac:dyDescent="0.25">
      <c r="A1341">
        <v>1281638</v>
      </c>
      <c r="B1341" s="23">
        <v>41837</v>
      </c>
      <c r="C1341" s="23">
        <v>41838</v>
      </c>
      <c r="D1341" t="str">
        <f t="shared" si="20"/>
        <v>No enviado a tiempo</v>
      </c>
    </row>
    <row r="1342" spans="1:4" x14ac:dyDescent="0.25">
      <c r="A1342">
        <v>1281638</v>
      </c>
      <c r="B1342" s="23">
        <v>42728</v>
      </c>
      <c r="C1342" s="23">
        <v>42730</v>
      </c>
      <c r="D1342" t="str">
        <f t="shared" ref="D1342:D1403" si="21">+IF(C1342-B1342&gt;=2,"Enviado a tiempo","No enviado a tiempo")</f>
        <v>Enviado a tiempo</v>
      </c>
    </row>
    <row r="1343" spans="1:4" x14ac:dyDescent="0.25">
      <c r="A1343">
        <v>1281638</v>
      </c>
      <c r="B1343" s="23">
        <v>41643</v>
      </c>
      <c r="C1343" s="23">
        <v>41644</v>
      </c>
      <c r="D1343" t="str">
        <f t="shared" si="21"/>
        <v>No enviado a tiempo</v>
      </c>
    </row>
    <row r="1344" spans="1:4" x14ac:dyDescent="0.25">
      <c r="A1344">
        <v>1281638</v>
      </c>
      <c r="B1344" s="23">
        <v>41407</v>
      </c>
      <c r="C1344" s="23">
        <v>41409</v>
      </c>
      <c r="D1344" t="str">
        <f t="shared" si="21"/>
        <v>Enviado a tiempo</v>
      </c>
    </row>
    <row r="1345" spans="1:4" x14ac:dyDescent="0.25">
      <c r="A1345">
        <v>1281638</v>
      </c>
      <c r="B1345" s="23">
        <v>42036</v>
      </c>
      <c r="C1345" s="23">
        <v>42038</v>
      </c>
      <c r="D1345" t="str">
        <f t="shared" si="21"/>
        <v>Enviado a tiempo</v>
      </c>
    </row>
    <row r="1346" spans="1:4" x14ac:dyDescent="0.25">
      <c r="A1346">
        <v>1281638</v>
      </c>
      <c r="B1346" s="23">
        <v>41715</v>
      </c>
      <c r="C1346" s="23">
        <v>41716</v>
      </c>
      <c r="D1346" t="str">
        <f t="shared" si="21"/>
        <v>No enviado a tiempo</v>
      </c>
    </row>
    <row r="1347" spans="1:4" x14ac:dyDescent="0.25">
      <c r="A1347">
        <v>1281638</v>
      </c>
      <c r="B1347" s="23">
        <v>41601</v>
      </c>
      <c r="C1347" s="23">
        <v>41603</v>
      </c>
      <c r="D1347" t="str">
        <f t="shared" si="21"/>
        <v>Enviado a tiempo</v>
      </c>
    </row>
    <row r="1348" spans="1:4" x14ac:dyDescent="0.25">
      <c r="A1348">
        <v>1281638</v>
      </c>
      <c r="B1348" s="23">
        <v>42052</v>
      </c>
      <c r="C1348" s="23">
        <v>42054</v>
      </c>
      <c r="D1348" t="str">
        <f t="shared" si="21"/>
        <v>Enviado a tiempo</v>
      </c>
    </row>
    <row r="1349" spans="1:4" x14ac:dyDescent="0.25">
      <c r="A1349">
        <v>1281638</v>
      </c>
      <c r="B1349" s="23">
        <v>42039</v>
      </c>
      <c r="C1349" s="23">
        <v>42041</v>
      </c>
      <c r="D1349" t="str">
        <f t="shared" si="21"/>
        <v>Enviado a tiempo</v>
      </c>
    </row>
    <row r="1350" spans="1:4" x14ac:dyDescent="0.25">
      <c r="A1350">
        <v>1281638</v>
      </c>
      <c r="B1350" s="23">
        <v>41793</v>
      </c>
      <c r="C1350" s="23">
        <v>41795</v>
      </c>
      <c r="D1350" t="str">
        <f t="shared" si="21"/>
        <v>Enviado a tiempo</v>
      </c>
    </row>
    <row r="1351" spans="1:4" x14ac:dyDescent="0.25">
      <c r="A1351">
        <v>1282368</v>
      </c>
      <c r="B1351" s="23">
        <v>42190</v>
      </c>
      <c r="C1351" s="23">
        <v>42192</v>
      </c>
      <c r="D1351" t="str">
        <f t="shared" si="21"/>
        <v>Enviado a tiempo</v>
      </c>
    </row>
    <row r="1352" spans="1:4" x14ac:dyDescent="0.25">
      <c r="A1352">
        <v>1282368</v>
      </c>
      <c r="B1352" s="23">
        <v>41683</v>
      </c>
      <c r="C1352" s="23">
        <v>41683</v>
      </c>
      <c r="D1352" t="str">
        <f t="shared" si="21"/>
        <v>No enviado a tiempo</v>
      </c>
    </row>
    <row r="1353" spans="1:4" x14ac:dyDescent="0.25">
      <c r="A1353">
        <v>1283099</v>
      </c>
      <c r="B1353" s="23">
        <v>41672</v>
      </c>
      <c r="C1353" s="23">
        <v>41673</v>
      </c>
      <c r="D1353" t="str">
        <f t="shared" si="21"/>
        <v>No enviado a tiempo</v>
      </c>
    </row>
    <row r="1354" spans="1:4" x14ac:dyDescent="0.25">
      <c r="A1354">
        <v>1283099</v>
      </c>
      <c r="B1354" s="23">
        <v>42037</v>
      </c>
      <c r="C1354" s="23">
        <v>42038</v>
      </c>
      <c r="D1354" t="str">
        <f t="shared" si="21"/>
        <v>No enviado a tiempo</v>
      </c>
    </row>
    <row r="1355" spans="1:4" x14ac:dyDescent="0.25">
      <c r="A1355">
        <v>1283099</v>
      </c>
      <c r="B1355" s="23">
        <v>41413</v>
      </c>
      <c r="C1355" s="23">
        <v>41414</v>
      </c>
      <c r="D1355" t="str">
        <f t="shared" si="21"/>
        <v>No enviado a tiempo</v>
      </c>
    </row>
    <row r="1356" spans="1:4" x14ac:dyDescent="0.25">
      <c r="A1356">
        <v>1283464</v>
      </c>
      <c r="B1356" s="23">
        <v>41977</v>
      </c>
      <c r="C1356" s="23">
        <v>41978</v>
      </c>
      <c r="D1356" t="str">
        <f t="shared" si="21"/>
        <v>No enviado a tiempo</v>
      </c>
    </row>
    <row r="1357" spans="1:4" x14ac:dyDescent="0.25">
      <c r="A1357">
        <v>1283464</v>
      </c>
      <c r="B1357" s="23">
        <v>41793</v>
      </c>
      <c r="C1357" s="23">
        <v>41795</v>
      </c>
      <c r="D1357" t="str">
        <f t="shared" si="21"/>
        <v>Enviado a tiempo</v>
      </c>
    </row>
    <row r="1358" spans="1:4" x14ac:dyDescent="0.25">
      <c r="A1358">
        <v>1283464</v>
      </c>
      <c r="B1358" s="23">
        <v>41685</v>
      </c>
      <c r="C1358" s="23">
        <v>41690</v>
      </c>
      <c r="D1358" t="str">
        <f t="shared" si="21"/>
        <v>Enviado a tiempo</v>
      </c>
    </row>
    <row r="1359" spans="1:4" x14ac:dyDescent="0.25">
      <c r="A1359">
        <v>1283464</v>
      </c>
      <c r="B1359" s="23">
        <v>41746</v>
      </c>
      <c r="C1359" s="23">
        <v>41747</v>
      </c>
      <c r="D1359" t="str">
        <f t="shared" si="21"/>
        <v>No enviado a tiempo</v>
      </c>
    </row>
    <row r="1360" spans="1:4" x14ac:dyDescent="0.25">
      <c r="A1360">
        <v>1283464</v>
      </c>
      <c r="B1360" s="23">
        <v>41567</v>
      </c>
      <c r="C1360" s="23">
        <v>41569</v>
      </c>
      <c r="D1360" t="str">
        <f t="shared" si="21"/>
        <v>Enviado a tiempo</v>
      </c>
    </row>
    <row r="1361" spans="1:4" x14ac:dyDescent="0.25">
      <c r="A1361">
        <v>1283829</v>
      </c>
      <c r="B1361" s="23">
        <v>42728</v>
      </c>
      <c r="C1361" s="23">
        <v>42729</v>
      </c>
      <c r="D1361" t="str">
        <f t="shared" si="21"/>
        <v>No enviado a tiempo</v>
      </c>
    </row>
    <row r="1362" spans="1:4" x14ac:dyDescent="0.25">
      <c r="A1362">
        <v>1283829</v>
      </c>
      <c r="B1362" s="23">
        <v>42144</v>
      </c>
      <c r="C1362" s="23">
        <v>42146</v>
      </c>
      <c r="D1362" t="str">
        <f t="shared" si="21"/>
        <v>Enviado a tiempo</v>
      </c>
    </row>
    <row r="1363" spans="1:4" x14ac:dyDescent="0.25">
      <c r="A1363">
        <v>1283829</v>
      </c>
      <c r="B1363" s="23">
        <v>42148</v>
      </c>
      <c r="C1363" s="23">
        <v>42152</v>
      </c>
      <c r="D1363" t="str">
        <f t="shared" si="21"/>
        <v>Enviado a tiempo</v>
      </c>
    </row>
    <row r="1364" spans="1:4" x14ac:dyDescent="0.25">
      <c r="A1364">
        <v>1283829</v>
      </c>
      <c r="B1364" s="23">
        <v>41909</v>
      </c>
      <c r="C1364" s="23">
        <v>41914</v>
      </c>
      <c r="D1364" t="str">
        <f t="shared" si="21"/>
        <v>Enviado a tiempo</v>
      </c>
    </row>
    <row r="1365" spans="1:4" x14ac:dyDescent="0.25">
      <c r="A1365">
        <v>1284194</v>
      </c>
      <c r="B1365" s="23">
        <v>42209</v>
      </c>
      <c r="C1365" s="23">
        <v>42211</v>
      </c>
      <c r="D1365" t="str">
        <f t="shared" si="21"/>
        <v>Enviado a tiempo</v>
      </c>
    </row>
    <row r="1366" spans="1:4" x14ac:dyDescent="0.25">
      <c r="A1366">
        <v>1284194</v>
      </c>
      <c r="B1366" s="23">
        <v>41686</v>
      </c>
      <c r="C1366" s="23">
        <v>41688</v>
      </c>
      <c r="D1366" t="str">
        <f t="shared" si="21"/>
        <v>Enviado a tiempo</v>
      </c>
    </row>
    <row r="1367" spans="1:4" x14ac:dyDescent="0.25">
      <c r="A1367">
        <v>1284225</v>
      </c>
      <c r="B1367" s="23">
        <v>41401</v>
      </c>
      <c r="C1367" s="23">
        <v>41403</v>
      </c>
      <c r="D1367" t="str">
        <f t="shared" si="21"/>
        <v>Enviado a tiempo</v>
      </c>
    </row>
    <row r="1368" spans="1:4" x14ac:dyDescent="0.25">
      <c r="A1368">
        <v>1284925</v>
      </c>
      <c r="B1368" s="23">
        <v>41618</v>
      </c>
      <c r="C1368" s="23">
        <v>41620</v>
      </c>
      <c r="D1368" t="str">
        <f t="shared" si="21"/>
        <v>Enviado a tiempo</v>
      </c>
    </row>
    <row r="1369" spans="1:4" x14ac:dyDescent="0.25">
      <c r="A1369">
        <v>1285290</v>
      </c>
      <c r="B1369" s="23">
        <v>42000</v>
      </c>
      <c r="C1369" s="23">
        <v>42000</v>
      </c>
      <c r="D1369" t="str">
        <f t="shared" si="21"/>
        <v>No enviado a tiempo</v>
      </c>
    </row>
    <row r="1370" spans="1:4" x14ac:dyDescent="0.25">
      <c r="A1370">
        <v>1285290</v>
      </c>
      <c r="B1370" s="23">
        <v>41889</v>
      </c>
      <c r="C1370" s="23">
        <v>41889</v>
      </c>
      <c r="D1370" t="str">
        <f t="shared" si="21"/>
        <v>No enviado a tiempo</v>
      </c>
    </row>
    <row r="1371" spans="1:4" x14ac:dyDescent="0.25">
      <c r="A1371">
        <v>1285290</v>
      </c>
      <c r="B1371" s="23">
        <v>42203</v>
      </c>
      <c r="C1371" s="23">
        <v>42205</v>
      </c>
      <c r="D1371" t="str">
        <f t="shared" si="21"/>
        <v>Enviado a tiempo</v>
      </c>
    </row>
    <row r="1372" spans="1:4" x14ac:dyDescent="0.25">
      <c r="A1372">
        <v>1285290</v>
      </c>
      <c r="B1372" s="23">
        <v>41482</v>
      </c>
      <c r="C1372" s="23">
        <v>41484</v>
      </c>
      <c r="D1372" t="str">
        <f t="shared" si="21"/>
        <v>Enviado a tiempo</v>
      </c>
    </row>
    <row r="1373" spans="1:4" x14ac:dyDescent="0.25">
      <c r="A1373">
        <v>1285655</v>
      </c>
      <c r="B1373" s="23">
        <v>41476</v>
      </c>
      <c r="C1373" s="23">
        <v>41478</v>
      </c>
      <c r="D1373" t="str">
        <f t="shared" si="21"/>
        <v>Enviado a tiempo</v>
      </c>
    </row>
    <row r="1374" spans="1:4" x14ac:dyDescent="0.25">
      <c r="A1374">
        <v>1285655</v>
      </c>
      <c r="B1374" s="23">
        <v>42075</v>
      </c>
      <c r="C1374" s="23">
        <v>42076</v>
      </c>
      <c r="D1374" t="str">
        <f t="shared" si="21"/>
        <v>No enviado a tiempo</v>
      </c>
    </row>
    <row r="1375" spans="1:4" x14ac:dyDescent="0.25">
      <c r="A1375">
        <v>1285655</v>
      </c>
      <c r="B1375" s="23">
        <v>41322</v>
      </c>
      <c r="C1375" s="23">
        <v>41327</v>
      </c>
      <c r="D1375" t="str">
        <f t="shared" si="21"/>
        <v>Enviado a tiempo</v>
      </c>
    </row>
    <row r="1376" spans="1:4" x14ac:dyDescent="0.25">
      <c r="A1376">
        <v>1285655</v>
      </c>
      <c r="B1376" s="23">
        <v>41692</v>
      </c>
      <c r="C1376" s="23">
        <v>41693</v>
      </c>
      <c r="D1376" t="str">
        <f t="shared" si="21"/>
        <v>No enviado a tiempo</v>
      </c>
    </row>
    <row r="1377" spans="1:4" x14ac:dyDescent="0.25">
      <c r="A1377">
        <v>1285655</v>
      </c>
      <c r="B1377" s="23">
        <v>41692</v>
      </c>
      <c r="C1377" s="23">
        <v>41693</v>
      </c>
      <c r="D1377" t="str">
        <f t="shared" si="21"/>
        <v>No enviado a tiempo</v>
      </c>
    </row>
    <row r="1378" spans="1:4" x14ac:dyDescent="0.25">
      <c r="A1378">
        <v>1286021</v>
      </c>
      <c r="B1378" s="23">
        <v>41692</v>
      </c>
      <c r="C1378" s="23">
        <v>41693</v>
      </c>
      <c r="D1378" t="str">
        <f t="shared" si="21"/>
        <v>No enviado a tiempo</v>
      </c>
    </row>
    <row r="1379" spans="1:4" x14ac:dyDescent="0.25">
      <c r="A1379">
        <v>1286021</v>
      </c>
      <c r="B1379" s="23">
        <v>41471</v>
      </c>
      <c r="C1379" s="23">
        <v>41472</v>
      </c>
      <c r="D1379" t="str">
        <f t="shared" si="21"/>
        <v>No enviado a tiempo</v>
      </c>
    </row>
    <row r="1380" spans="1:4" x14ac:dyDescent="0.25">
      <c r="A1380">
        <v>1286021</v>
      </c>
      <c r="B1380" s="23">
        <v>41692</v>
      </c>
      <c r="C1380" s="23">
        <v>41693</v>
      </c>
      <c r="D1380" t="str">
        <f t="shared" si="21"/>
        <v>No enviado a tiempo</v>
      </c>
    </row>
    <row r="1381" spans="1:4" x14ac:dyDescent="0.25">
      <c r="A1381">
        <v>1286021</v>
      </c>
      <c r="B1381" s="23">
        <v>41692</v>
      </c>
      <c r="C1381" s="23">
        <v>41693</v>
      </c>
      <c r="D1381" t="str">
        <f t="shared" si="21"/>
        <v>No enviado a tiempo</v>
      </c>
    </row>
    <row r="1382" spans="1:4" x14ac:dyDescent="0.25">
      <c r="A1382">
        <v>1286751</v>
      </c>
      <c r="B1382" s="23">
        <v>42230</v>
      </c>
      <c r="C1382" s="23">
        <v>42232</v>
      </c>
      <c r="D1382" t="str">
        <f t="shared" si="21"/>
        <v>Enviado a tiempo</v>
      </c>
    </row>
    <row r="1383" spans="1:4" x14ac:dyDescent="0.25">
      <c r="A1383">
        <v>1286751</v>
      </c>
      <c r="B1383" s="23">
        <v>41693</v>
      </c>
      <c r="C1383" s="23">
        <v>41696</v>
      </c>
      <c r="D1383" t="str">
        <f t="shared" si="21"/>
        <v>Enviado a tiempo</v>
      </c>
    </row>
    <row r="1384" spans="1:4" x14ac:dyDescent="0.25">
      <c r="A1384">
        <v>1286751</v>
      </c>
      <c r="B1384" s="23">
        <v>41946</v>
      </c>
      <c r="C1384" s="23">
        <v>41950</v>
      </c>
      <c r="D1384" t="str">
        <f t="shared" si="21"/>
        <v>Enviado a tiempo</v>
      </c>
    </row>
    <row r="1385" spans="1:4" x14ac:dyDescent="0.25">
      <c r="A1385">
        <v>1286751</v>
      </c>
      <c r="B1385" s="23">
        <v>41595</v>
      </c>
      <c r="C1385" s="23">
        <v>41595</v>
      </c>
      <c r="D1385" t="str">
        <f t="shared" si="21"/>
        <v>No enviado a tiempo</v>
      </c>
    </row>
    <row r="1386" spans="1:4" x14ac:dyDescent="0.25">
      <c r="A1386">
        <v>1287116</v>
      </c>
      <c r="B1386" s="23">
        <v>41625</v>
      </c>
      <c r="C1386" s="23">
        <v>41627</v>
      </c>
      <c r="D1386" t="str">
        <f t="shared" si="21"/>
        <v>Enviado a tiempo</v>
      </c>
    </row>
    <row r="1387" spans="1:4" x14ac:dyDescent="0.25">
      <c r="A1387">
        <v>1287116</v>
      </c>
      <c r="B1387" s="23">
        <v>41481</v>
      </c>
      <c r="C1387" s="23">
        <v>41486</v>
      </c>
      <c r="D1387" t="str">
        <f t="shared" si="21"/>
        <v>Enviado a tiempo</v>
      </c>
    </row>
    <row r="1388" spans="1:4" x14ac:dyDescent="0.25">
      <c r="A1388">
        <v>1287116</v>
      </c>
      <c r="B1388" s="23">
        <v>42246</v>
      </c>
      <c r="C1388" s="23">
        <v>42248</v>
      </c>
      <c r="D1388" t="str">
        <f t="shared" si="21"/>
        <v>Enviado a tiempo</v>
      </c>
    </row>
    <row r="1389" spans="1:4" x14ac:dyDescent="0.25">
      <c r="A1389">
        <v>1287116</v>
      </c>
      <c r="B1389" s="23">
        <v>41693</v>
      </c>
      <c r="C1389" s="23">
        <v>41695</v>
      </c>
      <c r="D1389" t="str">
        <f t="shared" si="21"/>
        <v>Enviado a tiempo</v>
      </c>
    </row>
    <row r="1390" spans="1:4" x14ac:dyDescent="0.25">
      <c r="A1390">
        <v>1287847</v>
      </c>
      <c r="B1390" s="23">
        <v>41515</v>
      </c>
      <c r="C1390" s="23">
        <v>41516</v>
      </c>
      <c r="D1390" t="str">
        <f t="shared" si="21"/>
        <v>No enviado a tiempo</v>
      </c>
    </row>
    <row r="1391" spans="1:4" x14ac:dyDescent="0.25">
      <c r="A1391">
        <v>1287847</v>
      </c>
      <c r="B1391" s="23">
        <v>41946</v>
      </c>
      <c r="C1391" s="23">
        <v>41950</v>
      </c>
      <c r="D1391" t="str">
        <f t="shared" si="21"/>
        <v>Enviado a tiempo</v>
      </c>
    </row>
    <row r="1392" spans="1:4" x14ac:dyDescent="0.25">
      <c r="A1392">
        <v>1287847</v>
      </c>
      <c r="B1392" s="23">
        <v>41694</v>
      </c>
      <c r="C1392" s="23">
        <v>41695</v>
      </c>
      <c r="D1392" t="str">
        <f t="shared" si="21"/>
        <v>No enviado a tiempo</v>
      </c>
    </row>
    <row r="1393" spans="1:4" x14ac:dyDescent="0.25">
      <c r="A1393">
        <v>1287847</v>
      </c>
      <c r="B1393" s="23">
        <v>41769</v>
      </c>
      <c r="C1393" s="23">
        <v>41771</v>
      </c>
      <c r="D1393" t="str">
        <f t="shared" si="21"/>
        <v>Enviado a tiempo</v>
      </c>
    </row>
    <row r="1394" spans="1:4" x14ac:dyDescent="0.25">
      <c r="A1394">
        <v>1287847</v>
      </c>
      <c r="B1394" s="23">
        <v>41613</v>
      </c>
      <c r="C1394" s="23">
        <v>41615</v>
      </c>
      <c r="D1394" t="str">
        <f t="shared" si="21"/>
        <v>Enviado a tiempo</v>
      </c>
    </row>
    <row r="1395" spans="1:4" x14ac:dyDescent="0.25">
      <c r="A1395">
        <v>1287847</v>
      </c>
      <c r="B1395" s="23">
        <v>41903</v>
      </c>
      <c r="C1395" s="23">
        <v>41905</v>
      </c>
      <c r="D1395" t="str">
        <f t="shared" si="21"/>
        <v>Enviado a tiempo</v>
      </c>
    </row>
    <row r="1396" spans="1:4" x14ac:dyDescent="0.25">
      <c r="A1396">
        <v>1287847</v>
      </c>
      <c r="B1396" s="23">
        <v>42166</v>
      </c>
      <c r="C1396" s="23">
        <v>42166</v>
      </c>
      <c r="D1396" t="str">
        <f t="shared" si="21"/>
        <v>No enviado a tiempo</v>
      </c>
    </row>
    <row r="1397" spans="1:4" x14ac:dyDescent="0.25">
      <c r="A1397">
        <v>1287847</v>
      </c>
      <c r="B1397" s="23">
        <v>41694</v>
      </c>
      <c r="C1397" s="23">
        <v>41696</v>
      </c>
      <c r="D1397" t="str">
        <f t="shared" si="21"/>
        <v>Enviado a tiempo</v>
      </c>
    </row>
    <row r="1398" spans="1:4" x14ac:dyDescent="0.25">
      <c r="A1398">
        <v>1287847</v>
      </c>
      <c r="B1398" s="23">
        <v>41396</v>
      </c>
      <c r="C1398" s="23">
        <v>41396</v>
      </c>
      <c r="D1398" t="str">
        <f t="shared" si="21"/>
        <v>No enviado a tiempo</v>
      </c>
    </row>
    <row r="1399" spans="1:4" x14ac:dyDescent="0.25">
      <c r="A1399">
        <v>1288577</v>
      </c>
      <c r="B1399" s="23">
        <v>41695</v>
      </c>
      <c r="C1399" s="23">
        <v>41696</v>
      </c>
      <c r="D1399" t="str">
        <f t="shared" si="21"/>
        <v>No enviado a tiempo</v>
      </c>
    </row>
    <row r="1400" spans="1:4" x14ac:dyDescent="0.25">
      <c r="A1400">
        <v>1288577</v>
      </c>
      <c r="B1400" s="23">
        <v>41695</v>
      </c>
      <c r="C1400" s="23">
        <v>41697</v>
      </c>
      <c r="D1400" t="str">
        <f t="shared" si="21"/>
        <v>Enviado a tiempo</v>
      </c>
    </row>
    <row r="1401" spans="1:4" x14ac:dyDescent="0.25">
      <c r="A1401">
        <v>1288577</v>
      </c>
      <c r="B1401" s="23">
        <v>41695</v>
      </c>
      <c r="C1401" s="23">
        <v>41697</v>
      </c>
      <c r="D1401" t="str">
        <f t="shared" si="21"/>
        <v>Enviado a tiempo</v>
      </c>
    </row>
    <row r="1402" spans="1:4" x14ac:dyDescent="0.25">
      <c r="A1402">
        <v>1288577</v>
      </c>
      <c r="B1402" s="23">
        <v>41998</v>
      </c>
      <c r="C1402" s="23">
        <v>42000</v>
      </c>
      <c r="D1402" t="str">
        <f t="shared" si="21"/>
        <v>Enviado a tiempo</v>
      </c>
    </row>
    <row r="1403" spans="1:4" x14ac:dyDescent="0.25">
      <c r="A1403">
        <v>1288577</v>
      </c>
      <c r="B1403" s="23">
        <v>41695</v>
      </c>
      <c r="C1403" s="23">
        <v>41696</v>
      </c>
      <c r="D1403" t="str">
        <f t="shared" si="21"/>
        <v>No enviado a tiempo</v>
      </c>
    </row>
    <row r="1404" spans="1:4" x14ac:dyDescent="0.25">
      <c r="A1404">
        <v>1288577</v>
      </c>
      <c r="B1404" s="23">
        <v>41695</v>
      </c>
      <c r="C1404" s="23">
        <v>41696</v>
      </c>
      <c r="D1404" t="str">
        <f t="shared" ref="D1404:D1467" si="22">+IF(C1404-B1404&gt;=2,"Enviado a tiempo","No enviado a tiempo")</f>
        <v>No enviado a tiempo</v>
      </c>
    </row>
    <row r="1405" spans="1:4" x14ac:dyDescent="0.25">
      <c r="A1405">
        <v>1288577</v>
      </c>
      <c r="B1405" s="23">
        <v>41695</v>
      </c>
      <c r="C1405" s="23">
        <v>41696</v>
      </c>
      <c r="D1405" t="str">
        <f t="shared" si="22"/>
        <v>No enviado a tiempo</v>
      </c>
    </row>
    <row r="1406" spans="1:4" x14ac:dyDescent="0.25">
      <c r="A1406">
        <v>1288577</v>
      </c>
      <c r="B1406" s="23">
        <v>41695</v>
      </c>
      <c r="C1406" s="23">
        <v>41696</v>
      </c>
      <c r="D1406" t="str">
        <f t="shared" si="22"/>
        <v>No enviado a tiempo</v>
      </c>
    </row>
    <row r="1407" spans="1:4" x14ac:dyDescent="0.25">
      <c r="A1407">
        <v>1288943</v>
      </c>
      <c r="B1407" s="23">
        <v>41363</v>
      </c>
      <c r="C1407" s="23">
        <v>41364</v>
      </c>
      <c r="D1407" t="str">
        <f t="shared" si="22"/>
        <v>No enviado a tiempo</v>
      </c>
    </row>
    <row r="1408" spans="1:4" x14ac:dyDescent="0.25">
      <c r="A1408">
        <v>1288943</v>
      </c>
      <c r="B1408" s="23">
        <v>41798</v>
      </c>
      <c r="C1408" s="23">
        <v>41800</v>
      </c>
      <c r="D1408" t="str">
        <f t="shared" si="22"/>
        <v>Enviado a tiempo</v>
      </c>
    </row>
    <row r="1409" spans="1:4" x14ac:dyDescent="0.25">
      <c r="A1409">
        <v>1288943</v>
      </c>
      <c r="B1409" s="23">
        <v>41579</v>
      </c>
      <c r="C1409" s="23">
        <v>41580</v>
      </c>
      <c r="D1409" t="str">
        <f t="shared" si="22"/>
        <v>No enviado a tiempo</v>
      </c>
    </row>
    <row r="1410" spans="1:4" x14ac:dyDescent="0.25">
      <c r="A1410">
        <v>1288943</v>
      </c>
      <c r="B1410" s="23">
        <v>41425</v>
      </c>
      <c r="C1410" s="23">
        <v>41427</v>
      </c>
      <c r="D1410" t="str">
        <f t="shared" si="22"/>
        <v>Enviado a tiempo</v>
      </c>
    </row>
    <row r="1411" spans="1:4" x14ac:dyDescent="0.25">
      <c r="A1411">
        <v>1288943</v>
      </c>
      <c r="B1411" s="23">
        <v>41774</v>
      </c>
      <c r="C1411" s="23">
        <v>41775</v>
      </c>
      <c r="D1411" t="str">
        <f t="shared" si="22"/>
        <v>No enviado a tiempo</v>
      </c>
    </row>
    <row r="1412" spans="1:4" x14ac:dyDescent="0.25">
      <c r="A1412">
        <v>1288943</v>
      </c>
      <c r="B1412" s="23">
        <v>41425</v>
      </c>
      <c r="C1412" s="23">
        <v>41427</v>
      </c>
      <c r="D1412" t="str">
        <f t="shared" si="22"/>
        <v>Enviado a tiempo</v>
      </c>
    </row>
    <row r="1413" spans="1:4" x14ac:dyDescent="0.25">
      <c r="A1413">
        <v>1288943</v>
      </c>
      <c r="B1413" s="23">
        <v>42024</v>
      </c>
      <c r="C1413" s="23">
        <v>42025</v>
      </c>
      <c r="D1413" t="str">
        <f t="shared" si="22"/>
        <v>No enviado a tiempo</v>
      </c>
    </row>
    <row r="1414" spans="1:4" x14ac:dyDescent="0.25">
      <c r="A1414">
        <v>1288943</v>
      </c>
      <c r="B1414" s="23">
        <v>41572</v>
      </c>
      <c r="C1414" s="23">
        <v>41574</v>
      </c>
      <c r="D1414" t="str">
        <f t="shared" si="22"/>
        <v>Enviado a tiempo</v>
      </c>
    </row>
    <row r="1415" spans="1:4" x14ac:dyDescent="0.25">
      <c r="A1415">
        <v>1289308</v>
      </c>
      <c r="B1415" s="23">
        <v>41695</v>
      </c>
      <c r="C1415" s="23">
        <v>41697</v>
      </c>
      <c r="D1415" t="str">
        <f t="shared" si="22"/>
        <v>Enviado a tiempo</v>
      </c>
    </row>
    <row r="1416" spans="1:4" x14ac:dyDescent="0.25">
      <c r="A1416">
        <v>1289308</v>
      </c>
      <c r="B1416" s="23">
        <v>42342</v>
      </c>
      <c r="C1416" s="23">
        <v>42341</v>
      </c>
      <c r="D1416" t="str">
        <f t="shared" si="22"/>
        <v>No enviado a tiempo</v>
      </c>
    </row>
    <row r="1417" spans="1:4" x14ac:dyDescent="0.25">
      <c r="A1417">
        <v>1289308</v>
      </c>
      <c r="B1417" s="23">
        <v>41695</v>
      </c>
      <c r="C1417" s="23">
        <v>41697</v>
      </c>
      <c r="D1417" t="str">
        <f t="shared" si="22"/>
        <v>Enviado a tiempo</v>
      </c>
    </row>
    <row r="1418" spans="1:4" x14ac:dyDescent="0.25">
      <c r="A1418">
        <v>1289308</v>
      </c>
      <c r="B1418" s="23">
        <v>41695</v>
      </c>
      <c r="C1418" s="23">
        <v>41697</v>
      </c>
      <c r="D1418" t="str">
        <f t="shared" si="22"/>
        <v>Enviado a tiempo</v>
      </c>
    </row>
    <row r="1419" spans="1:4" x14ac:dyDescent="0.25">
      <c r="A1419">
        <v>1289308</v>
      </c>
      <c r="B1419" s="23">
        <v>41824</v>
      </c>
      <c r="C1419" s="23">
        <v>41826</v>
      </c>
      <c r="D1419" t="str">
        <f t="shared" si="22"/>
        <v>Enviado a tiempo</v>
      </c>
    </row>
    <row r="1420" spans="1:4" x14ac:dyDescent="0.25">
      <c r="A1420">
        <v>1289673</v>
      </c>
      <c r="B1420" s="23">
        <v>41858</v>
      </c>
      <c r="C1420" s="23">
        <v>41860</v>
      </c>
      <c r="D1420" t="str">
        <f t="shared" si="22"/>
        <v>Enviado a tiempo</v>
      </c>
    </row>
    <row r="1421" spans="1:4" x14ac:dyDescent="0.25">
      <c r="A1421">
        <v>1289673</v>
      </c>
      <c r="B1421" s="23">
        <v>41700</v>
      </c>
      <c r="C1421" s="23">
        <v>41701</v>
      </c>
      <c r="D1421" t="str">
        <f t="shared" si="22"/>
        <v>No enviado a tiempo</v>
      </c>
    </row>
    <row r="1422" spans="1:4" x14ac:dyDescent="0.25">
      <c r="A1422">
        <v>1289673</v>
      </c>
      <c r="B1422" s="23">
        <v>41616</v>
      </c>
      <c r="C1422" s="23">
        <v>41616</v>
      </c>
      <c r="D1422" t="str">
        <f t="shared" si="22"/>
        <v>No enviado a tiempo</v>
      </c>
    </row>
    <row r="1423" spans="1:4" x14ac:dyDescent="0.25">
      <c r="A1423">
        <v>1290038</v>
      </c>
      <c r="B1423" s="23">
        <v>41698</v>
      </c>
      <c r="C1423" s="23">
        <v>41699</v>
      </c>
      <c r="D1423" t="str">
        <f t="shared" si="22"/>
        <v>No enviado a tiempo</v>
      </c>
    </row>
    <row r="1424" spans="1:4" x14ac:dyDescent="0.25">
      <c r="A1424">
        <v>1290038</v>
      </c>
      <c r="B1424" s="23">
        <v>41698</v>
      </c>
      <c r="C1424" s="23">
        <v>41699</v>
      </c>
      <c r="D1424" t="str">
        <f t="shared" si="22"/>
        <v>No enviado a tiempo</v>
      </c>
    </row>
    <row r="1425" spans="1:4" x14ac:dyDescent="0.25">
      <c r="A1425">
        <v>1290038</v>
      </c>
      <c r="B1425" s="23">
        <v>41962</v>
      </c>
      <c r="C1425" s="23">
        <v>41964</v>
      </c>
      <c r="D1425" t="str">
        <f t="shared" si="22"/>
        <v>Enviado a tiempo</v>
      </c>
    </row>
    <row r="1426" spans="1:4" x14ac:dyDescent="0.25">
      <c r="A1426">
        <v>1290038</v>
      </c>
      <c r="B1426" s="23">
        <v>41698</v>
      </c>
      <c r="C1426" s="23">
        <v>41699</v>
      </c>
      <c r="D1426" t="str">
        <f t="shared" si="22"/>
        <v>No enviado a tiempo</v>
      </c>
    </row>
    <row r="1427" spans="1:4" x14ac:dyDescent="0.25">
      <c r="A1427">
        <v>1290404</v>
      </c>
      <c r="B1427" s="23">
        <v>41695</v>
      </c>
      <c r="C1427" s="23">
        <v>41697</v>
      </c>
      <c r="D1427" t="str">
        <f t="shared" si="22"/>
        <v>Enviado a tiempo</v>
      </c>
    </row>
    <row r="1428" spans="1:4" x14ac:dyDescent="0.25">
      <c r="A1428">
        <v>1290404</v>
      </c>
      <c r="B1428" s="23">
        <v>41695</v>
      </c>
      <c r="C1428" s="23">
        <v>41697</v>
      </c>
      <c r="D1428" t="str">
        <f t="shared" si="22"/>
        <v>Enviado a tiempo</v>
      </c>
    </row>
    <row r="1429" spans="1:4" x14ac:dyDescent="0.25">
      <c r="A1429">
        <v>1290404</v>
      </c>
      <c r="B1429" s="23">
        <v>41413</v>
      </c>
      <c r="C1429" s="23">
        <v>41414</v>
      </c>
      <c r="D1429" t="str">
        <f t="shared" si="22"/>
        <v>No enviado a tiempo</v>
      </c>
    </row>
    <row r="1430" spans="1:4" x14ac:dyDescent="0.25">
      <c r="A1430">
        <v>1290404</v>
      </c>
      <c r="B1430" s="23">
        <v>41695</v>
      </c>
      <c r="C1430" s="23">
        <v>41697</v>
      </c>
      <c r="D1430" t="str">
        <f t="shared" si="22"/>
        <v>Enviado a tiempo</v>
      </c>
    </row>
    <row r="1431" spans="1:4" x14ac:dyDescent="0.25">
      <c r="A1431">
        <v>1290404</v>
      </c>
      <c r="B1431" s="23">
        <v>41662</v>
      </c>
      <c r="C1431" s="23">
        <v>41664</v>
      </c>
      <c r="D1431" t="str">
        <f t="shared" si="22"/>
        <v>Enviado a tiempo</v>
      </c>
    </row>
    <row r="1432" spans="1:4" x14ac:dyDescent="0.25">
      <c r="A1432">
        <v>1290404</v>
      </c>
      <c r="B1432" s="23">
        <v>41695</v>
      </c>
      <c r="C1432" s="23">
        <v>41697</v>
      </c>
      <c r="D1432" t="str">
        <f t="shared" si="22"/>
        <v>Enviado a tiempo</v>
      </c>
    </row>
    <row r="1433" spans="1:4" x14ac:dyDescent="0.25">
      <c r="A1433">
        <v>1290769</v>
      </c>
      <c r="B1433" s="23">
        <v>41328</v>
      </c>
      <c r="C1433" s="23">
        <v>41328</v>
      </c>
      <c r="D1433" t="str">
        <f t="shared" si="22"/>
        <v>No enviado a tiempo</v>
      </c>
    </row>
    <row r="1434" spans="1:4" x14ac:dyDescent="0.25">
      <c r="A1434">
        <v>1290769</v>
      </c>
      <c r="B1434" s="23">
        <v>41434</v>
      </c>
      <c r="C1434" s="23">
        <v>41434</v>
      </c>
      <c r="D1434" t="str">
        <f t="shared" si="22"/>
        <v>No enviado a tiempo</v>
      </c>
    </row>
    <row r="1435" spans="1:4" x14ac:dyDescent="0.25">
      <c r="A1435">
        <v>1290769</v>
      </c>
      <c r="B1435" s="23">
        <v>41704</v>
      </c>
      <c r="C1435" s="23">
        <v>41705</v>
      </c>
      <c r="D1435" t="str">
        <f t="shared" si="22"/>
        <v>No enviado a tiempo</v>
      </c>
    </row>
    <row r="1436" spans="1:4" x14ac:dyDescent="0.25">
      <c r="A1436">
        <v>1290769</v>
      </c>
      <c r="B1436" s="23">
        <v>41395</v>
      </c>
      <c r="C1436" s="23">
        <v>41396</v>
      </c>
      <c r="D1436" t="str">
        <f t="shared" si="22"/>
        <v>No enviado a tiempo</v>
      </c>
    </row>
    <row r="1437" spans="1:4" x14ac:dyDescent="0.25">
      <c r="A1437">
        <v>1291134</v>
      </c>
      <c r="B1437" s="23">
        <v>41928</v>
      </c>
      <c r="C1437" s="23">
        <v>41930</v>
      </c>
      <c r="D1437" t="str">
        <f t="shared" si="22"/>
        <v>Enviado a tiempo</v>
      </c>
    </row>
    <row r="1438" spans="1:4" x14ac:dyDescent="0.25">
      <c r="A1438">
        <v>1291134</v>
      </c>
      <c r="B1438" s="23">
        <v>42210</v>
      </c>
      <c r="C1438" s="23">
        <v>42212</v>
      </c>
      <c r="D1438" t="str">
        <f t="shared" si="22"/>
        <v>Enviado a tiempo</v>
      </c>
    </row>
    <row r="1439" spans="1:4" x14ac:dyDescent="0.25">
      <c r="A1439">
        <v>1291134</v>
      </c>
      <c r="B1439" s="23">
        <v>41695</v>
      </c>
      <c r="C1439" s="23">
        <v>41697</v>
      </c>
      <c r="D1439" t="str">
        <f t="shared" si="22"/>
        <v>Enviado a tiempo</v>
      </c>
    </row>
    <row r="1440" spans="1:4" x14ac:dyDescent="0.25">
      <c r="A1440">
        <v>1291499</v>
      </c>
      <c r="B1440" s="23">
        <v>41824</v>
      </c>
      <c r="C1440" s="23">
        <v>41826</v>
      </c>
      <c r="D1440" t="str">
        <f t="shared" si="22"/>
        <v>Enviado a tiempo</v>
      </c>
    </row>
    <row r="1441" spans="1:4" x14ac:dyDescent="0.25">
      <c r="A1441">
        <v>1291499</v>
      </c>
      <c r="B1441" s="23">
        <v>41709</v>
      </c>
      <c r="C1441" s="23">
        <v>41710</v>
      </c>
      <c r="D1441" t="str">
        <f t="shared" si="22"/>
        <v>No enviado a tiempo</v>
      </c>
    </row>
    <row r="1442" spans="1:4" x14ac:dyDescent="0.25">
      <c r="A1442">
        <v>1291499</v>
      </c>
      <c r="B1442" s="23">
        <v>41652</v>
      </c>
      <c r="C1442" s="23">
        <v>41657</v>
      </c>
      <c r="D1442" t="str">
        <f t="shared" si="22"/>
        <v>Enviado a tiempo</v>
      </c>
    </row>
    <row r="1443" spans="1:4" x14ac:dyDescent="0.25">
      <c r="A1443">
        <v>1292230</v>
      </c>
      <c r="B1443" s="23">
        <v>41858</v>
      </c>
      <c r="C1443" s="23">
        <v>41860</v>
      </c>
      <c r="D1443" t="str">
        <f t="shared" si="22"/>
        <v>Enviado a tiempo</v>
      </c>
    </row>
    <row r="1444" spans="1:4" x14ac:dyDescent="0.25">
      <c r="A1444">
        <v>1292230</v>
      </c>
      <c r="B1444" s="23">
        <v>42088</v>
      </c>
      <c r="C1444" s="23">
        <v>42090</v>
      </c>
      <c r="D1444" t="str">
        <f t="shared" si="22"/>
        <v>Enviado a tiempo</v>
      </c>
    </row>
    <row r="1445" spans="1:4" x14ac:dyDescent="0.25">
      <c r="A1445">
        <v>1292230</v>
      </c>
      <c r="B1445" s="23">
        <v>41710</v>
      </c>
      <c r="C1445" s="23">
        <v>41711</v>
      </c>
      <c r="D1445" t="str">
        <f t="shared" si="22"/>
        <v>No enviado a tiempo</v>
      </c>
    </row>
    <row r="1446" spans="1:4" x14ac:dyDescent="0.25">
      <c r="A1446">
        <v>1292230</v>
      </c>
      <c r="B1446" s="23">
        <v>41624</v>
      </c>
      <c r="C1446" s="23">
        <v>41627</v>
      </c>
      <c r="D1446" t="str">
        <f t="shared" si="22"/>
        <v>Enviado a tiempo</v>
      </c>
    </row>
    <row r="1447" spans="1:4" x14ac:dyDescent="0.25">
      <c r="A1447">
        <v>1292230</v>
      </c>
      <c r="B1447" s="23">
        <v>41733</v>
      </c>
      <c r="C1447" s="23">
        <v>41734</v>
      </c>
      <c r="D1447" t="str">
        <f t="shared" si="22"/>
        <v>No enviado a tiempo</v>
      </c>
    </row>
    <row r="1448" spans="1:4" x14ac:dyDescent="0.25">
      <c r="A1448">
        <v>1292595</v>
      </c>
      <c r="B1448" s="23">
        <v>41460</v>
      </c>
      <c r="C1448" s="23">
        <v>41462</v>
      </c>
      <c r="D1448" t="str">
        <f t="shared" si="22"/>
        <v>Enviado a tiempo</v>
      </c>
    </row>
    <row r="1449" spans="1:4" x14ac:dyDescent="0.25">
      <c r="A1449">
        <v>1292595</v>
      </c>
      <c r="B1449" s="23">
        <v>41460</v>
      </c>
      <c r="C1449" s="23">
        <v>41462</v>
      </c>
      <c r="D1449" t="str">
        <f t="shared" si="22"/>
        <v>Enviado a tiempo</v>
      </c>
    </row>
    <row r="1450" spans="1:4" x14ac:dyDescent="0.25">
      <c r="A1450">
        <v>1292595</v>
      </c>
      <c r="B1450" s="23">
        <v>41711</v>
      </c>
      <c r="C1450" s="23">
        <v>41711</v>
      </c>
      <c r="D1450" t="str">
        <f t="shared" si="22"/>
        <v>No enviado a tiempo</v>
      </c>
    </row>
    <row r="1451" spans="1:4" x14ac:dyDescent="0.25">
      <c r="A1451">
        <v>1292595</v>
      </c>
      <c r="B1451" s="23">
        <v>41711</v>
      </c>
      <c r="C1451" s="23">
        <v>41711</v>
      </c>
      <c r="D1451" t="str">
        <f t="shared" si="22"/>
        <v>No enviado a tiempo</v>
      </c>
    </row>
    <row r="1452" spans="1:4" x14ac:dyDescent="0.25">
      <c r="A1452">
        <v>1292595</v>
      </c>
      <c r="B1452" s="23">
        <v>41711</v>
      </c>
      <c r="C1452" s="23">
        <v>41711</v>
      </c>
      <c r="D1452" t="str">
        <f t="shared" si="22"/>
        <v>No enviado a tiempo</v>
      </c>
    </row>
    <row r="1453" spans="1:4" x14ac:dyDescent="0.25">
      <c r="A1453">
        <v>1292595</v>
      </c>
      <c r="B1453" s="23">
        <v>41643</v>
      </c>
      <c r="C1453" s="23">
        <v>41645</v>
      </c>
      <c r="D1453" t="str">
        <f t="shared" si="22"/>
        <v>Enviado a tiempo</v>
      </c>
    </row>
    <row r="1454" spans="1:4" x14ac:dyDescent="0.25">
      <c r="A1454">
        <v>1292595</v>
      </c>
      <c r="B1454" s="23">
        <v>41711</v>
      </c>
      <c r="C1454" s="23">
        <v>41711</v>
      </c>
      <c r="D1454" t="str">
        <f t="shared" si="22"/>
        <v>No enviado a tiempo</v>
      </c>
    </row>
    <row r="1455" spans="1:4" x14ac:dyDescent="0.25">
      <c r="A1455">
        <v>1292960</v>
      </c>
      <c r="B1455" s="23">
        <v>41900</v>
      </c>
      <c r="C1455" s="23">
        <v>41902</v>
      </c>
      <c r="D1455" t="str">
        <f t="shared" si="22"/>
        <v>Enviado a tiempo</v>
      </c>
    </row>
    <row r="1456" spans="1:4" x14ac:dyDescent="0.25">
      <c r="A1456">
        <v>1292960</v>
      </c>
      <c r="B1456" s="23">
        <v>41495</v>
      </c>
      <c r="C1456" s="23">
        <v>41502</v>
      </c>
      <c r="D1456" t="str">
        <f t="shared" si="22"/>
        <v>Enviado a tiempo</v>
      </c>
    </row>
    <row r="1457" spans="1:4" x14ac:dyDescent="0.25">
      <c r="A1457">
        <v>1292960</v>
      </c>
      <c r="B1457" s="23">
        <v>41476</v>
      </c>
      <c r="C1457" s="23">
        <v>41478</v>
      </c>
      <c r="D1457" t="str">
        <f t="shared" si="22"/>
        <v>Enviado a tiempo</v>
      </c>
    </row>
    <row r="1458" spans="1:4" x14ac:dyDescent="0.25">
      <c r="A1458">
        <v>1292960</v>
      </c>
      <c r="B1458" s="23">
        <v>41496</v>
      </c>
      <c r="C1458" s="23">
        <v>41498</v>
      </c>
      <c r="D1458" t="str">
        <f t="shared" si="22"/>
        <v>Enviado a tiempo</v>
      </c>
    </row>
    <row r="1459" spans="1:4" x14ac:dyDescent="0.25">
      <c r="A1459">
        <v>1293691</v>
      </c>
      <c r="B1459" s="23">
        <v>41824</v>
      </c>
      <c r="C1459" s="23">
        <v>41825</v>
      </c>
      <c r="D1459" t="str">
        <f t="shared" si="22"/>
        <v>No enviado a tiempo</v>
      </c>
    </row>
    <row r="1460" spans="1:4" x14ac:dyDescent="0.25">
      <c r="A1460">
        <v>1294056</v>
      </c>
      <c r="B1460" s="23">
        <v>41596</v>
      </c>
      <c r="C1460" s="23">
        <v>41598</v>
      </c>
      <c r="D1460" t="str">
        <f t="shared" si="22"/>
        <v>Enviado a tiempo</v>
      </c>
    </row>
    <row r="1461" spans="1:4" x14ac:dyDescent="0.25">
      <c r="A1461">
        <v>1294056</v>
      </c>
      <c r="B1461" s="23">
        <v>41879</v>
      </c>
      <c r="C1461" s="23">
        <v>41880</v>
      </c>
      <c r="D1461" t="str">
        <f t="shared" si="22"/>
        <v>No enviado a tiempo</v>
      </c>
    </row>
    <row r="1462" spans="1:4" x14ac:dyDescent="0.25">
      <c r="A1462">
        <v>1294056</v>
      </c>
      <c r="B1462" s="23">
        <v>41895</v>
      </c>
      <c r="C1462" s="23">
        <v>41903</v>
      </c>
      <c r="D1462" t="str">
        <f t="shared" si="22"/>
        <v>Enviado a tiempo</v>
      </c>
    </row>
    <row r="1463" spans="1:4" x14ac:dyDescent="0.25">
      <c r="A1463">
        <v>1294056</v>
      </c>
      <c r="B1463" s="23">
        <v>41489</v>
      </c>
      <c r="C1463" s="23">
        <v>41489</v>
      </c>
      <c r="D1463" t="str">
        <f t="shared" si="22"/>
        <v>No enviado a tiempo</v>
      </c>
    </row>
    <row r="1464" spans="1:4" x14ac:dyDescent="0.25">
      <c r="A1464">
        <v>1294056</v>
      </c>
      <c r="B1464" s="23">
        <v>41727</v>
      </c>
      <c r="C1464" s="23">
        <v>41728</v>
      </c>
      <c r="D1464" t="str">
        <f t="shared" si="22"/>
        <v>No enviado a tiempo</v>
      </c>
    </row>
    <row r="1465" spans="1:4" x14ac:dyDescent="0.25">
      <c r="A1465">
        <v>1294421</v>
      </c>
      <c r="B1465" s="23">
        <v>42180</v>
      </c>
      <c r="C1465" s="23">
        <v>42181</v>
      </c>
      <c r="D1465" t="str">
        <f t="shared" si="22"/>
        <v>No enviado a tiempo</v>
      </c>
    </row>
    <row r="1466" spans="1:4" x14ac:dyDescent="0.25">
      <c r="A1466">
        <v>1294421</v>
      </c>
      <c r="B1466" s="23">
        <v>41715</v>
      </c>
      <c r="C1466" s="23">
        <v>41716</v>
      </c>
      <c r="D1466" t="str">
        <f t="shared" si="22"/>
        <v>No enviado a tiempo</v>
      </c>
    </row>
    <row r="1467" spans="1:4" x14ac:dyDescent="0.25">
      <c r="A1467">
        <v>1294421</v>
      </c>
      <c r="B1467" s="23">
        <v>41711</v>
      </c>
      <c r="C1467" s="23">
        <v>41710</v>
      </c>
      <c r="D1467" t="str">
        <f t="shared" si="22"/>
        <v>No enviado a tiempo</v>
      </c>
    </row>
    <row r="1468" spans="1:4" x14ac:dyDescent="0.25">
      <c r="A1468">
        <v>1294421</v>
      </c>
      <c r="B1468" s="23">
        <v>41451</v>
      </c>
      <c r="C1468" s="23">
        <v>41452</v>
      </c>
      <c r="D1468" t="str">
        <f t="shared" ref="D1468:D1531" si="23">+IF(C1468-B1468&gt;=2,"Enviado a tiempo","No enviado a tiempo")</f>
        <v>No enviado a tiempo</v>
      </c>
    </row>
    <row r="1469" spans="1:4" x14ac:dyDescent="0.25">
      <c r="A1469">
        <v>1294787</v>
      </c>
      <c r="B1469" s="23">
        <v>41715</v>
      </c>
      <c r="C1469" s="23">
        <v>41716</v>
      </c>
      <c r="D1469" t="str">
        <f t="shared" si="23"/>
        <v>No enviado a tiempo</v>
      </c>
    </row>
    <row r="1470" spans="1:4" x14ac:dyDescent="0.25">
      <c r="A1470">
        <v>1294787</v>
      </c>
      <c r="B1470" s="23">
        <v>41684</v>
      </c>
      <c r="C1470" s="23">
        <v>41686</v>
      </c>
      <c r="D1470" t="str">
        <f t="shared" si="23"/>
        <v>Enviado a tiempo</v>
      </c>
    </row>
    <row r="1471" spans="1:4" x14ac:dyDescent="0.25">
      <c r="A1471">
        <v>1294787</v>
      </c>
      <c r="B1471" s="23">
        <v>41798</v>
      </c>
      <c r="C1471" s="23">
        <v>41800</v>
      </c>
      <c r="D1471" t="str">
        <f t="shared" si="23"/>
        <v>Enviado a tiempo</v>
      </c>
    </row>
    <row r="1472" spans="1:4" x14ac:dyDescent="0.25">
      <c r="A1472">
        <v>1294787</v>
      </c>
      <c r="B1472" s="23">
        <v>41685</v>
      </c>
      <c r="C1472" s="23">
        <v>41690</v>
      </c>
      <c r="D1472" t="str">
        <f t="shared" si="23"/>
        <v>Enviado a tiempo</v>
      </c>
    </row>
    <row r="1473" spans="1:4" x14ac:dyDescent="0.25">
      <c r="A1473">
        <v>1294787</v>
      </c>
      <c r="B1473" s="23">
        <v>41430</v>
      </c>
      <c r="C1473" s="23">
        <v>41430</v>
      </c>
      <c r="D1473" t="str">
        <f t="shared" si="23"/>
        <v>No enviado a tiempo</v>
      </c>
    </row>
    <row r="1474" spans="1:4" x14ac:dyDescent="0.25">
      <c r="A1474">
        <v>1294787</v>
      </c>
      <c r="B1474" s="23">
        <v>41983</v>
      </c>
      <c r="C1474" s="23">
        <v>41984</v>
      </c>
      <c r="D1474" t="str">
        <f t="shared" si="23"/>
        <v>No enviado a tiempo</v>
      </c>
    </row>
    <row r="1475" spans="1:4" x14ac:dyDescent="0.25">
      <c r="A1475">
        <v>1295152</v>
      </c>
      <c r="B1475" s="23">
        <v>41700</v>
      </c>
      <c r="C1475" s="23">
        <v>41701</v>
      </c>
      <c r="D1475" t="str">
        <f t="shared" si="23"/>
        <v>No enviado a tiempo</v>
      </c>
    </row>
    <row r="1476" spans="1:4" x14ac:dyDescent="0.25">
      <c r="A1476">
        <v>1295152</v>
      </c>
      <c r="B1476" s="23">
        <v>42272</v>
      </c>
      <c r="C1476" s="23">
        <v>42274</v>
      </c>
      <c r="D1476" t="str">
        <f t="shared" si="23"/>
        <v>Enviado a tiempo</v>
      </c>
    </row>
    <row r="1477" spans="1:4" x14ac:dyDescent="0.25">
      <c r="A1477">
        <v>1295152</v>
      </c>
      <c r="B1477" s="23">
        <v>41767</v>
      </c>
      <c r="C1477" s="23">
        <v>41771</v>
      </c>
      <c r="D1477" t="str">
        <f t="shared" si="23"/>
        <v>Enviado a tiempo</v>
      </c>
    </row>
    <row r="1478" spans="1:4" x14ac:dyDescent="0.25">
      <c r="A1478">
        <v>1295517</v>
      </c>
      <c r="B1478" s="23">
        <v>42000</v>
      </c>
      <c r="C1478" s="23">
        <v>42002</v>
      </c>
      <c r="D1478" t="str">
        <f t="shared" si="23"/>
        <v>Enviado a tiempo</v>
      </c>
    </row>
    <row r="1479" spans="1:4" x14ac:dyDescent="0.25">
      <c r="A1479">
        <v>1295882</v>
      </c>
      <c r="B1479" s="23">
        <v>41733</v>
      </c>
      <c r="C1479" s="23">
        <v>41734</v>
      </c>
      <c r="D1479" t="str">
        <f t="shared" si="23"/>
        <v>No enviado a tiempo</v>
      </c>
    </row>
    <row r="1480" spans="1:4" x14ac:dyDescent="0.25">
      <c r="A1480">
        <v>1296248</v>
      </c>
      <c r="B1480" s="23">
        <v>41726</v>
      </c>
      <c r="C1480" s="23">
        <v>41726</v>
      </c>
      <c r="D1480" t="str">
        <f t="shared" si="23"/>
        <v>No enviado a tiempo</v>
      </c>
    </row>
    <row r="1481" spans="1:4" x14ac:dyDescent="0.25">
      <c r="A1481">
        <v>1296248</v>
      </c>
      <c r="B1481" s="23">
        <v>41356</v>
      </c>
      <c r="C1481" s="23">
        <v>41359</v>
      </c>
      <c r="D1481" t="str">
        <f t="shared" si="23"/>
        <v>Enviado a tiempo</v>
      </c>
    </row>
    <row r="1482" spans="1:4" x14ac:dyDescent="0.25">
      <c r="A1482">
        <v>1296248</v>
      </c>
      <c r="B1482" s="23">
        <v>41694</v>
      </c>
      <c r="C1482" s="23">
        <v>41696</v>
      </c>
      <c r="D1482" t="str">
        <f t="shared" si="23"/>
        <v>Enviado a tiempo</v>
      </c>
    </row>
    <row r="1483" spans="1:4" x14ac:dyDescent="0.25">
      <c r="A1483">
        <v>1296248</v>
      </c>
      <c r="B1483" s="23">
        <v>41726</v>
      </c>
      <c r="C1483" s="23">
        <v>41726</v>
      </c>
      <c r="D1483" t="str">
        <f t="shared" si="23"/>
        <v>No enviado a tiempo</v>
      </c>
    </row>
    <row r="1484" spans="1:4" x14ac:dyDescent="0.25">
      <c r="A1484">
        <v>1296613</v>
      </c>
      <c r="B1484" s="23">
        <v>41520</v>
      </c>
      <c r="C1484" s="23">
        <v>41522</v>
      </c>
      <c r="D1484" t="str">
        <f t="shared" si="23"/>
        <v>Enviado a tiempo</v>
      </c>
    </row>
    <row r="1485" spans="1:4" x14ac:dyDescent="0.25">
      <c r="A1485">
        <v>1296613</v>
      </c>
      <c r="B1485" s="23">
        <v>41727</v>
      </c>
      <c r="C1485" s="23">
        <v>41728</v>
      </c>
      <c r="D1485" t="str">
        <f t="shared" si="23"/>
        <v>No enviado a tiempo</v>
      </c>
    </row>
    <row r="1486" spans="1:4" x14ac:dyDescent="0.25">
      <c r="A1486">
        <v>1296613</v>
      </c>
      <c r="B1486" s="23">
        <v>41733</v>
      </c>
      <c r="C1486" s="23">
        <v>41734</v>
      </c>
      <c r="D1486" t="str">
        <f t="shared" si="23"/>
        <v>No enviado a tiempo</v>
      </c>
    </row>
    <row r="1487" spans="1:4" x14ac:dyDescent="0.25">
      <c r="A1487">
        <v>1296613</v>
      </c>
      <c r="B1487" s="23">
        <v>41903</v>
      </c>
      <c r="C1487" s="23">
        <v>41904</v>
      </c>
      <c r="D1487" t="str">
        <f t="shared" si="23"/>
        <v>No enviado a tiempo</v>
      </c>
    </row>
    <row r="1488" spans="1:4" x14ac:dyDescent="0.25">
      <c r="A1488">
        <v>1296613</v>
      </c>
      <c r="B1488" s="23">
        <v>41717</v>
      </c>
      <c r="C1488" s="23">
        <v>41719</v>
      </c>
      <c r="D1488" t="str">
        <f t="shared" si="23"/>
        <v>Enviado a tiempo</v>
      </c>
    </row>
    <row r="1489" spans="1:4" x14ac:dyDescent="0.25">
      <c r="A1489">
        <v>1296644</v>
      </c>
      <c r="B1489" s="23">
        <v>41460</v>
      </c>
      <c r="C1489" s="23">
        <v>41462</v>
      </c>
      <c r="D1489" t="str">
        <f t="shared" si="23"/>
        <v>Enviado a tiempo</v>
      </c>
    </row>
    <row r="1490" spans="1:4" x14ac:dyDescent="0.25">
      <c r="A1490">
        <v>1296978</v>
      </c>
      <c r="B1490" s="23">
        <v>41729</v>
      </c>
      <c r="C1490" s="23">
        <v>41729</v>
      </c>
      <c r="D1490" t="str">
        <f t="shared" si="23"/>
        <v>No enviado a tiempo</v>
      </c>
    </row>
    <row r="1491" spans="1:4" x14ac:dyDescent="0.25">
      <c r="A1491">
        <v>1296978</v>
      </c>
      <c r="B1491" s="23">
        <v>41729</v>
      </c>
      <c r="C1491" s="23">
        <v>41729</v>
      </c>
      <c r="D1491" t="str">
        <f t="shared" si="23"/>
        <v>No enviado a tiempo</v>
      </c>
    </row>
    <row r="1492" spans="1:4" x14ac:dyDescent="0.25">
      <c r="A1492">
        <v>1296978</v>
      </c>
      <c r="B1492" s="23">
        <v>41729</v>
      </c>
      <c r="C1492" s="23">
        <v>41729</v>
      </c>
      <c r="D1492" t="str">
        <f t="shared" si="23"/>
        <v>No enviado a tiempo</v>
      </c>
    </row>
    <row r="1493" spans="1:4" x14ac:dyDescent="0.25">
      <c r="A1493">
        <v>1297343</v>
      </c>
      <c r="B1493" s="23">
        <v>41430</v>
      </c>
      <c r="C1493" s="23">
        <v>41430</v>
      </c>
      <c r="D1493" t="str">
        <f t="shared" si="23"/>
        <v>No enviado a tiempo</v>
      </c>
    </row>
    <row r="1494" spans="1:4" x14ac:dyDescent="0.25">
      <c r="A1494">
        <v>1297709</v>
      </c>
      <c r="B1494" s="23">
        <v>41730</v>
      </c>
      <c r="C1494" s="23">
        <v>41731</v>
      </c>
      <c r="D1494" t="str">
        <f t="shared" si="23"/>
        <v>No enviado a tiempo</v>
      </c>
    </row>
    <row r="1495" spans="1:4" x14ac:dyDescent="0.25">
      <c r="A1495">
        <v>1297709</v>
      </c>
      <c r="B1495" s="23">
        <v>41929</v>
      </c>
      <c r="C1495" s="23">
        <v>41931</v>
      </c>
      <c r="D1495" t="str">
        <f t="shared" si="23"/>
        <v>Enviado a tiempo</v>
      </c>
    </row>
    <row r="1496" spans="1:4" x14ac:dyDescent="0.25">
      <c r="A1496">
        <v>1297709</v>
      </c>
      <c r="B1496" s="23">
        <v>41835</v>
      </c>
      <c r="C1496" s="23">
        <v>41835</v>
      </c>
      <c r="D1496" t="str">
        <f t="shared" si="23"/>
        <v>No enviado a tiempo</v>
      </c>
    </row>
    <row r="1497" spans="1:4" x14ac:dyDescent="0.25">
      <c r="A1497">
        <v>1298074</v>
      </c>
      <c r="B1497" s="23">
        <v>41363</v>
      </c>
      <c r="C1497" s="23">
        <v>41364</v>
      </c>
      <c r="D1497" t="str">
        <f t="shared" si="23"/>
        <v>No enviado a tiempo</v>
      </c>
    </row>
    <row r="1498" spans="1:4" x14ac:dyDescent="0.25">
      <c r="A1498">
        <v>1298439</v>
      </c>
      <c r="B1498" s="23">
        <v>42018</v>
      </c>
      <c r="C1498" s="23">
        <v>42019</v>
      </c>
      <c r="D1498" t="str">
        <f t="shared" si="23"/>
        <v>No enviado a tiempo</v>
      </c>
    </row>
    <row r="1499" spans="1:4" x14ac:dyDescent="0.25">
      <c r="A1499">
        <v>1298439</v>
      </c>
      <c r="B1499" s="23">
        <v>42065</v>
      </c>
      <c r="C1499" s="23">
        <v>42067</v>
      </c>
      <c r="D1499" t="str">
        <f t="shared" si="23"/>
        <v>Enviado a tiempo</v>
      </c>
    </row>
    <row r="1500" spans="1:4" x14ac:dyDescent="0.25">
      <c r="A1500">
        <v>1298804</v>
      </c>
      <c r="B1500" s="23">
        <v>41321</v>
      </c>
      <c r="C1500" s="23">
        <v>41327</v>
      </c>
      <c r="D1500" t="str">
        <f t="shared" si="23"/>
        <v>Enviado a tiempo</v>
      </c>
    </row>
    <row r="1501" spans="1:4" x14ac:dyDescent="0.25">
      <c r="A1501">
        <v>1298804</v>
      </c>
      <c r="B1501" s="23">
        <v>41733</v>
      </c>
      <c r="C1501" s="23">
        <v>41734</v>
      </c>
      <c r="D1501" t="str">
        <f t="shared" si="23"/>
        <v>No enviado a tiempo</v>
      </c>
    </row>
    <row r="1502" spans="1:4" x14ac:dyDescent="0.25">
      <c r="A1502">
        <v>1298804</v>
      </c>
      <c r="B1502" s="23">
        <v>42366</v>
      </c>
      <c r="C1502" s="23">
        <v>42373</v>
      </c>
      <c r="D1502" t="str">
        <f t="shared" si="23"/>
        <v>Enviado a tiempo</v>
      </c>
    </row>
    <row r="1503" spans="1:4" x14ac:dyDescent="0.25">
      <c r="A1503">
        <v>1298804</v>
      </c>
      <c r="B1503" s="23">
        <v>41503</v>
      </c>
      <c r="C1503" s="23">
        <v>41503</v>
      </c>
      <c r="D1503" t="str">
        <f t="shared" si="23"/>
        <v>No enviado a tiempo</v>
      </c>
    </row>
    <row r="1504" spans="1:4" x14ac:dyDescent="0.25">
      <c r="A1504">
        <v>1298804</v>
      </c>
      <c r="B1504" s="23">
        <v>41340</v>
      </c>
      <c r="C1504" s="23">
        <v>41343</v>
      </c>
      <c r="D1504" t="str">
        <f t="shared" si="23"/>
        <v>Enviado a tiempo</v>
      </c>
    </row>
    <row r="1505" spans="1:4" x14ac:dyDescent="0.25">
      <c r="A1505">
        <v>1299170</v>
      </c>
      <c r="B1505" s="23">
        <v>41601</v>
      </c>
      <c r="C1505" s="23">
        <v>41602</v>
      </c>
      <c r="D1505" t="str">
        <f t="shared" si="23"/>
        <v>No enviado a tiempo</v>
      </c>
    </row>
    <row r="1506" spans="1:4" x14ac:dyDescent="0.25">
      <c r="A1506">
        <v>1299170</v>
      </c>
      <c r="B1506" s="23">
        <v>41732</v>
      </c>
      <c r="C1506" s="23">
        <v>41734</v>
      </c>
      <c r="D1506" t="str">
        <f t="shared" si="23"/>
        <v>Enviado a tiempo</v>
      </c>
    </row>
    <row r="1507" spans="1:4" x14ac:dyDescent="0.25">
      <c r="A1507">
        <v>1299170</v>
      </c>
      <c r="B1507" s="23">
        <v>42184</v>
      </c>
      <c r="C1507" s="23">
        <v>42188</v>
      </c>
      <c r="D1507" t="str">
        <f t="shared" si="23"/>
        <v>Enviado a tiempo</v>
      </c>
    </row>
    <row r="1508" spans="1:4" x14ac:dyDescent="0.25">
      <c r="A1508">
        <v>1299170</v>
      </c>
      <c r="B1508" s="23">
        <v>41732</v>
      </c>
      <c r="C1508" s="23">
        <v>41731</v>
      </c>
      <c r="D1508" t="str">
        <f t="shared" si="23"/>
        <v>No enviado a tiempo</v>
      </c>
    </row>
    <row r="1509" spans="1:4" x14ac:dyDescent="0.25">
      <c r="A1509">
        <v>1299170</v>
      </c>
      <c r="B1509" s="23">
        <v>41732</v>
      </c>
      <c r="C1509" s="23">
        <v>41731</v>
      </c>
      <c r="D1509" t="str">
        <f t="shared" si="23"/>
        <v>No enviado a tiempo</v>
      </c>
    </row>
    <row r="1510" spans="1:4" x14ac:dyDescent="0.25">
      <c r="A1510">
        <v>1299170</v>
      </c>
      <c r="B1510" s="23">
        <v>41733</v>
      </c>
      <c r="C1510" s="23">
        <v>41734</v>
      </c>
      <c r="D1510" t="str">
        <f t="shared" si="23"/>
        <v>No enviado a tiempo</v>
      </c>
    </row>
    <row r="1511" spans="1:4" x14ac:dyDescent="0.25">
      <c r="A1511">
        <v>1299170</v>
      </c>
      <c r="B1511" s="23">
        <v>41862</v>
      </c>
      <c r="C1511" s="23">
        <v>41863</v>
      </c>
      <c r="D1511" t="str">
        <f t="shared" si="23"/>
        <v>No enviado a tiempo</v>
      </c>
    </row>
    <row r="1512" spans="1:4" x14ac:dyDescent="0.25">
      <c r="A1512">
        <v>1299170</v>
      </c>
      <c r="B1512" s="23">
        <v>42253</v>
      </c>
      <c r="C1512" s="23">
        <v>42254</v>
      </c>
      <c r="D1512" t="str">
        <f t="shared" si="23"/>
        <v>No enviado a tiempo</v>
      </c>
    </row>
    <row r="1513" spans="1:4" x14ac:dyDescent="0.25">
      <c r="A1513">
        <v>1299170</v>
      </c>
      <c r="B1513" s="23">
        <v>42344</v>
      </c>
      <c r="C1513" s="23">
        <v>42345</v>
      </c>
      <c r="D1513" t="str">
        <f t="shared" si="23"/>
        <v>No enviado a tiempo</v>
      </c>
    </row>
    <row r="1514" spans="1:4" x14ac:dyDescent="0.25">
      <c r="A1514">
        <v>1299535</v>
      </c>
      <c r="B1514" s="23">
        <v>41913</v>
      </c>
      <c r="C1514" s="23">
        <v>41914</v>
      </c>
      <c r="D1514" t="str">
        <f t="shared" si="23"/>
        <v>No enviado a tiempo</v>
      </c>
    </row>
    <row r="1515" spans="1:4" x14ac:dyDescent="0.25">
      <c r="A1515">
        <v>1299535</v>
      </c>
      <c r="B1515" s="23">
        <v>42180</v>
      </c>
      <c r="C1515" s="23">
        <v>42182</v>
      </c>
      <c r="D1515" t="str">
        <f t="shared" si="23"/>
        <v>Enviado a tiempo</v>
      </c>
    </row>
    <row r="1516" spans="1:4" x14ac:dyDescent="0.25">
      <c r="A1516">
        <v>1299535</v>
      </c>
      <c r="B1516" s="23">
        <v>41694</v>
      </c>
      <c r="C1516" s="23">
        <v>41696</v>
      </c>
      <c r="D1516" t="str">
        <f t="shared" si="23"/>
        <v>Enviado a tiempo</v>
      </c>
    </row>
    <row r="1517" spans="1:4" x14ac:dyDescent="0.25">
      <c r="A1517">
        <v>1299535</v>
      </c>
      <c r="B1517" s="23">
        <v>41482</v>
      </c>
      <c r="C1517" s="23">
        <v>41484</v>
      </c>
      <c r="D1517" t="str">
        <f t="shared" si="23"/>
        <v>Enviado a tiempo</v>
      </c>
    </row>
    <row r="1518" spans="1:4" x14ac:dyDescent="0.25">
      <c r="A1518">
        <v>1299900</v>
      </c>
      <c r="B1518" s="23">
        <v>41683</v>
      </c>
      <c r="C1518" s="23">
        <v>41988</v>
      </c>
      <c r="D1518" t="str">
        <f t="shared" si="23"/>
        <v>Enviado a tiempo</v>
      </c>
    </row>
    <row r="1519" spans="1:4" x14ac:dyDescent="0.25">
      <c r="A1519">
        <v>1299900</v>
      </c>
      <c r="B1519" s="23">
        <v>42053</v>
      </c>
      <c r="C1519" s="23">
        <v>42054</v>
      </c>
      <c r="D1519" t="str">
        <f t="shared" si="23"/>
        <v>No enviado a tiempo</v>
      </c>
    </row>
    <row r="1520" spans="1:4" x14ac:dyDescent="0.25">
      <c r="A1520">
        <v>1299900</v>
      </c>
      <c r="B1520" s="23">
        <v>41827</v>
      </c>
      <c r="C1520" s="23">
        <v>41828</v>
      </c>
      <c r="D1520" t="str">
        <f t="shared" si="23"/>
        <v>No enviado a tiempo</v>
      </c>
    </row>
    <row r="1521" spans="1:4" x14ac:dyDescent="0.25">
      <c r="A1521">
        <v>1299900</v>
      </c>
      <c r="B1521" s="23">
        <v>41858</v>
      </c>
      <c r="C1521" s="23">
        <v>41860</v>
      </c>
      <c r="D1521" t="str">
        <f t="shared" si="23"/>
        <v>Enviado a tiempo</v>
      </c>
    </row>
    <row r="1522" spans="1:4" x14ac:dyDescent="0.25">
      <c r="A1522">
        <v>1299900</v>
      </c>
      <c r="B1522" s="23">
        <v>41413</v>
      </c>
      <c r="C1522" s="23">
        <v>41414</v>
      </c>
      <c r="D1522" t="str">
        <f t="shared" si="23"/>
        <v>No enviado a tiempo</v>
      </c>
    </row>
    <row r="1523" spans="1:4" x14ac:dyDescent="0.25">
      <c r="A1523">
        <v>1299900</v>
      </c>
      <c r="B1523" s="23">
        <v>41506</v>
      </c>
      <c r="C1523" s="23">
        <v>41508</v>
      </c>
      <c r="D1523" t="str">
        <f t="shared" si="23"/>
        <v>Enviado a tiempo</v>
      </c>
    </row>
    <row r="1524" spans="1:4" x14ac:dyDescent="0.25">
      <c r="A1524">
        <v>1299900</v>
      </c>
      <c r="B1524" s="23">
        <v>42142</v>
      </c>
      <c r="C1524" s="23">
        <v>42149</v>
      </c>
      <c r="D1524" t="str">
        <f t="shared" si="23"/>
        <v>Enviado a tiempo</v>
      </c>
    </row>
    <row r="1525" spans="1:4" x14ac:dyDescent="0.25">
      <c r="A1525">
        <v>1299900</v>
      </c>
      <c r="B1525" s="23">
        <v>41323</v>
      </c>
      <c r="C1525" s="23">
        <v>41325</v>
      </c>
      <c r="D1525" t="str">
        <f t="shared" si="23"/>
        <v>Enviado a tiempo</v>
      </c>
    </row>
    <row r="1526" spans="1:4" x14ac:dyDescent="0.25">
      <c r="A1526">
        <v>1300265</v>
      </c>
      <c r="B1526" s="23">
        <v>41635</v>
      </c>
      <c r="C1526" s="23">
        <v>41637</v>
      </c>
      <c r="D1526" t="str">
        <f t="shared" si="23"/>
        <v>Enviado a tiempo</v>
      </c>
    </row>
    <row r="1527" spans="1:4" x14ac:dyDescent="0.25">
      <c r="A1527">
        <v>1300265</v>
      </c>
      <c r="B1527" s="23">
        <v>41735</v>
      </c>
      <c r="C1527" s="23">
        <v>41740</v>
      </c>
      <c r="D1527" t="str">
        <f t="shared" si="23"/>
        <v>Enviado a tiempo</v>
      </c>
    </row>
    <row r="1528" spans="1:4" x14ac:dyDescent="0.25">
      <c r="A1528">
        <v>1300265</v>
      </c>
      <c r="B1528" s="23">
        <v>41736</v>
      </c>
      <c r="C1528" s="23">
        <v>41738</v>
      </c>
      <c r="D1528" t="str">
        <f t="shared" si="23"/>
        <v>Enviado a tiempo</v>
      </c>
    </row>
    <row r="1529" spans="1:4" x14ac:dyDescent="0.25">
      <c r="A1529">
        <v>1300265</v>
      </c>
      <c r="B1529" s="23">
        <v>41551</v>
      </c>
      <c r="C1529" s="23">
        <v>41552</v>
      </c>
      <c r="D1529" t="str">
        <f t="shared" si="23"/>
        <v>No enviado a tiempo</v>
      </c>
    </row>
    <row r="1530" spans="1:4" x14ac:dyDescent="0.25">
      <c r="A1530">
        <v>1300265</v>
      </c>
      <c r="B1530" s="23">
        <v>42309</v>
      </c>
      <c r="C1530" s="23">
        <v>42311</v>
      </c>
      <c r="D1530" t="str">
        <f t="shared" si="23"/>
        <v>Enviado a tiempo</v>
      </c>
    </row>
    <row r="1531" spans="1:4" x14ac:dyDescent="0.25">
      <c r="A1531">
        <v>1300265</v>
      </c>
      <c r="B1531" s="23">
        <v>41838</v>
      </c>
      <c r="C1531" s="23">
        <v>41845</v>
      </c>
      <c r="D1531" t="str">
        <f t="shared" si="23"/>
        <v>Enviado a tiempo</v>
      </c>
    </row>
    <row r="1532" spans="1:4" x14ac:dyDescent="0.25">
      <c r="A1532">
        <v>1300631</v>
      </c>
      <c r="B1532" s="23">
        <v>41423</v>
      </c>
      <c r="C1532" s="23">
        <v>41423</v>
      </c>
      <c r="D1532" t="str">
        <f t="shared" ref="D1532:D1594" si="24">+IF(C1532-B1532&gt;=2,"Enviado a tiempo","No enviado a tiempo")</f>
        <v>No enviado a tiempo</v>
      </c>
    </row>
    <row r="1533" spans="1:4" x14ac:dyDescent="0.25">
      <c r="A1533">
        <v>1300996</v>
      </c>
      <c r="B1533" s="23">
        <v>41663</v>
      </c>
      <c r="C1533" s="23">
        <v>41665</v>
      </c>
      <c r="D1533" t="str">
        <f t="shared" si="24"/>
        <v>Enviado a tiempo</v>
      </c>
    </row>
    <row r="1534" spans="1:4" x14ac:dyDescent="0.25">
      <c r="A1534">
        <v>1301361</v>
      </c>
      <c r="B1534" s="23">
        <v>41613</v>
      </c>
      <c r="C1534" s="23">
        <v>41615</v>
      </c>
      <c r="D1534" t="str">
        <f t="shared" si="24"/>
        <v>Enviado a tiempo</v>
      </c>
    </row>
    <row r="1535" spans="1:4" x14ac:dyDescent="0.25">
      <c r="A1535">
        <v>1302092</v>
      </c>
      <c r="B1535" s="23">
        <v>41643</v>
      </c>
      <c r="C1535" s="23">
        <v>41644</v>
      </c>
      <c r="D1535" t="str">
        <f t="shared" si="24"/>
        <v>No enviado a tiempo</v>
      </c>
    </row>
    <row r="1536" spans="1:4" x14ac:dyDescent="0.25">
      <c r="A1536">
        <v>1302092</v>
      </c>
      <c r="B1536" s="23">
        <v>41693</v>
      </c>
      <c r="C1536" s="23">
        <v>41695</v>
      </c>
      <c r="D1536" t="str">
        <f t="shared" si="24"/>
        <v>Enviado a tiempo</v>
      </c>
    </row>
    <row r="1537" spans="1:4" x14ac:dyDescent="0.25">
      <c r="A1537">
        <v>1302092</v>
      </c>
      <c r="B1537" s="23">
        <v>42117</v>
      </c>
      <c r="C1537" s="23">
        <v>42117</v>
      </c>
      <c r="D1537" t="str">
        <f t="shared" si="24"/>
        <v>No enviado a tiempo</v>
      </c>
    </row>
    <row r="1538" spans="1:4" x14ac:dyDescent="0.25">
      <c r="A1538">
        <v>1302457</v>
      </c>
      <c r="B1538" s="23">
        <v>41935</v>
      </c>
      <c r="C1538" s="23">
        <v>41938</v>
      </c>
      <c r="D1538" t="str">
        <f t="shared" si="24"/>
        <v>Enviado a tiempo</v>
      </c>
    </row>
    <row r="1539" spans="1:4" x14ac:dyDescent="0.25">
      <c r="A1539">
        <v>1302822</v>
      </c>
      <c r="B1539" s="23">
        <v>42435</v>
      </c>
      <c r="C1539" s="23">
        <v>42436</v>
      </c>
      <c r="D1539" t="str">
        <f t="shared" si="24"/>
        <v>No enviado a tiempo</v>
      </c>
    </row>
    <row r="1540" spans="1:4" x14ac:dyDescent="0.25">
      <c r="A1540">
        <v>1302822</v>
      </c>
      <c r="B1540" s="23">
        <v>42308</v>
      </c>
      <c r="C1540" s="23">
        <v>42308</v>
      </c>
      <c r="D1540" t="str">
        <f t="shared" si="24"/>
        <v>No enviado a tiempo</v>
      </c>
    </row>
    <row r="1541" spans="1:4" x14ac:dyDescent="0.25">
      <c r="A1541">
        <v>1302822</v>
      </c>
      <c r="B1541" s="23">
        <v>41740</v>
      </c>
      <c r="C1541" s="23">
        <v>41741</v>
      </c>
      <c r="D1541" t="str">
        <f t="shared" si="24"/>
        <v>No enviado a tiempo</v>
      </c>
    </row>
    <row r="1542" spans="1:4" x14ac:dyDescent="0.25">
      <c r="A1542">
        <v>1302853</v>
      </c>
      <c r="B1542" s="23">
        <v>41482</v>
      </c>
      <c r="C1542" s="23">
        <v>41484</v>
      </c>
      <c r="D1542" t="str">
        <f t="shared" si="24"/>
        <v>Enviado a tiempo</v>
      </c>
    </row>
    <row r="1543" spans="1:4" x14ac:dyDescent="0.25">
      <c r="A1543">
        <v>1303187</v>
      </c>
      <c r="B1543" s="23">
        <v>41540</v>
      </c>
      <c r="C1543" s="23">
        <v>41539</v>
      </c>
      <c r="D1543" t="str">
        <f t="shared" si="24"/>
        <v>No enviado a tiempo</v>
      </c>
    </row>
    <row r="1544" spans="1:4" x14ac:dyDescent="0.25">
      <c r="A1544">
        <v>1303553</v>
      </c>
      <c r="B1544" s="23">
        <v>41717</v>
      </c>
      <c r="C1544" s="23">
        <v>41719</v>
      </c>
      <c r="D1544" t="str">
        <f t="shared" si="24"/>
        <v>Enviado a tiempo</v>
      </c>
    </row>
    <row r="1545" spans="1:4" x14ac:dyDescent="0.25">
      <c r="A1545">
        <v>1303553</v>
      </c>
      <c r="B1545" s="23">
        <v>41844</v>
      </c>
      <c r="C1545" s="23">
        <v>41846</v>
      </c>
      <c r="D1545" t="str">
        <f t="shared" si="24"/>
        <v>Enviado a tiempo</v>
      </c>
    </row>
    <row r="1546" spans="1:4" x14ac:dyDescent="0.25">
      <c r="A1546">
        <v>1303553</v>
      </c>
      <c r="B1546" s="23">
        <v>41695</v>
      </c>
      <c r="C1546" s="23">
        <v>41696</v>
      </c>
      <c r="D1546" t="str">
        <f t="shared" si="24"/>
        <v>No enviado a tiempo</v>
      </c>
    </row>
    <row r="1547" spans="1:4" x14ac:dyDescent="0.25">
      <c r="A1547">
        <v>1303553</v>
      </c>
      <c r="B1547" s="23">
        <v>41440</v>
      </c>
      <c r="C1547" s="23">
        <v>41441</v>
      </c>
      <c r="D1547" t="str">
        <f t="shared" si="24"/>
        <v>No enviado a tiempo</v>
      </c>
    </row>
    <row r="1548" spans="1:4" x14ac:dyDescent="0.25">
      <c r="A1548">
        <v>1303553</v>
      </c>
      <c r="B1548" s="23">
        <v>41973</v>
      </c>
      <c r="C1548" s="23">
        <v>41975</v>
      </c>
      <c r="D1548" t="str">
        <f t="shared" si="24"/>
        <v>Enviado a tiempo</v>
      </c>
    </row>
    <row r="1549" spans="1:4" x14ac:dyDescent="0.25">
      <c r="A1549">
        <v>1303918</v>
      </c>
      <c r="B1549" s="23">
        <v>41899</v>
      </c>
      <c r="C1549" s="23">
        <v>41900</v>
      </c>
      <c r="D1549" t="str">
        <f t="shared" si="24"/>
        <v>No enviado a tiempo</v>
      </c>
    </row>
    <row r="1550" spans="1:4" x14ac:dyDescent="0.25">
      <c r="A1550">
        <v>1303918</v>
      </c>
      <c r="B1550" s="23">
        <v>41746</v>
      </c>
      <c r="C1550" s="23">
        <v>41747</v>
      </c>
      <c r="D1550" t="str">
        <f t="shared" si="24"/>
        <v>No enviado a tiempo</v>
      </c>
    </row>
    <row r="1551" spans="1:4" x14ac:dyDescent="0.25">
      <c r="A1551">
        <v>1303918</v>
      </c>
      <c r="B1551" s="23">
        <v>42230</v>
      </c>
      <c r="C1551" s="23">
        <v>42239</v>
      </c>
      <c r="D1551" t="str">
        <f t="shared" si="24"/>
        <v>Enviado a tiempo</v>
      </c>
    </row>
    <row r="1552" spans="1:4" x14ac:dyDescent="0.25">
      <c r="A1552">
        <v>1303918</v>
      </c>
      <c r="B1552" s="23">
        <v>41495</v>
      </c>
      <c r="C1552" s="23">
        <v>41502</v>
      </c>
      <c r="D1552" t="str">
        <f t="shared" si="24"/>
        <v>Enviado a tiempo</v>
      </c>
    </row>
    <row r="1553" spans="1:4" x14ac:dyDescent="0.25">
      <c r="A1553">
        <v>1303918</v>
      </c>
      <c r="B1553" s="23">
        <v>41685</v>
      </c>
      <c r="C1553" s="23">
        <v>41686</v>
      </c>
      <c r="D1553" t="str">
        <f t="shared" si="24"/>
        <v>No enviado a tiempo</v>
      </c>
    </row>
    <row r="1554" spans="1:4" x14ac:dyDescent="0.25">
      <c r="A1554">
        <v>1303918</v>
      </c>
      <c r="B1554" s="23">
        <v>41904</v>
      </c>
      <c r="C1554" s="23">
        <v>41911</v>
      </c>
      <c r="D1554" t="str">
        <f t="shared" si="24"/>
        <v>Enviado a tiempo</v>
      </c>
    </row>
    <row r="1555" spans="1:4" x14ac:dyDescent="0.25">
      <c r="A1555">
        <v>1303918</v>
      </c>
      <c r="B1555" s="23">
        <v>41356</v>
      </c>
      <c r="C1555" s="23">
        <v>41359</v>
      </c>
      <c r="D1555" t="str">
        <f t="shared" si="24"/>
        <v>Enviado a tiempo</v>
      </c>
    </row>
    <row r="1556" spans="1:4" x14ac:dyDescent="0.25">
      <c r="A1556">
        <v>1303918</v>
      </c>
      <c r="B1556" s="23">
        <v>42239</v>
      </c>
      <c r="C1556" s="23">
        <v>42246</v>
      </c>
      <c r="D1556" t="str">
        <f t="shared" si="24"/>
        <v>Enviado a tiempo</v>
      </c>
    </row>
    <row r="1557" spans="1:4" x14ac:dyDescent="0.25">
      <c r="A1557">
        <v>1303918</v>
      </c>
      <c r="B1557" s="23">
        <v>41695</v>
      </c>
      <c r="C1557" s="23">
        <v>41696</v>
      </c>
      <c r="D1557" t="str">
        <f t="shared" si="24"/>
        <v>No enviado a tiempo</v>
      </c>
    </row>
    <row r="1558" spans="1:4" x14ac:dyDescent="0.25">
      <c r="A1558">
        <v>1303918</v>
      </c>
      <c r="B1558" s="23">
        <v>41746</v>
      </c>
      <c r="C1558" s="23">
        <v>41748</v>
      </c>
      <c r="D1558" t="str">
        <f t="shared" si="24"/>
        <v>Enviado a tiempo</v>
      </c>
    </row>
    <row r="1559" spans="1:4" x14ac:dyDescent="0.25">
      <c r="A1559">
        <v>1304283</v>
      </c>
      <c r="B1559" s="23">
        <v>41695</v>
      </c>
      <c r="C1559" s="23">
        <v>41696</v>
      </c>
      <c r="D1559" t="str">
        <f t="shared" si="24"/>
        <v>No enviado a tiempo</v>
      </c>
    </row>
    <row r="1560" spans="1:4" x14ac:dyDescent="0.25">
      <c r="A1560">
        <v>1304283</v>
      </c>
      <c r="B1560" s="23">
        <v>41726</v>
      </c>
      <c r="C1560" s="23">
        <v>41726</v>
      </c>
      <c r="D1560" t="str">
        <f t="shared" si="24"/>
        <v>No enviado a tiempo</v>
      </c>
    </row>
    <row r="1561" spans="1:4" x14ac:dyDescent="0.25">
      <c r="A1561">
        <v>1304283</v>
      </c>
      <c r="B1561" s="23">
        <v>41654</v>
      </c>
      <c r="C1561" s="23">
        <v>41656</v>
      </c>
      <c r="D1561" t="str">
        <f t="shared" si="24"/>
        <v>Enviado a tiempo</v>
      </c>
    </row>
    <row r="1562" spans="1:4" x14ac:dyDescent="0.25">
      <c r="A1562">
        <v>1304283</v>
      </c>
      <c r="B1562" s="23">
        <v>41732</v>
      </c>
      <c r="C1562" s="23">
        <v>41734</v>
      </c>
      <c r="D1562" t="str">
        <f t="shared" si="24"/>
        <v>Enviado a tiempo</v>
      </c>
    </row>
    <row r="1563" spans="1:4" x14ac:dyDescent="0.25">
      <c r="A1563">
        <v>1304648</v>
      </c>
      <c r="B1563" s="23">
        <v>41824</v>
      </c>
      <c r="C1563" s="23">
        <v>41826</v>
      </c>
      <c r="D1563" t="str">
        <f t="shared" si="24"/>
        <v>Enviado a tiempo</v>
      </c>
    </row>
    <row r="1564" spans="1:4" x14ac:dyDescent="0.25">
      <c r="A1564">
        <v>1304648</v>
      </c>
      <c r="B1564" s="23">
        <v>41521</v>
      </c>
      <c r="C1564" s="23">
        <v>41523</v>
      </c>
      <c r="D1564" t="str">
        <f t="shared" si="24"/>
        <v>Enviado a tiempo</v>
      </c>
    </row>
    <row r="1565" spans="1:4" x14ac:dyDescent="0.25">
      <c r="A1565">
        <v>1304648</v>
      </c>
      <c r="B1565" s="23">
        <v>41519</v>
      </c>
      <c r="C1565" s="23">
        <v>41520</v>
      </c>
      <c r="D1565" t="str">
        <f t="shared" si="24"/>
        <v>No enviado a tiempo</v>
      </c>
    </row>
    <row r="1566" spans="1:4" x14ac:dyDescent="0.25">
      <c r="A1566">
        <v>1304648</v>
      </c>
      <c r="B1566" s="23">
        <v>41637</v>
      </c>
      <c r="C1566" s="23">
        <v>41638</v>
      </c>
      <c r="D1566" t="str">
        <f t="shared" si="24"/>
        <v>No enviado a tiempo</v>
      </c>
    </row>
    <row r="1567" spans="1:4" x14ac:dyDescent="0.25">
      <c r="A1567">
        <v>1305014</v>
      </c>
      <c r="B1567" s="23">
        <v>41895</v>
      </c>
      <c r="C1567" s="23">
        <v>41899</v>
      </c>
      <c r="D1567" t="str">
        <f t="shared" si="24"/>
        <v>Enviado a tiempo</v>
      </c>
    </row>
    <row r="1568" spans="1:4" x14ac:dyDescent="0.25">
      <c r="A1568">
        <v>1305014</v>
      </c>
      <c r="B1568" s="23">
        <v>41736</v>
      </c>
      <c r="C1568" s="23">
        <v>41736</v>
      </c>
      <c r="D1568" t="str">
        <f t="shared" si="24"/>
        <v>No enviado a tiempo</v>
      </c>
    </row>
    <row r="1569" spans="1:4" x14ac:dyDescent="0.25">
      <c r="A1569">
        <v>1305744</v>
      </c>
      <c r="B1569" s="23">
        <v>42484</v>
      </c>
      <c r="C1569" s="23">
        <v>42486</v>
      </c>
      <c r="D1569" t="str">
        <f t="shared" si="24"/>
        <v>Enviado a tiempo</v>
      </c>
    </row>
    <row r="1570" spans="1:4" x14ac:dyDescent="0.25">
      <c r="A1570">
        <v>1305744</v>
      </c>
      <c r="B1570" s="23">
        <v>41761</v>
      </c>
      <c r="C1570" s="23">
        <v>41762</v>
      </c>
      <c r="D1570" t="str">
        <f t="shared" si="24"/>
        <v>No enviado a tiempo</v>
      </c>
    </row>
    <row r="1571" spans="1:4" x14ac:dyDescent="0.25">
      <c r="A1571">
        <v>1306109</v>
      </c>
      <c r="B1571" s="23">
        <v>41983</v>
      </c>
      <c r="C1571" s="23">
        <v>41984</v>
      </c>
      <c r="D1571" t="str">
        <f t="shared" si="24"/>
        <v>No enviado a tiempo</v>
      </c>
    </row>
    <row r="1572" spans="1:4" x14ac:dyDescent="0.25">
      <c r="A1572">
        <v>1306109</v>
      </c>
      <c r="B1572" s="23">
        <v>41760</v>
      </c>
      <c r="C1572" s="23">
        <v>41761</v>
      </c>
      <c r="D1572" t="str">
        <f t="shared" si="24"/>
        <v>No enviado a tiempo</v>
      </c>
    </row>
    <row r="1573" spans="1:4" x14ac:dyDescent="0.25">
      <c r="A1573">
        <v>1306109</v>
      </c>
      <c r="B1573" s="23">
        <v>41631</v>
      </c>
      <c r="C1573" s="23">
        <v>41633</v>
      </c>
      <c r="D1573" t="str">
        <f t="shared" si="24"/>
        <v>Enviado a tiempo</v>
      </c>
    </row>
    <row r="1574" spans="1:4" x14ac:dyDescent="0.25">
      <c r="A1574">
        <v>1306109</v>
      </c>
      <c r="B1574" s="23">
        <v>41349</v>
      </c>
      <c r="C1574" s="23">
        <v>41353</v>
      </c>
      <c r="D1574" t="str">
        <f t="shared" si="24"/>
        <v>Enviado a tiempo</v>
      </c>
    </row>
    <row r="1575" spans="1:4" x14ac:dyDescent="0.25">
      <c r="A1575">
        <v>1306109</v>
      </c>
      <c r="B1575" s="23">
        <v>41977</v>
      </c>
      <c r="C1575" s="23">
        <v>41978</v>
      </c>
      <c r="D1575" t="str">
        <f t="shared" si="24"/>
        <v>No enviado a tiempo</v>
      </c>
    </row>
    <row r="1576" spans="1:4" x14ac:dyDescent="0.25">
      <c r="A1576">
        <v>1306109</v>
      </c>
      <c r="B1576" s="23">
        <v>41497</v>
      </c>
      <c r="C1576" s="23">
        <v>41499</v>
      </c>
      <c r="D1576" t="str">
        <f t="shared" si="24"/>
        <v>Enviado a tiempo</v>
      </c>
    </row>
    <row r="1577" spans="1:4" x14ac:dyDescent="0.25">
      <c r="A1577">
        <v>1306109</v>
      </c>
      <c r="B1577" s="23">
        <v>41983</v>
      </c>
      <c r="C1577" s="23">
        <v>41984</v>
      </c>
      <c r="D1577" t="str">
        <f t="shared" si="24"/>
        <v>No enviado a tiempo</v>
      </c>
    </row>
    <row r="1578" spans="1:4" x14ac:dyDescent="0.25">
      <c r="A1578">
        <v>1306475</v>
      </c>
      <c r="B1578" s="23">
        <v>41761</v>
      </c>
      <c r="C1578" s="23">
        <v>41762</v>
      </c>
      <c r="D1578" t="str">
        <f t="shared" si="24"/>
        <v>No enviado a tiempo</v>
      </c>
    </row>
    <row r="1579" spans="1:4" x14ac:dyDescent="0.25">
      <c r="A1579">
        <v>1306475</v>
      </c>
      <c r="B1579" s="23">
        <v>41692</v>
      </c>
      <c r="C1579" s="23">
        <v>41693</v>
      </c>
      <c r="D1579" t="str">
        <f t="shared" si="24"/>
        <v>No enviado a tiempo</v>
      </c>
    </row>
    <row r="1580" spans="1:4" x14ac:dyDescent="0.25">
      <c r="A1580">
        <v>1306475</v>
      </c>
      <c r="B1580" s="23">
        <v>41761</v>
      </c>
      <c r="C1580" s="23">
        <v>41762</v>
      </c>
      <c r="D1580" t="str">
        <f t="shared" si="24"/>
        <v>No enviado a tiempo</v>
      </c>
    </row>
    <row r="1581" spans="1:4" x14ac:dyDescent="0.25">
      <c r="A1581">
        <v>1306475</v>
      </c>
      <c r="B1581" s="23">
        <v>41761</v>
      </c>
      <c r="C1581" s="23">
        <v>41761</v>
      </c>
      <c r="D1581" t="str">
        <f t="shared" si="24"/>
        <v>No enviado a tiempo</v>
      </c>
    </row>
    <row r="1582" spans="1:4" x14ac:dyDescent="0.25">
      <c r="A1582">
        <v>1306840</v>
      </c>
      <c r="B1582" s="23">
        <v>41452</v>
      </c>
      <c r="C1582" s="23">
        <v>41454</v>
      </c>
      <c r="D1582" t="str">
        <f t="shared" si="24"/>
        <v>Enviado a tiempo</v>
      </c>
    </row>
    <row r="1583" spans="1:4" x14ac:dyDescent="0.25">
      <c r="A1583">
        <v>1306840</v>
      </c>
      <c r="B1583" s="23">
        <v>42210</v>
      </c>
      <c r="C1583" s="23">
        <v>42211</v>
      </c>
      <c r="D1583" t="str">
        <f t="shared" si="24"/>
        <v>No enviado a tiempo</v>
      </c>
    </row>
    <row r="1584" spans="1:4" x14ac:dyDescent="0.25">
      <c r="A1584">
        <v>1306840</v>
      </c>
      <c r="B1584" s="23">
        <v>41418</v>
      </c>
      <c r="C1584" s="23">
        <v>41419</v>
      </c>
      <c r="D1584" t="str">
        <f t="shared" si="24"/>
        <v>No enviado a tiempo</v>
      </c>
    </row>
    <row r="1585" spans="1:4" x14ac:dyDescent="0.25">
      <c r="A1585">
        <v>1307205</v>
      </c>
      <c r="B1585" s="23">
        <v>41733</v>
      </c>
      <c r="C1585" s="23">
        <v>41734</v>
      </c>
      <c r="D1585" t="str">
        <f t="shared" si="24"/>
        <v>No enviado a tiempo</v>
      </c>
    </row>
    <row r="1586" spans="1:4" x14ac:dyDescent="0.25">
      <c r="A1586">
        <v>1307205</v>
      </c>
      <c r="B1586" s="23">
        <v>41619</v>
      </c>
      <c r="C1586" s="23">
        <v>41623</v>
      </c>
      <c r="D1586" t="str">
        <f t="shared" si="24"/>
        <v>Enviado a tiempo</v>
      </c>
    </row>
    <row r="1587" spans="1:4" x14ac:dyDescent="0.25">
      <c r="A1587">
        <v>1307205</v>
      </c>
      <c r="B1587" s="23">
        <v>41767</v>
      </c>
      <c r="C1587" s="23">
        <v>41771</v>
      </c>
      <c r="D1587" t="str">
        <f t="shared" si="24"/>
        <v>Enviado a tiempo</v>
      </c>
    </row>
    <row r="1588" spans="1:4" x14ac:dyDescent="0.25">
      <c r="A1588">
        <v>1307205</v>
      </c>
      <c r="B1588" s="23">
        <v>42066</v>
      </c>
      <c r="C1588" s="23">
        <v>42064</v>
      </c>
      <c r="D1588" t="str">
        <f t="shared" si="24"/>
        <v>No enviado a tiempo</v>
      </c>
    </row>
    <row r="1589" spans="1:4" x14ac:dyDescent="0.25">
      <c r="A1589">
        <v>1307205</v>
      </c>
      <c r="B1589" s="23">
        <v>41932</v>
      </c>
      <c r="C1589" s="23">
        <v>41568</v>
      </c>
      <c r="D1589" t="str">
        <f t="shared" si="24"/>
        <v>No enviado a tiempo</v>
      </c>
    </row>
    <row r="1590" spans="1:4" x14ac:dyDescent="0.25">
      <c r="A1590">
        <v>1307205</v>
      </c>
      <c r="B1590" s="23">
        <v>41725</v>
      </c>
      <c r="C1590" s="23">
        <v>41726</v>
      </c>
      <c r="D1590" t="str">
        <f t="shared" si="24"/>
        <v>No enviado a tiempo</v>
      </c>
    </row>
    <row r="1591" spans="1:4" x14ac:dyDescent="0.25">
      <c r="A1591">
        <v>1307205</v>
      </c>
      <c r="B1591" s="23">
        <v>41616</v>
      </c>
      <c r="C1591" s="23">
        <v>41623</v>
      </c>
      <c r="D1591" t="str">
        <f t="shared" si="24"/>
        <v>Enviado a tiempo</v>
      </c>
    </row>
    <row r="1592" spans="1:4" x14ac:dyDescent="0.25">
      <c r="A1592">
        <v>1307205</v>
      </c>
      <c r="B1592" s="23">
        <v>41330</v>
      </c>
      <c r="C1592" s="23">
        <v>41331</v>
      </c>
      <c r="D1592" t="str">
        <f t="shared" si="24"/>
        <v>No enviado a tiempo</v>
      </c>
    </row>
    <row r="1593" spans="1:4" x14ac:dyDescent="0.25">
      <c r="A1593">
        <v>1307205</v>
      </c>
      <c r="B1593" s="23">
        <v>41398</v>
      </c>
      <c r="C1593" s="23">
        <v>41400</v>
      </c>
      <c r="D1593" t="str">
        <f t="shared" si="24"/>
        <v>Enviado a tiempo</v>
      </c>
    </row>
    <row r="1594" spans="1:4" x14ac:dyDescent="0.25">
      <c r="A1594">
        <v>1307205</v>
      </c>
      <c r="B1594" s="23">
        <v>41765</v>
      </c>
      <c r="C1594" s="23">
        <v>41767</v>
      </c>
      <c r="D1594" t="str">
        <f t="shared" si="24"/>
        <v>Enviado a tiempo</v>
      </c>
    </row>
    <row r="1595" spans="1:4" x14ac:dyDescent="0.25">
      <c r="A1595">
        <v>1307205</v>
      </c>
      <c r="B1595" s="23">
        <v>41895</v>
      </c>
      <c r="C1595" s="23">
        <v>41899</v>
      </c>
      <c r="D1595" t="str">
        <f t="shared" ref="D1595:D1658" si="25">+IF(C1595-B1595&gt;=2,"Enviado a tiempo","No enviado a tiempo")</f>
        <v>Enviado a tiempo</v>
      </c>
    </row>
    <row r="1596" spans="1:4" x14ac:dyDescent="0.25">
      <c r="A1596">
        <v>1307205</v>
      </c>
      <c r="B1596" s="23">
        <v>41765</v>
      </c>
      <c r="C1596" s="23">
        <v>41767</v>
      </c>
      <c r="D1596" t="str">
        <f t="shared" si="25"/>
        <v>Enviado a tiempo</v>
      </c>
    </row>
    <row r="1597" spans="1:4" x14ac:dyDescent="0.25">
      <c r="A1597">
        <v>1307205</v>
      </c>
      <c r="B1597" s="23">
        <v>41774</v>
      </c>
      <c r="C1597" s="23">
        <v>41775</v>
      </c>
      <c r="D1597" t="str">
        <f t="shared" si="25"/>
        <v>No enviado a tiempo</v>
      </c>
    </row>
    <row r="1598" spans="1:4" x14ac:dyDescent="0.25">
      <c r="A1598">
        <v>1307236</v>
      </c>
      <c r="B1598" s="23">
        <v>41765</v>
      </c>
      <c r="C1598" s="23">
        <v>41767</v>
      </c>
      <c r="D1598" t="str">
        <f t="shared" si="25"/>
        <v>Enviado a tiempo</v>
      </c>
    </row>
    <row r="1599" spans="1:4" x14ac:dyDescent="0.25">
      <c r="A1599">
        <v>1307236</v>
      </c>
      <c r="B1599" s="23">
        <v>41765</v>
      </c>
      <c r="C1599" s="23">
        <v>41767</v>
      </c>
      <c r="D1599" t="str">
        <f t="shared" si="25"/>
        <v>Enviado a tiempo</v>
      </c>
    </row>
    <row r="1600" spans="1:4" x14ac:dyDescent="0.25">
      <c r="A1600">
        <v>1307236</v>
      </c>
      <c r="B1600" s="23">
        <v>41765</v>
      </c>
      <c r="C1600" s="23">
        <v>41767</v>
      </c>
      <c r="D1600" t="str">
        <f t="shared" si="25"/>
        <v>Enviado a tiempo</v>
      </c>
    </row>
    <row r="1601" spans="1:4" x14ac:dyDescent="0.25">
      <c r="A1601">
        <v>1307236</v>
      </c>
      <c r="B1601" s="23">
        <v>41765</v>
      </c>
      <c r="C1601" s="23">
        <v>41767</v>
      </c>
      <c r="D1601" t="str">
        <f t="shared" si="25"/>
        <v>Enviado a tiempo</v>
      </c>
    </row>
    <row r="1602" spans="1:4" x14ac:dyDescent="0.25">
      <c r="A1602">
        <v>1307236</v>
      </c>
      <c r="B1602" s="23">
        <v>41765</v>
      </c>
      <c r="C1602" s="23">
        <v>41767</v>
      </c>
      <c r="D1602" t="str">
        <f t="shared" si="25"/>
        <v>Enviado a tiempo</v>
      </c>
    </row>
    <row r="1603" spans="1:4" x14ac:dyDescent="0.25">
      <c r="A1603">
        <v>1307236</v>
      </c>
      <c r="B1603" s="23">
        <v>41765</v>
      </c>
      <c r="C1603" s="23">
        <v>41767</v>
      </c>
      <c r="D1603" t="str">
        <f t="shared" si="25"/>
        <v>Enviado a tiempo</v>
      </c>
    </row>
    <row r="1604" spans="1:4" x14ac:dyDescent="0.25">
      <c r="A1604">
        <v>1307570</v>
      </c>
      <c r="B1604" s="23">
        <v>41581</v>
      </c>
      <c r="C1604" s="23">
        <v>41581</v>
      </c>
      <c r="D1604" t="str">
        <f t="shared" si="25"/>
        <v>No enviado a tiempo</v>
      </c>
    </row>
    <row r="1605" spans="1:4" x14ac:dyDescent="0.25">
      <c r="A1605">
        <v>1307570</v>
      </c>
      <c r="B1605" s="23">
        <v>42657</v>
      </c>
      <c r="C1605" s="23">
        <v>42668</v>
      </c>
      <c r="D1605" t="str">
        <f t="shared" si="25"/>
        <v>Enviado a tiempo</v>
      </c>
    </row>
    <row r="1606" spans="1:4" x14ac:dyDescent="0.25">
      <c r="A1606">
        <v>1307570</v>
      </c>
      <c r="B1606" s="23">
        <v>41832</v>
      </c>
      <c r="C1606" s="23">
        <v>41834</v>
      </c>
      <c r="D1606" t="str">
        <f t="shared" si="25"/>
        <v>Enviado a tiempo</v>
      </c>
    </row>
    <row r="1607" spans="1:4" x14ac:dyDescent="0.25">
      <c r="A1607">
        <v>1307570</v>
      </c>
      <c r="B1607" s="23">
        <v>42397</v>
      </c>
      <c r="C1607" s="23">
        <v>42398</v>
      </c>
      <c r="D1607" t="str">
        <f t="shared" si="25"/>
        <v>No enviado a tiempo</v>
      </c>
    </row>
    <row r="1608" spans="1:4" x14ac:dyDescent="0.25">
      <c r="A1608">
        <v>1307570</v>
      </c>
      <c r="B1608" s="23">
        <v>41723</v>
      </c>
      <c r="C1608" s="23">
        <v>41724</v>
      </c>
      <c r="D1608" t="str">
        <f t="shared" si="25"/>
        <v>No enviado a tiempo</v>
      </c>
    </row>
    <row r="1609" spans="1:4" x14ac:dyDescent="0.25">
      <c r="A1609">
        <v>1307936</v>
      </c>
      <c r="B1609" s="23">
        <v>41798</v>
      </c>
      <c r="C1609" s="23">
        <v>41800</v>
      </c>
      <c r="D1609" t="str">
        <f t="shared" si="25"/>
        <v>Enviado a tiempo</v>
      </c>
    </row>
    <row r="1610" spans="1:4" x14ac:dyDescent="0.25">
      <c r="A1610">
        <v>1307936</v>
      </c>
      <c r="B1610" s="23">
        <v>41961</v>
      </c>
      <c r="C1610" s="23">
        <v>41963</v>
      </c>
      <c r="D1610" t="str">
        <f t="shared" si="25"/>
        <v>Enviado a tiempo</v>
      </c>
    </row>
    <row r="1611" spans="1:4" x14ac:dyDescent="0.25">
      <c r="A1611">
        <v>1307936</v>
      </c>
      <c r="B1611" s="23">
        <v>41858</v>
      </c>
      <c r="C1611" s="23">
        <v>41860</v>
      </c>
      <c r="D1611" t="str">
        <f t="shared" si="25"/>
        <v>Enviado a tiempo</v>
      </c>
    </row>
    <row r="1612" spans="1:4" x14ac:dyDescent="0.25">
      <c r="A1612">
        <v>1307936</v>
      </c>
      <c r="B1612" s="23">
        <v>41695</v>
      </c>
      <c r="C1612" s="23">
        <v>41697</v>
      </c>
      <c r="D1612" t="str">
        <f t="shared" si="25"/>
        <v>Enviado a tiempo</v>
      </c>
    </row>
    <row r="1613" spans="1:4" x14ac:dyDescent="0.25">
      <c r="A1613">
        <v>1307936</v>
      </c>
      <c r="B1613" s="23">
        <v>42085</v>
      </c>
      <c r="C1613" s="23">
        <v>42086</v>
      </c>
      <c r="D1613" t="str">
        <f t="shared" si="25"/>
        <v>No enviado a tiempo</v>
      </c>
    </row>
    <row r="1614" spans="1:4" x14ac:dyDescent="0.25">
      <c r="A1614">
        <v>1309031</v>
      </c>
      <c r="B1614" s="23">
        <v>41698</v>
      </c>
      <c r="C1614" s="23">
        <v>41699</v>
      </c>
      <c r="D1614" t="str">
        <f t="shared" si="25"/>
        <v>No enviado a tiempo</v>
      </c>
    </row>
    <row r="1615" spans="1:4" x14ac:dyDescent="0.25">
      <c r="A1615">
        <v>1309397</v>
      </c>
      <c r="B1615" s="23">
        <v>41710</v>
      </c>
      <c r="C1615" s="23">
        <v>41724</v>
      </c>
      <c r="D1615" t="str">
        <f t="shared" si="25"/>
        <v>Enviado a tiempo</v>
      </c>
    </row>
    <row r="1616" spans="1:4" x14ac:dyDescent="0.25">
      <c r="A1616">
        <v>1309397</v>
      </c>
      <c r="B1616" s="23">
        <v>41551</v>
      </c>
      <c r="C1616" s="23">
        <v>41551</v>
      </c>
      <c r="D1616" t="str">
        <f t="shared" si="25"/>
        <v>No enviado a tiempo</v>
      </c>
    </row>
    <row r="1617" spans="1:4" x14ac:dyDescent="0.25">
      <c r="A1617">
        <v>1309397</v>
      </c>
      <c r="B1617" s="23">
        <v>41575</v>
      </c>
      <c r="C1617" s="23">
        <v>41576</v>
      </c>
      <c r="D1617" t="str">
        <f t="shared" si="25"/>
        <v>No enviado a tiempo</v>
      </c>
    </row>
    <row r="1618" spans="1:4" x14ac:dyDescent="0.25">
      <c r="A1618">
        <v>1309397</v>
      </c>
      <c r="B1618" s="23">
        <v>41685</v>
      </c>
      <c r="C1618" s="23">
        <v>41690</v>
      </c>
      <c r="D1618" t="str">
        <f t="shared" si="25"/>
        <v>Enviado a tiempo</v>
      </c>
    </row>
    <row r="1619" spans="1:4" x14ac:dyDescent="0.25">
      <c r="A1619">
        <v>1309397</v>
      </c>
      <c r="B1619" s="23">
        <v>41795</v>
      </c>
      <c r="C1619" s="23">
        <v>41797</v>
      </c>
      <c r="D1619" t="str">
        <f t="shared" si="25"/>
        <v>Enviado a tiempo</v>
      </c>
    </row>
    <row r="1620" spans="1:4" x14ac:dyDescent="0.25">
      <c r="A1620">
        <v>1309762</v>
      </c>
      <c r="B1620" s="23">
        <v>41327</v>
      </c>
      <c r="C1620" s="23">
        <v>41328</v>
      </c>
      <c r="D1620" t="str">
        <f t="shared" si="25"/>
        <v>No enviado a tiempo</v>
      </c>
    </row>
    <row r="1621" spans="1:4" x14ac:dyDescent="0.25">
      <c r="A1621">
        <v>1310127</v>
      </c>
      <c r="B1621" s="23">
        <v>41694</v>
      </c>
      <c r="C1621" s="23">
        <v>41695</v>
      </c>
      <c r="D1621" t="str">
        <f t="shared" si="25"/>
        <v>No enviado a tiempo</v>
      </c>
    </row>
    <row r="1622" spans="1:4" x14ac:dyDescent="0.25">
      <c r="A1622">
        <v>1310127</v>
      </c>
      <c r="B1622" s="23">
        <v>41847</v>
      </c>
      <c r="C1622" s="23">
        <v>41849</v>
      </c>
      <c r="D1622" t="str">
        <f t="shared" si="25"/>
        <v>Enviado a tiempo</v>
      </c>
    </row>
    <row r="1623" spans="1:4" x14ac:dyDescent="0.25">
      <c r="A1623">
        <v>1311223</v>
      </c>
      <c r="B1623" s="23">
        <v>41449</v>
      </c>
      <c r="C1623" s="23">
        <v>41450</v>
      </c>
      <c r="D1623" t="str">
        <f t="shared" si="25"/>
        <v>No enviado a tiempo</v>
      </c>
    </row>
    <row r="1624" spans="1:4" x14ac:dyDescent="0.25">
      <c r="A1624">
        <v>1311223</v>
      </c>
      <c r="B1624" s="23">
        <v>41423</v>
      </c>
      <c r="C1624" s="23">
        <v>41423</v>
      </c>
      <c r="D1624" t="str">
        <f t="shared" si="25"/>
        <v>No enviado a tiempo</v>
      </c>
    </row>
    <row r="1625" spans="1:4" x14ac:dyDescent="0.25">
      <c r="A1625">
        <v>1311588</v>
      </c>
      <c r="B1625" s="23">
        <v>41613</v>
      </c>
      <c r="C1625" s="23">
        <v>41615</v>
      </c>
      <c r="D1625" t="str">
        <f t="shared" si="25"/>
        <v>Enviado a tiempo</v>
      </c>
    </row>
    <row r="1626" spans="1:4" x14ac:dyDescent="0.25">
      <c r="A1626">
        <v>1311588</v>
      </c>
      <c r="B1626" s="23">
        <v>41531</v>
      </c>
      <c r="C1626" s="23">
        <v>41534</v>
      </c>
      <c r="D1626" t="str">
        <f t="shared" si="25"/>
        <v>Enviado a tiempo</v>
      </c>
    </row>
    <row r="1627" spans="1:4" x14ac:dyDescent="0.25">
      <c r="A1627">
        <v>1311588</v>
      </c>
      <c r="B1627" s="23">
        <v>41914</v>
      </c>
      <c r="C1627" s="23">
        <v>41916</v>
      </c>
      <c r="D1627" t="str">
        <f t="shared" si="25"/>
        <v>Enviado a tiempo</v>
      </c>
    </row>
    <row r="1628" spans="1:4" x14ac:dyDescent="0.25">
      <c r="A1628">
        <v>1311588</v>
      </c>
      <c r="B1628" s="23">
        <v>41683</v>
      </c>
      <c r="C1628" s="23">
        <v>41683</v>
      </c>
      <c r="D1628" t="str">
        <f t="shared" si="25"/>
        <v>No enviado a tiempo</v>
      </c>
    </row>
    <row r="1629" spans="1:4" x14ac:dyDescent="0.25">
      <c r="A1629">
        <v>1311588</v>
      </c>
      <c r="B1629" s="23">
        <v>41772</v>
      </c>
      <c r="C1629" s="23">
        <v>41773</v>
      </c>
      <c r="D1629" t="str">
        <f t="shared" si="25"/>
        <v>No enviado a tiempo</v>
      </c>
    </row>
    <row r="1630" spans="1:4" x14ac:dyDescent="0.25">
      <c r="A1630">
        <v>1311588</v>
      </c>
      <c r="B1630" s="23">
        <v>42092</v>
      </c>
      <c r="C1630" s="23">
        <v>42095</v>
      </c>
      <c r="D1630" t="str">
        <f t="shared" si="25"/>
        <v>Enviado a tiempo</v>
      </c>
    </row>
    <row r="1631" spans="1:4" x14ac:dyDescent="0.25">
      <c r="A1631">
        <v>1311588</v>
      </c>
      <c r="B1631" s="23">
        <v>41624</v>
      </c>
      <c r="C1631" s="23">
        <v>41627</v>
      </c>
      <c r="D1631" t="str">
        <f t="shared" si="25"/>
        <v>Enviado a tiempo</v>
      </c>
    </row>
    <row r="1632" spans="1:4" x14ac:dyDescent="0.25">
      <c r="A1632">
        <v>1311588</v>
      </c>
      <c r="B1632" s="23">
        <v>41710</v>
      </c>
      <c r="C1632" s="23">
        <v>41711</v>
      </c>
      <c r="D1632" t="str">
        <f t="shared" si="25"/>
        <v>No enviado a tiempo</v>
      </c>
    </row>
    <row r="1633" spans="1:4" x14ac:dyDescent="0.25">
      <c r="A1633">
        <v>1311953</v>
      </c>
      <c r="B1633" s="23">
        <v>41735</v>
      </c>
      <c r="C1633" s="23">
        <v>41740</v>
      </c>
      <c r="D1633" t="str">
        <f t="shared" si="25"/>
        <v>Enviado a tiempo</v>
      </c>
    </row>
    <row r="1634" spans="1:4" x14ac:dyDescent="0.25">
      <c r="A1634">
        <v>1312319</v>
      </c>
      <c r="B1634" s="23">
        <v>41824</v>
      </c>
      <c r="C1634" s="23">
        <v>41826</v>
      </c>
      <c r="D1634" t="str">
        <f t="shared" si="25"/>
        <v>Enviado a tiempo</v>
      </c>
    </row>
    <row r="1635" spans="1:4" x14ac:dyDescent="0.25">
      <c r="A1635">
        <v>1312319</v>
      </c>
      <c r="B1635" s="23">
        <v>41695</v>
      </c>
      <c r="C1635" s="23">
        <v>41697</v>
      </c>
      <c r="D1635" t="str">
        <f t="shared" si="25"/>
        <v>Enviado a tiempo</v>
      </c>
    </row>
    <row r="1636" spans="1:4" x14ac:dyDescent="0.25">
      <c r="A1636">
        <v>1312319</v>
      </c>
      <c r="B1636" s="23">
        <v>41414</v>
      </c>
      <c r="C1636" s="23">
        <v>41415</v>
      </c>
      <c r="D1636" t="str">
        <f t="shared" si="25"/>
        <v>No enviado a tiempo</v>
      </c>
    </row>
    <row r="1637" spans="1:4" x14ac:dyDescent="0.25">
      <c r="A1637">
        <v>1312684</v>
      </c>
      <c r="B1637" s="23">
        <v>41425</v>
      </c>
      <c r="C1637" s="23">
        <v>41425</v>
      </c>
      <c r="D1637" t="str">
        <f t="shared" si="25"/>
        <v>No enviado a tiempo</v>
      </c>
    </row>
    <row r="1638" spans="1:4" x14ac:dyDescent="0.25">
      <c r="A1638">
        <v>1312684</v>
      </c>
      <c r="B1638" s="23">
        <v>42203</v>
      </c>
      <c r="C1638" s="23">
        <v>42205</v>
      </c>
      <c r="D1638" t="str">
        <f t="shared" si="25"/>
        <v>Enviado a tiempo</v>
      </c>
    </row>
    <row r="1639" spans="1:4" x14ac:dyDescent="0.25">
      <c r="A1639">
        <v>1313049</v>
      </c>
      <c r="B1639" s="23">
        <v>41418</v>
      </c>
      <c r="C1639" s="23">
        <v>41420</v>
      </c>
      <c r="D1639" t="str">
        <f t="shared" si="25"/>
        <v>Enviado a tiempo</v>
      </c>
    </row>
    <row r="1640" spans="1:4" x14ac:dyDescent="0.25">
      <c r="A1640">
        <v>1313049</v>
      </c>
      <c r="B1640" s="23">
        <v>41514</v>
      </c>
      <c r="C1640" s="23">
        <v>41546</v>
      </c>
      <c r="D1640" t="str">
        <f t="shared" si="25"/>
        <v>Enviado a tiempo</v>
      </c>
    </row>
    <row r="1641" spans="1:4" x14ac:dyDescent="0.25">
      <c r="A1641">
        <v>1313414</v>
      </c>
      <c r="B1641" s="23">
        <v>41486</v>
      </c>
      <c r="C1641" s="23">
        <v>41488</v>
      </c>
      <c r="D1641" t="str">
        <f t="shared" si="25"/>
        <v>Enviado a tiempo</v>
      </c>
    </row>
    <row r="1642" spans="1:4" x14ac:dyDescent="0.25">
      <c r="A1642">
        <v>1313414</v>
      </c>
      <c r="B1642" s="23">
        <v>41455</v>
      </c>
      <c r="C1642" s="23">
        <v>41459</v>
      </c>
      <c r="D1642" t="str">
        <f t="shared" si="25"/>
        <v>Enviado a tiempo</v>
      </c>
    </row>
    <row r="1643" spans="1:4" x14ac:dyDescent="0.25">
      <c r="A1643">
        <v>1313414</v>
      </c>
      <c r="B1643" s="23">
        <v>41746</v>
      </c>
      <c r="C1643" s="23">
        <v>41738</v>
      </c>
      <c r="D1643" t="str">
        <f t="shared" si="25"/>
        <v>No enviado a tiempo</v>
      </c>
    </row>
    <row r="1644" spans="1:4" x14ac:dyDescent="0.25">
      <c r="A1644">
        <v>1313780</v>
      </c>
      <c r="B1644" s="23">
        <v>41581</v>
      </c>
      <c r="C1644" s="23">
        <v>41582</v>
      </c>
      <c r="D1644" t="str">
        <f t="shared" si="25"/>
        <v>No enviado a tiempo</v>
      </c>
    </row>
    <row r="1645" spans="1:4" x14ac:dyDescent="0.25">
      <c r="A1645">
        <v>1313780</v>
      </c>
      <c r="B1645" s="23">
        <v>42208</v>
      </c>
      <c r="C1645" s="23">
        <v>42215</v>
      </c>
      <c r="D1645" t="str">
        <f t="shared" si="25"/>
        <v>Enviado a tiempo</v>
      </c>
    </row>
    <row r="1646" spans="1:4" x14ac:dyDescent="0.25">
      <c r="A1646">
        <v>1313780</v>
      </c>
      <c r="B1646" s="23">
        <v>41479</v>
      </c>
      <c r="C1646" s="23">
        <v>41481</v>
      </c>
      <c r="D1646" t="str">
        <f t="shared" si="25"/>
        <v>Enviado a tiempo</v>
      </c>
    </row>
    <row r="1647" spans="1:4" x14ac:dyDescent="0.25">
      <c r="A1647">
        <v>1313780</v>
      </c>
      <c r="B1647" s="23">
        <v>41470</v>
      </c>
      <c r="C1647" s="23">
        <v>41471</v>
      </c>
      <c r="D1647" t="str">
        <f t="shared" si="25"/>
        <v>No enviado a tiempo</v>
      </c>
    </row>
    <row r="1648" spans="1:4" x14ac:dyDescent="0.25">
      <c r="A1648">
        <v>1313780</v>
      </c>
      <c r="B1648" s="23">
        <v>41328</v>
      </c>
      <c r="C1648" s="23">
        <v>41328</v>
      </c>
      <c r="D1648" t="str">
        <f t="shared" si="25"/>
        <v>No enviado a tiempo</v>
      </c>
    </row>
    <row r="1649" spans="1:4" x14ac:dyDescent="0.25">
      <c r="A1649">
        <v>1314145</v>
      </c>
      <c r="B1649" s="23">
        <v>41713</v>
      </c>
      <c r="C1649" s="23">
        <v>41713</v>
      </c>
      <c r="D1649" t="str">
        <f t="shared" si="25"/>
        <v>No enviado a tiempo</v>
      </c>
    </row>
    <row r="1650" spans="1:4" x14ac:dyDescent="0.25">
      <c r="A1650">
        <v>1314145</v>
      </c>
      <c r="B1650" s="23">
        <v>41784</v>
      </c>
      <c r="C1650" s="23">
        <v>41787</v>
      </c>
      <c r="D1650" t="str">
        <f t="shared" si="25"/>
        <v>Enviado a tiempo</v>
      </c>
    </row>
    <row r="1651" spans="1:4" x14ac:dyDescent="0.25">
      <c r="A1651">
        <v>1314145</v>
      </c>
      <c r="B1651" s="23">
        <v>41784</v>
      </c>
      <c r="C1651" s="23">
        <v>41788</v>
      </c>
      <c r="D1651" t="str">
        <f t="shared" si="25"/>
        <v>Enviado a tiempo</v>
      </c>
    </row>
    <row r="1652" spans="1:4" x14ac:dyDescent="0.25">
      <c r="A1652">
        <v>1314145</v>
      </c>
      <c r="B1652" s="23">
        <v>41784</v>
      </c>
      <c r="C1652" s="23">
        <v>41788</v>
      </c>
      <c r="D1652" t="str">
        <f t="shared" si="25"/>
        <v>Enviado a tiempo</v>
      </c>
    </row>
    <row r="1653" spans="1:4" x14ac:dyDescent="0.25">
      <c r="A1653">
        <v>1314145</v>
      </c>
      <c r="B1653" s="23">
        <v>41784</v>
      </c>
      <c r="C1653" s="23">
        <v>41788</v>
      </c>
      <c r="D1653" t="str">
        <f t="shared" si="25"/>
        <v>Enviado a tiempo</v>
      </c>
    </row>
    <row r="1654" spans="1:4" x14ac:dyDescent="0.25">
      <c r="A1654">
        <v>1314510</v>
      </c>
      <c r="B1654" s="23">
        <v>41403</v>
      </c>
      <c r="C1654" s="23">
        <v>41405</v>
      </c>
      <c r="D1654" t="str">
        <f t="shared" si="25"/>
        <v>Enviado a tiempo</v>
      </c>
    </row>
    <row r="1655" spans="1:4" x14ac:dyDescent="0.25">
      <c r="A1655">
        <v>1314510</v>
      </c>
      <c r="B1655" s="23">
        <v>41398</v>
      </c>
      <c r="C1655" s="23">
        <v>41400</v>
      </c>
      <c r="D1655" t="str">
        <f t="shared" si="25"/>
        <v>Enviado a tiempo</v>
      </c>
    </row>
    <row r="1656" spans="1:4" x14ac:dyDescent="0.25">
      <c r="A1656">
        <v>1314875</v>
      </c>
      <c r="B1656" s="23">
        <v>41788</v>
      </c>
      <c r="C1656" s="23">
        <v>41788</v>
      </c>
      <c r="D1656" t="str">
        <f t="shared" si="25"/>
        <v>No enviado a tiempo</v>
      </c>
    </row>
    <row r="1657" spans="1:4" x14ac:dyDescent="0.25">
      <c r="A1657">
        <v>1315240</v>
      </c>
      <c r="B1657" s="23">
        <v>41515</v>
      </c>
      <c r="C1657" s="23">
        <v>41520</v>
      </c>
      <c r="D1657" t="str">
        <f t="shared" si="25"/>
        <v>Enviado a tiempo</v>
      </c>
    </row>
    <row r="1658" spans="1:4" x14ac:dyDescent="0.25">
      <c r="A1658">
        <v>1315605</v>
      </c>
      <c r="B1658" s="23">
        <v>41471</v>
      </c>
      <c r="C1658" s="23">
        <v>41472</v>
      </c>
      <c r="D1658" t="str">
        <f t="shared" si="25"/>
        <v>No enviado a tiempo</v>
      </c>
    </row>
    <row r="1659" spans="1:4" x14ac:dyDescent="0.25">
      <c r="A1659">
        <v>1315605</v>
      </c>
      <c r="B1659" s="23">
        <v>41715</v>
      </c>
      <c r="C1659" s="23">
        <v>41716</v>
      </c>
      <c r="D1659" t="str">
        <f t="shared" ref="D1659:D1722" si="26">+IF(C1659-B1659&gt;=2,"Enviado a tiempo","No enviado a tiempo")</f>
        <v>No enviado a tiempo</v>
      </c>
    </row>
    <row r="1660" spans="1:4" x14ac:dyDescent="0.25">
      <c r="A1660">
        <v>1316001</v>
      </c>
      <c r="B1660" s="23">
        <v>41757</v>
      </c>
      <c r="C1660" s="23">
        <v>41730</v>
      </c>
      <c r="D1660" t="str">
        <f t="shared" si="26"/>
        <v>No enviado a tiempo</v>
      </c>
    </row>
    <row r="1661" spans="1:4" x14ac:dyDescent="0.25">
      <c r="A1661">
        <v>1316701</v>
      </c>
      <c r="B1661" s="23">
        <v>41792</v>
      </c>
      <c r="C1661" s="23">
        <v>41794</v>
      </c>
      <c r="D1661" t="str">
        <f t="shared" si="26"/>
        <v>Enviado a tiempo</v>
      </c>
    </row>
    <row r="1662" spans="1:4" x14ac:dyDescent="0.25">
      <c r="A1662">
        <v>1316701</v>
      </c>
      <c r="B1662" s="23">
        <v>41792</v>
      </c>
      <c r="C1662" s="23">
        <v>41794</v>
      </c>
      <c r="D1662" t="str">
        <f t="shared" si="26"/>
        <v>Enviado a tiempo</v>
      </c>
    </row>
    <row r="1663" spans="1:4" x14ac:dyDescent="0.25">
      <c r="A1663">
        <v>1316701</v>
      </c>
      <c r="B1663" s="23">
        <v>41792</v>
      </c>
      <c r="C1663" s="23">
        <v>41794</v>
      </c>
      <c r="D1663" t="str">
        <f t="shared" si="26"/>
        <v>Enviado a tiempo</v>
      </c>
    </row>
    <row r="1664" spans="1:4" x14ac:dyDescent="0.25">
      <c r="A1664">
        <v>1317066</v>
      </c>
      <c r="B1664" s="23">
        <v>41481</v>
      </c>
      <c r="C1664" s="23">
        <v>41483</v>
      </c>
      <c r="D1664" t="str">
        <f t="shared" si="26"/>
        <v>Enviado a tiempo</v>
      </c>
    </row>
    <row r="1665" spans="1:4" x14ac:dyDescent="0.25">
      <c r="A1665">
        <v>1317066</v>
      </c>
      <c r="B1665" s="23">
        <v>41654</v>
      </c>
      <c r="C1665" s="23">
        <v>41657</v>
      </c>
      <c r="D1665" t="str">
        <f t="shared" si="26"/>
        <v>Enviado a tiempo</v>
      </c>
    </row>
    <row r="1666" spans="1:4" x14ac:dyDescent="0.25">
      <c r="A1666">
        <v>1317066</v>
      </c>
      <c r="B1666" s="23">
        <v>42014</v>
      </c>
      <c r="C1666" s="23">
        <v>42014</v>
      </c>
      <c r="D1666" t="str">
        <f t="shared" si="26"/>
        <v>No enviado a tiempo</v>
      </c>
    </row>
    <row r="1667" spans="1:4" x14ac:dyDescent="0.25">
      <c r="A1667">
        <v>1317097</v>
      </c>
      <c r="B1667" s="23">
        <v>41903</v>
      </c>
      <c r="C1667" s="23">
        <v>41904</v>
      </c>
      <c r="D1667" t="str">
        <f t="shared" si="26"/>
        <v>No enviado a tiempo</v>
      </c>
    </row>
    <row r="1668" spans="1:4" x14ac:dyDescent="0.25">
      <c r="A1668">
        <v>1317431</v>
      </c>
      <c r="B1668" s="23">
        <v>41913</v>
      </c>
      <c r="C1668" s="23">
        <v>41914</v>
      </c>
      <c r="D1668" t="str">
        <f t="shared" si="26"/>
        <v>No enviado a tiempo</v>
      </c>
    </row>
    <row r="1669" spans="1:4" x14ac:dyDescent="0.25">
      <c r="A1669">
        <v>1317431</v>
      </c>
      <c r="B1669" s="23">
        <v>41401</v>
      </c>
      <c r="C1669" s="23">
        <v>41403</v>
      </c>
      <c r="D1669" t="str">
        <f t="shared" si="26"/>
        <v>Enviado a tiempo</v>
      </c>
    </row>
    <row r="1670" spans="1:4" x14ac:dyDescent="0.25">
      <c r="A1670">
        <v>1317431</v>
      </c>
      <c r="B1670" s="23">
        <v>41795</v>
      </c>
      <c r="C1670" s="23">
        <v>41797</v>
      </c>
      <c r="D1670" t="str">
        <f t="shared" si="26"/>
        <v>Enviado a tiempo</v>
      </c>
    </row>
    <row r="1671" spans="1:4" x14ac:dyDescent="0.25">
      <c r="A1671">
        <v>1317431</v>
      </c>
      <c r="B1671" s="23">
        <v>42639</v>
      </c>
      <c r="C1671" s="23">
        <v>42648</v>
      </c>
      <c r="D1671" t="str">
        <f t="shared" si="26"/>
        <v>Enviado a tiempo</v>
      </c>
    </row>
    <row r="1672" spans="1:4" x14ac:dyDescent="0.25">
      <c r="A1672">
        <v>1317796</v>
      </c>
      <c r="B1672" s="23">
        <v>42104</v>
      </c>
      <c r="C1672" s="23">
        <v>42105</v>
      </c>
      <c r="D1672" t="str">
        <f t="shared" si="26"/>
        <v>No enviado a tiempo</v>
      </c>
    </row>
    <row r="1673" spans="1:4" x14ac:dyDescent="0.25">
      <c r="A1673">
        <v>1317796</v>
      </c>
      <c r="B1673" s="23">
        <v>41778</v>
      </c>
      <c r="C1673" s="23">
        <v>41783</v>
      </c>
      <c r="D1673" t="str">
        <f t="shared" si="26"/>
        <v>Enviado a tiempo</v>
      </c>
    </row>
    <row r="1674" spans="1:4" x14ac:dyDescent="0.25">
      <c r="A1674">
        <v>1317796</v>
      </c>
      <c r="B1674" s="23">
        <v>42039</v>
      </c>
      <c r="C1674" s="23">
        <v>42041</v>
      </c>
      <c r="D1674" t="str">
        <f t="shared" si="26"/>
        <v>Enviado a tiempo</v>
      </c>
    </row>
    <row r="1675" spans="1:4" x14ac:dyDescent="0.25">
      <c r="A1675">
        <v>1317796</v>
      </c>
      <c r="B1675" s="23">
        <v>41403</v>
      </c>
      <c r="C1675" s="23">
        <v>41404</v>
      </c>
      <c r="D1675" t="str">
        <f t="shared" si="26"/>
        <v>No enviado a tiempo</v>
      </c>
    </row>
    <row r="1676" spans="1:4" x14ac:dyDescent="0.25">
      <c r="A1676">
        <v>1318162</v>
      </c>
      <c r="B1676" s="23">
        <v>41435</v>
      </c>
      <c r="C1676" s="23">
        <v>41437</v>
      </c>
      <c r="D1676" t="str">
        <f t="shared" si="26"/>
        <v>Enviado a tiempo</v>
      </c>
    </row>
    <row r="1677" spans="1:4" x14ac:dyDescent="0.25">
      <c r="A1677">
        <v>1318162</v>
      </c>
      <c r="B1677" s="23">
        <v>41508</v>
      </c>
      <c r="C1677" s="23">
        <v>41510</v>
      </c>
      <c r="D1677" t="str">
        <f t="shared" si="26"/>
        <v>Enviado a tiempo</v>
      </c>
    </row>
    <row r="1678" spans="1:4" x14ac:dyDescent="0.25">
      <c r="A1678">
        <v>1318162</v>
      </c>
      <c r="B1678" s="23">
        <v>41416</v>
      </c>
      <c r="C1678" s="23">
        <v>41425</v>
      </c>
      <c r="D1678" t="str">
        <f t="shared" si="26"/>
        <v>Enviado a tiempo</v>
      </c>
    </row>
    <row r="1679" spans="1:4" x14ac:dyDescent="0.25">
      <c r="A1679">
        <v>1318527</v>
      </c>
      <c r="B1679" s="23">
        <v>41506</v>
      </c>
      <c r="C1679" s="23">
        <v>41508</v>
      </c>
      <c r="D1679" t="str">
        <f t="shared" si="26"/>
        <v>Enviado a tiempo</v>
      </c>
    </row>
    <row r="1680" spans="1:4" x14ac:dyDescent="0.25">
      <c r="A1680">
        <v>1318892</v>
      </c>
      <c r="B1680" s="23">
        <v>41683</v>
      </c>
      <c r="C1680" s="23">
        <v>41683</v>
      </c>
      <c r="D1680" t="str">
        <f t="shared" si="26"/>
        <v>No enviado a tiempo</v>
      </c>
    </row>
    <row r="1681" spans="1:4" x14ac:dyDescent="0.25">
      <c r="A1681">
        <v>1318892</v>
      </c>
      <c r="B1681" s="23">
        <v>41683</v>
      </c>
      <c r="C1681" s="23">
        <v>41683</v>
      </c>
      <c r="D1681" t="str">
        <f t="shared" si="26"/>
        <v>No enviado a tiempo</v>
      </c>
    </row>
    <row r="1682" spans="1:4" x14ac:dyDescent="0.25">
      <c r="A1682">
        <v>1318892</v>
      </c>
      <c r="B1682" s="23">
        <v>41485</v>
      </c>
      <c r="C1682" s="23">
        <v>41486</v>
      </c>
      <c r="D1682" t="str">
        <f t="shared" si="26"/>
        <v>No enviado a tiempo</v>
      </c>
    </row>
    <row r="1683" spans="1:4" x14ac:dyDescent="0.25">
      <c r="A1683">
        <v>1318892</v>
      </c>
      <c r="B1683" s="23">
        <v>41693</v>
      </c>
      <c r="C1683" s="23">
        <v>41696</v>
      </c>
      <c r="D1683" t="str">
        <f t="shared" si="26"/>
        <v>Enviado a tiempo</v>
      </c>
    </row>
    <row r="1684" spans="1:4" x14ac:dyDescent="0.25">
      <c r="A1684">
        <v>1318892</v>
      </c>
      <c r="B1684" s="23">
        <v>41414</v>
      </c>
      <c r="C1684" s="23">
        <v>41416</v>
      </c>
      <c r="D1684" t="str">
        <f t="shared" si="26"/>
        <v>Enviado a tiempo</v>
      </c>
    </row>
    <row r="1685" spans="1:4" x14ac:dyDescent="0.25">
      <c r="A1685">
        <v>1318892</v>
      </c>
      <c r="B1685" s="23">
        <v>41498</v>
      </c>
      <c r="C1685" s="23">
        <v>41500</v>
      </c>
      <c r="D1685" t="str">
        <f t="shared" si="26"/>
        <v>Enviado a tiempo</v>
      </c>
    </row>
    <row r="1686" spans="1:4" x14ac:dyDescent="0.25">
      <c r="A1686">
        <v>1319623</v>
      </c>
      <c r="B1686" s="23">
        <v>41594</v>
      </c>
      <c r="C1686" s="23">
        <v>41596</v>
      </c>
      <c r="D1686" t="str">
        <f t="shared" si="26"/>
        <v>Enviado a tiempo</v>
      </c>
    </row>
    <row r="1687" spans="1:4" x14ac:dyDescent="0.25">
      <c r="A1687">
        <v>1319623</v>
      </c>
      <c r="B1687" s="23">
        <v>41414</v>
      </c>
      <c r="C1687" s="23">
        <v>41415</v>
      </c>
      <c r="D1687" t="str">
        <f t="shared" si="26"/>
        <v>No enviado a tiempo</v>
      </c>
    </row>
    <row r="1688" spans="1:4" x14ac:dyDescent="0.25">
      <c r="A1688">
        <v>1319988</v>
      </c>
      <c r="B1688" s="23">
        <v>41704</v>
      </c>
      <c r="C1688" s="23">
        <v>41705</v>
      </c>
      <c r="D1688" t="str">
        <f t="shared" si="26"/>
        <v>No enviado a tiempo</v>
      </c>
    </row>
    <row r="1689" spans="1:4" x14ac:dyDescent="0.25">
      <c r="A1689">
        <v>1319988</v>
      </c>
      <c r="B1689" s="23">
        <v>41798</v>
      </c>
      <c r="C1689" s="23">
        <v>41800</v>
      </c>
      <c r="D1689" t="str">
        <f t="shared" si="26"/>
        <v>Enviado a tiempo</v>
      </c>
    </row>
    <row r="1690" spans="1:4" x14ac:dyDescent="0.25">
      <c r="A1690">
        <v>1319988</v>
      </c>
      <c r="B1690" s="23">
        <v>41793</v>
      </c>
      <c r="C1690" s="23">
        <v>41795</v>
      </c>
      <c r="D1690" t="str">
        <f t="shared" si="26"/>
        <v>Enviado a tiempo</v>
      </c>
    </row>
    <row r="1691" spans="1:4" x14ac:dyDescent="0.25">
      <c r="A1691">
        <v>1319988</v>
      </c>
      <c r="B1691" s="23">
        <v>41613</v>
      </c>
      <c r="C1691" s="23">
        <v>41615</v>
      </c>
      <c r="D1691" t="str">
        <f t="shared" si="26"/>
        <v>Enviado a tiempo</v>
      </c>
    </row>
    <row r="1692" spans="1:4" x14ac:dyDescent="0.25">
      <c r="A1692">
        <v>1320718</v>
      </c>
      <c r="B1692" s="23">
        <v>42189</v>
      </c>
      <c r="C1692" s="23">
        <v>42190</v>
      </c>
      <c r="D1692" t="str">
        <f t="shared" si="26"/>
        <v>No enviado a tiempo</v>
      </c>
    </row>
    <row r="1693" spans="1:4" x14ac:dyDescent="0.25">
      <c r="A1693">
        <v>1320718</v>
      </c>
      <c r="B1693" s="23">
        <v>42586</v>
      </c>
      <c r="C1693" s="23">
        <v>42588</v>
      </c>
      <c r="D1693" t="str">
        <f t="shared" si="26"/>
        <v>Enviado a tiempo</v>
      </c>
    </row>
    <row r="1694" spans="1:4" x14ac:dyDescent="0.25">
      <c r="A1694">
        <v>1320718</v>
      </c>
      <c r="B1694" s="23">
        <v>42144</v>
      </c>
      <c r="C1694" s="23">
        <v>42147</v>
      </c>
      <c r="D1694" t="str">
        <f t="shared" si="26"/>
        <v>Enviado a tiempo</v>
      </c>
    </row>
    <row r="1695" spans="1:4" x14ac:dyDescent="0.25">
      <c r="A1695">
        <v>1320718</v>
      </c>
      <c r="B1695" s="23">
        <v>41799</v>
      </c>
      <c r="C1695" s="23">
        <v>41799</v>
      </c>
      <c r="D1695" t="str">
        <f t="shared" si="26"/>
        <v>No enviado a tiempo</v>
      </c>
    </row>
    <row r="1696" spans="1:4" x14ac:dyDescent="0.25">
      <c r="A1696">
        <v>1320718</v>
      </c>
      <c r="B1696" s="23">
        <v>41799</v>
      </c>
      <c r="C1696" s="23">
        <v>41799</v>
      </c>
      <c r="D1696" t="str">
        <f t="shared" si="26"/>
        <v>No enviado a tiempo</v>
      </c>
    </row>
    <row r="1697" spans="1:4" x14ac:dyDescent="0.25">
      <c r="A1697">
        <v>1321084</v>
      </c>
      <c r="B1697" s="23">
        <v>41999</v>
      </c>
      <c r="C1697" s="23">
        <v>42002</v>
      </c>
      <c r="D1697" t="str">
        <f t="shared" si="26"/>
        <v>Enviado a tiempo</v>
      </c>
    </row>
    <row r="1698" spans="1:4" x14ac:dyDescent="0.25">
      <c r="A1698">
        <v>1321449</v>
      </c>
      <c r="B1698" s="23">
        <v>41568</v>
      </c>
      <c r="C1698" s="23">
        <v>41570</v>
      </c>
      <c r="D1698" t="str">
        <f t="shared" si="26"/>
        <v>Enviado a tiempo</v>
      </c>
    </row>
    <row r="1699" spans="1:4" x14ac:dyDescent="0.25">
      <c r="A1699">
        <v>1321449</v>
      </c>
      <c r="B1699" s="23">
        <v>41858</v>
      </c>
      <c r="C1699" s="23">
        <v>41860</v>
      </c>
      <c r="D1699" t="str">
        <f t="shared" si="26"/>
        <v>Enviado a tiempo</v>
      </c>
    </row>
    <row r="1700" spans="1:4" x14ac:dyDescent="0.25">
      <c r="A1700">
        <v>1322179</v>
      </c>
      <c r="B1700" s="23">
        <v>41423</v>
      </c>
      <c r="C1700" s="23">
        <v>41423</v>
      </c>
      <c r="D1700" t="str">
        <f t="shared" si="26"/>
        <v>No enviado a tiempo</v>
      </c>
    </row>
    <row r="1701" spans="1:4" x14ac:dyDescent="0.25">
      <c r="A1701">
        <v>1322179</v>
      </c>
      <c r="B1701" s="23">
        <v>41322</v>
      </c>
      <c r="C1701" s="23">
        <v>41327</v>
      </c>
      <c r="D1701" t="str">
        <f t="shared" si="26"/>
        <v>Enviado a tiempo</v>
      </c>
    </row>
    <row r="1702" spans="1:4" x14ac:dyDescent="0.25">
      <c r="A1702">
        <v>1322179</v>
      </c>
      <c r="B1702" s="23">
        <v>41806</v>
      </c>
      <c r="C1702" s="23">
        <v>41811</v>
      </c>
      <c r="D1702" t="str">
        <f t="shared" si="26"/>
        <v>Enviado a tiempo</v>
      </c>
    </row>
    <row r="1703" spans="1:4" x14ac:dyDescent="0.25">
      <c r="A1703">
        <v>1322179</v>
      </c>
      <c r="B1703" s="23">
        <v>41638</v>
      </c>
      <c r="C1703" s="23">
        <v>41639</v>
      </c>
      <c r="D1703" t="str">
        <f t="shared" si="26"/>
        <v>No enviado a tiempo</v>
      </c>
    </row>
    <row r="1704" spans="1:4" x14ac:dyDescent="0.25">
      <c r="A1704">
        <v>1322179</v>
      </c>
      <c r="B1704" s="23">
        <v>41794</v>
      </c>
      <c r="C1704" s="23">
        <v>41795</v>
      </c>
      <c r="D1704" t="str">
        <f t="shared" si="26"/>
        <v>No enviado a tiempo</v>
      </c>
    </row>
    <row r="1705" spans="1:4" x14ac:dyDescent="0.25">
      <c r="A1705">
        <v>1322545</v>
      </c>
      <c r="B1705" s="23">
        <v>41594</v>
      </c>
      <c r="C1705" s="23">
        <v>41594</v>
      </c>
      <c r="D1705" t="str">
        <f t="shared" si="26"/>
        <v>No enviado a tiempo</v>
      </c>
    </row>
    <row r="1706" spans="1:4" x14ac:dyDescent="0.25">
      <c r="A1706">
        <v>1322545</v>
      </c>
      <c r="B1706" s="23">
        <v>41807</v>
      </c>
      <c r="C1706" s="23">
        <v>41808</v>
      </c>
      <c r="D1706" t="str">
        <f t="shared" si="26"/>
        <v>No enviado a tiempo</v>
      </c>
    </row>
    <row r="1707" spans="1:4" x14ac:dyDescent="0.25">
      <c r="A1707">
        <v>1322545</v>
      </c>
      <c r="B1707" s="23">
        <v>41558</v>
      </c>
      <c r="C1707" s="23">
        <v>41559</v>
      </c>
      <c r="D1707" t="str">
        <f t="shared" si="26"/>
        <v>No enviado a tiempo</v>
      </c>
    </row>
    <row r="1708" spans="1:4" x14ac:dyDescent="0.25">
      <c r="A1708">
        <v>1322545</v>
      </c>
      <c r="B1708" s="23">
        <v>41886</v>
      </c>
      <c r="C1708" s="23">
        <v>41887</v>
      </c>
      <c r="D1708" t="str">
        <f t="shared" si="26"/>
        <v>No enviado a tiempo</v>
      </c>
    </row>
    <row r="1709" spans="1:4" x14ac:dyDescent="0.25">
      <c r="A1709">
        <v>1322910</v>
      </c>
      <c r="B1709" s="23">
        <v>42208</v>
      </c>
      <c r="C1709" s="23">
        <v>42209</v>
      </c>
      <c r="D1709" t="str">
        <f t="shared" si="26"/>
        <v>No enviado a tiempo</v>
      </c>
    </row>
    <row r="1710" spans="1:4" x14ac:dyDescent="0.25">
      <c r="A1710">
        <v>1323275</v>
      </c>
      <c r="B1710" s="23">
        <v>41808</v>
      </c>
      <c r="C1710" s="23">
        <v>41808</v>
      </c>
      <c r="D1710" t="str">
        <f t="shared" si="26"/>
        <v>No enviado a tiempo</v>
      </c>
    </row>
    <row r="1711" spans="1:4" x14ac:dyDescent="0.25">
      <c r="A1711">
        <v>1323275</v>
      </c>
      <c r="B1711" s="23">
        <v>41478</v>
      </c>
      <c r="C1711" s="23">
        <v>41479</v>
      </c>
      <c r="D1711" t="str">
        <f t="shared" si="26"/>
        <v>No enviado a tiempo</v>
      </c>
    </row>
    <row r="1712" spans="1:4" x14ac:dyDescent="0.25">
      <c r="A1712">
        <v>1323275</v>
      </c>
      <c r="B1712" s="23">
        <v>41808</v>
      </c>
      <c r="C1712" s="23">
        <v>41808</v>
      </c>
      <c r="D1712" t="str">
        <f t="shared" si="26"/>
        <v>No enviado a tiempo</v>
      </c>
    </row>
    <row r="1713" spans="1:4" x14ac:dyDescent="0.25">
      <c r="A1713">
        <v>1323640</v>
      </c>
      <c r="B1713" s="23">
        <v>41425</v>
      </c>
      <c r="C1713" s="23">
        <v>41429</v>
      </c>
      <c r="D1713" t="str">
        <f t="shared" si="26"/>
        <v>Enviado a tiempo</v>
      </c>
    </row>
    <row r="1714" spans="1:4" x14ac:dyDescent="0.25">
      <c r="A1714">
        <v>1323640</v>
      </c>
      <c r="B1714" s="23">
        <v>41767</v>
      </c>
      <c r="C1714" s="23">
        <v>41771</v>
      </c>
      <c r="D1714" t="str">
        <f t="shared" si="26"/>
        <v>Enviado a tiempo</v>
      </c>
    </row>
    <row r="1715" spans="1:4" x14ac:dyDescent="0.25">
      <c r="A1715">
        <v>1324006</v>
      </c>
      <c r="B1715" s="23">
        <v>41694</v>
      </c>
      <c r="C1715" s="23">
        <v>41696</v>
      </c>
      <c r="D1715" t="str">
        <f t="shared" si="26"/>
        <v>Enviado a tiempo</v>
      </c>
    </row>
    <row r="1716" spans="1:4" x14ac:dyDescent="0.25">
      <c r="A1716">
        <v>1324006</v>
      </c>
      <c r="B1716" s="23">
        <v>41643</v>
      </c>
      <c r="C1716" s="23">
        <v>41645</v>
      </c>
      <c r="D1716" t="str">
        <f t="shared" si="26"/>
        <v>Enviado a tiempo</v>
      </c>
    </row>
    <row r="1717" spans="1:4" x14ac:dyDescent="0.25">
      <c r="A1717">
        <v>1324006</v>
      </c>
      <c r="B1717" s="23">
        <v>41584</v>
      </c>
      <c r="C1717" s="23">
        <v>41586</v>
      </c>
      <c r="D1717" t="str">
        <f t="shared" si="26"/>
        <v>Enviado a tiempo</v>
      </c>
    </row>
    <row r="1718" spans="1:4" x14ac:dyDescent="0.25">
      <c r="A1718">
        <v>1324006</v>
      </c>
      <c r="B1718" s="23">
        <v>41874</v>
      </c>
      <c r="C1718" s="23">
        <v>41876</v>
      </c>
      <c r="D1718" t="str">
        <f t="shared" si="26"/>
        <v>Enviado a tiempo</v>
      </c>
    </row>
    <row r="1719" spans="1:4" x14ac:dyDescent="0.25">
      <c r="A1719">
        <v>1324006</v>
      </c>
      <c r="B1719" s="23">
        <v>41798</v>
      </c>
      <c r="C1719" s="23">
        <v>41798</v>
      </c>
      <c r="D1719" t="str">
        <f t="shared" si="26"/>
        <v>No enviado a tiempo</v>
      </c>
    </row>
    <row r="1720" spans="1:4" x14ac:dyDescent="0.25">
      <c r="A1720">
        <v>1324371</v>
      </c>
      <c r="B1720" s="23">
        <v>41508</v>
      </c>
      <c r="C1720" s="23">
        <v>41510</v>
      </c>
      <c r="D1720" t="str">
        <f t="shared" si="26"/>
        <v>Enviado a tiempo</v>
      </c>
    </row>
    <row r="1721" spans="1:4" x14ac:dyDescent="0.25">
      <c r="A1721">
        <v>1324371</v>
      </c>
      <c r="B1721" s="23">
        <v>41653</v>
      </c>
      <c r="C1721" s="23">
        <v>41656</v>
      </c>
      <c r="D1721" t="str">
        <f t="shared" si="26"/>
        <v>Enviado a tiempo</v>
      </c>
    </row>
    <row r="1722" spans="1:4" x14ac:dyDescent="0.25">
      <c r="A1722">
        <v>1324371</v>
      </c>
      <c r="B1722" s="23">
        <v>41879</v>
      </c>
      <c r="C1722" s="23">
        <v>41880</v>
      </c>
      <c r="D1722" t="str">
        <f t="shared" si="26"/>
        <v>No enviado a tiempo</v>
      </c>
    </row>
    <row r="1723" spans="1:4" x14ac:dyDescent="0.25">
      <c r="A1723">
        <v>1324371</v>
      </c>
      <c r="B1723" s="23">
        <v>41774</v>
      </c>
      <c r="C1723" s="23">
        <v>41775</v>
      </c>
      <c r="D1723" t="str">
        <f t="shared" ref="D1723:D1785" si="27">+IF(C1723-B1723&gt;=2,"Enviado a tiempo","No enviado a tiempo")</f>
        <v>No enviado a tiempo</v>
      </c>
    </row>
    <row r="1724" spans="1:4" x14ac:dyDescent="0.25">
      <c r="A1724">
        <v>1324371</v>
      </c>
      <c r="B1724" s="23">
        <v>42047</v>
      </c>
      <c r="C1724" s="23">
        <v>42048</v>
      </c>
      <c r="D1724" t="str">
        <f t="shared" si="27"/>
        <v>No enviado a tiempo</v>
      </c>
    </row>
    <row r="1725" spans="1:4" x14ac:dyDescent="0.25">
      <c r="A1725">
        <v>1324736</v>
      </c>
      <c r="B1725" s="23">
        <v>41809</v>
      </c>
      <c r="C1725" s="23">
        <v>41811</v>
      </c>
      <c r="D1725" t="str">
        <f t="shared" si="27"/>
        <v>Enviado a tiempo</v>
      </c>
    </row>
    <row r="1726" spans="1:4" x14ac:dyDescent="0.25">
      <c r="A1726">
        <v>1324736</v>
      </c>
      <c r="B1726" s="23">
        <v>41809</v>
      </c>
      <c r="C1726" s="23">
        <v>41811</v>
      </c>
      <c r="D1726" t="str">
        <f t="shared" si="27"/>
        <v>Enviado a tiempo</v>
      </c>
    </row>
    <row r="1727" spans="1:4" x14ac:dyDescent="0.25">
      <c r="A1727">
        <v>1324736</v>
      </c>
      <c r="B1727" s="23">
        <v>41809</v>
      </c>
      <c r="C1727" s="23">
        <v>41811</v>
      </c>
      <c r="D1727" t="str">
        <f t="shared" si="27"/>
        <v>Enviado a tiempo</v>
      </c>
    </row>
    <row r="1728" spans="1:4" x14ac:dyDescent="0.25">
      <c r="A1728">
        <v>1324736</v>
      </c>
      <c r="B1728" s="23">
        <v>41613</v>
      </c>
      <c r="C1728" s="23">
        <v>41615</v>
      </c>
      <c r="D1728" t="str">
        <f t="shared" si="27"/>
        <v>Enviado a tiempo</v>
      </c>
    </row>
    <row r="1729" spans="1:4" x14ac:dyDescent="0.25">
      <c r="A1729">
        <v>1325467</v>
      </c>
      <c r="B1729" s="23">
        <v>42088</v>
      </c>
      <c r="C1729" s="23">
        <v>42090</v>
      </c>
      <c r="D1729" t="str">
        <f t="shared" si="27"/>
        <v>Enviado a tiempo</v>
      </c>
    </row>
    <row r="1730" spans="1:4" x14ac:dyDescent="0.25">
      <c r="A1730">
        <v>1325467</v>
      </c>
      <c r="B1730" s="23">
        <v>41733</v>
      </c>
      <c r="C1730" s="23">
        <v>41734</v>
      </c>
      <c r="D1730" t="str">
        <f t="shared" si="27"/>
        <v>No enviado a tiempo</v>
      </c>
    </row>
    <row r="1731" spans="1:4" x14ac:dyDescent="0.25">
      <c r="A1731">
        <v>1325467</v>
      </c>
      <c r="B1731" s="23">
        <v>41391</v>
      </c>
      <c r="C1731" s="23">
        <v>41392</v>
      </c>
      <c r="D1731" t="str">
        <f t="shared" si="27"/>
        <v>No enviado a tiempo</v>
      </c>
    </row>
    <row r="1732" spans="1:4" x14ac:dyDescent="0.25">
      <c r="A1732">
        <v>1325467</v>
      </c>
      <c r="B1732" s="23">
        <v>41653</v>
      </c>
      <c r="C1732" s="23">
        <v>41656</v>
      </c>
      <c r="D1732" t="str">
        <f t="shared" si="27"/>
        <v>Enviado a tiempo</v>
      </c>
    </row>
    <row r="1733" spans="1:4" x14ac:dyDescent="0.25">
      <c r="A1733">
        <v>1325832</v>
      </c>
      <c r="B1733" s="23">
        <v>41704</v>
      </c>
      <c r="C1733" s="23">
        <v>41705</v>
      </c>
      <c r="D1733" t="str">
        <f t="shared" si="27"/>
        <v>No enviado a tiempo</v>
      </c>
    </row>
    <row r="1734" spans="1:4" x14ac:dyDescent="0.25">
      <c r="A1734">
        <v>1326197</v>
      </c>
      <c r="B1734" s="23">
        <v>41832</v>
      </c>
      <c r="C1734" s="23">
        <v>41834</v>
      </c>
      <c r="D1734" t="str">
        <f t="shared" si="27"/>
        <v>Enviado a tiempo</v>
      </c>
    </row>
    <row r="1735" spans="1:4" x14ac:dyDescent="0.25">
      <c r="A1735">
        <v>1326197</v>
      </c>
      <c r="B1735" s="23">
        <v>41680</v>
      </c>
      <c r="C1735" s="23">
        <v>41681</v>
      </c>
      <c r="D1735" t="str">
        <f t="shared" si="27"/>
        <v>No enviado a tiempo</v>
      </c>
    </row>
    <row r="1736" spans="1:4" x14ac:dyDescent="0.25">
      <c r="A1736">
        <v>1326562</v>
      </c>
      <c r="B1736" s="23">
        <v>41886</v>
      </c>
      <c r="C1736" s="23">
        <v>41887</v>
      </c>
      <c r="D1736" t="str">
        <f t="shared" si="27"/>
        <v>No enviado a tiempo</v>
      </c>
    </row>
    <row r="1737" spans="1:4" x14ac:dyDescent="0.25">
      <c r="A1737">
        <v>1326562</v>
      </c>
      <c r="B1737" s="23">
        <v>41484</v>
      </c>
      <c r="C1737" s="23">
        <v>41485</v>
      </c>
      <c r="D1737" t="str">
        <f t="shared" si="27"/>
        <v>No enviado a tiempo</v>
      </c>
    </row>
    <row r="1738" spans="1:4" x14ac:dyDescent="0.25">
      <c r="A1738">
        <v>1326562</v>
      </c>
      <c r="B1738" s="23">
        <v>41736</v>
      </c>
      <c r="C1738" s="23">
        <v>41736</v>
      </c>
      <c r="D1738" t="str">
        <f t="shared" si="27"/>
        <v>No enviado a tiempo</v>
      </c>
    </row>
    <row r="1739" spans="1:4" x14ac:dyDescent="0.25">
      <c r="A1739">
        <v>1326928</v>
      </c>
      <c r="B1739" s="23">
        <v>41815</v>
      </c>
      <c r="C1739" s="23">
        <v>41815</v>
      </c>
      <c r="D1739" t="str">
        <f t="shared" si="27"/>
        <v>No enviado a tiempo</v>
      </c>
    </row>
    <row r="1740" spans="1:4" x14ac:dyDescent="0.25">
      <c r="A1740">
        <v>1326928</v>
      </c>
      <c r="B1740" s="23">
        <v>41392</v>
      </c>
      <c r="C1740" s="23">
        <v>41392</v>
      </c>
      <c r="D1740" t="str">
        <f t="shared" si="27"/>
        <v>No enviado a tiempo</v>
      </c>
    </row>
    <row r="1741" spans="1:4" x14ac:dyDescent="0.25">
      <c r="A1741">
        <v>1327293</v>
      </c>
      <c r="B1741" s="23">
        <v>41692</v>
      </c>
      <c r="C1741" s="23">
        <v>41693</v>
      </c>
      <c r="D1741" t="str">
        <f t="shared" si="27"/>
        <v>No enviado a tiempo</v>
      </c>
    </row>
    <row r="1742" spans="1:4" x14ac:dyDescent="0.25">
      <c r="A1742">
        <v>1327293</v>
      </c>
      <c r="B1742" s="23">
        <v>41895</v>
      </c>
      <c r="C1742" s="23">
        <v>41899</v>
      </c>
      <c r="D1742" t="str">
        <f t="shared" si="27"/>
        <v>Enviado a tiempo</v>
      </c>
    </row>
    <row r="1743" spans="1:4" x14ac:dyDescent="0.25">
      <c r="A1743">
        <v>1327658</v>
      </c>
      <c r="B1743" s="23">
        <v>41322</v>
      </c>
      <c r="C1743" s="23">
        <v>41327</v>
      </c>
      <c r="D1743" t="str">
        <f t="shared" si="27"/>
        <v>Enviado a tiempo</v>
      </c>
    </row>
    <row r="1744" spans="1:4" x14ac:dyDescent="0.25">
      <c r="A1744">
        <v>1328023</v>
      </c>
      <c r="B1744" s="23">
        <v>41815</v>
      </c>
      <c r="C1744" s="23">
        <v>41816</v>
      </c>
      <c r="D1744" t="str">
        <f t="shared" si="27"/>
        <v>No enviado a tiempo</v>
      </c>
    </row>
    <row r="1745" spans="1:4" x14ac:dyDescent="0.25">
      <c r="A1745">
        <v>1328389</v>
      </c>
      <c r="B1745" s="23">
        <v>41817</v>
      </c>
      <c r="C1745" s="23">
        <v>41819</v>
      </c>
      <c r="D1745" t="str">
        <f t="shared" si="27"/>
        <v>Enviado a tiempo</v>
      </c>
    </row>
    <row r="1746" spans="1:4" x14ac:dyDescent="0.25">
      <c r="A1746">
        <v>1328389</v>
      </c>
      <c r="B1746" s="23">
        <v>41471</v>
      </c>
      <c r="C1746" s="23">
        <v>41472</v>
      </c>
      <c r="D1746" t="str">
        <f t="shared" si="27"/>
        <v>No enviado a tiempo</v>
      </c>
    </row>
    <row r="1747" spans="1:4" x14ac:dyDescent="0.25">
      <c r="A1747">
        <v>1328389</v>
      </c>
      <c r="B1747" s="23">
        <v>41817</v>
      </c>
      <c r="C1747" s="23">
        <v>41818</v>
      </c>
      <c r="D1747" t="str">
        <f t="shared" si="27"/>
        <v>No enviado a tiempo</v>
      </c>
    </row>
    <row r="1748" spans="1:4" x14ac:dyDescent="0.25">
      <c r="A1748">
        <v>1328754</v>
      </c>
      <c r="B1748" s="23">
        <v>41647</v>
      </c>
      <c r="C1748" s="23">
        <v>41654</v>
      </c>
      <c r="D1748" t="str">
        <f t="shared" si="27"/>
        <v>Enviado a tiempo</v>
      </c>
    </row>
    <row r="1749" spans="1:4" x14ac:dyDescent="0.25">
      <c r="A1749">
        <v>1329119</v>
      </c>
      <c r="B1749" s="23">
        <v>41516</v>
      </c>
      <c r="C1749" s="23">
        <v>41518</v>
      </c>
      <c r="D1749" t="str">
        <f t="shared" si="27"/>
        <v>Enviado a tiempo</v>
      </c>
    </row>
    <row r="1750" spans="1:4" x14ac:dyDescent="0.25">
      <c r="A1750">
        <v>1329150</v>
      </c>
      <c r="B1750" s="23">
        <v>41819</v>
      </c>
      <c r="C1750" s="23">
        <v>41820</v>
      </c>
      <c r="D1750" t="str">
        <f t="shared" si="27"/>
        <v>No enviado a tiempo</v>
      </c>
    </row>
    <row r="1751" spans="1:4" x14ac:dyDescent="0.25">
      <c r="A1751">
        <v>1329150</v>
      </c>
      <c r="B1751" s="23">
        <v>41819</v>
      </c>
      <c r="C1751" s="23">
        <v>41820</v>
      </c>
      <c r="D1751" t="str">
        <f t="shared" si="27"/>
        <v>No enviado a tiempo</v>
      </c>
    </row>
    <row r="1752" spans="1:4" x14ac:dyDescent="0.25">
      <c r="A1752">
        <v>1329484</v>
      </c>
      <c r="B1752" s="23">
        <v>42135</v>
      </c>
      <c r="C1752" s="23">
        <v>42137</v>
      </c>
      <c r="D1752" t="str">
        <f t="shared" si="27"/>
        <v>Enviado a tiempo</v>
      </c>
    </row>
    <row r="1753" spans="1:4" x14ac:dyDescent="0.25">
      <c r="A1753">
        <v>1329850</v>
      </c>
      <c r="B1753" s="23">
        <v>41683</v>
      </c>
      <c r="C1753" s="23">
        <v>41683</v>
      </c>
      <c r="D1753" t="str">
        <f t="shared" si="27"/>
        <v>No enviado a tiempo</v>
      </c>
    </row>
    <row r="1754" spans="1:4" x14ac:dyDescent="0.25">
      <c r="A1754">
        <v>1329850</v>
      </c>
      <c r="B1754" s="23">
        <v>41722</v>
      </c>
      <c r="C1754" s="23">
        <v>41724</v>
      </c>
      <c r="D1754" t="str">
        <f t="shared" si="27"/>
        <v>Enviado a tiempo</v>
      </c>
    </row>
    <row r="1755" spans="1:4" x14ac:dyDescent="0.25">
      <c r="A1755">
        <v>1329850</v>
      </c>
      <c r="B1755" s="23">
        <v>41683</v>
      </c>
      <c r="C1755" s="23">
        <v>41683</v>
      </c>
      <c r="D1755" t="str">
        <f t="shared" si="27"/>
        <v>No enviado a tiempo</v>
      </c>
    </row>
    <row r="1756" spans="1:4" x14ac:dyDescent="0.25">
      <c r="A1756">
        <v>1329850</v>
      </c>
      <c r="B1756" s="23">
        <v>41819</v>
      </c>
      <c r="C1756" s="23">
        <v>41819</v>
      </c>
      <c r="D1756" t="str">
        <f t="shared" si="27"/>
        <v>No enviado a tiempo</v>
      </c>
    </row>
    <row r="1757" spans="1:4" x14ac:dyDescent="0.25">
      <c r="A1757">
        <v>1329850</v>
      </c>
      <c r="B1757" s="23">
        <v>41683</v>
      </c>
      <c r="C1757" s="23">
        <v>41683</v>
      </c>
      <c r="D1757" t="str">
        <f t="shared" si="27"/>
        <v>No enviado a tiempo</v>
      </c>
    </row>
    <row r="1758" spans="1:4" x14ac:dyDescent="0.25">
      <c r="A1758">
        <v>1329850</v>
      </c>
      <c r="B1758" s="23">
        <v>41683</v>
      </c>
      <c r="C1758" s="23">
        <v>41683</v>
      </c>
      <c r="D1758" t="str">
        <f t="shared" si="27"/>
        <v>No enviado a tiempo</v>
      </c>
    </row>
    <row r="1759" spans="1:4" x14ac:dyDescent="0.25">
      <c r="A1759">
        <v>1329850</v>
      </c>
      <c r="B1759" s="23">
        <v>41815</v>
      </c>
      <c r="C1759" s="23">
        <v>41815</v>
      </c>
      <c r="D1759" t="str">
        <f t="shared" si="27"/>
        <v>No enviado a tiempo</v>
      </c>
    </row>
    <row r="1760" spans="1:4" x14ac:dyDescent="0.25">
      <c r="A1760">
        <v>1329850</v>
      </c>
      <c r="B1760" s="23">
        <v>41819</v>
      </c>
      <c r="C1760" s="23">
        <v>41819</v>
      </c>
      <c r="D1760" t="str">
        <f t="shared" si="27"/>
        <v>No enviado a tiempo</v>
      </c>
    </row>
    <row r="1761" spans="1:4" x14ac:dyDescent="0.25">
      <c r="A1761">
        <v>1330215</v>
      </c>
      <c r="B1761" s="23">
        <v>41683</v>
      </c>
      <c r="C1761" s="23">
        <v>41683</v>
      </c>
      <c r="D1761" t="str">
        <f t="shared" si="27"/>
        <v>No enviado a tiempo</v>
      </c>
    </row>
    <row r="1762" spans="1:4" x14ac:dyDescent="0.25">
      <c r="A1762">
        <v>1330945</v>
      </c>
      <c r="B1762" s="23">
        <v>41596</v>
      </c>
      <c r="C1762" s="23">
        <v>41598</v>
      </c>
      <c r="D1762" t="str">
        <f t="shared" si="27"/>
        <v>Enviado a tiempo</v>
      </c>
    </row>
    <row r="1763" spans="1:4" x14ac:dyDescent="0.25">
      <c r="A1763">
        <v>1330945</v>
      </c>
      <c r="B1763" s="23">
        <v>41845</v>
      </c>
      <c r="C1763" s="23">
        <v>41846</v>
      </c>
      <c r="D1763" t="str">
        <f t="shared" si="27"/>
        <v>No enviado a tiempo</v>
      </c>
    </row>
    <row r="1764" spans="1:4" x14ac:dyDescent="0.25">
      <c r="A1764">
        <v>1330945</v>
      </c>
      <c r="B1764" s="23">
        <v>41847</v>
      </c>
      <c r="C1764" s="23">
        <v>41849</v>
      </c>
      <c r="D1764" t="str">
        <f t="shared" si="27"/>
        <v>Enviado a tiempo</v>
      </c>
    </row>
    <row r="1765" spans="1:4" x14ac:dyDescent="0.25">
      <c r="A1765">
        <v>1331311</v>
      </c>
      <c r="B1765" s="23">
        <v>41783</v>
      </c>
      <c r="C1765" s="23">
        <v>41783</v>
      </c>
      <c r="D1765" t="str">
        <f t="shared" si="27"/>
        <v>No enviado a tiempo</v>
      </c>
    </row>
    <row r="1766" spans="1:4" x14ac:dyDescent="0.25">
      <c r="A1766">
        <v>1331676</v>
      </c>
      <c r="B1766" s="23">
        <v>41803</v>
      </c>
      <c r="C1766" s="23">
        <v>41866</v>
      </c>
      <c r="D1766" t="str">
        <f t="shared" si="27"/>
        <v>Enviado a tiempo</v>
      </c>
    </row>
    <row r="1767" spans="1:4" x14ac:dyDescent="0.25">
      <c r="A1767">
        <v>1331676</v>
      </c>
      <c r="B1767" s="23">
        <v>41500</v>
      </c>
      <c r="C1767" s="23">
        <v>41509</v>
      </c>
      <c r="D1767" t="str">
        <f t="shared" si="27"/>
        <v>Enviado a tiempo</v>
      </c>
    </row>
    <row r="1768" spans="1:4" x14ac:dyDescent="0.25">
      <c r="A1768">
        <v>1331676</v>
      </c>
      <c r="B1768" s="23">
        <v>41799</v>
      </c>
      <c r="C1768" s="23">
        <v>41799</v>
      </c>
      <c r="D1768" t="str">
        <f t="shared" si="27"/>
        <v>No enviado a tiempo</v>
      </c>
    </row>
    <row r="1769" spans="1:4" x14ac:dyDescent="0.25">
      <c r="A1769">
        <v>1331676</v>
      </c>
      <c r="B1769" s="23">
        <v>41820</v>
      </c>
      <c r="C1769" s="23">
        <v>41823</v>
      </c>
      <c r="D1769" t="str">
        <f t="shared" si="27"/>
        <v>Enviado a tiempo</v>
      </c>
    </row>
    <row r="1770" spans="1:4" x14ac:dyDescent="0.25">
      <c r="A1770">
        <v>1331676</v>
      </c>
      <c r="B1770" s="23">
        <v>41413</v>
      </c>
      <c r="C1770" s="23">
        <v>41414</v>
      </c>
      <c r="D1770" t="str">
        <f t="shared" si="27"/>
        <v>No enviado a tiempo</v>
      </c>
    </row>
    <row r="1771" spans="1:4" x14ac:dyDescent="0.25">
      <c r="A1771">
        <v>1331676</v>
      </c>
      <c r="B1771" s="23">
        <v>41999</v>
      </c>
      <c r="C1771" s="23">
        <v>42002</v>
      </c>
      <c r="D1771" t="str">
        <f t="shared" si="27"/>
        <v>Enviado a tiempo</v>
      </c>
    </row>
    <row r="1772" spans="1:4" x14ac:dyDescent="0.25">
      <c r="A1772">
        <v>1331676</v>
      </c>
      <c r="B1772" s="23">
        <v>41820</v>
      </c>
      <c r="C1772" s="23">
        <v>41823</v>
      </c>
      <c r="D1772" t="str">
        <f t="shared" si="27"/>
        <v>Enviado a tiempo</v>
      </c>
    </row>
    <row r="1773" spans="1:4" x14ac:dyDescent="0.25">
      <c r="A1773">
        <v>1332041</v>
      </c>
      <c r="B1773" s="23">
        <v>41824</v>
      </c>
      <c r="C1773" s="23">
        <v>41826</v>
      </c>
      <c r="D1773" t="str">
        <f t="shared" si="27"/>
        <v>Enviado a tiempo</v>
      </c>
    </row>
    <row r="1774" spans="1:4" x14ac:dyDescent="0.25">
      <c r="A1774">
        <v>1332041</v>
      </c>
      <c r="B1774" s="23">
        <v>41695</v>
      </c>
      <c r="C1774" s="23">
        <v>41697</v>
      </c>
      <c r="D1774" t="str">
        <f t="shared" si="27"/>
        <v>Enviado a tiempo</v>
      </c>
    </row>
    <row r="1775" spans="1:4" x14ac:dyDescent="0.25">
      <c r="A1775">
        <v>1332041</v>
      </c>
      <c r="B1775" s="23">
        <v>41903</v>
      </c>
      <c r="C1775" s="23">
        <v>41904</v>
      </c>
      <c r="D1775" t="str">
        <f t="shared" si="27"/>
        <v>No enviado a tiempo</v>
      </c>
    </row>
    <row r="1776" spans="1:4" x14ac:dyDescent="0.25">
      <c r="A1776">
        <v>1332406</v>
      </c>
      <c r="B1776" s="23">
        <v>41946</v>
      </c>
      <c r="C1776" s="23">
        <v>41950</v>
      </c>
      <c r="D1776" t="str">
        <f t="shared" si="27"/>
        <v>Enviado a tiempo</v>
      </c>
    </row>
    <row r="1777" spans="1:4" x14ac:dyDescent="0.25">
      <c r="A1777">
        <v>1332406</v>
      </c>
      <c r="B1777" s="23">
        <v>41934</v>
      </c>
      <c r="C1777" s="23">
        <v>41935</v>
      </c>
      <c r="D1777" t="str">
        <f t="shared" si="27"/>
        <v>No enviado a tiempo</v>
      </c>
    </row>
    <row r="1778" spans="1:4" x14ac:dyDescent="0.25">
      <c r="A1778">
        <v>1332406</v>
      </c>
      <c r="B1778" s="23">
        <v>41575</v>
      </c>
      <c r="C1778" s="23">
        <v>41576</v>
      </c>
      <c r="D1778" t="str">
        <f t="shared" si="27"/>
        <v>No enviado a tiempo</v>
      </c>
    </row>
    <row r="1779" spans="1:4" x14ac:dyDescent="0.25">
      <c r="A1779">
        <v>1332406</v>
      </c>
      <c r="B1779" s="23">
        <v>41575</v>
      </c>
      <c r="C1779" s="23">
        <v>41576</v>
      </c>
      <c r="D1779" t="str">
        <f t="shared" si="27"/>
        <v>No enviado a tiempo</v>
      </c>
    </row>
    <row r="1780" spans="1:4" x14ac:dyDescent="0.25">
      <c r="A1780">
        <v>1332406</v>
      </c>
      <c r="B1780" s="23">
        <v>42184</v>
      </c>
      <c r="C1780" s="23">
        <v>42185</v>
      </c>
      <c r="D1780" t="str">
        <f t="shared" si="27"/>
        <v>No enviado a tiempo</v>
      </c>
    </row>
    <row r="1781" spans="1:4" x14ac:dyDescent="0.25">
      <c r="A1781">
        <v>1332772</v>
      </c>
      <c r="B1781" s="23">
        <v>41450</v>
      </c>
      <c r="C1781" s="23">
        <v>41452</v>
      </c>
      <c r="D1781" t="str">
        <f t="shared" si="27"/>
        <v>Enviado a tiempo</v>
      </c>
    </row>
    <row r="1782" spans="1:4" x14ac:dyDescent="0.25">
      <c r="A1782">
        <v>1333137</v>
      </c>
      <c r="B1782" s="23">
        <v>41495</v>
      </c>
      <c r="C1782" s="23">
        <v>41496</v>
      </c>
      <c r="D1782" t="str">
        <f t="shared" si="27"/>
        <v>No enviado a tiempo</v>
      </c>
    </row>
    <row r="1783" spans="1:4" x14ac:dyDescent="0.25">
      <c r="A1783">
        <v>1333502</v>
      </c>
      <c r="B1783" s="23">
        <v>41710</v>
      </c>
      <c r="C1783" s="23">
        <v>41711</v>
      </c>
      <c r="D1783" t="str">
        <f t="shared" si="27"/>
        <v>No enviado a tiempo</v>
      </c>
    </row>
    <row r="1784" spans="1:4" x14ac:dyDescent="0.25">
      <c r="A1784">
        <v>1333502</v>
      </c>
      <c r="B1784" s="23">
        <v>42017</v>
      </c>
      <c r="C1784" s="23">
        <v>42019</v>
      </c>
      <c r="D1784" t="str">
        <f t="shared" si="27"/>
        <v>Enviado a tiempo</v>
      </c>
    </row>
    <row r="1785" spans="1:4" x14ac:dyDescent="0.25">
      <c r="A1785">
        <v>1333502</v>
      </c>
      <c r="B1785" s="23">
        <v>41848</v>
      </c>
      <c r="C1785" s="23">
        <v>41850</v>
      </c>
      <c r="D1785" t="str">
        <f t="shared" si="27"/>
        <v>Enviado a tiempo</v>
      </c>
    </row>
    <row r="1786" spans="1:4" x14ac:dyDescent="0.25">
      <c r="A1786">
        <v>1333502</v>
      </c>
      <c r="B1786" s="23">
        <v>41551</v>
      </c>
      <c r="C1786" s="23">
        <v>41552</v>
      </c>
      <c r="D1786" t="str">
        <f t="shared" ref="D1786:D1849" si="28">+IF(C1786-B1786&gt;=2,"Enviado a tiempo","No enviado a tiempo")</f>
        <v>No enviado a tiempo</v>
      </c>
    </row>
    <row r="1787" spans="1:4" x14ac:dyDescent="0.25">
      <c r="A1787">
        <v>1333502</v>
      </c>
      <c r="B1787" s="23">
        <v>41832</v>
      </c>
      <c r="C1787" s="23">
        <v>41834</v>
      </c>
      <c r="D1787" t="str">
        <f t="shared" si="28"/>
        <v>Enviado a tiempo</v>
      </c>
    </row>
    <row r="1788" spans="1:4" x14ac:dyDescent="0.25">
      <c r="A1788">
        <v>1333502</v>
      </c>
      <c r="B1788" s="23">
        <v>41832</v>
      </c>
      <c r="C1788" s="23">
        <v>41834</v>
      </c>
      <c r="D1788" t="str">
        <f t="shared" si="28"/>
        <v>Enviado a tiempo</v>
      </c>
    </row>
    <row r="1789" spans="1:4" x14ac:dyDescent="0.25">
      <c r="A1789">
        <v>1333867</v>
      </c>
      <c r="B1789" s="23">
        <v>41544</v>
      </c>
      <c r="C1789" s="23">
        <v>41549</v>
      </c>
      <c r="D1789" t="str">
        <f t="shared" si="28"/>
        <v>Enviado a tiempo</v>
      </c>
    </row>
    <row r="1790" spans="1:4" x14ac:dyDescent="0.25">
      <c r="A1790">
        <v>1333867</v>
      </c>
      <c r="B1790" s="23">
        <v>41852</v>
      </c>
      <c r="C1790" s="23">
        <v>41884</v>
      </c>
      <c r="D1790" t="str">
        <f t="shared" si="28"/>
        <v>Enviado a tiempo</v>
      </c>
    </row>
    <row r="1791" spans="1:4" x14ac:dyDescent="0.25">
      <c r="A1791">
        <v>1333867</v>
      </c>
      <c r="B1791" s="23">
        <v>41683</v>
      </c>
      <c r="C1791" s="23">
        <v>41683</v>
      </c>
      <c r="D1791" t="str">
        <f t="shared" si="28"/>
        <v>No enviado a tiempo</v>
      </c>
    </row>
    <row r="1792" spans="1:4" x14ac:dyDescent="0.25">
      <c r="A1792">
        <v>1333867</v>
      </c>
      <c r="B1792" s="23">
        <v>41695</v>
      </c>
      <c r="C1792" s="23">
        <v>41695</v>
      </c>
      <c r="D1792" t="str">
        <f t="shared" si="28"/>
        <v>No enviado a tiempo</v>
      </c>
    </row>
    <row r="1793" spans="1:4" x14ac:dyDescent="0.25">
      <c r="A1793">
        <v>1333867</v>
      </c>
      <c r="B1793" s="23">
        <v>42258</v>
      </c>
      <c r="C1793" s="23">
        <v>42258</v>
      </c>
      <c r="D1793" t="str">
        <f t="shared" si="28"/>
        <v>No enviado a tiempo</v>
      </c>
    </row>
    <row r="1794" spans="1:4" x14ac:dyDescent="0.25">
      <c r="A1794">
        <v>1335359</v>
      </c>
      <c r="B1794" s="23">
        <v>42032</v>
      </c>
      <c r="C1794" s="23">
        <v>42033</v>
      </c>
      <c r="D1794" t="str">
        <f t="shared" si="28"/>
        <v>No enviado a tiempo</v>
      </c>
    </row>
    <row r="1795" spans="1:4" x14ac:dyDescent="0.25">
      <c r="A1795">
        <v>1335694</v>
      </c>
      <c r="B1795" s="23">
        <v>41708</v>
      </c>
      <c r="C1795" s="23">
        <v>41709</v>
      </c>
      <c r="D1795" t="str">
        <f t="shared" si="28"/>
        <v>No enviado a tiempo</v>
      </c>
    </row>
    <row r="1796" spans="1:4" x14ac:dyDescent="0.25">
      <c r="A1796">
        <v>1336090</v>
      </c>
      <c r="B1796" s="23">
        <v>41838</v>
      </c>
      <c r="C1796" s="23">
        <v>41845</v>
      </c>
      <c r="D1796" t="str">
        <f t="shared" si="28"/>
        <v>Enviado a tiempo</v>
      </c>
    </row>
    <row r="1797" spans="1:4" x14ac:dyDescent="0.25">
      <c r="A1797">
        <v>1336090</v>
      </c>
      <c r="B1797" s="23">
        <v>41838</v>
      </c>
      <c r="C1797" s="23">
        <v>41845</v>
      </c>
      <c r="D1797" t="str">
        <f t="shared" si="28"/>
        <v>Enviado a tiempo</v>
      </c>
    </row>
    <row r="1798" spans="1:4" x14ac:dyDescent="0.25">
      <c r="A1798">
        <v>1336090</v>
      </c>
      <c r="B1798" s="23">
        <v>41838</v>
      </c>
      <c r="C1798" s="23">
        <v>41845</v>
      </c>
      <c r="D1798" t="str">
        <f t="shared" si="28"/>
        <v>Enviado a tiempo</v>
      </c>
    </row>
    <row r="1799" spans="1:4" x14ac:dyDescent="0.25">
      <c r="A1799">
        <v>1336090</v>
      </c>
      <c r="B1799" s="23">
        <v>41838</v>
      </c>
      <c r="C1799" s="23">
        <v>41845</v>
      </c>
      <c r="D1799" t="str">
        <f t="shared" si="28"/>
        <v>Enviado a tiempo</v>
      </c>
    </row>
    <row r="1800" spans="1:4" x14ac:dyDescent="0.25">
      <c r="A1800">
        <v>1336090</v>
      </c>
      <c r="B1800" s="23">
        <v>41838</v>
      </c>
      <c r="C1800" s="23">
        <v>41845</v>
      </c>
      <c r="D1800" t="str">
        <f t="shared" si="28"/>
        <v>Enviado a tiempo</v>
      </c>
    </row>
    <row r="1801" spans="1:4" x14ac:dyDescent="0.25">
      <c r="A1801">
        <v>1336090</v>
      </c>
      <c r="B1801" s="23">
        <v>41838</v>
      </c>
      <c r="C1801" s="23">
        <v>41845</v>
      </c>
      <c r="D1801" t="str">
        <f t="shared" si="28"/>
        <v>Enviado a tiempo</v>
      </c>
    </row>
    <row r="1802" spans="1:4" x14ac:dyDescent="0.25">
      <c r="A1802">
        <v>1336090</v>
      </c>
      <c r="B1802" s="23">
        <v>41838</v>
      </c>
      <c r="C1802" s="23">
        <v>41845</v>
      </c>
      <c r="D1802" t="str">
        <f t="shared" si="28"/>
        <v>Enviado a tiempo</v>
      </c>
    </row>
    <row r="1803" spans="1:4" x14ac:dyDescent="0.25">
      <c r="A1803">
        <v>1336090</v>
      </c>
      <c r="B1803" s="23">
        <v>41838</v>
      </c>
      <c r="C1803" s="23">
        <v>41845</v>
      </c>
      <c r="D1803" t="str">
        <f t="shared" si="28"/>
        <v>Enviado a tiempo</v>
      </c>
    </row>
    <row r="1804" spans="1:4" x14ac:dyDescent="0.25">
      <c r="A1804">
        <v>1336090</v>
      </c>
      <c r="B1804" s="23">
        <v>41838</v>
      </c>
      <c r="C1804" s="23">
        <v>41841</v>
      </c>
      <c r="D1804" t="str">
        <f t="shared" si="28"/>
        <v>Enviado a tiempo</v>
      </c>
    </row>
    <row r="1805" spans="1:4" x14ac:dyDescent="0.25">
      <c r="A1805">
        <v>1336090</v>
      </c>
      <c r="B1805" s="23">
        <v>41856</v>
      </c>
      <c r="C1805" s="23">
        <v>41858</v>
      </c>
      <c r="D1805" t="str">
        <f t="shared" si="28"/>
        <v>Enviado a tiempo</v>
      </c>
    </row>
    <row r="1806" spans="1:4" x14ac:dyDescent="0.25">
      <c r="A1806">
        <v>1336090</v>
      </c>
      <c r="B1806" s="23">
        <v>41838</v>
      </c>
      <c r="C1806" s="23">
        <v>41845</v>
      </c>
      <c r="D1806" t="str">
        <f t="shared" si="28"/>
        <v>Enviado a tiempo</v>
      </c>
    </row>
    <row r="1807" spans="1:4" x14ac:dyDescent="0.25">
      <c r="A1807">
        <v>1336090</v>
      </c>
      <c r="B1807" s="23">
        <v>41809</v>
      </c>
      <c r="C1807" s="23">
        <v>41811</v>
      </c>
      <c r="D1807" t="str">
        <f t="shared" si="28"/>
        <v>Enviado a tiempo</v>
      </c>
    </row>
    <row r="1808" spans="1:4" x14ac:dyDescent="0.25">
      <c r="A1808">
        <v>1336090</v>
      </c>
      <c r="B1808" s="23">
        <v>41643</v>
      </c>
      <c r="C1808" s="23">
        <v>41644</v>
      </c>
      <c r="D1808" t="str">
        <f t="shared" si="28"/>
        <v>No enviado a tiempo</v>
      </c>
    </row>
    <row r="1809" spans="1:4" x14ac:dyDescent="0.25">
      <c r="A1809">
        <v>1336424</v>
      </c>
      <c r="B1809" s="23">
        <v>42347</v>
      </c>
      <c r="C1809" s="23">
        <v>42348</v>
      </c>
      <c r="D1809" t="str">
        <f t="shared" si="28"/>
        <v>No enviado a tiempo</v>
      </c>
    </row>
    <row r="1810" spans="1:4" x14ac:dyDescent="0.25">
      <c r="A1810">
        <v>1336424</v>
      </c>
      <c r="B1810" s="23">
        <v>41637</v>
      </c>
      <c r="C1810" s="23">
        <v>41638</v>
      </c>
      <c r="D1810" t="str">
        <f t="shared" si="28"/>
        <v>No enviado a tiempo</v>
      </c>
    </row>
    <row r="1811" spans="1:4" x14ac:dyDescent="0.25">
      <c r="A1811">
        <v>1336424</v>
      </c>
      <c r="B1811" s="23">
        <v>41819</v>
      </c>
      <c r="C1811" s="23">
        <v>41819</v>
      </c>
      <c r="D1811" t="str">
        <f t="shared" si="28"/>
        <v>No enviado a tiempo</v>
      </c>
    </row>
    <row r="1812" spans="1:4" x14ac:dyDescent="0.25">
      <c r="A1812">
        <v>1336424</v>
      </c>
      <c r="B1812" s="23">
        <v>41694</v>
      </c>
      <c r="C1812" s="23">
        <v>41696</v>
      </c>
      <c r="D1812" t="str">
        <f t="shared" si="28"/>
        <v>Enviado a tiempo</v>
      </c>
    </row>
    <row r="1813" spans="1:4" x14ac:dyDescent="0.25">
      <c r="A1813">
        <v>1336455</v>
      </c>
      <c r="B1813" s="23">
        <v>41838</v>
      </c>
      <c r="C1813" s="23">
        <v>41845</v>
      </c>
      <c r="D1813" t="str">
        <f t="shared" si="28"/>
        <v>Enviado a tiempo</v>
      </c>
    </row>
    <row r="1814" spans="1:4" x14ac:dyDescent="0.25">
      <c r="A1814">
        <v>1336789</v>
      </c>
      <c r="B1814" s="23">
        <v>41920</v>
      </c>
      <c r="C1814" s="23">
        <v>41922</v>
      </c>
      <c r="D1814" t="str">
        <f t="shared" si="28"/>
        <v>Enviado a tiempo</v>
      </c>
    </row>
    <row r="1815" spans="1:4" x14ac:dyDescent="0.25">
      <c r="A1815">
        <v>1336789</v>
      </c>
      <c r="B1815" s="23">
        <v>41842</v>
      </c>
      <c r="C1815" s="23">
        <v>41844</v>
      </c>
      <c r="D1815" t="str">
        <f t="shared" si="28"/>
        <v>Enviado a tiempo</v>
      </c>
    </row>
    <row r="1816" spans="1:4" x14ac:dyDescent="0.25">
      <c r="A1816">
        <v>1336789</v>
      </c>
      <c r="B1816" s="23">
        <v>41842</v>
      </c>
      <c r="C1816" s="23">
        <v>41844</v>
      </c>
      <c r="D1816" t="str">
        <f t="shared" si="28"/>
        <v>Enviado a tiempo</v>
      </c>
    </row>
    <row r="1817" spans="1:4" x14ac:dyDescent="0.25">
      <c r="A1817">
        <v>1336789</v>
      </c>
      <c r="B1817" s="23">
        <v>41847</v>
      </c>
      <c r="C1817" s="23">
        <v>41849</v>
      </c>
      <c r="D1817" t="str">
        <f t="shared" si="28"/>
        <v>Enviado a tiempo</v>
      </c>
    </row>
    <row r="1818" spans="1:4" x14ac:dyDescent="0.25">
      <c r="A1818">
        <v>1336789</v>
      </c>
      <c r="B1818" s="23">
        <v>41885</v>
      </c>
      <c r="C1818" s="23">
        <v>41892</v>
      </c>
      <c r="D1818" t="str">
        <f t="shared" si="28"/>
        <v>Enviado a tiempo</v>
      </c>
    </row>
    <row r="1819" spans="1:4" x14ac:dyDescent="0.25">
      <c r="A1819">
        <v>1336789</v>
      </c>
      <c r="B1819" s="23">
        <v>41732</v>
      </c>
      <c r="C1819" s="23">
        <v>41734</v>
      </c>
      <c r="D1819" t="str">
        <f t="shared" si="28"/>
        <v>Enviado a tiempo</v>
      </c>
    </row>
    <row r="1820" spans="1:4" x14ac:dyDescent="0.25">
      <c r="A1820">
        <v>1336789</v>
      </c>
      <c r="B1820" s="23">
        <v>41842</v>
      </c>
      <c r="C1820" s="23">
        <v>41844</v>
      </c>
      <c r="D1820" t="str">
        <f t="shared" si="28"/>
        <v>Enviado a tiempo</v>
      </c>
    </row>
    <row r="1821" spans="1:4" x14ac:dyDescent="0.25">
      <c r="A1821">
        <v>1336789</v>
      </c>
      <c r="B1821" s="23">
        <v>41604</v>
      </c>
      <c r="C1821" s="23">
        <v>41606</v>
      </c>
      <c r="D1821" t="str">
        <f t="shared" si="28"/>
        <v>Enviado a tiempo</v>
      </c>
    </row>
    <row r="1822" spans="1:4" x14ac:dyDescent="0.25">
      <c r="A1822">
        <v>1336789</v>
      </c>
      <c r="B1822" s="23">
        <v>41903</v>
      </c>
      <c r="C1822" s="23">
        <v>41904</v>
      </c>
      <c r="D1822" t="str">
        <f t="shared" si="28"/>
        <v>No enviado a tiempo</v>
      </c>
    </row>
    <row r="1823" spans="1:4" x14ac:dyDescent="0.25">
      <c r="A1823">
        <v>1336789</v>
      </c>
      <c r="B1823" s="23">
        <v>41842</v>
      </c>
      <c r="C1823" s="23">
        <v>41844</v>
      </c>
      <c r="D1823" t="str">
        <f t="shared" si="28"/>
        <v>Enviado a tiempo</v>
      </c>
    </row>
    <row r="1824" spans="1:4" x14ac:dyDescent="0.25">
      <c r="A1824">
        <v>1336789</v>
      </c>
      <c r="B1824" s="23">
        <v>41842</v>
      </c>
      <c r="C1824" s="23">
        <v>41844</v>
      </c>
      <c r="D1824" t="str">
        <f t="shared" si="28"/>
        <v>Enviado a tiempo</v>
      </c>
    </row>
    <row r="1825" spans="1:4" x14ac:dyDescent="0.25">
      <c r="A1825">
        <v>1336820</v>
      </c>
      <c r="B1825" s="23">
        <v>41842</v>
      </c>
      <c r="C1825" s="23">
        <v>41844</v>
      </c>
      <c r="D1825" t="str">
        <f t="shared" si="28"/>
        <v>Enviado a tiempo</v>
      </c>
    </row>
    <row r="1826" spans="1:4" x14ac:dyDescent="0.25">
      <c r="A1826">
        <v>1337155</v>
      </c>
      <c r="B1826" s="23">
        <v>41560</v>
      </c>
      <c r="C1826" s="23">
        <v>41562</v>
      </c>
      <c r="D1826" t="str">
        <f t="shared" si="28"/>
        <v>Enviado a tiempo</v>
      </c>
    </row>
    <row r="1827" spans="1:4" x14ac:dyDescent="0.25">
      <c r="A1827">
        <v>1337155</v>
      </c>
      <c r="B1827" s="23">
        <v>42485</v>
      </c>
      <c r="C1827" s="23">
        <v>42487</v>
      </c>
      <c r="D1827" t="str">
        <f t="shared" si="28"/>
        <v>Enviado a tiempo</v>
      </c>
    </row>
    <row r="1828" spans="1:4" x14ac:dyDescent="0.25">
      <c r="A1828">
        <v>1337520</v>
      </c>
      <c r="B1828" s="23">
        <v>41844</v>
      </c>
      <c r="C1828" s="23">
        <v>41846</v>
      </c>
      <c r="D1828" t="str">
        <f t="shared" si="28"/>
        <v>Enviado a tiempo</v>
      </c>
    </row>
    <row r="1829" spans="1:4" x14ac:dyDescent="0.25">
      <c r="A1829">
        <v>1337520</v>
      </c>
      <c r="B1829" s="23">
        <v>41844</v>
      </c>
      <c r="C1829" s="23">
        <v>41846</v>
      </c>
      <c r="D1829" t="str">
        <f t="shared" si="28"/>
        <v>Enviado a tiempo</v>
      </c>
    </row>
    <row r="1830" spans="1:4" x14ac:dyDescent="0.25">
      <c r="A1830">
        <v>1337520</v>
      </c>
      <c r="B1830" s="23">
        <v>42013</v>
      </c>
      <c r="C1830" s="23">
        <v>42015</v>
      </c>
      <c r="D1830" t="str">
        <f t="shared" si="28"/>
        <v>Enviado a tiempo</v>
      </c>
    </row>
    <row r="1831" spans="1:4" x14ac:dyDescent="0.25">
      <c r="A1831">
        <v>1337520</v>
      </c>
      <c r="B1831" s="23">
        <v>41893</v>
      </c>
      <c r="C1831" s="23">
        <v>41895</v>
      </c>
      <c r="D1831" t="str">
        <f t="shared" si="28"/>
        <v>Enviado a tiempo</v>
      </c>
    </row>
    <row r="1832" spans="1:4" x14ac:dyDescent="0.25">
      <c r="A1832">
        <v>1337520</v>
      </c>
      <c r="B1832" s="23">
        <v>41894</v>
      </c>
      <c r="C1832" s="23">
        <v>41901</v>
      </c>
      <c r="D1832" t="str">
        <f t="shared" si="28"/>
        <v>Enviado a tiempo</v>
      </c>
    </row>
    <row r="1833" spans="1:4" x14ac:dyDescent="0.25">
      <c r="A1833">
        <v>1337520</v>
      </c>
      <c r="B1833" s="23">
        <v>42117</v>
      </c>
      <c r="C1833" s="23">
        <v>42117</v>
      </c>
      <c r="D1833" t="str">
        <f t="shared" si="28"/>
        <v>No enviado a tiempo</v>
      </c>
    </row>
    <row r="1834" spans="1:4" x14ac:dyDescent="0.25">
      <c r="A1834">
        <v>1337520</v>
      </c>
      <c r="B1834" s="23">
        <v>41844</v>
      </c>
      <c r="C1834" s="23">
        <v>41846</v>
      </c>
      <c r="D1834" t="str">
        <f t="shared" si="28"/>
        <v>Enviado a tiempo</v>
      </c>
    </row>
    <row r="1835" spans="1:4" x14ac:dyDescent="0.25">
      <c r="A1835">
        <v>1337520</v>
      </c>
      <c r="B1835" s="23">
        <v>41613</v>
      </c>
      <c r="C1835" s="23">
        <v>41615</v>
      </c>
      <c r="D1835" t="str">
        <f t="shared" si="28"/>
        <v>Enviado a tiempo</v>
      </c>
    </row>
    <row r="1836" spans="1:4" x14ac:dyDescent="0.25">
      <c r="A1836">
        <v>1337520</v>
      </c>
      <c r="B1836" s="23">
        <v>41820</v>
      </c>
      <c r="C1836" s="23">
        <v>41823</v>
      </c>
      <c r="D1836" t="str">
        <f t="shared" si="28"/>
        <v>Enviado a tiempo</v>
      </c>
    </row>
    <row r="1837" spans="1:4" x14ac:dyDescent="0.25">
      <c r="A1837">
        <v>1337520</v>
      </c>
      <c r="B1837" s="23">
        <v>42173</v>
      </c>
      <c r="C1837" s="23">
        <v>42173</v>
      </c>
      <c r="D1837" t="str">
        <f t="shared" si="28"/>
        <v>No enviado a tiempo</v>
      </c>
    </row>
    <row r="1838" spans="1:4" x14ac:dyDescent="0.25">
      <c r="A1838">
        <v>1337520</v>
      </c>
      <c r="B1838" s="23">
        <v>41844</v>
      </c>
      <c r="C1838" s="23">
        <v>41846</v>
      </c>
      <c r="D1838" t="str">
        <f t="shared" si="28"/>
        <v>Enviado a tiempo</v>
      </c>
    </row>
    <row r="1839" spans="1:4" x14ac:dyDescent="0.25">
      <c r="A1839">
        <v>1337520</v>
      </c>
      <c r="B1839" s="23">
        <v>42455</v>
      </c>
      <c r="C1839" s="23">
        <v>42457</v>
      </c>
      <c r="D1839" t="str">
        <f t="shared" si="28"/>
        <v>Enviado a tiempo</v>
      </c>
    </row>
    <row r="1840" spans="1:4" x14ac:dyDescent="0.25">
      <c r="A1840">
        <v>1338250</v>
      </c>
      <c r="B1840" s="23">
        <v>41845</v>
      </c>
      <c r="C1840" s="23">
        <v>41849</v>
      </c>
      <c r="D1840" t="str">
        <f t="shared" si="28"/>
        <v>Enviado a tiempo</v>
      </c>
    </row>
    <row r="1841" spans="1:4" x14ac:dyDescent="0.25">
      <c r="A1841">
        <v>1338250</v>
      </c>
      <c r="B1841" s="23">
        <v>41845</v>
      </c>
      <c r="C1841" s="23">
        <v>41847</v>
      </c>
      <c r="D1841" t="str">
        <f t="shared" si="28"/>
        <v>Enviado a tiempo</v>
      </c>
    </row>
    <row r="1842" spans="1:4" x14ac:dyDescent="0.25">
      <c r="A1842">
        <v>1338250</v>
      </c>
      <c r="B1842" s="23">
        <v>41845</v>
      </c>
      <c r="C1842" s="23">
        <v>41846</v>
      </c>
      <c r="D1842" t="str">
        <f t="shared" si="28"/>
        <v>No enviado a tiempo</v>
      </c>
    </row>
    <row r="1843" spans="1:4" x14ac:dyDescent="0.25">
      <c r="A1843">
        <v>1338250</v>
      </c>
      <c r="B1843" s="23">
        <v>41845</v>
      </c>
      <c r="C1843" s="23">
        <v>41847</v>
      </c>
      <c r="D1843" t="str">
        <f t="shared" si="28"/>
        <v>Enviado a tiempo</v>
      </c>
    </row>
    <row r="1844" spans="1:4" x14ac:dyDescent="0.25">
      <c r="A1844">
        <v>1338250</v>
      </c>
      <c r="B1844" s="23">
        <v>41847</v>
      </c>
      <c r="C1844" s="23">
        <v>41849</v>
      </c>
      <c r="D1844" t="str">
        <f t="shared" si="28"/>
        <v>Enviado a tiempo</v>
      </c>
    </row>
    <row r="1845" spans="1:4" x14ac:dyDescent="0.25">
      <c r="A1845">
        <v>1338616</v>
      </c>
      <c r="B1845" s="23">
        <v>41550</v>
      </c>
      <c r="C1845" s="23">
        <v>41551</v>
      </c>
      <c r="D1845" t="str">
        <f t="shared" si="28"/>
        <v>No enviado a tiempo</v>
      </c>
    </row>
    <row r="1846" spans="1:4" x14ac:dyDescent="0.25">
      <c r="A1846">
        <v>1338616</v>
      </c>
      <c r="B1846" s="23">
        <v>41350</v>
      </c>
      <c r="C1846" s="23">
        <v>41350</v>
      </c>
      <c r="D1846" t="str">
        <f t="shared" si="28"/>
        <v>No enviado a tiempo</v>
      </c>
    </row>
    <row r="1847" spans="1:4" x14ac:dyDescent="0.25">
      <c r="A1847">
        <v>1338981</v>
      </c>
      <c r="B1847" s="23">
        <v>41719</v>
      </c>
      <c r="C1847" s="23">
        <v>41724</v>
      </c>
      <c r="D1847" t="str">
        <f t="shared" si="28"/>
        <v>Enviado a tiempo</v>
      </c>
    </row>
    <row r="1848" spans="1:4" x14ac:dyDescent="0.25">
      <c r="A1848">
        <v>1339012</v>
      </c>
      <c r="B1848" s="23">
        <v>41846</v>
      </c>
      <c r="C1848" s="23">
        <v>41853</v>
      </c>
      <c r="D1848" t="str">
        <f t="shared" si="28"/>
        <v>Enviado a tiempo</v>
      </c>
    </row>
    <row r="1849" spans="1:4" x14ac:dyDescent="0.25">
      <c r="A1849">
        <v>1339012</v>
      </c>
      <c r="B1849" s="23">
        <v>42155</v>
      </c>
      <c r="C1849" s="23">
        <v>42156</v>
      </c>
      <c r="D1849" t="str">
        <f t="shared" si="28"/>
        <v>No enviado a tiempo</v>
      </c>
    </row>
    <row r="1850" spans="1:4" x14ac:dyDescent="0.25">
      <c r="A1850">
        <v>1339346</v>
      </c>
      <c r="B1850" s="23">
        <v>41649</v>
      </c>
      <c r="C1850" s="23">
        <v>41649</v>
      </c>
      <c r="D1850" t="str">
        <f t="shared" ref="D1850:D1913" si="29">+IF(C1850-B1850&gt;=2,"Enviado a tiempo","No enviado a tiempo")</f>
        <v>No enviado a tiempo</v>
      </c>
    </row>
    <row r="1851" spans="1:4" x14ac:dyDescent="0.25">
      <c r="A1851">
        <v>1339346</v>
      </c>
      <c r="B1851" s="23">
        <v>41471</v>
      </c>
      <c r="C1851" s="23">
        <v>41472</v>
      </c>
      <c r="D1851" t="str">
        <f t="shared" si="29"/>
        <v>No enviado a tiempo</v>
      </c>
    </row>
    <row r="1852" spans="1:4" x14ac:dyDescent="0.25">
      <c r="A1852">
        <v>1340077</v>
      </c>
      <c r="B1852" s="23">
        <v>41521</v>
      </c>
      <c r="C1852" s="23">
        <v>41523</v>
      </c>
      <c r="D1852" t="str">
        <f t="shared" si="29"/>
        <v>Enviado a tiempo</v>
      </c>
    </row>
    <row r="1853" spans="1:4" x14ac:dyDescent="0.25">
      <c r="A1853">
        <v>1340077</v>
      </c>
      <c r="B1853" s="23">
        <v>41486</v>
      </c>
      <c r="C1853" s="23">
        <v>41488</v>
      </c>
      <c r="D1853" t="str">
        <f t="shared" si="29"/>
        <v>Enviado a tiempo</v>
      </c>
    </row>
    <row r="1854" spans="1:4" x14ac:dyDescent="0.25">
      <c r="A1854">
        <v>1340077</v>
      </c>
      <c r="B1854" s="23">
        <v>41983</v>
      </c>
      <c r="C1854" s="23">
        <v>41984</v>
      </c>
      <c r="D1854" t="str">
        <f t="shared" si="29"/>
        <v>No enviado a tiempo</v>
      </c>
    </row>
    <row r="1855" spans="1:4" x14ac:dyDescent="0.25">
      <c r="A1855">
        <v>1340442</v>
      </c>
      <c r="B1855" s="23">
        <v>41425</v>
      </c>
      <c r="C1855" s="23">
        <v>41427</v>
      </c>
      <c r="D1855" t="str">
        <f t="shared" si="29"/>
        <v>Enviado a tiempo</v>
      </c>
    </row>
    <row r="1856" spans="1:4" x14ac:dyDescent="0.25">
      <c r="A1856">
        <v>1340442</v>
      </c>
      <c r="B1856" s="23">
        <v>41383</v>
      </c>
      <c r="C1856" s="23">
        <v>41384</v>
      </c>
      <c r="D1856" t="str">
        <f t="shared" si="29"/>
        <v>No enviado a tiempo</v>
      </c>
    </row>
    <row r="1857" spans="1:4" x14ac:dyDescent="0.25">
      <c r="A1857">
        <v>1340442</v>
      </c>
      <c r="B1857" s="23">
        <v>42238</v>
      </c>
      <c r="C1857" s="23">
        <v>42243</v>
      </c>
      <c r="D1857" t="str">
        <f t="shared" si="29"/>
        <v>Enviado a tiempo</v>
      </c>
    </row>
    <row r="1858" spans="1:4" x14ac:dyDescent="0.25">
      <c r="A1858">
        <v>1340442</v>
      </c>
      <c r="B1858" s="23">
        <v>42014</v>
      </c>
      <c r="C1858" s="23">
        <v>42016</v>
      </c>
      <c r="D1858" t="str">
        <f t="shared" si="29"/>
        <v>Enviado a tiempo</v>
      </c>
    </row>
    <row r="1859" spans="1:4" x14ac:dyDescent="0.25">
      <c r="A1859">
        <v>1340442</v>
      </c>
      <c r="B1859" s="23">
        <v>41850</v>
      </c>
      <c r="C1859" s="23">
        <v>41851</v>
      </c>
      <c r="D1859" t="str">
        <f t="shared" si="29"/>
        <v>No enviado a tiempo</v>
      </c>
    </row>
    <row r="1860" spans="1:4" x14ac:dyDescent="0.25">
      <c r="A1860">
        <v>1340807</v>
      </c>
      <c r="B1860" s="23">
        <v>41434</v>
      </c>
      <c r="C1860" s="23">
        <v>41435</v>
      </c>
      <c r="D1860" t="str">
        <f t="shared" si="29"/>
        <v>No enviado a tiempo</v>
      </c>
    </row>
    <row r="1861" spans="1:4" x14ac:dyDescent="0.25">
      <c r="A1861">
        <v>1340807</v>
      </c>
      <c r="B1861" s="23">
        <v>41856</v>
      </c>
      <c r="C1861" s="23">
        <v>41858</v>
      </c>
      <c r="D1861" t="str">
        <f t="shared" si="29"/>
        <v>Enviado a tiempo</v>
      </c>
    </row>
    <row r="1862" spans="1:4" x14ac:dyDescent="0.25">
      <c r="A1862">
        <v>1341172</v>
      </c>
      <c r="B1862" s="23">
        <v>41762</v>
      </c>
      <c r="C1862" s="23">
        <v>41766</v>
      </c>
      <c r="D1862" t="str">
        <f t="shared" si="29"/>
        <v>Enviado a tiempo</v>
      </c>
    </row>
    <row r="1863" spans="1:4" x14ac:dyDescent="0.25">
      <c r="A1863">
        <v>1341172</v>
      </c>
      <c r="B1863" s="23">
        <v>41567</v>
      </c>
      <c r="C1863" s="23">
        <v>41568</v>
      </c>
      <c r="D1863" t="str">
        <f t="shared" si="29"/>
        <v>No enviado a tiempo</v>
      </c>
    </row>
    <row r="1864" spans="1:4" x14ac:dyDescent="0.25">
      <c r="A1864">
        <v>1341172</v>
      </c>
      <c r="B1864" s="23">
        <v>41817</v>
      </c>
      <c r="C1864" s="23">
        <v>41818</v>
      </c>
      <c r="D1864" t="str">
        <f t="shared" si="29"/>
        <v>No enviado a tiempo</v>
      </c>
    </row>
    <row r="1865" spans="1:4" x14ac:dyDescent="0.25">
      <c r="A1865">
        <v>1341903</v>
      </c>
      <c r="B1865" s="23">
        <v>41850</v>
      </c>
      <c r="C1865" s="23">
        <v>41852</v>
      </c>
      <c r="D1865" t="str">
        <f t="shared" si="29"/>
        <v>Enviado a tiempo</v>
      </c>
    </row>
    <row r="1866" spans="1:4" x14ac:dyDescent="0.25">
      <c r="A1866">
        <v>1341903</v>
      </c>
      <c r="B1866" s="23">
        <v>42093</v>
      </c>
      <c r="C1866" s="23">
        <v>42095</v>
      </c>
      <c r="D1866" t="str">
        <f t="shared" si="29"/>
        <v>Enviado a tiempo</v>
      </c>
    </row>
    <row r="1867" spans="1:4" x14ac:dyDescent="0.25">
      <c r="A1867">
        <v>1341903</v>
      </c>
      <c r="B1867" s="23">
        <v>41884</v>
      </c>
      <c r="C1867" s="23">
        <v>41886</v>
      </c>
      <c r="D1867" t="str">
        <f t="shared" si="29"/>
        <v>Enviado a tiempo</v>
      </c>
    </row>
    <row r="1868" spans="1:4" x14ac:dyDescent="0.25">
      <c r="A1868">
        <v>1341903</v>
      </c>
      <c r="B1868" s="23">
        <v>41419</v>
      </c>
      <c r="C1868" s="23">
        <v>41420</v>
      </c>
      <c r="D1868" t="str">
        <f t="shared" si="29"/>
        <v>No enviado a tiempo</v>
      </c>
    </row>
    <row r="1869" spans="1:4" x14ac:dyDescent="0.25">
      <c r="A1869">
        <v>1341903</v>
      </c>
      <c r="B1869" s="23">
        <v>41999</v>
      </c>
      <c r="C1869" s="23">
        <v>42002</v>
      </c>
      <c r="D1869" t="str">
        <f t="shared" si="29"/>
        <v>Enviado a tiempo</v>
      </c>
    </row>
    <row r="1870" spans="1:4" x14ac:dyDescent="0.25">
      <c r="A1870">
        <v>1341903</v>
      </c>
      <c r="B1870" s="23">
        <v>41903</v>
      </c>
      <c r="C1870" s="23">
        <v>41904</v>
      </c>
      <c r="D1870" t="str">
        <f t="shared" si="29"/>
        <v>No enviado a tiempo</v>
      </c>
    </row>
    <row r="1871" spans="1:4" x14ac:dyDescent="0.25">
      <c r="A1871">
        <v>1342268</v>
      </c>
      <c r="B1871" s="23">
        <v>41572</v>
      </c>
      <c r="C1871" s="23">
        <v>41574</v>
      </c>
      <c r="D1871" t="str">
        <f t="shared" si="29"/>
        <v>Enviado a tiempo</v>
      </c>
    </row>
    <row r="1872" spans="1:4" x14ac:dyDescent="0.25">
      <c r="A1872">
        <v>1342633</v>
      </c>
      <c r="B1872" s="23">
        <v>41471</v>
      </c>
      <c r="C1872" s="23">
        <v>41472</v>
      </c>
      <c r="D1872" t="str">
        <f t="shared" si="29"/>
        <v>No enviado a tiempo</v>
      </c>
    </row>
    <row r="1873" spans="1:4" x14ac:dyDescent="0.25">
      <c r="A1873">
        <v>1342633</v>
      </c>
      <c r="B1873" s="23">
        <v>41962</v>
      </c>
      <c r="C1873" s="23">
        <v>41964</v>
      </c>
      <c r="D1873" t="str">
        <f t="shared" si="29"/>
        <v>Enviado a tiempo</v>
      </c>
    </row>
    <row r="1874" spans="1:4" x14ac:dyDescent="0.25">
      <c r="A1874">
        <v>1342633</v>
      </c>
      <c r="B1874" s="23">
        <v>42710</v>
      </c>
      <c r="C1874" s="23">
        <v>42712</v>
      </c>
      <c r="D1874" t="str">
        <f t="shared" si="29"/>
        <v>Enviado a tiempo</v>
      </c>
    </row>
    <row r="1875" spans="1:4" x14ac:dyDescent="0.25">
      <c r="A1875">
        <v>1342633</v>
      </c>
      <c r="B1875" s="23">
        <v>41854</v>
      </c>
      <c r="C1875" s="23">
        <v>41855</v>
      </c>
      <c r="D1875" t="str">
        <f t="shared" si="29"/>
        <v>No enviado a tiempo</v>
      </c>
    </row>
    <row r="1876" spans="1:4" x14ac:dyDescent="0.25">
      <c r="A1876">
        <v>1342633</v>
      </c>
      <c r="B1876" s="23">
        <v>41854</v>
      </c>
      <c r="C1876" s="23">
        <v>41854</v>
      </c>
      <c r="D1876" t="str">
        <f t="shared" si="29"/>
        <v>No enviado a tiempo</v>
      </c>
    </row>
    <row r="1877" spans="1:4" x14ac:dyDescent="0.25">
      <c r="A1877">
        <v>1343364</v>
      </c>
      <c r="B1877" s="23">
        <v>41746</v>
      </c>
      <c r="C1877" s="23">
        <v>41747</v>
      </c>
      <c r="D1877" t="str">
        <f t="shared" si="29"/>
        <v>No enviado a tiempo</v>
      </c>
    </row>
    <row r="1878" spans="1:4" x14ac:dyDescent="0.25">
      <c r="A1878">
        <v>1343364</v>
      </c>
      <c r="B1878" s="23">
        <v>41856</v>
      </c>
      <c r="C1878" s="23">
        <v>41858</v>
      </c>
      <c r="D1878" t="str">
        <f t="shared" si="29"/>
        <v>Enviado a tiempo</v>
      </c>
    </row>
    <row r="1879" spans="1:4" x14ac:dyDescent="0.25">
      <c r="A1879">
        <v>1343364</v>
      </c>
      <c r="B1879" s="23">
        <v>41450</v>
      </c>
      <c r="C1879" s="23">
        <v>41452</v>
      </c>
      <c r="D1879" t="str">
        <f t="shared" si="29"/>
        <v>Enviado a tiempo</v>
      </c>
    </row>
    <row r="1880" spans="1:4" x14ac:dyDescent="0.25">
      <c r="A1880">
        <v>1343364</v>
      </c>
      <c r="B1880" s="23">
        <v>41856</v>
      </c>
      <c r="C1880" s="23">
        <v>41858</v>
      </c>
      <c r="D1880" t="str">
        <f t="shared" si="29"/>
        <v>Enviado a tiempo</v>
      </c>
    </row>
    <row r="1881" spans="1:4" x14ac:dyDescent="0.25">
      <c r="A1881">
        <v>1343364</v>
      </c>
      <c r="B1881" s="23">
        <v>41856</v>
      </c>
      <c r="C1881" s="23">
        <v>41858</v>
      </c>
      <c r="D1881" t="str">
        <f t="shared" si="29"/>
        <v>Enviado a tiempo</v>
      </c>
    </row>
    <row r="1882" spans="1:4" x14ac:dyDescent="0.25">
      <c r="A1882">
        <v>1343395</v>
      </c>
      <c r="B1882" s="23">
        <v>42212</v>
      </c>
      <c r="C1882" s="23">
        <v>42214</v>
      </c>
      <c r="D1882" t="str">
        <f t="shared" si="29"/>
        <v>Enviado a tiempo</v>
      </c>
    </row>
    <row r="1883" spans="1:4" x14ac:dyDescent="0.25">
      <c r="A1883">
        <v>1343729</v>
      </c>
      <c r="B1883" s="23">
        <v>41857</v>
      </c>
      <c r="C1883" s="23">
        <v>41857</v>
      </c>
      <c r="D1883" t="str">
        <f t="shared" si="29"/>
        <v>No enviado a tiempo</v>
      </c>
    </row>
    <row r="1884" spans="1:4" x14ac:dyDescent="0.25">
      <c r="A1884">
        <v>1343729</v>
      </c>
      <c r="B1884" s="23">
        <v>42143</v>
      </c>
      <c r="C1884" s="23">
        <v>42144</v>
      </c>
      <c r="D1884" t="str">
        <f t="shared" si="29"/>
        <v>No enviado a tiempo</v>
      </c>
    </row>
    <row r="1885" spans="1:4" x14ac:dyDescent="0.25">
      <c r="A1885">
        <v>1343729</v>
      </c>
      <c r="B1885" s="23">
        <v>42000</v>
      </c>
      <c r="C1885" s="23">
        <v>42002</v>
      </c>
      <c r="D1885" t="str">
        <f t="shared" si="29"/>
        <v>Enviado a tiempo</v>
      </c>
    </row>
    <row r="1886" spans="1:4" x14ac:dyDescent="0.25">
      <c r="A1886">
        <v>1343760</v>
      </c>
      <c r="B1886" s="23">
        <v>41579</v>
      </c>
      <c r="C1886" s="23">
        <v>41580</v>
      </c>
      <c r="D1886" t="str">
        <f t="shared" si="29"/>
        <v>No enviado a tiempo</v>
      </c>
    </row>
    <row r="1887" spans="1:4" x14ac:dyDescent="0.25">
      <c r="A1887">
        <v>1344094</v>
      </c>
      <c r="B1887" s="23">
        <v>41824</v>
      </c>
      <c r="C1887" s="23">
        <v>41826</v>
      </c>
      <c r="D1887" t="str">
        <f t="shared" si="29"/>
        <v>Enviado a tiempo</v>
      </c>
    </row>
    <row r="1888" spans="1:4" x14ac:dyDescent="0.25">
      <c r="A1888">
        <v>1344094</v>
      </c>
      <c r="B1888" s="23">
        <v>42357</v>
      </c>
      <c r="C1888" s="23">
        <v>42359</v>
      </c>
      <c r="D1888" t="str">
        <f t="shared" si="29"/>
        <v>Enviado a tiempo</v>
      </c>
    </row>
    <row r="1889" spans="1:4" x14ac:dyDescent="0.25">
      <c r="A1889">
        <v>1344460</v>
      </c>
      <c r="B1889" s="23">
        <v>41858</v>
      </c>
      <c r="C1889" s="23">
        <v>41860</v>
      </c>
      <c r="D1889" t="str">
        <f t="shared" si="29"/>
        <v>Enviado a tiempo</v>
      </c>
    </row>
    <row r="1890" spans="1:4" x14ac:dyDescent="0.25">
      <c r="A1890">
        <v>1344460</v>
      </c>
      <c r="B1890" s="23">
        <v>41858</v>
      </c>
      <c r="C1890" s="23">
        <v>41860</v>
      </c>
      <c r="D1890" t="str">
        <f t="shared" si="29"/>
        <v>Enviado a tiempo</v>
      </c>
    </row>
    <row r="1891" spans="1:4" x14ac:dyDescent="0.25">
      <c r="A1891">
        <v>1344460</v>
      </c>
      <c r="B1891" s="23">
        <v>41858</v>
      </c>
      <c r="C1891" s="23">
        <v>41860</v>
      </c>
      <c r="D1891" t="str">
        <f t="shared" si="29"/>
        <v>Enviado a tiempo</v>
      </c>
    </row>
    <row r="1892" spans="1:4" x14ac:dyDescent="0.25">
      <c r="A1892">
        <v>1344460</v>
      </c>
      <c r="B1892" s="23">
        <v>41858</v>
      </c>
      <c r="C1892" s="23">
        <v>41860</v>
      </c>
      <c r="D1892" t="str">
        <f t="shared" si="29"/>
        <v>Enviado a tiempo</v>
      </c>
    </row>
    <row r="1893" spans="1:4" x14ac:dyDescent="0.25">
      <c r="A1893">
        <v>1344460</v>
      </c>
      <c r="B1893" s="23">
        <v>41710</v>
      </c>
      <c r="C1893" s="23">
        <v>41773</v>
      </c>
      <c r="D1893" t="str">
        <f t="shared" si="29"/>
        <v>Enviado a tiempo</v>
      </c>
    </row>
    <row r="1894" spans="1:4" x14ac:dyDescent="0.25">
      <c r="A1894">
        <v>1344460</v>
      </c>
      <c r="B1894" s="23">
        <v>41858</v>
      </c>
      <c r="C1894" s="23">
        <v>41860</v>
      </c>
      <c r="D1894" t="str">
        <f t="shared" si="29"/>
        <v>Enviado a tiempo</v>
      </c>
    </row>
    <row r="1895" spans="1:4" x14ac:dyDescent="0.25">
      <c r="A1895">
        <v>1344460</v>
      </c>
      <c r="B1895" s="23">
        <v>41858</v>
      </c>
      <c r="C1895" s="23">
        <v>41860</v>
      </c>
      <c r="D1895" t="str">
        <f t="shared" si="29"/>
        <v>Enviado a tiempo</v>
      </c>
    </row>
    <row r="1896" spans="1:4" x14ac:dyDescent="0.25">
      <c r="A1896">
        <v>1344460</v>
      </c>
      <c r="B1896" s="23">
        <v>41885</v>
      </c>
      <c r="C1896" s="23">
        <v>41892</v>
      </c>
      <c r="D1896" t="str">
        <f t="shared" si="29"/>
        <v>Enviado a tiempo</v>
      </c>
    </row>
    <row r="1897" spans="1:4" x14ac:dyDescent="0.25">
      <c r="A1897">
        <v>1344825</v>
      </c>
      <c r="B1897" s="23">
        <v>41927</v>
      </c>
      <c r="C1897" s="23">
        <v>41931</v>
      </c>
      <c r="D1897" t="str">
        <f t="shared" si="29"/>
        <v>Enviado a tiempo</v>
      </c>
    </row>
    <row r="1898" spans="1:4" x14ac:dyDescent="0.25">
      <c r="A1898">
        <v>1345190</v>
      </c>
      <c r="B1898" s="23">
        <v>41862</v>
      </c>
      <c r="C1898" s="23">
        <v>41863</v>
      </c>
      <c r="D1898" t="str">
        <f t="shared" si="29"/>
        <v>No enviado a tiempo</v>
      </c>
    </row>
    <row r="1899" spans="1:4" x14ac:dyDescent="0.25">
      <c r="A1899">
        <v>1345555</v>
      </c>
      <c r="B1899" s="23">
        <v>41680</v>
      </c>
      <c r="C1899" s="23">
        <v>41681</v>
      </c>
      <c r="D1899" t="str">
        <f t="shared" si="29"/>
        <v>No enviado a tiempo</v>
      </c>
    </row>
    <row r="1900" spans="1:4" x14ac:dyDescent="0.25">
      <c r="A1900">
        <v>1345555</v>
      </c>
      <c r="B1900" s="23">
        <v>41495</v>
      </c>
      <c r="C1900" s="23">
        <v>41502</v>
      </c>
      <c r="D1900" t="str">
        <f t="shared" si="29"/>
        <v>Enviado a tiempo</v>
      </c>
    </row>
    <row r="1901" spans="1:4" x14ac:dyDescent="0.25">
      <c r="A1901">
        <v>1345555</v>
      </c>
      <c r="B1901" s="23">
        <v>41862</v>
      </c>
      <c r="C1901" s="23">
        <v>41865</v>
      </c>
      <c r="D1901" t="str">
        <f t="shared" si="29"/>
        <v>Enviado a tiempo</v>
      </c>
    </row>
    <row r="1902" spans="1:4" x14ac:dyDescent="0.25">
      <c r="A1902">
        <v>1345555</v>
      </c>
      <c r="B1902" s="23">
        <v>41862</v>
      </c>
      <c r="C1902" s="23">
        <v>41865</v>
      </c>
      <c r="D1902" t="str">
        <f t="shared" si="29"/>
        <v>Enviado a tiempo</v>
      </c>
    </row>
    <row r="1903" spans="1:4" x14ac:dyDescent="0.25">
      <c r="A1903">
        <v>1345555</v>
      </c>
      <c r="B1903" s="23">
        <v>41932</v>
      </c>
      <c r="C1903" s="23">
        <v>41934</v>
      </c>
      <c r="D1903" t="str">
        <f t="shared" si="29"/>
        <v>Enviado a tiempo</v>
      </c>
    </row>
    <row r="1904" spans="1:4" x14ac:dyDescent="0.25">
      <c r="A1904">
        <v>1345952</v>
      </c>
      <c r="B1904" s="23">
        <v>41423</v>
      </c>
      <c r="C1904" s="23">
        <v>41423</v>
      </c>
      <c r="D1904" t="str">
        <f t="shared" si="29"/>
        <v>No enviado a tiempo</v>
      </c>
    </row>
    <row r="1905" spans="1:4" x14ac:dyDescent="0.25">
      <c r="A1905">
        <v>1346286</v>
      </c>
      <c r="B1905" s="23">
        <v>41495</v>
      </c>
      <c r="C1905" s="23">
        <v>41499</v>
      </c>
      <c r="D1905" t="str">
        <f t="shared" si="29"/>
        <v>Enviado a tiempo</v>
      </c>
    </row>
    <row r="1906" spans="1:4" x14ac:dyDescent="0.25">
      <c r="A1906">
        <v>1346286</v>
      </c>
      <c r="B1906" s="23">
        <v>41720</v>
      </c>
      <c r="C1906" s="23">
        <v>41724</v>
      </c>
      <c r="D1906" t="str">
        <f t="shared" si="29"/>
        <v>Enviado a tiempo</v>
      </c>
    </row>
    <row r="1907" spans="1:4" x14ac:dyDescent="0.25">
      <c r="A1907">
        <v>1346286</v>
      </c>
      <c r="B1907" s="23">
        <v>41884</v>
      </c>
      <c r="C1907" s="23">
        <v>41886</v>
      </c>
      <c r="D1907" t="str">
        <f t="shared" si="29"/>
        <v>Enviado a tiempo</v>
      </c>
    </row>
    <row r="1908" spans="1:4" x14ac:dyDescent="0.25">
      <c r="A1908">
        <v>1346286</v>
      </c>
      <c r="B1908" s="23">
        <v>41927</v>
      </c>
      <c r="C1908" s="23">
        <v>41931</v>
      </c>
      <c r="D1908" t="str">
        <f t="shared" si="29"/>
        <v>Enviado a tiempo</v>
      </c>
    </row>
    <row r="1909" spans="1:4" x14ac:dyDescent="0.25">
      <c r="A1909">
        <v>1346286</v>
      </c>
      <c r="B1909" s="23">
        <v>41585</v>
      </c>
      <c r="C1909" s="23">
        <v>41586</v>
      </c>
      <c r="D1909" t="str">
        <f t="shared" si="29"/>
        <v>No enviado a tiempo</v>
      </c>
    </row>
    <row r="1910" spans="1:4" x14ac:dyDescent="0.25">
      <c r="A1910">
        <v>1346286</v>
      </c>
      <c r="B1910" s="23">
        <v>42144</v>
      </c>
      <c r="C1910" s="23">
        <v>42145</v>
      </c>
      <c r="D1910" t="str">
        <f t="shared" si="29"/>
        <v>No enviado a tiempo</v>
      </c>
    </row>
    <row r="1911" spans="1:4" x14ac:dyDescent="0.25">
      <c r="A1911">
        <v>1346651</v>
      </c>
      <c r="B1911" s="23">
        <v>41459</v>
      </c>
      <c r="C1911" s="23">
        <v>41460</v>
      </c>
      <c r="D1911" t="str">
        <f t="shared" si="29"/>
        <v>No enviado a tiempo</v>
      </c>
    </row>
    <row r="1912" spans="1:4" x14ac:dyDescent="0.25">
      <c r="A1912">
        <v>1346651</v>
      </c>
      <c r="B1912" s="23">
        <v>41682</v>
      </c>
      <c r="C1912" s="23">
        <v>41683</v>
      </c>
      <c r="D1912" t="str">
        <f t="shared" si="29"/>
        <v>No enviado a tiempo</v>
      </c>
    </row>
    <row r="1913" spans="1:4" x14ac:dyDescent="0.25">
      <c r="A1913">
        <v>1346682</v>
      </c>
      <c r="B1913" s="23">
        <v>41662</v>
      </c>
      <c r="C1913" s="23">
        <v>41664</v>
      </c>
      <c r="D1913" t="str">
        <f t="shared" si="29"/>
        <v>Enviado a tiempo</v>
      </c>
    </row>
    <row r="1914" spans="1:4" x14ac:dyDescent="0.25">
      <c r="A1914">
        <v>1347016</v>
      </c>
      <c r="B1914" s="23">
        <v>41617</v>
      </c>
      <c r="C1914" s="23">
        <v>41617</v>
      </c>
      <c r="D1914" t="str">
        <f t="shared" ref="D1914:D1977" si="30">+IF(C1914-B1914&gt;=2,"Enviado a tiempo","No enviado a tiempo")</f>
        <v>No enviado a tiempo</v>
      </c>
    </row>
    <row r="1915" spans="1:4" x14ac:dyDescent="0.25">
      <c r="A1915">
        <v>1347016</v>
      </c>
      <c r="B1915" s="23">
        <v>41893</v>
      </c>
      <c r="C1915" s="23">
        <v>41903</v>
      </c>
      <c r="D1915" t="str">
        <f t="shared" si="30"/>
        <v>Enviado a tiempo</v>
      </c>
    </row>
    <row r="1916" spans="1:4" x14ac:dyDescent="0.25">
      <c r="A1916">
        <v>1347016</v>
      </c>
      <c r="B1916" s="23">
        <v>41349</v>
      </c>
      <c r="C1916" s="23">
        <v>41353</v>
      </c>
      <c r="D1916" t="str">
        <f t="shared" si="30"/>
        <v>Enviado a tiempo</v>
      </c>
    </row>
    <row r="1917" spans="1:4" x14ac:dyDescent="0.25">
      <c r="A1917">
        <v>1347382</v>
      </c>
      <c r="B1917" s="23">
        <v>41356</v>
      </c>
      <c r="C1917" s="23">
        <v>41359</v>
      </c>
      <c r="D1917" t="str">
        <f t="shared" si="30"/>
        <v>Enviado a tiempo</v>
      </c>
    </row>
    <row r="1918" spans="1:4" x14ac:dyDescent="0.25">
      <c r="A1918">
        <v>1347382</v>
      </c>
      <c r="B1918" s="23">
        <v>42064</v>
      </c>
      <c r="C1918" s="23">
        <v>42064</v>
      </c>
      <c r="D1918" t="str">
        <f t="shared" si="30"/>
        <v>No enviado a tiempo</v>
      </c>
    </row>
    <row r="1919" spans="1:4" x14ac:dyDescent="0.25">
      <c r="A1919">
        <v>1347382</v>
      </c>
      <c r="B1919" s="23">
        <v>41863</v>
      </c>
      <c r="C1919" s="23">
        <v>41870</v>
      </c>
      <c r="D1919" t="str">
        <f t="shared" si="30"/>
        <v>Enviado a tiempo</v>
      </c>
    </row>
    <row r="1920" spans="1:4" x14ac:dyDescent="0.25">
      <c r="A1920">
        <v>1347747</v>
      </c>
      <c r="B1920" s="23">
        <v>41461</v>
      </c>
      <c r="C1920" s="23">
        <v>41461</v>
      </c>
      <c r="D1920" t="str">
        <f t="shared" si="30"/>
        <v>No enviado a tiempo</v>
      </c>
    </row>
    <row r="1921" spans="1:4" x14ac:dyDescent="0.25">
      <c r="A1921">
        <v>1347747</v>
      </c>
      <c r="B1921" s="23">
        <v>41809</v>
      </c>
      <c r="C1921" s="23">
        <v>41811</v>
      </c>
      <c r="D1921" t="str">
        <f t="shared" si="30"/>
        <v>Enviado a tiempo</v>
      </c>
    </row>
    <row r="1922" spans="1:4" x14ac:dyDescent="0.25">
      <c r="A1922">
        <v>1348112</v>
      </c>
      <c r="B1922" s="23">
        <v>41873</v>
      </c>
      <c r="C1922" s="23">
        <v>41874</v>
      </c>
      <c r="D1922" t="str">
        <f t="shared" si="30"/>
        <v>No enviado a tiempo</v>
      </c>
    </row>
    <row r="1923" spans="1:4" x14ac:dyDescent="0.25">
      <c r="A1923">
        <v>1348477</v>
      </c>
      <c r="B1923" s="23">
        <v>41399</v>
      </c>
      <c r="C1923" s="23">
        <v>41400</v>
      </c>
      <c r="D1923" t="str">
        <f t="shared" si="30"/>
        <v>No enviado a tiempo</v>
      </c>
    </row>
    <row r="1924" spans="1:4" x14ac:dyDescent="0.25">
      <c r="A1924">
        <v>1348477</v>
      </c>
      <c r="B1924" s="23">
        <v>41470</v>
      </c>
      <c r="C1924" s="23">
        <v>41471</v>
      </c>
      <c r="D1924" t="str">
        <f t="shared" si="30"/>
        <v>No enviado a tiempo</v>
      </c>
    </row>
    <row r="1925" spans="1:4" x14ac:dyDescent="0.25">
      <c r="A1925">
        <v>1348843</v>
      </c>
      <c r="B1925" s="23">
        <v>41876</v>
      </c>
      <c r="C1925" s="23">
        <v>41878</v>
      </c>
      <c r="D1925" t="str">
        <f t="shared" si="30"/>
        <v>Enviado a tiempo</v>
      </c>
    </row>
    <row r="1926" spans="1:4" x14ac:dyDescent="0.25">
      <c r="A1926">
        <v>1349208</v>
      </c>
      <c r="B1926" s="23">
        <v>41423</v>
      </c>
      <c r="C1926" s="23">
        <v>41423</v>
      </c>
      <c r="D1926" t="str">
        <f t="shared" si="30"/>
        <v>No enviado a tiempo</v>
      </c>
    </row>
    <row r="1927" spans="1:4" x14ac:dyDescent="0.25">
      <c r="A1927">
        <v>1349208</v>
      </c>
      <c r="B1927" s="23">
        <v>41652</v>
      </c>
      <c r="C1927" s="23">
        <v>41649</v>
      </c>
      <c r="D1927" t="str">
        <f t="shared" si="30"/>
        <v>No enviado a tiempo</v>
      </c>
    </row>
    <row r="1928" spans="1:4" x14ac:dyDescent="0.25">
      <c r="A1928">
        <v>1349208</v>
      </c>
      <c r="B1928" s="23">
        <v>41932</v>
      </c>
      <c r="C1928" s="23">
        <v>41934</v>
      </c>
      <c r="D1928" t="str">
        <f t="shared" si="30"/>
        <v>Enviado a tiempo</v>
      </c>
    </row>
    <row r="1929" spans="1:4" x14ac:dyDescent="0.25">
      <c r="A1929">
        <v>1349208</v>
      </c>
      <c r="B1929" s="23">
        <v>41916</v>
      </c>
      <c r="C1929" s="23">
        <v>41918</v>
      </c>
      <c r="D1929" t="str">
        <f t="shared" si="30"/>
        <v>Enviado a tiempo</v>
      </c>
    </row>
    <row r="1930" spans="1:4" x14ac:dyDescent="0.25">
      <c r="A1930">
        <v>1349208</v>
      </c>
      <c r="B1930" s="23">
        <v>41666</v>
      </c>
      <c r="C1930" s="23">
        <v>41666</v>
      </c>
      <c r="D1930" t="str">
        <f t="shared" si="30"/>
        <v>No enviado a tiempo</v>
      </c>
    </row>
    <row r="1931" spans="1:4" x14ac:dyDescent="0.25">
      <c r="A1931">
        <v>1349938</v>
      </c>
      <c r="B1931" s="23">
        <v>41694</v>
      </c>
      <c r="C1931" s="23">
        <v>41696</v>
      </c>
      <c r="D1931" t="str">
        <f t="shared" si="30"/>
        <v>Enviado a tiempo</v>
      </c>
    </row>
    <row r="1932" spans="1:4" x14ac:dyDescent="0.25">
      <c r="A1932">
        <v>1349938</v>
      </c>
      <c r="B1932" s="23">
        <v>41726</v>
      </c>
      <c r="C1932" s="23">
        <v>41726</v>
      </c>
      <c r="D1932" t="str">
        <f t="shared" si="30"/>
        <v>No enviado a tiempo</v>
      </c>
    </row>
    <row r="1933" spans="1:4" x14ac:dyDescent="0.25">
      <c r="A1933">
        <v>1349938</v>
      </c>
      <c r="B1933" s="23">
        <v>41694</v>
      </c>
      <c r="C1933" s="23">
        <v>41696</v>
      </c>
      <c r="D1933" t="str">
        <f t="shared" si="30"/>
        <v>Enviado a tiempo</v>
      </c>
    </row>
    <row r="1934" spans="1:4" x14ac:dyDescent="0.25">
      <c r="A1934">
        <v>1349938</v>
      </c>
      <c r="B1934" s="23">
        <v>42210</v>
      </c>
      <c r="C1934" s="23">
        <v>42211</v>
      </c>
      <c r="D1934" t="str">
        <f t="shared" si="30"/>
        <v>No enviado a tiempo</v>
      </c>
    </row>
    <row r="1935" spans="1:4" x14ac:dyDescent="0.25">
      <c r="A1935">
        <v>1349938</v>
      </c>
      <c r="B1935" s="23">
        <v>41716</v>
      </c>
      <c r="C1935" s="23">
        <v>41709</v>
      </c>
      <c r="D1935" t="str">
        <f t="shared" si="30"/>
        <v>No enviado a tiempo</v>
      </c>
    </row>
    <row r="1936" spans="1:4" x14ac:dyDescent="0.25">
      <c r="A1936">
        <v>1349938</v>
      </c>
      <c r="B1936" s="23">
        <v>41466</v>
      </c>
      <c r="C1936" s="23">
        <v>41476</v>
      </c>
      <c r="D1936" t="str">
        <f t="shared" si="30"/>
        <v>Enviado a tiempo</v>
      </c>
    </row>
    <row r="1937" spans="1:4" x14ac:dyDescent="0.25">
      <c r="A1937">
        <v>1349938</v>
      </c>
      <c r="B1937" s="23">
        <v>41354</v>
      </c>
      <c r="C1937" s="23">
        <v>41361</v>
      </c>
      <c r="D1937" t="str">
        <f t="shared" si="30"/>
        <v>Enviado a tiempo</v>
      </c>
    </row>
    <row r="1938" spans="1:4" x14ac:dyDescent="0.25">
      <c r="A1938">
        <v>1349938</v>
      </c>
      <c r="B1938" s="23">
        <v>41682</v>
      </c>
      <c r="C1938" s="23">
        <v>41683</v>
      </c>
      <c r="D1938" t="str">
        <f t="shared" si="30"/>
        <v>No enviado a tiempo</v>
      </c>
    </row>
    <row r="1939" spans="1:4" x14ac:dyDescent="0.25">
      <c r="A1939">
        <v>1349938</v>
      </c>
      <c r="B1939" s="23">
        <v>41683</v>
      </c>
      <c r="C1939" s="23">
        <v>41683</v>
      </c>
      <c r="D1939" t="str">
        <f t="shared" si="30"/>
        <v>No enviado a tiempo</v>
      </c>
    </row>
    <row r="1940" spans="1:4" x14ac:dyDescent="0.25">
      <c r="A1940">
        <v>1349938</v>
      </c>
      <c r="B1940" s="23">
        <v>41399</v>
      </c>
      <c r="C1940" s="23">
        <v>41400</v>
      </c>
      <c r="D1940" t="str">
        <f t="shared" si="30"/>
        <v>No enviado a tiempo</v>
      </c>
    </row>
    <row r="1941" spans="1:4" x14ac:dyDescent="0.25">
      <c r="A1941">
        <v>1349938</v>
      </c>
      <c r="B1941" s="23">
        <v>41595</v>
      </c>
      <c r="C1941" s="23">
        <v>41596</v>
      </c>
      <c r="D1941" t="str">
        <f t="shared" si="30"/>
        <v>No enviado a tiempo</v>
      </c>
    </row>
    <row r="1942" spans="1:4" x14ac:dyDescent="0.25">
      <c r="A1942">
        <v>1350304</v>
      </c>
      <c r="B1942" s="23">
        <v>41427</v>
      </c>
      <c r="C1942" s="23">
        <v>41429</v>
      </c>
      <c r="D1942" t="str">
        <f t="shared" si="30"/>
        <v>Enviado a tiempo</v>
      </c>
    </row>
    <row r="1943" spans="1:4" x14ac:dyDescent="0.25">
      <c r="A1943">
        <v>1350304</v>
      </c>
      <c r="B1943" s="23">
        <v>41838</v>
      </c>
      <c r="C1943" s="23">
        <v>41840</v>
      </c>
      <c r="D1943" t="str">
        <f t="shared" si="30"/>
        <v>Enviado a tiempo</v>
      </c>
    </row>
    <row r="1944" spans="1:4" x14ac:dyDescent="0.25">
      <c r="A1944">
        <v>1350669</v>
      </c>
      <c r="B1944" s="23">
        <v>41695</v>
      </c>
      <c r="C1944" s="23">
        <v>41697</v>
      </c>
      <c r="D1944" t="str">
        <f t="shared" si="30"/>
        <v>Enviado a tiempo</v>
      </c>
    </row>
    <row r="1945" spans="1:4" x14ac:dyDescent="0.25">
      <c r="A1945">
        <v>1350669</v>
      </c>
      <c r="B1945" s="23">
        <v>41440</v>
      </c>
      <c r="C1945" s="23">
        <v>41442</v>
      </c>
      <c r="D1945" t="str">
        <f t="shared" si="30"/>
        <v>Enviado a tiempo</v>
      </c>
    </row>
    <row r="1946" spans="1:4" x14ac:dyDescent="0.25">
      <c r="A1946">
        <v>1351034</v>
      </c>
      <c r="B1946" s="23">
        <v>41695</v>
      </c>
      <c r="C1946" s="23">
        <v>41697</v>
      </c>
      <c r="D1946" t="str">
        <f t="shared" si="30"/>
        <v>Enviado a tiempo</v>
      </c>
    </row>
    <row r="1947" spans="1:4" x14ac:dyDescent="0.25">
      <c r="A1947">
        <v>1351034</v>
      </c>
      <c r="B1947" s="23">
        <v>41580</v>
      </c>
      <c r="C1947" s="23">
        <v>41581</v>
      </c>
      <c r="D1947" t="str">
        <f t="shared" si="30"/>
        <v>No enviado a tiempo</v>
      </c>
    </row>
    <row r="1948" spans="1:4" x14ac:dyDescent="0.25">
      <c r="A1948">
        <v>1351034</v>
      </c>
      <c r="B1948" s="23">
        <v>41932</v>
      </c>
      <c r="C1948" s="23">
        <v>41934</v>
      </c>
      <c r="D1948" t="str">
        <f t="shared" si="30"/>
        <v>Enviado a tiempo</v>
      </c>
    </row>
    <row r="1949" spans="1:4" x14ac:dyDescent="0.25">
      <c r="A1949">
        <v>1351034</v>
      </c>
      <c r="B1949" s="23">
        <v>41544</v>
      </c>
      <c r="C1949" s="23">
        <v>41546</v>
      </c>
      <c r="D1949" t="str">
        <f t="shared" si="30"/>
        <v>Enviado a tiempo</v>
      </c>
    </row>
    <row r="1950" spans="1:4" x14ac:dyDescent="0.25">
      <c r="A1950">
        <v>1351034</v>
      </c>
      <c r="B1950" s="23">
        <v>41879</v>
      </c>
      <c r="C1950" s="23">
        <v>41880</v>
      </c>
      <c r="D1950" t="str">
        <f t="shared" si="30"/>
        <v>No enviado a tiempo</v>
      </c>
    </row>
    <row r="1951" spans="1:4" x14ac:dyDescent="0.25">
      <c r="A1951">
        <v>1351065</v>
      </c>
      <c r="B1951" s="23">
        <v>41879</v>
      </c>
      <c r="C1951" s="23">
        <v>41880</v>
      </c>
      <c r="D1951" t="str">
        <f t="shared" si="30"/>
        <v>No enviado a tiempo</v>
      </c>
    </row>
    <row r="1952" spans="1:4" x14ac:dyDescent="0.25">
      <c r="A1952">
        <v>1351765</v>
      </c>
      <c r="B1952" s="23">
        <v>41619</v>
      </c>
      <c r="C1952" s="23">
        <v>41621</v>
      </c>
      <c r="D1952" t="str">
        <f t="shared" si="30"/>
        <v>Enviado a tiempo</v>
      </c>
    </row>
    <row r="1953" spans="1:4" x14ac:dyDescent="0.25">
      <c r="A1953">
        <v>1351765</v>
      </c>
      <c r="B1953" s="23">
        <v>41782</v>
      </c>
      <c r="C1953" s="23">
        <v>41783</v>
      </c>
      <c r="D1953" t="str">
        <f t="shared" si="30"/>
        <v>No enviado a tiempo</v>
      </c>
    </row>
    <row r="1954" spans="1:4" x14ac:dyDescent="0.25">
      <c r="A1954">
        <v>1352130</v>
      </c>
      <c r="B1954" s="23">
        <v>42144</v>
      </c>
      <c r="C1954" s="23">
        <v>42145</v>
      </c>
      <c r="D1954" t="str">
        <f t="shared" si="30"/>
        <v>No enviado a tiempo</v>
      </c>
    </row>
    <row r="1955" spans="1:4" x14ac:dyDescent="0.25">
      <c r="A1955">
        <v>1352130</v>
      </c>
      <c r="B1955" s="23">
        <v>41899</v>
      </c>
      <c r="C1955" s="23">
        <v>41900</v>
      </c>
      <c r="D1955" t="str">
        <f t="shared" si="30"/>
        <v>No enviado a tiempo</v>
      </c>
    </row>
    <row r="1956" spans="1:4" x14ac:dyDescent="0.25">
      <c r="A1956">
        <v>1352495</v>
      </c>
      <c r="B1956" s="23">
        <v>41860</v>
      </c>
      <c r="C1956" s="23">
        <v>41496</v>
      </c>
      <c r="D1956" t="str">
        <f t="shared" si="30"/>
        <v>No enviado a tiempo</v>
      </c>
    </row>
    <row r="1957" spans="1:4" x14ac:dyDescent="0.25">
      <c r="A1957">
        <v>1352495</v>
      </c>
      <c r="B1957" s="23">
        <v>41594</v>
      </c>
      <c r="C1957" s="23">
        <v>41595</v>
      </c>
      <c r="D1957" t="str">
        <f t="shared" si="30"/>
        <v>No enviado a tiempo</v>
      </c>
    </row>
    <row r="1958" spans="1:4" x14ac:dyDescent="0.25">
      <c r="A1958">
        <v>1352495</v>
      </c>
      <c r="B1958" s="23">
        <v>41928</v>
      </c>
      <c r="C1958" s="23">
        <v>41929</v>
      </c>
      <c r="D1958" t="str">
        <f t="shared" si="30"/>
        <v>No enviado a tiempo</v>
      </c>
    </row>
    <row r="1959" spans="1:4" x14ac:dyDescent="0.25">
      <c r="A1959">
        <v>1352526</v>
      </c>
      <c r="B1959" s="23">
        <v>41889</v>
      </c>
      <c r="C1959" s="23">
        <v>41891</v>
      </c>
      <c r="D1959" t="str">
        <f t="shared" si="30"/>
        <v>Enviado a tiempo</v>
      </c>
    </row>
    <row r="1960" spans="1:4" x14ac:dyDescent="0.25">
      <c r="A1960">
        <v>1352860</v>
      </c>
      <c r="B1960" s="23">
        <v>41616</v>
      </c>
      <c r="C1960" s="23">
        <v>41616</v>
      </c>
      <c r="D1960" t="str">
        <f t="shared" si="30"/>
        <v>No enviado a tiempo</v>
      </c>
    </row>
    <row r="1961" spans="1:4" x14ac:dyDescent="0.25">
      <c r="A1961">
        <v>1352860</v>
      </c>
      <c r="B1961" s="23">
        <v>42120</v>
      </c>
      <c r="C1961" s="23">
        <v>42122</v>
      </c>
      <c r="D1961" t="str">
        <f t="shared" si="30"/>
        <v>Enviado a tiempo</v>
      </c>
    </row>
    <row r="1962" spans="1:4" x14ac:dyDescent="0.25">
      <c r="A1962">
        <v>1352860</v>
      </c>
      <c r="B1962" s="23">
        <v>41534</v>
      </c>
      <c r="C1962" s="23">
        <v>41536</v>
      </c>
      <c r="D1962" t="str">
        <f t="shared" si="30"/>
        <v>Enviado a tiempo</v>
      </c>
    </row>
    <row r="1963" spans="1:4" x14ac:dyDescent="0.25">
      <c r="A1963">
        <v>1352860</v>
      </c>
      <c r="B1963" s="23">
        <v>41330</v>
      </c>
      <c r="C1963" s="23">
        <v>41332</v>
      </c>
      <c r="D1963" t="str">
        <f t="shared" si="30"/>
        <v>Enviado a tiempo</v>
      </c>
    </row>
    <row r="1964" spans="1:4" x14ac:dyDescent="0.25">
      <c r="A1964">
        <v>1352860</v>
      </c>
      <c r="B1964" s="23">
        <v>41884</v>
      </c>
      <c r="C1964" s="23">
        <v>41886</v>
      </c>
      <c r="D1964" t="str">
        <f t="shared" si="30"/>
        <v>Enviado a tiempo</v>
      </c>
    </row>
    <row r="1965" spans="1:4" x14ac:dyDescent="0.25">
      <c r="A1965">
        <v>1353226</v>
      </c>
      <c r="B1965" s="23">
        <v>41885</v>
      </c>
      <c r="C1965" s="23">
        <v>41887</v>
      </c>
      <c r="D1965" t="str">
        <f t="shared" si="30"/>
        <v>Enviado a tiempo</v>
      </c>
    </row>
    <row r="1966" spans="1:4" x14ac:dyDescent="0.25">
      <c r="A1966">
        <v>1353226</v>
      </c>
      <c r="B1966" s="23">
        <v>41885</v>
      </c>
      <c r="C1966" s="23">
        <v>41887</v>
      </c>
      <c r="D1966" t="str">
        <f t="shared" si="30"/>
        <v>Enviado a tiempo</v>
      </c>
    </row>
    <row r="1967" spans="1:4" x14ac:dyDescent="0.25">
      <c r="A1967">
        <v>1353226</v>
      </c>
      <c r="B1967" s="23">
        <v>41928</v>
      </c>
      <c r="C1967" s="23">
        <v>41930</v>
      </c>
      <c r="D1967" t="str">
        <f t="shared" si="30"/>
        <v>Enviado a tiempo</v>
      </c>
    </row>
    <row r="1968" spans="1:4" x14ac:dyDescent="0.25">
      <c r="A1968">
        <v>1353226</v>
      </c>
      <c r="B1968" s="23">
        <v>41885</v>
      </c>
      <c r="C1968" s="23">
        <v>41887</v>
      </c>
      <c r="D1968" t="str">
        <f t="shared" si="30"/>
        <v>Enviado a tiempo</v>
      </c>
    </row>
    <row r="1969" spans="1:4" x14ac:dyDescent="0.25">
      <c r="A1969">
        <v>1353226</v>
      </c>
      <c r="B1969" s="23">
        <v>41885</v>
      </c>
      <c r="C1969" s="23">
        <v>41886</v>
      </c>
      <c r="D1969" t="str">
        <f t="shared" si="30"/>
        <v>No enviado a tiempo</v>
      </c>
    </row>
    <row r="1970" spans="1:4" x14ac:dyDescent="0.25">
      <c r="A1970">
        <v>1353226</v>
      </c>
      <c r="B1970" s="23">
        <v>41931</v>
      </c>
      <c r="C1970" s="23">
        <v>41932</v>
      </c>
      <c r="D1970" t="str">
        <f t="shared" si="30"/>
        <v>No enviado a tiempo</v>
      </c>
    </row>
    <row r="1971" spans="1:4" x14ac:dyDescent="0.25">
      <c r="A1971">
        <v>1353591</v>
      </c>
      <c r="B1971" s="23">
        <v>41858</v>
      </c>
      <c r="C1971" s="23">
        <v>41860</v>
      </c>
      <c r="D1971" t="str">
        <f t="shared" si="30"/>
        <v>Enviado a tiempo</v>
      </c>
    </row>
    <row r="1972" spans="1:4" x14ac:dyDescent="0.25">
      <c r="A1972">
        <v>1353591</v>
      </c>
      <c r="B1972" s="23">
        <v>41654</v>
      </c>
      <c r="C1972" s="23">
        <v>41656</v>
      </c>
      <c r="D1972" t="str">
        <f t="shared" si="30"/>
        <v>Enviado a tiempo</v>
      </c>
    </row>
    <row r="1973" spans="1:4" x14ac:dyDescent="0.25">
      <c r="A1973">
        <v>1353591</v>
      </c>
      <c r="B1973" s="23">
        <v>41941</v>
      </c>
      <c r="C1973" s="23">
        <v>41943</v>
      </c>
      <c r="D1973" t="str">
        <f t="shared" si="30"/>
        <v>Enviado a tiempo</v>
      </c>
    </row>
    <row r="1974" spans="1:4" x14ac:dyDescent="0.25">
      <c r="A1974">
        <v>1353591</v>
      </c>
      <c r="B1974" s="23">
        <v>41913</v>
      </c>
      <c r="C1974" s="23">
        <v>41914</v>
      </c>
      <c r="D1974" t="str">
        <f t="shared" si="30"/>
        <v>No enviado a tiempo</v>
      </c>
    </row>
    <row r="1975" spans="1:4" x14ac:dyDescent="0.25">
      <c r="A1975">
        <v>1353591</v>
      </c>
      <c r="B1975" s="23">
        <v>41999</v>
      </c>
      <c r="C1975" s="23">
        <v>42002</v>
      </c>
      <c r="D1975" t="str">
        <f t="shared" si="30"/>
        <v>Enviado a tiempo</v>
      </c>
    </row>
    <row r="1976" spans="1:4" x14ac:dyDescent="0.25">
      <c r="A1976">
        <v>1353956</v>
      </c>
      <c r="B1976" s="23">
        <v>41515</v>
      </c>
      <c r="C1976" s="23">
        <v>41520</v>
      </c>
      <c r="D1976" t="str">
        <f t="shared" si="30"/>
        <v>Enviado a tiempo</v>
      </c>
    </row>
    <row r="1977" spans="1:4" x14ac:dyDescent="0.25">
      <c r="A1977">
        <v>1353956</v>
      </c>
      <c r="B1977" s="23">
        <v>41552</v>
      </c>
      <c r="C1977" s="23">
        <v>41554</v>
      </c>
      <c r="D1977" t="str">
        <f t="shared" si="30"/>
        <v>Enviado a tiempo</v>
      </c>
    </row>
    <row r="1978" spans="1:4" x14ac:dyDescent="0.25">
      <c r="A1978">
        <v>1353956</v>
      </c>
      <c r="B1978" s="23">
        <v>41575</v>
      </c>
      <c r="C1978" s="23">
        <v>41576</v>
      </c>
      <c r="D1978" t="str">
        <f t="shared" ref="D1978:D2041" si="31">+IF(C1978-B1978&gt;=2,"Enviado a tiempo","No enviado a tiempo")</f>
        <v>No enviado a tiempo</v>
      </c>
    </row>
    <row r="1979" spans="1:4" x14ac:dyDescent="0.25">
      <c r="A1979">
        <v>1353956</v>
      </c>
      <c r="B1979" s="23">
        <v>41886</v>
      </c>
      <c r="C1979" s="23">
        <v>41888</v>
      </c>
      <c r="D1979" t="str">
        <f t="shared" si="31"/>
        <v>Enviado a tiempo</v>
      </c>
    </row>
    <row r="1980" spans="1:4" x14ac:dyDescent="0.25">
      <c r="A1980">
        <v>1353956</v>
      </c>
      <c r="B1980" s="23">
        <v>41394</v>
      </c>
      <c r="C1980" s="23">
        <v>41396</v>
      </c>
      <c r="D1980" t="str">
        <f t="shared" si="31"/>
        <v>Enviado a tiempo</v>
      </c>
    </row>
    <row r="1981" spans="1:4" x14ac:dyDescent="0.25">
      <c r="A1981">
        <v>1353956</v>
      </c>
      <c r="B1981" s="23">
        <v>41885</v>
      </c>
      <c r="C1981" s="23">
        <v>41892</v>
      </c>
      <c r="D1981" t="str">
        <f t="shared" si="31"/>
        <v>Enviado a tiempo</v>
      </c>
    </row>
    <row r="1982" spans="1:4" x14ac:dyDescent="0.25">
      <c r="A1982">
        <v>1353956</v>
      </c>
      <c r="B1982" s="23">
        <v>41665</v>
      </c>
      <c r="C1982" s="23">
        <v>41666</v>
      </c>
      <c r="D1982" t="str">
        <f t="shared" si="31"/>
        <v>No enviado a tiempo</v>
      </c>
    </row>
    <row r="1983" spans="1:4" x14ac:dyDescent="0.25">
      <c r="A1983">
        <v>1353956</v>
      </c>
      <c r="B1983" s="23">
        <v>41886</v>
      </c>
      <c r="C1983" s="23">
        <v>41887</v>
      </c>
      <c r="D1983" t="str">
        <f t="shared" si="31"/>
        <v>No enviado a tiempo</v>
      </c>
    </row>
    <row r="1984" spans="1:4" x14ac:dyDescent="0.25">
      <c r="A1984">
        <v>1354687</v>
      </c>
      <c r="B1984" s="23">
        <v>41889</v>
      </c>
      <c r="C1984" s="23">
        <v>41891</v>
      </c>
      <c r="D1984" t="str">
        <f t="shared" si="31"/>
        <v>Enviado a tiempo</v>
      </c>
    </row>
    <row r="1985" spans="1:4" x14ac:dyDescent="0.25">
      <c r="A1985">
        <v>1354687</v>
      </c>
      <c r="B1985" s="23">
        <v>41889</v>
      </c>
      <c r="C1985" s="23">
        <v>41889</v>
      </c>
      <c r="D1985" t="str">
        <f t="shared" si="31"/>
        <v>No enviado a tiempo</v>
      </c>
    </row>
    <row r="1986" spans="1:4" x14ac:dyDescent="0.25">
      <c r="A1986">
        <v>1354687</v>
      </c>
      <c r="B1986" s="23">
        <v>41527</v>
      </c>
      <c r="C1986" s="23">
        <v>41529</v>
      </c>
      <c r="D1986" t="str">
        <f t="shared" si="31"/>
        <v>Enviado a tiempo</v>
      </c>
    </row>
    <row r="1987" spans="1:4" x14ac:dyDescent="0.25">
      <c r="A1987">
        <v>1354687</v>
      </c>
      <c r="B1987" s="23">
        <v>41910</v>
      </c>
      <c r="C1987" s="23">
        <v>41911</v>
      </c>
      <c r="D1987" t="str">
        <f t="shared" si="31"/>
        <v>No enviado a tiempo</v>
      </c>
    </row>
    <row r="1988" spans="1:4" x14ac:dyDescent="0.25">
      <c r="A1988">
        <v>1354687</v>
      </c>
      <c r="B1988" s="23">
        <v>41889</v>
      </c>
      <c r="C1988" s="23">
        <v>41889</v>
      </c>
      <c r="D1988" t="str">
        <f t="shared" si="31"/>
        <v>No enviado a tiempo</v>
      </c>
    </row>
    <row r="1989" spans="1:4" x14ac:dyDescent="0.25">
      <c r="A1989">
        <v>1354687</v>
      </c>
      <c r="B1989" s="23">
        <v>41360</v>
      </c>
      <c r="C1989" s="23">
        <v>41361</v>
      </c>
      <c r="D1989" t="str">
        <f t="shared" si="31"/>
        <v>No enviado a tiempo</v>
      </c>
    </row>
    <row r="1990" spans="1:4" x14ac:dyDescent="0.25">
      <c r="A1990">
        <v>1354687</v>
      </c>
      <c r="B1990" s="23">
        <v>41889</v>
      </c>
      <c r="C1990" s="23">
        <v>41889</v>
      </c>
      <c r="D1990" t="str">
        <f t="shared" si="31"/>
        <v>No enviado a tiempo</v>
      </c>
    </row>
    <row r="1991" spans="1:4" x14ac:dyDescent="0.25">
      <c r="A1991">
        <v>1354687</v>
      </c>
      <c r="B1991" s="23">
        <v>42026</v>
      </c>
      <c r="C1991" s="23">
        <v>42027</v>
      </c>
      <c r="D1991" t="str">
        <f t="shared" si="31"/>
        <v>No enviado a tiempo</v>
      </c>
    </row>
    <row r="1992" spans="1:4" x14ac:dyDescent="0.25">
      <c r="A1992">
        <v>1354718</v>
      </c>
      <c r="B1992" s="23">
        <v>41889</v>
      </c>
      <c r="C1992" s="23">
        <v>41892</v>
      </c>
      <c r="D1992" t="str">
        <f t="shared" si="31"/>
        <v>Enviado a tiempo</v>
      </c>
    </row>
    <row r="1993" spans="1:4" x14ac:dyDescent="0.25">
      <c r="A1993">
        <v>1354718</v>
      </c>
      <c r="B1993" s="23">
        <v>41889</v>
      </c>
      <c r="C1993" s="23">
        <v>41891</v>
      </c>
      <c r="D1993" t="str">
        <f t="shared" si="31"/>
        <v>Enviado a tiempo</v>
      </c>
    </row>
    <row r="1994" spans="1:4" x14ac:dyDescent="0.25">
      <c r="A1994">
        <v>1354718</v>
      </c>
      <c r="B1994" s="23">
        <v>41889</v>
      </c>
      <c r="C1994" s="23">
        <v>41891</v>
      </c>
      <c r="D1994" t="str">
        <f t="shared" si="31"/>
        <v>Enviado a tiempo</v>
      </c>
    </row>
    <row r="1995" spans="1:4" x14ac:dyDescent="0.25">
      <c r="A1995">
        <v>1354718</v>
      </c>
      <c r="B1995" s="23">
        <v>41889</v>
      </c>
      <c r="C1995" s="23">
        <v>41891</v>
      </c>
      <c r="D1995" t="str">
        <f t="shared" si="31"/>
        <v>Enviado a tiempo</v>
      </c>
    </row>
    <row r="1996" spans="1:4" x14ac:dyDescent="0.25">
      <c r="A1996">
        <v>1354718</v>
      </c>
      <c r="B1996" s="23">
        <v>41889</v>
      </c>
      <c r="C1996" s="23">
        <v>41891</v>
      </c>
      <c r="D1996" t="str">
        <f t="shared" si="31"/>
        <v>Enviado a tiempo</v>
      </c>
    </row>
    <row r="1997" spans="1:4" x14ac:dyDescent="0.25">
      <c r="A1997">
        <v>1355052</v>
      </c>
      <c r="B1997" s="23">
        <v>41927</v>
      </c>
      <c r="C1997" s="23">
        <v>41931</v>
      </c>
      <c r="D1997" t="str">
        <f t="shared" si="31"/>
        <v>Enviado a tiempo</v>
      </c>
    </row>
    <row r="1998" spans="1:4" x14ac:dyDescent="0.25">
      <c r="A1998">
        <v>1355417</v>
      </c>
      <c r="B1998" s="23">
        <v>41939</v>
      </c>
      <c r="C1998" s="23">
        <v>41943</v>
      </c>
      <c r="D1998" t="str">
        <f t="shared" si="31"/>
        <v>Enviado a tiempo</v>
      </c>
    </row>
    <row r="1999" spans="1:4" x14ac:dyDescent="0.25">
      <c r="A1999">
        <v>1355782</v>
      </c>
      <c r="B1999" s="23">
        <v>41892</v>
      </c>
      <c r="C1999" s="23">
        <v>41894</v>
      </c>
      <c r="D1999" t="str">
        <f t="shared" si="31"/>
        <v>Enviado a tiempo</v>
      </c>
    </row>
    <row r="2000" spans="1:4" x14ac:dyDescent="0.25">
      <c r="A2000">
        <v>1356148</v>
      </c>
      <c r="B2000" s="23">
        <v>42144</v>
      </c>
      <c r="C2000" s="23">
        <v>42146</v>
      </c>
      <c r="D2000" t="str">
        <f t="shared" si="31"/>
        <v>Enviado a tiempo</v>
      </c>
    </row>
    <row r="2001" spans="1:4" x14ac:dyDescent="0.25">
      <c r="A2001">
        <v>1356513</v>
      </c>
      <c r="B2001" s="23">
        <v>41899</v>
      </c>
      <c r="C2001" s="23">
        <v>41900</v>
      </c>
      <c r="D2001" t="str">
        <f t="shared" si="31"/>
        <v>No enviado a tiempo</v>
      </c>
    </row>
    <row r="2002" spans="1:4" x14ac:dyDescent="0.25">
      <c r="A2002">
        <v>1356513</v>
      </c>
      <c r="B2002" s="23">
        <v>41999</v>
      </c>
      <c r="C2002" s="23">
        <v>42002</v>
      </c>
      <c r="D2002" t="str">
        <f t="shared" si="31"/>
        <v>Enviado a tiempo</v>
      </c>
    </row>
    <row r="2003" spans="1:4" x14ac:dyDescent="0.25">
      <c r="A2003">
        <v>1356513</v>
      </c>
      <c r="B2003" s="23">
        <v>42060</v>
      </c>
      <c r="C2003" s="23">
        <v>42062</v>
      </c>
      <c r="D2003" t="str">
        <f t="shared" si="31"/>
        <v>Enviado a tiempo</v>
      </c>
    </row>
    <row r="2004" spans="1:4" x14ac:dyDescent="0.25">
      <c r="A2004">
        <v>1356513</v>
      </c>
      <c r="B2004" s="23">
        <v>41979</v>
      </c>
      <c r="C2004" s="23">
        <v>41981</v>
      </c>
      <c r="D2004" t="str">
        <f t="shared" si="31"/>
        <v>Enviado a tiempo</v>
      </c>
    </row>
    <row r="2005" spans="1:4" x14ac:dyDescent="0.25">
      <c r="A2005">
        <v>1356878</v>
      </c>
      <c r="B2005" s="23">
        <v>41503</v>
      </c>
      <c r="C2005" s="23">
        <v>41503</v>
      </c>
      <c r="D2005" t="str">
        <f t="shared" si="31"/>
        <v>No enviado a tiempo</v>
      </c>
    </row>
    <row r="2006" spans="1:4" x14ac:dyDescent="0.25">
      <c r="A2006">
        <v>1357243</v>
      </c>
      <c r="B2006" s="23">
        <v>41889</v>
      </c>
      <c r="C2006" s="23">
        <v>41891</v>
      </c>
      <c r="D2006" t="str">
        <f t="shared" si="31"/>
        <v>Enviado a tiempo</v>
      </c>
    </row>
    <row r="2007" spans="1:4" x14ac:dyDescent="0.25">
      <c r="A2007">
        <v>1357243</v>
      </c>
      <c r="B2007" s="23">
        <v>41894</v>
      </c>
      <c r="C2007" s="23">
        <v>41901</v>
      </c>
      <c r="D2007" t="str">
        <f t="shared" si="31"/>
        <v>Enviado a tiempo</v>
      </c>
    </row>
    <row r="2008" spans="1:4" x14ac:dyDescent="0.25">
      <c r="A2008">
        <v>1357243</v>
      </c>
      <c r="B2008" s="23">
        <v>41329</v>
      </c>
      <c r="C2008" s="23">
        <v>41331</v>
      </c>
      <c r="D2008" t="str">
        <f t="shared" si="31"/>
        <v>Enviado a tiempo</v>
      </c>
    </row>
    <row r="2009" spans="1:4" x14ac:dyDescent="0.25">
      <c r="A2009">
        <v>1358339</v>
      </c>
      <c r="B2009" s="23">
        <v>41403</v>
      </c>
      <c r="C2009" s="23">
        <v>41405</v>
      </c>
      <c r="D2009" t="str">
        <f t="shared" si="31"/>
        <v>Enviado a tiempo</v>
      </c>
    </row>
    <row r="2010" spans="1:4" x14ac:dyDescent="0.25">
      <c r="A2010">
        <v>1358704</v>
      </c>
      <c r="B2010" s="23">
        <v>42227</v>
      </c>
      <c r="C2010" s="23">
        <v>42228</v>
      </c>
      <c r="D2010" t="str">
        <f t="shared" si="31"/>
        <v>No enviado a tiempo</v>
      </c>
    </row>
    <row r="2011" spans="1:4" x14ac:dyDescent="0.25">
      <c r="A2011">
        <v>1359070</v>
      </c>
      <c r="B2011" s="23">
        <v>41543</v>
      </c>
      <c r="C2011" s="23">
        <v>41545</v>
      </c>
      <c r="D2011" t="str">
        <f t="shared" si="31"/>
        <v>Enviado a tiempo</v>
      </c>
    </row>
    <row r="2012" spans="1:4" x14ac:dyDescent="0.25">
      <c r="A2012">
        <v>1359101</v>
      </c>
      <c r="B2012" s="23">
        <v>41838</v>
      </c>
      <c r="C2012" s="23">
        <v>41839</v>
      </c>
      <c r="D2012" t="str">
        <f t="shared" si="31"/>
        <v>No enviado a tiempo</v>
      </c>
    </row>
    <row r="2013" spans="1:4" x14ac:dyDescent="0.25">
      <c r="A2013">
        <v>1359101</v>
      </c>
      <c r="B2013" s="23">
        <v>41903</v>
      </c>
      <c r="C2013" s="23">
        <v>41904</v>
      </c>
      <c r="D2013" t="str">
        <f t="shared" si="31"/>
        <v>No enviado a tiempo</v>
      </c>
    </row>
    <row r="2014" spans="1:4" x14ac:dyDescent="0.25">
      <c r="A2014">
        <v>1359101</v>
      </c>
      <c r="B2014" s="23">
        <v>41910</v>
      </c>
      <c r="C2014" s="23">
        <v>41911</v>
      </c>
      <c r="D2014" t="str">
        <f t="shared" si="31"/>
        <v>No enviado a tiempo</v>
      </c>
    </row>
    <row r="2015" spans="1:4" x14ac:dyDescent="0.25">
      <c r="A2015">
        <v>1359435</v>
      </c>
      <c r="B2015" s="23">
        <v>42148</v>
      </c>
      <c r="C2015" s="23">
        <v>42149</v>
      </c>
      <c r="D2015" t="str">
        <f t="shared" si="31"/>
        <v>No enviado a tiempo</v>
      </c>
    </row>
    <row r="2016" spans="1:4" x14ac:dyDescent="0.25">
      <c r="A2016">
        <v>1359435</v>
      </c>
      <c r="B2016" s="23">
        <v>41616</v>
      </c>
      <c r="C2016" s="23">
        <v>41623</v>
      </c>
      <c r="D2016" t="str">
        <f t="shared" si="31"/>
        <v>Enviado a tiempo</v>
      </c>
    </row>
    <row r="2017" spans="1:4" x14ac:dyDescent="0.25">
      <c r="A2017">
        <v>1359435</v>
      </c>
      <c r="B2017" s="23">
        <v>41643</v>
      </c>
      <c r="C2017" s="23">
        <v>41682</v>
      </c>
      <c r="D2017" t="str">
        <f t="shared" si="31"/>
        <v>Enviado a tiempo</v>
      </c>
    </row>
    <row r="2018" spans="1:4" x14ac:dyDescent="0.25">
      <c r="A2018">
        <v>1359800</v>
      </c>
      <c r="B2018" s="23">
        <v>41576</v>
      </c>
      <c r="C2018" s="23">
        <v>41578</v>
      </c>
      <c r="D2018" t="str">
        <f t="shared" si="31"/>
        <v>Enviado a tiempo</v>
      </c>
    </row>
    <row r="2019" spans="1:4" x14ac:dyDescent="0.25">
      <c r="A2019">
        <v>1359800</v>
      </c>
      <c r="B2019" s="23">
        <v>41403</v>
      </c>
      <c r="C2019" s="23">
        <v>41404</v>
      </c>
      <c r="D2019" t="str">
        <f t="shared" si="31"/>
        <v>No enviado a tiempo</v>
      </c>
    </row>
    <row r="2020" spans="1:4" x14ac:dyDescent="0.25">
      <c r="A2020">
        <v>1360165</v>
      </c>
      <c r="B2020" s="23">
        <v>41767</v>
      </c>
      <c r="C2020" s="23">
        <v>41772</v>
      </c>
      <c r="D2020" t="str">
        <f t="shared" si="31"/>
        <v>Enviado a tiempo</v>
      </c>
    </row>
    <row r="2021" spans="1:4" x14ac:dyDescent="0.25">
      <c r="A2021">
        <v>1360531</v>
      </c>
      <c r="B2021" s="23">
        <v>41567</v>
      </c>
      <c r="C2021" s="23">
        <v>41569</v>
      </c>
      <c r="D2021" t="str">
        <f t="shared" si="31"/>
        <v>Enviado a tiempo</v>
      </c>
    </row>
    <row r="2022" spans="1:4" x14ac:dyDescent="0.25">
      <c r="A2022">
        <v>1360531</v>
      </c>
      <c r="B2022" s="23">
        <v>41862</v>
      </c>
      <c r="C2022" s="23">
        <v>41863</v>
      </c>
      <c r="D2022" t="str">
        <f t="shared" si="31"/>
        <v>No enviado a tiempo</v>
      </c>
    </row>
    <row r="2023" spans="1:4" x14ac:dyDescent="0.25">
      <c r="A2023">
        <v>1360531</v>
      </c>
      <c r="B2023" s="23">
        <v>41905</v>
      </c>
      <c r="C2023" s="23">
        <v>41907</v>
      </c>
      <c r="D2023" t="str">
        <f t="shared" si="31"/>
        <v>Enviado a tiempo</v>
      </c>
    </row>
    <row r="2024" spans="1:4" x14ac:dyDescent="0.25">
      <c r="A2024">
        <v>1360531</v>
      </c>
      <c r="B2024" s="23">
        <v>41485</v>
      </c>
      <c r="C2024" s="23">
        <v>41486</v>
      </c>
      <c r="D2024" t="str">
        <f t="shared" si="31"/>
        <v>No enviado a tiempo</v>
      </c>
    </row>
    <row r="2025" spans="1:4" x14ac:dyDescent="0.25">
      <c r="A2025">
        <v>1360531</v>
      </c>
      <c r="B2025" s="23">
        <v>41909</v>
      </c>
      <c r="C2025" s="23">
        <v>41914</v>
      </c>
      <c r="D2025" t="str">
        <f t="shared" si="31"/>
        <v>Enviado a tiempo</v>
      </c>
    </row>
    <row r="2026" spans="1:4" x14ac:dyDescent="0.25">
      <c r="A2026">
        <v>1360531</v>
      </c>
      <c r="B2026" s="23">
        <v>41910</v>
      </c>
      <c r="C2026" s="23">
        <v>41911</v>
      </c>
      <c r="D2026" t="str">
        <f t="shared" si="31"/>
        <v>No enviado a tiempo</v>
      </c>
    </row>
    <row r="2027" spans="1:4" x14ac:dyDescent="0.25">
      <c r="A2027">
        <v>1360531</v>
      </c>
      <c r="B2027" s="23">
        <v>41909</v>
      </c>
      <c r="C2027" s="23">
        <v>41914</v>
      </c>
      <c r="D2027" t="str">
        <f t="shared" si="31"/>
        <v>Enviado a tiempo</v>
      </c>
    </row>
    <row r="2028" spans="1:4" x14ac:dyDescent="0.25">
      <c r="A2028">
        <v>1360531</v>
      </c>
      <c r="B2028" s="23">
        <v>42000</v>
      </c>
      <c r="C2028" s="23">
        <v>42001</v>
      </c>
      <c r="D2028" t="str">
        <f t="shared" si="31"/>
        <v>No enviado a tiempo</v>
      </c>
    </row>
    <row r="2029" spans="1:4" x14ac:dyDescent="0.25">
      <c r="A2029">
        <v>1360896</v>
      </c>
      <c r="B2029" s="23">
        <v>41909</v>
      </c>
      <c r="C2029" s="23">
        <v>41914</v>
      </c>
      <c r="D2029" t="str">
        <f t="shared" si="31"/>
        <v>Enviado a tiempo</v>
      </c>
    </row>
    <row r="2030" spans="1:4" x14ac:dyDescent="0.25">
      <c r="A2030">
        <v>1361261</v>
      </c>
      <c r="B2030" s="23">
        <v>41918</v>
      </c>
      <c r="C2030" s="23">
        <v>41919</v>
      </c>
      <c r="D2030" t="str">
        <f t="shared" si="31"/>
        <v>No enviado a tiempo</v>
      </c>
    </row>
    <row r="2031" spans="1:4" x14ac:dyDescent="0.25">
      <c r="A2031">
        <v>1361261</v>
      </c>
      <c r="B2031" s="23">
        <v>41909</v>
      </c>
      <c r="C2031" s="23">
        <v>41914</v>
      </c>
      <c r="D2031" t="str">
        <f t="shared" si="31"/>
        <v>Enviado a tiempo</v>
      </c>
    </row>
    <row r="2032" spans="1:4" x14ac:dyDescent="0.25">
      <c r="A2032">
        <v>1361261</v>
      </c>
      <c r="B2032" s="23">
        <v>41909</v>
      </c>
      <c r="C2032" s="23">
        <v>41914</v>
      </c>
      <c r="D2032" t="str">
        <f t="shared" si="31"/>
        <v>Enviado a tiempo</v>
      </c>
    </row>
    <row r="2033" spans="1:4" x14ac:dyDescent="0.25">
      <c r="A2033">
        <v>1361261</v>
      </c>
      <c r="B2033" s="23">
        <v>41909</v>
      </c>
      <c r="C2033" s="23">
        <v>41914</v>
      </c>
      <c r="D2033" t="str">
        <f t="shared" si="31"/>
        <v>Enviado a tiempo</v>
      </c>
    </row>
    <row r="2034" spans="1:4" x14ac:dyDescent="0.25">
      <c r="A2034">
        <v>1361261</v>
      </c>
      <c r="B2034" s="23">
        <v>42104</v>
      </c>
      <c r="C2034" s="23">
        <v>42105</v>
      </c>
      <c r="D2034" t="str">
        <f t="shared" si="31"/>
        <v>No enviado a tiempo</v>
      </c>
    </row>
    <row r="2035" spans="1:4" x14ac:dyDescent="0.25">
      <c r="A2035">
        <v>1361626</v>
      </c>
      <c r="B2035" s="23">
        <v>41767</v>
      </c>
      <c r="C2035" s="23">
        <v>41771</v>
      </c>
      <c r="D2035" t="str">
        <f t="shared" si="31"/>
        <v>Enviado a tiempo</v>
      </c>
    </row>
    <row r="2036" spans="1:4" x14ac:dyDescent="0.25">
      <c r="A2036">
        <v>1361992</v>
      </c>
      <c r="B2036" s="23">
        <v>41893</v>
      </c>
      <c r="C2036" s="23">
        <v>41895</v>
      </c>
      <c r="D2036" t="str">
        <f t="shared" si="31"/>
        <v>Enviado a tiempo</v>
      </c>
    </row>
    <row r="2037" spans="1:4" x14ac:dyDescent="0.25">
      <c r="A2037">
        <v>1361992</v>
      </c>
      <c r="B2037" s="23">
        <v>41879</v>
      </c>
      <c r="C2037" s="23">
        <v>41852</v>
      </c>
      <c r="D2037" t="str">
        <f t="shared" si="31"/>
        <v>No enviado a tiempo</v>
      </c>
    </row>
    <row r="2038" spans="1:4" x14ac:dyDescent="0.25">
      <c r="A2038">
        <v>1361992</v>
      </c>
      <c r="B2038" s="23">
        <v>41403</v>
      </c>
      <c r="C2038" s="23">
        <v>41405</v>
      </c>
      <c r="D2038" t="str">
        <f t="shared" si="31"/>
        <v>Enviado a tiempo</v>
      </c>
    </row>
    <row r="2039" spans="1:4" x14ac:dyDescent="0.25">
      <c r="A2039">
        <v>1362357</v>
      </c>
      <c r="B2039" s="23">
        <v>41910</v>
      </c>
      <c r="C2039" s="23">
        <v>41911</v>
      </c>
      <c r="D2039" t="str">
        <f t="shared" si="31"/>
        <v>No enviado a tiempo</v>
      </c>
    </row>
    <row r="2040" spans="1:4" x14ac:dyDescent="0.25">
      <c r="A2040">
        <v>1362357</v>
      </c>
      <c r="B2040" s="23">
        <v>41910</v>
      </c>
      <c r="C2040" s="23">
        <v>41911</v>
      </c>
      <c r="D2040" t="str">
        <f t="shared" si="31"/>
        <v>No enviado a tiempo</v>
      </c>
    </row>
    <row r="2041" spans="1:4" x14ac:dyDescent="0.25">
      <c r="A2041">
        <v>1362722</v>
      </c>
      <c r="B2041" s="23">
        <v>41911</v>
      </c>
      <c r="C2041" s="23">
        <v>41911</v>
      </c>
      <c r="D2041" t="str">
        <f t="shared" si="31"/>
        <v>No enviado a tiempo</v>
      </c>
    </row>
    <row r="2042" spans="1:4" x14ac:dyDescent="0.25">
      <c r="A2042">
        <v>1362722</v>
      </c>
      <c r="B2042" s="23">
        <v>42053</v>
      </c>
      <c r="C2042" s="23">
        <v>42056</v>
      </c>
      <c r="D2042" t="str">
        <f t="shared" ref="D2042:D2105" si="32">+IF(C2042-B2042&gt;=2,"Enviado a tiempo","No enviado a tiempo")</f>
        <v>Enviado a tiempo</v>
      </c>
    </row>
    <row r="2043" spans="1:4" x14ac:dyDescent="0.25">
      <c r="A2043">
        <v>1362722</v>
      </c>
      <c r="B2043" s="23">
        <v>41911</v>
      </c>
      <c r="C2043" s="23">
        <v>41911</v>
      </c>
      <c r="D2043" t="str">
        <f t="shared" si="32"/>
        <v>No enviado a tiempo</v>
      </c>
    </row>
    <row r="2044" spans="1:4" x14ac:dyDescent="0.25">
      <c r="A2044">
        <v>1362722</v>
      </c>
      <c r="B2044" s="23">
        <v>41974</v>
      </c>
      <c r="C2044" s="23">
        <v>41978</v>
      </c>
      <c r="D2044" t="str">
        <f t="shared" si="32"/>
        <v>Enviado a tiempo</v>
      </c>
    </row>
    <row r="2045" spans="1:4" x14ac:dyDescent="0.25">
      <c r="A2045">
        <v>1362722</v>
      </c>
      <c r="B2045" s="23">
        <v>41911</v>
      </c>
      <c r="C2045" s="23">
        <v>41911</v>
      </c>
      <c r="D2045" t="str">
        <f t="shared" si="32"/>
        <v>No enviado a tiempo</v>
      </c>
    </row>
    <row r="2046" spans="1:4" x14ac:dyDescent="0.25">
      <c r="A2046">
        <v>1363087</v>
      </c>
      <c r="B2046" s="23">
        <v>42700</v>
      </c>
      <c r="C2046" s="23">
        <v>42702</v>
      </c>
      <c r="D2046" t="str">
        <f t="shared" si="32"/>
        <v>Enviado a tiempo</v>
      </c>
    </row>
    <row r="2047" spans="1:4" x14ac:dyDescent="0.25">
      <c r="A2047">
        <v>1363087</v>
      </c>
      <c r="B2047" s="23">
        <v>41328</v>
      </c>
      <c r="C2047" s="23">
        <v>41328</v>
      </c>
      <c r="D2047" t="str">
        <f t="shared" si="32"/>
        <v>No enviado a tiempo</v>
      </c>
    </row>
    <row r="2048" spans="1:4" x14ac:dyDescent="0.25">
      <c r="A2048">
        <v>1363453</v>
      </c>
      <c r="B2048" s="23">
        <v>41656</v>
      </c>
      <c r="C2048" s="23">
        <v>41658</v>
      </c>
      <c r="D2048" t="str">
        <f t="shared" si="32"/>
        <v>Enviado a tiempo</v>
      </c>
    </row>
    <row r="2049" spans="1:4" x14ac:dyDescent="0.25">
      <c r="A2049">
        <v>1363818</v>
      </c>
      <c r="B2049" s="23">
        <v>41916</v>
      </c>
      <c r="C2049" s="23">
        <v>41918</v>
      </c>
      <c r="D2049" t="str">
        <f t="shared" si="32"/>
        <v>Enviado a tiempo</v>
      </c>
    </row>
    <row r="2050" spans="1:4" x14ac:dyDescent="0.25">
      <c r="A2050">
        <v>1364183</v>
      </c>
      <c r="B2050" s="23">
        <v>42038</v>
      </c>
      <c r="C2050" s="23">
        <v>42065</v>
      </c>
      <c r="D2050" t="str">
        <f t="shared" si="32"/>
        <v>Enviado a tiempo</v>
      </c>
    </row>
    <row r="2051" spans="1:4" x14ac:dyDescent="0.25">
      <c r="A2051">
        <v>1364183</v>
      </c>
      <c r="B2051" s="23">
        <v>41909</v>
      </c>
      <c r="C2051" s="23">
        <v>41914</v>
      </c>
      <c r="D2051" t="str">
        <f t="shared" si="32"/>
        <v>Enviado a tiempo</v>
      </c>
    </row>
    <row r="2052" spans="1:4" x14ac:dyDescent="0.25">
      <c r="A2052">
        <v>1364183</v>
      </c>
      <c r="B2052" s="23">
        <v>41915</v>
      </c>
      <c r="C2052" s="23">
        <v>41917</v>
      </c>
      <c r="D2052" t="str">
        <f t="shared" si="32"/>
        <v>Enviado a tiempo</v>
      </c>
    </row>
    <row r="2053" spans="1:4" x14ac:dyDescent="0.25">
      <c r="A2053">
        <v>1364548</v>
      </c>
      <c r="B2053" s="23">
        <v>42483</v>
      </c>
      <c r="C2053" s="23">
        <v>42484</v>
      </c>
      <c r="D2053" t="str">
        <f t="shared" si="32"/>
        <v>No enviado a tiempo</v>
      </c>
    </row>
    <row r="2054" spans="1:4" x14ac:dyDescent="0.25">
      <c r="A2054">
        <v>1364914</v>
      </c>
      <c r="B2054" s="23">
        <v>41736</v>
      </c>
      <c r="C2054" s="23">
        <v>41736</v>
      </c>
      <c r="D2054" t="str">
        <f t="shared" si="32"/>
        <v>No enviado a tiempo</v>
      </c>
    </row>
    <row r="2055" spans="1:4" x14ac:dyDescent="0.25">
      <c r="A2055">
        <v>1364914</v>
      </c>
      <c r="B2055" s="23">
        <v>41914</v>
      </c>
      <c r="C2055" s="23">
        <v>41916</v>
      </c>
      <c r="D2055" t="str">
        <f t="shared" si="32"/>
        <v>Enviado a tiempo</v>
      </c>
    </row>
    <row r="2056" spans="1:4" x14ac:dyDescent="0.25">
      <c r="A2056">
        <v>1365279</v>
      </c>
      <c r="B2056" s="23">
        <v>41966</v>
      </c>
      <c r="C2056" s="23">
        <v>41969</v>
      </c>
      <c r="D2056" t="str">
        <f t="shared" si="32"/>
        <v>Enviado a tiempo</v>
      </c>
    </row>
    <row r="2057" spans="1:4" x14ac:dyDescent="0.25">
      <c r="A2057">
        <v>1365644</v>
      </c>
      <c r="B2057" s="23">
        <v>41879</v>
      </c>
      <c r="C2057" s="23">
        <v>41883</v>
      </c>
      <c r="D2057" t="str">
        <f t="shared" si="32"/>
        <v>Enviado a tiempo</v>
      </c>
    </row>
    <row r="2058" spans="1:4" x14ac:dyDescent="0.25">
      <c r="A2058">
        <v>1365644</v>
      </c>
      <c r="B2058" s="23">
        <v>41966</v>
      </c>
      <c r="C2058" s="23">
        <v>41970</v>
      </c>
      <c r="D2058" t="str">
        <f t="shared" si="32"/>
        <v>Enviado a tiempo</v>
      </c>
    </row>
    <row r="2059" spans="1:4" x14ac:dyDescent="0.25">
      <c r="A2059">
        <v>1365644</v>
      </c>
      <c r="B2059" s="23">
        <v>41611</v>
      </c>
      <c r="C2059" s="23">
        <v>41613</v>
      </c>
      <c r="D2059" t="str">
        <f t="shared" si="32"/>
        <v>Enviado a tiempo</v>
      </c>
    </row>
    <row r="2060" spans="1:4" x14ac:dyDescent="0.25">
      <c r="A2060">
        <v>1365644</v>
      </c>
      <c r="B2060" s="23">
        <v>41914</v>
      </c>
      <c r="C2060" s="23">
        <v>41916</v>
      </c>
      <c r="D2060" t="str">
        <f t="shared" si="32"/>
        <v>Enviado a tiempo</v>
      </c>
    </row>
    <row r="2061" spans="1:4" x14ac:dyDescent="0.25">
      <c r="A2061">
        <v>1365644</v>
      </c>
      <c r="B2061" s="23">
        <v>41363</v>
      </c>
      <c r="C2061" s="23">
        <v>41364</v>
      </c>
      <c r="D2061" t="str">
        <f t="shared" si="32"/>
        <v>No enviado a tiempo</v>
      </c>
    </row>
    <row r="2062" spans="1:4" x14ac:dyDescent="0.25">
      <c r="A2062">
        <v>1365644</v>
      </c>
      <c r="B2062" s="23">
        <v>41815</v>
      </c>
      <c r="C2062" s="23">
        <v>41815</v>
      </c>
      <c r="D2062" t="str">
        <f t="shared" si="32"/>
        <v>No enviado a tiempo</v>
      </c>
    </row>
    <row r="2063" spans="1:4" x14ac:dyDescent="0.25">
      <c r="A2063">
        <v>1365644</v>
      </c>
      <c r="B2063" s="23">
        <v>41472</v>
      </c>
      <c r="C2063" s="23">
        <v>41472</v>
      </c>
      <c r="D2063" t="str">
        <f t="shared" si="32"/>
        <v>No enviado a tiempo</v>
      </c>
    </row>
    <row r="2064" spans="1:4" x14ac:dyDescent="0.25">
      <c r="A2064">
        <v>1365644</v>
      </c>
      <c r="B2064" s="23">
        <v>41914</v>
      </c>
      <c r="C2064" s="23">
        <v>41916</v>
      </c>
      <c r="D2064" t="str">
        <f t="shared" si="32"/>
        <v>Enviado a tiempo</v>
      </c>
    </row>
    <row r="2065" spans="1:4" x14ac:dyDescent="0.25">
      <c r="A2065">
        <v>1365644</v>
      </c>
      <c r="B2065" s="23">
        <v>41894</v>
      </c>
      <c r="C2065" s="23">
        <v>41901</v>
      </c>
      <c r="D2065" t="str">
        <f t="shared" si="32"/>
        <v>Enviado a tiempo</v>
      </c>
    </row>
    <row r="2066" spans="1:4" x14ac:dyDescent="0.25">
      <c r="A2066">
        <v>1366375</v>
      </c>
      <c r="B2066" s="23">
        <v>41762</v>
      </c>
      <c r="C2066" s="23">
        <v>41766</v>
      </c>
      <c r="D2066" t="str">
        <f t="shared" si="32"/>
        <v>Enviado a tiempo</v>
      </c>
    </row>
    <row r="2067" spans="1:4" x14ac:dyDescent="0.25">
      <c r="A2067">
        <v>1366740</v>
      </c>
      <c r="B2067" s="23">
        <v>42226</v>
      </c>
      <c r="C2067" s="23">
        <v>42229</v>
      </c>
      <c r="D2067" t="str">
        <f t="shared" si="32"/>
        <v>Enviado a tiempo</v>
      </c>
    </row>
    <row r="2068" spans="1:4" x14ac:dyDescent="0.25">
      <c r="A2068">
        <v>1366740</v>
      </c>
      <c r="B2068" s="23">
        <v>41567</v>
      </c>
      <c r="C2068" s="23">
        <v>41569</v>
      </c>
      <c r="D2068" t="str">
        <f t="shared" si="32"/>
        <v>Enviado a tiempo</v>
      </c>
    </row>
    <row r="2069" spans="1:4" x14ac:dyDescent="0.25">
      <c r="A2069">
        <v>1366740</v>
      </c>
      <c r="B2069" s="23">
        <v>41916</v>
      </c>
      <c r="C2069" s="23">
        <v>41923</v>
      </c>
      <c r="D2069" t="str">
        <f t="shared" si="32"/>
        <v>Enviado a tiempo</v>
      </c>
    </row>
    <row r="2070" spans="1:4" x14ac:dyDescent="0.25">
      <c r="A2070">
        <v>1366740</v>
      </c>
      <c r="B2070" s="23">
        <v>41481</v>
      </c>
      <c r="C2070" s="23">
        <v>41483</v>
      </c>
      <c r="D2070" t="str">
        <f t="shared" si="32"/>
        <v>Enviado a tiempo</v>
      </c>
    </row>
    <row r="2071" spans="1:4" x14ac:dyDescent="0.25">
      <c r="A2071">
        <v>1367105</v>
      </c>
      <c r="B2071" s="23">
        <v>42344</v>
      </c>
      <c r="C2071" s="23">
        <v>42344</v>
      </c>
      <c r="D2071" t="str">
        <f t="shared" si="32"/>
        <v>No enviado a tiempo</v>
      </c>
    </row>
    <row r="2072" spans="1:4" x14ac:dyDescent="0.25">
      <c r="A2072">
        <v>1367105</v>
      </c>
      <c r="B2072" s="23">
        <v>41916</v>
      </c>
      <c r="C2072" s="23">
        <v>41923</v>
      </c>
      <c r="D2072" t="str">
        <f t="shared" si="32"/>
        <v>Enviado a tiempo</v>
      </c>
    </row>
    <row r="2073" spans="1:4" x14ac:dyDescent="0.25">
      <c r="A2073">
        <v>1367105</v>
      </c>
      <c r="B2073" s="23">
        <v>41916</v>
      </c>
      <c r="C2073" s="23">
        <v>41923</v>
      </c>
      <c r="D2073" t="str">
        <f t="shared" si="32"/>
        <v>Enviado a tiempo</v>
      </c>
    </row>
    <row r="2074" spans="1:4" x14ac:dyDescent="0.25">
      <c r="A2074">
        <v>1367470</v>
      </c>
      <c r="B2074" s="23">
        <v>42251</v>
      </c>
      <c r="C2074" s="23">
        <v>42256</v>
      </c>
      <c r="D2074" t="str">
        <f t="shared" si="32"/>
        <v>Enviado a tiempo</v>
      </c>
    </row>
    <row r="2075" spans="1:4" x14ac:dyDescent="0.25">
      <c r="A2075">
        <v>1367470</v>
      </c>
      <c r="B2075" s="23">
        <v>41692</v>
      </c>
      <c r="C2075" s="23">
        <v>41693</v>
      </c>
      <c r="D2075" t="str">
        <f t="shared" si="32"/>
        <v>No enviado a tiempo</v>
      </c>
    </row>
    <row r="2076" spans="1:4" x14ac:dyDescent="0.25">
      <c r="A2076">
        <v>1367470</v>
      </c>
      <c r="B2076" s="23">
        <v>41549</v>
      </c>
      <c r="C2076" s="23">
        <v>41550</v>
      </c>
      <c r="D2076" t="str">
        <f t="shared" si="32"/>
        <v>No enviado a tiempo</v>
      </c>
    </row>
    <row r="2077" spans="1:4" x14ac:dyDescent="0.25">
      <c r="A2077">
        <v>1367836</v>
      </c>
      <c r="B2077" s="23">
        <v>41918</v>
      </c>
      <c r="C2077" s="23">
        <v>41919</v>
      </c>
      <c r="D2077" t="str">
        <f t="shared" si="32"/>
        <v>No enviado a tiempo</v>
      </c>
    </row>
    <row r="2078" spans="1:4" x14ac:dyDescent="0.25">
      <c r="A2078">
        <v>1367836</v>
      </c>
      <c r="B2078" s="23">
        <v>41918</v>
      </c>
      <c r="C2078" s="23">
        <v>41919</v>
      </c>
      <c r="D2078" t="str">
        <f t="shared" si="32"/>
        <v>No enviado a tiempo</v>
      </c>
    </row>
    <row r="2079" spans="1:4" x14ac:dyDescent="0.25">
      <c r="A2079">
        <v>1367836</v>
      </c>
      <c r="B2079" s="23">
        <v>41918</v>
      </c>
      <c r="C2079" s="23">
        <v>41919</v>
      </c>
      <c r="D2079" t="str">
        <f t="shared" si="32"/>
        <v>No enviado a tiempo</v>
      </c>
    </row>
    <row r="2080" spans="1:4" x14ac:dyDescent="0.25">
      <c r="A2080">
        <v>1367836</v>
      </c>
      <c r="B2080" s="23">
        <v>41934</v>
      </c>
      <c r="C2080" s="23">
        <v>41934</v>
      </c>
      <c r="D2080" t="str">
        <f t="shared" si="32"/>
        <v>No enviado a tiempo</v>
      </c>
    </row>
    <row r="2081" spans="1:4" x14ac:dyDescent="0.25">
      <c r="A2081">
        <v>1367836</v>
      </c>
      <c r="B2081" s="23">
        <v>41930</v>
      </c>
      <c r="C2081" s="23">
        <v>41933</v>
      </c>
      <c r="D2081" t="str">
        <f t="shared" si="32"/>
        <v>Enviado a tiempo</v>
      </c>
    </row>
    <row r="2082" spans="1:4" x14ac:dyDescent="0.25">
      <c r="A2082">
        <v>1367836</v>
      </c>
      <c r="B2082" s="23">
        <v>41922</v>
      </c>
      <c r="C2082" s="23">
        <v>41990</v>
      </c>
      <c r="D2082" t="str">
        <f t="shared" si="32"/>
        <v>Enviado a tiempo</v>
      </c>
    </row>
    <row r="2083" spans="1:4" x14ac:dyDescent="0.25">
      <c r="A2083">
        <v>1367836</v>
      </c>
      <c r="B2083" s="23">
        <v>41916</v>
      </c>
      <c r="C2083" s="23">
        <v>41918</v>
      </c>
      <c r="D2083" t="str">
        <f t="shared" si="32"/>
        <v>Enviado a tiempo</v>
      </c>
    </row>
    <row r="2084" spans="1:4" x14ac:dyDescent="0.25">
      <c r="A2084">
        <v>1367836</v>
      </c>
      <c r="B2084" s="23">
        <v>41909</v>
      </c>
      <c r="C2084" s="23">
        <v>41914</v>
      </c>
      <c r="D2084" t="str">
        <f t="shared" si="32"/>
        <v>Enviado a tiempo</v>
      </c>
    </row>
    <row r="2085" spans="1:4" x14ac:dyDescent="0.25">
      <c r="A2085">
        <v>1367836</v>
      </c>
      <c r="B2085" s="23">
        <v>41914</v>
      </c>
      <c r="C2085" s="23">
        <v>41915</v>
      </c>
      <c r="D2085" t="str">
        <f t="shared" si="32"/>
        <v>No enviado a tiempo</v>
      </c>
    </row>
    <row r="2086" spans="1:4" x14ac:dyDescent="0.25">
      <c r="A2086">
        <v>1367836</v>
      </c>
      <c r="B2086" s="23">
        <v>42094</v>
      </c>
      <c r="C2086" s="23">
        <v>42096</v>
      </c>
      <c r="D2086" t="str">
        <f t="shared" si="32"/>
        <v>Enviado a tiempo</v>
      </c>
    </row>
    <row r="2087" spans="1:4" x14ac:dyDescent="0.25">
      <c r="A2087">
        <v>1367836</v>
      </c>
      <c r="B2087" s="23">
        <v>41918</v>
      </c>
      <c r="C2087" s="23">
        <v>41919</v>
      </c>
      <c r="D2087" t="str">
        <f t="shared" si="32"/>
        <v>No enviado a tiempo</v>
      </c>
    </row>
    <row r="2088" spans="1:4" x14ac:dyDescent="0.25">
      <c r="A2088">
        <v>1367836</v>
      </c>
      <c r="B2088" s="23">
        <v>41969</v>
      </c>
      <c r="C2088" s="23">
        <v>41971</v>
      </c>
      <c r="D2088" t="str">
        <f t="shared" si="32"/>
        <v>Enviado a tiempo</v>
      </c>
    </row>
    <row r="2089" spans="1:4" x14ac:dyDescent="0.25">
      <c r="A2089">
        <v>1368201</v>
      </c>
      <c r="B2089" s="23">
        <v>41495</v>
      </c>
      <c r="C2089" s="23">
        <v>41502</v>
      </c>
      <c r="D2089" t="str">
        <f t="shared" si="32"/>
        <v>Enviado a tiempo</v>
      </c>
    </row>
    <row r="2090" spans="1:4" x14ac:dyDescent="0.25">
      <c r="A2090">
        <v>1368201</v>
      </c>
      <c r="B2090" s="23">
        <v>42209</v>
      </c>
      <c r="C2090" s="23">
        <v>42189</v>
      </c>
      <c r="D2090" t="str">
        <f t="shared" si="32"/>
        <v>No enviado a tiempo</v>
      </c>
    </row>
    <row r="2091" spans="1:4" x14ac:dyDescent="0.25">
      <c r="A2091">
        <v>1368201</v>
      </c>
      <c r="B2091" s="23">
        <v>42038</v>
      </c>
      <c r="C2091" s="23">
        <v>42065</v>
      </c>
      <c r="D2091" t="str">
        <f t="shared" si="32"/>
        <v>Enviado a tiempo</v>
      </c>
    </row>
    <row r="2092" spans="1:4" x14ac:dyDescent="0.25">
      <c r="A2092">
        <v>1368201</v>
      </c>
      <c r="B2092" s="23">
        <v>41885</v>
      </c>
      <c r="C2092" s="23">
        <v>41887</v>
      </c>
      <c r="D2092" t="str">
        <f t="shared" si="32"/>
        <v>Enviado a tiempo</v>
      </c>
    </row>
    <row r="2093" spans="1:4" x14ac:dyDescent="0.25">
      <c r="A2093">
        <v>1368566</v>
      </c>
      <c r="B2093" s="23">
        <v>42065</v>
      </c>
      <c r="C2093" s="23">
        <v>42066</v>
      </c>
      <c r="D2093" t="str">
        <f t="shared" si="32"/>
        <v>No enviado a tiempo</v>
      </c>
    </row>
    <row r="2094" spans="1:4" x14ac:dyDescent="0.25">
      <c r="A2094">
        <v>1368566</v>
      </c>
      <c r="B2094" s="23">
        <v>41921</v>
      </c>
      <c r="C2094" s="23">
        <v>41921</v>
      </c>
      <c r="D2094" t="str">
        <f t="shared" si="32"/>
        <v>No enviado a tiempo</v>
      </c>
    </row>
    <row r="2095" spans="1:4" x14ac:dyDescent="0.25">
      <c r="A2095">
        <v>1368931</v>
      </c>
      <c r="B2095" s="23">
        <v>41922</v>
      </c>
      <c r="C2095" s="23">
        <v>41929</v>
      </c>
      <c r="D2095" t="str">
        <f t="shared" si="32"/>
        <v>Enviado a tiempo</v>
      </c>
    </row>
    <row r="2096" spans="1:4" x14ac:dyDescent="0.25">
      <c r="A2096">
        <v>1368931</v>
      </c>
      <c r="B2096" s="23">
        <v>41922</v>
      </c>
      <c r="C2096" s="23">
        <v>41929</v>
      </c>
      <c r="D2096" t="str">
        <f t="shared" si="32"/>
        <v>Enviado a tiempo</v>
      </c>
    </row>
    <row r="2097" spans="1:4" x14ac:dyDescent="0.25">
      <c r="A2097">
        <v>1369297</v>
      </c>
      <c r="B2097" s="23">
        <v>41450</v>
      </c>
      <c r="C2097" s="23">
        <v>41452</v>
      </c>
      <c r="D2097" t="str">
        <f t="shared" si="32"/>
        <v>Enviado a tiempo</v>
      </c>
    </row>
    <row r="2098" spans="1:4" x14ac:dyDescent="0.25">
      <c r="A2098">
        <v>1369297</v>
      </c>
      <c r="B2098" s="23">
        <v>41969</v>
      </c>
      <c r="C2098" s="23">
        <v>41971</v>
      </c>
      <c r="D2098" t="str">
        <f t="shared" si="32"/>
        <v>Enviado a tiempo</v>
      </c>
    </row>
    <row r="2099" spans="1:4" x14ac:dyDescent="0.25">
      <c r="A2099">
        <v>1369662</v>
      </c>
      <c r="B2099" s="23">
        <v>42018</v>
      </c>
      <c r="C2099" s="23">
        <v>42019</v>
      </c>
      <c r="D2099" t="str">
        <f t="shared" si="32"/>
        <v>No enviado a tiempo</v>
      </c>
    </row>
    <row r="2100" spans="1:4" x14ac:dyDescent="0.25">
      <c r="A2100">
        <v>1369693</v>
      </c>
      <c r="B2100" s="23">
        <v>42069</v>
      </c>
      <c r="C2100" s="23">
        <v>42069</v>
      </c>
      <c r="D2100" t="str">
        <f t="shared" si="32"/>
        <v>No enviado a tiempo</v>
      </c>
    </row>
    <row r="2101" spans="1:4" x14ac:dyDescent="0.25">
      <c r="A2101">
        <v>1370027</v>
      </c>
      <c r="B2101" s="23">
        <v>41927</v>
      </c>
      <c r="C2101" s="23">
        <v>41931</v>
      </c>
      <c r="D2101" t="str">
        <f t="shared" si="32"/>
        <v>Enviado a tiempo</v>
      </c>
    </row>
    <row r="2102" spans="1:4" x14ac:dyDescent="0.25">
      <c r="A2102">
        <v>1370392</v>
      </c>
      <c r="B2102" s="23">
        <v>42138</v>
      </c>
      <c r="C2102" s="23">
        <v>42139</v>
      </c>
      <c r="D2102" t="str">
        <f t="shared" si="32"/>
        <v>No enviado a tiempo</v>
      </c>
    </row>
    <row r="2103" spans="1:4" x14ac:dyDescent="0.25">
      <c r="A2103">
        <v>1370392</v>
      </c>
      <c r="B2103" s="23">
        <v>41484</v>
      </c>
      <c r="C2103" s="23">
        <v>41485</v>
      </c>
      <c r="D2103" t="str">
        <f t="shared" si="32"/>
        <v>No enviado a tiempo</v>
      </c>
    </row>
    <row r="2104" spans="1:4" x14ac:dyDescent="0.25">
      <c r="A2104">
        <v>1370392</v>
      </c>
      <c r="B2104" s="23">
        <v>42030</v>
      </c>
      <c r="C2104" s="23">
        <v>42032</v>
      </c>
      <c r="D2104" t="str">
        <f t="shared" si="32"/>
        <v>Enviado a tiempo</v>
      </c>
    </row>
    <row r="2105" spans="1:4" x14ac:dyDescent="0.25">
      <c r="A2105">
        <v>1370392</v>
      </c>
      <c r="B2105" s="23">
        <v>41809</v>
      </c>
      <c r="C2105" s="23">
        <v>41811</v>
      </c>
      <c r="D2105" t="str">
        <f t="shared" si="32"/>
        <v>Enviado a tiempo</v>
      </c>
    </row>
    <row r="2106" spans="1:4" x14ac:dyDescent="0.25">
      <c r="A2106">
        <v>1370758</v>
      </c>
      <c r="B2106" s="23">
        <v>41946</v>
      </c>
      <c r="C2106" s="23">
        <v>41950</v>
      </c>
      <c r="D2106" t="str">
        <f t="shared" ref="D2106:D2169" si="33">+IF(C2106-B2106&gt;=2,"Enviado a tiempo","No enviado a tiempo")</f>
        <v>Enviado a tiempo</v>
      </c>
    </row>
    <row r="2107" spans="1:4" x14ac:dyDescent="0.25">
      <c r="A2107">
        <v>1370758</v>
      </c>
      <c r="B2107" s="23">
        <v>41928</v>
      </c>
      <c r="C2107" s="23">
        <v>41929</v>
      </c>
      <c r="D2107" t="str">
        <f t="shared" si="33"/>
        <v>No enviado a tiempo</v>
      </c>
    </row>
    <row r="2108" spans="1:4" x14ac:dyDescent="0.25">
      <c r="A2108">
        <v>1370758</v>
      </c>
      <c r="B2108" s="23">
        <v>41928</v>
      </c>
      <c r="C2108" s="23">
        <v>41930</v>
      </c>
      <c r="D2108" t="str">
        <f t="shared" si="33"/>
        <v>Enviado a tiempo</v>
      </c>
    </row>
    <row r="2109" spans="1:4" x14ac:dyDescent="0.25">
      <c r="A2109">
        <v>1370758</v>
      </c>
      <c r="B2109" s="23">
        <v>41940</v>
      </c>
      <c r="C2109" s="23">
        <v>41941</v>
      </c>
      <c r="D2109" t="str">
        <f t="shared" si="33"/>
        <v>No enviado a tiempo</v>
      </c>
    </row>
    <row r="2110" spans="1:4" x14ac:dyDescent="0.25">
      <c r="A2110">
        <v>1370758</v>
      </c>
      <c r="B2110" s="23">
        <v>41610</v>
      </c>
      <c r="C2110" s="23">
        <v>41611</v>
      </c>
      <c r="D2110" t="str">
        <f t="shared" si="33"/>
        <v>No enviado a tiempo</v>
      </c>
    </row>
    <row r="2111" spans="1:4" x14ac:dyDescent="0.25">
      <c r="A2111">
        <v>1370758</v>
      </c>
      <c r="B2111" s="23">
        <v>41928</v>
      </c>
      <c r="C2111" s="23">
        <v>41929</v>
      </c>
      <c r="D2111" t="str">
        <f t="shared" si="33"/>
        <v>No enviado a tiempo</v>
      </c>
    </row>
    <row r="2112" spans="1:4" x14ac:dyDescent="0.25">
      <c r="A2112">
        <v>1370758</v>
      </c>
      <c r="B2112" s="23">
        <v>41928</v>
      </c>
      <c r="C2112" s="23">
        <v>41929</v>
      </c>
      <c r="D2112" t="str">
        <f t="shared" si="33"/>
        <v>No enviado a tiempo</v>
      </c>
    </row>
    <row r="2113" spans="1:4" x14ac:dyDescent="0.25">
      <c r="A2113">
        <v>1371123</v>
      </c>
      <c r="B2113" s="23">
        <v>41604</v>
      </c>
      <c r="C2113" s="23">
        <v>41605</v>
      </c>
      <c r="D2113" t="str">
        <f t="shared" si="33"/>
        <v>No enviado a tiempo</v>
      </c>
    </row>
    <row r="2114" spans="1:4" x14ac:dyDescent="0.25">
      <c r="A2114">
        <v>1371123</v>
      </c>
      <c r="B2114" s="23">
        <v>41506</v>
      </c>
      <c r="C2114" s="23">
        <v>41507</v>
      </c>
      <c r="D2114" t="str">
        <f t="shared" si="33"/>
        <v>No enviado a tiempo</v>
      </c>
    </row>
    <row r="2115" spans="1:4" x14ac:dyDescent="0.25">
      <c r="A2115">
        <v>1371123</v>
      </c>
      <c r="B2115" s="23">
        <v>42255</v>
      </c>
      <c r="C2115" s="23">
        <v>42257</v>
      </c>
      <c r="D2115" t="str">
        <f t="shared" si="33"/>
        <v>Enviado a tiempo</v>
      </c>
    </row>
    <row r="2116" spans="1:4" x14ac:dyDescent="0.25">
      <c r="A2116">
        <v>1371123</v>
      </c>
      <c r="B2116" s="23">
        <v>41552</v>
      </c>
      <c r="C2116" s="23">
        <v>41554</v>
      </c>
      <c r="D2116" t="str">
        <f t="shared" si="33"/>
        <v>Enviado a tiempo</v>
      </c>
    </row>
    <row r="2117" spans="1:4" x14ac:dyDescent="0.25">
      <c r="A2117">
        <v>1371123</v>
      </c>
      <c r="B2117" s="23">
        <v>41903</v>
      </c>
      <c r="C2117" s="23">
        <v>41904</v>
      </c>
      <c r="D2117" t="str">
        <f t="shared" si="33"/>
        <v>No enviado a tiempo</v>
      </c>
    </row>
    <row r="2118" spans="1:4" x14ac:dyDescent="0.25">
      <c r="A2118">
        <v>1371488</v>
      </c>
      <c r="B2118" s="23">
        <v>41918</v>
      </c>
      <c r="C2118" s="23">
        <v>41919</v>
      </c>
      <c r="D2118" t="str">
        <f t="shared" si="33"/>
        <v>No enviado a tiempo</v>
      </c>
    </row>
    <row r="2119" spans="1:4" x14ac:dyDescent="0.25">
      <c r="A2119">
        <v>1371488</v>
      </c>
      <c r="B2119" s="23">
        <v>41414</v>
      </c>
      <c r="C2119" s="23">
        <v>41416</v>
      </c>
      <c r="D2119" t="str">
        <f t="shared" si="33"/>
        <v>Enviado a tiempo</v>
      </c>
    </row>
    <row r="2120" spans="1:4" x14ac:dyDescent="0.25">
      <c r="A2120">
        <v>1371488</v>
      </c>
      <c r="B2120" s="23">
        <v>41928</v>
      </c>
      <c r="C2120" s="23">
        <v>41929</v>
      </c>
      <c r="D2120" t="str">
        <f t="shared" si="33"/>
        <v>No enviado a tiempo</v>
      </c>
    </row>
    <row r="2121" spans="1:4" x14ac:dyDescent="0.25">
      <c r="A2121">
        <v>1371488</v>
      </c>
      <c r="B2121" s="23">
        <v>41446</v>
      </c>
      <c r="C2121" s="23">
        <v>41448</v>
      </c>
      <c r="D2121" t="str">
        <f t="shared" si="33"/>
        <v>Enviado a tiempo</v>
      </c>
    </row>
    <row r="2122" spans="1:4" x14ac:dyDescent="0.25">
      <c r="A2122">
        <v>1371488</v>
      </c>
      <c r="B2122" s="23">
        <v>41742</v>
      </c>
      <c r="C2122" s="23">
        <v>41740</v>
      </c>
      <c r="D2122" t="str">
        <f t="shared" si="33"/>
        <v>No enviado a tiempo</v>
      </c>
    </row>
    <row r="2123" spans="1:4" x14ac:dyDescent="0.25">
      <c r="A2123">
        <v>1371488</v>
      </c>
      <c r="B2123" s="23">
        <v>42278</v>
      </c>
      <c r="C2123" s="23">
        <v>42291</v>
      </c>
      <c r="D2123" t="str">
        <f t="shared" si="33"/>
        <v>Enviado a tiempo</v>
      </c>
    </row>
    <row r="2124" spans="1:4" x14ac:dyDescent="0.25">
      <c r="A2124">
        <v>1371519</v>
      </c>
      <c r="B2124" s="23">
        <v>41931</v>
      </c>
      <c r="C2124" s="23">
        <v>41932</v>
      </c>
      <c r="D2124" t="str">
        <f t="shared" si="33"/>
        <v>No enviado a tiempo</v>
      </c>
    </row>
    <row r="2125" spans="1:4" x14ac:dyDescent="0.25">
      <c r="A2125">
        <v>1371519</v>
      </c>
      <c r="B2125" s="23">
        <v>42297</v>
      </c>
      <c r="C2125" s="23">
        <v>42301</v>
      </c>
      <c r="D2125" t="str">
        <f t="shared" si="33"/>
        <v>Enviado a tiempo</v>
      </c>
    </row>
    <row r="2126" spans="1:4" x14ac:dyDescent="0.25">
      <c r="A2126">
        <v>1371519</v>
      </c>
      <c r="B2126" s="23">
        <v>41929</v>
      </c>
      <c r="C2126" s="23">
        <v>41931</v>
      </c>
      <c r="D2126" t="str">
        <f t="shared" si="33"/>
        <v>Enviado a tiempo</v>
      </c>
    </row>
    <row r="2127" spans="1:4" x14ac:dyDescent="0.25">
      <c r="A2127">
        <v>1371519</v>
      </c>
      <c r="B2127" s="23">
        <v>41827</v>
      </c>
      <c r="C2127" s="23">
        <v>41828</v>
      </c>
      <c r="D2127" t="str">
        <f t="shared" si="33"/>
        <v>No enviado a tiempo</v>
      </c>
    </row>
    <row r="2128" spans="1:4" x14ac:dyDescent="0.25">
      <c r="A2128">
        <v>1371519</v>
      </c>
      <c r="B2128" s="23">
        <v>41858</v>
      </c>
      <c r="C2128" s="23">
        <v>41858</v>
      </c>
      <c r="D2128" t="str">
        <f t="shared" si="33"/>
        <v>No enviado a tiempo</v>
      </c>
    </row>
    <row r="2129" spans="1:4" x14ac:dyDescent="0.25">
      <c r="A2129">
        <v>1372219</v>
      </c>
      <c r="B2129" s="23">
        <v>42624</v>
      </c>
      <c r="C2129" s="23">
        <v>42624</v>
      </c>
      <c r="D2129" t="str">
        <f t="shared" si="33"/>
        <v>No enviado a tiempo</v>
      </c>
    </row>
    <row r="2130" spans="1:4" x14ac:dyDescent="0.25">
      <c r="A2130">
        <v>1372219</v>
      </c>
      <c r="B2130" s="23">
        <v>42126</v>
      </c>
      <c r="C2130" s="23">
        <v>42126</v>
      </c>
      <c r="D2130" t="str">
        <f t="shared" si="33"/>
        <v>No enviado a tiempo</v>
      </c>
    </row>
    <row r="2131" spans="1:4" x14ac:dyDescent="0.25">
      <c r="A2131">
        <v>1372219</v>
      </c>
      <c r="B2131" s="23">
        <v>41922</v>
      </c>
      <c r="C2131" s="23">
        <v>41922</v>
      </c>
      <c r="D2131" t="str">
        <f t="shared" si="33"/>
        <v>No enviado a tiempo</v>
      </c>
    </row>
    <row r="2132" spans="1:4" x14ac:dyDescent="0.25">
      <c r="A2132">
        <v>1372219</v>
      </c>
      <c r="B2132" s="23">
        <v>41808</v>
      </c>
      <c r="C2132" s="23">
        <v>41808</v>
      </c>
      <c r="D2132" t="str">
        <f t="shared" si="33"/>
        <v>No enviado a tiempo</v>
      </c>
    </row>
    <row r="2133" spans="1:4" x14ac:dyDescent="0.25">
      <c r="A2133">
        <v>1372584</v>
      </c>
      <c r="B2133" s="23">
        <v>41930</v>
      </c>
      <c r="C2133" s="23">
        <v>41932</v>
      </c>
      <c r="D2133" t="str">
        <f t="shared" si="33"/>
        <v>Enviado a tiempo</v>
      </c>
    </row>
    <row r="2134" spans="1:4" x14ac:dyDescent="0.25">
      <c r="A2134">
        <v>1372584</v>
      </c>
      <c r="B2134" s="23">
        <v>41930</v>
      </c>
      <c r="C2134" s="23">
        <v>41932</v>
      </c>
      <c r="D2134" t="str">
        <f t="shared" si="33"/>
        <v>Enviado a tiempo</v>
      </c>
    </row>
    <row r="2135" spans="1:4" x14ac:dyDescent="0.25">
      <c r="A2135">
        <v>1372584</v>
      </c>
      <c r="B2135" s="23">
        <v>41930</v>
      </c>
      <c r="C2135" s="23">
        <v>41932</v>
      </c>
      <c r="D2135" t="str">
        <f t="shared" si="33"/>
        <v>Enviado a tiempo</v>
      </c>
    </row>
    <row r="2136" spans="1:4" x14ac:dyDescent="0.25">
      <c r="A2136">
        <v>1372584</v>
      </c>
      <c r="B2136" s="23">
        <v>41939</v>
      </c>
      <c r="C2136" s="23">
        <v>41941</v>
      </c>
      <c r="D2136" t="str">
        <f t="shared" si="33"/>
        <v>Enviado a tiempo</v>
      </c>
    </row>
    <row r="2137" spans="1:4" x14ac:dyDescent="0.25">
      <c r="A2137">
        <v>1372584</v>
      </c>
      <c r="B2137" s="23">
        <v>42151</v>
      </c>
      <c r="C2137" s="23">
        <v>42153</v>
      </c>
      <c r="D2137" t="str">
        <f t="shared" si="33"/>
        <v>Enviado a tiempo</v>
      </c>
    </row>
    <row r="2138" spans="1:4" x14ac:dyDescent="0.25">
      <c r="A2138">
        <v>1372584</v>
      </c>
      <c r="B2138" s="23">
        <v>41930</v>
      </c>
      <c r="C2138" s="23">
        <v>41932</v>
      </c>
      <c r="D2138" t="str">
        <f t="shared" si="33"/>
        <v>Enviado a tiempo</v>
      </c>
    </row>
    <row r="2139" spans="1:4" x14ac:dyDescent="0.25">
      <c r="A2139">
        <v>1372584</v>
      </c>
      <c r="B2139" s="23">
        <v>41930</v>
      </c>
      <c r="C2139" s="23">
        <v>41932</v>
      </c>
      <c r="D2139" t="str">
        <f t="shared" si="33"/>
        <v>Enviado a tiempo</v>
      </c>
    </row>
    <row r="2140" spans="1:4" x14ac:dyDescent="0.25">
      <c r="A2140">
        <v>1372615</v>
      </c>
      <c r="B2140" s="23">
        <v>41838</v>
      </c>
      <c r="C2140" s="23">
        <v>41839</v>
      </c>
      <c r="D2140" t="str">
        <f t="shared" si="33"/>
        <v>No enviado a tiempo</v>
      </c>
    </row>
    <row r="2141" spans="1:4" x14ac:dyDescent="0.25">
      <c r="A2141">
        <v>1372949</v>
      </c>
      <c r="B2141" s="23">
        <v>41905</v>
      </c>
      <c r="C2141" s="23">
        <v>41907</v>
      </c>
      <c r="D2141" t="str">
        <f t="shared" si="33"/>
        <v>Enviado a tiempo</v>
      </c>
    </row>
    <row r="2142" spans="1:4" x14ac:dyDescent="0.25">
      <c r="A2142">
        <v>1372949</v>
      </c>
      <c r="B2142" s="23">
        <v>41864</v>
      </c>
      <c r="C2142" s="23">
        <v>41866</v>
      </c>
      <c r="D2142" t="str">
        <f t="shared" si="33"/>
        <v>Enviado a tiempo</v>
      </c>
    </row>
    <row r="2143" spans="1:4" x14ac:dyDescent="0.25">
      <c r="A2143">
        <v>1372949</v>
      </c>
      <c r="B2143" s="23">
        <v>41857</v>
      </c>
      <c r="C2143" s="23">
        <v>41857</v>
      </c>
      <c r="D2143" t="str">
        <f t="shared" si="33"/>
        <v>No enviado a tiempo</v>
      </c>
    </row>
    <row r="2144" spans="1:4" x14ac:dyDescent="0.25">
      <c r="A2144">
        <v>1373680</v>
      </c>
      <c r="B2144" s="23">
        <v>41932</v>
      </c>
      <c r="C2144" s="23">
        <v>41934</v>
      </c>
      <c r="D2144" t="str">
        <f t="shared" si="33"/>
        <v>Enviado a tiempo</v>
      </c>
    </row>
    <row r="2145" spans="1:4" x14ac:dyDescent="0.25">
      <c r="A2145">
        <v>1373680</v>
      </c>
      <c r="B2145" s="23">
        <v>41934</v>
      </c>
      <c r="C2145" s="23">
        <v>41935</v>
      </c>
      <c r="D2145" t="str">
        <f t="shared" si="33"/>
        <v>No enviado a tiempo</v>
      </c>
    </row>
    <row r="2146" spans="1:4" x14ac:dyDescent="0.25">
      <c r="A2146">
        <v>1373680</v>
      </c>
      <c r="B2146" s="23">
        <v>41939</v>
      </c>
      <c r="C2146" s="23">
        <v>41943</v>
      </c>
      <c r="D2146" t="str">
        <f t="shared" si="33"/>
        <v>Enviado a tiempo</v>
      </c>
    </row>
    <row r="2147" spans="1:4" x14ac:dyDescent="0.25">
      <c r="A2147">
        <v>1373680</v>
      </c>
      <c r="B2147" s="23">
        <v>41560</v>
      </c>
      <c r="C2147" s="23">
        <v>41561</v>
      </c>
      <c r="D2147" t="str">
        <f t="shared" si="33"/>
        <v>No enviado a tiempo</v>
      </c>
    </row>
    <row r="2148" spans="1:4" x14ac:dyDescent="0.25">
      <c r="A2148">
        <v>1374045</v>
      </c>
      <c r="B2148" s="23">
        <v>41886</v>
      </c>
      <c r="C2148" s="23">
        <v>41887</v>
      </c>
      <c r="D2148" t="str">
        <f t="shared" si="33"/>
        <v>No enviado a tiempo</v>
      </c>
    </row>
    <row r="2149" spans="1:4" x14ac:dyDescent="0.25">
      <c r="A2149">
        <v>1374045</v>
      </c>
      <c r="B2149" s="23">
        <v>42397</v>
      </c>
      <c r="C2149" s="23">
        <v>42398</v>
      </c>
      <c r="D2149" t="str">
        <f t="shared" si="33"/>
        <v>No enviado a tiempo</v>
      </c>
    </row>
    <row r="2150" spans="1:4" x14ac:dyDescent="0.25">
      <c r="A2150">
        <v>1374410</v>
      </c>
      <c r="B2150" s="23">
        <v>41933</v>
      </c>
      <c r="C2150" s="23">
        <v>41933</v>
      </c>
      <c r="D2150" t="str">
        <f t="shared" si="33"/>
        <v>No enviado a tiempo</v>
      </c>
    </row>
    <row r="2151" spans="1:4" x14ac:dyDescent="0.25">
      <c r="A2151">
        <v>1374410</v>
      </c>
      <c r="B2151" s="23">
        <v>41933</v>
      </c>
      <c r="C2151" s="23">
        <v>41934</v>
      </c>
      <c r="D2151" t="str">
        <f t="shared" si="33"/>
        <v>No enviado a tiempo</v>
      </c>
    </row>
    <row r="2152" spans="1:4" x14ac:dyDescent="0.25">
      <c r="A2152">
        <v>1374410</v>
      </c>
      <c r="B2152" s="23">
        <v>41933</v>
      </c>
      <c r="C2152" s="23">
        <v>41934</v>
      </c>
      <c r="D2152" t="str">
        <f t="shared" si="33"/>
        <v>No enviado a tiempo</v>
      </c>
    </row>
    <row r="2153" spans="1:4" x14ac:dyDescent="0.25">
      <c r="A2153">
        <v>1374410</v>
      </c>
      <c r="B2153" s="23">
        <v>41933</v>
      </c>
      <c r="C2153" s="23">
        <v>41933</v>
      </c>
      <c r="D2153" t="str">
        <f t="shared" si="33"/>
        <v>No enviado a tiempo</v>
      </c>
    </row>
    <row r="2154" spans="1:4" x14ac:dyDescent="0.25">
      <c r="A2154">
        <v>1374410</v>
      </c>
      <c r="B2154" s="23">
        <v>41946</v>
      </c>
      <c r="C2154" s="23">
        <v>41947</v>
      </c>
      <c r="D2154" t="str">
        <f t="shared" si="33"/>
        <v>No enviado a tiempo</v>
      </c>
    </row>
    <row r="2155" spans="1:4" x14ac:dyDescent="0.25">
      <c r="A2155">
        <v>1374410</v>
      </c>
      <c r="B2155" s="23">
        <v>41946</v>
      </c>
      <c r="C2155" s="23">
        <v>41950</v>
      </c>
      <c r="D2155" t="str">
        <f t="shared" si="33"/>
        <v>Enviado a tiempo</v>
      </c>
    </row>
    <row r="2156" spans="1:4" x14ac:dyDescent="0.25">
      <c r="A2156">
        <v>1375141</v>
      </c>
      <c r="B2156" s="23">
        <v>42204</v>
      </c>
      <c r="C2156" s="23">
        <v>42205</v>
      </c>
      <c r="D2156" t="str">
        <f t="shared" si="33"/>
        <v>No enviado a tiempo</v>
      </c>
    </row>
    <row r="2157" spans="1:4" x14ac:dyDescent="0.25">
      <c r="A2157">
        <v>1375141</v>
      </c>
      <c r="B2157" s="23">
        <v>41920</v>
      </c>
      <c r="C2157" s="23">
        <v>41922</v>
      </c>
      <c r="D2157" t="str">
        <f t="shared" si="33"/>
        <v>Enviado a tiempo</v>
      </c>
    </row>
    <row r="2158" spans="1:4" x14ac:dyDescent="0.25">
      <c r="A2158">
        <v>1375506</v>
      </c>
      <c r="B2158" s="23">
        <v>41944</v>
      </c>
      <c r="C2158" s="23">
        <v>41946</v>
      </c>
      <c r="D2158" t="str">
        <f t="shared" si="33"/>
        <v>Enviado a tiempo</v>
      </c>
    </row>
    <row r="2159" spans="1:4" x14ac:dyDescent="0.25">
      <c r="A2159">
        <v>1375871</v>
      </c>
      <c r="B2159" s="23">
        <v>42136</v>
      </c>
      <c r="C2159" s="23">
        <v>42138</v>
      </c>
      <c r="D2159" t="str">
        <f t="shared" si="33"/>
        <v>Enviado a tiempo</v>
      </c>
    </row>
    <row r="2160" spans="1:4" x14ac:dyDescent="0.25">
      <c r="A2160">
        <v>1376967</v>
      </c>
      <c r="B2160" s="23">
        <v>41938</v>
      </c>
      <c r="C2160" s="23">
        <v>41939</v>
      </c>
      <c r="D2160" t="str">
        <f t="shared" si="33"/>
        <v>No enviado a tiempo</v>
      </c>
    </row>
    <row r="2161" spans="1:4" x14ac:dyDescent="0.25">
      <c r="A2161">
        <v>1376967</v>
      </c>
      <c r="B2161" s="23">
        <v>42242</v>
      </c>
      <c r="C2161" s="23">
        <v>42243</v>
      </c>
      <c r="D2161" t="str">
        <f t="shared" si="33"/>
        <v>No enviado a tiempo</v>
      </c>
    </row>
    <row r="2162" spans="1:4" x14ac:dyDescent="0.25">
      <c r="A2162">
        <v>1376967</v>
      </c>
      <c r="B2162" s="23">
        <v>41843</v>
      </c>
      <c r="C2162" s="23">
        <v>41844</v>
      </c>
      <c r="D2162" t="str">
        <f t="shared" si="33"/>
        <v>No enviado a tiempo</v>
      </c>
    </row>
    <row r="2163" spans="1:4" x14ac:dyDescent="0.25">
      <c r="A2163">
        <v>1377332</v>
      </c>
      <c r="B2163" s="23">
        <v>41940</v>
      </c>
      <c r="C2163" s="23">
        <v>41941</v>
      </c>
      <c r="D2163" t="str">
        <f t="shared" si="33"/>
        <v>No enviado a tiempo</v>
      </c>
    </row>
    <row r="2164" spans="1:4" x14ac:dyDescent="0.25">
      <c r="A2164">
        <v>1377332</v>
      </c>
      <c r="B2164" s="23">
        <v>41939</v>
      </c>
      <c r="C2164" s="23">
        <v>41943</v>
      </c>
      <c r="D2164" t="str">
        <f t="shared" si="33"/>
        <v>Enviado a tiempo</v>
      </c>
    </row>
    <row r="2165" spans="1:4" x14ac:dyDescent="0.25">
      <c r="A2165">
        <v>1377697</v>
      </c>
      <c r="B2165" s="23">
        <v>41932</v>
      </c>
      <c r="C2165" s="23">
        <v>41934</v>
      </c>
      <c r="D2165" t="str">
        <f t="shared" si="33"/>
        <v>Enviado a tiempo</v>
      </c>
    </row>
    <row r="2166" spans="1:4" x14ac:dyDescent="0.25">
      <c r="A2166">
        <v>1377697</v>
      </c>
      <c r="B2166" s="23">
        <v>41784</v>
      </c>
      <c r="C2166" s="23">
        <v>41788</v>
      </c>
      <c r="D2166" t="str">
        <f t="shared" si="33"/>
        <v>Enviado a tiempo</v>
      </c>
    </row>
    <row r="2167" spans="1:4" x14ac:dyDescent="0.25">
      <c r="A2167">
        <v>1378428</v>
      </c>
      <c r="B2167" s="23">
        <v>41909</v>
      </c>
      <c r="C2167" s="23">
        <v>41909</v>
      </c>
      <c r="D2167" t="str">
        <f t="shared" si="33"/>
        <v>No enviado a tiempo</v>
      </c>
    </row>
    <row r="2168" spans="1:4" x14ac:dyDescent="0.25">
      <c r="A2168">
        <v>1378428</v>
      </c>
      <c r="B2168" s="23">
        <v>41941</v>
      </c>
      <c r="C2168" s="23">
        <v>41943</v>
      </c>
      <c r="D2168" t="str">
        <f t="shared" si="33"/>
        <v>Enviado a tiempo</v>
      </c>
    </row>
    <row r="2169" spans="1:4" x14ac:dyDescent="0.25">
      <c r="A2169">
        <v>1378428</v>
      </c>
      <c r="B2169" s="23">
        <v>41907</v>
      </c>
      <c r="C2169" s="23">
        <v>41908</v>
      </c>
      <c r="D2169" t="str">
        <f t="shared" si="33"/>
        <v>No enviado a tiempo</v>
      </c>
    </row>
    <row r="2170" spans="1:4" x14ac:dyDescent="0.25">
      <c r="A2170">
        <v>1378428</v>
      </c>
      <c r="B2170" s="23">
        <v>41941</v>
      </c>
      <c r="C2170" s="23">
        <v>41943</v>
      </c>
      <c r="D2170" t="str">
        <f t="shared" ref="D2170:D2233" si="34">+IF(C2170-B2170&gt;=2,"Enviado a tiempo","No enviado a tiempo")</f>
        <v>Enviado a tiempo</v>
      </c>
    </row>
    <row r="2171" spans="1:4" x14ac:dyDescent="0.25">
      <c r="A2171">
        <v>1378793</v>
      </c>
      <c r="B2171" s="23">
        <v>41454</v>
      </c>
      <c r="C2171" s="23">
        <v>41434</v>
      </c>
      <c r="D2171" t="str">
        <f t="shared" si="34"/>
        <v>No enviado a tiempo</v>
      </c>
    </row>
    <row r="2172" spans="1:4" x14ac:dyDescent="0.25">
      <c r="A2172">
        <v>1379158</v>
      </c>
      <c r="B2172" s="23">
        <v>42155</v>
      </c>
      <c r="C2172" s="23">
        <v>42160</v>
      </c>
      <c r="D2172" t="str">
        <f t="shared" si="34"/>
        <v>Enviado a tiempo</v>
      </c>
    </row>
    <row r="2173" spans="1:4" x14ac:dyDescent="0.25">
      <c r="A2173">
        <v>1379158</v>
      </c>
      <c r="B2173" s="23">
        <v>41944</v>
      </c>
      <c r="C2173" s="23">
        <v>41946</v>
      </c>
      <c r="D2173" t="str">
        <f t="shared" si="34"/>
        <v>Enviado a tiempo</v>
      </c>
    </row>
    <row r="2174" spans="1:4" x14ac:dyDescent="0.25">
      <c r="A2174">
        <v>1379158</v>
      </c>
      <c r="B2174" s="23">
        <v>41944</v>
      </c>
      <c r="C2174" s="23">
        <v>41946</v>
      </c>
      <c r="D2174" t="str">
        <f t="shared" si="34"/>
        <v>Enviado a tiempo</v>
      </c>
    </row>
    <row r="2175" spans="1:4" x14ac:dyDescent="0.25">
      <c r="A2175">
        <v>1379158</v>
      </c>
      <c r="B2175" s="23">
        <v>41920</v>
      </c>
      <c r="C2175" s="23">
        <v>41922</v>
      </c>
      <c r="D2175" t="str">
        <f t="shared" si="34"/>
        <v>Enviado a tiempo</v>
      </c>
    </row>
    <row r="2176" spans="1:4" x14ac:dyDescent="0.25">
      <c r="A2176">
        <v>1379158</v>
      </c>
      <c r="B2176" s="23">
        <v>41488</v>
      </c>
      <c r="C2176" s="23">
        <v>41490</v>
      </c>
      <c r="D2176" t="str">
        <f t="shared" si="34"/>
        <v>Enviado a tiempo</v>
      </c>
    </row>
    <row r="2177" spans="1:4" x14ac:dyDescent="0.25">
      <c r="A2177">
        <v>1379524</v>
      </c>
      <c r="B2177" s="23">
        <v>41945</v>
      </c>
      <c r="C2177" s="23">
        <v>41947</v>
      </c>
      <c r="D2177" t="str">
        <f t="shared" si="34"/>
        <v>Enviado a tiempo</v>
      </c>
    </row>
    <row r="2178" spans="1:4" x14ac:dyDescent="0.25">
      <c r="A2178">
        <v>1380254</v>
      </c>
      <c r="B2178" s="23">
        <v>41819</v>
      </c>
      <c r="C2178" s="23">
        <v>41819</v>
      </c>
      <c r="D2178" t="str">
        <f t="shared" si="34"/>
        <v>No enviado a tiempo</v>
      </c>
    </row>
    <row r="2179" spans="1:4" x14ac:dyDescent="0.25">
      <c r="A2179">
        <v>1380619</v>
      </c>
      <c r="B2179" s="23">
        <v>41946</v>
      </c>
      <c r="C2179" s="23">
        <v>41948</v>
      </c>
      <c r="D2179" t="str">
        <f t="shared" si="34"/>
        <v>Enviado a tiempo</v>
      </c>
    </row>
    <row r="2180" spans="1:4" x14ac:dyDescent="0.25">
      <c r="A2180">
        <v>1380619</v>
      </c>
      <c r="B2180" s="23">
        <v>41768</v>
      </c>
      <c r="C2180" s="23">
        <v>41768</v>
      </c>
      <c r="D2180" t="str">
        <f t="shared" si="34"/>
        <v>No enviado a tiempo</v>
      </c>
    </row>
    <row r="2181" spans="1:4" x14ac:dyDescent="0.25">
      <c r="A2181">
        <v>1380619</v>
      </c>
      <c r="B2181" s="23">
        <v>41663</v>
      </c>
      <c r="C2181" s="23">
        <v>41665</v>
      </c>
      <c r="D2181" t="str">
        <f t="shared" si="34"/>
        <v>Enviado a tiempo</v>
      </c>
    </row>
    <row r="2182" spans="1:4" x14ac:dyDescent="0.25">
      <c r="A2182">
        <v>1380985</v>
      </c>
      <c r="B2182" s="23">
        <v>41950</v>
      </c>
      <c r="C2182" s="23">
        <v>41952</v>
      </c>
      <c r="D2182" t="str">
        <f t="shared" si="34"/>
        <v>Enviado a tiempo</v>
      </c>
    </row>
    <row r="2183" spans="1:4" x14ac:dyDescent="0.25">
      <c r="A2183">
        <v>1380985</v>
      </c>
      <c r="B2183" s="23">
        <v>41950</v>
      </c>
      <c r="C2183" s="23">
        <v>41952</v>
      </c>
      <c r="D2183" t="str">
        <f t="shared" si="34"/>
        <v>Enviado a tiempo</v>
      </c>
    </row>
    <row r="2184" spans="1:4" x14ac:dyDescent="0.25">
      <c r="A2184">
        <v>1380985</v>
      </c>
      <c r="B2184" s="23">
        <v>41552</v>
      </c>
      <c r="C2184" s="23">
        <v>41554</v>
      </c>
      <c r="D2184" t="str">
        <f t="shared" si="34"/>
        <v>Enviado a tiempo</v>
      </c>
    </row>
    <row r="2185" spans="1:4" x14ac:dyDescent="0.25">
      <c r="A2185">
        <v>1381350</v>
      </c>
      <c r="B2185" s="23">
        <v>41953</v>
      </c>
      <c r="C2185" s="23">
        <v>41955</v>
      </c>
      <c r="D2185" t="str">
        <f t="shared" si="34"/>
        <v>Enviado a tiempo</v>
      </c>
    </row>
    <row r="2186" spans="1:4" x14ac:dyDescent="0.25">
      <c r="A2186">
        <v>1381350</v>
      </c>
      <c r="B2186" s="23">
        <v>41363</v>
      </c>
      <c r="C2186" s="23">
        <v>41364</v>
      </c>
      <c r="D2186" t="str">
        <f t="shared" si="34"/>
        <v>No enviado a tiempo</v>
      </c>
    </row>
    <row r="2187" spans="1:4" x14ac:dyDescent="0.25">
      <c r="A2187">
        <v>1381350</v>
      </c>
      <c r="B2187" s="23">
        <v>42286</v>
      </c>
      <c r="C2187" s="23">
        <v>42288</v>
      </c>
      <c r="D2187" t="str">
        <f t="shared" si="34"/>
        <v>Enviado a tiempo</v>
      </c>
    </row>
    <row r="2188" spans="1:4" x14ac:dyDescent="0.25">
      <c r="A2188">
        <v>1382080</v>
      </c>
      <c r="B2188" s="23">
        <v>41954</v>
      </c>
      <c r="C2188" s="23">
        <v>41955</v>
      </c>
      <c r="D2188" t="str">
        <f t="shared" si="34"/>
        <v>No enviado a tiempo</v>
      </c>
    </row>
    <row r="2189" spans="1:4" x14ac:dyDescent="0.25">
      <c r="A2189">
        <v>1382080</v>
      </c>
      <c r="B2189" s="23">
        <v>41954</v>
      </c>
      <c r="C2189" s="23">
        <v>41955</v>
      </c>
      <c r="D2189" t="str">
        <f t="shared" si="34"/>
        <v>No enviado a tiempo</v>
      </c>
    </row>
    <row r="2190" spans="1:4" x14ac:dyDescent="0.25">
      <c r="A2190">
        <v>1382080</v>
      </c>
      <c r="B2190" s="23">
        <v>41954</v>
      </c>
      <c r="C2190" s="23">
        <v>41955</v>
      </c>
      <c r="D2190" t="str">
        <f t="shared" si="34"/>
        <v>No enviado a tiempo</v>
      </c>
    </row>
    <row r="2191" spans="1:4" x14ac:dyDescent="0.25">
      <c r="A2191">
        <v>1382811</v>
      </c>
      <c r="B2191" s="23">
        <v>41710</v>
      </c>
      <c r="C2191" s="23">
        <v>41711</v>
      </c>
      <c r="D2191" t="str">
        <f t="shared" si="34"/>
        <v>No enviado a tiempo</v>
      </c>
    </row>
    <row r="2192" spans="1:4" x14ac:dyDescent="0.25">
      <c r="A2192">
        <v>1382811</v>
      </c>
      <c r="B2192" s="23">
        <v>41944</v>
      </c>
      <c r="C2192" s="23">
        <v>41946</v>
      </c>
      <c r="D2192" t="str">
        <f t="shared" si="34"/>
        <v>Enviado a tiempo</v>
      </c>
    </row>
    <row r="2193" spans="1:4" x14ac:dyDescent="0.25">
      <c r="A2193">
        <v>1383176</v>
      </c>
      <c r="B2193" s="23">
        <v>41417</v>
      </c>
      <c r="C2193" s="23">
        <v>41418</v>
      </c>
      <c r="D2193" t="str">
        <f t="shared" si="34"/>
        <v>No enviado a tiempo</v>
      </c>
    </row>
    <row r="2194" spans="1:4" x14ac:dyDescent="0.25">
      <c r="A2194">
        <v>1383176</v>
      </c>
      <c r="B2194" s="23">
        <v>41842</v>
      </c>
      <c r="C2194" s="23">
        <v>41844</v>
      </c>
      <c r="D2194" t="str">
        <f t="shared" si="34"/>
        <v>Enviado a tiempo</v>
      </c>
    </row>
    <row r="2195" spans="1:4" x14ac:dyDescent="0.25">
      <c r="A2195">
        <v>1383176</v>
      </c>
      <c r="B2195" s="23">
        <v>41960</v>
      </c>
      <c r="C2195" s="23">
        <v>41962</v>
      </c>
      <c r="D2195" t="str">
        <f t="shared" si="34"/>
        <v>Enviado a tiempo</v>
      </c>
    </row>
    <row r="2196" spans="1:4" x14ac:dyDescent="0.25">
      <c r="A2196">
        <v>1383541</v>
      </c>
      <c r="B2196" s="23">
        <v>42000</v>
      </c>
      <c r="C2196" s="23">
        <v>42002</v>
      </c>
      <c r="D2196" t="str">
        <f t="shared" si="34"/>
        <v>Enviado a tiempo</v>
      </c>
    </row>
    <row r="2197" spans="1:4" x14ac:dyDescent="0.25">
      <c r="A2197">
        <v>1383907</v>
      </c>
      <c r="B2197" s="23">
        <v>41932</v>
      </c>
      <c r="C2197" s="23">
        <v>41934</v>
      </c>
      <c r="D2197" t="str">
        <f t="shared" si="34"/>
        <v>Enviado a tiempo</v>
      </c>
    </row>
    <row r="2198" spans="1:4" x14ac:dyDescent="0.25">
      <c r="A2198">
        <v>1384272</v>
      </c>
      <c r="B2198" s="23">
        <v>41495</v>
      </c>
      <c r="C2198" s="23">
        <v>41499</v>
      </c>
      <c r="D2198" t="str">
        <f t="shared" si="34"/>
        <v>Enviado a tiempo</v>
      </c>
    </row>
    <row r="2199" spans="1:4" x14ac:dyDescent="0.25">
      <c r="A2199">
        <v>1384272</v>
      </c>
      <c r="B2199" s="23">
        <v>41962</v>
      </c>
      <c r="C2199" s="23">
        <v>41964</v>
      </c>
      <c r="D2199" t="str">
        <f t="shared" si="34"/>
        <v>Enviado a tiempo</v>
      </c>
    </row>
    <row r="2200" spans="1:4" x14ac:dyDescent="0.25">
      <c r="A2200">
        <v>1384637</v>
      </c>
      <c r="B2200" s="23">
        <v>42079</v>
      </c>
      <c r="C2200" s="23">
        <v>42079</v>
      </c>
      <c r="D2200" t="str">
        <f t="shared" si="34"/>
        <v>No enviado a tiempo</v>
      </c>
    </row>
    <row r="2201" spans="1:4" x14ac:dyDescent="0.25">
      <c r="A2201">
        <v>1384637</v>
      </c>
      <c r="B2201" s="23">
        <v>41344</v>
      </c>
      <c r="C2201" s="23">
        <v>41346</v>
      </c>
      <c r="D2201" t="str">
        <f t="shared" si="34"/>
        <v>Enviado a tiempo</v>
      </c>
    </row>
    <row r="2202" spans="1:4" x14ac:dyDescent="0.25">
      <c r="A2202">
        <v>1384637</v>
      </c>
      <c r="B2202" s="23">
        <v>42144</v>
      </c>
      <c r="C2202" s="23">
        <v>42146</v>
      </c>
      <c r="D2202" t="str">
        <f t="shared" si="34"/>
        <v>Enviado a tiempo</v>
      </c>
    </row>
    <row r="2203" spans="1:4" x14ac:dyDescent="0.25">
      <c r="A2203">
        <v>1385368</v>
      </c>
      <c r="B2203" s="23">
        <v>41965</v>
      </c>
      <c r="C2203" s="23">
        <v>41965</v>
      </c>
      <c r="D2203" t="str">
        <f t="shared" si="34"/>
        <v>No enviado a tiempo</v>
      </c>
    </row>
    <row r="2204" spans="1:4" x14ac:dyDescent="0.25">
      <c r="A2204">
        <v>1385368</v>
      </c>
      <c r="B2204" s="23">
        <v>41965</v>
      </c>
      <c r="C2204" s="23">
        <v>41965</v>
      </c>
      <c r="D2204" t="str">
        <f t="shared" si="34"/>
        <v>No enviado a tiempo</v>
      </c>
    </row>
    <row r="2205" spans="1:4" x14ac:dyDescent="0.25">
      <c r="A2205">
        <v>1385368</v>
      </c>
      <c r="B2205" s="23">
        <v>41489</v>
      </c>
      <c r="C2205" s="23">
        <v>41490</v>
      </c>
      <c r="D2205" t="str">
        <f t="shared" si="34"/>
        <v>No enviado a tiempo</v>
      </c>
    </row>
    <row r="2206" spans="1:4" x14ac:dyDescent="0.25">
      <c r="A2206">
        <v>1385368</v>
      </c>
      <c r="B2206" s="23">
        <v>41965</v>
      </c>
      <c r="C2206" s="23">
        <v>41965</v>
      </c>
      <c r="D2206" t="str">
        <f t="shared" si="34"/>
        <v>No enviado a tiempo</v>
      </c>
    </row>
    <row r="2207" spans="1:4" x14ac:dyDescent="0.25">
      <c r="A2207">
        <v>1385368</v>
      </c>
      <c r="B2207" s="23">
        <v>41965</v>
      </c>
      <c r="C2207" s="23">
        <v>41965</v>
      </c>
      <c r="D2207" t="str">
        <f t="shared" si="34"/>
        <v>No enviado a tiempo</v>
      </c>
    </row>
    <row r="2208" spans="1:4" x14ac:dyDescent="0.25">
      <c r="A2208">
        <v>1385368</v>
      </c>
      <c r="B2208" s="23">
        <v>41885</v>
      </c>
      <c r="C2208" s="23">
        <v>41887</v>
      </c>
      <c r="D2208" t="str">
        <f t="shared" si="34"/>
        <v>Enviado a tiempo</v>
      </c>
    </row>
    <row r="2209" spans="1:4" x14ac:dyDescent="0.25">
      <c r="A2209">
        <v>1385368</v>
      </c>
      <c r="B2209" s="23">
        <v>41965</v>
      </c>
      <c r="C2209" s="23">
        <v>41965</v>
      </c>
      <c r="D2209" t="str">
        <f t="shared" si="34"/>
        <v>No enviado a tiempo</v>
      </c>
    </row>
    <row r="2210" spans="1:4" x14ac:dyDescent="0.25">
      <c r="A2210">
        <v>1385368</v>
      </c>
      <c r="B2210" s="23">
        <v>42189</v>
      </c>
      <c r="C2210" s="23">
        <v>42190</v>
      </c>
      <c r="D2210" t="str">
        <f t="shared" si="34"/>
        <v>No enviado a tiempo</v>
      </c>
    </row>
    <row r="2211" spans="1:4" x14ac:dyDescent="0.25">
      <c r="A2211">
        <v>1385368</v>
      </c>
      <c r="B2211" s="23">
        <v>41965</v>
      </c>
      <c r="C2211" s="23">
        <v>41965</v>
      </c>
      <c r="D2211" t="str">
        <f t="shared" si="34"/>
        <v>No enviado a tiempo</v>
      </c>
    </row>
    <row r="2212" spans="1:4" x14ac:dyDescent="0.25">
      <c r="A2212">
        <v>1385368</v>
      </c>
      <c r="B2212" s="23">
        <v>41965</v>
      </c>
      <c r="C2212" s="23">
        <v>41970</v>
      </c>
      <c r="D2212" t="str">
        <f t="shared" si="34"/>
        <v>Enviado a tiempo</v>
      </c>
    </row>
    <row r="2213" spans="1:4" x14ac:dyDescent="0.25">
      <c r="A2213">
        <v>1385368</v>
      </c>
      <c r="B2213" s="23">
        <v>41965</v>
      </c>
      <c r="C2213" s="23">
        <v>41965</v>
      </c>
      <c r="D2213" t="str">
        <f t="shared" si="34"/>
        <v>No enviado a tiempo</v>
      </c>
    </row>
    <row r="2214" spans="1:4" x14ac:dyDescent="0.25">
      <c r="A2214">
        <v>1385368</v>
      </c>
      <c r="B2214" s="23">
        <v>41965</v>
      </c>
      <c r="C2214" s="23">
        <v>41965</v>
      </c>
      <c r="D2214" t="str">
        <f t="shared" si="34"/>
        <v>No enviado a tiempo</v>
      </c>
    </row>
    <row r="2215" spans="1:4" x14ac:dyDescent="0.25">
      <c r="A2215">
        <v>1385368</v>
      </c>
      <c r="B2215" s="23">
        <v>41965</v>
      </c>
      <c r="C2215" s="23">
        <v>41965</v>
      </c>
      <c r="D2215" t="str">
        <f t="shared" si="34"/>
        <v>No enviado a tiempo</v>
      </c>
    </row>
    <row r="2216" spans="1:4" x14ac:dyDescent="0.25">
      <c r="A2216">
        <v>1385733</v>
      </c>
      <c r="B2216" s="23">
        <v>41905</v>
      </c>
      <c r="C2216" s="23">
        <v>41907</v>
      </c>
      <c r="D2216" t="str">
        <f t="shared" si="34"/>
        <v>Enviado a tiempo</v>
      </c>
    </row>
    <row r="2217" spans="1:4" x14ac:dyDescent="0.25">
      <c r="A2217">
        <v>1386098</v>
      </c>
      <c r="B2217" s="23">
        <v>41451</v>
      </c>
      <c r="C2217" s="23">
        <v>41452</v>
      </c>
      <c r="D2217" t="str">
        <f t="shared" si="34"/>
        <v>No enviado a tiempo</v>
      </c>
    </row>
    <row r="2218" spans="1:4" x14ac:dyDescent="0.25">
      <c r="A2218">
        <v>1386098</v>
      </c>
      <c r="B2218" s="23">
        <v>41965</v>
      </c>
      <c r="C2218" s="23">
        <v>41967</v>
      </c>
      <c r="D2218" t="str">
        <f t="shared" si="34"/>
        <v>Enviado a tiempo</v>
      </c>
    </row>
    <row r="2219" spans="1:4" x14ac:dyDescent="0.25">
      <c r="A2219">
        <v>1386098</v>
      </c>
      <c r="B2219" s="23">
        <v>41965</v>
      </c>
      <c r="C2219" s="23">
        <v>41965</v>
      </c>
      <c r="D2219" t="str">
        <f t="shared" si="34"/>
        <v>No enviado a tiempo</v>
      </c>
    </row>
    <row r="2220" spans="1:4" x14ac:dyDescent="0.25">
      <c r="A2220">
        <v>1386098</v>
      </c>
      <c r="B2220" s="23">
        <v>41465</v>
      </c>
      <c r="C2220" s="23">
        <v>41465</v>
      </c>
      <c r="D2220" t="str">
        <f t="shared" si="34"/>
        <v>No enviado a tiempo</v>
      </c>
    </row>
    <row r="2221" spans="1:4" x14ac:dyDescent="0.25">
      <c r="A2221">
        <v>1386098</v>
      </c>
      <c r="B2221" s="23">
        <v>42264</v>
      </c>
      <c r="C2221" s="23">
        <v>42264</v>
      </c>
      <c r="D2221" t="str">
        <f t="shared" si="34"/>
        <v>No enviado a tiempo</v>
      </c>
    </row>
    <row r="2222" spans="1:4" x14ac:dyDescent="0.25">
      <c r="A2222">
        <v>1386098</v>
      </c>
      <c r="B2222" s="23">
        <v>41966</v>
      </c>
      <c r="C2222" s="23">
        <v>41967</v>
      </c>
      <c r="D2222" t="str">
        <f t="shared" si="34"/>
        <v>No enviado a tiempo</v>
      </c>
    </row>
    <row r="2223" spans="1:4" x14ac:dyDescent="0.25">
      <c r="A2223">
        <v>1386098</v>
      </c>
      <c r="B2223" s="23">
        <v>42142</v>
      </c>
      <c r="C2223" s="23">
        <v>42145</v>
      </c>
      <c r="D2223" t="str">
        <f t="shared" si="34"/>
        <v>Enviado a tiempo</v>
      </c>
    </row>
    <row r="2224" spans="1:4" x14ac:dyDescent="0.25">
      <c r="A2224">
        <v>1386098</v>
      </c>
      <c r="B2224" s="23">
        <v>41793</v>
      </c>
      <c r="C2224" s="23">
        <v>41794</v>
      </c>
      <c r="D2224" t="str">
        <f t="shared" si="34"/>
        <v>No enviado a tiempo</v>
      </c>
    </row>
    <row r="2225" spans="1:4" x14ac:dyDescent="0.25">
      <c r="A2225">
        <v>1386463</v>
      </c>
      <c r="B2225" s="23">
        <v>41915</v>
      </c>
      <c r="C2225" s="23">
        <v>41916</v>
      </c>
      <c r="D2225" t="str">
        <f t="shared" si="34"/>
        <v>No enviado a tiempo</v>
      </c>
    </row>
    <row r="2226" spans="1:4" x14ac:dyDescent="0.25">
      <c r="A2226">
        <v>1386463</v>
      </c>
      <c r="B2226" s="23">
        <v>41460</v>
      </c>
      <c r="C2226" s="23">
        <v>41462</v>
      </c>
      <c r="D2226" t="str">
        <f t="shared" si="34"/>
        <v>Enviado a tiempo</v>
      </c>
    </row>
    <row r="2227" spans="1:4" x14ac:dyDescent="0.25">
      <c r="A2227">
        <v>1386463</v>
      </c>
      <c r="B2227" s="23">
        <v>41356</v>
      </c>
      <c r="C2227" s="23">
        <v>41359</v>
      </c>
      <c r="D2227" t="str">
        <f t="shared" si="34"/>
        <v>Enviado a tiempo</v>
      </c>
    </row>
    <row r="2228" spans="1:4" x14ac:dyDescent="0.25">
      <c r="A2228">
        <v>1386463</v>
      </c>
      <c r="B2228" s="23">
        <v>41349</v>
      </c>
      <c r="C2228" s="23">
        <v>41353</v>
      </c>
      <c r="D2228" t="str">
        <f t="shared" si="34"/>
        <v>Enviado a tiempo</v>
      </c>
    </row>
    <row r="2229" spans="1:4" x14ac:dyDescent="0.25">
      <c r="A2229">
        <v>1386463</v>
      </c>
      <c r="B2229" s="23">
        <v>42215</v>
      </c>
      <c r="C2229" s="23">
        <v>42216</v>
      </c>
      <c r="D2229" t="str">
        <f t="shared" si="34"/>
        <v>No enviado a tiempo</v>
      </c>
    </row>
    <row r="2230" spans="1:4" x14ac:dyDescent="0.25">
      <c r="A2230">
        <v>1387194</v>
      </c>
      <c r="B2230" s="23">
        <v>41966</v>
      </c>
      <c r="C2230" s="23">
        <v>41970</v>
      </c>
      <c r="D2230" t="str">
        <f t="shared" si="34"/>
        <v>Enviado a tiempo</v>
      </c>
    </row>
    <row r="2231" spans="1:4" x14ac:dyDescent="0.25">
      <c r="A2231">
        <v>1387194</v>
      </c>
      <c r="B2231" s="23">
        <v>41966</v>
      </c>
      <c r="C2231" s="23">
        <v>41970</v>
      </c>
      <c r="D2231" t="str">
        <f t="shared" si="34"/>
        <v>Enviado a tiempo</v>
      </c>
    </row>
    <row r="2232" spans="1:4" x14ac:dyDescent="0.25">
      <c r="A2232">
        <v>1387559</v>
      </c>
      <c r="B2232" s="23">
        <v>42038</v>
      </c>
      <c r="C2232" s="23">
        <v>42038</v>
      </c>
      <c r="D2232" t="str">
        <f t="shared" si="34"/>
        <v>No enviado a tiempo</v>
      </c>
    </row>
    <row r="2233" spans="1:4" x14ac:dyDescent="0.25">
      <c r="A2233">
        <v>1387559</v>
      </c>
      <c r="B2233" s="23">
        <v>41969</v>
      </c>
      <c r="C2233" s="23">
        <v>41971</v>
      </c>
      <c r="D2233" t="str">
        <f t="shared" si="34"/>
        <v>Enviado a tiempo</v>
      </c>
    </row>
    <row r="2234" spans="1:4" x14ac:dyDescent="0.25">
      <c r="A2234">
        <v>1387559</v>
      </c>
      <c r="B2234" s="23">
        <v>41939</v>
      </c>
      <c r="C2234" s="23">
        <v>41943</v>
      </c>
      <c r="D2234" t="str">
        <f t="shared" ref="D2234:D2297" si="35">+IF(C2234-B2234&gt;=2,"Enviado a tiempo","No enviado a tiempo")</f>
        <v>Enviado a tiempo</v>
      </c>
    </row>
    <row r="2235" spans="1:4" x14ac:dyDescent="0.25">
      <c r="A2235">
        <v>1387559</v>
      </c>
      <c r="B2235" s="23">
        <v>41932</v>
      </c>
      <c r="C2235" s="23">
        <v>41934</v>
      </c>
      <c r="D2235" t="str">
        <f t="shared" si="35"/>
        <v>Enviado a tiempo</v>
      </c>
    </row>
    <row r="2236" spans="1:4" x14ac:dyDescent="0.25">
      <c r="A2236">
        <v>1388289</v>
      </c>
      <c r="B2236" s="23">
        <v>41682</v>
      </c>
      <c r="C2236" s="23">
        <v>41683</v>
      </c>
      <c r="D2236" t="str">
        <f t="shared" si="35"/>
        <v>No enviado a tiempo</v>
      </c>
    </row>
    <row r="2237" spans="1:4" x14ac:dyDescent="0.25">
      <c r="A2237">
        <v>1388289</v>
      </c>
      <c r="B2237" s="23">
        <v>41973</v>
      </c>
      <c r="C2237" s="23">
        <v>41975</v>
      </c>
      <c r="D2237" t="str">
        <f t="shared" si="35"/>
        <v>Enviado a tiempo</v>
      </c>
    </row>
    <row r="2238" spans="1:4" x14ac:dyDescent="0.25">
      <c r="A2238">
        <v>1388289</v>
      </c>
      <c r="B2238" s="23">
        <v>41973</v>
      </c>
      <c r="C2238" s="23">
        <v>41975</v>
      </c>
      <c r="D2238" t="str">
        <f t="shared" si="35"/>
        <v>Enviado a tiempo</v>
      </c>
    </row>
    <row r="2239" spans="1:4" x14ac:dyDescent="0.25">
      <c r="A2239">
        <v>1388654</v>
      </c>
      <c r="B2239" s="23">
        <v>41715</v>
      </c>
      <c r="C2239" s="23">
        <v>41717</v>
      </c>
      <c r="D2239" t="str">
        <f t="shared" si="35"/>
        <v>Enviado a tiempo</v>
      </c>
    </row>
    <row r="2240" spans="1:4" x14ac:dyDescent="0.25">
      <c r="A2240">
        <v>1389019</v>
      </c>
      <c r="B2240" s="23">
        <v>41983</v>
      </c>
      <c r="C2240" s="23">
        <v>41985</v>
      </c>
      <c r="D2240" t="str">
        <f t="shared" si="35"/>
        <v>Enviado a tiempo</v>
      </c>
    </row>
    <row r="2241" spans="1:4" x14ac:dyDescent="0.25">
      <c r="A2241">
        <v>1389019</v>
      </c>
      <c r="B2241" s="23">
        <v>42139</v>
      </c>
      <c r="C2241" s="23">
        <v>42141</v>
      </c>
      <c r="D2241" t="str">
        <f t="shared" si="35"/>
        <v>Enviado a tiempo</v>
      </c>
    </row>
    <row r="2242" spans="1:4" x14ac:dyDescent="0.25">
      <c r="A2242">
        <v>1389019</v>
      </c>
      <c r="B2242" s="23">
        <v>41914</v>
      </c>
      <c r="C2242" s="23">
        <v>41916</v>
      </c>
      <c r="D2242" t="str">
        <f t="shared" si="35"/>
        <v>Enviado a tiempo</v>
      </c>
    </row>
    <row r="2243" spans="1:4" x14ac:dyDescent="0.25">
      <c r="A2243">
        <v>1389019</v>
      </c>
      <c r="B2243" s="23">
        <v>41979</v>
      </c>
      <c r="C2243" s="23">
        <v>41981</v>
      </c>
      <c r="D2243" t="str">
        <f t="shared" si="35"/>
        <v>Enviado a tiempo</v>
      </c>
    </row>
    <row r="2244" spans="1:4" x14ac:dyDescent="0.25">
      <c r="A2244">
        <v>1389384</v>
      </c>
      <c r="B2244" s="23">
        <v>42298</v>
      </c>
      <c r="C2244" s="23">
        <v>42300</v>
      </c>
      <c r="D2244" t="str">
        <f t="shared" si="35"/>
        <v>Enviado a tiempo</v>
      </c>
    </row>
    <row r="2245" spans="1:4" x14ac:dyDescent="0.25">
      <c r="A2245">
        <v>1389384</v>
      </c>
      <c r="B2245" s="23">
        <v>42053</v>
      </c>
      <c r="C2245" s="23">
        <v>42056</v>
      </c>
      <c r="D2245" t="str">
        <f t="shared" si="35"/>
        <v>Enviado a tiempo</v>
      </c>
    </row>
    <row r="2246" spans="1:4" x14ac:dyDescent="0.25">
      <c r="A2246">
        <v>1389750</v>
      </c>
      <c r="B2246" s="23">
        <v>41933</v>
      </c>
      <c r="C2246" s="23">
        <v>41934</v>
      </c>
      <c r="D2246" t="str">
        <f t="shared" si="35"/>
        <v>No enviado a tiempo</v>
      </c>
    </row>
    <row r="2247" spans="1:4" x14ac:dyDescent="0.25">
      <c r="A2247">
        <v>1390115</v>
      </c>
      <c r="B2247" s="23">
        <v>41974</v>
      </c>
      <c r="C2247" s="23">
        <v>41978</v>
      </c>
      <c r="D2247" t="str">
        <f t="shared" si="35"/>
        <v>Enviado a tiempo</v>
      </c>
    </row>
    <row r="2248" spans="1:4" x14ac:dyDescent="0.25">
      <c r="A2248">
        <v>1390115</v>
      </c>
      <c r="B2248" s="23">
        <v>41978</v>
      </c>
      <c r="C2248" s="23">
        <v>41979</v>
      </c>
      <c r="D2248" t="str">
        <f t="shared" si="35"/>
        <v>No enviado a tiempo</v>
      </c>
    </row>
    <row r="2249" spans="1:4" x14ac:dyDescent="0.25">
      <c r="A2249">
        <v>1390845</v>
      </c>
      <c r="B2249" s="23">
        <v>41979</v>
      </c>
      <c r="C2249" s="23">
        <v>41981</v>
      </c>
      <c r="D2249" t="str">
        <f t="shared" si="35"/>
        <v>Enviado a tiempo</v>
      </c>
    </row>
    <row r="2250" spans="1:4" x14ac:dyDescent="0.25">
      <c r="A2250">
        <v>1390845</v>
      </c>
      <c r="B2250" s="23">
        <v>41979</v>
      </c>
      <c r="C2250" s="23">
        <v>41981</v>
      </c>
      <c r="D2250" t="str">
        <f t="shared" si="35"/>
        <v>Enviado a tiempo</v>
      </c>
    </row>
    <row r="2251" spans="1:4" x14ac:dyDescent="0.25">
      <c r="A2251">
        <v>1390845</v>
      </c>
      <c r="B2251" s="23">
        <v>41979</v>
      </c>
      <c r="C2251" s="23">
        <v>41981</v>
      </c>
      <c r="D2251" t="str">
        <f t="shared" si="35"/>
        <v>Enviado a tiempo</v>
      </c>
    </row>
    <row r="2252" spans="1:4" x14ac:dyDescent="0.25">
      <c r="A2252">
        <v>1390845</v>
      </c>
      <c r="B2252" s="23">
        <v>41979</v>
      </c>
      <c r="C2252" s="23">
        <v>41981</v>
      </c>
      <c r="D2252" t="str">
        <f t="shared" si="35"/>
        <v>Enviado a tiempo</v>
      </c>
    </row>
    <row r="2253" spans="1:4" x14ac:dyDescent="0.25">
      <c r="A2253">
        <v>1391211</v>
      </c>
      <c r="B2253" s="23">
        <v>41845</v>
      </c>
      <c r="C2253" s="23">
        <v>41846</v>
      </c>
      <c r="D2253" t="str">
        <f t="shared" si="35"/>
        <v>No enviado a tiempo</v>
      </c>
    </row>
    <row r="2254" spans="1:4" x14ac:dyDescent="0.25">
      <c r="A2254">
        <v>1391211</v>
      </c>
      <c r="B2254" s="23">
        <v>41679</v>
      </c>
      <c r="C2254" s="23">
        <v>41683</v>
      </c>
      <c r="D2254" t="str">
        <f t="shared" si="35"/>
        <v>Enviado a tiempo</v>
      </c>
    </row>
    <row r="2255" spans="1:4" x14ac:dyDescent="0.25">
      <c r="A2255">
        <v>1391576</v>
      </c>
      <c r="B2255" s="23">
        <v>41394</v>
      </c>
      <c r="C2255" s="23">
        <v>41396</v>
      </c>
      <c r="D2255" t="str">
        <f t="shared" si="35"/>
        <v>Enviado a tiempo</v>
      </c>
    </row>
    <row r="2256" spans="1:4" x14ac:dyDescent="0.25">
      <c r="A2256">
        <v>1391576</v>
      </c>
      <c r="B2256" s="23">
        <v>41981</v>
      </c>
      <c r="C2256" s="23">
        <v>41983</v>
      </c>
      <c r="D2256" t="str">
        <f t="shared" si="35"/>
        <v>Enviado a tiempo</v>
      </c>
    </row>
    <row r="2257" spans="1:4" x14ac:dyDescent="0.25">
      <c r="A2257">
        <v>1391576</v>
      </c>
      <c r="B2257" s="23">
        <v>41862</v>
      </c>
      <c r="C2257" s="23">
        <v>41864</v>
      </c>
      <c r="D2257" t="str">
        <f t="shared" si="35"/>
        <v>Enviado a tiempo</v>
      </c>
    </row>
    <row r="2258" spans="1:4" x14ac:dyDescent="0.25">
      <c r="A2258">
        <v>1391576</v>
      </c>
      <c r="B2258" s="23">
        <v>41982</v>
      </c>
      <c r="C2258" s="23">
        <v>41984</v>
      </c>
      <c r="D2258" t="str">
        <f t="shared" si="35"/>
        <v>Enviado a tiempo</v>
      </c>
    </row>
    <row r="2259" spans="1:4" x14ac:dyDescent="0.25">
      <c r="A2259">
        <v>1391941</v>
      </c>
      <c r="B2259" s="23">
        <v>41390</v>
      </c>
      <c r="C2259" s="23">
        <v>41390</v>
      </c>
      <c r="D2259" t="str">
        <f t="shared" si="35"/>
        <v>No enviado a tiempo</v>
      </c>
    </row>
    <row r="2260" spans="1:4" x14ac:dyDescent="0.25">
      <c r="A2260">
        <v>1391941</v>
      </c>
      <c r="B2260" s="23">
        <v>41982</v>
      </c>
      <c r="C2260" s="23">
        <v>41984</v>
      </c>
      <c r="D2260" t="str">
        <f t="shared" si="35"/>
        <v>Enviado a tiempo</v>
      </c>
    </row>
    <row r="2261" spans="1:4" x14ac:dyDescent="0.25">
      <c r="A2261">
        <v>1391941</v>
      </c>
      <c r="B2261" s="23">
        <v>41998</v>
      </c>
      <c r="C2261" s="23">
        <v>42000</v>
      </c>
      <c r="D2261" t="str">
        <f t="shared" si="35"/>
        <v>Enviado a tiempo</v>
      </c>
    </row>
    <row r="2262" spans="1:4" x14ac:dyDescent="0.25">
      <c r="A2262">
        <v>1392306</v>
      </c>
      <c r="B2262" s="23">
        <v>42338</v>
      </c>
      <c r="C2262" s="23">
        <v>42339</v>
      </c>
      <c r="D2262" t="str">
        <f t="shared" si="35"/>
        <v>No enviado a tiempo</v>
      </c>
    </row>
    <row r="2263" spans="1:4" x14ac:dyDescent="0.25">
      <c r="A2263">
        <v>1392306</v>
      </c>
      <c r="B2263" s="23">
        <v>41414</v>
      </c>
      <c r="C2263" s="23">
        <v>41416</v>
      </c>
      <c r="D2263" t="str">
        <f t="shared" si="35"/>
        <v>Enviado a tiempo</v>
      </c>
    </row>
    <row r="2264" spans="1:4" x14ac:dyDescent="0.25">
      <c r="A2264">
        <v>1392306</v>
      </c>
      <c r="B2264" s="23">
        <v>41318</v>
      </c>
      <c r="C2264" s="23">
        <v>41320</v>
      </c>
      <c r="D2264" t="str">
        <f t="shared" si="35"/>
        <v>Enviado a tiempo</v>
      </c>
    </row>
    <row r="2265" spans="1:4" x14ac:dyDescent="0.25">
      <c r="A2265">
        <v>1392672</v>
      </c>
      <c r="B2265" s="23">
        <v>41983</v>
      </c>
      <c r="C2265" s="23">
        <v>41985</v>
      </c>
      <c r="D2265" t="str">
        <f t="shared" si="35"/>
        <v>Enviado a tiempo</v>
      </c>
    </row>
    <row r="2266" spans="1:4" x14ac:dyDescent="0.25">
      <c r="A2266">
        <v>1393037</v>
      </c>
      <c r="B2266" s="23">
        <v>41998</v>
      </c>
      <c r="C2266" s="23">
        <v>42000</v>
      </c>
      <c r="D2266" t="str">
        <f t="shared" si="35"/>
        <v>Enviado a tiempo</v>
      </c>
    </row>
    <row r="2267" spans="1:4" x14ac:dyDescent="0.25">
      <c r="A2267">
        <v>1393402</v>
      </c>
      <c r="B2267" s="23">
        <v>42330</v>
      </c>
      <c r="C2267" s="23">
        <v>42331</v>
      </c>
      <c r="D2267" t="str">
        <f t="shared" si="35"/>
        <v>No enviado a tiempo</v>
      </c>
    </row>
    <row r="2268" spans="1:4" x14ac:dyDescent="0.25">
      <c r="A2268">
        <v>1393402</v>
      </c>
      <c r="B2268" s="23">
        <v>41977</v>
      </c>
      <c r="C2268" s="23">
        <v>41978</v>
      </c>
      <c r="D2268" t="str">
        <f t="shared" si="35"/>
        <v>No enviado a tiempo</v>
      </c>
    </row>
    <row r="2269" spans="1:4" x14ac:dyDescent="0.25">
      <c r="A2269">
        <v>1393402</v>
      </c>
      <c r="B2269" s="23">
        <v>41521</v>
      </c>
      <c r="C2269" s="23">
        <v>41523</v>
      </c>
      <c r="D2269" t="str">
        <f t="shared" si="35"/>
        <v>Enviado a tiempo</v>
      </c>
    </row>
    <row r="2270" spans="1:4" x14ac:dyDescent="0.25">
      <c r="A2270">
        <v>1393402</v>
      </c>
      <c r="B2270" s="23">
        <v>42290</v>
      </c>
      <c r="C2270" s="23">
        <v>42291</v>
      </c>
      <c r="D2270" t="str">
        <f t="shared" si="35"/>
        <v>No enviado a tiempo</v>
      </c>
    </row>
    <row r="2271" spans="1:4" x14ac:dyDescent="0.25">
      <c r="A2271">
        <v>1393767</v>
      </c>
      <c r="B2271" s="23">
        <v>42011</v>
      </c>
      <c r="C2271" s="23">
        <v>42013</v>
      </c>
      <c r="D2271" t="str">
        <f t="shared" si="35"/>
        <v>Enviado a tiempo</v>
      </c>
    </row>
    <row r="2272" spans="1:4" x14ac:dyDescent="0.25">
      <c r="A2272">
        <v>1394133</v>
      </c>
      <c r="B2272" s="23">
        <v>41989</v>
      </c>
      <c r="C2272" s="23">
        <v>41991</v>
      </c>
      <c r="D2272" t="str">
        <f t="shared" si="35"/>
        <v>Enviado a tiempo</v>
      </c>
    </row>
    <row r="2273" spans="1:4" x14ac:dyDescent="0.25">
      <c r="A2273">
        <v>1394133</v>
      </c>
      <c r="B2273" s="23">
        <v>41995</v>
      </c>
      <c r="C2273" s="23">
        <v>41996</v>
      </c>
      <c r="D2273" t="str">
        <f t="shared" si="35"/>
        <v>No enviado a tiempo</v>
      </c>
    </row>
    <row r="2274" spans="1:4" x14ac:dyDescent="0.25">
      <c r="A2274">
        <v>1394133</v>
      </c>
      <c r="B2274" s="23">
        <v>41858</v>
      </c>
      <c r="C2274" s="23">
        <v>41860</v>
      </c>
      <c r="D2274" t="str">
        <f t="shared" si="35"/>
        <v>Enviado a tiempo</v>
      </c>
    </row>
    <row r="2275" spans="1:4" x14ac:dyDescent="0.25">
      <c r="A2275">
        <v>1394133</v>
      </c>
      <c r="B2275" s="23">
        <v>41989</v>
      </c>
      <c r="C2275" s="23">
        <v>41991</v>
      </c>
      <c r="D2275" t="str">
        <f t="shared" si="35"/>
        <v>Enviado a tiempo</v>
      </c>
    </row>
    <row r="2276" spans="1:4" x14ac:dyDescent="0.25">
      <c r="A2276">
        <v>1394498</v>
      </c>
      <c r="B2276" s="23">
        <v>41995</v>
      </c>
      <c r="C2276" s="23">
        <v>41996</v>
      </c>
      <c r="D2276" t="str">
        <f t="shared" si="35"/>
        <v>No enviado a tiempo</v>
      </c>
    </row>
    <row r="2277" spans="1:4" x14ac:dyDescent="0.25">
      <c r="A2277">
        <v>1394498</v>
      </c>
      <c r="B2277" s="23">
        <v>41998</v>
      </c>
      <c r="C2277" s="23">
        <v>41998</v>
      </c>
      <c r="D2277" t="str">
        <f t="shared" si="35"/>
        <v>No enviado a tiempo</v>
      </c>
    </row>
    <row r="2278" spans="1:4" x14ac:dyDescent="0.25">
      <c r="A2278">
        <v>1394498</v>
      </c>
      <c r="B2278" s="23">
        <v>41995</v>
      </c>
      <c r="C2278" s="23">
        <v>41995</v>
      </c>
      <c r="D2278" t="str">
        <f t="shared" si="35"/>
        <v>No enviado a tiempo</v>
      </c>
    </row>
    <row r="2279" spans="1:4" x14ac:dyDescent="0.25">
      <c r="A2279">
        <v>1394498</v>
      </c>
      <c r="B2279" s="23">
        <v>41995</v>
      </c>
      <c r="C2279" s="23">
        <v>41996</v>
      </c>
      <c r="D2279" t="str">
        <f t="shared" si="35"/>
        <v>No enviado a tiempo</v>
      </c>
    </row>
    <row r="2280" spans="1:4" x14ac:dyDescent="0.25">
      <c r="A2280">
        <v>1394498</v>
      </c>
      <c r="B2280" s="23">
        <v>41995</v>
      </c>
      <c r="C2280" s="23">
        <v>41996</v>
      </c>
      <c r="D2280" t="str">
        <f t="shared" si="35"/>
        <v>No enviado a tiempo</v>
      </c>
    </row>
    <row r="2281" spans="1:4" x14ac:dyDescent="0.25">
      <c r="A2281">
        <v>1394863</v>
      </c>
      <c r="B2281" s="23">
        <v>41998</v>
      </c>
      <c r="C2281" s="23">
        <v>42000</v>
      </c>
      <c r="D2281" t="str">
        <f t="shared" si="35"/>
        <v>Enviado a tiempo</v>
      </c>
    </row>
    <row r="2282" spans="1:4" x14ac:dyDescent="0.25">
      <c r="A2282">
        <v>1394863</v>
      </c>
      <c r="B2282" s="23">
        <v>41998</v>
      </c>
      <c r="C2282" s="23">
        <v>42000</v>
      </c>
      <c r="D2282" t="str">
        <f t="shared" si="35"/>
        <v>Enviado a tiempo</v>
      </c>
    </row>
    <row r="2283" spans="1:4" x14ac:dyDescent="0.25">
      <c r="A2283">
        <v>1395228</v>
      </c>
      <c r="B2283" s="23">
        <v>41750</v>
      </c>
      <c r="C2283" s="23">
        <v>41751</v>
      </c>
      <c r="D2283" t="str">
        <f t="shared" si="35"/>
        <v>No enviado a tiempo</v>
      </c>
    </row>
    <row r="2284" spans="1:4" x14ac:dyDescent="0.25">
      <c r="A2284">
        <v>1395228</v>
      </c>
      <c r="B2284" s="23">
        <v>41983</v>
      </c>
      <c r="C2284" s="23">
        <v>41985</v>
      </c>
      <c r="D2284" t="str">
        <f t="shared" si="35"/>
        <v>Enviado a tiempo</v>
      </c>
    </row>
    <row r="2285" spans="1:4" x14ac:dyDescent="0.25">
      <c r="A2285">
        <v>1395228</v>
      </c>
      <c r="B2285" s="23">
        <v>41548</v>
      </c>
      <c r="C2285" s="23">
        <v>41549</v>
      </c>
      <c r="D2285" t="str">
        <f t="shared" si="35"/>
        <v>No enviado a tiempo</v>
      </c>
    </row>
    <row r="2286" spans="1:4" x14ac:dyDescent="0.25">
      <c r="A2286">
        <v>1395228</v>
      </c>
      <c r="B2286" s="23">
        <v>42541</v>
      </c>
      <c r="C2286" s="23">
        <v>42541</v>
      </c>
      <c r="D2286" t="str">
        <f t="shared" si="35"/>
        <v>No enviado a tiempo</v>
      </c>
    </row>
    <row r="2287" spans="1:4" x14ac:dyDescent="0.25">
      <c r="A2287">
        <v>1395228</v>
      </c>
      <c r="B2287" s="23">
        <v>41983</v>
      </c>
      <c r="C2287" s="23">
        <v>41985</v>
      </c>
      <c r="D2287" t="str">
        <f t="shared" si="35"/>
        <v>Enviado a tiempo</v>
      </c>
    </row>
    <row r="2288" spans="1:4" x14ac:dyDescent="0.25">
      <c r="A2288">
        <v>1395228</v>
      </c>
      <c r="B2288" s="23">
        <v>41983</v>
      </c>
      <c r="C2288" s="23">
        <v>41985</v>
      </c>
      <c r="D2288" t="str">
        <f t="shared" si="35"/>
        <v>Enviado a tiempo</v>
      </c>
    </row>
    <row r="2289" spans="1:4" x14ac:dyDescent="0.25">
      <c r="A2289">
        <v>1395228</v>
      </c>
      <c r="B2289" s="23">
        <v>41999</v>
      </c>
      <c r="C2289" s="23">
        <v>42002</v>
      </c>
      <c r="D2289" t="str">
        <f t="shared" si="35"/>
        <v>Enviado a tiempo</v>
      </c>
    </row>
    <row r="2290" spans="1:4" x14ac:dyDescent="0.25">
      <c r="A2290">
        <v>1395594</v>
      </c>
      <c r="B2290" s="23">
        <v>41996</v>
      </c>
      <c r="C2290" s="23">
        <v>41999</v>
      </c>
      <c r="D2290" t="str">
        <f t="shared" si="35"/>
        <v>Enviado a tiempo</v>
      </c>
    </row>
    <row r="2291" spans="1:4" x14ac:dyDescent="0.25">
      <c r="A2291">
        <v>1395594</v>
      </c>
      <c r="B2291" s="23">
        <v>41680</v>
      </c>
      <c r="C2291" s="23">
        <v>41681</v>
      </c>
      <c r="D2291" t="str">
        <f t="shared" si="35"/>
        <v>No enviado a tiempo</v>
      </c>
    </row>
    <row r="2292" spans="1:4" x14ac:dyDescent="0.25">
      <c r="A2292">
        <v>1395594</v>
      </c>
      <c r="B2292" s="23">
        <v>41999</v>
      </c>
      <c r="C2292" s="23">
        <v>42002</v>
      </c>
      <c r="D2292" t="str">
        <f t="shared" si="35"/>
        <v>Enviado a tiempo</v>
      </c>
    </row>
    <row r="2293" spans="1:4" x14ac:dyDescent="0.25">
      <c r="A2293">
        <v>1395594</v>
      </c>
      <c r="B2293" s="23">
        <v>41969</v>
      </c>
      <c r="C2293" s="23">
        <v>41971</v>
      </c>
      <c r="D2293" t="str">
        <f t="shared" si="35"/>
        <v>Enviado a tiempo</v>
      </c>
    </row>
    <row r="2294" spans="1:4" x14ac:dyDescent="0.25">
      <c r="A2294">
        <v>1395959</v>
      </c>
      <c r="B2294" s="23">
        <v>41823</v>
      </c>
      <c r="C2294" s="23">
        <v>41824</v>
      </c>
      <c r="D2294" t="str">
        <f t="shared" si="35"/>
        <v>No enviado a tiempo</v>
      </c>
    </row>
    <row r="2295" spans="1:4" x14ac:dyDescent="0.25">
      <c r="A2295">
        <v>1395959</v>
      </c>
      <c r="B2295" s="23">
        <v>41647</v>
      </c>
      <c r="C2295" s="23">
        <v>41654</v>
      </c>
      <c r="D2295" t="str">
        <f t="shared" si="35"/>
        <v>Enviado a tiempo</v>
      </c>
    </row>
    <row r="2296" spans="1:4" x14ac:dyDescent="0.25">
      <c r="A2296">
        <v>1395959</v>
      </c>
      <c r="B2296" s="23">
        <v>42000</v>
      </c>
      <c r="C2296" s="23">
        <v>42000</v>
      </c>
      <c r="D2296" t="str">
        <f t="shared" si="35"/>
        <v>No enviado a tiempo</v>
      </c>
    </row>
    <row r="2297" spans="1:4" x14ac:dyDescent="0.25">
      <c r="A2297">
        <v>1395959</v>
      </c>
      <c r="B2297" s="23">
        <v>42000</v>
      </c>
      <c r="C2297" s="23">
        <v>42002</v>
      </c>
      <c r="D2297" t="str">
        <f t="shared" si="35"/>
        <v>Enviado a tiempo</v>
      </c>
    </row>
    <row r="2298" spans="1:4" x14ac:dyDescent="0.25">
      <c r="A2298">
        <v>1395959</v>
      </c>
      <c r="B2298" s="23">
        <v>41932</v>
      </c>
      <c r="C2298" s="23">
        <v>41934</v>
      </c>
      <c r="D2298" t="str">
        <f t="shared" ref="D2298:D2360" si="36">+IF(C2298-B2298&gt;=2,"Enviado a tiempo","No enviado a tiempo")</f>
        <v>Enviado a tiempo</v>
      </c>
    </row>
    <row r="2299" spans="1:4" x14ac:dyDescent="0.25">
      <c r="A2299">
        <v>1395959</v>
      </c>
      <c r="B2299" s="23">
        <v>41983</v>
      </c>
      <c r="C2299" s="23">
        <v>41984</v>
      </c>
      <c r="D2299" t="str">
        <f t="shared" si="36"/>
        <v>No enviado a tiempo</v>
      </c>
    </row>
    <row r="2300" spans="1:4" x14ac:dyDescent="0.25">
      <c r="A2300">
        <v>1395959</v>
      </c>
      <c r="B2300" s="23">
        <v>41961</v>
      </c>
      <c r="C2300" s="23">
        <v>41963</v>
      </c>
      <c r="D2300" t="str">
        <f t="shared" si="36"/>
        <v>Enviado a tiempo</v>
      </c>
    </row>
    <row r="2301" spans="1:4" x14ac:dyDescent="0.25">
      <c r="A2301">
        <v>1395959</v>
      </c>
      <c r="B2301" s="23">
        <v>41631</v>
      </c>
      <c r="C2301" s="23">
        <v>41633</v>
      </c>
      <c r="D2301" t="str">
        <f t="shared" si="36"/>
        <v>Enviado a tiempo</v>
      </c>
    </row>
    <row r="2302" spans="1:4" x14ac:dyDescent="0.25">
      <c r="A2302">
        <v>1395959</v>
      </c>
      <c r="B2302" s="23">
        <v>42039</v>
      </c>
      <c r="C2302" s="23">
        <v>42041</v>
      </c>
      <c r="D2302" t="str">
        <f t="shared" si="36"/>
        <v>Enviado a tiempo</v>
      </c>
    </row>
    <row r="2303" spans="1:4" x14ac:dyDescent="0.25">
      <c r="A2303">
        <v>1395959</v>
      </c>
      <c r="B2303" s="23">
        <v>41983</v>
      </c>
      <c r="C2303" s="23">
        <v>41984</v>
      </c>
      <c r="D2303" t="str">
        <f t="shared" si="36"/>
        <v>No enviado a tiempo</v>
      </c>
    </row>
    <row r="2304" spans="1:4" x14ac:dyDescent="0.25">
      <c r="A2304">
        <v>1395959</v>
      </c>
      <c r="B2304" s="23">
        <v>41946</v>
      </c>
      <c r="C2304" s="23">
        <v>41950</v>
      </c>
      <c r="D2304" t="str">
        <f t="shared" si="36"/>
        <v>Enviado a tiempo</v>
      </c>
    </row>
    <row r="2305" spans="1:4" x14ac:dyDescent="0.25">
      <c r="A2305">
        <v>1395959</v>
      </c>
      <c r="B2305" s="23">
        <v>41894</v>
      </c>
      <c r="C2305" s="23">
        <v>41901</v>
      </c>
      <c r="D2305" t="str">
        <f t="shared" si="36"/>
        <v>Enviado a tiempo</v>
      </c>
    </row>
    <row r="2306" spans="1:4" x14ac:dyDescent="0.25">
      <c r="A2306">
        <v>1395959</v>
      </c>
      <c r="B2306" s="23">
        <v>42231</v>
      </c>
      <c r="C2306" s="23">
        <v>42233</v>
      </c>
      <c r="D2306" t="str">
        <f t="shared" si="36"/>
        <v>Enviado a tiempo</v>
      </c>
    </row>
    <row r="2307" spans="1:4" x14ac:dyDescent="0.25">
      <c r="A2307">
        <v>1395959</v>
      </c>
      <c r="B2307" s="23">
        <v>42039</v>
      </c>
      <c r="C2307" s="23">
        <v>42041</v>
      </c>
      <c r="D2307" t="str">
        <f t="shared" si="36"/>
        <v>Enviado a tiempo</v>
      </c>
    </row>
    <row r="2308" spans="1:4" x14ac:dyDescent="0.25">
      <c r="A2308">
        <v>1395959</v>
      </c>
      <c r="B2308" s="23">
        <v>42369</v>
      </c>
      <c r="C2308" s="23">
        <v>42370</v>
      </c>
      <c r="D2308" t="str">
        <f t="shared" si="36"/>
        <v>No enviado a tiempo</v>
      </c>
    </row>
    <row r="2309" spans="1:4" x14ac:dyDescent="0.25">
      <c r="A2309">
        <v>1395959</v>
      </c>
      <c r="B2309" s="23">
        <v>41863</v>
      </c>
      <c r="C2309" s="23">
        <v>41861</v>
      </c>
      <c r="D2309" t="str">
        <f t="shared" si="36"/>
        <v>No enviado a tiempo</v>
      </c>
    </row>
    <row r="2310" spans="1:4" x14ac:dyDescent="0.25">
      <c r="A2310">
        <v>1396324</v>
      </c>
      <c r="B2310" s="23">
        <v>41983</v>
      </c>
      <c r="C2310" s="23">
        <v>41985</v>
      </c>
      <c r="D2310" t="str">
        <f t="shared" si="36"/>
        <v>Enviado a tiempo</v>
      </c>
    </row>
    <row r="2311" spans="1:4" x14ac:dyDescent="0.25">
      <c r="A2311">
        <v>1396324</v>
      </c>
      <c r="B2311" s="23">
        <v>41983</v>
      </c>
      <c r="C2311" s="23">
        <v>41985</v>
      </c>
      <c r="D2311" t="str">
        <f t="shared" si="36"/>
        <v>Enviado a tiempo</v>
      </c>
    </row>
    <row r="2312" spans="1:4" x14ac:dyDescent="0.25">
      <c r="A2312">
        <v>1396324</v>
      </c>
      <c r="B2312" s="23">
        <v>41983</v>
      </c>
      <c r="C2312" s="23">
        <v>41985</v>
      </c>
      <c r="D2312" t="str">
        <f t="shared" si="36"/>
        <v>Enviado a tiempo</v>
      </c>
    </row>
    <row r="2313" spans="1:4" x14ac:dyDescent="0.25">
      <c r="A2313">
        <v>1396324</v>
      </c>
      <c r="B2313" s="23">
        <v>41983</v>
      </c>
      <c r="C2313" s="23">
        <v>41985</v>
      </c>
      <c r="D2313" t="str">
        <f t="shared" si="36"/>
        <v>Enviado a tiempo</v>
      </c>
    </row>
    <row r="2314" spans="1:4" x14ac:dyDescent="0.25">
      <c r="A2314">
        <v>1396324</v>
      </c>
      <c r="B2314" s="23">
        <v>42003</v>
      </c>
      <c r="C2314" s="23">
        <v>42004</v>
      </c>
      <c r="D2314" t="str">
        <f t="shared" si="36"/>
        <v>No enviado a tiempo</v>
      </c>
    </row>
    <row r="2315" spans="1:4" x14ac:dyDescent="0.25">
      <c r="A2315">
        <v>1396689</v>
      </c>
      <c r="B2315" s="23">
        <v>41354</v>
      </c>
      <c r="C2315" s="23">
        <v>41361</v>
      </c>
      <c r="D2315" t="str">
        <f t="shared" si="36"/>
        <v>Enviado a tiempo</v>
      </c>
    </row>
    <row r="2316" spans="1:4" x14ac:dyDescent="0.25">
      <c r="A2316">
        <v>1396689</v>
      </c>
      <c r="B2316" s="23">
        <v>42520</v>
      </c>
      <c r="C2316" s="23">
        <v>42520</v>
      </c>
      <c r="D2316" t="str">
        <f t="shared" si="36"/>
        <v>No enviado a tiempo</v>
      </c>
    </row>
    <row r="2317" spans="1:4" x14ac:dyDescent="0.25">
      <c r="A2317">
        <v>1396689</v>
      </c>
      <c r="B2317" s="23">
        <v>42201</v>
      </c>
      <c r="C2317" s="23">
        <v>42205</v>
      </c>
      <c r="D2317" t="str">
        <f t="shared" si="36"/>
        <v>Enviado a tiempo</v>
      </c>
    </row>
    <row r="2318" spans="1:4" x14ac:dyDescent="0.25">
      <c r="A2318">
        <v>1396689</v>
      </c>
      <c r="B2318" s="23">
        <v>42257</v>
      </c>
      <c r="C2318" s="23">
        <v>42258</v>
      </c>
      <c r="D2318" t="str">
        <f t="shared" si="36"/>
        <v>No enviado a tiempo</v>
      </c>
    </row>
    <row r="2319" spans="1:4" x14ac:dyDescent="0.25">
      <c r="A2319">
        <v>1396720</v>
      </c>
      <c r="B2319" s="23">
        <v>42000</v>
      </c>
      <c r="C2319" s="23">
        <v>42002</v>
      </c>
      <c r="D2319" t="str">
        <f t="shared" si="36"/>
        <v>Enviado a tiempo</v>
      </c>
    </row>
    <row r="2320" spans="1:4" x14ac:dyDescent="0.25">
      <c r="A2320">
        <v>1397055</v>
      </c>
      <c r="B2320" s="23">
        <v>41648</v>
      </c>
      <c r="C2320" s="23">
        <v>41650</v>
      </c>
      <c r="D2320" t="str">
        <f t="shared" si="36"/>
        <v>Enviado a tiempo</v>
      </c>
    </row>
    <row r="2321" spans="1:4" x14ac:dyDescent="0.25">
      <c r="A2321">
        <v>1397055</v>
      </c>
      <c r="B2321" s="23">
        <v>42369</v>
      </c>
      <c r="C2321" s="23">
        <v>42370</v>
      </c>
      <c r="D2321" t="str">
        <f t="shared" si="36"/>
        <v>No enviado a tiempo</v>
      </c>
    </row>
    <row r="2322" spans="1:4" x14ac:dyDescent="0.25">
      <c r="A2322">
        <v>1397055</v>
      </c>
      <c r="B2322" s="23">
        <v>41653</v>
      </c>
      <c r="C2322" s="23">
        <v>41657</v>
      </c>
      <c r="D2322" t="str">
        <f t="shared" si="36"/>
        <v>Enviado a tiempo</v>
      </c>
    </row>
    <row r="2323" spans="1:4" x14ac:dyDescent="0.25">
      <c r="A2323">
        <v>1397055</v>
      </c>
      <c r="B2323" s="23">
        <v>41458</v>
      </c>
      <c r="C2323" s="23">
        <v>41480</v>
      </c>
      <c r="D2323" t="str">
        <f t="shared" si="36"/>
        <v>Enviado a tiempo</v>
      </c>
    </row>
    <row r="2324" spans="1:4" x14ac:dyDescent="0.25">
      <c r="A2324">
        <v>1397055</v>
      </c>
      <c r="B2324" s="23">
        <v>41573</v>
      </c>
      <c r="C2324" s="23">
        <v>41575</v>
      </c>
      <c r="D2324" t="str">
        <f t="shared" si="36"/>
        <v>Enviado a tiempo</v>
      </c>
    </row>
    <row r="2325" spans="1:4" x14ac:dyDescent="0.25">
      <c r="A2325">
        <v>1397420</v>
      </c>
      <c r="B2325" s="23">
        <v>41504</v>
      </c>
      <c r="C2325" s="23">
        <v>41506</v>
      </c>
      <c r="D2325" t="str">
        <f t="shared" si="36"/>
        <v>Enviado a tiempo</v>
      </c>
    </row>
    <row r="2326" spans="1:4" x14ac:dyDescent="0.25">
      <c r="A2326">
        <v>1397785</v>
      </c>
      <c r="B2326" s="23">
        <v>41653</v>
      </c>
      <c r="C2326" s="23">
        <v>41656</v>
      </c>
      <c r="D2326" t="str">
        <f t="shared" si="36"/>
        <v>Enviado a tiempo</v>
      </c>
    </row>
    <row r="2327" spans="1:4" x14ac:dyDescent="0.25">
      <c r="A2327">
        <v>1398150</v>
      </c>
      <c r="B2327" s="23">
        <v>42001</v>
      </c>
      <c r="C2327" s="23">
        <v>42001</v>
      </c>
      <c r="D2327" t="str">
        <f t="shared" si="36"/>
        <v>No enviado a tiempo</v>
      </c>
    </row>
    <row r="2328" spans="1:4" x14ac:dyDescent="0.25">
      <c r="A2328">
        <v>1398150</v>
      </c>
      <c r="B2328" s="23">
        <v>42253</v>
      </c>
      <c r="C2328" s="23">
        <v>42254</v>
      </c>
      <c r="D2328" t="str">
        <f t="shared" si="36"/>
        <v>No enviado a tiempo</v>
      </c>
    </row>
    <row r="2329" spans="1:4" x14ac:dyDescent="0.25">
      <c r="A2329">
        <v>1398516</v>
      </c>
      <c r="B2329" s="23">
        <v>42136</v>
      </c>
      <c r="C2329" s="23">
        <v>42138</v>
      </c>
      <c r="D2329" t="str">
        <f t="shared" si="36"/>
        <v>Enviado a tiempo</v>
      </c>
    </row>
    <row r="2330" spans="1:4" x14ac:dyDescent="0.25">
      <c r="A2330">
        <v>1398516</v>
      </c>
      <c r="B2330" s="23">
        <v>41320</v>
      </c>
      <c r="C2330" s="23">
        <v>41321</v>
      </c>
      <c r="D2330" t="str">
        <f t="shared" si="36"/>
        <v>No enviado a tiempo</v>
      </c>
    </row>
    <row r="2331" spans="1:4" x14ac:dyDescent="0.25">
      <c r="A2331">
        <v>1398881</v>
      </c>
      <c r="B2331" s="23">
        <v>41560</v>
      </c>
      <c r="C2331" s="23">
        <v>41561</v>
      </c>
      <c r="D2331" t="str">
        <f t="shared" si="36"/>
        <v>No enviado a tiempo</v>
      </c>
    </row>
    <row r="2332" spans="1:4" x14ac:dyDescent="0.25">
      <c r="A2332">
        <v>1399246</v>
      </c>
      <c r="B2332" s="23">
        <v>42000</v>
      </c>
      <c r="C2332" s="23">
        <v>42002</v>
      </c>
      <c r="D2332" t="str">
        <f t="shared" si="36"/>
        <v>Enviado a tiempo</v>
      </c>
    </row>
    <row r="2333" spans="1:4" x14ac:dyDescent="0.25">
      <c r="A2333">
        <v>1399611</v>
      </c>
      <c r="B2333" s="23">
        <v>41360</v>
      </c>
      <c r="C2333" s="23">
        <v>41360</v>
      </c>
      <c r="D2333" t="str">
        <f t="shared" si="36"/>
        <v>No enviado a tiempo</v>
      </c>
    </row>
    <row r="2334" spans="1:4" x14ac:dyDescent="0.25">
      <c r="A2334">
        <v>1399611</v>
      </c>
      <c r="B2334" s="23">
        <v>42005</v>
      </c>
      <c r="C2334" s="23">
        <v>42007</v>
      </c>
      <c r="D2334" t="str">
        <f t="shared" si="36"/>
        <v>Enviado a tiempo</v>
      </c>
    </row>
    <row r="2335" spans="1:4" x14ac:dyDescent="0.25">
      <c r="A2335">
        <v>1399611</v>
      </c>
      <c r="B2335" s="23">
        <v>42202</v>
      </c>
      <c r="C2335" s="23">
        <v>42202</v>
      </c>
      <c r="D2335" t="str">
        <f t="shared" si="36"/>
        <v>No enviado a tiempo</v>
      </c>
    </row>
    <row r="2336" spans="1:4" x14ac:dyDescent="0.25">
      <c r="A2336">
        <v>1399611</v>
      </c>
      <c r="B2336" s="23">
        <v>42006</v>
      </c>
      <c r="C2336" s="23">
        <v>42008</v>
      </c>
      <c r="D2336" t="str">
        <f t="shared" si="36"/>
        <v>Enviado a tiempo</v>
      </c>
    </row>
    <row r="2337" spans="1:4" x14ac:dyDescent="0.25">
      <c r="A2337">
        <v>1399611</v>
      </c>
      <c r="B2337" s="23">
        <v>42005</v>
      </c>
      <c r="C2337" s="23">
        <v>42007</v>
      </c>
      <c r="D2337" t="str">
        <f t="shared" si="36"/>
        <v>Enviado a tiempo</v>
      </c>
    </row>
    <row r="2338" spans="1:4" x14ac:dyDescent="0.25">
      <c r="A2338">
        <v>1399611</v>
      </c>
      <c r="B2338" s="23">
        <v>42104</v>
      </c>
      <c r="C2338" s="23">
        <v>42105</v>
      </c>
      <c r="D2338" t="str">
        <f t="shared" si="36"/>
        <v>No enviado a tiempo</v>
      </c>
    </row>
    <row r="2339" spans="1:4" x14ac:dyDescent="0.25">
      <c r="A2339">
        <v>1399611</v>
      </c>
      <c r="B2339" s="23">
        <v>42153</v>
      </c>
      <c r="C2339" s="23">
        <v>42155</v>
      </c>
      <c r="D2339" t="str">
        <f t="shared" si="36"/>
        <v>Enviado a tiempo</v>
      </c>
    </row>
    <row r="2340" spans="1:4" x14ac:dyDescent="0.25">
      <c r="A2340">
        <v>1399611</v>
      </c>
      <c r="B2340" s="23">
        <v>41514</v>
      </c>
      <c r="C2340" s="23">
        <v>41515</v>
      </c>
      <c r="D2340" t="str">
        <f t="shared" si="36"/>
        <v>No enviado a tiempo</v>
      </c>
    </row>
    <row r="2341" spans="1:4" x14ac:dyDescent="0.25">
      <c r="A2341">
        <v>1399611</v>
      </c>
      <c r="B2341" s="23">
        <v>42005</v>
      </c>
      <c r="C2341" s="23">
        <v>42007</v>
      </c>
      <c r="D2341" t="str">
        <f t="shared" si="36"/>
        <v>Enviado a tiempo</v>
      </c>
    </row>
    <row r="2342" spans="1:4" x14ac:dyDescent="0.25">
      <c r="A2342">
        <v>1399611</v>
      </c>
      <c r="B2342" s="23">
        <v>42005</v>
      </c>
      <c r="C2342" s="23">
        <v>42007</v>
      </c>
      <c r="D2342" t="str">
        <f t="shared" si="36"/>
        <v>Enviado a tiempo</v>
      </c>
    </row>
    <row r="2343" spans="1:4" x14ac:dyDescent="0.25">
      <c r="A2343">
        <v>1399611</v>
      </c>
      <c r="B2343" s="23">
        <v>42005</v>
      </c>
      <c r="C2343" s="23">
        <v>42007</v>
      </c>
      <c r="D2343" t="str">
        <f t="shared" si="36"/>
        <v>Enviado a tiempo</v>
      </c>
    </row>
    <row r="2344" spans="1:4" x14ac:dyDescent="0.25">
      <c r="A2344">
        <v>1399611</v>
      </c>
      <c r="B2344" s="23">
        <v>41497</v>
      </c>
      <c r="C2344" s="23">
        <v>41499</v>
      </c>
      <c r="D2344" t="str">
        <f t="shared" si="36"/>
        <v>Enviado a tiempo</v>
      </c>
    </row>
    <row r="2345" spans="1:4" x14ac:dyDescent="0.25">
      <c r="A2345">
        <v>1399611</v>
      </c>
      <c r="B2345" s="23">
        <v>42067</v>
      </c>
      <c r="C2345" s="23">
        <v>42069</v>
      </c>
      <c r="D2345" t="str">
        <f t="shared" si="36"/>
        <v>Enviado a tiempo</v>
      </c>
    </row>
    <row r="2346" spans="1:4" x14ac:dyDescent="0.25">
      <c r="A2346">
        <v>1399611</v>
      </c>
      <c r="B2346" s="23">
        <v>42005</v>
      </c>
      <c r="C2346" s="23">
        <v>42007</v>
      </c>
      <c r="D2346" t="str">
        <f t="shared" si="36"/>
        <v>Enviado a tiempo</v>
      </c>
    </row>
    <row r="2347" spans="1:4" x14ac:dyDescent="0.25">
      <c r="A2347">
        <v>1399611</v>
      </c>
      <c r="B2347" s="23">
        <v>42144</v>
      </c>
      <c r="C2347" s="23">
        <v>42146</v>
      </c>
      <c r="D2347" t="str">
        <f t="shared" si="36"/>
        <v>Enviado a tiempo</v>
      </c>
    </row>
    <row r="2348" spans="1:4" x14ac:dyDescent="0.25">
      <c r="A2348">
        <v>1399977</v>
      </c>
      <c r="B2348" s="23">
        <v>41866</v>
      </c>
      <c r="C2348" s="23">
        <v>41869</v>
      </c>
      <c r="D2348" t="str">
        <f t="shared" si="36"/>
        <v>Enviado a tiempo</v>
      </c>
    </row>
    <row r="2349" spans="1:4" x14ac:dyDescent="0.25">
      <c r="A2349">
        <v>1400342</v>
      </c>
      <c r="B2349" s="23">
        <v>41441</v>
      </c>
      <c r="C2349" s="23">
        <v>41441</v>
      </c>
      <c r="D2349" t="str">
        <f t="shared" si="36"/>
        <v>No enviado a tiempo</v>
      </c>
    </row>
    <row r="2350" spans="1:4" x14ac:dyDescent="0.25">
      <c r="A2350">
        <v>1400342</v>
      </c>
      <c r="B2350" s="23">
        <v>42006</v>
      </c>
      <c r="C2350" s="23">
        <v>42008</v>
      </c>
      <c r="D2350" t="str">
        <f t="shared" si="36"/>
        <v>Enviado a tiempo</v>
      </c>
    </row>
    <row r="2351" spans="1:4" x14ac:dyDescent="0.25">
      <c r="A2351">
        <v>1400342</v>
      </c>
      <c r="B2351" s="23">
        <v>42067</v>
      </c>
      <c r="C2351" s="23">
        <v>42069</v>
      </c>
      <c r="D2351" t="str">
        <f t="shared" si="36"/>
        <v>Enviado a tiempo</v>
      </c>
    </row>
    <row r="2352" spans="1:4" x14ac:dyDescent="0.25">
      <c r="A2352">
        <v>1400707</v>
      </c>
      <c r="B2352" s="23">
        <v>41646</v>
      </c>
      <c r="C2352" s="23">
        <v>41646</v>
      </c>
      <c r="D2352" t="str">
        <f t="shared" si="36"/>
        <v>No enviado a tiempo</v>
      </c>
    </row>
    <row r="2353" spans="1:4" x14ac:dyDescent="0.25">
      <c r="A2353">
        <v>1400707</v>
      </c>
      <c r="B2353" s="23">
        <v>42018</v>
      </c>
      <c r="C2353" s="23">
        <v>42019</v>
      </c>
      <c r="D2353" t="str">
        <f t="shared" si="36"/>
        <v>No enviado a tiempo</v>
      </c>
    </row>
    <row r="2354" spans="1:4" x14ac:dyDescent="0.25">
      <c r="A2354">
        <v>1400707</v>
      </c>
      <c r="B2354" s="23">
        <v>41694</v>
      </c>
      <c r="C2354" s="23">
        <v>41696</v>
      </c>
      <c r="D2354" t="str">
        <f t="shared" si="36"/>
        <v>Enviado a tiempo</v>
      </c>
    </row>
    <row r="2355" spans="1:4" x14ac:dyDescent="0.25">
      <c r="A2355">
        <v>1401072</v>
      </c>
      <c r="B2355" s="23">
        <v>41399</v>
      </c>
      <c r="C2355" s="23">
        <v>41400</v>
      </c>
      <c r="D2355" t="str">
        <f t="shared" si="36"/>
        <v>No enviado a tiempo</v>
      </c>
    </row>
    <row r="2356" spans="1:4" x14ac:dyDescent="0.25">
      <c r="A2356">
        <v>1401072</v>
      </c>
      <c r="B2356" s="23">
        <v>42044</v>
      </c>
      <c r="C2356" s="23">
        <v>42050</v>
      </c>
      <c r="D2356" t="str">
        <f t="shared" si="36"/>
        <v>Enviado a tiempo</v>
      </c>
    </row>
    <row r="2357" spans="1:4" x14ac:dyDescent="0.25">
      <c r="A2357">
        <v>1401438</v>
      </c>
      <c r="B2357" s="23">
        <v>42011</v>
      </c>
      <c r="C2357" s="23">
        <v>42013</v>
      </c>
      <c r="D2357" t="str">
        <f t="shared" si="36"/>
        <v>Enviado a tiempo</v>
      </c>
    </row>
    <row r="2358" spans="1:4" x14ac:dyDescent="0.25">
      <c r="A2358">
        <v>1401803</v>
      </c>
      <c r="B2358" s="23">
        <v>41642</v>
      </c>
      <c r="C2358" s="23">
        <v>41642</v>
      </c>
      <c r="D2358" t="str">
        <f t="shared" si="36"/>
        <v>No enviado a tiempo</v>
      </c>
    </row>
    <row r="2359" spans="1:4" x14ac:dyDescent="0.25">
      <c r="A2359">
        <v>1402168</v>
      </c>
      <c r="B2359" s="23">
        <v>41807</v>
      </c>
      <c r="C2359" s="23">
        <v>41808</v>
      </c>
      <c r="D2359" t="str">
        <f t="shared" si="36"/>
        <v>No enviado a tiempo</v>
      </c>
    </row>
    <row r="2360" spans="1:4" x14ac:dyDescent="0.25">
      <c r="A2360">
        <v>1402168</v>
      </c>
      <c r="B2360" s="23">
        <v>41715</v>
      </c>
      <c r="C2360" s="23">
        <v>41716</v>
      </c>
      <c r="D2360" t="str">
        <f t="shared" si="36"/>
        <v>No enviado a tiempo</v>
      </c>
    </row>
    <row r="2361" spans="1:4" x14ac:dyDescent="0.25">
      <c r="A2361">
        <v>1402533</v>
      </c>
      <c r="B2361" s="23">
        <v>42348</v>
      </c>
      <c r="C2361" s="23">
        <v>42718</v>
      </c>
      <c r="D2361" t="str">
        <f t="shared" ref="D2361:D2424" si="37">+IF(C2361-B2361&gt;=2,"Enviado a tiempo","No enviado a tiempo")</f>
        <v>Enviado a tiempo</v>
      </c>
    </row>
    <row r="2362" spans="1:4" x14ac:dyDescent="0.25">
      <c r="A2362">
        <v>1402533</v>
      </c>
      <c r="B2362" s="23">
        <v>42013</v>
      </c>
      <c r="C2362" s="23">
        <v>42015</v>
      </c>
      <c r="D2362" t="str">
        <f t="shared" si="37"/>
        <v>Enviado a tiempo</v>
      </c>
    </row>
    <row r="2363" spans="1:4" x14ac:dyDescent="0.25">
      <c r="A2363">
        <v>1402899</v>
      </c>
      <c r="B2363" s="23">
        <v>41449</v>
      </c>
      <c r="C2363" s="23">
        <v>41450</v>
      </c>
      <c r="D2363" t="str">
        <f t="shared" si="37"/>
        <v>No enviado a tiempo</v>
      </c>
    </row>
    <row r="2364" spans="1:4" x14ac:dyDescent="0.25">
      <c r="A2364">
        <v>1402899</v>
      </c>
      <c r="B2364" s="23">
        <v>41857</v>
      </c>
      <c r="C2364" s="23">
        <v>41857</v>
      </c>
      <c r="D2364" t="str">
        <f t="shared" si="37"/>
        <v>No enviado a tiempo</v>
      </c>
    </row>
    <row r="2365" spans="1:4" x14ac:dyDescent="0.25">
      <c r="A2365">
        <v>1402899</v>
      </c>
      <c r="B2365" s="23">
        <v>41939</v>
      </c>
      <c r="C2365" s="23">
        <v>41943</v>
      </c>
      <c r="D2365" t="str">
        <f t="shared" si="37"/>
        <v>Enviado a tiempo</v>
      </c>
    </row>
    <row r="2366" spans="1:4" x14ac:dyDescent="0.25">
      <c r="A2366">
        <v>1403264</v>
      </c>
      <c r="B2366" s="23">
        <v>41916</v>
      </c>
      <c r="C2366" s="23">
        <v>41918</v>
      </c>
      <c r="D2366" t="str">
        <f t="shared" si="37"/>
        <v>Enviado a tiempo</v>
      </c>
    </row>
    <row r="2367" spans="1:4" x14ac:dyDescent="0.25">
      <c r="A2367">
        <v>1403264</v>
      </c>
      <c r="B2367" s="23">
        <v>41537</v>
      </c>
      <c r="C2367" s="23">
        <v>41537</v>
      </c>
      <c r="D2367" t="str">
        <f t="shared" si="37"/>
        <v>No enviado a tiempo</v>
      </c>
    </row>
    <row r="2368" spans="1:4" x14ac:dyDescent="0.25">
      <c r="A2368">
        <v>1403264</v>
      </c>
      <c r="B2368" s="23">
        <v>41356</v>
      </c>
      <c r="C2368" s="23">
        <v>41359</v>
      </c>
      <c r="D2368" t="str">
        <f t="shared" si="37"/>
        <v>Enviado a tiempo</v>
      </c>
    </row>
    <row r="2369" spans="1:4" x14ac:dyDescent="0.25">
      <c r="A2369">
        <v>1403264</v>
      </c>
      <c r="B2369" s="23">
        <v>42135</v>
      </c>
      <c r="C2369" s="23">
        <v>42137</v>
      </c>
      <c r="D2369" t="str">
        <f t="shared" si="37"/>
        <v>Enviado a tiempo</v>
      </c>
    </row>
    <row r="2370" spans="1:4" x14ac:dyDescent="0.25">
      <c r="A2370">
        <v>1403264</v>
      </c>
      <c r="B2370" s="23">
        <v>41594</v>
      </c>
      <c r="C2370" s="23">
        <v>41595</v>
      </c>
      <c r="D2370" t="str">
        <f t="shared" si="37"/>
        <v>No enviado a tiempo</v>
      </c>
    </row>
    <row r="2371" spans="1:4" x14ac:dyDescent="0.25">
      <c r="A2371">
        <v>1403629</v>
      </c>
      <c r="B2371" s="23">
        <v>42020</v>
      </c>
      <c r="C2371" s="23">
        <v>42021</v>
      </c>
      <c r="D2371" t="str">
        <f t="shared" si="37"/>
        <v>No enviado a tiempo</v>
      </c>
    </row>
    <row r="2372" spans="1:4" x14ac:dyDescent="0.25">
      <c r="A2372">
        <v>1403629</v>
      </c>
      <c r="B2372" s="23">
        <v>42015</v>
      </c>
      <c r="C2372" s="23">
        <v>42016</v>
      </c>
      <c r="D2372" t="str">
        <f t="shared" si="37"/>
        <v>No enviado a tiempo</v>
      </c>
    </row>
    <row r="2373" spans="1:4" x14ac:dyDescent="0.25">
      <c r="A2373">
        <v>1403994</v>
      </c>
      <c r="B2373" s="23">
        <v>41715</v>
      </c>
      <c r="C2373" s="23">
        <v>41716</v>
      </c>
      <c r="D2373" t="str">
        <f t="shared" si="37"/>
        <v>No enviado a tiempo</v>
      </c>
    </row>
    <row r="2374" spans="1:4" x14ac:dyDescent="0.25">
      <c r="A2374">
        <v>1404360</v>
      </c>
      <c r="B2374" s="23">
        <v>42208</v>
      </c>
      <c r="C2374" s="23">
        <v>42215</v>
      </c>
      <c r="D2374" t="str">
        <f t="shared" si="37"/>
        <v>Enviado a tiempo</v>
      </c>
    </row>
    <row r="2375" spans="1:4" x14ac:dyDescent="0.25">
      <c r="A2375">
        <v>1404360</v>
      </c>
      <c r="B2375" s="23">
        <v>42135</v>
      </c>
      <c r="C2375" s="23">
        <v>42137</v>
      </c>
      <c r="D2375" t="str">
        <f t="shared" si="37"/>
        <v>Enviado a tiempo</v>
      </c>
    </row>
    <row r="2376" spans="1:4" x14ac:dyDescent="0.25">
      <c r="A2376">
        <v>1404360</v>
      </c>
      <c r="B2376" s="23">
        <v>42465</v>
      </c>
      <c r="C2376" s="23">
        <v>42471</v>
      </c>
      <c r="D2376" t="str">
        <f t="shared" si="37"/>
        <v>Enviado a tiempo</v>
      </c>
    </row>
    <row r="2377" spans="1:4" x14ac:dyDescent="0.25">
      <c r="A2377">
        <v>1404360</v>
      </c>
      <c r="B2377" s="23">
        <v>41683</v>
      </c>
      <c r="C2377" s="23">
        <v>41683</v>
      </c>
      <c r="D2377" t="str">
        <f t="shared" si="37"/>
        <v>No enviado a tiempo</v>
      </c>
    </row>
    <row r="2378" spans="1:4" x14ac:dyDescent="0.25">
      <c r="A2378">
        <v>1404360</v>
      </c>
      <c r="B2378" s="23">
        <v>41471</v>
      </c>
      <c r="C2378" s="23">
        <v>41472</v>
      </c>
      <c r="D2378" t="str">
        <f t="shared" si="37"/>
        <v>No enviado a tiempo</v>
      </c>
    </row>
    <row r="2379" spans="1:4" x14ac:dyDescent="0.25">
      <c r="A2379">
        <v>1405090</v>
      </c>
      <c r="B2379" s="23">
        <v>42354</v>
      </c>
      <c r="C2379" s="23">
        <v>42356</v>
      </c>
      <c r="D2379" t="str">
        <f t="shared" si="37"/>
        <v>Enviado a tiempo</v>
      </c>
    </row>
    <row r="2380" spans="1:4" x14ac:dyDescent="0.25">
      <c r="A2380">
        <v>1405090</v>
      </c>
      <c r="B2380" s="23">
        <v>42016</v>
      </c>
      <c r="C2380" s="23">
        <v>42018</v>
      </c>
      <c r="D2380" t="str">
        <f t="shared" si="37"/>
        <v>Enviado a tiempo</v>
      </c>
    </row>
    <row r="2381" spans="1:4" x14ac:dyDescent="0.25">
      <c r="A2381">
        <v>1405821</v>
      </c>
      <c r="B2381" s="23">
        <v>42087</v>
      </c>
      <c r="C2381" s="23">
        <v>42089</v>
      </c>
      <c r="D2381" t="str">
        <f t="shared" si="37"/>
        <v>Enviado a tiempo</v>
      </c>
    </row>
    <row r="2382" spans="1:4" x14ac:dyDescent="0.25">
      <c r="A2382">
        <v>1405821</v>
      </c>
      <c r="B2382" s="23">
        <v>41575</v>
      </c>
      <c r="C2382" s="23">
        <v>41576</v>
      </c>
      <c r="D2382" t="str">
        <f t="shared" si="37"/>
        <v>No enviado a tiempo</v>
      </c>
    </row>
    <row r="2383" spans="1:4" x14ac:dyDescent="0.25">
      <c r="A2383">
        <v>1405821</v>
      </c>
      <c r="B2383" s="23">
        <v>41653</v>
      </c>
      <c r="C2383" s="23">
        <v>41655</v>
      </c>
      <c r="D2383" t="str">
        <f t="shared" si="37"/>
        <v>Enviado a tiempo</v>
      </c>
    </row>
    <row r="2384" spans="1:4" x14ac:dyDescent="0.25">
      <c r="A2384">
        <v>1406186</v>
      </c>
      <c r="B2384" s="23">
        <v>42017</v>
      </c>
      <c r="C2384" s="23">
        <v>42019</v>
      </c>
      <c r="D2384" t="str">
        <f t="shared" si="37"/>
        <v>Enviado a tiempo</v>
      </c>
    </row>
    <row r="2385" spans="1:4" x14ac:dyDescent="0.25">
      <c r="A2385">
        <v>1406186</v>
      </c>
      <c r="B2385" s="23">
        <v>41481</v>
      </c>
      <c r="C2385" s="23">
        <v>41482</v>
      </c>
      <c r="D2385" t="str">
        <f t="shared" si="37"/>
        <v>No enviado a tiempo</v>
      </c>
    </row>
    <row r="2386" spans="1:4" x14ac:dyDescent="0.25">
      <c r="A2386">
        <v>1406551</v>
      </c>
      <c r="B2386" s="23">
        <v>41398</v>
      </c>
      <c r="C2386" s="23">
        <v>41400</v>
      </c>
      <c r="D2386" t="str">
        <f t="shared" si="37"/>
        <v>Enviado a tiempo</v>
      </c>
    </row>
    <row r="2387" spans="1:4" x14ac:dyDescent="0.25">
      <c r="A2387">
        <v>1406551</v>
      </c>
      <c r="B2387" s="23">
        <v>42182</v>
      </c>
      <c r="C2387" s="23">
        <v>42184</v>
      </c>
      <c r="D2387" t="str">
        <f t="shared" si="37"/>
        <v>Enviado a tiempo</v>
      </c>
    </row>
    <row r="2388" spans="1:4" x14ac:dyDescent="0.25">
      <c r="A2388">
        <v>1406916</v>
      </c>
      <c r="B2388" s="23">
        <v>42153</v>
      </c>
      <c r="C2388" s="23">
        <v>42155</v>
      </c>
      <c r="D2388" t="str">
        <f t="shared" si="37"/>
        <v>Enviado a tiempo</v>
      </c>
    </row>
    <row r="2389" spans="1:4" x14ac:dyDescent="0.25">
      <c r="A2389">
        <v>1406916</v>
      </c>
      <c r="B2389" s="23">
        <v>42088</v>
      </c>
      <c r="C2389" s="23">
        <v>42090</v>
      </c>
      <c r="D2389" t="str">
        <f t="shared" si="37"/>
        <v>Enviado a tiempo</v>
      </c>
    </row>
    <row r="2390" spans="1:4" x14ac:dyDescent="0.25">
      <c r="A2390">
        <v>1406916</v>
      </c>
      <c r="B2390" s="23">
        <v>42021</v>
      </c>
      <c r="C2390" s="23">
        <v>42021</v>
      </c>
      <c r="D2390" t="str">
        <f t="shared" si="37"/>
        <v>No enviado a tiempo</v>
      </c>
    </row>
    <row r="2391" spans="1:4" x14ac:dyDescent="0.25">
      <c r="A2391">
        <v>1406916</v>
      </c>
      <c r="B2391" s="23">
        <v>42023</v>
      </c>
      <c r="C2391" s="23">
        <v>42025</v>
      </c>
      <c r="D2391" t="str">
        <f t="shared" si="37"/>
        <v>Enviado a tiempo</v>
      </c>
    </row>
    <row r="2392" spans="1:4" x14ac:dyDescent="0.25">
      <c r="A2392">
        <v>1406916</v>
      </c>
      <c r="B2392" s="23">
        <v>41529</v>
      </c>
      <c r="C2392" s="23">
        <v>41531</v>
      </c>
      <c r="D2392" t="str">
        <f t="shared" si="37"/>
        <v>Enviado a tiempo</v>
      </c>
    </row>
    <row r="2393" spans="1:4" x14ac:dyDescent="0.25">
      <c r="A2393">
        <v>1407282</v>
      </c>
      <c r="B2393" s="23">
        <v>41316</v>
      </c>
      <c r="C2393" s="23">
        <v>41318</v>
      </c>
      <c r="D2393" t="str">
        <f t="shared" si="37"/>
        <v>Enviado a tiempo</v>
      </c>
    </row>
    <row r="2394" spans="1:4" x14ac:dyDescent="0.25">
      <c r="A2394">
        <v>1407647</v>
      </c>
      <c r="B2394" s="23">
        <v>42144</v>
      </c>
      <c r="C2394" s="23">
        <v>42146</v>
      </c>
      <c r="D2394" t="str">
        <f t="shared" si="37"/>
        <v>Enviado a tiempo</v>
      </c>
    </row>
    <row r="2395" spans="1:4" x14ac:dyDescent="0.25">
      <c r="A2395">
        <v>1408012</v>
      </c>
      <c r="B2395" s="23">
        <v>41479</v>
      </c>
      <c r="C2395" s="23">
        <v>41481</v>
      </c>
      <c r="D2395" t="str">
        <f t="shared" si="37"/>
        <v>Enviado a tiempo</v>
      </c>
    </row>
    <row r="2396" spans="1:4" x14ac:dyDescent="0.25">
      <c r="A2396">
        <v>1408012</v>
      </c>
      <c r="B2396" s="23">
        <v>42000</v>
      </c>
      <c r="C2396" s="23">
        <v>42002</v>
      </c>
      <c r="D2396" t="str">
        <f t="shared" si="37"/>
        <v>Enviado a tiempo</v>
      </c>
    </row>
    <row r="2397" spans="1:4" x14ac:dyDescent="0.25">
      <c r="A2397">
        <v>1408012</v>
      </c>
      <c r="B2397" s="23">
        <v>41319</v>
      </c>
      <c r="C2397" s="23">
        <v>41320</v>
      </c>
      <c r="D2397" t="str">
        <f t="shared" si="37"/>
        <v>No enviado a tiempo</v>
      </c>
    </row>
    <row r="2398" spans="1:4" x14ac:dyDescent="0.25">
      <c r="A2398">
        <v>1408743</v>
      </c>
      <c r="B2398" s="23">
        <v>42020</v>
      </c>
      <c r="C2398" s="23">
        <v>42021</v>
      </c>
      <c r="D2398" t="str">
        <f t="shared" si="37"/>
        <v>No enviado a tiempo</v>
      </c>
    </row>
    <row r="2399" spans="1:4" x14ac:dyDescent="0.25">
      <c r="A2399">
        <v>1409108</v>
      </c>
      <c r="B2399" s="23">
        <v>41495</v>
      </c>
      <c r="C2399" s="23">
        <v>41499</v>
      </c>
      <c r="D2399" t="str">
        <f t="shared" si="37"/>
        <v>Enviado a tiempo</v>
      </c>
    </row>
    <row r="2400" spans="1:4" x14ac:dyDescent="0.25">
      <c r="A2400">
        <v>1409108</v>
      </c>
      <c r="B2400" s="23">
        <v>41637</v>
      </c>
      <c r="C2400" s="23">
        <v>41629</v>
      </c>
      <c r="D2400" t="str">
        <f t="shared" si="37"/>
        <v>No enviado a tiempo</v>
      </c>
    </row>
    <row r="2401" spans="1:4" x14ac:dyDescent="0.25">
      <c r="A2401">
        <v>1409473</v>
      </c>
      <c r="B2401" s="23">
        <v>42190</v>
      </c>
      <c r="C2401" s="23">
        <v>42192</v>
      </c>
      <c r="D2401" t="str">
        <f t="shared" si="37"/>
        <v>Enviado a tiempo</v>
      </c>
    </row>
    <row r="2402" spans="1:4" x14ac:dyDescent="0.25">
      <c r="A2402">
        <v>1409473</v>
      </c>
      <c r="B2402" s="23">
        <v>41472</v>
      </c>
      <c r="C2402" s="23">
        <v>41472</v>
      </c>
      <c r="D2402" t="str">
        <f t="shared" si="37"/>
        <v>No enviado a tiempo</v>
      </c>
    </row>
    <row r="2403" spans="1:4" x14ac:dyDescent="0.25">
      <c r="A2403">
        <v>1409838</v>
      </c>
      <c r="B2403" s="23">
        <v>41384</v>
      </c>
      <c r="C2403" s="23">
        <v>41386</v>
      </c>
      <c r="D2403" t="str">
        <f t="shared" si="37"/>
        <v>Enviado a tiempo</v>
      </c>
    </row>
    <row r="2404" spans="1:4" x14ac:dyDescent="0.25">
      <c r="A2404">
        <v>1410204</v>
      </c>
      <c r="B2404" s="23">
        <v>42243</v>
      </c>
      <c r="C2404" s="23">
        <v>42244</v>
      </c>
      <c r="D2404" t="str">
        <f t="shared" si="37"/>
        <v>No enviado a tiempo</v>
      </c>
    </row>
    <row r="2405" spans="1:4" x14ac:dyDescent="0.25">
      <c r="A2405">
        <v>1410204</v>
      </c>
      <c r="B2405" s="23">
        <v>41511</v>
      </c>
      <c r="C2405" s="23">
        <v>41512</v>
      </c>
      <c r="D2405" t="str">
        <f t="shared" si="37"/>
        <v>No enviado a tiempo</v>
      </c>
    </row>
    <row r="2406" spans="1:4" x14ac:dyDescent="0.25">
      <c r="A2406">
        <v>1410569</v>
      </c>
      <c r="B2406" s="23">
        <v>42024</v>
      </c>
      <c r="C2406" s="23">
        <v>42025</v>
      </c>
      <c r="D2406" t="str">
        <f t="shared" si="37"/>
        <v>No enviado a tiempo</v>
      </c>
    </row>
    <row r="2407" spans="1:4" x14ac:dyDescent="0.25">
      <c r="A2407">
        <v>1410569</v>
      </c>
      <c r="B2407" s="23">
        <v>42347</v>
      </c>
      <c r="C2407" s="23">
        <v>42347</v>
      </c>
      <c r="D2407" t="str">
        <f t="shared" si="37"/>
        <v>No enviado a tiempo</v>
      </c>
    </row>
    <row r="2408" spans="1:4" x14ac:dyDescent="0.25">
      <c r="A2408">
        <v>1410569</v>
      </c>
      <c r="B2408" s="23">
        <v>42024</v>
      </c>
      <c r="C2408" s="23">
        <v>42025</v>
      </c>
      <c r="D2408" t="str">
        <f t="shared" si="37"/>
        <v>No enviado a tiempo</v>
      </c>
    </row>
    <row r="2409" spans="1:4" x14ac:dyDescent="0.25">
      <c r="A2409">
        <v>1410569</v>
      </c>
      <c r="B2409" s="23">
        <v>42083</v>
      </c>
      <c r="C2409" s="23">
        <v>42084</v>
      </c>
      <c r="D2409" t="str">
        <f t="shared" si="37"/>
        <v>No enviado a tiempo</v>
      </c>
    </row>
    <row r="2410" spans="1:4" x14ac:dyDescent="0.25">
      <c r="A2410">
        <v>1410569</v>
      </c>
      <c r="B2410" s="23">
        <v>42024</v>
      </c>
      <c r="C2410" s="23">
        <v>42025</v>
      </c>
      <c r="D2410" t="str">
        <f t="shared" si="37"/>
        <v>No enviado a tiempo</v>
      </c>
    </row>
    <row r="2411" spans="1:4" x14ac:dyDescent="0.25">
      <c r="A2411">
        <v>1410569</v>
      </c>
      <c r="B2411" s="23">
        <v>42024</v>
      </c>
      <c r="C2411" s="23">
        <v>42025</v>
      </c>
      <c r="D2411" t="str">
        <f t="shared" si="37"/>
        <v>No enviado a tiempo</v>
      </c>
    </row>
    <row r="2412" spans="1:4" x14ac:dyDescent="0.25">
      <c r="A2412">
        <v>1410569</v>
      </c>
      <c r="B2412" s="23">
        <v>42006</v>
      </c>
      <c r="C2412" s="23">
        <v>42008</v>
      </c>
      <c r="D2412" t="str">
        <f t="shared" si="37"/>
        <v>Enviado a tiempo</v>
      </c>
    </row>
    <row r="2413" spans="1:4" x14ac:dyDescent="0.25">
      <c r="A2413">
        <v>1410600</v>
      </c>
      <c r="B2413" s="23">
        <v>41895</v>
      </c>
      <c r="C2413" s="23">
        <v>41899</v>
      </c>
      <c r="D2413" t="str">
        <f t="shared" si="37"/>
        <v>Enviado a tiempo</v>
      </c>
    </row>
    <row r="2414" spans="1:4" x14ac:dyDescent="0.25">
      <c r="A2414">
        <v>1411299</v>
      </c>
      <c r="B2414" s="23">
        <v>42018</v>
      </c>
      <c r="C2414" s="23">
        <v>42019</v>
      </c>
      <c r="D2414" t="str">
        <f t="shared" si="37"/>
        <v>No enviado a tiempo</v>
      </c>
    </row>
    <row r="2415" spans="1:4" x14ac:dyDescent="0.25">
      <c r="A2415">
        <v>1411665</v>
      </c>
      <c r="B2415" s="23">
        <v>41983</v>
      </c>
      <c r="C2415" s="23">
        <v>41985</v>
      </c>
      <c r="D2415" t="str">
        <f t="shared" si="37"/>
        <v>Enviado a tiempo</v>
      </c>
    </row>
    <row r="2416" spans="1:4" x14ac:dyDescent="0.25">
      <c r="A2416">
        <v>1412030</v>
      </c>
      <c r="B2416" s="23">
        <v>41646</v>
      </c>
      <c r="C2416" s="23">
        <v>41647</v>
      </c>
      <c r="D2416" t="str">
        <f t="shared" si="37"/>
        <v>No enviado a tiempo</v>
      </c>
    </row>
    <row r="2417" spans="1:4" x14ac:dyDescent="0.25">
      <c r="A2417">
        <v>1412030</v>
      </c>
      <c r="B2417" s="23">
        <v>42143</v>
      </c>
      <c r="C2417" s="23">
        <v>42144</v>
      </c>
      <c r="D2417" t="str">
        <f t="shared" si="37"/>
        <v>No enviado a tiempo</v>
      </c>
    </row>
    <row r="2418" spans="1:4" x14ac:dyDescent="0.25">
      <c r="A2418">
        <v>1412030</v>
      </c>
      <c r="B2418" s="23">
        <v>42025</v>
      </c>
      <c r="C2418" s="23">
        <v>42027</v>
      </c>
      <c r="D2418" t="str">
        <f t="shared" si="37"/>
        <v>Enviado a tiempo</v>
      </c>
    </row>
    <row r="2419" spans="1:4" x14ac:dyDescent="0.25">
      <c r="A2419">
        <v>1412395</v>
      </c>
      <c r="B2419" s="23">
        <v>41619</v>
      </c>
      <c r="C2419" s="23">
        <v>41623</v>
      </c>
      <c r="D2419" t="str">
        <f t="shared" si="37"/>
        <v>Enviado a tiempo</v>
      </c>
    </row>
    <row r="2420" spans="1:4" x14ac:dyDescent="0.25">
      <c r="A2420">
        <v>1412791</v>
      </c>
      <c r="B2420" s="23">
        <v>42026</v>
      </c>
      <c r="C2420" s="23">
        <v>42026</v>
      </c>
      <c r="D2420" t="str">
        <f t="shared" si="37"/>
        <v>No enviado a tiempo</v>
      </c>
    </row>
    <row r="2421" spans="1:4" x14ac:dyDescent="0.25">
      <c r="A2421">
        <v>1412791</v>
      </c>
      <c r="B2421" s="23">
        <v>42026</v>
      </c>
      <c r="C2421" s="23">
        <v>42026</v>
      </c>
      <c r="D2421" t="str">
        <f t="shared" si="37"/>
        <v>No enviado a tiempo</v>
      </c>
    </row>
    <row r="2422" spans="1:4" x14ac:dyDescent="0.25">
      <c r="A2422">
        <v>1412791</v>
      </c>
      <c r="B2422" s="23">
        <v>41363</v>
      </c>
      <c r="C2422" s="23">
        <v>41364</v>
      </c>
      <c r="D2422" t="str">
        <f t="shared" si="37"/>
        <v>No enviado a tiempo</v>
      </c>
    </row>
    <row r="2423" spans="1:4" x14ac:dyDescent="0.25">
      <c r="A2423">
        <v>1412791</v>
      </c>
      <c r="B2423" s="23">
        <v>42208</v>
      </c>
      <c r="C2423" s="23">
        <v>42215</v>
      </c>
      <c r="D2423" t="str">
        <f t="shared" si="37"/>
        <v>Enviado a tiempo</v>
      </c>
    </row>
    <row r="2424" spans="1:4" x14ac:dyDescent="0.25">
      <c r="A2424">
        <v>1412791</v>
      </c>
      <c r="B2424" s="23">
        <v>41935</v>
      </c>
      <c r="C2424" s="23">
        <v>41937</v>
      </c>
      <c r="D2424" t="str">
        <f t="shared" si="37"/>
        <v>Enviado a tiempo</v>
      </c>
    </row>
    <row r="2425" spans="1:4" x14ac:dyDescent="0.25">
      <c r="A2425">
        <v>1412791</v>
      </c>
      <c r="B2425" s="23">
        <v>42026</v>
      </c>
      <c r="C2425" s="23">
        <v>42026</v>
      </c>
      <c r="D2425" t="str">
        <f t="shared" ref="D2425:D2488" si="38">+IF(C2425-B2425&gt;=2,"Enviado a tiempo","No enviado a tiempo")</f>
        <v>No enviado a tiempo</v>
      </c>
    </row>
    <row r="2426" spans="1:4" x14ac:dyDescent="0.25">
      <c r="A2426">
        <v>1412791</v>
      </c>
      <c r="B2426" s="23">
        <v>42026</v>
      </c>
      <c r="C2426" s="23">
        <v>42028</v>
      </c>
      <c r="D2426" t="str">
        <f t="shared" si="38"/>
        <v>Enviado a tiempo</v>
      </c>
    </row>
    <row r="2427" spans="1:4" x14ac:dyDescent="0.25">
      <c r="A2427">
        <v>1413126</v>
      </c>
      <c r="B2427" s="23">
        <v>42124</v>
      </c>
      <c r="C2427" s="23">
        <v>42126</v>
      </c>
      <c r="D2427" t="str">
        <f t="shared" si="38"/>
        <v>Enviado a tiempo</v>
      </c>
    </row>
    <row r="2428" spans="1:4" x14ac:dyDescent="0.25">
      <c r="A2428">
        <v>1413126</v>
      </c>
      <c r="B2428" s="23">
        <v>41733</v>
      </c>
      <c r="C2428" s="23">
        <v>41734</v>
      </c>
      <c r="D2428" t="str">
        <f t="shared" si="38"/>
        <v>No enviado a tiempo</v>
      </c>
    </row>
    <row r="2429" spans="1:4" x14ac:dyDescent="0.25">
      <c r="A2429">
        <v>1414221</v>
      </c>
      <c r="B2429" s="23">
        <v>42210</v>
      </c>
      <c r="C2429" s="23">
        <v>42211</v>
      </c>
      <c r="D2429" t="str">
        <f t="shared" si="38"/>
        <v>No enviado a tiempo</v>
      </c>
    </row>
    <row r="2430" spans="1:4" x14ac:dyDescent="0.25">
      <c r="A2430">
        <v>1414221</v>
      </c>
      <c r="B2430" s="23">
        <v>42136</v>
      </c>
      <c r="C2430" s="23">
        <v>42138</v>
      </c>
      <c r="D2430" t="str">
        <f t="shared" si="38"/>
        <v>Enviado a tiempo</v>
      </c>
    </row>
    <row r="2431" spans="1:4" x14ac:dyDescent="0.25">
      <c r="A2431">
        <v>1415317</v>
      </c>
      <c r="B2431" s="23">
        <v>42030</v>
      </c>
      <c r="C2431" s="23">
        <v>42032</v>
      </c>
      <c r="D2431" t="str">
        <f t="shared" si="38"/>
        <v>Enviado a tiempo</v>
      </c>
    </row>
    <row r="2432" spans="1:4" x14ac:dyDescent="0.25">
      <c r="A2432">
        <v>1416048</v>
      </c>
      <c r="B2432" s="23">
        <v>42032</v>
      </c>
      <c r="C2432" s="23">
        <v>42033</v>
      </c>
      <c r="D2432" t="str">
        <f t="shared" si="38"/>
        <v>No enviado a tiempo</v>
      </c>
    </row>
    <row r="2433" spans="1:4" x14ac:dyDescent="0.25">
      <c r="A2433">
        <v>1416048</v>
      </c>
      <c r="B2433" s="23">
        <v>42032</v>
      </c>
      <c r="C2433" s="23">
        <v>42033</v>
      </c>
      <c r="D2433" t="str">
        <f t="shared" si="38"/>
        <v>No enviado a tiempo</v>
      </c>
    </row>
    <row r="2434" spans="1:4" x14ac:dyDescent="0.25">
      <c r="A2434">
        <v>1416048</v>
      </c>
      <c r="B2434" s="23">
        <v>42032</v>
      </c>
      <c r="C2434" s="23">
        <v>42033</v>
      </c>
      <c r="D2434" t="str">
        <f t="shared" si="38"/>
        <v>No enviado a tiempo</v>
      </c>
    </row>
    <row r="2435" spans="1:4" x14ac:dyDescent="0.25">
      <c r="A2435">
        <v>1416413</v>
      </c>
      <c r="B2435" s="23">
        <v>42163</v>
      </c>
      <c r="C2435" s="23">
        <v>42164</v>
      </c>
      <c r="D2435" t="str">
        <f t="shared" si="38"/>
        <v>No enviado a tiempo</v>
      </c>
    </row>
    <row r="2436" spans="1:4" x14ac:dyDescent="0.25">
      <c r="A2436">
        <v>1416413</v>
      </c>
      <c r="B2436" s="23">
        <v>42332</v>
      </c>
      <c r="C2436" s="23">
        <v>42332</v>
      </c>
      <c r="D2436" t="str">
        <f t="shared" si="38"/>
        <v>No enviado a tiempo</v>
      </c>
    </row>
    <row r="2437" spans="1:4" x14ac:dyDescent="0.25">
      <c r="A2437">
        <v>1416778</v>
      </c>
      <c r="B2437" s="23">
        <v>42556</v>
      </c>
      <c r="C2437" s="23">
        <v>42558</v>
      </c>
      <c r="D2437" t="str">
        <f t="shared" si="38"/>
        <v>Enviado a tiempo</v>
      </c>
    </row>
    <row r="2438" spans="1:4" x14ac:dyDescent="0.25">
      <c r="A2438">
        <v>1416778</v>
      </c>
      <c r="B2438" s="23">
        <v>42130</v>
      </c>
      <c r="C2438" s="23">
        <v>42132</v>
      </c>
      <c r="D2438" t="str">
        <f t="shared" si="38"/>
        <v>Enviado a tiempo</v>
      </c>
    </row>
    <row r="2439" spans="1:4" x14ac:dyDescent="0.25">
      <c r="A2439">
        <v>1416778</v>
      </c>
      <c r="B2439" s="23">
        <v>42088</v>
      </c>
      <c r="C2439" s="23">
        <v>42090</v>
      </c>
      <c r="D2439" t="str">
        <f t="shared" si="38"/>
        <v>Enviado a tiempo</v>
      </c>
    </row>
    <row r="2440" spans="1:4" x14ac:dyDescent="0.25">
      <c r="A2440">
        <v>1416778</v>
      </c>
      <c r="B2440" s="23">
        <v>41526</v>
      </c>
      <c r="C2440" s="23">
        <v>41527</v>
      </c>
      <c r="D2440" t="str">
        <f t="shared" si="38"/>
        <v>No enviado a tiempo</v>
      </c>
    </row>
    <row r="2441" spans="1:4" x14ac:dyDescent="0.25">
      <c r="A2441">
        <v>1417509</v>
      </c>
      <c r="B2441" s="23">
        <v>41624</v>
      </c>
      <c r="C2441" s="23">
        <v>41626</v>
      </c>
      <c r="D2441" t="str">
        <f t="shared" si="38"/>
        <v>Enviado a tiempo</v>
      </c>
    </row>
    <row r="2442" spans="1:4" x14ac:dyDescent="0.25">
      <c r="A2442">
        <v>1417509</v>
      </c>
      <c r="B2442" s="23">
        <v>42038</v>
      </c>
      <c r="C2442" s="23">
        <v>42065</v>
      </c>
      <c r="D2442" t="str">
        <f t="shared" si="38"/>
        <v>Enviado a tiempo</v>
      </c>
    </row>
    <row r="2443" spans="1:4" x14ac:dyDescent="0.25">
      <c r="A2443">
        <v>1417874</v>
      </c>
      <c r="B2443" s="23">
        <v>42053</v>
      </c>
      <c r="C2443" s="23">
        <v>42054</v>
      </c>
      <c r="D2443" t="str">
        <f t="shared" si="38"/>
        <v>No enviado a tiempo</v>
      </c>
    </row>
    <row r="2444" spans="1:4" x14ac:dyDescent="0.25">
      <c r="A2444">
        <v>1417874</v>
      </c>
      <c r="B2444" s="23">
        <v>41346</v>
      </c>
      <c r="C2444" s="23">
        <v>41346</v>
      </c>
      <c r="D2444" t="str">
        <f t="shared" si="38"/>
        <v>No enviado a tiempo</v>
      </c>
    </row>
    <row r="2445" spans="1:4" x14ac:dyDescent="0.25">
      <c r="A2445">
        <v>1417874</v>
      </c>
      <c r="B2445" s="23">
        <v>41441</v>
      </c>
      <c r="C2445" s="23">
        <v>41441</v>
      </c>
      <c r="D2445" t="str">
        <f t="shared" si="38"/>
        <v>No enviado a tiempo</v>
      </c>
    </row>
    <row r="2446" spans="1:4" x14ac:dyDescent="0.25">
      <c r="A2446">
        <v>1417874</v>
      </c>
      <c r="B2446" s="23">
        <v>41552</v>
      </c>
      <c r="C2446" s="23">
        <v>41554</v>
      </c>
      <c r="D2446" t="str">
        <f t="shared" si="38"/>
        <v>Enviado a tiempo</v>
      </c>
    </row>
    <row r="2447" spans="1:4" x14ac:dyDescent="0.25">
      <c r="A2447">
        <v>1417874</v>
      </c>
      <c r="B2447" s="23">
        <v>41508</v>
      </c>
      <c r="C2447" s="23">
        <v>41510</v>
      </c>
      <c r="D2447" t="str">
        <f t="shared" si="38"/>
        <v>Enviado a tiempo</v>
      </c>
    </row>
    <row r="2448" spans="1:4" x14ac:dyDescent="0.25">
      <c r="A2448">
        <v>1417874</v>
      </c>
      <c r="B2448" s="23">
        <v>41999</v>
      </c>
      <c r="C2448" s="23">
        <v>42002</v>
      </c>
      <c r="D2448" t="str">
        <f t="shared" si="38"/>
        <v>Enviado a tiempo</v>
      </c>
    </row>
    <row r="2449" spans="1:4" x14ac:dyDescent="0.25">
      <c r="A2449">
        <v>1417905</v>
      </c>
      <c r="B2449" s="23">
        <v>42141</v>
      </c>
      <c r="C2449" s="23">
        <v>42143</v>
      </c>
      <c r="D2449" t="str">
        <f t="shared" si="38"/>
        <v>Enviado a tiempo</v>
      </c>
    </row>
    <row r="2450" spans="1:4" x14ac:dyDescent="0.25">
      <c r="A2450">
        <v>1418239</v>
      </c>
      <c r="B2450" s="23">
        <v>42037</v>
      </c>
      <c r="C2450" s="23">
        <v>42038</v>
      </c>
      <c r="D2450" t="str">
        <f t="shared" si="38"/>
        <v>No enviado a tiempo</v>
      </c>
    </row>
    <row r="2451" spans="1:4" x14ac:dyDescent="0.25">
      <c r="A2451">
        <v>1418239</v>
      </c>
      <c r="B2451" s="23">
        <v>42037</v>
      </c>
      <c r="C2451" s="23">
        <v>42038</v>
      </c>
      <c r="D2451" t="str">
        <f t="shared" si="38"/>
        <v>No enviado a tiempo</v>
      </c>
    </row>
    <row r="2452" spans="1:4" x14ac:dyDescent="0.25">
      <c r="A2452">
        <v>1418239</v>
      </c>
      <c r="B2452" s="23">
        <v>41494</v>
      </c>
      <c r="C2452" s="23">
        <v>41495</v>
      </c>
      <c r="D2452" t="str">
        <f t="shared" si="38"/>
        <v>No enviado a tiempo</v>
      </c>
    </row>
    <row r="2453" spans="1:4" x14ac:dyDescent="0.25">
      <c r="A2453">
        <v>1418239</v>
      </c>
      <c r="B2453" s="23">
        <v>42036</v>
      </c>
      <c r="C2453" s="23">
        <v>42038</v>
      </c>
      <c r="D2453" t="str">
        <f t="shared" si="38"/>
        <v>Enviado a tiempo</v>
      </c>
    </row>
    <row r="2454" spans="1:4" x14ac:dyDescent="0.25">
      <c r="A2454">
        <v>1418604</v>
      </c>
      <c r="B2454" s="23">
        <v>41548</v>
      </c>
      <c r="C2454" s="23">
        <v>41549</v>
      </c>
      <c r="D2454" t="str">
        <f t="shared" si="38"/>
        <v>No enviado a tiempo</v>
      </c>
    </row>
    <row r="2455" spans="1:4" x14ac:dyDescent="0.25">
      <c r="A2455">
        <v>1419335</v>
      </c>
      <c r="B2455" s="23">
        <v>41797</v>
      </c>
      <c r="C2455" s="23">
        <v>41799</v>
      </c>
      <c r="D2455" t="str">
        <f t="shared" si="38"/>
        <v>Enviado a tiempo</v>
      </c>
    </row>
    <row r="2456" spans="1:4" x14ac:dyDescent="0.25">
      <c r="A2456">
        <v>1419335</v>
      </c>
      <c r="B2456" s="23">
        <v>42166</v>
      </c>
      <c r="C2456" s="23">
        <v>42166</v>
      </c>
      <c r="D2456" t="str">
        <f t="shared" si="38"/>
        <v>No enviado a tiempo</v>
      </c>
    </row>
    <row r="2457" spans="1:4" x14ac:dyDescent="0.25">
      <c r="A2457">
        <v>1420796</v>
      </c>
      <c r="B2457" s="23">
        <v>42039</v>
      </c>
      <c r="C2457" s="23">
        <v>42041</v>
      </c>
      <c r="D2457" t="str">
        <f t="shared" si="38"/>
        <v>Enviado a tiempo</v>
      </c>
    </row>
    <row r="2458" spans="1:4" x14ac:dyDescent="0.25">
      <c r="A2458">
        <v>1421526</v>
      </c>
      <c r="B2458" s="23">
        <v>41903</v>
      </c>
      <c r="C2458" s="23">
        <v>41904</v>
      </c>
      <c r="D2458" t="str">
        <f t="shared" si="38"/>
        <v>No enviado a tiempo</v>
      </c>
    </row>
    <row r="2459" spans="1:4" x14ac:dyDescent="0.25">
      <c r="A2459">
        <v>1422622</v>
      </c>
      <c r="B2459" s="23">
        <v>41465</v>
      </c>
      <c r="C2459" s="23">
        <v>41465</v>
      </c>
      <c r="D2459" t="str">
        <f t="shared" si="38"/>
        <v>No enviado a tiempo</v>
      </c>
    </row>
    <row r="2460" spans="1:4" x14ac:dyDescent="0.25">
      <c r="A2460">
        <v>1422987</v>
      </c>
      <c r="B2460" s="23">
        <v>41983</v>
      </c>
      <c r="C2460" s="23">
        <v>41985</v>
      </c>
      <c r="D2460" t="str">
        <f t="shared" si="38"/>
        <v>Enviado a tiempo</v>
      </c>
    </row>
    <row r="2461" spans="1:4" x14ac:dyDescent="0.25">
      <c r="A2461">
        <v>1423353</v>
      </c>
      <c r="B2461" s="23">
        <v>42211</v>
      </c>
      <c r="C2461" s="23">
        <v>42212</v>
      </c>
      <c r="D2461" t="str">
        <f t="shared" si="38"/>
        <v>No enviado a tiempo</v>
      </c>
    </row>
    <row r="2462" spans="1:4" x14ac:dyDescent="0.25">
      <c r="A2462">
        <v>1423353</v>
      </c>
      <c r="B2462" s="23">
        <v>41979</v>
      </c>
      <c r="C2462" s="23">
        <v>41950</v>
      </c>
      <c r="D2462" t="str">
        <f t="shared" si="38"/>
        <v>No enviado a tiempo</v>
      </c>
    </row>
    <row r="2463" spans="1:4" x14ac:dyDescent="0.25">
      <c r="A2463">
        <v>1423718</v>
      </c>
      <c r="B2463" s="23">
        <v>42005</v>
      </c>
      <c r="C2463" s="23">
        <v>42007</v>
      </c>
      <c r="D2463" t="str">
        <f t="shared" si="38"/>
        <v>Enviado a tiempo</v>
      </c>
    </row>
    <row r="2464" spans="1:4" x14ac:dyDescent="0.25">
      <c r="A2464">
        <v>1424083</v>
      </c>
      <c r="B2464" s="23">
        <v>41401</v>
      </c>
      <c r="C2464" s="23">
        <v>41403</v>
      </c>
      <c r="D2464" t="str">
        <f t="shared" si="38"/>
        <v>Enviado a tiempo</v>
      </c>
    </row>
    <row r="2465" spans="1:4" x14ac:dyDescent="0.25">
      <c r="A2465">
        <v>1424083</v>
      </c>
      <c r="B2465" s="23">
        <v>42386</v>
      </c>
      <c r="C2465" s="23">
        <v>42388</v>
      </c>
      <c r="D2465" t="str">
        <f t="shared" si="38"/>
        <v>Enviado a tiempo</v>
      </c>
    </row>
    <row r="2466" spans="1:4" x14ac:dyDescent="0.25">
      <c r="A2466">
        <v>1424083</v>
      </c>
      <c r="B2466" s="23">
        <v>42163</v>
      </c>
      <c r="C2466" s="23">
        <v>42164</v>
      </c>
      <c r="D2466" t="str">
        <f t="shared" si="38"/>
        <v>No enviado a tiempo</v>
      </c>
    </row>
    <row r="2467" spans="1:4" x14ac:dyDescent="0.25">
      <c r="A2467">
        <v>1424083</v>
      </c>
      <c r="B2467" s="23">
        <v>41808</v>
      </c>
      <c r="C2467" s="23">
        <v>41808</v>
      </c>
      <c r="D2467" t="str">
        <f t="shared" si="38"/>
        <v>No enviado a tiempo</v>
      </c>
    </row>
    <row r="2468" spans="1:4" x14ac:dyDescent="0.25">
      <c r="A2468">
        <v>1424083</v>
      </c>
      <c r="B2468" s="23">
        <v>41736</v>
      </c>
      <c r="C2468" s="23">
        <v>41736</v>
      </c>
      <c r="D2468" t="str">
        <f t="shared" si="38"/>
        <v>No enviado a tiempo</v>
      </c>
    </row>
    <row r="2469" spans="1:4" x14ac:dyDescent="0.25">
      <c r="A2469">
        <v>1424813</v>
      </c>
      <c r="B2469" s="23">
        <v>41895</v>
      </c>
      <c r="C2469" s="23">
        <v>41899</v>
      </c>
      <c r="D2469" t="str">
        <f t="shared" si="38"/>
        <v>Enviado a tiempo</v>
      </c>
    </row>
    <row r="2470" spans="1:4" x14ac:dyDescent="0.25">
      <c r="A2470">
        <v>1424813</v>
      </c>
      <c r="B2470" s="23">
        <v>42052</v>
      </c>
      <c r="C2470" s="23">
        <v>42054</v>
      </c>
      <c r="D2470" t="str">
        <f t="shared" si="38"/>
        <v>Enviado a tiempo</v>
      </c>
    </row>
    <row r="2471" spans="1:4" x14ac:dyDescent="0.25">
      <c r="A2471">
        <v>1425178</v>
      </c>
      <c r="B2471" s="23">
        <v>41579</v>
      </c>
      <c r="C2471" s="23">
        <v>41580</v>
      </c>
      <c r="D2471" t="str">
        <f t="shared" si="38"/>
        <v>No enviado a tiempo</v>
      </c>
    </row>
    <row r="2472" spans="1:4" x14ac:dyDescent="0.25">
      <c r="A2472">
        <v>1425178</v>
      </c>
      <c r="B2472" s="23">
        <v>42070</v>
      </c>
      <c r="C2472" s="23">
        <v>42081</v>
      </c>
      <c r="D2472" t="str">
        <f t="shared" si="38"/>
        <v>Enviado a tiempo</v>
      </c>
    </row>
    <row r="2473" spans="1:4" x14ac:dyDescent="0.25">
      <c r="A2473">
        <v>1425178</v>
      </c>
      <c r="B2473" s="23">
        <v>42471</v>
      </c>
      <c r="C2473" s="23">
        <v>42471</v>
      </c>
      <c r="D2473" t="str">
        <f t="shared" si="38"/>
        <v>No enviado a tiempo</v>
      </c>
    </row>
    <row r="2474" spans="1:4" x14ac:dyDescent="0.25">
      <c r="A2474">
        <v>1425178</v>
      </c>
      <c r="B2474" s="23">
        <v>41885</v>
      </c>
      <c r="C2474" s="23">
        <v>41892</v>
      </c>
      <c r="D2474" t="str">
        <f t="shared" si="38"/>
        <v>Enviado a tiempo</v>
      </c>
    </row>
    <row r="2475" spans="1:4" x14ac:dyDescent="0.25">
      <c r="A2475">
        <v>1425209</v>
      </c>
      <c r="B2475" s="23">
        <v>42319</v>
      </c>
      <c r="C2475" s="23">
        <v>42321</v>
      </c>
      <c r="D2475" t="str">
        <f t="shared" si="38"/>
        <v>Enviado a tiempo</v>
      </c>
    </row>
    <row r="2476" spans="1:4" x14ac:dyDescent="0.25">
      <c r="A2476">
        <v>1425543</v>
      </c>
      <c r="B2476" s="23">
        <v>42053</v>
      </c>
      <c r="C2476" s="23">
        <v>42056</v>
      </c>
      <c r="D2476" t="str">
        <f t="shared" si="38"/>
        <v>Enviado a tiempo</v>
      </c>
    </row>
    <row r="2477" spans="1:4" x14ac:dyDescent="0.25">
      <c r="A2477">
        <v>1425543</v>
      </c>
      <c r="B2477" s="23">
        <v>42053</v>
      </c>
      <c r="C2477" s="23">
        <v>42056</v>
      </c>
      <c r="D2477" t="str">
        <f t="shared" si="38"/>
        <v>Enviado a tiempo</v>
      </c>
    </row>
    <row r="2478" spans="1:4" x14ac:dyDescent="0.25">
      <c r="A2478">
        <v>1425543</v>
      </c>
      <c r="B2478" s="23">
        <v>42053</v>
      </c>
      <c r="C2478" s="23">
        <v>42056</v>
      </c>
      <c r="D2478" t="str">
        <f t="shared" si="38"/>
        <v>Enviado a tiempo</v>
      </c>
    </row>
    <row r="2479" spans="1:4" x14ac:dyDescent="0.25">
      <c r="A2479">
        <v>1425543</v>
      </c>
      <c r="B2479" s="23">
        <v>42200</v>
      </c>
      <c r="C2479" s="23">
        <v>42204</v>
      </c>
      <c r="D2479" t="str">
        <f t="shared" si="38"/>
        <v>Enviado a tiempo</v>
      </c>
    </row>
    <row r="2480" spans="1:4" x14ac:dyDescent="0.25">
      <c r="A2480">
        <v>1425543</v>
      </c>
      <c r="B2480" s="23">
        <v>42053</v>
      </c>
      <c r="C2480" s="23">
        <v>42056</v>
      </c>
      <c r="D2480" t="str">
        <f t="shared" si="38"/>
        <v>Enviado a tiempo</v>
      </c>
    </row>
    <row r="2481" spans="1:4" x14ac:dyDescent="0.25">
      <c r="A2481">
        <v>1425908</v>
      </c>
      <c r="B2481" s="23">
        <v>42328</v>
      </c>
      <c r="C2481" s="23">
        <v>42329</v>
      </c>
      <c r="D2481" t="str">
        <f t="shared" si="38"/>
        <v>No enviado a tiempo</v>
      </c>
    </row>
    <row r="2482" spans="1:4" x14ac:dyDescent="0.25">
      <c r="A2482">
        <v>1425908</v>
      </c>
      <c r="B2482" s="23">
        <v>42053</v>
      </c>
      <c r="C2482" s="23">
        <v>42056</v>
      </c>
      <c r="D2482" t="str">
        <f t="shared" si="38"/>
        <v>Enviado a tiempo</v>
      </c>
    </row>
    <row r="2483" spans="1:4" x14ac:dyDescent="0.25">
      <c r="A2483">
        <v>1425908</v>
      </c>
      <c r="B2483" s="23">
        <v>42143</v>
      </c>
      <c r="C2483" s="23">
        <v>42144</v>
      </c>
      <c r="D2483" t="str">
        <f t="shared" si="38"/>
        <v>No enviado a tiempo</v>
      </c>
    </row>
    <row r="2484" spans="1:4" x14ac:dyDescent="0.25">
      <c r="A2484">
        <v>1425939</v>
      </c>
      <c r="B2484" s="23">
        <v>42053</v>
      </c>
      <c r="C2484" s="23">
        <v>42054</v>
      </c>
      <c r="D2484" t="str">
        <f t="shared" si="38"/>
        <v>No enviado a tiempo</v>
      </c>
    </row>
    <row r="2485" spans="1:4" x14ac:dyDescent="0.25">
      <c r="A2485">
        <v>1425939</v>
      </c>
      <c r="B2485" s="23">
        <v>42053</v>
      </c>
      <c r="C2485" s="23">
        <v>42054</v>
      </c>
      <c r="D2485" t="str">
        <f t="shared" si="38"/>
        <v>No enviado a tiempo</v>
      </c>
    </row>
    <row r="2486" spans="1:4" x14ac:dyDescent="0.25">
      <c r="A2486">
        <v>1425939</v>
      </c>
      <c r="B2486" s="23">
        <v>42053</v>
      </c>
      <c r="C2486" s="23">
        <v>42054</v>
      </c>
      <c r="D2486" t="str">
        <f t="shared" si="38"/>
        <v>No enviado a tiempo</v>
      </c>
    </row>
    <row r="2487" spans="1:4" x14ac:dyDescent="0.25">
      <c r="A2487">
        <v>1426274</v>
      </c>
      <c r="B2487" s="23">
        <v>42052</v>
      </c>
      <c r="C2487" s="23">
        <v>42055</v>
      </c>
      <c r="D2487" t="str">
        <f t="shared" si="38"/>
        <v>Enviado a tiempo</v>
      </c>
    </row>
    <row r="2488" spans="1:4" x14ac:dyDescent="0.25">
      <c r="A2488">
        <v>1426274</v>
      </c>
      <c r="B2488" s="23">
        <v>42144</v>
      </c>
      <c r="C2488" s="23">
        <v>42145</v>
      </c>
      <c r="D2488" t="str">
        <f t="shared" si="38"/>
        <v>No enviado a tiempo</v>
      </c>
    </row>
    <row r="2489" spans="1:4" x14ac:dyDescent="0.25">
      <c r="A2489">
        <v>1426639</v>
      </c>
      <c r="B2489" s="23">
        <v>42058</v>
      </c>
      <c r="C2489" s="23">
        <v>42061</v>
      </c>
      <c r="D2489" t="str">
        <f t="shared" ref="D2489:D2552" si="39">+IF(C2489-B2489&gt;=2,"Enviado a tiempo","No enviado a tiempo")</f>
        <v>Enviado a tiempo</v>
      </c>
    </row>
    <row r="2490" spans="1:4" x14ac:dyDescent="0.25">
      <c r="A2490">
        <v>1426639</v>
      </c>
      <c r="B2490" s="23">
        <v>42058</v>
      </c>
      <c r="C2490" s="23">
        <v>42061</v>
      </c>
      <c r="D2490" t="str">
        <f t="shared" si="39"/>
        <v>Enviado a tiempo</v>
      </c>
    </row>
    <row r="2491" spans="1:4" x14ac:dyDescent="0.25">
      <c r="A2491">
        <v>1426639</v>
      </c>
      <c r="B2491" s="23">
        <v>41617</v>
      </c>
      <c r="C2491" s="23">
        <v>41617</v>
      </c>
      <c r="D2491" t="str">
        <f t="shared" si="39"/>
        <v>No enviado a tiempo</v>
      </c>
    </row>
    <row r="2492" spans="1:4" x14ac:dyDescent="0.25">
      <c r="A2492">
        <v>1426639</v>
      </c>
      <c r="B2492" s="23">
        <v>41596</v>
      </c>
      <c r="C2492" s="23">
        <v>41598</v>
      </c>
      <c r="D2492" t="str">
        <f t="shared" si="39"/>
        <v>Enviado a tiempo</v>
      </c>
    </row>
    <row r="2493" spans="1:4" x14ac:dyDescent="0.25">
      <c r="A2493">
        <v>1426639</v>
      </c>
      <c r="B2493" s="23">
        <v>42058</v>
      </c>
      <c r="C2493" s="23">
        <v>42061</v>
      </c>
      <c r="D2493" t="str">
        <f t="shared" si="39"/>
        <v>Enviado a tiempo</v>
      </c>
    </row>
    <row r="2494" spans="1:4" x14ac:dyDescent="0.25">
      <c r="A2494">
        <v>1426639</v>
      </c>
      <c r="B2494" s="23">
        <v>41329</v>
      </c>
      <c r="C2494" s="23">
        <v>41330</v>
      </c>
      <c r="D2494" t="str">
        <f t="shared" si="39"/>
        <v>No enviado a tiempo</v>
      </c>
    </row>
    <row r="2495" spans="1:4" x14ac:dyDescent="0.25">
      <c r="A2495">
        <v>1426670</v>
      </c>
      <c r="B2495" s="23">
        <v>41514</v>
      </c>
      <c r="C2495" s="23">
        <v>41487</v>
      </c>
      <c r="D2495" t="str">
        <f t="shared" si="39"/>
        <v>No enviado a tiempo</v>
      </c>
    </row>
    <row r="2496" spans="1:4" x14ac:dyDescent="0.25">
      <c r="A2496">
        <v>1427004</v>
      </c>
      <c r="B2496" s="23">
        <v>42059</v>
      </c>
      <c r="C2496" s="23">
        <v>42059</v>
      </c>
      <c r="D2496" t="str">
        <f t="shared" si="39"/>
        <v>No enviado a tiempo</v>
      </c>
    </row>
    <row r="2497" spans="1:4" x14ac:dyDescent="0.25">
      <c r="A2497">
        <v>1427369</v>
      </c>
      <c r="B2497" s="23">
        <v>42021</v>
      </c>
      <c r="C2497" s="23">
        <v>42023</v>
      </c>
      <c r="D2497" t="str">
        <f t="shared" si="39"/>
        <v>Enviado a tiempo</v>
      </c>
    </row>
    <row r="2498" spans="1:4" x14ac:dyDescent="0.25">
      <c r="A2498">
        <v>1427735</v>
      </c>
      <c r="B2498" s="23">
        <v>42587</v>
      </c>
      <c r="C2498" s="23">
        <v>42588</v>
      </c>
      <c r="D2498" t="str">
        <f t="shared" si="39"/>
        <v>No enviado a tiempo</v>
      </c>
    </row>
    <row r="2499" spans="1:4" x14ac:dyDescent="0.25">
      <c r="A2499">
        <v>1427735</v>
      </c>
      <c r="B2499" s="23">
        <v>42298</v>
      </c>
      <c r="C2499" s="23">
        <v>42300</v>
      </c>
      <c r="D2499" t="str">
        <f t="shared" si="39"/>
        <v>Enviado a tiempo</v>
      </c>
    </row>
    <row r="2500" spans="1:4" x14ac:dyDescent="0.25">
      <c r="A2500">
        <v>1427735</v>
      </c>
      <c r="B2500" s="23">
        <v>42005</v>
      </c>
      <c r="C2500" s="23">
        <v>42007</v>
      </c>
      <c r="D2500" t="str">
        <f t="shared" si="39"/>
        <v>Enviado a tiempo</v>
      </c>
    </row>
    <row r="2501" spans="1:4" x14ac:dyDescent="0.25">
      <c r="A2501">
        <v>1427735</v>
      </c>
      <c r="B2501" s="23">
        <v>41996</v>
      </c>
      <c r="C2501" s="23">
        <v>41996</v>
      </c>
      <c r="D2501" t="str">
        <f t="shared" si="39"/>
        <v>No enviado a tiempo</v>
      </c>
    </row>
    <row r="2502" spans="1:4" x14ac:dyDescent="0.25">
      <c r="A2502">
        <v>1428465</v>
      </c>
      <c r="B2502" s="23">
        <v>42006</v>
      </c>
      <c r="C2502" s="23">
        <v>42008</v>
      </c>
      <c r="D2502" t="str">
        <f t="shared" si="39"/>
        <v>Enviado a tiempo</v>
      </c>
    </row>
    <row r="2503" spans="1:4" x14ac:dyDescent="0.25">
      <c r="A2503">
        <v>1428465</v>
      </c>
      <c r="B2503" s="23">
        <v>42064</v>
      </c>
      <c r="C2503" s="23">
        <v>42064</v>
      </c>
      <c r="D2503" t="str">
        <f t="shared" si="39"/>
        <v>No enviado a tiempo</v>
      </c>
    </row>
    <row r="2504" spans="1:4" x14ac:dyDescent="0.25">
      <c r="A2504">
        <v>1428465</v>
      </c>
      <c r="B2504" s="23">
        <v>42080</v>
      </c>
      <c r="C2504" s="23">
        <v>42080</v>
      </c>
      <c r="D2504" t="str">
        <f t="shared" si="39"/>
        <v>No enviado a tiempo</v>
      </c>
    </row>
    <row r="2505" spans="1:4" x14ac:dyDescent="0.25">
      <c r="A2505">
        <v>1428465</v>
      </c>
      <c r="B2505" s="23">
        <v>41552</v>
      </c>
      <c r="C2505" s="23">
        <v>41554</v>
      </c>
      <c r="D2505" t="str">
        <f t="shared" si="39"/>
        <v>Enviado a tiempo</v>
      </c>
    </row>
    <row r="2506" spans="1:4" x14ac:dyDescent="0.25">
      <c r="A2506">
        <v>1428465</v>
      </c>
      <c r="B2506" s="23">
        <v>42636</v>
      </c>
      <c r="C2506" s="23">
        <v>42638</v>
      </c>
      <c r="D2506" t="str">
        <f t="shared" si="39"/>
        <v>Enviado a tiempo</v>
      </c>
    </row>
    <row r="2507" spans="1:4" x14ac:dyDescent="0.25">
      <c r="A2507">
        <v>1428465</v>
      </c>
      <c r="B2507" s="23">
        <v>42606</v>
      </c>
      <c r="C2507" s="23">
        <v>42615</v>
      </c>
      <c r="D2507" t="str">
        <f t="shared" si="39"/>
        <v>Enviado a tiempo</v>
      </c>
    </row>
    <row r="2508" spans="1:4" x14ac:dyDescent="0.25">
      <c r="A2508">
        <v>1428830</v>
      </c>
      <c r="B2508" s="23">
        <v>41363</v>
      </c>
      <c r="C2508" s="23">
        <v>41364</v>
      </c>
      <c r="D2508" t="str">
        <f t="shared" si="39"/>
        <v>No enviado a tiempo</v>
      </c>
    </row>
    <row r="2509" spans="1:4" x14ac:dyDescent="0.25">
      <c r="A2509">
        <v>1428830</v>
      </c>
      <c r="B2509" s="23">
        <v>41471</v>
      </c>
      <c r="C2509" s="23">
        <v>41471</v>
      </c>
      <c r="D2509" t="str">
        <f t="shared" si="39"/>
        <v>No enviado a tiempo</v>
      </c>
    </row>
    <row r="2510" spans="1:4" x14ac:dyDescent="0.25">
      <c r="A2510">
        <v>1428830</v>
      </c>
      <c r="B2510" s="23">
        <v>41653</v>
      </c>
      <c r="C2510" s="23">
        <v>41655</v>
      </c>
      <c r="D2510" t="str">
        <f t="shared" si="39"/>
        <v>Enviado a tiempo</v>
      </c>
    </row>
    <row r="2511" spans="1:4" x14ac:dyDescent="0.25">
      <c r="A2511">
        <v>1429196</v>
      </c>
      <c r="B2511" s="23">
        <v>42226</v>
      </c>
      <c r="C2511" s="23">
        <v>42229</v>
      </c>
      <c r="D2511" t="str">
        <f t="shared" si="39"/>
        <v>Enviado a tiempo</v>
      </c>
    </row>
    <row r="2512" spans="1:4" x14ac:dyDescent="0.25">
      <c r="A2512">
        <v>1429196</v>
      </c>
      <c r="B2512" s="23">
        <v>42135</v>
      </c>
      <c r="C2512" s="23">
        <v>42137</v>
      </c>
      <c r="D2512" t="str">
        <f t="shared" si="39"/>
        <v>Enviado a tiempo</v>
      </c>
    </row>
    <row r="2513" spans="1:4" x14ac:dyDescent="0.25">
      <c r="A2513">
        <v>1429196</v>
      </c>
      <c r="B2513" s="23">
        <v>42210</v>
      </c>
      <c r="C2513" s="23">
        <v>42212</v>
      </c>
      <c r="D2513" t="str">
        <f t="shared" si="39"/>
        <v>Enviado a tiempo</v>
      </c>
    </row>
    <row r="2514" spans="1:4" x14ac:dyDescent="0.25">
      <c r="A2514">
        <v>1429561</v>
      </c>
      <c r="B2514" s="23">
        <v>42204</v>
      </c>
      <c r="C2514" s="23">
        <v>42205</v>
      </c>
      <c r="D2514" t="str">
        <f t="shared" si="39"/>
        <v>No enviado a tiempo</v>
      </c>
    </row>
    <row r="2515" spans="1:4" x14ac:dyDescent="0.25">
      <c r="A2515">
        <v>1429561</v>
      </c>
      <c r="B2515" s="23">
        <v>41850</v>
      </c>
      <c r="C2515" s="23">
        <v>41852</v>
      </c>
      <c r="D2515" t="str">
        <f t="shared" si="39"/>
        <v>Enviado a tiempo</v>
      </c>
    </row>
    <row r="2516" spans="1:4" x14ac:dyDescent="0.25">
      <c r="A2516">
        <v>1429561</v>
      </c>
      <c r="B2516" s="23">
        <v>41683</v>
      </c>
      <c r="C2516" s="23">
        <v>41683</v>
      </c>
      <c r="D2516" t="str">
        <f t="shared" si="39"/>
        <v>No enviado a tiempo</v>
      </c>
    </row>
    <row r="2517" spans="1:4" x14ac:dyDescent="0.25">
      <c r="A2517">
        <v>1429561</v>
      </c>
      <c r="B2517" s="23">
        <v>42017</v>
      </c>
      <c r="C2517" s="23">
        <v>42019</v>
      </c>
      <c r="D2517" t="str">
        <f t="shared" si="39"/>
        <v>Enviado a tiempo</v>
      </c>
    </row>
    <row r="2518" spans="1:4" x14ac:dyDescent="0.25">
      <c r="A2518">
        <v>1429561</v>
      </c>
      <c r="B2518" s="23">
        <v>42366</v>
      </c>
      <c r="C2518" s="23">
        <v>42373</v>
      </c>
      <c r="D2518" t="str">
        <f t="shared" si="39"/>
        <v>Enviado a tiempo</v>
      </c>
    </row>
    <row r="2519" spans="1:4" x14ac:dyDescent="0.25">
      <c r="A2519">
        <v>1429926</v>
      </c>
      <c r="B2519" s="23">
        <v>41856</v>
      </c>
      <c r="C2519" s="23">
        <v>41858</v>
      </c>
      <c r="D2519" t="str">
        <f t="shared" si="39"/>
        <v>Enviado a tiempo</v>
      </c>
    </row>
    <row r="2520" spans="1:4" x14ac:dyDescent="0.25">
      <c r="A2520">
        <v>1429926</v>
      </c>
      <c r="B2520" s="23">
        <v>42579</v>
      </c>
      <c r="C2520" s="23">
        <v>42581</v>
      </c>
      <c r="D2520" t="str">
        <f t="shared" si="39"/>
        <v>Enviado a tiempo</v>
      </c>
    </row>
    <row r="2521" spans="1:4" x14ac:dyDescent="0.25">
      <c r="A2521">
        <v>1429926</v>
      </c>
      <c r="B2521" s="23">
        <v>42079</v>
      </c>
      <c r="C2521" s="23">
        <v>42079</v>
      </c>
      <c r="D2521" t="str">
        <f t="shared" si="39"/>
        <v>No enviado a tiempo</v>
      </c>
    </row>
    <row r="2522" spans="1:4" x14ac:dyDescent="0.25">
      <c r="A2522">
        <v>1429926</v>
      </c>
      <c r="B2522" s="23">
        <v>41647</v>
      </c>
      <c r="C2522" s="23">
        <v>41654</v>
      </c>
      <c r="D2522" t="str">
        <f t="shared" si="39"/>
        <v>Enviado a tiempo</v>
      </c>
    </row>
    <row r="2523" spans="1:4" x14ac:dyDescent="0.25">
      <c r="A2523">
        <v>1430291</v>
      </c>
      <c r="B2523" s="23">
        <v>42214</v>
      </c>
      <c r="C2523" s="23">
        <v>42215</v>
      </c>
      <c r="D2523" t="str">
        <f t="shared" si="39"/>
        <v>No enviado a tiempo</v>
      </c>
    </row>
    <row r="2524" spans="1:4" x14ac:dyDescent="0.25">
      <c r="A2524">
        <v>1430291</v>
      </c>
      <c r="B2524" s="23">
        <v>41663</v>
      </c>
      <c r="C2524" s="23">
        <v>41665</v>
      </c>
      <c r="D2524" t="str">
        <f t="shared" si="39"/>
        <v>Enviado a tiempo</v>
      </c>
    </row>
    <row r="2525" spans="1:4" x14ac:dyDescent="0.25">
      <c r="A2525">
        <v>1430291</v>
      </c>
      <c r="B2525" s="23">
        <v>42087</v>
      </c>
      <c r="C2525" s="23">
        <v>42089</v>
      </c>
      <c r="D2525" t="str">
        <f t="shared" si="39"/>
        <v>Enviado a tiempo</v>
      </c>
    </row>
    <row r="2526" spans="1:4" x14ac:dyDescent="0.25">
      <c r="A2526">
        <v>1430291</v>
      </c>
      <c r="B2526" s="23">
        <v>41858</v>
      </c>
      <c r="C2526" s="23">
        <v>41860</v>
      </c>
      <c r="D2526" t="str">
        <f t="shared" si="39"/>
        <v>Enviado a tiempo</v>
      </c>
    </row>
    <row r="2527" spans="1:4" x14ac:dyDescent="0.25">
      <c r="A2527">
        <v>1430291</v>
      </c>
      <c r="B2527" s="23">
        <v>41558</v>
      </c>
      <c r="C2527" s="23">
        <v>41560</v>
      </c>
      <c r="D2527" t="str">
        <f t="shared" si="39"/>
        <v>Enviado a tiempo</v>
      </c>
    </row>
    <row r="2528" spans="1:4" x14ac:dyDescent="0.25">
      <c r="A2528">
        <v>1430291</v>
      </c>
      <c r="B2528" s="23">
        <v>41946</v>
      </c>
      <c r="C2528" s="23">
        <v>41947</v>
      </c>
      <c r="D2528" t="str">
        <f t="shared" si="39"/>
        <v>No enviado a tiempo</v>
      </c>
    </row>
    <row r="2529" spans="1:4" x14ac:dyDescent="0.25">
      <c r="A2529">
        <v>1430291</v>
      </c>
      <c r="B2529" s="23">
        <v>41327</v>
      </c>
      <c r="C2529" s="23">
        <v>41328</v>
      </c>
      <c r="D2529" t="str">
        <f t="shared" si="39"/>
        <v>No enviado a tiempo</v>
      </c>
    </row>
    <row r="2530" spans="1:4" x14ac:dyDescent="0.25">
      <c r="A2530">
        <v>1430291</v>
      </c>
      <c r="B2530" s="23">
        <v>41479</v>
      </c>
      <c r="C2530" s="23">
        <v>41481</v>
      </c>
      <c r="D2530" t="str">
        <f t="shared" si="39"/>
        <v>Enviado a tiempo</v>
      </c>
    </row>
    <row r="2531" spans="1:4" x14ac:dyDescent="0.25">
      <c r="A2531">
        <v>1431022</v>
      </c>
      <c r="B2531" s="23">
        <v>41440</v>
      </c>
      <c r="C2531" s="23">
        <v>41442</v>
      </c>
      <c r="D2531" t="str">
        <f t="shared" si="39"/>
        <v>Enviado a tiempo</v>
      </c>
    </row>
    <row r="2532" spans="1:4" x14ac:dyDescent="0.25">
      <c r="A2532">
        <v>1431387</v>
      </c>
      <c r="B2532" s="23">
        <v>41908</v>
      </c>
      <c r="C2532" s="23">
        <v>41910</v>
      </c>
      <c r="D2532" t="str">
        <f t="shared" si="39"/>
        <v>Enviado a tiempo</v>
      </c>
    </row>
    <row r="2533" spans="1:4" x14ac:dyDescent="0.25">
      <c r="A2533">
        <v>1431387</v>
      </c>
      <c r="B2533" s="23">
        <v>41585</v>
      </c>
      <c r="C2533" s="23">
        <v>41586</v>
      </c>
      <c r="D2533" t="str">
        <f t="shared" si="39"/>
        <v>No enviado a tiempo</v>
      </c>
    </row>
    <row r="2534" spans="1:4" x14ac:dyDescent="0.25">
      <c r="A2534">
        <v>1431387</v>
      </c>
      <c r="B2534" s="23">
        <v>41652</v>
      </c>
      <c r="C2534" s="23">
        <v>41649</v>
      </c>
      <c r="D2534" t="str">
        <f t="shared" si="39"/>
        <v>No enviado a tiempo</v>
      </c>
    </row>
    <row r="2535" spans="1:4" x14ac:dyDescent="0.25">
      <c r="A2535">
        <v>1431752</v>
      </c>
      <c r="B2535" s="23">
        <v>41541</v>
      </c>
      <c r="C2535" s="23">
        <v>41543</v>
      </c>
      <c r="D2535" t="str">
        <f t="shared" si="39"/>
        <v>Enviado a tiempo</v>
      </c>
    </row>
    <row r="2536" spans="1:4" x14ac:dyDescent="0.25">
      <c r="A2536">
        <v>1432118</v>
      </c>
      <c r="B2536" s="23">
        <v>42075</v>
      </c>
      <c r="C2536" s="23">
        <v>42076</v>
      </c>
      <c r="D2536" t="str">
        <f t="shared" si="39"/>
        <v>No enviado a tiempo</v>
      </c>
    </row>
    <row r="2537" spans="1:4" x14ac:dyDescent="0.25">
      <c r="A2537">
        <v>1432118</v>
      </c>
      <c r="B2537" s="23">
        <v>42075</v>
      </c>
      <c r="C2537" s="23">
        <v>42076</v>
      </c>
      <c r="D2537" t="str">
        <f t="shared" si="39"/>
        <v>No enviado a tiempo</v>
      </c>
    </row>
    <row r="2538" spans="1:4" x14ac:dyDescent="0.25">
      <c r="A2538">
        <v>1432118</v>
      </c>
      <c r="B2538" s="23">
        <v>42075</v>
      </c>
      <c r="C2538" s="23">
        <v>42076</v>
      </c>
      <c r="D2538" t="str">
        <f t="shared" si="39"/>
        <v>No enviado a tiempo</v>
      </c>
    </row>
    <row r="2539" spans="1:4" x14ac:dyDescent="0.25">
      <c r="A2539">
        <v>1432118</v>
      </c>
      <c r="B2539" s="23">
        <v>41685</v>
      </c>
      <c r="C2539" s="23">
        <v>41656</v>
      </c>
      <c r="D2539" t="str">
        <f t="shared" si="39"/>
        <v>No enviado a tiempo</v>
      </c>
    </row>
    <row r="2540" spans="1:4" x14ac:dyDescent="0.25">
      <c r="A2540">
        <v>1432118</v>
      </c>
      <c r="B2540" s="23">
        <v>42075</v>
      </c>
      <c r="C2540" s="23">
        <v>42076</v>
      </c>
      <c r="D2540" t="str">
        <f t="shared" si="39"/>
        <v>No enviado a tiempo</v>
      </c>
    </row>
    <row r="2541" spans="1:4" x14ac:dyDescent="0.25">
      <c r="A2541">
        <v>1432118</v>
      </c>
      <c r="B2541" s="23">
        <v>42075</v>
      </c>
      <c r="C2541" s="23">
        <v>42076</v>
      </c>
      <c r="D2541" t="str">
        <f t="shared" si="39"/>
        <v>No enviado a tiempo</v>
      </c>
    </row>
    <row r="2542" spans="1:4" x14ac:dyDescent="0.25">
      <c r="A2542">
        <v>1432483</v>
      </c>
      <c r="B2542" s="23">
        <v>41552</v>
      </c>
      <c r="C2542" s="23">
        <v>41559</v>
      </c>
      <c r="D2542" t="str">
        <f t="shared" si="39"/>
        <v>Enviado a tiempo</v>
      </c>
    </row>
    <row r="2543" spans="1:4" x14ac:dyDescent="0.25">
      <c r="A2543">
        <v>1432483</v>
      </c>
      <c r="B2543" s="23">
        <v>41624</v>
      </c>
      <c r="C2543" s="23">
        <v>41627</v>
      </c>
      <c r="D2543" t="str">
        <f t="shared" si="39"/>
        <v>Enviado a tiempo</v>
      </c>
    </row>
    <row r="2544" spans="1:4" x14ac:dyDescent="0.25">
      <c r="A2544">
        <v>1432483</v>
      </c>
      <c r="B2544" s="23">
        <v>41451</v>
      </c>
      <c r="C2544" s="23">
        <v>41452</v>
      </c>
      <c r="D2544" t="str">
        <f t="shared" si="39"/>
        <v>No enviado a tiempo</v>
      </c>
    </row>
    <row r="2545" spans="1:4" x14ac:dyDescent="0.25">
      <c r="A2545">
        <v>1432483</v>
      </c>
      <c r="B2545" s="23">
        <v>41529</v>
      </c>
      <c r="C2545" s="23">
        <v>41531</v>
      </c>
      <c r="D2545" t="str">
        <f t="shared" si="39"/>
        <v>Enviado a tiempo</v>
      </c>
    </row>
    <row r="2546" spans="1:4" x14ac:dyDescent="0.25">
      <c r="A2546">
        <v>1432483</v>
      </c>
      <c r="B2546" s="23">
        <v>41583</v>
      </c>
      <c r="C2546" s="23">
        <v>41585</v>
      </c>
      <c r="D2546" t="str">
        <f t="shared" si="39"/>
        <v>Enviado a tiempo</v>
      </c>
    </row>
    <row r="2547" spans="1:4" x14ac:dyDescent="0.25">
      <c r="A2547">
        <v>1432848</v>
      </c>
      <c r="B2547" s="23">
        <v>41885</v>
      </c>
      <c r="C2547" s="23">
        <v>41892</v>
      </c>
      <c r="D2547" t="str">
        <f t="shared" si="39"/>
        <v>Enviado a tiempo</v>
      </c>
    </row>
    <row r="2548" spans="1:4" x14ac:dyDescent="0.25">
      <c r="A2548">
        <v>1432848</v>
      </c>
      <c r="B2548" s="23">
        <v>41406</v>
      </c>
      <c r="C2548" s="23">
        <v>41407</v>
      </c>
      <c r="D2548" t="str">
        <f t="shared" si="39"/>
        <v>No enviado a tiempo</v>
      </c>
    </row>
    <row r="2549" spans="1:4" x14ac:dyDescent="0.25">
      <c r="A2549">
        <v>1433213</v>
      </c>
      <c r="B2549" s="23">
        <v>42347</v>
      </c>
      <c r="C2549" s="23">
        <v>42347</v>
      </c>
      <c r="D2549" t="str">
        <f t="shared" si="39"/>
        <v>No enviado a tiempo</v>
      </c>
    </row>
    <row r="2550" spans="1:4" x14ac:dyDescent="0.25">
      <c r="A2550">
        <v>1433213</v>
      </c>
      <c r="B2550" s="23">
        <v>42067</v>
      </c>
      <c r="C2550" s="23">
        <v>42069</v>
      </c>
      <c r="D2550" t="str">
        <f t="shared" si="39"/>
        <v>Enviado a tiempo</v>
      </c>
    </row>
    <row r="2551" spans="1:4" x14ac:dyDescent="0.25">
      <c r="A2551">
        <v>1433213</v>
      </c>
      <c r="B2551" s="23">
        <v>41498</v>
      </c>
      <c r="C2551" s="23">
        <v>41502</v>
      </c>
      <c r="D2551" t="str">
        <f t="shared" si="39"/>
        <v>Enviado a tiempo</v>
      </c>
    </row>
    <row r="2552" spans="1:4" x14ac:dyDescent="0.25">
      <c r="A2552">
        <v>1433213</v>
      </c>
      <c r="B2552" s="23">
        <v>41694</v>
      </c>
      <c r="C2552" s="23">
        <v>41696</v>
      </c>
      <c r="D2552" t="str">
        <f t="shared" si="39"/>
        <v>Enviado a tiempo</v>
      </c>
    </row>
    <row r="2553" spans="1:4" x14ac:dyDescent="0.25">
      <c r="A2553">
        <v>1433579</v>
      </c>
      <c r="B2553" s="23">
        <v>41556</v>
      </c>
      <c r="C2553" s="23">
        <v>41558</v>
      </c>
      <c r="D2553" t="str">
        <f t="shared" ref="D2553:D2616" si="40">+IF(C2553-B2553&gt;=2,"Enviado a tiempo","No enviado a tiempo")</f>
        <v>Enviado a tiempo</v>
      </c>
    </row>
    <row r="2554" spans="1:4" x14ac:dyDescent="0.25">
      <c r="A2554">
        <v>1433579</v>
      </c>
      <c r="B2554" s="23">
        <v>41715</v>
      </c>
      <c r="C2554" s="23">
        <v>41716</v>
      </c>
      <c r="D2554" t="str">
        <f t="shared" si="40"/>
        <v>No enviado a tiempo</v>
      </c>
    </row>
    <row r="2555" spans="1:4" x14ac:dyDescent="0.25">
      <c r="A2555">
        <v>1433579</v>
      </c>
      <c r="B2555" s="23">
        <v>41895</v>
      </c>
      <c r="C2555" s="23">
        <v>41899</v>
      </c>
      <c r="D2555" t="str">
        <f t="shared" si="40"/>
        <v>Enviado a tiempo</v>
      </c>
    </row>
    <row r="2556" spans="1:4" x14ac:dyDescent="0.25">
      <c r="A2556">
        <v>1433579</v>
      </c>
      <c r="B2556" s="23">
        <v>41817</v>
      </c>
      <c r="C2556" s="23">
        <v>41818</v>
      </c>
      <c r="D2556" t="str">
        <f t="shared" si="40"/>
        <v>No enviado a tiempo</v>
      </c>
    </row>
    <row r="2557" spans="1:4" x14ac:dyDescent="0.25">
      <c r="A2557">
        <v>1433579</v>
      </c>
      <c r="B2557" s="23">
        <v>42157</v>
      </c>
      <c r="C2557" s="23">
        <v>42164</v>
      </c>
      <c r="D2557" t="str">
        <f t="shared" si="40"/>
        <v>Enviado a tiempo</v>
      </c>
    </row>
    <row r="2558" spans="1:4" x14ac:dyDescent="0.25">
      <c r="A2558">
        <v>1433944</v>
      </c>
      <c r="B2558" s="23">
        <v>41347</v>
      </c>
      <c r="C2558" s="23">
        <v>41349</v>
      </c>
      <c r="D2558" t="str">
        <f t="shared" si="40"/>
        <v>Enviado a tiempo</v>
      </c>
    </row>
    <row r="2559" spans="1:4" x14ac:dyDescent="0.25">
      <c r="A2559">
        <v>1433944</v>
      </c>
      <c r="B2559" s="23">
        <v>42079</v>
      </c>
      <c r="C2559" s="23">
        <v>42079</v>
      </c>
      <c r="D2559" t="str">
        <f t="shared" si="40"/>
        <v>No enviado a tiempo</v>
      </c>
    </row>
    <row r="2560" spans="1:4" x14ac:dyDescent="0.25">
      <c r="A2560">
        <v>1433944</v>
      </c>
      <c r="B2560" s="23">
        <v>41974</v>
      </c>
      <c r="C2560" s="23">
        <v>41978</v>
      </c>
      <c r="D2560" t="str">
        <f t="shared" si="40"/>
        <v>Enviado a tiempo</v>
      </c>
    </row>
    <row r="2561" spans="1:4" x14ac:dyDescent="0.25">
      <c r="A2561">
        <v>1433944</v>
      </c>
      <c r="B2561" s="23">
        <v>42058</v>
      </c>
      <c r="C2561" s="23">
        <v>42061</v>
      </c>
      <c r="D2561" t="str">
        <f t="shared" si="40"/>
        <v>Enviado a tiempo</v>
      </c>
    </row>
    <row r="2562" spans="1:4" x14ac:dyDescent="0.25">
      <c r="A2562">
        <v>1433944</v>
      </c>
      <c r="B2562" s="23">
        <v>41899</v>
      </c>
      <c r="C2562" s="23">
        <v>41900</v>
      </c>
      <c r="D2562" t="str">
        <f t="shared" si="40"/>
        <v>No enviado a tiempo</v>
      </c>
    </row>
    <row r="2563" spans="1:4" x14ac:dyDescent="0.25">
      <c r="A2563">
        <v>1433944</v>
      </c>
      <c r="B2563" s="23">
        <v>41597</v>
      </c>
      <c r="C2563" s="23">
        <v>41599</v>
      </c>
      <c r="D2563" t="str">
        <f t="shared" si="40"/>
        <v>Enviado a tiempo</v>
      </c>
    </row>
    <row r="2564" spans="1:4" x14ac:dyDescent="0.25">
      <c r="A2564">
        <v>1433944</v>
      </c>
      <c r="B2564" s="23">
        <v>41663</v>
      </c>
      <c r="C2564" s="23">
        <v>41665</v>
      </c>
      <c r="D2564" t="str">
        <f t="shared" si="40"/>
        <v>Enviado a tiempo</v>
      </c>
    </row>
    <row r="2565" spans="1:4" x14ac:dyDescent="0.25">
      <c r="A2565">
        <v>1433944</v>
      </c>
      <c r="B2565" s="23">
        <v>42079</v>
      </c>
      <c r="C2565" s="23">
        <v>42079</v>
      </c>
      <c r="D2565" t="str">
        <f t="shared" si="40"/>
        <v>No enviado a tiempo</v>
      </c>
    </row>
    <row r="2566" spans="1:4" x14ac:dyDescent="0.25">
      <c r="A2566">
        <v>1433944</v>
      </c>
      <c r="B2566" s="23">
        <v>42120</v>
      </c>
      <c r="C2566" s="23">
        <v>42122</v>
      </c>
      <c r="D2566" t="str">
        <f t="shared" si="40"/>
        <v>Enviado a tiempo</v>
      </c>
    </row>
    <row r="2567" spans="1:4" x14ac:dyDescent="0.25">
      <c r="A2567">
        <v>1434674</v>
      </c>
      <c r="B2567" s="23">
        <v>41653</v>
      </c>
      <c r="C2567" s="23">
        <v>41656</v>
      </c>
      <c r="D2567" t="str">
        <f t="shared" si="40"/>
        <v>Enviado a tiempo</v>
      </c>
    </row>
    <row r="2568" spans="1:4" x14ac:dyDescent="0.25">
      <c r="A2568">
        <v>1435040</v>
      </c>
      <c r="B2568" s="23">
        <v>42080</v>
      </c>
      <c r="C2568" s="23">
        <v>42080</v>
      </c>
      <c r="D2568" t="str">
        <f t="shared" si="40"/>
        <v>No enviado a tiempo</v>
      </c>
    </row>
    <row r="2569" spans="1:4" x14ac:dyDescent="0.25">
      <c r="A2569">
        <v>1435040</v>
      </c>
      <c r="B2569" s="23">
        <v>42080</v>
      </c>
      <c r="C2569" s="23">
        <v>42081</v>
      </c>
      <c r="D2569" t="str">
        <f t="shared" si="40"/>
        <v>No enviado a tiempo</v>
      </c>
    </row>
    <row r="2570" spans="1:4" x14ac:dyDescent="0.25">
      <c r="A2570">
        <v>1435040</v>
      </c>
      <c r="B2570" s="23">
        <v>41903</v>
      </c>
      <c r="C2570" s="23">
        <v>41904</v>
      </c>
      <c r="D2570" t="str">
        <f t="shared" si="40"/>
        <v>No enviado a tiempo</v>
      </c>
    </row>
    <row r="2571" spans="1:4" x14ac:dyDescent="0.25">
      <c r="A2571">
        <v>1435040</v>
      </c>
      <c r="B2571" s="23">
        <v>42190</v>
      </c>
      <c r="C2571" s="23">
        <v>42192</v>
      </c>
      <c r="D2571" t="str">
        <f t="shared" si="40"/>
        <v>Enviado a tiempo</v>
      </c>
    </row>
    <row r="2572" spans="1:4" x14ac:dyDescent="0.25">
      <c r="A2572">
        <v>1435770</v>
      </c>
      <c r="B2572" s="23">
        <v>42386</v>
      </c>
      <c r="C2572" s="23">
        <v>42388</v>
      </c>
      <c r="D2572" t="str">
        <f t="shared" si="40"/>
        <v>Enviado a tiempo</v>
      </c>
    </row>
    <row r="2573" spans="1:4" x14ac:dyDescent="0.25">
      <c r="A2573">
        <v>1435770</v>
      </c>
      <c r="B2573" s="23">
        <v>41432</v>
      </c>
      <c r="C2573" s="23">
        <v>41433</v>
      </c>
      <c r="D2573" t="str">
        <f t="shared" si="40"/>
        <v>No enviado a tiempo</v>
      </c>
    </row>
    <row r="2574" spans="1:4" x14ac:dyDescent="0.25">
      <c r="A2574">
        <v>1435770</v>
      </c>
      <c r="B2574" s="23">
        <v>42347</v>
      </c>
      <c r="C2574" s="23">
        <v>42347</v>
      </c>
      <c r="D2574" t="str">
        <f t="shared" si="40"/>
        <v>No enviado a tiempo</v>
      </c>
    </row>
    <row r="2575" spans="1:4" x14ac:dyDescent="0.25">
      <c r="A2575">
        <v>1436135</v>
      </c>
      <c r="B2575" s="23">
        <v>42083</v>
      </c>
      <c r="C2575" s="23">
        <v>42084</v>
      </c>
      <c r="D2575" t="str">
        <f t="shared" si="40"/>
        <v>No enviado a tiempo</v>
      </c>
    </row>
    <row r="2576" spans="1:4" x14ac:dyDescent="0.25">
      <c r="A2576">
        <v>1436135</v>
      </c>
      <c r="B2576" s="23">
        <v>42511</v>
      </c>
      <c r="C2576" s="23">
        <v>42512</v>
      </c>
      <c r="D2576" t="str">
        <f t="shared" si="40"/>
        <v>No enviado a tiempo</v>
      </c>
    </row>
    <row r="2577" spans="1:4" x14ac:dyDescent="0.25">
      <c r="A2577">
        <v>1436135</v>
      </c>
      <c r="B2577" s="23">
        <v>42156</v>
      </c>
      <c r="C2577" s="23">
        <v>42161</v>
      </c>
      <c r="D2577" t="str">
        <f t="shared" si="40"/>
        <v>Enviado a tiempo</v>
      </c>
    </row>
    <row r="2578" spans="1:4" x14ac:dyDescent="0.25">
      <c r="A2578">
        <v>1436135</v>
      </c>
      <c r="B2578" s="23">
        <v>41519</v>
      </c>
      <c r="C2578" s="23">
        <v>41520</v>
      </c>
      <c r="D2578" t="str">
        <f t="shared" si="40"/>
        <v>No enviado a tiempo</v>
      </c>
    </row>
    <row r="2579" spans="1:4" x14ac:dyDescent="0.25">
      <c r="A2579">
        <v>1436501</v>
      </c>
      <c r="B2579" s="23">
        <v>42087</v>
      </c>
      <c r="C2579" s="23">
        <v>42089</v>
      </c>
      <c r="D2579" t="str">
        <f t="shared" si="40"/>
        <v>Enviado a tiempo</v>
      </c>
    </row>
    <row r="2580" spans="1:4" x14ac:dyDescent="0.25">
      <c r="A2580">
        <v>1436866</v>
      </c>
      <c r="B2580" s="23">
        <v>42024</v>
      </c>
      <c r="C2580" s="23">
        <v>42025</v>
      </c>
      <c r="D2580" t="str">
        <f t="shared" si="40"/>
        <v>No enviado a tiempo</v>
      </c>
    </row>
    <row r="2581" spans="1:4" x14ac:dyDescent="0.25">
      <c r="A2581">
        <v>1436866</v>
      </c>
      <c r="B2581" s="23">
        <v>41527</v>
      </c>
      <c r="C2581" s="23">
        <v>41529</v>
      </c>
      <c r="D2581" t="str">
        <f t="shared" si="40"/>
        <v>Enviado a tiempo</v>
      </c>
    </row>
    <row r="2582" spans="1:4" x14ac:dyDescent="0.25">
      <c r="A2582">
        <v>1436866</v>
      </c>
      <c r="B2582" s="23">
        <v>41503</v>
      </c>
      <c r="C2582" s="23">
        <v>41503</v>
      </c>
      <c r="D2582" t="str">
        <f t="shared" si="40"/>
        <v>No enviado a tiempo</v>
      </c>
    </row>
    <row r="2583" spans="1:4" x14ac:dyDescent="0.25">
      <c r="A2583">
        <v>1437231</v>
      </c>
      <c r="B2583" s="23">
        <v>42314</v>
      </c>
      <c r="C2583" s="23">
        <v>42314</v>
      </c>
      <c r="D2583" t="str">
        <f t="shared" si="40"/>
        <v>No enviado a tiempo</v>
      </c>
    </row>
    <row r="2584" spans="1:4" x14ac:dyDescent="0.25">
      <c r="A2584">
        <v>1437231</v>
      </c>
      <c r="B2584" s="23">
        <v>42142</v>
      </c>
      <c r="C2584" s="23">
        <v>42149</v>
      </c>
      <c r="D2584" t="str">
        <f t="shared" si="40"/>
        <v>Enviado a tiempo</v>
      </c>
    </row>
    <row r="2585" spans="1:4" x14ac:dyDescent="0.25">
      <c r="A2585">
        <v>1437231</v>
      </c>
      <c r="B2585" s="23">
        <v>41359</v>
      </c>
      <c r="C2585" s="23">
        <v>41361</v>
      </c>
      <c r="D2585" t="str">
        <f t="shared" si="40"/>
        <v>Enviado a tiempo</v>
      </c>
    </row>
    <row r="2586" spans="1:4" x14ac:dyDescent="0.25">
      <c r="A2586">
        <v>1437262</v>
      </c>
      <c r="B2586" s="23">
        <v>42121</v>
      </c>
      <c r="C2586" s="23">
        <v>42122</v>
      </c>
      <c r="D2586" t="str">
        <f t="shared" si="40"/>
        <v>No enviado a tiempo</v>
      </c>
    </row>
    <row r="2587" spans="1:4" x14ac:dyDescent="0.25">
      <c r="A2587">
        <v>1437962</v>
      </c>
      <c r="B2587" s="23">
        <v>42568</v>
      </c>
      <c r="C2587" s="23">
        <v>42569</v>
      </c>
      <c r="D2587" t="str">
        <f t="shared" si="40"/>
        <v>No enviado a tiempo</v>
      </c>
    </row>
    <row r="2588" spans="1:4" x14ac:dyDescent="0.25">
      <c r="A2588">
        <v>1437962</v>
      </c>
      <c r="B2588" s="23">
        <v>41685</v>
      </c>
      <c r="C2588" s="23">
        <v>41686</v>
      </c>
      <c r="D2588" t="str">
        <f t="shared" si="40"/>
        <v>No enviado a tiempo</v>
      </c>
    </row>
    <row r="2589" spans="1:4" x14ac:dyDescent="0.25">
      <c r="A2589">
        <v>1438327</v>
      </c>
      <c r="B2589" s="23">
        <v>41695</v>
      </c>
      <c r="C2589" s="23">
        <v>41697</v>
      </c>
      <c r="D2589" t="str">
        <f t="shared" si="40"/>
        <v>Enviado a tiempo</v>
      </c>
    </row>
    <row r="2590" spans="1:4" x14ac:dyDescent="0.25">
      <c r="A2590">
        <v>1438327</v>
      </c>
      <c r="B2590" s="23">
        <v>42087</v>
      </c>
      <c r="C2590" s="23">
        <v>42088</v>
      </c>
      <c r="D2590" t="str">
        <f t="shared" si="40"/>
        <v>No enviado a tiempo</v>
      </c>
    </row>
    <row r="2591" spans="1:4" x14ac:dyDescent="0.25">
      <c r="A2591">
        <v>1438692</v>
      </c>
      <c r="B2591" s="23">
        <v>42146</v>
      </c>
      <c r="C2591" s="23">
        <v>42148</v>
      </c>
      <c r="D2591" t="str">
        <f t="shared" si="40"/>
        <v>Enviado a tiempo</v>
      </c>
    </row>
    <row r="2592" spans="1:4" x14ac:dyDescent="0.25">
      <c r="A2592">
        <v>1438692</v>
      </c>
      <c r="B2592" s="23">
        <v>42626</v>
      </c>
      <c r="C2592" s="23">
        <v>42633</v>
      </c>
      <c r="D2592" t="str">
        <f t="shared" si="40"/>
        <v>Enviado a tiempo</v>
      </c>
    </row>
    <row r="2593" spans="1:4" x14ac:dyDescent="0.25">
      <c r="A2593">
        <v>1439423</v>
      </c>
      <c r="B2593" s="23">
        <v>41479</v>
      </c>
      <c r="C2593" s="23">
        <v>41481</v>
      </c>
      <c r="D2593" t="str">
        <f t="shared" si="40"/>
        <v>Enviado a tiempo</v>
      </c>
    </row>
    <row r="2594" spans="1:4" x14ac:dyDescent="0.25">
      <c r="A2594">
        <v>1439423</v>
      </c>
      <c r="B2594" s="23">
        <v>42018</v>
      </c>
      <c r="C2594" s="23">
        <v>42019</v>
      </c>
      <c r="D2594" t="str">
        <f t="shared" si="40"/>
        <v>No enviado a tiempo</v>
      </c>
    </row>
    <row r="2595" spans="1:4" x14ac:dyDescent="0.25">
      <c r="A2595">
        <v>1439423</v>
      </c>
      <c r="B2595" s="23">
        <v>41893</v>
      </c>
      <c r="C2595" s="23">
        <v>41895</v>
      </c>
      <c r="D2595" t="str">
        <f t="shared" si="40"/>
        <v>Enviado a tiempo</v>
      </c>
    </row>
    <row r="2596" spans="1:4" x14ac:dyDescent="0.25">
      <c r="A2596">
        <v>1439423</v>
      </c>
      <c r="B2596" s="23">
        <v>42088</v>
      </c>
      <c r="C2596" s="23">
        <v>42090</v>
      </c>
      <c r="D2596" t="str">
        <f t="shared" si="40"/>
        <v>Enviado a tiempo</v>
      </c>
    </row>
    <row r="2597" spans="1:4" x14ac:dyDescent="0.25">
      <c r="A2597">
        <v>1439788</v>
      </c>
      <c r="B2597" s="23">
        <v>42111</v>
      </c>
      <c r="C2597" s="23">
        <v>42113</v>
      </c>
      <c r="D2597" t="str">
        <f t="shared" si="40"/>
        <v>Enviado a tiempo</v>
      </c>
    </row>
    <row r="2598" spans="1:4" x14ac:dyDescent="0.25">
      <c r="A2598">
        <v>1440153</v>
      </c>
      <c r="B2598" s="23">
        <v>42098</v>
      </c>
      <c r="C2598" s="23">
        <v>42099</v>
      </c>
      <c r="D2598" t="str">
        <f t="shared" si="40"/>
        <v>No enviado a tiempo</v>
      </c>
    </row>
    <row r="2599" spans="1:4" x14ac:dyDescent="0.25">
      <c r="A2599">
        <v>1440153</v>
      </c>
      <c r="B2599" s="23">
        <v>42180</v>
      </c>
      <c r="C2599" s="23">
        <v>42182</v>
      </c>
      <c r="D2599" t="str">
        <f t="shared" si="40"/>
        <v>Enviado a tiempo</v>
      </c>
    </row>
    <row r="2600" spans="1:4" x14ac:dyDescent="0.25">
      <c r="A2600">
        <v>1440153</v>
      </c>
      <c r="B2600" s="23">
        <v>42219</v>
      </c>
      <c r="C2600" s="23">
        <v>42224</v>
      </c>
      <c r="D2600" t="str">
        <f t="shared" si="40"/>
        <v>Enviado a tiempo</v>
      </c>
    </row>
    <row r="2601" spans="1:4" x14ac:dyDescent="0.25">
      <c r="A2601">
        <v>1440518</v>
      </c>
      <c r="B2601" s="23">
        <v>41399</v>
      </c>
      <c r="C2601" s="23">
        <v>41400</v>
      </c>
      <c r="D2601" t="str">
        <f t="shared" si="40"/>
        <v>No enviado a tiempo</v>
      </c>
    </row>
    <row r="2602" spans="1:4" x14ac:dyDescent="0.25">
      <c r="A2602">
        <v>1440518</v>
      </c>
      <c r="B2602" s="23">
        <v>42412</v>
      </c>
      <c r="C2602" s="23">
        <v>42414</v>
      </c>
      <c r="D2602" t="str">
        <f t="shared" si="40"/>
        <v>Enviado a tiempo</v>
      </c>
    </row>
    <row r="2603" spans="1:4" x14ac:dyDescent="0.25">
      <c r="A2603">
        <v>1440518</v>
      </c>
      <c r="B2603" s="23">
        <v>42088</v>
      </c>
      <c r="C2603" s="23">
        <v>42090</v>
      </c>
      <c r="D2603" t="str">
        <f t="shared" si="40"/>
        <v>Enviado a tiempo</v>
      </c>
    </row>
    <row r="2604" spans="1:4" x14ac:dyDescent="0.25">
      <c r="A2604">
        <v>1440884</v>
      </c>
      <c r="B2604" s="23">
        <v>41459</v>
      </c>
      <c r="C2604" s="23">
        <v>41460</v>
      </c>
      <c r="D2604" t="str">
        <f t="shared" si="40"/>
        <v>No enviado a tiempo</v>
      </c>
    </row>
    <row r="2605" spans="1:4" x14ac:dyDescent="0.25">
      <c r="A2605">
        <v>1440884</v>
      </c>
      <c r="B2605" s="23">
        <v>42135</v>
      </c>
      <c r="C2605" s="23">
        <v>42137</v>
      </c>
      <c r="D2605" t="str">
        <f t="shared" si="40"/>
        <v>Enviado a tiempo</v>
      </c>
    </row>
    <row r="2606" spans="1:4" x14ac:dyDescent="0.25">
      <c r="A2606">
        <v>1440884</v>
      </c>
      <c r="B2606" s="23">
        <v>42264</v>
      </c>
      <c r="C2606" s="23">
        <v>42264</v>
      </c>
      <c r="D2606" t="str">
        <f t="shared" si="40"/>
        <v>No enviado a tiempo</v>
      </c>
    </row>
    <row r="2607" spans="1:4" x14ac:dyDescent="0.25">
      <c r="A2607">
        <v>1441249</v>
      </c>
      <c r="B2607" s="23">
        <v>42000</v>
      </c>
      <c r="C2607" s="23">
        <v>42002</v>
      </c>
      <c r="D2607" t="str">
        <f t="shared" si="40"/>
        <v>Enviado a tiempo</v>
      </c>
    </row>
    <row r="2608" spans="1:4" x14ac:dyDescent="0.25">
      <c r="A2608">
        <v>1441614</v>
      </c>
      <c r="B2608" s="23">
        <v>42102</v>
      </c>
      <c r="C2608" s="23">
        <v>42103</v>
      </c>
      <c r="D2608" t="str">
        <f t="shared" si="40"/>
        <v>No enviado a tiempo</v>
      </c>
    </row>
    <row r="2609" spans="1:4" x14ac:dyDescent="0.25">
      <c r="A2609">
        <v>1441614</v>
      </c>
      <c r="B2609" s="23">
        <v>42135</v>
      </c>
      <c r="C2609" s="23">
        <v>42137</v>
      </c>
      <c r="D2609" t="str">
        <f t="shared" si="40"/>
        <v>Enviado a tiempo</v>
      </c>
    </row>
    <row r="2610" spans="1:4" x14ac:dyDescent="0.25">
      <c r="A2610">
        <v>1441614</v>
      </c>
      <c r="B2610" s="23">
        <v>42237</v>
      </c>
      <c r="C2610" s="23">
        <v>42217</v>
      </c>
      <c r="D2610" t="str">
        <f t="shared" si="40"/>
        <v>No enviado a tiempo</v>
      </c>
    </row>
    <row r="2611" spans="1:4" x14ac:dyDescent="0.25">
      <c r="A2611">
        <v>1441614</v>
      </c>
      <c r="B2611" s="23">
        <v>42082</v>
      </c>
      <c r="C2611" s="23">
        <v>42084</v>
      </c>
      <c r="D2611" t="str">
        <f t="shared" si="40"/>
        <v>Enviado a tiempo</v>
      </c>
    </row>
    <row r="2612" spans="1:4" x14ac:dyDescent="0.25">
      <c r="A2612">
        <v>1441614</v>
      </c>
      <c r="B2612" s="23">
        <v>41316</v>
      </c>
      <c r="C2612" s="23">
        <v>41317</v>
      </c>
      <c r="D2612" t="str">
        <f t="shared" si="40"/>
        <v>No enviado a tiempo</v>
      </c>
    </row>
    <row r="2613" spans="1:4" x14ac:dyDescent="0.25">
      <c r="A2613">
        <v>1441614</v>
      </c>
      <c r="B2613" s="23">
        <v>42102</v>
      </c>
      <c r="C2613" s="23">
        <v>42103</v>
      </c>
      <c r="D2613" t="str">
        <f t="shared" si="40"/>
        <v>No enviado a tiempo</v>
      </c>
    </row>
    <row r="2614" spans="1:4" x14ac:dyDescent="0.25">
      <c r="A2614">
        <v>1441614</v>
      </c>
      <c r="B2614" s="23">
        <v>42102</v>
      </c>
      <c r="C2614" s="23">
        <v>42103</v>
      </c>
      <c r="D2614" t="str">
        <f t="shared" si="40"/>
        <v>No enviado a tiempo</v>
      </c>
    </row>
    <row r="2615" spans="1:4" x14ac:dyDescent="0.25">
      <c r="A2615">
        <v>1441614</v>
      </c>
      <c r="B2615" s="23">
        <v>41934</v>
      </c>
      <c r="C2615" s="23">
        <v>41935</v>
      </c>
      <c r="D2615" t="str">
        <f t="shared" si="40"/>
        <v>No enviado a tiempo</v>
      </c>
    </row>
    <row r="2616" spans="1:4" x14ac:dyDescent="0.25">
      <c r="A2616">
        <v>1441979</v>
      </c>
      <c r="B2616" s="23">
        <v>42102</v>
      </c>
      <c r="C2616" s="23">
        <v>42103</v>
      </c>
      <c r="D2616" t="str">
        <f t="shared" si="40"/>
        <v>No enviado a tiempo</v>
      </c>
    </row>
    <row r="2617" spans="1:4" x14ac:dyDescent="0.25">
      <c r="A2617">
        <v>1442345</v>
      </c>
      <c r="B2617" s="23">
        <v>42064</v>
      </c>
      <c r="C2617" s="23">
        <v>42064</v>
      </c>
      <c r="D2617" t="str">
        <f t="shared" ref="D2617:D2679" si="41">+IF(C2617-B2617&gt;=2,"Enviado a tiempo","No enviado a tiempo")</f>
        <v>No enviado a tiempo</v>
      </c>
    </row>
    <row r="2618" spans="1:4" x14ac:dyDescent="0.25">
      <c r="A2618">
        <v>1442710</v>
      </c>
      <c r="B2618" s="23">
        <v>42104</v>
      </c>
      <c r="C2618" s="23">
        <v>42105</v>
      </c>
      <c r="D2618" t="str">
        <f t="shared" si="41"/>
        <v>No enviado a tiempo</v>
      </c>
    </row>
    <row r="2619" spans="1:4" x14ac:dyDescent="0.25">
      <c r="A2619">
        <v>1442710</v>
      </c>
      <c r="B2619" s="23">
        <v>42104</v>
      </c>
      <c r="C2619" s="23">
        <v>42107</v>
      </c>
      <c r="D2619" t="str">
        <f t="shared" si="41"/>
        <v>Enviado a tiempo</v>
      </c>
    </row>
    <row r="2620" spans="1:4" x14ac:dyDescent="0.25">
      <c r="A2620">
        <v>1443075</v>
      </c>
      <c r="B2620" s="23">
        <v>41895</v>
      </c>
      <c r="C2620" s="23">
        <v>41899</v>
      </c>
      <c r="D2620" t="str">
        <f t="shared" si="41"/>
        <v>Enviado a tiempo</v>
      </c>
    </row>
    <row r="2621" spans="1:4" x14ac:dyDescent="0.25">
      <c r="A2621">
        <v>1443075</v>
      </c>
      <c r="B2621" s="23">
        <v>42104</v>
      </c>
      <c r="C2621" s="23">
        <v>42106</v>
      </c>
      <c r="D2621" t="str">
        <f t="shared" si="41"/>
        <v>Enviado a tiempo</v>
      </c>
    </row>
    <row r="2622" spans="1:4" x14ac:dyDescent="0.25">
      <c r="A2622">
        <v>1443075</v>
      </c>
      <c r="B2622" s="23">
        <v>42112</v>
      </c>
      <c r="C2622" s="23">
        <v>42113</v>
      </c>
      <c r="D2622" t="str">
        <f t="shared" si="41"/>
        <v>No enviado a tiempo</v>
      </c>
    </row>
    <row r="2623" spans="1:4" x14ac:dyDescent="0.25">
      <c r="A2623">
        <v>1443075</v>
      </c>
      <c r="B2623" s="23">
        <v>42112</v>
      </c>
      <c r="C2623" s="23">
        <v>42113</v>
      </c>
      <c r="D2623" t="str">
        <f t="shared" si="41"/>
        <v>No enviado a tiempo</v>
      </c>
    </row>
    <row r="2624" spans="1:4" x14ac:dyDescent="0.25">
      <c r="A2624">
        <v>1443075</v>
      </c>
      <c r="B2624" s="23">
        <v>42122</v>
      </c>
      <c r="C2624" s="23">
        <v>42124</v>
      </c>
      <c r="D2624" t="str">
        <f t="shared" si="41"/>
        <v>Enviado a tiempo</v>
      </c>
    </row>
    <row r="2625" spans="1:4" x14ac:dyDescent="0.25">
      <c r="A2625">
        <v>1443075</v>
      </c>
      <c r="B2625" s="23">
        <v>42104</v>
      </c>
      <c r="C2625" s="23">
        <v>42106</v>
      </c>
      <c r="D2625" t="str">
        <f t="shared" si="41"/>
        <v>Enviado a tiempo</v>
      </c>
    </row>
    <row r="2626" spans="1:4" x14ac:dyDescent="0.25">
      <c r="A2626">
        <v>1443075</v>
      </c>
      <c r="B2626" s="23">
        <v>42336</v>
      </c>
      <c r="C2626" s="23">
        <v>42339</v>
      </c>
      <c r="D2626" t="str">
        <f t="shared" si="41"/>
        <v>Enviado a tiempo</v>
      </c>
    </row>
    <row r="2627" spans="1:4" x14ac:dyDescent="0.25">
      <c r="A2627">
        <v>1443075</v>
      </c>
      <c r="B2627" s="23">
        <v>42018</v>
      </c>
      <c r="C2627" s="23">
        <v>42019</v>
      </c>
      <c r="D2627" t="str">
        <f t="shared" si="41"/>
        <v>No enviado a tiempo</v>
      </c>
    </row>
    <row r="2628" spans="1:4" x14ac:dyDescent="0.25">
      <c r="A2628">
        <v>1443075</v>
      </c>
      <c r="B2628" s="23">
        <v>42104</v>
      </c>
      <c r="C2628" s="23">
        <v>42106</v>
      </c>
      <c r="D2628" t="str">
        <f t="shared" si="41"/>
        <v>Enviado a tiempo</v>
      </c>
    </row>
    <row r="2629" spans="1:4" x14ac:dyDescent="0.25">
      <c r="A2629">
        <v>1443075</v>
      </c>
      <c r="B2629" s="23">
        <v>42104</v>
      </c>
      <c r="C2629" s="23">
        <v>42106</v>
      </c>
      <c r="D2629" t="str">
        <f t="shared" si="41"/>
        <v>Enviado a tiempo</v>
      </c>
    </row>
    <row r="2630" spans="1:4" x14ac:dyDescent="0.25">
      <c r="A2630">
        <v>1443075</v>
      </c>
      <c r="B2630" s="23">
        <v>42104</v>
      </c>
      <c r="C2630" s="23">
        <v>42106</v>
      </c>
      <c r="D2630" t="str">
        <f t="shared" si="41"/>
        <v>Enviado a tiempo</v>
      </c>
    </row>
    <row r="2631" spans="1:4" x14ac:dyDescent="0.25">
      <c r="A2631">
        <v>1443075</v>
      </c>
      <c r="B2631" s="23">
        <v>42104</v>
      </c>
      <c r="C2631" s="23">
        <v>42106</v>
      </c>
      <c r="D2631" t="str">
        <f t="shared" si="41"/>
        <v>Enviado a tiempo</v>
      </c>
    </row>
    <row r="2632" spans="1:4" x14ac:dyDescent="0.25">
      <c r="A2632">
        <v>1443075</v>
      </c>
      <c r="B2632" s="23">
        <v>42104</v>
      </c>
      <c r="C2632" s="23">
        <v>42106</v>
      </c>
      <c r="D2632" t="str">
        <f t="shared" si="41"/>
        <v>Enviado a tiempo</v>
      </c>
    </row>
    <row r="2633" spans="1:4" x14ac:dyDescent="0.25">
      <c r="A2633">
        <v>1443075</v>
      </c>
      <c r="B2633" s="23">
        <v>42104</v>
      </c>
      <c r="C2633" s="23">
        <v>42106</v>
      </c>
      <c r="D2633" t="str">
        <f t="shared" si="41"/>
        <v>Enviado a tiempo</v>
      </c>
    </row>
    <row r="2634" spans="1:4" x14ac:dyDescent="0.25">
      <c r="A2634">
        <v>1443440</v>
      </c>
      <c r="B2634" s="23">
        <v>41647</v>
      </c>
      <c r="C2634" s="23">
        <v>41654</v>
      </c>
      <c r="D2634" t="str">
        <f t="shared" si="41"/>
        <v>Enviado a tiempo</v>
      </c>
    </row>
    <row r="2635" spans="1:4" x14ac:dyDescent="0.25">
      <c r="A2635">
        <v>1443440</v>
      </c>
      <c r="B2635" s="23">
        <v>42039</v>
      </c>
      <c r="C2635" s="23">
        <v>42041</v>
      </c>
      <c r="D2635" t="str">
        <f t="shared" si="41"/>
        <v>Enviado a tiempo</v>
      </c>
    </row>
    <row r="2636" spans="1:4" x14ac:dyDescent="0.25">
      <c r="A2636">
        <v>1443440</v>
      </c>
      <c r="B2636" s="23">
        <v>42069</v>
      </c>
      <c r="C2636" s="23">
        <v>42070</v>
      </c>
      <c r="D2636" t="str">
        <f t="shared" si="41"/>
        <v>No enviado a tiempo</v>
      </c>
    </row>
    <row r="2637" spans="1:4" x14ac:dyDescent="0.25">
      <c r="A2637">
        <v>1443440</v>
      </c>
      <c r="B2637" s="23">
        <v>42102</v>
      </c>
      <c r="C2637" s="23">
        <v>42103</v>
      </c>
      <c r="D2637" t="str">
        <f t="shared" si="41"/>
        <v>No enviado a tiempo</v>
      </c>
    </row>
    <row r="2638" spans="1:4" x14ac:dyDescent="0.25">
      <c r="A2638">
        <v>1443440</v>
      </c>
      <c r="B2638" s="23">
        <v>42120</v>
      </c>
      <c r="C2638" s="23">
        <v>42122</v>
      </c>
      <c r="D2638" t="str">
        <f t="shared" si="41"/>
        <v>Enviado a tiempo</v>
      </c>
    </row>
    <row r="2639" spans="1:4" x14ac:dyDescent="0.25">
      <c r="A2639">
        <v>1443440</v>
      </c>
      <c r="B2639" s="23">
        <v>41478</v>
      </c>
      <c r="C2639" s="23">
        <v>41480</v>
      </c>
      <c r="D2639" t="str">
        <f t="shared" si="41"/>
        <v>Enviado a tiempo</v>
      </c>
    </row>
    <row r="2640" spans="1:4" x14ac:dyDescent="0.25">
      <c r="A2640">
        <v>1444171</v>
      </c>
      <c r="B2640" s="23">
        <v>42130</v>
      </c>
      <c r="C2640" s="23">
        <v>42132</v>
      </c>
      <c r="D2640" t="str">
        <f t="shared" si="41"/>
        <v>Enviado a tiempo</v>
      </c>
    </row>
    <row r="2641" spans="1:4" x14ac:dyDescent="0.25">
      <c r="A2641">
        <v>1444171</v>
      </c>
      <c r="B2641" s="23">
        <v>42105</v>
      </c>
      <c r="C2641" s="23">
        <v>42106</v>
      </c>
      <c r="D2641" t="str">
        <f t="shared" si="41"/>
        <v>No enviado a tiempo</v>
      </c>
    </row>
    <row r="2642" spans="1:4" x14ac:dyDescent="0.25">
      <c r="A2642">
        <v>1444171</v>
      </c>
      <c r="B2642" s="23">
        <v>42160</v>
      </c>
      <c r="C2642" s="23">
        <v>42161</v>
      </c>
      <c r="D2642" t="str">
        <f t="shared" si="41"/>
        <v>No enviado a tiempo</v>
      </c>
    </row>
    <row r="2643" spans="1:4" x14ac:dyDescent="0.25">
      <c r="A2643">
        <v>1444171</v>
      </c>
      <c r="B2643" s="23">
        <v>42104</v>
      </c>
      <c r="C2643" s="23">
        <v>42106</v>
      </c>
      <c r="D2643" t="str">
        <f t="shared" si="41"/>
        <v>Enviado a tiempo</v>
      </c>
    </row>
    <row r="2644" spans="1:4" x14ac:dyDescent="0.25">
      <c r="A2644">
        <v>1444171</v>
      </c>
      <c r="B2644" s="23">
        <v>42105</v>
      </c>
      <c r="C2644" s="23">
        <v>42105</v>
      </c>
      <c r="D2644" t="str">
        <f t="shared" si="41"/>
        <v>No enviado a tiempo</v>
      </c>
    </row>
    <row r="2645" spans="1:4" x14ac:dyDescent="0.25">
      <c r="A2645">
        <v>1444536</v>
      </c>
      <c r="B2645" s="23">
        <v>42359</v>
      </c>
      <c r="C2645" s="23">
        <v>42360</v>
      </c>
      <c r="D2645" t="str">
        <f t="shared" si="41"/>
        <v>No enviado a tiempo</v>
      </c>
    </row>
    <row r="2646" spans="1:4" x14ac:dyDescent="0.25">
      <c r="A2646">
        <v>1444536</v>
      </c>
      <c r="B2646" s="23">
        <v>41501</v>
      </c>
      <c r="C2646" s="23">
        <v>41502</v>
      </c>
      <c r="D2646" t="str">
        <f t="shared" si="41"/>
        <v>No enviado a tiempo</v>
      </c>
    </row>
    <row r="2647" spans="1:4" x14ac:dyDescent="0.25">
      <c r="A2647">
        <v>1445267</v>
      </c>
      <c r="B2647" s="23">
        <v>41575</v>
      </c>
      <c r="C2647" s="23">
        <v>41576</v>
      </c>
      <c r="D2647" t="str">
        <f t="shared" si="41"/>
        <v>No enviado a tiempo</v>
      </c>
    </row>
    <row r="2648" spans="1:4" x14ac:dyDescent="0.25">
      <c r="A2648">
        <v>1445267</v>
      </c>
      <c r="B2648" s="23">
        <v>42112</v>
      </c>
      <c r="C2648" s="23">
        <v>42113</v>
      </c>
      <c r="D2648" t="str">
        <f t="shared" si="41"/>
        <v>No enviado a tiempo</v>
      </c>
    </row>
    <row r="2649" spans="1:4" x14ac:dyDescent="0.25">
      <c r="A2649">
        <v>1445267</v>
      </c>
      <c r="B2649" s="23">
        <v>41815</v>
      </c>
      <c r="C2649" s="23">
        <v>41818</v>
      </c>
      <c r="D2649" t="str">
        <f t="shared" si="41"/>
        <v>Enviado a tiempo</v>
      </c>
    </row>
    <row r="2650" spans="1:4" x14ac:dyDescent="0.25">
      <c r="A2650">
        <v>1445267</v>
      </c>
      <c r="B2650" s="23">
        <v>42157</v>
      </c>
      <c r="C2650" s="23">
        <v>42159</v>
      </c>
      <c r="D2650" t="str">
        <f t="shared" si="41"/>
        <v>Enviado a tiempo</v>
      </c>
    </row>
    <row r="2651" spans="1:4" x14ac:dyDescent="0.25">
      <c r="A2651">
        <v>1445632</v>
      </c>
      <c r="B2651" s="23">
        <v>42112</v>
      </c>
      <c r="C2651" s="23">
        <v>42113</v>
      </c>
      <c r="D2651" t="str">
        <f t="shared" si="41"/>
        <v>No enviado a tiempo</v>
      </c>
    </row>
    <row r="2652" spans="1:4" x14ac:dyDescent="0.25">
      <c r="A2652">
        <v>1445997</v>
      </c>
      <c r="B2652" s="23">
        <v>42112</v>
      </c>
      <c r="C2652" s="23">
        <v>42113</v>
      </c>
      <c r="D2652" t="str">
        <f t="shared" si="41"/>
        <v>No enviado a tiempo</v>
      </c>
    </row>
    <row r="2653" spans="1:4" x14ac:dyDescent="0.25">
      <c r="A2653">
        <v>1445997</v>
      </c>
      <c r="B2653" s="23">
        <v>41548</v>
      </c>
      <c r="C2653" s="23">
        <v>41549</v>
      </c>
      <c r="D2653" t="str">
        <f t="shared" si="41"/>
        <v>No enviado a tiempo</v>
      </c>
    </row>
    <row r="2654" spans="1:4" x14ac:dyDescent="0.25">
      <c r="A2654">
        <v>1445997</v>
      </c>
      <c r="B2654" s="23">
        <v>42112</v>
      </c>
      <c r="C2654" s="23">
        <v>42113</v>
      </c>
      <c r="D2654" t="str">
        <f t="shared" si="41"/>
        <v>No enviado a tiempo</v>
      </c>
    </row>
    <row r="2655" spans="1:4" x14ac:dyDescent="0.25">
      <c r="A2655">
        <v>1445997</v>
      </c>
      <c r="B2655" s="23">
        <v>41646</v>
      </c>
      <c r="C2655" s="23">
        <v>41648</v>
      </c>
      <c r="D2655" t="str">
        <f t="shared" si="41"/>
        <v>Enviado a tiempo</v>
      </c>
    </row>
    <row r="2656" spans="1:4" x14ac:dyDescent="0.25">
      <c r="A2656">
        <v>1445997</v>
      </c>
      <c r="B2656" s="23">
        <v>42112</v>
      </c>
      <c r="C2656" s="23">
        <v>42113</v>
      </c>
      <c r="D2656" t="str">
        <f t="shared" si="41"/>
        <v>No enviado a tiempo</v>
      </c>
    </row>
    <row r="2657" spans="1:4" x14ac:dyDescent="0.25">
      <c r="A2657">
        <v>1445997</v>
      </c>
      <c r="B2657" s="23">
        <v>42366</v>
      </c>
      <c r="C2657" s="23">
        <v>42367</v>
      </c>
      <c r="D2657" t="str">
        <f t="shared" si="41"/>
        <v>No enviado a tiempo</v>
      </c>
    </row>
    <row r="2658" spans="1:4" x14ac:dyDescent="0.25">
      <c r="A2658">
        <v>1445997</v>
      </c>
      <c r="B2658" s="23">
        <v>42112</v>
      </c>
      <c r="C2658" s="23">
        <v>42113</v>
      </c>
      <c r="D2658" t="str">
        <f t="shared" si="41"/>
        <v>No enviado a tiempo</v>
      </c>
    </row>
    <row r="2659" spans="1:4" x14ac:dyDescent="0.25">
      <c r="A2659">
        <v>1445997</v>
      </c>
      <c r="B2659" s="23">
        <v>41349</v>
      </c>
      <c r="C2659" s="23">
        <v>41353</v>
      </c>
      <c r="D2659" t="str">
        <f t="shared" si="41"/>
        <v>Enviado a tiempo</v>
      </c>
    </row>
    <row r="2660" spans="1:4" x14ac:dyDescent="0.25">
      <c r="A2660">
        <v>1446728</v>
      </c>
      <c r="B2660" s="23">
        <v>42112</v>
      </c>
      <c r="C2660" s="23">
        <v>42113</v>
      </c>
      <c r="D2660" t="str">
        <f t="shared" si="41"/>
        <v>No enviado a tiempo</v>
      </c>
    </row>
    <row r="2661" spans="1:4" x14ac:dyDescent="0.25">
      <c r="A2661">
        <v>1446728</v>
      </c>
      <c r="B2661" s="23">
        <v>42336</v>
      </c>
      <c r="C2661" s="23">
        <v>42338</v>
      </c>
      <c r="D2661" t="str">
        <f t="shared" si="41"/>
        <v>Enviado a tiempo</v>
      </c>
    </row>
    <row r="2662" spans="1:4" x14ac:dyDescent="0.25">
      <c r="A2662">
        <v>1446728</v>
      </c>
      <c r="B2662" s="23">
        <v>41399</v>
      </c>
      <c r="C2662" s="23">
        <v>41404</v>
      </c>
      <c r="D2662" t="str">
        <f t="shared" si="41"/>
        <v>Enviado a tiempo</v>
      </c>
    </row>
    <row r="2663" spans="1:4" x14ac:dyDescent="0.25">
      <c r="A2663">
        <v>1447093</v>
      </c>
      <c r="B2663" s="23">
        <v>41663</v>
      </c>
      <c r="C2663" s="23">
        <v>41664</v>
      </c>
      <c r="D2663" t="str">
        <f t="shared" si="41"/>
        <v>No enviado a tiempo</v>
      </c>
    </row>
    <row r="2664" spans="1:4" x14ac:dyDescent="0.25">
      <c r="A2664">
        <v>1447458</v>
      </c>
      <c r="B2664" s="23">
        <v>41435</v>
      </c>
      <c r="C2664" s="23">
        <v>41437</v>
      </c>
      <c r="D2664" t="str">
        <f t="shared" si="41"/>
        <v>Enviado a tiempo</v>
      </c>
    </row>
    <row r="2665" spans="1:4" x14ac:dyDescent="0.25">
      <c r="A2665">
        <v>1447458</v>
      </c>
      <c r="B2665" s="23">
        <v>42113</v>
      </c>
      <c r="C2665" s="23">
        <v>42113</v>
      </c>
      <c r="D2665" t="str">
        <f t="shared" si="41"/>
        <v>No enviado a tiempo</v>
      </c>
    </row>
    <row r="2666" spans="1:4" x14ac:dyDescent="0.25">
      <c r="A2666">
        <v>1447458</v>
      </c>
      <c r="B2666" s="23">
        <v>42144</v>
      </c>
      <c r="C2666" s="23">
        <v>42145</v>
      </c>
      <c r="D2666" t="str">
        <f t="shared" si="41"/>
        <v>No enviado a tiempo</v>
      </c>
    </row>
    <row r="2667" spans="1:4" x14ac:dyDescent="0.25">
      <c r="A2667">
        <v>1447823</v>
      </c>
      <c r="B2667" s="23">
        <v>42026</v>
      </c>
      <c r="C2667" s="23">
        <v>42027</v>
      </c>
      <c r="D2667" t="str">
        <f t="shared" si="41"/>
        <v>No enviado a tiempo</v>
      </c>
    </row>
    <row r="2668" spans="1:4" x14ac:dyDescent="0.25">
      <c r="A2668">
        <v>1448189</v>
      </c>
      <c r="B2668" s="23">
        <v>42113</v>
      </c>
      <c r="C2668" s="23">
        <v>42113</v>
      </c>
      <c r="D2668" t="str">
        <f t="shared" si="41"/>
        <v>No enviado a tiempo</v>
      </c>
    </row>
    <row r="2669" spans="1:4" x14ac:dyDescent="0.25">
      <c r="A2669">
        <v>1448189</v>
      </c>
      <c r="B2669" s="23">
        <v>42093</v>
      </c>
      <c r="C2669" s="23">
        <v>42095</v>
      </c>
      <c r="D2669" t="str">
        <f t="shared" si="41"/>
        <v>Enviado a tiempo</v>
      </c>
    </row>
    <row r="2670" spans="1:4" x14ac:dyDescent="0.25">
      <c r="A2670">
        <v>1448189</v>
      </c>
      <c r="B2670" s="23">
        <v>42259</v>
      </c>
      <c r="C2670" s="23">
        <v>42260</v>
      </c>
      <c r="D2670" t="str">
        <f t="shared" si="41"/>
        <v>No enviado a tiempo</v>
      </c>
    </row>
    <row r="2671" spans="1:4" x14ac:dyDescent="0.25">
      <c r="A2671">
        <v>1448189</v>
      </c>
      <c r="B2671" s="23">
        <v>42114</v>
      </c>
      <c r="C2671" s="23">
        <v>42116</v>
      </c>
      <c r="D2671" t="str">
        <f t="shared" si="41"/>
        <v>Enviado a tiempo</v>
      </c>
    </row>
    <row r="2672" spans="1:4" x14ac:dyDescent="0.25">
      <c r="A2672">
        <v>1448189</v>
      </c>
      <c r="B2672" s="23">
        <v>42190</v>
      </c>
      <c r="C2672" s="23">
        <v>42192</v>
      </c>
      <c r="D2672" t="str">
        <f t="shared" si="41"/>
        <v>Enviado a tiempo</v>
      </c>
    </row>
    <row r="2673" spans="1:4" x14ac:dyDescent="0.25">
      <c r="A2673">
        <v>1448189</v>
      </c>
      <c r="B2673" s="23">
        <v>41492</v>
      </c>
      <c r="C2673" s="23">
        <v>41495</v>
      </c>
      <c r="D2673" t="str">
        <f t="shared" si="41"/>
        <v>Enviado a tiempo</v>
      </c>
    </row>
    <row r="2674" spans="1:4" x14ac:dyDescent="0.25">
      <c r="A2674">
        <v>1448189</v>
      </c>
      <c r="B2674" s="23">
        <v>42190</v>
      </c>
      <c r="C2674" s="23">
        <v>42192</v>
      </c>
      <c r="D2674" t="str">
        <f t="shared" si="41"/>
        <v>Enviado a tiempo</v>
      </c>
    </row>
    <row r="2675" spans="1:4" x14ac:dyDescent="0.25">
      <c r="A2675">
        <v>1448919</v>
      </c>
      <c r="B2675" s="23">
        <v>41496</v>
      </c>
      <c r="C2675" s="23">
        <v>41498</v>
      </c>
      <c r="D2675" t="str">
        <f t="shared" si="41"/>
        <v>Enviado a tiempo</v>
      </c>
    </row>
    <row r="2676" spans="1:4" x14ac:dyDescent="0.25">
      <c r="A2676">
        <v>1449284</v>
      </c>
      <c r="B2676" s="23">
        <v>42118</v>
      </c>
      <c r="C2676" s="23">
        <v>42118</v>
      </c>
      <c r="D2676" t="str">
        <f t="shared" si="41"/>
        <v>No enviado a tiempo</v>
      </c>
    </row>
    <row r="2677" spans="1:4" x14ac:dyDescent="0.25">
      <c r="A2677">
        <v>1449650</v>
      </c>
      <c r="B2677" s="23">
        <v>42000</v>
      </c>
      <c r="C2677" s="23">
        <v>42002</v>
      </c>
      <c r="D2677" t="str">
        <f t="shared" si="41"/>
        <v>Enviado a tiempo</v>
      </c>
    </row>
    <row r="2678" spans="1:4" x14ac:dyDescent="0.25">
      <c r="A2678">
        <v>1449650</v>
      </c>
      <c r="B2678" s="23">
        <v>41408</v>
      </c>
      <c r="C2678" s="23">
        <v>41410</v>
      </c>
      <c r="D2678" t="str">
        <f t="shared" si="41"/>
        <v>Enviado a tiempo</v>
      </c>
    </row>
    <row r="2679" spans="1:4" x14ac:dyDescent="0.25">
      <c r="A2679">
        <v>1449650</v>
      </c>
      <c r="B2679" s="23">
        <v>42088</v>
      </c>
      <c r="C2679" s="23">
        <v>42090</v>
      </c>
      <c r="D2679" t="str">
        <f t="shared" si="41"/>
        <v>Enviado a tiempo</v>
      </c>
    </row>
    <row r="2680" spans="1:4" x14ac:dyDescent="0.25">
      <c r="A2680">
        <v>1449681</v>
      </c>
      <c r="B2680" s="23">
        <v>42119</v>
      </c>
      <c r="C2680" s="23">
        <v>42121</v>
      </c>
      <c r="D2680" t="str">
        <f t="shared" ref="D2680:D2742" si="42">+IF(C2680-B2680&gt;=2,"Enviado a tiempo","No enviado a tiempo")</f>
        <v>Enviado a tiempo</v>
      </c>
    </row>
    <row r="2681" spans="1:4" x14ac:dyDescent="0.25">
      <c r="A2681">
        <v>1449681</v>
      </c>
      <c r="B2681" s="23">
        <v>42119</v>
      </c>
      <c r="C2681" s="23">
        <v>42120</v>
      </c>
      <c r="D2681" t="str">
        <f t="shared" si="42"/>
        <v>No enviado a tiempo</v>
      </c>
    </row>
    <row r="2682" spans="1:4" x14ac:dyDescent="0.25">
      <c r="A2682">
        <v>1449681</v>
      </c>
      <c r="B2682" s="23">
        <v>42203</v>
      </c>
      <c r="C2682" s="23">
        <v>42173</v>
      </c>
      <c r="D2682" t="str">
        <f t="shared" si="42"/>
        <v>No enviado a tiempo</v>
      </c>
    </row>
    <row r="2683" spans="1:4" x14ac:dyDescent="0.25">
      <c r="A2683">
        <v>1450015</v>
      </c>
      <c r="B2683" s="23">
        <v>42119</v>
      </c>
      <c r="C2683" s="23">
        <v>42120</v>
      </c>
      <c r="D2683" t="str">
        <f t="shared" si="42"/>
        <v>No enviado a tiempo</v>
      </c>
    </row>
    <row r="2684" spans="1:4" x14ac:dyDescent="0.25">
      <c r="A2684">
        <v>1450015</v>
      </c>
      <c r="B2684" s="23">
        <v>41969</v>
      </c>
      <c r="C2684" s="23">
        <v>41971</v>
      </c>
      <c r="D2684" t="str">
        <f t="shared" si="42"/>
        <v>Enviado a tiempo</v>
      </c>
    </row>
    <row r="2685" spans="1:4" x14ac:dyDescent="0.25">
      <c r="A2685">
        <v>1450015</v>
      </c>
      <c r="B2685" s="23">
        <v>42138</v>
      </c>
      <c r="C2685" s="23">
        <v>42138</v>
      </c>
      <c r="D2685" t="str">
        <f t="shared" si="42"/>
        <v>No enviado a tiempo</v>
      </c>
    </row>
    <row r="2686" spans="1:4" x14ac:dyDescent="0.25">
      <c r="A2686">
        <v>1450015</v>
      </c>
      <c r="B2686" s="23">
        <v>42119</v>
      </c>
      <c r="C2686" s="23">
        <v>42121</v>
      </c>
      <c r="D2686" t="str">
        <f t="shared" si="42"/>
        <v>Enviado a tiempo</v>
      </c>
    </row>
    <row r="2687" spans="1:4" x14ac:dyDescent="0.25">
      <c r="A2687">
        <v>1450015</v>
      </c>
      <c r="B2687" s="23">
        <v>42119</v>
      </c>
      <c r="C2687" s="23">
        <v>42120</v>
      </c>
      <c r="D2687" t="str">
        <f t="shared" si="42"/>
        <v>No enviado a tiempo</v>
      </c>
    </row>
    <row r="2688" spans="1:4" x14ac:dyDescent="0.25">
      <c r="A2688">
        <v>1450015</v>
      </c>
      <c r="B2688" s="23">
        <v>42119</v>
      </c>
      <c r="C2688" s="23">
        <v>42120</v>
      </c>
      <c r="D2688" t="str">
        <f t="shared" si="42"/>
        <v>No enviado a tiempo</v>
      </c>
    </row>
    <row r="2689" spans="1:4" x14ac:dyDescent="0.25">
      <c r="A2689">
        <v>1450380</v>
      </c>
      <c r="B2689" s="23">
        <v>41685</v>
      </c>
      <c r="C2689" s="23">
        <v>41691</v>
      </c>
      <c r="D2689" t="str">
        <f t="shared" si="42"/>
        <v>Enviado a tiempo</v>
      </c>
    </row>
    <row r="2690" spans="1:4" x14ac:dyDescent="0.25">
      <c r="A2690">
        <v>1450380</v>
      </c>
      <c r="B2690" s="23">
        <v>42179</v>
      </c>
      <c r="C2690" s="23">
        <v>42179</v>
      </c>
      <c r="D2690" t="str">
        <f t="shared" si="42"/>
        <v>No enviado a tiempo</v>
      </c>
    </row>
    <row r="2691" spans="1:4" x14ac:dyDescent="0.25">
      <c r="A2691">
        <v>1450380</v>
      </c>
      <c r="B2691" s="23">
        <v>42024</v>
      </c>
      <c r="C2691" s="23">
        <v>42025</v>
      </c>
      <c r="D2691" t="str">
        <f t="shared" si="42"/>
        <v>No enviado a tiempo</v>
      </c>
    </row>
    <row r="2692" spans="1:4" x14ac:dyDescent="0.25">
      <c r="A2692">
        <v>1450745</v>
      </c>
      <c r="B2692" s="23">
        <v>42079</v>
      </c>
      <c r="C2692" s="23">
        <v>42079</v>
      </c>
      <c r="D2692" t="str">
        <f t="shared" si="42"/>
        <v>No enviado a tiempo</v>
      </c>
    </row>
    <row r="2693" spans="1:4" x14ac:dyDescent="0.25">
      <c r="A2693">
        <v>1451111</v>
      </c>
      <c r="B2693" s="23">
        <v>41654</v>
      </c>
      <c r="C2693" s="23">
        <v>41656</v>
      </c>
      <c r="D2693" t="str">
        <f t="shared" si="42"/>
        <v>Enviado a tiempo</v>
      </c>
    </row>
    <row r="2694" spans="1:4" x14ac:dyDescent="0.25">
      <c r="A2694">
        <v>1451841</v>
      </c>
      <c r="B2694" s="23">
        <v>41682</v>
      </c>
      <c r="C2694" s="23">
        <v>41683</v>
      </c>
      <c r="D2694" t="str">
        <f t="shared" si="42"/>
        <v>No enviado a tiempo</v>
      </c>
    </row>
    <row r="2695" spans="1:4" x14ac:dyDescent="0.25">
      <c r="A2695">
        <v>1452206</v>
      </c>
      <c r="B2695" s="23">
        <v>42150</v>
      </c>
      <c r="C2695" s="23">
        <v>42151</v>
      </c>
      <c r="D2695" t="str">
        <f t="shared" si="42"/>
        <v>No enviado a tiempo</v>
      </c>
    </row>
    <row r="2696" spans="1:4" x14ac:dyDescent="0.25">
      <c r="A2696">
        <v>1452206</v>
      </c>
      <c r="B2696" s="23">
        <v>41920</v>
      </c>
      <c r="C2696" s="23">
        <v>41922</v>
      </c>
      <c r="D2696" t="str">
        <f t="shared" si="42"/>
        <v>Enviado a tiempo</v>
      </c>
    </row>
    <row r="2697" spans="1:4" x14ac:dyDescent="0.25">
      <c r="A2697">
        <v>1452206</v>
      </c>
      <c r="B2697" s="23">
        <v>42212</v>
      </c>
      <c r="C2697" s="23">
        <v>42216</v>
      </c>
      <c r="D2697" t="str">
        <f t="shared" si="42"/>
        <v>Enviado a tiempo</v>
      </c>
    </row>
    <row r="2698" spans="1:4" x14ac:dyDescent="0.25">
      <c r="A2698">
        <v>1452572</v>
      </c>
      <c r="B2698" s="23">
        <v>41495</v>
      </c>
      <c r="C2698" s="23">
        <v>41502</v>
      </c>
      <c r="D2698" t="str">
        <f t="shared" si="42"/>
        <v>Enviado a tiempo</v>
      </c>
    </row>
    <row r="2699" spans="1:4" x14ac:dyDescent="0.25">
      <c r="A2699">
        <v>1452572</v>
      </c>
      <c r="B2699" s="23">
        <v>42021</v>
      </c>
      <c r="C2699" s="23">
        <v>42022</v>
      </c>
      <c r="D2699" t="str">
        <f t="shared" si="42"/>
        <v>No enviado a tiempo</v>
      </c>
    </row>
    <row r="2700" spans="1:4" x14ac:dyDescent="0.25">
      <c r="A2700">
        <v>1452572</v>
      </c>
      <c r="B2700" s="23">
        <v>41945</v>
      </c>
      <c r="C2700" s="23">
        <v>41947</v>
      </c>
      <c r="D2700" t="str">
        <f t="shared" si="42"/>
        <v>Enviado a tiempo</v>
      </c>
    </row>
    <row r="2701" spans="1:4" x14ac:dyDescent="0.25">
      <c r="A2701">
        <v>1452572</v>
      </c>
      <c r="B2701" s="23">
        <v>42183</v>
      </c>
      <c r="C2701" s="23">
        <v>42185</v>
      </c>
      <c r="D2701" t="str">
        <f t="shared" si="42"/>
        <v>Enviado a tiempo</v>
      </c>
    </row>
    <row r="2702" spans="1:4" x14ac:dyDescent="0.25">
      <c r="A2702">
        <v>1452572</v>
      </c>
      <c r="B2702" s="23">
        <v>42117</v>
      </c>
      <c r="C2702" s="23">
        <v>42117</v>
      </c>
      <c r="D2702" t="str">
        <f t="shared" si="42"/>
        <v>No enviado a tiempo</v>
      </c>
    </row>
    <row r="2703" spans="1:4" x14ac:dyDescent="0.25">
      <c r="A2703">
        <v>1453302</v>
      </c>
      <c r="B2703" s="23">
        <v>42142</v>
      </c>
      <c r="C2703" s="23">
        <v>42149</v>
      </c>
      <c r="D2703" t="str">
        <f t="shared" si="42"/>
        <v>Enviado a tiempo</v>
      </c>
    </row>
    <row r="2704" spans="1:4" x14ac:dyDescent="0.25">
      <c r="A2704">
        <v>1453302</v>
      </c>
      <c r="B2704" s="23">
        <v>42211</v>
      </c>
      <c r="C2704" s="23">
        <v>42212</v>
      </c>
      <c r="D2704" t="str">
        <f t="shared" si="42"/>
        <v>No enviado a tiempo</v>
      </c>
    </row>
    <row r="2705" spans="1:4" x14ac:dyDescent="0.25">
      <c r="A2705">
        <v>1453302</v>
      </c>
      <c r="B2705" s="23">
        <v>42117</v>
      </c>
      <c r="C2705" s="23">
        <v>42117</v>
      </c>
      <c r="D2705" t="str">
        <f t="shared" si="42"/>
        <v>No enviado a tiempo</v>
      </c>
    </row>
    <row r="2706" spans="1:4" x14ac:dyDescent="0.25">
      <c r="A2706">
        <v>1454033</v>
      </c>
      <c r="B2706" s="23">
        <v>42125</v>
      </c>
      <c r="C2706" s="23">
        <v>42126</v>
      </c>
      <c r="D2706" t="str">
        <f t="shared" si="42"/>
        <v>No enviado a tiempo</v>
      </c>
    </row>
    <row r="2707" spans="1:4" x14ac:dyDescent="0.25">
      <c r="A2707">
        <v>1454033</v>
      </c>
      <c r="B2707" s="23">
        <v>42122</v>
      </c>
      <c r="C2707" s="23">
        <v>42125</v>
      </c>
      <c r="D2707" t="str">
        <f t="shared" si="42"/>
        <v>Enviado a tiempo</v>
      </c>
    </row>
    <row r="2708" spans="1:4" x14ac:dyDescent="0.25">
      <c r="A2708">
        <v>1454033</v>
      </c>
      <c r="B2708" s="23">
        <v>42135</v>
      </c>
      <c r="C2708" s="23">
        <v>42137</v>
      </c>
      <c r="D2708" t="str">
        <f t="shared" si="42"/>
        <v>Enviado a tiempo</v>
      </c>
    </row>
    <row r="2709" spans="1:4" x14ac:dyDescent="0.25">
      <c r="A2709">
        <v>1454033</v>
      </c>
      <c r="B2709" s="23">
        <v>41508</v>
      </c>
      <c r="C2709" s="23">
        <v>41510</v>
      </c>
      <c r="D2709" t="str">
        <f t="shared" si="42"/>
        <v>Enviado a tiempo</v>
      </c>
    </row>
    <row r="2710" spans="1:4" x14ac:dyDescent="0.25">
      <c r="A2710">
        <v>1454033</v>
      </c>
      <c r="B2710" s="23">
        <v>42125</v>
      </c>
      <c r="C2710" s="23">
        <v>42126</v>
      </c>
      <c r="D2710" t="str">
        <f t="shared" si="42"/>
        <v>No enviado a tiempo</v>
      </c>
    </row>
    <row r="2711" spans="1:4" x14ac:dyDescent="0.25">
      <c r="A2711">
        <v>1455128</v>
      </c>
      <c r="B2711" s="23">
        <v>42127</v>
      </c>
      <c r="C2711" s="23">
        <v>42129</v>
      </c>
      <c r="D2711" t="str">
        <f t="shared" si="42"/>
        <v>Enviado a tiempo</v>
      </c>
    </row>
    <row r="2712" spans="1:4" x14ac:dyDescent="0.25">
      <c r="A2712">
        <v>1455128</v>
      </c>
      <c r="B2712" s="23">
        <v>42067</v>
      </c>
      <c r="C2712" s="23">
        <v>42069</v>
      </c>
      <c r="D2712" t="str">
        <f t="shared" si="42"/>
        <v>Enviado a tiempo</v>
      </c>
    </row>
    <row r="2713" spans="1:4" x14ac:dyDescent="0.25">
      <c r="A2713">
        <v>1455159</v>
      </c>
      <c r="B2713" s="23">
        <v>41451</v>
      </c>
      <c r="C2713" s="23">
        <v>41452</v>
      </c>
      <c r="D2713" t="str">
        <f t="shared" si="42"/>
        <v>No enviado a tiempo</v>
      </c>
    </row>
    <row r="2714" spans="1:4" x14ac:dyDescent="0.25">
      <c r="A2714">
        <v>1455494</v>
      </c>
      <c r="B2714" s="23">
        <v>42499</v>
      </c>
      <c r="C2714" s="23">
        <v>42501</v>
      </c>
      <c r="D2714" t="str">
        <f t="shared" si="42"/>
        <v>Enviado a tiempo</v>
      </c>
    </row>
    <row r="2715" spans="1:4" x14ac:dyDescent="0.25">
      <c r="A2715">
        <v>1455494</v>
      </c>
      <c r="B2715" s="23">
        <v>42128</v>
      </c>
      <c r="C2715" s="23">
        <v>42129</v>
      </c>
      <c r="D2715" t="str">
        <f t="shared" si="42"/>
        <v>No enviado a tiempo</v>
      </c>
    </row>
    <row r="2716" spans="1:4" x14ac:dyDescent="0.25">
      <c r="A2716">
        <v>1455859</v>
      </c>
      <c r="B2716" s="23">
        <v>41815</v>
      </c>
      <c r="C2716" s="23">
        <v>41815</v>
      </c>
      <c r="D2716" t="str">
        <f t="shared" si="42"/>
        <v>No enviado a tiempo</v>
      </c>
    </row>
    <row r="2717" spans="1:4" x14ac:dyDescent="0.25">
      <c r="A2717">
        <v>1455859</v>
      </c>
      <c r="B2717" s="23">
        <v>41918</v>
      </c>
      <c r="C2717" s="23">
        <v>41919</v>
      </c>
      <c r="D2717" t="str">
        <f t="shared" si="42"/>
        <v>No enviado a tiempo</v>
      </c>
    </row>
    <row r="2718" spans="1:4" x14ac:dyDescent="0.25">
      <c r="A2718">
        <v>1456224</v>
      </c>
      <c r="B2718" s="23">
        <v>42135</v>
      </c>
      <c r="C2718" s="23">
        <v>42137</v>
      </c>
      <c r="D2718" t="str">
        <f t="shared" si="42"/>
        <v>Enviado a tiempo</v>
      </c>
    </row>
    <row r="2719" spans="1:4" x14ac:dyDescent="0.25">
      <c r="A2719">
        <v>1456224</v>
      </c>
      <c r="B2719" s="23">
        <v>42039</v>
      </c>
      <c r="C2719" s="23">
        <v>42041</v>
      </c>
      <c r="D2719" t="str">
        <f t="shared" si="42"/>
        <v>Enviado a tiempo</v>
      </c>
    </row>
    <row r="2720" spans="1:4" x14ac:dyDescent="0.25">
      <c r="A2720">
        <v>1456224</v>
      </c>
      <c r="B2720" s="23">
        <v>42308</v>
      </c>
      <c r="C2720" s="23">
        <v>42308</v>
      </c>
      <c r="D2720" t="str">
        <f t="shared" si="42"/>
        <v>No enviado a tiempo</v>
      </c>
    </row>
    <row r="2721" spans="1:4" x14ac:dyDescent="0.25">
      <c r="A2721">
        <v>1456224</v>
      </c>
      <c r="B2721" s="23">
        <v>42141</v>
      </c>
      <c r="C2721" s="23">
        <v>42144</v>
      </c>
      <c r="D2721" t="str">
        <f t="shared" si="42"/>
        <v>Enviado a tiempo</v>
      </c>
    </row>
    <row r="2722" spans="1:4" x14ac:dyDescent="0.25">
      <c r="A2722">
        <v>1456255</v>
      </c>
      <c r="B2722" s="23">
        <v>42135</v>
      </c>
      <c r="C2722" s="23">
        <v>42137</v>
      </c>
      <c r="D2722" t="str">
        <f t="shared" si="42"/>
        <v>Enviado a tiempo</v>
      </c>
    </row>
    <row r="2723" spans="1:4" x14ac:dyDescent="0.25">
      <c r="A2723">
        <v>1456255</v>
      </c>
      <c r="B2723" s="23">
        <v>42135</v>
      </c>
      <c r="C2723" s="23">
        <v>42137</v>
      </c>
      <c r="D2723" t="str">
        <f t="shared" si="42"/>
        <v>Enviado a tiempo</v>
      </c>
    </row>
    <row r="2724" spans="1:4" x14ac:dyDescent="0.25">
      <c r="A2724">
        <v>1456255</v>
      </c>
      <c r="B2724" s="23">
        <v>42135</v>
      </c>
      <c r="C2724" s="23">
        <v>42137</v>
      </c>
      <c r="D2724" t="str">
        <f t="shared" si="42"/>
        <v>Enviado a tiempo</v>
      </c>
    </row>
    <row r="2725" spans="1:4" x14ac:dyDescent="0.25">
      <c r="A2725">
        <v>1456955</v>
      </c>
      <c r="B2725" s="23">
        <v>41454</v>
      </c>
      <c r="C2725" s="23">
        <v>41456</v>
      </c>
      <c r="D2725" t="str">
        <f t="shared" si="42"/>
        <v>Enviado a tiempo</v>
      </c>
    </row>
    <row r="2726" spans="1:4" x14ac:dyDescent="0.25">
      <c r="A2726">
        <v>1457685</v>
      </c>
      <c r="B2726" s="23">
        <v>42142</v>
      </c>
      <c r="C2726" s="23">
        <v>42142</v>
      </c>
      <c r="D2726" t="str">
        <f t="shared" si="42"/>
        <v>No enviado a tiempo</v>
      </c>
    </row>
    <row r="2727" spans="1:4" x14ac:dyDescent="0.25">
      <c r="A2727">
        <v>1458050</v>
      </c>
      <c r="B2727" s="23">
        <v>42078</v>
      </c>
      <c r="C2727" s="23">
        <v>42080</v>
      </c>
      <c r="D2727" t="str">
        <f t="shared" si="42"/>
        <v>Enviado a tiempo</v>
      </c>
    </row>
    <row r="2728" spans="1:4" x14ac:dyDescent="0.25">
      <c r="A2728">
        <v>1458416</v>
      </c>
      <c r="B2728" s="23">
        <v>42135</v>
      </c>
      <c r="C2728" s="23">
        <v>42137</v>
      </c>
      <c r="D2728" t="str">
        <f t="shared" si="42"/>
        <v>Enviado a tiempo</v>
      </c>
    </row>
    <row r="2729" spans="1:4" x14ac:dyDescent="0.25">
      <c r="A2729">
        <v>1459511</v>
      </c>
      <c r="B2729" s="23">
        <v>41465</v>
      </c>
      <c r="C2729" s="23">
        <v>41468</v>
      </c>
      <c r="D2729" t="str">
        <f t="shared" si="42"/>
        <v>Enviado a tiempo</v>
      </c>
    </row>
    <row r="2730" spans="1:4" x14ac:dyDescent="0.25">
      <c r="A2730">
        <v>1459511</v>
      </c>
      <c r="B2730" s="23">
        <v>41340</v>
      </c>
      <c r="C2730" s="23">
        <v>41343</v>
      </c>
      <c r="D2730" t="str">
        <f t="shared" si="42"/>
        <v>Enviado a tiempo</v>
      </c>
    </row>
    <row r="2731" spans="1:4" x14ac:dyDescent="0.25">
      <c r="A2731">
        <v>1459511</v>
      </c>
      <c r="B2731" s="23">
        <v>41635</v>
      </c>
      <c r="C2731" s="23">
        <v>41637</v>
      </c>
      <c r="D2731" t="str">
        <f t="shared" si="42"/>
        <v>Enviado a tiempo</v>
      </c>
    </row>
    <row r="2732" spans="1:4" x14ac:dyDescent="0.25">
      <c r="A2732">
        <v>1459877</v>
      </c>
      <c r="B2732" s="23">
        <v>41744</v>
      </c>
      <c r="C2732" s="23">
        <v>41745</v>
      </c>
      <c r="D2732" t="str">
        <f t="shared" si="42"/>
        <v>No enviado a tiempo</v>
      </c>
    </row>
    <row r="2733" spans="1:4" x14ac:dyDescent="0.25">
      <c r="A2733">
        <v>1459877</v>
      </c>
      <c r="B2733" s="23">
        <v>42256</v>
      </c>
      <c r="C2733" s="23">
        <v>42257</v>
      </c>
      <c r="D2733" t="str">
        <f t="shared" si="42"/>
        <v>No enviado a tiempo</v>
      </c>
    </row>
    <row r="2734" spans="1:4" x14ac:dyDescent="0.25">
      <c r="A2734">
        <v>1459877</v>
      </c>
      <c r="B2734" s="23">
        <v>41503</v>
      </c>
      <c r="C2734" s="23">
        <v>41503</v>
      </c>
      <c r="D2734" t="str">
        <f t="shared" si="42"/>
        <v>No enviado a tiempo</v>
      </c>
    </row>
    <row r="2735" spans="1:4" x14ac:dyDescent="0.25">
      <c r="A2735">
        <v>1459877</v>
      </c>
      <c r="B2735" s="23">
        <v>42035</v>
      </c>
      <c r="C2735" s="23">
        <v>42036</v>
      </c>
      <c r="D2735" t="str">
        <f t="shared" si="42"/>
        <v>No enviado a tiempo</v>
      </c>
    </row>
    <row r="2736" spans="1:4" x14ac:dyDescent="0.25">
      <c r="A2736">
        <v>1459877</v>
      </c>
      <c r="B2736" s="23">
        <v>41631</v>
      </c>
      <c r="C2736" s="23">
        <v>41633</v>
      </c>
      <c r="D2736" t="str">
        <f t="shared" si="42"/>
        <v>Enviado a tiempo</v>
      </c>
    </row>
    <row r="2737" spans="1:4" x14ac:dyDescent="0.25">
      <c r="A2737">
        <v>1459877</v>
      </c>
      <c r="B2737" s="23">
        <v>42081</v>
      </c>
      <c r="C2737" s="23">
        <v>42084</v>
      </c>
      <c r="D2737" t="str">
        <f t="shared" si="42"/>
        <v>Enviado a tiempo</v>
      </c>
    </row>
    <row r="2738" spans="1:4" x14ac:dyDescent="0.25">
      <c r="A2738">
        <v>1460972</v>
      </c>
      <c r="B2738" s="23">
        <v>42142</v>
      </c>
      <c r="C2738" s="23">
        <v>42142</v>
      </c>
      <c r="D2738" t="str">
        <f t="shared" si="42"/>
        <v>No enviado a tiempo</v>
      </c>
    </row>
    <row r="2739" spans="1:4" x14ac:dyDescent="0.25">
      <c r="A2739">
        <v>1460972</v>
      </c>
      <c r="B2739" s="23">
        <v>42142</v>
      </c>
      <c r="C2739" s="23">
        <v>42142</v>
      </c>
      <c r="D2739" t="str">
        <f t="shared" si="42"/>
        <v>No enviado a tiempo</v>
      </c>
    </row>
    <row r="2740" spans="1:4" x14ac:dyDescent="0.25">
      <c r="A2740">
        <v>1460972</v>
      </c>
      <c r="B2740" s="23">
        <v>42142</v>
      </c>
      <c r="C2740" s="23">
        <v>42142</v>
      </c>
      <c r="D2740" t="str">
        <f t="shared" si="42"/>
        <v>No enviado a tiempo</v>
      </c>
    </row>
    <row r="2741" spans="1:4" x14ac:dyDescent="0.25">
      <c r="A2741">
        <v>1460972</v>
      </c>
      <c r="B2741" s="23">
        <v>42123</v>
      </c>
      <c r="C2741" s="23">
        <v>42125</v>
      </c>
      <c r="D2741" t="str">
        <f t="shared" si="42"/>
        <v>Enviado a tiempo</v>
      </c>
    </row>
    <row r="2742" spans="1:4" x14ac:dyDescent="0.25">
      <c r="A2742">
        <v>1461337</v>
      </c>
      <c r="B2742" s="23">
        <v>42112</v>
      </c>
      <c r="C2742" s="23">
        <v>42113</v>
      </c>
      <c r="D2742" t="str">
        <f t="shared" si="42"/>
        <v>No enviado a tiempo</v>
      </c>
    </row>
    <row r="2743" spans="1:4" x14ac:dyDescent="0.25">
      <c r="A2743">
        <v>1462067</v>
      </c>
      <c r="B2743" s="23">
        <v>42509</v>
      </c>
      <c r="C2743" s="23">
        <v>42510</v>
      </c>
      <c r="D2743" t="str">
        <f t="shared" ref="D2743:D2805" si="43">+IF(C2743-B2743&gt;=2,"Enviado a tiempo","No enviado a tiempo")</f>
        <v>No enviado a tiempo</v>
      </c>
    </row>
    <row r="2744" spans="1:4" x14ac:dyDescent="0.25">
      <c r="A2744">
        <v>1462067</v>
      </c>
      <c r="B2744" s="23">
        <v>42183</v>
      </c>
      <c r="C2744" s="23">
        <v>42185</v>
      </c>
      <c r="D2744" t="str">
        <f t="shared" si="43"/>
        <v>Enviado a tiempo</v>
      </c>
    </row>
    <row r="2745" spans="1:4" x14ac:dyDescent="0.25">
      <c r="A2745">
        <v>1462432</v>
      </c>
      <c r="B2745" s="23">
        <v>41531</v>
      </c>
      <c r="C2745" s="23">
        <v>41535</v>
      </c>
      <c r="D2745" t="str">
        <f t="shared" si="43"/>
        <v>Enviado a tiempo</v>
      </c>
    </row>
    <row r="2746" spans="1:4" x14ac:dyDescent="0.25">
      <c r="A2746">
        <v>1462798</v>
      </c>
      <c r="B2746" s="23">
        <v>41323</v>
      </c>
      <c r="C2746" s="23">
        <v>41325</v>
      </c>
      <c r="D2746" t="str">
        <f t="shared" si="43"/>
        <v>Enviado a tiempo</v>
      </c>
    </row>
    <row r="2747" spans="1:4" x14ac:dyDescent="0.25">
      <c r="A2747">
        <v>1463163</v>
      </c>
      <c r="B2747" s="23">
        <v>42144</v>
      </c>
      <c r="C2747" s="23">
        <v>42147</v>
      </c>
      <c r="D2747" t="str">
        <f t="shared" si="43"/>
        <v>Enviado a tiempo</v>
      </c>
    </row>
    <row r="2748" spans="1:4" x14ac:dyDescent="0.25">
      <c r="A2748">
        <v>1463163</v>
      </c>
      <c r="B2748" s="23">
        <v>42144</v>
      </c>
      <c r="C2748" s="23">
        <v>42147</v>
      </c>
      <c r="D2748" t="str">
        <f t="shared" si="43"/>
        <v>Enviado a tiempo</v>
      </c>
    </row>
    <row r="2749" spans="1:4" x14ac:dyDescent="0.25">
      <c r="A2749">
        <v>1463163</v>
      </c>
      <c r="B2749" s="23">
        <v>41354</v>
      </c>
      <c r="C2749" s="23">
        <v>41361</v>
      </c>
      <c r="D2749" t="str">
        <f t="shared" si="43"/>
        <v>Enviado a tiempo</v>
      </c>
    </row>
    <row r="2750" spans="1:4" x14ac:dyDescent="0.25">
      <c r="A2750">
        <v>1463528</v>
      </c>
      <c r="B2750" s="23">
        <v>41815</v>
      </c>
      <c r="C2750" s="23">
        <v>41816</v>
      </c>
      <c r="D2750" t="str">
        <f t="shared" si="43"/>
        <v>No enviado a tiempo</v>
      </c>
    </row>
    <row r="2751" spans="1:4" x14ac:dyDescent="0.25">
      <c r="A2751">
        <v>1463528</v>
      </c>
      <c r="B2751" s="23">
        <v>42258</v>
      </c>
      <c r="C2751" s="23">
        <v>42249</v>
      </c>
      <c r="D2751" t="str">
        <f t="shared" si="43"/>
        <v>No enviado a tiempo</v>
      </c>
    </row>
    <row r="2752" spans="1:4" x14ac:dyDescent="0.25">
      <c r="A2752">
        <v>1463528</v>
      </c>
      <c r="B2752" s="23">
        <v>42146</v>
      </c>
      <c r="C2752" s="23">
        <v>42148</v>
      </c>
      <c r="D2752" t="str">
        <f t="shared" si="43"/>
        <v>Enviado a tiempo</v>
      </c>
    </row>
    <row r="2753" spans="1:4" x14ac:dyDescent="0.25">
      <c r="A2753">
        <v>1463528</v>
      </c>
      <c r="B2753" s="23">
        <v>42144</v>
      </c>
      <c r="C2753" s="23">
        <v>42146</v>
      </c>
      <c r="D2753" t="str">
        <f t="shared" si="43"/>
        <v>Enviado a tiempo</v>
      </c>
    </row>
    <row r="2754" spans="1:4" x14ac:dyDescent="0.25">
      <c r="A2754">
        <v>1463528</v>
      </c>
      <c r="B2754" s="23">
        <v>41560</v>
      </c>
      <c r="C2754" s="23">
        <v>41560</v>
      </c>
      <c r="D2754" t="str">
        <f t="shared" si="43"/>
        <v>No enviado a tiempo</v>
      </c>
    </row>
    <row r="2755" spans="1:4" x14ac:dyDescent="0.25">
      <c r="A2755">
        <v>1463893</v>
      </c>
      <c r="B2755" s="23">
        <v>42144</v>
      </c>
      <c r="C2755" s="23">
        <v>42145</v>
      </c>
      <c r="D2755" t="str">
        <f t="shared" si="43"/>
        <v>No enviado a tiempo</v>
      </c>
    </row>
    <row r="2756" spans="1:4" x14ac:dyDescent="0.25">
      <c r="A2756">
        <v>1464259</v>
      </c>
      <c r="B2756" s="23">
        <v>42146</v>
      </c>
      <c r="C2756" s="23">
        <v>42148</v>
      </c>
      <c r="D2756" t="str">
        <f t="shared" si="43"/>
        <v>Enviado a tiempo</v>
      </c>
    </row>
    <row r="2757" spans="1:4" x14ac:dyDescent="0.25">
      <c r="A2757">
        <v>1464259</v>
      </c>
      <c r="B2757" s="23">
        <v>42146</v>
      </c>
      <c r="C2757" s="23">
        <v>42148</v>
      </c>
      <c r="D2757" t="str">
        <f t="shared" si="43"/>
        <v>Enviado a tiempo</v>
      </c>
    </row>
    <row r="2758" spans="1:4" x14ac:dyDescent="0.25">
      <c r="A2758">
        <v>1464259</v>
      </c>
      <c r="B2758" s="23">
        <v>42146</v>
      </c>
      <c r="C2758" s="23">
        <v>42148</v>
      </c>
      <c r="D2758" t="str">
        <f t="shared" si="43"/>
        <v>Enviado a tiempo</v>
      </c>
    </row>
    <row r="2759" spans="1:4" x14ac:dyDescent="0.25">
      <c r="A2759">
        <v>1464259</v>
      </c>
      <c r="B2759" s="23">
        <v>42146</v>
      </c>
      <c r="C2759" s="23">
        <v>42148</v>
      </c>
      <c r="D2759" t="str">
        <f t="shared" si="43"/>
        <v>Enviado a tiempo</v>
      </c>
    </row>
    <row r="2760" spans="1:4" x14ac:dyDescent="0.25">
      <c r="A2760">
        <v>1464259</v>
      </c>
      <c r="B2760" s="23">
        <v>42146</v>
      </c>
      <c r="C2760" s="23">
        <v>42148</v>
      </c>
      <c r="D2760" t="str">
        <f t="shared" si="43"/>
        <v>Enviado a tiempo</v>
      </c>
    </row>
    <row r="2761" spans="1:4" x14ac:dyDescent="0.25">
      <c r="A2761">
        <v>1464259</v>
      </c>
      <c r="B2761" s="23">
        <v>42146</v>
      </c>
      <c r="C2761" s="23">
        <v>42148</v>
      </c>
      <c r="D2761" t="str">
        <f t="shared" si="43"/>
        <v>Enviado a tiempo</v>
      </c>
    </row>
    <row r="2762" spans="1:4" x14ac:dyDescent="0.25">
      <c r="A2762">
        <v>1464989</v>
      </c>
      <c r="B2762" s="23">
        <v>41522</v>
      </c>
      <c r="C2762" s="23">
        <v>41524</v>
      </c>
      <c r="D2762" t="str">
        <f t="shared" si="43"/>
        <v>Enviado a tiempo</v>
      </c>
    </row>
    <row r="2763" spans="1:4" x14ac:dyDescent="0.25">
      <c r="A2763">
        <v>1464989</v>
      </c>
      <c r="B2763" s="23">
        <v>41403</v>
      </c>
      <c r="C2763" s="23">
        <v>41404</v>
      </c>
      <c r="D2763" t="str">
        <f t="shared" si="43"/>
        <v>No enviado a tiempo</v>
      </c>
    </row>
    <row r="2764" spans="1:4" x14ac:dyDescent="0.25">
      <c r="A2764">
        <v>1464989</v>
      </c>
      <c r="B2764" s="23">
        <v>41496</v>
      </c>
      <c r="C2764" s="23">
        <v>41501</v>
      </c>
      <c r="D2764" t="str">
        <f t="shared" si="43"/>
        <v>Enviado a tiempo</v>
      </c>
    </row>
    <row r="2765" spans="1:4" x14ac:dyDescent="0.25">
      <c r="A2765">
        <v>1464989</v>
      </c>
      <c r="B2765" s="23">
        <v>42148</v>
      </c>
      <c r="C2765" s="23">
        <v>42149</v>
      </c>
      <c r="D2765" t="str">
        <f t="shared" si="43"/>
        <v>No enviado a tiempo</v>
      </c>
    </row>
    <row r="2766" spans="1:4" x14ac:dyDescent="0.25">
      <c r="A2766">
        <v>1464989</v>
      </c>
      <c r="B2766" s="23">
        <v>41965</v>
      </c>
      <c r="C2766" s="23">
        <v>41966</v>
      </c>
      <c r="D2766" t="str">
        <f t="shared" si="43"/>
        <v>No enviado a tiempo</v>
      </c>
    </row>
    <row r="2767" spans="1:4" x14ac:dyDescent="0.25">
      <c r="A2767">
        <v>1464989</v>
      </c>
      <c r="B2767" s="23">
        <v>42148</v>
      </c>
      <c r="C2767" s="23">
        <v>42149</v>
      </c>
      <c r="D2767" t="str">
        <f t="shared" si="43"/>
        <v>No enviado a tiempo</v>
      </c>
    </row>
    <row r="2768" spans="1:4" x14ac:dyDescent="0.25">
      <c r="A2768">
        <v>1464989</v>
      </c>
      <c r="B2768" s="23">
        <v>42168</v>
      </c>
      <c r="C2768" s="23">
        <v>42171</v>
      </c>
      <c r="D2768" t="str">
        <f t="shared" si="43"/>
        <v>Enviado a tiempo</v>
      </c>
    </row>
    <row r="2769" spans="1:4" x14ac:dyDescent="0.25">
      <c r="A2769">
        <v>1464989</v>
      </c>
      <c r="B2769" s="23">
        <v>41413</v>
      </c>
      <c r="C2769" s="23">
        <v>41414</v>
      </c>
      <c r="D2769" t="str">
        <f t="shared" si="43"/>
        <v>No enviado a tiempo</v>
      </c>
    </row>
    <row r="2770" spans="1:4" x14ac:dyDescent="0.25">
      <c r="A2770">
        <v>1465354</v>
      </c>
      <c r="B2770" s="23">
        <v>41476</v>
      </c>
      <c r="C2770" s="23">
        <v>41478</v>
      </c>
      <c r="D2770" t="str">
        <f t="shared" si="43"/>
        <v>Enviado a tiempo</v>
      </c>
    </row>
    <row r="2771" spans="1:4" x14ac:dyDescent="0.25">
      <c r="A2771">
        <v>1465720</v>
      </c>
      <c r="B2771" s="23">
        <v>41878</v>
      </c>
      <c r="C2771" s="23">
        <v>41914</v>
      </c>
      <c r="D2771" t="str">
        <f t="shared" si="43"/>
        <v>Enviado a tiempo</v>
      </c>
    </row>
    <row r="2772" spans="1:4" x14ac:dyDescent="0.25">
      <c r="A2772">
        <v>1465720</v>
      </c>
      <c r="B2772" s="23">
        <v>42078</v>
      </c>
      <c r="C2772" s="23">
        <v>42080</v>
      </c>
      <c r="D2772" t="str">
        <f t="shared" si="43"/>
        <v>Enviado a tiempo</v>
      </c>
    </row>
    <row r="2773" spans="1:4" x14ac:dyDescent="0.25">
      <c r="A2773">
        <v>1465720</v>
      </c>
      <c r="B2773" s="23">
        <v>41835</v>
      </c>
      <c r="C2773" s="23">
        <v>41837</v>
      </c>
      <c r="D2773" t="str">
        <f t="shared" si="43"/>
        <v>Enviado a tiempo</v>
      </c>
    </row>
    <row r="2774" spans="1:4" x14ac:dyDescent="0.25">
      <c r="A2774">
        <v>1465720</v>
      </c>
      <c r="B2774" s="23">
        <v>42148</v>
      </c>
      <c r="C2774" s="23">
        <v>42152</v>
      </c>
      <c r="D2774" t="str">
        <f t="shared" si="43"/>
        <v>Enviado a tiempo</v>
      </c>
    </row>
    <row r="2775" spans="1:4" x14ac:dyDescent="0.25">
      <c r="A2775">
        <v>1465720</v>
      </c>
      <c r="B2775" s="23">
        <v>42148</v>
      </c>
      <c r="C2775" s="23">
        <v>42150</v>
      </c>
      <c r="D2775" t="str">
        <f t="shared" si="43"/>
        <v>Enviado a tiempo</v>
      </c>
    </row>
    <row r="2776" spans="1:4" x14ac:dyDescent="0.25">
      <c r="A2776">
        <v>1466085</v>
      </c>
      <c r="B2776" s="23">
        <v>41498</v>
      </c>
      <c r="C2776" s="23">
        <v>41500</v>
      </c>
      <c r="D2776" t="str">
        <f t="shared" si="43"/>
        <v>Enviado a tiempo</v>
      </c>
    </row>
    <row r="2777" spans="1:4" x14ac:dyDescent="0.25">
      <c r="A2777">
        <v>1466085</v>
      </c>
      <c r="B2777" s="23">
        <v>41323</v>
      </c>
      <c r="C2777" s="23">
        <v>41325</v>
      </c>
      <c r="D2777" t="str">
        <f t="shared" si="43"/>
        <v>Enviado a tiempo</v>
      </c>
    </row>
    <row r="2778" spans="1:4" x14ac:dyDescent="0.25">
      <c r="A2778">
        <v>1466085</v>
      </c>
      <c r="B2778" s="23">
        <v>42153</v>
      </c>
      <c r="C2778" s="23">
        <v>42155</v>
      </c>
      <c r="D2778" t="str">
        <f t="shared" si="43"/>
        <v>Enviado a tiempo</v>
      </c>
    </row>
    <row r="2779" spans="1:4" x14ac:dyDescent="0.25">
      <c r="A2779">
        <v>1466085</v>
      </c>
      <c r="B2779" s="23">
        <v>41399</v>
      </c>
      <c r="C2779" s="23">
        <v>41400</v>
      </c>
      <c r="D2779" t="str">
        <f t="shared" si="43"/>
        <v>No enviado a tiempo</v>
      </c>
    </row>
    <row r="2780" spans="1:4" x14ac:dyDescent="0.25">
      <c r="A2780">
        <v>1466815</v>
      </c>
      <c r="B2780" s="23">
        <v>42098</v>
      </c>
      <c r="C2780" s="23">
        <v>42099</v>
      </c>
      <c r="D2780" t="str">
        <f t="shared" si="43"/>
        <v>No enviado a tiempo</v>
      </c>
    </row>
    <row r="2781" spans="1:4" x14ac:dyDescent="0.25">
      <c r="A2781">
        <v>1466815</v>
      </c>
      <c r="B2781" s="23">
        <v>42139</v>
      </c>
      <c r="C2781" s="23">
        <v>42141</v>
      </c>
      <c r="D2781" t="str">
        <f t="shared" si="43"/>
        <v>Enviado a tiempo</v>
      </c>
    </row>
    <row r="2782" spans="1:4" x14ac:dyDescent="0.25">
      <c r="A2782">
        <v>1466815</v>
      </c>
      <c r="B2782" s="23">
        <v>41316</v>
      </c>
      <c r="C2782" s="23">
        <v>41317</v>
      </c>
      <c r="D2782" t="str">
        <f t="shared" si="43"/>
        <v>No enviado a tiempo</v>
      </c>
    </row>
    <row r="2783" spans="1:4" x14ac:dyDescent="0.25">
      <c r="A2783">
        <v>1466815</v>
      </c>
      <c r="B2783" s="23">
        <v>41779</v>
      </c>
      <c r="C2783" s="23">
        <v>41780</v>
      </c>
      <c r="D2783" t="str">
        <f t="shared" si="43"/>
        <v>No enviado a tiempo</v>
      </c>
    </row>
    <row r="2784" spans="1:4" x14ac:dyDescent="0.25">
      <c r="A2784">
        <v>1466815</v>
      </c>
      <c r="B2784" s="23">
        <v>41858</v>
      </c>
      <c r="C2784" s="23">
        <v>41860</v>
      </c>
      <c r="D2784" t="str">
        <f t="shared" si="43"/>
        <v>Enviado a tiempo</v>
      </c>
    </row>
    <row r="2785" spans="1:4" x14ac:dyDescent="0.25">
      <c r="A2785">
        <v>1467181</v>
      </c>
      <c r="B2785" s="23">
        <v>42017</v>
      </c>
      <c r="C2785" s="23">
        <v>42019</v>
      </c>
      <c r="D2785" t="str">
        <f t="shared" si="43"/>
        <v>Enviado a tiempo</v>
      </c>
    </row>
    <row r="2786" spans="1:4" x14ac:dyDescent="0.25">
      <c r="A2786">
        <v>1467181</v>
      </c>
      <c r="B2786" s="23">
        <v>42152</v>
      </c>
      <c r="C2786" s="23">
        <v>42153</v>
      </c>
      <c r="D2786" t="str">
        <f t="shared" si="43"/>
        <v>No enviado a tiempo</v>
      </c>
    </row>
    <row r="2787" spans="1:4" x14ac:dyDescent="0.25">
      <c r="A2787">
        <v>1467546</v>
      </c>
      <c r="B2787" s="23">
        <v>41862</v>
      </c>
      <c r="C2787" s="23">
        <v>41863</v>
      </c>
      <c r="D2787" t="str">
        <f t="shared" si="43"/>
        <v>No enviado a tiempo</v>
      </c>
    </row>
    <row r="2788" spans="1:4" x14ac:dyDescent="0.25">
      <c r="A2788">
        <v>1467546</v>
      </c>
      <c r="B2788" s="23">
        <v>42016</v>
      </c>
      <c r="C2788" s="23">
        <v>42017</v>
      </c>
      <c r="D2788" t="str">
        <f t="shared" si="43"/>
        <v>No enviado a tiempo</v>
      </c>
    </row>
    <row r="2789" spans="1:4" x14ac:dyDescent="0.25">
      <c r="A2789">
        <v>1467911</v>
      </c>
      <c r="B2789" s="23">
        <v>41736</v>
      </c>
      <c r="C2789" s="23">
        <v>41736</v>
      </c>
      <c r="D2789" t="str">
        <f t="shared" si="43"/>
        <v>No enviado a tiempo</v>
      </c>
    </row>
    <row r="2790" spans="1:4" x14ac:dyDescent="0.25">
      <c r="A2790">
        <v>1467911</v>
      </c>
      <c r="B2790" s="23">
        <v>42231</v>
      </c>
      <c r="C2790" s="23">
        <v>42233</v>
      </c>
      <c r="D2790" t="str">
        <f t="shared" si="43"/>
        <v>Enviado a tiempo</v>
      </c>
    </row>
    <row r="2791" spans="1:4" x14ac:dyDescent="0.25">
      <c r="A2791">
        <v>1468276</v>
      </c>
      <c r="B2791" s="23">
        <v>42183</v>
      </c>
      <c r="C2791" s="23">
        <v>42185</v>
      </c>
      <c r="D2791" t="str">
        <f t="shared" si="43"/>
        <v>Enviado a tiempo</v>
      </c>
    </row>
    <row r="2792" spans="1:4" x14ac:dyDescent="0.25">
      <c r="A2792">
        <v>1469007</v>
      </c>
      <c r="B2792" s="23">
        <v>41428</v>
      </c>
      <c r="C2792" s="23">
        <v>41430</v>
      </c>
      <c r="D2792" t="str">
        <f t="shared" si="43"/>
        <v>Enviado a tiempo</v>
      </c>
    </row>
    <row r="2793" spans="1:4" x14ac:dyDescent="0.25">
      <c r="A2793">
        <v>1469737</v>
      </c>
      <c r="B2793" s="23">
        <v>41649</v>
      </c>
      <c r="C2793" s="23">
        <v>41650</v>
      </c>
      <c r="D2793" t="str">
        <f t="shared" si="43"/>
        <v>No enviado a tiempo</v>
      </c>
    </row>
    <row r="2794" spans="1:4" x14ac:dyDescent="0.25">
      <c r="A2794">
        <v>1470103</v>
      </c>
      <c r="B2794" s="23">
        <v>42155</v>
      </c>
      <c r="C2794" s="23">
        <v>42160</v>
      </c>
      <c r="D2794" t="str">
        <f t="shared" si="43"/>
        <v>Enviado a tiempo</v>
      </c>
    </row>
    <row r="2795" spans="1:4" x14ac:dyDescent="0.25">
      <c r="A2795">
        <v>1470103</v>
      </c>
      <c r="B2795" s="23">
        <v>41398</v>
      </c>
      <c r="C2795" s="23">
        <v>41400</v>
      </c>
      <c r="D2795" t="str">
        <f t="shared" si="43"/>
        <v>Enviado a tiempo</v>
      </c>
    </row>
    <row r="2796" spans="1:4" x14ac:dyDescent="0.25">
      <c r="A2796">
        <v>1470103</v>
      </c>
      <c r="B2796" s="23">
        <v>42155</v>
      </c>
      <c r="C2796" s="23">
        <v>42160</v>
      </c>
      <c r="D2796" t="str">
        <f t="shared" si="43"/>
        <v>Enviado a tiempo</v>
      </c>
    </row>
    <row r="2797" spans="1:4" x14ac:dyDescent="0.25">
      <c r="A2797">
        <v>1470103</v>
      </c>
      <c r="B2797" s="23">
        <v>42412</v>
      </c>
      <c r="C2797" s="23">
        <v>42413</v>
      </c>
      <c r="D2797" t="str">
        <f t="shared" si="43"/>
        <v>No enviado a tiempo</v>
      </c>
    </row>
    <row r="2798" spans="1:4" x14ac:dyDescent="0.25">
      <c r="A2798">
        <v>1470103</v>
      </c>
      <c r="B2798" s="23">
        <v>42085</v>
      </c>
      <c r="C2798" s="23">
        <v>42086</v>
      </c>
      <c r="D2798" t="str">
        <f t="shared" si="43"/>
        <v>No enviado a tiempo</v>
      </c>
    </row>
    <row r="2799" spans="1:4" x14ac:dyDescent="0.25">
      <c r="A2799">
        <v>1470103</v>
      </c>
      <c r="B2799" s="23">
        <v>41846</v>
      </c>
      <c r="C2799" s="23">
        <v>41853</v>
      </c>
      <c r="D2799" t="str">
        <f t="shared" si="43"/>
        <v>Enviado a tiempo</v>
      </c>
    </row>
    <row r="2800" spans="1:4" x14ac:dyDescent="0.25">
      <c r="A2800">
        <v>1470468</v>
      </c>
      <c r="B2800" s="23">
        <v>41484</v>
      </c>
      <c r="C2800" s="23">
        <v>41485</v>
      </c>
      <c r="D2800" t="str">
        <f t="shared" si="43"/>
        <v>No enviado a tiempo</v>
      </c>
    </row>
    <row r="2801" spans="1:4" x14ac:dyDescent="0.25">
      <c r="A2801">
        <v>1470468</v>
      </c>
      <c r="B2801" s="23">
        <v>41552</v>
      </c>
      <c r="C2801" s="23">
        <v>41554</v>
      </c>
      <c r="D2801" t="str">
        <f t="shared" si="43"/>
        <v>Enviado a tiempo</v>
      </c>
    </row>
    <row r="2802" spans="1:4" x14ac:dyDescent="0.25">
      <c r="A2802">
        <v>1470468</v>
      </c>
      <c r="B2802" s="23">
        <v>42159</v>
      </c>
      <c r="C2802" s="23">
        <v>42160</v>
      </c>
      <c r="D2802" t="str">
        <f t="shared" si="43"/>
        <v>No enviado a tiempo</v>
      </c>
    </row>
    <row r="2803" spans="1:4" x14ac:dyDescent="0.25">
      <c r="A2803">
        <v>1470468</v>
      </c>
      <c r="B2803" s="23">
        <v>41455</v>
      </c>
      <c r="C2803" s="23">
        <v>41459</v>
      </c>
      <c r="D2803" t="str">
        <f t="shared" si="43"/>
        <v>Enviado a tiempo</v>
      </c>
    </row>
    <row r="2804" spans="1:4" x14ac:dyDescent="0.25">
      <c r="A2804">
        <v>1470468</v>
      </c>
      <c r="B2804" s="23">
        <v>41736</v>
      </c>
      <c r="C2804" s="23">
        <v>41738</v>
      </c>
      <c r="D2804" t="str">
        <f t="shared" si="43"/>
        <v>Enviado a tiempo</v>
      </c>
    </row>
    <row r="2805" spans="1:4" x14ac:dyDescent="0.25">
      <c r="A2805">
        <v>1470833</v>
      </c>
      <c r="B2805" s="23">
        <v>41526</v>
      </c>
      <c r="C2805" s="23">
        <v>41527</v>
      </c>
      <c r="D2805" t="str">
        <f t="shared" si="43"/>
        <v>No enviado a tiempo</v>
      </c>
    </row>
    <row r="2806" spans="1:4" x14ac:dyDescent="0.25">
      <c r="A2806">
        <v>1470833</v>
      </c>
      <c r="B2806" s="23">
        <v>42210</v>
      </c>
      <c r="C2806" s="23">
        <v>42211</v>
      </c>
      <c r="D2806" t="str">
        <f t="shared" ref="D2806:D2869" si="44">+IF(C2806-B2806&gt;=2,"Enviado a tiempo","No enviado a tiempo")</f>
        <v>No enviado a tiempo</v>
      </c>
    </row>
    <row r="2807" spans="1:4" x14ac:dyDescent="0.25">
      <c r="A2807">
        <v>1470833</v>
      </c>
      <c r="B2807" s="23">
        <v>42156</v>
      </c>
      <c r="C2807" s="23">
        <v>42161</v>
      </c>
      <c r="D2807" t="str">
        <f t="shared" si="44"/>
        <v>Enviado a tiempo</v>
      </c>
    </row>
    <row r="2808" spans="1:4" x14ac:dyDescent="0.25">
      <c r="A2808">
        <v>1471198</v>
      </c>
      <c r="B2808" s="23">
        <v>41488</v>
      </c>
      <c r="C2808" s="23">
        <v>41490</v>
      </c>
      <c r="D2808" t="str">
        <f t="shared" si="44"/>
        <v>Enviado a tiempo</v>
      </c>
    </row>
    <row r="2809" spans="1:4" x14ac:dyDescent="0.25">
      <c r="A2809">
        <v>1471564</v>
      </c>
      <c r="B2809" s="23">
        <v>42197</v>
      </c>
      <c r="C2809" s="23">
        <v>42199</v>
      </c>
      <c r="D2809" t="str">
        <f t="shared" si="44"/>
        <v>Enviado a tiempo</v>
      </c>
    </row>
    <row r="2810" spans="1:4" x14ac:dyDescent="0.25">
      <c r="A2810">
        <v>1471564</v>
      </c>
      <c r="B2810" s="23">
        <v>41349</v>
      </c>
      <c r="C2810" s="23">
        <v>41353</v>
      </c>
      <c r="D2810" t="str">
        <f t="shared" si="44"/>
        <v>Enviado a tiempo</v>
      </c>
    </row>
    <row r="2811" spans="1:4" x14ac:dyDescent="0.25">
      <c r="A2811">
        <v>1471929</v>
      </c>
      <c r="B2811" s="23">
        <v>42132</v>
      </c>
      <c r="C2811" s="23">
        <v>42136</v>
      </c>
      <c r="D2811" t="str">
        <f t="shared" si="44"/>
        <v>Enviado a tiempo</v>
      </c>
    </row>
    <row r="2812" spans="1:4" x14ac:dyDescent="0.25">
      <c r="A2812">
        <v>1471929</v>
      </c>
      <c r="B2812" s="23">
        <v>42163</v>
      </c>
      <c r="C2812" s="23">
        <v>42164</v>
      </c>
      <c r="D2812" t="str">
        <f t="shared" si="44"/>
        <v>No enviado a tiempo</v>
      </c>
    </row>
    <row r="2813" spans="1:4" x14ac:dyDescent="0.25">
      <c r="A2813">
        <v>1471929</v>
      </c>
      <c r="B2813" s="23">
        <v>42163</v>
      </c>
      <c r="C2813" s="23">
        <v>42164</v>
      </c>
      <c r="D2813" t="str">
        <f t="shared" si="44"/>
        <v>No enviado a tiempo</v>
      </c>
    </row>
    <row r="2814" spans="1:4" x14ac:dyDescent="0.25">
      <c r="A2814">
        <v>1472294</v>
      </c>
      <c r="B2814" s="23">
        <v>42169</v>
      </c>
      <c r="C2814" s="23">
        <v>42170</v>
      </c>
      <c r="D2814" t="str">
        <f t="shared" si="44"/>
        <v>No enviado a tiempo</v>
      </c>
    </row>
    <row r="2815" spans="1:4" x14ac:dyDescent="0.25">
      <c r="A2815">
        <v>1472294</v>
      </c>
      <c r="B2815" s="23">
        <v>41762</v>
      </c>
      <c r="C2815" s="23">
        <v>41766</v>
      </c>
      <c r="D2815" t="str">
        <f t="shared" si="44"/>
        <v>Enviado a tiempo</v>
      </c>
    </row>
    <row r="2816" spans="1:4" x14ac:dyDescent="0.25">
      <c r="A2816">
        <v>1472659</v>
      </c>
      <c r="B2816" s="23">
        <v>42165</v>
      </c>
      <c r="C2816" s="23">
        <v>42169</v>
      </c>
      <c r="D2816" t="str">
        <f t="shared" si="44"/>
        <v>Enviado a tiempo</v>
      </c>
    </row>
    <row r="2817" spans="1:4" x14ac:dyDescent="0.25">
      <c r="A2817">
        <v>1472659</v>
      </c>
      <c r="B2817" s="23">
        <v>41534</v>
      </c>
      <c r="C2817" s="23">
        <v>41536</v>
      </c>
      <c r="D2817" t="str">
        <f t="shared" si="44"/>
        <v>Enviado a tiempo</v>
      </c>
    </row>
    <row r="2818" spans="1:4" x14ac:dyDescent="0.25">
      <c r="A2818">
        <v>1472659</v>
      </c>
      <c r="B2818" s="23">
        <v>42165</v>
      </c>
      <c r="C2818" s="23">
        <v>42169</v>
      </c>
      <c r="D2818" t="str">
        <f t="shared" si="44"/>
        <v>Enviado a tiempo</v>
      </c>
    </row>
    <row r="2819" spans="1:4" x14ac:dyDescent="0.25">
      <c r="A2819">
        <v>1472659</v>
      </c>
      <c r="B2819" s="23">
        <v>42153</v>
      </c>
      <c r="C2819" s="23">
        <v>42155</v>
      </c>
      <c r="D2819" t="str">
        <f t="shared" si="44"/>
        <v>Enviado a tiempo</v>
      </c>
    </row>
    <row r="2820" spans="1:4" x14ac:dyDescent="0.25">
      <c r="A2820">
        <v>1472659</v>
      </c>
      <c r="B2820" s="23">
        <v>42165</v>
      </c>
      <c r="C2820" s="23">
        <v>42167</v>
      </c>
      <c r="D2820" t="str">
        <f t="shared" si="44"/>
        <v>Enviado a tiempo</v>
      </c>
    </row>
    <row r="2821" spans="1:4" x14ac:dyDescent="0.25">
      <c r="A2821">
        <v>1472659</v>
      </c>
      <c r="B2821" s="23">
        <v>42163</v>
      </c>
      <c r="C2821" s="23">
        <v>42164</v>
      </c>
      <c r="D2821" t="str">
        <f t="shared" si="44"/>
        <v>No enviado a tiempo</v>
      </c>
    </row>
    <row r="2822" spans="1:4" x14ac:dyDescent="0.25">
      <c r="A2822">
        <v>1472659</v>
      </c>
      <c r="B2822" s="23">
        <v>42159</v>
      </c>
      <c r="C2822" s="23">
        <v>42160</v>
      </c>
      <c r="D2822" t="str">
        <f t="shared" si="44"/>
        <v>No enviado a tiempo</v>
      </c>
    </row>
    <row r="2823" spans="1:4" x14ac:dyDescent="0.25">
      <c r="A2823">
        <v>1472659</v>
      </c>
      <c r="B2823" s="23">
        <v>41495</v>
      </c>
      <c r="C2823" s="23">
        <v>41502</v>
      </c>
      <c r="D2823" t="str">
        <f t="shared" si="44"/>
        <v>Enviado a tiempo</v>
      </c>
    </row>
    <row r="2824" spans="1:4" x14ac:dyDescent="0.25">
      <c r="A2824">
        <v>1472659</v>
      </c>
      <c r="B2824" s="23">
        <v>42165</v>
      </c>
      <c r="C2824" s="23">
        <v>42169</v>
      </c>
      <c r="D2824" t="str">
        <f t="shared" si="44"/>
        <v>Enviado a tiempo</v>
      </c>
    </row>
    <row r="2825" spans="1:4" x14ac:dyDescent="0.25">
      <c r="A2825">
        <v>1473025</v>
      </c>
      <c r="B2825" s="23">
        <v>42166</v>
      </c>
      <c r="C2825" s="23">
        <v>42166</v>
      </c>
      <c r="D2825" t="str">
        <f t="shared" si="44"/>
        <v>No enviado a tiempo</v>
      </c>
    </row>
    <row r="2826" spans="1:4" x14ac:dyDescent="0.25">
      <c r="A2826">
        <v>1473025</v>
      </c>
      <c r="B2826" s="23">
        <v>41762</v>
      </c>
      <c r="C2826" s="23">
        <v>41766</v>
      </c>
      <c r="D2826" t="str">
        <f t="shared" si="44"/>
        <v>Enviado a tiempo</v>
      </c>
    </row>
    <row r="2827" spans="1:4" x14ac:dyDescent="0.25">
      <c r="A2827">
        <v>1473025</v>
      </c>
      <c r="B2827" s="23">
        <v>41923</v>
      </c>
      <c r="C2827" s="23">
        <v>41923</v>
      </c>
      <c r="D2827" t="str">
        <f t="shared" si="44"/>
        <v>No enviado a tiempo</v>
      </c>
    </row>
    <row r="2828" spans="1:4" x14ac:dyDescent="0.25">
      <c r="A2828">
        <v>1473025</v>
      </c>
      <c r="B2828" s="23">
        <v>42154</v>
      </c>
      <c r="C2828" s="23">
        <v>42520</v>
      </c>
      <c r="D2828" t="str">
        <f t="shared" si="44"/>
        <v>Enviado a tiempo</v>
      </c>
    </row>
    <row r="2829" spans="1:4" x14ac:dyDescent="0.25">
      <c r="A2829">
        <v>1473390</v>
      </c>
      <c r="B2829" s="23">
        <v>41471</v>
      </c>
      <c r="C2829" s="23">
        <v>41471</v>
      </c>
      <c r="D2829" t="str">
        <f t="shared" si="44"/>
        <v>No enviado a tiempo</v>
      </c>
    </row>
    <row r="2830" spans="1:4" x14ac:dyDescent="0.25">
      <c r="A2830">
        <v>1473390</v>
      </c>
      <c r="B2830" s="23">
        <v>42038</v>
      </c>
      <c r="C2830" s="23">
        <v>42065</v>
      </c>
      <c r="D2830" t="str">
        <f t="shared" si="44"/>
        <v>Enviado a tiempo</v>
      </c>
    </row>
    <row r="2831" spans="1:4" x14ac:dyDescent="0.25">
      <c r="A2831">
        <v>1473755</v>
      </c>
      <c r="B2831" s="23">
        <v>42166</v>
      </c>
      <c r="C2831" s="23">
        <v>42168</v>
      </c>
      <c r="D2831" t="str">
        <f t="shared" si="44"/>
        <v>Enviado a tiempo</v>
      </c>
    </row>
    <row r="2832" spans="1:4" x14ac:dyDescent="0.25">
      <c r="A2832">
        <v>1473755</v>
      </c>
      <c r="B2832" s="23">
        <v>41459</v>
      </c>
      <c r="C2832" s="23">
        <v>41461</v>
      </c>
      <c r="D2832" t="str">
        <f t="shared" si="44"/>
        <v>Enviado a tiempo</v>
      </c>
    </row>
    <row r="2833" spans="1:4" x14ac:dyDescent="0.25">
      <c r="A2833">
        <v>1473755</v>
      </c>
      <c r="B2833" s="23">
        <v>41587</v>
      </c>
      <c r="C2833" s="23">
        <v>41587</v>
      </c>
      <c r="D2833" t="str">
        <f t="shared" si="44"/>
        <v>No enviado a tiempo</v>
      </c>
    </row>
    <row r="2834" spans="1:4" x14ac:dyDescent="0.25">
      <c r="A2834">
        <v>1474120</v>
      </c>
      <c r="B2834" s="23">
        <v>41363</v>
      </c>
      <c r="C2834" s="23">
        <v>41364</v>
      </c>
      <c r="D2834" t="str">
        <f t="shared" si="44"/>
        <v>No enviado a tiempo</v>
      </c>
    </row>
    <row r="2835" spans="1:4" x14ac:dyDescent="0.25">
      <c r="A2835">
        <v>1474120</v>
      </c>
      <c r="B2835" s="23">
        <v>41495</v>
      </c>
      <c r="C2835" s="23">
        <v>41499</v>
      </c>
      <c r="D2835" t="str">
        <f t="shared" si="44"/>
        <v>Enviado a tiempo</v>
      </c>
    </row>
    <row r="2836" spans="1:4" x14ac:dyDescent="0.25">
      <c r="A2836">
        <v>1474120</v>
      </c>
      <c r="B2836" s="23">
        <v>42037</v>
      </c>
      <c r="C2836" s="23">
        <v>42047</v>
      </c>
      <c r="D2836" t="str">
        <f t="shared" si="44"/>
        <v>Enviado a tiempo</v>
      </c>
    </row>
    <row r="2837" spans="1:4" x14ac:dyDescent="0.25">
      <c r="A2837">
        <v>1474120</v>
      </c>
      <c r="B2837" s="23">
        <v>42336</v>
      </c>
      <c r="C2837" s="23">
        <v>42338</v>
      </c>
      <c r="D2837" t="str">
        <f t="shared" si="44"/>
        <v>Enviado a tiempo</v>
      </c>
    </row>
    <row r="2838" spans="1:4" x14ac:dyDescent="0.25">
      <c r="A2838">
        <v>1474120</v>
      </c>
      <c r="B2838" s="23">
        <v>42369</v>
      </c>
      <c r="C2838" s="23">
        <v>42370</v>
      </c>
      <c r="D2838" t="str">
        <f t="shared" si="44"/>
        <v>No enviado a tiempo</v>
      </c>
    </row>
    <row r="2839" spans="1:4" x14ac:dyDescent="0.25">
      <c r="A2839">
        <v>1474120</v>
      </c>
      <c r="B2839" s="23">
        <v>42053</v>
      </c>
      <c r="C2839" s="23">
        <v>42055</v>
      </c>
      <c r="D2839" t="str">
        <f t="shared" si="44"/>
        <v>Enviado a tiempo</v>
      </c>
    </row>
    <row r="2840" spans="1:4" x14ac:dyDescent="0.25">
      <c r="A2840">
        <v>1474486</v>
      </c>
      <c r="B2840" s="23">
        <v>41398</v>
      </c>
      <c r="C2840" s="23">
        <v>41400</v>
      </c>
      <c r="D2840" t="str">
        <f t="shared" si="44"/>
        <v>Enviado a tiempo</v>
      </c>
    </row>
    <row r="2841" spans="1:4" x14ac:dyDescent="0.25">
      <c r="A2841">
        <v>1474486</v>
      </c>
      <c r="B2841" s="23">
        <v>42309</v>
      </c>
      <c r="C2841" s="23">
        <v>42309</v>
      </c>
      <c r="D2841" t="str">
        <f t="shared" si="44"/>
        <v>No enviado a tiempo</v>
      </c>
    </row>
    <row r="2842" spans="1:4" x14ac:dyDescent="0.25">
      <c r="A2842">
        <v>1474486</v>
      </c>
      <c r="B2842" s="23">
        <v>42168</v>
      </c>
      <c r="C2842" s="23">
        <v>42171</v>
      </c>
      <c r="D2842" t="str">
        <f t="shared" si="44"/>
        <v>Enviado a tiempo</v>
      </c>
    </row>
    <row r="2843" spans="1:4" x14ac:dyDescent="0.25">
      <c r="A2843">
        <v>1474486</v>
      </c>
      <c r="B2843" s="23">
        <v>42168</v>
      </c>
      <c r="C2843" s="23">
        <v>42171</v>
      </c>
      <c r="D2843" t="str">
        <f t="shared" si="44"/>
        <v>Enviado a tiempo</v>
      </c>
    </row>
    <row r="2844" spans="1:4" x14ac:dyDescent="0.25">
      <c r="A2844">
        <v>1474486</v>
      </c>
      <c r="B2844" s="23">
        <v>42168</v>
      </c>
      <c r="C2844" s="23">
        <v>42171</v>
      </c>
      <c r="D2844" t="str">
        <f t="shared" si="44"/>
        <v>Enviado a tiempo</v>
      </c>
    </row>
    <row r="2845" spans="1:4" x14ac:dyDescent="0.25">
      <c r="A2845">
        <v>1474486</v>
      </c>
      <c r="B2845" s="23">
        <v>42168</v>
      </c>
      <c r="C2845" s="23">
        <v>42171</v>
      </c>
      <c r="D2845" t="str">
        <f t="shared" si="44"/>
        <v>Enviado a tiempo</v>
      </c>
    </row>
    <row r="2846" spans="1:4" x14ac:dyDescent="0.25">
      <c r="A2846">
        <v>1474486</v>
      </c>
      <c r="B2846" s="23">
        <v>42168</v>
      </c>
      <c r="C2846" s="23">
        <v>42171</v>
      </c>
      <c r="D2846" t="str">
        <f t="shared" si="44"/>
        <v>Enviado a tiempo</v>
      </c>
    </row>
    <row r="2847" spans="1:4" x14ac:dyDescent="0.25">
      <c r="A2847">
        <v>1474486</v>
      </c>
      <c r="B2847" s="23">
        <v>42168</v>
      </c>
      <c r="C2847" s="23">
        <v>42171</v>
      </c>
      <c r="D2847" t="str">
        <f t="shared" si="44"/>
        <v>Enviado a tiempo</v>
      </c>
    </row>
    <row r="2848" spans="1:4" x14ac:dyDescent="0.25">
      <c r="A2848">
        <v>1474486</v>
      </c>
      <c r="B2848" s="23">
        <v>42168</v>
      </c>
      <c r="C2848" s="23">
        <v>42171</v>
      </c>
      <c r="D2848" t="str">
        <f t="shared" si="44"/>
        <v>Enviado a tiempo</v>
      </c>
    </row>
    <row r="2849" spans="1:4" x14ac:dyDescent="0.25">
      <c r="A2849">
        <v>1474851</v>
      </c>
      <c r="B2849" s="23">
        <v>42148</v>
      </c>
      <c r="C2849" s="23">
        <v>42149</v>
      </c>
      <c r="D2849" t="str">
        <f t="shared" si="44"/>
        <v>No enviado a tiempo</v>
      </c>
    </row>
    <row r="2850" spans="1:4" x14ac:dyDescent="0.25">
      <c r="A2850">
        <v>1474851</v>
      </c>
      <c r="B2850" s="23">
        <v>42168</v>
      </c>
      <c r="C2850" s="23">
        <v>42171</v>
      </c>
      <c r="D2850" t="str">
        <f t="shared" si="44"/>
        <v>Enviado a tiempo</v>
      </c>
    </row>
    <row r="2851" spans="1:4" x14ac:dyDescent="0.25">
      <c r="A2851">
        <v>1474851</v>
      </c>
      <c r="B2851" s="23">
        <v>41914</v>
      </c>
      <c r="C2851" s="23">
        <v>41915</v>
      </c>
      <c r="D2851" t="str">
        <f t="shared" si="44"/>
        <v>No enviado a tiempo</v>
      </c>
    </row>
    <row r="2852" spans="1:4" x14ac:dyDescent="0.25">
      <c r="A2852">
        <v>1474851</v>
      </c>
      <c r="B2852" s="23">
        <v>42169</v>
      </c>
      <c r="C2852" s="23">
        <v>42170</v>
      </c>
      <c r="D2852" t="str">
        <f t="shared" si="44"/>
        <v>No enviado a tiempo</v>
      </c>
    </row>
    <row r="2853" spans="1:4" x14ac:dyDescent="0.25">
      <c r="A2853">
        <v>1474851</v>
      </c>
      <c r="B2853" s="23">
        <v>42169</v>
      </c>
      <c r="C2853" s="23">
        <v>42170</v>
      </c>
      <c r="D2853" t="str">
        <f t="shared" si="44"/>
        <v>No enviado a tiempo</v>
      </c>
    </row>
    <row r="2854" spans="1:4" x14ac:dyDescent="0.25">
      <c r="A2854">
        <v>1474851</v>
      </c>
      <c r="B2854" s="23">
        <v>41653</v>
      </c>
      <c r="C2854" s="23">
        <v>41655</v>
      </c>
      <c r="D2854" t="str">
        <f t="shared" si="44"/>
        <v>Enviado a tiempo</v>
      </c>
    </row>
    <row r="2855" spans="1:4" x14ac:dyDescent="0.25">
      <c r="A2855">
        <v>1474851</v>
      </c>
      <c r="B2855" s="23">
        <v>42039</v>
      </c>
      <c r="C2855" s="23">
        <v>42041</v>
      </c>
      <c r="D2855" t="str">
        <f t="shared" si="44"/>
        <v>Enviado a tiempo</v>
      </c>
    </row>
    <row r="2856" spans="1:4" x14ac:dyDescent="0.25">
      <c r="A2856">
        <v>1475216</v>
      </c>
      <c r="B2856" s="23">
        <v>42175</v>
      </c>
      <c r="C2856" s="23">
        <v>42177</v>
      </c>
      <c r="D2856" t="str">
        <f t="shared" si="44"/>
        <v>Enviado a tiempo</v>
      </c>
    </row>
    <row r="2857" spans="1:4" x14ac:dyDescent="0.25">
      <c r="A2857">
        <v>1475216</v>
      </c>
      <c r="B2857" s="23">
        <v>42037</v>
      </c>
      <c r="C2857" s="23">
        <v>42048</v>
      </c>
      <c r="D2857" t="str">
        <f t="shared" si="44"/>
        <v>Enviado a tiempo</v>
      </c>
    </row>
    <row r="2858" spans="1:4" x14ac:dyDescent="0.25">
      <c r="A2858">
        <v>1475216</v>
      </c>
      <c r="B2858" s="23">
        <v>41568</v>
      </c>
      <c r="C2858" s="23">
        <v>41570</v>
      </c>
      <c r="D2858" t="str">
        <f t="shared" si="44"/>
        <v>Enviado a tiempo</v>
      </c>
    </row>
    <row r="2859" spans="1:4" x14ac:dyDescent="0.25">
      <c r="A2859">
        <v>1475216</v>
      </c>
      <c r="B2859" s="23">
        <v>42175</v>
      </c>
      <c r="C2859" s="23">
        <v>42177</v>
      </c>
      <c r="D2859" t="str">
        <f t="shared" si="44"/>
        <v>Enviado a tiempo</v>
      </c>
    </row>
    <row r="2860" spans="1:4" x14ac:dyDescent="0.25">
      <c r="A2860">
        <v>1475216</v>
      </c>
      <c r="B2860" s="23">
        <v>42175</v>
      </c>
      <c r="C2860" s="23">
        <v>42177</v>
      </c>
      <c r="D2860" t="str">
        <f t="shared" si="44"/>
        <v>Enviado a tiempo</v>
      </c>
    </row>
    <row r="2861" spans="1:4" x14ac:dyDescent="0.25">
      <c r="A2861">
        <v>1475947</v>
      </c>
      <c r="B2861" s="23">
        <v>42067</v>
      </c>
      <c r="C2861" s="23">
        <v>42069</v>
      </c>
      <c r="D2861" t="str">
        <f t="shared" si="44"/>
        <v>Enviado a tiempo</v>
      </c>
    </row>
    <row r="2862" spans="1:4" x14ac:dyDescent="0.25">
      <c r="A2862">
        <v>1475947</v>
      </c>
      <c r="B2862" s="23">
        <v>42166</v>
      </c>
      <c r="C2862" s="23">
        <v>42166</v>
      </c>
      <c r="D2862" t="str">
        <f t="shared" si="44"/>
        <v>No enviado a tiempo</v>
      </c>
    </row>
    <row r="2863" spans="1:4" x14ac:dyDescent="0.25">
      <c r="A2863">
        <v>1475947</v>
      </c>
      <c r="B2863" s="23">
        <v>41363</v>
      </c>
      <c r="C2863" s="23">
        <v>41364</v>
      </c>
      <c r="D2863" t="str">
        <f t="shared" si="44"/>
        <v>No enviado a tiempo</v>
      </c>
    </row>
    <row r="2864" spans="1:4" x14ac:dyDescent="0.25">
      <c r="A2864">
        <v>1475947</v>
      </c>
      <c r="B2864" s="23">
        <v>41819</v>
      </c>
      <c r="C2864" s="23">
        <v>41820</v>
      </c>
      <c r="D2864" t="str">
        <f t="shared" si="44"/>
        <v>No enviado a tiempo</v>
      </c>
    </row>
    <row r="2865" spans="1:4" x14ac:dyDescent="0.25">
      <c r="A2865">
        <v>1476312</v>
      </c>
      <c r="B2865" s="23">
        <v>42180</v>
      </c>
      <c r="C2865" s="23">
        <v>42180</v>
      </c>
      <c r="D2865" t="str">
        <f t="shared" si="44"/>
        <v>No enviado a tiempo</v>
      </c>
    </row>
    <row r="2866" spans="1:4" x14ac:dyDescent="0.25">
      <c r="A2866">
        <v>1476312</v>
      </c>
      <c r="B2866" s="23">
        <v>41515</v>
      </c>
      <c r="C2866" s="23">
        <v>41520</v>
      </c>
      <c r="D2866" t="str">
        <f t="shared" si="44"/>
        <v>Enviado a tiempo</v>
      </c>
    </row>
    <row r="2867" spans="1:4" x14ac:dyDescent="0.25">
      <c r="A2867">
        <v>1476343</v>
      </c>
      <c r="B2867" s="23">
        <v>42180</v>
      </c>
      <c r="C2867" s="23">
        <v>42182</v>
      </c>
      <c r="D2867" t="str">
        <f t="shared" si="44"/>
        <v>Enviado a tiempo</v>
      </c>
    </row>
    <row r="2868" spans="1:4" x14ac:dyDescent="0.25">
      <c r="A2868">
        <v>1476677</v>
      </c>
      <c r="B2868" s="23">
        <v>42180</v>
      </c>
      <c r="C2868" s="23">
        <v>42182</v>
      </c>
      <c r="D2868" t="str">
        <f t="shared" si="44"/>
        <v>Enviado a tiempo</v>
      </c>
    </row>
    <row r="2869" spans="1:4" x14ac:dyDescent="0.25">
      <c r="A2869">
        <v>1476677</v>
      </c>
      <c r="B2869" s="23">
        <v>42519</v>
      </c>
      <c r="C2869" s="23">
        <v>42520</v>
      </c>
      <c r="D2869" t="str">
        <f t="shared" si="44"/>
        <v>No enviado a tiempo</v>
      </c>
    </row>
    <row r="2870" spans="1:4" x14ac:dyDescent="0.25">
      <c r="A2870">
        <v>1476677</v>
      </c>
      <c r="B2870" s="23">
        <v>41481</v>
      </c>
      <c r="C2870" s="23">
        <v>41483</v>
      </c>
      <c r="D2870" t="str">
        <f t="shared" ref="D2870:D2932" si="45">+IF(C2870-B2870&gt;=2,"Enviado a tiempo","No enviado a tiempo")</f>
        <v>Enviado a tiempo</v>
      </c>
    </row>
    <row r="2871" spans="1:4" x14ac:dyDescent="0.25">
      <c r="A2871">
        <v>1476677</v>
      </c>
      <c r="B2871" s="23">
        <v>42135</v>
      </c>
      <c r="C2871" s="23">
        <v>42137</v>
      </c>
      <c r="D2871" t="str">
        <f t="shared" si="45"/>
        <v>Enviado a tiempo</v>
      </c>
    </row>
    <row r="2872" spans="1:4" x14ac:dyDescent="0.25">
      <c r="A2872">
        <v>1476677</v>
      </c>
      <c r="B2872" s="23">
        <v>42180</v>
      </c>
      <c r="C2872" s="23">
        <v>42180</v>
      </c>
      <c r="D2872" t="str">
        <f t="shared" si="45"/>
        <v>No enviado a tiempo</v>
      </c>
    </row>
    <row r="2873" spans="1:4" x14ac:dyDescent="0.25">
      <c r="A2873">
        <v>1476677</v>
      </c>
      <c r="B2873" s="23">
        <v>42182</v>
      </c>
      <c r="C2873" s="23">
        <v>42184</v>
      </c>
      <c r="D2873" t="str">
        <f t="shared" si="45"/>
        <v>Enviado a tiempo</v>
      </c>
    </row>
    <row r="2874" spans="1:4" x14ac:dyDescent="0.25">
      <c r="A2874">
        <v>1476677</v>
      </c>
      <c r="B2874" s="23">
        <v>42180</v>
      </c>
      <c r="C2874" s="23">
        <v>42182</v>
      </c>
      <c r="D2874" t="str">
        <f t="shared" si="45"/>
        <v>Enviado a tiempo</v>
      </c>
    </row>
    <row r="2875" spans="1:4" x14ac:dyDescent="0.25">
      <c r="A2875">
        <v>1476677</v>
      </c>
      <c r="B2875" s="23">
        <v>42182</v>
      </c>
      <c r="C2875" s="23">
        <v>42184</v>
      </c>
      <c r="D2875" t="str">
        <f t="shared" si="45"/>
        <v>Enviado a tiempo</v>
      </c>
    </row>
    <row r="2876" spans="1:4" x14ac:dyDescent="0.25">
      <c r="A2876">
        <v>1476677</v>
      </c>
      <c r="B2876" s="23">
        <v>42176</v>
      </c>
      <c r="C2876" s="23">
        <v>42178</v>
      </c>
      <c r="D2876" t="str">
        <f t="shared" si="45"/>
        <v>Enviado a tiempo</v>
      </c>
    </row>
    <row r="2877" spans="1:4" x14ac:dyDescent="0.25">
      <c r="A2877">
        <v>1476677</v>
      </c>
      <c r="B2877" s="23">
        <v>42180</v>
      </c>
      <c r="C2877" s="23">
        <v>42182</v>
      </c>
      <c r="D2877" t="str">
        <f t="shared" si="45"/>
        <v>Enviado a tiempo</v>
      </c>
    </row>
    <row r="2878" spans="1:4" x14ac:dyDescent="0.25">
      <c r="A2878">
        <v>1476677</v>
      </c>
      <c r="B2878" s="23">
        <v>42180</v>
      </c>
      <c r="C2878" s="23">
        <v>42182</v>
      </c>
      <c r="D2878" t="str">
        <f t="shared" si="45"/>
        <v>Enviado a tiempo</v>
      </c>
    </row>
    <row r="2879" spans="1:4" x14ac:dyDescent="0.25">
      <c r="A2879">
        <v>1476677</v>
      </c>
      <c r="B2879" s="23">
        <v>41479</v>
      </c>
      <c r="C2879" s="23">
        <v>41481</v>
      </c>
      <c r="D2879" t="str">
        <f t="shared" si="45"/>
        <v>Enviado a tiempo</v>
      </c>
    </row>
    <row r="2880" spans="1:4" x14ac:dyDescent="0.25">
      <c r="A2880">
        <v>1476677</v>
      </c>
      <c r="B2880" s="23">
        <v>42180</v>
      </c>
      <c r="C2880" s="23">
        <v>42182</v>
      </c>
      <c r="D2880" t="str">
        <f t="shared" si="45"/>
        <v>Enviado a tiempo</v>
      </c>
    </row>
    <row r="2881" spans="1:4" x14ac:dyDescent="0.25">
      <c r="A2881">
        <v>1476677</v>
      </c>
      <c r="B2881" s="23">
        <v>42180</v>
      </c>
      <c r="C2881" s="23">
        <v>42180</v>
      </c>
      <c r="D2881" t="str">
        <f t="shared" si="45"/>
        <v>No enviado a tiempo</v>
      </c>
    </row>
    <row r="2882" spans="1:4" x14ac:dyDescent="0.25">
      <c r="A2882">
        <v>1476677</v>
      </c>
      <c r="B2882" s="23">
        <v>42181</v>
      </c>
      <c r="C2882" s="23">
        <v>42184</v>
      </c>
      <c r="D2882" t="str">
        <f t="shared" si="45"/>
        <v>Enviado a tiempo</v>
      </c>
    </row>
    <row r="2883" spans="1:4" x14ac:dyDescent="0.25">
      <c r="A2883">
        <v>1476677</v>
      </c>
      <c r="B2883" s="23">
        <v>42180</v>
      </c>
      <c r="C2883" s="23">
        <v>42182</v>
      </c>
      <c r="D2883" t="str">
        <f t="shared" si="45"/>
        <v>Enviado a tiempo</v>
      </c>
    </row>
    <row r="2884" spans="1:4" x14ac:dyDescent="0.25">
      <c r="A2884">
        <v>1476708</v>
      </c>
      <c r="B2884" s="23">
        <v>42180</v>
      </c>
      <c r="C2884" s="23">
        <v>42182</v>
      </c>
      <c r="D2884" t="str">
        <f t="shared" si="45"/>
        <v>Enviado a tiempo</v>
      </c>
    </row>
    <row r="2885" spans="1:4" x14ac:dyDescent="0.25">
      <c r="A2885">
        <v>1476708</v>
      </c>
      <c r="B2885" s="23">
        <v>42180</v>
      </c>
      <c r="C2885" s="23">
        <v>42182</v>
      </c>
      <c r="D2885" t="str">
        <f t="shared" si="45"/>
        <v>Enviado a tiempo</v>
      </c>
    </row>
    <row r="2886" spans="1:4" x14ac:dyDescent="0.25">
      <c r="A2886">
        <v>1476708</v>
      </c>
      <c r="B2886" s="23">
        <v>42181</v>
      </c>
      <c r="C2886" s="23">
        <v>42184</v>
      </c>
      <c r="D2886" t="str">
        <f t="shared" si="45"/>
        <v>Enviado a tiempo</v>
      </c>
    </row>
    <row r="2887" spans="1:4" x14ac:dyDescent="0.25">
      <c r="A2887">
        <v>1476708</v>
      </c>
      <c r="B2887" s="23">
        <v>42180</v>
      </c>
      <c r="C2887" s="23">
        <v>42184</v>
      </c>
      <c r="D2887" t="str">
        <f t="shared" si="45"/>
        <v>Enviado a tiempo</v>
      </c>
    </row>
    <row r="2888" spans="1:4" x14ac:dyDescent="0.25">
      <c r="A2888">
        <v>1476708</v>
      </c>
      <c r="B2888" s="23">
        <v>42180</v>
      </c>
      <c r="C2888" s="23">
        <v>42182</v>
      </c>
      <c r="D2888" t="str">
        <f t="shared" si="45"/>
        <v>Enviado a tiempo</v>
      </c>
    </row>
    <row r="2889" spans="1:4" x14ac:dyDescent="0.25">
      <c r="A2889">
        <v>1476708</v>
      </c>
      <c r="B2889" s="23">
        <v>42180</v>
      </c>
      <c r="C2889" s="23">
        <v>42182</v>
      </c>
      <c r="D2889" t="str">
        <f t="shared" si="45"/>
        <v>Enviado a tiempo</v>
      </c>
    </row>
    <row r="2890" spans="1:4" x14ac:dyDescent="0.25">
      <c r="A2890">
        <v>1477042</v>
      </c>
      <c r="B2890" s="23">
        <v>42181</v>
      </c>
      <c r="C2890" s="23">
        <v>42182</v>
      </c>
      <c r="D2890" t="str">
        <f t="shared" si="45"/>
        <v>No enviado a tiempo</v>
      </c>
    </row>
    <row r="2891" spans="1:4" x14ac:dyDescent="0.25">
      <c r="A2891">
        <v>1477042</v>
      </c>
      <c r="B2891" s="23">
        <v>42180</v>
      </c>
      <c r="C2891" s="23">
        <v>42181</v>
      </c>
      <c r="D2891" t="str">
        <f t="shared" si="45"/>
        <v>No enviado a tiempo</v>
      </c>
    </row>
    <row r="2892" spans="1:4" x14ac:dyDescent="0.25">
      <c r="A2892">
        <v>1477042</v>
      </c>
      <c r="B2892" s="23">
        <v>42088</v>
      </c>
      <c r="C2892" s="23">
        <v>42090</v>
      </c>
      <c r="D2892" t="str">
        <f t="shared" si="45"/>
        <v>Enviado a tiempo</v>
      </c>
    </row>
    <row r="2893" spans="1:4" x14ac:dyDescent="0.25">
      <c r="A2893">
        <v>1477042</v>
      </c>
      <c r="B2893" s="23">
        <v>42180</v>
      </c>
      <c r="C2893" s="23">
        <v>42182</v>
      </c>
      <c r="D2893" t="str">
        <f t="shared" si="45"/>
        <v>Enviado a tiempo</v>
      </c>
    </row>
    <row r="2894" spans="1:4" x14ac:dyDescent="0.25">
      <c r="A2894">
        <v>1477042</v>
      </c>
      <c r="B2894" s="23">
        <v>42180</v>
      </c>
      <c r="C2894" s="23">
        <v>42181</v>
      </c>
      <c r="D2894" t="str">
        <f t="shared" si="45"/>
        <v>No enviado a tiempo</v>
      </c>
    </row>
    <row r="2895" spans="1:4" x14ac:dyDescent="0.25">
      <c r="A2895">
        <v>1477042</v>
      </c>
      <c r="B2895" s="23">
        <v>42180</v>
      </c>
      <c r="C2895" s="23">
        <v>42181</v>
      </c>
      <c r="D2895" t="str">
        <f t="shared" si="45"/>
        <v>No enviado a tiempo</v>
      </c>
    </row>
    <row r="2896" spans="1:4" x14ac:dyDescent="0.25">
      <c r="A2896">
        <v>1477042</v>
      </c>
      <c r="B2896" s="23">
        <v>42180</v>
      </c>
      <c r="C2896" s="23">
        <v>42181</v>
      </c>
      <c r="D2896" t="str">
        <f t="shared" si="45"/>
        <v>No enviado a tiempo</v>
      </c>
    </row>
    <row r="2897" spans="1:4" x14ac:dyDescent="0.25">
      <c r="A2897">
        <v>1477042</v>
      </c>
      <c r="B2897" s="23">
        <v>42189</v>
      </c>
      <c r="C2897" s="23">
        <v>42190</v>
      </c>
      <c r="D2897" t="str">
        <f t="shared" si="45"/>
        <v>No enviado a tiempo</v>
      </c>
    </row>
    <row r="2898" spans="1:4" x14ac:dyDescent="0.25">
      <c r="A2898">
        <v>1477042</v>
      </c>
      <c r="B2898" s="23">
        <v>42180</v>
      </c>
      <c r="C2898" s="23">
        <v>42181</v>
      </c>
      <c r="D2898" t="str">
        <f t="shared" si="45"/>
        <v>No enviado a tiempo</v>
      </c>
    </row>
    <row r="2899" spans="1:4" x14ac:dyDescent="0.25">
      <c r="A2899">
        <v>1477042</v>
      </c>
      <c r="B2899" s="23">
        <v>41479</v>
      </c>
      <c r="C2899" s="23">
        <v>41481</v>
      </c>
      <c r="D2899" t="str">
        <f t="shared" si="45"/>
        <v>Enviado a tiempo</v>
      </c>
    </row>
    <row r="2900" spans="1:4" x14ac:dyDescent="0.25">
      <c r="A2900">
        <v>1477408</v>
      </c>
      <c r="B2900" s="23">
        <v>41488</v>
      </c>
      <c r="C2900" s="23">
        <v>41490</v>
      </c>
      <c r="D2900" t="str">
        <f t="shared" si="45"/>
        <v>Enviado a tiempo</v>
      </c>
    </row>
    <row r="2901" spans="1:4" x14ac:dyDescent="0.25">
      <c r="A2901">
        <v>1477408</v>
      </c>
      <c r="B2901" s="23">
        <v>41470</v>
      </c>
      <c r="C2901" s="23">
        <v>41471</v>
      </c>
      <c r="D2901" t="str">
        <f t="shared" si="45"/>
        <v>No enviado a tiempo</v>
      </c>
    </row>
    <row r="2902" spans="1:4" x14ac:dyDescent="0.25">
      <c r="A2902">
        <v>1477408</v>
      </c>
      <c r="B2902" s="23">
        <v>42053</v>
      </c>
      <c r="C2902" s="23">
        <v>42054</v>
      </c>
      <c r="D2902" t="str">
        <f t="shared" si="45"/>
        <v>No enviado a tiempo</v>
      </c>
    </row>
    <row r="2903" spans="1:4" x14ac:dyDescent="0.25">
      <c r="A2903">
        <v>1477408</v>
      </c>
      <c r="B2903" s="23">
        <v>41889</v>
      </c>
      <c r="C2903" s="23">
        <v>41891</v>
      </c>
      <c r="D2903" t="str">
        <f t="shared" si="45"/>
        <v>Enviado a tiempo</v>
      </c>
    </row>
    <row r="2904" spans="1:4" x14ac:dyDescent="0.25">
      <c r="A2904">
        <v>1477773</v>
      </c>
      <c r="B2904" s="23">
        <v>41413</v>
      </c>
      <c r="C2904" s="23">
        <v>41414</v>
      </c>
      <c r="D2904" t="str">
        <f t="shared" si="45"/>
        <v>No enviado a tiempo</v>
      </c>
    </row>
    <row r="2905" spans="1:4" x14ac:dyDescent="0.25">
      <c r="A2905">
        <v>1477773</v>
      </c>
      <c r="B2905" s="23">
        <v>42037</v>
      </c>
      <c r="C2905" s="23">
        <v>42038</v>
      </c>
      <c r="D2905" t="str">
        <f t="shared" si="45"/>
        <v>No enviado a tiempo</v>
      </c>
    </row>
    <row r="2906" spans="1:4" x14ac:dyDescent="0.25">
      <c r="A2906">
        <v>1478138</v>
      </c>
      <c r="B2906" s="23">
        <v>42239</v>
      </c>
      <c r="C2906" s="23">
        <v>42246</v>
      </c>
      <c r="D2906" t="str">
        <f t="shared" si="45"/>
        <v>Enviado a tiempo</v>
      </c>
    </row>
    <row r="2907" spans="1:4" x14ac:dyDescent="0.25">
      <c r="A2907">
        <v>1478138</v>
      </c>
      <c r="B2907" s="23">
        <v>42182</v>
      </c>
      <c r="C2907" s="23">
        <v>42184</v>
      </c>
      <c r="D2907" t="str">
        <f t="shared" si="45"/>
        <v>Enviado a tiempo</v>
      </c>
    </row>
    <row r="2908" spans="1:4" x14ac:dyDescent="0.25">
      <c r="A2908">
        <v>1478138</v>
      </c>
      <c r="B2908" s="23">
        <v>42182</v>
      </c>
      <c r="C2908" s="23">
        <v>42184</v>
      </c>
      <c r="D2908" t="str">
        <f t="shared" si="45"/>
        <v>Enviado a tiempo</v>
      </c>
    </row>
    <row r="2909" spans="1:4" x14ac:dyDescent="0.25">
      <c r="A2909">
        <v>1478138</v>
      </c>
      <c r="B2909" s="23">
        <v>42132</v>
      </c>
      <c r="C2909" s="23">
        <v>42136</v>
      </c>
      <c r="D2909" t="str">
        <f t="shared" si="45"/>
        <v>Enviado a tiempo</v>
      </c>
    </row>
    <row r="2910" spans="1:4" x14ac:dyDescent="0.25">
      <c r="A2910">
        <v>1478138</v>
      </c>
      <c r="B2910" s="23">
        <v>42069</v>
      </c>
      <c r="C2910" s="23">
        <v>42070</v>
      </c>
      <c r="D2910" t="str">
        <f t="shared" si="45"/>
        <v>No enviado a tiempo</v>
      </c>
    </row>
    <row r="2911" spans="1:4" x14ac:dyDescent="0.25">
      <c r="A2911">
        <v>1478138</v>
      </c>
      <c r="B2911" s="23">
        <v>42112</v>
      </c>
      <c r="C2911" s="23">
        <v>42113</v>
      </c>
      <c r="D2911" t="str">
        <f t="shared" si="45"/>
        <v>No enviado a tiempo</v>
      </c>
    </row>
    <row r="2912" spans="1:4" x14ac:dyDescent="0.25">
      <c r="A2912">
        <v>1478138</v>
      </c>
      <c r="B2912" s="23">
        <v>42212</v>
      </c>
      <c r="C2912" s="23">
        <v>42217</v>
      </c>
      <c r="D2912" t="str">
        <f t="shared" si="45"/>
        <v>Enviado a tiempo</v>
      </c>
    </row>
    <row r="2913" spans="1:4" x14ac:dyDescent="0.25">
      <c r="A2913">
        <v>1478503</v>
      </c>
      <c r="B2913" s="23">
        <v>41399</v>
      </c>
      <c r="C2913" s="23">
        <v>41410</v>
      </c>
      <c r="D2913" t="str">
        <f t="shared" si="45"/>
        <v>Enviado a tiempo</v>
      </c>
    </row>
    <row r="2914" spans="1:4" x14ac:dyDescent="0.25">
      <c r="A2914">
        <v>1478869</v>
      </c>
      <c r="B2914" s="23">
        <v>42066</v>
      </c>
      <c r="C2914" s="23">
        <v>42064</v>
      </c>
      <c r="D2914" t="str">
        <f t="shared" si="45"/>
        <v>No enviado a tiempo</v>
      </c>
    </row>
    <row r="2915" spans="1:4" x14ac:dyDescent="0.25">
      <c r="A2915">
        <v>1478869</v>
      </c>
      <c r="B2915" s="23">
        <v>41935</v>
      </c>
      <c r="C2915" s="23">
        <v>41937</v>
      </c>
      <c r="D2915" t="str">
        <f t="shared" si="45"/>
        <v>Enviado a tiempo</v>
      </c>
    </row>
    <row r="2916" spans="1:4" x14ac:dyDescent="0.25">
      <c r="A2916">
        <v>1478869</v>
      </c>
      <c r="B2916" s="23">
        <v>41534</v>
      </c>
      <c r="C2916" s="23">
        <v>41535</v>
      </c>
      <c r="D2916" t="str">
        <f t="shared" si="45"/>
        <v>No enviado a tiempo</v>
      </c>
    </row>
    <row r="2917" spans="1:4" x14ac:dyDescent="0.25">
      <c r="A2917">
        <v>1478869</v>
      </c>
      <c r="B2917" s="23">
        <v>42182</v>
      </c>
      <c r="C2917" s="23">
        <v>42182</v>
      </c>
      <c r="D2917" t="str">
        <f t="shared" si="45"/>
        <v>No enviado a tiempo</v>
      </c>
    </row>
    <row r="2918" spans="1:4" x14ac:dyDescent="0.25">
      <c r="A2918">
        <v>1479234</v>
      </c>
      <c r="B2918" s="23">
        <v>42163</v>
      </c>
      <c r="C2918" s="23">
        <v>42164</v>
      </c>
      <c r="D2918" t="str">
        <f t="shared" si="45"/>
        <v>No enviado a tiempo</v>
      </c>
    </row>
    <row r="2919" spans="1:4" x14ac:dyDescent="0.25">
      <c r="A2919">
        <v>1479234</v>
      </c>
      <c r="B2919" s="23">
        <v>41736</v>
      </c>
      <c r="C2919" s="23">
        <v>41738</v>
      </c>
      <c r="D2919" t="str">
        <f t="shared" si="45"/>
        <v>Enviado a tiempo</v>
      </c>
    </row>
    <row r="2920" spans="1:4" x14ac:dyDescent="0.25">
      <c r="A2920">
        <v>1479234</v>
      </c>
      <c r="B2920" s="23">
        <v>41416</v>
      </c>
      <c r="C2920" s="23">
        <v>41417</v>
      </c>
      <c r="D2920" t="str">
        <f t="shared" si="45"/>
        <v>No enviado a tiempo</v>
      </c>
    </row>
    <row r="2921" spans="1:4" x14ac:dyDescent="0.25">
      <c r="A2921">
        <v>1479599</v>
      </c>
      <c r="B2921" s="23">
        <v>42633</v>
      </c>
      <c r="C2921" s="23">
        <v>42633</v>
      </c>
      <c r="D2921" t="str">
        <f t="shared" si="45"/>
        <v>No enviado a tiempo</v>
      </c>
    </row>
    <row r="2922" spans="1:4" x14ac:dyDescent="0.25">
      <c r="A2922">
        <v>1479599</v>
      </c>
      <c r="B2922" s="23">
        <v>42182</v>
      </c>
      <c r="C2922" s="23">
        <v>42184</v>
      </c>
      <c r="D2922" t="str">
        <f t="shared" si="45"/>
        <v>Enviado a tiempo</v>
      </c>
    </row>
    <row r="2923" spans="1:4" x14ac:dyDescent="0.25">
      <c r="A2923">
        <v>1479599</v>
      </c>
      <c r="B2923" s="23">
        <v>42098</v>
      </c>
      <c r="C2923" s="23">
        <v>42099</v>
      </c>
      <c r="D2923" t="str">
        <f t="shared" si="45"/>
        <v>No enviado a tiempo</v>
      </c>
    </row>
    <row r="2924" spans="1:4" x14ac:dyDescent="0.25">
      <c r="A2924">
        <v>1479964</v>
      </c>
      <c r="B2924" s="23">
        <v>42183</v>
      </c>
      <c r="C2924" s="23">
        <v>42184</v>
      </c>
      <c r="D2924" t="str">
        <f t="shared" si="45"/>
        <v>No enviado a tiempo</v>
      </c>
    </row>
    <row r="2925" spans="1:4" x14ac:dyDescent="0.25">
      <c r="A2925">
        <v>1479964</v>
      </c>
      <c r="B2925" s="23">
        <v>41396</v>
      </c>
      <c r="C2925" s="23">
        <v>41397</v>
      </c>
      <c r="D2925" t="str">
        <f t="shared" si="45"/>
        <v>No enviado a tiempo</v>
      </c>
    </row>
    <row r="2926" spans="1:4" x14ac:dyDescent="0.25">
      <c r="A2926">
        <v>1479964</v>
      </c>
      <c r="B2926" s="23">
        <v>41544</v>
      </c>
      <c r="C2926" s="23">
        <v>41576</v>
      </c>
      <c r="D2926" t="str">
        <f t="shared" si="45"/>
        <v>Enviado a tiempo</v>
      </c>
    </row>
    <row r="2927" spans="1:4" x14ac:dyDescent="0.25">
      <c r="A2927">
        <v>1479964</v>
      </c>
      <c r="B2927" s="23">
        <v>41877</v>
      </c>
      <c r="C2927" s="23">
        <v>41877</v>
      </c>
      <c r="D2927" t="str">
        <f t="shared" si="45"/>
        <v>No enviado a tiempo</v>
      </c>
    </row>
    <row r="2928" spans="1:4" x14ac:dyDescent="0.25">
      <c r="A2928">
        <v>1480330</v>
      </c>
      <c r="B2928" s="23">
        <v>42183</v>
      </c>
      <c r="C2928" s="23">
        <v>42185</v>
      </c>
      <c r="D2928" t="str">
        <f t="shared" si="45"/>
        <v>Enviado a tiempo</v>
      </c>
    </row>
    <row r="2929" spans="1:4" x14ac:dyDescent="0.25">
      <c r="A2929">
        <v>1480330</v>
      </c>
      <c r="B2929" s="23">
        <v>42053</v>
      </c>
      <c r="C2929" s="23">
        <v>42054</v>
      </c>
      <c r="D2929" t="str">
        <f t="shared" si="45"/>
        <v>No enviado a tiempo</v>
      </c>
    </row>
    <row r="2930" spans="1:4" x14ac:dyDescent="0.25">
      <c r="A2930">
        <v>1480330</v>
      </c>
      <c r="B2930" s="23">
        <v>41515</v>
      </c>
      <c r="C2930" s="23">
        <v>41520</v>
      </c>
      <c r="D2930" t="str">
        <f t="shared" si="45"/>
        <v>Enviado a tiempo</v>
      </c>
    </row>
    <row r="2931" spans="1:4" x14ac:dyDescent="0.25">
      <c r="A2931">
        <v>1480330</v>
      </c>
      <c r="B2931" s="23">
        <v>42127</v>
      </c>
      <c r="C2931" s="23">
        <v>42129</v>
      </c>
      <c r="D2931" t="str">
        <f t="shared" si="45"/>
        <v>Enviado a tiempo</v>
      </c>
    </row>
    <row r="2932" spans="1:4" x14ac:dyDescent="0.25">
      <c r="A2932">
        <v>1480330</v>
      </c>
      <c r="B2932" s="23">
        <v>41348</v>
      </c>
      <c r="C2932" s="23">
        <v>41349</v>
      </c>
      <c r="D2932" t="str">
        <f t="shared" si="45"/>
        <v>No enviado a tiempo</v>
      </c>
    </row>
    <row r="2933" spans="1:4" x14ac:dyDescent="0.25">
      <c r="A2933">
        <v>1480330</v>
      </c>
      <c r="B2933" s="23">
        <v>41491</v>
      </c>
      <c r="C2933" s="23">
        <v>41502</v>
      </c>
      <c r="D2933" t="str">
        <f t="shared" ref="D2933:D2994" si="46">+IF(C2933-B2933&gt;=2,"Enviado a tiempo","No enviado a tiempo")</f>
        <v>Enviado a tiempo</v>
      </c>
    </row>
    <row r="2934" spans="1:4" x14ac:dyDescent="0.25">
      <c r="A2934">
        <v>1480695</v>
      </c>
      <c r="B2934" s="23">
        <v>42112</v>
      </c>
      <c r="C2934" s="23">
        <v>42113</v>
      </c>
      <c r="D2934" t="str">
        <f t="shared" si="46"/>
        <v>No enviado a tiempo</v>
      </c>
    </row>
    <row r="2935" spans="1:4" x14ac:dyDescent="0.25">
      <c r="A2935">
        <v>1481060</v>
      </c>
      <c r="B2935" s="23">
        <v>41487</v>
      </c>
      <c r="C2935" s="23">
        <v>41497</v>
      </c>
      <c r="D2935" t="str">
        <f t="shared" si="46"/>
        <v>Enviado a tiempo</v>
      </c>
    </row>
    <row r="2936" spans="1:4" x14ac:dyDescent="0.25">
      <c r="A2936">
        <v>1481060</v>
      </c>
      <c r="B2936" s="23">
        <v>41354</v>
      </c>
      <c r="C2936" s="23">
        <v>41361</v>
      </c>
      <c r="D2936" t="str">
        <f t="shared" si="46"/>
        <v>Enviado a tiempo</v>
      </c>
    </row>
    <row r="2937" spans="1:4" x14ac:dyDescent="0.25">
      <c r="A2937">
        <v>1481060</v>
      </c>
      <c r="B2937" s="23">
        <v>42184</v>
      </c>
      <c r="C2937" s="23">
        <v>42188</v>
      </c>
      <c r="D2937" t="str">
        <f t="shared" si="46"/>
        <v>Enviado a tiempo</v>
      </c>
    </row>
    <row r="2938" spans="1:4" x14ac:dyDescent="0.25">
      <c r="A2938">
        <v>1481791</v>
      </c>
      <c r="B2938" s="23">
        <v>41923</v>
      </c>
      <c r="C2938" s="23">
        <v>41927</v>
      </c>
      <c r="D2938" t="str">
        <f t="shared" si="46"/>
        <v>Enviado a tiempo</v>
      </c>
    </row>
    <row r="2939" spans="1:4" x14ac:dyDescent="0.25">
      <c r="A2939">
        <v>1481791</v>
      </c>
      <c r="B2939" s="23">
        <v>41638</v>
      </c>
      <c r="C2939" s="23">
        <v>41639</v>
      </c>
      <c r="D2939" t="str">
        <f t="shared" si="46"/>
        <v>No enviado a tiempo</v>
      </c>
    </row>
    <row r="2940" spans="1:4" x14ac:dyDescent="0.25">
      <c r="A2940">
        <v>1481791</v>
      </c>
      <c r="B2940" s="23">
        <v>42053</v>
      </c>
      <c r="C2940" s="23">
        <v>42054</v>
      </c>
      <c r="D2940" t="str">
        <f t="shared" si="46"/>
        <v>No enviado a tiempo</v>
      </c>
    </row>
    <row r="2941" spans="1:4" x14ac:dyDescent="0.25">
      <c r="A2941">
        <v>1481791</v>
      </c>
      <c r="B2941" s="23">
        <v>41892</v>
      </c>
      <c r="C2941" s="23">
        <v>41894</v>
      </c>
      <c r="D2941" t="str">
        <f t="shared" si="46"/>
        <v>Enviado a tiempo</v>
      </c>
    </row>
    <row r="2942" spans="1:4" x14ac:dyDescent="0.25">
      <c r="A2942">
        <v>1481791</v>
      </c>
      <c r="B2942" s="23">
        <v>41892</v>
      </c>
      <c r="C2942" s="23">
        <v>41894</v>
      </c>
      <c r="D2942" t="str">
        <f t="shared" si="46"/>
        <v>Enviado a tiempo</v>
      </c>
    </row>
    <row r="2943" spans="1:4" x14ac:dyDescent="0.25">
      <c r="A2943">
        <v>1481791</v>
      </c>
      <c r="B2943" s="23">
        <v>42107</v>
      </c>
      <c r="C2943" s="23">
        <v>42108</v>
      </c>
      <c r="D2943" t="str">
        <f t="shared" si="46"/>
        <v>No enviado a tiempo</v>
      </c>
    </row>
    <row r="2944" spans="1:4" x14ac:dyDescent="0.25">
      <c r="A2944">
        <v>1481791</v>
      </c>
      <c r="B2944" s="23">
        <v>41921</v>
      </c>
      <c r="C2944" s="23">
        <v>41921</v>
      </c>
      <c r="D2944" t="str">
        <f t="shared" si="46"/>
        <v>No enviado a tiempo</v>
      </c>
    </row>
    <row r="2945" spans="1:4" x14ac:dyDescent="0.25">
      <c r="A2945">
        <v>1481791</v>
      </c>
      <c r="B2945" s="23">
        <v>42212</v>
      </c>
      <c r="C2945" s="23">
        <v>42216</v>
      </c>
      <c r="D2945" t="str">
        <f t="shared" si="46"/>
        <v>Enviado a tiempo</v>
      </c>
    </row>
    <row r="2946" spans="1:4" x14ac:dyDescent="0.25">
      <c r="A2946">
        <v>1482156</v>
      </c>
      <c r="B2946" s="23">
        <v>41627</v>
      </c>
      <c r="C2946" s="23">
        <v>41629</v>
      </c>
      <c r="D2946" t="str">
        <f t="shared" si="46"/>
        <v>Enviado a tiempo</v>
      </c>
    </row>
    <row r="2947" spans="1:4" x14ac:dyDescent="0.25">
      <c r="A2947">
        <v>1482156</v>
      </c>
      <c r="B2947" s="23">
        <v>41514</v>
      </c>
      <c r="C2947" s="23">
        <v>41487</v>
      </c>
      <c r="D2947" t="str">
        <f t="shared" si="46"/>
        <v>No enviado a tiempo</v>
      </c>
    </row>
    <row r="2948" spans="1:4" x14ac:dyDescent="0.25">
      <c r="A2948">
        <v>1482187</v>
      </c>
      <c r="B2948" s="23">
        <v>41346</v>
      </c>
      <c r="C2948" s="23">
        <v>41346</v>
      </c>
      <c r="D2948" t="str">
        <f t="shared" si="46"/>
        <v>No enviado a tiempo</v>
      </c>
    </row>
    <row r="2949" spans="1:4" x14ac:dyDescent="0.25">
      <c r="A2949">
        <v>1482521</v>
      </c>
      <c r="B2949" s="23">
        <v>41736</v>
      </c>
      <c r="C2949" s="23">
        <v>41738</v>
      </c>
      <c r="D2949" t="str">
        <f t="shared" si="46"/>
        <v>Enviado a tiempo</v>
      </c>
    </row>
    <row r="2950" spans="1:4" x14ac:dyDescent="0.25">
      <c r="A2950">
        <v>1482521</v>
      </c>
      <c r="B2950" s="23">
        <v>42211</v>
      </c>
      <c r="C2950" s="23">
        <v>42211</v>
      </c>
      <c r="D2950" t="str">
        <f t="shared" si="46"/>
        <v>No enviado a tiempo</v>
      </c>
    </row>
    <row r="2951" spans="1:4" x14ac:dyDescent="0.25">
      <c r="A2951">
        <v>1482521</v>
      </c>
      <c r="B2951" s="23">
        <v>42183</v>
      </c>
      <c r="C2951" s="23">
        <v>42185</v>
      </c>
      <c r="D2951" t="str">
        <f t="shared" si="46"/>
        <v>Enviado a tiempo</v>
      </c>
    </row>
    <row r="2952" spans="1:4" x14ac:dyDescent="0.25">
      <c r="A2952">
        <v>1482521</v>
      </c>
      <c r="B2952" s="23">
        <v>41892</v>
      </c>
      <c r="C2952" s="23">
        <v>41894</v>
      </c>
      <c r="D2952" t="str">
        <f t="shared" si="46"/>
        <v>Enviado a tiempo</v>
      </c>
    </row>
    <row r="2953" spans="1:4" x14ac:dyDescent="0.25">
      <c r="A2953">
        <v>1482886</v>
      </c>
      <c r="B2953" s="23">
        <v>41472</v>
      </c>
      <c r="C2953" s="23">
        <v>41472</v>
      </c>
      <c r="D2953" t="str">
        <f t="shared" si="46"/>
        <v>No enviado a tiempo</v>
      </c>
    </row>
    <row r="2954" spans="1:4" x14ac:dyDescent="0.25">
      <c r="A2954">
        <v>1482886</v>
      </c>
      <c r="B2954" s="23">
        <v>42187</v>
      </c>
      <c r="C2954" s="23">
        <v>42189</v>
      </c>
      <c r="D2954" t="str">
        <f t="shared" si="46"/>
        <v>Enviado a tiempo</v>
      </c>
    </row>
    <row r="2955" spans="1:4" x14ac:dyDescent="0.25">
      <c r="A2955">
        <v>1482886</v>
      </c>
      <c r="B2955" s="23">
        <v>41927</v>
      </c>
      <c r="C2955" s="23">
        <v>41931</v>
      </c>
      <c r="D2955" t="str">
        <f t="shared" si="46"/>
        <v>Enviado a tiempo</v>
      </c>
    </row>
    <row r="2956" spans="1:4" x14ac:dyDescent="0.25">
      <c r="A2956">
        <v>1483252</v>
      </c>
      <c r="B2956" s="23">
        <v>41974</v>
      </c>
      <c r="C2956" s="23">
        <v>41978</v>
      </c>
      <c r="D2956" t="str">
        <f t="shared" si="46"/>
        <v>Enviado a tiempo</v>
      </c>
    </row>
    <row r="2957" spans="1:4" x14ac:dyDescent="0.25">
      <c r="A2957">
        <v>1483252</v>
      </c>
      <c r="B2957" s="23">
        <v>41946</v>
      </c>
      <c r="C2957" s="23">
        <v>41950</v>
      </c>
      <c r="D2957" t="str">
        <f t="shared" si="46"/>
        <v>Enviado a tiempo</v>
      </c>
    </row>
    <row r="2958" spans="1:4" x14ac:dyDescent="0.25">
      <c r="A2958">
        <v>1483617</v>
      </c>
      <c r="B2958" s="23">
        <v>41540</v>
      </c>
      <c r="C2958" s="23">
        <v>41541</v>
      </c>
      <c r="D2958" t="str">
        <f t="shared" si="46"/>
        <v>No enviado a tiempo</v>
      </c>
    </row>
    <row r="2959" spans="1:4" x14ac:dyDescent="0.25">
      <c r="A2959">
        <v>1483617</v>
      </c>
      <c r="B2959" s="23">
        <v>42081</v>
      </c>
      <c r="C2959" s="23">
        <v>42081</v>
      </c>
      <c r="D2959" t="str">
        <f t="shared" si="46"/>
        <v>No enviado a tiempo</v>
      </c>
    </row>
    <row r="2960" spans="1:4" x14ac:dyDescent="0.25">
      <c r="A2960">
        <v>1483982</v>
      </c>
      <c r="B2960" s="23">
        <v>42132</v>
      </c>
      <c r="C2960" s="23">
        <v>42136</v>
      </c>
      <c r="D2960" t="str">
        <f t="shared" si="46"/>
        <v>Enviado a tiempo</v>
      </c>
    </row>
    <row r="2961" spans="1:4" x14ac:dyDescent="0.25">
      <c r="A2961">
        <v>1483982</v>
      </c>
      <c r="B2961" s="23">
        <v>42132</v>
      </c>
      <c r="C2961" s="23">
        <v>42136</v>
      </c>
      <c r="D2961" t="str">
        <f t="shared" si="46"/>
        <v>Enviado a tiempo</v>
      </c>
    </row>
    <row r="2962" spans="1:4" x14ac:dyDescent="0.25">
      <c r="A2962">
        <v>1483982</v>
      </c>
      <c r="B2962" s="23">
        <v>41575</v>
      </c>
      <c r="C2962" s="23">
        <v>41576</v>
      </c>
      <c r="D2962" t="str">
        <f t="shared" si="46"/>
        <v>No enviado a tiempo</v>
      </c>
    </row>
    <row r="2963" spans="1:4" x14ac:dyDescent="0.25">
      <c r="A2963">
        <v>1483982</v>
      </c>
      <c r="B2963" s="23">
        <v>42153</v>
      </c>
      <c r="C2963" s="23">
        <v>42155</v>
      </c>
      <c r="D2963" t="str">
        <f t="shared" si="46"/>
        <v>Enviado a tiempo</v>
      </c>
    </row>
    <row r="2964" spans="1:4" x14ac:dyDescent="0.25">
      <c r="A2964">
        <v>1484347</v>
      </c>
      <c r="B2964" s="23">
        <v>41685</v>
      </c>
      <c r="C2964" s="23">
        <v>41690</v>
      </c>
      <c r="D2964" t="str">
        <f t="shared" si="46"/>
        <v>Enviado a tiempo</v>
      </c>
    </row>
    <row r="2965" spans="1:4" x14ac:dyDescent="0.25">
      <c r="A2965">
        <v>1484347</v>
      </c>
      <c r="B2965" s="23">
        <v>42169</v>
      </c>
      <c r="C2965" s="23">
        <v>42170</v>
      </c>
      <c r="D2965" t="str">
        <f t="shared" si="46"/>
        <v>No enviado a tiempo</v>
      </c>
    </row>
    <row r="2966" spans="1:4" x14ac:dyDescent="0.25">
      <c r="A2966">
        <v>1484347</v>
      </c>
      <c r="B2966" s="23">
        <v>42189</v>
      </c>
      <c r="C2966" s="23">
        <v>42190</v>
      </c>
      <c r="D2966" t="str">
        <f t="shared" si="46"/>
        <v>No enviado a tiempo</v>
      </c>
    </row>
    <row r="2967" spans="1:4" x14ac:dyDescent="0.25">
      <c r="A2967">
        <v>1484713</v>
      </c>
      <c r="B2967" s="23">
        <v>42190</v>
      </c>
      <c r="C2967" s="23">
        <v>42192</v>
      </c>
      <c r="D2967" t="str">
        <f t="shared" si="46"/>
        <v>Enviado a tiempo</v>
      </c>
    </row>
    <row r="2968" spans="1:4" x14ac:dyDescent="0.25">
      <c r="A2968">
        <v>1484713</v>
      </c>
      <c r="B2968" s="23">
        <v>42190</v>
      </c>
      <c r="C2968" s="23">
        <v>42192</v>
      </c>
      <c r="D2968" t="str">
        <f t="shared" si="46"/>
        <v>Enviado a tiempo</v>
      </c>
    </row>
    <row r="2969" spans="1:4" x14ac:dyDescent="0.25">
      <c r="A2969">
        <v>1484713</v>
      </c>
      <c r="B2969" s="23">
        <v>42190</v>
      </c>
      <c r="C2969" s="23">
        <v>42192</v>
      </c>
      <c r="D2969" t="str">
        <f t="shared" si="46"/>
        <v>Enviado a tiempo</v>
      </c>
    </row>
    <row r="2970" spans="1:4" x14ac:dyDescent="0.25">
      <c r="A2970">
        <v>1484713</v>
      </c>
      <c r="B2970" s="23">
        <v>41484</v>
      </c>
      <c r="C2970" s="23">
        <v>41485</v>
      </c>
      <c r="D2970" t="str">
        <f t="shared" si="46"/>
        <v>No enviado a tiempo</v>
      </c>
    </row>
    <row r="2971" spans="1:4" x14ac:dyDescent="0.25">
      <c r="A2971">
        <v>1484713</v>
      </c>
      <c r="B2971" s="23">
        <v>42190</v>
      </c>
      <c r="C2971" s="23">
        <v>42192</v>
      </c>
      <c r="D2971" t="str">
        <f t="shared" si="46"/>
        <v>Enviado a tiempo</v>
      </c>
    </row>
    <row r="2972" spans="1:4" x14ac:dyDescent="0.25">
      <c r="A2972">
        <v>1484713</v>
      </c>
      <c r="B2972" s="23">
        <v>41548</v>
      </c>
      <c r="C2972" s="23">
        <v>41549</v>
      </c>
      <c r="D2972" t="str">
        <f t="shared" si="46"/>
        <v>No enviado a tiempo</v>
      </c>
    </row>
    <row r="2973" spans="1:4" x14ac:dyDescent="0.25">
      <c r="A2973">
        <v>1484713</v>
      </c>
      <c r="B2973" s="23">
        <v>42190</v>
      </c>
      <c r="C2973" s="23">
        <v>42192</v>
      </c>
      <c r="D2973" t="str">
        <f t="shared" si="46"/>
        <v>Enviado a tiempo</v>
      </c>
    </row>
    <row r="2974" spans="1:4" x14ac:dyDescent="0.25">
      <c r="A2974">
        <v>1484713</v>
      </c>
      <c r="B2974" s="23">
        <v>42190</v>
      </c>
      <c r="C2974" s="23">
        <v>42192</v>
      </c>
      <c r="D2974" t="str">
        <f t="shared" si="46"/>
        <v>Enviado a tiempo</v>
      </c>
    </row>
    <row r="2975" spans="1:4" x14ac:dyDescent="0.25">
      <c r="A2975">
        <v>1484713</v>
      </c>
      <c r="B2975" s="23">
        <v>42001</v>
      </c>
      <c r="C2975" s="23">
        <v>42001</v>
      </c>
      <c r="D2975" t="str">
        <f t="shared" si="46"/>
        <v>No enviado a tiempo</v>
      </c>
    </row>
    <row r="2976" spans="1:4" x14ac:dyDescent="0.25">
      <c r="A2976">
        <v>1484713</v>
      </c>
      <c r="B2976" s="23">
        <v>42190</v>
      </c>
      <c r="C2976" s="23">
        <v>42192</v>
      </c>
      <c r="D2976" t="str">
        <f t="shared" si="46"/>
        <v>Enviado a tiempo</v>
      </c>
    </row>
    <row r="2977" spans="1:4" x14ac:dyDescent="0.25">
      <c r="A2977">
        <v>1484713</v>
      </c>
      <c r="B2977" s="23">
        <v>42190</v>
      </c>
      <c r="C2977" s="23">
        <v>42192</v>
      </c>
      <c r="D2977" t="str">
        <f t="shared" si="46"/>
        <v>Enviado a tiempo</v>
      </c>
    </row>
    <row r="2978" spans="1:4" x14ac:dyDescent="0.25">
      <c r="A2978">
        <v>1485443</v>
      </c>
      <c r="B2978" s="23">
        <v>41678</v>
      </c>
      <c r="C2978" s="23">
        <v>41685</v>
      </c>
      <c r="D2978" t="str">
        <f t="shared" si="46"/>
        <v>Enviado a tiempo</v>
      </c>
    </row>
    <row r="2979" spans="1:4" x14ac:dyDescent="0.25">
      <c r="A2979">
        <v>1485443</v>
      </c>
      <c r="B2979" s="23">
        <v>42194</v>
      </c>
      <c r="C2979" s="23">
        <v>42195</v>
      </c>
      <c r="D2979" t="str">
        <f t="shared" si="46"/>
        <v>No enviado a tiempo</v>
      </c>
    </row>
    <row r="2980" spans="1:4" x14ac:dyDescent="0.25">
      <c r="A2980">
        <v>1485443</v>
      </c>
      <c r="B2980" s="23">
        <v>42194</v>
      </c>
      <c r="C2980" s="23">
        <v>42195</v>
      </c>
      <c r="D2980" t="str">
        <f t="shared" si="46"/>
        <v>No enviado a tiempo</v>
      </c>
    </row>
    <row r="2981" spans="1:4" x14ac:dyDescent="0.25">
      <c r="A2981">
        <v>1485808</v>
      </c>
      <c r="B2981" s="23">
        <v>41842</v>
      </c>
      <c r="C2981" s="23">
        <v>41844</v>
      </c>
      <c r="D2981" t="str">
        <f t="shared" si="46"/>
        <v>Enviado a tiempo</v>
      </c>
    </row>
    <row r="2982" spans="1:4" x14ac:dyDescent="0.25">
      <c r="A2982">
        <v>1486174</v>
      </c>
      <c r="B2982" s="23">
        <v>42197</v>
      </c>
      <c r="C2982" s="23">
        <v>42199</v>
      </c>
      <c r="D2982" t="str">
        <f t="shared" si="46"/>
        <v>Enviado a tiempo</v>
      </c>
    </row>
    <row r="2983" spans="1:4" x14ac:dyDescent="0.25">
      <c r="A2983">
        <v>1486174</v>
      </c>
      <c r="B2983" s="23">
        <v>42197</v>
      </c>
      <c r="C2983" s="23">
        <v>42199</v>
      </c>
      <c r="D2983" t="str">
        <f t="shared" si="46"/>
        <v>Enviado a tiempo</v>
      </c>
    </row>
    <row r="2984" spans="1:4" x14ac:dyDescent="0.25">
      <c r="A2984">
        <v>1486174</v>
      </c>
      <c r="B2984" s="23">
        <v>42197</v>
      </c>
      <c r="C2984" s="23">
        <v>42199</v>
      </c>
      <c r="D2984" t="str">
        <f t="shared" si="46"/>
        <v>Enviado a tiempo</v>
      </c>
    </row>
    <row r="2985" spans="1:4" x14ac:dyDescent="0.25">
      <c r="A2985">
        <v>1486174</v>
      </c>
      <c r="B2985" s="23">
        <v>42197</v>
      </c>
      <c r="C2985" s="23">
        <v>42199</v>
      </c>
      <c r="D2985" t="str">
        <f t="shared" si="46"/>
        <v>Enviado a tiempo</v>
      </c>
    </row>
    <row r="2986" spans="1:4" x14ac:dyDescent="0.25">
      <c r="A2986">
        <v>1486174</v>
      </c>
      <c r="B2986" s="23">
        <v>42197</v>
      </c>
      <c r="C2986" s="23">
        <v>42199</v>
      </c>
      <c r="D2986" t="str">
        <f t="shared" si="46"/>
        <v>Enviado a tiempo</v>
      </c>
    </row>
    <row r="2987" spans="1:4" x14ac:dyDescent="0.25">
      <c r="A2987">
        <v>1486174</v>
      </c>
      <c r="B2987" s="23">
        <v>42197</v>
      </c>
      <c r="C2987" s="23">
        <v>42199</v>
      </c>
      <c r="D2987" t="str">
        <f t="shared" si="46"/>
        <v>Enviado a tiempo</v>
      </c>
    </row>
    <row r="2988" spans="1:4" x14ac:dyDescent="0.25">
      <c r="A2988">
        <v>1486174</v>
      </c>
      <c r="B2988" s="23">
        <v>42197</v>
      </c>
      <c r="C2988" s="23">
        <v>42199</v>
      </c>
      <c r="D2988" t="str">
        <f t="shared" si="46"/>
        <v>Enviado a tiempo</v>
      </c>
    </row>
    <row r="2989" spans="1:4" x14ac:dyDescent="0.25">
      <c r="A2989">
        <v>1486174</v>
      </c>
      <c r="B2989" s="23">
        <v>42197</v>
      </c>
      <c r="C2989" s="23">
        <v>42199</v>
      </c>
      <c r="D2989" t="str">
        <f t="shared" si="46"/>
        <v>Enviado a tiempo</v>
      </c>
    </row>
    <row r="2990" spans="1:4" x14ac:dyDescent="0.25">
      <c r="A2990">
        <v>1486174</v>
      </c>
      <c r="B2990" s="23">
        <v>42000</v>
      </c>
      <c r="C2990" s="23">
        <v>42002</v>
      </c>
      <c r="D2990" t="str">
        <f t="shared" si="46"/>
        <v>Enviado a tiempo</v>
      </c>
    </row>
    <row r="2991" spans="1:4" x14ac:dyDescent="0.25">
      <c r="A2991">
        <v>1486904</v>
      </c>
      <c r="B2991" s="23">
        <v>42148</v>
      </c>
      <c r="C2991" s="23">
        <v>42147</v>
      </c>
      <c r="D2991" t="str">
        <f t="shared" si="46"/>
        <v>No enviado a tiempo</v>
      </c>
    </row>
    <row r="2992" spans="1:4" x14ac:dyDescent="0.25">
      <c r="A2992">
        <v>1486904</v>
      </c>
      <c r="B2992" s="23">
        <v>41506</v>
      </c>
      <c r="C2992" s="23">
        <v>41508</v>
      </c>
      <c r="D2992" t="str">
        <f t="shared" si="46"/>
        <v>Enviado a tiempo</v>
      </c>
    </row>
    <row r="2993" spans="1:4" x14ac:dyDescent="0.25">
      <c r="A2993">
        <v>1487269</v>
      </c>
      <c r="B2993" s="23">
        <v>42727</v>
      </c>
      <c r="C2993" s="23">
        <v>42727</v>
      </c>
      <c r="D2993" t="str">
        <f t="shared" si="46"/>
        <v>No enviado a tiempo</v>
      </c>
    </row>
    <row r="2994" spans="1:4" x14ac:dyDescent="0.25">
      <c r="A2994">
        <v>1487269</v>
      </c>
      <c r="B2994" s="23">
        <v>42144</v>
      </c>
      <c r="C2994" s="23">
        <v>42146</v>
      </c>
      <c r="D2994" t="str">
        <f t="shared" si="46"/>
        <v>Enviado a tiempo</v>
      </c>
    </row>
    <row r="2995" spans="1:4" x14ac:dyDescent="0.25">
      <c r="A2995">
        <v>1487635</v>
      </c>
      <c r="B2995" s="23">
        <v>42200</v>
      </c>
      <c r="C2995" s="23">
        <v>42204</v>
      </c>
      <c r="D2995" t="str">
        <f t="shared" ref="D2995:D3058" si="47">+IF(C2995-B2995&gt;=2,"Enviado a tiempo","No enviado a tiempo")</f>
        <v>Enviado a tiempo</v>
      </c>
    </row>
    <row r="2996" spans="1:4" x14ac:dyDescent="0.25">
      <c r="A2996">
        <v>1487635</v>
      </c>
      <c r="B2996" s="23">
        <v>42200</v>
      </c>
      <c r="C2996" s="23">
        <v>42204</v>
      </c>
      <c r="D2996" t="str">
        <f t="shared" si="47"/>
        <v>Enviado a tiempo</v>
      </c>
    </row>
    <row r="2997" spans="1:4" x14ac:dyDescent="0.25">
      <c r="A2997">
        <v>1487635</v>
      </c>
      <c r="B2997" s="23">
        <v>42187</v>
      </c>
      <c r="C2997" s="23">
        <v>42189</v>
      </c>
      <c r="D2997" t="str">
        <f t="shared" si="47"/>
        <v>Enviado a tiempo</v>
      </c>
    </row>
    <row r="2998" spans="1:4" x14ac:dyDescent="0.25">
      <c r="A2998">
        <v>1487635</v>
      </c>
      <c r="B2998" s="23">
        <v>41495</v>
      </c>
      <c r="C2998" s="23">
        <v>41499</v>
      </c>
      <c r="D2998" t="str">
        <f t="shared" si="47"/>
        <v>Enviado a tiempo</v>
      </c>
    </row>
    <row r="2999" spans="1:4" x14ac:dyDescent="0.25">
      <c r="A2999">
        <v>1488730</v>
      </c>
      <c r="B2999" s="23">
        <v>41451</v>
      </c>
      <c r="C2999" s="23">
        <v>41452</v>
      </c>
      <c r="D2999" t="str">
        <f t="shared" si="47"/>
        <v>No enviado a tiempo</v>
      </c>
    </row>
    <row r="3000" spans="1:4" x14ac:dyDescent="0.25">
      <c r="A3000">
        <v>1488730</v>
      </c>
      <c r="B3000" s="23">
        <v>42214</v>
      </c>
      <c r="C3000" s="23">
        <v>42216</v>
      </c>
      <c r="D3000" t="str">
        <f t="shared" si="47"/>
        <v>Enviado a tiempo</v>
      </c>
    </row>
    <row r="3001" spans="1:4" x14ac:dyDescent="0.25">
      <c r="A3001">
        <v>1489096</v>
      </c>
      <c r="B3001" s="23">
        <v>42203</v>
      </c>
      <c r="C3001" s="23">
        <v>42205</v>
      </c>
      <c r="D3001" t="str">
        <f t="shared" si="47"/>
        <v>Enviado a tiempo</v>
      </c>
    </row>
    <row r="3002" spans="1:4" x14ac:dyDescent="0.25">
      <c r="A3002">
        <v>1489096</v>
      </c>
      <c r="B3002" s="23">
        <v>41401</v>
      </c>
      <c r="C3002" s="23">
        <v>41403</v>
      </c>
      <c r="D3002" t="str">
        <f t="shared" si="47"/>
        <v>Enviado a tiempo</v>
      </c>
    </row>
    <row r="3003" spans="1:4" x14ac:dyDescent="0.25">
      <c r="A3003">
        <v>1489096</v>
      </c>
      <c r="B3003" s="23">
        <v>42203</v>
      </c>
      <c r="C3003" s="23">
        <v>42205</v>
      </c>
      <c r="D3003" t="str">
        <f t="shared" si="47"/>
        <v>Enviado a tiempo</v>
      </c>
    </row>
    <row r="3004" spans="1:4" x14ac:dyDescent="0.25">
      <c r="A3004">
        <v>1489096</v>
      </c>
      <c r="B3004" s="23">
        <v>42203</v>
      </c>
      <c r="C3004" s="23">
        <v>42205</v>
      </c>
      <c r="D3004" t="str">
        <f t="shared" si="47"/>
        <v>Enviado a tiempo</v>
      </c>
    </row>
    <row r="3005" spans="1:4" x14ac:dyDescent="0.25">
      <c r="A3005">
        <v>1489461</v>
      </c>
      <c r="B3005" s="23">
        <v>42176</v>
      </c>
      <c r="C3005" s="23">
        <v>42178</v>
      </c>
      <c r="D3005" t="str">
        <f t="shared" si="47"/>
        <v>Enviado a tiempo</v>
      </c>
    </row>
    <row r="3006" spans="1:4" x14ac:dyDescent="0.25">
      <c r="A3006">
        <v>1489461</v>
      </c>
      <c r="B3006" s="23">
        <v>41819</v>
      </c>
      <c r="C3006" s="23">
        <v>41820</v>
      </c>
      <c r="D3006" t="str">
        <f t="shared" si="47"/>
        <v>No enviado a tiempo</v>
      </c>
    </row>
    <row r="3007" spans="1:4" x14ac:dyDescent="0.25">
      <c r="A3007">
        <v>1489461</v>
      </c>
      <c r="B3007" s="23">
        <v>42078</v>
      </c>
      <c r="C3007" s="23">
        <v>42080</v>
      </c>
      <c r="D3007" t="str">
        <f t="shared" si="47"/>
        <v>Enviado a tiempo</v>
      </c>
    </row>
    <row r="3008" spans="1:4" x14ac:dyDescent="0.25">
      <c r="A3008">
        <v>1489826</v>
      </c>
      <c r="B3008" s="23">
        <v>42212</v>
      </c>
      <c r="C3008" s="23">
        <v>42216</v>
      </c>
      <c r="D3008" t="str">
        <f t="shared" si="47"/>
        <v>Enviado a tiempo</v>
      </c>
    </row>
    <row r="3009" spans="1:4" x14ac:dyDescent="0.25">
      <c r="A3009">
        <v>1490191</v>
      </c>
      <c r="B3009" s="23">
        <v>42204</v>
      </c>
      <c r="C3009" s="23">
        <v>42205</v>
      </c>
      <c r="D3009" t="str">
        <f t="shared" si="47"/>
        <v>No enviado a tiempo</v>
      </c>
    </row>
    <row r="3010" spans="1:4" x14ac:dyDescent="0.25">
      <c r="A3010">
        <v>1490191</v>
      </c>
      <c r="B3010" s="23">
        <v>41677</v>
      </c>
      <c r="C3010" s="23">
        <v>41686</v>
      </c>
      <c r="D3010" t="str">
        <f t="shared" si="47"/>
        <v>Enviado a tiempo</v>
      </c>
    </row>
    <row r="3011" spans="1:4" x14ac:dyDescent="0.25">
      <c r="A3011">
        <v>1490191</v>
      </c>
      <c r="B3011" s="23">
        <v>42240</v>
      </c>
      <c r="C3011" s="23">
        <v>42244</v>
      </c>
      <c r="D3011" t="str">
        <f t="shared" si="47"/>
        <v>Enviado a tiempo</v>
      </c>
    </row>
    <row r="3012" spans="1:4" x14ac:dyDescent="0.25">
      <c r="A3012">
        <v>1490191</v>
      </c>
      <c r="B3012" s="23">
        <v>41692</v>
      </c>
      <c r="C3012" s="23">
        <v>41673</v>
      </c>
      <c r="D3012" t="str">
        <f t="shared" si="47"/>
        <v>No enviado a tiempo</v>
      </c>
    </row>
    <row r="3013" spans="1:4" x14ac:dyDescent="0.25">
      <c r="A3013">
        <v>1490557</v>
      </c>
      <c r="B3013" s="23">
        <v>41619</v>
      </c>
      <c r="C3013" s="23">
        <v>41623</v>
      </c>
      <c r="D3013" t="str">
        <f t="shared" si="47"/>
        <v>Enviado a tiempo</v>
      </c>
    </row>
    <row r="3014" spans="1:4" x14ac:dyDescent="0.25">
      <c r="A3014">
        <v>1490557</v>
      </c>
      <c r="B3014" s="23">
        <v>41450</v>
      </c>
      <c r="C3014" s="23">
        <v>41451</v>
      </c>
      <c r="D3014" t="str">
        <f t="shared" si="47"/>
        <v>No enviado a tiempo</v>
      </c>
    </row>
    <row r="3015" spans="1:4" x14ac:dyDescent="0.25">
      <c r="A3015">
        <v>1490922</v>
      </c>
      <c r="B3015" s="23">
        <v>42200</v>
      </c>
      <c r="C3015" s="23">
        <v>42212</v>
      </c>
      <c r="D3015" t="str">
        <f t="shared" si="47"/>
        <v>Enviado a tiempo</v>
      </c>
    </row>
    <row r="3016" spans="1:4" x14ac:dyDescent="0.25">
      <c r="A3016">
        <v>1490922</v>
      </c>
      <c r="B3016" s="23">
        <v>42209</v>
      </c>
      <c r="C3016" s="23">
        <v>42211</v>
      </c>
      <c r="D3016" t="str">
        <f t="shared" si="47"/>
        <v>Enviado a tiempo</v>
      </c>
    </row>
    <row r="3017" spans="1:4" x14ac:dyDescent="0.25">
      <c r="A3017">
        <v>1490922</v>
      </c>
      <c r="B3017" s="23">
        <v>41568</v>
      </c>
      <c r="C3017" s="23">
        <v>41570</v>
      </c>
      <c r="D3017" t="str">
        <f t="shared" si="47"/>
        <v>Enviado a tiempo</v>
      </c>
    </row>
    <row r="3018" spans="1:4" x14ac:dyDescent="0.25">
      <c r="A3018">
        <v>1490922</v>
      </c>
      <c r="B3018" s="23">
        <v>42069</v>
      </c>
      <c r="C3018" s="23">
        <v>42070</v>
      </c>
      <c r="D3018" t="str">
        <f t="shared" si="47"/>
        <v>No enviado a tiempo</v>
      </c>
    </row>
    <row r="3019" spans="1:4" x14ac:dyDescent="0.25">
      <c r="A3019">
        <v>1490922</v>
      </c>
      <c r="B3019" s="23">
        <v>41495</v>
      </c>
      <c r="C3019" s="23">
        <v>41502</v>
      </c>
      <c r="D3019" t="str">
        <f t="shared" si="47"/>
        <v>Enviado a tiempo</v>
      </c>
    </row>
    <row r="3020" spans="1:4" x14ac:dyDescent="0.25">
      <c r="A3020">
        <v>1490922</v>
      </c>
      <c r="B3020" s="23">
        <v>41643</v>
      </c>
      <c r="C3020" s="23">
        <v>41644</v>
      </c>
      <c r="D3020" t="str">
        <f t="shared" si="47"/>
        <v>No enviado a tiempo</v>
      </c>
    </row>
    <row r="3021" spans="1:4" x14ac:dyDescent="0.25">
      <c r="A3021">
        <v>1491287</v>
      </c>
      <c r="B3021" s="23">
        <v>41360</v>
      </c>
      <c r="C3021" s="23">
        <v>41360</v>
      </c>
      <c r="D3021" t="str">
        <f t="shared" si="47"/>
        <v>No enviado a tiempo</v>
      </c>
    </row>
    <row r="3022" spans="1:4" x14ac:dyDescent="0.25">
      <c r="A3022">
        <v>1491287</v>
      </c>
      <c r="B3022" s="23">
        <v>42196</v>
      </c>
      <c r="C3022" s="23">
        <v>42198</v>
      </c>
      <c r="D3022" t="str">
        <f t="shared" si="47"/>
        <v>Enviado a tiempo</v>
      </c>
    </row>
    <row r="3023" spans="1:4" x14ac:dyDescent="0.25">
      <c r="A3023">
        <v>1491652</v>
      </c>
      <c r="B3023" s="23">
        <v>42208</v>
      </c>
      <c r="C3023" s="23">
        <v>42209</v>
      </c>
      <c r="D3023" t="str">
        <f t="shared" si="47"/>
        <v>No enviado a tiempo</v>
      </c>
    </row>
    <row r="3024" spans="1:4" x14ac:dyDescent="0.25">
      <c r="A3024">
        <v>1491652</v>
      </c>
      <c r="B3024" s="23">
        <v>42700</v>
      </c>
      <c r="C3024" s="23">
        <v>42702</v>
      </c>
      <c r="D3024" t="str">
        <f t="shared" si="47"/>
        <v>Enviado a tiempo</v>
      </c>
    </row>
    <row r="3025" spans="1:4" x14ac:dyDescent="0.25">
      <c r="A3025">
        <v>1491652</v>
      </c>
      <c r="B3025" s="23">
        <v>41945</v>
      </c>
      <c r="C3025" s="23">
        <v>41946</v>
      </c>
      <c r="D3025" t="str">
        <f t="shared" si="47"/>
        <v>No enviado a tiempo</v>
      </c>
    </row>
    <row r="3026" spans="1:4" x14ac:dyDescent="0.25">
      <c r="A3026">
        <v>1492018</v>
      </c>
      <c r="B3026" s="23">
        <v>42238</v>
      </c>
      <c r="C3026" s="23">
        <v>42217</v>
      </c>
      <c r="D3026" t="str">
        <f t="shared" si="47"/>
        <v>No enviado a tiempo</v>
      </c>
    </row>
    <row r="3027" spans="1:4" x14ac:dyDescent="0.25">
      <c r="A3027">
        <v>1492018</v>
      </c>
      <c r="B3027" s="23">
        <v>42067</v>
      </c>
      <c r="C3027" s="23">
        <v>42069</v>
      </c>
      <c r="D3027" t="str">
        <f t="shared" si="47"/>
        <v>Enviado a tiempo</v>
      </c>
    </row>
    <row r="3028" spans="1:4" x14ac:dyDescent="0.25">
      <c r="A3028">
        <v>1492018</v>
      </c>
      <c r="B3028" s="23">
        <v>42242</v>
      </c>
      <c r="C3028" s="23">
        <v>42244</v>
      </c>
      <c r="D3028" t="str">
        <f t="shared" si="47"/>
        <v>Enviado a tiempo</v>
      </c>
    </row>
    <row r="3029" spans="1:4" x14ac:dyDescent="0.25">
      <c r="A3029">
        <v>1492018</v>
      </c>
      <c r="B3029" s="23">
        <v>41819</v>
      </c>
      <c r="C3029" s="23">
        <v>41820</v>
      </c>
      <c r="D3029" t="str">
        <f t="shared" si="47"/>
        <v>No enviado a tiempo</v>
      </c>
    </row>
    <row r="3030" spans="1:4" x14ac:dyDescent="0.25">
      <c r="A3030">
        <v>1492018</v>
      </c>
      <c r="B3030" s="23">
        <v>41460</v>
      </c>
      <c r="C3030" s="23">
        <v>41462</v>
      </c>
      <c r="D3030" t="str">
        <f t="shared" si="47"/>
        <v>Enviado a tiempo</v>
      </c>
    </row>
    <row r="3031" spans="1:4" x14ac:dyDescent="0.25">
      <c r="A3031">
        <v>1492018</v>
      </c>
      <c r="B3031" s="23">
        <v>42026</v>
      </c>
      <c r="C3031" s="23">
        <v>42027</v>
      </c>
      <c r="D3031" t="str">
        <f t="shared" si="47"/>
        <v>No enviado a tiempo</v>
      </c>
    </row>
    <row r="3032" spans="1:4" x14ac:dyDescent="0.25">
      <c r="A3032">
        <v>1492018</v>
      </c>
      <c r="B3032" s="23">
        <v>41711</v>
      </c>
      <c r="C3032" s="23">
        <v>41711</v>
      </c>
      <c r="D3032" t="str">
        <f t="shared" si="47"/>
        <v>No enviado a tiempo</v>
      </c>
    </row>
    <row r="3033" spans="1:4" x14ac:dyDescent="0.25">
      <c r="A3033">
        <v>1492018</v>
      </c>
      <c r="B3033" s="23">
        <v>42214</v>
      </c>
      <c r="C3033" s="23">
        <v>42216</v>
      </c>
      <c r="D3033" t="str">
        <f t="shared" si="47"/>
        <v>Enviado a tiempo</v>
      </c>
    </row>
    <row r="3034" spans="1:4" x14ac:dyDescent="0.25">
      <c r="A3034">
        <v>1492018</v>
      </c>
      <c r="B3034" s="23">
        <v>42190</v>
      </c>
      <c r="C3034" s="23">
        <v>42192</v>
      </c>
      <c r="D3034" t="str">
        <f t="shared" si="47"/>
        <v>Enviado a tiempo</v>
      </c>
    </row>
    <row r="3035" spans="1:4" x14ac:dyDescent="0.25">
      <c r="A3035">
        <v>1492748</v>
      </c>
      <c r="B3035" s="23">
        <v>41593</v>
      </c>
      <c r="C3035" s="23">
        <v>41595</v>
      </c>
      <c r="D3035" t="str">
        <f t="shared" si="47"/>
        <v>Enviado a tiempo</v>
      </c>
    </row>
    <row r="3036" spans="1:4" x14ac:dyDescent="0.25">
      <c r="A3036">
        <v>1492748</v>
      </c>
      <c r="B3036" s="23">
        <v>41479</v>
      </c>
      <c r="C3036" s="23">
        <v>41481</v>
      </c>
      <c r="D3036" t="str">
        <f t="shared" si="47"/>
        <v>Enviado a tiempo</v>
      </c>
    </row>
    <row r="3037" spans="1:4" x14ac:dyDescent="0.25">
      <c r="A3037">
        <v>1492748</v>
      </c>
      <c r="B3037" s="23">
        <v>41768</v>
      </c>
      <c r="C3037" s="23">
        <v>41770</v>
      </c>
      <c r="D3037" t="str">
        <f t="shared" si="47"/>
        <v>Enviado a tiempo</v>
      </c>
    </row>
    <row r="3038" spans="1:4" x14ac:dyDescent="0.25">
      <c r="A3038">
        <v>1492748</v>
      </c>
      <c r="B3038" s="23">
        <v>42324</v>
      </c>
      <c r="C3038" s="23">
        <v>42324</v>
      </c>
      <c r="D3038" t="str">
        <f t="shared" si="47"/>
        <v>No enviado a tiempo</v>
      </c>
    </row>
    <row r="3039" spans="1:4" x14ac:dyDescent="0.25">
      <c r="A3039">
        <v>1493113</v>
      </c>
      <c r="B3039" s="23">
        <v>42064</v>
      </c>
      <c r="C3039" s="23">
        <v>42064</v>
      </c>
      <c r="D3039" t="str">
        <f t="shared" si="47"/>
        <v>No enviado a tiempo</v>
      </c>
    </row>
    <row r="3040" spans="1:4" x14ac:dyDescent="0.25">
      <c r="A3040">
        <v>1493479</v>
      </c>
      <c r="B3040" s="23">
        <v>42105</v>
      </c>
      <c r="C3040" s="23">
        <v>42105</v>
      </c>
      <c r="D3040" t="str">
        <f t="shared" si="47"/>
        <v>No enviado a tiempo</v>
      </c>
    </row>
    <row r="3041" spans="1:4" x14ac:dyDescent="0.25">
      <c r="A3041">
        <v>1493844</v>
      </c>
      <c r="B3041" s="23">
        <v>42336</v>
      </c>
      <c r="C3041" s="23">
        <v>42339</v>
      </c>
      <c r="D3041" t="str">
        <f t="shared" si="47"/>
        <v>Enviado a tiempo</v>
      </c>
    </row>
    <row r="3042" spans="1:4" x14ac:dyDescent="0.25">
      <c r="A3042">
        <v>1493844</v>
      </c>
      <c r="B3042" s="23">
        <v>42210</v>
      </c>
      <c r="C3042" s="23">
        <v>42211</v>
      </c>
      <c r="D3042" t="str">
        <f t="shared" si="47"/>
        <v>No enviado a tiempo</v>
      </c>
    </row>
    <row r="3043" spans="1:4" x14ac:dyDescent="0.25">
      <c r="A3043">
        <v>1493844</v>
      </c>
      <c r="B3043" s="23">
        <v>41460</v>
      </c>
      <c r="C3043" s="23">
        <v>41462</v>
      </c>
      <c r="D3043" t="str">
        <f t="shared" si="47"/>
        <v>Enviado a tiempo</v>
      </c>
    </row>
    <row r="3044" spans="1:4" x14ac:dyDescent="0.25">
      <c r="A3044">
        <v>1493844</v>
      </c>
      <c r="B3044" s="23">
        <v>42210</v>
      </c>
      <c r="C3044" s="23">
        <v>42211</v>
      </c>
      <c r="D3044" t="str">
        <f t="shared" si="47"/>
        <v>No enviado a tiempo</v>
      </c>
    </row>
    <row r="3045" spans="1:4" x14ac:dyDescent="0.25">
      <c r="A3045">
        <v>1493844</v>
      </c>
      <c r="B3045" s="23">
        <v>42210</v>
      </c>
      <c r="C3045" s="23">
        <v>42211</v>
      </c>
      <c r="D3045" t="str">
        <f t="shared" si="47"/>
        <v>No enviado a tiempo</v>
      </c>
    </row>
    <row r="3046" spans="1:4" x14ac:dyDescent="0.25">
      <c r="A3046">
        <v>1493844</v>
      </c>
      <c r="B3046" s="23">
        <v>41553</v>
      </c>
      <c r="C3046" s="23">
        <v>41554</v>
      </c>
      <c r="D3046" t="str">
        <f t="shared" si="47"/>
        <v>No enviado a tiempo</v>
      </c>
    </row>
    <row r="3047" spans="1:4" x14ac:dyDescent="0.25">
      <c r="A3047">
        <v>1493875</v>
      </c>
      <c r="B3047" s="23">
        <v>42016</v>
      </c>
      <c r="C3047" s="23">
        <v>42016</v>
      </c>
      <c r="D3047" t="str">
        <f t="shared" si="47"/>
        <v>No enviado a tiempo</v>
      </c>
    </row>
    <row r="3048" spans="1:4" x14ac:dyDescent="0.25">
      <c r="A3048">
        <v>1493875</v>
      </c>
      <c r="B3048" s="23">
        <v>42228</v>
      </c>
      <c r="C3048" s="23">
        <v>42231</v>
      </c>
      <c r="D3048" t="str">
        <f t="shared" si="47"/>
        <v>Enviado a tiempo</v>
      </c>
    </row>
    <row r="3049" spans="1:4" x14ac:dyDescent="0.25">
      <c r="A3049">
        <v>1493875</v>
      </c>
      <c r="B3049" s="23">
        <v>42026</v>
      </c>
      <c r="C3049" s="23">
        <v>42027</v>
      </c>
      <c r="D3049" t="str">
        <f t="shared" si="47"/>
        <v>No enviado a tiempo</v>
      </c>
    </row>
    <row r="3050" spans="1:4" x14ac:dyDescent="0.25">
      <c r="A3050">
        <v>1494209</v>
      </c>
      <c r="B3050" s="23">
        <v>41403</v>
      </c>
      <c r="C3050" s="23">
        <v>41405</v>
      </c>
      <c r="D3050" t="str">
        <f t="shared" si="47"/>
        <v>Enviado a tiempo</v>
      </c>
    </row>
    <row r="3051" spans="1:4" x14ac:dyDescent="0.25">
      <c r="A3051">
        <v>1494209</v>
      </c>
      <c r="B3051" s="23">
        <v>41916</v>
      </c>
      <c r="C3051" s="23">
        <v>41923</v>
      </c>
      <c r="D3051" t="str">
        <f t="shared" si="47"/>
        <v>Enviado a tiempo</v>
      </c>
    </row>
    <row r="3052" spans="1:4" x14ac:dyDescent="0.25">
      <c r="A3052">
        <v>1494209</v>
      </c>
      <c r="B3052" s="23">
        <v>41465</v>
      </c>
      <c r="C3052" s="23">
        <v>41468</v>
      </c>
      <c r="D3052" t="str">
        <f t="shared" si="47"/>
        <v>Enviado a tiempo</v>
      </c>
    </row>
    <row r="3053" spans="1:4" x14ac:dyDescent="0.25">
      <c r="A3053">
        <v>1494209</v>
      </c>
      <c r="B3053" s="23">
        <v>41408</v>
      </c>
      <c r="C3053" s="23">
        <v>41410</v>
      </c>
      <c r="D3053" t="str">
        <f t="shared" si="47"/>
        <v>Enviado a tiempo</v>
      </c>
    </row>
    <row r="3054" spans="1:4" x14ac:dyDescent="0.25">
      <c r="A3054">
        <v>1494940</v>
      </c>
      <c r="B3054" s="23">
        <v>42357</v>
      </c>
      <c r="C3054" s="23">
        <v>42359</v>
      </c>
      <c r="D3054" t="str">
        <f t="shared" si="47"/>
        <v>Enviado a tiempo</v>
      </c>
    </row>
    <row r="3055" spans="1:4" x14ac:dyDescent="0.25">
      <c r="A3055">
        <v>1494940</v>
      </c>
      <c r="B3055" s="23">
        <v>42450</v>
      </c>
      <c r="C3055" s="23">
        <v>42451</v>
      </c>
      <c r="D3055" t="str">
        <f t="shared" si="47"/>
        <v>No enviado a tiempo</v>
      </c>
    </row>
    <row r="3056" spans="1:4" x14ac:dyDescent="0.25">
      <c r="A3056">
        <v>1494971</v>
      </c>
      <c r="B3056" s="23">
        <v>41484</v>
      </c>
      <c r="C3056" s="23">
        <v>41485</v>
      </c>
      <c r="D3056" t="str">
        <f t="shared" si="47"/>
        <v>No enviado a tiempo</v>
      </c>
    </row>
    <row r="3057" spans="1:4" x14ac:dyDescent="0.25">
      <c r="A3057">
        <v>1495670</v>
      </c>
      <c r="B3057" s="23">
        <v>42133</v>
      </c>
      <c r="C3057" s="23">
        <v>42133</v>
      </c>
      <c r="D3057" t="str">
        <f t="shared" si="47"/>
        <v>No enviado a tiempo</v>
      </c>
    </row>
    <row r="3058" spans="1:4" x14ac:dyDescent="0.25">
      <c r="A3058">
        <v>1495701</v>
      </c>
      <c r="B3058" s="23">
        <v>41515</v>
      </c>
      <c r="C3058" s="23">
        <v>41516</v>
      </c>
      <c r="D3058" t="str">
        <f t="shared" si="47"/>
        <v>No enviado a tiempo</v>
      </c>
    </row>
    <row r="3059" spans="1:4" x14ac:dyDescent="0.25">
      <c r="A3059">
        <v>1496035</v>
      </c>
      <c r="B3059" s="23">
        <v>42125</v>
      </c>
      <c r="C3059" s="23">
        <v>42126</v>
      </c>
      <c r="D3059" t="str">
        <f t="shared" ref="D3059:D3122" si="48">+IF(C3059-B3059&gt;=2,"Enviado a tiempo","No enviado a tiempo")</f>
        <v>No enviado a tiempo</v>
      </c>
    </row>
    <row r="3060" spans="1:4" x14ac:dyDescent="0.25">
      <c r="A3060">
        <v>1496035</v>
      </c>
      <c r="B3060" s="23">
        <v>42152</v>
      </c>
      <c r="C3060" s="23">
        <v>42153</v>
      </c>
      <c r="D3060" t="str">
        <f t="shared" si="48"/>
        <v>No enviado a tiempo</v>
      </c>
    </row>
    <row r="3061" spans="1:4" x14ac:dyDescent="0.25">
      <c r="A3061">
        <v>1496035</v>
      </c>
      <c r="B3061" s="23">
        <v>42196</v>
      </c>
      <c r="C3061" s="23">
        <v>42198</v>
      </c>
      <c r="D3061" t="str">
        <f t="shared" si="48"/>
        <v>Enviado a tiempo</v>
      </c>
    </row>
    <row r="3062" spans="1:4" x14ac:dyDescent="0.25">
      <c r="A3062">
        <v>1496035</v>
      </c>
      <c r="B3062" s="23">
        <v>42231</v>
      </c>
      <c r="C3062" s="23">
        <v>42233</v>
      </c>
      <c r="D3062" t="str">
        <f t="shared" si="48"/>
        <v>Enviado a tiempo</v>
      </c>
    </row>
    <row r="3063" spans="1:4" x14ac:dyDescent="0.25">
      <c r="A3063">
        <v>1496401</v>
      </c>
      <c r="B3063" s="23">
        <v>41432</v>
      </c>
      <c r="C3063" s="23">
        <v>41433</v>
      </c>
      <c r="D3063" t="str">
        <f t="shared" si="48"/>
        <v>No enviado a tiempo</v>
      </c>
    </row>
    <row r="3064" spans="1:4" x14ac:dyDescent="0.25">
      <c r="A3064">
        <v>1496401</v>
      </c>
      <c r="B3064" s="23">
        <v>42053</v>
      </c>
      <c r="C3064" s="23">
        <v>42056</v>
      </c>
      <c r="D3064" t="str">
        <f t="shared" si="48"/>
        <v>Enviado a tiempo</v>
      </c>
    </row>
    <row r="3065" spans="1:4" x14ac:dyDescent="0.25">
      <c r="A3065">
        <v>1496401</v>
      </c>
      <c r="B3065" s="23">
        <v>41465</v>
      </c>
      <c r="C3065" s="23">
        <v>41468</v>
      </c>
      <c r="D3065" t="str">
        <f t="shared" si="48"/>
        <v>Enviado a tiempo</v>
      </c>
    </row>
    <row r="3066" spans="1:4" x14ac:dyDescent="0.25">
      <c r="A3066">
        <v>1496401</v>
      </c>
      <c r="B3066" s="23">
        <v>42205</v>
      </c>
      <c r="C3066" s="23">
        <v>42208</v>
      </c>
      <c r="D3066" t="str">
        <f t="shared" si="48"/>
        <v>Enviado a tiempo</v>
      </c>
    </row>
    <row r="3067" spans="1:4" x14ac:dyDescent="0.25">
      <c r="A3067">
        <v>1496401</v>
      </c>
      <c r="B3067" s="23">
        <v>42135</v>
      </c>
      <c r="C3067" s="23">
        <v>42137</v>
      </c>
      <c r="D3067" t="str">
        <f t="shared" si="48"/>
        <v>Enviado a tiempo</v>
      </c>
    </row>
    <row r="3068" spans="1:4" x14ac:dyDescent="0.25">
      <c r="A3068">
        <v>1496401</v>
      </c>
      <c r="B3068" s="23">
        <v>41449</v>
      </c>
      <c r="C3068" s="23">
        <v>41450</v>
      </c>
      <c r="D3068" t="str">
        <f t="shared" si="48"/>
        <v>No enviado a tiempo</v>
      </c>
    </row>
    <row r="3069" spans="1:4" x14ac:dyDescent="0.25">
      <c r="A3069">
        <v>1496401</v>
      </c>
      <c r="B3069" s="23">
        <v>42209</v>
      </c>
      <c r="C3069" s="23">
        <v>42211</v>
      </c>
      <c r="D3069" t="str">
        <f t="shared" si="48"/>
        <v>Enviado a tiempo</v>
      </c>
    </row>
    <row r="3070" spans="1:4" x14ac:dyDescent="0.25">
      <c r="A3070">
        <v>1496401</v>
      </c>
      <c r="B3070" s="23">
        <v>41842</v>
      </c>
      <c r="C3070" s="23">
        <v>41843</v>
      </c>
      <c r="D3070" t="str">
        <f t="shared" si="48"/>
        <v>No enviado a tiempo</v>
      </c>
    </row>
    <row r="3071" spans="1:4" x14ac:dyDescent="0.25">
      <c r="A3071">
        <v>1496401</v>
      </c>
      <c r="B3071" s="23">
        <v>41694</v>
      </c>
      <c r="C3071" s="23">
        <v>41695</v>
      </c>
      <c r="D3071" t="str">
        <f t="shared" si="48"/>
        <v>No enviado a tiempo</v>
      </c>
    </row>
    <row r="3072" spans="1:4" x14ac:dyDescent="0.25">
      <c r="A3072">
        <v>1496401</v>
      </c>
      <c r="B3072" s="23">
        <v>42212</v>
      </c>
      <c r="C3072" s="23">
        <v>42216</v>
      </c>
      <c r="D3072" t="str">
        <f t="shared" si="48"/>
        <v>Enviado a tiempo</v>
      </c>
    </row>
    <row r="3073" spans="1:4" x14ac:dyDescent="0.25">
      <c r="A3073">
        <v>1496766</v>
      </c>
      <c r="B3073" s="23">
        <v>42209</v>
      </c>
      <c r="C3073" s="23">
        <v>42211</v>
      </c>
      <c r="D3073" t="str">
        <f t="shared" si="48"/>
        <v>Enviado a tiempo</v>
      </c>
    </row>
    <row r="3074" spans="1:4" x14ac:dyDescent="0.25">
      <c r="A3074">
        <v>1496766</v>
      </c>
      <c r="B3074" s="23">
        <v>42215</v>
      </c>
      <c r="C3074" s="23">
        <v>42216</v>
      </c>
      <c r="D3074" t="str">
        <f t="shared" si="48"/>
        <v>No enviado a tiempo</v>
      </c>
    </row>
    <row r="3075" spans="1:4" x14ac:dyDescent="0.25">
      <c r="A3075">
        <v>1497131</v>
      </c>
      <c r="B3075" s="23">
        <v>42541</v>
      </c>
      <c r="C3075" s="23">
        <v>42541</v>
      </c>
      <c r="D3075" t="str">
        <f t="shared" si="48"/>
        <v>No enviado a tiempo</v>
      </c>
    </row>
    <row r="3076" spans="1:4" x14ac:dyDescent="0.25">
      <c r="A3076">
        <v>1497131</v>
      </c>
      <c r="B3076" s="23">
        <v>42014</v>
      </c>
      <c r="C3076" s="23">
        <v>42016</v>
      </c>
      <c r="D3076" t="str">
        <f t="shared" si="48"/>
        <v>Enviado a tiempo</v>
      </c>
    </row>
    <row r="3077" spans="1:4" x14ac:dyDescent="0.25">
      <c r="A3077">
        <v>1497496</v>
      </c>
      <c r="B3077" s="23">
        <v>42132</v>
      </c>
      <c r="C3077" s="23">
        <v>42136</v>
      </c>
      <c r="D3077" t="str">
        <f t="shared" si="48"/>
        <v>Enviado a tiempo</v>
      </c>
    </row>
    <row r="3078" spans="1:4" x14ac:dyDescent="0.25">
      <c r="A3078">
        <v>1497496</v>
      </c>
      <c r="B3078" s="23">
        <v>41425</v>
      </c>
      <c r="C3078" s="23">
        <v>41425</v>
      </c>
      <c r="D3078" t="str">
        <f t="shared" si="48"/>
        <v>No enviado a tiempo</v>
      </c>
    </row>
    <row r="3079" spans="1:4" x14ac:dyDescent="0.25">
      <c r="A3079">
        <v>1497862</v>
      </c>
      <c r="B3079" s="23">
        <v>42594</v>
      </c>
      <c r="C3079" s="23">
        <v>42597</v>
      </c>
      <c r="D3079" t="str">
        <f t="shared" si="48"/>
        <v>Enviado a tiempo</v>
      </c>
    </row>
    <row r="3080" spans="1:4" x14ac:dyDescent="0.25">
      <c r="A3080">
        <v>1498592</v>
      </c>
      <c r="B3080" s="23">
        <v>42215</v>
      </c>
      <c r="C3080" s="23">
        <v>42216</v>
      </c>
      <c r="D3080" t="str">
        <f t="shared" si="48"/>
        <v>No enviado a tiempo</v>
      </c>
    </row>
    <row r="3081" spans="1:4" x14ac:dyDescent="0.25">
      <c r="A3081">
        <v>1498592</v>
      </c>
      <c r="B3081" s="23">
        <v>41694</v>
      </c>
      <c r="C3081" s="23">
        <v>41695</v>
      </c>
      <c r="D3081" t="str">
        <f t="shared" si="48"/>
        <v>No enviado a tiempo</v>
      </c>
    </row>
    <row r="3082" spans="1:4" x14ac:dyDescent="0.25">
      <c r="A3082">
        <v>1498592</v>
      </c>
      <c r="B3082" s="23">
        <v>42214</v>
      </c>
      <c r="C3082" s="23">
        <v>42216</v>
      </c>
      <c r="D3082" t="str">
        <f t="shared" si="48"/>
        <v>Enviado a tiempo</v>
      </c>
    </row>
    <row r="3083" spans="1:4" x14ac:dyDescent="0.25">
      <c r="A3083">
        <v>1498592</v>
      </c>
      <c r="B3083" s="23">
        <v>42215</v>
      </c>
      <c r="C3083" s="23">
        <v>42216</v>
      </c>
      <c r="D3083" t="str">
        <f t="shared" si="48"/>
        <v>No enviado a tiempo</v>
      </c>
    </row>
    <row r="3084" spans="1:4" x14ac:dyDescent="0.25">
      <c r="A3084">
        <v>1498957</v>
      </c>
      <c r="B3084" s="23">
        <v>42403</v>
      </c>
      <c r="C3084" s="23">
        <v>42405</v>
      </c>
      <c r="D3084" t="str">
        <f t="shared" si="48"/>
        <v>Enviado a tiempo</v>
      </c>
    </row>
    <row r="3085" spans="1:4" x14ac:dyDescent="0.25">
      <c r="A3085">
        <v>1499323</v>
      </c>
      <c r="B3085" s="23">
        <v>42037</v>
      </c>
      <c r="C3085" s="23">
        <v>42038</v>
      </c>
      <c r="D3085" t="str">
        <f t="shared" si="48"/>
        <v>No enviado a tiempo</v>
      </c>
    </row>
    <row r="3086" spans="1:4" x14ac:dyDescent="0.25">
      <c r="A3086">
        <v>1500053</v>
      </c>
      <c r="B3086" s="23">
        <v>41423</v>
      </c>
      <c r="C3086" s="23">
        <v>41423</v>
      </c>
      <c r="D3086" t="str">
        <f t="shared" si="48"/>
        <v>No enviado a tiempo</v>
      </c>
    </row>
    <row r="3087" spans="1:4" x14ac:dyDescent="0.25">
      <c r="A3087">
        <v>1500053</v>
      </c>
      <c r="B3087" s="23">
        <v>42386</v>
      </c>
      <c r="C3087" s="23">
        <v>42386</v>
      </c>
      <c r="D3087" t="str">
        <f t="shared" si="48"/>
        <v>No enviado a tiempo</v>
      </c>
    </row>
    <row r="3088" spans="1:4" x14ac:dyDescent="0.25">
      <c r="A3088">
        <v>1500053</v>
      </c>
      <c r="B3088" s="23">
        <v>42301</v>
      </c>
      <c r="C3088" s="23">
        <v>42303</v>
      </c>
      <c r="D3088" t="str">
        <f t="shared" si="48"/>
        <v>Enviado a tiempo</v>
      </c>
    </row>
    <row r="3089" spans="1:4" x14ac:dyDescent="0.25">
      <c r="A3089">
        <v>1500053</v>
      </c>
      <c r="B3089" s="23">
        <v>41923</v>
      </c>
      <c r="C3089" s="23">
        <v>41923</v>
      </c>
      <c r="D3089" t="str">
        <f t="shared" si="48"/>
        <v>No enviado a tiempo</v>
      </c>
    </row>
    <row r="3090" spans="1:4" x14ac:dyDescent="0.25">
      <c r="A3090">
        <v>1500784</v>
      </c>
      <c r="B3090" s="23">
        <v>42219</v>
      </c>
      <c r="C3090" s="23">
        <v>42224</v>
      </c>
      <c r="D3090" t="str">
        <f t="shared" si="48"/>
        <v>Enviado a tiempo</v>
      </c>
    </row>
    <row r="3091" spans="1:4" x14ac:dyDescent="0.25">
      <c r="A3091">
        <v>1500784</v>
      </c>
      <c r="B3091" s="23">
        <v>41515</v>
      </c>
      <c r="C3091" s="23">
        <v>41520</v>
      </c>
      <c r="D3091" t="str">
        <f t="shared" si="48"/>
        <v>Enviado a tiempo</v>
      </c>
    </row>
    <row r="3092" spans="1:4" x14ac:dyDescent="0.25">
      <c r="A3092">
        <v>1500784</v>
      </c>
      <c r="B3092" s="23">
        <v>42219</v>
      </c>
      <c r="C3092" s="23">
        <v>42224</v>
      </c>
      <c r="D3092" t="str">
        <f t="shared" si="48"/>
        <v>Enviado a tiempo</v>
      </c>
    </row>
    <row r="3093" spans="1:4" x14ac:dyDescent="0.25">
      <c r="A3093">
        <v>1500784</v>
      </c>
      <c r="B3093" s="23">
        <v>42219</v>
      </c>
      <c r="C3093" s="23">
        <v>42224</v>
      </c>
      <c r="D3093" t="str">
        <f t="shared" si="48"/>
        <v>Enviado a tiempo</v>
      </c>
    </row>
    <row r="3094" spans="1:4" x14ac:dyDescent="0.25">
      <c r="A3094">
        <v>1501514</v>
      </c>
      <c r="B3094" s="23">
        <v>42223</v>
      </c>
      <c r="C3094" s="23">
        <v>42224</v>
      </c>
      <c r="D3094" t="str">
        <f t="shared" si="48"/>
        <v>No enviado a tiempo</v>
      </c>
    </row>
    <row r="3095" spans="1:4" x14ac:dyDescent="0.25">
      <c r="A3095">
        <v>1501514</v>
      </c>
      <c r="B3095" s="23">
        <v>42226</v>
      </c>
      <c r="C3095" s="23">
        <v>42227</v>
      </c>
      <c r="D3095" t="str">
        <f t="shared" si="48"/>
        <v>No enviado a tiempo</v>
      </c>
    </row>
    <row r="3096" spans="1:4" x14ac:dyDescent="0.25">
      <c r="A3096">
        <v>1501514</v>
      </c>
      <c r="B3096" s="23">
        <v>42223</v>
      </c>
      <c r="C3096" s="23">
        <v>42224</v>
      </c>
      <c r="D3096" t="str">
        <f t="shared" si="48"/>
        <v>No enviado a tiempo</v>
      </c>
    </row>
    <row r="3097" spans="1:4" x14ac:dyDescent="0.25">
      <c r="A3097">
        <v>1501514</v>
      </c>
      <c r="B3097" s="23">
        <v>42223</v>
      </c>
      <c r="C3097" s="23">
        <v>42224</v>
      </c>
      <c r="D3097" t="str">
        <f t="shared" si="48"/>
        <v>No enviado a tiempo</v>
      </c>
    </row>
    <row r="3098" spans="1:4" x14ac:dyDescent="0.25">
      <c r="A3098">
        <v>1501879</v>
      </c>
      <c r="B3098" s="23">
        <v>42067</v>
      </c>
      <c r="C3098" s="23">
        <v>42069</v>
      </c>
      <c r="D3098" t="str">
        <f t="shared" si="48"/>
        <v>Enviado a tiempo</v>
      </c>
    </row>
    <row r="3099" spans="1:4" x14ac:dyDescent="0.25">
      <c r="A3099">
        <v>1502245</v>
      </c>
      <c r="B3099" s="23">
        <v>41425</v>
      </c>
      <c r="C3099" s="23">
        <v>41425</v>
      </c>
      <c r="D3099" t="str">
        <f t="shared" si="48"/>
        <v>No enviado a tiempo</v>
      </c>
    </row>
    <row r="3100" spans="1:4" x14ac:dyDescent="0.25">
      <c r="A3100">
        <v>1502610</v>
      </c>
      <c r="B3100" s="23">
        <v>42226</v>
      </c>
      <c r="C3100" s="23">
        <v>42229</v>
      </c>
      <c r="D3100" t="str">
        <f t="shared" si="48"/>
        <v>Enviado a tiempo</v>
      </c>
    </row>
    <row r="3101" spans="1:4" x14ac:dyDescent="0.25">
      <c r="A3101">
        <v>1502610</v>
      </c>
      <c r="B3101" s="23">
        <v>42084</v>
      </c>
      <c r="C3101" s="23">
        <v>42085</v>
      </c>
      <c r="D3101" t="str">
        <f t="shared" si="48"/>
        <v>No enviado a tiempo</v>
      </c>
    </row>
    <row r="3102" spans="1:4" x14ac:dyDescent="0.25">
      <c r="A3102">
        <v>1502610</v>
      </c>
      <c r="B3102" s="23">
        <v>41776</v>
      </c>
      <c r="C3102" s="23">
        <v>41778</v>
      </c>
      <c r="D3102" t="str">
        <f t="shared" si="48"/>
        <v>Enviado a tiempo</v>
      </c>
    </row>
    <row r="3103" spans="1:4" x14ac:dyDescent="0.25">
      <c r="A3103">
        <v>1502610</v>
      </c>
      <c r="B3103" s="23">
        <v>41408</v>
      </c>
      <c r="C3103" s="23">
        <v>41409</v>
      </c>
      <c r="D3103" t="str">
        <f t="shared" si="48"/>
        <v>No enviado a tiempo</v>
      </c>
    </row>
    <row r="3104" spans="1:4" x14ac:dyDescent="0.25">
      <c r="A3104">
        <v>1502641</v>
      </c>
      <c r="B3104" s="23">
        <v>42226</v>
      </c>
      <c r="C3104" s="23">
        <v>42229</v>
      </c>
      <c r="D3104" t="str">
        <f t="shared" si="48"/>
        <v>Enviado a tiempo</v>
      </c>
    </row>
    <row r="3105" spans="1:4" x14ac:dyDescent="0.25">
      <c r="A3105">
        <v>1502641</v>
      </c>
      <c r="B3105" s="23">
        <v>42226</v>
      </c>
      <c r="C3105" s="23">
        <v>42229</v>
      </c>
      <c r="D3105" t="str">
        <f t="shared" si="48"/>
        <v>Enviado a tiempo</v>
      </c>
    </row>
    <row r="3106" spans="1:4" x14ac:dyDescent="0.25">
      <c r="A3106">
        <v>1502641</v>
      </c>
      <c r="B3106" s="23">
        <v>42226</v>
      </c>
      <c r="C3106" s="23">
        <v>42229</v>
      </c>
      <c r="D3106" t="str">
        <f t="shared" si="48"/>
        <v>Enviado a tiempo</v>
      </c>
    </row>
    <row r="3107" spans="1:4" x14ac:dyDescent="0.25">
      <c r="A3107">
        <v>1502975</v>
      </c>
      <c r="B3107" s="23">
        <v>42456</v>
      </c>
      <c r="C3107" s="23">
        <v>42463</v>
      </c>
      <c r="D3107" t="str">
        <f t="shared" si="48"/>
        <v>Enviado a tiempo</v>
      </c>
    </row>
    <row r="3108" spans="1:4" x14ac:dyDescent="0.25">
      <c r="A3108">
        <v>1503706</v>
      </c>
      <c r="B3108" s="23">
        <v>42234</v>
      </c>
      <c r="C3108" s="23">
        <v>42232</v>
      </c>
      <c r="D3108" t="str">
        <f t="shared" si="48"/>
        <v>No enviado a tiempo</v>
      </c>
    </row>
    <row r="3109" spans="1:4" x14ac:dyDescent="0.25">
      <c r="A3109">
        <v>1504436</v>
      </c>
      <c r="B3109" s="23">
        <v>42226</v>
      </c>
      <c r="C3109" s="23">
        <v>42229</v>
      </c>
      <c r="D3109" t="str">
        <f t="shared" si="48"/>
        <v>Enviado a tiempo</v>
      </c>
    </row>
    <row r="3110" spans="1:4" x14ac:dyDescent="0.25">
      <c r="A3110">
        <v>1504436</v>
      </c>
      <c r="B3110" s="23">
        <v>42194</v>
      </c>
      <c r="C3110" s="23">
        <v>42195</v>
      </c>
      <c r="D3110" t="str">
        <f t="shared" si="48"/>
        <v>No enviado a tiempo</v>
      </c>
    </row>
    <row r="3111" spans="1:4" x14ac:dyDescent="0.25">
      <c r="A3111">
        <v>1504436</v>
      </c>
      <c r="B3111" s="23">
        <v>42227</v>
      </c>
      <c r="C3111" s="23">
        <v>42228</v>
      </c>
      <c r="D3111" t="str">
        <f t="shared" si="48"/>
        <v>No enviado a tiempo</v>
      </c>
    </row>
    <row r="3112" spans="1:4" x14ac:dyDescent="0.25">
      <c r="A3112">
        <v>1504436</v>
      </c>
      <c r="B3112" s="23">
        <v>42118</v>
      </c>
      <c r="C3112" s="23">
        <v>42118</v>
      </c>
      <c r="D3112" t="str">
        <f t="shared" si="48"/>
        <v>No enviado a tiempo</v>
      </c>
    </row>
    <row r="3113" spans="1:4" x14ac:dyDescent="0.25">
      <c r="A3113">
        <v>1504436</v>
      </c>
      <c r="B3113" s="23">
        <v>42240</v>
      </c>
      <c r="C3113" s="23">
        <v>42242</v>
      </c>
      <c r="D3113" t="str">
        <f t="shared" si="48"/>
        <v>Enviado a tiempo</v>
      </c>
    </row>
    <row r="3114" spans="1:4" x14ac:dyDescent="0.25">
      <c r="A3114">
        <v>1504436</v>
      </c>
      <c r="B3114" s="23">
        <v>42247</v>
      </c>
      <c r="C3114" s="23">
        <v>42247</v>
      </c>
      <c r="D3114" t="str">
        <f t="shared" si="48"/>
        <v>No enviado a tiempo</v>
      </c>
    </row>
    <row r="3115" spans="1:4" x14ac:dyDescent="0.25">
      <c r="A3115">
        <v>1504801</v>
      </c>
      <c r="B3115" s="23">
        <v>41694</v>
      </c>
      <c r="C3115" s="23">
        <v>41695</v>
      </c>
      <c r="D3115" t="str">
        <f t="shared" si="48"/>
        <v>No enviado a tiempo</v>
      </c>
    </row>
    <row r="3116" spans="1:4" x14ac:dyDescent="0.25">
      <c r="A3116">
        <v>1504801</v>
      </c>
      <c r="B3116" s="23">
        <v>42244</v>
      </c>
      <c r="C3116" s="23">
        <v>42246</v>
      </c>
      <c r="D3116" t="str">
        <f t="shared" si="48"/>
        <v>Enviado a tiempo</v>
      </c>
    </row>
    <row r="3117" spans="1:4" x14ac:dyDescent="0.25">
      <c r="A3117">
        <v>1505167</v>
      </c>
      <c r="B3117" s="23">
        <v>42228</v>
      </c>
      <c r="C3117" s="23">
        <v>42231</v>
      </c>
      <c r="D3117" t="str">
        <f t="shared" si="48"/>
        <v>Enviado a tiempo</v>
      </c>
    </row>
    <row r="3118" spans="1:4" x14ac:dyDescent="0.25">
      <c r="A3118">
        <v>1505167</v>
      </c>
      <c r="B3118" s="23">
        <v>42227</v>
      </c>
      <c r="C3118" s="23">
        <v>42229</v>
      </c>
      <c r="D3118" t="str">
        <f t="shared" si="48"/>
        <v>Enviado a tiempo</v>
      </c>
    </row>
    <row r="3119" spans="1:4" x14ac:dyDescent="0.25">
      <c r="A3119">
        <v>1505167</v>
      </c>
      <c r="B3119" s="23">
        <v>42228</v>
      </c>
      <c r="C3119" s="23">
        <v>42231</v>
      </c>
      <c r="D3119" t="str">
        <f t="shared" si="48"/>
        <v>Enviado a tiempo</v>
      </c>
    </row>
    <row r="3120" spans="1:4" x14ac:dyDescent="0.25">
      <c r="A3120">
        <v>1505167</v>
      </c>
      <c r="B3120" s="23">
        <v>42228</v>
      </c>
      <c r="C3120" s="23">
        <v>42231</v>
      </c>
      <c r="D3120" t="str">
        <f t="shared" si="48"/>
        <v>Enviado a tiempo</v>
      </c>
    </row>
    <row r="3121" spans="1:4" x14ac:dyDescent="0.25">
      <c r="A3121">
        <v>1505167</v>
      </c>
      <c r="B3121" s="23">
        <v>42616</v>
      </c>
      <c r="C3121" s="23">
        <v>42620</v>
      </c>
      <c r="D3121" t="str">
        <f t="shared" si="48"/>
        <v>Enviado a tiempo</v>
      </c>
    </row>
    <row r="3122" spans="1:4" x14ac:dyDescent="0.25">
      <c r="A3122">
        <v>1505167</v>
      </c>
      <c r="B3122" s="23">
        <v>42227</v>
      </c>
      <c r="C3122" s="23">
        <v>42228</v>
      </c>
      <c r="D3122" t="str">
        <f t="shared" si="48"/>
        <v>No enviado a tiempo</v>
      </c>
    </row>
    <row r="3123" spans="1:4" x14ac:dyDescent="0.25">
      <c r="A3123">
        <v>1505167</v>
      </c>
      <c r="B3123" s="23">
        <v>41959</v>
      </c>
      <c r="C3123" s="23">
        <v>41961</v>
      </c>
      <c r="D3123" t="str">
        <f t="shared" ref="D3123:D3184" si="49">+IF(C3123-B3123&gt;=2,"Enviado a tiempo","No enviado a tiempo")</f>
        <v>Enviado a tiempo</v>
      </c>
    </row>
    <row r="3124" spans="1:4" x14ac:dyDescent="0.25">
      <c r="A3124">
        <v>1505532</v>
      </c>
      <c r="B3124" s="23">
        <v>42606</v>
      </c>
      <c r="C3124" s="23">
        <v>42606</v>
      </c>
      <c r="D3124" t="str">
        <f t="shared" si="49"/>
        <v>No enviado a tiempo</v>
      </c>
    </row>
    <row r="3125" spans="1:4" x14ac:dyDescent="0.25">
      <c r="A3125">
        <v>1505897</v>
      </c>
      <c r="B3125" s="23">
        <v>42219</v>
      </c>
      <c r="C3125" s="23">
        <v>42224</v>
      </c>
      <c r="D3125" t="str">
        <f t="shared" si="49"/>
        <v>Enviado a tiempo</v>
      </c>
    </row>
    <row r="3126" spans="1:4" x14ac:dyDescent="0.25">
      <c r="A3126">
        <v>1506993</v>
      </c>
      <c r="B3126" s="23">
        <v>42686</v>
      </c>
      <c r="C3126" s="23">
        <v>42689</v>
      </c>
      <c r="D3126" t="str">
        <f t="shared" si="49"/>
        <v>Enviado a tiempo</v>
      </c>
    </row>
    <row r="3127" spans="1:4" x14ac:dyDescent="0.25">
      <c r="A3127">
        <v>1507358</v>
      </c>
      <c r="B3127" s="23">
        <v>42067</v>
      </c>
      <c r="C3127" s="23">
        <v>42069</v>
      </c>
      <c r="D3127" t="str">
        <f t="shared" si="49"/>
        <v>Enviado a tiempo</v>
      </c>
    </row>
    <row r="3128" spans="1:4" x14ac:dyDescent="0.25">
      <c r="A3128">
        <v>1507358</v>
      </c>
      <c r="B3128" s="23">
        <v>42017</v>
      </c>
      <c r="C3128" s="23">
        <v>42019</v>
      </c>
      <c r="D3128" t="str">
        <f t="shared" si="49"/>
        <v>Enviado a tiempo</v>
      </c>
    </row>
    <row r="3129" spans="1:4" x14ac:dyDescent="0.25">
      <c r="A3129">
        <v>1507358</v>
      </c>
      <c r="B3129" s="23">
        <v>42273</v>
      </c>
      <c r="C3129" s="23">
        <v>42275</v>
      </c>
      <c r="D3129" t="str">
        <f t="shared" si="49"/>
        <v>Enviado a tiempo</v>
      </c>
    </row>
    <row r="3130" spans="1:4" x14ac:dyDescent="0.25">
      <c r="A3130">
        <v>1507358</v>
      </c>
      <c r="B3130" s="23">
        <v>42038</v>
      </c>
      <c r="C3130" s="23">
        <v>42038</v>
      </c>
      <c r="D3130" t="str">
        <f t="shared" si="49"/>
        <v>No enviado a tiempo</v>
      </c>
    </row>
    <row r="3131" spans="1:4" x14ac:dyDescent="0.25">
      <c r="A3131">
        <v>1507358</v>
      </c>
      <c r="B3131" s="23">
        <v>41459</v>
      </c>
      <c r="C3131" s="23">
        <v>41460</v>
      </c>
      <c r="D3131" t="str">
        <f t="shared" si="49"/>
        <v>No enviado a tiempo</v>
      </c>
    </row>
    <row r="3132" spans="1:4" x14ac:dyDescent="0.25">
      <c r="A3132">
        <v>1508089</v>
      </c>
      <c r="B3132" s="23">
        <v>42242</v>
      </c>
      <c r="C3132" s="23">
        <v>42243</v>
      </c>
      <c r="D3132" t="str">
        <f t="shared" si="49"/>
        <v>No enviado a tiempo</v>
      </c>
    </row>
    <row r="3133" spans="1:4" x14ac:dyDescent="0.25">
      <c r="A3133">
        <v>1508089</v>
      </c>
      <c r="B3133" s="23">
        <v>42024</v>
      </c>
      <c r="C3133" s="23">
        <v>42025</v>
      </c>
      <c r="D3133" t="str">
        <f t="shared" si="49"/>
        <v>No enviado a tiempo</v>
      </c>
    </row>
    <row r="3134" spans="1:4" x14ac:dyDescent="0.25">
      <c r="A3134">
        <v>1508454</v>
      </c>
      <c r="B3134" s="23">
        <v>42093</v>
      </c>
      <c r="C3134" s="23">
        <v>42095</v>
      </c>
      <c r="D3134" t="str">
        <f t="shared" si="49"/>
        <v>Enviado a tiempo</v>
      </c>
    </row>
    <row r="3135" spans="1:4" x14ac:dyDescent="0.25">
      <c r="A3135">
        <v>1508454</v>
      </c>
      <c r="B3135" s="23">
        <v>42238</v>
      </c>
      <c r="C3135" s="23">
        <v>42243</v>
      </c>
      <c r="D3135" t="str">
        <f t="shared" si="49"/>
        <v>Enviado a tiempo</v>
      </c>
    </row>
    <row r="3136" spans="1:4" x14ac:dyDescent="0.25">
      <c r="A3136">
        <v>1508454</v>
      </c>
      <c r="B3136" s="23">
        <v>42238</v>
      </c>
      <c r="C3136" s="23">
        <v>42243</v>
      </c>
      <c r="D3136" t="str">
        <f t="shared" si="49"/>
        <v>Enviado a tiempo</v>
      </c>
    </row>
    <row r="3137" spans="1:4" x14ac:dyDescent="0.25">
      <c r="A3137">
        <v>1508454</v>
      </c>
      <c r="B3137" s="23">
        <v>42210</v>
      </c>
      <c r="C3137" s="23">
        <v>42211</v>
      </c>
      <c r="D3137" t="str">
        <f t="shared" si="49"/>
        <v>No enviado a tiempo</v>
      </c>
    </row>
    <row r="3138" spans="1:4" x14ac:dyDescent="0.25">
      <c r="A3138">
        <v>1508454</v>
      </c>
      <c r="B3138" s="23">
        <v>42238</v>
      </c>
      <c r="C3138" s="23">
        <v>42243</v>
      </c>
      <c r="D3138" t="str">
        <f t="shared" si="49"/>
        <v>Enviado a tiempo</v>
      </c>
    </row>
    <row r="3139" spans="1:4" x14ac:dyDescent="0.25">
      <c r="A3139">
        <v>1509184</v>
      </c>
      <c r="B3139" s="23">
        <v>42396</v>
      </c>
      <c r="C3139" s="23">
        <v>42398</v>
      </c>
      <c r="D3139" t="str">
        <f t="shared" si="49"/>
        <v>Enviado a tiempo</v>
      </c>
    </row>
    <row r="3140" spans="1:4" x14ac:dyDescent="0.25">
      <c r="A3140">
        <v>1509184</v>
      </c>
      <c r="B3140" s="23">
        <v>42027</v>
      </c>
      <c r="C3140" s="23">
        <v>42028</v>
      </c>
      <c r="D3140" t="str">
        <f t="shared" si="49"/>
        <v>No enviado a tiempo</v>
      </c>
    </row>
    <row r="3141" spans="1:4" x14ac:dyDescent="0.25">
      <c r="A3141">
        <v>1509184</v>
      </c>
      <c r="B3141" s="23">
        <v>42207</v>
      </c>
      <c r="C3141" s="23">
        <v>42208</v>
      </c>
      <c r="D3141" t="str">
        <f t="shared" si="49"/>
        <v>No enviado a tiempo</v>
      </c>
    </row>
    <row r="3142" spans="1:4" x14ac:dyDescent="0.25">
      <c r="A3142">
        <v>1509184</v>
      </c>
      <c r="B3142" s="23">
        <v>42320</v>
      </c>
      <c r="C3142" s="23">
        <v>42322</v>
      </c>
      <c r="D3142" t="str">
        <f t="shared" si="49"/>
        <v>Enviado a tiempo</v>
      </c>
    </row>
    <row r="3143" spans="1:4" x14ac:dyDescent="0.25">
      <c r="A3143">
        <v>1510280</v>
      </c>
      <c r="B3143" s="23">
        <v>42500</v>
      </c>
      <c r="C3143" s="23">
        <v>42502</v>
      </c>
      <c r="D3143" t="str">
        <f t="shared" si="49"/>
        <v>Enviado a tiempo</v>
      </c>
    </row>
    <row r="3144" spans="1:4" x14ac:dyDescent="0.25">
      <c r="A3144">
        <v>1510280</v>
      </c>
      <c r="B3144" s="23">
        <v>42633</v>
      </c>
      <c r="C3144" s="23">
        <v>42633</v>
      </c>
      <c r="D3144" t="str">
        <f t="shared" si="49"/>
        <v>No enviado a tiempo</v>
      </c>
    </row>
    <row r="3145" spans="1:4" x14ac:dyDescent="0.25">
      <c r="A3145">
        <v>1511376</v>
      </c>
      <c r="B3145" s="23">
        <v>41506</v>
      </c>
      <c r="C3145" s="23">
        <v>41508</v>
      </c>
      <c r="D3145" t="str">
        <f t="shared" si="49"/>
        <v>Enviado a tiempo</v>
      </c>
    </row>
    <row r="3146" spans="1:4" x14ac:dyDescent="0.25">
      <c r="A3146">
        <v>1511741</v>
      </c>
      <c r="B3146" s="23">
        <v>42242</v>
      </c>
      <c r="C3146" s="23">
        <v>42243</v>
      </c>
      <c r="D3146" t="str">
        <f t="shared" si="49"/>
        <v>No enviado a tiempo</v>
      </c>
    </row>
    <row r="3147" spans="1:4" x14ac:dyDescent="0.25">
      <c r="A3147">
        <v>1511741</v>
      </c>
      <c r="B3147" s="23">
        <v>42593</v>
      </c>
      <c r="C3147" s="23">
        <v>42595</v>
      </c>
      <c r="D3147" t="str">
        <f t="shared" si="49"/>
        <v>Enviado a tiempo</v>
      </c>
    </row>
    <row r="3148" spans="1:4" x14ac:dyDescent="0.25">
      <c r="A3148">
        <v>1511741</v>
      </c>
      <c r="B3148" s="23">
        <v>42006</v>
      </c>
      <c r="C3148" s="23">
        <v>42008</v>
      </c>
      <c r="D3148" t="str">
        <f t="shared" si="49"/>
        <v>Enviado a tiempo</v>
      </c>
    </row>
    <row r="3149" spans="1:4" x14ac:dyDescent="0.25">
      <c r="A3149">
        <v>1512837</v>
      </c>
      <c r="B3149" s="23">
        <v>42187</v>
      </c>
      <c r="C3149" s="23">
        <v>42189</v>
      </c>
      <c r="D3149" t="str">
        <f t="shared" si="49"/>
        <v>Enviado a tiempo</v>
      </c>
    </row>
    <row r="3150" spans="1:4" x14ac:dyDescent="0.25">
      <c r="A3150">
        <v>1512837</v>
      </c>
      <c r="B3150" s="23">
        <v>42292</v>
      </c>
      <c r="C3150" s="23">
        <v>42296</v>
      </c>
      <c r="D3150" t="str">
        <f t="shared" si="49"/>
        <v>Enviado a tiempo</v>
      </c>
    </row>
    <row r="3151" spans="1:4" x14ac:dyDescent="0.25">
      <c r="A3151">
        <v>1512837</v>
      </c>
      <c r="B3151" s="23">
        <v>42712</v>
      </c>
      <c r="C3151" s="23">
        <v>42714</v>
      </c>
      <c r="D3151" t="str">
        <f t="shared" si="49"/>
        <v>Enviado a tiempo</v>
      </c>
    </row>
    <row r="3152" spans="1:4" x14ac:dyDescent="0.25">
      <c r="A3152">
        <v>1512837</v>
      </c>
      <c r="B3152" s="23">
        <v>42005</v>
      </c>
      <c r="C3152" s="23">
        <v>42007</v>
      </c>
      <c r="D3152" t="str">
        <f t="shared" si="49"/>
        <v>Enviado a tiempo</v>
      </c>
    </row>
    <row r="3153" spans="1:4" x14ac:dyDescent="0.25">
      <c r="A3153">
        <v>1512837</v>
      </c>
      <c r="B3153" s="23">
        <v>42244</v>
      </c>
      <c r="C3153" s="23">
        <v>42246</v>
      </c>
      <c r="D3153" t="str">
        <f t="shared" si="49"/>
        <v>Enviado a tiempo</v>
      </c>
    </row>
    <row r="3154" spans="1:4" x14ac:dyDescent="0.25">
      <c r="A3154">
        <v>1513567</v>
      </c>
      <c r="B3154" s="23">
        <v>41685</v>
      </c>
      <c r="C3154" s="23">
        <v>41690</v>
      </c>
      <c r="D3154" t="str">
        <f t="shared" si="49"/>
        <v>Enviado a tiempo</v>
      </c>
    </row>
    <row r="3155" spans="1:4" x14ac:dyDescent="0.25">
      <c r="A3155">
        <v>1513567</v>
      </c>
      <c r="B3155" s="23">
        <v>42242</v>
      </c>
      <c r="C3155" s="23">
        <v>42243</v>
      </c>
      <c r="D3155" t="str">
        <f t="shared" si="49"/>
        <v>No enviado a tiempo</v>
      </c>
    </row>
    <row r="3156" spans="1:4" x14ac:dyDescent="0.25">
      <c r="A3156">
        <v>1513567</v>
      </c>
      <c r="B3156" s="23">
        <v>42363</v>
      </c>
      <c r="C3156" s="23">
        <v>42364</v>
      </c>
      <c r="D3156" t="str">
        <f t="shared" si="49"/>
        <v>No enviado a tiempo</v>
      </c>
    </row>
    <row r="3157" spans="1:4" x14ac:dyDescent="0.25">
      <c r="A3157">
        <v>1514298</v>
      </c>
      <c r="B3157" s="23">
        <v>42666</v>
      </c>
      <c r="C3157" s="23">
        <v>42668</v>
      </c>
      <c r="D3157" t="str">
        <f t="shared" si="49"/>
        <v>Enviado a tiempo</v>
      </c>
    </row>
    <row r="3158" spans="1:4" x14ac:dyDescent="0.25">
      <c r="A3158">
        <v>1514298</v>
      </c>
      <c r="B3158" s="23">
        <v>42247</v>
      </c>
      <c r="C3158" s="23">
        <v>42247</v>
      </c>
      <c r="D3158" t="str">
        <f t="shared" si="49"/>
        <v>No enviado a tiempo</v>
      </c>
    </row>
    <row r="3159" spans="1:4" x14ac:dyDescent="0.25">
      <c r="A3159">
        <v>1514298</v>
      </c>
      <c r="B3159" s="23">
        <v>42079</v>
      </c>
      <c r="C3159" s="23">
        <v>42080</v>
      </c>
      <c r="D3159" t="str">
        <f t="shared" si="49"/>
        <v>No enviado a tiempo</v>
      </c>
    </row>
    <row r="3160" spans="1:4" x14ac:dyDescent="0.25">
      <c r="A3160">
        <v>1515028</v>
      </c>
      <c r="B3160" s="23">
        <v>41323</v>
      </c>
      <c r="C3160" s="23">
        <v>41325</v>
      </c>
      <c r="D3160" t="str">
        <f t="shared" si="49"/>
        <v>Enviado a tiempo</v>
      </c>
    </row>
    <row r="3161" spans="1:4" x14ac:dyDescent="0.25">
      <c r="A3161">
        <v>1515028</v>
      </c>
      <c r="B3161" s="23">
        <v>42247</v>
      </c>
      <c r="C3161" s="23">
        <v>42248</v>
      </c>
      <c r="D3161" t="str">
        <f t="shared" si="49"/>
        <v>No enviado a tiempo</v>
      </c>
    </row>
    <row r="3162" spans="1:4" x14ac:dyDescent="0.25">
      <c r="A3162">
        <v>1515394</v>
      </c>
      <c r="B3162" s="23">
        <v>42183</v>
      </c>
      <c r="C3162" s="23">
        <v>42185</v>
      </c>
      <c r="D3162" t="str">
        <f t="shared" si="49"/>
        <v>Enviado a tiempo</v>
      </c>
    </row>
    <row r="3163" spans="1:4" x14ac:dyDescent="0.25">
      <c r="A3163">
        <v>1515759</v>
      </c>
      <c r="B3163" s="23">
        <v>42362</v>
      </c>
      <c r="C3163" s="23">
        <v>42364</v>
      </c>
      <c r="D3163" t="str">
        <f t="shared" si="49"/>
        <v>Enviado a tiempo</v>
      </c>
    </row>
    <row r="3164" spans="1:4" x14ac:dyDescent="0.25">
      <c r="A3164">
        <v>1515759</v>
      </c>
      <c r="B3164" s="23">
        <v>42249</v>
      </c>
      <c r="C3164" s="23">
        <v>42252</v>
      </c>
      <c r="D3164" t="str">
        <f t="shared" si="49"/>
        <v>Enviado a tiempo</v>
      </c>
    </row>
    <row r="3165" spans="1:4" x14ac:dyDescent="0.25">
      <c r="A3165">
        <v>1515759</v>
      </c>
      <c r="B3165" s="23">
        <v>42249</v>
      </c>
      <c r="C3165" s="23">
        <v>42252</v>
      </c>
      <c r="D3165" t="str">
        <f t="shared" si="49"/>
        <v>Enviado a tiempo</v>
      </c>
    </row>
    <row r="3166" spans="1:4" x14ac:dyDescent="0.25">
      <c r="A3166">
        <v>1516124</v>
      </c>
      <c r="B3166" s="23">
        <v>42249</v>
      </c>
      <c r="C3166" s="23">
        <v>42251</v>
      </c>
      <c r="D3166" t="str">
        <f t="shared" si="49"/>
        <v>Enviado a tiempo</v>
      </c>
    </row>
    <row r="3167" spans="1:4" x14ac:dyDescent="0.25">
      <c r="A3167">
        <v>1516489</v>
      </c>
      <c r="B3167" s="23">
        <v>42540</v>
      </c>
      <c r="C3167" s="23">
        <v>42541</v>
      </c>
      <c r="D3167" t="str">
        <f t="shared" si="49"/>
        <v>No enviado a tiempo</v>
      </c>
    </row>
    <row r="3168" spans="1:4" x14ac:dyDescent="0.25">
      <c r="A3168">
        <v>1516489</v>
      </c>
      <c r="B3168" s="23">
        <v>41401</v>
      </c>
      <c r="C3168" s="23">
        <v>41403</v>
      </c>
      <c r="D3168" t="str">
        <f t="shared" si="49"/>
        <v>Enviado a tiempo</v>
      </c>
    </row>
    <row r="3169" spans="1:4" x14ac:dyDescent="0.25">
      <c r="A3169">
        <v>1516489</v>
      </c>
      <c r="B3169" s="23">
        <v>42515</v>
      </c>
      <c r="C3169" s="23">
        <v>42517</v>
      </c>
      <c r="D3169" t="str">
        <f t="shared" si="49"/>
        <v>Enviado a tiempo</v>
      </c>
    </row>
    <row r="3170" spans="1:4" x14ac:dyDescent="0.25">
      <c r="A3170">
        <v>1516489</v>
      </c>
      <c r="B3170" s="23">
        <v>42249</v>
      </c>
      <c r="C3170" s="23">
        <v>42251</v>
      </c>
      <c r="D3170" t="str">
        <f t="shared" si="49"/>
        <v>Enviado a tiempo</v>
      </c>
    </row>
    <row r="3171" spans="1:4" x14ac:dyDescent="0.25">
      <c r="A3171">
        <v>1516489</v>
      </c>
      <c r="B3171" s="23">
        <v>42019</v>
      </c>
      <c r="C3171" s="23">
        <v>42021</v>
      </c>
      <c r="D3171" t="str">
        <f t="shared" si="49"/>
        <v>Enviado a tiempo</v>
      </c>
    </row>
    <row r="3172" spans="1:4" x14ac:dyDescent="0.25">
      <c r="A3172">
        <v>1516489</v>
      </c>
      <c r="B3172" s="23">
        <v>42249</v>
      </c>
      <c r="C3172" s="23">
        <v>42251</v>
      </c>
      <c r="D3172" t="str">
        <f t="shared" si="49"/>
        <v>Enviado a tiempo</v>
      </c>
    </row>
    <row r="3173" spans="1:4" x14ac:dyDescent="0.25">
      <c r="A3173">
        <v>1516489</v>
      </c>
      <c r="B3173" s="23">
        <v>42249</v>
      </c>
      <c r="C3173" s="23">
        <v>42251</v>
      </c>
      <c r="D3173" t="str">
        <f t="shared" si="49"/>
        <v>Enviado a tiempo</v>
      </c>
    </row>
    <row r="3174" spans="1:4" x14ac:dyDescent="0.25">
      <c r="A3174">
        <v>1516855</v>
      </c>
      <c r="B3174" s="23">
        <v>42112</v>
      </c>
      <c r="C3174" s="23">
        <v>42113</v>
      </c>
      <c r="D3174" t="str">
        <f t="shared" si="49"/>
        <v>No enviado a tiempo</v>
      </c>
    </row>
    <row r="3175" spans="1:4" x14ac:dyDescent="0.25">
      <c r="A3175">
        <v>1516855</v>
      </c>
      <c r="B3175" s="23">
        <v>42436</v>
      </c>
      <c r="C3175" s="23">
        <v>42437</v>
      </c>
      <c r="D3175" t="str">
        <f t="shared" si="49"/>
        <v>No enviado a tiempo</v>
      </c>
    </row>
    <row r="3176" spans="1:4" x14ac:dyDescent="0.25">
      <c r="A3176">
        <v>1516855</v>
      </c>
      <c r="B3176" s="23">
        <v>41892</v>
      </c>
      <c r="C3176" s="23">
        <v>41894</v>
      </c>
      <c r="D3176" t="str">
        <f t="shared" si="49"/>
        <v>Enviado a tiempo</v>
      </c>
    </row>
    <row r="3177" spans="1:4" x14ac:dyDescent="0.25">
      <c r="A3177">
        <v>1516855</v>
      </c>
      <c r="B3177" s="23">
        <v>42276</v>
      </c>
      <c r="C3177" s="23">
        <v>42277</v>
      </c>
      <c r="D3177" t="str">
        <f t="shared" si="49"/>
        <v>No enviado a tiempo</v>
      </c>
    </row>
    <row r="3178" spans="1:4" x14ac:dyDescent="0.25">
      <c r="A3178">
        <v>1516855</v>
      </c>
      <c r="B3178" s="23">
        <v>42700</v>
      </c>
      <c r="C3178" s="23">
        <v>42704</v>
      </c>
      <c r="D3178" t="str">
        <f t="shared" si="49"/>
        <v>Enviado a tiempo</v>
      </c>
    </row>
    <row r="3179" spans="1:4" x14ac:dyDescent="0.25">
      <c r="A3179">
        <v>1517220</v>
      </c>
      <c r="B3179" s="23">
        <v>42250</v>
      </c>
      <c r="C3179" s="23">
        <v>42257</v>
      </c>
      <c r="D3179" t="str">
        <f t="shared" si="49"/>
        <v>Enviado a tiempo</v>
      </c>
    </row>
    <row r="3180" spans="1:4" x14ac:dyDescent="0.25">
      <c r="A3180">
        <v>1517220</v>
      </c>
      <c r="B3180" s="23">
        <v>42244</v>
      </c>
      <c r="C3180" s="23">
        <v>42246</v>
      </c>
      <c r="D3180" t="str">
        <f t="shared" si="49"/>
        <v>Enviado a tiempo</v>
      </c>
    </row>
    <row r="3181" spans="1:4" x14ac:dyDescent="0.25">
      <c r="A3181">
        <v>1517220</v>
      </c>
      <c r="B3181" s="23">
        <v>42096</v>
      </c>
      <c r="C3181" s="23">
        <v>42097</v>
      </c>
      <c r="D3181" t="str">
        <f t="shared" si="49"/>
        <v>No enviado a tiempo</v>
      </c>
    </row>
    <row r="3182" spans="1:4" x14ac:dyDescent="0.25">
      <c r="A3182">
        <v>1517585</v>
      </c>
      <c r="B3182" s="23">
        <v>42017</v>
      </c>
      <c r="C3182" s="23">
        <v>42019</v>
      </c>
      <c r="D3182" t="str">
        <f t="shared" si="49"/>
        <v>Enviado a tiempo</v>
      </c>
    </row>
    <row r="3183" spans="1:4" x14ac:dyDescent="0.25">
      <c r="A3183">
        <v>1517585</v>
      </c>
      <c r="B3183" s="23">
        <v>42251</v>
      </c>
      <c r="C3183" s="23">
        <v>42252</v>
      </c>
      <c r="D3183" t="str">
        <f t="shared" si="49"/>
        <v>No enviado a tiempo</v>
      </c>
    </row>
    <row r="3184" spans="1:4" x14ac:dyDescent="0.25">
      <c r="A3184">
        <v>1517950</v>
      </c>
      <c r="B3184" s="23">
        <v>41916</v>
      </c>
      <c r="C3184" s="23">
        <v>41918</v>
      </c>
      <c r="D3184" t="str">
        <f t="shared" si="49"/>
        <v>Enviado a tiempo</v>
      </c>
    </row>
    <row r="3185" spans="1:4" x14ac:dyDescent="0.25">
      <c r="A3185">
        <v>1517950</v>
      </c>
      <c r="B3185" s="23">
        <v>42215</v>
      </c>
      <c r="C3185" s="23">
        <v>42216</v>
      </c>
      <c r="D3185" t="str">
        <f t="shared" ref="D3185:D3244" si="50">+IF(C3185-B3185&gt;=2,"Enviado a tiempo","No enviado a tiempo")</f>
        <v>No enviado a tiempo</v>
      </c>
    </row>
    <row r="3186" spans="1:4" x14ac:dyDescent="0.25">
      <c r="A3186">
        <v>1519046</v>
      </c>
      <c r="B3186" s="23">
        <v>42182</v>
      </c>
      <c r="C3186" s="23">
        <v>42184</v>
      </c>
      <c r="D3186" t="str">
        <f t="shared" si="50"/>
        <v>Enviado a tiempo</v>
      </c>
    </row>
    <row r="3187" spans="1:4" x14ac:dyDescent="0.25">
      <c r="A3187">
        <v>1519046</v>
      </c>
      <c r="B3187" s="23">
        <v>41913</v>
      </c>
      <c r="C3187" s="23">
        <v>41914</v>
      </c>
      <c r="D3187" t="str">
        <f t="shared" si="50"/>
        <v>No enviado a tiempo</v>
      </c>
    </row>
    <row r="3188" spans="1:4" x14ac:dyDescent="0.25">
      <c r="A3188">
        <v>1519411</v>
      </c>
      <c r="B3188" s="23">
        <v>42630</v>
      </c>
      <c r="C3188" s="23">
        <v>42631</v>
      </c>
      <c r="D3188" t="str">
        <f t="shared" si="50"/>
        <v>No enviado a tiempo</v>
      </c>
    </row>
    <row r="3189" spans="1:4" x14ac:dyDescent="0.25">
      <c r="A3189">
        <v>1519777</v>
      </c>
      <c r="B3189" s="23">
        <v>41959</v>
      </c>
      <c r="C3189" s="23">
        <v>41964</v>
      </c>
      <c r="D3189" t="str">
        <f t="shared" si="50"/>
        <v>Enviado a tiempo</v>
      </c>
    </row>
    <row r="3190" spans="1:4" x14ac:dyDescent="0.25">
      <c r="A3190">
        <v>1519777</v>
      </c>
      <c r="B3190" s="23">
        <v>42195</v>
      </c>
      <c r="C3190" s="23">
        <v>42206</v>
      </c>
      <c r="D3190" t="str">
        <f t="shared" si="50"/>
        <v>Enviado a tiempo</v>
      </c>
    </row>
    <row r="3191" spans="1:4" x14ac:dyDescent="0.25">
      <c r="A3191">
        <v>1519777</v>
      </c>
      <c r="B3191" s="23">
        <v>42151</v>
      </c>
      <c r="C3191" s="23">
        <v>42153</v>
      </c>
      <c r="D3191" t="str">
        <f t="shared" si="50"/>
        <v>Enviado a tiempo</v>
      </c>
    </row>
    <row r="3192" spans="1:4" x14ac:dyDescent="0.25">
      <c r="A3192">
        <v>1520507</v>
      </c>
      <c r="B3192" s="23">
        <v>41568</v>
      </c>
      <c r="C3192" s="23">
        <v>41570</v>
      </c>
      <c r="D3192" t="str">
        <f t="shared" si="50"/>
        <v>Enviado a tiempo</v>
      </c>
    </row>
    <row r="3193" spans="1:4" x14ac:dyDescent="0.25">
      <c r="A3193">
        <v>1521238</v>
      </c>
      <c r="B3193" s="23">
        <v>42258</v>
      </c>
      <c r="C3193" s="23">
        <v>42258</v>
      </c>
      <c r="D3193" t="str">
        <f t="shared" si="50"/>
        <v>No enviado a tiempo</v>
      </c>
    </row>
    <row r="3194" spans="1:4" x14ac:dyDescent="0.25">
      <c r="A3194">
        <v>1521238</v>
      </c>
      <c r="B3194" s="23">
        <v>42258</v>
      </c>
      <c r="C3194" s="23">
        <v>42258</v>
      </c>
      <c r="D3194" t="str">
        <f t="shared" si="50"/>
        <v>No enviado a tiempo</v>
      </c>
    </row>
    <row r="3195" spans="1:4" x14ac:dyDescent="0.25">
      <c r="A3195">
        <v>1521238</v>
      </c>
      <c r="B3195" s="23">
        <v>42258</v>
      </c>
      <c r="C3195" s="23">
        <v>42258</v>
      </c>
      <c r="D3195" t="str">
        <f t="shared" si="50"/>
        <v>No enviado a tiempo</v>
      </c>
    </row>
    <row r="3196" spans="1:4" x14ac:dyDescent="0.25">
      <c r="A3196">
        <v>1521238</v>
      </c>
      <c r="B3196" s="23">
        <v>42305</v>
      </c>
      <c r="C3196" s="23">
        <v>42307</v>
      </c>
      <c r="D3196" t="str">
        <f t="shared" si="50"/>
        <v>Enviado a tiempo</v>
      </c>
    </row>
    <row r="3197" spans="1:4" x14ac:dyDescent="0.25">
      <c r="A3197">
        <v>1521603</v>
      </c>
      <c r="B3197" s="23">
        <v>42366</v>
      </c>
      <c r="C3197" s="23">
        <v>42368</v>
      </c>
      <c r="D3197" t="str">
        <f t="shared" si="50"/>
        <v>Enviado a tiempo</v>
      </c>
    </row>
    <row r="3198" spans="1:4" x14ac:dyDescent="0.25">
      <c r="A3198">
        <v>1521603</v>
      </c>
      <c r="B3198" s="23">
        <v>42366</v>
      </c>
      <c r="C3198" s="23">
        <v>42368</v>
      </c>
      <c r="D3198" t="str">
        <f t="shared" si="50"/>
        <v>Enviado a tiempo</v>
      </c>
    </row>
    <row r="3199" spans="1:4" x14ac:dyDescent="0.25">
      <c r="A3199">
        <v>1521603</v>
      </c>
      <c r="B3199" s="23">
        <v>42244</v>
      </c>
      <c r="C3199" s="23">
        <v>42246</v>
      </c>
      <c r="D3199" t="str">
        <f t="shared" si="50"/>
        <v>Enviado a tiempo</v>
      </c>
    </row>
    <row r="3200" spans="1:4" x14ac:dyDescent="0.25">
      <c r="A3200">
        <v>1521603</v>
      </c>
      <c r="B3200" s="23">
        <v>42244</v>
      </c>
      <c r="C3200" s="23">
        <v>42246</v>
      </c>
      <c r="D3200" t="str">
        <f t="shared" si="50"/>
        <v>Enviado a tiempo</v>
      </c>
    </row>
    <row r="3201" spans="1:4" x14ac:dyDescent="0.25">
      <c r="A3201">
        <v>1521634</v>
      </c>
      <c r="B3201" s="23">
        <v>42259</v>
      </c>
      <c r="C3201" s="23">
        <v>42260</v>
      </c>
      <c r="D3201" t="str">
        <f t="shared" si="50"/>
        <v>No enviado a tiempo</v>
      </c>
    </row>
    <row r="3202" spans="1:4" x14ac:dyDescent="0.25">
      <c r="A3202">
        <v>1522699</v>
      </c>
      <c r="B3202" s="23">
        <v>41493</v>
      </c>
      <c r="C3202" s="23">
        <v>41495</v>
      </c>
      <c r="D3202" t="str">
        <f t="shared" si="50"/>
        <v>Enviado a tiempo</v>
      </c>
    </row>
    <row r="3203" spans="1:4" x14ac:dyDescent="0.25">
      <c r="A3203">
        <v>1523064</v>
      </c>
      <c r="B3203" s="23">
        <v>42264</v>
      </c>
      <c r="C3203" s="23">
        <v>42264</v>
      </c>
      <c r="D3203" t="str">
        <f t="shared" si="50"/>
        <v>No enviado a tiempo</v>
      </c>
    </row>
    <row r="3204" spans="1:4" x14ac:dyDescent="0.25">
      <c r="A3204">
        <v>1523064</v>
      </c>
      <c r="B3204" s="23">
        <v>42553</v>
      </c>
      <c r="C3204" s="23">
        <v>42555</v>
      </c>
      <c r="D3204" t="str">
        <f t="shared" si="50"/>
        <v>Enviado a tiempo</v>
      </c>
    </row>
    <row r="3205" spans="1:4" x14ac:dyDescent="0.25">
      <c r="A3205">
        <v>1523064</v>
      </c>
      <c r="B3205" s="23">
        <v>42264</v>
      </c>
      <c r="C3205" s="23">
        <v>42264</v>
      </c>
      <c r="D3205" t="str">
        <f t="shared" si="50"/>
        <v>No enviado a tiempo</v>
      </c>
    </row>
    <row r="3206" spans="1:4" x14ac:dyDescent="0.25">
      <c r="A3206">
        <v>1523064</v>
      </c>
      <c r="B3206" s="23">
        <v>42264</v>
      </c>
      <c r="C3206" s="23">
        <v>42264</v>
      </c>
      <c r="D3206" t="str">
        <f t="shared" si="50"/>
        <v>No enviado a tiempo</v>
      </c>
    </row>
    <row r="3207" spans="1:4" x14ac:dyDescent="0.25">
      <c r="A3207">
        <v>1523064</v>
      </c>
      <c r="B3207" s="23">
        <v>42264</v>
      </c>
      <c r="C3207" s="23">
        <v>42264</v>
      </c>
      <c r="D3207" t="str">
        <f t="shared" si="50"/>
        <v>No enviado a tiempo</v>
      </c>
    </row>
    <row r="3208" spans="1:4" x14ac:dyDescent="0.25">
      <c r="A3208">
        <v>1523064</v>
      </c>
      <c r="B3208" s="23">
        <v>42264</v>
      </c>
      <c r="C3208" s="23">
        <v>42264</v>
      </c>
      <c r="D3208" t="str">
        <f t="shared" si="50"/>
        <v>No enviado a tiempo</v>
      </c>
    </row>
    <row r="3209" spans="1:4" x14ac:dyDescent="0.25">
      <c r="A3209">
        <v>1523064</v>
      </c>
      <c r="B3209" s="23">
        <v>42187</v>
      </c>
      <c r="C3209" s="23">
        <v>42194</v>
      </c>
      <c r="D3209" t="str">
        <f t="shared" si="50"/>
        <v>Enviado a tiempo</v>
      </c>
    </row>
    <row r="3210" spans="1:4" x14ac:dyDescent="0.25">
      <c r="A3210">
        <v>1523064</v>
      </c>
      <c r="B3210" s="23">
        <v>42264</v>
      </c>
      <c r="C3210" s="23">
        <v>42264</v>
      </c>
      <c r="D3210" t="str">
        <f t="shared" si="50"/>
        <v>No enviado a tiempo</v>
      </c>
    </row>
    <row r="3211" spans="1:4" x14ac:dyDescent="0.25">
      <c r="A3211">
        <v>1523064</v>
      </c>
      <c r="B3211" s="23">
        <v>42264</v>
      </c>
      <c r="C3211" s="23">
        <v>42264</v>
      </c>
      <c r="D3211" t="str">
        <f t="shared" si="50"/>
        <v>No enviado a tiempo</v>
      </c>
    </row>
    <row r="3212" spans="1:4" x14ac:dyDescent="0.25">
      <c r="A3212">
        <v>1523064</v>
      </c>
      <c r="B3212" s="23">
        <v>42264</v>
      </c>
      <c r="C3212" s="23">
        <v>42264</v>
      </c>
      <c r="D3212" t="str">
        <f t="shared" si="50"/>
        <v>No enviado a tiempo</v>
      </c>
    </row>
    <row r="3213" spans="1:4" x14ac:dyDescent="0.25">
      <c r="A3213">
        <v>1523429</v>
      </c>
      <c r="B3213" s="23">
        <v>42214</v>
      </c>
      <c r="C3213" s="23">
        <v>42216</v>
      </c>
      <c r="D3213" t="str">
        <f t="shared" si="50"/>
        <v>Enviado a tiempo</v>
      </c>
    </row>
    <row r="3214" spans="1:4" x14ac:dyDescent="0.25">
      <c r="A3214">
        <v>1523794</v>
      </c>
      <c r="B3214" s="23">
        <v>42272</v>
      </c>
      <c r="C3214" s="23">
        <v>42274</v>
      </c>
      <c r="D3214" t="str">
        <f t="shared" si="50"/>
        <v>Enviado a tiempo</v>
      </c>
    </row>
    <row r="3215" spans="1:4" x14ac:dyDescent="0.25">
      <c r="A3215">
        <v>1523794</v>
      </c>
      <c r="B3215" s="23">
        <v>42273</v>
      </c>
      <c r="C3215" s="23">
        <v>42274</v>
      </c>
      <c r="D3215" t="str">
        <f t="shared" si="50"/>
        <v>No enviado a tiempo</v>
      </c>
    </row>
    <row r="3216" spans="1:4" x14ac:dyDescent="0.25">
      <c r="A3216">
        <v>1523794</v>
      </c>
      <c r="B3216" s="23">
        <v>42272</v>
      </c>
      <c r="C3216" s="23">
        <v>42274</v>
      </c>
      <c r="D3216" t="str">
        <f t="shared" si="50"/>
        <v>Enviado a tiempo</v>
      </c>
    </row>
    <row r="3217" spans="1:4" x14ac:dyDescent="0.25">
      <c r="A3217">
        <v>1524525</v>
      </c>
      <c r="B3217" s="23">
        <v>42275</v>
      </c>
      <c r="C3217" s="23">
        <v>42277</v>
      </c>
      <c r="D3217" t="str">
        <f t="shared" si="50"/>
        <v>Enviado a tiempo</v>
      </c>
    </row>
    <row r="3218" spans="1:4" x14ac:dyDescent="0.25">
      <c r="A3218">
        <v>1524525</v>
      </c>
      <c r="B3218" s="23">
        <v>42264</v>
      </c>
      <c r="C3218" s="23">
        <v>42264</v>
      </c>
      <c r="D3218" t="str">
        <f t="shared" si="50"/>
        <v>No enviado a tiempo</v>
      </c>
    </row>
    <row r="3219" spans="1:4" x14ac:dyDescent="0.25">
      <c r="A3219">
        <v>1525255</v>
      </c>
      <c r="B3219" s="23">
        <v>42634</v>
      </c>
      <c r="C3219" s="23">
        <v>42634</v>
      </c>
      <c r="D3219" t="str">
        <f t="shared" si="50"/>
        <v>No enviado a tiempo</v>
      </c>
    </row>
    <row r="3220" spans="1:4" x14ac:dyDescent="0.25">
      <c r="A3220">
        <v>1525255</v>
      </c>
      <c r="B3220" s="23">
        <v>42458</v>
      </c>
      <c r="C3220" s="23">
        <v>42460</v>
      </c>
      <c r="D3220" t="str">
        <f t="shared" si="50"/>
        <v>Enviado a tiempo</v>
      </c>
    </row>
    <row r="3221" spans="1:4" x14ac:dyDescent="0.25">
      <c r="A3221">
        <v>1525255</v>
      </c>
      <c r="B3221" s="23">
        <v>42682</v>
      </c>
      <c r="C3221" s="23">
        <v>42676</v>
      </c>
      <c r="D3221" t="str">
        <f t="shared" si="50"/>
        <v>No enviado a tiempo</v>
      </c>
    </row>
    <row r="3222" spans="1:4" x14ac:dyDescent="0.25">
      <c r="A3222">
        <v>1525255</v>
      </c>
      <c r="B3222" s="23">
        <v>42634</v>
      </c>
      <c r="C3222" s="23">
        <v>42634</v>
      </c>
      <c r="D3222" t="str">
        <f t="shared" si="50"/>
        <v>No enviado a tiempo</v>
      </c>
    </row>
    <row r="3223" spans="1:4" x14ac:dyDescent="0.25">
      <c r="A3223">
        <v>1525255</v>
      </c>
      <c r="B3223" s="23">
        <v>42215</v>
      </c>
      <c r="C3223" s="23">
        <v>42216</v>
      </c>
      <c r="D3223" t="str">
        <f t="shared" si="50"/>
        <v>No enviado a tiempo</v>
      </c>
    </row>
    <row r="3224" spans="1:4" x14ac:dyDescent="0.25">
      <c r="A3224">
        <v>1525255</v>
      </c>
      <c r="B3224" s="23">
        <v>42436</v>
      </c>
      <c r="C3224" s="23">
        <v>42437</v>
      </c>
      <c r="D3224" t="str">
        <f t="shared" si="50"/>
        <v>No enviado a tiempo</v>
      </c>
    </row>
    <row r="3225" spans="1:4" x14ac:dyDescent="0.25">
      <c r="A3225">
        <v>1525621</v>
      </c>
      <c r="B3225" s="23">
        <v>42274</v>
      </c>
      <c r="C3225" s="23">
        <v>42274</v>
      </c>
      <c r="D3225" t="str">
        <f t="shared" si="50"/>
        <v>No enviado a tiempo</v>
      </c>
    </row>
    <row r="3226" spans="1:4" x14ac:dyDescent="0.25">
      <c r="A3226">
        <v>1525986</v>
      </c>
      <c r="B3226" s="23">
        <v>42183</v>
      </c>
      <c r="C3226" s="23">
        <v>42185</v>
      </c>
      <c r="D3226" t="str">
        <f t="shared" si="50"/>
        <v>Enviado a tiempo</v>
      </c>
    </row>
    <row r="3227" spans="1:4" x14ac:dyDescent="0.25">
      <c r="A3227">
        <v>1526351</v>
      </c>
      <c r="B3227" s="23">
        <v>42690</v>
      </c>
      <c r="C3227" s="23">
        <v>42690</v>
      </c>
      <c r="D3227" t="str">
        <f t="shared" si="50"/>
        <v>No enviado a tiempo</v>
      </c>
    </row>
    <row r="3228" spans="1:4" x14ac:dyDescent="0.25">
      <c r="A3228">
        <v>1526351</v>
      </c>
      <c r="B3228" s="23">
        <v>42142</v>
      </c>
      <c r="C3228" s="23">
        <v>42142</v>
      </c>
      <c r="D3228" t="str">
        <f t="shared" si="50"/>
        <v>No enviado a tiempo</v>
      </c>
    </row>
    <row r="3229" spans="1:4" x14ac:dyDescent="0.25">
      <c r="A3229">
        <v>1526351</v>
      </c>
      <c r="B3229" s="23">
        <v>42423</v>
      </c>
      <c r="C3229" s="23">
        <v>42424</v>
      </c>
      <c r="D3229" t="str">
        <f t="shared" si="50"/>
        <v>No enviado a tiempo</v>
      </c>
    </row>
    <row r="3230" spans="1:4" x14ac:dyDescent="0.25">
      <c r="A3230">
        <v>1526351</v>
      </c>
      <c r="B3230" s="23">
        <v>42502</v>
      </c>
      <c r="C3230" s="23">
        <v>42504</v>
      </c>
      <c r="D3230" t="str">
        <f t="shared" si="50"/>
        <v>Enviado a tiempo</v>
      </c>
    </row>
    <row r="3231" spans="1:4" x14ac:dyDescent="0.25">
      <c r="A3231">
        <v>1527082</v>
      </c>
      <c r="B3231" s="23">
        <v>42256</v>
      </c>
      <c r="C3231" s="23">
        <v>42258</v>
      </c>
      <c r="D3231" t="str">
        <f t="shared" si="50"/>
        <v>Enviado a tiempo</v>
      </c>
    </row>
    <row r="3232" spans="1:4" x14ac:dyDescent="0.25">
      <c r="A3232">
        <v>1527082</v>
      </c>
      <c r="B3232" s="23">
        <v>42276</v>
      </c>
      <c r="C3232" s="23">
        <v>42277</v>
      </c>
      <c r="D3232" t="str">
        <f t="shared" si="50"/>
        <v>No enviado a tiempo</v>
      </c>
    </row>
    <row r="3233" spans="1:4" x14ac:dyDescent="0.25">
      <c r="A3233">
        <v>1527082</v>
      </c>
      <c r="B3233" s="23">
        <v>42102</v>
      </c>
      <c r="C3233" s="23">
        <v>42103</v>
      </c>
      <c r="D3233" t="str">
        <f t="shared" si="50"/>
        <v>No enviado a tiempo</v>
      </c>
    </row>
    <row r="3234" spans="1:4" x14ac:dyDescent="0.25">
      <c r="A3234">
        <v>1527447</v>
      </c>
      <c r="B3234" s="23">
        <v>42417</v>
      </c>
      <c r="C3234" s="23">
        <v>42418</v>
      </c>
      <c r="D3234" t="str">
        <f t="shared" si="50"/>
        <v>No enviado a tiempo</v>
      </c>
    </row>
    <row r="3235" spans="1:4" x14ac:dyDescent="0.25">
      <c r="A3235">
        <v>1527447</v>
      </c>
      <c r="B3235" s="23">
        <v>42412</v>
      </c>
      <c r="C3235" s="23">
        <v>42413</v>
      </c>
      <c r="D3235" t="str">
        <f t="shared" si="50"/>
        <v>No enviado a tiempo</v>
      </c>
    </row>
    <row r="3236" spans="1:4" x14ac:dyDescent="0.25">
      <c r="A3236">
        <v>1527812</v>
      </c>
      <c r="B3236" s="23">
        <v>42278</v>
      </c>
      <c r="C3236" s="23">
        <v>42287</v>
      </c>
      <c r="D3236" t="str">
        <f t="shared" si="50"/>
        <v>Enviado a tiempo</v>
      </c>
    </row>
    <row r="3237" spans="1:4" x14ac:dyDescent="0.25">
      <c r="A3237">
        <v>1527812</v>
      </c>
      <c r="B3237" s="23">
        <v>42278</v>
      </c>
      <c r="C3237" s="23">
        <v>42287</v>
      </c>
      <c r="D3237" t="str">
        <f t="shared" si="50"/>
        <v>Enviado a tiempo</v>
      </c>
    </row>
    <row r="3238" spans="1:4" x14ac:dyDescent="0.25">
      <c r="A3238">
        <v>1527812</v>
      </c>
      <c r="B3238" s="23">
        <v>42011</v>
      </c>
      <c r="C3238" s="23">
        <v>42013</v>
      </c>
      <c r="D3238" t="str">
        <f t="shared" si="50"/>
        <v>Enviado a tiempo</v>
      </c>
    </row>
    <row r="3239" spans="1:4" x14ac:dyDescent="0.25">
      <c r="A3239">
        <v>1528177</v>
      </c>
      <c r="B3239" s="23">
        <v>42483</v>
      </c>
      <c r="C3239" s="23">
        <v>42484</v>
      </c>
      <c r="D3239" t="str">
        <f t="shared" si="50"/>
        <v>No enviado a tiempo</v>
      </c>
    </row>
    <row r="3240" spans="1:4" x14ac:dyDescent="0.25">
      <c r="A3240">
        <v>1529638</v>
      </c>
      <c r="B3240" s="23">
        <v>42290</v>
      </c>
      <c r="C3240" s="23">
        <v>42292</v>
      </c>
      <c r="D3240" t="str">
        <f t="shared" si="50"/>
        <v>Enviado a tiempo</v>
      </c>
    </row>
    <row r="3241" spans="1:4" x14ac:dyDescent="0.25">
      <c r="A3241">
        <v>1529638</v>
      </c>
      <c r="B3241" s="23">
        <v>42397</v>
      </c>
      <c r="C3241" s="23">
        <v>42398</v>
      </c>
      <c r="D3241" t="str">
        <f t="shared" si="50"/>
        <v>No enviado a tiempo</v>
      </c>
    </row>
    <row r="3242" spans="1:4" x14ac:dyDescent="0.25">
      <c r="A3242">
        <v>1529638</v>
      </c>
      <c r="B3242" s="23">
        <v>42290</v>
      </c>
      <c r="C3242" s="23">
        <v>42292</v>
      </c>
      <c r="D3242" t="str">
        <f t="shared" si="50"/>
        <v>Enviado a tiempo</v>
      </c>
    </row>
    <row r="3243" spans="1:4" x14ac:dyDescent="0.25">
      <c r="A3243">
        <v>1529638</v>
      </c>
      <c r="B3243" s="23">
        <v>42290</v>
      </c>
      <c r="C3243" s="23">
        <v>42292</v>
      </c>
      <c r="D3243" t="str">
        <f t="shared" si="50"/>
        <v>Enviado a tiempo</v>
      </c>
    </row>
    <row r="3244" spans="1:4" x14ac:dyDescent="0.25">
      <c r="A3244">
        <v>1529638</v>
      </c>
      <c r="B3244" s="23">
        <v>42290</v>
      </c>
      <c r="C3244" s="23">
        <v>42292</v>
      </c>
      <c r="D3244" t="str">
        <f t="shared" si="50"/>
        <v>Enviado a tiempo</v>
      </c>
    </row>
    <row r="3245" spans="1:4" x14ac:dyDescent="0.25">
      <c r="A3245">
        <v>1530734</v>
      </c>
      <c r="B3245" s="23">
        <v>42244</v>
      </c>
      <c r="C3245" s="23">
        <v>42246</v>
      </c>
      <c r="D3245" t="str">
        <f t="shared" ref="D3245:D3307" si="51">+IF(C3245-B3245&gt;=2,"Enviado a tiempo","No enviado a tiempo")</f>
        <v>Enviado a tiempo</v>
      </c>
    </row>
    <row r="3246" spans="1:4" x14ac:dyDescent="0.25">
      <c r="A3246">
        <v>1530734</v>
      </c>
      <c r="B3246" s="23">
        <v>42292</v>
      </c>
      <c r="C3246" s="23">
        <v>42292</v>
      </c>
      <c r="D3246" t="str">
        <f t="shared" si="51"/>
        <v>No enviado a tiempo</v>
      </c>
    </row>
    <row r="3247" spans="1:4" x14ac:dyDescent="0.25">
      <c r="A3247">
        <v>1530734</v>
      </c>
      <c r="B3247" s="23">
        <v>42292</v>
      </c>
      <c r="C3247" s="23">
        <v>42292</v>
      </c>
      <c r="D3247" t="str">
        <f t="shared" si="51"/>
        <v>No enviado a tiempo</v>
      </c>
    </row>
    <row r="3248" spans="1:4" x14ac:dyDescent="0.25">
      <c r="A3248">
        <v>1530734</v>
      </c>
      <c r="B3248" s="23">
        <v>42386</v>
      </c>
      <c r="C3248" s="23">
        <v>42388</v>
      </c>
      <c r="D3248" t="str">
        <f t="shared" si="51"/>
        <v>Enviado a tiempo</v>
      </c>
    </row>
    <row r="3249" spans="1:4" x14ac:dyDescent="0.25">
      <c r="A3249">
        <v>1530734</v>
      </c>
      <c r="B3249" s="23">
        <v>42688</v>
      </c>
      <c r="C3249" s="23">
        <v>42689</v>
      </c>
      <c r="D3249" t="str">
        <f t="shared" si="51"/>
        <v>No enviado a tiempo</v>
      </c>
    </row>
    <row r="3250" spans="1:4" x14ac:dyDescent="0.25">
      <c r="A3250">
        <v>1530734</v>
      </c>
      <c r="B3250" s="23">
        <v>42568</v>
      </c>
      <c r="C3250" s="23">
        <v>42569</v>
      </c>
      <c r="D3250" t="str">
        <f t="shared" si="51"/>
        <v>No enviado a tiempo</v>
      </c>
    </row>
    <row r="3251" spans="1:4" x14ac:dyDescent="0.25">
      <c r="A3251">
        <v>1530734</v>
      </c>
      <c r="B3251" s="23">
        <v>42568</v>
      </c>
      <c r="C3251" s="23">
        <v>42569</v>
      </c>
      <c r="D3251" t="str">
        <f t="shared" si="51"/>
        <v>No enviado a tiempo</v>
      </c>
    </row>
    <row r="3252" spans="1:4" x14ac:dyDescent="0.25">
      <c r="A3252">
        <v>1531099</v>
      </c>
      <c r="B3252" s="23">
        <v>42301</v>
      </c>
      <c r="C3252" s="23">
        <v>42303</v>
      </c>
      <c r="D3252" t="str">
        <f t="shared" si="51"/>
        <v>Enviado a tiempo</v>
      </c>
    </row>
    <row r="3253" spans="1:4" x14ac:dyDescent="0.25">
      <c r="A3253">
        <v>1531465</v>
      </c>
      <c r="B3253" s="23">
        <v>42516</v>
      </c>
      <c r="C3253" s="23">
        <v>42517</v>
      </c>
      <c r="D3253" t="str">
        <f t="shared" si="51"/>
        <v>No enviado a tiempo</v>
      </c>
    </row>
    <row r="3254" spans="1:4" x14ac:dyDescent="0.25">
      <c r="A3254">
        <v>1531830</v>
      </c>
      <c r="B3254" s="23">
        <v>41415</v>
      </c>
      <c r="C3254" s="23">
        <v>41425</v>
      </c>
      <c r="D3254" t="str">
        <f t="shared" si="51"/>
        <v>Enviado a tiempo</v>
      </c>
    </row>
    <row r="3255" spans="1:4" x14ac:dyDescent="0.25">
      <c r="A3255">
        <v>1531830</v>
      </c>
      <c r="B3255" s="23">
        <v>42297</v>
      </c>
      <c r="C3255" s="23">
        <v>42301</v>
      </c>
      <c r="D3255" t="str">
        <f t="shared" si="51"/>
        <v>Enviado a tiempo</v>
      </c>
    </row>
    <row r="3256" spans="1:4" x14ac:dyDescent="0.25">
      <c r="A3256">
        <v>1532195</v>
      </c>
      <c r="B3256" s="23">
        <v>42298</v>
      </c>
      <c r="C3256" s="23">
        <v>42300</v>
      </c>
      <c r="D3256" t="str">
        <f t="shared" si="51"/>
        <v>Enviado a tiempo</v>
      </c>
    </row>
    <row r="3257" spans="1:4" x14ac:dyDescent="0.25">
      <c r="A3257">
        <v>1532195</v>
      </c>
      <c r="B3257" s="23">
        <v>42568</v>
      </c>
      <c r="C3257" s="23">
        <v>42569</v>
      </c>
      <c r="D3257" t="str">
        <f t="shared" si="51"/>
        <v>No enviado a tiempo</v>
      </c>
    </row>
    <row r="3258" spans="1:4" x14ac:dyDescent="0.25">
      <c r="A3258">
        <v>1532195</v>
      </c>
      <c r="B3258" s="23">
        <v>42381</v>
      </c>
      <c r="C3258" s="23">
        <v>42383</v>
      </c>
      <c r="D3258" t="str">
        <f t="shared" si="51"/>
        <v>Enviado a tiempo</v>
      </c>
    </row>
    <row r="3259" spans="1:4" x14ac:dyDescent="0.25">
      <c r="A3259">
        <v>1532195</v>
      </c>
      <c r="B3259" s="23">
        <v>41595</v>
      </c>
      <c r="C3259" s="23">
        <v>41596</v>
      </c>
      <c r="D3259" t="str">
        <f t="shared" si="51"/>
        <v>No enviado a tiempo</v>
      </c>
    </row>
    <row r="3260" spans="1:4" x14ac:dyDescent="0.25">
      <c r="A3260">
        <v>1532195</v>
      </c>
      <c r="B3260" s="23">
        <v>42298</v>
      </c>
      <c r="C3260" s="23">
        <v>42300</v>
      </c>
      <c r="D3260" t="str">
        <f t="shared" si="51"/>
        <v>Enviado a tiempo</v>
      </c>
    </row>
    <row r="3261" spans="1:4" x14ac:dyDescent="0.25">
      <c r="A3261">
        <v>1532195</v>
      </c>
      <c r="B3261" s="23">
        <v>42298</v>
      </c>
      <c r="C3261" s="23">
        <v>42300</v>
      </c>
      <c r="D3261" t="str">
        <f t="shared" si="51"/>
        <v>Enviado a tiempo</v>
      </c>
    </row>
    <row r="3262" spans="1:4" x14ac:dyDescent="0.25">
      <c r="A3262">
        <v>1532195</v>
      </c>
      <c r="B3262" s="23">
        <v>42298</v>
      </c>
      <c r="C3262" s="23">
        <v>42300</v>
      </c>
      <c r="D3262" t="str">
        <f t="shared" si="51"/>
        <v>Enviado a tiempo</v>
      </c>
    </row>
    <row r="3263" spans="1:4" x14ac:dyDescent="0.25">
      <c r="A3263">
        <v>1532560</v>
      </c>
      <c r="B3263" s="23">
        <v>42298</v>
      </c>
      <c r="C3263" s="23">
        <v>42300</v>
      </c>
      <c r="D3263" t="str">
        <f t="shared" si="51"/>
        <v>Enviado a tiempo</v>
      </c>
    </row>
    <row r="3264" spans="1:4" x14ac:dyDescent="0.25">
      <c r="A3264">
        <v>1532560</v>
      </c>
      <c r="B3264" s="23">
        <v>42298</v>
      </c>
      <c r="C3264" s="23">
        <v>42300</v>
      </c>
      <c r="D3264" t="str">
        <f t="shared" si="51"/>
        <v>Enviado a tiempo</v>
      </c>
    </row>
    <row r="3265" spans="1:4" x14ac:dyDescent="0.25">
      <c r="A3265">
        <v>1532926</v>
      </c>
      <c r="B3265" s="23">
        <v>42219</v>
      </c>
      <c r="C3265" s="23">
        <v>42224</v>
      </c>
      <c r="D3265" t="str">
        <f t="shared" si="51"/>
        <v>Enviado a tiempo</v>
      </c>
    </row>
    <row r="3266" spans="1:4" x14ac:dyDescent="0.25">
      <c r="A3266">
        <v>1532926</v>
      </c>
      <c r="B3266" s="23">
        <v>41488</v>
      </c>
      <c r="C3266" s="23">
        <v>41490</v>
      </c>
      <c r="D3266" t="str">
        <f t="shared" si="51"/>
        <v>Enviado a tiempo</v>
      </c>
    </row>
    <row r="3267" spans="1:4" x14ac:dyDescent="0.25">
      <c r="A3267">
        <v>1532926</v>
      </c>
      <c r="B3267" s="23">
        <v>41653</v>
      </c>
      <c r="C3267" s="23">
        <v>41656</v>
      </c>
      <c r="D3267" t="str">
        <f t="shared" si="51"/>
        <v>Enviado a tiempo</v>
      </c>
    </row>
    <row r="3268" spans="1:4" x14ac:dyDescent="0.25">
      <c r="A3268">
        <v>1532926</v>
      </c>
      <c r="B3268" s="23">
        <v>42297</v>
      </c>
      <c r="C3268" s="23">
        <v>42301</v>
      </c>
      <c r="D3268" t="str">
        <f t="shared" si="51"/>
        <v>Enviado a tiempo</v>
      </c>
    </row>
    <row r="3269" spans="1:4" x14ac:dyDescent="0.25">
      <c r="A3269">
        <v>1532926</v>
      </c>
      <c r="B3269" s="23">
        <v>42247</v>
      </c>
      <c r="C3269" s="23">
        <v>42247</v>
      </c>
      <c r="D3269" t="str">
        <f t="shared" si="51"/>
        <v>No enviado a tiempo</v>
      </c>
    </row>
    <row r="3270" spans="1:4" x14ac:dyDescent="0.25">
      <c r="A3270">
        <v>1532926</v>
      </c>
      <c r="B3270" s="23">
        <v>42297</v>
      </c>
      <c r="C3270" s="23">
        <v>42301</v>
      </c>
      <c r="D3270" t="str">
        <f t="shared" si="51"/>
        <v>Enviado a tiempo</v>
      </c>
    </row>
    <row r="3271" spans="1:4" x14ac:dyDescent="0.25">
      <c r="A3271">
        <v>1533291</v>
      </c>
      <c r="B3271" s="23">
        <v>42301</v>
      </c>
      <c r="C3271" s="23">
        <v>42303</v>
      </c>
      <c r="D3271" t="str">
        <f t="shared" si="51"/>
        <v>Enviado a tiempo</v>
      </c>
    </row>
    <row r="3272" spans="1:4" x14ac:dyDescent="0.25">
      <c r="A3272">
        <v>1533291</v>
      </c>
      <c r="B3272" s="23">
        <v>42131</v>
      </c>
      <c r="C3272" s="23">
        <v>42132</v>
      </c>
      <c r="D3272" t="str">
        <f t="shared" si="51"/>
        <v>No enviado a tiempo</v>
      </c>
    </row>
    <row r="3273" spans="1:4" x14ac:dyDescent="0.25">
      <c r="A3273">
        <v>1533291</v>
      </c>
      <c r="B3273" s="23">
        <v>42655</v>
      </c>
      <c r="C3273" s="23">
        <v>42657</v>
      </c>
      <c r="D3273" t="str">
        <f t="shared" si="51"/>
        <v>Enviado a tiempo</v>
      </c>
    </row>
    <row r="3274" spans="1:4" x14ac:dyDescent="0.25">
      <c r="A3274">
        <v>1533656</v>
      </c>
      <c r="B3274" s="23">
        <v>41585</v>
      </c>
      <c r="C3274" s="23">
        <v>41586</v>
      </c>
      <c r="D3274" t="str">
        <f t="shared" si="51"/>
        <v>No enviado a tiempo</v>
      </c>
    </row>
    <row r="3275" spans="1:4" x14ac:dyDescent="0.25">
      <c r="A3275">
        <v>1533656</v>
      </c>
      <c r="B3275" s="23">
        <v>42297</v>
      </c>
      <c r="C3275" s="23">
        <v>42301</v>
      </c>
      <c r="D3275" t="str">
        <f t="shared" si="51"/>
        <v>Enviado a tiempo</v>
      </c>
    </row>
    <row r="3276" spans="1:4" x14ac:dyDescent="0.25">
      <c r="A3276">
        <v>1533656</v>
      </c>
      <c r="B3276" s="23">
        <v>42301</v>
      </c>
      <c r="C3276" s="23">
        <v>42303</v>
      </c>
      <c r="D3276" t="str">
        <f t="shared" si="51"/>
        <v>Enviado a tiempo</v>
      </c>
    </row>
    <row r="3277" spans="1:4" x14ac:dyDescent="0.25">
      <c r="A3277">
        <v>1533656</v>
      </c>
      <c r="B3277" s="23">
        <v>42187</v>
      </c>
      <c r="C3277" s="23">
        <v>42194</v>
      </c>
      <c r="D3277" t="str">
        <f t="shared" si="51"/>
        <v>Enviado a tiempo</v>
      </c>
    </row>
    <row r="3278" spans="1:4" x14ac:dyDescent="0.25">
      <c r="A3278">
        <v>1534021</v>
      </c>
      <c r="B3278" s="23">
        <v>42305</v>
      </c>
      <c r="C3278" s="23">
        <v>42307</v>
      </c>
      <c r="D3278" t="str">
        <f t="shared" si="51"/>
        <v>Enviado a tiempo</v>
      </c>
    </row>
    <row r="3279" spans="1:4" x14ac:dyDescent="0.25">
      <c r="A3279">
        <v>1534021</v>
      </c>
      <c r="B3279" s="23">
        <v>42305</v>
      </c>
      <c r="C3279" s="23">
        <v>42307</v>
      </c>
      <c r="D3279" t="str">
        <f t="shared" si="51"/>
        <v>Enviado a tiempo</v>
      </c>
    </row>
    <row r="3280" spans="1:4" x14ac:dyDescent="0.25">
      <c r="A3280">
        <v>1534021</v>
      </c>
      <c r="B3280" s="23">
        <v>42305</v>
      </c>
      <c r="C3280" s="23">
        <v>42307</v>
      </c>
      <c r="D3280" t="str">
        <f t="shared" si="51"/>
        <v>Enviado a tiempo</v>
      </c>
    </row>
    <row r="3281" spans="1:4" x14ac:dyDescent="0.25">
      <c r="A3281">
        <v>1534021</v>
      </c>
      <c r="B3281" s="23">
        <v>42305</v>
      </c>
      <c r="C3281" s="23">
        <v>42307</v>
      </c>
      <c r="D3281" t="str">
        <f t="shared" si="51"/>
        <v>Enviado a tiempo</v>
      </c>
    </row>
    <row r="3282" spans="1:4" x14ac:dyDescent="0.25">
      <c r="A3282">
        <v>1534021</v>
      </c>
      <c r="B3282" s="23">
        <v>42639</v>
      </c>
      <c r="C3282" s="23">
        <v>42641</v>
      </c>
      <c r="D3282" t="str">
        <f t="shared" si="51"/>
        <v>Enviado a tiempo</v>
      </c>
    </row>
    <row r="3283" spans="1:4" x14ac:dyDescent="0.25">
      <c r="A3283">
        <v>1534751</v>
      </c>
      <c r="B3283" s="23">
        <v>41935</v>
      </c>
      <c r="C3283" s="23">
        <v>41938</v>
      </c>
      <c r="D3283" t="str">
        <f t="shared" si="51"/>
        <v>Enviado a tiempo</v>
      </c>
    </row>
    <row r="3284" spans="1:4" x14ac:dyDescent="0.25">
      <c r="A3284">
        <v>1534751</v>
      </c>
      <c r="B3284" s="23">
        <v>42135</v>
      </c>
      <c r="C3284" s="23">
        <v>42137</v>
      </c>
      <c r="D3284" t="str">
        <f t="shared" si="51"/>
        <v>Enviado a tiempo</v>
      </c>
    </row>
    <row r="3285" spans="1:4" x14ac:dyDescent="0.25">
      <c r="A3285">
        <v>1535116</v>
      </c>
      <c r="B3285" s="23">
        <v>42128</v>
      </c>
      <c r="C3285" s="23">
        <v>42129</v>
      </c>
      <c r="D3285" t="str">
        <f t="shared" si="51"/>
        <v>No enviado a tiempo</v>
      </c>
    </row>
    <row r="3286" spans="1:4" x14ac:dyDescent="0.25">
      <c r="A3286">
        <v>1535116</v>
      </c>
      <c r="B3286" s="23">
        <v>41979</v>
      </c>
      <c r="C3286" s="23">
        <v>41981</v>
      </c>
      <c r="D3286" t="str">
        <f t="shared" si="51"/>
        <v>Enviado a tiempo</v>
      </c>
    </row>
    <row r="3287" spans="1:4" x14ac:dyDescent="0.25">
      <c r="A3287">
        <v>1535116</v>
      </c>
      <c r="B3287" s="23">
        <v>42438</v>
      </c>
      <c r="C3287" s="23">
        <v>42439</v>
      </c>
      <c r="D3287" t="str">
        <f t="shared" si="51"/>
        <v>No enviado a tiempo</v>
      </c>
    </row>
    <row r="3288" spans="1:4" x14ac:dyDescent="0.25">
      <c r="A3288">
        <v>1535116</v>
      </c>
      <c r="B3288" s="23">
        <v>42606</v>
      </c>
      <c r="C3288" s="23">
        <v>42606</v>
      </c>
      <c r="D3288" t="str">
        <f t="shared" si="51"/>
        <v>No enviado a tiempo</v>
      </c>
    </row>
    <row r="3289" spans="1:4" x14ac:dyDescent="0.25">
      <c r="A3289">
        <v>1535481</v>
      </c>
      <c r="B3289" s="23">
        <v>42309</v>
      </c>
      <c r="C3289" s="23">
        <v>42312</v>
      </c>
      <c r="D3289" t="str">
        <f t="shared" si="51"/>
        <v>Enviado a tiempo</v>
      </c>
    </row>
    <row r="3290" spans="1:4" x14ac:dyDescent="0.25">
      <c r="A3290">
        <v>1535481</v>
      </c>
      <c r="B3290" s="23">
        <v>42386</v>
      </c>
      <c r="C3290" s="23">
        <v>42386</v>
      </c>
      <c r="D3290" t="str">
        <f t="shared" si="51"/>
        <v>No enviado a tiempo</v>
      </c>
    </row>
    <row r="3291" spans="1:4" x14ac:dyDescent="0.25">
      <c r="A3291">
        <v>1535481</v>
      </c>
      <c r="B3291" s="23">
        <v>42714</v>
      </c>
      <c r="C3291" s="23">
        <v>42716</v>
      </c>
      <c r="D3291" t="str">
        <f t="shared" si="51"/>
        <v>Enviado a tiempo</v>
      </c>
    </row>
    <row r="3292" spans="1:4" x14ac:dyDescent="0.25">
      <c r="A3292">
        <v>1535481</v>
      </c>
      <c r="B3292" s="23">
        <v>42144</v>
      </c>
      <c r="C3292" s="23">
        <v>42145</v>
      </c>
      <c r="D3292" t="str">
        <f t="shared" si="51"/>
        <v>No enviado a tiempo</v>
      </c>
    </row>
    <row r="3293" spans="1:4" x14ac:dyDescent="0.25">
      <c r="A3293">
        <v>1535481</v>
      </c>
      <c r="B3293" s="23">
        <v>42309</v>
      </c>
      <c r="C3293" s="23">
        <v>42311</v>
      </c>
      <c r="D3293" t="str">
        <f t="shared" si="51"/>
        <v>Enviado a tiempo</v>
      </c>
    </row>
    <row r="3294" spans="1:4" x14ac:dyDescent="0.25">
      <c r="A3294">
        <v>1535512</v>
      </c>
      <c r="B3294" s="23">
        <v>42309</v>
      </c>
      <c r="C3294" s="23">
        <v>42314</v>
      </c>
      <c r="D3294" t="str">
        <f t="shared" si="51"/>
        <v>Enviado a tiempo</v>
      </c>
    </row>
    <row r="3295" spans="1:4" x14ac:dyDescent="0.25">
      <c r="A3295">
        <v>1536212</v>
      </c>
      <c r="B3295" s="23">
        <v>42132</v>
      </c>
      <c r="C3295" s="23">
        <v>42133</v>
      </c>
      <c r="D3295" t="str">
        <f t="shared" si="51"/>
        <v>No enviado a tiempo</v>
      </c>
    </row>
    <row r="3296" spans="1:4" x14ac:dyDescent="0.25">
      <c r="A3296">
        <v>1536577</v>
      </c>
      <c r="B3296" s="23">
        <v>42104</v>
      </c>
      <c r="C3296" s="23">
        <v>42107</v>
      </c>
      <c r="D3296" t="str">
        <f t="shared" si="51"/>
        <v>Enviado a tiempo</v>
      </c>
    </row>
    <row r="3297" spans="1:4" x14ac:dyDescent="0.25">
      <c r="A3297">
        <v>1536942</v>
      </c>
      <c r="B3297" s="23">
        <v>42535</v>
      </c>
      <c r="C3297" s="23">
        <v>42535</v>
      </c>
      <c r="D3297" t="str">
        <f t="shared" si="51"/>
        <v>No enviado a tiempo</v>
      </c>
    </row>
    <row r="3298" spans="1:4" x14ac:dyDescent="0.25">
      <c r="A3298">
        <v>1536942</v>
      </c>
      <c r="B3298" s="23">
        <v>42314</v>
      </c>
      <c r="C3298" s="23">
        <v>42314</v>
      </c>
      <c r="D3298" t="str">
        <f t="shared" si="51"/>
        <v>No enviado a tiempo</v>
      </c>
    </row>
    <row r="3299" spans="1:4" x14ac:dyDescent="0.25">
      <c r="A3299">
        <v>1537308</v>
      </c>
      <c r="B3299" s="23">
        <v>42292</v>
      </c>
      <c r="C3299" s="23">
        <v>42292</v>
      </c>
      <c r="D3299" t="str">
        <f t="shared" si="51"/>
        <v>No enviado a tiempo</v>
      </c>
    </row>
    <row r="3300" spans="1:4" x14ac:dyDescent="0.25">
      <c r="A3300">
        <v>1537308</v>
      </c>
      <c r="B3300" s="23">
        <v>42357</v>
      </c>
      <c r="C3300" s="23">
        <v>42359</v>
      </c>
      <c r="D3300" t="str">
        <f t="shared" si="51"/>
        <v>Enviado a tiempo</v>
      </c>
    </row>
    <row r="3301" spans="1:4" x14ac:dyDescent="0.25">
      <c r="A3301">
        <v>1537308</v>
      </c>
      <c r="B3301" s="23">
        <v>42511</v>
      </c>
      <c r="C3301" s="23">
        <v>42512</v>
      </c>
      <c r="D3301" t="str">
        <f t="shared" si="51"/>
        <v>No enviado a tiempo</v>
      </c>
    </row>
    <row r="3302" spans="1:4" x14ac:dyDescent="0.25">
      <c r="A3302">
        <v>1537673</v>
      </c>
      <c r="B3302" s="23">
        <v>42541</v>
      </c>
      <c r="C3302" s="23">
        <v>42541</v>
      </c>
      <c r="D3302" t="str">
        <f t="shared" si="51"/>
        <v>No enviado a tiempo</v>
      </c>
    </row>
    <row r="3303" spans="1:4" x14ac:dyDescent="0.25">
      <c r="A3303">
        <v>1538038</v>
      </c>
      <c r="B3303" s="23">
        <v>41924</v>
      </c>
      <c r="C3303" s="23">
        <v>41926</v>
      </c>
      <c r="D3303" t="str">
        <f t="shared" si="51"/>
        <v>Enviado a tiempo</v>
      </c>
    </row>
    <row r="3304" spans="1:4" x14ac:dyDescent="0.25">
      <c r="A3304">
        <v>1538038</v>
      </c>
      <c r="B3304" s="23">
        <v>42403</v>
      </c>
      <c r="C3304" s="23">
        <v>42431</v>
      </c>
      <c r="D3304" t="str">
        <f t="shared" si="51"/>
        <v>Enviado a tiempo</v>
      </c>
    </row>
    <row r="3305" spans="1:4" x14ac:dyDescent="0.25">
      <c r="A3305">
        <v>1538038</v>
      </c>
      <c r="B3305" s="23">
        <v>42043</v>
      </c>
      <c r="C3305" s="23">
        <v>42045</v>
      </c>
      <c r="D3305" t="str">
        <f t="shared" si="51"/>
        <v>Enviado a tiempo</v>
      </c>
    </row>
    <row r="3306" spans="1:4" x14ac:dyDescent="0.25">
      <c r="A3306">
        <v>1538403</v>
      </c>
      <c r="B3306" s="23">
        <v>42708</v>
      </c>
      <c r="C3306" s="23">
        <v>42709</v>
      </c>
      <c r="D3306" t="str">
        <f t="shared" si="51"/>
        <v>No enviado a tiempo</v>
      </c>
    </row>
    <row r="3307" spans="1:4" x14ac:dyDescent="0.25">
      <c r="A3307">
        <v>1538403</v>
      </c>
      <c r="B3307" s="23">
        <v>42011</v>
      </c>
      <c r="C3307" s="23">
        <v>42013</v>
      </c>
      <c r="D3307" t="str">
        <f t="shared" si="51"/>
        <v>Enviado a tiempo</v>
      </c>
    </row>
    <row r="3308" spans="1:4" x14ac:dyDescent="0.25">
      <c r="A3308">
        <v>1538403</v>
      </c>
      <c r="B3308" s="23">
        <v>42318</v>
      </c>
      <c r="C3308" s="23">
        <v>42322</v>
      </c>
      <c r="D3308" t="str">
        <f t="shared" ref="D3308:D3370" si="52">+IF(C3308-B3308&gt;=2,"Enviado a tiempo","No enviado a tiempo")</f>
        <v>Enviado a tiempo</v>
      </c>
    </row>
    <row r="3309" spans="1:4" x14ac:dyDescent="0.25">
      <c r="A3309">
        <v>1538403</v>
      </c>
      <c r="B3309" s="23">
        <v>42318</v>
      </c>
      <c r="C3309" s="23">
        <v>42322</v>
      </c>
      <c r="D3309" t="str">
        <f t="shared" si="52"/>
        <v>Enviado a tiempo</v>
      </c>
    </row>
    <row r="3310" spans="1:4" x14ac:dyDescent="0.25">
      <c r="A3310">
        <v>1538769</v>
      </c>
      <c r="B3310" s="23">
        <v>42423</v>
      </c>
      <c r="C3310" s="23">
        <v>42425</v>
      </c>
      <c r="D3310" t="str">
        <f t="shared" si="52"/>
        <v>Enviado a tiempo</v>
      </c>
    </row>
    <row r="3311" spans="1:4" x14ac:dyDescent="0.25">
      <c r="A3311">
        <v>1538769</v>
      </c>
      <c r="B3311" s="23">
        <v>42318</v>
      </c>
      <c r="C3311" s="23">
        <v>42318</v>
      </c>
      <c r="D3311" t="str">
        <f t="shared" si="52"/>
        <v>No enviado a tiempo</v>
      </c>
    </row>
    <row r="3312" spans="1:4" x14ac:dyDescent="0.25">
      <c r="A3312">
        <v>1539134</v>
      </c>
      <c r="B3312" s="23">
        <v>42539</v>
      </c>
      <c r="C3312" s="23">
        <v>42541</v>
      </c>
      <c r="D3312" t="str">
        <f t="shared" si="52"/>
        <v>Enviado a tiempo</v>
      </c>
    </row>
    <row r="3313" spans="1:4" x14ac:dyDescent="0.25">
      <c r="A3313">
        <v>1539134</v>
      </c>
      <c r="B3313" s="23">
        <v>42330</v>
      </c>
      <c r="C3313" s="23">
        <v>42331</v>
      </c>
      <c r="D3313" t="str">
        <f t="shared" si="52"/>
        <v>No enviado a tiempo</v>
      </c>
    </row>
    <row r="3314" spans="1:4" x14ac:dyDescent="0.25">
      <c r="A3314">
        <v>1539134</v>
      </c>
      <c r="B3314" s="23">
        <v>42226</v>
      </c>
      <c r="C3314" s="23">
        <v>42227</v>
      </c>
      <c r="D3314" t="str">
        <f t="shared" si="52"/>
        <v>No enviado a tiempo</v>
      </c>
    </row>
    <row r="3315" spans="1:4" x14ac:dyDescent="0.25">
      <c r="A3315">
        <v>1539134</v>
      </c>
      <c r="B3315" s="23">
        <v>42251</v>
      </c>
      <c r="C3315" s="23">
        <v>42253</v>
      </c>
      <c r="D3315" t="str">
        <f t="shared" si="52"/>
        <v>Enviado a tiempo</v>
      </c>
    </row>
    <row r="3316" spans="1:4" x14ac:dyDescent="0.25">
      <c r="A3316">
        <v>1539134</v>
      </c>
      <c r="B3316" s="23">
        <v>42167</v>
      </c>
      <c r="C3316" s="23">
        <v>42169</v>
      </c>
      <c r="D3316" t="str">
        <f t="shared" si="52"/>
        <v>Enviado a tiempo</v>
      </c>
    </row>
    <row r="3317" spans="1:4" x14ac:dyDescent="0.25">
      <c r="A3317">
        <v>1539134</v>
      </c>
      <c r="B3317" s="23">
        <v>42247</v>
      </c>
      <c r="C3317" s="23">
        <v>42248</v>
      </c>
      <c r="D3317" t="str">
        <f t="shared" si="52"/>
        <v>No enviado a tiempo</v>
      </c>
    </row>
    <row r="3318" spans="1:4" x14ac:dyDescent="0.25">
      <c r="A3318">
        <v>1539134</v>
      </c>
      <c r="B3318" s="23">
        <v>42320</v>
      </c>
      <c r="C3318" s="23">
        <v>42322</v>
      </c>
      <c r="D3318" t="str">
        <f t="shared" si="52"/>
        <v>Enviado a tiempo</v>
      </c>
    </row>
    <row r="3319" spans="1:4" x14ac:dyDescent="0.25">
      <c r="A3319">
        <v>1539499</v>
      </c>
      <c r="B3319" s="23">
        <v>42401</v>
      </c>
      <c r="C3319" s="23">
        <v>42402</v>
      </c>
      <c r="D3319" t="str">
        <f t="shared" si="52"/>
        <v>No enviado a tiempo</v>
      </c>
    </row>
    <row r="3320" spans="1:4" x14ac:dyDescent="0.25">
      <c r="A3320">
        <v>1539499</v>
      </c>
      <c r="B3320" s="23">
        <v>42451</v>
      </c>
      <c r="C3320" s="23">
        <v>42452</v>
      </c>
      <c r="D3320" t="str">
        <f t="shared" si="52"/>
        <v>No enviado a tiempo</v>
      </c>
    </row>
    <row r="3321" spans="1:4" x14ac:dyDescent="0.25">
      <c r="A3321">
        <v>1539864</v>
      </c>
      <c r="B3321" s="23">
        <v>42336</v>
      </c>
      <c r="C3321" s="23">
        <v>42339</v>
      </c>
      <c r="D3321" t="str">
        <f t="shared" si="52"/>
        <v>Enviado a tiempo</v>
      </c>
    </row>
    <row r="3322" spans="1:4" x14ac:dyDescent="0.25">
      <c r="A3322">
        <v>1539864</v>
      </c>
      <c r="B3322" s="23">
        <v>42320</v>
      </c>
      <c r="C3322" s="23">
        <v>42322</v>
      </c>
      <c r="D3322" t="str">
        <f t="shared" si="52"/>
        <v>Enviado a tiempo</v>
      </c>
    </row>
    <row r="3323" spans="1:4" x14ac:dyDescent="0.25">
      <c r="A3323">
        <v>1540595</v>
      </c>
      <c r="B3323" s="23">
        <v>42323</v>
      </c>
      <c r="C3323" s="23">
        <v>42332</v>
      </c>
      <c r="D3323" t="str">
        <f t="shared" si="52"/>
        <v>Enviado a tiempo</v>
      </c>
    </row>
    <row r="3324" spans="1:4" x14ac:dyDescent="0.25">
      <c r="A3324">
        <v>1540960</v>
      </c>
      <c r="B3324" s="23">
        <v>42248</v>
      </c>
      <c r="C3324" s="23">
        <v>42250</v>
      </c>
      <c r="D3324" t="str">
        <f t="shared" si="52"/>
        <v>Enviado a tiempo</v>
      </c>
    </row>
    <row r="3325" spans="1:4" x14ac:dyDescent="0.25">
      <c r="A3325">
        <v>1540960</v>
      </c>
      <c r="B3325" s="23">
        <v>42005</v>
      </c>
      <c r="C3325" s="23">
        <v>42007</v>
      </c>
      <c r="D3325" t="str">
        <f t="shared" si="52"/>
        <v>Enviado a tiempo</v>
      </c>
    </row>
    <row r="3326" spans="1:4" x14ac:dyDescent="0.25">
      <c r="A3326">
        <v>1541325</v>
      </c>
      <c r="B3326" s="23">
        <v>42732</v>
      </c>
      <c r="C3326" s="23">
        <v>42734</v>
      </c>
      <c r="D3326" t="str">
        <f t="shared" si="52"/>
        <v>Enviado a tiempo</v>
      </c>
    </row>
    <row r="3327" spans="1:4" x14ac:dyDescent="0.25">
      <c r="A3327">
        <v>1541325</v>
      </c>
      <c r="B3327" s="23">
        <v>41638</v>
      </c>
      <c r="C3327" s="23">
        <v>41638</v>
      </c>
      <c r="D3327" t="str">
        <f t="shared" si="52"/>
        <v>No enviado a tiempo</v>
      </c>
    </row>
    <row r="3328" spans="1:4" x14ac:dyDescent="0.25">
      <c r="A3328">
        <v>1541691</v>
      </c>
      <c r="B3328" s="23">
        <v>42404</v>
      </c>
      <c r="C3328" s="23">
        <v>42405</v>
      </c>
      <c r="D3328" t="str">
        <f t="shared" si="52"/>
        <v>No enviado a tiempo</v>
      </c>
    </row>
    <row r="3329" spans="1:4" x14ac:dyDescent="0.25">
      <c r="A3329">
        <v>1541691</v>
      </c>
      <c r="B3329" s="23">
        <v>42338</v>
      </c>
      <c r="C3329" s="23">
        <v>42339</v>
      </c>
      <c r="D3329" t="str">
        <f t="shared" si="52"/>
        <v>No enviado a tiempo</v>
      </c>
    </row>
    <row r="3330" spans="1:4" x14ac:dyDescent="0.25">
      <c r="A3330">
        <v>1542056</v>
      </c>
      <c r="B3330" s="23">
        <v>42447</v>
      </c>
      <c r="C3330" s="23">
        <v>42447</v>
      </c>
      <c r="D3330" t="str">
        <f t="shared" si="52"/>
        <v>No enviado a tiempo</v>
      </c>
    </row>
    <row r="3331" spans="1:4" x14ac:dyDescent="0.25">
      <c r="A3331">
        <v>1542056</v>
      </c>
      <c r="B3331" s="23">
        <v>42301</v>
      </c>
      <c r="C3331" s="23">
        <v>42303</v>
      </c>
      <c r="D3331" t="str">
        <f t="shared" si="52"/>
        <v>Enviado a tiempo</v>
      </c>
    </row>
    <row r="3332" spans="1:4" x14ac:dyDescent="0.25">
      <c r="A3332">
        <v>1542056</v>
      </c>
      <c r="B3332" s="23">
        <v>41910</v>
      </c>
      <c r="C3332" s="23">
        <v>41911</v>
      </c>
      <c r="D3332" t="str">
        <f t="shared" si="52"/>
        <v>No enviado a tiempo</v>
      </c>
    </row>
    <row r="3333" spans="1:4" x14ac:dyDescent="0.25">
      <c r="A3333">
        <v>1542421</v>
      </c>
      <c r="B3333" s="23">
        <v>42410</v>
      </c>
      <c r="C3333" s="23">
        <v>42411</v>
      </c>
      <c r="D3333" t="str">
        <f t="shared" si="52"/>
        <v>No enviado a tiempo</v>
      </c>
    </row>
    <row r="3334" spans="1:4" x14ac:dyDescent="0.25">
      <c r="A3334">
        <v>1542421</v>
      </c>
      <c r="B3334" s="23">
        <v>42144</v>
      </c>
      <c r="C3334" s="23">
        <v>42146</v>
      </c>
      <c r="D3334" t="str">
        <f t="shared" si="52"/>
        <v>Enviado a tiempo</v>
      </c>
    </row>
    <row r="3335" spans="1:4" x14ac:dyDescent="0.25">
      <c r="A3335">
        <v>1542421</v>
      </c>
      <c r="B3335" s="23">
        <v>42153</v>
      </c>
      <c r="C3335" s="23">
        <v>42153</v>
      </c>
      <c r="D3335" t="str">
        <f t="shared" si="52"/>
        <v>No enviado a tiempo</v>
      </c>
    </row>
    <row r="3336" spans="1:4" x14ac:dyDescent="0.25">
      <c r="A3336">
        <v>1542421</v>
      </c>
      <c r="B3336" s="23">
        <v>42309</v>
      </c>
      <c r="C3336" s="23">
        <v>42311</v>
      </c>
      <c r="D3336" t="str">
        <f t="shared" si="52"/>
        <v>Enviado a tiempo</v>
      </c>
    </row>
    <row r="3337" spans="1:4" x14ac:dyDescent="0.25">
      <c r="A3337">
        <v>1542786</v>
      </c>
      <c r="B3337" s="23">
        <v>42336</v>
      </c>
      <c r="C3337" s="23">
        <v>42339</v>
      </c>
      <c r="D3337" t="str">
        <f t="shared" si="52"/>
        <v>Enviado a tiempo</v>
      </c>
    </row>
    <row r="3338" spans="1:4" x14ac:dyDescent="0.25">
      <c r="A3338">
        <v>1542786</v>
      </c>
      <c r="B3338" s="23">
        <v>42226</v>
      </c>
      <c r="C3338" s="23">
        <v>42229</v>
      </c>
      <c r="D3338" t="str">
        <f t="shared" si="52"/>
        <v>Enviado a tiempo</v>
      </c>
    </row>
    <row r="3339" spans="1:4" x14ac:dyDescent="0.25">
      <c r="A3339">
        <v>1542786</v>
      </c>
      <c r="B3339" s="23">
        <v>42718</v>
      </c>
      <c r="C3339" s="23">
        <v>42719</v>
      </c>
      <c r="D3339" t="str">
        <f t="shared" si="52"/>
        <v>No enviado a tiempo</v>
      </c>
    </row>
    <row r="3340" spans="1:4" x14ac:dyDescent="0.25">
      <c r="A3340">
        <v>1542786</v>
      </c>
      <c r="B3340" s="23">
        <v>42388</v>
      </c>
      <c r="C3340" s="23">
        <v>42388</v>
      </c>
      <c r="D3340" t="str">
        <f t="shared" si="52"/>
        <v>No enviado a tiempo</v>
      </c>
    </row>
    <row r="3341" spans="1:4" x14ac:dyDescent="0.25">
      <c r="A3341">
        <v>1542786</v>
      </c>
      <c r="B3341" s="23">
        <v>42413</v>
      </c>
      <c r="C3341" s="23">
        <v>42422</v>
      </c>
      <c r="D3341" t="str">
        <f t="shared" si="52"/>
        <v>Enviado a tiempo</v>
      </c>
    </row>
    <row r="3342" spans="1:4" x14ac:dyDescent="0.25">
      <c r="A3342">
        <v>1543152</v>
      </c>
      <c r="B3342" s="23">
        <v>42319</v>
      </c>
      <c r="C3342" s="23">
        <v>42321</v>
      </c>
      <c r="D3342" t="str">
        <f t="shared" si="52"/>
        <v>Enviado a tiempo</v>
      </c>
    </row>
    <row r="3343" spans="1:4" x14ac:dyDescent="0.25">
      <c r="A3343">
        <v>1543517</v>
      </c>
      <c r="B3343" s="23">
        <v>42455</v>
      </c>
      <c r="C3343" s="23">
        <v>42457</v>
      </c>
      <c r="D3343" t="str">
        <f t="shared" si="52"/>
        <v>Enviado a tiempo</v>
      </c>
    </row>
    <row r="3344" spans="1:4" x14ac:dyDescent="0.25">
      <c r="A3344">
        <v>1543517</v>
      </c>
      <c r="B3344" s="23">
        <v>42309</v>
      </c>
      <c r="C3344" s="23">
        <v>42314</v>
      </c>
      <c r="D3344" t="str">
        <f t="shared" si="52"/>
        <v>Enviado a tiempo</v>
      </c>
    </row>
    <row r="3345" spans="1:4" x14ac:dyDescent="0.25">
      <c r="A3345">
        <v>1543882</v>
      </c>
      <c r="B3345" s="23">
        <v>42492</v>
      </c>
      <c r="C3345" s="23">
        <v>42493</v>
      </c>
      <c r="D3345" t="str">
        <f t="shared" si="52"/>
        <v>No enviado a tiempo</v>
      </c>
    </row>
    <row r="3346" spans="1:4" x14ac:dyDescent="0.25">
      <c r="A3346">
        <v>1543882</v>
      </c>
      <c r="B3346" s="23">
        <v>41521</v>
      </c>
      <c r="C3346" s="23">
        <v>41523</v>
      </c>
      <c r="D3346" t="str">
        <f t="shared" si="52"/>
        <v>Enviado a tiempo</v>
      </c>
    </row>
    <row r="3347" spans="1:4" x14ac:dyDescent="0.25">
      <c r="A3347">
        <v>1544247</v>
      </c>
      <c r="B3347" s="23">
        <v>42535</v>
      </c>
      <c r="C3347" s="23">
        <v>42535</v>
      </c>
      <c r="D3347" t="str">
        <f t="shared" si="52"/>
        <v>No enviado a tiempo</v>
      </c>
    </row>
    <row r="3348" spans="1:4" x14ac:dyDescent="0.25">
      <c r="A3348">
        <v>1544247</v>
      </c>
      <c r="B3348" s="23">
        <v>42034</v>
      </c>
      <c r="C3348" s="23">
        <v>42340</v>
      </c>
      <c r="D3348" t="str">
        <f t="shared" si="52"/>
        <v>Enviado a tiempo</v>
      </c>
    </row>
    <row r="3349" spans="1:4" x14ac:dyDescent="0.25">
      <c r="A3349">
        <v>1544247</v>
      </c>
      <c r="B3349" s="23">
        <v>42338</v>
      </c>
      <c r="C3349" s="23">
        <v>42339</v>
      </c>
      <c r="D3349" t="str">
        <f t="shared" si="52"/>
        <v>No enviado a tiempo</v>
      </c>
    </row>
    <row r="3350" spans="1:4" x14ac:dyDescent="0.25">
      <c r="A3350">
        <v>1544247</v>
      </c>
      <c r="B3350" s="23">
        <v>42728</v>
      </c>
      <c r="C3350" s="23">
        <v>42730</v>
      </c>
      <c r="D3350" t="str">
        <f t="shared" si="52"/>
        <v>Enviado a tiempo</v>
      </c>
    </row>
    <row r="3351" spans="1:4" x14ac:dyDescent="0.25">
      <c r="A3351">
        <v>1544613</v>
      </c>
      <c r="B3351" s="23">
        <v>42485</v>
      </c>
      <c r="C3351" s="23">
        <v>42488</v>
      </c>
      <c r="D3351" t="str">
        <f t="shared" si="52"/>
        <v>Enviado a tiempo</v>
      </c>
    </row>
    <row r="3352" spans="1:4" x14ac:dyDescent="0.25">
      <c r="A3352">
        <v>1544613</v>
      </c>
      <c r="B3352" s="23">
        <v>41571</v>
      </c>
      <c r="C3352" s="23">
        <v>41574</v>
      </c>
      <c r="D3352" t="str">
        <f t="shared" si="52"/>
        <v>Enviado a tiempo</v>
      </c>
    </row>
    <row r="3353" spans="1:4" x14ac:dyDescent="0.25">
      <c r="A3353">
        <v>1544978</v>
      </c>
      <c r="B3353" s="23">
        <v>42682</v>
      </c>
      <c r="C3353" s="23">
        <v>42684</v>
      </c>
      <c r="D3353" t="str">
        <f t="shared" si="52"/>
        <v>Enviado a tiempo</v>
      </c>
    </row>
    <row r="3354" spans="1:4" x14ac:dyDescent="0.25">
      <c r="A3354">
        <v>1544978</v>
      </c>
      <c r="B3354" s="23">
        <v>41894</v>
      </c>
      <c r="C3354" s="23">
        <v>41901</v>
      </c>
      <c r="D3354" t="str">
        <f t="shared" si="52"/>
        <v>Enviado a tiempo</v>
      </c>
    </row>
    <row r="3355" spans="1:4" x14ac:dyDescent="0.25">
      <c r="A3355">
        <v>1544978</v>
      </c>
      <c r="B3355" s="23">
        <v>41974</v>
      </c>
      <c r="C3355" s="23">
        <v>41978</v>
      </c>
      <c r="D3355" t="str">
        <f t="shared" si="52"/>
        <v>Enviado a tiempo</v>
      </c>
    </row>
    <row r="3356" spans="1:4" x14ac:dyDescent="0.25">
      <c r="A3356">
        <v>1544978</v>
      </c>
      <c r="B3356" s="23">
        <v>42602</v>
      </c>
      <c r="C3356" s="23">
        <v>42607</v>
      </c>
      <c r="D3356" t="str">
        <f t="shared" si="52"/>
        <v>Enviado a tiempo</v>
      </c>
    </row>
    <row r="3357" spans="1:4" x14ac:dyDescent="0.25">
      <c r="A3357">
        <v>1545343</v>
      </c>
      <c r="B3357" s="23">
        <v>41939</v>
      </c>
      <c r="C3357" s="23">
        <v>41943</v>
      </c>
      <c r="D3357" t="str">
        <f t="shared" si="52"/>
        <v>Enviado a tiempo</v>
      </c>
    </row>
    <row r="3358" spans="1:4" x14ac:dyDescent="0.25">
      <c r="A3358">
        <v>1545708</v>
      </c>
      <c r="B3358" s="23">
        <v>42338</v>
      </c>
      <c r="C3358" s="23">
        <v>42339</v>
      </c>
      <c r="D3358" t="str">
        <f t="shared" si="52"/>
        <v>No enviado a tiempo</v>
      </c>
    </row>
    <row r="3359" spans="1:4" x14ac:dyDescent="0.25">
      <c r="A3359">
        <v>1545708</v>
      </c>
      <c r="B3359" s="23">
        <v>41879</v>
      </c>
      <c r="C3359" s="23">
        <v>41879</v>
      </c>
      <c r="D3359" t="str">
        <f t="shared" si="52"/>
        <v>No enviado a tiempo</v>
      </c>
    </row>
    <row r="3360" spans="1:4" x14ac:dyDescent="0.25">
      <c r="A3360">
        <v>1546074</v>
      </c>
      <c r="B3360" s="23">
        <v>42508</v>
      </c>
      <c r="C3360" s="23">
        <v>42510</v>
      </c>
      <c r="D3360" t="str">
        <f t="shared" si="52"/>
        <v>Enviado a tiempo</v>
      </c>
    </row>
    <row r="3361" spans="1:4" x14ac:dyDescent="0.25">
      <c r="A3361">
        <v>1546074</v>
      </c>
      <c r="B3361" s="23">
        <v>42539</v>
      </c>
      <c r="C3361" s="23">
        <v>42541</v>
      </c>
      <c r="D3361" t="str">
        <f t="shared" si="52"/>
        <v>Enviado a tiempo</v>
      </c>
    </row>
    <row r="3362" spans="1:4" x14ac:dyDescent="0.25">
      <c r="A3362">
        <v>1546439</v>
      </c>
      <c r="B3362" s="23">
        <v>42011</v>
      </c>
      <c r="C3362" s="23">
        <v>42013</v>
      </c>
      <c r="D3362" t="str">
        <f t="shared" si="52"/>
        <v>Enviado a tiempo</v>
      </c>
    </row>
    <row r="3363" spans="1:4" x14ac:dyDescent="0.25">
      <c r="A3363">
        <v>1546439</v>
      </c>
      <c r="B3363" s="23">
        <v>41572</v>
      </c>
      <c r="C3363" s="23">
        <v>41574</v>
      </c>
      <c r="D3363" t="str">
        <f t="shared" si="52"/>
        <v>Enviado a tiempo</v>
      </c>
    </row>
    <row r="3364" spans="1:4" x14ac:dyDescent="0.25">
      <c r="A3364">
        <v>1546804</v>
      </c>
      <c r="B3364" s="23">
        <v>42344</v>
      </c>
      <c r="C3364" s="23">
        <v>42346</v>
      </c>
      <c r="D3364" t="str">
        <f t="shared" si="52"/>
        <v>Enviado a tiempo</v>
      </c>
    </row>
    <row r="3365" spans="1:4" x14ac:dyDescent="0.25">
      <c r="A3365">
        <v>1546804</v>
      </c>
      <c r="B3365" s="23">
        <v>42344</v>
      </c>
      <c r="C3365" s="23">
        <v>42346</v>
      </c>
      <c r="D3365" t="str">
        <f t="shared" si="52"/>
        <v>Enviado a tiempo</v>
      </c>
    </row>
    <row r="3366" spans="1:4" x14ac:dyDescent="0.25">
      <c r="A3366">
        <v>1546804</v>
      </c>
      <c r="B3366" s="23">
        <v>42344</v>
      </c>
      <c r="C3366" s="23">
        <v>42346</v>
      </c>
      <c r="D3366" t="str">
        <f t="shared" si="52"/>
        <v>Enviado a tiempo</v>
      </c>
    </row>
    <row r="3367" spans="1:4" x14ac:dyDescent="0.25">
      <c r="A3367">
        <v>1547169</v>
      </c>
      <c r="B3367" s="23">
        <v>42551</v>
      </c>
      <c r="C3367" s="23">
        <v>42553</v>
      </c>
      <c r="D3367" t="str">
        <f t="shared" si="52"/>
        <v>Enviado a tiempo</v>
      </c>
    </row>
    <row r="3368" spans="1:4" x14ac:dyDescent="0.25">
      <c r="A3368">
        <v>1547169</v>
      </c>
      <c r="B3368" s="23">
        <v>42536</v>
      </c>
      <c r="C3368" s="23">
        <v>42538</v>
      </c>
      <c r="D3368" t="str">
        <f t="shared" si="52"/>
        <v>Enviado a tiempo</v>
      </c>
    </row>
    <row r="3369" spans="1:4" x14ac:dyDescent="0.25">
      <c r="A3369">
        <v>1547169</v>
      </c>
      <c r="B3369" s="23">
        <v>42634</v>
      </c>
      <c r="C3369" s="23">
        <v>42634</v>
      </c>
      <c r="D3369" t="str">
        <f t="shared" si="52"/>
        <v>No enviado a tiempo</v>
      </c>
    </row>
    <row r="3370" spans="1:4" x14ac:dyDescent="0.25">
      <c r="A3370">
        <v>1547169</v>
      </c>
      <c r="B3370" s="23">
        <v>42378</v>
      </c>
      <c r="C3370" s="23">
        <v>42380</v>
      </c>
      <c r="D3370" t="str">
        <f t="shared" si="52"/>
        <v>Enviado a tiempo</v>
      </c>
    </row>
    <row r="3371" spans="1:4" x14ac:dyDescent="0.25">
      <c r="A3371">
        <v>1547169</v>
      </c>
      <c r="B3371" s="23">
        <v>42597</v>
      </c>
      <c r="C3371" s="23">
        <v>42602</v>
      </c>
      <c r="D3371" t="str">
        <f t="shared" ref="D3371:D3434" si="53">+IF(C3371-B3371&gt;=2,"Enviado a tiempo","No enviado a tiempo")</f>
        <v>Enviado a tiempo</v>
      </c>
    </row>
    <row r="3372" spans="1:4" x14ac:dyDescent="0.25">
      <c r="A3372">
        <v>1547169</v>
      </c>
      <c r="B3372" s="23">
        <v>42344</v>
      </c>
      <c r="C3372" s="23">
        <v>42345</v>
      </c>
      <c r="D3372" t="str">
        <f t="shared" si="53"/>
        <v>No enviado a tiempo</v>
      </c>
    </row>
    <row r="3373" spans="1:4" x14ac:dyDescent="0.25">
      <c r="A3373">
        <v>1547169</v>
      </c>
      <c r="B3373" s="23">
        <v>42362</v>
      </c>
      <c r="C3373" s="23">
        <v>42362</v>
      </c>
      <c r="D3373" t="str">
        <f t="shared" si="53"/>
        <v>No enviado a tiempo</v>
      </c>
    </row>
    <row r="3374" spans="1:4" x14ac:dyDescent="0.25">
      <c r="A3374">
        <v>1547169</v>
      </c>
      <c r="B3374" s="23">
        <v>42344</v>
      </c>
      <c r="C3374" s="23">
        <v>42345</v>
      </c>
      <c r="D3374" t="str">
        <f t="shared" si="53"/>
        <v>No enviado a tiempo</v>
      </c>
    </row>
    <row r="3375" spans="1:4" x14ac:dyDescent="0.25">
      <c r="A3375">
        <v>1547169</v>
      </c>
      <c r="B3375" s="23">
        <v>42344</v>
      </c>
      <c r="C3375" s="23">
        <v>42345</v>
      </c>
      <c r="D3375" t="str">
        <f t="shared" si="53"/>
        <v>No enviado a tiempo</v>
      </c>
    </row>
    <row r="3376" spans="1:4" x14ac:dyDescent="0.25">
      <c r="A3376">
        <v>1547535</v>
      </c>
      <c r="B3376" s="23">
        <v>42226</v>
      </c>
      <c r="C3376" s="23">
        <v>42229</v>
      </c>
      <c r="D3376" t="str">
        <f t="shared" si="53"/>
        <v>Enviado a tiempo</v>
      </c>
    </row>
    <row r="3377" spans="1:4" x14ac:dyDescent="0.25">
      <c r="A3377">
        <v>1547900</v>
      </c>
      <c r="B3377" s="23">
        <v>42112</v>
      </c>
      <c r="C3377" s="23">
        <v>42113</v>
      </c>
      <c r="D3377" t="str">
        <f t="shared" si="53"/>
        <v>No enviado a tiempo</v>
      </c>
    </row>
    <row r="3378" spans="1:4" x14ac:dyDescent="0.25">
      <c r="A3378">
        <v>1547900</v>
      </c>
      <c r="B3378" s="23">
        <v>42346</v>
      </c>
      <c r="C3378" s="23">
        <v>42350</v>
      </c>
      <c r="D3378" t="str">
        <f t="shared" si="53"/>
        <v>Enviado a tiempo</v>
      </c>
    </row>
    <row r="3379" spans="1:4" x14ac:dyDescent="0.25">
      <c r="A3379">
        <v>1547900</v>
      </c>
      <c r="B3379" s="23">
        <v>42346</v>
      </c>
      <c r="C3379" s="23">
        <v>42352</v>
      </c>
      <c r="D3379" t="str">
        <f t="shared" si="53"/>
        <v>Enviado a tiempo</v>
      </c>
    </row>
    <row r="3380" spans="1:4" x14ac:dyDescent="0.25">
      <c r="A3380">
        <v>1548265</v>
      </c>
      <c r="B3380" s="23">
        <v>42422</v>
      </c>
      <c r="C3380" s="23">
        <v>42423</v>
      </c>
      <c r="D3380" t="str">
        <f t="shared" si="53"/>
        <v>No enviado a tiempo</v>
      </c>
    </row>
    <row r="3381" spans="1:4" x14ac:dyDescent="0.25">
      <c r="A3381">
        <v>1548265</v>
      </c>
      <c r="B3381" s="23">
        <v>42723</v>
      </c>
      <c r="C3381" s="23">
        <v>42725</v>
      </c>
      <c r="D3381" t="str">
        <f t="shared" si="53"/>
        <v>Enviado a tiempo</v>
      </c>
    </row>
    <row r="3382" spans="1:4" x14ac:dyDescent="0.25">
      <c r="A3382">
        <v>1548265</v>
      </c>
      <c r="B3382" s="23">
        <v>42017</v>
      </c>
      <c r="C3382" s="23">
        <v>42019</v>
      </c>
      <c r="D3382" t="str">
        <f t="shared" si="53"/>
        <v>Enviado a tiempo</v>
      </c>
    </row>
    <row r="3383" spans="1:4" x14ac:dyDescent="0.25">
      <c r="A3383">
        <v>1548630</v>
      </c>
      <c r="B3383" s="23">
        <v>42395</v>
      </c>
      <c r="C3383" s="23">
        <v>42397</v>
      </c>
      <c r="D3383" t="str">
        <f t="shared" si="53"/>
        <v>Enviado a tiempo</v>
      </c>
    </row>
    <row r="3384" spans="1:4" x14ac:dyDescent="0.25">
      <c r="A3384">
        <v>1548630</v>
      </c>
      <c r="B3384" s="23">
        <v>42615</v>
      </c>
      <c r="C3384" s="23">
        <v>42617</v>
      </c>
      <c r="D3384" t="str">
        <f t="shared" si="53"/>
        <v>Enviado a tiempo</v>
      </c>
    </row>
    <row r="3385" spans="1:4" x14ac:dyDescent="0.25">
      <c r="A3385">
        <v>1548996</v>
      </c>
      <c r="B3385" s="23">
        <v>42626</v>
      </c>
      <c r="C3385" s="23">
        <v>42629</v>
      </c>
      <c r="D3385" t="str">
        <f t="shared" si="53"/>
        <v>Enviado a tiempo</v>
      </c>
    </row>
    <row r="3386" spans="1:4" x14ac:dyDescent="0.25">
      <c r="A3386">
        <v>1548996</v>
      </c>
      <c r="B3386" s="23">
        <v>42636</v>
      </c>
      <c r="C3386" s="23">
        <v>42639</v>
      </c>
      <c r="D3386" t="str">
        <f t="shared" si="53"/>
        <v>Enviado a tiempo</v>
      </c>
    </row>
    <row r="3387" spans="1:4" x14ac:dyDescent="0.25">
      <c r="A3387">
        <v>1548996</v>
      </c>
      <c r="B3387" s="23">
        <v>42347</v>
      </c>
      <c r="C3387" s="23">
        <v>42347</v>
      </c>
      <c r="D3387" t="str">
        <f t="shared" si="53"/>
        <v>No enviado a tiempo</v>
      </c>
    </row>
    <row r="3388" spans="1:4" x14ac:dyDescent="0.25">
      <c r="A3388">
        <v>1549361</v>
      </c>
      <c r="B3388" s="23">
        <v>42006</v>
      </c>
      <c r="C3388" s="23">
        <v>42008</v>
      </c>
      <c r="D3388" t="str">
        <f t="shared" si="53"/>
        <v>Enviado a tiempo</v>
      </c>
    </row>
    <row r="3389" spans="1:4" x14ac:dyDescent="0.25">
      <c r="A3389">
        <v>1549361</v>
      </c>
      <c r="B3389" s="23">
        <v>42224</v>
      </c>
      <c r="C3389" s="23">
        <v>42225</v>
      </c>
      <c r="D3389" t="str">
        <f t="shared" si="53"/>
        <v>No enviado a tiempo</v>
      </c>
    </row>
    <row r="3390" spans="1:4" x14ac:dyDescent="0.25">
      <c r="A3390">
        <v>1549361</v>
      </c>
      <c r="B3390" s="23">
        <v>42732</v>
      </c>
      <c r="C3390" s="23">
        <v>42370</v>
      </c>
      <c r="D3390" t="str">
        <f t="shared" si="53"/>
        <v>No enviado a tiempo</v>
      </c>
    </row>
    <row r="3391" spans="1:4" x14ac:dyDescent="0.25">
      <c r="A3391">
        <v>1549361</v>
      </c>
      <c r="B3391" s="23">
        <v>42273</v>
      </c>
      <c r="C3391" s="23">
        <v>42275</v>
      </c>
      <c r="D3391" t="str">
        <f t="shared" si="53"/>
        <v>Enviado a tiempo</v>
      </c>
    </row>
    <row r="3392" spans="1:4" x14ac:dyDescent="0.25">
      <c r="A3392">
        <v>1549361</v>
      </c>
      <c r="B3392" s="23">
        <v>42348</v>
      </c>
      <c r="C3392" s="23">
        <v>42350</v>
      </c>
      <c r="D3392" t="str">
        <f t="shared" si="53"/>
        <v>Enviado a tiempo</v>
      </c>
    </row>
    <row r="3393" spans="1:4" x14ac:dyDescent="0.25">
      <c r="A3393">
        <v>1549361</v>
      </c>
      <c r="B3393" s="23">
        <v>41477</v>
      </c>
      <c r="C3393" s="23">
        <v>41481</v>
      </c>
      <c r="D3393" t="str">
        <f t="shared" si="53"/>
        <v>Enviado a tiempo</v>
      </c>
    </row>
    <row r="3394" spans="1:4" x14ac:dyDescent="0.25">
      <c r="A3394">
        <v>1549361</v>
      </c>
      <c r="B3394" s="23">
        <v>42535</v>
      </c>
      <c r="C3394" s="23">
        <v>42537</v>
      </c>
      <c r="D3394" t="str">
        <f t="shared" si="53"/>
        <v>Enviado a tiempo</v>
      </c>
    </row>
    <row r="3395" spans="1:4" x14ac:dyDescent="0.25">
      <c r="A3395">
        <v>1549361</v>
      </c>
      <c r="B3395" s="23">
        <v>42388</v>
      </c>
      <c r="C3395" s="23">
        <v>42388</v>
      </c>
      <c r="D3395" t="str">
        <f t="shared" si="53"/>
        <v>No enviado a tiempo</v>
      </c>
    </row>
    <row r="3396" spans="1:4" x14ac:dyDescent="0.25">
      <c r="A3396">
        <v>1549361</v>
      </c>
      <c r="B3396" s="23">
        <v>42348</v>
      </c>
      <c r="C3396" s="23">
        <v>42350</v>
      </c>
      <c r="D3396" t="str">
        <f t="shared" si="53"/>
        <v>Enviado a tiempo</v>
      </c>
    </row>
    <row r="3397" spans="1:4" x14ac:dyDescent="0.25">
      <c r="A3397">
        <v>1549361</v>
      </c>
      <c r="B3397" s="23">
        <v>42722</v>
      </c>
      <c r="C3397" s="23">
        <v>42723</v>
      </c>
      <c r="D3397" t="str">
        <f t="shared" si="53"/>
        <v>No enviado a tiempo</v>
      </c>
    </row>
    <row r="3398" spans="1:4" x14ac:dyDescent="0.25">
      <c r="A3398">
        <v>1549361</v>
      </c>
      <c r="B3398" s="23">
        <v>42348</v>
      </c>
      <c r="C3398" s="23">
        <v>42350</v>
      </c>
      <c r="D3398" t="str">
        <f t="shared" si="53"/>
        <v>Enviado a tiempo</v>
      </c>
    </row>
    <row r="3399" spans="1:4" x14ac:dyDescent="0.25">
      <c r="A3399">
        <v>1549361</v>
      </c>
      <c r="B3399" s="23">
        <v>42043</v>
      </c>
      <c r="C3399" s="23">
        <v>42045</v>
      </c>
      <c r="D3399" t="str">
        <f t="shared" si="53"/>
        <v>Enviado a tiempo</v>
      </c>
    </row>
    <row r="3400" spans="1:4" x14ac:dyDescent="0.25">
      <c r="A3400">
        <v>1549392</v>
      </c>
      <c r="B3400" s="23">
        <v>42651</v>
      </c>
      <c r="C3400" s="23">
        <v>42651</v>
      </c>
      <c r="D3400" t="str">
        <f t="shared" si="53"/>
        <v>No enviado a tiempo</v>
      </c>
    </row>
    <row r="3401" spans="1:4" x14ac:dyDescent="0.25">
      <c r="A3401">
        <v>1549726</v>
      </c>
      <c r="B3401" s="23">
        <v>42356</v>
      </c>
      <c r="C3401" s="23">
        <v>42359</v>
      </c>
      <c r="D3401" t="str">
        <f t="shared" si="53"/>
        <v>Enviado a tiempo</v>
      </c>
    </row>
    <row r="3402" spans="1:4" x14ac:dyDescent="0.25">
      <c r="A3402">
        <v>1549726</v>
      </c>
      <c r="B3402" s="23">
        <v>41552</v>
      </c>
      <c r="C3402" s="23">
        <v>41554</v>
      </c>
      <c r="D3402" t="str">
        <f t="shared" si="53"/>
        <v>Enviado a tiempo</v>
      </c>
    </row>
    <row r="3403" spans="1:4" x14ac:dyDescent="0.25">
      <c r="A3403">
        <v>1549726</v>
      </c>
      <c r="B3403" s="23">
        <v>42354</v>
      </c>
      <c r="C3403" s="23">
        <v>42356</v>
      </c>
      <c r="D3403" t="str">
        <f t="shared" si="53"/>
        <v>Enviado a tiempo</v>
      </c>
    </row>
    <row r="3404" spans="1:4" x14ac:dyDescent="0.25">
      <c r="A3404">
        <v>1549726</v>
      </c>
      <c r="B3404" s="23">
        <v>42639</v>
      </c>
      <c r="C3404" s="23">
        <v>42648</v>
      </c>
      <c r="D3404" t="str">
        <f t="shared" si="53"/>
        <v>Enviado a tiempo</v>
      </c>
    </row>
    <row r="3405" spans="1:4" x14ac:dyDescent="0.25">
      <c r="A3405">
        <v>1549726</v>
      </c>
      <c r="B3405" s="23">
        <v>42426</v>
      </c>
      <c r="C3405" s="23">
        <v>42433</v>
      </c>
      <c r="D3405" t="str">
        <f t="shared" si="53"/>
        <v>Enviado a tiempo</v>
      </c>
    </row>
    <row r="3406" spans="1:4" x14ac:dyDescent="0.25">
      <c r="A3406">
        <v>1549726</v>
      </c>
      <c r="B3406" s="23">
        <v>42354</v>
      </c>
      <c r="C3406" s="23">
        <v>42356</v>
      </c>
      <c r="D3406" t="str">
        <f t="shared" si="53"/>
        <v>Enviado a tiempo</v>
      </c>
    </row>
    <row r="3407" spans="1:4" x14ac:dyDescent="0.25">
      <c r="A3407">
        <v>1549726</v>
      </c>
      <c r="B3407" s="23">
        <v>42354</v>
      </c>
      <c r="C3407" s="23">
        <v>42356</v>
      </c>
      <c r="D3407" t="str">
        <f t="shared" si="53"/>
        <v>Enviado a tiempo</v>
      </c>
    </row>
    <row r="3408" spans="1:4" x14ac:dyDescent="0.25">
      <c r="A3408">
        <v>1549726</v>
      </c>
      <c r="B3408" s="23">
        <v>42354</v>
      </c>
      <c r="C3408" s="23">
        <v>42356</v>
      </c>
      <c r="D3408" t="str">
        <f t="shared" si="53"/>
        <v>Enviado a tiempo</v>
      </c>
    </row>
    <row r="3409" spans="1:4" x14ac:dyDescent="0.25">
      <c r="A3409">
        <v>1549726</v>
      </c>
      <c r="B3409" s="23">
        <v>42324</v>
      </c>
      <c r="C3409" s="23">
        <v>42324</v>
      </c>
      <c r="D3409" t="str">
        <f t="shared" si="53"/>
        <v>No enviado a tiempo</v>
      </c>
    </row>
    <row r="3410" spans="1:4" x14ac:dyDescent="0.25">
      <c r="A3410">
        <v>1549726</v>
      </c>
      <c r="B3410" s="23">
        <v>42471</v>
      </c>
      <c r="C3410" s="23">
        <v>42471</v>
      </c>
      <c r="D3410" t="str">
        <f t="shared" si="53"/>
        <v>No enviado a tiempo</v>
      </c>
    </row>
    <row r="3411" spans="1:4" x14ac:dyDescent="0.25">
      <c r="A3411">
        <v>1549726</v>
      </c>
      <c r="B3411" s="23">
        <v>42502</v>
      </c>
      <c r="C3411" s="23">
        <v>42504</v>
      </c>
      <c r="D3411" t="str">
        <f t="shared" si="53"/>
        <v>Enviado a tiempo</v>
      </c>
    </row>
    <row r="3412" spans="1:4" x14ac:dyDescent="0.25">
      <c r="A3412">
        <v>1549726</v>
      </c>
      <c r="B3412" s="23">
        <v>42354</v>
      </c>
      <c r="C3412" s="23">
        <v>42356</v>
      </c>
      <c r="D3412" t="str">
        <f t="shared" si="53"/>
        <v>Enviado a tiempo</v>
      </c>
    </row>
    <row r="3413" spans="1:4" x14ac:dyDescent="0.25">
      <c r="A3413">
        <v>1549726</v>
      </c>
      <c r="B3413" s="23">
        <v>42354</v>
      </c>
      <c r="C3413" s="23">
        <v>42356</v>
      </c>
      <c r="D3413" t="str">
        <f t="shared" si="53"/>
        <v>Enviado a tiempo</v>
      </c>
    </row>
    <row r="3414" spans="1:4" x14ac:dyDescent="0.25">
      <c r="A3414">
        <v>1549726</v>
      </c>
      <c r="B3414" s="23">
        <v>42354</v>
      </c>
      <c r="C3414" s="23">
        <v>42356</v>
      </c>
      <c r="D3414" t="str">
        <f t="shared" si="53"/>
        <v>Enviado a tiempo</v>
      </c>
    </row>
    <row r="3415" spans="1:4" x14ac:dyDescent="0.25">
      <c r="A3415">
        <v>1549757</v>
      </c>
      <c r="B3415" s="23">
        <v>42354</v>
      </c>
      <c r="C3415" s="23">
        <v>42356</v>
      </c>
      <c r="D3415" t="str">
        <f t="shared" si="53"/>
        <v>Enviado a tiempo</v>
      </c>
    </row>
    <row r="3416" spans="1:4" x14ac:dyDescent="0.25">
      <c r="A3416">
        <v>1549757</v>
      </c>
      <c r="B3416" s="23">
        <v>42338</v>
      </c>
      <c r="C3416" s="23">
        <v>42339</v>
      </c>
      <c r="D3416" t="str">
        <f t="shared" si="53"/>
        <v>No enviado a tiempo</v>
      </c>
    </row>
    <row r="3417" spans="1:4" x14ac:dyDescent="0.25">
      <c r="A3417">
        <v>1550091</v>
      </c>
      <c r="B3417" s="23">
        <v>41498</v>
      </c>
      <c r="C3417" s="23">
        <v>41500</v>
      </c>
      <c r="D3417" t="str">
        <f t="shared" si="53"/>
        <v>Enviado a tiempo</v>
      </c>
    </row>
    <row r="3418" spans="1:4" x14ac:dyDescent="0.25">
      <c r="A3418">
        <v>1550091</v>
      </c>
      <c r="B3418" s="23">
        <v>42354</v>
      </c>
      <c r="C3418" s="23">
        <v>42355</v>
      </c>
      <c r="D3418" t="str">
        <f t="shared" si="53"/>
        <v>No enviado a tiempo</v>
      </c>
    </row>
    <row r="3419" spans="1:4" x14ac:dyDescent="0.25">
      <c r="A3419">
        <v>1550457</v>
      </c>
      <c r="B3419" s="23">
        <v>42348</v>
      </c>
      <c r="C3419" s="23">
        <v>42350</v>
      </c>
      <c r="D3419" t="str">
        <f t="shared" si="53"/>
        <v>Enviado a tiempo</v>
      </c>
    </row>
    <row r="3420" spans="1:4" x14ac:dyDescent="0.25">
      <c r="A3420">
        <v>1550457</v>
      </c>
      <c r="B3420" s="23">
        <v>41788</v>
      </c>
      <c r="C3420" s="23">
        <v>41788</v>
      </c>
      <c r="D3420" t="str">
        <f t="shared" si="53"/>
        <v>No enviado a tiempo</v>
      </c>
    </row>
    <row r="3421" spans="1:4" x14ac:dyDescent="0.25">
      <c r="A3421">
        <v>1550457</v>
      </c>
      <c r="B3421" s="23">
        <v>42453</v>
      </c>
      <c r="C3421" s="23">
        <v>42454</v>
      </c>
      <c r="D3421" t="str">
        <f t="shared" si="53"/>
        <v>No enviado a tiempo</v>
      </c>
    </row>
    <row r="3422" spans="1:4" x14ac:dyDescent="0.25">
      <c r="A3422">
        <v>1550822</v>
      </c>
      <c r="B3422" s="23">
        <v>42658</v>
      </c>
      <c r="C3422" s="23">
        <v>42658</v>
      </c>
      <c r="D3422" t="str">
        <f t="shared" si="53"/>
        <v>No enviado a tiempo</v>
      </c>
    </row>
    <row r="3423" spans="1:4" x14ac:dyDescent="0.25">
      <c r="A3423">
        <v>1550822</v>
      </c>
      <c r="B3423" s="23">
        <v>42357</v>
      </c>
      <c r="C3423" s="23">
        <v>42359</v>
      </c>
      <c r="D3423" t="str">
        <f t="shared" si="53"/>
        <v>Enviado a tiempo</v>
      </c>
    </row>
    <row r="3424" spans="1:4" x14ac:dyDescent="0.25">
      <c r="A3424">
        <v>1550822</v>
      </c>
      <c r="B3424" s="23">
        <v>42667</v>
      </c>
      <c r="C3424" s="23">
        <v>42670</v>
      </c>
      <c r="D3424" t="str">
        <f t="shared" si="53"/>
        <v>Enviado a tiempo</v>
      </c>
    </row>
    <row r="3425" spans="1:4" x14ac:dyDescent="0.25">
      <c r="A3425">
        <v>1550822</v>
      </c>
      <c r="B3425" s="23">
        <v>41394</v>
      </c>
      <c r="C3425" s="23">
        <v>41396</v>
      </c>
      <c r="D3425" t="str">
        <f t="shared" si="53"/>
        <v>Enviado a tiempo</v>
      </c>
    </row>
    <row r="3426" spans="1:4" x14ac:dyDescent="0.25">
      <c r="A3426">
        <v>1550822</v>
      </c>
      <c r="B3426" s="23">
        <v>42263</v>
      </c>
      <c r="C3426" s="23">
        <v>42268</v>
      </c>
      <c r="D3426" t="str">
        <f t="shared" si="53"/>
        <v>Enviado a tiempo</v>
      </c>
    </row>
    <row r="3427" spans="1:4" x14ac:dyDescent="0.25">
      <c r="A3427">
        <v>1550822</v>
      </c>
      <c r="B3427" s="23">
        <v>42586</v>
      </c>
      <c r="C3427" s="23">
        <v>42588</v>
      </c>
      <c r="D3427" t="str">
        <f t="shared" si="53"/>
        <v>Enviado a tiempo</v>
      </c>
    </row>
    <row r="3428" spans="1:4" x14ac:dyDescent="0.25">
      <c r="A3428">
        <v>1550822</v>
      </c>
      <c r="B3428" s="23">
        <v>42347</v>
      </c>
      <c r="C3428" s="23">
        <v>42347</v>
      </c>
      <c r="D3428" t="str">
        <f t="shared" si="53"/>
        <v>No enviado a tiempo</v>
      </c>
    </row>
    <row r="3429" spans="1:4" x14ac:dyDescent="0.25">
      <c r="A3429">
        <v>1550822</v>
      </c>
      <c r="B3429" s="23">
        <v>42357</v>
      </c>
      <c r="C3429" s="23">
        <v>42359</v>
      </c>
      <c r="D3429" t="str">
        <f t="shared" si="53"/>
        <v>Enviado a tiempo</v>
      </c>
    </row>
    <row r="3430" spans="1:4" x14ac:dyDescent="0.25">
      <c r="A3430">
        <v>1551187</v>
      </c>
      <c r="B3430" s="23">
        <v>42208</v>
      </c>
      <c r="C3430" s="23">
        <v>42215</v>
      </c>
      <c r="D3430" t="str">
        <f t="shared" si="53"/>
        <v>Enviado a tiempo</v>
      </c>
    </row>
    <row r="3431" spans="1:4" x14ac:dyDescent="0.25">
      <c r="A3431">
        <v>1551187</v>
      </c>
      <c r="B3431" s="23">
        <v>41475</v>
      </c>
      <c r="C3431" s="23">
        <v>41477</v>
      </c>
      <c r="D3431" t="str">
        <f t="shared" si="53"/>
        <v>Enviado a tiempo</v>
      </c>
    </row>
    <row r="3432" spans="1:4" x14ac:dyDescent="0.25">
      <c r="A3432">
        <v>1551552</v>
      </c>
      <c r="B3432" s="23">
        <v>42386</v>
      </c>
      <c r="C3432" s="23">
        <v>42386</v>
      </c>
      <c r="D3432" t="str">
        <f t="shared" si="53"/>
        <v>No enviado a tiempo</v>
      </c>
    </row>
    <row r="3433" spans="1:4" x14ac:dyDescent="0.25">
      <c r="A3433">
        <v>1551552</v>
      </c>
      <c r="B3433" s="23">
        <v>42735</v>
      </c>
      <c r="C3433" s="23">
        <v>42370</v>
      </c>
      <c r="D3433" t="str">
        <f t="shared" si="53"/>
        <v>No enviado a tiempo</v>
      </c>
    </row>
    <row r="3434" spans="1:4" x14ac:dyDescent="0.25">
      <c r="A3434">
        <v>1551552</v>
      </c>
      <c r="B3434" s="23">
        <v>42357</v>
      </c>
      <c r="C3434" s="23">
        <v>42359</v>
      </c>
      <c r="D3434" t="str">
        <f t="shared" si="53"/>
        <v>Enviado a tiempo</v>
      </c>
    </row>
    <row r="3435" spans="1:4" x14ac:dyDescent="0.25">
      <c r="A3435">
        <v>1551552</v>
      </c>
      <c r="B3435" s="23">
        <v>42463</v>
      </c>
      <c r="C3435" s="23">
        <v>42463</v>
      </c>
      <c r="D3435" t="str">
        <f t="shared" ref="D3435:D3495" si="54">+IF(C3435-B3435&gt;=2,"Enviado a tiempo","No enviado a tiempo")</f>
        <v>No enviado a tiempo</v>
      </c>
    </row>
    <row r="3436" spans="1:4" x14ac:dyDescent="0.25">
      <c r="A3436">
        <v>1551552</v>
      </c>
      <c r="B3436" s="23">
        <v>42597</v>
      </c>
      <c r="C3436" s="23">
        <v>42602</v>
      </c>
      <c r="D3436" t="str">
        <f t="shared" si="54"/>
        <v>Enviado a tiempo</v>
      </c>
    </row>
    <row r="3437" spans="1:4" x14ac:dyDescent="0.25">
      <c r="A3437">
        <v>1551552</v>
      </c>
      <c r="B3437" s="23">
        <v>42714</v>
      </c>
      <c r="C3437" s="23">
        <v>42716</v>
      </c>
      <c r="D3437" t="str">
        <f t="shared" si="54"/>
        <v>Enviado a tiempo</v>
      </c>
    </row>
    <row r="3438" spans="1:4" x14ac:dyDescent="0.25">
      <c r="A3438">
        <v>1551552</v>
      </c>
      <c r="B3438" s="23">
        <v>42357</v>
      </c>
      <c r="C3438" s="23">
        <v>42359</v>
      </c>
      <c r="D3438" t="str">
        <f t="shared" si="54"/>
        <v>Enviado a tiempo</v>
      </c>
    </row>
    <row r="3439" spans="1:4" x14ac:dyDescent="0.25">
      <c r="A3439">
        <v>1551918</v>
      </c>
      <c r="B3439" s="23">
        <v>42049</v>
      </c>
      <c r="C3439" s="23">
        <v>42050</v>
      </c>
      <c r="D3439" t="str">
        <f t="shared" si="54"/>
        <v>No enviado a tiempo</v>
      </c>
    </row>
    <row r="3440" spans="1:4" x14ac:dyDescent="0.25">
      <c r="A3440">
        <v>1551918</v>
      </c>
      <c r="B3440" s="23">
        <v>42722</v>
      </c>
      <c r="C3440" s="23">
        <v>42723</v>
      </c>
      <c r="D3440" t="str">
        <f t="shared" si="54"/>
        <v>No enviado a tiempo</v>
      </c>
    </row>
    <row r="3441" spans="1:4" x14ac:dyDescent="0.25">
      <c r="A3441">
        <v>1551918</v>
      </c>
      <c r="B3441" s="23">
        <v>42661</v>
      </c>
      <c r="C3441" s="23">
        <v>42664</v>
      </c>
      <c r="D3441" t="str">
        <f t="shared" si="54"/>
        <v>Enviado a tiempo</v>
      </c>
    </row>
    <row r="3442" spans="1:4" x14ac:dyDescent="0.25">
      <c r="A3442">
        <v>1552648</v>
      </c>
      <c r="B3442" s="23">
        <v>42081</v>
      </c>
      <c r="C3442" s="23">
        <v>42084</v>
      </c>
      <c r="D3442" t="str">
        <f t="shared" si="54"/>
        <v>Enviado a tiempo</v>
      </c>
    </row>
    <row r="3443" spans="1:4" x14ac:dyDescent="0.25">
      <c r="A3443">
        <v>1552648</v>
      </c>
      <c r="B3443" s="23">
        <v>42581</v>
      </c>
      <c r="C3443" s="23">
        <v>42582</v>
      </c>
      <c r="D3443" t="str">
        <f t="shared" si="54"/>
        <v>No enviado a tiempo</v>
      </c>
    </row>
    <row r="3444" spans="1:4" x14ac:dyDescent="0.25">
      <c r="A3444">
        <v>1552648</v>
      </c>
      <c r="B3444" s="23">
        <v>42122</v>
      </c>
      <c r="C3444" s="23">
        <v>42124</v>
      </c>
      <c r="D3444" t="str">
        <f t="shared" si="54"/>
        <v>Enviado a tiempo</v>
      </c>
    </row>
    <row r="3445" spans="1:4" x14ac:dyDescent="0.25">
      <c r="A3445">
        <v>1552648</v>
      </c>
      <c r="B3445" s="23">
        <v>42362</v>
      </c>
      <c r="C3445" s="23">
        <v>42364</v>
      </c>
      <c r="D3445" t="str">
        <f t="shared" si="54"/>
        <v>Enviado a tiempo</v>
      </c>
    </row>
    <row r="3446" spans="1:4" x14ac:dyDescent="0.25">
      <c r="A3446">
        <v>1553013</v>
      </c>
      <c r="B3446" s="23">
        <v>42026</v>
      </c>
      <c r="C3446" s="23">
        <v>42026</v>
      </c>
      <c r="D3446" t="str">
        <f t="shared" si="54"/>
        <v>No enviado a tiempo</v>
      </c>
    </row>
    <row r="3447" spans="1:4" x14ac:dyDescent="0.25">
      <c r="A3447">
        <v>1553013</v>
      </c>
      <c r="B3447" s="23">
        <v>42317</v>
      </c>
      <c r="C3447" s="23">
        <v>42319</v>
      </c>
      <c r="D3447" t="str">
        <f t="shared" si="54"/>
        <v>Enviado a tiempo</v>
      </c>
    </row>
    <row r="3448" spans="1:4" x14ac:dyDescent="0.25">
      <c r="A3448">
        <v>1553013</v>
      </c>
      <c r="B3448" s="23">
        <v>42366</v>
      </c>
      <c r="C3448" s="23">
        <v>42373</v>
      </c>
      <c r="D3448" t="str">
        <f t="shared" si="54"/>
        <v>Enviado a tiempo</v>
      </c>
    </row>
    <row r="3449" spans="1:4" x14ac:dyDescent="0.25">
      <c r="A3449">
        <v>1553013</v>
      </c>
      <c r="B3449" s="23">
        <v>41605</v>
      </c>
      <c r="C3449" s="23">
        <v>41605</v>
      </c>
      <c r="D3449" t="str">
        <f t="shared" si="54"/>
        <v>No enviado a tiempo</v>
      </c>
    </row>
    <row r="3450" spans="1:4" x14ac:dyDescent="0.25">
      <c r="A3450">
        <v>1553379</v>
      </c>
      <c r="B3450" s="23">
        <v>42638</v>
      </c>
      <c r="C3450" s="23">
        <v>42640</v>
      </c>
      <c r="D3450" t="str">
        <f t="shared" si="54"/>
        <v>Enviado a tiempo</v>
      </c>
    </row>
    <row r="3451" spans="1:4" x14ac:dyDescent="0.25">
      <c r="A3451">
        <v>1554109</v>
      </c>
      <c r="B3451" s="23">
        <v>42366</v>
      </c>
      <c r="C3451" s="23">
        <v>42359</v>
      </c>
      <c r="D3451" t="str">
        <f t="shared" si="54"/>
        <v>No enviado a tiempo</v>
      </c>
    </row>
    <row r="3452" spans="1:4" x14ac:dyDescent="0.25">
      <c r="A3452">
        <v>1554109</v>
      </c>
      <c r="B3452" s="23">
        <v>42019</v>
      </c>
      <c r="C3452" s="23">
        <v>42021</v>
      </c>
      <c r="D3452" t="str">
        <f t="shared" si="54"/>
        <v>Enviado a tiempo</v>
      </c>
    </row>
    <row r="3453" spans="1:4" x14ac:dyDescent="0.25">
      <c r="A3453">
        <v>1554109</v>
      </c>
      <c r="B3453" s="23">
        <v>42032</v>
      </c>
      <c r="C3453" s="23">
        <v>42033</v>
      </c>
      <c r="D3453" t="str">
        <f t="shared" si="54"/>
        <v>No enviado a tiempo</v>
      </c>
    </row>
    <row r="3454" spans="1:4" x14ac:dyDescent="0.25">
      <c r="A3454">
        <v>1554109</v>
      </c>
      <c r="B3454" s="23">
        <v>42238</v>
      </c>
      <c r="C3454" s="23">
        <v>42243</v>
      </c>
      <c r="D3454" t="str">
        <f t="shared" si="54"/>
        <v>Enviado a tiempo</v>
      </c>
    </row>
    <row r="3455" spans="1:4" x14ac:dyDescent="0.25">
      <c r="A3455">
        <v>1554474</v>
      </c>
      <c r="B3455" s="23">
        <v>42083</v>
      </c>
      <c r="C3455" s="23">
        <v>42084</v>
      </c>
      <c r="D3455" t="str">
        <f t="shared" si="54"/>
        <v>No enviado a tiempo</v>
      </c>
    </row>
    <row r="3456" spans="1:4" x14ac:dyDescent="0.25">
      <c r="A3456">
        <v>1554474</v>
      </c>
      <c r="B3456" s="23">
        <v>42458</v>
      </c>
      <c r="C3456" s="23">
        <v>42459</v>
      </c>
      <c r="D3456" t="str">
        <f t="shared" si="54"/>
        <v>No enviado a tiempo</v>
      </c>
    </row>
    <row r="3457" spans="1:4" x14ac:dyDescent="0.25">
      <c r="A3457">
        <v>1554474</v>
      </c>
      <c r="B3457" s="23">
        <v>42558</v>
      </c>
      <c r="C3457" s="23">
        <v>42560</v>
      </c>
      <c r="D3457" t="str">
        <f t="shared" si="54"/>
        <v>Enviado a tiempo</v>
      </c>
    </row>
    <row r="3458" spans="1:4" x14ac:dyDescent="0.25">
      <c r="A3458">
        <v>1554840</v>
      </c>
      <c r="B3458" s="23">
        <v>42455</v>
      </c>
      <c r="C3458" s="23">
        <v>42457</v>
      </c>
      <c r="D3458" t="str">
        <f t="shared" si="54"/>
        <v>Enviado a tiempo</v>
      </c>
    </row>
    <row r="3459" spans="1:4" x14ac:dyDescent="0.25">
      <c r="A3459">
        <v>1554840</v>
      </c>
      <c r="B3459" s="23">
        <v>42275</v>
      </c>
      <c r="C3459" s="23">
        <v>42277</v>
      </c>
      <c r="D3459" t="str">
        <f t="shared" si="54"/>
        <v>Enviado a tiempo</v>
      </c>
    </row>
    <row r="3460" spans="1:4" x14ac:dyDescent="0.25">
      <c r="A3460">
        <v>1554840</v>
      </c>
      <c r="B3460" s="23">
        <v>42366</v>
      </c>
      <c r="C3460" s="23">
        <v>42368</v>
      </c>
      <c r="D3460" t="str">
        <f t="shared" si="54"/>
        <v>Enviado a tiempo</v>
      </c>
    </row>
    <row r="3461" spans="1:4" x14ac:dyDescent="0.25">
      <c r="A3461">
        <v>1554840</v>
      </c>
      <c r="B3461" s="23">
        <v>42686</v>
      </c>
      <c r="C3461" s="23">
        <v>42687</v>
      </c>
      <c r="D3461" t="str">
        <f t="shared" si="54"/>
        <v>No enviado a tiempo</v>
      </c>
    </row>
    <row r="3462" spans="1:4" x14ac:dyDescent="0.25">
      <c r="A3462">
        <v>1555205</v>
      </c>
      <c r="B3462" s="23">
        <v>42697</v>
      </c>
      <c r="C3462" s="23">
        <v>42699</v>
      </c>
      <c r="D3462" t="str">
        <f t="shared" si="54"/>
        <v>Enviado a tiempo</v>
      </c>
    </row>
    <row r="3463" spans="1:4" x14ac:dyDescent="0.25">
      <c r="A3463">
        <v>1555205</v>
      </c>
      <c r="B3463" s="23">
        <v>42126</v>
      </c>
      <c r="C3463" s="23">
        <v>42127</v>
      </c>
      <c r="D3463" t="str">
        <f t="shared" si="54"/>
        <v>No enviado a tiempo</v>
      </c>
    </row>
    <row r="3464" spans="1:4" x14ac:dyDescent="0.25">
      <c r="A3464">
        <v>1555205</v>
      </c>
      <c r="B3464" s="23">
        <v>42455</v>
      </c>
      <c r="C3464" s="23">
        <v>42457</v>
      </c>
      <c r="D3464" t="str">
        <f t="shared" si="54"/>
        <v>Enviado a tiempo</v>
      </c>
    </row>
    <row r="3465" spans="1:4" x14ac:dyDescent="0.25">
      <c r="A3465">
        <v>1555205</v>
      </c>
      <c r="B3465" s="23">
        <v>42495</v>
      </c>
      <c r="C3465" s="23">
        <v>42497</v>
      </c>
      <c r="D3465" t="str">
        <f t="shared" si="54"/>
        <v>Enviado a tiempo</v>
      </c>
    </row>
    <row r="3466" spans="1:4" x14ac:dyDescent="0.25">
      <c r="A3466">
        <v>1555205</v>
      </c>
      <c r="B3466" s="23">
        <v>42347</v>
      </c>
      <c r="C3466" s="23">
        <v>42347</v>
      </c>
      <c r="D3466" t="str">
        <f t="shared" si="54"/>
        <v>No enviado a tiempo</v>
      </c>
    </row>
    <row r="3467" spans="1:4" x14ac:dyDescent="0.25">
      <c r="A3467">
        <v>1555205</v>
      </c>
      <c r="B3467" s="23">
        <v>42088</v>
      </c>
      <c r="C3467" s="23">
        <v>42090</v>
      </c>
      <c r="D3467" t="str">
        <f t="shared" si="54"/>
        <v>Enviado a tiempo</v>
      </c>
    </row>
    <row r="3468" spans="1:4" x14ac:dyDescent="0.25">
      <c r="A3468">
        <v>1555570</v>
      </c>
      <c r="B3468" s="23">
        <v>42366</v>
      </c>
      <c r="C3468" s="23">
        <v>42368</v>
      </c>
      <c r="D3468" t="str">
        <f t="shared" si="54"/>
        <v>Enviado a tiempo</v>
      </c>
    </row>
    <row r="3469" spans="1:4" x14ac:dyDescent="0.25">
      <c r="A3469">
        <v>1555570</v>
      </c>
      <c r="B3469" s="23">
        <v>42579</v>
      </c>
      <c r="C3469" s="23">
        <v>42581</v>
      </c>
      <c r="D3469" t="str">
        <f t="shared" si="54"/>
        <v>Enviado a tiempo</v>
      </c>
    </row>
    <row r="3470" spans="1:4" x14ac:dyDescent="0.25">
      <c r="A3470">
        <v>1555570</v>
      </c>
      <c r="B3470" s="23">
        <v>42677</v>
      </c>
      <c r="C3470" s="23">
        <v>42681</v>
      </c>
      <c r="D3470" t="str">
        <f t="shared" si="54"/>
        <v>Enviado a tiempo</v>
      </c>
    </row>
    <row r="3471" spans="1:4" x14ac:dyDescent="0.25">
      <c r="A3471">
        <v>1555570</v>
      </c>
      <c r="B3471" s="23">
        <v>42074</v>
      </c>
      <c r="C3471" s="23">
        <v>42075</v>
      </c>
      <c r="D3471" t="str">
        <f t="shared" si="54"/>
        <v>No enviado a tiempo</v>
      </c>
    </row>
    <row r="3472" spans="1:4" x14ac:dyDescent="0.25">
      <c r="A3472">
        <v>1555570</v>
      </c>
      <c r="B3472" s="23">
        <v>42219</v>
      </c>
      <c r="C3472" s="23">
        <v>42224</v>
      </c>
      <c r="D3472" t="str">
        <f t="shared" si="54"/>
        <v>Enviado a tiempo</v>
      </c>
    </row>
    <row r="3473" spans="1:4" x14ac:dyDescent="0.25">
      <c r="A3473">
        <v>1555935</v>
      </c>
      <c r="B3473" s="23">
        <v>42441</v>
      </c>
      <c r="C3473" s="23">
        <v>42446</v>
      </c>
      <c r="D3473" t="str">
        <f t="shared" si="54"/>
        <v>Enviado a tiempo</v>
      </c>
    </row>
    <row r="3474" spans="1:4" x14ac:dyDescent="0.25">
      <c r="A3474">
        <v>1555935</v>
      </c>
      <c r="B3474" s="23">
        <v>42450</v>
      </c>
      <c r="C3474" s="23">
        <v>42451</v>
      </c>
      <c r="D3474" t="str">
        <f t="shared" si="54"/>
        <v>No enviado a tiempo</v>
      </c>
    </row>
    <row r="3475" spans="1:4" x14ac:dyDescent="0.25">
      <c r="A3475">
        <v>1557396</v>
      </c>
      <c r="B3475" s="23">
        <v>42477</v>
      </c>
      <c r="C3475" s="23">
        <v>42479</v>
      </c>
      <c r="D3475" t="str">
        <f t="shared" si="54"/>
        <v>Enviado a tiempo</v>
      </c>
    </row>
    <row r="3476" spans="1:4" x14ac:dyDescent="0.25">
      <c r="A3476">
        <v>1557762</v>
      </c>
      <c r="B3476" s="23">
        <v>42732</v>
      </c>
      <c r="C3476" s="23">
        <v>42373</v>
      </c>
      <c r="D3476" t="str">
        <f t="shared" si="54"/>
        <v>No enviado a tiempo</v>
      </c>
    </row>
    <row r="3477" spans="1:4" x14ac:dyDescent="0.25">
      <c r="A3477">
        <v>1558127</v>
      </c>
      <c r="B3477" s="23">
        <v>42378</v>
      </c>
      <c r="C3477" s="23">
        <v>42380</v>
      </c>
      <c r="D3477" t="str">
        <f t="shared" si="54"/>
        <v>Enviado a tiempo</v>
      </c>
    </row>
    <row r="3478" spans="1:4" x14ac:dyDescent="0.25">
      <c r="A3478">
        <v>1558127</v>
      </c>
      <c r="B3478" s="23">
        <v>42616</v>
      </c>
      <c r="C3478" s="23">
        <v>42619</v>
      </c>
      <c r="D3478" t="str">
        <f t="shared" si="54"/>
        <v>Enviado a tiempo</v>
      </c>
    </row>
    <row r="3479" spans="1:4" x14ac:dyDescent="0.25">
      <c r="A3479">
        <v>1558127</v>
      </c>
      <c r="B3479" s="23">
        <v>42378</v>
      </c>
      <c r="C3479" s="23">
        <v>42380</v>
      </c>
      <c r="D3479" t="str">
        <f t="shared" si="54"/>
        <v>Enviado a tiempo</v>
      </c>
    </row>
    <row r="3480" spans="1:4" x14ac:dyDescent="0.25">
      <c r="A3480">
        <v>1558127</v>
      </c>
      <c r="B3480" s="23">
        <v>42378</v>
      </c>
      <c r="C3480" s="23">
        <v>42380</v>
      </c>
      <c r="D3480" t="str">
        <f t="shared" si="54"/>
        <v>Enviado a tiempo</v>
      </c>
    </row>
    <row r="3481" spans="1:4" x14ac:dyDescent="0.25">
      <c r="A3481">
        <v>1558127</v>
      </c>
      <c r="B3481" s="23">
        <v>42378</v>
      </c>
      <c r="C3481" s="23">
        <v>42380</v>
      </c>
      <c r="D3481" t="str">
        <f t="shared" si="54"/>
        <v>Enviado a tiempo</v>
      </c>
    </row>
    <row r="3482" spans="1:4" x14ac:dyDescent="0.25">
      <c r="A3482">
        <v>1558127</v>
      </c>
      <c r="B3482" s="23">
        <v>42378</v>
      </c>
      <c r="C3482" s="23">
        <v>42380</v>
      </c>
      <c r="D3482" t="str">
        <f t="shared" si="54"/>
        <v>Enviado a tiempo</v>
      </c>
    </row>
    <row r="3483" spans="1:4" x14ac:dyDescent="0.25">
      <c r="A3483">
        <v>1558127</v>
      </c>
      <c r="B3483" s="23">
        <v>42378</v>
      </c>
      <c r="C3483" s="23">
        <v>42380</v>
      </c>
      <c r="D3483" t="str">
        <f t="shared" si="54"/>
        <v>Enviado a tiempo</v>
      </c>
    </row>
    <row r="3484" spans="1:4" x14ac:dyDescent="0.25">
      <c r="A3484">
        <v>1558127</v>
      </c>
      <c r="B3484" s="23">
        <v>42378</v>
      </c>
      <c r="C3484" s="23">
        <v>42380</v>
      </c>
      <c r="D3484" t="str">
        <f t="shared" si="54"/>
        <v>Enviado a tiempo</v>
      </c>
    </row>
    <row r="3485" spans="1:4" x14ac:dyDescent="0.25">
      <c r="A3485">
        <v>1558127</v>
      </c>
      <c r="B3485" s="23">
        <v>42378</v>
      </c>
      <c r="C3485" s="23">
        <v>42380</v>
      </c>
      <c r="D3485" t="str">
        <f t="shared" si="54"/>
        <v>Enviado a tiempo</v>
      </c>
    </row>
    <row r="3486" spans="1:4" x14ac:dyDescent="0.25">
      <c r="A3486">
        <v>1558492</v>
      </c>
      <c r="B3486" s="23">
        <v>42381</v>
      </c>
      <c r="C3486" s="23">
        <v>42383</v>
      </c>
      <c r="D3486" t="str">
        <f t="shared" si="54"/>
        <v>Enviado a tiempo</v>
      </c>
    </row>
    <row r="3487" spans="1:4" x14ac:dyDescent="0.25">
      <c r="A3487">
        <v>1558857</v>
      </c>
      <c r="B3487" s="23">
        <v>42386</v>
      </c>
      <c r="C3487" s="23">
        <v>42386</v>
      </c>
      <c r="D3487" t="str">
        <f t="shared" si="54"/>
        <v>No enviado a tiempo</v>
      </c>
    </row>
    <row r="3488" spans="1:4" x14ac:dyDescent="0.25">
      <c r="A3488">
        <v>1559223</v>
      </c>
      <c r="B3488" s="23">
        <v>42275</v>
      </c>
      <c r="C3488" s="23">
        <v>42277</v>
      </c>
      <c r="D3488" t="str">
        <f t="shared" si="54"/>
        <v>Enviado a tiempo</v>
      </c>
    </row>
    <row r="3489" spans="1:4" x14ac:dyDescent="0.25">
      <c r="A3489">
        <v>1559223</v>
      </c>
      <c r="B3489" s="23">
        <v>42142</v>
      </c>
      <c r="C3489" s="23">
        <v>42142</v>
      </c>
      <c r="D3489" t="str">
        <f t="shared" si="54"/>
        <v>No enviado a tiempo</v>
      </c>
    </row>
    <row r="3490" spans="1:4" x14ac:dyDescent="0.25">
      <c r="A3490">
        <v>1559223</v>
      </c>
      <c r="B3490" s="23">
        <v>42199</v>
      </c>
      <c r="C3490" s="23">
        <v>42204</v>
      </c>
      <c r="D3490" t="str">
        <f t="shared" si="54"/>
        <v>Enviado a tiempo</v>
      </c>
    </row>
    <row r="3491" spans="1:4" x14ac:dyDescent="0.25">
      <c r="A3491">
        <v>1559588</v>
      </c>
      <c r="B3491" s="23">
        <v>42397</v>
      </c>
      <c r="C3491" s="23">
        <v>42398</v>
      </c>
      <c r="D3491" t="str">
        <f t="shared" si="54"/>
        <v>No enviado a tiempo</v>
      </c>
    </row>
    <row r="3492" spans="1:4" x14ac:dyDescent="0.25">
      <c r="A3492">
        <v>1559588</v>
      </c>
      <c r="B3492" s="23">
        <v>42531</v>
      </c>
      <c r="C3492" s="23">
        <v>42532</v>
      </c>
      <c r="D3492" t="str">
        <f t="shared" si="54"/>
        <v>No enviado a tiempo</v>
      </c>
    </row>
    <row r="3493" spans="1:4" x14ac:dyDescent="0.25">
      <c r="A3493">
        <v>1559953</v>
      </c>
      <c r="B3493" s="23">
        <v>42674</v>
      </c>
      <c r="C3493" s="23">
        <v>42675</v>
      </c>
      <c r="D3493" t="str">
        <f t="shared" si="54"/>
        <v>No enviado a tiempo</v>
      </c>
    </row>
    <row r="3494" spans="1:4" x14ac:dyDescent="0.25">
      <c r="A3494">
        <v>1560684</v>
      </c>
      <c r="B3494" s="23">
        <v>42627</v>
      </c>
      <c r="C3494" s="23">
        <v>42629</v>
      </c>
      <c r="D3494" t="str">
        <f t="shared" si="54"/>
        <v>Enviado a tiempo</v>
      </c>
    </row>
    <row r="3495" spans="1:4" x14ac:dyDescent="0.25">
      <c r="A3495">
        <v>1561049</v>
      </c>
      <c r="B3495" s="23">
        <v>42386</v>
      </c>
      <c r="C3495" s="23">
        <v>42386</v>
      </c>
      <c r="D3495" t="str">
        <f t="shared" si="54"/>
        <v>No enviado a tiempo</v>
      </c>
    </row>
    <row r="3496" spans="1:4" x14ac:dyDescent="0.25">
      <c r="A3496">
        <v>1561049</v>
      </c>
      <c r="B3496" s="23">
        <v>42182</v>
      </c>
      <c r="C3496" s="23">
        <v>42184</v>
      </c>
      <c r="D3496" t="str">
        <f t="shared" ref="D3496:D3559" si="55">+IF(C3496-B3496&gt;=2,"Enviado a tiempo","No enviado a tiempo")</f>
        <v>Enviado a tiempo</v>
      </c>
    </row>
    <row r="3497" spans="1:4" x14ac:dyDescent="0.25">
      <c r="A3497">
        <v>1561049</v>
      </c>
      <c r="B3497" s="23">
        <v>42719</v>
      </c>
      <c r="C3497" s="23">
        <v>42728</v>
      </c>
      <c r="D3497" t="str">
        <f t="shared" si="55"/>
        <v>Enviado a tiempo</v>
      </c>
    </row>
    <row r="3498" spans="1:4" x14ac:dyDescent="0.25">
      <c r="A3498">
        <v>1561779</v>
      </c>
      <c r="B3498" s="23">
        <v>42449</v>
      </c>
      <c r="C3498" s="23">
        <v>42450</v>
      </c>
      <c r="D3498" t="str">
        <f t="shared" si="55"/>
        <v>No enviado a tiempo</v>
      </c>
    </row>
    <row r="3499" spans="1:4" x14ac:dyDescent="0.25">
      <c r="A3499">
        <v>1561779</v>
      </c>
      <c r="B3499" s="23">
        <v>42388</v>
      </c>
      <c r="C3499" s="23">
        <v>42388</v>
      </c>
      <c r="D3499" t="str">
        <f t="shared" si="55"/>
        <v>No enviado a tiempo</v>
      </c>
    </row>
    <row r="3500" spans="1:4" x14ac:dyDescent="0.25">
      <c r="A3500">
        <v>1562145</v>
      </c>
      <c r="B3500" s="23">
        <v>42631</v>
      </c>
      <c r="C3500" s="23">
        <v>42632</v>
      </c>
      <c r="D3500" t="str">
        <f t="shared" si="55"/>
        <v>No enviado a tiempo</v>
      </c>
    </row>
    <row r="3501" spans="1:4" x14ac:dyDescent="0.25">
      <c r="A3501">
        <v>1562145</v>
      </c>
      <c r="B3501" s="23">
        <v>42602</v>
      </c>
      <c r="C3501" s="23">
        <v>42607</v>
      </c>
      <c r="D3501" t="str">
        <f t="shared" si="55"/>
        <v>Enviado a tiempo</v>
      </c>
    </row>
    <row r="3502" spans="1:4" x14ac:dyDescent="0.25">
      <c r="A3502">
        <v>1562510</v>
      </c>
      <c r="B3502" s="23">
        <v>42421</v>
      </c>
      <c r="C3502" s="23">
        <v>42422</v>
      </c>
      <c r="D3502" t="str">
        <f t="shared" si="55"/>
        <v>No enviado a tiempo</v>
      </c>
    </row>
    <row r="3503" spans="1:4" x14ac:dyDescent="0.25">
      <c r="A3503">
        <v>1562875</v>
      </c>
      <c r="B3503" s="23">
        <v>42462</v>
      </c>
      <c r="C3503" s="23">
        <v>42463</v>
      </c>
      <c r="D3503" t="str">
        <f t="shared" si="55"/>
        <v>No enviado a tiempo</v>
      </c>
    </row>
    <row r="3504" spans="1:4" x14ac:dyDescent="0.25">
      <c r="A3504">
        <v>1563240</v>
      </c>
      <c r="B3504" s="23">
        <v>42000</v>
      </c>
      <c r="C3504" s="23">
        <v>42002</v>
      </c>
      <c r="D3504" t="str">
        <f t="shared" si="55"/>
        <v>Enviado a tiempo</v>
      </c>
    </row>
    <row r="3505" spans="1:4" x14ac:dyDescent="0.25">
      <c r="A3505">
        <v>1563240</v>
      </c>
      <c r="B3505" s="23">
        <v>42597</v>
      </c>
      <c r="C3505" s="23">
        <v>42602</v>
      </c>
      <c r="D3505" t="str">
        <f t="shared" si="55"/>
        <v>Enviado a tiempo</v>
      </c>
    </row>
    <row r="3506" spans="1:4" x14ac:dyDescent="0.25">
      <c r="A3506">
        <v>1563240</v>
      </c>
      <c r="B3506" s="23">
        <v>41794</v>
      </c>
      <c r="C3506" s="23">
        <v>41795</v>
      </c>
      <c r="D3506" t="str">
        <f t="shared" si="55"/>
        <v>No enviado a tiempo</v>
      </c>
    </row>
    <row r="3507" spans="1:4" x14ac:dyDescent="0.25">
      <c r="A3507">
        <v>1564701</v>
      </c>
      <c r="B3507" s="23">
        <v>42398</v>
      </c>
      <c r="C3507" s="23">
        <v>42400</v>
      </c>
      <c r="D3507" t="str">
        <f t="shared" si="55"/>
        <v>Enviado a tiempo</v>
      </c>
    </row>
    <row r="3508" spans="1:4" x14ac:dyDescent="0.25">
      <c r="A3508">
        <v>1564701</v>
      </c>
      <c r="B3508" s="23">
        <v>42398</v>
      </c>
      <c r="C3508" s="23">
        <v>42400</v>
      </c>
      <c r="D3508" t="str">
        <f t="shared" si="55"/>
        <v>Enviado a tiempo</v>
      </c>
    </row>
    <row r="3509" spans="1:4" x14ac:dyDescent="0.25">
      <c r="A3509">
        <v>1564701</v>
      </c>
      <c r="B3509" s="23">
        <v>42498</v>
      </c>
      <c r="C3509" s="23">
        <v>42498</v>
      </c>
      <c r="D3509" t="str">
        <f t="shared" si="55"/>
        <v>No enviado a tiempo</v>
      </c>
    </row>
    <row r="3510" spans="1:4" x14ac:dyDescent="0.25">
      <c r="A3510">
        <v>1564701</v>
      </c>
      <c r="B3510" s="23">
        <v>42483</v>
      </c>
      <c r="C3510" s="23">
        <v>42484</v>
      </c>
      <c r="D3510" t="str">
        <f t="shared" si="55"/>
        <v>No enviado a tiempo</v>
      </c>
    </row>
    <row r="3511" spans="1:4" x14ac:dyDescent="0.25">
      <c r="A3511">
        <v>1564701</v>
      </c>
      <c r="B3511" s="23">
        <v>42550</v>
      </c>
      <c r="C3511" s="23">
        <v>42552</v>
      </c>
      <c r="D3511" t="str">
        <f t="shared" si="55"/>
        <v>Enviado a tiempo</v>
      </c>
    </row>
    <row r="3512" spans="1:4" x14ac:dyDescent="0.25">
      <c r="A3512">
        <v>1564701</v>
      </c>
      <c r="B3512" s="23">
        <v>42691</v>
      </c>
      <c r="C3512" s="23">
        <v>42693</v>
      </c>
      <c r="D3512" t="str">
        <f t="shared" si="55"/>
        <v>Enviado a tiempo</v>
      </c>
    </row>
    <row r="3513" spans="1:4" x14ac:dyDescent="0.25">
      <c r="A3513">
        <v>1564701</v>
      </c>
      <c r="B3513" s="23">
        <v>41601</v>
      </c>
      <c r="C3513" s="23">
        <v>41603</v>
      </c>
      <c r="D3513" t="str">
        <f t="shared" si="55"/>
        <v>Enviado a tiempo</v>
      </c>
    </row>
    <row r="3514" spans="1:4" x14ac:dyDescent="0.25">
      <c r="A3514">
        <v>1564701</v>
      </c>
      <c r="B3514" s="23">
        <v>42435</v>
      </c>
      <c r="C3514" s="23">
        <v>42436</v>
      </c>
      <c r="D3514" t="str">
        <f t="shared" si="55"/>
        <v>No enviado a tiempo</v>
      </c>
    </row>
    <row r="3515" spans="1:4" x14ac:dyDescent="0.25">
      <c r="A3515">
        <v>1564701</v>
      </c>
      <c r="B3515" s="23">
        <v>42707</v>
      </c>
      <c r="C3515" s="23">
        <v>42709</v>
      </c>
      <c r="D3515" t="str">
        <f t="shared" si="55"/>
        <v>Enviado a tiempo</v>
      </c>
    </row>
    <row r="3516" spans="1:4" x14ac:dyDescent="0.25">
      <c r="A3516">
        <v>1565067</v>
      </c>
      <c r="B3516" s="23">
        <v>42677</v>
      </c>
      <c r="C3516" s="23">
        <v>42678</v>
      </c>
      <c r="D3516" t="str">
        <f t="shared" si="55"/>
        <v>No enviado a tiempo</v>
      </c>
    </row>
    <row r="3517" spans="1:4" x14ac:dyDescent="0.25">
      <c r="A3517">
        <v>1565432</v>
      </c>
      <c r="B3517" s="23">
        <v>42388</v>
      </c>
      <c r="C3517" s="23">
        <v>42388</v>
      </c>
      <c r="D3517" t="str">
        <f t="shared" si="55"/>
        <v>No enviado a tiempo</v>
      </c>
    </row>
    <row r="3518" spans="1:4" x14ac:dyDescent="0.25">
      <c r="A3518">
        <v>1565432</v>
      </c>
      <c r="B3518" s="23">
        <v>42511</v>
      </c>
      <c r="C3518" s="23">
        <v>42511</v>
      </c>
      <c r="D3518" t="str">
        <f t="shared" si="55"/>
        <v>No enviado a tiempo</v>
      </c>
    </row>
    <row r="3519" spans="1:4" x14ac:dyDescent="0.25">
      <c r="A3519">
        <v>1565432</v>
      </c>
      <c r="B3519" s="23">
        <v>42529</v>
      </c>
      <c r="C3519" s="23">
        <v>42531</v>
      </c>
      <c r="D3519" t="str">
        <f t="shared" si="55"/>
        <v>Enviado a tiempo</v>
      </c>
    </row>
    <row r="3520" spans="1:4" x14ac:dyDescent="0.25">
      <c r="A3520">
        <v>1565432</v>
      </c>
      <c r="B3520" s="23">
        <v>41471</v>
      </c>
      <c r="C3520" s="23">
        <v>41472</v>
      </c>
      <c r="D3520" t="str">
        <f t="shared" si="55"/>
        <v>No enviado a tiempo</v>
      </c>
    </row>
    <row r="3521" spans="1:4" x14ac:dyDescent="0.25">
      <c r="A3521">
        <v>1565432</v>
      </c>
      <c r="B3521" s="23">
        <v>42674</v>
      </c>
      <c r="C3521" s="23">
        <v>42675</v>
      </c>
      <c r="D3521" t="str">
        <f t="shared" si="55"/>
        <v>No enviado a tiempo</v>
      </c>
    </row>
    <row r="3522" spans="1:4" x14ac:dyDescent="0.25">
      <c r="A3522">
        <v>1565432</v>
      </c>
      <c r="B3522" s="23">
        <v>42544</v>
      </c>
      <c r="C3522" s="23">
        <v>42548</v>
      </c>
      <c r="D3522" t="str">
        <f t="shared" si="55"/>
        <v>Enviado a tiempo</v>
      </c>
    </row>
    <row r="3523" spans="1:4" x14ac:dyDescent="0.25">
      <c r="A3523">
        <v>1565432</v>
      </c>
      <c r="B3523" s="23">
        <v>42456</v>
      </c>
      <c r="C3523" s="23">
        <v>42463</v>
      </c>
      <c r="D3523" t="str">
        <f t="shared" si="55"/>
        <v>Enviado a tiempo</v>
      </c>
    </row>
    <row r="3524" spans="1:4" x14ac:dyDescent="0.25">
      <c r="A3524">
        <v>1565432</v>
      </c>
      <c r="B3524" s="23">
        <v>42397</v>
      </c>
      <c r="C3524" s="23">
        <v>42399</v>
      </c>
      <c r="D3524" t="str">
        <f t="shared" si="55"/>
        <v>Enviado a tiempo</v>
      </c>
    </row>
    <row r="3525" spans="1:4" x14ac:dyDescent="0.25">
      <c r="A3525">
        <v>1565797</v>
      </c>
      <c r="B3525" s="23">
        <v>42446</v>
      </c>
      <c r="C3525" s="23">
        <v>42447</v>
      </c>
      <c r="D3525" t="str">
        <f t="shared" si="55"/>
        <v>No enviado a tiempo</v>
      </c>
    </row>
    <row r="3526" spans="1:4" x14ac:dyDescent="0.25">
      <c r="A3526">
        <v>1565797</v>
      </c>
      <c r="B3526" s="23">
        <v>42212</v>
      </c>
      <c r="C3526" s="23">
        <v>42217</v>
      </c>
      <c r="D3526" t="str">
        <f t="shared" si="55"/>
        <v>Enviado a tiempo</v>
      </c>
    </row>
    <row r="3527" spans="1:4" x14ac:dyDescent="0.25">
      <c r="A3527">
        <v>1565797</v>
      </c>
      <c r="B3527" s="23">
        <v>42403</v>
      </c>
      <c r="C3527" s="23">
        <v>42405</v>
      </c>
      <c r="D3527" t="str">
        <f t="shared" si="55"/>
        <v>Enviado a tiempo</v>
      </c>
    </row>
    <row r="3528" spans="1:4" x14ac:dyDescent="0.25">
      <c r="A3528">
        <v>1565797</v>
      </c>
      <c r="B3528" s="23">
        <v>42403</v>
      </c>
      <c r="C3528" s="23">
        <v>42405</v>
      </c>
      <c r="D3528" t="str">
        <f t="shared" si="55"/>
        <v>Enviado a tiempo</v>
      </c>
    </row>
    <row r="3529" spans="1:4" x14ac:dyDescent="0.25">
      <c r="A3529">
        <v>1565797</v>
      </c>
      <c r="B3529" s="23">
        <v>42403</v>
      </c>
      <c r="C3529" s="23">
        <v>42405</v>
      </c>
      <c r="D3529" t="str">
        <f t="shared" si="55"/>
        <v>Enviado a tiempo</v>
      </c>
    </row>
    <row r="3530" spans="1:4" x14ac:dyDescent="0.25">
      <c r="A3530">
        <v>1565797</v>
      </c>
      <c r="B3530" s="23">
        <v>42401</v>
      </c>
      <c r="C3530" s="23">
        <v>42402</v>
      </c>
      <c r="D3530" t="str">
        <f t="shared" si="55"/>
        <v>No enviado a tiempo</v>
      </c>
    </row>
    <row r="3531" spans="1:4" x14ac:dyDescent="0.25">
      <c r="A3531">
        <v>1566162</v>
      </c>
      <c r="B3531" s="23">
        <v>42397</v>
      </c>
      <c r="C3531" s="23">
        <v>42399</v>
      </c>
      <c r="D3531" t="str">
        <f t="shared" si="55"/>
        <v>Enviado a tiempo</v>
      </c>
    </row>
    <row r="3532" spans="1:4" x14ac:dyDescent="0.25">
      <c r="A3532">
        <v>1566162</v>
      </c>
      <c r="B3532" s="23">
        <v>42584</v>
      </c>
      <c r="C3532" s="23">
        <v>42586</v>
      </c>
      <c r="D3532" t="str">
        <f t="shared" si="55"/>
        <v>Enviado a tiempo</v>
      </c>
    </row>
    <row r="3533" spans="1:4" x14ac:dyDescent="0.25">
      <c r="A3533">
        <v>1566528</v>
      </c>
      <c r="B3533" s="23">
        <v>42125</v>
      </c>
      <c r="C3533" s="23">
        <v>42126</v>
      </c>
      <c r="D3533" t="str">
        <f t="shared" si="55"/>
        <v>No enviado a tiempo</v>
      </c>
    </row>
    <row r="3534" spans="1:4" x14ac:dyDescent="0.25">
      <c r="A3534">
        <v>1566528</v>
      </c>
      <c r="B3534" s="23">
        <v>42585</v>
      </c>
      <c r="C3534" s="23">
        <v>42586</v>
      </c>
      <c r="D3534" t="str">
        <f t="shared" si="55"/>
        <v>No enviado a tiempo</v>
      </c>
    </row>
    <row r="3535" spans="1:4" x14ac:dyDescent="0.25">
      <c r="A3535">
        <v>1566893</v>
      </c>
      <c r="B3535" s="23">
        <v>42325</v>
      </c>
      <c r="C3535" s="23">
        <v>42332</v>
      </c>
      <c r="D3535" t="str">
        <f t="shared" si="55"/>
        <v>Enviado a tiempo</v>
      </c>
    </row>
    <row r="3536" spans="1:4" x14ac:dyDescent="0.25">
      <c r="A3536">
        <v>1566893</v>
      </c>
      <c r="B3536" s="23">
        <v>42686</v>
      </c>
      <c r="C3536" s="23">
        <v>42686</v>
      </c>
      <c r="D3536" t="str">
        <f t="shared" si="55"/>
        <v>No enviado a tiempo</v>
      </c>
    </row>
    <row r="3537" spans="1:4" x14ac:dyDescent="0.25">
      <c r="A3537">
        <v>1566893</v>
      </c>
      <c r="B3537" s="23">
        <v>42409</v>
      </c>
      <c r="C3537" s="23">
        <v>42416</v>
      </c>
      <c r="D3537" t="str">
        <f t="shared" si="55"/>
        <v>Enviado a tiempo</v>
      </c>
    </row>
    <row r="3538" spans="1:4" x14ac:dyDescent="0.25">
      <c r="A3538">
        <v>1566893</v>
      </c>
      <c r="B3538" s="23">
        <v>42606</v>
      </c>
      <c r="C3538" s="23">
        <v>42607</v>
      </c>
      <c r="D3538" t="str">
        <f t="shared" si="55"/>
        <v>No enviado a tiempo</v>
      </c>
    </row>
    <row r="3539" spans="1:4" x14ac:dyDescent="0.25">
      <c r="A3539">
        <v>1566893</v>
      </c>
      <c r="B3539" s="23">
        <v>42408</v>
      </c>
      <c r="C3539" s="23">
        <v>42409</v>
      </c>
      <c r="D3539" t="str">
        <f t="shared" si="55"/>
        <v>No enviado a tiempo</v>
      </c>
    </row>
    <row r="3540" spans="1:4" x14ac:dyDescent="0.25">
      <c r="A3540">
        <v>1566893</v>
      </c>
      <c r="B3540" s="23">
        <v>42369</v>
      </c>
      <c r="C3540" s="23">
        <v>42370</v>
      </c>
      <c r="D3540" t="str">
        <f t="shared" si="55"/>
        <v>No enviado a tiempo</v>
      </c>
    </row>
    <row r="3541" spans="1:4" x14ac:dyDescent="0.25">
      <c r="A3541">
        <v>1566893</v>
      </c>
      <c r="B3541" s="23">
        <v>42473</v>
      </c>
      <c r="C3541" s="23">
        <v>42475</v>
      </c>
      <c r="D3541" t="str">
        <f t="shared" si="55"/>
        <v>Enviado a tiempo</v>
      </c>
    </row>
    <row r="3542" spans="1:4" x14ac:dyDescent="0.25">
      <c r="A3542">
        <v>1566893</v>
      </c>
      <c r="B3542" s="23">
        <v>42600</v>
      </c>
      <c r="C3542" s="23">
        <v>42602</v>
      </c>
      <c r="D3542" t="str">
        <f t="shared" si="55"/>
        <v>Enviado a tiempo</v>
      </c>
    </row>
    <row r="3543" spans="1:4" x14ac:dyDescent="0.25">
      <c r="A3543">
        <v>1567258</v>
      </c>
      <c r="B3543" s="23">
        <v>42634</v>
      </c>
      <c r="C3543" s="23">
        <v>42634</v>
      </c>
      <c r="D3543" t="str">
        <f t="shared" si="55"/>
        <v>No enviado a tiempo</v>
      </c>
    </row>
    <row r="3544" spans="1:4" x14ac:dyDescent="0.25">
      <c r="A3544">
        <v>1567258</v>
      </c>
      <c r="B3544" s="23">
        <v>42292</v>
      </c>
      <c r="C3544" s="23">
        <v>42292</v>
      </c>
      <c r="D3544" t="str">
        <f t="shared" si="55"/>
        <v>No enviado a tiempo</v>
      </c>
    </row>
    <row r="3545" spans="1:4" x14ac:dyDescent="0.25">
      <c r="A3545">
        <v>1567258</v>
      </c>
      <c r="B3545" s="23">
        <v>42414</v>
      </c>
      <c r="C3545" s="23">
        <v>42416</v>
      </c>
      <c r="D3545" t="str">
        <f t="shared" si="55"/>
        <v>Enviado a tiempo</v>
      </c>
    </row>
    <row r="3546" spans="1:4" x14ac:dyDescent="0.25">
      <c r="A3546">
        <v>1567258</v>
      </c>
      <c r="B3546" s="23">
        <v>42604</v>
      </c>
      <c r="C3546" s="23">
        <v>42605</v>
      </c>
      <c r="D3546" t="str">
        <f t="shared" si="55"/>
        <v>No enviado a tiempo</v>
      </c>
    </row>
    <row r="3547" spans="1:4" x14ac:dyDescent="0.25">
      <c r="A3547">
        <v>1567623</v>
      </c>
      <c r="B3547" s="23">
        <v>42308</v>
      </c>
      <c r="C3547" s="23">
        <v>42311</v>
      </c>
      <c r="D3547" t="str">
        <f t="shared" si="55"/>
        <v>Enviado a tiempo</v>
      </c>
    </row>
    <row r="3548" spans="1:4" x14ac:dyDescent="0.25">
      <c r="A3548">
        <v>1567989</v>
      </c>
      <c r="B3548" s="23">
        <v>42410</v>
      </c>
      <c r="C3548" s="23">
        <v>42411</v>
      </c>
      <c r="D3548" t="str">
        <f t="shared" si="55"/>
        <v>No enviado a tiempo</v>
      </c>
    </row>
    <row r="3549" spans="1:4" x14ac:dyDescent="0.25">
      <c r="A3549">
        <v>1567989</v>
      </c>
      <c r="B3549" s="23">
        <v>42458</v>
      </c>
      <c r="C3549" s="23">
        <v>42459</v>
      </c>
      <c r="D3549" t="str">
        <f t="shared" si="55"/>
        <v>No enviado a tiempo</v>
      </c>
    </row>
    <row r="3550" spans="1:4" x14ac:dyDescent="0.25">
      <c r="A3550">
        <v>1567989</v>
      </c>
      <c r="B3550" s="23">
        <v>42410</v>
      </c>
      <c r="C3550" s="23">
        <v>42411</v>
      </c>
      <c r="D3550" t="str">
        <f t="shared" si="55"/>
        <v>No enviado a tiempo</v>
      </c>
    </row>
    <row r="3551" spans="1:4" x14ac:dyDescent="0.25">
      <c r="A3551">
        <v>1567989</v>
      </c>
      <c r="B3551" s="23">
        <v>42410</v>
      </c>
      <c r="C3551" s="23">
        <v>42411</v>
      </c>
      <c r="D3551" t="str">
        <f t="shared" si="55"/>
        <v>No enviado a tiempo</v>
      </c>
    </row>
    <row r="3552" spans="1:4" x14ac:dyDescent="0.25">
      <c r="A3552">
        <v>1567989</v>
      </c>
      <c r="B3552" s="23">
        <v>42726</v>
      </c>
      <c r="C3552" s="23">
        <v>42727</v>
      </c>
      <c r="D3552" t="str">
        <f t="shared" si="55"/>
        <v>No enviado a tiempo</v>
      </c>
    </row>
    <row r="3553" spans="1:4" x14ac:dyDescent="0.25">
      <c r="A3553">
        <v>1567989</v>
      </c>
      <c r="B3553" s="23">
        <v>42165</v>
      </c>
      <c r="C3553" s="23">
        <v>42169</v>
      </c>
      <c r="D3553" t="str">
        <f t="shared" si="55"/>
        <v>Enviado a tiempo</v>
      </c>
    </row>
    <row r="3554" spans="1:4" x14ac:dyDescent="0.25">
      <c r="A3554">
        <v>1567989</v>
      </c>
      <c r="B3554" s="23">
        <v>42635</v>
      </c>
      <c r="C3554" s="23">
        <v>42636</v>
      </c>
      <c r="D3554" t="str">
        <f t="shared" si="55"/>
        <v>No enviado a tiempo</v>
      </c>
    </row>
    <row r="3555" spans="1:4" x14ac:dyDescent="0.25">
      <c r="A3555">
        <v>1567989</v>
      </c>
      <c r="B3555" s="23">
        <v>42410</v>
      </c>
      <c r="C3555" s="23">
        <v>42411</v>
      </c>
      <c r="D3555" t="str">
        <f t="shared" si="55"/>
        <v>No enviado a tiempo</v>
      </c>
    </row>
    <row r="3556" spans="1:4" x14ac:dyDescent="0.25">
      <c r="A3556">
        <v>1567989</v>
      </c>
      <c r="B3556" s="23">
        <v>42499</v>
      </c>
      <c r="C3556" s="23">
        <v>42500</v>
      </c>
      <c r="D3556" t="str">
        <f t="shared" si="55"/>
        <v>No enviado a tiempo</v>
      </c>
    </row>
    <row r="3557" spans="1:4" x14ac:dyDescent="0.25">
      <c r="A3557">
        <v>1568354</v>
      </c>
      <c r="B3557" s="23">
        <v>41425</v>
      </c>
      <c r="C3557" s="23">
        <v>41425</v>
      </c>
      <c r="D3557" t="str">
        <f t="shared" si="55"/>
        <v>No enviado a tiempo</v>
      </c>
    </row>
    <row r="3558" spans="1:4" x14ac:dyDescent="0.25">
      <c r="A3558">
        <v>1568719</v>
      </c>
      <c r="B3558" s="23">
        <v>42347</v>
      </c>
      <c r="C3558" s="23">
        <v>42347</v>
      </c>
      <c r="D3558" t="str">
        <f t="shared" si="55"/>
        <v>No enviado a tiempo</v>
      </c>
    </row>
    <row r="3559" spans="1:4" x14ac:dyDescent="0.25">
      <c r="A3559">
        <v>1568719</v>
      </c>
      <c r="B3559" s="23">
        <v>42589</v>
      </c>
      <c r="C3559" s="23">
        <v>42590</v>
      </c>
      <c r="D3559" t="str">
        <f t="shared" si="55"/>
        <v>No enviado a tiempo</v>
      </c>
    </row>
    <row r="3560" spans="1:4" x14ac:dyDescent="0.25">
      <c r="A3560">
        <v>1568719</v>
      </c>
      <c r="B3560" s="23">
        <v>42676</v>
      </c>
      <c r="C3560" s="23">
        <v>42680</v>
      </c>
      <c r="D3560" t="str">
        <f t="shared" ref="D3560:D3623" si="56">+IF(C3560-B3560&gt;=2,"Enviado a tiempo","No enviado a tiempo")</f>
        <v>Enviado a tiempo</v>
      </c>
    </row>
    <row r="3561" spans="1:4" x14ac:dyDescent="0.25">
      <c r="A3561">
        <v>1569084</v>
      </c>
      <c r="B3561" s="23">
        <v>42292</v>
      </c>
      <c r="C3561" s="23">
        <v>42292</v>
      </c>
      <c r="D3561" t="str">
        <f t="shared" si="56"/>
        <v>No enviado a tiempo</v>
      </c>
    </row>
    <row r="3562" spans="1:4" x14ac:dyDescent="0.25">
      <c r="A3562">
        <v>1569084</v>
      </c>
      <c r="B3562" s="23">
        <v>42641</v>
      </c>
      <c r="C3562" s="23">
        <v>42643</v>
      </c>
      <c r="D3562" t="str">
        <f t="shared" si="56"/>
        <v>Enviado a tiempo</v>
      </c>
    </row>
    <row r="3563" spans="1:4" x14ac:dyDescent="0.25">
      <c r="A3563">
        <v>1569450</v>
      </c>
      <c r="B3563" s="23">
        <v>42414</v>
      </c>
      <c r="C3563" s="23">
        <v>42415</v>
      </c>
      <c r="D3563" t="str">
        <f t="shared" si="56"/>
        <v>No enviado a tiempo</v>
      </c>
    </row>
    <row r="3564" spans="1:4" x14ac:dyDescent="0.25">
      <c r="A3564">
        <v>1569450</v>
      </c>
      <c r="B3564" s="23">
        <v>42412</v>
      </c>
      <c r="C3564" s="23">
        <v>42413</v>
      </c>
      <c r="D3564" t="str">
        <f t="shared" si="56"/>
        <v>No enviado a tiempo</v>
      </c>
    </row>
    <row r="3565" spans="1:4" x14ac:dyDescent="0.25">
      <c r="A3565">
        <v>1569450</v>
      </c>
      <c r="B3565" s="23">
        <v>42413</v>
      </c>
      <c r="C3565" s="23">
        <v>42416</v>
      </c>
      <c r="D3565" t="str">
        <f t="shared" si="56"/>
        <v>Enviado a tiempo</v>
      </c>
    </row>
    <row r="3566" spans="1:4" x14ac:dyDescent="0.25">
      <c r="A3566">
        <v>1569450</v>
      </c>
      <c r="B3566" s="23">
        <v>42412</v>
      </c>
      <c r="C3566" s="23">
        <v>42413</v>
      </c>
      <c r="D3566" t="str">
        <f t="shared" si="56"/>
        <v>No enviado a tiempo</v>
      </c>
    </row>
    <row r="3567" spans="1:4" x14ac:dyDescent="0.25">
      <c r="A3567">
        <v>1569450</v>
      </c>
      <c r="B3567" s="23">
        <v>42412</v>
      </c>
      <c r="C3567" s="23">
        <v>42413</v>
      </c>
      <c r="D3567" t="str">
        <f t="shared" si="56"/>
        <v>No enviado a tiempo</v>
      </c>
    </row>
    <row r="3568" spans="1:4" x14ac:dyDescent="0.25">
      <c r="A3568">
        <v>1569450</v>
      </c>
      <c r="B3568" s="23">
        <v>42413</v>
      </c>
      <c r="C3568" s="23">
        <v>42416</v>
      </c>
      <c r="D3568" t="str">
        <f t="shared" si="56"/>
        <v>Enviado a tiempo</v>
      </c>
    </row>
    <row r="3569" spans="1:4" x14ac:dyDescent="0.25">
      <c r="A3569">
        <v>1569450</v>
      </c>
      <c r="B3569" s="23">
        <v>42714</v>
      </c>
      <c r="C3569" s="23">
        <v>42716</v>
      </c>
      <c r="D3569" t="str">
        <f t="shared" si="56"/>
        <v>Enviado a tiempo</v>
      </c>
    </row>
    <row r="3570" spans="1:4" x14ac:dyDescent="0.25">
      <c r="A3570">
        <v>1569481</v>
      </c>
      <c r="B3570" s="23">
        <v>42498</v>
      </c>
      <c r="C3570" s="23">
        <v>42502</v>
      </c>
      <c r="D3570" t="str">
        <f t="shared" si="56"/>
        <v>Enviado a tiempo</v>
      </c>
    </row>
    <row r="3571" spans="1:4" x14ac:dyDescent="0.25">
      <c r="A3571">
        <v>1569481</v>
      </c>
      <c r="B3571" s="23">
        <v>42412</v>
      </c>
      <c r="C3571" s="23">
        <v>42413</v>
      </c>
      <c r="D3571" t="str">
        <f t="shared" si="56"/>
        <v>No enviado a tiempo</v>
      </c>
    </row>
    <row r="3572" spans="1:4" x14ac:dyDescent="0.25">
      <c r="A3572">
        <v>1570180</v>
      </c>
      <c r="B3572" s="23">
        <v>42369</v>
      </c>
      <c r="C3572" s="23">
        <v>42370</v>
      </c>
      <c r="D3572" t="str">
        <f t="shared" si="56"/>
        <v>No enviado a tiempo</v>
      </c>
    </row>
    <row r="3573" spans="1:4" x14ac:dyDescent="0.25">
      <c r="A3573">
        <v>1570180</v>
      </c>
      <c r="B3573" s="23">
        <v>42694</v>
      </c>
      <c r="C3573" s="23">
        <v>42695</v>
      </c>
      <c r="D3573" t="str">
        <f t="shared" si="56"/>
        <v>No enviado a tiempo</v>
      </c>
    </row>
    <row r="3574" spans="1:4" x14ac:dyDescent="0.25">
      <c r="A3574">
        <v>1570180</v>
      </c>
      <c r="B3574" s="23">
        <v>41408</v>
      </c>
      <c r="C3574" s="23">
        <v>41409</v>
      </c>
      <c r="D3574" t="str">
        <f t="shared" si="56"/>
        <v>No enviado a tiempo</v>
      </c>
    </row>
    <row r="3575" spans="1:4" x14ac:dyDescent="0.25">
      <c r="A3575">
        <v>1570910</v>
      </c>
      <c r="B3575" s="23">
        <v>42413</v>
      </c>
      <c r="C3575" s="23">
        <v>42416</v>
      </c>
      <c r="D3575" t="str">
        <f t="shared" si="56"/>
        <v>Enviado a tiempo</v>
      </c>
    </row>
    <row r="3576" spans="1:4" x14ac:dyDescent="0.25">
      <c r="A3576">
        <v>1570910</v>
      </c>
      <c r="B3576" s="23">
        <v>42666</v>
      </c>
      <c r="C3576" s="23">
        <v>42673</v>
      </c>
      <c r="D3576" t="str">
        <f t="shared" si="56"/>
        <v>Enviado a tiempo</v>
      </c>
    </row>
    <row r="3577" spans="1:4" x14ac:dyDescent="0.25">
      <c r="A3577">
        <v>1570910</v>
      </c>
      <c r="B3577" s="23">
        <v>42539</v>
      </c>
      <c r="C3577" s="23">
        <v>42541</v>
      </c>
      <c r="D3577" t="str">
        <f t="shared" si="56"/>
        <v>Enviado a tiempo</v>
      </c>
    </row>
    <row r="3578" spans="1:4" x14ac:dyDescent="0.25">
      <c r="A3578">
        <v>1571275</v>
      </c>
      <c r="B3578" s="23">
        <v>42492</v>
      </c>
      <c r="C3578" s="23">
        <v>42494</v>
      </c>
      <c r="D3578" t="str">
        <f t="shared" si="56"/>
        <v>Enviado a tiempo</v>
      </c>
    </row>
    <row r="3579" spans="1:4" x14ac:dyDescent="0.25">
      <c r="A3579">
        <v>1571640</v>
      </c>
      <c r="B3579" s="23">
        <v>41521</v>
      </c>
      <c r="C3579" s="23">
        <v>41523</v>
      </c>
      <c r="D3579" t="str">
        <f t="shared" si="56"/>
        <v>Enviado a tiempo</v>
      </c>
    </row>
    <row r="3580" spans="1:4" x14ac:dyDescent="0.25">
      <c r="A3580">
        <v>1571640</v>
      </c>
      <c r="B3580" s="23">
        <v>42413</v>
      </c>
      <c r="C3580" s="23">
        <v>42413</v>
      </c>
      <c r="D3580" t="str">
        <f t="shared" si="56"/>
        <v>No enviado a tiempo</v>
      </c>
    </row>
    <row r="3581" spans="1:4" x14ac:dyDescent="0.25">
      <c r="A3581">
        <v>1571640</v>
      </c>
      <c r="B3581" s="23">
        <v>42579</v>
      </c>
      <c r="C3581" s="23">
        <v>42581</v>
      </c>
      <c r="D3581" t="str">
        <f t="shared" si="56"/>
        <v>Enviado a tiempo</v>
      </c>
    </row>
    <row r="3582" spans="1:4" x14ac:dyDescent="0.25">
      <c r="A3582">
        <v>1571640</v>
      </c>
      <c r="B3582" s="23">
        <v>42386</v>
      </c>
      <c r="C3582" s="23">
        <v>42386</v>
      </c>
      <c r="D3582" t="str">
        <f t="shared" si="56"/>
        <v>No enviado a tiempo</v>
      </c>
    </row>
    <row r="3583" spans="1:4" x14ac:dyDescent="0.25">
      <c r="A3583">
        <v>1571640</v>
      </c>
      <c r="B3583" s="23">
        <v>42413</v>
      </c>
      <c r="C3583" s="23">
        <v>42416</v>
      </c>
      <c r="D3583" t="str">
        <f t="shared" si="56"/>
        <v>Enviado a tiempo</v>
      </c>
    </row>
    <row r="3584" spans="1:4" x14ac:dyDescent="0.25">
      <c r="A3584">
        <v>1572005</v>
      </c>
      <c r="B3584" s="23">
        <v>42459</v>
      </c>
      <c r="C3584" s="23">
        <v>42460</v>
      </c>
      <c r="D3584" t="str">
        <f t="shared" si="56"/>
        <v>No enviado a tiempo</v>
      </c>
    </row>
    <row r="3585" spans="1:4" x14ac:dyDescent="0.25">
      <c r="A3585">
        <v>1572005</v>
      </c>
      <c r="B3585" s="23">
        <v>42417</v>
      </c>
      <c r="C3585" s="23">
        <v>42418</v>
      </c>
      <c r="D3585" t="str">
        <f t="shared" si="56"/>
        <v>No enviado a tiempo</v>
      </c>
    </row>
    <row r="3586" spans="1:4" x14ac:dyDescent="0.25">
      <c r="A3586">
        <v>1572005</v>
      </c>
      <c r="B3586" s="23">
        <v>42025</v>
      </c>
      <c r="C3586" s="23">
        <v>42027</v>
      </c>
      <c r="D3586" t="str">
        <f t="shared" si="56"/>
        <v>Enviado a tiempo</v>
      </c>
    </row>
    <row r="3587" spans="1:4" x14ac:dyDescent="0.25">
      <c r="A3587">
        <v>1572005</v>
      </c>
      <c r="B3587" s="23">
        <v>42410</v>
      </c>
      <c r="C3587" s="23">
        <v>42412</v>
      </c>
      <c r="D3587" t="str">
        <f t="shared" si="56"/>
        <v>Enviado a tiempo</v>
      </c>
    </row>
    <row r="3588" spans="1:4" x14ac:dyDescent="0.25">
      <c r="A3588">
        <v>1572005</v>
      </c>
      <c r="B3588" s="23">
        <v>42492</v>
      </c>
      <c r="C3588" s="23">
        <v>42494</v>
      </c>
      <c r="D3588" t="str">
        <f t="shared" si="56"/>
        <v>Enviado a tiempo</v>
      </c>
    </row>
    <row r="3589" spans="1:4" x14ac:dyDescent="0.25">
      <c r="A3589">
        <v>1572005</v>
      </c>
      <c r="B3589" s="23">
        <v>42292</v>
      </c>
      <c r="C3589" s="23">
        <v>42296</v>
      </c>
      <c r="D3589" t="str">
        <f t="shared" si="56"/>
        <v>Enviado a tiempo</v>
      </c>
    </row>
    <row r="3590" spans="1:4" x14ac:dyDescent="0.25">
      <c r="A3590">
        <v>1572005</v>
      </c>
      <c r="B3590" s="23">
        <v>42112</v>
      </c>
      <c r="C3590" s="23">
        <v>42113</v>
      </c>
      <c r="D3590" t="str">
        <f t="shared" si="56"/>
        <v>No enviado a tiempo</v>
      </c>
    </row>
    <row r="3591" spans="1:4" x14ac:dyDescent="0.25">
      <c r="A3591">
        <v>1572005</v>
      </c>
      <c r="B3591" s="23">
        <v>42066</v>
      </c>
      <c r="C3591" s="23">
        <v>42067</v>
      </c>
      <c r="D3591" t="str">
        <f t="shared" si="56"/>
        <v>No enviado a tiempo</v>
      </c>
    </row>
    <row r="3592" spans="1:4" x14ac:dyDescent="0.25">
      <c r="A3592">
        <v>1572005</v>
      </c>
      <c r="B3592" s="23">
        <v>42633</v>
      </c>
      <c r="C3592" s="23">
        <v>42633</v>
      </c>
      <c r="D3592" t="str">
        <f t="shared" si="56"/>
        <v>No enviado a tiempo</v>
      </c>
    </row>
    <row r="3593" spans="1:4" x14ac:dyDescent="0.25">
      <c r="A3593">
        <v>1572005</v>
      </c>
      <c r="B3593" s="23">
        <v>42722</v>
      </c>
      <c r="C3593" s="23">
        <v>42723</v>
      </c>
      <c r="D3593" t="str">
        <f t="shared" si="56"/>
        <v>No enviado a tiempo</v>
      </c>
    </row>
    <row r="3594" spans="1:4" x14ac:dyDescent="0.25">
      <c r="A3594">
        <v>1572005</v>
      </c>
      <c r="B3594" s="23">
        <v>42465</v>
      </c>
      <c r="C3594" s="23">
        <v>42471</v>
      </c>
      <c r="D3594" t="str">
        <f t="shared" si="56"/>
        <v>Enviado a tiempo</v>
      </c>
    </row>
    <row r="3595" spans="1:4" x14ac:dyDescent="0.25">
      <c r="A3595">
        <v>1572371</v>
      </c>
      <c r="B3595" s="23">
        <v>42688</v>
      </c>
      <c r="C3595" s="23">
        <v>42689</v>
      </c>
      <c r="D3595" t="str">
        <f t="shared" si="56"/>
        <v>No enviado a tiempo</v>
      </c>
    </row>
    <row r="3596" spans="1:4" x14ac:dyDescent="0.25">
      <c r="A3596">
        <v>1572736</v>
      </c>
      <c r="B3596" s="23">
        <v>42732</v>
      </c>
      <c r="C3596" s="23">
        <v>42734</v>
      </c>
      <c r="D3596" t="str">
        <f t="shared" si="56"/>
        <v>Enviado a tiempo</v>
      </c>
    </row>
    <row r="3597" spans="1:4" x14ac:dyDescent="0.25">
      <c r="A3597">
        <v>1572736</v>
      </c>
      <c r="B3597" s="23">
        <v>42651</v>
      </c>
      <c r="C3597" s="23">
        <v>42651</v>
      </c>
      <c r="D3597" t="str">
        <f t="shared" si="56"/>
        <v>No enviado a tiempo</v>
      </c>
    </row>
    <row r="3598" spans="1:4" x14ac:dyDescent="0.25">
      <c r="A3598">
        <v>1572736</v>
      </c>
      <c r="B3598" s="23">
        <v>41685</v>
      </c>
      <c r="C3598" s="23">
        <v>41686</v>
      </c>
      <c r="D3598" t="str">
        <f t="shared" si="56"/>
        <v>No enviado a tiempo</v>
      </c>
    </row>
    <row r="3599" spans="1:4" x14ac:dyDescent="0.25">
      <c r="A3599">
        <v>1573101</v>
      </c>
      <c r="B3599" s="23">
        <v>42386</v>
      </c>
      <c r="C3599" s="23">
        <v>42386</v>
      </c>
      <c r="D3599" t="str">
        <f t="shared" si="56"/>
        <v>No enviado a tiempo</v>
      </c>
    </row>
    <row r="3600" spans="1:4" x14ac:dyDescent="0.25">
      <c r="A3600">
        <v>1573101</v>
      </c>
      <c r="B3600" s="23">
        <v>42639</v>
      </c>
      <c r="C3600" s="23">
        <v>42648</v>
      </c>
      <c r="D3600" t="str">
        <f t="shared" si="56"/>
        <v>Enviado a tiempo</v>
      </c>
    </row>
    <row r="3601" spans="1:4" x14ac:dyDescent="0.25">
      <c r="A3601">
        <v>1573101</v>
      </c>
      <c r="B3601" s="23">
        <v>42419</v>
      </c>
      <c r="C3601" s="23">
        <v>42421</v>
      </c>
      <c r="D3601" t="str">
        <f t="shared" si="56"/>
        <v>Enviado a tiempo</v>
      </c>
    </row>
    <row r="3602" spans="1:4" x14ac:dyDescent="0.25">
      <c r="A3602">
        <v>1573101</v>
      </c>
      <c r="B3602" s="23">
        <v>42600</v>
      </c>
      <c r="C3602" s="23">
        <v>42602</v>
      </c>
      <c r="D3602" t="str">
        <f t="shared" si="56"/>
        <v>Enviado a tiempo</v>
      </c>
    </row>
    <row r="3603" spans="1:4" x14ac:dyDescent="0.25">
      <c r="A3603">
        <v>1573466</v>
      </c>
      <c r="B3603" s="23">
        <v>42416</v>
      </c>
      <c r="C3603" s="23">
        <v>42421</v>
      </c>
      <c r="D3603" t="str">
        <f t="shared" si="56"/>
        <v>Enviado a tiempo</v>
      </c>
    </row>
    <row r="3604" spans="1:4" x14ac:dyDescent="0.25">
      <c r="A3604">
        <v>1573466</v>
      </c>
      <c r="B3604" s="23">
        <v>42511</v>
      </c>
      <c r="C3604" s="23">
        <v>42511</v>
      </c>
      <c r="D3604" t="str">
        <f t="shared" si="56"/>
        <v>No enviado a tiempo</v>
      </c>
    </row>
    <row r="3605" spans="1:4" x14ac:dyDescent="0.25">
      <c r="A3605">
        <v>1573466</v>
      </c>
      <c r="B3605" s="23">
        <v>42243</v>
      </c>
      <c r="C3605" s="23">
        <v>42244</v>
      </c>
      <c r="D3605" t="str">
        <f t="shared" si="56"/>
        <v>No enviado a tiempo</v>
      </c>
    </row>
    <row r="3606" spans="1:4" x14ac:dyDescent="0.25">
      <c r="A3606">
        <v>1573832</v>
      </c>
      <c r="B3606" s="23">
        <v>42500</v>
      </c>
      <c r="C3606" s="23">
        <v>42502</v>
      </c>
      <c r="D3606" t="str">
        <f t="shared" si="56"/>
        <v>Enviado a tiempo</v>
      </c>
    </row>
    <row r="3607" spans="1:4" x14ac:dyDescent="0.25">
      <c r="A3607">
        <v>1573832</v>
      </c>
      <c r="B3607" s="23">
        <v>41496</v>
      </c>
      <c r="C3607" s="23">
        <v>41498</v>
      </c>
      <c r="D3607" t="str">
        <f t="shared" si="56"/>
        <v>Enviado a tiempo</v>
      </c>
    </row>
    <row r="3608" spans="1:4" x14ac:dyDescent="0.25">
      <c r="A3608">
        <v>1573832</v>
      </c>
      <c r="B3608" s="23">
        <v>42417</v>
      </c>
      <c r="C3608" s="23">
        <v>42418</v>
      </c>
      <c r="D3608" t="str">
        <f t="shared" si="56"/>
        <v>No enviado a tiempo</v>
      </c>
    </row>
    <row r="3609" spans="1:4" x14ac:dyDescent="0.25">
      <c r="A3609">
        <v>1573832</v>
      </c>
      <c r="B3609" s="23">
        <v>42417</v>
      </c>
      <c r="C3609" s="23">
        <v>42418</v>
      </c>
      <c r="D3609" t="str">
        <f t="shared" si="56"/>
        <v>No enviado a tiempo</v>
      </c>
    </row>
    <row r="3610" spans="1:4" x14ac:dyDescent="0.25">
      <c r="A3610">
        <v>1573832</v>
      </c>
      <c r="B3610" s="23">
        <v>42412</v>
      </c>
      <c r="C3610" s="23">
        <v>42413</v>
      </c>
      <c r="D3610" t="str">
        <f t="shared" si="56"/>
        <v>No enviado a tiempo</v>
      </c>
    </row>
    <row r="3611" spans="1:4" x14ac:dyDescent="0.25">
      <c r="A3611">
        <v>1573832</v>
      </c>
      <c r="B3611" s="23">
        <v>42112</v>
      </c>
      <c r="C3611" s="23">
        <v>42113</v>
      </c>
      <c r="D3611" t="str">
        <f t="shared" si="56"/>
        <v>No enviado a tiempo</v>
      </c>
    </row>
    <row r="3612" spans="1:4" x14ac:dyDescent="0.25">
      <c r="A3612">
        <v>1573832</v>
      </c>
      <c r="B3612" s="23">
        <v>42057</v>
      </c>
      <c r="C3612" s="23">
        <v>42373</v>
      </c>
      <c r="D3612" t="str">
        <f t="shared" si="56"/>
        <v>Enviado a tiempo</v>
      </c>
    </row>
    <row r="3613" spans="1:4" x14ac:dyDescent="0.25">
      <c r="A3613">
        <v>1573832</v>
      </c>
      <c r="B3613" s="23">
        <v>42414</v>
      </c>
      <c r="C3613" s="23">
        <v>42416</v>
      </c>
      <c r="D3613" t="str">
        <f t="shared" si="56"/>
        <v>Enviado a tiempo</v>
      </c>
    </row>
    <row r="3614" spans="1:4" x14ac:dyDescent="0.25">
      <c r="A3614">
        <v>1573832</v>
      </c>
      <c r="B3614" s="23">
        <v>42597</v>
      </c>
      <c r="C3614" s="23">
        <v>42602</v>
      </c>
      <c r="D3614" t="str">
        <f t="shared" si="56"/>
        <v>Enviado a tiempo</v>
      </c>
    </row>
    <row r="3615" spans="1:4" x14ac:dyDescent="0.25">
      <c r="A3615">
        <v>1573832</v>
      </c>
      <c r="B3615" s="23">
        <v>42541</v>
      </c>
      <c r="C3615" s="23">
        <v>42541</v>
      </c>
      <c r="D3615" t="str">
        <f t="shared" si="56"/>
        <v>No enviado a tiempo</v>
      </c>
    </row>
    <row r="3616" spans="1:4" x14ac:dyDescent="0.25">
      <c r="A3616">
        <v>1573832</v>
      </c>
      <c r="B3616" s="23">
        <v>42413</v>
      </c>
      <c r="C3616" s="23">
        <v>42416</v>
      </c>
      <c r="D3616" t="str">
        <f t="shared" si="56"/>
        <v>Enviado a tiempo</v>
      </c>
    </row>
    <row r="3617" spans="1:4" x14ac:dyDescent="0.25">
      <c r="A3617">
        <v>1573863</v>
      </c>
      <c r="B3617" s="23">
        <v>42413</v>
      </c>
      <c r="C3617" s="23">
        <v>42416</v>
      </c>
      <c r="D3617" t="str">
        <f t="shared" si="56"/>
        <v>Enviado a tiempo</v>
      </c>
    </row>
    <row r="3618" spans="1:4" x14ac:dyDescent="0.25">
      <c r="A3618">
        <v>1574197</v>
      </c>
      <c r="B3618" s="23">
        <v>42386</v>
      </c>
      <c r="C3618" s="23">
        <v>42388</v>
      </c>
      <c r="D3618" t="str">
        <f t="shared" si="56"/>
        <v>Enviado a tiempo</v>
      </c>
    </row>
    <row r="3619" spans="1:4" x14ac:dyDescent="0.25">
      <c r="A3619">
        <v>1574197</v>
      </c>
      <c r="B3619" s="23">
        <v>42579</v>
      </c>
      <c r="C3619" s="23">
        <v>42581</v>
      </c>
      <c r="D3619" t="str">
        <f t="shared" si="56"/>
        <v>Enviado a tiempo</v>
      </c>
    </row>
    <row r="3620" spans="1:4" x14ac:dyDescent="0.25">
      <c r="A3620">
        <v>1574562</v>
      </c>
      <c r="B3620" s="23">
        <v>42455</v>
      </c>
      <c r="C3620" s="23">
        <v>42457</v>
      </c>
      <c r="D3620" t="str">
        <f t="shared" si="56"/>
        <v>Enviado a tiempo</v>
      </c>
    </row>
    <row r="3621" spans="1:4" x14ac:dyDescent="0.25">
      <c r="A3621">
        <v>1574562</v>
      </c>
      <c r="B3621" s="23">
        <v>42536</v>
      </c>
      <c r="C3621" s="23">
        <v>42538</v>
      </c>
      <c r="D3621" t="str">
        <f t="shared" si="56"/>
        <v>Enviado a tiempo</v>
      </c>
    </row>
    <row r="3622" spans="1:4" x14ac:dyDescent="0.25">
      <c r="A3622">
        <v>1574562</v>
      </c>
      <c r="B3622" s="23">
        <v>42616</v>
      </c>
      <c r="C3622" s="23">
        <v>42618</v>
      </c>
      <c r="D3622" t="str">
        <f t="shared" si="56"/>
        <v>Enviado a tiempo</v>
      </c>
    </row>
    <row r="3623" spans="1:4" x14ac:dyDescent="0.25">
      <c r="A3623">
        <v>1575293</v>
      </c>
      <c r="B3623" s="23">
        <v>41986</v>
      </c>
      <c r="C3623" s="23">
        <v>41988</v>
      </c>
      <c r="D3623" t="str">
        <f t="shared" si="56"/>
        <v>Enviado a tiempo</v>
      </c>
    </row>
    <row r="3624" spans="1:4" x14ac:dyDescent="0.25">
      <c r="A3624">
        <v>1575293</v>
      </c>
      <c r="B3624" s="23">
        <v>42605</v>
      </c>
      <c r="C3624" s="23">
        <v>42607</v>
      </c>
      <c r="D3624" t="str">
        <f t="shared" ref="D3624:D3686" si="57">+IF(C3624-B3624&gt;=2,"Enviado a tiempo","No enviado a tiempo")</f>
        <v>Enviado a tiempo</v>
      </c>
    </row>
    <row r="3625" spans="1:4" x14ac:dyDescent="0.25">
      <c r="A3625">
        <v>1575658</v>
      </c>
      <c r="B3625" s="23">
        <v>42423</v>
      </c>
      <c r="C3625" s="23">
        <v>42424</v>
      </c>
      <c r="D3625" t="str">
        <f t="shared" si="57"/>
        <v>No enviado a tiempo</v>
      </c>
    </row>
    <row r="3626" spans="1:4" x14ac:dyDescent="0.25">
      <c r="A3626">
        <v>1575658</v>
      </c>
      <c r="B3626" s="23">
        <v>42521</v>
      </c>
      <c r="C3626" s="23">
        <v>42523</v>
      </c>
      <c r="D3626" t="str">
        <f t="shared" si="57"/>
        <v>Enviado a tiempo</v>
      </c>
    </row>
    <row r="3627" spans="1:4" x14ac:dyDescent="0.25">
      <c r="A3627">
        <v>1575658</v>
      </c>
      <c r="B3627" s="23">
        <v>41496</v>
      </c>
      <c r="C3627" s="23">
        <v>41498</v>
      </c>
      <c r="D3627" t="str">
        <f t="shared" si="57"/>
        <v>Enviado a tiempo</v>
      </c>
    </row>
    <row r="3628" spans="1:4" x14ac:dyDescent="0.25">
      <c r="A3628">
        <v>1575658</v>
      </c>
      <c r="B3628" s="23">
        <v>42369</v>
      </c>
      <c r="C3628" s="23">
        <v>42370</v>
      </c>
      <c r="D3628" t="str">
        <f t="shared" si="57"/>
        <v>No enviado a tiempo</v>
      </c>
    </row>
    <row r="3629" spans="1:4" x14ac:dyDescent="0.25">
      <c r="A3629">
        <v>1575658</v>
      </c>
      <c r="B3629" s="23">
        <v>42151</v>
      </c>
      <c r="C3629" s="23">
        <v>42153</v>
      </c>
      <c r="D3629" t="str">
        <f t="shared" si="57"/>
        <v>Enviado a tiempo</v>
      </c>
    </row>
    <row r="3630" spans="1:4" x14ac:dyDescent="0.25">
      <c r="A3630">
        <v>1575658</v>
      </c>
      <c r="B3630" s="23">
        <v>42242</v>
      </c>
      <c r="C3630" s="23">
        <v>42244</v>
      </c>
      <c r="D3630" t="str">
        <f t="shared" si="57"/>
        <v>Enviado a tiempo</v>
      </c>
    </row>
    <row r="3631" spans="1:4" x14ac:dyDescent="0.25">
      <c r="A3631">
        <v>1575658</v>
      </c>
      <c r="B3631" s="23">
        <v>42255</v>
      </c>
      <c r="C3631" s="23">
        <v>42257</v>
      </c>
      <c r="D3631" t="str">
        <f t="shared" si="57"/>
        <v>Enviado a tiempo</v>
      </c>
    </row>
    <row r="3632" spans="1:4" x14ac:dyDescent="0.25">
      <c r="A3632">
        <v>1575658</v>
      </c>
      <c r="B3632" s="23">
        <v>42423</v>
      </c>
      <c r="C3632" s="23">
        <v>42424</v>
      </c>
      <c r="D3632" t="str">
        <f t="shared" si="57"/>
        <v>No enviado a tiempo</v>
      </c>
    </row>
    <row r="3633" spans="1:4" x14ac:dyDescent="0.25">
      <c r="A3633">
        <v>1575658</v>
      </c>
      <c r="B3633" s="23">
        <v>42511</v>
      </c>
      <c r="C3633" s="23">
        <v>42511</v>
      </c>
      <c r="D3633" t="str">
        <f t="shared" si="57"/>
        <v>No enviado a tiempo</v>
      </c>
    </row>
    <row r="3634" spans="1:4" x14ac:dyDescent="0.25">
      <c r="A3634">
        <v>1575658</v>
      </c>
      <c r="B3634" s="23">
        <v>41624</v>
      </c>
      <c r="C3634" s="23">
        <v>41626</v>
      </c>
      <c r="D3634" t="str">
        <f t="shared" si="57"/>
        <v>Enviado a tiempo</v>
      </c>
    </row>
    <row r="3635" spans="1:4" x14ac:dyDescent="0.25">
      <c r="A3635">
        <v>1575658</v>
      </c>
      <c r="B3635" s="23">
        <v>42386</v>
      </c>
      <c r="C3635" s="23">
        <v>42388</v>
      </c>
      <c r="D3635" t="str">
        <f t="shared" si="57"/>
        <v>Enviado a tiempo</v>
      </c>
    </row>
    <row r="3636" spans="1:4" x14ac:dyDescent="0.25">
      <c r="A3636">
        <v>1576023</v>
      </c>
      <c r="B3636" s="23">
        <v>42448</v>
      </c>
      <c r="C3636" s="23">
        <v>42449</v>
      </c>
      <c r="D3636" t="str">
        <f t="shared" si="57"/>
        <v>No enviado a tiempo</v>
      </c>
    </row>
    <row r="3637" spans="1:4" x14ac:dyDescent="0.25">
      <c r="A3637">
        <v>1576023</v>
      </c>
      <c r="B3637" s="23">
        <v>42240</v>
      </c>
      <c r="C3637" s="23">
        <v>42242</v>
      </c>
      <c r="D3637" t="str">
        <f t="shared" si="57"/>
        <v>Enviado a tiempo</v>
      </c>
    </row>
    <row r="3638" spans="1:4" x14ac:dyDescent="0.25">
      <c r="A3638">
        <v>1576023</v>
      </c>
      <c r="B3638" s="23">
        <v>42639</v>
      </c>
      <c r="C3638" s="23">
        <v>42648</v>
      </c>
      <c r="D3638" t="str">
        <f t="shared" si="57"/>
        <v>Enviado a tiempo</v>
      </c>
    </row>
    <row r="3639" spans="1:4" x14ac:dyDescent="0.25">
      <c r="A3639">
        <v>1576023</v>
      </c>
      <c r="B3639" s="23">
        <v>42426</v>
      </c>
      <c r="C3639" s="23">
        <v>42433</v>
      </c>
      <c r="D3639" t="str">
        <f t="shared" si="57"/>
        <v>Enviado a tiempo</v>
      </c>
    </row>
    <row r="3640" spans="1:4" x14ac:dyDescent="0.25">
      <c r="A3640">
        <v>1576388</v>
      </c>
      <c r="B3640" s="23">
        <v>42348</v>
      </c>
      <c r="C3640" s="23">
        <v>42350</v>
      </c>
      <c r="D3640" t="str">
        <f t="shared" si="57"/>
        <v>Enviado a tiempo</v>
      </c>
    </row>
    <row r="3641" spans="1:4" x14ac:dyDescent="0.25">
      <c r="A3641">
        <v>1576388</v>
      </c>
      <c r="B3641" s="23">
        <v>42531</v>
      </c>
      <c r="C3641" s="23">
        <v>42533</v>
      </c>
      <c r="D3641" t="str">
        <f t="shared" si="57"/>
        <v>Enviado a tiempo</v>
      </c>
    </row>
    <row r="3642" spans="1:4" x14ac:dyDescent="0.25">
      <c r="A3642">
        <v>1576754</v>
      </c>
      <c r="B3642" s="23">
        <v>42286</v>
      </c>
      <c r="C3642" s="23">
        <v>42288</v>
      </c>
      <c r="D3642" t="str">
        <f t="shared" si="57"/>
        <v>Enviado a tiempo</v>
      </c>
    </row>
    <row r="3643" spans="1:4" x14ac:dyDescent="0.25">
      <c r="A3643">
        <v>1576754</v>
      </c>
      <c r="B3643" s="23">
        <v>42120</v>
      </c>
      <c r="C3643" s="23">
        <v>42122</v>
      </c>
      <c r="D3643" t="str">
        <f t="shared" si="57"/>
        <v>Enviado a tiempo</v>
      </c>
    </row>
    <row r="3644" spans="1:4" x14ac:dyDescent="0.25">
      <c r="A3644">
        <v>1576754</v>
      </c>
      <c r="B3644" s="23">
        <v>42412</v>
      </c>
      <c r="C3644" s="23">
        <v>42413</v>
      </c>
      <c r="D3644" t="str">
        <f t="shared" si="57"/>
        <v>No enviado a tiempo</v>
      </c>
    </row>
    <row r="3645" spans="1:4" x14ac:dyDescent="0.25">
      <c r="A3645">
        <v>1577119</v>
      </c>
      <c r="B3645" s="23">
        <v>42712</v>
      </c>
      <c r="C3645" s="23">
        <v>42716</v>
      </c>
      <c r="D3645" t="str">
        <f t="shared" si="57"/>
        <v>Enviado a tiempo</v>
      </c>
    </row>
    <row r="3646" spans="1:4" x14ac:dyDescent="0.25">
      <c r="A3646">
        <v>1577119</v>
      </c>
      <c r="B3646" s="23">
        <v>41408</v>
      </c>
      <c r="C3646" s="23">
        <v>41410</v>
      </c>
      <c r="D3646" t="str">
        <f t="shared" si="57"/>
        <v>Enviado a tiempo</v>
      </c>
    </row>
    <row r="3647" spans="1:4" x14ac:dyDescent="0.25">
      <c r="A3647">
        <v>1577119</v>
      </c>
      <c r="B3647" s="23">
        <v>42483</v>
      </c>
      <c r="C3647" s="23">
        <v>42484</v>
      </c>
      <c r="D3647" t="str">
        <f t="shared" si="57"/>
        <v>No enviado a tiempo</v>
      </c>
    </row>
    <row r="3648" spans="1:4" x14ac:dyDescent="0.25">
      <c r="A3648">
        <v>1577484</v>
      </c>
      <c r="B3648" s="23">
        <v>41909</v>
      </c>
      <c r="C3648" s="23">
        <v>41914</v>
      </c>
      <c r="D3648" t="str">
        <f t="shared" si="57"/>
        <v>Enviado a tiempo</v>
      </c>
    </row>
    <row r="3649" spans="1:4" x14ac:dyDescent="0.25">
      <c r="A3649">
        <v>1577484</v>
      </c>
      <c r="B3649" s="23">
        <v>42434</v>
      </c>
      <c r="C3649" s="23">
        <v>42438</v>
      </c>
      <c r="D3649" t="str">
        <f t="shared" si="57"/>
        <v>Enviado a tiempo</v>
      </c>
    </row>
    <row r="3650" spans="1:4" x14ac:dyDescent="0.25">
      <c r="A3650">
        <v>1577484</v>
      </c>
      <c r="B3650" s="23">
        <v>42434</v>
      </c>
      <c r="C3650" s="23">
        <v>42438</v>
      </c>
      <c r="D3650" t="str">
        <f t="shared" si="57"/>
        <v>Enviado a tiempo</v>
      </c>
    </row>
    <row r="3651" spans="1:4" x14ac:dyDescent="0.25">
      <c r="A3651">
        <v>1577849</v>
      </c>
      <c r="B3651" s="23">
        <v>42535</v>
      </c>
      <c r="C3651" s="23">
        <v>42537</v>
      </c>
      <c r="D3651" t="str">
        <f t="shared" si="57"/>
        <v>Enviado a tiempo</v>
      </c>
    </row>
    <row r="3652" spans="1:4" x14ac:dyDescent="0.25">
      <c r="A3652">
        <v>1577849</v>
      </c>
      <c r="B3652" s="23">
        <v>42593</v>
      </c>
      <c r="C3652" s="23">
        <v>42595</v>
      </c>
      <c r="D3652" t="str">
        <f t="shared" si="57"/>
        <v>Enviado a tiempo</v>
      </c>
    </row>
    <row r="3653" spans="1:4" x14ac:dyDescent="0.25">
      <c r="A3653">
        <v>1577849</v>
      </c>
      <c r="B3653" s="23">
        <v>42228</v>
      </c>
      <c r="C3653" s="23">
        <v>42231</v>
      </c>
      <c r="D3653" t="str">
        <f t="shared" si="57"/>
        <v>Enviado a tiempo</v>
      </c>
    </row>
    <row r="3654" spans="1:4" x14ac:dyDescent="0.25">
      <c r="A3654">
        <v>1577849</v>
      </c>
      <c r="B3654" s="23">
        <v>41408</v>
      </c>
      <c r="C3654" s="23">
        <v>41409</v>
      </c>
      <c r="D3654" t="str">
        <f t="shared" si="57"/>
        <v>No enviado a tiempo</v>
      </c>
    </row>
    <row r="3655" spans="1:4" x14ac:dyDescent="0.25">
      <c r="A3655">
        <v>1577849</v>
      </c>
      <c r="B3655" s="23">
        <v>42458</v>
      </c>
      <c r="C3655" s="23">
        <v>42459</v>
      </c>
      <c r="D3655" t="str">
        <f t="shared" si="57"/>
        <v>No enviado a tiempo</v>
      </c>
    </row>
    <row r="3656" spans="1:4" x14ac:dyDescent="0.25">
      <c r="A3656">
        <v>1577849</v>
      </c>
      <c r="B3656" s="23">
        <v>42450</v>
      </c>
      <c r="C3656" s="23">
        <v>42451</v>
      </c>
      <c r="D3656" t="str">
        <f t="shared" si="57"/>
        <v>No enviado a tiempo</v>
      </c>
    </row>
    <row r="3657" spans="1:4" x14ac:dyDescent="0.25">
      <c r="A3657">
        <v>1578215</v>
      </c>
      <c r="B3657" s="23">
        <v>42274</v>
      </c>
      <c r="C3657" s="23">
        <v>42276</v>
      </c>
      <c r="D3657" t="str">
        <f t="shared" si="57"/>
        <v>Enviado a tiempo</v>
      </c>
    </row>
    <row r="3658" spans="1:4" x14ac:dyDescent="0.25">
      <c r="A3658">
        <v>1578215</v>
      </c>
      <c r="B3658" s="23">
        <v>42556</v>
      </c>
      <c r="C3658" s="23">
        <v>42558</v>
      </c>
      <c r="D3658" t="str">
        <f t="shared" si="57"/>
        <v>Enviado a tiempo</v>
      </c>
    </row>
    <row r="3659" spans="1:4" x14ac:dyDescent="0.25">
      <c r="A3659">
        <v>1578215</v>
      </c>
      <c r="B3659" s="23">
        <v>42722</v>
      </c>
      <c r="C3659" s="23">
        <v>42723</v>
      </c>
      <c r="D3659" t="str">
        <f t="shared" si="57"/>
        <v>No enviado a tiempo</v>
      </c>
    </row>
    <row r="3660" spans="1:4" x14ac:dyDescent="0.25">
      <c r="A3660">
        <v>1578215</v>
      </c>
      <c r="B3660" s="23">
        <v>42262</v>
      </c>
      <c r="C3660" s="23">
        <v>42264</v>
      </c>
      <c r="D3660" t="str">
        <f t="shared" si="57"/>
        <v>Enviado a tiempo</v>
      </c>
    </row>
    <row r="3661" spans="1:4" x14ac:dyDescent="0.25">
      <c r="A3661">
        <v>1578215</v>
      </c>
      <c r="B3661" s="23">
        <v>42656</v>
      </c>
      <c r="C3661" s="23">
        <v>42661</v>
      </c>
      <c r="D3661" t="str">
        <f t="shared" si="57"/>
        <v>Enviado a tiempo</v>
      </c>
    </row>
    <row r="3662" spans="1:4" x14ac:dyDescent="0.25">
      <c r="A3662">
        <v>1578580</v>
      </c>
      <c r="B3662" s="23">
        <v>42456</v>
      </c>
      <c r="C3662" s="23">
        <v>42463</v>
      </c>
      <c r="D3662" t="str">
        <f t="shared" si="57"/>
        <v>Enviado a tiempo</v>
      </c>
    </row>
    <row r="3663" spans="1:4" x14ac:dyDescent="0.25">
      <c r="A3663">
        <v>1578580</v>
      </c>
      <c r="B3663" s="23">
        <v>42436</v>
      </c>
      <c r="C3663" s="23">
        <v>42437</v>
      </c>
      <c r="D3663" t="str">
        <f t="shared" si="57"/>
        <v>No enviado a tiempo</v>
      </c>
    </row>
    <row r="3664" spans="1:4" x14ac:dyDescent="0.25">
      <c r="A3664">
        <v>1578580</v>
      </c>
      <c r="B3664" s="23">
        <v>42436</v>
      </c>
      <c r="C3664" s="23">
        <v>42437</v>
      </c>
      <c r="D3664" t="str">
        <f t="shared" si="57"/>
        <v>No enviado a tiempo</v>
      </c>
    </row>
    <row r="3665" spans="1:4" x14ac:dyDescent="0.25">
      <c r="A3665">
        <v>1578580</v>
      </c>
      <c r="B3665" s="23">
        <v>42436</v>
      </c>
      <c r="C3665" s="23">
        <v>42437</v>
      </c>
      <c r="D3665" t="str">
        <f t="shared" si="57"/>
        <v>No enviado a tiempo</v>
      </c>
    </row>
    <row r="3666" spans="1:4" x14ac:dyDescent="0.25">
      <c r="A3666">
        <v>1578580</v>
      </c>
      <c r="B3666" s="23">
        <v>42436</v>
      </c>
      <c r="C3666" s="23">
        <v>42437</v>
      </c>
      <c r="D3666" t="str">
        <f t="shared" si="57"/>
        <v>No enviado a tiempo</v>
      </c>
    </row>
    <row r="3667" spans="1:4" x14ac:dyDescent="0.25">
      <c r="A3667">
        <v>1578580</v>
      </c>
      <c r="B3667" s="23">
        <v>42455</v>
      </c>
      <c r="C3667" s="23">
        <v>42456</v>
      </c>
      <c r="D3667" t="str">
        <f t="shared" si="57"/>
        <v>No enviado a tiempo</v>
      </c>
    </row>
    <row r="3668" spans="1:4" x14ac:dyDescent="0.25">
      <c r="A3668">
        <v>1578580</v>
      </c>
      <c r="B3668" s="23">
        <v>41850</v>
      </c>
      <c r="C3668" s="23">
        <v>41851</v>
      </c>
      <c r="D3668" t="str">
        <f t="shared" si="57"/>
        <v>No enviado a tiempo</v>
      </c>
    </row>
    <row r="3669" spans="1:4" x14ac:dyDescent="0.25">
      <c r="A3669">
        <v>1578580</v>
      </c>
      <c r="B3669" s="23">
        <v>42357</v>
      </c>
      <c r="C3669" s="23">
        <v>42359</v>
      </c>
      <c r="D3669" t="str">
        <f t="shared" si="57"/>
        <v>Enviado a tiempo</v>
      </c>
    </row>
    <row r="3670" spans="1:4" x14ac:dyDescent="0.25">
      <c r="A3670">
        <v>1578945</v>
      </c>
      <c r="B3670" s="23">
        <v>42638</v>
      </c>
      <c r="C3670" s="23">
        <v>42639</v>
      </c>
      <c r="D3670" t="str">
        <f t="shared" si="57"/>
        <v>No enviado a tiempo</v>
      </c>
    </row>
    <row r="3671" spans="1:4" x14ac:dyDescent="0.25">
      <c r="A3671">
        <v>1578945</v>
      </c>
      <c r="B3671" s="23">
        <v>42325</v>
      </c>
      <c r="C3671" s="23">
        <v>42332</v>
      </c>
      <c r="D3671" t="str">
        <f t="shared" si="57"/>
        <v>Enviado a tiempo</v>
      </c>
    </row>
    <row r="3672" spans="1:4" x14ac:dyDescent="0.25">
      <c r="A3672">
        <v>1578945</v>
      </c>
      <c r="B3672" s="23">
        <v>42410</v>
      </c>
      <c r="C3672" s="23">
        <v>42411</v>
      </c>
      <c r="D3672" t="str">
        <f t="shared" si="57"/>
        <v>No enviado a tiempo</v>
      </c>
    </row>
    <row r="3673" spans="1:4" x14ac:dyDescent="0.25">
      <c r="A3673">
        <v>1579310</v>
      </c>
      <c r="B3673" s="23">
        <v>42563</v>
      </c>
      <c r="C3673" s="23">
        <v>42565</v>
      </c>
      <c r="D3673" t="str">
        <f t="shared" si="57"/>
        <v>Enviado a tiempo</v>
      </c>
    </row>
    <row r="3674" spans="1:4" x14ac:dyDescent="0.25">
      <c r="A3674">
        <v>1579310</v>
      </c>
      <c r="B3674" s="23">
        <v>42674</v>
      </c>
      <c r="C3674" s="23">
        <v>42677</v>
      </c>
      <c r="D3674" t="str">
        <f t="shared" si="57"/>
        <v>Enviado a tiempo</v>
      </c>
    </row>
    <row r="3675" spans="1:4" x14ac:dyDescent="0.25">
      <c r="A3675">
        <v>1579310</v>
      </c>
      <c r="B3675" s="23">
        <v>42448</v>
      </c>
      <c r="C3675" s="23">
        <v>42450</v>
      </c>
      <c r="D3675" t="str">
        <f t="shared" si="57"/>
        <v>Enviado a tiempo</v>
      </c>
    </row>
    <row r="3676" spans="1:4" x14ac:dyDescent="0.25">
      <c r="A3676">
        <v>1579310</v>
      </c>
      <c r="B3676" s="23">
        <v>42551</v>
      </c>
      <c r="C3676" s="23">
        <v>42552</v>
      </c>
      <c r="D3676" t="str">
        <f t="shared" si="57"/>
        <v>No enviado a tiempo</v>
      </c>
    </row>
    <row r="3677" spans="1:4" x14ac:dyDescent="0.25">
      <c r="A3677">
        <v>1579310</v>
      </c>
      <c r="B3677" s="23">
        <v>42487</v>
      </c>
      <c r="C3677" s="23">
        <v>42488</v>
      </c>
      <c r="D3677" t="str">
        <f t="shared" si="57"/>
        <v>No enviado a tiempo</v>
      </c>
    </row>
    <row r="3678" spans="1:4" x14ac:dyDescent="0.25">
      <c r="A3678">
        <v>1579310</v>
      </c>
      <c r="B3678" s="23">
        <v>42462</v>
      </c>
      <c r="C3678" s="23">
        <v>42470</v>
      </c>
      <c r="D3678" t="str">
        <f t="shared" si="57"/>
        <v>Enviado a tiempo</v>
      </c>
    </row>
    <row r="3679" spans="1:4" x14ac:dyDescent="0.25">
      <c r="A3679">
        <v>1579310</v>
      </c>
      <c r="B3679" s="23">
        <v>42728</v>
      </c>
      <c r="C3679" s="23">
        <v>42730</v>
      </c>
      <c r="D3679" t="str">
        <f t="shared" si="57"/>
        <v>Enviado a tiempo</v>
      </c>
    </row>
    <row r="3680" spans="1:4" x14ac:dyDescent="0.25">
      <c r="A3680">
        <v>1579310</v>
      </c>
      <c r="B3680" s="23">
        <v>42369</v>
      </c>
      <c r="C3680" s="23">
        <v>42370</v>
      </c>
      <c r="D3680" t="str">
        <f t="shared" si="57"/>
        <v>No enviado a tiempo</v>
      </c>
    </row>
    <row r="3681" spans="1:4" x14ac:dyDescent="0.25">
      <c r="A3681">
        <v>1579310</v>
      </c>
      <c r="B3681" s="23">
        <v>42323</v>
      </c>
      <c r="C3681" s="23">
        <v>42332</v>
      </c>
      <c r="D3681" t="str">
        <f t="shared" si="57"/>
        <v>Enviado a tiempo</v>
      </c>
    </row>
    <row r="3682" spans="1:4" x14ac:dyDescent="0.25">
      <c r="A3682">
        <v>1579676</v>
      </c>
      <c r="B3682" s="23">
        <v>42318</v>
      </c>
      <c r="C3682" s="23">
        <v>42319</v>
      </c>
      <c r="D3682" t="str">
        <f t="shared" si="57"/>
        <v>No enviado a tiempo</v>
      </c>
    </row>
    <row r="3683" spans="1:4" x14ac:dyDescent="0.25">
      <c r="A3683">
        <v>1579676</v>
      </c>
      <c r="B3683" s="23">
        <v>42577</v>
      </c>
      <c r="C3683" s="23">
        <v>42577</v>
      </c>
      <c r="D3683" t="str">
        <f t="shared" si="57"/>
        <v>No enviado a tiempo</v>
      </c>
    </row>
    <row r="3684" spans="1:4" x14ac:dyDescent="0.25">
      <c r="A3684">
        <v>1579676</v>
      </c>
      <c r="B3684" s="23">
        <v>42641</v>
      </c>
      <c r="C3684" s="23">
        <v>42643</v>
      </c>
      <c r="D3684" t="str">
        <f t="shared" si="57"/>
        <v>Enviado a tiempo</v>
      </c>
    </row>
    <row r="3685" spans="1:4" x14ac:dyDescent="0.25">
      <c r="A3685">
        <v>1579676</v>
      </c>
      <c r="B3685" s="23">
        <v>41663</v>
      </c>
      <c r="C3685" s="23">
        <v>41665</v>
      </c>
      <c r="D3685" t="str">
        <f t="shared" si="57"/>
        <v>Enviado a tiempo</v>
      </c>
    </row>
    <row r="3686" spans="1:4" x14ac:dyDescent="0.25">
      <c r="A3686">
        <v>1579676</v>
      </c>
      <c r="B3686" s="23">
        <v>42444</v>
      </c>
      <c r="C3686" s="23">
        <v>42446</v>
      </c>
      <c r="D3686" t="str">
        <f t="shared" si="57"/>
        <v>Enviado a tiempo</v>
      </c>
    </row>
    <row r="3687" spans="1:4" x14ac:dyDescent="0.25">
      <c r="A3687">
        <v>1579676</v>
      </c>
      <c r="B3687" s="23">
        <v>42409</v>
      </c>
      <c r="C3687" s="23">
        <v>42412</v>
      </c>
      <c r="D3687" t="str">
        <f t="shared" ref="D3687:D3749" si="58">+IF(C3687-B3687&gt;=2,"Enviado a tiempo","No enviado a tiempo")</f>
        <v>Enviado a tiempo</v>
      </c>
    </row>
    <row r="3688" spans="1:4" x14ac:dyDescent="0.25">
      <c r="A3688">
        <v>1579676</v>
      </c>
      <c r="B3688" s="23">
        <v>42166</v>
      </c>
      <c r="C3688" s="23">
        <v>42168</v>
      </c>
      <c r="D3688" t="str">
        <f t="shared" si="58"/>
        <v>Enviado a tiempo</v>
      </c>
    </row>
    <row r="3689" spans="1:4" x14ac:dyDescent="0.25">
      <c r="A3689">
        <v>1580041</v>
      </c>
      <c r="B3689" s="23">
        <v>42483</v>
      </c>
      <c r="C3689" s="23">
        <v>42484</v>
      </c>
      <c r="D3689" t="str">
        <f t="shared" si="58"/>
        <v>No enviado a tiempo</v>
      </c>
    </row>
    <row r="3690" spans="1:4" x14ac:dyDescent="0.25">
      <c r="A3690">
        <v>1580041</v>
      </c>
      <c r="B3690" s="23">
        <v>42458</v>
      </c>
      <c r="C3690" s="23">
        <v>42459</v>
      </c>
      <c r="D3690" t="str">
        <f t="shared" si="58"/>
        <v>No enviado a tiempo</v>
      </c>
    </row>
    <row r="3691" spans="1:4" x14ac:dyDescent="0.25">
      <c r="A3691">
        <v>1580041</v>
      </c>
      <c r="B3691" s="23">
        <v>42723</v>
      </c>
      <c r="C3691" s="23">
        <v>42725</v>
      </c>
      <c r="D3691" t="str">
        <f t="shared" si="58"/>
        <v>Enviado a tiempo</v>
      </c>
    </row>
    <row r="3692" spans="1:4" x14ac:dyDescent="0.25">
      <c r="A3692">
        <v>1580041</v>
      </c>
      <c r="B3692" s="23">
        <v>42587</v>
      </c>
      <c r="C3692" s="23">
        <v>42588</v>
      </c>
      <c r="D3692" t="str">
        <f t="shared" si="58"/>
        <v>No enviado a tiempo</v>
      </c>
    </row>
    <row r="3693" spans="1:4" x14ac:dyDescent="0.25">
      <c r="A3693">
        <v>1580406</v>
      </c>
      <c r="B3693" s="23">
        <v>42454</v>
      </c>
      <c r="C3693" s="23">
        <v>42454</v>
      </c>
      <c r="D3693" t="str">
        <f t="shared" si="58"/>
        <v>No enviado a tiempo</v>
      </c>
    </row>
    <row r="3694" spans="1:4" x14ac:dyDescent="0.25">
      <c r="A3694">
        <v>1580406</v>
      </c>
      <c r="B3694" s="23">
        <v>42276</v>
      </c>
      <c r="C3694" s="23">
        <v>42277</v>
      </c>
      <c r="D3694" t="str">
        <f t="shared" si="58"/>
        <v>No enviado a tiempo</v>
      </c>
    </row>
    <row r="3695" spans="1:4" x14ac:dyDescent="0.25">
      <c r="A3695">
        <v>1580406</v>
      </c>
      <c r="B3695" s="23">
        <v>42606</v>
      </c>
      <c r="C3695" s="23">
        <v>42615</v>
      </c>
      <c r="D3695" t="str">
        <f t="shared" si="58"/>
        <v>Enviado a tiempo</v>
      </c>
    </row>
    <row r="3696" spans="1:4" x14ac:dyDescent="0.25">
      <c r="A3696">
        <v>1580406</v>
      </c>
      <c r="B3696" s="23">
        <v>42606</v>
      </c>
      <c r="C3696" s="23">
        <v>42615</v>
      </c>
      <c r="D3696" t="str">
        <f t="shared" si="58"/>
        <v>Enviado a tiempo</v>
      </c>
    </row>
    <row r="3697" spans="1:4" x14ac:dyDescent="0.25">
      <c r="A3697">
        <v>1580406</v>
      </c>
      <c r="B3697" s="23">
        <v>42483</v>
      </c>
      <c r="C3697" s="23">
        <v>42484</v>
      </c>
      <c r="D3697" t="str">
        <f t="shared" si="58"/>
        <v>No enviado a tiempo</v>
      </c>
    </row>
    <row r="3698" spans="1:4" x14ac:dyDescent="0.25">
      <c r="A3698">
        <v>1580771</v>
      </c>
      <c r="B3698" s="23">
        <v>42416</v>
      </c>
      <c r="C3698" s="23">
        <v>42417</v>
      </c>
      <c r="D3698" t="str">
        <f t="shared" si="58"/>
        <v>No enviado a tiempo</v>
      </c>
    </row>
    <row r="3699" spans="1:4" x14ac:dyDescent="0.25">
      <c r="A3699">
        <v>1580771</v>
      </c>
      <c r="B3699" s="23">
        <v>42712</v>
      </c>
      <c r="C3699" s="23">
        <v>42716</v>
      </c>
      <c r="D3699" t="str">
        <f t="shared" si="58"/>
        <v>Enviado a tiempo</v>
      </c>
    </row>
    <row r="3700" spans="1:4" x14ac:dyDescent="0.25">
      <c r="A3700">
        <v>1580771</v>
      </c>
      <c r="B3700" s="23">
        <v>42446</v>
      </c>
      <c r="C3700" s="23">
        <v>42449</v>
      </c>
      <c r="D3700" t="str">
        <f t="shared" si="58"/>
        <v>Enviado a tiempo</v>
      </c>
    </row>
    <row r="3701" spans="1:4" x14ac:dyDescent="0.25">
      <c r="A3701">
        <v>1580771</v>
      </c>
      <c r="B3701" s="23">
        <v>42661</v>
      </c>
      <c r="C3701" s="23">
        <v>42663</v>
      </c>
      <c r="D3701" t="str">
        <f t="shared" si="58"/>
        <v>Enviado a tiempo</v>
      </c>
    </row>
    <row r="3702" spans="1:4" x14ac:dyDescent="0.25">
      <c r="A3702">
        <v>1580771</v>
      </c>
      <c r="B3702" s="23">
        <v>42663</v>
      </c>
      <c r="C3702" s="23">
        <v>42663</v>
      </c>
      <c r="D3702" t="str">
        <f t="shared" si="58"/>
        <v>No enviado a tiempo</v>
      </c>
    </row>
    <row r="3703" spans="1:4" x14ac:dyDescent="0.25">
      <c r="A3703">
        <v>1581137</v>
      </c>
      <c r="B3703" s="23">
        <v>42499</v>
      </c>
      <c r="C3703" s="23">
        <v>42501</v>
      </c>
      <c r="D3703" t="str">
        <f t="shared" si="58"/>
        <v>Enviado a tiempo</v>
      </c>
    </row>
    <row r="3704" spans="1:4" x14ac:dyDescent="0.25">
      <c r="A3704">
        <v>1581137</v>
      </c>
      <c r="B3704" s="23">
        <v>42318</v>
      </c>
      <c r="C3704" s="23">
        <v>42318</v>
      </c>
      <c r="D3704" t="str">
        <f t="shared" si="58"/>
        <v>No enviado a tiempo</v>
      </c>
    </row>
    <row r="3705" spans="1:4" x14ac:dyDescent="0.25">
      <c r="A3705">
        <v>1581137</v>
      </c>
      <c r="B3705" s="23">
        <v>42703</v>
      </c>
      <c r="C3705" s="23">
        <v>42704</v>
      </c>
      <c r="D3705" t="str">
        <f t="shared" si="58"/>
        <v>No enviado a tiempo</v>
      </c>
    </row>
    <row r="3706" spans="1:4" x14ac:dyDescent="0.25">
      <c r="A3706">
        <v>1581137</v>
      </c>
      <c r="B3706" s="23">
        <v>42037</v>
      </c>
      <c r="C3706" s="23">
        <v>42038</v>
      </c>
      <c r="D3706" t="str">
        <f t="shared" si="58"/>
        <v>No enviado a tiempo</v>
      </c>
    </row>
    <row r="3707" spans="1:4" x14ac:dyDescent="0.25">
      <c r="A3707">
        <v>1581137</v>
      </c>
      <c r="B3707" s="23">
        <v>42668</v>
      </c>
      <c r="C3707" s="23">
        <v>42670</v>
      </c>
      <c r="D3707" t="str">
        <f t="shared" si="58"/>
        <v>Enviado a tiempo</v>
      </c>
    </row>
    <row r="3708" spans="1:4" x14ac:dyDescent="0.25">
      <c r="A3708">
        <v>1581502</v>
      </c>
      <c r="B3708" s="23">
        <v>42708</v>
      </c>
      <c r="C3708" s="23">
        <v>42709</v>
      </c>
      <c r="D3708" t="str">
        <f t="shared" si="58"/>
        <v>No enviado a tiempo</v>
      </c>
    </row>
    <row r="3709" spans="1:4" x14ac:dyDescent="0.25">
      <c r="A3709">
        <v>1581867</v>
      </c>
      <c r="B3709" s="23">
        <v>42450</v>
      </c>
      <c r="C3709" s="23">
        <v>42451</v>
      </c>
      <c r="D3709" t="str">
        <f t="shared" si="58"/>
        <v>No enviado a tiempo</v>
      </c>
    </row>
    <row r="3710" spans="1:4" x14ac:dyDescent="0.25">
      <c r="A3710">
        <v>1581867</v>
      </c>
      <c r="B3710" s="23">
        <v>42446</v>
      </c>
      <c r="C3710" s="23">
        <v>42447</v>
      </c>
      <c r="D3710" t="str">
        <f t="shared" si="58"/>
        <v>No enviado a tiempo</v>
      </c>
    </row>
    <row r="3711" spans="1:4" x14ac:dyDescent="0.25">
      <c r="A3711">
        <v>1581867</v>
      </c>
      <c r="B3711" s="23">
        <v>42481</v>
      </c>
      <c r="C3711" s="23">
        <v>42482</v>
      </c>
      <c r="D3711" t="str">
        <f t="shared" si="58"/>
        <v>No enviado a tiempo</v>
      </c>
    </row>
    <row r="3712" spans="1:4" x14ac:dyDescent="0.25">
      <c r="A3712">
        <v>1581867</v>
      </c>
      <c r="B3712" s="23">
        <v>42558</v>
      </c>
      <c r="C3712" s="23">
        <v>42559</v>
      </c>
      <c r="D3712" t="str">
        <f t="shared" si="58"/>
        <v>No enviado a tiempo</v>
      </c>
    </row>
    <row r="3713" spans="1:4" x14ac:dyDescent="0.25">
      <c r="A3713">
        <v>1582232</v>
      </c>
      <c r="B3713" s="23">
        <v>42701</v>
      </c>
      <c r="C3713" s="23">
        <v>42701</v>
      </c>
      <c r="D3713" t="str">
        <f t="shared" si="58"/>
        <v>No enviado a tiempo</v>
      </c>
    </row>
    <row r="3714" spans="1:4" x14ac:dyDescent="0.25">
      <c r="A3714">
        <v>1582232</v>
      </c>
      <c r="B3714" s="23">
        <v>42674</v>
      </c>
      <c r="C3714" s="23">
        <v>42677</v>
      </c>
      <c r="D3714" t="str">
        <f t="shared" si="58"/>
        <v>Enviado a tiempo</v>
      </c>
    </row>
    <row r="3715" spans="1:4" x14ac:dyDescent="0.25">
      <c r="A3715">
        <v>1582232</v>
      </c>
      <c r="B3715" s="23">
        <v>42424</v>
      </c>
      <c r="C3715" s="23">
        <v>42426</v>
      </c>
      <c r="D3715" t="str">
        <f t="shared" si="58"/>
        <v>Enviado a tiempo</v>
      </c>
    </row>
    <row r="3716" spans="1:4" x14ac:dyDescent="0.25">
      <c r="A3716">
        <v>1582232</v>
      </c>
      <c r="B3716" s="23">
        <v>42455</v>
      </c>
      <c r="C3716" s="23">
        <v>42457</v>
      </c>
      <c r="D3716" t="str">
        <f t="shared" si="58"/>
        <v>Enviado a tiempo</v>
      </c>
    </row>
    <row r="3717" spans="1:4" x14ac:dyDescent="0.25">
      <c r="A3717">
        <v>1582598</v>
      </c>
      <c r="B3717" s="23">
        <v>41913</v>
      </c>
      <c r="C3717" s="23">
        <v>41915</v>
      </c>
      <c r="D3717" t="str">
        <f t="shared" si="58"/>
        <v>Enviado a tiempo</v>
      </c>
    </row>
    <row r="3718" spans="1:4" x14ac:dyDescent="0.25">
      <c r="A3718">
        <v>1582963</v>
      </c>
      <c r="B3718" s="23">
        <v>42257</v>
      </c>
      <c r="C3718" s="23">
        <v>42258</v>
      </c>
      <c r="D3718" t="str">
        <f t="shared" si="58"/>
        <v>No enviado a tiempo</v>
      </c>
    </row>
    <row r="3719" spans="1:4" x14ac:dyDescent="0.25">
      <c r="A3719">
        <v>1582963</v>
      </c>
      <c r="B3719" s="23">
        <v>42227</v>
      </c>
      <c r="C3719" s="23">
        <v>42228</v>
      </c>
      <c r="D3719" t="str">
        <f t="shared" si="58"/>
        <v>No enviado a tiempo</v>
      </c>
    </row>
    <row r="3720" spans="1:4" x14ac:dyDescent="0.25">
      <c r="A3720">
        <v>1582963</v>
      </c>
      <c r="B3720" s="23">
        <v>42401</v>
      </c>
      <c r="C3720" s="23">
        <v>42402</v>
      </c>
      <c r="D3720" t="str">
        <f t="shared" si="58"/>
        <v>No enviado a tiempo</v>
      </c>
    </row>
    <row r="3721" spans="1:4" x14ac:dyDescent="0.25">
      <c r="A3721">
        <v>1583328</v>
      </c>
      <c r="B3721" s="23">
        <v>42264</v>
      </c>
      <c r="C3721" s="23">
        <v>42264</v>
      </c>
      <c r="D3721" t="str">
        <f t="shared" si="58"/>
        <v>No enviado a tiempo</v>
      </c>
    </row>
    <row r="3722" spans="1:4" x14ac:dyDescent="0.25">
      <c r="A3722">
        <v>1583328</v>
      </c>
      <c r="B3722" s="23">
        <v>42556</v>
      </c>
      <c r="C3722" s="23">
        <v>42558</v>
      </c>
      <c r="D3722" t="str">
        <f t="shared" si="58"/>
        <v>Enviado a tiempo</v>
      </c>
    </row>
    <row r="3723" spans="1:4" x14ac:dyDescent="0.25">
      <c r="A3723">
        <v>1583693</v>
      </c>
      <c r="B3723" s="23">
        <v>42163</v>
      </c>
      <c r="C3723" s="23">
        <v>42164</v>
      </c>
      <c r="D3723" t="str">
        <f t="shared" si="58"/>
        <v>No enviado a tiempo</v>
      </c>
    </row>
    <row r="3724" spans="1:4" x14ac:dyDescent="0.25">
      <c r="A3724">
        <v>1583693</v>
      </c>
      <c r="B3724" s="23">
        <v>41497</v>
      </c>
      <c r="C3724" s="23">
        <v>41499</v>
      </c>
      <c r="D3724" t="str">
        <f t="shared" si="58"/>
        <v>Enviado a tiempo</v>
      </c>
    </row>
    <row r="3725" spans="1:4" x14ac:dyDescent="0.25">
      <c r="A3725">
        <v>1583693</v>
      </c>
      <c r="B3725" s="23">
        <v>42429</v>
      </c>
      <c r="C3725" s="23">
        <v>42429</v>
      </c>
      <c r="D3725" t="str">
        <f t="shared" si="58"/>
        <v>No enviado a tiempo</v>
      </c>
    </row>
    <row r="3726" spans="1:4" x14ac:dyDescent="0.25">
      <c r="A3726">
        <v>1584059</v>
      </c>
      <c r="B3726" s="23">
        <v>42483</v>
      </c>
      <c r="C3726" s="23">
        <v>42484</v>
      </c>
      <c r="D3726" t="str">
        <f t="shared" si="58"/>
        <v>No enviado a tiempo</v>
      </c>
    </row>
    <row r="3727" spans="1:4" x14ac:dyDescent="0.25">
      <c r="A3727">
        <v>1584424</v>
      </c>
      <c r="B3727" s="23">
        <v>42403</v>
      </c>
      <c r="C3727" s="23">
        <v>42405</v>
      </c>
      <c r="D3727" t="str">
        <f t="shared" si="58"/>
        <v>Enviado a tiempo</v>
      </c>
    </row>
    <row r="3728" spans="1:4" x14ac:dyDescent="0.25">
      <c r="A3728">
        <v>1584424</v>
      </c>
      <c r="B3728" s="23">
        <v>42674</v>
      </c>
      <c r="C3728" s="23">
        <v>42677</v>
      </c>
      <c r="D3728" t="str">
        <f t="shared" si="58"/>
        <v>Enviado a tiempo</v>
      </c>
    </row>
    <row r="3729" spans="1:4" x14ac:dyDescent="0.25">
      <c r="A3729">
        <v>1584424</v>
      </c>
      <c r="B3729" s="23">
        <v>42455</v>
      </c>
      <c r="C3729" s="23">
        <v>42457</v>
      </c>
      <c r="D3729" t="str">
        <f t="shared" si="58"/>
        <v>Enviado a tiempo</v>
      </c>
    </row>
    <row r="3730" spans="1:4" x14ac:dyDescent="0.25">
      <c r="A3730">
        <v>1584424</v>
      </c>
      <c r="B3730" s="23">
        <v>42455</v>
      </c>
      <c r="C3730" s="23">
        <v>42457</v>
      </c>
      <c r="D3730" t="str">
        <f t="shared" si="58"/>
        <v>Enviado a tiempo</v>
      </c>
    </row>
    <row r="3731" spans="1:4" x14ac:dyDescent="0.25">
      <c r="A3731">
        <v>1584424</v>
      </c>
      <c r="B3731" s="23">
        <v>42713</v>
      </c>
      <c r="C3731" s="23">
        <v>42714</v>
      </c>
      <c r="D3731" t="str">
        <f t="shared" si="58"/>
        <v>No enviado a tiempo</v>
      </c>
    </row>
    <row r="3732" spans="1:4" x14ac:dyDescent="0.25">
      <c r="A3732">
        <v>1584424</v>
      </c>
      <c r="B3732" s="23">
        <v>42491</v>
      </c>
      <c r="C3732" s="23">
        <v>42493</v>
      </c>
      <c r="D3732" t="str">
        <f t="shared" si="58"/>
        <v>Enviado a tiempo</v>
      </c>
    </row>
    <row r="3733" spans="1:4" x14ac:dyDescent="0.25">
      <c r="A3733">
        <v>1584424</v>
      </c>
      <c r="B3733" s="23">
        <v>42492</v>
      </c>
      <c r="C3733" s="23">
        <v>42493</v>
      </c>
      <c r="D3733" t="str">
        <f t="shared" si="58"/>
        <v>No enviado a tiempo</v>
      </c>
    </row>
    <row r="3734" spans="1:4" x14ac:dyDescent="0.25">
      <c r="A3734">
        <v>1584789</v>
      </c>
      <c r="B3734" s="23">
        <v>42242</v>
      </c>
      <c r="C3734" s="23">
        <v>42244</v>
      </c>
      <c r="D3734" t="str">
        <f t="shared" si="58"/>
        <v>Enviado a tiempo</v>
      </c>
    </row>
    <row r="3735" spans="1:4" x14ac:dyDescent="0.25">
      <c r="A3735">
        <v>1585154</v>
      </c>
      <c r="B3735" s="23">
        <v>42641</v>
      </c>
      <c r="C3735" s="23">
        <v>42643</v>
      </c>
      <c r="D3735" t="str">
        <f t="shared" si="58"/>
        <v>Enviado a tiempo</v>
      </c>
    </row>
    <row r="3736" spans="1:4" x14ac:dyDescent="0.25">
      <c r="A3736">
        <v>1585154</v>
      </c>
      <c r="B3736" s="23">
        <v>42635</v>
      </c>
      <c r="C3736" s="23">
        <v>42636</v>
      </c>
      <c r="D3736" t="str">
        <f t="shared" si="58"/>
        <v>No enviado a tiempo</v>
      </c>
    </row>
    <row r="3737" spans="1:4" x14ac:dyDescent="0.25">
      <c r="A3737">
        <v>1585154</v>
      </c>
      <c r="B3737" s="23">
        <v>42247</v>
      </c>
      <c r="C3737" s="23">
        <v>42247</v>
      </c>
      <c r="D3737" t="str">
        <f t="shared" si="58"/>
        <v>No enviado a tiempo</v>
      </c>
    </row>
    <row r="3738" spans="1:4" x14ac:dyDescent="0.25">
      <c r="A3738">
        <v>1585154</v>
      </c>
      <c r="B3738" s="23">
        <v>42357</v>
      </c>
      <c r="C3738" s="23">
        <v>42359</v>
      </c>
      <c r="D3738" t="str">
        <f t="shared" si="58"/>
        <v>Enviado a tiempo</v>
      </c>
    </row>
    <row r="3739" spans="1:4" x14ac:dyDescent="0.25">
      <c r="A3739">
        <v>1585154</v>
      </c>
      <c r="B3739" s="23">
        <v>42532</v>
      </c>
      <c r="C3739" s="23">
        <v>42542</v>
      </c>
      <c r="D3739" t="str">
        <f t="shared" si="58"/>
        <v>Enviado a tiempo</v>
      </c>
    </row>
    <row r="3740" spans="1:4" x14ac:dyDescent="0.25">
      <c r="A3740">
        <v>1585154</v>
      </c>
      <c r="B3740" s="23">
        <v>42495</v>
      </c>
      <c r="C3740" s="23">
        <v>42497</v>
      </c>
      <c r="D3740" t="str">
        <f t="shared" si="58"/>
        <v>Enviado a tiempo</v>
      </c>
    </row>
    <row r="3741" spans="1:4" x14ac:dyDescent="0.25">
      <c r="A3741">
        <v>1585154</v>
      </c>
      <c r="B3741" s="23">
        <v>42112</v>
      </c>
      <c r="C3741" s="23">
        <v>42113</v>
      </c>
      <c r="D3741" t="str">
        <f t="shared" si="58"/>
        <v>No enviado a tiempo</v>
      </c>
    </row>
    <row r="3742" spans="1:4" x14ac:dyDescent="0.25">
      <c r="A3742">
        <v>1585154</v>
      </c>
      <c r="B3742" s="23">
        <v>42455</v>
      </c>
      <c r="C3742" s="23">
        <v>42457</v>
      </c>
      <c r="D3742" t="str">
        <f t="shared" si="58"/>
        <v>Enviado a tiempo</v>
      </c>
    </row>
    <row r="3743" spans="1:4" x14ac:dyDescent="0.25">
      <c r="A3743">
        <v>1585154</v>
      </c>
      <c r="B3743" s="23">
        <v>42463</v>
      </c>
      <c r="C3743" s="23">
        <v>42463</v>
      </c>
      <c r="D3743" t="str">
        <f t="shared" si="58"/>
        <v>No enviado a tiempo</v>
      </c>
    </row>
    <row r="3744" spans="1:4" x14ac:dyDescent="0.25">
      <c r="A3744">
        <v>1585154</v>
      </c>
      <c r="B3744" s="23">
        <v>42455</v>
      </c>
      <c r="C3744" s="23">
        <v>42457</v>
      </c>
      <c r="D3744" t="str">
        <f t="shared" si="58"/>
        <v>Enviado a tiempo</v>
      </c>
    </row>
    <row r="3745" spans="1:4" x14ac:dyDescent="0.25">
      <c r="A3745">
        <v>1585154</v>
      </c>
      <c r="B3745" s="23">
        <v>42726</v>
      </c>
      <c r="C3745" s="23">
        <v>42727</v>
      </c>
      <c r="D3745" t="str">
        <f t="shared" si="58"/>
        <v>No enviado a tiempo</v>
      </c>
    </row>
    <row r="3746" spans="1:4" x14ac:dyDescent="0.25">
      <c r="A3746">
        <v>1585154</v>
      </c>
      <c r="B3746" s="23">
        <v>42713</v>
      </c>
      <c r="C3746" s="23">
        <v>42714</v>
      </c>
      <c r="D3746" t="str">
        <f t="shared" si="58"/>
        <v>No enviado a tiempo</v>
      </c>
    </row>
    <row r="3747" spans="1:4" x14ac:dyDescent="0.25">
      <c r="A3747">
        <v>1585154</v>
      </c>
      <c r="B3747" s="23">
        <v>42628</v>
      </c>
      <c r="C3747" s="23">
        <v>42629</v>
      </c>
      <c r="D3747" t="str">
        <f t="shared" si="58"/>
        <v>No enviado a tiempo</v>
      </c>
    </row>
    <row r="3748" spans="1:4" x14ac:dyDescent="0.25">
      <c r="A3748">
        <v>1585154</v>
      </c>
      <c r="B3748" s="23">
        <v>42655</v>
      </c>
      <c r="C3748" s="23">
        <v>42657</v>
      </c>
      <c r="D3748" t="str">
        <f t="shared" si="58"/>
        <v>Enviado a tiempo</v>
      </c>
    </row>
    <row r="3749" spans="1:4" x14ac:dyDescent="0.25">
      <c r="A3749">
        <v>1585154</v>
      </c>
      <c r="B3749" s="23">
        <v>42411</v>
      </c>
      <c r="C3749" s="23">
        <v>42421</v>
      </c>
      <c r="D3749" t="str">
        <f t="shared" si="58"/>
        <v>Enviado a tiempo</v>
      </c>
    </row>
    <row r="3750" spans="1:4" x14ac:dyDescent="0.25">
      <c r="A3750">
        <v>1585154</v>
      </c>
      <c r="B3750" s="23">
        <v>42626</v>
      </c>
      <c r="C3750" s="23">
        <v>42633</v>
      </c>
      <c r="D3750" t="str">
        <f t="shared" ref="D3750:D3810" si="59">+IF(C3750-B3750&gt;=2,"Enviado a tiempo","No enviado a tiempo")</f>
        <v>Enviado a tiempo</v>
      </c>
    </row>
    <row r="3751" spans="1:4" x14ac:dyDescent="0.25">
      <c r="A3751">
        <v>1585154</v>
      </c>
      <c r="B3751" s="23">
        <v>42215</v>
      </c>
      <c r="C3751" s="23">
        <v>42216</v>
      </c>
      <c r="D3751" t="str">
        <f t="shared" si="59"/>
        <v>No enviado a tiempo</v>
      </c>
    </row>
    <row r="3752" spans="1:4" x14ac:dyDescent="0.25">
      <c r="A3752">
        <v>1585520</v>
      </c>
      <c r="B3752" s="23">
        <v>41481</v>
      </c>
      <c r="C3752" s="23">
        <v>41483</v>
      </c>
      <c r="D3752" t="str">
        <f t="shared" si="59"/>
        <v>Enviado a tiempo</v>
      </c>
    </row>
    <row r="3753" spans="1:4" x14ac:dyDescent="0.25">
      <c r="A3753">
        <v>1585885</v>
      </c>
      <c r="B3753" s="23">
        <v>42244</v>
      </c>
      <c r="C3753" s="23">
        <v>42246</v>
      </c>
      <c r="D3753" t="str">
        <f t="shared" si="59"/>
        <v>Enviado a tiempo</v>
      </c>
    </row>
    <row r="3754" spans="1:4" x14ac:dyDescent="0.25">
      <c r="A3754">
        <v>1585885</v>
      </c>
      <c r="B3754" s="23">
        <v>42408</v>
      </c>
      <c r="C3754" s="23">
        <v>42409</v>
      </c>
      <c r="D3754" t="str">
        <f t="shared" si="59"/>
        <v>No enviado a tiempo</v>
      </c>
    </row>
    <row r="3755" spans="1:4" x14ac:dyDescent="0.25">
      <c r="A3755">
        <v>1585885</v>
      </c>
      <c r="B3755" s="23">
        <v>41543</v>
      </c>
      <c r="C3755" s="23">
        <v>41545</v>
      </c>
      <c r="D3755" t="str">
        <f t="shared" si="59"/>
        <v>Enviado a tiempo</v>
      </c>
    </row>
    <row r="3756" spans="1:4" x14ac:dyDescent="0.25">
      <c r="A3756">
        <v>1585885</v>
      </c>
      <c r="B3756" s="23">
        <v>42404</v>
      </c>
      <c r="C3756" s="23">
        <v>42405</v>
      </c>
      <c r="D3756" t="str">
        <f t="shared" si="59"/>
        <v>No enviado a tiempo</v>
      </c>
    </row>
    <row r="3757" spans="1:4" x14ac:dyDescent="0.25">
      <c r="A3757">
        <v>1586250</v>
      </c>
      <c r="B3757" s="23">
        <v>42529</v>
      </c>
      <c r="C3757" s="23">
        <v>42531</v>
      </c>
      <c r="D3757" t="str">
        <f t="shared" si="59"/>
        <v>Enviado a tiempo</v>
      </c>
    </row>
    <row r="3758" spans="1:4" x14ac:dyDescent="0.25">
      <c r="A3758">
        <v>1586250</v>
      </c>
      <c r="B3758" s="23">
        <v>42459</v>
      </c>
      <c r="C3758" s="23">
        <v>42460</v>
      </c>
      <c r="D3758" t="str">
        <f t="shared" si="59"/>
        <v>No enviado a tiempo</v>
      </c>
    </row>
    <row r="3759" spans="1:4" x14ac:dyDescent="0.25">
      <c r="A3759">
        <v>1586615</v>
      </c>
      <c r="B3759" s="23">
        <v>42117</v>
      </c>
      <c r="C3759" s="23">
        <v>42117</v>
      </c>
      <c r="D3759" t="str">
        <f t="shared" si="59"/>
        <v>No enviado a tiempo</v>
      </c>
    </row>
    <row r="3760" spans="1:4" x14ac:dyDescent="0.25">
      <c r="A3760">
        <v>1586615</v>
      </c>
      <c r="B3760" s="23">
        <v>42619</v>
      </c>
      <c r="C3760" s="23">
        <v>42621</v>
      </c>
      <c r="D3760" t="str">
        <f t="shared" si="59"/>
        <v>Enviado a tiempo</v>
      </c>
    </row>
    <row r="3761" spans="1:4" x14ac:dyDescent="0.25">
      <c r="A3761">
        <v>1586615</v>
      </c>
      <c r="B3761" s="23">
        <v>42635</v>
      </c>
      <c r="C3761" s="23">
        <v>42636</v>
      </c>
      <c r="D3761" t="str">
        <f t="shared" si="59"/>
        <v>No enviado a tiempo</v>
      </c>
    </row>
    <row r="3762" spans="1:4" x14ac:dyDescent="0.25">
      <c r="A3762">
        <v>1586615</v>
      </c>
      <c r="B3762" s="23">
        <v>42298</v>
      </c>
      <c r="C3762" s="23">
        <v>42300</v>
      </c>
      <c r="D3762" t="str">
        <f t="shared" si="59"/>
        <v>Enviado a tiempo</v>
      </c>
    </row>
    <row r="3763" spans="1:4" x14ac:dyDescent="0.25">
      <c r="A3763">
        <v>1586615</v>
      </c>
      <c r="B3763" s="23">
        <v>42249</v>
      </c>
      <c r="C3763" s="23">
        <v>42252</v>
      </c>
      <c r="D3763" t="str">
        <f t="shared" si="59"/>
        <v>Enviado a tiempo</v>
      </c>
    </row>
    <row r="3764" spans="1:4" x14ac:dyDescent="0.25">
      <c r="A3764">
        <v>1586615</v>
      </c>
      <c r="B3764" s="23">
        <v>42243</v>
      </c>
      <c r="C3764" s="23">
        <v>42244</v>
      </c>
      <c r="D3764" t="str">
        <f t="shared" si="59"/>
        <v>No enviado a tiempo</v>
      </c>
    </row>
    <row r="3765" spans="1:4" x14ac:dyDescent="0.25">
      <c r="A3765">
        <v>1586981</v>
      </c>
      <c r="B3765" s="23">
        <v>42703</v>
      </c>
      <c r="C3765" s="23">
        <v>42704</v>
      </c>
      <c r="D3765" t="str">
        <f t="shared" si="59"/>
        <v>No enviado a tiempo</v>
      </c>
    </row>
    <row r="3766" spans="1:4" x14ac:dyDescent="0.25">
      <c r="A3766">
        <v>1586981</v>
      </c>
      <c r="B3766" s="23">
        <v>42112</v>
      </c>
      <c r="C3766" s="23">
        <v>42113</v>
      </c>
      <c r="D3766" t="str">
        <f t="shared" si="59"/>
        <v>No enviado a tiempo</v>
      </c>
    </row>
    <row r="3767" spans="1:4" x14ac:dyDescent="0.25">
      <c r="A3767">
        <v>1586981</v>
      </c>
      <c r="B3767" s="23">
        <v>42203</v>
      </c>
      <c r="C3767" s="23">
        <v>42205</v>
      </c>
      <c r="D3767" t="str">
        <f t="shared" si="59"/>
        <v>Enviado a tiempo</v>
      </c>
    </row>
    <row r="3768" spans="1:4" x14ac:dyDescent="0.25">
      <c r="A3768">
        <v>1587346</v>
      </c>
      <c r="B3768" s="23">
        <v>42504</v>
      </c>
      <c r="C3768" s="23">
        <v>42506</v>
      </c>
      <c r="D3768" t="str">
        <f t="shared" si="59"/>
        <v>Enviado a tiempo</v>
      </c>
    </row>
    <row r="3769" spans="1:4" x14ac:dyDescent="0.25">
      <c r="A3769">
        <v>1587346</v>
      </c>
      <c r="B3769" s="23">
        <v>42298</v>
      </c>
      <c r="C3769" s="23">
        <v>42300</v>
      </c>
      <c r="D3769" t="str">
        <f t="shared" si="59"/>
        <v>Enviado a tiempo</v>
      </c>
    </row>
    <row r="3770" spans="1:4" x14ac:dyDescent="0.25">
      <c r="A3770">
        <v>1587346</v>
      </c>
      <c r="B3770" s="23">
        <v>42318</v>
      </c>
      <c r="C3770" s="23">
        <v>42320</v>
      </c>
      <c r="D3770" t="str">
        <f t="shared" si="59"/>
        <v>Enviado a tiempo</v>
      </c>
    </row>
    <row r="3771" spans="1:4" x14ac:dyDescent="0.25">
      <c r="A3771">
        <v>1587346</v>
      </c>
      <c r="B3771" s="23">
        <v>42521</v>
      </c>
      <c r="C3771" s="23">
        <v>42523</v>
      </c>
      <c r="D3771" t="str">
        <f t="shared" si="59"/>
        <v>Enviado a tiempo</v>
      </c>
    </row>
    <row r="3772" spans="1:4" x14ac:dyDescent="0.25">
      <c r="A3772">
        <v>1587346</v>
      </c>
      <c r="B3772" s="23">
        <v>42700</v>
      </c>
      <c r="C3772" s="23">
        <v>42702</v>
      </c>
      <c r="D3772" t="str">
        <f t="shared" si="59"/>
        <v>Enviado a tiempo</v>
      </c>
    </row>
    <row r="3773" spans="1:4" x14ac:dyDescent="0.25">
      <c r="A3773">
        <v>1587711</v>
      </c>
      <c r="B3773" s="23">
        <v>42657</v>
      </c>
      <c r="C3773" s="23">
        <v>42662</v>
      </c>
      <c r="D3773" t="str">
        <f t="shared" si="59"/>
        <v>Enviado a tiempo</v>
      </c>
    </row>
    <row r="3774" spans="1:4" x14ac:dyDescent="0.25">
      <c r="A3774">
        <v>1588076</v>
      </c>
      <c r="B3774" s="23">
        <v>42524</v>
      </c>
      <c r="C3774" s="23">
        <v>42526</v>
      </c>
      <c r="D3774" t="str">
        <f t="shared" si="59"/>
        <v>Enviado a tiempo</v>
      </c>
    </row>
    <row r="3775" spans="1:4" x14ac:dyDescent="0.25">
      <c r="A3775">
        <v>1588076</v>
      </c>
      <c r="B3775" s="23">
        <v>42478</v>
      </c>
      <c r="C3775" s="23">
        <v>42479</v>
      </c>
      <c r="D3775" t="str">
        <f t="shared" si="59"/>
        <v>No enviado a tiempo</v>
      </c>
    </row>
    <row r="3776" spans="1:4" x14ac:dyDescent="0.25">
      <c r="A3776">
        <v>1588076</v>
      </c>
      <c r="B3776" s="23">
        <v>42435</v>
      </c>
      <c r="C3776" s="23">
        <v>42436</v>
      </c>
      <c r="D3776" t="str">
        <f t="shared" si="59"/>
        <v>No enviado a tiempo</v>
      </c>
    </row>
    <row r="3777" spans="1:4" x14ac:dyDescent="0.25">
      <c r="A3777">
        <v>1588442</v>
      </c>
      <c r="B3777" s="23">
        <v>41965</v>
      </c>
      <c r="C3777" s="23">
        <v>41967</v>
      </c>
      <c r="D3777" t="str">
        <f t="shared" si="59"/>
        <v>Enviado a tiempo</v>
      </c>
    </row>
    <row r="3778" spans="1:4" x14ac:dyDescent="0.25">
      <c r="A3778">
        <v>1588807</v>
      </c>
      <c r="B3778" s="23">
        <v>42586</v>
      </c>
      <c r="C3778" s="23">
        <v>42588</v>
      </c>
      <c r="D3778" t="str">
        <f t="shared" si="59"/>
        <v>Enviado a tiempo</v>
      </c>
    </row>
    <row r="3779" spans="1:4" x14ac:dyDescent="0.25">
      <c r="A3779">
        <v>1588807</v>
      </c>
      <c r="B3779" s="23">
        <v>42641</v>
      </c>
      <c r="C3779" s="23">
        <v>42643</v>
      </c>
      <c r="D3779" t="str">
        <f t="shared" si="59"/>
        <v>Enviado a tiempo</v>
      </c>
    </row>
    <row r="3780" spans="1:4" x14ac:dyDescent="0.25">
      <c r="A3780">
        <v>1588807</v>
      </c>
      <c r="B3780" s="23">
        <v>42249</v>
      </c>
      <c r="C3780" s="23">
        <v>42252</v>
      </c>
      <c r="D3780" t="str">
        <f t="shared" si="59"/>
        <v>Enviado a tiempo</v>
      </c>
    </row>
    <row r="3781" spans="1:4" x14ac:dyDescent="0.25">
      <c r="A3781">
        <v>1589172</v>
      </c>
      <c r="B3781" s="23">
        <v>42228</v>
      </c>
      <c r="C3781" s="23">
        <v>42231</v>
      </c>
      <c r="D3781" t="str">
        <f t="shared" si="59"/>
        <v>Enviado a tiempo</v>
      </c>
    </row>
    <row r="3782" spans="1:4" x14ac:dyDescent="0.25">
      <c r="A3782">
        <v>1589537</v>
      </c>
      <c r="B3782" s="23">
        <v>42463</v>
      </c>
      <c r="C3782" s="23">
        <v>42463</v>
      </c>
      <c r="D3782" t="str">
        <f t="shared" si="59"/>
        <v>No enviado a tiempo</v>
      </c>
    </row>
    <row r="3783" spans="1:4" x14ac:dyDescent="0.25">
      <c r="A3783">
        <v>1589537</v>
      </c>
      <c r="B3783" s="23">
        <v>42381</v>
      </c>
      <c r="C3783" s="23">
        <v>42383</v>
      </c>
      <c r="D3783" t="str">
        <f t="shared" si="59"/>
        <v>Enviado a tiempo</v>
      </c>
    </row>
    <row r="3784" spans="1:4" x14ac:dyDescent="0.25">
      <c r="A3784">
        <v>1589537</v>
      </c>
      <c r="B3784" s="23">
        <v>42686</v>
      </c>
      <c r="C3784" s="23">
        <v>42686</v>
      </c>
      <c r="D3784" t="str">
        <f t="shared" si="59"/>
        <v>No enviado a tiempo</v>
      </c>
    </row>
    <row r="3785" spans="1:4" x14ac:dyDescent="0.25">
      <c r="A3785">
        <v>1589537</v>
      </c>
      <c r="B3785" s="23">
        <v>42484</v>
      </c>
      <c r="C3785" s="23">
        <v>42486</v>
      </c>
      <c r="D3785" t="str">
        <f t="shared" si="59"/>
        <v>Enviado a tiempo</v>
      </c>
    </row>
    <row r="3786" spans="1:4" x14ac:dyDescent="0.25">
      <c r="A3786">
        <v>1589903</v>
      </c>
      <c r="B3786" s="23">
        <v>42553</v>
      </c>
      <c r="C3786" s="23">
        <v>42554</v>
      </c>
      <c r="D3786" t="str">
        <f t="shared" si="59"/>
        <v>No enviado a tiempo</v>
      </c>
    </row>
    <row r="3787" spans="1:4" x14ac:dyDescent="0.25">
      <c r="A3787">
        <v>1589903</v>
      </c>
      <c r="B3787" s="23">
        <v>42665</v>
      </c>
      <c r="C3787" s="23">
        <v>42666</v>
      </c>
      <c r="D3787" t="str">
        <f t="shared" si="59"/>
        <v>No enviado a tiempo</v>
      </c>
    </row>
    <row r="3788" spans="1:4" x14ac:dyDescent="0.25">
      <c r="A3788">
        <v>1590268</v>
      </c>
      <c r="B3788" s="23">
        <v>42119</v>
      </c>
      <c r="C3788" s="23">
        <v>42121</v>
      </c>
      <c r="D3788" t="str">
        <f t="shared" si="59"/>
        <v>Enviado a tiempo</v>
      </c>
    </row>
    <row r="3789" spans="1:4" x14ac:dyDescent="0.25">
      <c r="A3789">
        <v>1590268</v>
      </c>
      <c r="B3789" s="23">
        <v>42635</v>
      </c>
      <c r="C3789" s="23">
        <v>42636</v>
      </c>
      <c r="D3789" t="str">
        <f t="shared" si="59"/>
        <v>No enviado a tiempo</v>
      </c>
    </row>
    <row r="3790" spans="1:4" x14ac:dyDescent="0.25">
      <c r="A3790">
        <v>1590268</v>
      </c>
      <c r="B3790" s="23">
        <v>42419</v>
      </c>
      <c r="C3790" s="23">
        <v>42419</v>
      </c>
      <c r="D3790" t="str">
        <f t="shared" si="59"/>
        <v>No enviado a tiempo</v>
      </c>
    </row>
    <row r="3791" spans="1:4" x14ac:dyDescent="0.25">
      <c r="A3791">
        <v>1590268</v>
      </c>
      <c r="B3791" s="23">
        <v>42215</v>
      </c>
      <c r="C3791" s="23">
        <v>42216</v>
      </c>
      <c r="D3791" t="str">
        <f t="shared" si="59"/>
        <v>No enviado a tiempo</v>
      </c>
    </row>
    <row r="3792" spans="1:4" x14ac:dyDescent="0.25">
      <c r="A3792">
        <v>1590633</v>
      </c>
      <c r="B3792" s="23">
        <v>42363</v>
      </c>
      <c r="C3792" s="23">
        <v>42370</v>
      </c>
      <c r="D3792" t="str">
        <f t="shared" si="59"/>
        <v>Enviado a tiempo</v>
      </c>
    </row>
    <row r="3793" spans="1:4" x14ac:dyDescent="0.25">
      <c r="A3793">
        <v>1590633</v>
      </c>
      <c r="B3793" s="23">
        <v>42602</v>
      </c>
      <c r="C3793" s="23">
        <v>42607</v>
      </c>
      <c r="D3793" t="str">
        <f t="shared" si="59"/>
        <v>Enviado a tiempo</v>
      </c>
    </row>
    <row r="3794" spans="1:4" x14ac:dyDescent="0.25">
      <c r="A3794">
        <v>1590633</v>
      </c>
      <c r="B3794" s="23">
        <v>42276</v>
      </c>
      <c r="C3794" s="23">
        <v>42277</v>
      </c>
      <c r="D3794" t="str">
        <f t="shared" si="59"/>
        <v>No enviado a tiempo</v>
      </c>
    </row>
    <row r="3795" spans="1:4" x14ac:dyDescent="0.25">
      <c r="A3795">
        <v>1590633</v>
      </c>
      <c r="B3795" s="23">
        <v>42441</v>
      </c>
      <c r="C3795" s="23">
        <v>42442</v>
      </c>
      <c r="D3795" t="str">
        <f t="shared" si="59"/>
        <v>No enviado a tiempo</v>
      </c>
    </row>
    <row r="3796" spans="1:4" x14ac:dyDescent="0.25">
      <c r="A3796">
        <v>1590633</v>
      </c>
      <c r="B3796" s="23">
        <v>42568</v>
      </c>
      <c r="C3796" s="23">
        <v>42569</v>
      </c>
      <c r="D3796" t="str">
        <f t="shared" si="59"/>
        <v>No enviado a tiempo</v>
      </c>
    </row>
    <row r="3797" spans="1:4" x14ac:dyDescent="0.25">
      <c r="A3797">
        <v>1590998</v>
      </c>
      <c r="B3797" s="23">
        <v>42483</v>
      </c>
      <c r="C3797" s="23">
        <v>42484</v>
      </c>
      <c r="D3797" t="str">
        <f t="shared" si="59"/>
        <v>No enviado a tiempo</v>
      </c>
    </row>
    <row r="3798" spans="1:4" x14ac:dyDescent="0.25">
      <c r="A3798">
        <v>1590998</v>
      </c>
      <c r="B3798" s="23">
        <v>42144</v>
      </c>
      <c r="C3798" s="23">
        <v>42145</v>
      </c>
      <c r="D3798" t="str">
        <f t="shared" si="59"/>
        <v>No enviado a tiempo</v>
      </c>
    </row>
    <row r="3799" spans="1:4" x14ac:dyDescent="0.25">
      <c r="A3799">
        <v>1590998</v>
      </c>
      <c r="B3799" s="23">
        <v>42276</v>
      </c>
      <c r="C3799" s="23">
        <v>42277</v>
      </c>
      <c r="D3799" t="str">
        <f t="shared" si="59"/>
        <v>No enviado a tiempo</v>
      </c>
    </row>
    <row r="3800" spans="1:4" x14ac:dyDescent="0.25">
      <c r="A3800">
        <v>1591364</v>
      </c>
      <c r="B3800" s="23">
        <v>42511</v>
      </c>
      <c r="C3800" s="23">
        <v>42511</v>
      </c>
      <c r="D3800" t="str">
        <f t="shared" si="59"/>
        <v>No enviado a tiempo</v>
      </c>
    </row>
    <row r="3801" spans="1:4" x14ac:dyDescent="0.25">
      <c r="A3801">
        <v>1591729</v>
      </c>
      <c r="B3801" s="23">
        <v>42042</v>
      </c>
      <c r="C3801" s="23">
        <v>42053</v>
      </c>
      <c r="D3801" t="str">
        <f t="shared" si="59"/>
        <v>Enviado a tiempo</v>
      </c>
    </row>
    <row r="3802" spans="1:4" x14ac:dyDescent="0.25">
      <c r="A3802">
        <v>1591729</v>
      </c>
      <c r="B3802" s="23">
        <v>42471</v>
      </c>
      <c r="C3802" s="23">
        <v>42473</v>
      </c>
      <c r="D3802" t="str">
        <f t="shared" si="59"/>
        <v>Enviado a tiempo</v>
      </c>
    </row>
    <row r="3803" spans="1:4" x14ac:dyDescent="0.25">
      <c r="A3803">
        <v>1591729</v>
      </c>
      <c r="B3803" s="23">
        <v>41624</v>
      </c>
      <c r="C3803" s="23">
        <v>41627</v>
      </c>
      <c r="D3803" t="str">
        <f t="shared" si="59"/>
        <v>Enviado a tiempo</v>
      </c>
    </row>
    <row r="3804" spans="1:4" x14ac:dyDescent="0.25">
      <c r="A3804">
        <v>1591729</v>
      </c>
      <c r="B3804" s="23">
        <v>42541</v>
      </c>
      <c r="C3804" s="23">
        <v>42542</v>
      </c>
      <c r="D3804" t="str">
        <f t="shared" si="59"/>
        <v>No enviado a tiempo</v>
      </c>
    </row>
    <row r="3805" spans="1:4" x14ac:dyDescent="0.25">
      <c r="A3805">
        <v>1591729</v>
      </c>
      <c r="B3805" s="23">
        <v>42228</v>
      </c>
      <c r="C3805" s="23">
        <v>42231</v>
      </c>
      <c r="D3805" t="str">
        <f t="shared" si="59"/>
        <v>Enviado a tiempo</v>
      </c>
    </row>
    <row r="3806" spans="1:4" x14ac:dyDescent="0.25">
      <c r="A3806">
        <v>1592094</v>
      </c>
      <c r="B3806" s="23">
        <v>41496</v>
      </c>
      <c r="C3806" s="23">
        <v>41498</v>
      </c>
      <c r="D3806" t="str">
        <f t="shared" si="59"/>
        <v>Enviado a tiempo</v>
      </c>
    </row>
    <row r="3807" spans="1:4" x14ac:dyDescent="0.25">
      <c r="A3807">
        <v>1592094</v>
      </c>
      <c r="B3807" s="23">
        <v>42357</v>
      </c>
      <c r="C3807" s="23">
        <v>42359</v>
      </c>
      <c r="D3807" t="str">
        <f t="shared" si="59"/>
        <v>Enviado a tiempo</v>
      </c>
    </row>
    <row r="3808" spans="1:4" x14ac:dyDescent="0.25">
      <c r="A3808">
        <v>1592459</v>
      </c>
      <c r="B3808" s="23">
        <v>42035</v>
      </c>
      <c r="C3808" s="23">
        <v>42037</v>
      </c>
      <c r="D3808" t="str">
        <f t="shared" si="59"/>
        <v>Enviado a tiempo</v>
      </c>
    </row>
    <row r="3809" spans="1:4" x14ac:dyDescent="0.25">
      <c r="A3809">
        <v>1592459</v>
      </c>
      <c r="B3809" s="23">
        <v>42471</v>
      </c>
      <c r="C3809" s="23">
        <v>42471</v>
      </c>
      <c r="D3809" t="str">
        <f t="shared" si="59"/>
        <v>No enviado a tiempo</v>
      </c>
    </row>
    <row r="3810" spans="1:4" x14ac:dyDescent="0.25">
      <c r="A3810">
        <v>1592459</v>
      </c>
      <c r="B3810" s="23">
        <v>42471</v>
      </c>
      <c r="C3810" s="23">
        <v>42471</v>
      </c>
      <c r="D3810" t="str">
        <f t="shared" si="59"/>
        <v>No enviado a tiempo</v>
      </c>
    </row>
    <row r="3811" spans="1:4" x14ac:dyDescent="0.25">
      <c r="A3811">
        <v>1592459</v>
      </c>
      <c r="B3811" s="23">
        <v>42471</v>
      </c>
      <c r="C3811" s="23">
        <v>42472</v>
      </c>
      <c r="D3811" t="str">
        <f t="shared" ref="D3811:D3871" si="60">+IF(C3811-B3811&gt;=2,"Enviado a tiempo","No enviado a tiempo")</f>
        <v>No enviado a tiempo</v>
      </c>
    </row>
    <row r="3812" spans="1:4" x14ac:dyDescent="0.25">
      <c r="A3812">
        <v>1592459</v>
      </c>
      <c r="B3812" s="23">
        <v>42471</v>
      </c>
      <c r="C3812" s="23">
        <v>42471</v>
      </c>
      <c r="D3812" t="str">
        <f t="shared" si="60"/>
        <v>No enviado a tiempo</v>
      </c>
    </row>
    <row r="3813" spans="1:4" x14ac:dyDescent="0.25">
      <c r="A3813">
        <v>1592459</v>
      </c>
      <c r="B3813" s="23">
        <v>42471</v>
      </c>
      <c r="C3813" s="23">
        <v>42471</v>
      </c>
      <c r="D3813" t="str">
        <f t="shared" si="60"/>
        <v>No enviado a tiempo</v>
      </c>
    </row>
    <row r="3814" spans="1:4" x14ac:dyDescent="0.25">
      <c r="A3814">
        <v>1592459</v>
      </c>
      <c r="B3814" s="23">
        <v>42429</v>
      </c>
      <c r="C3814" s="23">
        <v>42429</v>
      </c>
      <c r="D3814" t="str">
        <f t="shared" si="60"/>
        <v>No enviado a tiempo</v>
      </c>
    </row>
    <row r="3815" spans="1:4" x14ac:dyDescent="0.25">
      <c r="A3815">
        <v>1592459</v>
      </c>
      <c r="B3815" s="23">
        <v>42617</v>
      </c>
      <c r="C3815" s="23">
        <v>42619</v>
      </c>
      <c r="D3815" t="str">
        <f t="shared" si="60"/>
        <v>Enviado a tiempo</v>
      </c>
    </row>
    <row r="3816" spans="1:4" x14ac:dyDescent="0.25">
      <c r="A3816">
        <v>1592459</v>
      </c>
      <c r="B3816" s="23">
        <v>42471</v>
      </c>
      <c r="C3816" s="23">
        <v>42471</v>
      </c>
      <c r="D3816" t="str">
        <f t="shared" si="60"/>
        <v>No enviado a tiempo</v>
      </c>
    </row>
    <row r="3817" spans="1:4" x14ac:dyDescent="0.25">
      <c r="A3817">
        <v>1592459</v>
      </c>
      <c r="B3817" s="23">
        <v>42505</v>
      </c>
      <c r="C3817" s="23">
        <v>42506</v>
      </c>
      <c r="D3817" t="str">
        <f t="shared" si="60"/>
        <v>No enviado a tiempo</v>
      </c>
    </row>
    <row r="3818" spans="1:4" x14ac:dyDescent="0.25">
      <c r="A3818">
        <v>1592459</v>
      </c>
      <c r="B3818" s="23">
        <v>42700</v>
      </c>
      <c r="C3818" s="23">
        <v>42702</v>
      </c>
      <c r="D3818" t="str">
        <f t="shared" si="60"/>
        <v>Enviado a tiempo</v>
      </c>
    </row>
    <row r="3819" spans="1:4" x14ac:dyDescent="0.25">
      <c r="A3819">
        <v>1592459</v>
      </c>
      <c r="B3819" s="23">
        <v>42471</v>
      </c>
      <c r="C3819" s="23">
        <v>42471</v>
      </c>
      <c r="D3819" t="str">
        <f t="shared" si="60"/>
        <v>No enviado a tiempo</v>
      </c>
    </row>
    <row r="3820" spans="1:4" x14ac:dyDescent="0.25">
      <c r="A3820">
        <v>1592459</v>
      </c>
      <c r="B3820" s="23">
        <v>42665</v>
      </c>
      <c r="C3820" s="23">
        <v>42666</v>
      </c>
      <c r="D3820" t="str">
        <f t="shared" si="60"/>
        <v>No enviado a tiempo</v>
      </c>
    </row>
    <row r="3821" spans="1:4" x14ac:dyDescent="0.25">
      <c r="A3821">
        <v>1592459</v>
      </c>
      <c r="B3821" s="23">
        <v>42471</v>
      </c>
      <c r="C3821" s="23">
        <v>42471</v>
      </c>
      <c r="D3821" t="str">
        <f t="shared" si="60"/>
        <v>No enviado a tiempo</v>
      </c>
    </row>
    <row r="3822" spans="1:4" x14ac:dyDescent="0.25">
      <c r="A3822">
        <v>1592459</v>
      </c>
      <c r="B3822" s="23">
        <v>42397</v>
      </c>
      <c r="C3822" s="23">
        <v>42398</v>
      </c>
      <c r="D3822" t="str">
        <f t="shared" si="60"/>
        <v>No enviado a tiempo</v>
      </c>
    </row>
    <row r="3823" spans="1:4" x14ac:dyDescent="0.25">
      <c r="A3823">
        <v>1592825</v>
      </c>
      <c r="B3823" s="23">
        <v>42633</v>
      </c>
      <c r="C3823" s="23">
        <v>42633</v>
      </c>
      <c r="D3823" t="str">
        <f t="shared" si="60"/>
        <v>No enviado a tiempo</v>
      </c>
    </row>
    <row r="3824" spans="1:4" x14ac:dyDescent="0.25">
      <c r="A3824">
        <v>1592825</v>
      </c>
      <c r="B3824" s="23">
        <v>42556</v>
      </c>
      <c r="C3824" s="23">
        <v>42558</v>
      </c>
      <c r="D3824" t="str">
        <f t="shared" si="60"/>
        <v>Enviado a tiempo</v>
      </c>
    </row>
    <row r="3825" spans="1:4" x14ac:dyDescent="0.25">
      <c r="A3825">
        <v>1593190</v>
      </c>
      <c r="B3825" s="23">
        <v>42224</v>
      </c>
      <c r="C3825" s="23">
        <v>42225</v>
      </c>
      <c r="D3825" t="str">
        <f t="shared" si="60"/>
        <v>No enviado a tiempo</v>
      </c>
    </row>
    <row r="3826" spans="1:4" x14ac:dyDescent="0.25">
      <c r="A3826">
        <v>1593190</v>
      </c>
      <c r="B3826" s="23">
        <v>42014</v>
      </c>
      <c r="C3826" s="23">
        <v>42014</v>
      </c>
      <c r="D3826" t="str">
        <f t="shared" si="60"/>
        <v>No enviado a tiempo</v>
      </c>
    </row>
    <row r="3827" spans="1:4" x14ac:dyDescent="0.25">
      <c r="A3827">
        <v>1593555</v>
      </c>
      <c r="B3827" s="23">
        <v>42386</v>
      </c>
      <c r="C3827" s="23">
        <v>42389</v>
      </c>
      <c r="D3827" t="str">
        <f t="shared" si="60"/>
        <v>Enviado a tiempo</v>
      </c>
    </row>
    <row r="3828" spans="1:4" x14ac:dyDescent="0.25">
      <c r="A3828">
        <v>1593555</v>
      </c>
      <c r="B3828" s="23">
        <v>41837</v>
      </c>
      <c r="C3828" s="23">
        <v>41838</v>
      </c>
      <c r="D3828" t="str">
        <f t="shared" si="60"/>
        <v>No enviado a tiempo</v>
      </c>
    </row>
    <row r="3829" spans="1:4" x14ac:dyDescent="0.25">
      <c r="A3829">
        <v>1593920</v>
      </c>
      <c r="B3829" s="23">
        <v>42446</v>
      </c>
      <c r="C3829" s="23">
        <v>42449</v>
      </c>
      <c r="D3829" t="str">
        <f t="shared" si="60"/>
        <v>Enviado a tiempo</v>
      </c>
    </row>
    <row r="3830" spans="1:4" x14ac:dyDescent="0.25">
      <c r="A3830">
        <v>1593920</v>
      </c>
      <c r="B3830" s="23">
        <v>42441</v>
      </c>
      <c r="C3830" s="23">
        <v>42446</v>
      </c>
      <c r="D3830" t="str">
        <f t="shared" si="60"/>
        <v>Enviado a tiempo</v>
      </c>
    </row>
    <row r="3831" spans="1:4" x14ac:dyDescent="0.25">
      <c r="A3831">
        <v>1593920</v>
      </c>
      <c r="B3831" s="23">
        <v>42403</v>
      </c>
      <c r="C3831" s="23">
        <v>42405</v>
      </c>
      <c r="D3831" t="str">
        <f t="shared" si="60"/>
        <v>Enviado a tiempo</v>
      </c>
    </row>
    <row r="3832" spans="1:4" x14ac:dyDescent="0.25">
      <c r="A3832">
        <v>1593920</v>
      </c>
      <c r="B3832" s="23">
        <v>42714</v>
      </c>
      <c r="C3832" s="23">
        <v>42716</v>
      </c>
      <c r="D3832" t="str">
        <f t="shared" si="60"/>
        <v>Enviado a tiempo</v>
      </c>
    </row>
    <row r="3833" spans="1:4" x14ac:dyDescent="0.25">
      <c r="A3833">
        <v>1593920</v>
      </c>
      <c r="B3833" s="23">
        <v>42477</v>
      </c>
      <c r="C3833" s="23">
        <v>42479</v>
      </c>
      <c r="D3833" t="str">
        <f t="shared" si="60"/>
        <v>Enviado a tiempo</v>
      </c>
    </row>
    <row r="3834" spans="1:4" x14ac:dyDescent="0.25">
      <c r="A3834">
        <v>1594286</v>
      </c>
      <c r="B3834" s="23">
        <v>42556</v>
      </c>
      <c r="C3834" s="23">
        <v>42558</v>
      </c>
      <c r="D3834" t="str">
        <f t="shared" si="60"/>
        <v>Enviado a tiempo</v>
      </c>
    </row>
    <row r="3835" spans="1:4" x14ac:dyDescent="0.25">
      <c r="A3835">
        <v>1594286</v>
      </c>
      <c r="B3835" s="23">
        <v>42535</v>
      </c>
      <c r="C3835" s="23">
        <v>42535</v>
      </c>
      <c r="D3835" t="str">
        <f t="shared" si="60"/>
        <v>No enviado a tiempo</v>
      </c>
    </row>
    <row r="3836" spans="1:4" x14ac:dyDescent="0.25">
      <c r="A3836">
        <v>1594286</v>
      </c>
      <c r="B3836" s="23">
        <v>42153</v>
      </c>
      <c r="C3836" s="23">
        <v>42155</v>
      </c>
      <c r="D3836" t="str">
        <f t="shared" si="60"/>
        <v>Enviado a tiempo</v>
      </c>
    </row>
    <row r="3837" spans="1:4" x14ac:dyDescent="0.25">
      <c r="A3837">
        <v>1594651</v>
      </c>
      <c r="B3837" s="23">
        <v>42707</v>
      </c>
      <c r="C3837" s="23">
        <v>42709</v>
      </c>
      <c r="D3837" t="str">
        <f t="shared" si="60"/>
        <v>Enviado a tiempo</v>
      </c>
    </row>
    <row r="3838" spans="1:4" x14ac:dyDescent="0.25">
      <c r="A3838">
        <v>1594651</v>
      </c>
      <c r="B3838" s="23">
        <v>42558</v>
      </c>
      <c r="C3838" s="23">
        <v>42559</v>
      </c>
      <c r="D3838" t="str">
        <f t="shared" si="60"/>
        <v>No enviado a tiempo</v>
      </c>
    </row>
    <row r="3839" spans="1:4" x14ac:dyDescent="0.25">
      <c r="A3839">
        <v>1594651</v>
      </c>
      <c r="B3839" s="23">
        <v>42069</v>
      </c>
      <c r="C3839" s="23">
        <v>42070</v>
      </c>
      <c r="D3839" t="str">
        <f t="shared" si="60"/>
        <v>No enviado a tiempo</v>
      </c>
    </row>
    <row r="3840" spans="1:4" x14ac:dyDescent="0.25">
      <c r="A3840">
        <v>1594682</v>
      </c>
      <c r="B3840" s="23">
        <v>42478</v>
      </c>
      <c r="C3840" s="23">
        <v>42480</v>
      </c>
      <c r="D3840" t="str">
        <f t="shared" si="60"/>
        <v>Enviado a tiempo</v>
      </c>
    </row>
    <row r="3841" spans="1:4" x14ac:dyDescent="0.25">
      <c r="A3841">
        <v>1594682</v>
      </c>
      <c r="B3841" s="23">
        <v>42478</v>
      </c>
      <c r="C3841" s="23">
        <v>42479</v>
      </c>
      <c r="D3841" t="str">
        <f t="shared" si="60"/>
        <v>No enviado a tiempo</v>
      </c>
    </row>
    <row r="3842" spans="1:4" x14ac:dyDescent="0.25">
      <c r="A3842">
        <v>1594682</v>
      </c>
      <c r="B3842" s="23">
        <v>42435</v>
      </c>
      <c r="C3842" s="23">
        <v>42436</v>
      </c>
      <c r="D3842" t="str">
        <f t="shared" si="60"/>
        <v>No enviado a tiempo</v>
      </c>
    </row>
    <row r="3843" spans="1:4" x14ac:dyDescent="0.25">
      <c r="A3843">
        <v>1596112</v>
      </c>
      <c r="B3843" s="23">
        <v>42686</v>
      </c>
      <c r="C3843" s="23">
        <v>42688</v>
      </c>
      <c r="D3843" t="str">
        <f t="shared" si="60"/>
        <v>Enviado a tiempo</v>
      </c>
    </row>
    <row r="3844" spans="1:4" x14ac:dyDescent="0.25">
      <c r="A3844">
        <v>1596112</v>
      </c>
      <c r="B3844" s="23">
        <v>42508</v>
      </c>
      <c r="C3844" s="23">
        <v>42510</v>
      </c>
      <c r="D3844" t="str">
        <f t="shared" si="60"/>
        <v>Enviado a tiempo</v>
      </c>
    </row>
    <row r="3845" spans="1:4" x14ac:dyDescent="0.25">
      <c r="A3845">
        <v>1596112</v>
      </c>
      <c r="B3845" s="23">
        <v>42536</v>
      </c>
      <c r="C3845" s="23">
        <v>42538</v>
      </c>
      <c r="D3845" t="str">
        <f t="shared" si="60"/>
        <v>Enviado a tiempo</v>
      </c>
    </row>
    <row r="3846" spans="1:4" x14ac:dyDescent="0.25">
      <c r="A3846">
        <v>1596112</v>
      </c>
      <c r="B3846" s="23">
        <v>42190</v>
      </c>
      <c r="C3846" s="23">
        <v>42192</v>
      </c>
      <c r="D3846" t="str">
        <f t="shared" si="60"/>
        <v>Enviado a tiempo</v>
      </c>
    </row>
    <row r="3847" spans="1:4" x14ac:dyDescent="0.25">
      <c r="A3847">
        <v>1596112</v>
      </c>
      <c r="B3847" s="23">
        <v>42599</v>
      </c>
      <c r="C3847" s="23">
        <v>42600</v>
      </c>
      <c r="D3847" t="str">
        <f t="shared" si="60"/>
        <v>No enviado a tiempo</v>
      </c>
    </row>
    <row r="3848" spans="1:4" x14ac:dyDescent="0.25">
      <c r="A3848">
        <v>1596477</v>
      </c>
      <c r="B3848" s="23">
        <v>42641</v>
      </c>
      <c r="C3848" s="23">
        <v>42643</v>
      </c>
      <c r="D3848" t="str">
        <f t="shared" si="60"/>
        <v>Enviado a tiempo</v>
      </c>
    </row>
    <row r="3849" spans="1:4" x14ac:dyDescent="0.25">
      <c r="A3849">
        <v>1596842</v>
      </c>
      <c r="B3849" s="23">
        <v>42473</v>
      </c>
      <c r="C3849" s="23">
        <v>42475</v>
      </c>
      <c r="D3849" t="str">
        <f t="shared" si="60"/>
        <v>Enviado a tiempo</v>
      </c>
    </row>
    <row r="3850" spans="1:4" x14ac:dyDescent="0.25">
      <c r="A3850">
        <v>1596842</v>
      </c>
      <c r="B3850" s="23">
        <v>42388</v>
      </c>
      <c r="C3850" s="23">
        <v>42388</v>
      </c>
      <c r="D3850" t="str">
        <f t="shared" si="60"/>
        <v>No enviado a tiempo</v>
      </c>
    </row>
    <row r="3851" spans="1:4" x14ac:dyDescent="0.25">
      <c r="A3851">
        <v>1597208</v>
      </c>
      <c r="B3851" s="23">
        <v>42484</v>
      </c>
      <c r="C3851" s="23">
        <v>42486</v>
      </c>
      <c r="D3851" t="str">
        <f t="shared" si="60"/>
        <v>Enviado a tiempo</v>
      </c>
    </row>
    <row r="3852" spans="1:4" x14ac:dyDescent="0.25">
      <c r="A3852">
        <v>1597208</v>
      </c>
      <c r="B3852" s="23">
        <v>42484</v>
      </c>
      <c r="C3852" s="23">
        <v>42486</v>
      </c>
      <c r="D3852" t="str">
        <f t="shared" si="60"/>
        <v>Enviado a tiempo</v>
      </c>
    </row>
    <row r="3853" spans="1:4" x14ac:dyDescent="0.25">
      <c r="A3853">
        <v>1597573</v>
      </c>
      <c r="B3853" s="23">
        <v>42450</v>
      </c>
      <c r="C3853" s="23">
        <v>42451</v>
      </c>
      <c r="D3853" t="str">
        <f t="shared" si="60"/>
        <v>No enviado a tiempo</v>
      </c>
    </row>
    <row r="3854" spans="1:4" x14ac:dyDescent="0.25">
      <c r="A3854">
        <v>1597938</v>
      </c>
      <c r="B3854" s="23">
        <v>42593</v>
      </c>
      <c r="C3854" s="23">
        <v>42595</v>
      </c>
      <c r="D3854" t="str">
        <f t="shared" si="60"/>
        <v>Enviado a tiempo</v>
      </c>
    </row>
    <row r="3855" spans="1:4" x14ac:dyDescent="0.25">
      <c r="A3855">
        <v>1598303</v>
      </c>
      <c r="B3855" s="23">
        <v>42487</v>
      </c>
      <c r="C3855" s="23">
        <v>42488</v>
      </c>
      <c r="D3855" t="str">
        <f t="shared" si="60"/>
        <v>No enviado a tiempo</v>
      </c>
    </row>
    <row r="3856" spans="1:4" x14ac:dyDescent="0.25">
      <c r="A3856">
        <v>1598303</v>
      </c>
      <c r="B3856" s="23">
        <v>42487</v>
      </c>
      <c r="C3856" s="23">
        <v>42488</v>
      </c>
      <c r="D3856" t="str">
        <f t="shared" si="60"/>
        <v>No enviado a tiempo</v>
      </c>
    </row>
    <row r="3857" spans="1:4" x14ac:dyDescent="0.25">
      <c r="A3857">
        <v>1598303</v>
      </c>
      <c r="B3857" s="23">
        <v>42487</v>
      </c>
      <c r="C3857" s="23">
        <v>42488</v>
      </c>
      <c r="D3857" t="str">
        <f t="shared" si="60"/>
        <v>No enviado a tiempo</v>
      </c>
    </row>
    <row r="3858" spans="1:4" x14ac:dyDescent="0.25">
      <c r="A3858">
        <v>1599034</v>
      </c>
      <c r="B3858" s="23">
        <v>42491</v>
      </c>
      <c r="C3858" s="23">
        <v>42493</v>
      </c>
      <c r="D3858" t="str">
        <f t="shared" si="60"/>
        <v>Enviado a tiempo</v>
      </c>
    </row>
    <row r="3859" spans="1:4" x14ac:dyDescent="0.25">
      <c r="A3859">
        <v>1599034</v>
      </c>
      <c r="B3859" s="23">
        <v>42491</v>
      </c>
      <c r="C3859" s="23">
        <v>42493</v>
      </c>
      <c r="D3859" t="str">
        <f t="shared" si="60"/>
        <v>Enviado a tiempo</v>
      </c>
    </row>
    <row r="3860" spans="1:4" x14ac:dyDescent="0.25">
      <c r="A3860">
        <v>1599034</v>
      </c>
      <c r="B3860" s="23">
        <v>42316</v>
      </c>
      <c r="C3860" s="23">
        <v>42318</v>
      </c>
      <c r="D3860" t="str">
        <f t="shared" si="60"/>
        <v>Enviado a tiempo</v>
      </c>
    </row>
    <row r="3861" spans="1:4" x14ac:dyDescent="0.25">
      <c r="A3861">
        <v>1599034</v>
      </c>
      <c r="B3861" s="23">
        <v>42492</v>
      </c>
      <c r="C3861" s="23">
        <v>42493</v>
      </c>
      <c r="D3861" t="str">
        <f t="shared" si="60"/>
        <v>No enviado a tiempo</v>
      </c>
    </row>
    <row r="3862" spans="1:4" x14ac:dyDescent="0.25">
      <c r="A3862">
        <v>1599399</v>
      </c>
      <c r="B3862" s="23">
        <v>42472</v>
      </c>
      <c r="C3862" s="23">
        <v>42481</v>
      </c>
      <c r="D3862" t="str">
        <f t="shared" si="60"/>
        <v>Enviado a tiempo</v>
      </c>
    </row>
    <row r="3863" spans="1:4" x14ac:dyDescent="0.25">
      <c r="A3863">
        <v>1599399</v>
      </c>
      <c r="B3863" s="23">
        <v>42674</v>
      </c>
      <c r="C3863" s="23">
        <v>42677</v>
      </c>
      <c r="D3863" t="str">
        <f t="shared" si="60"/>
        <v>Enviado a tiempo</v>
      </c>
    </row>
    <row r="3864" spans="1:4" x14ac:dyDescent="0.25">
      <c r="A3864">
        <v>1599399</v>
      </c>
      <c r="B3864" s="23">
        <v>42677</v>
      </c>
      <c r="C3864" s="23">
        <v>42676</v>
      </c>
      <c r="D3864" t="str">
        <f t="shared" si="60"/>
        <v>No enviado a tiempo</v>
      </c>
    </row>
    <row r="3865" spans="1:4" x14ac:dyDescent="0.25">
      <c r="A3865">
        <v>1599764</v>
      </c>
      <c r="B3865" s="23">
        <v>42463</v>
      </c>
      <c r="C3865" s="23">
        <v>42471</v>
      </c>
      <c r="D3865" t="str">
        <f t="shared" si="60"/>
        <v>Enviado a tiempo</v>
      </c>
    </row>
    <row r="3866" spans="1:4" x14ac:dyDescent="0.25">
      <c r="A3866">
        <v>1599764</v>
      </c>
      <c r="B3866" s="23">
        <v>42495</v>
      </c>
      <c r="C3866" s="23">
        <v>42497</v>
      </c>
      <c r="D3866" t="str">
        <f t="shared" si="60"/>
        <v>Enviado a tiempo</v>
      </c>
    </row>
    <row r="3867" spans="1:4" x14ac:dyDescent="0.25">
      <c r="A3867">
        <v>1599764</v>
      </c>
      <c r="B3867" s="23">
        <v>42575</v>
      </c>
      <c r="C3867" s="23">
        <v>42577</v>
      </c>
      <c r="D3867" t="str">
        <f t="shared" si="60"/>
        <v>Enviado a tiempo</v>
      </c>
    </row>
    <row r="3868" spans="1:4" x14ac:dyDescent="0.25">
      <c r="A3868">
        <v>1599764</v>
      </c>
      <c r="B3868" s="23">
        <v>42499</v>
      </c>
      <c r="C3868" s="23">
        <v>42501</v>
      </c>
      <c r="D3868" t="str">
        <f t="shared" si="60"/>
        <v>Enviado a tiempo</v>
      </c>
    </row>
    <row r="3869" spans="1:4" x14ac:dyDescent="0.25">
      <c r="A3869">
        <v>1599764</v>
      </c>
      <c r="B3869" s="23">
        <v>42712</v>
      </c>
      <c r="C3869" s="23">
        <v>42714</v>
      </c>
      <c r="D3869" t="str">
        <f t="shared" si="60"/>
        <v>Enviado a tiempo</v>
      </c>
    </row>
    <row r="3870" spans="1:4" x14ac:dyDescent="0.25">
      <c r="A3870">
        <v>1599764</v>
      </c>
      <c r="B3870" s="23">
        <v>42600</v>
      </c>
      <c r="C3870" s="23">
        <v>42604</v>
      </c>
      <c r="D3870" t="str">
        <f t="shared" si="60"/>
        <v>Enviado a tiempo</v>
      </c>
    </row>
    <row r="3871" spans="1:4" x14ac:dyDescent="0.25">
      <c r="A3871">
        <v>1599764</v>
      </c>
      <c r="B3871" s="23">
        <v>42381</v>
      </c>
      <c r="C3871" s="23">
        <v>42383</v>
      </c>
      <c r="D3871" t="str">
        <f t="shared" si="60"/>
        <v>Enviado a tiempo</v>
      </c>
    </row>
    <row r="3872" spans="1:4" x14ac:dyDescent="0.25">
      <c r="A3872">
        <v>1599764</v>
      </c>
      <c r="B3872" s="23">
        <v>42264</v>
      </c>
      <c r="C3872" s="23">
        <v>42265</v>
      </c>
      <c r="D3872" t="str">
        <f t="shared" ref="D3872:D3934" si="61">+IF(C3872-B3872&gt;=2,"Enviado a tiempo","No enviado a tiempo")</f>
        <v>No enviado a tiempo</v>
      </c>
    </row>
    <row r="3873" spans="1:4" x14ac:dyDescent="0.25">
      <c r="A3873">
        <v>1599764</v>
      </c>
      <c r="B3873" s="23">
        <v>42626</v>
      </c>
      <c r="C3873" s="23">
        <v>42629</v>
      </c>
      <c r="D3873" t="str">
        <f t="shared" si="61"/>
        <v>Enviado a tiempo</v>
      </c>
    </row>
    <row r="3874" spans="1:4" x14ac:dyDescent="0.25">
      <c r="A3874">
        <v>1599795</v>
      </c>
      <c r="B3874" s="23">
        <v>42492</v>
      </c>
      <c r="C3874" s="23">
        <v>42493</v>
      </c>
      <c r="D3874" t="str">
        <f t="shared" si="61"/>
        <v>No enviado a tiempo</v>
      </c>
    </row>
    <row r="3875" spans="1:4" x14ac:dyDescent="0.25">
      <c r="A3875">
        <v>1599795</v>
      </c>
      <c r="B3875" s="23">
        <v>42492</v>
      </c>
      <c r="C3875" s="23">
        <v>42493</v>
      </c>
      <c r="D3875" t="str">
        <f t="shared" si="61"/>
        <v>No enviado a tiempo</v>
      </c>
    </row>
    <row r="3876" spans="1:4" x14ac:dyDescent="0.25">
      <c r="A3876">
        <v>1599795</v>
      </c>
      <c r="B3876" s="23">
        <v>42688</v>
      </c>
      <c r="C3876" s="23">
        <v>42689</v>
      </c>
      <c r="D3876" t="str">
        <f t="shared" si="61"/>
        <v>No enviado a tiempo</v>
      </c>
    </row>
    <row r="3877" spans="1:4" x14ac:dyDescent="0.25">
      <c r="A3877">
        <v>1599795</v>
      </c>
      <c r="B3877" s="23">
        <v>42492</v>
      </c>
      <c r="C3877" s="23">
        <v>42493</v>
      </c>
      <c r="D3877" t="str">
        <f t="shared" si="61"/>
        <v>No enviado a tiempo</v>
      </c>
    </row>
    <row r="3878" spans="1:4" x14ac:dyDescent="0.25">
      <c r="A3878">
        <v>1599795</v>
      </c>
      <c r="B3878" s="23">
        <v>42492</v>
      </c>
      <c r="C3878" s="23">
        <v>42494</v>
      </c>
      <c r="D3878" t="str">
        <f t="shared" si="61"/>
        <v>Enviado a tiempo</v>
      </c>
    </row>
    <row r="3879" spans="1:4" x14ac:dyDescent="0.25">
      <c r="A3879">
        <v>1600130</v>
      </c>
      <c r="B3879" s="23">
        <v>42403</v>
      </c>
      <c r="C3879" s="23">
        <v>42405</v>
      </c>
      <c r="D3879" t="str">
        <f t="shared" si="61"/>
        <v>Enviado a tiempo</v>
      </c>
    </row>
    <row r="3880" spans="1:4" x14ac:dyDescent="0.25">
      <c r="A3880">
        <v>1600495</v>
      </c>
      <c r="B3880" s="23">
        <v>41568</v>
      </c>
      <c r="C3880" s="23">
        <v>41570</v>
      </c>
      <c r="D3880" t="str">
        <f t="shared" si="61"/>
        <v>Enviado a tiempo</v>
      </c>
    </row>
    <row r="3881" spans="1:4" x14ac:dyDescent="0.25">
      <c r="A3881">
        <v>1600495</v>
      </c>
      <c r="B3881" s="23">
        <v>42410</v>
      </c>
      <c r="C3881" s="23">
        <v>42411</v>
      </c>
      <c r="D3881" t="str">
        <f t="shared" si="61"/>
        <v>No enviado a tiempo</v>
      </c>
    </row>
    <row r="3882" spans="1:4" x14ac:dyDescent="0.25">
      <c r="A3882">
        <v>1600495</v>
      </c>
      <c r="B3882" s="23">
        <v>42196</v>
      </c>
      <c r="C3882" s="23">
        <v>42198</v>
      </c>
      <c r="D3882" t="str">
        <f t="shared" si="61"/>
        <v>Enviado a tiempo</v>
      </c>
    </row>
    <row r="3883" spans="1:4" x14ac:dyDescent="0.25">
      <c r="A3883">
        <v>1600860</v>
      </c>
      <c r="B3883" s="23">
        <v>42413</v>
      </c>
      <c r="C3883" s="23">
        <v>42416</v>
      </c>
      <c r="D3883" t="str">
        <f t="shared" si="61"/>
        <v>Enviado a tiempo</v>
      </c>
    </row>
    <row r="3884" spans="1:4" x14ac:dyDescent="0.25">
      <c r="A3884">
        <v>1600860</v>
      </c>
      <c r="B3884" s="23">
        <v>42446</v>
      </c>
      <c r="C3884" s="23">
        <v>42449</v>
      </c>
      <c r="D3884" t="str">
        <f t="shared" si="61"/>
        <v>Enviado a tiempo</v>
      </c>
    </row>
    <row r="3885" spans="1:4" x14ac:dyDescent="0.25">
      <c r="A3885">
        <v>1600860</v>
      </c>
      <c r="B3885" s="23">
        <v>42251</v>
      </c>
      <c r="C3885" s="23">
        <v>42253</v>
      </c>
      <c r="D3885" t="str">
        <f t="shared" si="61"/>
        <v>Enviado a tiempo</v>
      </c>
    </row>
    <row r="3886" spans="1:4" x14ac:dyDescent="0.25">
      <c r="A3886">
        <v>1601225</v>
      </c>
      <c r="B3886" s="23">
        <v>42606</v>
      </c>
      <c r="C3886" s="23">
        <v>42607</v>
      </c>
      <c r="D3886" t="str">
        <f t="shared" si="61"/>
        <v>No enviado a tiempo</v>
      </c>
    </row>
    <row r="3887" spans="1:4" x14ac:dyDescent="0.25">
      <c r="A3887">
        <v>1601225</v>
      </c>
      <c r="B3887" s="23">
        <v>42535</v>
      </c>
      <c r="C3887" s="23">
        <v>42535</v>
      </c>
      <c r="D3887" t="str">
        <f t="shared" si="61"/>
        <v>No enviado a tiempo</v>
      </c>
    </row>
    <row r="3888" spans="1:4" x14ac:dyDescent="0.25">
      <c r="A3888">
        <v>1601225</v>
      </c>
      <c r="B3888" s="23">
        <v>42600</v>
      </c>
      <c r="C3888" s="23">
        <v>42604</v>
      </c>
      <c r="D3888" t="str">
        <f t="shared" si="61"/>
        <v>Enviado a tiempo</v>
      </c>
    </row>
    <row r="3889" spans="1:4" x14ac:dyDescent="0.25">
      <c r="A3889">
        <v>1601225</v>
      </c>
      <c r="B3889" s="23">
        <v>42455</v>
      </c>
      <c r="C3889" s="23">
        <v>42457</v>
      </c>
      <c r="D3889" t="str">
        <f t="shared" si="61"/>
        <v>Enviado a tiempo</v>
      </c>
    </row>
    <row r="3890" spans="1:4" x14ac:dyDescent="0.25">
      <c r="A3890">
        <v>1601591</v>
      </c>
      <c r="B3890" s="23">
        <v>42495</v>
      </c>
      <c r="C3890" s="23">
        <v>42497</v>
      </c>
      <c r="D3890" t="str">
        <f t="shared" si="61"/>
        <v>Enviado a tiempo</v>
      </c>
    </row>
    <row r="3891" spans="1:4" x14ac:dyDescent="0.25">
      <c r="A3891">
        <v>1601591</v>
      </c>
      <c r="B3891" s="23">
        <v>42275</v>
      </c>
      <c r="C3891" s="23">
        <v>42277</v>
      </c>
      <c r="D3891" t="str">
        <f t="shared" si="61"/>
        <v>Enviado a tiempo</v>
      </c>
    </row>
    <row r="3892" spans="1:4" x14ac:dyDescent="0.25">
      <c r="A3892">
        <v>1601591</v>
      </c>
      <c r="B3892" s="23">
        <v>42536</v>
      </c>
      <c r="C3892" s="23">
        <v>42538</v>
      </c>
      <c r="D3892" t="str">
        <f t="shared" si="61"/>
        <v>Enviado a tiempo</v>
      </c>
    </row>
    <row r="3893" spans="1:4" x14ac:dyDescent="0.25">
      <c r="A3893">
        <v>1601591</v>
      </c>
      <c r="B3893" s="23">
        <v>42499</v>
      </c>
      <c r="C3893" s="23">
        <v>42501</v>
      </c>
      <c r="D3893" t="str">
        <f t="shared" si="61"/>
        <v>Enviado a tiempo</v>
      </c>
    </row>
    <row r="3894" spans="1:4" x14ac:dyDescent="0.25">
      <c r="A3894">
        <v>1601956</v>
      </c>
      <c r="B3894" s="23">
        <v>42455</v>
      </c>
      <c r="C3894" s="23">
        <v>42457</v>
      </c>
      <c r="D3894" t="str">
        <f t="shared" si="61"/>
        <v>Enviado a tiempo</v>
      </c>
    </row>
    <row r="3895" spans="1:4" x14ac:dyDescent="0.25">
      <c r="A3895">
        <v>1601956</v>
      </c>
      <c r="B3895" s="23">
        <v>42677</v>
      </c>
      <c r="C3895" s="23">
        <v>42678</v>
      </c>
      <c r="D3895" t="str">
        <f t="shared" si="61"/>
        <v>No enviado a tiempo</v>
      </c>
    </row>
    <row r="3896" spans="1:4" x14ac:dyDescent="0.25">
      <c r="A3896">
        <v>1601956</v>
      </c>
      <c r="B3896" s="23">
        <v>41500</v>
      </c>
      <c r="C3896" s="23">
        <v>41509</v>
      </c>
      <c r="D3896" t="str">
        <f t="shared" si="61"/>
        <v>Enviado a tiempo</v>
      </c>
    </row>
    <row r="3897" spans="1:4" x14ac:dyDescent="0.25">
      <c r="A3897">
        <v>1602686</v>
      </c>
      <c r="B3897" s="23">
        <v>42457</v>
      </c>
      <c r="C3897" s="23">
        <v>42459</v>
      </c>
      <c r="D3897" t="str">
        <f t="shared" si="61"/>
        <v>Enviado a tiempo</v>
      </c>
    </row>
    <row r="3898" spans="1:4" x14ac:dyDescent="0.25">
      <c r="A3898">
        <v>1602686</v>
      </c>
      <c r="B3898" s="23">
        <v>42696</v>
      </c>
      <c r="C3898" s="23">
        <v>42701</v>
      </c>
      <c r="D3898" t="str">
        <f t="shared" si="61"/>
        <v>Enviado a tiempo</v>
      </c>
    </row>
    <row r="3899" spans="1:4" x14ac:dyDescent="0.25">
      <c r="A3899">
        <v>1602686</v>
      </c>
      <c r="B3899" s="23">
        <v>42727</v>
      </c>
      <c r="C3899" s="23">
        <v>42729</v>
      </c>
      <c r="D3899" t="str">
        <f t="shared" si="61"/>
        <v>Enviado a tiempo</v>
      </c>
    </row>
    <row r="3900" spans="1:4" x14ac:dyDescent="0.25">
      <c r="A3900">
        <v>1602717</v>
      </c>
      <c r="B3900" s="23">
        <v>42498</v>
      </c>
      <c r="C3900" s="23">
        <v>42498</v>
      </c>
      <c r="D3900" t="str">
        <f t="shared" si="61"/>
        <v>No enviado a tiempo</v>
      </c>
    </row>
    <row r="3901" spans="1:4" x14ac:dyDescent="0.25">
      <c r="A3901">
        <v>1603417</v>
      </c>
      <c r="B3901" s="23">
        <v>42499</v>
      </c>
      <c r="C3901" s="23">
        <v>42501</v>
      </c>
      <c r="D3901" t="str">
        <f t="shared" si="61"/>
        <v>Enviado a tiempo</v>
      </c>
    </row>
    <row r="3902" spans="1:4" x14ac:dyDescent="0.25">
      <c r="A3902">
        <v>1603417</v>
      </c>
      <c r="B3902" s="23">
        <v>42182</v>
      </c>
      <c r="C3902" s="23">
        <v>42182</v>
      </c>
      <c r="D3902" t="str">
        <f t="shared" si="61"/>
        <v>No enviado a tiempo</v>
      </c>
    </row>
    <row r="3903" spans="1:4" x14ac:dyDescent="0.25">
      <c r="A3903">
        <v>1603417</v>
      </c>
      <c r="B3903" s="23">
        <v>42499</v>
      </c>
      <c r="C3903" s="23">
        <v>42501</v>
      </c>
      <c r="D3903" t="str">
        <f t="shared" si="61"/>
        <v>Enviado a tiempo</v>
      </c>
    </row>
    <row r="3904" spans="1:4" x14ac:dyDescent="0.25">
      <c r="A3904">
        <v>1603417</v>
      </c>
      <c r="B3904" s="23">
        <v>42369</v>
      </c>
      <c r="C3904" s="23">
        <v>42370</v>
      </c>
      <c r="D3904" t="str">
        <f t="shared" si="61"/>
        <v>No enviado a tiempo</v>
      </c>
    </row>
    <row r="3905" spans="1:4" x14ac:dyDescent="0.25">
      <c r="A3905">
        <v>1603782</v>
      </c>
      <c r="B3905" s="23">
        <v>42520</v>
      </c>
      <c r="C3905" s="23">
        <v>42520</v>
      </c>
      <c r="D3905" t="str">
        <f t="shared" si="61"/>
        <v>No enviado a tiempo</v>
      </c>
    </row>
    <row r="3906" spans="1:4" x14ac:dyDescent="0.25">
      <c r="A3906">
        <v>1603782</v>
      </c>
      <c r="B3906" s="23">
        <v>42276</v>
      </c>
      <c r="C3906" s="23">
        <v>42277</v>
      </c>
      <c r="D3906" t="str">
        <f t="shared" si="61"/>
        <v>No enviado a tiempo</v>
      </c>
    </row>
    <row r="3907" spans="1:4" x14ac:dyDescent="0.25">
      <c r="A3907">
        <v>1603782</v>
      </c>
      <c r="B3907" s="23">
        <v>42553</v>
      </c>
      <c r="C3907" s="23">
        <v>42555</v>
      </c>
      <c r="D3907" t="str">
        <f t="shared" si="61"/>
        <v>Enviado a tiempo</v>
      </c>
    </row>
    <row r="3908" spans="1:4" x14ac:dyDescent="0.25">
      <c r="A3908">
        <v>1603782</v>
      </c>
      <c r="B3908" s="23">
        <v>42500</v>
      </c>
      <c r="C3908" s="23">
        <v>42502</v>
      </c>
      <c r="D3908" t="str">
        <f t="shared" si="61"/>
        <v>Enviado a tiempo</v>
      </c>
    </row>
    <row r="3909" spans="1:4" x14ac:dyDescent="0.25">
      <c r="A3909">
        <v>1603782</v>
      </c>
      <c r="B3909" s="23">
        <v>42388</v>
      </c>
      <c r="C3909" s="23">
        <v>42388</v>
      </c>
      <c r="D3909" t="str">
        <f t="shared" si="61"/>
        <v>No enviado a tiempo</v>
      </c>
    </row>
    <row r="3910" spans="1:4" x14ac:dyDescent="0.25">
      <c r="A3910">
        <v>1604147</v>
      </c>
      <c r="B3910" s="23">
        <v>42412</v>
      </c>
      <c r="C3910" s="23">
        <v>42413</v>
      </c>
      <c r="D3910" t="str">
        <f t="shared" si="61"/>
        <v>No enviado a tiempo</v>
      </c>
    </row>
    <row r="3911" spans="1:4" x14ac:dyDescent="0.25">
      <c r="A3911">
        <v>1604513</v>
      </c>
      <c r="B3911" s="23">
        <v>42502</v>
      </c>
      <c r="C3911" s="23">
        <v>42504</v>
      </c>
      <c r="D3911" t="str">
        <f t="shared" si="61"/>
        <v>Enviado a tiempo</v>
      </c>
    </row>
    <row r="3912" spans="1:4" x14ac:dyDescent="0.25">
      <c r="A3912">
        <v>1604513</v>
      </c>
      <c r="B3912" s="23">
        <v>42502</v>
      </c>
      <c r="C3912" s="23">
        <v>42504</v>
      </c>
      <c r="D3912" t="str">
        <f t="shared" si="61"/>
        <v>Enviado a tiempo</v>
      </c>
    </row>
    <row r="3913" spans="1:4" x14ac:dyDescent="0.25">
      <c r="A3913">
        <v>1604513</v>
      </c>
      <c r="B3913" s="23">
        <v>42502</v>
      </c>
      <c r="C3913" s="23">
        <v>42504</v>
      </c>
      <c r="D3913" t="str">
        <f t="shared" si="61"/>
        <v>Enviado a tiempo</v>
      </c>
    </row>
    <row r="3914" spans="1:4" x14ac:dyDescent="0.25">
      <c r="A3914">
        <v>1604513</v>
      </c>
      <c r="B3914" s="23">
        <v>41413</v>
      </c>
      <c r="C3914" s="23">
        <v>41414</v>
      </c>
      <c r="D3914" t="str">
        <f t="shared" si="61"/>
        <v>No enviado a tiempo</v>
      </c>
    </row>
    <row r="3915" spans="1:4" x14ac:dyDescent="0.25">
      <c r="A3915">
        <v>1604513</v>
      </c>
      <c r="B3915" s="23">
        <v>41440</v>
      </c>
      <c r="C3915" s="23">
        <v>41442</v>
      </c>
      <c r="D3915" t="str">
        <f t="shared" si="61"/>
        <v>Enviado a tiempo</v>
      </c>
    </row>
    <row r="3916" spans="1:4" x14ac:dyDescent="0.25">
      <c r="A3916">
        <v>1604513</v>
      </c>
      <c r="B3916" s="23">
        <v>42502</v>
      </c>
      <c r="C3916" s="23">
        <v>42504</v>
      </c>
      <c r="D3916" t="str">
        <f t="shared" si="61"/>
        <v>Enviado a tiempo</v>
      </c>
    </row>
    <row r="3917" spans="1:4" x14ac:dyDescent="0.25">
      <c r="A3917">
        <v>1604513</v>
      </c>
      <c r="B3917" s="23">
        <v>42502</v>
      </c>
      <c r="C3917" s="23">
        <v>42504</v>
      </c>
      <c r="D3917" t="str">
        <f t="shared" si="61"/>
        <v>Enviado a tiempo</v>
      </c>
    </row>
    <row r="3918" spans="1:4" x14ac:dyDescent="0.25">
      <c r="A3918">
        <v>1604513</v>
      </c>
      <c r="B3918" s="23">
        <v>42502</v>
      </c>
      <c r="C3918" s="23">
        <v>42504</v>
      </c>
      <c r="D3918" t="str">
        <f t="shared" si="61"/>
        <v>Enviado a tiempo</v>
      </c>
    </row>
    <row r="3919" spans="1:4" x14ac:dyDescent="0.25">
      <c r="A3919">
        <v>1604513</v>
      </c>
      <c r="B3919" s="23">
        <v>42688</v>
      </c>
      <c r="C3919" s="23">
        <v>42689</v>
      </c>
      <c r="D3919" t="str">
        <f t="shared" si="61"/>
        <v>No enviado a tiempo</v>
      </c>
    </row>
    <row r="3920" spans="1:4" x14ac:dyDescent="0.25">
      <c r="A3920">
        <v>1604513</v>
      </c>
      <c r="B3920" s="23">
        <v>42676</v>
      </c>
      <c r="C3920" s="23">
        <v>42678</v>
      </c>
      <c r="D3920" t="str">
        <f t="shared" si="61"/>
        <v>Enviado a tiempo</v>
      </c>
    </row>
    <row r="3921" spans="1:4" x14ac:dyDescent="0.25">
      <c r="A3921">
        <v>1604878</v>
      </c>
      <c r="B3921" s="23">
        <v>42413</v>
      </c>
      <c r="C3921" s="23">
        <v>42416</v>
      </c>
      <c r="D3921" t="str">
        <f t="shared" si="61"/>
        <v>Enviado a tiempo</v>
      </c>
    </row>
    <row r="3922" spans="1:4" x14ac:dyDescent="0.25">
      <c r="A3922">
        <v>1604878</v>
      </c>
      <c r="B3922" s="23">
        <v>42413</v>
      </c>
      <c r="C3922" s="23">
        <v>42416</v>
      </c>
      <c r="D3922" t="str">
        <f t="shared" si="61"/>
        <v>Enviado a tiempo</v>
      </c>
    </row>
    <row r="3923" spans="1:4" x14ac:dyDescent="0.25">
      <c r="A3923">
        <v>1604878</v>
      </c>
      <c r="B3923" s="23">
        <v>42401</v>
      </c>
      <c r="C3923" s="23">
        <v>42402</v>
      </c>
      <c r="D3923" t="str">
        <f t="shared" si="61"/>
        <v>No enviado a tiempo</v>
      </c>
    </row>
    <row r="3924" spans="1:4" x14ac:dyDescent="0.25">
      <c r="A3924">
        <v>1605243</v>
      </c>
      <c r="B3924" s="23">
        <v>42504</v>
      </c>
      <c r="C3924" s="23">
        <v>42506</v>
      </c>
      <c r="D3924" t="str">
        <f t="shared" si="61"/>
        <v>Enviado a tiempo</v>
      </c>
    </row>
    <row r="3925" spans="1:4" x14ac:dyDescent="0.25">
      <c r="A3925">
        <v>1605243</v>
      </c>
      <c r="B3925" s="23">
        <v>42498</v>
      </c>
      <c r="C3925" s="23">
        <v>42502</v>
      </c>
      <c r="D3925" t="str">
        <f t="shared" si="61"/>
        <v>Enviado a tiempo</v>
      </c>
    </row>
    <row r="3926" spans="1:4" x14ac:dyDescent="0.25">
      <c r="A3926">
        <v>1605243</v>
      </c>
      <c r="B3926" s="23">
        <v>42728</v>
      </c>
      <c r="C3926" s="23">
        <v>42729</v>
      </c>
      <c r="D3926" t="str">
        <f t="shared" si="61"/>
        <v>No enviado a tiempo</v>
      </c>
    </row>
    <row r="3927" spans="1:4" x14ac:dyDescent="0.25">
      <c r="A3927">
        <v>1605243</v>
      </c>
      <c r="B3927" s="23">
        <v>42413</v>
      </c>
      <c r="C3927" s="23">
        <v>42416</v>
      </c>
      <c r="D3927" t="str">
        <f t="shared" si="61"/>
        <v>Enviado a tiempo</v>
      </c>
    </row>
    <row r="3928" spans="1:4" x14ac:dyDescent="0.25">
      <c r="A3928">
        <v>1605243</v>
      </c>
      <c r="B3928" s="23">
        <v>42639</v>
      </c>
      <c r="C3928" s="23">
        <v>42641</v>
      </c>
      <c r="D3928" t="str">
        <f t="shared" si="61"/>
        <v>Enviado a tiempo</v>
      </c>
    </row>
    <row r="3929" spans="1:4" x14ac:dyDescent="0.25">
      <c r="A3929">
        <v>1605243</v>
      </c>
      <c r="B3929" s="23">
        <v>42504</v>
      </c>
      <c r="C3929" s="23">
        <v>42506</v>
      </c>
      <c r="D3929" t="str">
        <f t="shared" si="61"/>
        <v>Enviado a tiempo</v>
      </c>
    </row>
    <row r="3930" spans="1:4" x14ac:dyDescent="0.25">
      <c r="A3930">
        <v>1605243</v>
      </c>
      <c r="B3930" s="23">
        <v>42504</v>
      </c>
      <c r="C3930" s="23">
        <v>42506</v>
      </c>
      <c r="D3930" t="str">
        <f t="shared" si="61"/>
        <v>Enviado a tiempo</v>
      </c>
    </row>
    <row r="3931" spans="1:4" x14ac:dyDescent="0.25">
      <c r="A3931">
        <v>1605243</v>
      </c>
      <c r="B3931" s="23">
        <v>42504</v>
      </c>
      <c r="C3931" s="23">
        <v>42506</v>
      </c>
      <c r="D3931" t="str">
        <f t="shared" si="61"/>
        <v>Enviado a tiempo</v>
      </c>
    </row>
    <row r="3932" spans="1:4" x14ac:dyDescent="0.25">
      <c r="A3932">
        <v>1605243</v>
      </c>
      <c r="B3932" s="23">
        <v>42539</v>
      </c>
      <c r="C3932" s="23">
        <v>42541</v>
      </c>
      <c r="D3932" t="str">
        <f t="shared" si="61"/>
        <v>Enviado a tiempo</v>
      </c>
    </row>
    <row r="3933" spans="1:4" x14ac:dyDescent="0.25">
      <c r="A3933">
        <v>1605243</v>
      </c>
      <c r="B3933" s="23">
        <v>42441</v>
      </c>
      <c r="C3933" s="23">
        <v>42441</v>
      </c>
      <c r="D3933" t="str">
        <f t="shared" si="61"/>
        <v>No enviado a tiempo</v>
      </c>
    </row>
    <row r="3934" spans="1:4" x14ac:dyDescent="0.25">
      <c r="A3934">
        <v>1605243</v>
      </c>
      <c r="B3934" s="23">
        <v>42535</v>
      </c>
      <c r="C3934" s="23">
        <v>42535</v>
      </c>
      <c r="D3934" t="str">
        <f t="shared" si="61"/>
        <v>No enviado a tiempo</v>
      </c>
    </row>
    <row r="3935" spans="1:4" x14ac:dyDescent="0.25">
      <c r="A3935">
        <v>1605243</v>
      </c>
      <c r="B3935" s="23">
        <v>42682</v>
      </c>
      <c r="C3935" s="23">
        <v>42684</v>
      </c>
      <c r="D3935" t="str">
        <f t="shared" ref="D3935:D3996" si="62">+IF(C3935-B3935&gt;=2,"Enviado a tiempo","No enviado a tiempo")</f>
        <v>Enviado a tiempo</v>
      </c>
    </row>
    <row r="3936" spans="1:4" x14ac:dyDescent="0.25">
      <c r="A3936">
        <v>1605243</v>
      </c>
      <c r="B3936" s="23">
        <v>42718</v>
      </c>
      <c r="C3936" s="23">
        <v>42719</v>
      </c>
      <c r="D3936" t="str">
        <f t="shared" si="62"/>
        <v>No enviado a tiempo</v>
      </c>
    </row>
    <row r="3937" spans="1:4" x14ac:dyDescent="0.25">
      <c r="A3937">
        <v>1605243</v>
      </c>
      <c r="B3937" s="23">
        <v>42636</v>
      </c>
      <c r="C3937" s="23">
        <v>42639</v>
      </c>
      <c r="D3937" t="str">
        <f t="shared" si="62"/>
        <v>Enviado a tiempo</v>
      </c>
    </row>
    <row r="3938" spans="1:4" x14ac:dyDescent="0.25">
      <c r="A3938">
        <v>1605243</v>
      </c>
      <c r="B3938" s="23">
        <v>42006</v>
      </c>
      <c r="C3938" s="23">
        <v>42008</v>
      </c>
      <c r="D3938" t="str">
        <f t="shared" si="62"/>
        <v>Enviado a tiempo</v>
      </c>
    </row>
    <row r="3939" spans="1:4" x14ac:dyDescent="0.25">
      <c r="A3939">
        <v>1605243</v>
      </c>
      <c r="B3939" s="23">
        <v>42032</v>
      </c>
      <c r="C3939" s="23">
        <v>42033</v>
      </c>
      <c r="D3939" t="str">
        <f t="shared" si="62"/>
        <v>No enviado a tiempo</v>
      </c>
    </row>
    <row r="3940" spans="1:4" x14ac:dyDescent="0.25">
      <c r="A3940">
        <v>1605243</v>
      </c>
      <c r="B3940" s="23">
        <v>42410</v>
      </c>
      <c r="C3940" s="23">
        <v>42411</v>
      </c>
      <c r="D3940" t="str">
        <f t="shared" si="62"/>
        <v>No enviado a tiempo</v>
      </c>
    </row>
    <row r="3941" spans="1:4" x14ac:dyDescent="0.25">
      <c r="A3941">
        <v>1605608</v>
      </c>
      <c r="B3941" s="23">
        <v>42568</v>
      </c>
      <c r="C3941" s="23">
        <v>42569</v>
      </c>
      <c r="D3941" t="str">
        <f t="shared" si="62"/>
        <v>No enviado a tiempo</v>
      </c>
    </row>
    <row r="3942" spans="1:4" x14ac:dyDescent="0.25">
      <c r="A3942">
        <v>1605974</v>
      </c>
      <c r="B3942" s="23">
        <v>42495</v>
      </c>
      <c r="C3942" s="23">
        <v>42497</v>
      </c>
      <c r="D3942" t="str">
        <f t="shared" si="62"/>
        <v>Enviado a tiempo</v>
      </c>
    </row>
    <row r="3943" spans="1:4" x14ac:dyDescent="0.25">
      <c r="A3943">
        <v>1605974</v>
      </c>
      <c r="B3943" s="23">
        <v>42242</v>
      </c>
      <c r="C3943" s="23">
        <v>42243</v>
      </c>
      <c r="D3943" t="str">
        <f t="shared" si="62"/>
        <v>No enviado a tiempo</v>
      </c>
    </row>
    <row r="3944" spans="1:4" x14ac:dyDescent="0.25">
      <c r="A3944">
        <v>1606005</v>
      </c>
      <c r="B3944" s="23">
        <v>42664</v>
      </c>
      <c r="C3944" s="23">
        <v>42666</v>
      </c>
      <c r="D3944" t="str">
        <f t="shared" si="62"/>
        <v>Enviado a tiempo</v>
      </c>
    </row>
    <row r="3945" spans="1:4" x14ac:dyDescent="0.25">
      <c r="A3945">
        <v>1606339</v>
      </c>
      <c r="B3945" s="23">
        <v>42412</v>
      </c>
      <c r="C3945" s="23">
        <v>42413</v>
      </c>
      <c r="D3945" t="str">
        <f t="shared" si="62"/>
        <v>No enviado a tiempo</v>
      </c>
    </row>
    <row r="3946" spans="1:4" x14ac:dyDescent="0.25">
      <c r="A3946">
        <v>1606339</v>
      </c>
      <c r="B3946" s="23">
        <v>42509</v>
      </c>
      <c r="C3946" s="23">
        <v>42510</v>
      </c>
      <c r="D3946" t="str">
        <f t="shared" si="62"/>
        <v>No enviado a tiempo</v>
      </c>
    </row>
    <row r="3947" spans="1:4" x14ac:dyDescent="0.25">
      <c r="A3947">
        <v>1606339</v>
      </c>
      <c r="B3947" s="23">
        <v>42441</v>
      </c>
      <c r="C3947" s="23">
        <v>42446</v>
      </c>
      <c r="D3947" t="str">
        <f t="shared" si="62"/>
        <v>Enviado a tiempo</v>
      </c>
    </row>
    <row r="3948" spans="1:4" x14ac:dyDescent="0.25">
      <c r="A3948">
        <v>1606339</v>
      </c>
      <c r="B3948" s="23">
        <v>42551</v>
      </c>
      <c r="C3948" s="23">
        <v>42552</v>
      </c>
      <c r="D3948" t="str">
        <f t="shared" si="62"/>
        <v>No enviado a tiempo</v>
      </c>
    </row>
    <row r="3949" spans="1:4" x14ac:dyDescent="0.25">
      <c r="A3949">
        <v>1606704</v>
      </c>
      <c r="B3949" s="23">
        <v>42156</v>
      </c>
      <c r="C3949" s="23">
        <v>42160</v>
      </c>
      <c r="D3949" t="str">
        <f t="shared" si="62"/>
        <v>Enviado a tiempo</v>
      </c>
    </row>
    <row r="3950" spans="1:4" x14ac:dyDescent="0.25">
      <c r="A3950">
        <v>1606704</v>
      </c>
      <c r="B3950" s="23">
        <v>42190</v>
      </c>
      <c r="C3950" s="23">
        <v>42192</v>
      </c>
      <c r="D3950" t="str">
        <f t="shared" si="62"/>
        <v>Enviado a tiempo</v>
      </c>
    </row>
    <row r="3951" spans="1:4" x14ac:dyDescent="0.25">
      <c r="A3951">
        <v>1606704</v>
      </c>
      <c r="B3951" s="23">
        <v>42519</v>
      </c>
      <c r="C3951" s="23">
        <v>42520</v>
      </c>
      <c r="D3951" t="str">
        <f t="shared" si="62"/>
        <v>No enviado a tiempo</v>
      </c>
    </row>
    <row r="3952" spans="1:4" x14ac:dyDescent="0.25">
      <c r="A3952">
        <v>1606704</v>
      </c>
      <c r="B3952" s="23">
        <v>42535</v>
      </c>
      <c r="C3952" s="23">
        <v>42535</v>
      </c>
      <c r="D3952" t="str">
        <f t="shared" si="62"/>
        <v>No enviado a tiempo</v>
      </c>
    </row>
    <row r="3953" spans="1:4" x14ac:dyDescent="0.25">
      <c r="A3953">
        <v>1606704</v>
      </c>
      <c r="B3953" s="23">
        <v>42301</v>
      </c>
      <c r="C3953" s="23">
        <v>42303</v>
      </c>
      <c r="D3953" t="str">
        <f t="shared" si="62"/>
        <v>Enviado a tiempo</v>
      </c>
    </row>
    <row r="3954" spans="1:4" x14ac:dyDescent="0.25">
      <c r="A3954">
        <v>1606704</v>
      </c>
      <c r="B3954" s="23">
        <v>42613</v>
      </c>
      <c r="C3954" s="23">
        <v>42615</v>
      </c>
      <c r="D3954" t="str">
        <f t="shared" si="62"/>
        <v>Enviado a tiempo</v>
      </c>
    </row>
    <row r="3955" spans="1:4" x14ac:dyDescent="0.25">
      <c r="A3955">
        <v>1607069</v>
      </c>
      <c r="B3955" s="23">
        <v>42363</v>
      </c>
      <c r="C3955" s="23">
        <v>42365</v>
      </c>
      <c r="D3955" t="str">
        <f t="shared" si="62"/>
        <v>Enviado a tiempo</v>
      </c>
    </row>
    <row r="3956" spans="1:4" x14ac:dyDescent="0.25">
      <c r="A3956">
        <v>1607069</v>
      </c>
      <c r="B3956" s="23">
        <v>42511</v>
      </c>
      <c r="C3956" s="23">
        <v>42512</v>
      </c>
      <c r="D3956" t="str">
        <f t="shared" si="62"/>
        <v>No enviado a tiempo</v>
      </c>
    </row>
    <row r="3957" spans="1:4" x14ac:dyDescent="0.25">
      <c r="A3957">
        <v>1607069</v>
      </c>
      <c r="B3957" s="23">
        <v>42628</v>
      </c>
      <c r="C3957" s="23">
        <v>42629</v>
      </c>
      <c r="D3957" t="str">
        <f t="shared" si="62"/>
        <v>No enviado a tiempo</v>
      </c>
    </row>
    <row r="3958" spans="1:4" x14ac:dyDescent="0.25">
      <c r="A3958">
        <v>1607069</v>
      </c>
      <c r="B3958" s="23">
        <v>42658</v>
      </c>
      <c r="C3958" s="23">
        <v>42658</v>
      </c>
      <c r="D3958" t="str">
        <f t="shared" si="62"/>
        <v>No enviado a tiempo</v>
      </c>
    </row>
    <row r="3959" spans="1:4" x14ac:dyDescent="0.25">
      <c r="A3959">
        <v>1607434</v>
      </c>
      <c r="B3959" s="23">
        <v>42423</v>
      </c>
      <c r="C3959" s="23">
        <v>42424</v>
      </c>
      <c r="D3959" t="str">
        <f t="shared" si="62"/>
        <v>No enviado a tiempo</v>
      </c>
    </row>
    <row r="3960" spans="1:4" x14ac:dyDescent="0.25">
      <c r="A3960">
        <v>1607434</v>
      </c>
      <c r="B3960" s="23">
        <v>42606</v>
      </c>
      <c r="C3960" s="23">
        <v>42615</v>
      </c>
      <c r="D3960" t="str">
        <f t="shared" si="62"/>
        <v>Enviado a tiempo</v>
      </c>
    </row>
    <row r="3961" spans="1:4" x14ac:dyDescent="0.25">
      <c r="A3961">
        <v>1607434</v>
      </c>
      <c r="B3961" s="23">
        <v>42697</v>
      </c>
      <c r="C3961" s="23">
        <v>42699</v>
      </c>
      <c r="D3961" t="str">
        <f t="shared" si="62"/>
        <v>Enviado a tiempo</v>
      </c>
    </row>
    <row r="3962" spans="1:4" x14ac:dyDescent="0.25">
      <c r="A3962">
        <v>1607799</v>
      </c>
      <c r="B3962" s="23">
        <v>42500</v>
      </c>
      <c r="C3962" s="23">
        <v>42502</v>
      </c>
      <c r="D3962" t="str">
        <f t="shared" si="62"/>
        <v>Enviado a tiempo</v>
      </c>
    </row>
    <row r="3963" spans="1:4" x14ac:dyDescent="0.25">
      <c r="A3963">
        <v>1607799</v>
      </c>
      <c r="B3963" s="23">
        <v>42504</v>
      </c>
      <c r="C3963" s="23">
        <v>42505</v>
      </c>
      <c r="D3963" t="str">
        <f t="shared" si="62"/>
        <v>No enviado a tiempo</v>
      </c>
    </row>
    <row r="3964" spans="1:4" x14ac:dyDescent="0.25">
      <c r="A3964">
        <v>1607799</v>
      </c>
      <c r="B3964" s="23">
        <v>42584</v>
      </c>
      <c r="C3964" s="23">
        <v>42586</v>
      </c>
      <c r="D3964" t="str">
        <f t="shared" si="62"/>
        <v>Enviado a tiempo</v>
      </c>
    </row>
    <row r="3965" spans="1:4" x14ac:dyDescent="0.25">
      <c r="A3965">
        <v>1607799</v>
      </c>
      <c r="B3965" s="23">
        <v>41685</v>
      </c>
      <c r="C3965" s="23">
        <v>41690</v>
      </c>
      <c r="D3965" t="str">
        <f t="shared" si="62"/>
        <v>Enviado a tiempo</v>
      </c>
    </row>
    <row r="3966" spans="1:4" x14ac:dyDescent="0.25">
      <c r="A3966">
        <v>1607799</v>
      </c>
      <c r="B3966" s="23">
        <v>42347</v>
      </c>
      <c r="C3966" s="23">
        <v>42347</v>
      </c>
      <c r="D3966" t="str">
        <f t="shared" si="62"/>
        <v>No enviado a tiempo</v>
      </c>
    </row>
    <row r="3967" spans="1:4" x14ac:dyDescent="0.25">
      <c r="A3967">
        <v>1607799</v>
      </c>
      <c r="B3967" s="23">
        <v>42553</v>
      </c>
      <c r="C3967" s="23">
        <v>42555</v>
      </c>
      <c r="D3967" t="str">
        <f t="shared" si="62"/>
        <v>Enviado a tiempo</v>
      </c>
    </row>
    <row r="3968" spans="1:4" x14ac:dyDescent="0.25">
      <c r="A3968">
        <v>1607799</v>
      </c>
      <c r="B3968" s="23">
        <v>42290</v>
      </c>
      <c r="C3968" s="23">
        <v>42292</v>
      </c>
      <c r="D3968" t="str">
        <f t="shared" si="62"/>
        <v>Enviado a tiempo</v>
      </c>
    </row>
    <row r="3969" spans="1:4" x14ac:dyDescent="0.25">
      <c r="A3969">
        <v>1607799</v>
      </c>
      <c r="B3969" s="23">
        <v>42535</v>
      </c>
      <c r="C3969" s="23">
        <v>42539</v>
      </c>
      <c r="D3969" t="str">
        <f t="shared" si="62"/>
        <v>Enviado a tiempo</v>
      </c>
    </row>
    <row r="3970" spans="1:4" x14ac:dyDescent="0.25">
      <c r="A3970">
        <v>1607799</v>
      </c>
      <c r="B3970" s="23">
        <v>42728</v>
      </c>
      <c r="C3970" s="23">
        <v>42729</v>
      </c>
      <c r="D3970" t="str">
        <f t="shared" si="62"/>
        <v>No enviado a tiempo</v>
      </c>
    </row>
    <row r="3971" spans="1:4" x14ac:dyDescent="0.25">
      <c r="A3971">
        <v>1607799</v>
      </c>
      <c r="B3971" s="23">
        <v>42511</v>
      </c>
      <c r="C3971" s="23">
        <v>42512</v>
      </c>
      <c r="D3971" t="str">
        <f t="shared" si="62"/>
        <v>No enviado a tiempo</v>
      </c>
    </row>
    <row r="3972" spans="1:4" x14ac:dyDescent="0.25">
      <c r="A3972">
        <v>1607799</v>
      </c>
      <c r="B3972" s="23">
        <v>42240</v>
      </c>
      <c r="C3972" s="23">
        <v>42242</v>
      </c>
      <c r="D3972" t="str">
        <f t="shared" si="62"/>
        <v>Enviado a tiempo</v>
      </c>
    </row>
    <row r="3973" spans="1:4" x14ac:dyDescent="0.25">
      <c r="A3973">
        <v>1607799</v>
      </c>
      <c r="B3973" s="23">
        <v>42362</v>
      </c>
      <c r="C3973" s="23">
        <v>42362</v>
      </c>
      <c r="D3973" t="str">
        <f t="shared" si="62"/>
        <v>No enviado a tiempo</v>
      </c>
    </row>
    <row r="3974" spans="1:4" x14ac:dyDescent="0.25">
      <c r="A3974">
        <v>1607799</v>
      </c>
      <c r="B3974" s="23">
        <v>41643</v>
      </c>
      <c r="C3974" s="23">
        <v>41644</v>
      </c>
      <c r="D3974" t="str">
        <f t="shared" si="62"/>
        <v>No enviado a tiempo</v>
      </c>
    </row>
    <row r="3975" spans="1:4" x14ac:dyDescent="0.25">
      <c r="A3975">
        <v>1608164</v>
      </c>
      <c r="B3975" s="23">
        <v>42499</v>
      </c>
      <c r="C3975" s="23">
        <v>42500</v>
      </c>
      <c r="D3975" t="str">
        <f t="shared" si="62"/>
        <v>No enviado a tiempo</v>
      </c>
    </row>
    <row r="3976" spans="1:4" x14ac:dyDescent="0.25">
      <c r="A3976">
        <v>1608164</v>
      </c>
      <c r="B3976" s="23">
        <v>42512</v>
      </c>
      <c r="C3976" s="23">
        <v>42514</v>
      </c>
      <c r="D3976" t="str">
        <f t="shared" si="62"/>
        <v>Enviado a tiempo</v>
      </c>
    </row>
    <row r="3977" spans="1:4" x14ac:dyDescent="0.25">
      <c r="A3977">
        <v>1608164</v>
      </c>
      <c r="B3977" s="23">
        <v>42492</v>
      </c>
      <c r="C3977" s="23">
        <v>42494</v>
      </c>
      <c r="D3977" t="str">
        <f t="shared" si="62"/>
        <v>Enviado a tiempo</v>
      </c>
    </row>
    <row r="3978" spans="1:4" x14ac:dyDescent="0.25">
      <c r="A3978">
        <v>1608164</v>
      </c>
      <c r="B3978" s="23">
        <v>41914</v>
      </c>
      <c r="C3978" s="23">
        <v>41916</v>
      </c>
      <c r="D3978" t="str">
        <f t="shared" si="62"/>
        <v>Enviado a tiempo</v>
      </c>
    </row>
    <row r="3979" spans="1:4" x14ac:dyDescent="0.25">
      <c r="A3979">
        <v>1608164</v>
      </c>
      <c r="B3979" s="23">
        <v>42512</v>
      </c>
      <c r="C3979" s="23">
        <v>42514</v>
      </c>
      <c r="D3979" t="str">
        <f t="shared" si="62"/>
        <v>Enviado a tiempo</v>
      </c>
    </row>
    <row r="3980" spans="1:4" x14ac:dyDescent="0.25">
      <c r="A3980">
        <v>1608164</v>
      </c>
      <c r="B3980" s="23">
        <v>42439</v>
      </c>
      <c r="C3980" s="23">
        <v>42440</v>
      </c>
      <c r="D3980" t="str">
        <f t="shared" si="62"/>
        <v>No enviado a tiempo</v>
      </c>
    </row>
    <row r="3981" spans="1:4" x14ac:dyDescent="0.25">
      <c r="A3981">
        <v>1608164</v>
      </c>
      <c r="B3981" s="23">
        <v>42512</v>
      </c>
      <c r="C3981" s="23">
        <v>42514</v>
      </c>
      <c r="D3981" t="str">
        <f t="shared" si="62"/>
        <v>Enviado a tiempo</v>
      </c>
    </row>
    <row r="3982" spans="1:4" x14ac:dyDescent="0.25">
      <c r="A3982">
        <v>1608164</v>
      </c>
      <c r="B3982" s="23">
        <v>41649</v>
      </c>
      <c r="C3982" s="23">
        <v>41650</v>
      </c>
      <c r="D3982" t="str">
        <f t="shared" si="62"/>
        <v>No enviado a tiempo</v>
      </c>
    </row>
    <row r="3983" spans="1:4" x14ac:dyDescent="0.25">
      <c r="A3983">
        <v>1608164</v>
      </c>
      <c r="B3983" s="23">
        <v>42600</v>
      </c>
      <c r="C3983" s="23">
        <v>42604</v>
      </c>
      <c r="D3983" t="str">
        <f t="shared" si="62"/>
        <v>Enviado a tiempo</v>
      </c>
    </row>
    <row r="3984" spans="1:4" x14ac:dyDescent="0.25">
      <c r="A3984">
        <v>1608164</v>
      </c>
      <c r="B3984" s="23">
        <v>42512</v>
      </c>
      <c r="C3984" s="23">
        <v>42514</v>
      </c>
      <c r="D3984" t="str">
        <f t="shared" si="62"/>
        <v>Enviado a tiempo</v>
      </c>
    </row>
    <row r="3985" spans="1:4" x14ac:dyDescent="0.25">
      <c r="A3985">
        <v>1608164</v>
      </c>
      <c r="B3985" s="23">
        <v>42512</v>
      </c>
      <c r="C3985" s="23">
        <v>42514</v>
      </c>
      <c r="D3985" t="str">
        <f t="shared" si="62"/>
        <v>Enviado a tiempo</v>
      </c>
    </row>
    <row r="3986" spans="1:4" x14ac:dyDescent="0.25">
      <c r="A3986">
        <v>1608529</v>
      </c>
      <c r="B3986" s="23">
        <v>41506</v>
      </c>
      <c r="C3986" s="23">
        <v>41508</v>
      </c>
      <c r="D3986" t="str">
        <f t="shared" si="62"/>
        <v>Enviado a tiempo</v>
      </c>
    </row>
    <row r="3987" spans="1:4" x14ac:dyDescent="0.25">
      <c r="A3987">
        <v>1608529</v>
      </c>
      <c r="B3987" s="23">
        <v>41409</v>
      </c>
      <c r="C3987" s="23">
        <v>41410</v>
      </c>
      <c r="D3987" t="str">
        <f t="shared" si="62"/>
        <v>No enviado a tiempo</v>
      </c>
    </row>
    <row r="3988" spans="1:4" x14ac:dyDescent="0.25">
      <c r="A3988">
        <v>1608529</v>
      </c>
      <c r="B3988" s="23">
        <v>42636</v>
      </c>
      <c r="C3988" s="23">
        <v>42639</v>
      </c>
      <c r="D3988" t="str">
        <f t="shared" si="62"/>
        <v>Enviado a tiempo</v>
      </c>
    </row>
    <row r="3989" spans="1:4" x14ac:dyDescent="0.25">
      <c r="A3989">
        <v>1608529</v>
      </c>
      <c r="B3989" s="23">
        <v>42661</v>
      </c>
      <c r="C3989" s="23">
        <v>42663</v>
      </c>
      <c r="D3989" t="str">
        <f t="shared" si="62"/>
        <v>Enviado a tiempo</v>
      </c>
    </row>
    <row r="3990" spans="1:4" x14ac:dyDescent="0.25">
      <c r="A3990">
        <v>1608529</v>
      </c>
      <c r="B3990" s="23">
        <v>42037</v>
      </c>
      <c r="C3990" s="23">
        <v>42038</v>
      </c>
      <c r="D3990" t="str">
        <f t="shared" si="62"/>
        <v>No enviado a tiempo</v>
      </c>
    </row>
    <row r="3991" spans="1:4" x14ac:dyDescent="0.25">
      <c r="A3991">
        <v>1608895</v>
      </c>
      <c r="B3991" s="23">
        <v>42423</v>
      </c>
      <c r="C3991" s="23">
        <v>42425</v>
      </c>
      <c r="D3991" t="str">
        <f t="shared" si="62"/>
        <v>Enviado a tiempo</v>
      </c>
    </row>
    <row r="3992" spans="1:4" x14ac:dyDescent="0.25">
      <c r="A3992">
        <v>1608895</v>
      </c>
      <c r="B3992" s="23">
        <v>41895</v>
      </c>
      <c r="C3992" s="23">
        <v>41899</v>
      </c>
      <c r="D3992" t="str">
        <f t="shared" si="62"/>
        <v>Enviado a tiempo</v>
      </c>
    </row>
    <row r="3993" spans="1:4" x14ac:dyDescent="0.25">
      <c r="A3993">
        <v>1608895</v>
      </c>
      <c r="B3993" s="23">
        <v>42700</v>
      </c>
      <c r="C3993" s="23">
        <v>42704</v>
      </c>
      <c r="D3993" t="str">
        <f t="shared" si="62"/>
        <v>Enviado a tiempo</v>
      </c>
    </row>
    <row r="3994" spans="1:4" x14ac:dyDescent="0.25">
      <c r="A3994">
        <v>1608895</v>
      </c>
      <c r="B3994" s="23">
        <v>42386</v>
      </c>
      <c r="C3994" s="23">
        <v>42388</v>
      </c>
      <c r="D3994" t="str">
        <f t="shared" si="62"/>
        <v>Enviado a tiempo</v>
      </c>
    </row>
    <row r="3995" spans="1:4" x14ac:dyDescent="0.25">
      <c r="A3995">
        <v>1608895</v>
      </c>
      <c r="B3995" s="23">
        <v>42174</v>
      </c>
      <c r="C3995" s="23">
        <v>42176</v>
      </c>
      <c r="D3995" t="str">
        <f t="shared" si="62"/>
        <v>Enviado a tiempo</v>
      </c>
    </row>
    <row r="3996" spans="1:4" x14ac:dyDescent="0.25">
      <c r="A3996">
        <v>1608895</v>
      </c>
      <c r="B3996" s="23">
        <v>42495</v>
      </c>
      <c r="C3996" s="23">
        <v>42497</v>
      </c>
      <c r="D3996" t="str">
        <f t="shared" si="62"/>
        <v>Enviado a tiempo</v>
      </c>
    </row>
    <row r="3997" spans="1:4" x14ac:dyDescent="0.25">
      <c r="A3997">
        <v>1608895</v>
      </c>
      <c r="B3997" s="23">
        <v>42234</v>
      </c>
      <c r="C3997" s="23">
        <v>42236</v>
      </c>
      <c r="D3997" t="str">
        <f t="shared" ref="D3997:D4060" si="63">+IF(C3997-B3997&gt;=2,"Enviado a tiempo","No enviado a tiempo")</f>
        <v>Enviado a tiempo</v>
      </c>
    </row>
    <row r="3998" spans="1:4" x14ac:dyDescent="0.25">
      <c r="A3998">
        <v>1609260</v>
      </c>
      <c r="B3998" s="23">
        <v>42443</v>
      </c>
      <c r="C3998" s="23">
        <v>42447</v>
      </c>
      <c r="D3998" t="str">
        <f t="shared" si="63"/>
        <v>Enviado a tiempo</v>
      </c>
    </row>
    <row r="3999" spans="1:4" x14ac:dyDescent="0.25">
      <c r="A3999">
        <v>1609260</v>
      </c>
      <c r="B3999" s="23">
        <v>42419</v>
      </c>
      <c r="C3999" s="23">
        <v>42420</v>
      </c>
      <c r="D3999" t="str">
        <f t="shared" si="63"/>
        <v>No enviado a tiempo</v>
      </c>
    </row>
    <row r="4000" spans="1:4" x14ac:dyDescent="0.25">
      <c r="A4000">
        <v>1609260</v>
      </c>
      <c r="B4000" s="23">
        <v>41460</v>
      </c>
      <c r="C4000" s="23">
        <v>41462</v>
      </c>
      <c r="D4000" t="str">
        <f t="shared" si="63"/>
        <v>Enviado a tiempo</v>
      </c>
    </row>
    <row r="4001" spans="1:4" x14ac:dyDescent="0.25">
      <c r="A4001">
        <v>1609260</v>
      </c>
      <c r="B4001" s="23">
        <v>42429</v>
      </c>
      <c r="C4001" s="23">
        <v>42429</v>
      </c>
      <c r="D4001" t="str">
        <f t="shared" si="63"/>
        <v>No enviado a tiempo</v>
      </c>
    </row>
    <row r="4002" spans="1:4" x14ac:dyDescent="0.25">
      <c r="A4002">
        <v>1609260</v>
      </c>
      <c r="B4002" s="23">
        <v>42513</v>
      </c>
      <c r="C4002" s="23">
        <v>42514</v>
      </c>
      <c r="D4002" t="str">
        <f t="shared" si="63"/>
        <v>No enviado a tiempo</v>
      </c>
    </row>
    <row r="4003" spans="1:4" x14ac:dyDescent="0.25">
      <c r="A4003">
        <v>1609260</v>
      </c>
      <c r="B4003" s="23">
        <v>42513</v>
      </c>
      <c r="C4003" s="23">
        <v>42514</v>
      </c>
      <c r="D4003" t="str">
        <f t="shared" si="63"/>
        <v>No enviado a tiempo</v>
      </c>
    </row>
    <row r="4004" spans="1:4" x14ac:dyDescent="0.25">
      <c r="A4004">
        <v>1609260</v>
      </c>
      <c r="B4004" s="23">
        <v>42705</v>
      </c>
      <c r="C4004" s="23">
        <v>42706</v>
      </c>
      <c r="D4004" t="str">
        <f t="shared" si="63"/>
        <v>No enviado a tiempo</v>
      </c>
    </row>
    <row r="4005" spans="1:4" x14ac:dyDescent="0.25">
      <c r="A4005">
        <v>1609260</v>
      </c>
      <c r="B4005" s="23">
        <v>41894</v>
      </c>
      <c r="C4005" s="23">
        <v>41895</v>
      </c>
      <c r="D4005" t="str">
        <f t="shared" si="63"/>
        <v>No enviado a tiempo</v>
      </c>
    </row>
    <row r="4006" spans="1:4" x14ac:dyDescent="0.25">
      <c r="A4006">
        <v>1610356</v>
      </c>
      <c r="B4006" s="23">
        <v>42465</v>
      </c>
      <c r="C4006" s="23">
        <v>42471</v>
      </c>
      <c r="D4006" t="str">
        <f t="shared" si="63"/>
        <v>Enviado a tiempo</v>
      </c>
    </row>
    <row r="4007" spans="1:4" x14ac:dyDescent="0.25">
      <c r="A4007">
        <v>1610356</v>
      </c>
      <c r="B4007" s="23">
        <v>42292</v>
      </c>
      <c r="C4007" s="23">
        <v>42296</v>
      </c>
      <c r="D4007" t="str">
        <f t="shared" si="63"/>
        <v>Enviado a tiempo</v>
      </c>
    </row>
    <row r="4008" spans="1:4" x14ac:dyDescent="0.25">
      <c r="A4008">
        <v>1610356</v>
      </c>
      <c r="B4008" s="23">
        <v>42714</v>
      </c>
      <c r="C4008" s="23">
        <v>42719</v>
      </c>
      <c r="D4008" t="str">
        <f t="shared" si="63"/>
        <v>Enviado a tiempo</v>
      </c>
    </row>
    <row r="4009" spans="1:4" x14ac:dyDescent="0.25">
      <c r="A4009">
        <v>1610356</v>
      </c>
      <c r="B4009" s="23">
        <v>42347</v>
      </c>
      <c r="C4009" s="23">
        <v>42348</v>
      </c>
      <c r="D4009" t="str">
        <f t="shared" si="63"/>
        <v>No enviado a tiempo</v>
      </c>
    </row>
    <row r="4010" spans="1:4" x14ac:dyDescent="0.25">
      <c r="A4010">
        <v>1610356</v>
      </c>
      <c r="B4010" s="23">
        <v>42006</v>
      </c>
      <c r="C4010" s="23">
        <v>42008</v>
      </c>
      <c r="D4010" t="str">
        <f t="shared" si="63"/>
        <v>Enviado a tiempo</v>
      </c>
    </row>
    <row r="4011" spans="1:4" x14ac:dyDescent="0.25">
      <c r="A4011">
        <v>1610356</v>
      </c>
      <c r="B4011" s="23">
        <v>41899</v>
      </c>
      <c r="C4011" s="23">
        <v>41900</v>
      </c>
      <c r="D4011" t="str">
        <f t="shared" si="63"/>
        <v>No enviado a tiempo</v>
      </c>
    </row>
    <row r="4012" spans="1:4" x14ac:dyDescent="0.25">
      <c r="A4012">
        <v>1610356</v>
      </c>
      <c r="B4012" s="23">
        <v>42208</v>
      </c>
      <c r="C4012" s="23">
        <v>42215</v>
      </c>
      <c r="D4012" t="str">
        <f t="shared" si="63"/>
        <v>Enviado a tiempo</v>
      </c>
    </row>
    <row r="4013" spans="1:4" x14ac:dyDescent="0.25">
      <c r="A4013">
        <v>1611086</v>
      </c>
      <c r="B4013" s="23">
        <v>42639</v>
      </c>
      <c r="C4013" s="23">
        <v>42640</v>
      </c>
      <c r="D4013" t="str">
        <f t="shared" si="63"/>
        <v>No enviado a tiempo</v>
      </c>
    </row>
    <row r="4014" spans="1:4" x14ac:dyDescent="0.25">
      <c r="A4014">
        <v>1611086</v>
      </c>
      <c r="B4014" s="23">
        <v>42664</v>
      </c>
      <c r="C4014" s="23">
        <v>42666</v>
      </c>
      <c r="D4014" t="str">
        <f t="shared" si="63"/>
        <v>Enviado a tiempo</v>
      </c>
    </row>
    <row r="4015" spans="1:4" x14ac:dyDescent="0.25">
      <c r="A4015">
        <v>1611086</v>
      </c>
      <c r="B4015" s="23">
        <v>42639</v>
      </c>
      <c r="C4015" s="23">
        <v>42648</v>
      </c>
      <c r="D4015" t="str">
        <f t="shared" si="63"/>
        <v>Enviado a tiempo</v>
      </c>
    </row>
    <row r="4016" spans="1:4" x14ac:dyDescent="0.25">
      <c r="A4016">
        <v>1611451</v>
      </c>
      <c r="B4016" s="23">
        <v>42458</v>
      </c>
      <c r="C4016" s="23">
        <v>42459</v>
      </c>
      <c r="D4016" t="str">
        <f t="shared" si="63"/>
        <v>No enviado a tiempo</v>
      </c>
    </row>
    <row r="4017" spans="1:4" x14ac:dyDescent="0.25">
      <c r="A4017">
        <v>1611451</v>
      </c>
      <c r="B4017" s="23">
        <v>42613</v>
      </c>
      <c r="C4017" s="23">
        <v>42615</v>
      </c>
      <c r="D4017" t="str">
        <f t="shared" si="63"/>
        <v>Enviado a tiempo</v>
      </c>
    </row>
    <row r="4018" spans="1:4" x14ac:dyDescent="0.25">
      <c r="A4018">
        <v>1611451</v>
      </c>
      <c r="B4018" s="23">
        <v>42456</v>
      </c>
      <c r="C4018" s="23">
        <v>42463</v>
      </c>
      <c r="D4018" t="str">
        <f t="shared" si="63"/>
        <v>Enviado a tiempo</v>
      </c>
    </row>
    <row r="4019" spans="1:4" x14ac:dyDescent="0.25">
      <c r="A4019">
        <v>1611451</v>
      </c>
      <c r="B4019" s="23">
        <v>42668</v>
      </c>
      <c r="C4019" s="23">
        <v>42670</v>
      </c>
      <c r="D4019" t="str">
        <f t="shared" si="63"/>
        <v>Enviado a tiempo</v>
      </c>
    </row>
    <row r="4020" spans="1:4" x14ac:dyDescent="0.25">
      <c r="A4020">
        <v>1611451</v>
      </c>
      <c r="B4020" s="23">
        <v>42519</v>
      </c>
      <c r="C4020" s="23">
        <v>42519</v>
      </c>
      <c r="D4020" t="str">
        <f t="shared" si="63"/>
        <v>No enviado a tiempo</v>
      </c>
    </row>
    <row r="4021" spans="1:4" x14ac:dyDescent="0.25">
      <c r="A4021">
        <v>1611817</v>
      </c>
      <c r="B4021" s="23">
        <v>42520</v>
      </c>
      <c r="C4021" s="23">
        <v>42520</v>
      </c>
      <c r="D4021" t="str">
        <f t="shared" si="63"/>
        <v>No enviado a tiempo</v>
      </c>
    </row>
    <row r="4022" spans="1:4" x14ac:dyDescent="0.25">
      <c r="A4022">
        <v>1611817</v>
      </c>
      <c r="B4022" s="23">
        <v>42154</v>
      </c>
      <c r="C4022" s="23">
        <v>42520</v>
      </c>
      <c r="D4022" t="str">
        <f t="shared" si="63"/>
        <v>Enviado a tiempo</v>
      </c>
    </row>
    <row r="4023" spans="1:4" x14ac:dyDescent="0.25">
      <c r="A4023">
        <v>1611817</v>
      </c>
      <c r="B4023" s="23">
        <v>42520</v>
      </c>
      <c r="C4023" s="23">
        <v>42520</v>
      </c>
      <c r="D4023" t="str">
        <f t="shared" si="63"/>
        <v>No enviado a tiempo</v>
      </c>
    </row>
    <row r="4024" spans="1:4" x14ac:dyDescent="0.25">
      <c r="A4024">
        <v>1611817</v>
      </c>
      <c r="B4024" s="23">
        <v>42520</v>
      </c>
      <c r="C4024" s="23">
        <v>42520</v>
      </c>
      <c r="D4024" t="str">
        <f t="shared" si="63"/>
        <v>No enviado a tiempo</v>
      </c>
    </row>
    <row r="4025" spans="1:4" x14ac:dyDescent="0.25">
      <c r="A4025">
        <v>1611817</v>
      </c>
      <c r="B4025" s="23">
        <v>42520</v>
      </c>
      <c r="C4025" s="23">
        <v>42520</v>
      </c>
      <c r="D4025" t="str">
        <f t="shared" si="63"/>
        <v>No enviado a tiempo</v>
      </c>
    </row>
    <row r="4026" spans="1:4" x14ac:dyDescent="0.25">
      <c r="A4026">
        <v>1611817</v>
      </c>
      <c r="B4026" s="23">
        <v>42458</v>
      </c>
      <c r="C4026" s="23">
        <v>42459</v>
      </c>
      <c r="D4026" t="str">
        <f t="shared" si="63"/>
        <v>No enviado a tiempo</v>
      </c>
    </row>
    <row r="4027" spans="1:4" x14ac:dyDescent="0.25">
      <c r="A4027">
        <v>1611817</v>
      </c>
      <c r="B4027" s="23">
        <v>42524</v>
      </c>
      <c r="C4027" s="23">
        <v>42525</v>
      </c>
      <c r="D4027" t="str">
        <f t="shared" si="63"/>
        <v>No enviado a tiempo</v>
      </c>
    </row>
    <row r="4028" spans="1:4" x14ac:dyDescent="0.25">
      <c r="A4028">
        <v>1612182</v>
      </c>
      <c r="B4028" s="23">
        <v>42459</v>
      </c>
      <c r="C4028" s="23">
        <v>42460</v>
      </c>
      <c r="D4028" t="str">
        <f t="shared" si="63"/>
        <v>No enviado a tiempo</v>
      </c>
    </row>
    <row r="4029" spans="1:4" x14ac:dyDescent="0.25">
      <c r="A4029">
        <v>1612182</v>
      </c>
      <c r="B4029" s="23">
        <v>42386</v>
      </c>
      <c r="C4029" s="23">
        <v>42388</v>
      </c>
      <c r="D4029" t="str">
        <f t="shared" si="63"/>
        <v>Enviado a tiempo</v>
      </c>
    </row>
    <row r="4030" spans="1:4" x14ac:dyDescent="0.25">
      <c r="A4030">
        <v>1612182</v>
      </c>
      <c r="B4030" s="23">
        <v>42551</v>
      </c>
      <c r="C4030" s="23">
        <v>42552</v>
      </c>
      <c r="D4030" t="str">
        <f t="shared" si="63"/>
        <v>No enviado a tiempo</v>
      </c>
    </row>
    <row r="4031" spans="1:4" x14ac:dyDescent="0.25">
      <c r="A4031">
        <v>1612182</v>
      </c>
      <c r="B4031" s="23">
        <v>42520</v>
      </c>
      <c r="C4031" s="23">
        <v>42520</v>
      </c>
      <c r="D4031" t="str">
        <f t="shared" si="63"/>
        <v>No enviado a tiempo</v>
      </c>
    </row>
    <row r="4032" spans="1:4" x14ac:dyDescent="0.25">
      <c r="A4032">
        <v>1612182</v>
      </c>
      <c r="B4032" s="23">
        <v>42707</v>
      </c>
      <c r="C4032" s="23">
        <v>42709</v>
      </c>
      <c r="D4032" t="str">
        <f t="shared" si="63"/>
        <v>Enviado a tiempo</v>
      </c>
    </row>
    <row r="4033" spans="1:4" x14ac:dyDescent="0.25">
      <c r="A4033">
        <v>1612547</v>
      </c>
      <c r="B4033" s="23">
        <v>42410</v>
      </c>
      <c r="C4033" s="23">
        <v>42411</v>
      </c>
      <c r="D4033" t="str">
        <f t="shared" si="63"/>
        <v>No enviado a tiempo</v>
      </c>
    </row>
    <row r="4034" spans="1:4" x14ac:dyDescent="0.25">
      <c r="A4034">
        <v>1612912</v>
      </c>
      <c r="B4034" s="23">
        <v>42553</v>
      </c>
      <c r="C4034" s="23">
        <v>42555</v>
      </c>
      <c r="D4034" t="str">
        <f t="shared" si="63"/>
        <v>Enviado a tiempo</v>
      </c>
    </row>
    <row r="4035" spans="1:4" x14ac:dyDescent="0.25">
      <c r="A4035">
        <v>1612912</v>
      </c>
      <c r="B4035" s="23">
        <v>42038</v>
      </c>
      <c r="C4035" s="23">
        <v>42041</v>
      </c>
      <c r="D4035" t="str">
        <f t="shared" si="63"/>
        <v>Enviado a tiempo</v>
      </c>
    </row>
    <row r="4036" spans="1:4" x14ac:dyDescent="0.25">
      <c r="A4036">
        <v>1613643</v>
      </c>
      <c r="B4036" s="23">
        <v>42458</v>
      </c>
      <c r="C4036" s="23">
        <v>42459</v>
      </c>
      <c r="D4036" t="str">
        <f t="shared" si="63"/>
        <v>No enviado a tiempo</v>
      </c>
    </row>
    <row r="4037" spans="1:4" x14ac:dyDescent="0.25">
      <c r="A4037">
        <v>1614008</v>
      </c>
      <c r="B4037" s="23">
        <v>42511</v>
      </c>
      <c r="C4037" s="23">
        <v>42511</v>
      </c>
      <c r="D4037" t="str">
        <f t="shared" si="63"/>
        <v>No enviado a tiempo</v>
      </c>
    </row>
    <row r="4038" spans="1:4" x14ac:dyDescent="0.25">
      <c r="A4038">
        <v>1614008</v>
      </c>
      <c r="B4038" s="23">
        <v>42536</v>
      </c>
      <c r="C4038" s="23">
        <v>42538</v>
      </c>
      <c r="D4038" t="str">
        <f t="shared" si="63"/>
        <v>Enviado a tiempo</v>
      </c>
    </row>
    <row r="4039" spans="1:4" x14ac:dyDescent="0.25">
      <c r="A4039">
        <v>1614008</v>
      </c>
      <c r="B4039" s="23">
        <v>42511</v>
      </c>
      <c r="C4039" s="23">
        <v>42511</v>
      </c>
      <c r="D4039" t="str">
        <f t="shared" si="63"/>
        <v>No enviado a tiempo</v>
      </c>
    </row>
    <row r="4040" spans="1:4" x14ac:dyDescent="0.25">
      <c r="A4040">
        <v>1614008</v>
      </c>
      <c r="B4040" s="23">
        <v>42532</v>
      </c>
      <c r="C4040" s="23">
        <v>42534</v>
      </c>
      <c r="D4040" t="str">
        <f t="shared" si="63"/>
        <v>Enviado a tiempo</v>
      </c>
    </row>
    <row r="4041" spans="1:4" x14ac:dyDescent="0.25">
      <c r="A4041">
        <v>1614008</v>
      </c>
      <c r="B4041" s="23">
        <v>42578</v>
      </c>
      <c r="C4041" s="23">
        <v>42580</v>
      </c>
      <c r="D4041" t="str">
        <f t="shared" si="63"/>
        <v>Enviado a tiempo</v>
      </c>
    </row>
    <row r="4042" spans="1:4" x14ac:dyDescent="0.25">
      <c r="A4042">
        <v>1614373</v>
      </c>
      <c r="B4042" s="23">
        <v>42401</v>
      </c>
      <c r="C4042" s="23">
        <v>42402</v>
      </c>
      <c r="D4042" t="str">
        <f t="shared" si="63"/>
        <v>No enviado a tiempo</v>
      </c>
    </row>
    <row r="4043" spans="1:4" x14ac:dyDescent="0.25">
      <c r="A4043">
        <v>1614373</v>
      </c>
      <c r="B4043" s="23">
        <v>42722</v>
      </c>
      <c r="C4043" s="23">
        <v>42723</v>
      </c>
      <c r="D4043" t="str">
        <f t="shared" si="63"/>
        <v>No enviado a tiempo</v>
      </c>
    </row>
    <row r="4044" spans="1:4" x14ac:dyDescent="0.25">
      <c r="A4044">
        <v>1614373</v>
      </c>
      <c r="B4044" s="23">
        <v>42458</v>
      </c>
      <c r="C4044" s="23">
        <v>42459</v>
      </c>
      <c r="D4044" t="str">
        <f t="shared" si="63"/>
        <v>No enviado a tiempo</v>
      </c>
    </row>
    <row r="4045" spans="1:4" x14ac:dyDescent="0.25">
      <c r="A4045">
        <v>1614373</v>
      </c>
      <c r="B4045" s="23">
        <v>42524</v>
      </c>
      <c r="C4045" s="23">
        <v>42526</v>
      </c>
      <c r="D4045" t="str">
        <f t="shared" si="63"/>
        <v>Enviado a tiempo</v>
      </c>
    </row>
    <row r="4046" spans="1:4" x14ac:dyDescent="0.25">
      <c r="A4046">
        <v>1614373</v>
      </c>
      <c r="B4046" s="23">
        <v>42726</v>
      </c>
      <c r="C4046" s="23">
        <v>42727</v>
      </c>
      <c r="D4046" t="str">
        <f t="shared" si="63"/>
        <v>No enviado a tiempo</v>
      </c>
    </row>
    <row r="4047" spans="1:4" x14ac:dyDescent="0.25">
      <c r="A4047">
        <v>1614373</v>
      </c>
      <c r="B4047" s="23">
        <v>42524</v>
      </c>
      <c r="C4047" s="23">
        <v>42525</v>
      </c>
      <c r="D4047" t="str">
        <f t="shared" si="63"/>
        <v>No enviado a tiempo</v>
      </c>
    </row>
    <row r="4048" spans="1:4" x14ac:dyDescent="0.25">
      <c r="A4048">
        <v>1614373</v>
      </c>
      <c r="B4048" s="23">
        <v>42435</v>
      </c>
      <c r="C4048" s="23">
        <v>42436</v>
      </c>
      <c r="D4048" t="str">
        <f t="shared" si="63"/>
        <v>No enviado a tiempo</v>
      </c>
    </row>
    <row r="4049" spans="1:4" x14ac:dyDescent="0.25">
      <c r="A4049">
        <v>1614373</v>
      </c>
      <c r="B4049" s="23">
        <v>42533</v>
      </c>
      <c r="C4049" s="23">
        <v>42535</v>
      </c>
      <c r="D4049" t="str">
        <f t="shared" si="63"/>
        <v>Enviado a tiempo</v>
      </c>
    </row>
    <row r="4050" spans="1:4" x14ac:dyDescent="0.25">
      <c r="A4050">
        <v>1614739</v>
      </c>
      <c r="B4050" s="23">
        <v>42523</v>
      </c>
      <c r="C4050" s="23">
        <v>42525</v>
      </c>
      <c r="D4050" t="str">
        <f t="shared" si="63"/>
        <v>Enviado a tiempo</v>
      </c>
    </row>
    <row r="4051" spans="1:4" x14ac:dyDescent="0.25">
      <c r="A4051">
        <v>1614739</v>
      </c>
      <c r="B4051" s="23">
        <v>42532</v>
      </c>
      <c r="C4051" s="23">
        <v>42533</v>
      </c>
      <c r="D4051" t="str">
        <f t="shared" si="63"/>
        <v>No enviado a tiempo</v>
      </c>
    </row>
    <row r="4052" spans="1:4" x14ac:dyDescent="0.25">
      <c r="A4052">
        <v>1614739</v>
      </c>
      <c r="B4052" s="23">
        <v>42535</v>
      </c>
      <c r="C4052" s="23">
        <v>42535</v>
      </c>
      <c r="D4052" t="str">
        <f t="shared" si="63"/>
        <v>No enviado a tiempo</v>
      </c>
    </row>
    <row r="4053" spans="1:4" x14ac:dyDescent="0.25">
      <c r="A4053">
        <v>1614739</v>
      </c>
      <c r="B4053" s="23">
        <v>42483</v>
      </c>
      <c r="C4053" s="23">
        <v>42485</v>
      </c>
      <c r="D4053" t="str">
        <f t="shared" si="63"/>
        <v>Enviado a tiempo</v>
      </c>
    </row>
    <row r="4054" spans="1:4" x14ac:dyDescent="0.25">
      <c r="A4054">
        <v>1614739</v>
      </c>
      <c r="B4054" s="23">
        <v>42616</v>
      </c>
      <c r="C4054" s="23">
        <v>42618</v>
      </c>
      <c r="D4054" t="str">
        <f t="shared" si="63"/>
        <v>Enviado a tiempo</v>
      </c>
    </row>
    <row r="4055" spans="1:4" x14ac:dyDescent="0.25">
      <c r="A4055">
        <v>1614739</v>
      </c>
      <c r="B4055" s="23">
        <v>42546</v>
      </c>
      <c r="C4055" s="23">
        <v>42548</v>
      </c>
      <c r="D4055" t="str">
        <f t="shared" si="63"/>
        <v>Enviado a tiempo</v>
      </c>
    </row>
    <row r="4056" spans="1:4" x14ac:dyDescent="0.25">
      <c r="A4056">
        <v>1614739</v>
      </c>
      <c r="B4056" s="23">
        <v>42532</v>
      </c>
      <c r="C4056" s="23">
        <v>42533</v>
      </c>
      <c r="D4056" t="str">
        <f t="shared" si="63"/>
        <v>No enviado a tiempo</v>
      </c>
    </row>
    <row r="4057" spans="1:4" x14ac:dyDescent="0.25">
      <c r="A4057">
        <v>1614739</v>
      </c>
      <c r="B4057" s="23">
        <v>42532</v>
      </c>
      <c r="C4057" s="23">
        <v>42533</v>
      </c>
      <c r="D4057" t="str">
        <f t="shared" si="63"/>
        <v>No enviado a tiempo</v>
      </c>
    </row>
    <row r="4058" spans="1:4" x14ac:dyDescent="0.25">
      <c r="A4058">
        <v>1614739</v>
      </c>
      <c r="B4058" s="23">
        <v>42532</v>
      </c>
      <c r="C4058" s="23">
        <v>42533</v>
      </c>
      <c r="D4058" t="str">
        <f t="shared" si="63"/>
        <v>No enviado a tiempo</v>
      </c>
    </row>
    <row r="4059" spans="1:4" x14ac:dyDescent="0.25">
      <c r="A4059">
        <v>1615104</v>
      </c>
      <c r="B4059" s="23">
        <v>42639</v>
      </c>
      <c r="C4059" s="23">
        <v>42641</v>
      </c>
      <c r="D4059" t="str">
        <f t="shared" si="63"/>
        <v>Enviado a tiempo</v>
      </c>
    </row>
    <row r="4060" spans="1:4" x14ac:dyDescent="0.25">
      <c r="A4060">
        <v>1615104</v>
      </c>
      <c r="B4060" s="23">
        <v>42534</v>
      </c>
      <c r="C4060" s="23">
        <v>42536</v>
      </c>
      <c r="D4060" t="str">
        <f t="shared" si="63"/>
        <v>Enviado a tiempo</v>
      </c>
    </row>
    <row r="4061" spans="1:4" x14ac:dyDescent="0.25">
      <c r="A4061">
        <v>1615104</v>
      </c>
      <c r="B4061" s="23">
        <v>42346</v>
      </c>
      <c r="C4061" s="23">
        <v>42347</v>
      </c>
      <c r="D4061" t="str">
        <f t="shared" ref="D4061:D4123" si="64">+IF(C4061-B4061&gt;=2,"Enviado a tiempo","No enviado a tiempo")</f>
        <v>No enviado a tiempo</v>
      </c>
    </row>
    <row r="4062" spans="1:4" x14ac:dyDescent="0.25">
      <c r="A4062">
        <v>1615104</v>
      </c>
      <c r="B4062" s="23">
        <v>42546</v>
      </c>
      <c r="C4062" s="23">
        <v>42548</v>
      </c>
      <c r="D4062" t="str">
        <f t="shared" si="64"/>
        <v>Enviado a tiempo</v>
      </c>
    </row>
    <row r="4063" spans="1:4" x14ac:dyDescent="0.25">
      <c r="A4063">
        <v>1615104</v>
      </c>
      <c r="B4063" s="23">
        <v>42551</v>
      </c>
      <c r="C4063" s="23">
        <v>42552</v>
      </c>
      <c r="D4063" t="str">
        <f t="shared" si="64"/>
        <v>No enviado a tiempo</v>
      </c>
    </row>
    <row r="4064" spans="1:4" x14ac:dyDescent="0.25">
      <c r="A4064">
        <v>1615104</v>
      </c>
      <c r="B4064" s="23">
        <v>42556</v>
      </c>
      <c r="C4064" s="23">
        <v>42557</v>
      </c>
      <c r="D4064" t="str">
        <f t="shared" si="64"/>
        <v>No enviado a tiempo</v>
      </c>
    </row>
    <row r="4065" spans="1:4" x14ac:dyDescent="0.25">
      <c r="A4065">
        <v>1615104</v>
      </c>
      <c r="B4065" s="23">
        <v>42713</v>
      </c>
      <c r="C4065" s="23">
        <v>42714</v>
      </c>
      <c r="D4065" t="str">
        <f t="shared" si="64"/>
        <v>No enviado a tiempo</v>
      </c>
    </row>
    <row r="4066" spans="1:4" x14ac:dyDescent="0.25">
      <c r="A4066">
        <v>1615469</v>
      </c>
      <c r="B4066" s="23">
        <v>42019</v>
      </c>
      <c r="C4066" s="23">
        <v>42021</v>
      </c>
      <c r="D4066" t="str">
        <f t="shared" si="64"/>
        <v>Enviado a tiempo</v>
      </c>
    </row>
    <row r="4067" spans="1:4" x14ac:dyDescent="0.25">
      <c r="A4067">
        <v>1615834</v>
      </c>
      <c r="B4067" s="23">
        <v>42357</v>
      </c>
      <c r="C4067" s="23">
        <v>42359</v>
      </c>
      <c r="D4067" t="str">
        <f t="shared" si="64"/>
        <v>Enviado a tiempo</v>
      </c>
    </row>
    <row r="4068" spans="1:4" x14ac:dyDescent="0.25">
      <c r="A4068">
        <v>1615834</v>
      </c>
      <c r="B4068" s="23">
        <v>42386</v>
      </c>
      <c r="C4068" s="23">
        <v>42388</v>
      </c>
      <c r="D4068" t="str">
        <f t="shared" si="64"/>
        <v>Enviado a tiempo</v>
      </c>
    </row>
    <row r="4069" spans="1:4" x14ac:dyDescent="0.25">
      <c r="A4069">
        <v>1615834</v>
      </c>
      <c r="B4069" s="23">
        <v>42403</v>
      </c>
      <c r="C4069" s="23">
        <v>42405</v>
      </c>
      <c r="D4069" t="str">
        <f t="shared" si="64"/>
        <v>Enviado a tiempo</v>
      </c>
    </row>
    <row r="4070" spans="1:4" x14ac:dyDescent="0.25">
      <c r="A4070">
        <v>1615834</v>
      </c>
      <c r="B4070" s="23">
        <v>42263</v>
      </c>
      <c r="C4070" s="23">
        <v>42268</v>
      </c>
      <c r="D4070" t="str">
        <f t="shared" si="64"/>
        <v>Enviado a tiempo</v>
      </c>
    </row>
    <row r="4071" spans="1:4" x14ac:dyDescent="0.25">
      <c r="A4071">
        <v>1615834</v>
      </c>
      <c r="B4071" s="23">
        <v>42546</v>
      </c>
      <c r="C4071" s="23">
        <v>42548</v>
      </c>
      <c r="D4071" t="str">
        <f t="shared" si="64"/>
        <v>Enviado a tiempo</v>
      </c>
    </row>
    <row r="4072" spans="1:4" x14ac:dyDescent="0.25">
      <c r="A4072">
        <v>1615834</v>
      </c>
      <c r="B4072" s="23">
        <v>42463</v>
      </c>
      <c r="C4072" s="23">
        <v>42463</v>
      </c>
      <c r="D4072" t="str">
        <f t="shared" si="64"/>
        <v>No enviado a tiempo</v>
      </c>
    </row>
    <row r="4073" spans="1:4" x14ac:dyDescent="0.25">
      <c r="A4073">
        <v>1615834</v>
      </c>
      <c r="B4073" s="23">
        <v>42634</v>
      </c>
      <c r="C4073" s="23">
        <v>42634</v>
      </c>
      <c r="D4073" t="str">
        <f t="shared" si="64"/>
        <v>No enviado a tiempo</v>
      </c>
    </row>
    <row r="4074" spans="1:4" x14ac:dyDescent="0.25">
      <c r="A4074">
        <v>1615834</v>
      </c>
      <c r="B4074" s="23">
        <v>42218</v>
      </c>
      <c r="C4074" s="23">
        <v>42220</v>
      </c>
      <c r="D4074" t="str">
        <f t="shared" si="64"/>
        <v>Enviado a tiempo</v>
      </c>
    </row>
    <row r="4075" spans="1:4" x14ac:dyDescent="0.25">
      <c r="A4075">
        <v>1616200</v>
      </c>
      <c r="B4075" s="23">
        <v>42463</v>
      </c>
      <c r="C4075" s="23">
        <v>42463</v>
      </c>
      <c r="D4075" t="str">
        <f t="shared" si="64"/>
        <v>No enviado a tiempo</v>
      </c>
    </row>
    <row r="4076" spans="1:4" x14ac:dyDescent="0.25">
      <c r="A4076">
        <v>1616200</v>
      </c>
      <c r="B4076" s="23">
        <v>42535</v>
      </c>
      <c r="C4076" s="23">
        <v>42537</v>
      </c>
      <c r="D4076" t="str">
        <f t="shared" si="64"/>
        <v>Enviado a tiempo</v>
      </c>
    </row>
    <row r="4077" spans="1:4" x14ac:dyDescent="0.25">
      <c r="A4077">
        <v>1616200</v>
      </c>
      <c r="B4077" s="23">
        <v>42584</v>
      </c>
      <c r="C4077" s="23">
        <v>42586</v>
      </c>
      <c r="D4077" t="str">
        <f t="shared" si="64"/>
        <v>Enviado a tiempo</v>
      </c>
    </row>
    <row r="4078" spans="1:4" x14ac:dyDescent="0.25">
      <c r="A4078">
        <v>1616200</v>
      </c>
      <c r="B4078" s="23">
        <v>42541</v>
      </c>
      <c r="C4078" s="23">
        <v>42541</v>
      </c>
      <c r="D4078" t="str">
        <f t="shared" si="64"/>
        <v>No enviado a tiempo</v>
      </c>
    </row>
    <row r="4079" spans="1:4" x14ac:dyDescent="0.25">
      <c r="A4079">
        <v>1616200</v>
      </c>
      <c r="B4079" s="23">
        <v>42666</v>
      </c>
      <c r="C4079" s="23">
        <v>42668</v>
      </c>
      <c r="D4079" t="str">
        <f t="shared" si="64"/>
        <v>Enviado a tiempo</v>
      </c>
    </row>
    <row r="4080" spans="1:4" x14ac:dyDescent="0.25">
      <c r="A4080">
        <v>1616200</v>
      </c>
      <c r="B4080" s="23">
        <v>42019</v>
      </c>
      <c r="C4080" s="23">
        <v>42021</v>
      </c>
      <c r="D4080" t="str">
        <f t="shared" si="64"/>
        <v>Enviado a tiempo</v>
      </c>
    </row>
    <row r="4081" spans="1:4" x14ac:dyDescent="0.25">
      <c r="A4081">
        <v>1616200</v>
      </c>
      <c r="B4081" s="23">
        <v>42694</v>
      </c>
      <c r="C4081" s="23">
        <v>42695</v>
      </c>
      <c r="D4081" t="str">
        <f t="shared" si="64"/>
        <v>No enviado a tiempo</v>
      </c>
    </row>
    <row r="4082" spans="1:4" x14ac:dyDescent="0.25">
      <c r="A4082">
        <v>1616200</v>
      </c>
      <c r="B4082" s="23">
        <v>42122</v>
      </c>
      <c r="C4082" s="23">
        <v>42125</v>
      </c>
      <c r="D4082" t="str">
        <f t="shared" si="64"/>
        <v>Enviado a tiempo</v>
      </c>
    </row>
    <row r="4083" spans="1:4" x14ac:dyDescent="0.25">
      <c r="A4083">
        <v>1616231</v>
      </c>
      <c r="B4083" s="23">
        <v>42535</v>
      </c>
      <c r="C4083" s="23">
        <v>42537</v>
      </c>
      <c r="D4083" t="str">
        <f t="shared" si="64"/>
        <v>Enviado a tiempo</v>
      </c>
    </row>
    <row r="4084" spans="1:4" x14ac:dyDescent="0.25">
      <c r="A4084">
        <v>1616231</v>
      </c>
      <c r="B4084" s="23">
        <v>42388</v>
      </c>
      <c r="C4084" s="23">
        <v>42388</v>
      </c>
      <c r="D4084" t="str">
        <f t="shared" si="64"/>
        <v>No enviado a tiempo</v>
      </c>
    </row>
    <row r="4085" spans="1:4" x14ac:dyDescent="0.25">
      <c r="A4085">
        <v>1616565</v>
      </c>
      <c r="B4085" s="23">
        <v>42712</v>
      </c>
      <c r="C4085" s="23">
        <v>42716</v>
      </c>
      <c r="D4085" t="str">
        <f t="shared" si="64"/>
        <v>Enviado a tiempo</v>
      </c>
    </row>
    <row r="4086" spans="1:4" x14ac:dyDescent="0.25">
      <c r="A4086">
        <v>1616565</v>
      </c>
      <c r="B4086" s="23">
        <v>42633</v>
      </c>
      <c r="C4086" s="23">
        <v>42633</v>
      </c>
      <c r="D4086" t="str">
        <f t="shared" si="64"/>
        <v>No enviado a tiempo</v>
      </c>
    </row>
    <row r="4087" spans="1:4" x14ac:dyDescent="0.25">
      <c r="A4087">
        <v>1616565</v>
      </c>
      <c r="B4087" s="23">
        <v>42471</v>
      </c>
      <c r="C4087" s="23">
        <v>42472</v>
      </c>
      <c r="D4087" t="str">
        <f t="shared" si="64"/>
        <v>No enviado a tiempo</v>
      </c>
    </row>
    <row r="4088" spans="1:4" x14ac:dyDescent="0.25">
      <c r="A4088">
        <v>1616565</v>
      </c>
      <c r="B4088" s="23">
        <v>42297</v>
      </c>
      <c r="C4088" s="23">
        <v>42301</v>
      </c>
      <c r="D4088" t="str">
        <f t="shared" si="64"/>
        <v>Enviado a tiempo</v>
      </c>
    </row>
    <row r="4089" spans="1:4" x14ac:dyDescent="0.25">
      <c r="A4089">
        <v>1616565</v>
      </c>
      <c r="B4089" s="23">
        <v>42463</v>
      </c>
      <c r="C4089" s="23">
        <v>42463</v>
      </c>
      <c r="D4089" t="str">
        <f t="shared" si="64"/>
        <v>No enviado a tiempo</v>
      </c>
    </row>
    <row r="4090" spans="1:4" x14ac:dyDescent="0.25">
      <c r="A4090">
        <v>1616565</v>
      </c>
      <c r="B4090" s="23">
        <v>42492</v>
      </c>
      <c r="C4090" s="23">
        <v>42493</v>
      </c>
      <c r="D4090" t="str">
        <f t="shared" si="64"/>
        <v>No enviado a tiempo</v>
      </c>
    </row>
    <row r="4091" spans="1:4" x14ac:dyDescent="0.25">
      <c r="A4091">
        <v>1616565</v>
      </c>
      <c r="B4091" s="23">
        <v>42511</v>
      </c>
      <c r="C4091" s="23">
        <v>42512</v>
      </c>
      <c r="D4091" t="str">
        <f t="shared" si="64"/>
        <v>No enviado a tiempo</v>
      </c>
    </row>
    <row r="4092" spans="1:4" x14ac:dyDescent="0.25">
      <c r="A4092">
        <v>1616565</v>
      </c>
      <c r="B4092" s="23">
        <v>42606</v>
      </c>
      <c r="C4092" s="23">
        <v>42607</v>
      </c>
      <c r="D4092" t="str">
        <f t="shared" si="64"/>
        <v>No enviado a tiempo</v>
      </c>
    </row>
    <row r="4093" spans="1:4" x14ac:dyDescent="0.25">
      <c r="A4093">
        <v>1616930</v>
      </c>
      <c r="B4093" s="23">
        <v>42381</v>
      </c>
      <c r="C4093" s="23">
        <v>42383</v>
      </c>
      <c r="D4093" t="str">
        <f t="shared" si="64"/>
        <v>Enviado a tiempo</v>
      </c>
    </row>
    <row r="4094" spans="1:4" x14ac:dyDescent="0.25">
      <c r="A4094">
        <v>1616930</v>
      </c>
      <c r="B4094" s="23">
        <v>42654</v>
      </c>
      <c r="C4094" s="23">
        <v>42655</v>
      </c>
      <c r="D4094" t="str">
        <f t="shared" si="64"/>
        <v>No enviado a tiempo</v>
      </c>
    </row>
    <row r="4095" spans="1:4" x14ac:dyDescent="0.25">
      <c r="A4095">
        <v>1616930</v>
      </c>
      <c r="B4095" s="23">
        <v>42404</v>
      </c>
      <c r="C4095" s="23">
        <v>42405</v>
      </c>
      <c r="D4095" t="str">
        <f t="shared" si="64"/>
        <v>No enviado a tiempo</v>
      </c>
    </row>
    <row r="4096" spans="1:4" x14ac:dyDescent="0.25">
      <c r="A4096">
        <v>1617295</v>
      </c>
      <c r="B4096" s="23">
        <v>42535</v>
      </c>
      <c r="C4096" s="23">
        <v>42540</v>
      </c>
      <c r="D4096" t="str">
        <f t="shared" si="64"/>
        <v>Enviado a tiempo</v>
      </c>
    </row>
    <row r="4097" spans="1:4" x14ac:dyDescent="0.25">
      <c r="A4097">
        <v>1617295</v>
      </c>
      <c r="B4097" s="23">
        <v>42441</v>
      </c>
      <c r="C4097" s="23">
        <v>42441</v>
      </c>
      <c r="D4097" t="str">
        <f t="shared" si="64"/>
        <v>No enviado a tiempo</v>
      </c>
    </row>
    <row r="4098" spans="1:4" x14ac:dyDescent="0.25">
      <c r="A4098">
        <v>1617295</v>
      </c>
      <c r="B4098" s="23">
        <v>42535</v>
      </c>
      <c r="C4098" s="23">
        <v>42536</v>
      </c>
      <c r="D4098" t="str">
        <f t="shared" si="64"/>
        <v>No enviado a tiempo</v>
      </c>
    </row>
    <row r="4099" spans="1:4" x14ac:dyDescent="0.25">
      <c r="A4099">
        <v>1617295</v>
      </c>
      <c r="B4099" s="23">
        <v>42413</v>
      </c>
      <c r="C4099" s="23">
        <v>42421</v>
      </c>
      <c r="D4099" t="str">
        <f t="shared" si="64"/>
        <v>Enviado a tiempo</v>
      </c>
    </row>
    <row r="4100" spans="1:4" x14ac:dyDescent="0.25">
      <c r="A4100">
        <v>1617295</v>
      </c>
      <c r="B4100" s="23">
        <v>42535</v>
      </c>
      <c r="C4100" s="23">
        <v>42535</v>
      </c>
      <c r="D4100" t="str">
        <f t="shared" si="64"/>
        <v>No enviado a tiempo</v>
      </c>
    </row>
    <row r="4101" spans="1:4" x14ac:dyDescent="0.25">
      <c r="A4101">
        <v>1617295</v>
      </c>
      <c r="B4101" s="23">
        <v>42712</v>
      </c>
      <c r="C4101" s="23">
        <v>42716</v>
      </c>
      <c r="D4101" t="str">
        <f t="shared" si="64"/>
        <v>Enviado a tiempo</v>
      </c>
    </row>
    <row r="4102" spans="1:4" x14ac:dyDescent="0.25">
      <c r="A4102">
        <v>1617295</v>
      </c>
      <c r="B4102" s="23">
        <v>42535</v>
      </c>
      <c r="C4102" s="23">
        <v>42535</v>
      </c>
      <c r="D4102" t="str">
        <f t="shared" si="64"/>
        <v>No enviado a tiempo</v>
      </c>
    </row>
    <row r="4103" spans="1:4" x14ac:dyDescent="0.25">
      <c r="A4103">
        <v>1617295</v>
      </c>
      <c r="B4103" s="23">
        <v>42535</v>
      </c>
      <c r="C4103" s="23">
        <v>42540</v>
      </c>
      <c r="D4103" t="str">
        <f t="shared" si="64"/>
        <v>Enviado a tiempo</v>
      </c>
    </row>
    <row r="4104" spans="1:4" x14ac:dyDescent="0.25">
      <c r="A4104">
        <v>1617295</v>
      </c>
      <c r="B4104" s="23">
        <v>42712</v>
      </c>
      <c r="C4104" s="23">
        <v>42716</v>
      </c>
      <c r="D4104" t="str">
        <f t="shared" si="64"/>
        <v>Enviado a tiempo</v>
      </c>
    </row>
    <row r="4105" spans="1:4" x14ac:dyDescent="0.25">
      <c r="A4105">
        <v>1617295</v>
      </c>
      <c r="B4105" s="23">
        <v>42714</v>
      </c>
      <c r="C4105" s="23">
        <v>42717</v>
      </c>
      <c r="D4105" t="str">
        <f t="shared" si="64"/>
        <v>Enviado a tiempo</v>
      </c>
    </row>
    <row r="4106" spans="1:4" x14ac:dyDescent="0.25">
      <c r="A4106">
        <v>1617295</v>
      </c>
      <c r="B4106" s="23">
        <v>42521</v>
      </c>
      <c r="C4106" s="23">
        <v>42524</v>
      </c>
      <c r="D4106" t="str">
        <f t="shared" si="64"/>
        <v>Enviado a tiempo</v>
      </c>
    </row>
    <row r="4107" spans="1:4" x14ac:dyDescent="0.25">
      <c r="A4107">
        <v>1617661</v>
      </c>
      <c r="B4107" s="23">
        <v>42398</v>
      </c>
      <c r="C4107" s="23">
        <v>42400</v>
      </c>
      <c r="D4107" t="str">
        <f t="shared" si="64"/>
        <v>Enviado a tiempo</v>
      </c>
    </row>
    <row r="4108" spans="1:4" x14ac:dyDescent="0.25">
      <c r="A4108">
        <v>1617661</v>
      </c>
      <c r="B4108" s="23">
        <v>41977</v>
      </c>
      <c r="C4108" s="23">
        <v>41978</v>
      </c>
      <c r="D4108" t="str">
        <f t="shared" si="64"/>
        <v>No enviado a tiempo</v>
      </c>
    </row>
    <row r="4109" spans="1:4" x14ac:dyDescent="0.25">
      <c r="A4109">
        <v>1617661</v>
      </c>
      <c r="B4109" s="23">
        <v>42606</v>
      </c>
      <c r="C4109" s="23">
        <v>42606</v>
      </c>
      <c r="D4109" t="str">
        <f t="shared" si="64"/>
        <v>No enviado a tiempo</v>
      </c>
    </row>
    <row r="4110" spans="1:4" x14ac:dyDescent="0.25">
      <c r="A4110">
        <v>1617661</v>
      </c>
      <c r="B4110" s="23">
        <v>42684</v>
      </c>
      <c r="C4110" s="23">
        <v>42686</v>
      </c>
      <c r="D4110" t="str">
        <f t="shared" si="64"/>
        <v>Enviado a tiempo</v>
      </c>
    </row>
    <row r="4111" spans="1:4" x14ac:dyDescent="0.25">
      <c r="A4111">
        <v>1617661</v>
      </c>
      <c r="B4111" s="23">
        <v>42628</v>
      </c>
      <c r="C4111" s="23">
        <v>42629</v>
      </c>
      <c r="D4111" t="str">
        <f t="shared" si="64"/>
        <v>No enviado a tiempo</v>
      </c>
    </row>
    <row r="4112" spans="1:4" x14ac:dyDescent="0.25">
      <c r="A4112">
        <v>1618026</v>
      </c>
      <c r="B4112" s="23">
        <v>42536</v>
      </c>
      <c r="C4112" s="23">
        <v>42537</v>
      </c>
      <c r="D4112" t="str">
        <f t="shared" si="64"/>
        <v>No enviado a tiempo</v>
      </c>
    </row>
    <row r="4113" spans="1:4" x14ac:dyDescent="0.25">
      <c r="A4113">
        <v>1618026</v>
      </c>
      <c r="B4113" s="23">
        <v>42511</v>
      </c>
      <c r="C4113" s="23">
        <v>42512</v>
      </c>
      <c r="D4113" t="str">
        <f t="shared" si="64"/>
        <v>No enviado a tiempo</v>
      </c>
    </row>
    <row r="4114" spans="1:4" x14ac:dyDescent="0.25">
      <c r="A4114">
        <v>1618026</v>
      </c>
      <c r="B4114" s="23">
        <v>41682</v>
      </c>
      <c r="C4114" s="23">
        <v>41683</v>
      </c>
      <c r="D4114" t="str">
        <f t="shared" si="64"/>
        <v>No enviado a tiempo</v>
      </c>
    </row>
    <row r="4115" spans="1:4" x14ac:dyDescent="0.25">
      <c r="A4115">
        <v>1618026</v>
      </c>
      <c r="B4115" s="23">
        <v>42413</v>
      </c>
      <c r="C4115" s="23">
        <v>42416</v>
      </c>
      <c r="D4115" t="str">
        <f t="shared" si="64"/>
        <v>Enviado a tiempo</v>
      </c>
    </row>
    <row r="4116" spans="1:4" x14ac:dyDescent="0.25">
      <c r="A4116">
        <v>1618026</v>
      </c>
      <c r="B4116" s="23">
        <v>42536</v>
      </c>
      <c r="C4116" s="23">
        <v>42538</v>
      </c>
      <c r="D4116" t="str">
        <f t="shared" si="64"/>
        <v>Enviado a tiempo</v>
      </c>
    </row>
    <row r="4117" spans="1:4" x14ac:dyDescent="0.25">
      <c r="A4117">
        <v>1618026</v>
      </c>
      <c r="B4117" s="23">
        <v>42674</v>
      </c>
      <c r="C4117" s="23">
        <v>42674</v>
      </c>
      <c r="D4117" t="str">
        <f t="shared" si="64"/>
        <v>No enviado a tiempo</v>
      </c>
    </row>
    <row r="4118" spans="1:4" x14ac:dyDescent="0.25">
      <c r="A4118">
        <v>1618026</v>
      </c>
      <c r="B4118" s="23">
        <v>42451</v>
      </c>
      <c r="C4118" s="23">
        <v>42452</v>
      </c>
      <c r="D4118" t="str">
        <f t="shared" si="64"/>
        <v>No enviado a tiempo</v>
      </c>
    </row>
    <row r="4119" spans="1:4" x14ac:dyDescent="0.25">
      <c r="A4119">
        <v>1618026</v>
      </c>
      <c r="B4119" s="23">
        <v>42536</v>
      </c>
      <c r="C4119" s="23">
        <v>42538</v>
      </c>
      <c r="D4119" t="str">
        <f t="shared" si="64"/>
        <v>Enviado a tiempo</v>
      </c>
    </row>
    <row r="4120" spans="1:4" x14ac:dyDescent="0.25">
      <c r="A4120">
        <v>1618026</v>
      </c>
      <c r="B4120" s="23">
        <v>42458</v>
      </c>
      <c r="C4120" s="23">
        <v>42460</v>
      </c>
      <c r="D4120" t="str">
        <f t="shared" si="64"/>
        <v>Enviado a tiempo</v>
      </c>
    </row>
    <row r="4121" spans="1:4" x14ac:dyDescent="0.25">
      <c r="A4121">
        <v>1618026</v>
      </c>
      <c r="B4121" s="23">
        <v>42546</v>
      </c>
      <c r="C4121" s="23">
        <v>42548</v>
      </c>
      <c r="D4121" t="str">
        <f t="shared" si="64"/>
        <v>Enviado a tiempo</v>
      </c>
    </row>
    <row r="4122" spans="1:4" x14ac:dyDescent="0.25">
      <c r="A4122">
        <v>1618026</v>
      </c>
      <c r="B4122" s="23">
        <v>42512</v>
      </c>
      <c r="C4122" s="23">
        <v>42514</v>
      </c>
      <c r="D4122" t="str">
        <f t="shared" si="64"/>
        <v>Enviado a tiempo</v>
      </c>
    </row>
    <row r="4123" spans="1:4" x14ac:dyDescent="0.25">
      <c r="A4123">
        <v>1618026</v>
      </c>
      <c r="B4123" s="23">
        <v>42535</v>
      </c>
      <c r="C4123" s="23">
        <v>42539</v>
      </c>
      <c r="D4123" t="str">
        <f t="shared" si="64"/>
        <v>Enviado a tiempo</v>
      </c>
    </row>
    <row r="4124" spans="1:4" x14ac:dyDescent="0.25">
      <c r="A4124">
        <v>1618391</v>
      </c>
      <c r="B4124" s="23">
        <v>42593</v>
      </c>
      <c r="C4124" s="23">
        <v>42595</v>
      </c>
      <c r="D4124" t="str">
        <f t="shared" ref="D4124:D4184" si="65">+IF(C4124-B4124&gt;=2,"Enviado a tiempo","No enviado a tiempo")</f>
        <v>Enviado a tiempo</v>
      </c>
    </row>
    <row r="4125" spans="1:4" x14ac:dyDescent="0.25">
      <c r="A4125">
        <v>1618391</v>
      </c>
      <c r="B4125" s="23">
        <v>42259</v>
      </c>
      <c r="C4125" s="23">
        <v>42264</v>
      </c>
      <c r="D4125" t="str">
        <f t="shared" si="65"/>
        <v>Enviado a tiempo</v>
      </c>
    </row>
    <row r="4126" spans="1:4" x14ac:dyDescent="0.25">
      <c r="A4126">
        <v>1618756</v>
      </c>
      <c r="B4126" s="23">
        <v>41618</v>
      </c>
      <c r="C4126" s="23">
        <v>41620</v>
      </c>
      <c r="D4126" t="str">
        <f t="shared" si="65"/>
        <v>Enviado a tiempo</v>
      </c>
    </row>
    <row r="4127" spans="1:4" x14ac:dyDescent="0.25">
      <c r="A4127">
        <v>1618756</v>
      </c>
      <c r="B4127" s="23">
        <v>42568</v>
      </c>
      <c r="C4127" s="23">
        <v>42569</v>
      </c>
      <c r="D4127" t="str">
        <f t="shared" si="65"/>
        <v>No enviado a tiempo</v>
      </c>
    </row>
    <row r="4128" spans="1:4" x14ac:dyDescent="0.25">
      <c r="A4128">
        <v>1618756</v>
      </c>
      <c r="B4128" s="23">
        <v>42721</v>
      </c>
      <c r="C4128" s="23">
        <v>42723</v>
      </c>
      <c r="D4128" t="str">
        <f t="shared" si="65"/>
        <v>Enviado a tiempo</v>
      </c>
    </row>
    <row r="4129" spans="1:4" x14ac:dyDescent="0.25">
      <c r="A4129">
        <v>1618756</v>
      </c>
      <c r="B4129" s="23">
        <v>42694</v>
      </c>
      <c r="C4129" s="23">
        <v>42695</v>
      </c>
      <c r="D4129" t="str">
        <f t="shared" si="65"/>
        <v>No enviado a tiempo</v>
      </c>
    </row>
    <row r="4130" spans="1:4" x14ac:dyDescent="0.25">
      <c r="A4130">
        <v>1618756</v>
      </c>
      <c r="B4130" s="23">
        <v>42732</v>
      </c>
      <c r="C4130" s="23">
        <v>42733</v>
      </c>
      <c r="D4130" t="str">
        <f t="shared" si="65"/>
        <v>No enviado a tiempo</v>
      </c>
    </row>
    <row r="4131" spans="1:4" x14ac:dyDescent="0.25">
      <c r="A4131">
        <v>1619122</v>
      </c>
      <c r="B4131" s="23">
        <v>42458</v>
      </c>
      <c r="C4131" s="23">
        <v>42458</v>
      </c>
      <c r="D4131" t="str">
        <f t="shared" si="65"/>
        <v>No enviado a tiempo</v>
      </c>
    </row>
    <row r="4132" spans="1:4" x14ac:dyDescent="0.25">
      <c r="A4132">
        <v>1619122</v>
      </c>
      <c r="B4132" s="23">
        <v>42540</v>
      </c>
      <c r="C4132" s="23">
        <v>42541</v>
      </c>
      <c r="D4132" t="str">
        <f t="shared" si="65"/>
        <v>No enviado a tiempo</v>
      </c>
    </row>
    <row r="4133" spans="1:4" x14ac:dyDescent="0.25">
      <c r="A4133">
        <v>1619122</v>
      </c>
      <c r="B4133" s="23">
        <v>42267</v>
      </c>
      <c r="C4133" s="23">
        <v>42025</v>
      </c>
      <c r="D4133" t="str">
        <f t="shared" si="65"/>
        <v>No enviado a tiempo</v>
      </c>
    </row>
    <row r="4134" spans="1:4" x14ac:dyDescent="0.25">
      <c r="A4134">
        <v>1619487</v>
      </c>
      <c r="B4134" s="23">
        <v>42639</v>
      </c>
      <c r="C4134" s="23">
        <v>42639</v>
      </c>
      <c r="D4134" t="str">
        <f t="shared" si="65"/>
        <v>No enviado a tiempo</v>
      </c>
    </row>
    <row r="4135" spans="1:4" x14ac:dyDescent="0.25">
      <c r="A4135">
        <v>1619487</v>
      </c>
      <c r="B4135" s="23">
        <v>42381</v>
      </c>
      <c r="C4135" s="23">
        <v>42383</v>
      </c>
      <c r="D4135" t="str">
        <f t="shared" si="65"/>
        <v>Enviado a tiempo</v>
      </c>
    </row>
    <row r="4136" spans="1:4" x14ac:dyDescent="0.25">
      <c r="A4136">
        <v>1619852</v>
      </c>
      <c r="B4136" s="23">
        <v>42692</v>
      </c>
      <c r="C4136" s="23">
        <v>42698</v>
      </c>
      <c r="D4136" t="str">
        <f t="shared" si="65"/>
        <v>Enviado a tiempo</v>
      </c>
    </row>
    <row r="4137" spans="1:4" x14ac:dyDescent="0.25">
      <c r="A4137">
        <v>1619852</v>
      </c>
      <c r="B4137" s="23">
        <v>42363</v>
      </c>
      <c r="C4137" s="23">
        <v>42370</v>
      </c>
      <c r="D4137" t="str">
        <f t="shared" si="65"/>
        <v>Enviado a tiempo</v>
      </c>
    </row>
    <row r="4138" spans="1:4" x14ac:dyDescent="0.25">
      <c r="A4138">
        <v>1619852</v>
      </c>
      <c r="B4138" s="23">
        <v>42541</v>
      </c>
      <c r="C4138" s="23">
        <v>42541</v>
      </c>
      <c r="D4138" t="str">
        <f t="shared" si="65"/>
        <v>No enviado a tiempo</v>
      </c>
    </row>
    <row r="4139" spans="1:4" x14ac:dyDescent="0.25">
      <c r="A4139">
        <v>1619852</v>
      </c>
      <c r="B4139" s="23">
        <v>41575</v>
      </c>
      <c r="C4139" s="23">
        <v>41576</v>
      </c>
      <c r="D4139" t="str">
        <f t="shared" si="65"/>
        <v>No enviado a tiempo</v>
      </c>
    </row>
    <row r="4140" spans="1:4" x14ac:dyDescent="0.25">
      <c r="A4140">
        <v>1620217</v>
      </c>
      <c r="B4140" s="23">
        <v>42228</v>
      </c>
      <c r="C4140" s="23">
        <v>42230</v>
      </c>
      <c r="D4140" t="str">
        <f t="shared" si="65"/>
        <v>Enviado a tiempo</v>
      </c>
    </row>
    <row r="4141" spans="1:4" x14ac:dyDescent="0.25">
      <c r="A4141">
        <v>1620217</v>
      </c>
      <c r="B4141" s="23">
        <v>41580</v>
      </c>
      <c r="C4141" s="23">
        <v>41581</v>
      </c>
      <c r="D4141" t="str">
        <f t="shared" si="65"/>
        <v>No enviado a tiempo</v>
      </c>
    </row>
    <row r="4142" spans="1:4" x14ac:dyDescent="0.25">
      <c r="A4142">
        <v>1620217</v>
      </c>
      <c r="B4142" s="23">
        <v>42381</v>
      </c>
      <c r="C4142" s="23">
        <v>42383</v>
      </c>
      <c r="D4142" t="str">
        <f t="shared" si="65"/>
        <v>Enviado a tiempo</v>
      </c>
    </row>
    <row r="4143" spans="1:4" x14ac:dyDescent="0.25">
      <c r="A4143">
        <v>1620217</v>
      </c>
      <c r="B4143" s="23">
        <v>41944</v>
      </c>
      <c r="C4143" s="23">
        <v>41946</v>
      </c>
      <c r="D4143" t="str">
        <f t="shared" si="65"/>
        <v>Enviado a tiempo</v>
      </c>
    </row>
    <row r="4144" spans="1:4" x14ac:dyDescent="0.25">
      <c r="A4144">
        <v>1620217</v>
      </c>
      <c r="B4144" s="23">
        <v>42541</v>
      </c>
      <c r="C4144" s="23">
        <v>42542</v>
      </c>
      <c r="D4144" t="str">
        <f t="shared" si="65"/>
        <v>No enviado a tiempo</v>
      </c>
    </row>
    <row r="4145" spans="1:4" x14ac:dyDescent="0.25">
      <c r="A4145">
        <v>1620217</v>
      </c>
      <c r="B4145" s="23">
        <v>42726</v>
      </c>
      <c r="C4145" s="23">
        <v>42726</v>
      </c>
      <c r="D4145" t="str">
        <f t="shared" si="65"/>
        <v>No enviado a tiempo</v>
      </c>
    </row>
    <row r="4146" spans="1:4" x14ac:dyDescent="0.25">
      <c r="A4146">
        <v>1620217</v>
      </c>
      <c r="B4146" s="23">
        <v>42690</v>
      </c>
      <c r="C4146" s="23">
        <v>42690</v>
      </c>
      <c r="D4146" t="str">
        <f t="shared" si="65"/>
        <v>No enviado a tiempo</v>
      </c>
    </row>
    <row r="4147" spans="1:4" x14ac:dyDescent="0.25">
      <c r="A4147">
        <v>1620248</v>
      </c>
      <c r="B4147" s="23">
        <v>42702</v>
      </c>
      <c r="C4147" s="23">
        <v>42703</v>
      </c>
      <c r="D4147" t="str">
        <f t="shared" si="65"/>
        <v>No enviado a tiempo</v>
      </c>
    </row>
    <row r="4148" spans="1:4" x14ac:dyDescent="0.25">
      <c r="A4148">
        <v>1620583</v>
      </c>
      <c r="B4148" s="23">
        <v>42631</v>
      </c>
      <c r="C4148" s="23">
        <v>42638</v>
      </c>
      <c r="D4148" t="str">
        <f t="shared" si="65"/>
        <v>Enviado a tiempo</v>
      </c>
    </row>
    <row r="4149" spans="1:4" x14ac:dyDescent="0.25">
      <c r="A4149">
        <v>1620583</v>
      </c>
      <c r="B4149" s="23">
        <v>42540</v>
      </c>
      <c r="C4149" s="23">
        <v>42541</v>
      </c>
      <c r="D4149" t="str">
        <f t="shared" si="65"/>
        <v>No enviado a tiempo</v>
      </c>
    </row>
    <row r="4150" spans="1:4" x14ac:dyDescent="0.25">
      <c r="A4150">
        <v>1621313</v>
      </c>
      <c r="B4150" s="23">
        <v>42635</v>
      </c>
      <c r="C4150" s="23">
        <v>42636</v>
      </c>
      <c r="D4150" t="str">
        <f t="shared" si="65"/>
        <v>No enviado a tiempo</v>
      </c>
    </row>
    <row r="4151" spans="1:4" x14ac:dyDescent="0.25">
      <c r="A4151">
        <v>1621313</v>
      </c>
      <c r="B4151" s="23">
        <v>42484</v>
      </c>
      <c r="C4151" s="23">
        <v>42486</v>
      </c>
      <c r="D4151" t="str">
        <f t="shared" si="65"/>
        <v>Enviado a tiempo</v>
      </c>
    </row>
    <row r="4152" spans="1:4" x14ac:dyDescent="0.25">
      <c r="A4152">
        <v>1621313</v>
      </c>
      <c r="B4152" s="23">
        <v>42723</v>
      </c>
      <c r="C4152" s="23">
        <v>42725</v>
      </c>
      <c r="D4152" t="str">
        <f t="shared" si="65"/>
        <v>Enviado a tiempo</v>
      </c>
    </row>
    <row r="4153" spans="1:4" x14ac:dyDescent="0.25">
      <c r="A4153">
        <v>1621313</v>
      </c>
      <c r="B4153" s="23">
        <v>42707</v>
      </c>
      <c r="C4153" s="23">
        <v>42709</v>
      </c>
      <c r="D4153" t="str">
        <f t="shared" si="65"/>
        <v>Enviado a tiempo</v>
      </c>
    </row>
    <row r="4154" spans="1:4" x14ac:dyDescent="0.25">
      <c r="A4154">
        <v>1621678</v>
      </c>
      <c r="B4154" s="23">
        <v>42413</v>
      </c>
      <c r="C4154" s="23">
        <v>42416</v>
      </c>
      <c r="D4154" t="str">
        <f t="shared" si="65"/>
        <v>Enviado a tiempo</v>
      </c>
    </row>
    <row r="4155" spans="1:4" x14ac:dyDescent="0.25">
      <c r="A4155">
        <v>1621678</v>
      </c>
      <c r="B4155" s="23">
        <v>42404</v>
      </c>
      <c r="C4155" s="23">
        <v>42405</v>
      </c>
      <c r="D4155" t="str">
        <f t="shared" si="65"/>
        <v>No enviado a tiempo</v>
      </c>
    </row>
    <row r="4156" spans="1:4" x14ac:dyDescent="0.25">
      <c r="A4156">
        <v>1621678</v>
      </c>
      <c r="B4156" s="23">
        <v>42463</v>
      </c>
      <c r="C4156" s="23">
        <v>42463</v>
      </c>
      <c r="D4156" t="str">
        <f t="shared" si="65"/>
        <v>No enviado a tiempo</v>
      </c>
    </row>
    <row r="4157" spans="1:4" x14ac:dyDescent="0.25">
      <c r="A4157">
        <v>1622044</v>
      </c>
      <c r="B4157" s="23">
        <v>42230</v>
      </c>
      <c r="C4157" s="23">
        <v>42232</v>
      </c>
      <c r="D4157" t="str">
        <f t="shared" si="65"/>
        <v>Enviado a tiempo</v>
      </c>
    </row>
    <row r="4158" spans="1:4" x14ac:dyDescent="0.25">
      <c r="A4158">
        <v>1622409</v>
      </c>
      <c r="B4158" s="23">
        <v>42587</v>
      </c>
      <c r="C4158" s="23">
        <v>42588</v>
      </c>
      <c r="D4158" t="str">
        <f t="shared" si="65"/>
        <v>No enviado a tiempo</v>
      </c>
    </row>
    <row r="4159" spans="1:4" x14ac:dyDescent="0.25">
      <c r="A4159">
        <v>1622409</v>
      </c>
      <c r="B4159" s="23">
        <v>42600</v>
      </c>
      <c r="C4159" s="23">
        <v>42602</v>
      </c>
      <c r="D4159" t="str">
        <f t="shared" si="65"/>
        <v>Enviado a tiempo</v>
      </c>
    </row>
    <row r="4160" spans="1:4" x14ac:dyDescent="0.25">
      <c r="A4160">
        <v>1622409</v>
      </c>
      <c r="B4160" s="23">
        <v>42551</v>
      </c>
      <c r="C4160" s="23">
        <v>42553</v>
      </c>
      <c r="D4160" t="str">
        <f t="shared" si="65"/>
        <v>Enviado a tiempo</v>
      </c>
    </row>
    <row r="4161" spans="1:4" x14ac:dyDescent="0.25">
      <c r="A4161">
        <v>1622409</v>
      </c>
      <c r="B4161" s="23">
        <v>42551</v>
      </c>
      <c r="C4161" s="23">
        <v>42553</v>
      </c>
      <c r="D4161" t="str">
        <f t="shared" si="65"/>
        <v>Enviado a tiempo</v>
      </c>
    </row>
    <row r="4162" spans="1:4" x14ac:dyDescent="0.25">
      <c r="A4162">
        <v>1622409</v>
      </c>
      <c r="B4162" s="23">
        <v>42551</v>
      </c>
      <c r="C4162" s="23">
        <v>42553</v>
      </c>
      <c r="D4162" t="str">
        <f t="shared" si="65"/>
        <v>Enviado a tiempo</v>
      </c>
    </row>
    <row r="4163" spans="1:4" x14ac:dyDescent="0.25">
      <c r="A4163">
        <v>1622409</v>
      </c>
      <c r="B4163" s="23">
        <v>42630</v>
      </c>
      <c r="C4163" s="23">
        <v>42632</v>
      </c>
      <c r="D4163" t="str">
        <f t="shared" si="65"/>
        <v>Enviado a tiempo</v>
      </c>
    </row>
    <row r="4164" spans="1:4" x14ac:dyDescent="0.25">
      <c r="A4164">
        <v>1622409</v>
      </c>
      <c r="B4164" s="23">
        <v>41575</v>
      </c>
      <c r="C4164" s="23">
        <v>41576</v>
      </c>
      <c r="D4164" t="str">
        <f t="shared" si="65"/>
        <v>No enviado a tiempo</v>
      </c>
    </row>
    <row r="4165" spans="1:4" x14ac:dyDescent="0.25">
      <c r="A4165">
        <v>1622409</v>
      </c>
      <c r="B4165" s="23">
        <v>42551</v>
      </c>
      <c r="C4165" s="23">
        <v>42553</v>
      </c>
      <c r="D4165" t="str">
        <f t="shared" si="65"/>
        <v>Enviado a tiempo</v>
      </c>
    </row>
    <row r="4166" spans="1:4" x14ac:dyDescent="0.25">
      <c r="A4166">
        <v>1622409</v>
      </c>
      <c r="B4166" s="23">
        <v>42556</v>
      </c>
      <c r="C4166" s="23">
        <v>42558</v>
      </c>
      <c r="D4166" t="str">
        <f t="shared" si="65"/>
        <v>Enviado a tiempo</v>
      </c>
    </row>
    <row r="4167" spans="1:4" x14ac:dyDescent="0.25">
      <c r="A4167">
        <v>1622409</v>
      </c>
      <c r="B4167" s="23">
        <v>42624</v>
      </c>
      <c r="C4167" s="23">
        <v>42626</v>
      </c>
      <c r="D4167" t="str">
        <f t="shared" si="65"/>
        <v>Enviado a tiempo</v>
      </c>
    </row>
    <row r="4168" spans="1:4" x14ac:dyDescent="0.25">
      <c r="A4168">
        <v>1622409</v>
      </c>
      <c r="B4168" s="23">
        <v>42700</v>
      </c>
      <c r="C4168" s="23">
        <v>42702</v>
      </c>
      <c r="D4168" t="str">
        <f t="shared" si="65"/>
        <v>Enviado a tiempo</v>
      </c>
    </row>
    <row r="4169" spans="1:4" x14ac:dyDescent="0.25">
      <c r="A4169">
        <v>1622409</v>
      </c>
      <c r="B4169" s="23">
        <v>42597</v>
      </c>
      <c r="C4169" s="23">
        <v>42602</v>
      </c>
      <c r="D4169" t="str">
        <f t="shared" si="65"/>
        <v>Enviado a tiempo</v>
      </c>
    </row>
    <row r="4170" spans="1:4" x14ac:dyDescent="0.25">
      <c r="A4170">
        <v>1622409</v>
      </c>
      <c r="B4170" s="23">
        <v>42425</v>
      </c>
      <c r="C4170" s="23">
        <v>42390</v>
      </c>
      <c r="D4170" t="str">
        <f t="shared" si="65"/>
        <v>No enviado a tiempo</v>
      </c>
    </row>
    <row r="4171" spans="1:4" x14ac:dyDescent="0.25">
      <c r="A4171">
        <v>1622409</v>
      </c>
      <c r="B4171" s="23">
        <v>42039</v>
      </c>
      <c r="C4171" s="23">
        <v>42041</v>
      </c>
      <c r="D4171" t="str">
        <f t="shared" si="65"/>
        <v>Enviado a tiempo</v>
      </c>
    </row>
    <row r="4172" spans="1:4" x14ac:dyDescent="0.25">
      <c r="A4172">
        <v>1622409</v>
      </c>
      <c r="B4172" s="23">
        <v>42606</v>
      </c>
      <c r="C4172" s="23">
        <v>42615</v>
      </c>
      <c r="D4172" t="str">
        <f t="shared" si="65"/>
        <v>Enviado a tiempo</v>
      </c>
    </row>
    <row r="4173" spans="1:4" x14ac:dyDescent="0.25">
      <c r="A4173">
        <v>1622774</v>
      </c>
      <c r="B4173" s="23">
        <v>42712</v>
      </c>
      <c r="C4173" s="23">
        <v>42714</v>
      </c>
      <c r="D4173" t="str">
        <f t="shared" si="65"/>
        <v>Enviado a tiempo</v>
      </c>
    </row>
    <row r="4174" spans="1:4" x14ac:dyDescent="0.25">
      <c r="A4174">
        <v>1622774</v>
      </c>
      <c r="B4174" s="23">
        <v>42240</v>
      </c>
      <c r="C4174" s="23">
        <v>42240</v>
      </c>
      <c r="D4174" t="str">
        <f t="shared" si="65"/>
        <v>No enviado a tiempo</v>
      </c>
    </row>
    <row r="4175" spans="1:4" x14ac:dyDescent="0.25">
      <c r="A4175">
        <v>1622774</v>
      </c>
      <c r="B4175" s="23">
        <v>42551</v>
      </c>
      <c r="C4175" s="23">
        <v>42553</v>
      </c>
      <c r="D4175" t="str">
        <f t="shared" si="65"/>
        <v>Enviado a tiempo</v>
      </c>
    </row>
    <row r="4176" spans="1:4" x14ac:dyDescent="0.25">
      <c r="A4176">
        <v>1622774</v>
      </c>
      <c r="B4176" s="23">
        <v>42600</v>
      </c>
      <c r="C4176" s="23">
        <v>42604</v>
      </c>
      <c r="D4176" t="str">
        <f t="shared" si="65"/>
        <v>Enviado a tiempo</v>
      </c>
    </row>
    <row r="4177" spans="1:4" x14ac:dyDescent="0.25">
      <c r="A4177">
        <v>1622774</v>
      </c>
      <c r="B4177" s="23">
        <v>42723</v>
      </c>
      <c r="C4177" s="23">
        <v>42725</v>
      </c>
      <c r="D4177" t="str">
        <f t="shared" si="65"/>
        <v>Enviado a tiempo</v>
      </c>
    </row>
    <row r="4178" spans="1:4" x14ac:dyDescent="0.25">
      <c r="A4178">
        <v>1622774</v>
      </c>
      <c r="B4178" s="23">
        <v>42551</v>
      </c>
      <c r="C4178" s="23">
        <v>42552</v>
      </c>
      <c r="D4178" t="str">
        <f t="shared" si="65"/>
        <v>No enviado a tiempo</v>
      </c>
    </row>
    <row r="4179" spans="1:4" x14ac:dyDescent="0.25">
      <c r="A4179">
        <v>1623139</v>
      </c>
      <c r="B4179" s="23">
        <v>42404</v>
      </c>
      <c r="C4179" s="23">
        <v>42405</v>
      </c>
      <c r="D4179" t="str">
        <f t="shared" si="65"/>
        <v>No enviado a tiempo</v>
      </c>
    </row>
    <row r="4180" spans="1:4" x14ac:dyDescent="0.25">
      <c r="A4180">
        <v>1623139</v>
      </c>
      <c r="B4180" s="23">
        <v>42247</v>
      </c>
      <c r="C4180" s="23">
        <v>42248</v>
      </c>
      <c r="D4180" t="str">
        <f t="shared" si="65"/>
        <v>No enviado a tiempo</v>
      </c>
    </row>
    <row r="4181" spans="1:4" x14ac:dyDescent="0.25">
      <c r="A4181">
        <v>1623139</v>
      </c>
      <c r="B4181" s="23">
        <v>42386</v>
      </c>
      <c r="C4181" s="23">
        <v>42386</v>
      </c>
      <c r="D4181" t="str">
        <f t="shared" si="65"/>
        <v>No enviado a tiempo</v>
      </c>
    </row>
    <row r="4182" spans="1:4" x14ac:dyDescent="0.25">
      <c r="A4182">
        <v>1623139</v>
      </c>
      <c r="B4182" s="23">
        <v>42272</v>
      </c>
      <c r="C4182" s="23">
        <v>42274</v>
      </c>
      <c r="D4182" t="str">
        <f t="shared" si="65"/>
        <v>Enviado a tiempo</v>
      </c>
    </row>
    <row r="4183" spans="1:4" x14ac:dyDescent="0.25">
      <c r="A4183">
        <v>1623139</v>
      </c>
      <c r="B4183" s="23">
        <v>42551</v>
      </c>
      <c r="C4183" s="23">
        <v>42553</v>
      </c>
      <c r="D4183" t="str">
        <f t="shared" si="65"/>
        <v>Enviado a tiempo</v>
      </c>
    </row>
    <row r="4184" spans="1:4" x14ac:dyDescent="0.25">
      <c r="A4184">
        <v>1623139</v>
      </c>
      <c r="B4184" s="23">
        <v>42551</v>
      </c>
      <c r="C4184" s="23">
        <v>42553</v>
      </c>
      <c r="D4184" t="str">
        <f t="shared" si="65"/>
        <v>Enviado a tiempo</v>
      </c>
    </row>
    <row r="4185" spans="1:4" x14ac:dyDescent="0.25">
      <c r="A4185">
        <v>1623139</v>
      </c>
      <c r="B4185" s="23">
        <v>42666</v>
      </c>
      <c r="C4185" s="23">
        <v>42673</v>
      </c>
      <c r="D4185" t="str">
        <f t="shared" ref="D4185:D4245" si="66">+IF(C4185-B4185&gt;=2,"Enviado a tiempo","No enviado a tiempo")</f>
        <v>Enviado a tiempo</v>
      </c>
    </row>
    <row r="4186" spans="1:4" x14ac:dyDescent="0.25">
      <c r="A4186">
        <v>1623505</v>
      </c>
      <c r="B4186" s="23">
        <v>42714</v>
      </c>
      <c r="C4186" s="23">
        <v>42718</v>
      </c>
      <c r="D4186" t="str">
        <f t="shared" si="66"/>
        <v>Enviado a tiempo</v>
      </c>
    </row>
    <row r="4187" spans="1:4" x14ac:dyDescent="0.25">
      <c r="A4187">
        <v>1623505</v>
      </c>
      <c r="B4187" s="23">
        <v>41575</v>
      </c>
      <c r="C4187" s="23">
        <v>41576</v>
      </c>
      <c r="D4187" t="str">
        <f t="shared" si="66"/>
        <v>No enviado a tiempo</v>
      </c>
    </row>
    <row r="4188" spans="1:4" x14ac:dyDescent="0.25">
      <c r="A4188">
        <v>1623505</v>
      </c>
      <c r="B4188" s="23">
        <v>42274</v>
      </c>
      <c r="C4188" s="23">
        <v>42274</v>
      </c>
      <c r="D4188" t="str">
        <f t="shared" si="66"/>
        <v>No enviado a tiempo</v>
      </c>
    </row>
    <row r="4189" spans="1:4" x14ac:dyDescent="0.25">
      <c r="A4189">
        <v>1623505</v>
      </c>
      <c r="B4189" s="23">
        <v>42411</v>
      </c>
      <c r="C4189" s="23">
        <v>42413</v>
      </c>
      <c r="D4189" t="str">
        <f t="shared" si="66"/>
        <v>Enviado a tiempo</v>
      </c>
    </row>
    <row r="4190" spans="1:4" x14ac:dyDescent="0.25">
      <c r="A4190">
        <v>1623505</v>
      </c>
      <c r="B4190" s="23">
        <v>42668</v>
      </c>
      <c r="C4190" s="23">
        <v>42670</v>
      </c>
      <c r="D4190" t="str">
        <f t="shared" si="66"/>
        <v>Enviado a tiempo</v>
      </c>
    </row>
    <row r="4191" spans="1:4" x14ac:dyDescent="0.25">
      <c r="A4191">
        <v>1623505</v>
      </c>
      <c r="B4191" s="23">
        <v>42397</v>
      </c>
      <c r="C4191" s="23">
        <v>42399</v>
      </c>
      <c r="D4191" t="str">
        <f t="shared" si="66"/>
        <v>Enviado a tiempo</v>
      </c>
    </row>
    <row r="4192" spans="1:4" x14ac:dyDescent="0.25">
      <c r="A4192">
        <v>1623505</v>
      </c>
      <c r="B4192" s="23">
        <v>42456</v>
      </c>
      <c r="C4192" s="23">
        <v>42457</v>
      </c>
      <c r="D4192" t="str">
        <f t="shared" si="66"/>
        <v>No enviado a tiempo</v>
      </c>
    </row>
    <row r="4193" spans="1:4" x14ac:dyDescent="0.25">
      <c r="A4193">
        <v>1623505</v>
      </c>
      <c r="B4193" s="23">
        <v>42369</v>
      </c>
      <c r="C4193" s="23">
        <v>42370</v>
      </c>
      <c r="D4193" t="str">
        <f t="shared" si="66"/>
        <v>No enviado a tiempo</v>
      </c>
    </row>
    <row r="4194" spans="1:4" x14ac:dyDescent="0.25">
      <c r="A4194">
        <v>1623870</v>
      </c>
      <c r="B4194" s="23">
        <v>42568</v>
      </c>
      <c r="C4194" s="23">
        <v>42569</v>
      </c>
      <c r="D4194" t="str">
        <f t="shared" si="66"/>
        <v>No enviado a tiempo</v>
      </c>
    </row>
    <row r="4195" spans="1:4" x14ac:dyDescent="0.25">
      <c r="A4195">
        <v>1623870</v>
      </c>
      <c r="B4195" s="23">
        <v>42498</v>
      </c>
      <c r="C4195" s="23">
        <v>42502</v>
      </c>
      <c r="D4195" t="str">
        <f t="shared" si="66"/>
        <v>Enviado a tiempo</v>
      </c>
    </row>
    <row r="4196" spans="1:4" x14ac:dyDescent="0.25">
      <c r="A4196">
        <v>1623870</v>
      </c>
      <c r="B4196" s="23">
        <v>42636</v>
      </c>
      <c r="C4196" s="23">
        <v>42638</v>
      </c>
      <c r="D4196" t="str">
        <f t="shared" si="66"/>
        <v>Enviado a tiempo</v>
      </c>
    </row>
    <row r="4197" spans="1:4" x14ac:dyDescent="0.25">
      <c r="A4197">
        <v>1624235</v>
      </c>
      <c r="B4197" s="23">
        <v>42662</v>
      </c>
      <c r="C4197" s="23">
        <v>42664</v>
      </c>
      <c r="D4197" t="str">
        <f t="shared" si="66"/>
        <v>Enviado a tiempo</v>
      </c>
    </row>
    <row r="4198" spans="1:4" x14ac:dyDescent="0.25">
      <c r="A4198">
        <v>1624600</v>
      </c>
      <c r="B4198" s="23">
        <v>42146</v>
      </c>
      <c r="C4198" s="23">
        <v>42147</v>
      </c>
      <c r="D4198" t="str">
        <f t="shared" si="66"/>
        <v>No enviado a tiempo</v>
      </c>
    </row>
    <row r="4199" spans="1:4" x14ac:dyDescent="0.25">
      <c r="A4199">
        <v>1624966</v>
      </c>
      <c r="B4199" s="23">
        <v>42037</v>
      </c>
      <c r="C4199" s="23">
        <v>42038</v>
      </c>
      <c r="D4199" t="str">
        <f t="shared" si="66"/>
        <v>No enviado a tiempo</v>
      </c>
    </row>
    <row r="4200" spans="1:4" x14ac:dyDescent="0.25">
      <c r="A4200">
        <v>1624966</v>
      </c>
      <c r="B4200" s="23">
        <v>41381</v>
      </c>
      <c r="C4200" s="23">
        <v>41373</v>
      </c>
      <c r="D4200" t="str">
        <f t="shared" si="66"/>
        <v>No enviado a tiempo</v>
      </c>
    </row>
    <row r="4201" spans="1:4" x14ac:dyDescent="0.25">
      <c r="A4201">
        <v>1624966</v>
      </c>
      <c r="B4201" s="23">
        <v>42556</v>
      </c>
      <c r="C4201" s="23">
        <v>42558</v>
      </c>
      <c r="D4201" t="str">
        <f t="shared" si="66"/>
        <v>Enviado a tiempo</v>
      </c>
    </row>
    <row r="4202" spans="1:4" x14ac:dyDescent="0.25">
      <c r="A4202">
        <v>1624966</v>
      </c>
      <c r="B4202" s="23">
        <v>42697</v>
      </c>
      <c r="C4202" s="23">
        <v>42699</v>
      </c>
      <c r="D4202" t="str">
        <f t="shared" si="66"/>
        <v>Enviado a tiempo</v>
      </c>
    </row>
    <row r="4203" spans="1:4" x14ac:dyDescent="0.25">
      <c r="A4203">
        <v>1624966</v>
      </c>
      <c r="B4203" s="23">
        <v>42556</v>
      </c>
      <c r="C4203" s="23">
        <v>42558</v>
      </c>
      <c r="D4203" t="str">
        <f t="shared" si="66"/>
        <v>Enviado a tiempo</v>
      </c>
    </row>
    <row r="4204" spans="1:4" x14ac:dyDescent="0.25">
      <c r="A4204">
        <v>1624966</v>
      </c>
      <c r="B4204" s="23">
        <v>42616</v>
      </c>
      <c r="C4204" s="23">
        <v>42616</v>
      </c>
      <c r="D4204" t="str">
        <f t="shared" si="66"/>
        <v>No enviado a tiempo</v>
      </c>
    </row>
    <row r="4205" spans="1:4" x14ac:dyDescent="0.25">
      <c r="A4205">
        <v>1624966</v>
      </c>
      <c r="B4205" s="23">
        <v>42511</v>
      </c>
      <c r="C4205" s="23">
        <v>42512</v>
      </c>
      <c r="D4205" t="str">
        <f t="shared" si="66"/>
        <v>No enviado a tiempo</v>
      </c>
    </row>
    <row r="4206" spans="1:4" x14ac:dyDescent="0.25">
      <c r="A4206">
        <v>1624966</v>
      </c>
      <c r="B4206" s="23">
        <v>42631</v>
      </c>
      <c r="C4206" s="23">
        <v>42634</v>
      </c>
      <c r="D4206" t="str">
        <f t="shared" si="66"/>
        <v>Enviado a tiempo</v>
      </c>
    </row>
    <row r="4207" spans="1:4" x14ac:dyDescent="0.25">
      <c r="A4207">
        <v>1624966</v>
      </c>
      <c r="B4207" s="23">
        <v>42556</v>
      </c>
      <c r="C4207" s="23">
        <v>42558</v>
      </c>
      <c r="D4207" t="str">
        <f t="shared" si="66"/>
        <v>Enviado a tiempo</v>
      </c>
    </row>
    <row r="4208" spans="1:4" x14ac:dyDescent="0.25">
      <c r="A4208">
        <v>1625331</v>
      </c>
      <c r="B4208" s="23">
        <v>42021</v>
      </c>
      <c r="C4208" s="23">
        <v>42023</v>
      </c>
      <c r="D4208" t="str">
        <f t="shared" si="66"/>
        <v>Enviado a tiempo</v>
      </c>
    </row>
    <row r="4209" spans="1:4" x14ac:dyDescent="0.25">
      <c r="A4209">
        <v>1625696</v>
      </c>
      <c r="B4209" s="23">
        <v>42714</v>
      </c>
      <c r="C4209" s="23">
        <v>42716</v>
      </c>
      <c r="D4209" t="str">
        <f t="shared" si="66"/>
        <v>Enviado a tiempo</v>
      </c>
    </row>
    <row r="4210" spans="1:4" x14ac:dyDescent="0.25">
      <c r="A4210">
        <v>1625696</v>
      </c>
      <c r="B4210" s="23">
        <v>42524</v>
      </c>
      <c r="C4210" s="23">
        <v>42525</v>
      </c>
      <c r="D4210" t="str">
        <f t="shared" si="66"/>
        <v>No enviado a tiempo</v>
      </c>
    </row>
    <row r="4211" spans="1:4" x14ac:dyDescent="0.25">
      <c r="A4211">
        <v>1625696</v>
      </c>
      <c r="B4211" s="23">
        <v>42297</v>
      </c>
      <c r="C4211" s="23">
        <v>42301</v>
      </c>
      <c r="D4211" t="str">
        <f t="shared" si="66"/>
        <v>Enviado a tiempo</v>
      </c>
    </row>
    <row r="4212" spans="1:4" x14ac:dyDescent="0.25">
      <c r="A4212">
        <v>1625696</v>
      </c>
      <c r="B4212" s="23">
        <v>42662</v>
      </c>
      <c r="C4212" s="23">
        <v>42664</v>
      </c>
      <c r="D4212" t="str">
        <f t="shared" si="66"/>
        <v>Enviado a tiempo</v>
      </c>
    </row>
    <row r="4213" spans="1:4" x14ac:dyDescent="0.25">
      <c r="A4213">
        <v>1626061</v>
      </c>
      <c r="B4213" s="23">
        <v>42714</v>
      </c>
      <c r="C4213" s="23">
        <v>42719</v>
      </c>
      <c r="D4213" t="str">
        <f t="shared" si="66"/>
        <v>Enviado a tiempo</v>
      </c>
    </row>
    <row r="4214" spans="1:4" x14ac:dyDescent="0.25">
      <c r="A4214">
        <v>1626061</v>
      </c>
      <c r="B4214" s="23">
        <v>42597</v>
      </c>
      <c r="C4214" s="23">
        <v>42602</v>
      </c>
      <c r="D4214" t="str">
        <f t="shared" si="66"/>
        <v>Enviado a tiempo</v>
      </c>
    </row>
    <row r="4215" spans="1:4" x14ac:dyDescent="0.25">
      <c r="A4215">
        <v>1626061</v>
      </c>
      <c r="B4215" s="23">
        <v>42347</v>
      </c>
      <c r="C4215" s="23">
        <v>42347</v>
      </c>
      <c r="D4215" t="str">
        <f t="shared" si="66"/>
        <v>No enviado a tiempo</v>
      </c>
    </row>
    <row r="4216" spans="1:4" x14ac:dyDescent="0.25">
      <c r="A4216">
        <v>1626061</v>
      </c>
      <c r="B4216" s="23">
        <v>41656</v>
      </c>
      <c r="C4216" s="23">
        <v>41656</v>
      </c>
      <c r="D4216" t="str">
        <f t="shared" si="66"/>
        <v>No enviado a tiempo</v>
      </c>
    </row>
    <row r="4217" spans="1:4" x14ac:dyDescent="0.25">
      <c r="A4217">
        <v>1626061</v>
      </c>
      <c r="B4217" s="23">
        <v>42558</v>
      </c>
      <c r="C4217" s="23">
        <v>42559</v>
      </c>
      <c r="D4217" t="str">
        <f t="shared" si="66"/>
        <v>No enviado a tiempo</v>
      </c>
    </row>
    <row r="4218" spans="1:4" x14ac:dyDescent="0.25">
      <c r="A4218">
        <v>1626061</v>
      </c>
      <c r="B4218" s="23">
        <v>42562</v>
      </c>
      <c r="C4218" s="23">
        <v>42563</v>
      </c>
      <c r="D4218" t="str">
        <f t="shared" si="66"/>
        <v>No enviado a tiempo</v>
      </c>
    </row>
    <row r="4219" spans="1:4" x14ac:dyDescent="0.25">
      <c r="A4219">
        <v>1626061</v>
      </c>
      <c r="B4219" s="23">
        <v>42347</v>
      </c>
      <c r="C4219" s="23">
        <v>42348</v>
      </c>
      <c r="D4219" t="str">
        <f t="shared" si="66"/>
        <v>No enviado a tiempo</v>
      </c>
    </row>
    <row r="4220" spans="1:4" x14ac:dyDescent="0.25">
      <c r="A4220">
        <v>1626061</v>
      </c>
      <c r="B4220" s="23">
        <v>42502</v>
      </c>
      <c r="C4220" s="23">
        <v>42504</v>
      </c>
      <c r="D4220" t="str">
        <f t="shared" si="66"/>
        <v>Enviado a tiempo</v>
      </c>
    </row>
    <row r="4221" spans="1:4" x14ac:dyDescent="0.25">
      <c r="A4221">
        <v>1626061</v>
      </c>
      <c r="B4221" s="23">
        <v>42357</v>
      </c>
      <c r="C4221" s="23">
        <v>42359</v>
      </c>
      <c r="D4221" t="str">
        <f t="shared" si="66"/>
        <v>Enviado a tiempo</v>
      </c>
    </row>
    <row r="4222" spans="1:4" x14ac:dyDescent="0.25">
      <c r="A4222">
        <v>1626061</v>
      </c>
      <c r="B4222" s="23">
        <v>42539</v>
      </c>
      <c r="C4222" s="23">
        <v>42541</v>
      </c>
      <c r="D4222" t="str">
        <f t="shared" si="66"/>
        <v>Enviado a tiempo</v>
      </c>
    </row>
    <row r="4223" spans="1:4" x14ac:dyDescent="0.25">
      <c r="A4223">
        <v>1626061</v>
      </c>
      <c r="B4223" s="23">
        <v>42211</v>
      </c>
      <c r="C4223" s="23">
        <v>42212</v>
      </c>
      <c r="D4223" t="str">
        <f t="shared" si="66"/>
        <v>No enviado a tiempo</v>
      </c>
    </row>
    <row r="4224" spans="1:4" x14ac:dyDescent="0.25">
      <c r="A4224">
        <v>1626427</v>
      </c>
      <c r="B4224" s="23">
        <v>41408</v>
      </c>
      <c r="C4224" s="23">
        <v>41409</v>
      </c>
      <c r="D4224" t="str">
        <f t="shared" si="66"/>
        <v>No enviado a tiempo</v>
      </c>
    </row>
    <row r="4225" spans="1:4" x14ac:dyDescent="0.25">
      <c r="A4225">
        <v>1626427</v>
      </c>
      <c r="B4225" s="23">
        <v>42563</v>
      </c>
      <c r="C4225" s="23">
        <v>42564</v>
      </c>
      <c r="D4225" t="str">
        <f t="shared" si="66"/>
        <v>No enviado a tiempo</v>
      </c>
    </row>
    <row r="4226" spans="1:4" x14ac:dyDescent="0.25">
      <c r="A4226">
        <v>1626427</v>
      </c>
      <c r="B4226" s="23">
        <v>42471</v>
      </c>
      <c r="C4226" s="23">
        <v>42473</v>
      </c>
      <c r="D4226" t="str">
        <f t="shared" si="66"/>
        <v>Enviado a tiempo</v>
      </c>
    </row>
    <row r="4227" spans="1:4" x14ac:dyDescent="0.25">
      <c r="A4227">
        <v>1626427</v>
      </c>
      <c r="B4227" s="23">
        <v>42553</v>
      </c>
      <c r="C4227" s="23">
        <v>42555</v>
      </c>
      <c r="D4227" t="str">
        <f t="shared" si="66"/>
        <v>Enviado a tiempo</v>
      </c>
    </row>
    <row r="4228" spans="1:4" x14ac:dyDescent="0.25">
      <c r="A4228">
        <v>1626427</v>
      </c>
      <c r="B4228" s="23">
        <v>42579</v>
      </c>
      <c r="C4228" s="23">
        <v>42581</v>
      </c>
      <c r="D4228" t="str">
        <f t="shared" si="66"/>
        <v>Enviado a tiempo</v>
      </c>
    </row>
    <row r="4229" spans="1:4" x14ac:dyDescent="0.25">
      <c r="A4229">
        <v>1626427</v>
      </c>
      <c r="B4229" s="23">
        <v>42320</v>
      </c>
      <c r="C4229" s="23">
        <v>42322</v>
      </c>
      <c r="D4229" t="str">
        <f t="shared" si="66"/>
        <v>Enviado a tiempo</v>
      </c>
    </row>
    <row r="4230" spans="1:4" x14ac:dyDescent="0.25">
      <c r="A4230">
        <v>1626792</v>
      </c>
      <c r="B4230" s="23">
        <v>42633</v>
      </c>
      <c r="C4230" s="23">
        <v>42390</v>
      </c>
      <c r="D4230" t="str">
        <f t="shared" si="66"/>
        <v>No enviado a tiempo</v>
      </c>
    </row>
    <row r="4231" spans="1:4" x14ac:dyDescent="0.25">
      <c r="A4231">
        <v>1627157</v>
      </c>
      <c r="B4231" s="23">
        <v>42568</v>
      </c>
      <c r="C4231" s="23">
        <v>42569</v>
      </c>
      <c r="D4231" t="str">
        <f t="shared" si="66"/>
        <v>No enviado a tiempo</v>
      </c>
    </row>
    <row r="4232" spans="1:4" x14ac:dyDescent="0.25">
      <c r="A4232">
        <v>1627157</v>
      </c>
      <c r="B4232" s="23">
        <v>42558</v>
      </c>
      <c r="C4232" s="23">
        <v>42559</v>
      </c>
      <c r="D4232" t="str">
        <f t="shared" si="66"/>
        <v>No enviado a tiempo</v>
      </c>
    </row>
    <row r="4233" spans="1:4" x14ac:dyDescent="0.25">
      <c r="A4233">
        <v>1627157</v>
      </c>
      <c r="B4233" s="23">
        <v>42042</v>
      </c>
      <c r="C4233" s="23">
        <v>42053</v>
      </c>
      <c r="D4233" t="str">
        <f t="shared" si="66"/>
        <v>Enviado a tiempo</v>
      </c>
    </row>
    <row r="4234" spans="1:4" x14ac:dyDescent="0.25">
      <c r="A4234">
        <v>1627157</v>
      </c>
      <c r="B4234" s="23">
        <v>42568</v>
      </c>
      <c r="C4234" s="23">
        <v>42569</v>
      </c>
      <c r="D4234" t="str">
        <f t="shared" si="66"/>
        <v>No enviado a tiempo</v>
      </c>
    </row>
    <row r="4235" spans="1:4" x14ac:dyDescent="0.25">
      <c r="A4235">
        <v>1627157</v>
      </c>
      <c r="B4235" s="23">
        <v>42187</v>
      </c>
      <c r="C4235" s="23">
        <v>42189</v>
      </c>
      <c r="D4235" t="str">
        <f t="shared" si="66"/>
        <v>Enviado a tiempo</v>
      </c>
    </row>
    <row r="4236" spans="1:4" x14ac:dyDescent="0.25">
      <c r="A4236">
        <v>1627157</v>
      </c>
      <c r="B4236" s="23">
        <v>42568</v>
      </c>
      <c r="C4236" s="23">
        <v>42569</v>
      </c>
      <c r="D4236" t="str">
        <f t="shared" si="66"/>
        <v>No enviado a tiempo</v>
      </c>
    </row>
    <row r="4237" spans="1:4" x14ac:dyDescent="0.25">
      <c r="A4237">
        <v>1627157</v>
      </c>
      <c r="B4237" s="23">
        <v>42700</v>
      </c>
      <c r="C4237" s="23">
        <v>42704</v>
      </c>
      <c r="D4237" t="str">
        <f t="shared" si="66"/>
        <v>Enviado a tiempo</v>
      </c>
    </row>
    <row r="4238" spans="1:4" x14ac:dyDescent="0.25">
      <c r="A4238">
        <v>1627157</v>
      </c>
      <c r="B4238" s="23">
        <v>42006</v>
      </c>
      <c r="C4238" s="23">
        <v>42008</v>
      </c>
      <c r="D4238" t="str">
        <f t="shared" si="66"/>
        <v>Enviado a tiempo</v>
      </c>
    </row>
    <row r="4239" spans="1:4" x14ac:dyDescent="0.25">
      <c r="A4239">
        <v>1627157</v>
      </c>
      <c r="B4239" s="23">
        <v>42568</v>
      </c>
      <c r="C4239" s="23">
        <v>42569</v>
      </c>
      <c r="D4239" t="str">
        <f t="shared" si="66"/>
        <v>No enviado a tiempo</v>
      </c>
    </row>
    <row r="4240" spans="1:4" x14ac:dyDescent="0.25">
      <c r="A4240">
        <v>1627157</v>
      </c>
      <c r="B4240" s="23">
        <v>42223</v>
      </c>
      <c r="C4240" s="23">
        <v>42224</v>
      </c>
      <c r="D4240" t="str">
        <f t="shared" si="66"/>
        <v>No enviado a tiempo</v>
      </c>
    </row>
    <row r="4241" spans="1:4" x14ac:dyDescent="0.25">
      <c r="A4241">
        <v>1627157</v>
      </c>
      <c r="B4241" s="23">
        <v>42722</v>
      </c>
      <c r="C4241" s="23">
        <v>42724</v>
      </c>
      <c r="D4241" t="str">
        <f t="shared" si="66"/>
        <v>Enviado a tiempo</v>
      </c>
    </row>
    <row r="4242" spans="1:4" x14ac:dyDescent="0.25">
      <c r="A4242">
        <v>1627157</v>
      </c>
      <c r="B4242" s="23">
        <v>42568</v>
      </c>
      <c r="C4242" s="23">
        <v>42569</v>
      </c>
      <c r="D4242" t="str">
        <f t="shared" si="66"/>
        <v>No enviado a tiempo</v>
      </c>
    </row>
    <row r="4243" spans="1:4" x14ac:dyDescent="0.25">
      <c r="A4243">
        <v>1627157</v>
      </c>
      <c r="B4243" s="23">
        <v>42413</v>
      </c>
      <c r="C4243" s="23">
        <v>42416</v>
      </c>
      <c r="D4243" t="str">
        <f t="shared" si="66"/>
        <v>Enviado a tiempo</v>
      </c>
    </row>
    <row r="4244" spans="1:4" x14ac:dyDescent="0.25">
      <c r="A4244">
        <v>1627157</v>
      </c>
      <c r="B4244" s="23">
        <v>42568</v>
      </c>
      <c r="C4244" s="23">
        <v>42569</v>
      </c>
      <c r="D4244" t="str">
        <f t="shared" si="66"/>
        <v>No enviado a tiempo</v>
      </c>
    </row>
    <row r="4245" spans="1:4" x14ac:dyDescent="0.25">
      <c r="A4245">
        <v>1627157</v>
      </c>
      <c r="B4245" s="23">
        <v>42498</v>
      </c>
      <c r="C4245" s="23">
        <v>42502</v>
      </c>
      <c r="D4245" t="str">
        <f t="shared" si="66"/>
        <v>Enviado a tiempo</v>
      </c>
    </row>
    <row r="4246" spans="1:4" x14ac:dyDescent="0.25">
      <c r="A4246">
        <v>1627157</v>
      </c>
      <c r="B4246" s="23">
        <v>42463</v>
      </c>
      <c r="C4246" s="23">
        <v>42465</v>
      </c>
      <c r="D4246" t="str">
        <f t="shared" ref="D4246:D4302" si="67">+IF(C4246-B4246&gt;=2,"Enviado a tiempo","No enviado a tiempo")</f>
        <v>Enviado a tiempo</v>
      </c>
    </row>
    <row r="4247" spans="1:4" x14ac:dyDescent="0.25">
      <c r="A4247">
        <v>1627157</v>
      </c>
      <c r="B4247" s="23">
        <v>42568</v>
      </c>
      <c r="C4247" s="23">
        <v>42569</v>
      </c>
      <c r="D4247" t="str">
        <f t="shared" si="67"/>
        <v>No enviado a tiempo</v>
      </c>
    </row>
    <row r="4248" spans="1:4" x14ac:dyDescent="0.25">
      <c r="A4248">
        <v>1627157</v>
      </c>
      <c r="B4248" s="23">
        <v>42568</v>
      </c>
      <c r="C4248" s="23">
        <v>42569</v>
      </c>
      <c r="D4248" t="str">
        <f t="shared" si="67"/>
        <v>No enviado a tiempo</v>
      </c>
    </row>
    <row r="4249" spans="1:4" x14ac:dyDescent="0.25">
      <c r="A4249">
        <v>1627157</v>
      </c>
      <c r="B4249" s="23">
        <v>42636</v>
      </c>
      <c r="C4249" s="23">
        <v>42668</v>
      </c>
      <c r="D4249" t="str">
        <f t="shared" si="67"/>
        <v>Enviado a tiempo</v>
      </c>
    </row>
    <row r="4250" spans="1:4" x14ac:dyDescent="0.25">
      <c r="A4250">
        <v>1627157</v>
      </c>
      <c r="B4250" s="23">
        <v>42223</v>
      </c>
      <c r="C4250" s="23">
        <v>42224</v>
      </c>
      <c r="D4250" t="str">
        <f t="shared" si="67"/>
        <v>No enviado a tiempo</v>
      </c>
    </row>
    <row r="4251" spans="1:4" x14ac:dyDescent="0.25">
      <c r="A4251">
        <v>1627157</v>
      </c>
      <c r="B4251" s="23">
        <v>42568</v>
      </c>
      <c r="C4251" s="23">
        <v>42569</v>
      </c>
      <c r="D4251" t="str">
        <f t="shared" si="67"/>
        <v>No enviado a tiempo</v>
      </c>
    </row>
    <row r="4252" spans="1:4" x14ac:dyDescent="0.25">
      <c r="A4252">
        <v>1627522</v>
      </c>
      <c r="B4252" s="23">
        <v>42320</v>
      </c>
      <c r="C4252" s="23">
        <v>42322</v>
      </c>
      <c r="D4252" t="str">
        <f t="shared" si="67"/>
        <v>Enviado a tiempo</v>
      </c>
    </row>
    <row r="4253" spans="1:4" x14ac:dyDescent="0.25">
      <c r="A4253">
        <v>1627522</v>
      </c>
      <c r="B4253" s="23">
        <v>42567</v>
      </c>
      <c r="C4253" s="23">
        <v>42569</v>
      </c>
      <c r="D4253" t="str">
        <f t="shared" si="67"/>
        <v>Enviado a tiempo</v>
      </c>
    </row>
    <row r="4254" spans="1:4" x14ac:dyDescent="0.25">
      <c r="A4254">
        <v>1627522</v>
      </c>
      <c r="B4254" s="23">
        <v>42633</v>
      </c>
      <c r="C4254" s="23">
        <v>42633</v>
      </c>
      <c r="D4254" t="str">
        <f t="shared" si="67"/>
        <v>No enviado a tiempo</v>
      </c>
    </row>
    <row r="4255" spans="1:4" x14ac:dyDescent="0.25">
      <c r="A4255">
        <v>1627522</v>
      </c>
      <c r="B4255" s="23">
        <v>42554</v>
      </c>
      <c r="C4255" s="23">
        <v>42556</v>
      </c>
      <c r="D4255" t="str">
        <f t="shared" si="67"/>
        <v>Enviado a tiempo</v>
      </c>
    </row>
    <row r="4256" spans="1:4" x14ac:dyDescent="0.25">
      <c r="A4256">
        <v>1627888</v>
      </c>
      <c r="B4256" s="23">
        <v>42535</v>
      </c>
      <c r="C4256" s="23">
        <v>42537</v>
      </c>
      <c r="D4256" t="str">
        <f t="shared" si="67"/>
        <v>Enviado a tiempo</v>
      </c>
    </row>
    <row r="4257" spans="1:4" x14ac:dyDescent="0.25">
      <c r="A4257">
        <v>1627888</v>
      </c>
      <c r="B4257" s="23">
        <v>42616</v>
      </c>
      <c r="C4257" s="23">
        <v>42618</v>
      </c>
      <c r="D4257" t="str">
        <f t="shared" si="67"/>
        <v>Enviado a tiempo</v>
      </c>
    </row>
    <row r="4258" spans="1:4" x14ac:dyDescent="0.25">
      <c r="A4258">
        <v>1628253</v>
      </c>
      <c r="B4258" s="23">
        <v>41899</v>
      </c>
      <c r="C4258" s="23">
        <v>41900</v>
      </c>
      <c r="D4258" t="str">
        <f t="shared" si="67"/>
        <v>No enviado a tiempo</v>
      </c>
    </row>
    <row r="4259" spans="1:4" x14ac:dyDescent="0.25">
      <c r="A4259">
        <v>1628618</v>
      </c>
      <c r="B4259" s="23">
        <v>42584</v>
      </c>
      <c r="C4259" s="23">
        <v>42585</v>
      </c>
      <c r="D4259" t="str">
        <f t="shared" si="67"/>
        <v>No enviado a tiempo</v>
      </c>
    </row>
    <row r="4260" spans="1:4" x14ac:dyDescent="0.25">
      <c r="A4260">
        <v>1628618</v>
      </c>
      <c r="B4260" s="23">
        <v>42703</v>
      </c>
      <c r="C4260" s="23">
        <v>42704</v>
      </c>
      <c r="D4260" t="str">
        <f t="shared" si="67"/>
        <v>No enviado a tiempo</v>
      </c>
    </row>
    <row r="4261" spans="1:4" x14ac:dyDescent="0.25">
      <c r="A4261">
        <v>1628618</v>
      </c>
      <c r="B4261" s="23">
        <v>42616</v>
      </c>
      <c r="C4261" s="23">
        <v>42618</v>
      </c>
      <c r="D4261" t="str">
        <f t="shared" si="67"/>
        <v>Enviado a tiempo</v>
      </c>
    </row>
    <row r="4262" spans="1:4" x14ac:dyDescent="0.25">
      <c r="A4262">
        <v>1628618</v>
      </c>
      <c r="B4262" s="23">
        <v>42356</v>
      </c>
      <c r="C4262" s="23">
        <v>42359</v>
      </c>
      <c r="D4262" t="str">
        <f t="shared" si="67"/>
        <v>Enviado a tiempo</v>
      </c>
    </row>
    <row r="4263" spans="1:4" x14ac:dyDescent="0.25">
      <c r="A4263">
        <v>1628618</v>
      </c>
      <c r="B4263" s="23">
        <v>42244</v>
      </c>
      <c r="C4263" s="23">
        <v>42246</v>
      </c>
      <c r="D4263" t="str">
        <f t="shared" si="67"/>
        <v>Enviado a tiempo</v>
      </c>
    </row>
    <row r="4264" spans="1:4" x14ac:dyDescent="0.25">
      <c r="A4264">
        <v>1628618</v>
      </c>
      <c r="B4264" s="23">
        <v>42584</v>
      </c>
      <c r="C4264" s="23">
        <v>42586</v>
      </c>
      <c r="D4264" t="str">
        <f t="shared" si="67"/>
        <v>Enviado a tiempo</v>
      </c>
    </row>
    <row r="4265" spans="1:4" x14ac:dyDescent="0.25">
      <c r="A4265">
        <v>1628983</v>
      </c>
      <c r="B4265" s="23">
        <v>42587</v>
      </c>
      <c r="C4265" s="23">
        <v>42588</v>
      </c>
      <c r="D4265" t="str">
        <f t="shared" si="67"/>
        <v>No enviado a tiempo</v>
      </c>
    </row>
    <row r="4266" spans="1:4" x14ac:dyDescent="0.25">
      <c r="A4266">
        <v>1628983</v>
      </c>
      <c r="B4266" s="23">
        <v>42122</v>
      </c>
      <c r="C4266" s="23">
        <v>42124</v>
      </c>
      <c r="D4266" t="str">
        <f t="shared" si="67"/>
        <v>Enviado a tiempo</v>
      </c>
    </row>
    <row r="4267" spans="1:4" x14ac:dyDescent="0.25">
      <c r="A4267">
        <v>1628983</v>
      </c>
      <c r="B4267" s="23">
        <v>42585</v>
      </c>
      <c r="C4267" s="23">
        <v>42586</v>
      </c>
      <c r="D4267" t="str">
        <f t="shared" si="67"/>
        <v>No enviado a tiempo</v>
      </c>
    </row>
    <row r="4268" spans="1:4" x14ac:dyDescent="0.25">
      <c r="A4268">
        <v>1629349</v>
      </c>
      <c r="B4268" s="23">
        <v>42471</v>
      </c>
      <c r="C4268" s="23">
        <v>42471</v>
      </c>
      <c r="D4268" t="str">
        <f t="shared" si="67"/>
        <v>No enviado a tiempo</v>
      </c>
    </row>
    <row r="4269" spans="1:4" x14ac:dyDescent="0.25">
      <c r="A4269">
        <v>1629714</v>
      </c>
      <c r="B4269" s="23">
        <v>42444</v>
      </c>
      <c r="C4269" s="23">
        <v>42445</v>
      </c>
      <c r="D4269" t="str">
        <f t="shared" si="67"/>
        <v>No enviado a tiempo</v>
      </c>
    </row>
    <row r="4270" spans="1:4" x14ac:dyDescent="0.25">
      <c r="A4270">
        <v>1629714</v>
      </c>
      <c r="B4270" s="23">
        <v>42230</v>
      </c>
      <c r="C4270" s="23">
        <v>42231</v>
      </c>
      <c r="D4270" t="str">
        <f t="shared" si="67"/>
        <v>No enviado a tiempo</v>
      </c>
    </row>
    <row r="4271" spans="1:4" x14ac:dyDescent="0.25">
      <c r="A4271">
        <v>1630444</v>
      </c>
      <c r="B4271" s="23">
        <v>42587</v>
      </c>
      <c r="C4271" s="23">
        <v>42588</v>
      </c>
      <c r="D4271" t="str">
        <f t="shared" si="67"/>
        <v>No enviado a tiempo</v>
      </c>
    </row>
    <row r="4272" spans="1:4" x14ac:dyDescent="0.25">
      <c r="A4272">
        <v>1630444</v>
      </c>
      <c r="B4272" s="23">
        <v>42587</v>
      </c>
      <c r="C4272" s="23">
        <v>42588</v>
      </c>
      <c r="D4272" t="str">
        <f t="shared" si="67"/>
        <v>No enviado a tiempo</v>
      </c>
    </row>
    <row r="4273" spans="1:4" x14ac:dyDescent="0.25">
      <c r="A4273">
        <v>1630444</v>
      </c>
      <c r="B4273" s="23">
        <v>42606</v>
      </c>
      <c r="C4273" s="23">
        <v>42615</v>
      </c>
      <c r="D4273" t="str">
        <f t="shared" si="67"/>
        <v>Enviado a tiempo</v>
      </c>
    </row>
    <row r="4274" spans="1:4" x14ac:dyDescent="0.25">
      <c r="A4274">
        <v>1630444</v>
      </c>
      <c r="B4274" s="23">
        <v>42587</v>
      </c>
      <c r="C4274" s="23">
        <v>42588</v>
      </c>
      <c r="D4274" t="str">
        <f t="shared" si="67"/>
        <v>No enviado a tiempo</v>
      </c>
    </row>
    <row r="4275" spans="1:4" x14ac:dyDescent="0.25">
      <c r="A4275">
        <v>1630444</v>
      </c>
      <c r="B4275" s="23">
        <v>42397</v>
      </c>
      <c r="C4275" s="23">
        <v>42399</v>
      </c>
      <c r="D4275" t="str">
        <f t="shared" si="67"/>
        <v>Enviado a tiempo</v>
      </c>
    </row>
    <row r="4276" spans="1:4" x14ac:dyDescent="0.25">
      <c r="A4276">
        <v>1630810</v>
      </c>
      <c r="B4276" s="23">
        <v>42499</v>
      </c>
      <c r="C4276" s="23">
        <v>42501</v>
      </c>
      <c r="D4276" t="str">
        <f t="shared" si="67"/>
        <v>Enviado a tiempo</v>
      </c>
    </row>
    <row r="4277" spans="1:4" x14ac:dyDescent="0.25">
      <c r="A4277">
        <v>1630810</v>
      </c>
      <c r="B4277" s="23">
        <v>42144</v>
      </c>
      <c r="C4277" s="23">
        <v>42147</v>
      </c>
      <c r="D4277" t="str">
        <f t="shared" si="67"/>
        <v>Enviado a tiempo</v>
      </c>
    </row>
    <row r="4278" spans="1:4" x14ac:dyDescent="0.25">
      <c r="A4278">
        <v>1630810</v>
      </c>
      <c r="B4278" s="23">
        <v>42113</v>
      </c>
      <c r="C4278" s="23">
        <v>42113</v>
      </c>
      <c r="D4278" t="str">
        <f t="shared" si="67"/>
        <v>No enviado a tiempo</v>
      </c>
    </row>
    <row r="4279" spans="1:4" x14ac:dyDescent="0.25">
      <c r="A4279">
        <v>1630810</v>
      </c>
      <c r="B4279" s="23">
        <v>41627</v>
      </c>
      <c r="C4279" s="23">
        <v>41629</v>
      </c>
      <c r="D4279" t="str">
        <f t="shared" si="67"/>
        <v>Enviado a tiempo</v>
      </c>
    </row>
    <row r="4280" spans="1:4" x14ac:dyDescent="0.25">
      <c r="A4280">
        <v>1631175</v>
      </c>
      <c r="B4280" s="23">
        <v>42524</v>
      </c>
      <c r="C4280" s="23">
        <v>42524</v>
      </c>
      <c r="D4280" t="str">
        <f t="shared" si="67"/>
        <v>No enviado a tiempo</v>
      </c>
    </row>
    <row r="4281" spans="1:4" x14ac:dyDescent="0.25">
      <c r="A4281">
        <v>1631905</v>
      </c>
      <c r="B4281" s="23">
        <v>42245</v>
      </c>
      <c r="C4281" s="23">
        <v>42247</v>
      </c>
      <c r="D4281" t="str">
        <f t="shared" si="67"/>
        <v>Enviado a tiempo</v>
      </c>
    </row>
    <row r="4282" spans="1:4" x14ac:dyDescent="0.25">
      <c r="A4282">
        <v>1632271</v>
      </c>
      <c r="B4282" s="23">
        <v>42634</v>
      </c>
      <c r="C4282" s="23">
        <v>42634</v>
      </c>
      <c r="D4282" t="str">
        <f t="shared" si="67"/>
        <v>No enviado a tiempo</v>
      </c>
    </row>
    <row r="4283" spans="1:4" x14ac:dyDescent="0.25">
      <c r="A4283">
        <v>1632636</v>
      </c>
      <c r="B4283" s="23">
        <v>42606</v>
      </c>
      <c r="C4283" s="23">
        <v>42606</v>
      </c>
      <c r="D4283" t="str">
        <f t="shared" si="67"/>
        <v>No enviado a tiempo</v>
      </c>
    </row>
    <row r="4284" spans="1:4" x14ac:dyDescent="0.25">
      <c r="A4284">
        <v>1633366</v>
      </c>
      <c r="B4284" s="23">
        <v>42634</v>
      </c>
      <c r="C4284" s="23">
        <v>42634</v>
      </c>
      <c r="D4284" t="str">
        <f t="shared" si="67"/>
        <v>No enviado a tiempo</v>
      </c>
    </row>
    <row r="4285" spans="1:4" x14ac:dyDescent="0.25">
      <c r="A4285">
        <v>1634097</v>
      </c>
      <c r="B4285" s="23">
        <v>42674</v>
      </c>
      <c r="C4285" s="23">
        <v>42675</v>
      </c>
      <c r="D4285" t="str">
        <f t="shared" si="67"/>
        <v>No enviado a tiempo</v>
      </c>
    </row>
    <row r="4286" spans="1:4" x14ac:dyDescent="0.25">
      <c r="A4286">
        <v>1634827</v>
      </c>
      <c r="B4286" s="23">
        <v>42600</v>
      </c>
      <c r="C4286" s="23">
        <v>42602</v>
      </c>
      <c r="D4286" t="str">
        <f t="shared" si="67"/>
        <v>Enviado a tiempo</v>
      </c>
    </row>
    <row r="4287" spans="1:4" x14ac:dyDescent="0.25">
      <c r="A4287">
        <v>1634827</v>
      </c>
      <c r="B4287" s="23">
        <v>42702</v>
      </c>
      <c r="C4287" s="23">
        <v>42703</v>
      </c>
      <c r="D4287" t="str">
        <f t="shared" si="67"/>
        <v>No enviado a tiempo</v>
      </c>
    </row>
    <row r="4288" spans="1:4" x14ac:dyDescent="0.25">
      <c r="A4288">
        <v>1634827</v>
      </c>
      <c r="B4288" s="23">
        <v>42606</v>
      </c>
      <c r="C4288" s="23">
        <v>42607</v>
      </c>
      <c r="D4288" t="str">
        <f t="shared" si="67"/>
        <v>No enviado a tiempo</v>
      </c>
    </row>
    <row r="4289" spans="1:4" x14ac:dyDescent="0.25">
      <c r="A4289">
        <v>1635193</v>
      </c>
      <c r="B4289" s="23">
        <v>42602</v>
      </c>
      <c r="C4289" s="23">
        <v>42607</v>
      </c>
      <c r="D4289" t="str">
        <f t="shared" si="67"/>
        <v>Enviado a tiempo</v>
      </c>
    </row>
    <row r="4290" spans="1:4" x14ac:dyDescent="0.25">
      <c r="A4290">
        <v>1635193</v>
      </c>
      <c r="B4290" s="23">
        <v>42602</v>
      </c>
      <c r="C4290" s="23">
        <v>42607</v>
      </c>
      <c r="D4290" t="str">
        <f t="shared" si="67"/>
        <v>Enviado a tiempo</v>
      </c>
    </row>
    <row r="4291" spans="1:4" x14ac:dyDescent="0.25">
      <c r="A4291">
        <v>1635193</v>
      </c>
      <c r="B4291" s="23">
        <v>42459</v>
      </c>
      <c r="C4291" s="23">
        <v>42460</v>
      </c>
      <c r="D4291" t="str">
        <f t="shared" si="67"/>
        <v>No enviado a tiempo</v>
      </c>
    </row>
    <row r="4292" spans="1:4" x14ac:dyDescent="0.25">
      <c r="A4292">
        <v>1635923</v>
      </c>
      <c r="B4292" s="23">
        <v>42605</v>
      </c>
      <c r="C4292" s="23">
        <v>42607</v>
      </c>
      <c r="D4292" t="str">
        <f t="shared" si="67"/>
        <v>Enviado a tiempo</v>
      </c>
    </row>
    <row r="4293" spans="1:4" x14ac:dyDescent="0.25">
      <c r="A4293">
        <v>1635923</v>
      </c>
      <c r="B4293" s="23">
        <v>42227</v>
      </c>
      <c r="C4293" s="23">
        <v>42228</v>
      </c>
      <c r="D4293" t="str">
        <f t="shared" si="67"/>
        <v>No enviado a tiempo</v>
      </c>
    </row>
    <row r="4294" spans="1:4" x14ac:dyDescent="0.25">
      <c r="A4294">
        <v>1635923</v>
      </c>
      <c r="B4294" s="23">
        <v>42605</v>
      </c>
      <c r="C4294" s="23">
        <v>42607</v>
      </c>
      <c r="D4294" t="str">
        <f t="shared" si="67"/>
        <v>Enviado a tiempo</v>
      </c>
    </row>
    <row r="4295" spans="1:4" x14ac:dyDescent="0.25">
      <c r="A4295">
        <v>1635923</v>
      </c>
      <c r="B4295" s="23">
        <v>42628</v>
      </c>
      <c r="C4295" s="23">
        <v>42476</v>
      </c>
      <c r="D4295" t="str">
        <f t="shared" si="67"/>
        <v>No enviado a tiempo</v>
      </c>
    </row>
    <row r="4296" spans="1:4" x14ac:dyDescent="0.25">
      <c r="A4296">
        <v>1637019</v>
      </c>
      <c r="B4296" s="23">
        <v>42485</v>
      </c>
      <c r="C4296" s="23">
        <v>42486</v>
      </c>
      <c r="D4296" t="str">
        <f t="shared" si="67"/>
        <v>No enviado a tiempo</v>
      </c>
    </row>
    <row r="4297" spans="1:4" x14ac:dyDescent="0.25">
      <c r="A4297">
        <v>1637019</v>
      </c>
      <c r="B4297" s="23">
        <v>42584</v>
      </c>
      <c r="C4297" s="23">
        <v>42586</v>
      </c>
      <c r="D4297" t="str">
        <f t="shared" si="67"/>
        <v>Enviado a tiempo</v>
      </c>
    </row>
    <row r="4298" spans="1:4" x14ac:dyDescent="0.25">
      <c r="A4298">
        <v>1637019</v>
      </c>
      <c r="B4298" s="23">
        <v>42606</v>
      </c>
      <c r="C4298" s="23">
        <v>42615</v>
      </c>
      <c r="D4298" t="str">
        <f t="shared" si="67"/>
        <v>Enviado a tiempo</v>
      </c>
    </row>
    <row r="4299" spans="1:4" x14ac:dyDescent="0.25">
      <c r="A4299">
        <v>1637019</v>
      </c>
      <c r="B4299" s="23">
        <v>42536</v>
      </c>
      <c r="C4299" s="23">
        <v>42538</v>
      </c>
      <c r="D4299" t="str">
        <f t="shared" si="67"/>
        <v>Enviado a tiempo</v>
      </c>
    </row>
    <row r="4300" spans="1:4" x14ac:dyDescent="0.25">
      <c r="A4300">
        <v>1637384</v>
      </c>
      <c r="B4300" s="23">
        <v>42599</v>
      </c>
      <c r="C4300" s="23">
        <v>42600</v>
      </c>
      <c r="D4300" t="str">
        <f t="shared" si="67"/>
        <v>No enviado a tiempo</v>
      </c>
    </row>
    <row r="4301" spans="1:4" x14ac:dyDescent="0.25">
      <c r="A4301">
        <v>1637749</v>
      </c>
      <c r="B4301" s="23">
        <v>42579</v>
      </c>
      <c r="C4301" s="23">
        <v>42581</v>
      </c>
      <c r="D4301" t="str">
        <f t="shared" si="67"/>
        <v>Enviado a tiempo</v>
      </c>
    </row>
    <row r="4302" spans="1:4" x14ac:dyDescent="0.25">
      <c r="A4302">
        <v>1637749</v>
      </c>
      <c r="B4302" s="23">
        <v>42079</v>
      </c>
      <c r="C4302" s="23">
        <v>42079</v>
      </c>
      <c r="D4302" t="str">
        <f t="shared" si="67"/>
        <v>No enviado a tiempo</v>
      </c>
    </row>
    <row r="4303" spans="1:4" x14ac:dyDescent="0.25">
      <c r="A4303">
        <v>1637749</v>
      </c>
      <c r="B4303" s="23">
        <v>42441</v>
      </c>
      <c r="C4303" s="23">
        <v>42446</v>
      </c>
      <c r="D4303" t="str">
        <f t="shared" ref="D4303:D4356" si="68">+IF(C4303-B4303&gt;=2,"Enviado a tiempo","No enviado a tiempo")</f>
        <v>Enviado a tiempo</v>
      </c>
    </row>
    <row r="4304" spans="1:4" x14ac:dyDescent="0.25">
      <c r="A4304">
        <v>1637749</v>
      </c>
      <c r="B4304" s="23">
        <v>42487</v>
      </c>
      <c r="C4304" s="23">
        <v>42489</v>
      </c>
      <c r="D4304" t="str">
        <f t="shared" si="68"/>
        <v>Enviado a tiempo</v>
      </c>
    </row>
    <row r="4305" spans="1:4" x14ac:dyDescent="0.25">
      <c r="A4305">
        <v>1637749</v>
      </c>
      <c r="B4305" s="23">
        <v>42597</v>
      </c>
      <c r="C4305" s="23">
        <v>42602</v>
      </c>
      <c r="D4305" t="str">
        <f t="shared" si="68"/>
        <v>Enviado a tiempo</v>
      </c>
    </row>
    <row r="4306" spans="1:4" x14ac:dyDescent="0.25">
      <c r="A4306">
        <v>1637749</v>
      </c>
      <c r="B4306" s="23">
        <v>42593</v>
      </c>
      <c r="C4306" s="23">
        <v>42595</v>
      </c>
      <c r="D4306" t="str">
        <f t="shared" si="68"/>
        <v>Enviado a tiempo</v>
      </c>
    </row>
    <row r="4307" spans="1:4" x14ac:dyDescent="0.25">
      <c r="A4307">
        <v>1637749</v>
      </c>
      <c r="B4307" s="23">
        <v>42606</v>
      </c>
      <c r="C4307" s="23">
        <v>42606</v>
      </c>
      <c r="D4307" t="str">
        <f t="shared" si="68"/>
        <v>No enviado a tiempo</v>
      </c>
    </row>
    <row r="4308" spans="1:4" x14ac:dyDescent="0.25">
      <c r="A4308">
        <v>1637749</v>
      </c>
      <c r="B4308" s="23">
        <v>42606</v>
      </c>
      <c r="C4308" s="23">
        <v>42615</v>
      </c>
      <c r="D4308" t="str">
        <f t="shared" si="68"/>
        <v>Enviado a tiempo</v>
      </c>
    </row>
    <row r="4309" spans="1:4" x14ac:dyDescent="0.25">
      <c r="A4309">
        <v>1637749</v>
      </c>
      <c r="B4309" s="23">
        <v>42478</v>
      </c>
      <c r="C4309" s="23">
        <v>42479</v>
      </c>
      <c r="D4309" t="str">
        <f t="shared" si="68"/>
        <v>No enviado a tiempo</v>
      </c>
    </row>
    <row r="4310" spans="1:4" x14ac:dyDescent="0.25">
      <c r="A4310">
        <v>1637749</v>
      </c>
      <c r="B4310" s="23">
        <v>42512</v>
      </c>
      <c r="C4310" s="23">
        <v>42513</v>
      </c>
      <c r="D4310" t="str">
        <f t="shared" si="68"/>
        <v>No enviado a tiempo</v>
      </c>
    </row>
    <row r="4311" spans="1:4" x14ac:dyDescent="0.25">
      <c r="A4311">
        <v>1638115</v>
      </c>
      <c r="B4311" s="23">
        <v>42606</v>
      </c>
      <c r="C4311" s="23">
        <v>42615</v>
      </c>
      <c r="D4311" t="str">
        <f t="shared" si="68"/>
        <v>Enviado a tiempo</v>
      </c>
    </row>
    <row r="4312" spans="1:4" x14ac:dyDescent="0.25">
      <c r="A4312">
        <v>1638115</v>
      </c>
      <c r="B4312" s="23">
        <v>42511</v>
      </c>
      <c r="C4312" s="23">
        <v>42512</v>
      </c>
      <c r="D4312" t="str">
        <f t="shared" si="68"/>
        <v>No enviado a tiempo</v>
      </c>
    </row>
    <row r="4313" spans="1:4" x14ac:dyDescent="0.25">
      <c r="A4313">
        <v>1638115</v>
      </c>
      <c r="B4313" s="23">
        <v>42483</v>
      </c>
      <c r="C4313" s="23">
        <v>42484</v>
      </c>
      <c r="D4313" t="str">
        <f t="shared" si="68"/>
        <v>No enviado a tiempo</v>
      </c>
    </row>
    <row r="4314" spans="1:4" x14ac:dyDescent="0.25">
      <c r="A4314">
        <v>1638115</v>
      </c>
      <c r="B4314" s="23">
        <v>42626</v>
      </c>
      <c r="C4314" s="23">
        <v>42633</v>
      </c>
      <c r="D4314" t="str">
        <f t="shared" si="68"/>
        <v>Enviado a tiempo</v>
      </c>
    </row>
    <row r="4315" spans="1:4" x14ac:dyDescent="0.25">
      <c r="A4315">
        <v>1638115</v>
      </c>
      <c r="B4315" s="23">
        <v>42551</v>
      </c>
      <c r="C4315" s="23">
        <v>42552</v>
      </c>
      <c r="D4315" t="str">
        <f t="shared" si="68"/>
        <v>No enviado a tiempo</v>
      </c>
    </row>
    <row r="4316" spans="1:4" x14ac:dyDescent="0.25">
      <c r="A4316">
        <v>1638115</v>
      </c>
      <c r="B4316" s="23">
        <v>42546</v>
      </c>
      <c r="C4316" s="23">
        <v>42548</v>
      </c>
      <c r="D4316" t="str">
        <f t="shared" si="68"/>
        <v>Enviado a tiempo</v>
      </c>
    </row>
    <row r="4317" spans="1:4" x14ac:dyDescent="0.25">
      <c r="A4317">
        <v>1638115</v>
      </c>
      <c r="B4317" s="23">
        <v>42241</v>
      </c>
      <c r="C4317" s="23">
        <v>42243</v>
      </c>
      <c r="D4317" t="str">
        <f t="shared" si="68"/>
        <v>Enviado a tiempo</v>
      </c>
    </row>
    <row r="4318" spans="1:4" x14ac:dyDescent="0.25">
      <c r="A4318">
        <v>1638480</v>
      </c>
      <c r="B4318" s="23">
        <v>42463</v>
      </c>
      <c r="C4318" s="23">
        <v>42463</v>
      </c>
      <c r="D4318" t="str">
        <f t="shared" si="68"/>
        <v>No enviado a tiempo</v>
      </c>
    </row>
    <row r="4319" spans="1:4" x14ac:dyDescent="0.25">
      <c r="A4319">
        <v>1638845</v>
      </c>
      <c r="B4319" s="23">
        <v>42644</v>
      </c>
      <c r="C4319" s="23">
        <v>42647</v>
      </c>
      <c r="D4319" t="str">
        <f t="shared" si="68"/>
        <v>Enviado a tiempo</v>
      </c>
    </row>
    <row r="4320" spans="1:4" x14ac:dyDescent="0.25">
      <c r="A4320">
        <v>1639576</v>
      </c>
      <c r="B4320" s="23">
        <v>42412</v>
      </c>
      <c r="C4320" s="23">
        <v>42413</v>
      </c>
      <c r="D4320" t="str">
        <f t="shared" si="68"/>
        <v>No enviado a tiempo</v>
      </c>
    </row>
    <row r="4321" spans="1:4" x14ac:dyDescent="0.25">
      <c r="A4321">
        <v>1639576</v>
      </c>
      <c r="B4321" s="23">
        <v>42458</v>
      </c>
      <c r="C4321" s="23">
        <v>42459</v>
      </c>
      <c r="D4321" t="str">
        <f t="shared" si="68"/>
        <v>No enviado a tiempo</v>
      </c>
    </row>
    <row r="4322" spans="1:4" x14ac:dyDescent="0.25">
      <c r="A4322">
        <v>1639576</v>
      </c>
      <c r="B4322" s="23">
        <v>42127</v>
      </c>
      <c r="C4322" s="23">
        <v>42126</v>
      </c>
      <c r="D4322" t="str">
        <f t="shared" si="68"/>
        <v>No enviado a tiempo</v>
      </c>
    </row>
    <row r="4323" spans="1:4" x14ac:dyDescent="0.25">
      <c r="A4323">
        <v>1639576</v>
      </c>
      <c r="B4323" s="23">
        <v>42199</v>
      </c>
      <c r="C4323" s="23">
        <v>42204</v>
      </c>
      <c r="D4323" t="str">
        <f t="shared" si="68"/>
        <v>Enviado a tiempo</v>
      </c>
    </row>
    <row r="4324" spans="1:4" x14ac:dyDescent="0.25">
      <c r="A4324">
        <v>1639576</v>
      </c>
      <c r="B4324" s="23">
        <v>42606</v>
      </c>
      <c r="C4324" s="23">
        <v>42607</v>
      </c>
      <c r="D4324" t="str">
        <f t="shared" si="68"/>
        <v>No enviado a tiempo</v>
      </c>
    </row>
    <row r="4325" spans="1:4" x14ac:dyDescent="0.25">
      <c r="A4325">
        <v>1639941</v>
      </c>
      <c r="B4325" s="23">
        <v>42613</v>
      </c>
      <c r="C4325" s="23">
        <v>42615</v>
      </c>
      <c r="D4325" t="str">
        <f t="shared" si="68"/>
        <v>Enviado a tiempo</v>
      </c>
    </row>
    <row r="4326" spans="1:4" x14ac:dyDescent="0.25">
      <c r="A4326">
        <v>1639941</v>
      </c>
      <c r="B4326" s="23">
        <v>42684</v>
      </c>
      <c r="C4326" s="23">
        <v>42686</v>
      </c>
      <c r="D4326" t="str">
        <f t="shared" si="68"/>
        <v>Enviado a tiempo</v>
      </c>
    </row>
    <row r="4327" spans="1:4" x14ac:dyDescent="0.25">
      <c r="A4327">
        <v>1640306</v>
      </c>
      <c r="B4327" s="23">
        <v>42617</v>
      </c>
      <c r="C4327" s="23">
        <v>42619</v>
      </c>
      <c r="D4327" t="str">
        <f t="shared" si="68"/>
        <v>Enviado a tiempo</v>
      </c>
    </row>
    <row r="4328" spans="1:4" x14ac:dyDescent="0.25">
      <c r="A4328">
        <v>1640306</v>
      </c>
      <c r="B4328" s="23">
        <v>42492</v>
      </c>
      <c r="C4328" s="23">
        <v>42494</v>
      </c>
      <c r="D4328" t="str">
        <f t="shared" si="68"/>
        <v>Enviado a tiempo</v>
      </c>
    </row>
    <row r="4329" spans="1:4" x14ac:dyDescent="0.25">
      <c r="A4329">
        <v>1640306</v>
      </c>
      <c r="B4329" s="23">
        <v>42613</v>
      </c>
      <c r="C4329" s="23">
        <v>42615</v>
      </c>
      <c r="D4329" t="str">
        <f t="shared" si="68"/>
        <v>Enviado a tiempo</v>
      </c>
    </row>
    <row r="4330" spans="1:4" x14ac:dyDescent="0.25">
      <c r="A4330">
        <v>1640306</v>
      </c>
      <c r="B4330" s="23">
        <v>42626</v>
      </c>
      <c r="C4330" s="23">
        <v>42633</v>
      </c>
      <c r="D4330" t="str">
        <f t="shared" si="68"/>
        <v>Enviado a tiempo</v>
      </c>
    </row>
    <row r="4331" spans="1:4" x14ac:dyDescent="0.25">
      <c r="A4331">
        <v>1640306</v>
      </c>
      <c r="B4331" s="23">
        <v>42643</v>
      </c>
      <c r="C4331" s="23">
        <v>42645</v>
      </c>
      <c r="D4331" t="str">
        <f t="shared" si="68"/>
        <v>Enviado a tiempo</v>
      </c>
    </row>
    <row r="4332" spans="1:4" x14ac:dyDescent="0.25">
      <c r="A4332">
        <v>1640306</v>
      </c>
      <c r="B4332" s="23">
        <v>42616</v>
      </c>
      <c r="C4332" s="23">
        <v>42618</v>
      </c>
      <c r="D4332" t="str">
        <f t="shared" si="68"/>
        <v>Enviado a tiempo</v>
      </c>
    </row>
    <row r="4333" spans="1:4" x14ac:dyDescent="0.25">
      <c r="A4333">
        <v>1640671</v>
      </c>
      <c r="B4333" s="23">
        <v>42633</v>
      </c>
      <c r="C4333" s="23">
        <v>42633</v>
      </c>
      <c r="D4333" t="str">
        <f t="shared" si="68"/>
        <v>No enviado a tiempo</v>
      </c>
    </row>
    <row r="4334" spans="1:4" x14ac:dyDescent="0.25">
      <c r="A4334">
        <v>1640671</v>
      </c>
      <c r="B4334" s="23">
        <v>42532</v>
      </c>
      <c r="C4334" s="23">
        <v>42533</v>
      </c>
      <c r="D4334" t="str">
        <f t="shared" si="68"/>
        <v>No enviado a tiempo</v>
      </c>
    </row>
    <row r="4335" spans="1:4" x14ac:dyDescent="0.25">
      <c r="A4335">
        <v>1641037</v>
      </c>
      <c r="B4335" s="23">
        <v>42058</v>
      </c>
      <c r="C4335" s="23">
        <v>42061</v>
      </c>
      <c r="D4335" t="str">
        <f t="shared" si="68"/>
        <v>Enviado a tiempo</v>
      </c>
    </row>
    <row r="4336" spans="1:4" x14ac:dyDescent="0.25">
      <c r="A4336">
        <v>1641037</v>
      </c>
      <c r="B4336" s="23">
        <v>42619</v>
      </c>
      <c r="C4336" s="23">
        <v>42621</v>
      </c>
      <c r="D4336" t="str">
        <f t="shared" si="68"/>
        <v>Enviado a tiempo</v>
      </c>
    </row>
    <row r="4337" spans="1:4" x14ac:dyDescent="0.25">
      <c r="A4337">
        <v>1641402</v>
      </c>
      <c r="B4337" s="23">
        <v>42378</v>
      </c>
      <c r="C4337" s="23">
        <v>42380</v>
      </c>
      <c r="D4337" t="str">
        <f t="shared" si="68"/>
        <v>Enviado a tiempo</v>
      </c>
    </row>
    <row r="4338" spans="1:4" x14ac:dyDescent="0.25">
      <c r="A4338">
        <v>1641402</v>
      </c>
      <c r="B4338" s="23">
        <v>42471</v>
      </c>
      <c r="C4338" s="23">
        <v>42471</v>
      </c>
      <c r="D4338" t="str">
        <f t="shared" si="68"/>
        <v>No enviado a tiempo</v>
      </c>
    </row>
    <row r="4339" spans="1:4" x14ac:dyDescent="0.25">
      <c r="A4339">
        <v>1641402</v>
      </c>
      <c r="B4339" s="23">
        <v>42388</v>
      </c>
      <c r="C4339" s="23">
        <v>42388</v>
      </c>
      <c r="D4339" t="str">
        <f t="shared" si="68"/>
        <v>No enviado a tiempo</v>
      </c>
    </row>
    <row r="4340" spans="1:4" x14ac:dyDescent="0.25">
      <c r="A4340">
        <v>1641402</v>
      </c>
      <c r="B4340" s="23">
        <v>42551</v>
      </c>
      <c r="C4340" s="23">
        <v>42553</v>
      </c>
      <c r="D4340" t="str">
        <f t="shared" si="68"/>
        <v>Enviado a tiempo</v>
      </c>
    </row>
    <row r="4341" spans="1:4" x14ac:dyDescent="0.25">
      <c r="A4341">
        <v>1641402</v>
      </c>
      <c r="B4341" s="23">
        <v>42240</v>
      </c>
      <c r="C4341" s="23">
        <v>42242</v>
      </c>
      <c r="D4341" t="str">
        <f t="shared" si="68"/>
        <v>Enviado a tiempo</v>
      </c>
    </row>
    <row r="4342" spans="1:4" x14ac:dyDescent="0.25">
      <c r="A4342">
        <v>1641402</v>
      </c>
      <c r="B4342" s="23">
        <v>42667</v>
      </c>
      <c r="C4342" s="23">
        <v>42669</v>
      </c>
      <c r="D4342" t="str">
        <f t="shared" si="68"/>
        <v>Enviado a tiempo</v>
      </c>
    </row>
    <row r="4343" spans="1:4" x14ac:dyDescent="0.25">
      <c r="A4343">
        <v>1642132</v>
      </c>
      <c r="B4343" s="23">
        <v>42639</v>
      </c>
      <c r="C4343" s="23">
        <v>42641</v>
      </c>
      <c r="D4343" t="str">
        <f t="shared" si="68"/>
        <v>Enviado a tiempo</v>
      </c>
    </row>
    <row r="4344" spans="1:4" x14ac:dyDescent="0.25">
      <c r="A4344">
        <v>1642132</v>
      </c>
      <c r="B4344" s="23">
        <v>42720</v>
      </c>
      <c r="C4344" s="23">
        <v>42722</v>
      </c>
      <c r="D4344" t="str">
        <f t="shared" si="68"/>
        <v>Enviado a tiempo</v>
      </c>
    </row>
    <row r="4345" spans="1:4" x14ac:dyDescent="0.25">
      <c r="A4345">
        <v>1642132</v>
      </c>
      <c r="B4345" s="23">
        <v>42626</v>
      </c>
      <c r="C4345" s="23">
        <v>42633</v>
      </c>
      <c r="D4345" t="str">
        <f t="shared" si="68"/>
        <v>Enviado a tiempo</v>
      </c>
    </row>
    <row r="4346" spans="1:4" x14ac:dyDescent="0.25">
      <c r="A4346">
        <v>1642132</v>
      </c>
      <c r="B4346" s="23">
        <v>42626</v>
      </c>
      <c r="C4346" s="23">
        <v>42633</v>
      </c>
      <c r="D4346" t="str">
        <f t="shared" si="68"/>
        <v>Enviado a tiempo</v>
      </c>
    </row>
    <row r="4347" spans="1:4" x14ac:dyDescent="0.25">
      <c r="A4347">
        <v>1642132</v>
      </c>
      <c r="B4347" s="23">
        <v>42432</v>
      </c>
      <c r="C4347" s="23">
        <v>42432</v>
      </c>
      <c r="D4347" t="str">
        <f t="shared" si="68"/>
        <v>No enviado a tiempo</v>
      </c>
    </row>
    <row r="4348" spans="1:4" x14ac:dyDescent="0.25">
      <c r="A4348">
        <v>1642132</v>
      </c>
      <c r="B4348" s="23">
        <v>42658</v>
      </c>
      <c r="C4348" s="23">
        <v>42662</v>
      </c>
      <c r="D4348" t="str">
        <f t="shared" si="68"/>
        <v>Enviado a tiempo</v>
      </c>
    </row>
    <row r="4349" spans="1:4" x14ac:dyDescent="0.25">
      <c r="A4349">
        <v>1642132</v>
      </c>
      <c r="B4349" s="23">
        <v>42412</v>
      </c>
      <c r="C4349" s="23">
        <v>42413</v>
      </c>
      <c r="D4349" t="str">
        <f t="shared" si="68"/>
        <v>No enviado a tiempo</v>
      </c>
    </row>
    <row r="4350" spans="1:4" x14ac:dyDescent="0.25">
      <c r="A4350">
        <v>1642132</v>
      </c>
      <c r="B4350" s="23">
        <v>42215</v>
      </c>
      <c r="C4350" s="23">
        <v>42216</v>
      </c>
      <c r="D4350" t="str">
        <f t="shared" si="68"/>
        <v>No enviado a tiempo</v>
      </c>
    </row>
    <row r="4351" spans="1:4" x14ac:dyDescent="0.25">
      <c r="A4351">
        <v>1642132</v>
      </c>
      <c r="B4351" s="23">
        <v>42687</v>
      </c>
      <c r="C4351" s="23">
        <v>42689</v>
      </c>
      <c r="D4351" t="str">
        <f t="shared" si="68"/>
        <v>Enviado a tiempo</v>
      </c>
    </row>
    <row r="4352" spans="1:4" x14ac:dyDescent="0.25">
      <c r="A4352">
        <v>1642132</v>
      </c>
      <c r="B4352" s="23">
        <v>42677</v>
      </c>
      <c r="C4352" s="23">
        <v>42686</v>
      </c>
      <c r="D4352" t="str">
        <f t="shared" si="68"/>
        <v>Enviado a tiempo</v>
      </c>
    </row>
    <row r="4353" spans="1:4" x14ac:dyDescent="0.25">
      <c r="A4353">
        <v>1643593</v>
      </c>
      <c r="B4353" s="23">
        <v>41982</v>
      </c>
      <c r="C4353" s="23">
        <v>41984</v>
      </c>
      <c r="D4353" t="str">
        <f t="shared" si="68"/>
        <v>Enviado a tiempo</v>
      </c>
    </row>
    <row r="4354" spans="1:4" x14ac:dyDescent="0.25">
      <c r="A4354">
        <v>1643959</v>
      </c>
      <c r="B4354" s="23">
        <v>42183</v>
      </c>
      <c r="C4354" s="23">
        <v>42185</v>
      </c>
      <c r="D4354" t="str">
        <f t="shared" si="68"/>
        <v>Enviado a tiempo</v>
      </c>
    </row>
    <row r="4355" spans="1:4" x14ac:dyDescent="0.25">
      <c r="A4355">
        <v>1643959</v>
      </c>
      <c r="B4355" s="23">
        <v>42630</v>
      </c>
      <c r="C4355" s="23">
        <v>42632</v>
      </c>
      <c r="D4355" t="str">
        <f t="shared" si="68"/>
        <v>Enviado a tiempo</v>
      </c>
    </row>
    <row r="4356" spans="1:4" x14ac:dyDescent="0.25">
      <c r="A4356">
        <v>1643959</v>
      </c>
      <c r="B4356" s="23">
        <v>42240</v>
      </c>
      <c r="C4356" s="23">
        <v>42244</v>
      </c>
      <c r="D4356" t="str">
        <f t="shared" si="68"/>
        <v>Enviado a tiempo</v>
      </c>
    </row>
    <row r="4357" spans="1:4" x14ac:dyDescent="0.25">
      <c r="A4357">
        <v>1644324</v>
      </c>
      <c r="B4357" s="23">
        <v>42274</v>
      </c>
      <c r="C4357" s="23">
        <v>42274</v>
      </c>
      <c r="D4357" t="str">
        <f t="shared" ref="D4357:D4419" si="69">+IF(C4357-B4357&gt;=2,"Enviado a tiempo","No enviado a tiempo")</f>
        <v>No enviado a tiempo</v>
      </c>
    </row>
    <row r="4358" spans="1:4" x14ac:dyDescent="0.25">
      <c r="A4358">
        <v>1644324</v>
      </c>
      <c r="B4358" s="23">
        <v>42272</v>
      </c>
      <c r="C4358" s="23">
        <v>42273</v>
      </c>
      <c r="D4358" t="str">
        <f t="shared" si="69"/>
        <v>No enviado a tiempo</v>
      </c>
    </row>
    <row r="4359" spans="1:4" x14ac:dyDescent="0.25">
      <c r="A4359">
        <v>1644324</v>
      </c>
      <c r="B4359" s="23">
        <v>42658</v>
      </c>
      <c r="C4359" s="23">
        <v>42660</v>
      </c>
      <c r="D4359" t="str">
        <f t="shared" si="69"/>
        <v>Enviado a tiempo</v>
      </c>
    </row>
    <row r="4360" spans="1:4" x14ac:dyDescent="0.25">
      <c r="A4360">
        <v>1644324</v>
      </c>
      <c r="B4360" s="23">
        <v>42436</v>
      </c>
      <c r="C4360" s="23">
        <v>42437</v>
      </c>
      <c r="D4360" t="str">
        <f t="shared" si="69"/>
        <v>No enviado a tiempo</v>
      </c>
    </row>
    <row r="4361" spans="1:4" x14ac:dyDescent="0.25">
      <c r="A4361">
        <v>1644324</v>
      </c>
      <c r="B4361" s="23">
        <v>42579</v>
      </c>
      <c r="C4361" s="23">
        <v>42581</v>
      </c>
      <c r="D4361" t="str">
        <f t="shared" si="69"/>
        <v>Enviado a tiempo</v>
      </c>
    </row>
    <row r="4362" spans="1:4" x14ac:dyDescent="0.25">
      <c r="A4362">
        <v>1644324</v>
      </c>
      <c r="B4362" s="23">
        <v>42643</v>
      </c>
      <c r="C4362" s="23">
        <v>42645</v>
      </c>
      <c r="D4362" t="str">
        <f t="shared" si="69"/>
        <v>Enviado a tiempo</v>
      </c>
    </row>
    <row r="4363" spans="1:4" x14ac:dyDescent="0.25">
      <c r="A4363">
        <v>1644689</v>
      </c>
      <c r="B4363" s="23">
        <v>42587</v>
      </c>
      <c r="C4363" s="23">
        <v>42589</v>
      </c>
      <c r="D4363" t="str">
        <f t="shared" si="69"/>
        <v>Enviado a tiempo</v>
      </c>
    </row>
    <row r="4364" spans="1:4" x14ac:dyDescent="0.25">
      <c r="A4364">
        <v>1644689</v>
      </c>
      <c r="B4364" s="23">
        <v>42039</v>
      </c>
      <c r="C4364" s="23">
        <v>42041</v>
      </c>
      <c r="D4364" t="str">
        <f t="shared" si="69"/>
        <v>Enviado a tiempo</v>
      </c>
    </row>
    <row r="4365" spans="1:4" x14ac:dyDescent="0.25">
      <c r="A4365">
        <v>1644689</v>
      </c>
      <c r="B4365" s="23">
        <v>42043</v>
      </c>
      <c r="C4365" s="23">
        <v>42045</v>
      </c>
      <c r="D4365" t="str">
        <f t="shared" si="69"/>
        <v>Enviado a tiempo</v>
      </c>
    </row>
    <row r="4366" spans="1:4" x14ac:dyDescent="0.25">
      <c r="A4366">
        <v>1644689</v>
      </c>
      <c r="B4366" s="23">
        <v>42714</v>
      </c>
      <c r="C4366" s="23">
        <v>42716</v>
      </c>
      <c r="D4366" t="str">
        <f t="shared" si="69"/>
        <v>Enviado a tiempo</v>
      </c>
    </row>
    <row r="4367" spans="1:4" x14ac:dyDescent="0.25">
      <c r="A4367">
        <v>1644689</v>
      </c>
      <c r="B4367" s="23">
        <v>42301</v>
      </c>
      <c r="C4367" s="23">
        <v>42301</v>
      </c>
      <c r="D4367" t="str">
        <f t="shared" si="69"/>
        <v>No enviado a tiempo</v>
      </c>
    </row>
    <row r="4368" spans="1:4" x14ac:dyDescent="0.25">
      <c r="A4368">
        <v>1644689</v>
      </c>
      <c r="B4368" s="23">
        <v>42666</v>
      </c>
      <c r="C4368" s="23">
        <v>42673</v>
      </c>
      <c r="D4368" t="str">
        <f t="shared" si="69"/>
        <v>Enviado a tiempo</v>
      </c>
    </row>
    <row r="4369" spans="1:4" x14ac:dyDescent="0.25">
      <c r="A4369">
        <v>1644689</v>
      </c>
      <c r="B4369" s="23">
        <v>42658</v>
      </c>
      <c r="C4369" s="23">
        <v>42658</v>
      </c>
      <c r="D4369" t="str">
        <f t="shared" si="69"/>
        <v>No enviado a tiempo</v>
      </c>
    </row>
    <row r="4370" spans="1:4" x14ac:dyDescent="0.25">
      <c r="A4370">
        <v>1644720</v>
      </c>
      <c r="B4370" s="23">
        <v>41613</v>
      </c>
      <c r="C4370" s="23">
        <v>41615</v>
      </c>
      <c r="D4370" t="str">
        <f t="shared" si="69"/>
        <v>Enviado a tiempo</v>
      </c>
    </row>
    <row r="4371" spans="1:4" x14ac:dyDescent="0.25">
      <c r="A4371">
        <v>1645420</v>
      </c>
      <c r="B4371" s="23">
        <v>42242</v>
      </c>
      <c r="C4371" s="23">
        <v>42243</v>
      </c>
      <c r="D4371" t="str">
        <f t="shared" si="69"/>
        <v>No enviado a tiempo</v>
      </c>
    </row>
    <row r="4372" spans="1:4" x14ac:dyDescent="0.25">
      <c r="A4372">
        <v>1645451</v>
      </c>
      <c r="B4372" s="23">
        <v>42446</v>
      </c>
      <c r="C4372" s="23">
        <v>42448</v>
      </c>
      <c r="D4372" t="str">
        <f t="shared" si="69"/>
        <v>Enviado a tiempo</v>
      </c>
    </row>
    <row r="4373" spans="1:4" x14ac:dyDescent="0.25">
      <c r="A4373">
        <v>1645451</v>
      </c>
      <c r="B4373" s="23">
        <v>42446</v>
      </c>
      <c r="C4373" s="23">
        <v>42447</v>
      </c>
      <c r="D4373" t="str">
        <f t="shared" si="69"/>
        <v>No enviado a tiempo</v>
      </c>
    </row>
    <row r="4374" spans="1:4" x14ac:dyDescent="0.25">
      <c r="A4374">
        <v>1645785</v>
      </c>
      <c r="B4374" s="23">
        <v>42397</v>
      </c>
      <c r="C4374" s="23">
        <v>42398</v>
      </c>
      <c r="D4374" t="str">
        <f t="shared" si="69"/>
        <v>No enviado a tiempo</v>
      </c>
    </row>
    <row r="4375" spans="1:4" x14ac:dyDescent="0.25">
      <c r="A4375">
        <v>1646150</v>
      </c>
      <c r="B4375" s="23">
        <v>42318</v>
      </c>
      <c r="C4375" s="23">
        <v>42318</v>
      </c>
      <c r="D4375" t="str">
        <f t="shared" si="69"/>
        <v>No enviado a tiempo</v>
      </c>
    </row>
    <row r="4376" spans="1:4" x14ac:dyDescent="0.25">
      <c r="A4376">
        <v>1646150</v>
      </c>
      <c r="B4376" s="23">
        <v>42633</v>
      </c>
      <c r="C4376" s="23">
        <v>42633</v>
      </c>
      <c r="D4376" t="str">
        <f t="shared" si="69"/>
        <v>No enviado a tiempo</v>
      </c>
    </row>
    <row r="4377" spans="1:4" x14ac:dyDescent="0.25">
      <c r="A4377">
        <v>1646150</v>
      </c>
      <c r="B4377" s="23">
        <v>42504</v>
      </c>
      <c r="C4377" s="23">
        <v>42506</v>
      </c>
      <c r="D4377" t="str">
        <f t="shared" si="69"/>
        <v>Enviado a tiempo</v>
      </c>
    </row>
    <row r="4378" spans="1:4" x14ac:dyDescent="0.25">
      <c r="A4378">
        <v>1646150</v>
      </c>
      <c r="B4378" s="23">
        <v>42446</v>
      </c>
      <c r="C4378" s="23">
        <v>42445</v>
      </c>
      <c r="D4378" t="str">
        <f t="shared" si="69"/>
        <v>No enviado a tiempo</v>
      </c>
    </row>
    <row r="4379" spans="1:4" x14ac:dyDescent="0.25">
      <c r="A4379">
        <v>1646150</v>
      </c>
      <c r="B4379" s="23">
        <v>42309</v>
      </c>
      <c r="C4379" s="23">
        <v>42311</v>
      </c>
      <c r="D4379" t="str">
        <f t="shared" si="69"/>
        <v>Enviado a tiempo</v>
      </c>
    </row>
    <row r="4380" spans="1:4" x14ac:dyDescent="0.25">
      <c r="A4380">
        <v>1646150</v>
      </c>
      <c r="B4380" s="23">
        <v>42633</v>
      </c>
      <c r="C4380" s="23">
        <v>42633</v>
      </c>
      <c r="D4380" t="str">
        <f t="shared" si="69"/>
        <v>No enviado a tiempo</v>
      </c>
    </row>
    <row r="4381" spans="1:4" x14ac:dyDescent="0.25">
      <c r="A4381">
        <v>1646515</v>
      </c>
      <c r="B4381" s="23">
        <v>41962</v>
      </c>
      <c r="C4381" s="23">
        <v>41964</v>
      </c>
      <c r="D4381" t="str">
        <f t="shared" si="69"/>
        <v>Enviado a tiempo</v>
      </c>
    </row>
    <row r="4382" spans="1:4" x14ac:dyDescent="0.25">
      <c r="A4382">
        <v>1646881</v>
      </c>
      <c r="B4382" s="23">
        <v>42441</v>
      </c>
      <c r="C4382" s="23">
        <v>42441</v>
      </c>
      <c r="D4382" t="str">
        <f t="shared" si="69"/>
        <v>No enviado a tiempo</v>
      </c>
    </row>
    <row r="4383" spans="1:4" x14ac:dyDescent="0.25">
      <c r="A4383">
        <v>1646881</v>
      </c>
      <c r="B4383" s="23">
        <v>42633</v>
      </c>
      <c r="C4383" s="23">
        <v>42633</v>
      </c>
      <c r="D4383" t="str">
        <f t="shared" si="69"/>
        <v>No enviado a tiempo</v>
      </c>
    </row>
    <row r="4384" spans="1:4" x14ac:dyDescent="0.25">
      <c r="A4384">
        <v>1646881</v>
      </c>
      <c r="B4384" s="23">
        <v>42453</v>
      </c>
      <c r="C4384" s="23">
        <v>42454</v>
      </c>
      <c r="D4384" t="str">
        <f t="shared" si="69"/>
        <v>No enviado a tiempo</v>
      </c>
    </row>
    <row r="4385" spans="1:4" x14ac:dyDescent="0.25">
      <c r="A4385">
        <v>1646881</v>
      </c>
      <c r="B4385" s="23">
        <v>42728</v>
      </c>
      <c r="C4385" s="23">
        <v>42373</v>
      </c>
      <c r="D4385" t="str">
        <f t="shared" si="69"/>
        <v>No enviado a tiempo</v>
      </c>
    </row>
    <row r="4386" spans="1:4" x14ac:dyDescent="0.25">
      <c r="A4386">
        <v>1646881</v>
      </c>
      <c r="B4386" s="23">
        <v>42651</v>
      </c>
      <c r="C4386" s="23">
        <v>42651</v>
      </c>
      <c r="D4386" t="str">
        <f t="shared" si="69"/>
        <v>No enviado a tiempo</v>
      </c>
    </row>
    <row r="4387" spans="1:4" x14ac:dyDescent="0.25">
      <c r="A4387">
        <v>1646881</v>
      </c>
      <c r="B4387" s="23">
        <v>42633</v>
      </c>
      <c r="C4387" s="23">
        <v>42633</v>
      </c>
      <c r="D4387" t="str">
        <f t="shared" si="69"/>
        <v>No enviado a tiempo</v>
      </c>
    </row>
    <row r="4388" spans="1:4" x14ac:dyDescent="0.25">
      <c r="A4388">
        <v>1646881</v>
      </c>
      <c r="B4388" s="23">
        <v>41550</v>
      </c>
      <c r="C4388" s="23">
        <v>41552</v>
      </c>
      <c r="D4388" t="str">
        <f t="shared" si="69"/>
        <v>Enviado a tiempo</v>
      </c>
    </row>
    <row r="4389" spans="1:4" x14ac:dyDescent="0.25">
      <c r="A4389">
        <v>1646881</v>
      </c>
      <c r="B4389" s="23">
        <v>42633</v>
      </c>
      <c r="C4389" s="23">
        <v>42633</v>
      </c>
      <c r="D4389" t="str">
        <f t="shared" si="69"/>
        <v>No enviado a tiempo</v>
      </c>
    </row>
    <row r="4390" spans="1:4" x14ac:dyDescent="0.25">
      <c r="A4390">
        <v>1646881</v>
      </c>
      <c r="B4390" s="23">
        <v>42369</v>
      </c>
      <c r="C4390" s="23">
        <v>42370</v>
      </c>
      <c r="D4390" t="str">
        <f t="shared" si="69"/>
        <v>No enviado a tiempo</v>
      </c>
    </row>
    <row r="4391" spans="1:4" x14ac:dyDescent="0.25">
      <c r="A4391">
        <v>1646881</v>
      </c>
      <c r="B4391" s="23">
        <v>42633</v>
      </c>
      <c r="C4391" s="23">
        <v>42633</v>
      </c>
      <c r="D4391" t="str">
        <f t="shared" si="69"/>
        <v>No enviado a tiempo</v>
      </c>
    </row>
    <row r="4392" spans="1:4" x14ac:dyDescent="0.25">
      <c r="A4392">
        <v>1647611</v>
      </c>
      <c r="B4392" s="23">
        <v>42135</v>
      </c>
      <c r="C4392" s="23">
        <v>42137</v>
      </c>
      <c r="D4392" t="str">
        <f t="shared" si="69"/>
        <v>Enviado a tiempo</v>
      </c>
    </row>
    <row r="4393" spans="1:4" x14ac:dyDescent="0.25">
      <c r="A4393">
        <v>1647611</v>
      </c>
      <c r="B4393" s="23">
        <v>42651</v>
      </c>
      <c r="C4393" s="23">
        <v>42651</v>
      </c>
      <c r="D4393" t="str">
        <f t="shared" si="69"/>
        <v>No enviado a tiempo</v>
      </c>
    </row>
    <row r="4394" spans="1:4" x14ac:dyDescent="0.25">
      <c r="A4394">
        <v>1647976</v>
      </c>
      <c r="B4394" s="23">
        <v>42483</v>
      </c>
      <c r="C4394" s="23">
        <v>42484</v>
      </c>
      <c r="D4394" t="str">
        <f t="shared" si="69"/>
        <v>No enviado a tiempo</v>
      </c>
    </row>
    <row r="4395" spans="1:4" x14ac:dyDescent="0.25">
      <c r="A4395">
        <v>1648342</v>
      </c>
      <c r="B4395" s="23">
        <v>42485</v>
      </c>
      <c r="C4395" s="23">
        <v>42486</v>
      </c>
      <c r="D4395" t="str">
        <f t="shared" si="69"/>
        <v>No enviado a tiempo</v>
      </c>
    </row>
    <row r="4396" spans="1:4" x14ac:dyDescent="0.25">
      <c r="A4396">
        <v>1648342</v>
      </c>
      <c r="B4396" s="23">
        <v>42719</v>
      </c>
      <c r="C4396" s="23">
        <v>42728</v>
      </c>
      <c r="D4396" t="str">
        <f t="shared" si="69"/>
        <v>Enviado a tiempo</v>
      </c>
    </row>
    <row r="4397" spans="1:4" x14ac:dyDescent="0.25">
      <c r="A4397">
        <v>1648342</v>
      </c>
      <c r="B4397" s="23">
        <v>41663</v>
      </c>
      <c r="C4397" s="23">
        <v>41665</v>
      </c>
      <c r="D4397" t="str">
        <f t="shared" si="69"/>
        <v>Enviado a tiempo</v>
      </c>
    </row>
    <row r="4398" spans="1:4" x14ac:dyDescent="0.25">
      <c r="A4398">
        <v>1648707</v>
      </c>
      <c r="B4398" s="23">
        <v>42226</v>
      </c>
      <c r="C4398" s="23">
        <v>42229</v>
      </c>
      <c r="D4398" t="str">
        <f t="shared" si="69"/>
        <v>Enviado a tiempo</v>
      </c>
    </row>
    <row r="4399" spans="1:4" x14ac:dyDescent="0.25">
      <c r="A4399">
        <v>1648707</v>
      </c>
      <c r="B4399" s="23">
        <v>41978</v>
      </c>
      <c r="C4399" s="23">
        <v>41979</v>
      </c>
      <c r="D4399" t="str">
        <f t="shared" si="69"/>
        <v>No enviado a tiempo</v>
      </c>
    </row>
    <row r="4400" spans="1:4" x14ac:dyDescent="0.25">
      <c r="A4400">
        <v>1649072</v>
      </c>
      <c r="B4400" s="23">
        <v>42412</v>
      </c>
      <c r="C4400" s="23">
        <v>42413</v>
      </c>
      <c r="D4400" t="str">
        <f t="shared" si="69"/>
        <v>No enviado a tiempo</v>
      </c>
    </row>
    <row r="4401" spans="1:4" x14ac:dyDescent="0.25">
      <c r="A4401">
        <v>1649072</v>
      </c>
      <c r="B4401" s="23">
        <v>42674</v>
      </c>
      <c r="C4401" s="23">
        <v>42677</v>
      </c>
      <c r="D4401" t="str">
        <f t="shared" si="69"/>
        <v>Enviado a tiempo</v>
      </c>
    </row>
    <row r="4402" spans="1:4" x14ac:dyDescent="0.25">
      <c r="A4402">
        <v>1649072</v>
      </c>
      <c r="B4402" s="23">
        <v>42378</v>
      </c>
      <c r="C4402" s="23">
        <v>42380</v>
      </c>
      <c r="D4402" t="str">
        <f t="shared" si="69"/>
        <v>Enviado a tiempo</v>
      </c>
    </row>
    <row r="4403" spans="1:4" x14ac:dyDescent="0.25">
      <c r="A4403">
        <v>1649072</v>
      </c>
      <c r="B4403" s="23">
        <v>42441</v>
      </c>
      <c r="C4403" s="23">
        <v>42450</v>
      </c>
      <c r="D4403" t="str">
        <f t="shared" si="69"/>
        <v>Enviado a tiempo</v>
      </c>
    </row>
    <row r="4404" spans="1:4" x14ac:dyDescent="0.25">
      <c r="A4404">
        <v>1649072</v>
      </c>
      <c r="B4404" s="23">
        <v>42395</v>
      </c>
      <c r="C4404" s="23">
        <v>42397</v>
      </c>
      <c r="D4404" t="str">
        <f t="shared" si="69"/>
        <v>Enviado a tiempo</v>
      </c>
    </row>
    <row r="4405" spans="1:4" x14ac:dyDescent="0.25">
      <c r="A4405">
        <v>1649437</v>
      </c>
      <c r="B4405" s="23">
        <v>42677</v>
      </c>
      <c r="C4405" s="23">
        <v>42678</v>
      </c>
      <c r="D4405" t="str">
        <f t="shared" si="69"/>
        <v>No enviado a tiempo</v>
      </c>
    </row>
    <row r="4406" spans="1:4" x14ac:dyDescent="0.25">
      <c r="A4406">
        <v>1649437</v>
      </c>
      <c r="B4406" s="23">
        <v>42397</v>
      </c>
      <c r="C4406" s="23">
        <v>42398</v>
      </c>
      <c r="D4406" t="str">
        <f t="shared" si="69"/>
        <v>No enviado a tiempo</v>
      </c>
    </row>
    <row r="4407" spans="1:4" x14ac:dyDescent="0.25">
      <c r="A4407">
        <v>1649803</v>
      </c>
      <c r="B4407" s="23">
        <v>42484</v>
      </c>
      <c r="C4407" s="23">
        <v>42486</v>
      </c>
      <c r="D4407" t="str">
        <f t="shared" si="69"/>
        <v>Enviado a tiempo</v>
      </c>
    </row>
    <row r="4408" spans="1:4" x14ac:dyDescent="0.25">
      <c r="A4408">
        <v>1649803</v>
      </c>
      <c r="B4408" s="23">
        <v>42446</v>
      </c>
      <c r="C4408" s="23">
        <v>42449</v>
      </c>
      <c r="D4408" t="str">
        <f t="shared" si="69"/>
        <v>Enviado a tiempo</v>
      </c>
    </row>
    <row r="4409" spans="1:4" x14ac:dyDescent="0.25">
      <c r="A4409">
        <v>1649803</v>
      </c>
      <c r="B4409" s="23">
        <v>42325</v>
      </c>
      <c r="C4409" s="23">
        <v>42332</v>
      </c>
      <c r="D4409" t="str">
        <f t="shared" si="69"/>
        <v>Enviado a tiempo</v>
      </c>
    </row>
    <row r="4410" spans="1:4" x14ac:dyDescent="0.25">
      <c r="A4410">
        <v>1649803</v>
      </c>
      <c r="B4410" s="23">
        <v>42491</v>
      </c>
      <c r="C4410" s="23">
        <v>42493</v>
      </c>
      <c r="D4410" t="str">
        <f t="shared" si="69"/>
        <v>Enviado a tiempo</v>
      </c>
    </row>
    <row r="4411" spans="1:4" x14ac:dyDescent="0.25">
      <c r="A4411">
        <v>1649834</v>
      </c>
      <c r="B4411" s="23">
        <v>42639</v>
      </c>
      <c r="C4411" s="23">
        <v>42641</v>
      </c>
      <c r="D4411" t="str">
        <f t="shared" si="69"/>
        <v>Enviado a tiempo</v>
      </c>
    </row>
    <row r="4412" spans="1:4" x14ac:dyDescent="0.25">
      <c r="A4412">
        <v>1649834</v>
      </c>
      <c r="B4412" s="23">
        <v>42639</v>
      </c>
      <c r="C4412" s="23">
        <v>42640</v>
      </c>
      <c r="D4412" t="str">
        <f t="shared" si="69"/>
        <v>No enviado a tiempo</v>
      </c>
    </row>
    <row r="4413" spans="1:4" x14ac:dyDescent="0.25">
      <c r="A4413">
        <v>1649834</v>
      </c>
      <c r="B4413" s="23">
        <v>41663</v>
      </c>
      <c r="C4413" s="23">
        <v>41672</v>
      </c>
      <c r="D4413" t="str">
        <f t="shared" si="69"/>
        <v>Enviado a tiempo</v>
      </c>
    </row>
    <row r="4414" spans="1:4" x14ac:dyDescent="0.25">
      <c r="A4414">
        <v>1649834</v>
      </c>
      <c r="B4414" s="23">
        <v>42639</v>
      </c>
      <c r="C4414" s="23">
        <v>42640</v>
      </c>
      <c r="D4414" t="str">
        <f t="shared" si="69"/>
        <v>No enviado a tiempo</v>
      </c>
    </row>
    <row r="4415" spans="1:4" x14ac:dyDescent="0.25">
      <c r="A4415">
        <v>1649834</v>
      </c>
      <c r="B4415" s="23">
        <v>42639</v>
      </c>
      <c r="C4415" s="23">
        <v>42641</v>
      </c>
      <c r="D4415" t="str">
        <f t="shared" si="69"/>
        <v>Enviado a tiempo</v>
      </c>
    </row>
    <row r="4416" spans="1:4" x14ac:dyDescent="0.25">
      <c r="A4416">
        <v>1650168</v>
      </c>
      <c r="B4416" s="23">
        <v>41472</v>
      </c>
      <c r="C4416" s="23">
        <v>41472</v>
      </c>
      <c r="D4416" t="str">
        <f t="shared" si="69"/>
        <v>No enviado a tiempo</v>
      </c>
    </row>
    <row r="4417" spans="1:4" x14ac:dyDescent="0.25">
      <c r="A4417">
        <v>1650168</v>
      </c>
      <c r="B4417" s="23">
        <v>42639</v>
      </c>
      <c r="C4417" s="23">
        <v>42648</v>
      </c>
      <c r="D4417" t="str">
        <f t="shared" si="69"/>
        <v>Enviado a tiempo</v>
      </c>
    </row>
    <row r="4418" spans="1:4" x14ac:dyDescent="0.25">
      <c r="A4418">
        <v>1650168</v>
      </c>
      <c r="B4418" s="23">
        <v>42597</v>
      </c>
      <c r="C4418" s="23">
        <v>42602</v>
      </c>
      <c r="D4418" t="str">
        <f t="shared" si="69"/>
        <v>Enviado a tiempo</v>
      </c>
    </row>
    <row r="4419" spans="1:4" x14ac:dyDescent="0.25">
      <c r="A4419">
        <v>1650199</v>
      </c>
      <c r="B4419" s="23">
        <v>42643</v>
      </c>
      <c r="C4419" s="23">
        <v>42645</v>
      </c>
      <c r="D4419" t="str">
        <f t="shared" si="69"/>
        <v>Enviado a tiempo</v>
      </c>
    </row>
    <row r="4420" spans="1:4" x14ac:dyDescent="0.25">
      <c r="A4420">
        <v>1650533</v>
      </c>
      <c r="B4420" s="23">
        <v>42674</v>
      </c>
      <c r="C4420" s="23">
        <v>42675</v>
      </c>
      <c r="D4420" t="str">
        <f t="shared" ref="D4420:D4481" si="70">+IF(C4420-B4420&gt;=2,"Enviado a tiempo","No enviado a tiempo")</f>
        <v>No enviado a tiempo</v>
      </c>
    </row>
    <row r="4421" spans="1:4" x14ac:dyDescent="0.25">
      <c r="A4421">
        <v>1650533</v>
      </c>
      <c r="B4421" s="23">
        <v>42674</v>
      </c>
      <c r="C4421" s="23">
        <v>42674</v>
      </c>
      <c r="D4421" t="str">
        <f t="shared" si="70"/>
        <v>No enviado a tiempo</v>
      </c>
    </row>
    <row r="4422" spans="1:4" x14ac:dyDescent="0.25">
      <c r="A4422">
        <v>1650533</v>
      </c>
      <c r="B4422" s="23">
        <v>42635</v>
      </c>
      <c r="C4422" s="23">
        <v>42636</v>
      </c>
      <c r="D4422" t="str">
        <f t="shared" si="70"/>
        <v>No enviado a tiempo</v>
      </c>
    </row>
    <row r="4423" spans="1:4" x14ac:dyDescent="0.25">
      <c r="A4423">
        <v>1650898</v>
      </c>
      <c r="B4423" s="23">
        <v>42694</v>
      </c>
      <c r="C4423" s="23">
        <v>42695</v>
      </c>
      <c r="D4423" t="str">
        <f t="shared" si="70"/>
        <v>No enviado a tiempo</v>
      </c>
    </row>
    <row r="4424" spans="1:4" x14ac:dyDescent="0.25">
      <c r="A4424">
        <v>1650898</v>
      </c>
      <c r="B4424" s="23">
        <v>42354</v>
      </c>
      <c r="C4424" s="23">
        <v>42356</v>
      </c>
      <c r="D4424" t="str">
        <f t="shared" si="70"/>
        <v>Enviado a tiempo</v>
      </c>
    </row>
    <row r="4425" spans="1:4" x14ac:dyDescent="0.25">
      <c r="A4425">
        <v>1650898</v>
      </c>
      <c r="B4425" s="23">
        <v>42458</v>
      </c>
      <c r="C4425" s="23">
        <v>42459</v>
      </c>
      <c r="D4425" t="str">
        <f t="shared" si="70"/>
        <v>No enviado a tiempo</v>
      </c>
    </row>
    <row r="4426" spans="1:4" x14ac:dyDescent="0.25">
      <c r="A4426">
        <v>1651264</v>
      </c>
      <c r="B4426" s="23">
        <v>42386</v>
      </c>
      <c r="C4426" s="23">
        <v>42388</v>
      </c>
      <c r="D4426" t="str">
        <f t="shared" si="70"/>
        <v>Enviado a tiempo</v>
      </c>
    </row>
    <row r="4427" spans="1:4" x14ac:dyDescent="0.25">
      <c r="A4427">
        <v>1651629</v>
      </c>
      <c r="B4427" s="23">
        <v>42553</v>
      </c>
      <c r="C4427" s="23">
        <v>42555</v>
      </c>
      <c r="D4427" t="str">
        <f t="shared" si="70"/>
        <v>Enviado a tiempo</v>
      </c>
    </row>
    <row r="4428" spans="1:4" x14ac:dyDescent="0.25">
      <c r="A4428">
        <v>1651629</v>
      </c>
      <c r="B4428" s="23">
        <v>41550</v>
      </c>
      <c r="C4428" s="23">
        <v>41551</v>
      </c>
      <c r="D4428" t="str">
        <f t="shared" si="70"/>
        <v>No enviado a tiempo</v>
      </c>
    </row>
    <row r="4429" spans="1:4" x14ac:dyDescent="0.25">
      <c r="A4429">
        <v>1651994</v>
      </c>
      <c r="B4429" s="23">
        <v>42639</v>
      </c>
      <c r="C4429" s="23">
        <v>42648</v>
      </c>
      <c r="D4429" t="str">
        <f t="shared" si="70"/>
        <v>Enviado a tiempo</v>
      </c>
    </row>
    <row r="4430" spans="1:4" x14ac:dyDescent="0.25">
      <c r="A4430">
        <v>1651994</v>
      </c>
      <c r="B4430" s="23">
        <v>42386</v>
      </c>
      <c r="C4430" s="23">
        <v>42386</v>
      </c>
      <c r="D4430" t="str">
        <f t="shared" si="70"/>
        <v>No enviado a tiempo</v>
      </c>
    </row>
    <row r="4431" spans="1:4" x14ac:dyDescent="0.25">
      <c r="A4431">
        <v>1651994</v>
      </c>
      <c r="B4431" s="23">
        <v>42495</v>
      </c>
      <c r="C4431" s="23">
        <v>42497</v>
      </c>
      <c r="D4431" t="str">
        <f t="shared" si="70"/>
        <v>Enviado a tiempo</v>
      </c>
    </row>
    <row r="4432" spans="1:4" x14ac:dyDescent="0.25">
      <c r="A4432">
        <v>1651994</v>
      </c>
      <c r="B4432" s="23">
        <v>42635</v>
      </c>
      <c r="C4432" s="23">
        <v>42636</v>
      </c>
      <c r="D4432" t="str">
        <f t="shared" si="70"/>
        <v>No enviado a tiempo</v>
      </c>
    </row>
    <row r="4433" spans="1:4" x14ac:dyDescent="0.25">
      <c r="A4433">
        <v>1651994</v>
      </c>
      <c r="B4433" s="23">
        <v>42247</v>
      </c>
      <c r="C4433" s="23">
        <v>42247</v>
      </c>
      <c r="D4433" t="str">
        <f t="shared" si="70"/>
        <v>No enviado a tiempo</v>
      </c>
    </row>
    <row r="4434" spans="1:4" x14ac:dyDescent="0.25">
      <c r="A4434">
        <v>1651994</v>
      </c>
      <c r="B4434" s="23">
        <v>42691</v>
      </c>
      <c r="C4434" s="23">
        <v>42693</v>
      </c>
      <c r="D4434" t="str">
        <f t="shared" si="70"/>
        <v>Enviado a tiempo</v>
      </c>
    </row>
    <row r="4435" spans="1:4" x14ac:dyDescent="0.25">
      <c r="A4435">
        <v>1652359</v>
      </c>
      <c r="B4435" s="23">
        <v>42084</v>
      </c>
      <c r="C4435" s="23">
        <v>42084</v>
      </c>
      <c r="D4435" t="str">
        <f t="shared" si="70"/>
        <v>No enviado a tiempo</v>
      </c>
    </row>
    <row r="4436" spans="1:4" x14ac:dyDescent="0.25">
      <c r="A4436">
        <v>1652359</v>
      </c>
      <c r="B4436" s="23">
        <v>42441</v>
      </c>
      <c r="C4436" s="23">
        <v>42442</v>
      </c>
      <c r="D4436" t="str">
        <f t="shared" si="70"/>
        <v>No enviado a tiempo</v>
      </c>
    </row>
    <row r="4437" spans="1:4" x14ac:dyDescent="0.25">
      <c r="A4437">
        <v>1652359</v>
      </c>
      <c r="B4437" s="23">
        <v>41862</v>
      </c>
      <c r="C4437" s="23">
        <v>41864</v>
      </c>
      <c r="D4437" t="str">
        <f t="shared" si="70"/>
        <v>Enviado a tiempo</v>
      </c>
    </row>
    <row r="4438" spans="1:4" x14ac:dyDescent="0.25">
      <c r="A4438">
        <v>1652359</v>
      </c>
      <c r="B4438" s="23">
        <v>42397</v>
      </c>
      <c r="C4438" s="23">
        <v>42398</v>
      </c>
      <c r="D4438" t="str">
        <f t="shared" si="70"/>
        <v>No enviado a tiempo</v>
      </c>
    </row>
    <row r="4439" spans="1:4" x14ac:dyDescent="0.25">
      <c r="A4439">
        <v>1652725</v>
      </c>
      <c r="B4439" s="23">
        <v>42166</v>
      </c>
      <c r="C4439" s="23">
        <v>42166</v>
      </c>
      <c r="D4439" t="str">
        <f t="shared" si="70"/>
        <v>No enviado a tiempo</v>
      </c>
    </row>
    <row r="4440" spans="1:4" x14ac:dyDescent="0.25">
      <c r="A4440">
        <v>1652725</v>
      </c>
      <c r="B4440" s="23">
        <v>42483</v>
      </c>
      <c r="C4440" s="23">
        <v>42485</v>
      </c>
      <c r="D4440" t="str">
        <f t="shared" si="70"/>
        <v>Enviado a tiempo</v>
      </c>
    </row>
    <row r="4441" spans="1:4" x14ac:dyDescent="0.25">
      <c r="A4441">
        <v>1652725</v>
      </c>
      <c r="B4441" s="23">
        <v>42246</v>
      </c>
      <c r="C4441" s="23">
        <v>42248</v>
      </c>
      <c r="D4441" t="str">
        <f t="shared" si="70"/>
        <v>Enviado a tiempo</v>
      </c>
    </row>
    <row r="4442" spans="1:4" x14ac:dyDescent="0.25">
      <c r="A4442">
        <v>1652725</v>
      </c>
      <c r="B4442" s="23">
        <v>42643</v>
      </c>
      <c r="C4442" s="23">
        <v>42645</v>
      </c>
      <c r="D4442" t="str">
        <f t="shared" si="70"/>
        <v>Enviado a tiempo</v>
      </c>
    </row>
    <row r="4443" spans="1:4" x14ac:dyDescent="0.25">
      <c r="A4443">
        <v>1652725</v>
      </c>
      <c r="B4443" s="23">
        <v>42636</v>
      </c>
      <c r="C4443" s="23">
        <v>42638</v>
      </c>
      <c r="D4443" t="str">
        <f t="shared" si="70"/>
        <v>Enviado a tiempo</v>
      </c>
    </row>
    <row r="4444" spans="1:4" x14ac:dyDescent="0.25">
      <c r="A4444">
        <v>1652725</v>
      </c>
      <c r="B4444" s="23">
        <v>41503</v>
      </c>
      <c r="C4444" s="23">
        <v>41503</v>
      </c>
      <c r="D4444" t="str">
        <f t="shared" si="70"/>
        <v>No enviado a tiempo</v>
      </c>
    </row>
    <row r="4445" spans="1:4" x14ac:dyDescent="0.25">
      <c r="A4445">
        <v>1652725</v>
      </c>
      <c r="B4445" s="23">
        <v>42683</v>
      </c>
      <c r="C4445" s="23">
        <v>42685</v>
      </c>
      <c r="D4445" t="str">
        <f t="shared" si="70"/>
        <v>Enviado a tiempo</v>
      </c>
    </row>
    <row r="4446" spans="1:4" x14ac:dyDescent="0.25">
      <c r="A4446">
        <v>1652725</v>
      </c>
      <c r="B4446" s="23">
        <v>42651</v>
      </c>
      <c r="C4446" s="23">
        <v>42651</v>
      </c>
      <c r="D4446" t="str">
        <f t="shared" si="70"/>
        <v>No enviado a tiempo</v>
      </c>
    </row>
    <row r="4447" spans="1:4" x14ac:dyDescent="0.25">
      <c r="A4447">
        <v>1652725</v>
      </c>
      <c r="B4447" s="23">
        <v>41761</v>
      </c>
      <c r="C4447" s="23">
        <v>41762</v>
      </c>
      <c r="D4447" t="str">
        <f t="shared" si="70"/>
        <v>No enviado a tiempo</v>
      </c>
    </row>
    <row r="4448" spans="1:4" x14ac:dyDescent="0.25">
      <c r="A4448">
        <v>1653090</v>
      </c>
      <c r="B4448" s="23">
        <v>42651</v>
      </c>
      <c r="C4448" s="23">
        <v>42651</v>
      </c>
      <c r="D4448" t="str">
        <f t="shared" si="70"/>
        <v>No enviado a tiempo</v>
      </c>
    </row>
    <row r="4449" spans="1:4" x14ac:dyDescent="0.25">
      <c r="A4449">
        <v>1653090</v>
      </c>
      <c r="B4449" s="23">
        <v>42644</v>
      </c>
      <c r="C4449" s="23">
        <v>42645</v>
      </c>
      <c r="D4449" t="str">
        <f t="shared" si="70"/>
        <v>No enviado a tiempo</v>
      </c>
    </row>
    <row r="4450" spans="1:4" x14ac:dyDescent="0.25">
      <c r="A4450">
        <v>1653455</v>
      </c>
      <c r="B4450" s="23">
        <v>42471</v>
      </c>
      <c r="C4450" s="23">
        <v>42472</v>
      </c>
      <c r="D4450" t="str">
        <f t="shared" si="70"/>
        <v>No enviado a tiempo</v>
      </c>
    </row>
    <row r="4451" spans="1:4" x14ac:dyDescent="0.25">
      <c r="A4451">
        <v>1653455</v>
      </c>
      <c r="B4451" s="23">
        <v>42651</v>
      </c>
      <c r="C4451" s="23">
        <v>42651</v>
      </c>
      <c r="D4451" t="str">
        <f t="shared" si="70"/>
        <v>No enviado a tiempo</v>
      </c>
    </row>
    <row r="4452" spans="1:4" x14ac:dyDescent="0.25">
      <c r="A4452">
        <v>1653820</v>
      </c>
      <c r="B4452" s="23">
        <v>42619</v>
      </c>
      <c r="C4452" s="23">
        <v>42621</v>
      </c>
      <c r="D4452" t="str">
        <f t="shared" si="70"/>
        <v>Enviado a tiempo</v>
      </c>
    </row>
    <row r="4453" spans="1:4" x14ac:dyDescent="0.25">
      <c r="A4453">
        <v>1653820</v>
      </c>
      <c r="B4453" s="23">
        <v>42643</v>
      </c>
      <c r="C4453" s="23">
        <v>42645</v>
      </c>
      <c r="D4453" t="str">
        <f t="shared" si="70"/>
        <v>Enviado a tiempo</v>
      </c>
    </row>
    <row r="4454" spans="1:4" x14ac:dyDescent="0.25">
      <c r="A4454">
        <v>1653820</v>
      </c>
      <c r="B4454" s="23">
        <v>42502</v>
      </c>
      <c r="C4454" s="23">
        <v>42504</v>
      </c>
      <c r="D4454" t="str">
        <f t="shared" si="70"/>
        <v>Enviado a tiempo</v>
      </c>
    </row>
    <row r="4455" spans="1:4" x14ac:dyDescent="0.25">
      <c r="A4455">
        <v>1654186</v>
      </c>
      <c r="B4455" s="23">
        <v>42627</v>
      </c>
      <c r="C4455" s="23">
        <v>42629</v>
      </c>
      <c r="D4455" t="str">
        <f t="shared" si="70"/>
        <v>Enviado a tiempo</v>
      </c>
    </row>
    <row r="4456" spans="1:4" x14ac:dyDescent="0.25">
      <c r="A4456">
        <v>1654186</v>
      </c>
      <c r="B4456" s="23">
        <v>42651</v>
      </c>
      <c r="C4456" s="23">
        <v>42651</v>
      </c>
      <c r="D4456" t="str">
        <f t="shared" si="70"/>
        <v>No enviado a tiempo</v>
      </c>
    </row>
    <row r="4457" spans="1:4" x14ac:dyDescent="0.25">
      <c r="A4457">
        <v>1654186</v>
      </c>
      <c r="B4457" s="23">
        <v>42712</v>
      </c>
      <c r="C4457" s="23">
        <v>42714</v>
      </c>
      <c r="D4457" t="str">
        <f t="shared" si="70"/>
        <v>Enviado a tiempo</v>
      </c>
    </row>
    <row r="4458" spans="1:4" x14ac:dyDescent="0.25">
      <c r="A4458">
        <v>1654186</v>
      </c>
      <c r="B4458" s="23">
        <v>42628</v>
      </c>
      <c r="C4458" s="23">
        <v>42629</v>
      </c>
      <c r="D4458" t="str">
        <f t="shared" si="70"/>
        <v>No enviado a tiempo</v>
      </c>
    </row>
    <row r="4459" spans="1:4" x14ac:dyDescent="0.25">
      <c r="A4459">
        <v>1654186</v>
      </c>
      <c r="B4459" s="23">
        <v>42347</v>
      </c>
      <c r="C4459" s="23">
        <v>42347</v>
      </c>
      <c r="D4459" t="str">
        <f t="shared" si="70"/>
        <v>No enviado a tiempo</v>
      </c>
    </row>
    <row r="4460" spans="1:4" x14ac:dyDescent="0.25">
      <c r="A4460">
        <v>1654186</v>
      </c>
      <c r="B4460" s="23">
        <v>42606</v>
      </c>
      <c r="C4460" s="23">
        <v>42615</v>
      </c>
      <c r="D4460" t="str">
        <f t="shared" si="70"/>
        <v>Enviado a tiempo</v>
      </c>
    </row>
    <row r="4461" spans="1:4" x14ac:dyDescent="0.25">
      <c r="A4461">
        <v>1654186</v>
      </c>
      <c r="B4461" s="23">
        <v>42638</v>
      </c>
      <c r="C4461" s="23">
        <v>42639</v>
      </c>
      <c r="D4461" t="str">
        <f t="shared" si="70"/>
        <v>No enviado a tiempo</v>
      </c>
    </row>
    <row r="4462" spans="1:4" x14ac:dyDescent="0.25">
      <c r="A4462">
        <v>1654186</v>
      </c>
      <c r="B4462" s="23">
        <v>42644</v>
      </c>
      <c r="C4462" s="23">
        <v>42645</v>
      </c>
      <c r="D4462" t="str">
        <f t="shared" si="70"/>
        <v>No enviado a tiempo</v>
      </c>
    </row>
    <row r="4463" spans="1:4" x14ac:dyDescent="0.25">
      <c r="A4463">
        <v>1654186</v>
      </c>
      <c r="B4463" s="23">
        <v>42125</v>
      </c>
      <c r="C4463" s="23">
        <v>42126</v>
      </c>
      <c r="D4463" t="str">
        <f t="shared" si="70"/>
        <v>No enviado a tiempo</v>
      </c>
    </row>
    <row r="4464" spans="1:4" x14ac:dyDescent="0.25">
      <c r="A4464">
        <v>1654186</v>
      </c>
      <c r="B4464" s="23">
        <v>42722</v>
      </c>
      <c r="C4464" s="23">
        <v>42724</v>
      </c>
      <c r="D4464" t="str">
        <f t="shared" si="70"/>
        <v>Enviado a tiempo</v>
      </c>
    </row>
    <row r="4465" spans="1:4" x14ac:dyDescent="0.25">
      <c r="A4465">
        <v>1654551</v>
      </c>
      <c r="B4465" s="23">
        <v>42243</v>
      </c>
      <c r="C4465" s="23">
        <v>42244</v>
      </c>
      <c r="D4465" t="str">
        <f t="shared" si="70"/>
        <v>No enviado a tiempo</v>
      </c>
    </row>
    <row r="4466" spans="1:4" x14ac:dyDescent="0.25">
      <c r="A4466">
        <v>1654551</v>
      </c>
      <c r="B4466" s="23">
        <v>42654</v>
      </c>
      <c r="C4466" s="23">
        <v>42658</v>
      </c>
      <c r="D4466" t="str">
        <f t="shared" si="70"/>
        <v>Enviado a tiempo</v>
      </c>
    </row>
    <row r="4467" spans="1:4" x14ac:dyDescent="0.25">
      <c r="A4467">
        <v>1654551</v>
      </c>
      <c r="B4467" s="23">
        <v>42556</v>
      </c>
      <c r="C4467" s="23">
        <v>42558</v>
      </c>
      <c r="D4467" t="str">
        <f t="shared" si="70"/>
        <v>Enviado a tiempo</v>
      </c>
    </row>
    <row r="4468" spans="1:4" x14ac:dyDescent="0.25">
      <c r="A4468">
        <v>1654551</v>
      </c>
      <c r="B4468" s="23">
        <v>42606</v>
      </c>
      <c r="C4468" s="23">
        <v>42606</v>
      </c>
      <c r="D4468" t="str">
        <f t="shared" si="70"/>
        <v>No enviado a tiempo</v>
      </c>
    </row>
    <row r="4469" spans="1:4" x14ac:dyDescent="0.25">
      <c r="A4469">
        <v>1654551</v>
      </c>
      <c r="B4469" s="23">
        <v>42183</v>
      </c>
      <c r="C4469" s="23">
        <v>42184</v>
      </c>
      <c r="D4469" t="str">
        <f t="shared" si="70"/>
        <v>No enviado a tiempo</v>
      </c>
    </row>
    <row r="4470" spans="1:4" x14ac:dyDescent="0.25">
      <c r="A4470">
        <v>1654916</v>
      </c>
      <c r="B4470" s="23">
        <v>42412</v>
      </c>
      <c r="C4470" s="23">
        <v>42413</v>
      </c>
      <c r="D4470" t="str">
        <f t="shared" si="70"/>
        <v>No enviado a tiempo</v>
      </c>
    </row>
    <row r="4471" spans="1:4" x14ac:dyDescent="0.25">
      <c r="A4471">
        <v>1655281</v>
      </c>
      <c r="B4471" s="23">
        <v>42655</v>
      </c>
      <c r="C4471" s="23">
        <v>42657</v>
      </c>
      <c r="D4471" t="str">
        <f t="shared" si="70"/>
        <v>Enviado a tiempo</v>
      </c>
    </row>
    <row r="4472" spans="1:4" x14ac:dyDescent="0.25">
      <c r="A4472">
        <v>1655281</v>
      </c>
      <c r="B4472" s="23">
        <v>42596</v>
      </c>
      <c r="C4472" s="23">
        <v>42605</v>
      </c>
      <c r="D4472" t="str">
        <f t="shared" si="70"/>
        <v>Enviado a tiempo</v>
      </c>
    </row>
    <row r="4473" spans="1:4" x14ac:dyDescent="0.25">
      <c r="A4473">
        <v>1655281</v>
      </c>
      <c r="B4473" s="23">
        <v>42670</v>
      </c>
      <c r="C4473" s="23">
        <v>42671</v>
      </c>
      <c r="D4473" t="str">
        <f t="shared" si="70"/>
        <v>No enviado a tiempo</v>
      </c>
    </row>
    <row r="4474" spans="1:4" x14ac:dyDescent="0.25">
      <c r="A4474">
        <v>1655281</v>
      </c>
      <c r="B4474" s="23">
        <v>42423</v>
      </c>
      <c r="C4474" s="23">
        <v>42424</v>
      </c>
      <c r="D4474" t="str">
        <f t="shared" si="70"/>
        <v>No enviado a tiempo</v>
      </c>
    </row>
    <row r="4475" spans="1:4" x14ac:dyDescent="0.25">
      <c r="A4475">
        <v>1655281</v>
      </c>
      <c r="B4475" s="23">
        <v>42454</v>
      </c>
      <c r="C4475" s="23">
        <v>42454</v>
      </c>
      <c r="D4475" t="str">
        <f t="shared" si="70"/>
        <v>No enviado a tiempo</v>
      </c>
    </row>
    <row r="4476" spans="1:4" x14ac:dyDescent="0.25">
      <c r="A4476">
        <v>1655281</v>
      </c>
      <c r="B4476" s="23">
        <v>42655</v>
      </c>
      <c r="C4476" s="23">
        <v>42657</v>
      </c>
      <c r="D4476" t="str">
        <f t="shared" si="70"/>
        <v>Enviado a tiempo</v>
      </c>
    </row>
    <row r="4477" spans="1:4" x14ac:dyDescent="0.25">
      <c r="A4477">
        <v>1655647</v>
      </c>
      <c r="B4477" s="23">
        <v>42403</v>
      </c>
      <c r="C4477" s="23">
        <v>42405</v>
      </c>
      <c r="D4477" t="str">
        <f t="shared" si="70"/>
        <v>Enviado a tiempo</v>
      </c>
    </row>
    <row r="4478" spans="1:4" x14ac:dyDescent="0.25">
      <c r="A4478">
        <v>1655647</v>
      </c>
      <c r="B4478" s="23">
        <v>42710</v>
      </c>
      <c r="C4478" s="23">
        <v>42712</v>
      </c>
      <c r="D4478" t="str">
        <f t="shared" si="70"/>
        <v>Enviado a tiempo</v>
      </c>
    </row>
    <row r="4479" spans="1:4" x14ac:dyDescent="0.25">
      <c r="A4479">
        <v>1655647</v>
      </c>
      <c r="B4479" s="23">
        <v>42498</v>
      </c>
      <c r="C4479" s="23">
        <v>42502</v>
      </c>
      <c r="D4479" t="str">
        <f t="shared" si="70"/>
        <v>Enviado a tiempo</v>
      </c>
    </row>
    <row r="4480" spans="1:4" x14ac:dyDescent="0.25">
      <c r="A4480">
        <v>1655647</v>
      </c>
      <c r="B4480" s="23">
        <v>42575</v>
      </c>
      <c r="C4480" s="23">
        <v>42577</v>
      </c>
      <c r="D4480" t="str">
        <f t="shared" si="70"/>
        <v>Enviado a tiempo</v>
      </c>
    </row>
    <row r="4481" spans="1:4" x14ac:dyDescent="0.25">
      <c r="A4481">
        <v>1655647</v>
      </c>
      <c r="B4481" s="23">
        <v>42258</v>
      </c>
      <c r="C4481" s="23">
        <v>42258</v>
      </c>
      <c r="D4481" t="str">
        <f t="shared" si="70"/>
        <v>No enviado a tiempo</v>
      </c>
    </row>
    <row r="4482" spans="1:4" x14ac:dyDescent="0.25">
      <c r="A4482">
        <v>1655647</v>
      </c>
      <c r="B4482" s="23">
        <v>42579</v>
      </c>
      <c r="C4482" s="23">
        <v>42581</v>
      </c>
      <c r="D4482" t="str">
        <f t="shared" ref="D4482:D4544" si="71">+IF(C4482-B4482&gt;=2,"Enviado a tiempo","No enviado a tiempo")</f>
        <v>Enviado a tiempo</v>
      </c>
    </row>
    <row r="4483" spans="1:4" x14ac:dyDescent="0.25">
      <c r="A4483">
        <v>1655647</v>
      </c>
      <c r="B4483" s="23">
        <v>42492</v>
      </c>
      <c r="C4483" s="23">
        <v>42493</v>
      </c>
      <c r="D4483" t="str">
        <f t="shared" si="71"/>
        <v>No enviado a tiempo</v>
      </c>
    </row>
    <row r="4484" spans="1:4" x14ac:dyDescent="0.25">
      <c r="A4484">
        <v>1655647</v>
      </c>
      <c r="B4484" s="23">
        <v>42017</v>
      </c>
      <c r="C4484" s="23">
        <v>42019</v>
      </c>
      <c r="D4484" t="str">
        <f t="shared" si="71"/>
        <v>Enviado a tiempo</v>
      </c>
    </row>
    <row r="4485" spans="1:4" x14ac:dyDescent="0.25">
      <c r="A4485">
        <v>1656012</v>
      </c>
      <c r="B4485" s="23">
        <v>42551</v>
      </c>
      <c r="C4485" s="23">
        <v>42553</v>
      </c>
      <c r="D4485" t="str">
        <f t="shared" si="71"/>
        <v>Enviado a tiempo</v>
      </c>
    </row>
    <row r="4486" spans="1:4" x14ac:dyDescent="0.25">
      <c r="A4486">
        <v>1656012</v>
      </c>
      <c r="B4486" s="23">
        <v>41363</v>
      </c>
      <c r="C4486" s="23">
        <v>41364</v>
      </c>
      <c r="D4486" t="str">
        <f t="shared" si="71"/>
        <v>No enviado a tiempo</v>
      </c>
    </row>
    <row r="4487" spans="1:4" x14ac:dyDescent="0.25">
      <c r="A4487">
        <v>1656012</v>
      </c>
      <c r="B4487" s="23">
        <v>42371</v>
      </c>
      <c r="C4487" s="23">
        <v>42373</v>
      </c>
      <c r="D4487" t="str">
        <f t="shared" si="71"/>
        <v>Enviado a tiempo</v>
      </c>
    </row>
    <row r="4488" spans="1:4" x14ac:dyDescent="0.25">
      <c r="A4488">
        <v>1656377</v>
      </c>
      <c r="B4488" s="23">
        <v>42344</v>
      </c>
      <c r="C4488" s="23">
        <v>42346</v>
      </c>
      <c r="D4488" t="str">
        <f t="shared" si="71"/>
        <v>Enviado a tiempo</v>
      </c>
    </row>
    <row r="4489" spans="1:4" x14ac:dyDescent="0.25">
      <c r="A4489">
        <v>1656377</v>
      </c>
      <c r="B4489" s="23">
        <v>42684</v>
      </c>
      <c r="C4489" s="23">
        <v>42686</v>
      </c>
      <c r="D4489" t="str">
        <f t="shared" si="71"/>
        <v>Enviado a tiempo</v>
      </c>
    </row>
    <row r="4490" spans="1:4" x14ac:dyDescent="0.25">
      <c r="A4490">
        <v>1656377</v>
      </c>
      <c r="B4490" s="23">
        <v>42635</v>
      </c>
      <c r="C4490" s="23">
        <v>42636</v>
      </c>
      <c r="D4490" t="str">
        <f t="shared" si="71"/>
        <v>No enviado a tiempo</v>
      </c>
    </row>
    <row r="4491" spans="1:4" x14ac:dyDescent="0.25">
      <c r="A4491">
        <v>1656742</v>
      </c>
      <c r="B4491" s="23">
        <v>42658</v>
      </c>
      <c r="C4491" s="23">
        <v>42658</v>
      </c>
      <c r="D4491" t="str">
        <f t="shared" si="71"/>
        <v>No enviado a tiempo</v>
      </c>
    </row>
    <row r="4492" spans="1:4" x14ac:dyDescent="0.25">
      <c r="A4492">
        <v>1656742</v>
      </c>
      <c r="B4492" s="23">
        <v>42658</v>
      </c>
      <c r="C4492" s="23">
        <v>42658</v>
      </c>
      <c r="D4492" t="str">
        <f t="shared" si="71"/>
        <v>No enviado a tiempo</v>
      </c>
    </row>
    <row r="4493" spans="1:4" x14ac:dyDescent="0.25">
      <c r="A4493">
        <v>1656742</v>
      </c>
      <c r="B4493" s="23">
        <v>42658</v>
      </c>
      <c r="C4493" s="23">
        <v>42659</v>
      </c>
      <c r="D4493" t="str">
        <f t="shared" si="71"/>
        <v>No enviado a tiempo</v>
      </c>
    </row>
    <row r="4494" spans="1:4" x14ac:dyDescent="0.25">
      <c r="A4494">
        <v>1656742</v>
      </c>
      <c r="B4494" s="23">
        <v>42397</v>
      </c>
      <c r="C4494" s="23">
        <v>42398</v>
      </c>
      <c r="D4494" t="str">
        <f t="shared" si="71"/>
        <v>No enviado a tiempo</v>
      </c>
    </row>
    <row r="4495" spans="1:4" x14ac:dyDescent="0.25">
      <c r="A4495">
        <v>1656742</v>
      </c>
      <c r="B4495" s="23">
        <v>42492</v>
      </c>
      <c r="C4495" s="23">
        <v>42493</v>
      </c>
      <c r="D4495" t="str">
        <f t="shared" si="71"/>
        <v>No enviado a tiempo</v>
      </c>
    </row>
    <row r="4496" spans="1:4" x14ac:dyDescent="0.25">
      <c r="A4496">
        <v>1657108</v>
      </c>
      <c r="B4496" s="23">
        <v>42112</v>
      </c>
      <c r="C4496" s="23">
        <v>42112</v>
      </c>
      <c r="D4496" t="str">
        <f t="shared" si="71"/>
        <v>No enviado a tiempo</v>
      </c>
    </row>
    <row r="4497" spans="1:4" x14ac:dyDescent="0.25">
      <c r="A4497">
        <v>1657473</v>
      </c>
      <c r="B4497" s="23">
        <v>42670</v>
      </c>
      <c r="C4497" s="23">
        <v>42671</v>
      </c>
      <c r="D4497" t="str">
        <f t="shared" si="71"/>
        <v>No enviado a tiempo</v>
      </c>
    </row>
    <row r="4498" spans="1:4" x14ac:dyDescent="0.25">
      <c r="A4498">
        <v>1657473</v>
      </c>
      <c r="B4498" s="23">
        <v>42718</v>
      </c>
      <c r="C4498" s="23">
        <v>42719</v>
      </c>
      <c r="D4498" t="str">
        <f t="shared" si="71"/>
        <v>No enviado a tiempo</v>
      </c>
    </row>
    <row r="4499" spans="1:4" x14ac:dyDescent="0.25">
      <c r="A4499">
        <v>1657473</v>
      </c>
      <c r="B4499" s="23">
        <v>42504</v>
      </c>
      <c r="C4499" s="23">
        <v>42506</v>
      </c>
      <c r="D4499" t="str">
        <f t="shared" si="71"/>
        <v>Enviado a tiempo</v>
      </c>
    </row>
    <row r="4500" spans="1:4" x14ac:dyDescent="0.25">
      <c r="A4500">
        <v>1657473</v>
      </c>
      <c r="B4500" s="23">
        <v>42671</v>
      </c>
      <c r="C4500" s="23">
        <v>42673</v>
      </c>
      <c r="D4500" t="str">
        <f t="shared" si="71"/>
        <v>Enviado a tiempo</v>
      </c>
    </row>
    <row r="4501" spans="1:4" x14ac:dyDescent="0.25">
      <c r="A4501">
        <v>1657838</v>
      </c>
      <c r="B4501" s="23">
        <v>42242</v>
      </c>
      <c r="C4501" s="23">
        <v>42243</v>
      </c>
      <c r="D4501" t="str">
        <f t="shared" si="71"/>
        <v>No enviado a tiempo</v>
      </c>
    </row>
    <row r="4502" spans="1:4" x14ac:dyDescent="0.25">
      <c r="A4502">
        <v>1657838</v>
      </c>
      <c r="B4502" s="23">
        <v>42628</v>
      </c>
      <c r="C4502" s="23">
        <v>42629</v>
      </c>
      <c r="D4502" t="str">
        <f t="shared" si="71"/>
        <v>No enviado a tiempo</v>
      </c>
    </row>
    <row r="4503" spans="1:4" x14ac:dyDescent="0.25">
      <c r="A4503">
        <v>1657838</v>
      </c>
      <c r="B4503" s="23">
        <v>42455</v>
      </c>
      <c r="C4503" s="23">
        <v>42457</v>
      </c>
      <c r="D4503" t="str">
        <f t="shared" si="71"/>
        <v>Enviado a tiempo</v>
      </c>
    </row>
    <row r="4504" spans="1:4" x14ac:dyDescent="0.25">
      <c r="A4504">
        <v>1658203</v>
      </c>
      <c r="B4504" s="23">
        <v>42401</v>
      </c>
      <c r="C4504" s="23">
        <v>42402</v>
      </c>
      <c r="D4504" t="str">
        <f t="shared" si="71"/>
        <v>No enviado a tiempo</v>
      </c>
    </row>
    <row r="4505" spans="1:4" x14ac:dyDescent="0.25">
      <c r="A4505">
        <v>1658203</v>
      </c>
      <c r="B4505" s="23">
        <v>42606</v>
      </c>
      <c r="C4505" s="23">
        <v>42607</v>
      </c>
      <c r="D4505" t="str">
        <f t="shared" si="71"/>
        <v>No enviado a tiempo</v>
      </c>
    </row>
    <row r="4506" spans="1:4" x14ac:dyDescent="0.25">
      <c r="A4506">
        <v>1658203</v>
      </c>
      <c r="B4506" s="23">
        <v>42661</v>
      </c>
      <c r="C4506" s="23">
        <v>42664</v>
      </c>
      <c r="D4506" t="str">
        <f t="shared" si="71"/>
        <v>Enviado a tiempo</v>
      </c>
    </row>
    <row r="4507" spans="1:4" x14ac:dyDescent="0.25">
      <c r="A4507">
        <v>1658569</v>
      </c>
      <c r="B4507" s="23">
        <v>42297</v>
      </c>
      <c r="C4507" s="23">
        <v>42301</v>
      </c>
      <c r="D4507" t="str">
        <f t="shared" si="71"/>
        <v>Enviado a tiempo</v>
      </c>
    </row>
    <row r="4508" spans="1:4" x14ac:dyDescent="0.25">
      <c r="A4508">
        <v>1658569</v>
      </c>
      <c r="B4508" s="23">
        <v>42354</v>
      </c>
      <c r="C4508" s="23">
        <v>42356</v>
      </c>
      <c r="D4508" t="str">
        <f t="shared" si="71"/>
        <v>Enviado a tiempo</v>
      </c>
    </row>
    <row r="4509" spans="1:4" x14ac:dyDescent="0.25">
      <c r="A4509">
        <v>1658934</v>
      </c>
      <c r="B4509" s="23">
        <v>42180</v>
      </c>
      <c r="C4509" s="23">
        <v>42182</v>
      </c>
      <c r="D4509" t="str">
        <f t="shared" si="71"/>
        <v>Enviado a tiempo</v>
      </c>
    </row>
    <row r="4510" spans="1:4" x14ac:dyDescent="0.25">
      <c r="A4510">
        <v>1658934</v>
      </c>
      <c r="B4510" s="23">
        <v>42641</v>
      </c>
      <c r="C4510" s="23">
        <v>42643</v>
      </c>
      <c r="D4510" t="str">
        <f t="shared" si="71"/>
        <v>Enviado a tiempo</v>
      </c>
    </row>
    <row r="4511" spans="1:4" x14ac:dyDescent="0.25">
      <c r="A4511">
        <v>1658934</v>
      </c>
      <c r="B4511" s="23">
        <v>42550</v>
      </c>
      <c r="C4511" s="23">
        <v>42551</v>
      </c>
      <c r="D4511" t="str">
        <f t="shared" si="71"/>
        <v>No enviado a tiempo</v>
      </c>
    </row>
    <row r="4512" spans="1:4" x14ac:dyDescent="0.25">
      <c r="A4512">
        <v>1658934</v>
      </c>
      <c r="B4512" s="23">
        <v>42556</v>
      </c>
      <c r="C4512" s="23">
        <v>42558</v>
      </c>
      <c r="D4512" t="str">
        <f t="shared" si="71"/>
        <v>Enviado a tiempo</v>
      </c>
    </row>
    <row r="4513" spans="1:4" x14ac:dyDescent="0.25">
      <c r="A4513">
        <v>1658934</v>
      </c>
      <c r="B4513" s="23">
        <v>42721</v>
      </c>
      <c r="C4513" s="23">
        <v>42723</v>
      </c>
      <c r="D4513" t="str">
        <f t="shared" si="71"/>
        <v>Enviado a tiempo</v>
      </c>
    </row>
    <row r="4514" spans="1:4" x14ac:dyDescent="0.25">
      <c r="A4514">
        <v>1658934</v>
      </c>
      <c r="B4514" s="23">
        <v>42393</v>
      </c>
      <c r="C4514" s="23">
        <v>42394</v>
      </c>
      <c r="D4514" t="str">
        <f t="shared" si="71"/>
        <v>No enviado a tiempo</v>
      </c>
    </row>
    <row r="4515" spans="1:4" x14ac:dyDescent="0.25">
      <c r="A4515">
        <v>1658934</v>
      </c>
      <c r="B4515" s="23">
        <v>42551</v>
      </c>
      <c r="C4515" s="23">
        <v>42552</v>
      </c>
      <c r="D4515" t="str">
        <f t="shared" si="71"/>
        <v>No enviado a tiempo</v>
      </c>
    </row>
    <row r="4516" spans="1:4" x14ac:dyDescent="0.25">
      <c r="A4516">
        <v>1659299</v>
      </c>
      <c r="B4516" s="23">
        <v>42656</v>
      </c>
      <c r="C4516" s="23">
        <v>42658</v>
      </c>
      <c r="D4516" t="str">
        <f t="shared" si="71"/>
        <v>Enviado a tiempo</v>
      </c>
    </row>
    <row r="4517" spans="1:4" x14ac:dyDescent="0.25">
      <c r="A4517">
        <v>1659299</v>
      </c>
      <c r="B4517" s="23">
        <v>42663</v>
      </c>
      <c r="C4517" s="23">
        <v>42663</v>
      </c>
      <c r="D4517" t="str">
        <f t="shared" si="71"/>
        <v>No enviado a tiempo</v>
      </c>
    </row>
    <row r="4518" spans="1:4" x14ac:dyDescent="0.25">
      <c r="A4518">
        <v>1659299</v>
      </c>
      <c r="B4518" s="23">
        <v>42663</v>
      </c>
      <c r="C4518" s="23">
        <v>42663</v>
      </c>
      <c r="D4518" t="str">
        <f t="shared" si="71"/>
        <v>No enviado a tiempo</v>
      </c>
    </row>
    <row r="4519" spans="1:4" x14ac:dyDescent="0.25">
      <c r="A4519">
        <v>1659299</v>
      </c>
      <c r="B4519" s="23">
        <v>42550</v>
      </c>
      <c r="C4519" s="23">
        <v>42552</v>
      </c>
      <c r="D4519" t="str">
        <f t="shared" si="71"/>
        <v>Enviado a tiempo</v>
      </c>
    </row>
    <row r="4520" spans="1:4" x14ac:dyDescent="0.25">
      <c r="A4520">
        <v>1659299</v>
      </c>
      <c r="B4520" s="23">
        <v>42395</v>
      </c>
      <c r="C4520" s="23">
        <v>42397</v>
      </c>
      <c r="D4520" t="str">
        <f t="shared" si="71"/>
        <v>Enviado a tiempo</v>
      </c>
    </row>
    <row r="4521" spans="1:4" x14ac:dyDescent="0.25">
      <c r="A4521">
        <v>1659299</v>
      </c>
      <c r="B4521" s="23">
        <v>42670</v>
      </c>
      <c r="C4521" s="23">
        <v>42671</v>
      </c>
      <c r="D4521" t="str">
        <f t="shared" si="71"/>
        <v>No enviado a tiempo</v>
      </c>
    </row>
    <row r="4522" spans="1:4" x14ac:dyDescent="0.25">
      <c r="A4522">
        <v>1659299</v>
      </c>
      <c r="B4522" s="23">
        <v>42664</v>
      </c>
      <c r="C4522" s="23">
        <v>42666</v>
      </c>
      <c r="D4522" t="str">
        <f t="shared" si="71"/>
        <v>Enviado a tiempo</v>
      </c>
    </row>
    <row r="4523" spans="1:4" x14ac:dyDescent="0.25">
      <c r="A4523">
        <v>1659299</v>
      </c>
      <c r="B4523" s="23">
        <v>42674</v>
      </c>
      <c r="C4523" s="23">
        <v>42674</v>
      </c>
      <c r="D4523" t="str">
        <f t="shared" si="71"/>
        <v>No enviado a tiempo</v>
      </c>
    </row>
    <row r="4524" spans="1:4" x14ac:dyDescent="0.25">
      <c r="A4524">
        <v>1659299</v>
      </c>
      <c r="B4524" s="23">
        <v>42639</v>
      </c>
      <c r="C4524" s="23">
        <v>42648</v>
      </c>
      <c r="D4524" t="str">
        <f t="shared" si="71"/>
        <v>Enviado a tiempo</v>
      </c>
    </row>
    <row r="4525" spans="1:4" x14ac:dyDescent="0.25">
      <c r="A4525">
        <v>1659299</v>
      </c>
      <c r="B4525" s="23">
        <v>42702</v>
      </c>
      <c r="C4525" s="23">
        <v>42703</v>
      </c>
      <c r="D4525" t="str">
        <f t="shared" si="71"/>
        <v>No enviado a tiempo</v>
      </c>
    </row>
    <row r="4526" spans="1:4" x14ac:dyDescent="0.25">
      <c r="A4526">
        <v>1659664</v>
      </c>
      <c r="B4526" s="23">
        <v>42691</v>
      </c>
      <c r="C4526" s="23">
        <v>42693</v>
      </c>
      <c r="D4526" t="str">
        <f t="shared" si="71"/>
        <v>Enviado a tiempo</v>
      </c>
    </row>
    <row r="4527" spans="1:4" x14ac:dyDescent="0.25">
      <c r="A4527">
        <v>1660030</v>
      </c>
      <c r="B4527" s="23">
        <v>41819</v>
      </c>
      <c r="C4527" s="23">
        <v>41818</v>
      </c>
      <c r="D4527" t="str">
        <f t="shared" si="71"/>
        <v>No enviado a tiempo</v>
      </c>
    </row>
    <row r="4528" spans="1:4" x14ac:dyDescent="0.25">
      <c r="A4528">
        <v>1660030</v>
      </c>
      <c r="B4528" s="23">
        <v>42665</v>
      </c>
      <c r="C4528" s="23">
        <v>42667</v>
      </c>
      <c r="D4528" t="str">
        <f t="shared" si="71"/>
        <v>Enviado a tiempo</v>
      </c>
    </row>
    <row r="4529" spans="1:4" x14ac:dyDescent="0.25">
      <c r="A4529">
        <v>1660030</v>
      </c>
      <c r="B4529" s="23">
        <v>42665</v>
      </c>
      <c r="C4529" s="23">
        <v>42666</v>
      </c>
      <c r="D4529" t="str">
        <f t="shared" si="71"/>
        <v>No enviado a tiempo</v>
      </c>
    </row>
    <row r="4530" spans="1:4" x14ac:dyDescent="0.25">
      <c r="A4530">
        <v>1660030</v>
      </c>
      <c r="B4530" s="23">
        <v>42450</v>
      </c>
      <c r="C4530" s="23">
        <v>42451</v>
      </c>
      <c r="D4530" t="str">
        <f t="shared" si="71"/>
        <v>No enviado a tiempo</v>
      </c>
    </row>
    <row r="4531" spans="1:4" x14ac:dyDescent="0.25">
      <c r="A4531">
        <v>1660030</v>
      </c>
      <c r="B4531" s="23">
        <v>42535</v>
      </c>
      <c r="C4531" s="23">
        <v>42537</v>
      </c>
      <c r="D4531" t="str">
        <f t="shared" si="71"/>
        <v>Enviado a tiempo</v>
      </c>
    </row>
    <row r="4532" spans="1:4" x14ac:dyDescent="0.25">
      <c r="A4532">
        <v>1660030</v>
      </c>
      <c r="B4532" s="23">
        <v>42388</v>
      </c>
      <c r="C4532" s="23">
        <v>42388</v>
      </c>
      <c r="D4532" t="str">
        <f t="shared" si="71"/>
        <v>No enviado a tiempo</v>
      </c>
    </row>
    <row r="4533" spans="1:4" x14ac:dyDescent="0.25">
      <c r="A4533">
        <v>1660030</v>
      </c>
      <c r="B4533" s="23">
        <v>42606</v>
      </c>
      <c r="C4533" s="23">
        <v>42606</v>
      </c>
      <c r="D4533" t="str">
        <f t="shared" si="71"/>
        <v>No enviado a tiempo</v>
      </c>
    </row>
    <row r="4534" spans="1:4" x14ac:dyDescent="0.25">
      <c r="A4534">
        <v>1660030</v>
      </c>
      <c r="B4534" s="23">
        <v>42388</v>
      </c>
      <c r="C4534" s="23">
        <v>42388</v>
      </c>
      <c r="D4534" t="str">
        <f t="shared" si="71"/>
        <v>No enviado a tiempo</v>
      </c>
    </row>
    <row r="4535" spans="1:4" x14ac:dyDescent="0.25">
      <c r="A4535">
        <v>1660030</v>
      </c>
      <c r="B4535" s="23">
        <v>42665</v>
      </c>
      <c r="C4535" s="23">
        <v>42666</v>
      </c>
      <c r="D4535" t="str">
        <f t="shared" si="71"/>
        <v>No enviado a tiempo</v>
      </c>
    </row>
    <row r="4536" spans="1:4" x14ac:dyDescent="0.25">
      <c r="A4536">
        <v>1660395</v>
      </c>
      <c r="B4536" s="23">
        <v>42510</v>
      </c>
      <c r="C4536" s="23">
        <v>42512</v>
      </c>
      <c r="D4536" t="str">
        <f t="shared" si="71"/>
        <v>Enviado a tiempo</v>
      </c>
    </row>
    <row r="4537" spans="1:4" x14ac:dyDescent="0.25">
      <c r="A4537">
        <v>1660395</v>
      </c>
      <c r="B4537" s="23">
        <v>42663</v>
      </c>
      <c r="C4537" s="23">
        <v>42663</v>
      </c>
      <c r="D4537" t="str">
        <f t="shared" si="71"/>
        <v>No enviado a tiempo</v>
      </c>
    </row>
    <row r="4538" spans="1:4" x14ac:dyDescent="0.25">
      <c r="A4538">
        <v>1661125</v>
      </c>
      <c r="B4538" s="23">
        <v>41613</v>
      </c>
      <c r="C4538" s="23">
        <v>41615</v>
      </c>
      <c r="D4538" t="str">
        <f t="shared" si="71"/>
        <v>Enviado a tiempo</v>
      </c>
    </row>
    <row r="4539" spans="1:4" x14ac:dyDescent="0.25">
      <c r="A4539">
        <v>1661125</v>
      </c>
      <c r="B4539" s="23">
        <v>42628</v>
      </c>
      <c r="C4539" s="23">
        <v>42629</v>
      </c>
      <c r="D4539" t="str">
        <f t="shared" si="71"/>
        <v>No enviado a tiempo</v>
      </c>
    </row>
    <row r="4540" spans="1:4" x14ac:dyDescent="0.25">
      <c r="A4540">
        <v>1661125</v>
      </c>
      <c r="B4540" s="23">
        <v>42226</v>
      </c>
      <c r="C4540" s="23">
        <v>42227</v>
      </c>
      <c r="D4540" t="str">
        <f t="shared" si="71"/>
        <v>No enviado a tiempo</v>
      </c>
    </row>
    <row r="4541" spans="1:4" x14ac:dyDescent="0.25">
      <c r="A4541">
        <v>1661491</v>
      </c>
      <c r="B4541" s="23">
        <v>42657</v>
      </c>
      <c r="C4541" s="23">
        <v>42660</v>
      </c>
      <c r="D4541" t="str">
        <f t="shared" si="71"/>
        <v>Enviado a tiempo</v>
      </c>
    </row>
    <row r="4542" spans="1:4" x14ac:dyDescent="0.25">
      <c r="A4542">
        <v>1661491</v>
      </c>
      <c r="B4542" s="23">
        <v>42556</v>
      </c>
      <c r="C4542" s="23">
        <v>42558</v>
      </c>
      <c r="D4542" t="str">
        <f t="shared" si="71"/>
        <v>Enviado a tiempo</v>
      </c>
    </row>
    <row r="4543" spans="1:4" x14ac:dyDescent="0.25">
      <c r="A4543">
        <v>1661491</v>
      </c>
      <c r="B4543" s="23">
        <v>42000</v>
      </c>
      <c r="C4543" s="23">
        <v>42002</v>
      </c>
      <c r="D4543" t="str">
        <f t="shared" si="71"/>
        <v>Enviado a tiempo</v>
      </c>
    </row>
    <row r="4544" spans="1:4" x14ac:dyDescent="0.25">
      <c r="A4544">
        <v>1661491</v>
      </c>
      <c r="B4544" s="23">
        <v>42666</v>
      </c>
      <c r="C4544" s="23">
        <v>42673</v>
      </c>
      <c r="D4544" t="str">
        <f t="shared" si="71"/>
        <v>Enviado a tiempo</v>
      </c>
    </row>
    <row r="4545" spans="1:4" x14ac:dyDescent="0.25">
      <c r="A4545">
        <v>1662221</v>
      </c>
      <c r="B4545" s="23">
        <v>42666</v>
      </c>
      <c r="C4545" s="23">
        <v>42668</v>
      </c>
      <c r="D4545" t="str">
        <f t="shared" ref="D4545:D4604" si="72">+IF(C4545-B4545&gt;=2,"Enviado a tiempo","No enviado a tiempo")</f>
        <v>Enviado a tiempo</v>
      </c>
    </row>
    <row r="4546" spans="1:4" x14ac:dyDescent="0.25">
      <c r="A4546">
        <v>1662221</v>
      </c>
      <c r="B4546" s="23">
        <v>42666</v>
      </c>
      <c r="C4546" s="23">
        <v>42668</v>
      </c>
      <c r="D4546" t="str">
        <f t="shared" si="72"/>
        <v>Enviado a tiempo</v>
      </c>
    </row>
    <row r="4547" spans="1:4" x14ac:dyDescent="0.25">
      <c r="A4547">
        <v>1662221</v>
      </c>
      <c r="B4547" s="23">
        <v>42666</v>
      </c>
      <c r="C4547" s="23">
        <v>42668</v>
      </c>
      <c r="D4547" t="str">
        <f t="shared" si="72"/>
        <v>Enviado a tiempo</v>
      </c>
    </row>
    <row r="4548" spans="1:4" x14ac:dyDescent="0.25">
      <c r="A4548">
        <v>1662221</v>
      </c>
      <c r="B4548" s="23">
        <v>42666</v>
      </c>
      <c r="C4548" s="23">
        <v>42668</v>
      </c>
      <c r="D4548" t="str">
        <f t="shared" si="72"/>
        <v>Enviado a tiempo</v>
      </c>
    </row>
    <row r="4549" spans="1:4" x14ac:dyDescent="0.25">
      <c r="A4549">
        <v>1662221</v>
      </c>
      <c r="B4549" s="23">
        <v>42666</v>
      </c>
      <c r="C4549" s="23">
        <v>42670</v>
      </c>
      <c r="D4549" t="str">
        <f t="shared" si="72"/>
        <v>Enviado a tiempo</v>
      </c>
    </row>
    <row r="4550" spans="1:4" x14ac:dyDescent="0.25">
      <c r="A4550">
        <v>1662221</v>
      </c>
      <c r="B4550" s="23">
        <v>42639</v>
      </c>
      <c r="C4550" s="23">
        <v>42641</v>
      </c>
      <c r="D4550" t="str">
        <f t="shared" si="72"/>
        <v>Enviado a tiempo</v>
      </c>
    </row>
    <row r="4551" spans="1:4" x14ac:dyDescent="0.25">
      <c r="A4551">
        <v>1662221</v>
      </c>
      <c r="B4551" s="23">
        <v>42666</v>
      </c>
      <c r="C4551" s="23">
        <v>42668</v>
      </c>
      <c r="D4551" t="str">
        <f t="shared" si="72"/>
        <v>Enviado a tiempo</v>
      </c>
    </row>
    <row r="4552" spans="1:4" x14ac:dyDescent="0.25">
      <c r="A4552">
        <v>1662586</v>
      </c>
      <c r="B4552" s="23">
        <v>42606</v>
      </c>
      <c r="C4552" s="23">
        <v>42615</v>
      </c>
      <c r="D4552" t="str">
        <f t="shared" si="72"/>
        <v>Enviado a tiempo</v>
      </c>
    </row>
    <row r="4553" spans="1:4" x14ac:dyDescent="0.25">
      <c r="A4553">
        <v>1662586</v>
      </c>
      <c r="B4553" s="23">
        <v>42436</v>
      </c>
      <c r="C4553" s="23">
        <v>42437</v>
      </c>
      <c r="D4553" t="str">
        <f t="shared" si="72"/>
        <v>No enviado a tiempo</v>
      </c>
    </row>
    <row r="4554" spans="1:4" x14ac:dyDescent="0.25">
      <c r="A4554">
        <v>1662586</v>
      </c>
      <c r="B4554" s="23">
        <v>42436</v>
      </c>
      <c r="C4554" s="23">
        <v>42437</v>
      </c>
      <c r="D4554" t="str">
        <f t="shared" si="72"/>
        <v>No enviado a tiempo</v>
      </c>
    </row>
    <row r="4555" spans="1:4" x14ac:dyDescent="0.25">
      <c r="A4555">
        <v>1662952</v>
      </c>
      <c r="B4555" s="23">
        <v>42723</v>
      </c>
      <c r="C4555" s="23">
        <v>42725</v>
      </c>
      <c r="D4555" t="str">
        <f t="shared" si="72"/>
        <v>Enviado a tiempo</v>
      </c>
    </row>
    <row r="4556" spans="1:4" x14ac:dyDescent="0.25">
      <c r="A4556">
        <v>1662952</v>
      </c>
      <c r="B4556" s="23">
        <v>42381</v>
      </c>
      <c r="C4556" s="23">
        <v>42383</v>
      </c>
      <c r="D4556" t="str">
        <f t="shared" si="72"/>
        <v>Enviado a tiempo</v>
      </c>
    </row>
    <row r="4557" spans="1:4" x14ac:dyDescent="0.25">
      <c r="A4557">
        <v>1662952</v>
      </c>
      <c r="B4557" s="23">
        <v>42541</v>
      </c>
      <c r="C4557" s="23">
        <v>42544</v>
      </c>
      <c r="D4557" t="str">
        <f t="shared" si="72"/>
        <v>Enviado a tiempo</v>
      </c>
    </row>
    <row r="4558" spans="1:4" x14ac:dyDescent="0.25">
      <c r="A4558">
        <v>1662952</v>
      </c>
      <c r="B4558" s="23">
        <v>42579</v>
      </c>
      <c r="C4558" s="23">
        <v>42581</v>
      </c>
      <c r="D4558" t="str">
        <f t="shared" si="72"/>
        <v>Enviado a tiempo</v>
      </c>
    </row>
    <row r="4559" spans="1:4" x14ac:dyDescent="0.25">
      <c r="A4559">
        <v>1663682</v>
      </c>
      <c r="B4559" s="23">
        <v>42665</v>
      </c>
      <c r="C4559" s="23">
        <v>42667</v>
      </c>
      <c r="D4559" t="str">
        <f t="shared" si="72"/>
        <v>Enviado a tiempo</v>
      </c>
    </row>
    <row r="4560" spans="1:4" x14ac:dyDescent="0.25">
      <c r="A4560">
        <v>1663682</v>
      </c>
      <c r="B4560" s="23">
        <v>42668</v>
      </c>
      <c r="C4560" s="23">
        <v>42670</v>
      </c>
      <c r="D4560" t="str">
        <f t="shared" si="72"/>
        <v>Enviado a tiempo</v>
      </c>
    </row>
    <row r="4561" spans="1:4" x14ac:dyDescent="0.25">
      <c r="A4561">
        <v>1663682</v>
      </c>
      <c r="B4561" s="23">
        <v>42471</v>
      </c>
      <c r="C4561" s="23">
        <v>42472</v>
      </c>
      <c r="D4561" t="str">
        <f t="shared" si="72"/>
        <v>No enviado a tiempo</v>
      </c>
    </row>
    <row r="4562" spans="1:4" x14ac:dyDescent="0.25">
      <c r="A4562">
        <v>1663682</v>
      </c>
      <c r="B4562" s="23">
        <v>42668</v>
      </c>
      <c r="C4562" s="23">
        <v>42670</v>
      </c>
      <c r="D4562" t="str">
        <f t="shared" si="72"/>
        <v>Enviado a tiempo</v>
      </c>
    </row>
    <row r="4563" spans="1:4" x14ac:dyDescent="0.25">
      <c r="A4563">
        <v>1663682</v>
      </c>
      <c r="B4563" s="23">
        <v>42633</v>
      </c>
      <c r="C4563" s="23">
        <v>42633</v>
      </c>
      <c r="D4563" t="str">
        <f t="shared" si="72"/>
        <v>No enviado a tiempo</v>
      </c>
    </row>
    <row r="4564" spans="1:4" x14ac:dyDescent="0.25">
      <c r="A4564">
        <v>1664047</v>
      </c>
      <c r="B4564" s="23">
        <v>42435</v>
      </c>
      <c r="C4564" s="23">
        <v>42440</v>
      </c>
      <c r="D4564" t="str">
        <f t="shared" si="72"/>
        <v>Enviado a tiempo</v>
      </c>
    </row>
    <row r="4565" spans="1:4" x14ac:dyDescent="0.25">
      <c r="A4565">
        <v>1664413</v>
      </c>
      <c r="B4565" s="23">
        <v>42673</v>
      </c>
      <c r="C4565" s="23">
        <v>42705</v>
      </c>
      <c r="D4565" t="str">
        <f t="shared" si="72"/>
        <v>Enviado a tiempo</v>
      </c>
    </row>
    <row r="4566" spans="1:4" x14ac:dyDescent="0.25">
      <c r="A4566">
        <v>1664778</v>
      </c>
      <c r="B4566" s="23">
        <v>42727</v>
      </c>
      <c r="C4566" s="23">
        <v>42729</v>
      </c>
      <c r="D4566" t="str">
        <f t="shared" si="72"/>
        <v>Enviado a tiempo</v>
      </c>
    </row>
    <row r="4567" spans="1:4" x14ac:dyDescent="0.25">
      <c r="A4567">
        <v>1664778</v>
      </c>
      <c r="B4567" s="23">
        <v>42215</v>
      </c>
      <c r="C4567" s="23">
        <v>42216</v>
      </c>
      <c r="D4567" t="str">
        <f t="shared" si="72"/>
        <v>No enviado a tiempo</v>
      </c>
    </row>
    <row r="4568" spans="1:4" x14ac:dyDescent="0.25">
      <c r="A4568">
        <v>1665143</v>
      </c>
      <c r="B4568" s="23">
        <v>42666</v>
      </c>
      <c r="C4568" s="23">
        <v>42668</v>
      </c>
      <c r="D4568" t="str">
        <f t="shared" si="72"/>
        <v>Enviado a tiempo</v>
      </c>
    </row>
    <row r="4569" spans="1:4" x14ac:dyDescent="0.25">
      <c r="A4569">
        <v>1665143</v>
      </c>
      <c r="B4569" s="23">
        <v>42330</v>
      </c>
      <c r="C4569" s="23">
        <v>42331</v>
      </c>
      <c r="D4569" t="str">
        <f t="shared" si="72"/>
        <v>No enviado a tiempo</v>
      </c>
    </row>
    <row r="4570" spans="1:4" x14ac:dyDescent="0.25">
      <c r="A4570">
        <v>1665143</v>
      </c>
      <c r="B4570" s="23">
        <v>42674</v>
      </c>
      <c r="C4570" s="23">
        <v>42675</v>
      </c>
      <c r="D4570" t="str">
        <f t="shared" si="72"/>
        <v>No enviado a tiempo</v>
      </c>
    </row>
    <row r="4571" spans="1:4" x14ac:dyDescent="0.25">
      <c r="A4571">
        <v>1665508</v>
      </c>
      <c r="B4571" s="23">
        <v>42541</v>
      </c>
      <c r="C4571" s="23">
        <v>42541</v>
      </c>
      <c r="D4571" t="str">
        <f t="shared" si="72"/>
        <v>No enviado a tiempo</v>
      </c>
    </row>
    <row r="4572" spans="1:4" x14ac:dyDescent="0.25">
      <c r="A4572">
        <v>1665508</v>
      </c>
      <c r="B4572" s="23">
        <v>42606</v>
      </c>
      <c r="C4572" s="23">
        <v>42607</v>
      </c>
      <c r="D4572" t="str">
        <f t="shared" si="72"/>
        <v>No enviado a tiempo</v>
      </c>
    </row>
    <row r="4573" spans="1:4" x14ac:dyDescent="0.25">
      <c r="A4573">
        <v>1665508</v>
      </c>
      <c r="B4573" s="23">
        <v>42434</v>
      </c>
      <c r="C4573" s="23">
        <v>42438</v>
      </c>
      <c r="D4573" t="str">
        <f t="shared" si="72"/>
        <v>Enviado a tiempo</v>
      </c>
    </row>
    <row r="4574" spans="1:4" x14ac:dyDescent="0.25">
      <c r="A4574">
        <v>1665508</v>
      </c>
      <c r="B4574" s="23">
        <v>42631</v>
      </c>
      <c r="C4574" s="23">
        <v>42631</v>
      </c>
      <c r="D4574" t="str">
        <f t="shared" si="72"/>
        <v>No enviado a tiempo</v>
      </c>
    </row>
    <row r="4575" spans="1:4" x14ac:dyDescent="0.25">
      <c r="A4575">
        <v>1665508</v>
      </c>
      <c r="B4575" s="23">
        <v>42435</v>
      </c>
      <c r="C4575" s="23">
        <v>42437</v>
      </c>
      <c r="D4575" t="str">
        <f t="shared" si="72"/>
        <v>Enviado a tiempo</v>
      </c>
    </row>
    <row r="4576" spans="1:4" x14ac:dyDescent="0.25">
      <c r="A4576">
        <v>1665508</v>
      </c>
      <c r="B4576" s="23">
        <v>42671</v>
      </c>
      <c r="C4576" s="23">
        <v>42680</v>
      </c>
      <c r="D4576" t="str">
        <f t="shared" si="72"/>
        <v>Enviado a tiempo</v>
      </c>
    </row>
    <row r="4577" spans="1:4" x14ac:dyDescent="0.25">
      <c r="A4577">
        <v>1665874</v>
      </c>
      <c r="B4577" s="23">
        <v>42701</v>
      </c>
      <c r="C4577" s="23">
        <v>42703</v>
      </c>
      <c r="D4577" t="str">
        <f t="shared" si="72"/>
        <v>Enviado a tiempo</v>
      </c>
    </row>
    <row r="4578" spans="1:4" x14ac:dyDescent="0.25">
      <c r="A4578">
        <v>1666239</v>
      </c>
      <c r="B4578" s="23">
        <v>42127</v>
      </c>
      <c r="C4578" s="23">
        <v>42129</v>
      </c>
      <c r="D4578" t="str">
        <f t="shared" si="72"/>
        <v>Enviado a tiempo</v>
      </c>
    </row>
    <row r="4579" spans="1:4" x14ac:dyDescent="0.25">
      <c r="A4579">
        <v>1666604</v>
      </c>
      <c r="B4579" s="23">
        <v>42671</v>
      </c>
      <c r="C4579" s="23">
        <v>42673</v>
      </c>
      <c r="D4579" t="str">
        <f t="shared" si="72"/>
        <v>Enviado a tiempo</v>
      </c>
    </row>
    <row r="4580" spans="1:4" x14ac:dyDescent="0.25">
      <c r="A4580">
        <v>1666604</v>
      </c>
      <c r="B4580" s="23">
        <v>42648</v>
      </c>
      <c r="C4580" s="23">
        <v>42649</v>
      </c>
      <c r="D4580" t="str">
        <f t="shared" si="72"/>
        <v>No enviado a tiempo</v>
      </c>
    </row>
    <row r="4581" spans="1:4" x14ac:dyDescent="0.25">
      <c r="A4581">
        <v>1666604</v>
      </c>
      <c r="B4581" s="23">
        <v>41932</v>
      </c>
      <c r="C4581" s="23">
        <v>41934</v>
      </c>
      <c r="D4581" t="str">
        <f t="shared" si="72"/>
        <v>Enviado a tiempo</v>
      </c>
    </row>
    <row r="4582" spans="1:4" x14ac:dyDescent="0.25">
      <c r="A4582">
        <v>1666969</v>
      </c>
      <c r="B4582" s="23">
        <v>42556</v>
      </c>
      <c r="C4582" s="23">
        <v>42558</v>
      </c>
      <c r="D4582" t="str">
        <f t="shared" si="72"/>
        <v>Enviado a tiempo</v>
      </c>
    </row>
    <row r="4583" spans="1:4" x14ac:dyDescent="0.25">
      <c r="A4583">
        <v>1667335</v>
      </c>
      <c r="B4583" s="23">
        <v>41576</v>
      </c>
      <c r="C4583" s="23">
        <v>41577</v>
      </c>
      <c r="D4583" t="str">
        <f t="shared" si="72"/>
        <v>No enviado a tiempo</v>
      </c>
    </row>
    <row r="4584" spans="1:4" x14ac:dyDescent="0.25">
      <c r="A4584">
        <v>1667335</v>
      </c>
      <c r="B4584" s="23">
        <v>42190</v>
      </c>
      <c r="C4584" s="23">
        <v>42192</v>
      </c>
      <c r="D4584" t="str">
        <f t="shared" si="72"/>
        <v>Enviado a tiempo</v>
      </c>
    </row>
    <row r="4585" spans="1:4" x14ac:dyDescent="0.25">
      <c r="A4585">
        <v>1668065</v>
      </c>
      <c r="B4585" s="23">
        <v>42441</v>
      </c>
      <c r="C4585" s="23">
        <v>42446</v>
      </c>
      <c r="D4585" t="str">
        <f t="shared" si="72"/>
        <v>Enviado a tiempo</v>
      </c>
    </row>
    <row r="4586" spans="1:4" x14ac:dyDescent="0.25">
      <c r="A4586">
        <v>1668065</v>
      </c>
      <c r="B4586" s="23">
        <v>42674</v>
      </c>
      <c r="C4586" s="23">
        <v>42675</v>
      </c>
      <c r="D4586" t="str">
        <f t="shared" si="72"/>
        <v>No enviado a tiempo</v>
      </c>
    </row>
    <row r="4587" spans="1:4" x14ac:dyDescent="0.25">
      <c r="A4587">
        <v>1668065</v>
      </c>
      <c r="B4587" s="23">
        <v>42590</v>
      </c>
      <c r="C4587" s="23">
        <v>42591</v>
      </c>
      <c r="D4587" t="str">
        <f t="shared" si="72"/>
        <v>No enviado a tiempo</v>
      </c>
    </row>
    <row r="4588" spans="1:4" x14ac:dyDescent="0.25">
      <c r="A4588">
        <v>1668796</v>
      </c>
      <c r="B4588" s="23">
        <v>42674</v>
      </c>
      <c r="C4588" s="23">
        <v>42677</v>
      </c>
      <c r="D4588" t="str">
        <f t="shared" si="72"/>
        <v>Enviado a tiempo</v>
      </c>
    </row>
    <row r="4589" spans="1:4" x14ac:dyDescent="0.25">
      <c r="A4589">
        <v>1668796</v>
      </c>
      <c r="B4589" s="23">
        <v>42674</v>
      </c>
      <c r="C4589" s="23">
        <v>42677</v>
      </c>
      <c r="D4589" t="str">
        <f t="shared" si="72"/>
        <v>Enviado a tiempo</v>
      </c>
    </row>
    <row r="4590" spans="1:4" x14ac:dyDescent="0.25">
      <c r="A4590">
        <v>1668796</v>
      </c>
      <c r="B4590" s="23">
        <v>42674</v>
      </c>
      <c r="C4590" s="23">
        <v>42677</v>
      </c>
      <c r="D4590" t="str">
        <f t="shared" si="72"/>
        <v>Enviado a tiempo</v>
      </c>
    </row>
    <row r="4591" spans="1:4" x14ac:dyDescent="0.25">
      <c r="A4591">
        <v>1668796</v>
      </c>
      <c r="B4591" s="23">
        <v>42674</v>
      </c>
      <c r="C4591" s="23">
        <v>42675</v>
      </c>
      <c r="D4591" t="str">
        <f t="shared" si="72"/>
        <v>No enviado a tiempo</v>
      </c>
    </row>
    <row r="4592" spans="1:4" x14ac:dyDescent="0.25">
      <c r="A4592">
        <v>1669526</v>
      </c>
      <c r="B4592" s="23">
        <v>42410</v>
      </c>
      <c r="C4592" s="23">
        <v>42411</v>
      </c>
      <c r="D4592" t="str">
        <f t="shared" si="72"/>
        <v>No enviado a tiempo</v>
      </c>
    </row>
    <row r="4593" spans="1:4" x14ac:dyDescent="0.25">
      <c r="A4593">
        <v>1669526</v>
      </c>
      <c r="B4593" s="23">
        <v>41761</v>
      </c>
      <c r="C4593" s="23">
        <v>41762</v>
      </c>
      <c r="D4593" t="str">
        <f t="shared" si="72"/>
        <v>No enviado a tiempo</v>
      </c>
    </row>
    <row r="4594" spans="1:4" x14ac:dyDescent="0.25">
      <c r="A4594">
        <v>1669526</v>
      </c>
      <c r="B4594" s="23">
        <v>42712</v>
      </c>
      <c r="C4594" s="23">
        <v>42716</v>
      </c>
      <c r="D4594" t="str">
        <f t="shared" si="72"/>
        <v>Enviado a tiempo</v>
      </c>
    </row>
    <row r="4595" spans="1:4" x14ac:dyDescent="0.25">
      <c r="A4595">
        <v>1669526</v>
      </c>
      <c r="B4595" s="23">
        <v>42674</v>
      </c>
      <c r="C4595" s="23">
        <v>42677</v>
      </c>
      <c r="D4595" t="str">
        <f t="shared" si="72"/>
        <v>Enviado a tiempo</v>
      </c>
    </row>
    <row r="4596" spans="1:4" x14ac:dyDescent="0.25">
      <c r="A4596">
        <v>1669891</v>
      </c>
      <c r="B4596" s="23">
        <v>42521</v>
      </c>
      <c r="C4596" s="23">
        <v>42524</v>
      </c>
      <c r="D4596" t="str">
        <f t="shared" si="72"/>
        <v>Enviado a tiempo</v>
      </c>
    </row>
    <row r="4597" spans="1:4" x14ac:dyDescent="0.25">
      <c r="A4597">
        <v>1669891</v>
      </c>
      <c r="B4597" s="23">
        <v>42676</v>
      </c>
      <c r="C4597" s="23">
        <v>42677</v>
      </c>
      <c r="D4597" t="str">
        <f t="shared" si="72"/>
        <v>No enviado a tiempo</v>
      </c>
    </row>
    <row r="4598" spans="1:4" x14ac:dyDescent="0.25">
      <c r="A4598">
        <v>1670257</v>
      </c>
      <c r="B4598" s="23">
        <v>42516</v>
      </c>
      <c r="C4598" s="23">
        <v>42516</v>
      </c>
      <c r="D4598" t="str">
        <f t="shared" si="72"/>
        <v>No enviado a tiempo</v>
      </c>
    </row>
    <row r="4599" spans="1:4" x14ac:dyDescent="0.25">
      <c r="A4599">
        <v>1670257</v>
      </c>
      <c r="B4599" s="23">
        <v>42458</v>
      </c>
      <c r="C4599" s="23">
        <v>42459</v>
      </c>
      <c r="D4599" t="str">
        <f t="shared" si="72"/>
        <v>No enviado a tiempo</v>
      </c>
    </row>
    <row r="4600" spans="1:4" x14ac:dyDescent="0.25">
      <c r="A4600">
        <v>1670622</v>
      </c>
      <c r="B4600" s="23">
        <v>42713</v>
      </c>
      <c r="C4600" s="23">
        <v>42714</v>
      </c>
      <c r="D4600" t="str">
        <f t="shared" si="72"/>
        <v>No enviado a tiempo</v>
      </c>
    </row>
    <row r="4601" spans="1:4" x14ac:dyDescent="0.25">
      <c r="A4601">
        <v>1670987</v>
      </c>
      <c r="B4601" s="23">
        <v>41945</v>
      </c>
      <c r="C4601" s="23">
        <v>41947</v>
      </c>
      <c r="D4601" t="str">
        <f t="shared" si="72"/>
        <v>Enviado a tiempo</v>
      </c>
    </row>
    <row r="4602" spans="1:4" x14ac:dyDescent="0.25">
      <c r="A4602">
        <v>1671352</v>
      </c>
      <c r="B4602" s="23">
        <v>41575</v>
      </c>
      <c r="C4602" s="23">
        <v>41576</v>
      </c>
      <c r="D4602" t="str">
        <f t="shared" si="72"/>
        <v>No enviado a tiempo</v>
      </c>
    </row>
    <row r="4603" spans="1:4" x14ac:dyDescent="0.25">
      <c r="A4603">
        <v>1671718</v>
      </c>
      <c r="B4603" s="23">
        <v>42677</v>
      </c>
      <c r="C4603" s="23">
        <v>42678</v>
      </c>
      <c r="D4603" t="str">
        <f t="shared" si="72"/>
        <v>No enviado a tiempo</v>
      </c>
    </row>
    <row r="4604" spans="1:4" x14ac:dyDescent="0.25">
      <c r="A4604">
        <v>1671718</v>
      </c>
      <c r="B4604" s="23">
        <v>42644</v>
      </c>
      <c r="C4604" s="23">
        <v>42645</v>
      </c>
      <c r="D4604" t="str">
        <f t="shared" si="72"/>
        <v>No enviado a tiempo</v>
      </c>
    </row>
    <row r="4605" spans="1:4" x14ac:dyDescent="0.25">
      <c r="A4605">
        <v>1671718</v>
      </c>
      <c r="B4605" s="23">
        <v>42677</v>
      </c>
      <c r="C4605" s="23">
        <v>42678</v>
      </c>
      <c r="D4605" t="str">
        <f t="shared" ref="D4605:D4668" si="73">+IF(C4605-B4605&gt;=2,"Enviado a tiempo","No enviado a tiempo")</f>
        <v>No enviado a tiempo</v>
      </c>
    </row>
    <row r="4606" spans="1:4" x14ac:dyDescent="0.25">
      <c r="A4606">
        <v>1672083</v>
      </c>
      <c r="B4606" s="23">
        <v>42696</v>
      </c>
      <c r="C4606" s="23">
        <v>42701</v>
      </c>
      <c r="D4606" t="str">
        <f t="shared" si="73"/>
        <v>Enviado a tiempo</v>
      </c>
    </row>
    <row r="4607" spans="1:4" x14ac:dyDescent="0.25">
      <c r="A4607">
        <v>1672448</v>
      </c>
      <c r="B4607" s="23">
        <v>42413</v>
      </c>
      <c r="C4607" s="23">
        <v>42416</v>
      </c>
      <c r="D4607" t="str">
        <f t="shared" si="73"/>
        <v>Enviado a tiempo</v>
      </c>
    </row>
    <row r="4608" spans="1:4" x14ac:dyDescent="0.25">
      <c r="A4608">
        <v>1672448</v>
      </c>
      <c r="B4608" s="23">
        <v>42258</v>
      </c>
      <c r="C4608" s="23">
        <v>42258</v>
      </c>
      <c r="D4608" t="str">
        <f t="shared" si="73"/>
        <v>No enviado a tiempo</v>
      </c>
    </row>
    <row r="4609" spans="1:4" x14ac:dyDescent="0.25">
      <c r="A4609">
        <v>1672448</v>
      </c>
      <c r="B4609" s="23">
        <v>42492</v>
      </c>
      <c r="C4609" s="23">
        <v>42493</v>
      </c>
      <c r="D4609" t="str">
        <f t="shared" si="73"/>
        <v>No enviado a tiempo</v>
      </c>
    </row>
    <row r="4610" spans="1:4" x14ac:dyDescent="0.25">
      <c r="A4610">
        <v>1672448</v>
      </c>
      <c r="B4610" s="23">
        <v>42203</v>
      </c>
      <c r="C4610" s="23">
        <v>42204</v>
      </c>
      <c r="D4610" t="str">
        <f t="shared" si="73"/>
        <v>No enviado a tiempo</v>
      </c>
    </row>
    <row r="4611" spans="1:4" x14ac:dyDescent="0.25">
      <c r="A4611">
        <v>1672813</v>
      </c>
      <c r="B4611" s="23">
        <v>42483</v>
      </c>
      <c r="C4611" s="23">
        <v>42484</v>
      </c>
      <c r="D4611" t="str">
        <f t="shared" si="73"/>
        <v>No enviado a tiempo</v>
      </c>
    </row>
    <row r="4612" spans="1:4" x14ac:dyDescent="0.25">
      <c r="A4612">
        <v>1673179</v>
      </c>
      <c r="B4612" s="23">
        <v>42524</v>
      </c>
      <c r="C4612" s="23">
        <v>42525</v>
      </c>
      <c r="D4612" t="str">
        <f t="shared" si="73"/>
        <v>No enviado a tiempo</v>
      </c>
    </row>
    <row r="4613" spans="1:4" x14ac:dyDescent="0.25">
      <c r="A4613">
        <v>1673179</v>
      </c>
      <c r="B4613" s="23">
        <v>42664</v>
      </c>
      <c r="C4613" s="23">
        <v>42666</v>
      </c>
      <c r="D4613" t="str">
        <f t="shared" si="73"/>
        <v>Enviado a tiempo</v>
      </c>
    </row>
    <row r="4614" spans="1:4" x14ac:dyDescent="0.25">
      <c r="A4614">
        <v>1673179</v>
      </c>
      <c r="B4614" s="23">
        <v>42397</v>
      </c>
      <c r="C4614" s="23">
        <v>42398</v>
      </c>
      <c r="D4614" t="str">
        <f t="shared" si="73"/>
        <v>No enviado a tiempo</v>
      </c>
    </row>
    <row r="4615" spans="1:4" x14ac:dyDescent="0.25">
      <c r="A4615">
        <v>1673544</v>
      </c>
      <c r="B4615" s="23">
        <v>42682</v>
      </c>
      <c r="C4615" s="23">
        <v>42684</v>
      </c>
      <c r="D4615" t="str">
        <f t="shared" si="73"/>
        <v>Enviado a tiempo</v>
      </c>
    </row>
    <row r="4616" spans="1:4" x14ac:dyDescent="0.25">
      <c r="A4616">
        <v>1673544</v>
      </c>
      <c r="B4616" s="23">
        <v>42714</v>
      </c>
      <c r="C4616" s="23">
        <v>42718</v>
      </c>
      <c r="D4616" t="str">
        <f t="shared" si="73"/>
        <v>Enviado a tiempo</v>
      </c>
    </row>
    <row r="4617" spans="1:4" x14ac:dyDescent="0.25">
      <c r="A4617">
        <v>1673544</v>
      </c>
      <c r="B4617" s="23">
        <v>42683</v>
      </c>
      <c r="C4617" s="23">
        <v>42677</v>
      </c>
      <c r="D4617" t="str">
        <f t="shared" si="73"/>
        <v>No enviado a tiempo</v>
      </c>
    </row>
    <row r="4618" spans="1:4" x14ac:dyDescent="0.25">
      <c r="A4618">
        <v>1673544</v>
      </c>
      <c r="B4618" s="23">
        <v>42682</v>
      </c>
      <c r="C4618" s="23">
        <v>42685</v>
      </c>
      <c r="D4618" t="str">
        <f t="shared" si="73"/>
        <v>Enviado a tiempo</v>
      </c>
    </row>
    <row r="4619" spans="1:4" x14ac:dyDescent="0.25">
      <c r="A4619">
        <v>1673909</v>
      </c>
      <c r="B4619" s="23">
        <v>42325</v>
      </c>
      <c r="C4619" s="23">
        <v>42327</v>
      </c>
      <c r="D4619" t="str">
        <f t="shared" si="73"/>
        <v>Enviado a tiempo</v>
      </c>
    </row>
    <row r="4620" spans="1:4" x14ac:dyDescent="0.25">
      <c r="A4620">
        <v>1674640</v>
      </c>
      <c r="B4620" s="23">
        <v>42576</v>
      </c>
      <c r="C4620" s="23">
        <v>42578</v>
      </c>
      <c r="D4620" t="str">
        <f t="shared" si="73"/>
        <v>Enviado a tiempo</v>
      </c>
    </row>
    <row r="4621" spans="1:4" x14ac:dyDescent="0.25">
      <c r="A4621">
        <v>1674640</v>
      </c>
      <c r="B4621" s="23">
        <v>42674</v>
      </c>
      <c r="C4621" s="23">
        <v>42677</v>
      </c>
      <c r="D4621" t="str">
        <f t="shared" si="73"/>
        <v>Enviado a tiempo</v>
      </c>
    </row>
    <row r="4622" spans="1:4" x14ac:dyDescent="0.25">
      <c r="A4622">
        <v>1674640</v>
      </c>
      <c r="B4622" s="23">
        <v>42627</v>
      </c>
      <c r="C4622" s="23">
        <v>42629</v>
      </c>
      <c r="D4622" t="str">
        <f t="shared" si="73"/>
        <v>Enviado a tiempo</v>
      </c>
    </row>
    <row r="4623" spans="1:4" x14ac:dyDescent="0.25">
      <c r="A4623">
        <v>1674640</v>
      </c>
      <c r="B4623" s="23">
        <v>42595</v>
      </c>
      <c r="C4623" s="23">
        <v>42597</v>
      </c>
      <c r="D4623" t="str">
        <f t="shared" si="73"/>
        <v>Enviado a tiempo</v>
      </c>
    </row>
    <row r="4624" spans="1:4" x14ac:dyDescent="0.25">
      <c r="A4624">
        <v>1675005</v>
      </c>
      <c r="B4624" s="23">
        <v>42691</v>
      </c>
      <c r="C4624" s="23">
        <v>42693</v>
      </c>
      <c r="D4624" t="str">
        <f t="shared" si="73"/>
        <v>Enviado a tiempo</v>
      </c>
    </row>
    <row r="4625" spans="1:4" x14ac:dyDescent="0.25">
      <c r="A4625">
        <v>1675005</v>
      </c>
      <c r="B4625" s="23">
        <v>42551</v>
      </c>
      <c r="C4625" s="23">
        <v>42553</v>
      </c>
      <c r="D4625" t="str">
        <f t="shared" si="73"/>
        <v>Enviado a tiempo</v>
      </c>
    </row>
    <row r="4626" spans="1:4" x14ac:dyDescent="0.25">
      <c r="A4626">
        <v>1675370</v>
      </c>
      <c r="B4626" s="23">
        <v>42682</v>
      </c>
      <c r="C4626" s="23">
        <v>42682</v>
      </c>
      <c r="D4626" t="str">
        <f t="shared" si="73"/>
        <v>No enviado a tiempo</v>
      </c>
    </row>
    <row r="4627" spans="1:4" x14ac:dyDescent="0.25">
      <c r="A4627">
        <v>1675735</v>
      </c>
      <c r="B4627" s="23">
        <v>42535</v>
      </c>
      <c r="C4627" s="23">
        <v>42535</v>
      </c>
      <c r="D4627" t="str">
        <f t="shared" si="73"/>
        <v>No enviado a tiempo</v>
      </c>
    </row>
    <row r="4628" spans="1:4" x14ac:dyDescent="0.25">
      <c r="A4628">
        <v>1676466</v>
      </c>
      <c r="B4628" s="23">
        <v>42319</v>
      </c>
      <c r="C4628" s="23">
        <v>42321</v>
      </c>
      <c r="D4628" t="str">
        <f t="shared" si="73"/>
        <v>Enviado a tiempo</v>
      </c>
    </row>
    <row r="4629" spans="1:4" x14ac:dyDescent="0.25">
      <c r="A4629">
        <v>1677562</v>
      </c>
      <c r="B4629" s="23">
        <v>42541</v>
      </c>
      <c r="C4629" s="23">
        <v>42541</v>
      </c>
      <c r="D4629" t="str">
        <f t="shared" si="73"/>
        <v>No enviado a tiempo</v>
      </c>
    </row>
    <row r="4630" spans="1:4" x14ac:dyDescent="0.25">
      <c r="A4630">
        <v>1677562</v>
      </c>
      <c r="B4630" s="23">
        <v>42696</v>
      </c>
      <c r="C4630" s="23">
        <v>42698</v>
      </c>
      <c r="D4630" t="str">
        <f t="shared" si="73"/>
        <v>Enviado a tiempo</v>
      </c>
    </row>
    <row r="4631" spans="1:4" x14ac:dyDescent="0.25">
      <c r="A4631">
        <v>1677562</v>
      </c>
      <c r="B4631" s="23">
        <v>42143</v>
      </c>
      <c r="C4631" s="23">
        <v>42144</v>
      </c>
      <c r="D4631" t="str">
        <f t="shared" si="73"/>
        <v>No enviado a tiempo</v>
      </c>
    </row>
    <row r="4632" spans="1:4" x14ac:dyDescent="0.25">
      <c r="A4632">
        <v>1677562</v>
      </c>
      <c r="B4632" s="23">
        <v>42690</v>
      </c>
      <c r="C4632" s="23">
        <v>42690</v>
      </c>
      <c r="D4632" t="str">
        <f t="shared" si="73"/>
        <v>No enviado a tiempo</v>
      </c>
    </row>
    <row r="4633" spans="1:4" x14ac:dyDescent="0.25">
      <c r="A4633">
        <v>1677562</v>
      </c>
      <c r="B4633" s="23">
        <v>42087</v>
      </c>
      <c r="C4633" s="23">
        <v>42089</v>
      </c>
      <c r="D4633" t="str">
        <f t="shared" si="73"/>
        <v>Enviado a tiempo</v>
      </c>
    </row>
    <row r="4634" spans="1:4" x14ac:dyDescent="0.25">
      <c r="A4634">
        <v>1677927</v>
      </c>
      <c r="B4634" s="23">
        <v>42639</v>
      </c>
      <c r="C4634" s="23">
        <v>42640</v>
      </c>
      <c r="D4634" t="str">
        <f t="shared" si="73"/>
        <v>No enviado a tiempo</v>
      </c>
    </row>
    <row r="4635" spans="1:4" x14ac:dyDescent="0.25">
      <c r="A4635">
        <v>1678292</v>
      </c>
      <c r="B4635" s="23">
        <v>42606</v>
      </c>
      <c r="C4635" s="23">
        <v>42615</v>
      </c>
      <c r="D4635" t="str">
        <f t="shared" si="73"/>
        <v>Enviado a tiempo</v>
      </c>
    </row>
    <row r="4636" spans="1:4" x14ac:dyDescent="0.25">
      <c r="A4636">
        <v>1678292</v>
      </c>
      <c r="B4636" s="23">
        <v>41479</v>
      </c>
      <c r="C4636" s="23">
        <v>41481</v>
      </c>
      <c r="D4636" t="str">
        <f t="shared" si="73"/>
        <v>Enviado a tiempo</v>
      </c>
    </row>
    <row r="4637" spans="1:4" x14ac:dyDescent="0.25">
      <c r="A4637">
        <v>1678292</v>
      </c>
      <c r="B4637" s="23">
        <v>42509</v>
      </c>
      <c r="C4637" s="23">
        <v>42510</v>
      </c>
      <c r="D4637" t="str">
        <f t="shared" si="73"/>
        <v>No enviado a tiempo</v>
      </c>
    </row>
    <row r="4638" spans="1:4" x14ac:dyDescent="0.25">
      <c r="A4638">
        <v>1678292</v>
      </c>
      <c r="B4638" s="23">
        <v>42554</v>
      </c>
      <c r="C4638" s="23">
        <v>42556</v>
      </c>
      <c r="D4638" t="str">
        <f t="shared" si="73"/>
        <v>Enviado a tiempo</v>
      </c>
    </row>
    <row r="4639" spans="1:4" x14ac:dyDescent="0.25">
      <c r="A4639">
        <v>1678292</v>
      </c>
      <c r="B4639" s="23">
        <v>42134</v>
      </c>
      <c r="C4639" s="23">
        <v>42139</v>
      </c>
      <c r="D4639" t="str">
        <f t="shared" si="73"/>
        <v>Enviado a tiempo</v>
      </c>
    </row>
    <row r="4640" spans="1:4" x14ac:dyDescent="0.25">
      <c r="A4640">
        <v>1678657</v>
      </c>
      <c r="B4640" s="23">
        <v>42628</v>
      </c>
      <c r="C4640" s="23">
        <v>42629</v>
      </c>
      <c r="D4640" t="str">
        <f t="shared" si="73"/>
        <v>No enviado a tiempo</v>
      </c>
    </row>
    <row r="4641" spans="1:4" x14ac:dyDescent="0.25">
      <c r="A4641">
        <v>1678657</v>
      </c>
      <c r="B4641" s="23">
        <v>42691</v>
      </c>
      <c r="C4641" s="23">
        <v>42693</v>
      </c>
      <c r="D4641" t="str">
        <f t="shared" si="73"/>
        <v>Enviado a tiempo</v>
      </c>
    </row>
    <row r="4642" spans="1:4" x14ac:dyDescent="0.25">
      <c r="A4642">
        <v>1678657</v>
      </c>
      <c r="B4642" s="23">
        <v>42247</v>
      </c>
      <c r="C4642" s="23">
        <v>42217</v>
      </c>
      <c r="D4642" t="str">
        <f t="shared" si="73"/>
        <v>No enviado a tiempo</v>
      </c>
    </row>
    <row r="4643" spans="1:4" x14ac:dyDescent="0.25">
      <c r="A4643">
        <v>1678657</v>
      </c>
      <c r="B4643" s="23">
        <v>42729</v>
      </c>
      <c r="C4643" s="23">
        <v>42730</v>
      </c>
      <c r="D4643" t="str">
        <f t="shared" si="73"/>
        <v>No enviado a tiempo</v>
      </c>
    </row>
    <row r="4644" spans="1:4" x14ac:dyDescent="0.25">
      <c r="A4644">
        <v>1678657</v>
      </c>
      <c r="B4644" s="23">
        <v>42691</v>
      </c>
      <c r="C4644" s="23">
        <v>42693</v>
      </c>
      <c r="D4644" t="str">
        <f t="shared" si="73"/>
        <v>Enviado a tiempo</v>
      </c>
    </row>
    <row r="4645" spans="1:4" x14ac:dyDescent="0.25">
      <c r="A4645">
        <v>1679023</v>
      </c>
      <c r="B4645" s="23">
        <v>42694</v>
      </c>
      <c r="C4645" s="23">
        <v>42695</v>
      </c>
      <c r="D4645" t="str">
        <f t="shared" si="73"/>
        <v>No enviado a tiempo</v>
      </c>
    </row>
    <row r="4646" spans="1:4" x14ac:dyDescent="0.25">
      <c r="A4646">
        <v>1679023</v>
      </c>
      <c r="B4646" s="23">
        <v>42718</v>
      </c>
      <c r="C4646" s="23">
        <v>42721</v>
      </c>
      <c r="D4646" t="str">
        <f t="shared" si="73"/>
        <v>Enviado a tiempo</v>
      </c>
    </row>
    <row r="4647" spans="1:4" x14ac:dyDescent="0.25">
      <c r="A4647">
        <v>1679023</v>
      </c>
      <c r="B4647" s="23">
        <v>42318</v>
      </c>
      <c r="C4647" s="23">
        <v>42318</v>
      </c>
      <c r="D4647" t="str">
        <f t="shared" si="73"/>
        <v>No enviado a tiempo</v>
      </c>
    </row>
    <row r="4648" spans="1:4" x14ac:dyDescent="0.25">
      <c r="A4648">
        <v>1679023</v>
      </c>
      <c r="B4648" s="23">
        <v>42732</v>
      </c>
      <c r="C4648" s="23">
        <v>42733</v>
      </c>
      <c r="D4648" t="str">
        <f t="shared" si="73"/>
        <v>No enviado a tiempo</v>
      </c>
    </row>
    <row r="4649" spans="1:4" x14ac:dyDescent="0.25">
      <c r="A4649">
        <v>1679023</v>
      </c>
      <c r="B4649" s="23">
        <v>42347</v>
      </c>
      <c r="C4649" s="23">
        <v>42348</v>
      </c>
      <c r="D4649" t="str">
        <f t="shared" si="73"/>
        <v>No enviado a tiempo</v>
      </c>
    </row>
    <row r="4650" spans="1:4" x14ac:dyDescent="0.25">
      <c r="A4650">
        <v>1679023</v>
      </c>
      <c r="B4650" s="23">
        <v>42683</v>
      </c>
      <c r="C4650" s="23">
        <v>42685</v>
      </c>
      <c r="D4650" t="str">
        <f t="shared" si="73"/>
        <v>Enviado a tiempo</v>
      </c>
    </row>
    <row r="4651" spans="1:4" x14ac:dyDescent="0.25">
      <c r="A4651">
        <v>1679023</v>
      </c>
      <c r="B4651" s="23">
        <v>42263</v>
      </c>
      <c r="C4651" s="23">
        <v>42268</v>
      </c>
      <c r="D4651" t="str">
        <f t="shared" si="73"/>
        <v>Enviado a tiempo</v>
      </c>
    </row>
    <row r="4652" spans="1:4" x14ac:dyDescent="0.25">
      <c r="A4652">
        <v>1679753</v>
      </c>
      <c r="B4652" s="23">
        <v>42556</v>
      </c>
      <c r="C4652" s="23">
        <v>42558</v>
      </c>
      <c r="D4652" t="str">
        <f t="shared" si="73"/>
        <v>Enviado a tiempo</v>
      </c>
    </row>
    <row r="4653" spans="1:4" x14ac:dyDescent="0.25">
      <c r="A4653">
        <v>1679753</v>
      </c>
      <c r="B4653" s="23">
        <v>42674</v>
      </c>
      <c r="C4653" s="23">
        <v>42675</v>
      </c>
      <c r="D4653" t="str">
        <f t="shared" si="73"/>
        <v>No enviado a tiempo</v>
      </c>
    </row>
    <row r="4654" spans="1:4" x14ac:dyDescent="0.25">
      <c r="A4654">
        <v>1679753</v>
      </c>
      <c r="B4654" s="23">
        <v>42674</v>
      </c>
      <c r="C4654" s="23">
        <v>42675</v>
      </c>
      <c r="D4654" t="str">
        <f t="shared" si="73"/>
        <v>No enviado a tiempo</v>
      </c>
    </row>
    <row r="4655" spans="1:4" x14ac:dyDescent="0.25">
      <c r="A4655">
        <v>1679753</v>
      </c>
      <c r="B4655" s="23">
        <v>41999</v>
      </c>
      <c r="C4655" s="23">
        <v>42002</v>
      </c>
      <c r="D4655" t="str">
        <f t="shared" si="73"/>
        <v>Enviado a tiempo</v>
      </c>
    </row>
    <row r="4656" spans="1:4" x14ac:dyDescent="0.25">
      <c r="A4656">
        <v>1679753</v>
      </c>
      <c r="B4656" s="23">
        <v>42657</v>
      </c>
      <c r="C4656" s="23">
        <v>42660</v>
      </c>
      <c r="D4656" t="str">
        <f t="shared" si="73"/>
        <v>Enviado a tiempo</v>
      </c>
    </row>
    <row r="4657" spans="1:4" x14ac:dyDescent="0.25">
      <c r="A4657">
        <v>1679753</v>
      </c>
      <c r="B4657" s="23">
        <v>42397</v>
      </c>
      <c r="C4657" s="23">
        <v>42398</v>
      </c>
      <c r="D4657" t="str">
        <f t="shared" si="73"/>
        <v>No enviado a tiempo</v>
      </c>
    </row>
    <row r="4658" spans="1:4" x14ac:dyDescent="0.25">
      <c r="A4658">
        <v>1679753</v>
      </c>
      <c r="B4658" s="23">
        <v>42674</v>
      </c>
      <c r="C4658" s="23">
        <v>42675</v>
      </c>
      <c r="D4658" t="str">
        <f t="shared" si="73"/>
        <v>No enviado a tiempo</v>
      </c>
    </row>
    <row r="4659" spans="1:4" x14ac:dyDescent="0.25">
      <c r="A4659">
        <v>1679753</v>
      </c>
      <c r="B4659" s="23">
        <v>42697</v>
      </c>
      <c r="C4659" s="23">
        <v>42699</v>
      </c>
      <c r="D4659" t="str">
        <f t="shared" si="73"/>
        <v>Enviado a tiempo</v>
      </c>
    </row>
    <row r="4660" spans="1:4" x14ac:dyDescent="0.25">
      <c r="A4660">
        <v>1680118</v>
      </c>
      <c r="B4660" s="23">
        <v>42708</v>
      </c>
      <c r="C4660" s="23">
        <v>42709</v>
      </c>
      <c r="D4660" t="str">
        <f t="shared" si="73"/>
        <v>No enviado a tiempo</v>
      </c>
    </row>
    <row r="4661" spans="1:4" x14ac:dyDescent="0.25">
      <c r="A4661">
        <v>1680118</v>
      </c>
      <c r="B4661" s="23">
        <v>41929</v>
      </c>
      <c r="C4661" s="23">
        <v>41931</v>
      </c>
      <c r="D4661" t="str">
        <f t="shared" si="73"/>
        <v>Enviado a tiempo</v>
      </c>
    </row>
    <row r="4662" spans="1:4" x14ac:dyDescent="0.25">
      <c r="A4662">
        <v>1680483</v>
      </c>
      <c r="B4662" s="23">
        <v>42593</v>
      </c>
      <c r="C4662" s="23">
        <v>42595</v>
      </c>
      <c r="D4662" t="str">
        <f t="shared" si="73"/>
        <v>Enviado a tiempo</v>
      </c>
    </row>
    <row r="4663" spans="1:4" x14ac:dyDescent="0.25">
      <c r="A4663">
        <v>1680483</v>
      </c>
      <c r="B4663" s="23">
        <v>42026</v>
      </c>
      <c r="C4663" s="23">
        <v>42027</v>
      </c>
      <c r="D4663" t="str">
        <f t="shared" si="73"/>
        <v>No enviado a tiempo</v>
      </c>
    </row>
    <row r="4664" spans="1:4" x14ac:dyDescent="0.25">
      <c r="A4664">
        <v>1680483</v>
      </c>
      <c r="B4664" s="23">
        <v>42223</v>
      </c>
      <c r="C4664" s="23">
        <v>42224</v>
      </c>
      <c r="D4664" t="str">
        <f t="shared" si="73"/>
        <v>No enviado a tiempo</v>
      </c>
    </row>
    <row r="4665" spans="1:4" x14ac:dyDescent="0.25">
      <c r="A4665">
        <v>1680483</v>
      </c>
      <c r="B4665" s="23">
        <v>42212</v>
      </c>
      <c r="C4665" s="23">
        <v>42216</v>
      </c>
      <c r="D4665" t="str">
        <f t="shared" si="73"/>
        <v>Enviado a tiempo</v>
      </c>
    </row>
    <row r="4666" spans="1:4" x14ac:dyDescent="0.25">
      <c r="A4666">
        <v>1680848</v>
      </c>
      <c r="B4666" s="23">
        <v>42700</v>
      </c>
      <c r="C4666" s="23">
        <v>42704</v>
      </c>
      <c r="D4666" t="str">
        <f t="shared" si="73"/>
        <v>Enviado a tiempo</v>
      </c>
    </row>
    <row r="4667" spans="1:4" x14ac:dyDescent="0.25">
      <c r="A4667">
        <v>1680848</v>
      </c>
      <c r="B4667" s="23">
        <v>42553</v>
      </c>
      <c r="C4667" s="23">
        <v>42554</v>
      </c>
      <c r="D4667" t="str">
        <f t="shared" si="73"/>
        <v>No enviado a tiempo</v>
      </c>
    </row>
    <row r="4668" spans="1:4" x14ac:dyDescent="0.25">
      <c r="A4668">
        <v>1680848</v>
      </c>
      <c r="B4668" s="23">
        <v>42700</v>
      </c>
      <c r="C4668" s="23">
        <v>42704</v>
      </c>
      <c r="D4668" t="str">
        <f t="shared" si="73"/>
        <v>Enviado a tiempo</v>
      </c>
    </row>
    <row r="4669" spans="1:4" x14ac:dyDescent="0.25">
      <c r="A4669">
        <v>1680848</v>
      </c>
      <c r="B4669" s="23">
        <v>42700</v>
      </c>
      <c r="C4669" s="23">
        <v>42704</v>
      </c>
      <c r="D4669" t="str">
        <f t="shared" ref="D4669:D4729" si="74">+IF(C4669-B4669&gt;=2,"Enviado a tiempo","No enviado a tiempo")</f>
        <v>Enviado a tiempo</v>
      </c>
    </row>
    <row r="4670" spans="1:4" x14ac:dyDescent="0.25">
      <c r="A4670">
        <v>1680848</v>
      </c>
      <c r="B4670" s="23">
        <v>41646</v>
      </c>
      <c r="C4670" s="23">
        <v>41647</v>
      </c>
      <c r="D4670" t="str">
        <f t="shared" si="74"/>
        <v>No enviado a tiempo</v>
      </c>
    </row>
    <row r="4671" spans="1:4" x14ac:dyDescent="0.25">
      <c r="A4671">
        <v>1680848</v>
      </c>
      <c r="B4671" s="23">
        <v>42700</v>
      </c>
      <c r="C4671" s="23">
        <v>42702</v>
      </c>
      <c r="D4671" t="str">
        <f t="shared" si="74"/>
        <v>Enviado a tiempo</v>
      </c>
    </row>
    <row r="4672" spans="1:4" x14ac:dyDescent="0.25">
      <c r="A4672">
        <v>1680848</v>
      </c>
      <c r="B4672" s="23">
        <v>42700</v>
      </c>
      <c r="C4672" s="23">
        <v>42702</v>
      </c>
      <c r="D4672" t="str">
        <f t="shared" si="74"/>
        <v>Enviado a tiempo</v>
      </c>
    </row>
    <row r="4673" spans="1:4" x14ac:dyDescent="0.25">
      <c r="A4673">
        <v>1680848</v>
      </c>
      <c r="B4673" s="23">
        <v>42714</v>
      </c>
      <c r="C4673" s="23">
        <v>42719</v>
      </c>
      <c r="D4673" t="str">
        <f t="shared" si="74"/>
        <v>Enviado a tiempo</v>
      </c>
    </row>
    <row r="4674" spans="1:4" x14ac:dyDescent="0.25">
      <c r="A4674">
        <v>1680848</v>
      </c>
      <c r="B4674" s="23">
        <v>42700</v>
      </c>
      <c r="C4674" s="23">
        <v>42704</v>
      </c>
      <c r="D4674" t="str">
        <f t="shared" si="74"/>
        <v>Enviado a tiempo</v>
      </c>
    </row>
    <row r="4675" spans="1:4" x14ac:dyDescent="0.25">
      <c r="A4675">
        <v>1680848</v>
      </c>
      <c r="B4675" s="23">
        <v>42143</v>
      </c>
      <c r="C4675" s="23">
        <v>42144</v>
      </c>
      <c r="D4675" t="str">
        <f t="shared" si="74"/>
        <v>No enviado a tiempo</v>
      </c>
    </row>
    <row r="4676" spans="1:4" x14ac:dyDescent="0.25">
      <c r="A4676">
        <v>1680848</v>
      </c>
      <c r="B4676" s="23">
        <v>42700</v>
      </c>
      <c r="C4676" s="23">
        <v>42702</v>
      </c>
      <c r="D4676" t="str">
        <f t="shared" si="74"/>
        <v>Enviado a tiempo</v>
      </c>
    </row>
    <row r="4677" spans="1:4" x14ac:dyDescent="0.25">
      <c r="A4677">
        <v>1681213</v>
      </c>
      <c r="B4677" s="23">
        <v>42671</v>
      </c>
      <c r="C4677" s="23">
        <v>42673</v>
      </c>
      <c r="D4677" t="str">
        <f t="shared" si="74"/>
        <v>Enviado a tiempo</v>
      </c>
    </row>
    <row r="4678" spans="1:4" x14ac:dyDescent="0.25">
      <c r="A4678">
        <v>1681213</v>
      </c>
      <c r="B4678" s="23">
        <v>42705</v>
      </c>
      <c r="C4678" s="23">
        <v>42709</v>
      </c>
      <c r="D4678" t="str">
        <f t="shared" si="74"/>
        <v>Enviado a tiempo</v>
      </c>
    </row>
    <row r="4679" spans="1:4" x14ac:dyDescent="0.25">
      <c r="A4679">
        <v>1681213</v>
      </c>
      <c r="B4679" s="23">
        <v>42450</v>
      </c>
      <c r="C4679" s="23">
        <v>42451</v>
      </c>
      <c r="D4679" t="str">
        <f t="shared" si="74"/>
        <v>No enviado a tiempo</v>
      </c>
    </row>
    <row r="4680" spans="1:4" x14ac:dyDescent="0.25">
      <c r="A4680">
        <v>1681578</v>
      </c>
      <c r="B4680" s="23">
        <v>42483</v>
      </c>
      <c r="C4680" s="23">
        <v>42490</v>
      </c>
      <c r="D4680" t="str">
        <f t="shared" si="74"/>
        <v>Enviado a tiempo</v>
      </c>
    </row>
    <row r="4681" spans="1:4" x14ac:dyDescent="0.25">
      <c r="A4681">
        <v>1681578</v>
      </c>
      <c r="B4681" s="23">
        <v>42701</v>
      </c>
      <c r="C4681" s="23">
        <v>42703</v>
      </c>
      <c r="D4681" t="str">
        <f t="shared" si="74"/>
        <v>Enviado a tiempo</v>
      </c>
    </row>
    <row r="4682" spans="1:4" x14ac:dyDescent="0.25">
      <c r="A4682">
        <v>1681578</v>
      </c>
      <c r="B4682" s="23">
        <v>41404</v>
      </c>
      <c r="C4682" s="23">
        <v>41406</v>
      </c>
      <c r="D4682" t="str">
        <f t="shared" si="74"/>
        <v>Enviado a tiempo</v>
      </c>
    </row>
    <row r="4683" spans="1:4" x14ac:dyDescent="0.25">
      <c r="A4683">
        <v>1681578</v>
      </c>
      <c r="B4683" s="23">
        <v>42398</v>
      </c>
      <c r="C4683" s="23">
        <v>42400</v>
      </c>
      <c r="D4683" t="str">
        <f t="shared" si="74"/>
        <v>Enviado a tiempo</v>
      </c>
    </row>
    <row r="4684" spans="1:4" x14ac:dyDescent="0.25">
      <c r="A4684">
        <v>1681578</v>
      </c>
      <c r="B4684" s="23">
        <v>42227</v>
      </c>
      <c r="C4684" s="23">
        <v>42229</v>
      </c>
      <c r="D4684" t="str">
        <f t="shared" si="74"/>
        <v>Enviado a tiempo</v>
      </c>
    </row>
    <row r="4685" spans="1:4" x14ac:dyDescent="0.25">
      <c r="A4685">
        <v>1681944</v>
      </c>
      <c r="B4685" s="23">
        <v>42702</v>
      </c>
      <c r="C4685" s="23">
        <v>42703</v>
      </c>
      <c r="D4685" t="str">
        <f t="shared" si="74"/>
        <v>No enviado a tiempo</v>
      </c>
    </row>
    <row r="4686" spans="1:4" x14ac:dyDescent="0.25">
      <c r="A4686">
        <v>1681944</v>
      </c>
      <c r="B4686" s="23">
        <v>42701</v>
      </c>
      <c r="C4686" s="23">
        <v>42701</v>
      </c>
      <c r="D4686" t="str">
        <f t="shared" si="74"/>
        <v>No enviado a tiempo</v>
      </c>
    </row>
    <row r="4687" spans="1:4" x14ac:dyDescent="0.25">
      <c r="A4687">
        <v>1682309</v>
      </c>
      <c r="B4687" s="23">
        <v>42702</v>
      </c>
      <c r="C4687" s="23">
        <v>42703</v>
      </c>
      <c r="D4687" t="str">
        <f t="shared" si="74"/>
        <v>No enviado a tiempo</v>
      </c>
    </row>
    <row r="4688" spans="1:4" x14ac:dyDescent="0.25">
      <c r="A4688">
        <v>1682309</v>
      </c>
      <c r="B4688" s="23">
        <v>42639</v>
      </c>
      <c r="C4688" s="23">
        <v>42640</v>
      </c>
      <c r="D4688" t="str">
        <f t="shared" si="74"/>
        <v>No enviado a tiempo</v>
      </c>
    </row>
    <row r="4689" spans="1:4" x14ac:dyDescent="0.25">
      <c r="A4689">
        <v>1682309</v>
      </c>
      <c r="B4689" s="23">
        <v>42606</v>
      </c>
      <c r="C4689" s="23">
        <v>42615</v>
      </c>
      <c r="D4689" t="str">
        <f t="shared" si="74"/>
        <v>Enviado a tiempo</v>
      </c>
    </row>
    <row r="4690" spans="1:4" x14ac:dyDescent="0.25">
      <c r="A4690">
        <v>1682309</v>
      </c>
      <c r="B4690" s="23">
        <v>42093</v>
      </c>
      <c r="C4690" s="23">
        <v>42095</v>
      </c>
      <c r="D4690" t="str">
        <f t="shared" si="74"/>
        <v>Enviado a tiempo</v>
      </c>
    </row>
    <row r="4691" spans="1:4" x14ac:dyDescent="0.25">
      <c r="A4691">
        <v>1682309</v>
      </c>
      <c r="B4691" s="23">
        <v>42212</v>
      </c>
      <c r="C4691" s="23">
        <v>42217</v>
      </c>
      <c r="D4691" t="str">
        <f t="shared" si="74"/>
        <v>Enviado a tiempo</v>
      </c>
    </row>
    <row r="4692" spans="1:4" x14ac:dyDescent="0.25">
      <c r="A4692">
        <v>1682309</v>
      </c>
      <c r="B4692" s="23">
        <v>42702</v>
      </c>
      <c r="C4692" s="23">
        <v>42703</v>
      </c>
      <c r="D4692" t="str">
        <f t="shared" si="74"/>
        <v>No enviado a tiempo</v>
      </c>
    </row>
    <row r="4693" spans="1:4" x14ac:dyDescent="0.25">
      <c r="A4693">
        <v>1682309</v>
      </c>
      <c r="B4693" s="23">
        <v>42626</v>
      </c>
      <c r="C4693" s="23">
        <v>42633</v>
      </c>
      <c r="D4693" t="str">
        <f t="shared" si="74"/>
        <v>Enviado a tiempo</v>
      </c>
    </row>
    <row r="4694" spans="1:4" x14ac:dyDescent="0.25">
      <c r="A4694">
        <v>1682674</v>
      </c>
      <c r="B4694" s="23">
        <v>42703</v>
      </c>
      <c r="C4694" s="23">
        <v>42704</v>
      </c>
      <c r="D4694" t="str">
        <f t="shared" si="74"/>
        <v>No enviado a tiempo</v>
      </c>
    </row>
    <row r="4695" spans="1:4" x14ac:dyDescent="0.25">
      <c r="A4695">
        <v>1682674</v>
      </c>
      <c r="B4695" s="23">
        <v>42410</v>
      </c>
      <c r="C4695" s="23">
        <v>42411</v>
      </c>
      <c r="D4695" t="str">
        <f t="shared" si="74"/>
        <v>No enviado a tiempo</v>
      </c>
    </row>
    <row r="4696" spans="1:4" x14ac:dyDescent="0.25">
      <c r="A4696">
        <v>1682674</v>
      </c>
      <c r="B4696" s="23">
        <v>42218</v>
      </c>
      <c r="C4696" s="23">
        <v>42220</v>
      </c>
      <c r="D4696" t="str">
        <f t="shared" si="74"/>
        <v>Enviado a tiempo</v>
      </c>
    </row>
    <row r="4697" spans="1:4" x14ac:dyDescent="0.25">
      <c r="A4697">
        <v>1682674</v>
      </c>
      <c r="B4697" s="23">
        <v>42705</v>
      </c>
      <c r="C4697" s="23">
        <v>42706</v>
      </c>
      <c r="D4697" t="str">
        <f t="shared" si="74"/>
        <v>No enviado a tiempo</v>
      </c>
    </row>
    <row r="4698" spans="1:4" x14ac:dyDescent="0.25">
      <c r="A4698">
        <v>1682674</v>
      </c>
      <c r="B4698" s="23">
        <v>42520</v>
      </c>
      <c r="C4698" s="23">
        <v>42520</v>
      </c>
      <c r="D4698" t="str">
        <f t="shared" si="74"/>
        <v>No enviado a tiempo</v>
      </c>
    </row>
    <row r="4699" spans="1:4" x14ac:dyDescent="0.25">
      <c r="A4699">
        <v>1683039</v>
      </c>
      <c r="B4699" s="23">
        <v>42511</v>
      </c>
      <c r="C4699" s="23">
        <v>42511</v>
      </c>
      <c r="D4699" t="str">
        <f t="shared" si="74"/>
        <v>No enviado a tiempo</v>
      </c>
    </row>
    <row r="4700" spans="1:4" x14ac:dyDescent="0.25">
      <c r="A4700">
        <v>1683405</v>
      </c>
      <c r="B4700" s="23">
        <v>42638</v>
      </c>
      <c r="C4700" s="23">
        <v>42639</v>
      </c>
      <c r="D4700" t="str">
        <f t="shared" si="74"/>
        <v>No enviado a tiempo</v>
      </c>
    </row>
    <row r="4701" spans="1:4" x14ac:dyDescent="0.25">
      <c r="A4701">
        <v>1683405</v>
      </c>
      <c r="B4701" s="23">
        <v>42606</v>
      </c>
      <c r="C4701" s="23">
        <v>42615</v>
      </c>
      <c r="D4701" t="str">
        <f t="shared" si="74"/>
        <v>Enviado a tiempo</v>
      </c>
    </row>
    <row r="4702" spans="1:4" x14ac:dyDescent="0.25">
      <c r="A4702">
        <v>1684135</v>
      </c>
      <c r="B4702" s="23">
        <v>42708</v>
      </c>
      <c r="C4702" s="23">
        <v>42709</v>
      </c>
      <c r="D4702" t="str">
        <f t="shared" si="74"/>
        <v>No enviado a tiempo</v>
      </c>
    </row>
    <row r="4703" spans="1:4" x14ac:dyDescent="0.25">
      <c r="A4703">
        <v>1684135</v>
      </c>
      <c r="B4703" s="23">
        <v>42708</v>
      </c>
      <c r="C4703" s="23">
        <v>42709</v>
      </c>
      <c r="D4703" t="str">
        <f t="shared" si="74"/>
        <v>No enviado a tiempo</v>
      </c>
    </row>
    <row r="4704" spans="1:4" x14ac:dyDescent="0.25">
      <c r="A4704">
        <v>1684135</v>
      </c>
      <c r="B4704" s="23">
        <v>42541</v>
      </c>
      <c r="C4704" s="23">
        <v>42543</v>
      </c>
      <c r="D4704" t="str">
        <f t="shared" si="74"/>
        <v>Enviado a tiempo</v>
      </c>
    </row>
    <row r="4705" spans="1:4" x14ac:dyDescent="0.25">
      <c r="A4705">
        <v>1684135</v>
      </c>
      <c r="B4705" s="23">
        <v>42436</v>
      </c>
      <c r="C4705" s="23">
        <v>42437</v>
      </c>
      <c r="D4705" t="str">
        <f t="shared" si="74"/>
        <v>No enviado a tiempo</v>
      </c>
    </row>
    <row r="4706" spans="1:4" x14ac:dyDescent="0.25">
      <c r="A4706">
        <v>1684500</v>
      </c>
      <c r="B4706" s="23">
        <v>42606</v>
      </c>
      <c r="C4706" s="23">
        <v>42606</v>
      </c>
      <c r="D4706" t="str">
        <f t="shared" si="74"/>
        <v>No enviado a tiempo</v>
      </c>
    </row>
    <row r="4707" spans="1:4" x14ac:dyDescent="0.25">
      <c r="A4707">
        <v>1684500</v>
      </c>
      <c r="B4707" s="23">
        <v>42639</v>
      </c>
      <c r="C4707" s="23">
        <v>42641</v>
      </c>
      <c r="D4707" t="str">
        <f t="shared" si="74"/>
        <v>Enviado a tiempo</v>
      </c>
    </row>
    <row r="4708" spans="1:4" x14ac:dyDescent="0.25">
      <c r="A4708">
        <v>1684500</v>
      </c>
      <c r="B4708" s="23">
        <v>41913</v>
      </c>
      <c r="C4708" s="23">
        <v>41915</v>
      </c>
      <c r="D4708" t="str">
        <f t="shared" si="74"/>
        <v>Enviado a tiempo</v>
      </c>
    </row>
    <row r="4709" spans="1:4" x14ac:dyDescent="0.25">
      <c r="A4709">
        <v>1684500</v>
      </c>
      <c r="B4709" s="23">
        <v>42722</v>
      </c>
      <c r="C4709" s="23">
        <v>42723</v>
      </c>
      <c r="D4709" t="str">
        <f t="shared" si="74"/>
        <v>No enviado a tiempo</v>
      </c>
    </row>
    <row r="4710" spans="1:4" x14ac:dyDescent="0.25">
      <c r="A4710">
        <v>1684500</v>
      </c>
      <c r="B4710" s="23">
        <v>42473</v>
      </c>
      <c r="C4710" s="23">
        <v>42475</v>
      </c>
      <c r="D4710" t="str">
        <f t="shared" si="74"/>
        <v>Enviado a tiempo</v>
      </c>
    </row>
    <row r="4711" spans="1:4" x14ac:dyDescent="0.25">
      <c r="A4711">
        <v>1684500</v>
      </c>
      <c r="B4711" s="23">
        <v>42709</v>
      </c>
      <c r="C4711" s="23">
        <v>42711</v>
      </c>
      <c r="D4711" t="str">
        <f t="shared" si="74"/>
        <v>Enviado a tiempo</v>
      </c>
    </row>
    <row r="4712" spans="1:4" x14ac:dyDescent="0.25">
      <c r="A4712">
        <v>1685231</v>
      </c>
      <c r="B4712" s="23">
        <v>42700</v>
      </c>
      <c r="C4712" s="23">
        <v>42704</v>
      </c>
      <c r="D4712" t="str">
        <f t="shared" si="74"/>
        <v>Enviado a tiempo</v>
      </c>
    </row>
    <row r="4713" spans="1:4" x14ac:dyDescent="0.25">
      <c r="A4713">
        <v>1685231</v>
      </c>
      <c r="B4713" s="23">
        <v>41485</v>
      </c>
      <c r="C4713" s="23">
        <v>41486</v>
      </c>
      <c r="D4713" t="str">
        <f t="shared" si="74"/>
        <v>No enviado a tiempo</v>
      </c>
    </row>
    <row r="4714" spans="1:4" x14ac:dyDescent="0.25">
      <c r="A4714">
        <v>1685231</v>
      </c>
      <c r="B4714" s="23">
        <v>42473</v>
      </c>
      <c r="C4714" s="23">
        <v>42475</v>
      </c>
      <c r="D4714" t="str">
        <f t="shared" si="74"/>
        <v>Enviado a tiempo</v>
      </c>
    </row>
    <row r="4715" spans="1:4" x14ac:dyDescent="0.25">
      <c r="A4715">
        <v>1685231</v>
      </c>
      <c r="B4715" s="23">
        <v>41932</v>
      </c>
      <c r="C4715" s="23">
        <v>41934</v>
      </c>
      <c r="D4715" t="str">
        <f t="shared" si="74"/>
        <v>Enviado a tiempo</v>
      </c>
    </row>
    <row r="4716" spans="1:4" x14ac:dyDescent="0.25">
      <c r="A4716">
        <v>1685596</v>
      </c>
      <c r="B4716" s="23">
        <v>42067</v>
      </c>
      <c r="C4716" s="23">
        <v>42069</v>
      </c>
      <c r="D4716" t="str">
        <f t="shared" si="74"/>
        <v>Enviado a tiempo</v>
      </c>
    </row>
    <row r="4717" spans="1:4" x14ac:dyDescent="0.25">
      <c r="A4717">
        <v>1685596</v>
      </c>
      <c r="B4717" s="23">
        <v>42624</v>
      </c>
      <c r="C4717" s="23">
        <v>42626</v>
      </c>
      <c r="D4717" t="str">
        <f t="shared" si="74"/>
        <v>Enviado a tiempo</v>
      </c>
    </row>
    <row r="4718" spans="1:4" x14ac:dyDescent="0.25">
      <c r="A4718">
        <v>1685627</v>
      </c>
      <c r="B4718" s="23">
        <v>42712</v>
      </c>
      <c r="C4718" s="23">
        <v>42716</v>
      </c>
      <c r="D4718" t="str">
        <f t="shared" si="74"/>
        <v>Enviado a tiempo</v>
      </c>
    </row>
    <row r="4719" spans="1:4" x14ac:dyDescent="0.25">
      <c r="A4719">
        <v>1685627</v>
      </c>
      <c r="B4719" s="23">
        <v>42712</v>
      </c>
      <c r="C4719" s="23">
        <v>42716</v>
      </c>
      <c r="D4719" t="str">
        <f t="shared" si="74"/>
        <v>Enviado a tiempo</v>
      </c>
    </row>
    <row r="4720" spans="1:4" x14ac:dyDescent="0.25">
      <c r="A4720">
        <v>1685961</v>
      </c>
      <c r="B4720" s="23">
        <v>42707</v>
      </c>
      <c r="C4720" s="23">
        <v>42707</v>
      </c>
      <c r="D4720" t="str">
        <f t="shared" si="74"/>
        <v>No enviado a tiempo</v>
      </c>
    </row>
    <row r="4721" spans="1:4" x14ac:dyDescent="0.25">
      <c r="A4721">
        <v>1685961</v>
      </c>
      <c r="B4721" s="23">
        <v>42348</v>
      </c>
      <c r="C4721" s="23">
        <v>42350</v>
      </c>
      <c r="D4721" t="str">
        <f t="shared" si="74"/>
        <v>Enviado a tiempo</v>
      </c>
    </row>
    <row r="4722" spans="1:4" x14ac:dyDescent="0.25">
      <c r="A4722">
        <v>1685961</v>
      </c>
      <c r="B4722" s="23">
        <v>41621</v>
      </c>
      <c r="C4722" s="23">
        <v>41623</v>
      </c>
      <c r="D4722" t="str">
        <f t="shared" si="74"/>
        <v>Enviado a tiempo</v>
      </c>
    </row>
    <row r="4723" spans="1:4" x14ac:dyDescent="0.25">
      <c r="A4723">
        <v>1686327</v>
      </c>
      <c r="B4723" s="23">
        <v>42319</v>
      </c>
      <c r="C4723" s="23">
        <v>42321</v>
      </c>
      <c r="D4723" t="str">
        <f t="shared" si="74"/>
        <v>Enviado a tiempo</v>
      </c>
    </row>
    <row r="4724" spans="1:4" x14ac:dyDescent="0.25">
      <c r="A4724">
        <v>1687057</v>
      </c>
      <c r="B4724" s="23">
        <v>42664</v>
      </c>
      <c r="C4724" s="23">
        <v>42665</v>
      </c>
      <c r="D4724" t="str">
        <f t="shared" si="74"/>
        <v>No enviado a tiempo</v>
      </c>
    </row>
    <row r="4725" spans="1:4" x14ac:dyDescent="0.25">
      <c r="A4725">
        <v>1687057</v>
      </c>
      <c r="B4725" s="23">
        <v>42411</v>
      </c>
      <c r="C4725" s="23">
        <v>42412</v>
      </c>
      <c r="D4725" t="str">
        <f t="shared" si="74"/>
        <v>No enviado a tiempo</v>
      </c>
    </row>
    <row r="4726" spans="1:4" x14ac:dyDescent="0.25">
      <c r="A4726">
        <v>1687057</v>
      </c>
      <c r="B4726" s="23">
        <v>41798</v>
      </c>
      <c r="C4726" s="23">
        <v>41800</v>
      </c>
      <c r="D4726" t="str">
        <f t="shared" si="74"/>
        <v>Enviado a tiempo</v>
      </c>
    </row>
    <row r="4727" spans="1:4" x14ac:dyDescent="0.25">
      <c r="A4727">
        <v>1687057</v>
      </c>
      <c r="B4727" s="23">
        <v>42182</v>
      </c>
      <c r="C4727" s="23">
        <v>42184</v>
      </c>
      <c r="D4727" t="str">
        <f t="shared" si="74"/>
        <v>Enviado a tiempo</v>
      </c>
    </row>
    <row r="4728" spans="1:4" x14ac:dyDescent="0.25">
      <c r="A4728">
        <v>1687422</v>
      </c>
      <c r="B4728" s="23">
        <v>42520</v>
      </c>
      <c r="C4728" s="23">
        <v>42520</v>
      </c>
      <c r="D4728" t="str">
        <f t="shared" si="74"/>
        <v>No enviado a tiempo</v>
      </c>
    </row>
    <row r="4729" spans="1:4" x14ac:dyDescent="0.25">
      <c r="A4729">
        <v>1687788</v>
      </c>
      <c r="B4729" s="23">
        <v>42504</v>
      </c>
      <c r="C4729" s="23">
        <v>42506</v>
      </c>
      <c r="D4729" t="str">
        <f t="shared" si="74"/>
        <v>Enviado a tiempo</v>
      </c>
    </row>
    <row r="4730" spans="1:4" x14ac:dyDescent="0.25">
      <c r="A4730">
        <v>1687788</v>
      </c>
      <c r="B4730" s="23">
        <v>42713</v>
      </c>
      <c r="C4730" s="23">
        <v>42714</v>
      </c>
      <c r="D4730" t="str">
        <f t="shared" ref="D4730:D4789" si="75">+IF(C4730-B4730&gt;=2,"Enviado a tiempo","No enviado a tiempo")</f>
        <v>No enviado a tiempo</v>
      </c>
    </row>
    <row r="4731" spans="1:4" x14ac:dyDescent="0.25">
      <c r="A4731">
        <v>1688153</v>
      </c>
      <c r="B4731" s="23">
        <v>42386</v>
      </c>
      <c r="C4731" s="23">
        <v>42386</v>
      </c>
      <c r="D4731" t="str">
        <f t="shared" si="75"/>
        <v>No enviado a tiempo</v>
      </c>
    </row>
    <row r="4732" spans="1:4" x14ac:dyDescent="0.25">
      <c r="A4732">
        <v>1688518</v>
      </c>
      <c r="B4732" s="23">
        <v>42348</v>
      </c>
      <c r="C4732" s="23">
        <v>42718</v>
      </c>
      <c r="D4732" t="str">
        <f t="shared" si="75"/>
        <v>Enviado a tiempo</v>
      </c>
    </row>
    <row r="4733" spans="1:4" x14ac:dyDescent="0.25">
      <c r="A4733">
        <v>1688518</v>
      </c>
      <c r="B4733" s="23">
        <v>42381</v>
      </c>
      <c r="C4733" s="23">
        <v>42383</v>
      </c>
      <c r="D4733" t="str">
        <f t="shared" si="75"/>
        <v>Enviado a tiempo</v>
      </c>
    </row>
    <row r="4734" spans="1:4" x14ac:dyDescent="0.25">
      <c r="A4734">
        <v>1688518</v>
      </c>
      <c r="B4734" s="23">
        <v>42714</v>
      </c>
      <c r="C4734" s="23">
        <v>42716</v>
      </c>
      <c r="D4734" t="str">
        <f t="shared" si="75"/>
        <v>Enviado a tiempo</v>
      </c>
    </row>
    <row r="4735" spans="1:4" x14ac:dyDescent="0.25">
      <c r="A4735">
        <v>1688883</v>
      </c>
      <c r="B4735" s="23">
        <v>42714</v>
      </c>
      <c r="C4735" s="23">
        <v>42716</v>
      </c>
      <c r="D4735" t="str">
        <f t="shared" si="75"/>
        <v>Enviado a tiempo</v>
      </c>
    </row>
    <row r="4736" spans="1:4" x14ac:dyDescent="0.25">
      <c r="A4736">
        <v>1688883</v>
      </c>
      <c r="B4736" s="23">
        <v>42381</v>
      </c>
      <c r="C4736" s="23">
        <v>42383</v>
      </c>
      <c r="D4736" t="str">
        <f t="shared" si="75"/>
        <v>Enviado a tiempo</v>
      </c>
    </row>
    <row r="4737" spans="1:4" x14ac:dyDescent="0.25">
      <c r="A4737">
        <v>1688883</v>
      </c>
      <c r="B4737" s="23">
        <v>42722</v>
      </c>
      <c r="C4737" s="23">
        <v>42728</v>
      </c>
      <c r="D4737" t="str">
        <f t="shared" si="75"/>
        <v>Enviado a tiempo</v>
      </c>
    </row>
    <row r="4738" spans="1:4" x14ac:dyDescent="0.25">
      <c r="A4738">
        <v>1688883</v>
      </c>
      <c r="B4738" s="23">
        <v>42499</v>
      </c>
      <c r="C4738" s="23">
        <v>42501</v>
      </c>
      <c r="D4738" t="str">
        <f t="shared" si="75"/>
        <v>Enviado a tiempo</v>
      </c>
    </row>
    <row r="4739" spans="1:4" x14ac:dyDescent="0.25">
      <c r="A4739">
        <v>1688883</v>
      </c>
      <c r="B4739" s="23">
        <v>42722</v>
      </c>
      <c r="C4739" s="23">
        <v>42723</v>
      </c>
      <c r="D4739" t="str">
        <f t="shared" si="75"/>
        <v>No enviado a tiempo</v>
      </c>
    </row>
    <row r="4740" spans="1:4" x14ac:dyDescent="0.25">
      <c r="A4740">
        <v>1688883</v>
      </c>
      <c r="B4740" s="23">
        <v>41408</v>
      </c>
      <c r="C4740" s="23">
        <v>41410</v>
      </c>
      <c r="D4740" t="str">
        <f t="shared" si="75"/>
        <v>Enviado a tiempo</v>
      </c>
    </row>
    <row r="4741" spans="1:4" x14ac:dyDescent="0.25">
      <c r="A4741">
        <v>1688883</v>
      </c>
      <c r="B4741" s="23">
        <v>42511</v>
      </c>
      <c r="C4741" s="23">
        <v>42511</v>
      </c>
      <c r="D4741" t="str">
        <f t="shared" si="75"/>
        <v>No enviado a tiempo</v>
      </c>
    </row>
    <row r="4742" spans="1:4" x14ac:dyDescent="0.25">
      <c r="A4742">
        <v>1688883</v>
      </c>
      <c r="B4742" s="23">
        <v>42714</v>
      </c>
      <c r="C4742" s="23">
        <v>42716</v>
      </c>
      <c r="D4742" t="str">
        <f t="shared" si="75"/>
        <v>Enviado a tiempo</v>
      </c>
    </row>
    <row r="4743" spans="1:4" x14ac:dyDescent="0.25">
      <c r="A4743">
        <v>1688883</v>
      </c>
      <c r="B4743" s="23">
        <v>42627</v>
      </c>
      <c r="C4743" s="23">
        <v>42629</v>
      </c>
      <c r="D4743" t="str">
        <f t="shared" si="75"/>
        <v>Enviado a tiempo</v>
      </c>
    </row>
    <row r="4744" spans="1:4" x14ac:dyDescent="0.25">
      <c r="A4744">
        <v>1688883</v>
      </c>
      <c r="B4744" s="23">
        <v>42551</v>
      </c>
      <c r="C4744" s="23">
        <v>42552</v>
      </c>
      <c r="D4744" t="str">
        <f t="shared" si="75"/>
        <v>No enviado a tiempo</v>
      </c>
    </row>
    <row r="4745" spans="1:4" x14ac:dyDescent="0.25">
      <c r="A4745">
        <v>1689249</v>
      </c>
      <c r="B4745" s="23">
        <v>42500</v>
      </c>
      <c r="C4745" s="23">
        <v>42502</v>
      </c>
      <c r="D4745" t="str">
        <f t="shared" si="75"/>
        <v>Enviado a tiempo</v>
      </c>
    </row>
    <row r="4746" spans="1:4" x14ac:dyDescent="0.25">
      <c r="A4746">
        <v>1689249</v>
      </c>
      <c r="B4746" s="23">
        <v>42388</v>
      </c>
      <c r="C4746" s="23">
        <v>42388</v>
      </c>
      <c r="D4746" t="str">
        <f t="shared" si="75"/>
        <v>No enviado a tiempo</v>
      </c>
    </row>
    <row r="4747" spans="1:4" x14ac:dyDescent="0.25">
      <c r="A4747">
        <v>1689249</v>
      </c>
      <c r="B4747" s="23">
        <v>42483</v>
      </c>
      <c r="C4747" s="23">
        <v>42484</v>
      </c>
      <c r="D4747" t="str">
        <f t="shared" si="75"/>
        <v>No enviado a tiempo</v>
      </c>
    </row>
    <row r="4748" spans="1:4" x14ac:dyDescent="0.25">
      <c r="A4748">
        <v>1689614</v>
      </c>
      <c r="B4748" s="23">
        <v>42684</v>
      </c>
      <c r="C4748" s="23">
        <v>42695</v>
      </c>
      <c r="D4748" t="str">
        <f t="shared" si="75"/>
        <v>Enviado a tiempo</v>
      </c>
    </row>
    <row r="4749" spans="1:4" x14ac:dyDescent="0.25">
      <c r="A4749">
        <v>1689614</v>
      </c>
      <c r="B4749" s="23">
        <v>42483</v>
      </c>
      <c r="C4749" s="23">
        <v>42484</v>
      </c>
      <c r="D4749" t="str">
        <f t="shared" si="75"/>
        <v>No enviado a tiempo</v>
      </c>
    </row>
    <row r="4750" spans="1:4" x14ac:dyDescent="0.25">
      <c r="A4750">
        <v>1689614</v>
      </c>
      <c r="B4750" s="23">
        <v>42523</v>
      </c>
      <c r="C4750" s="23">
        <v>42525</v>
      </c>
      <c r="D4750" t="str">
        <f t="shared" si="75"/>
        <v>Enviado a tiempo</v>
      </c>
    </row>
    <row r="4751" spans="1:4" x14ac:dyDescent="0.25">
      <c r="A4751">
        <v>1690344</v>
      </c>
      <c r="B4751" s="23">
        <v>42344</v>
      </c>
      <c r="C4751" s="23">
        <v>42346</v>
      </c>
      <c r="D4751" t="str">
        <f t="shared" si="75"/>
        <v>Enviado a tiempo</v>
      </c>
    </row>
    <row r="4752" spans="1:4" x14ac:dyDescent="0.25">
      <c r="A4752">
        <v>1690344</v>
      </c>
      <c r="B4752" s="23">
        <v>42691</v>
      </c>
      <c r="C4752" s="23">
        <v>42693</v>
      </c>
      <c r="D4752" t="str">
        <f t="shared" si="75"/>
        <v>Enviado a tiempo</v>
      </c>
    </row>
    <row r="4753" spans="1:4" x14ac:dyDescent="0.25">
      <c r="A4753">
        <v>1690344</v>
      </c>
      <c r="B4753" s="23">
        <v>42417</v>
      </c>
      <c r="C4753" s="23">
        <v>42418</v>
      </c>
      <c r="D4753" t="str">
        <f t="shared" si="75"/>
        <v>No enviado a tiempo</v>
      </c>
    </row>
    <row r="4754" spans="1:4" x14ac:dyDescent="0.25">
      <c r="A4754">
        <v>1690710</v>
      </c>
      <c r="B4754" s="23">
        <v>42413</v>
      </c>
      <c r="C4754" s="23">
        <v>42420</v>
      </c>
      <c r="D4754" t="str">
        <f t="shared" si="75"/>
        <v>Enviado a tiempo</v>
      </c>
    </row>
    <row r="4755" spans="1:4" x14ac:dyDescent="0.25">
      <c r="A4755">
        <v>1691075</v>
      </c>
      <c r="B4755" s="23">
        <v>42719</v>
      </c>
      <c r="C4755" s="23">
        <v>42728</v>
      </c>
      <c r="D4755" t="str">
        <f t="shared" si="75"/>
        <v>Enviado a tiempo</v>
      </c>
    </row>
    <row r="4756" spans="1:4" x14ac:dyDescent="0.25">
      <c r="A4756">
        <v>1691075</v>
      </c>
      <c r="B4756" s="23">
        <v>42719</v>
      </c>
      <c r="C4756" s="23">
        <v>42728</v>
      </c>
      <c r="D4756" t="str">
        <f t="shared" si="75"/>
        <v>Enviado a tiempo</v>
      </c>
    </row>
    <row r="4757" spans="1:4" x14ac:dyDescent="0.25">
      <c r="A4757">
        <v>1691075</v>
      </c>
      <c r="B4757" s="23">
        <v>42719</v>
      </c>
      <c r="C4757" s="23">
        <v>42728</v>
      </c>
      <c r="D4757" t="str">
        <f t="shared" si="75"/>
        <v>Enviado a tiempo</v>
      </c>
    </row>
    <row r="4758" spans="1:4" x14ac:dyDescent="0.25">
      <c r="A4758">
        <v>1691440</v>
      </c>
      <c r="B4758" s="23">
        <v>42501</v>
      </c>
      <c r="C4758" s="23">
        <v>42504</v>
      </c>
      <c r="D4758" t="str">
        <f t="shared" si="75"/>
        <v>Enviado a tiempo</v>
      </c>
    </row>
    <row r="4759" spans="1:4" x14ac:dyDescent="0.25">
      <c r="A4759">
        <v>1691440</v>
      </c>
      <c r="B4759" s="23">
        <v>42721</v>
      </c>
      <c r="C4759" s="23">
        <v>42723</v>
      </c>
      <c r="D4759" t="str">
        <f t="shared" si="75"/>
        <v>Enviado a tiempo</v>
      </c>
    </row>
    <row r="4760" spans="1:4" x14ac:dyDescent="0.25">
      <c r="A4760">
        <v>1691440</v>
      </c>
      <c r="B4760" s="23">
        <v>42512</v>
      </c>
      <c r="C4760" s="23">
        <v>42513</v>
      </c>
      <c r="D4760" t="str">
        <f t="shared" si="75"/>
        <v>No enviado a tiempo</v>
      </c>
    </row>
    <row r="4761" spans="1:4" x14ac:dyDescent="0.25">
      <c r="A4761">
        <v>1691440</v>
      </c>
      <c r="B4761" s="23">
        <v>42393</v>
      </c>
      <c r="C4761" s="23">
        <v>42394</v>
      </c>
      <c r="D4761" t="str">
        <f t="shared" si="75"/>
        <v>No enviado a tiempo</v>
      </c>
    </row>
    <row r="4762" spans="1:4" x14ac:dyDescent="0.25">
      <c r="A4762">
        <v>1691440</v>
      </c>
      <c r="B4762" s="23">
        <v>42721</v>
      </c>
      <c r="C4762" s="23">
        <v>42723</v>
      </c>
      <c r="D4762" t="str">
        <f t="shared" si="75"/>
        <v>Enviado a tiempo</v>
      </c>
    </row>
    <row r="4763" spans="1:4" x14ac:dyDescent="0.25">
      <c r="A4763">
        <v>1691440</v>
      </c>
      <c r="B4763" s="23">
        <v>42721</v>
      </c>
      <c r="C4763" s="23">
        <v>42723</v>
      </c>
      <c r="D4763" t="str">
        <f t="shared" si="75"/>
        <v>Enviado a tiempo</v>
      </c>
    </row>
    <row r="4764" spans="1:4" x14ac:dyDescent="0.25">
      <c r="A4764">
        <v>1691805</v>
      </c>
      <c r="B4764" s="23">
        <v>42722</v>
      </c>
      <c r="C4764" s="23">
        <v>42723</v>
      </c>
      <c r="D4764" t="str">
        <f t="shared" si="75"/>
        <v>No enviado a tiempo</v>
      </c>
    </row>
    <row r="4765" spans="1:4" x14ac:dyDescent="0.25">
      <c r="A4765">
        <v>1691805</v>
      </c>
      <c r="B4765" s="23">
        <v>42358</v>
      </c>
      <c r="C4765" s="23">
        <v>42362</v>
      </c>
      <c r="D4765" t="str">
        <f t="shared" si="75"/>
        <v>Enviado a tiempo</v>
      </c>
    </row>
    <row r="4766" spans="1:4" x14ac:dyDescent="0.25">
      <c r="A4766">
        <v>1691805</v>
      </c>
      <c r="B4766" s="23">
        <v>42722</v>
      </c>
      <c r="C4766" s="23">
        <v>42723</v>
      </c>
      <c r="D4766" t="str">
        <f t="shared" si="75"/>
        <v>No enviado a tiempo</v>
      </c>
    </row>
    <row r="4767" spans="1:4" x14ac:dyDescent="0.25">
      <c r="A4767">
        <v>1691805</v>
      </c>
      <c r="B4767" s="23">
        <v>42722</v>
      </c>
      <c r="C4767" s="23">
        <v>42723</v>
      </c>
      <c r="D4767" t="str">
        <f t="shared" si="75"/>
        <v>No enviado a tiempo</v>
      </c>
    </row>
    <row r="4768" spans="1:4" x14ac:dyDescent="0.25">
      <c r="A4768">
        <v>1691805</v>
      </c>
      <c r="B4768" s="23">
        <v>42722</v>
      </c>
      <c r="C4768" s="23">
        <v>42723</v>
      </c>
      <c r="D4768" t="str">
        <f t="shared" si="75"/>
        <v>No enviado a tiempo</v>
      </c>
    </row>
    <row r="4769" spans="1:4" x14ac:dyDescent="0.25">
      <c r="A4769">
        <v>1691805</v>
      </c>
      <c r="B4769" s="23">
        <v>42165</v>
      </c>
      <c r="C4769" s="23">
        <v>42167</v>
      </c>
      <c r="D4769" t="str">
        <f t="shared" si="75"/>
        <v>Enviado a tiempo</v>
      </c>
    </row>
    <row r="4770" spans="1:4" x14ac:dyDescent="0.25">
      <c r="A4770">
        <v>1691805</v>
      </c>
      <c r="B4770" s="23">
        <v>42722</v>
      </c>
      <c r="C4770" s="23">
        <v>42723</v>
      </c>
      <c r="D4770" t="str">
        <f t="shared" si="75"/>
        <v>No enviado a tiempo</v>
      </c>
    </row>
    <row r="4771" spans="1:4" x14ac:dyDescent="0.25">
      <c r="A4771">
        <v>1692536</v>
      </c>
      <c r="B4771" s="23">
        <v>42718</v>
      </c>
      <c r="C4771" s="23">
        <v>42719</v>
      </c>
      <c r="D4771" t="str">
        <f t="shared" si="75"/>
        <v>No enviado a tiempo</v>
      </c>
    </row>
    <row r="4772" spans="1:4" x14ac:dyDescent="0.25">
      <c r="A4772">
        <v>1692536</v>
      </c>
      <c r="B4772" s="23">
        <v>41349</v>
      </c>
      <c r="C4772" s="23">
        <v>41353</v>
      </c>
      <c r="D4772" t="str">
        <f t="shared" si="75"/>
        <v>Enviado a tiempo</v>
      </c>
    </row>
    <row r="4773" spans="1:4" x14ac:dyDescent="0.25">
      <c r="A4773">
        <v>1692536</v>
      </c>
      <c r="B4773" s="23">
        <v>42264</v>
      </c>
      <c r="C4773" s="23">
        <v>42264</v>
      </c>
      <c r="D4773" t="str">
        <f t="shared" si="75"/>
        <v>No enviado a tiempo</v>
      </c>
    </row>
    <row r="4774" spans="1:4" x14ac:dyDescent="0.25">
      <c r="A4774">
        <v>1692536</v>
      </c>
      <c r="B4774" s="23">
        <v>42500</v>
      </c>
      <c r="C4774" s="23">
        <v>42502</v>
      </c>
      <c r="D4774" t="str">
        <f t="shared" si="75"/>
        <v>Enviado a tiempo</v>
      </c>
    </row>
    <row r="4775" spans="1:4" x14ac:dyDescent="0.25">
      <c r="A4775">
        <v>1692536</v>
      </c>
      <c r="B4775" s="23">
        <v>42722</v>
      </c>
      <c r="C4775" s="23">
        <v>42723</v>
      </c>
      <c r="D4775" t="str">
        <f t="shared" si="75"/>
        <v>No enviado a tiempo</v>
      </c>
    </row>
    <row r="4776" spans="1:4" x14ac:dyDescent="0.25">
      <c r="A4776">
        <v>1692536</v>
      </c>
      <c r="B4776" s="23">
        <v>42498</v>
      </c>
      <c r="C4776" s="23">
        <v>42502</v>
      </c>
      <c r="D4776" t="str">
        <f t="shared" si="75"/>
        <v>Enviado a tiempo</v>
      </c>
    </row>
    <row r="4777" spans="1:4" x14ac:dyDescent="0.25">
      <c r="A4777">
        <v>1692901</v>
      </c>
      <c r="B4777" s="23">
        <v>41959</v>
      </c>
      <c r="C4777" s="23">
        <v>41961</v>
      </c>
      <c r="D4777" t="str">
        <f t="shared" si="75"/>
        <v>Enviado a tiempo</v>
      </c>
    </row>
    <row r="4778" spans="1:4" x14ac:dyDescent="0.25">
      <c r="A4778">
        <v>1693266</v>
      </c>
      <c r="B4778" s="23">
        <v>42606</v>
      </c>
      <c r="C4778" s="23">
        <v>42615</v>
      </c>
      <c r="D4778" t="str">
        <f t="shared" si="75"/>
        <v>Enviado a tiempo</v>
      </c>
    </row>
    <row r="4779" spans="1:4" x14ac:dyDescent="0.25">
      <c r="A4779">
        <v>1693266</v>
      </c>
      <c r="B4779" s="23">
        <v>42726</v>
      </c>
      <c r="C4779" s="23">
        <v>42727</v>
      </c>
      <c r="D4779" t="str">
        <f t="shared" si="75"/>
        <v>No enviado a tiempo</v>
      </c>
    </row>
    <row r="4780" spans="1:4" x14ac:dyDescent="0.25">
      <c r="A4780">
        <v>1693266</v>
      </c>
      <c r="B4780" s="23">
        <v>42726</v>
      </c>
      <c r="C4780" s="23">
        <v>42727</v>
      </c>
      <c r="D4780" t="str">
        <f t="shared" si="75"/>
        <v>No enviado a tiempo</v>
      </c>
    </row>
    <row r="4781" spans="1:4" x14ac:dyDescent="0.25">
      <c r="A4781">
        <v>1693266</v>
      </c>
      <c r="B4781" s="23">
        <v>42403</v>
      </c>
      <c r="C4781" s="23">
        <v>42405</v>
      </c>
      <c r="D4781" t="str">
        <f t="shared" si="75"/>
        <v>Enviado a tiempo</v>
      </c>
    </row>
    <row r="4782" spans="1:4" x14ac:dyDescent="0.25">
      <c r="A4782">
        <v>1693266</v>
      </c>
      <c r="B4782" s="23">
        <v>42523</v>
      </c>
      <c r="C4782" s="23">
        <v>42525</v>
      </c>
      <c r="D4782" t="str">
        <f t="shared" si="75"/>
        <v>Enviado a tiempo</v>
      </c>
    </row>
    <row r="4783" spans="1:4" x14ac:dyDescent="0.25">
      <c r="A4783">
        <v>1693632</v>
      </c>
      <c r="B4783" s="23">
        <v>42491</v>
      </c>
      <c r="C4783" s="23">
        <v>42493</v>
      </c>
      <c r="D4783" t="str">
        <f t="shared" si="75"/>
        <v>Enviado a tiempo</v>
      </c>
    </row>
    <row r="4784" spans="1:4" x14ac:dyDescent="0.25">
      <c r="A4784">
        <v>1693997</v>
      </c>
      <c r="B4784" s="23">
        <v>42035</v>
      </c>
      <c r="C4784" s="23">
        <v>42037</v>
      </c>
      <c r="D4784" t="str">
        <f t="shared" si="75"/>
        <v>Enviado a tiempo</v>
      </c>
    </row>
    <row r="4785" spans="1:4" x14ac:dyDescent="0.25">
      <c r="A4785">
        <v>1693997</v>
      </c>
      <c r="B4785" s="23">
        <v>41913</v>
      </c>
      <c r="C4785" s="23">
        <v>41915</v>
      </c>
      <c r="D4785" t="str">
        <f t="shared" si="75"/>
        <v>Enviado a tiempo</v>
      </c>
    </row>
    <row r="4786" spans="1:4" x14ac:dyDescent="0.25">
      <c r="A4786">
        <v>1693997</v>
      </c>
      <c r="B4786" s="23">
        <v>42664</v>
      </c>
      <c r="C4786" s="23">
        <v>42666</v>
      </c>
      <c r="D4786" t="str">
        <f t="shared" si="75"/>
        <v>Enviado a tiempo</v>
      </c>
    </row>
    <row r="4787" spans="1:4" x14ac:dyDescent="0.25">
      <c r="A4787">
        <v>1694362</v>
      </c>
      <c r="B4787" s="23">
        <v>42382</v>
      </c>
      <c r="C4787" s="23">
        <v>42383</v>
      </c>
      <c r="D4787" t="str">
        <f t="shared" si="75"/>
        <v>No enviado a tiempo</v>
      </c>
    </row>
    <row r="4788" spans="1:4" x14ac:dyDescent="0.25">
      <c r="A4788">
        <v>1694727</v>
      </c>
      <c r="B4788" s="23">
        <v>42712</v>
      </c>
      <c r="C4788" s="23">
        <v>42716</v>
      </c>
      <c r="D4788" t="str">
        <f t="shared" si="75"/>
        <v>Enviado a tiempo</v>
      </c>
    </row>
    <row r="4789" spans="1:4" x14ac:dyDescent="0.25">
      <c r="A4789">
        <v>1694727</v>
      </c>
      <c r="B4789" s="23">
        <v>42719</v>
      </c>
      <c r="C4789" s="23">
        <v>42728</v>
      </c>
      <c r="D4789" t="str">
        <f t="shared" si="75"/>
        <v>Enviado a tiempo</v>
      </c>
    </row>
    <row r="4790" spans="1:4" x14ac:dyDescent="0.25">
      <c r="A4790">
        <v>1694727</v>
      </c>
      <c r="B4790" s="23">
        <v>41506</v>
      </c>
      <c r="C4790" s="23">
        <v>41508</v>
      </c>
      <c r="D4790" t="str">
        <f t="shared" ref="D4790:D4845" si="76">+IF(C4790-B4790&gt;=2,"Enviado a tiempo","No enviado a tiempo")</f>
        <v>Enviado a tiempo</v>
      </c>
    </row>
    <row r="4791" spans="1:4" x14ac:dyDescent="0.25">
      <c r="A4791">
        <v>1694727</v>
      </c>
      <c r="B4791" s="23">
        <v>42714</v>
      </c>
      <c r="C4791" s="23">
        <v>42718</v>
      </c>
      <c r="D4791" t="str">
        <f t="shared" si="76"/>
        <v>Enviado a tiempo</v>
      </c>
    </row>
    <row r="4792" spans="1:4" x14ac:dyDescent="0.25">
      <c r="A4792">
        <v>1694727</v>
      </c>
      <c r="B4792" s="23">
        <v>42456</v>
      </c>
      <c r="C4792" s="23">
        <v>42458</v>
      </c>
      <c r="D4792" t="str">
        <f t="shared" si="76"/>
        <v>Enviado a tiempo</v>
      </c>
    </row>
    <row r="4793" spans="1:4" x14ac:dyDescent="0.25">
      <c r="A4793">
        <v>1695093</v>
      </c>
      <c r="B4793" s="23">
        <v>42360</v>
      </c>
      <c r="C4793" s="23">
        <v>42362</v>
      </c>
      <c r="D4793" t="str">
        <f t="shared" si="76"/>
        <v>Enviado a tiempo</v>
      </c>
    </row>
    <row r="4794" spans="1:4" x14ac:dyDescent="0.25">
      <c r="A4794">
        <v>1695093</v>
      </c>
      <c r="B4794" s="23">
        <v>42319</v>
      </c>
      <c r="C4794" s="23">
        <v>42321</v>
      </c>
      <c r="D4794" t="str">
        <f t="shared" si="76"/>
        <v>Enviado a tiempo</v>
      </c>
    </row>
    <row r="4795" spans="1:4" x14ac:dyDescent="0.25">
      <c r="A4795">
        <v>1695093</v>
      </c>
      <c r="B4795" s="23">
        <v>42251</v>
      </c>
      <c r="C4795" s="23">
        <v>42253</v>
      </c>
      <c r="D4795" t="str">
        <f t="shared" si="76"/>
        <v>Enviado a tiempo</v>
      </c>
    </row>
    <row r="4796" spans="1:4" x14ac:dyDescent="0.25">
      <c r="A4796">
        <v>1695458</v>
      </c>
      <c r="B4796" s="23">
        <v>42369</v>
      </c>
      <c r="C4796" s="23">
        <v>42370</v>
      </c>
      <c r="D4796" t="str">
        <f t="shared" si="76"/>
        <v>No enviado a tiempo</v>
      </c>
    </row>
    <row r="4797" spans="1:4" x14ac:dyDescent="0.25">
      <c r="A4797">
        <v>1695458</v>
      </c>
      <c r="B4797" s="23">
        <v>42732</v>
      </c>
      <c r="C4797" s="23">
        <v>42733</v>
      </c>
      <c r="D4797" t="str">
        <f t="shared" si="76"/>
        <v>No enviado a tiempo</v>
      </c>
    </row>
    <row r="4798" spans="1:4" x14ac:dyDescent="0.25">
      <c r="A4798">
        <v>1695458</v>
      </c>
      <c r="B4798" s="23">
        <v>42397</v>
      </c>
      <c r="C4798" s="23">
        <v>42399</v>
      </c>
      <c r="D4798" t="str">
        <f t="shared" si="76"/>
        <v>Enviado a tiempo</v>
      </c>
    </row>
    <row r="4799" spans="1:4" x14ac:dyDescent="0.25">
      <c r="A4799">
        <v>1695458</v>
      </c>
      <c r="B4799" s="23">
        <v>42719</v>
      </c>
      <c r="C4799" s="23">
        <v>42728</v>
      </c>
      <c r="D4799" t="str">
        <f t="shared" si="76"/>
        <v>Enviado a tiempo</v>
      </c>
    </row>
    <row r="4800" spans="1:4" x14ac:dyDescent="0.25">
      <c r="A4800">
        <v>1695458</v>
      </c>
      <c r="B4800" s="23">
        <v>42639</v>
      </c>
      <c r="C4800" s="23">
        <v>42641</v>
      </c>
      <c r="D4800" t="str">
        <f t="shared" si="76"/>
        <v>Enviado a tiempo</v>
      </c>
    </row>
    <row r="4801" spans="1:4" x14ac:dyDescent="0.25">
      <c r="A4801">
        <v>1695458</v>
      </c>
      <c r="B4801" s="23">
        <v>42732</v>
      </c>
      <c r="C4801" s="23">
        <v>42733</v>
      </c>
      <c r="D4801" t="str">
        <f t="shared" si="76"/>
        <v>No enviado a tiempo</v>
      </c>
    </row>
    <row r="4802" spans="1:4" x14ac:dyDescent="0.25">
      <c r="A4802">
        <v>1695458</v>
      </c>
      <c r="B4802" s="23">
        <v>42508</v>
      </c>
      <c r="C4802" s="23">
        <v>42510</v>
      </c>
      <c r="D4802" t="str">
        <f t="shared" si="76"/>
        <v>Enviado a tiempo</v>
      </c>
    </row>
    <row r="4803" spans="1:4" x14ac:dyDescent="0.25">
      <c r="A4803">
        <v>1695458</v>
      </c>
      <c r="B4803" s="23">
        <v>42732</v>
      </c>
      <c r="C4803" s="23">
        <v>42733</v>
      </c>
      <c r="D4803" t="str">
        <f t="shared" si="76"/>
        <v>No enviado a tiempo</v>
      </c>
    </row>
    <row r="4804" spans="1:4" x14ac:dyDescent="0.25">
      <c r="A4804">
        <v>1695458</v>
      </c>
      <c r="B4804" s="23">
        <v>42688</v>
      </c>
      <c r="C4804" s="23">
        <v>42689</v>
      </c>
      <c r="D4804" t="str">
        <f t="shared" si="76"/>
        <v>No enviado a tiempo</v>
      </c>
    </row>
    <row r="4805" spans="1:4" x14ac:dyDescent="0.25">
      <c r="A4805">
        <v>1695823</v>
      </c>
      <c r="B4805" s="23">
        <v>42264</v>
      </c>
      <c r="C4805" s="23">
        <v>42260</v>
      </c>
      <c r="D4805" t="str">
        <f t="shared" si="76"/>
        <v>No enviado a tiempo</v>
      </c>
    </row>
    <row r="4806" spans="1:4" x14ac:dyDescent="0.25">
      <c r="A4806">
        <v>1696188</v>
      </c>
      <c r="B4806" s="23">
        <v>42435</v>
      </c>
      <c r="C4806" s="23">
        <v>42440</v>
      </c>
      <c r="D4806" t="str">
        <f t="shared" si="76"/>
        <v>Enviado a tiempo</v>
      </c>
    </row>
    <row r="4807" spans="1:4" x14ac:dyDescent="0.25">
      <c r="A4807">
        <v>1696188</v>
      </c>
      <c r="B4807" s="23">
        <v>42553</v>
      </c>
      <c r="C4807" s="23">
        <v>42555</v>
      </c>
      <c r="D4807" t="str">
        <f t="shared" si="76"/>
        <v>Enviado a tiempo</v>
      </c>
    </row>
    <row r="4808" spans="1:4" x14ac:dyDescent="0.25">
      <c r="A4808">
        <v>1696554</v>
      </c>
      <c r="B4808" s="23">
        <v>42639</v>
      </c>
      <c r="C4808" s="23">
        <v>42648</v>
      </c>
      <c r="D4808" t="str">
        <f t="shared" si="76"/>
        <v>Enviado a tiempo</v>
      </c>
    </row>
    <row r="4809" spans="1:4" x14ac:dyDescent="0.25">
      <c r="A4809">
        <v>1696919</v>
      </c>
      <c r="B4809" s="23">
        <v>42386</v>
      </c>
      <c r="C4809" s="23">
        <v>42388</v>
      </c>
      <c r="D4809" t="str">
        <f t="shared" si="76"/>
        <v>Enviado a tiempo</v>
      </c>
    </row>
    <row r="4810" spans="1:4" x14ac:dyDescent="0.25">
      <c r="A4810">
        <v>1696919</v>
      </c>
      <c r="B4810" s="23">
        <v>41432</v>
      </c>
      <c r="C4810" s="23">
        <v>41433</v>
      </c>
      <c r="D4810" t="str">
        <f t="shared" si="76"/>
        <v>No enviado a tiempo</v>
      </c>
    </row>
    <row r="4811" spans="1:4" x14ac:dyDescent="0.25">
      <c r="A4811">
        <v>1697649</v>
      </c>
      <c r="B4811" s="23">
        <v>42713</v>
      </c>
      <c r="C4811" s="23">
        <v>42714</v>
      </c>
      <c r="D4811" t="str">
        <f t="shared" si="76"/>
        <v>No enviado a tiempo</v>
      </c>
    </row>
    <row r="4812" spans="1:4" x14ac:dyDescent="0.25">
      <c r="A4812">
        <v>1697649</v>
      </c>
      <c r="B4812" s="23">
        <v>42682</v>
      </c>
      <c r="C4812" s="23">
        <v>42682</v>
      </c>
      <c r="D4812" t="str">
        <f t="shared" si="76"/>
        <v>No enviado a tiempo</v>
      </c>
    </row>
    <row r="4813" spans="1:4" x14ac:dyDescent="0.25">
      <c r="A4813">
        <v>1698015</v>
      </c>
      <c r="B4813" s="23">
        <v>41818</v>
      </c>
      <c r="C4813" s="23">
        <v>41820</v>
      </c>
      <c r="D4813" t="str">
        <f t="shared" si="76"/>
        <v>Enviado a tiempo</v>
      </c>
    </row>
    <row r="4814" spans="1:4" x14ac:dyDescent="0.25">
      <c r="A4814">
        <v>1698380</v>
      </c>
      <c r="B4814" s="23">
        <v>42554</v>
      </c>
      <c r="C4814" s="23">
        <v>42556</v>
      </c>
      <c r="D4814" t="str">
        <f t="shared" si="76"/>
        <v>Enviado a tiempo</v>
      </c>
    </row>
    <row r="4815" spans="1:4" x14ac:dyDescent="0.25">
      <c r="A4815">
        <v>1698745</v>
      </c>
      <c r="B4815" s="23">
        <v>42483</v>
      </c>
      <c r="C4815" s="23">
        <v>42484</v>
      </c>
      <c r="D4815" t="str">
        <f t="shared" si="76"/>
        <v>No enviado a tiempo</v>
      </c>
    </row>
    <row r="4816" spans="1:4" x14ac:dyDescent="0.25">
      <c r="A4816">
        <v>1698745</v>
      </c>
      <c r="B4816" s="23">
        <v>42289</v>
      </c>
      <c r="C4816" s="23">
        <v>42291</v>
      </c>
      <c r="D4816" t="str">
        <f t="shared" si="76"/>
        <v>Enviado a tiempo</v>
      </c>
    </row>
    <row r="4817" spans="1:4" x14ac:dyDescent="0.25">
      <c r="A4817">
        <v>1698745</v>
      </c>
      <c r="B4817" s="23">
        <v>42238</v>
      </c>
      <c r="C4817" s="23">
        <v>42243</v>
      </c>
      <c r="D4817" t="str">
        <f t="shared" si="76"/>
        <v>Enviado a tiempo</v>
      </c>
    </row>
    <row r="4818" spans="1:4" x14ac:dyDescent="0.25">
      <c r="A4818">
        <v>1699110</v>
      </c>
      <c r="B4818" s="23">
        <v>42079</v>
      </c>
      <c r="C4818" s="23">
        <v>42079</v>
      </c>
      <c r="D4818" t="str">
        <f t="shared" si="76"/>
        <v>No enviado a tiempo</v>
      </c>
    </row>
    <row r="4819" spans="1:4" x14ac:dyDescent="0.25">
      <c r="A4819">
        <v>1699110</v>
      </c>
      <c r="B4819" s="23">
        <v>42357</v>
      </c>
      <c r="C4819" s="23">
        <v>42359</v>
      </c>
      <c r="D4819" t="str">
        <f t="shared" si="76"/>
        <v>Enviado a tiempo</v>
      </c>
    </row>
    <row r="4820" spans="1:4" x14ac:dyDescent="0.25">
      <c r="A4820">
        <v>1699110</v>
      </c>
      <c r="B4820" s="23">
        <v>42495</v>
      </c>
      <c r="C4820" s="23">
        <v>42497</v>
      </c>
      <c r="D4820" t="str">
        <f t="shared" si="76"/>
        <v>Enviado a tiempo</v>
      </c>
    </row>
    <row r="4821" spans="1:4" x14ac:dyDescent="0.25">
      <c r="A4821">
        <v>1699110</v>
      </c>
      <c r="B4821" s="23">
        <v>42634</v>
      </c>
      <c r="C4821" s="23">
        <v>42634</v>
      </c>
      <c r="D4821" t="str">
        <f t="shared" si="76"/>
        <v>No enviado a tiempo</v>
      </c>
    </row>
    <row r="4822" spans="1:4" x14ac:dyDescent="0.25">
      <c r="A4822">
        <v>1699110</v>
      </c>
      <c r="B4822" s="23">
        <v>42122</v>
      </c>
      <c r="C4822" s="23">
        <v>42124</v>
      </c>
      <c r="D4822" t="str">
        <f t="shared" si="76"/>
        <v>Enviado a tiempo</v>
      </c>
    </row>
    <row r="4823" spans="1:4" x14ac:dyDescent="0.25">
      <c r="A4823">
        <v>1699110</v>
      </c>
      <c r="B4823" s="23">
        <v>42244</v>
      </c>
      <c r="C4823" s="23">
        <v>42246</v>
      </c>
      <c r="D4823" t="str">
        <f t="shared" si="76"/>
        <v>Enviado a tiempo</v>
      </c>
    </row>
    <row r="4824" spans="1:4" x14ac:dyDescent="0.25">
      <c r="A4824">
        <v>1699476</v>
      </c>
      <c r="B4824" s="23">
        <v>42688</v>
      </c>
      <c r="C4824" s="23">
        <v>42689</v>
      </c>
      <c r="D4824" t="str">
        <f t="shared" si="76"/>
        <v>No enviado a tiempo</v>
      </c>
    </row>
    <row r="4825" spans="1:4" x14ac:dyDescent="0.25">
      <c r="A4825">
        <v>1699841</v>
      </c>
      <c r="B4825" s="23">
        <v>42388</v>
      </c>
      <c r="C4825" s="23">
        <v>42388</v>
      </c>
      <c r="D4825" t="str">
        <f t="shared" si="76"/>
        <v>No enviado a tiempo</v>
      </c>
    </row>
    <row r="4826" spans="1:4" x14ac:dyDescent="0.25">
      <c r="A4826">
        <v>1699841</v>
      </c>
      <c r="B4826" s="23">
        <v>42728</v>
      </c>
      <c r="C4826" s="23">
        <v>42729</v>
      </c>
      <c r="D4826" t="str">
        <f t="shared" si="76"/>
        <v>No enviado a tiempo</v>
      </c>
    </row>
    <row r="4827" spans="1:4" x14ac:dyDescent="0.25">
      <c r="A4827">
        <v>1700206</v>
      </c>
      <c r="B4827" s="23">
        <v>42638</v>
      </c>
      <c r="C4827" s="23">
        <v>42639</v>
      </c>
      <c r="D4827" t="str">
        <f t="shared" si="76"/>
        <v>No enviado a tiempo</v>
      </c>
    </row>
    <row r="4828" spans="1:4" x14ac:dyDescent="0.25">
      <c r="A4828">
        <v>1700206</v>
      </c>
      <c r="B4828" s="23">
        <v>42606</v>
      </c>
      <c r="C4828" s="23">
        <v>42615</v>
      </c>
      <c r="D4828" t="str">
        <f t="shared" si="76"/>
        <v>Enviado a tiempo</v>
      </c>
    </row>
    <row r="4829" spans="1:4" x14ac:dyDescent="0.25">
      <c r="A4829">
        <v>1700206</v>
      </c>
      <c r="B4829" s="23">
        <v>42151</v>
      </c>
      <c r="C4829" s="23">
        <v>42153</v>
      </c>
      <c r="D4829" t="str">
        <f t="shared" si="76"/>
        <v>Enviado a tiempo</v>
      </c>
    </row>
    <row r="4830" spans="1:4" x14ac:dyDescent="0.25">
      <c r="A4830">
        <v>1700571</v>
      </c>
      <c r="B4830" s="23">
        <v>42219</v>
      </c>
      <c r="C4830" s="23">
        <v>42224</v>
      </c>
      <c r="D4830" t="str">
        <f t="shared" si="76"/>
        <v>Enviado a tiempo</v>
      </c>
    </row>
    <row r="4831" spans="1:4" x14ac:dyDescent="0.25">
      <c r="A4831">
        <v>1700937</v>
      </c>
      <c r="B4831" s="23">
        <v>42011</v>
      </c>
      <c r="C4831" s="23">
        <v>42013</v>
      </c>
      <c r="D4831" t="str">
        <f t="shared" si="76"/>
        <v>Enviado a tiempo</v>
      </c>
    </row>
    <row r="4832" spans="1:4" x14ac:dyDescent="0.25">
      <c r="A4832">
        <v>1700937</v>
      </c>
      <c r="B4832" s="23">
        <v>42276</v>
      </c>
      <c r="C4832" s="23">
        <v>42277</v>
      </c>
      <c r="D4832" t="str">
        <f t="shared" si="76"/>
        <v>No enviado a tiempo</v>
      </c>
    </row>
    <row r="4833" spans="1:4" x14ac:dyDescent="0.25">
      <c r="A4833">
        <v>1701302</v>
      </c>
      <c r="B4833" s="23">
        <v>42363</v>
      </c>
      <c r="C4833" s="23">
        <v>42364</v>
      </c>
      <c r="D4833" t="str">
        <f t="shared" si="76"/>
        <v>No enviado a tiempo</v>
      </c>
    </row>
    <row r="4834" spans="1:4" x14ac:dyDescent="0.25">
      <c r="A4834">
        <v>1702032</v>
      </c>
      <c r="B4834" s="23">
        <v>42182</v>
      </c>
      <c r="C4834" s="23">
        <v>42184</v>
      </c>
      <c r="D4834" t="str">
        <f t="shared" si="76"/>
        <v>Enviado a tiempo</v>
      </c>
    </row>
    <row r="4835" spans="1:4" x14ac:dyDescent="0.25">
      <c r="A4835">
        <v>1702032</v>
      </c>
      <c r="B4835" s="23">
        <v>42562</v>
      </c>
      <c r="C4835" s="23">
        <v>42563</v>
      </c>
      <c r="D4835" t="str">
        <f t="shared" si="76"/>
        <v>No enviado a tiempo</v>
      </c>
    </row>
    <row r="4836" spans="1:4" x14ac:dyDescent="0.25">
      <c r="A4836">
        <v>1702032</v>
      </c>
      <c r="B4836" s="23">
        <v>42140</v>
      </c>
      <c r="C4836" s="23">
        <v>42144</v>
      </c>
      <c r="D4836" t="str">
        <f t="shared" si="76"/>
        <v>Enviado a tiempo</v>
      </c>
    </row>
    <row r="4837" spans="1:4" x14ac:dyDescent="0.25">
      <c r="A4837">
        <v>1702032</v>
      </c>
      <c r="B4837" s="23">
        <v>42255</v>
      </c>
      <c r="C4837" s="23">
        <v>42257</v>
      </c>
      <c r="D4837" t="str">
        <f t="shared" si="76"/>
        <v>Enviado a tiempo</v>
      </c>
    </row>
    <row r="4838" spans="1:4" x14ac:dyDescent="0.25">
      <c r="A4838">
        <v>1702032</v>
      </c>
      <c r="B4838" s="23">
        <v>42666</v>
      </c>
      <c r="C4838" s="23">
        <v>42668</v>
      </c>
      <c r="D4838" t="str">
        <f t="shared" si="76"/>
        <v>Enviado a tiempo</v>
      </c>
    </row>
    <row r="4839" spans="1:4" x14ac:dyDescent="0.25">
      <c r="A4839">
        <v>1702032</v>
      </c>
      <c r="B4839" s="23">
        <v>42429</v>
      </c>
      <c r="C4839" s="23">
        <v>42429</v>
      </c>
      <c r="D4839" t="str">
        <f t="shared" si="76"/>
        <v>No enviado a tiempo</v>
      </c>
    </row>
    <row r="4840" spans="1:4" x14ac:dyDescent="0.25">
      <c r="A4840">
        <v>1702032</v>
      </c>
      <c r="B4840" s="23">
        <v>42696</v>
      </c>
      <c r="C4840" s="23">
        <v>42701</v>
      </c>
      <c r="D4840" t="str">
        <f t="shared" si="76"/>
        <v>Enviado a tiempo</v>
      </c>
    </row>
    <row r="4841" spans="1:4" x14ac:dyDescent="0.25">
      <c r="A4841">
        <v>1702398</v>
      </c>
      <c r="B4841" s="23">
        <v>42487</v>
      </c>
      <c r="C4841" s="23">
        <v>42488</v>
      </c>
      <c r="D4841" t="str">
        <f t="shared" si="76"/>
        <v>No enviado a tiempo</v>
      </c>
    </row>
    <row r="4842" spans="1:4" x14ac:dyDescent="0.25">
      <c r="A4842">
        <v>1702763</v>
      </c>
      <c r="B4842" s="23">
        <v>42722</v>
      </c>
      <c r="C4842" s="23">
        <v>42725</v>
      </c>
      <c r="D4842" t="str">
        <f t="shared" si="76"/>
        <v>Enviado a tiempo</v>
      </c>
    </row>
    <row r="4843" spans="1:4" x14ac:dyDescent="0.25">
      <c r="A4843">
        <v>1702763</v>
      </c>
      <c r="B4843" s="23">
        <v>42639</v>
      </c>
      <c r="C4843" s="23">
        <v>42641</v>
      </c>
      <c r="D4843" t="str">
        <f t="shared" si="76"/>
        <v>Enviado a tiempo</v>
      </c>
    </row>
    <row r="4844" spans="1:4" x14ac:dyDescent="0.25">
      <c r="A4844">
        <v>1702763</v>
      </c>
      <c r="B4844" s="23">
        <v>42211</v>
      </c>
      <c r="C4844" s="23">
        <v>42214</v>
      </c>
      <c r="D4844" t="str">
        <f t="shared" si="76"/>
        <v>Enviado a tiempo</v>
      </c>
    </row>
    <row r="4845" spans="1:4" x14ac:dyDescent="0.25">
      <c r="A4845">
        <v>1702763</v>
      </c>
      <c r="B4845" s="23">
        <v>42597</v>
      </c>
      <c r="C4845" s="23">
        <v>42602</v>
      </c>
      <c r="D4845" t="str">
        <f t="shared" si="76"/>
        <v>Enviado a tiempo</v>
      </c>
    </row>
    <row r="4846" spans="1:4" x14ac:dyDescent="0.25">
      <c r="A4846">
        <v>1702763</v>
      </c>
      <c r="B4846" s="23">
        <v>42336</v>
      </c>
      <c r="C4846" s="23">
        <v>42338</v>
      </c>
      <c r="D4846" t="str">
        <f t="shared" ref="D4846:D4877" si="77">+IF(C4846-B4846&gt;=2,"Enviado a tiempo","No enviado a tiempo")</f>
        <v>Enviado a tiempo</v>
      </c>
    </row>
    <row r="4847" spans="1:4" x14ac:dyDescent="0.25">
      <c r="A4847">
        <v>1702763</v>
      </c>
      <c r="B4847" s="23">
        <v>42613</v>
      </c>
      <c r="C4847" s="23">
        <v>42615</v>
      </c>
      <c r="D4847" t="str">
        <f t="shared" si="77"/>
        <v>Enviado a tiempo</v>
      </c>
    </row>
    <row r="4848" spans="1:4" x14ac:dyDescent="0.25">
      <c r="A4848">
        <v>1703859</v>
      </c>
      <c r="B4848" s="23">
        <v>42726</v>
      </c>
      <c r="C4848" s="23">
        <v>42727</v>
      </c>
      <c r="D4848" t="str">
        <f t="shared" si="77"/>
        <v>No enviado a tiempo</v>
      </c>
    </row>
    <row r="4849" spans="1:4" x14ac:dyDescent="0.25">
      <c r="A4849">
        <v>1705320</v>
      </c>
      <c r="B4849" s="23">
        <v>42387</v>
      </c>
      <c r="C4849" s="23">
        <v>42389</v>
      </c>
      <c r="D4849" t="str">
        <f t="shared" si="77"/>
        <v>Enviado a tiempo</v>
      </c>
    </row>
    <row r="4850" spans="1:4" x14ac:dyDescent="0.25">
      <c r="A4850">
        <v>1705685</v>
      </c>
      <c r="B4850" s="23">
        <v>42606</v>
      </c>
      <c r="C4850" s="23">
        <v>42615</v>
      </c>
      <c r="D4850" t="str">
        <f t="shared" si="77"/>
        <v>Enviado a tiempo</v>
      </c>
    </row>
    <row r="4851" spans="1:4" x14ac:dyDescent="0.25">
      <c r="A4851">
        <v>1706415</v>
      </c>
      <c r="B4851" s="23">
        <v>42026</v>
      </c>
      <c r="C4851" s="23">
        <v>42028</v>
      </c>
      <c r="D4851" t="str">
        <f t="shared" si="77"/>
        <v>Enviado a tiempo</v>
      </c>
    </row>
    <row r="4852" spans="1:4" x14ac:dyDescent="0.25">
      <c r="A4852">
        <v>1707146</v>
      </c>
      <c r="B4852" s="23">
        <v>42473</v>
      </c>
      <c r="C4852" s="23">
        <v>42475</v>
      </c>
      <c r="D4852" t="str">
        <f t="shared" si="77"/>
        <v>Enviado a tiempo</v>
      </c>
    </row>
    <row r="4853" spans="1:4" x14ac:dyDescent="0.25">
      <c r="A4853">
        <v>1707511</v>
      </c>
      <c r="B4853" s="23">
        <v>42387</v>
      </c>
      <c r="C4853" s="23">
        <v>42389</v>
      </c>
      <c r="D4853" t="str">
        <f t="shared" si="77"/>
        <v>Enviado a tiempo</v>
      </c>
    </row>
    <row r="4854" spans="1:4" x14ac:dyDescent="0.25">
      <c r="A4854">
        <v>1707876</v>
      </c>
      <c r="B4854" s="23">
        <v>42714</v>
      </c>
      <c r="C4854" s="23">
        <v>42719</v>
      </c>
      <c r="D4854" t="str">
        <f t="shared" si="77"/>
        <v>Enviado a tiempo</v>
      </c>
    </row>
    <row r="4855" spans="1:4" x14ac:dyDescent="0.25">
      <c r="A4855">
        <v>1708972</v>
      </c>
      <c r="B4855" s="23">
        <v>42708</v>
      </c>
      <c r="C4855" s="23">
        <v>42709</v>
      </c>
      <c r="D4855" t="str">
        <f t="shared" si="77"/>
        <v>No enviado a tiempo</v>
      </c>
    </row>
    <row r="4856" spans="1:4" x14ac:dyDescent="0.25">
      <c r="A4856">
        <v>1710068</v>
      </c>
      <c r="B4856" s="23">
        <v>42483</v>
      </c>
      <c r="C4856" s="23">
        <v>42484</v>
      </c>
      <c r="D4856" t="str">
        <f t="shared" si="77"/>
        <v>No enviado a tiempo</v>
      </c>
    </row>
    <row r="4857" spans="1:4" x14ac:dyDescent="0.25">
      <c r="A4857">
        <v>1710798</v>
      </c>
      <c r="B4857" s="23">
        <v>42550</v>
      </c>
      <c r="C4857" s="23">
        <v>42552</v>
      </c>
      <c r="D4857" t="str">
        <f t="shared" si="77"/>
        <v>Enviado a tiempo</v>
      </c>
    </row>
    <row r="4858" spans="1:4" x14ac:dyDescent="0.25">
      <c r="A4858">
        <v>1710798</v>
      </c>
      <c r="B4858" s="23">
        <v>42639</v>
      </c>
      <c r="C4858" s="23">
        <v>42648</v>
      </c>
      <c r="D4858" t="str">
        <f t="shared" si="77"/>
        <v>Enviado a tiempo</v>
      </c>
    </row>
    <row r="4859" spans="1:4" x14ac:dyDescent="0.25">
      <c r="A4859">
        <v>1710798</v>
      </c>
      <c r="B4859" s="23">
        <v>42240</v>
      </c>
      <c r="C4859" s="23">
        <v>42217</v>
      </c>
      <c r="D4859" t="str">
        <f t="shared" si="77"/>
        <v>No enviado a tiempo</v>
      </c>
    </row>
    <row r="4860" spans="1:4" x14ac:dyDescent="0.25">
      <c r="A4860">
        <v>1710798</v>
      </c>
      <c r="B4860" s="23">
        <v>42722</v>
      </c>
      <c r="C4860" s="23">
        <v>42723</v>
      </c>
      <c r="D4860" t="str">
        <f t="shared" si="77"/>
        <v>No enviado a tiempo</v>
      </c>
    </row>
    <row r="4861" spans="1:4" x14ac:dyDescent="0.25">
      <c r="A4861">
        <v>1711164</v>
      </c>
      <c r="B4861" s="23">
        <v>42568</v>
      </c>
      <c r="C4861" s="23">
        <v>42569</v>
      </c>
      <c r="D4861" t="str">
        <f t="shared" si="77"/>
        <v>No enviado a tiempo</v>
      </c>
    </row>
    <row r="4862" spans="1:4" x14ac:dyDescent="0.25">
      <c r="A4862">
        <v>1711529</v>
      </c>
      <c r="B4862" s="23">
        <v>42454</v>
      </c>
      <c r="C4862" s="23">
        <v>42454</v>
      </c>
      <c r="D4862" t="str">
        <f t="shared" si="77"/>
        <v>No enviado a tiempo</v>
      </c>
    </row>
    <row r="4863" spans="1:4" x14ac:dyDescent="0.25">
      <c r="A4863">
        <v>1711529</v>
      </c>
      <c r="B4863" s="23">
        <v>42628</v>
      </c>
      <c r="C4863" s="23">
        <v>42629</v>
      </c>
      <c r="D4863" t="str">
        <f t="shared" si="77"/>
        <v>No enviado a tiempo</v>
      </c>
    </row>
    <row r="4864" spans="1:4" x14ac:dyDescent="0.25">
      <c r="A4864">
        <v>1711529</v>
      </c>
      <c r="B4864" s="23">
        <v>42456</v>
      </c>
      <c r="C4864" s="23">
        <v>42463</v>
      </c>
      <c r="D4864" t="str">
        <f t="shared" si="77"/>
        <v>Enviado a tiempo</v>
      </c>
    </row>
    <row r="4865" spans="1:4" x14ac:dyDescent="0.25">
      <c r="A4865">
        <v>1711894</v>
      </c>
      <c r="B4865" s="23">
        <v>42478</v>
      </c>
      <c r="C4865" s="23">
        <v>42479</v>
      </c>
      <c r="D4865" t="str">
        <f t="shared" si="77"/>
        <v>No enviado a tiempo</v>
      </c>
    </row>
    <row r="4866" spans="1:4" x14ac:dyDescent="0.25">
      <c r="A4866">
        <v>1712259</v>
      </c>
      <c r="B4866" s="23">
        <v>42535</v>
      </c>
      <c r="C4866" s="23">
        <v>42535</v>
      </c>
      <c r="D4866" t="str">
        <f t="shared" si="77"/>
        <v>No enviado a tiempo</v>
      </c>
    </row>
    <row r="4867" spans="1:4" x14ac:dyDescent="0.25">
      <c r="A4867">
        <v>1712625</v>
      </c>
      <c r="B4867" s="23">
        <v>42533</v>
      </c>
      <c r="C4867" s="23">
        <v>42534</v>
      </c>
      <c r="D4867" t="str">
        <f t="shared" si="77"/>
        <v>No enviado a tiempo</v>
      </c>
    </row>
    <row r="4868" spans="1:4" x14ac:dyDescent="0.25">
      <c r="A4868">
        <v>1712625</v>
      </c>
      <c r="B4868" s="23">
        <v>42139</v>
      </c>
      <c r="C4868" s="23">
        <v>42141</v>
      </c>
      <c r="D4868" t="str">
        <f t="shared" si="77"/>
        <v>Enviado a tiempo</v>
      </c>
    </row>
    <row r="4869" spans="1:4" x14ac:dyDescent="0.25">
      <c r="A4869">
        <v>1712990</v>
      </c>
      <c r="B4869" s="23">
        <v>42347</v>
      </c>
      <c r="C4869" s="23">
        <v>42347</v>
      </c>
      <c r="D4869" t="str">
        <f t="shared" si="77"/>
        <v>No enviado a tiempo</v>
      </c>
    </row>
    <row r="4870" spans="1:4" x14ac:dyDescent="0.25">
      <c r="A4870">
        <v>1712990</v>
      </c>
      <c r="B4870" s="23">
        <v>42151</v>
      </c>
      <c r="C4870" s="23">
        <v>42153</v>
      </c>
      <c r="D4870" t="str">
        <f t="shared" si="77"/>
        <v>Enviado a tiempo</v>
      </c>
    </row>
    <row r="4871" spans="1:4" x14ac:dyDescent="0.25">
      <c r="A4871">
        <v>1713355</v>
      </c>
      <c r="B4871" s="23">
        <v>41732</v>
      </c>
      <c r="C4871" s="23">
        <v>41734</v>
      </c>
      <c r="D4871" t="str">
        <f t="shared" si="77"/>
        <v>Enviado a tiempo</v>
      </c>
    </row>
    <row r="4872" spans="1:4" x14ac:dyDescent="0.25">
      <c r="A4872">
        <v>1714086</v>
      </c>
      <c r="B4872" s="23">
        <v>41425</v>
      </c>
      <c r="C4872" s="23">
        <v>41425</v>
      </c>
      <c r="D4872" t="str">
        <f t="shared" si="77"/>
        <v>No enviado a tiempo</v>
      </c>
    </row>
    <row r="4873" spans="1:4" x14ac:dyDescent="0.25">
      <c r="A4873">
        <v>1714816</v>
      </c>
      <c r="B4873" s="23">
        <v>42411</v>
      </c>
      <c r="C4873" s="23">
        <v>42412</v>
      </c>
      <c r="D4873" t="str">
        <f t="shared" si="77"/>
        <v>No enviado a tiempo</v>
      </c>
    </row>
    <row r="4874" spans="1:4" x14ac:dyDescent="0.25">
      <c r="A4874">
        <v>1715181</v>
      </c>
      <c r="B4874" s="23">
        <v>42166</v>
      </c>
      <c r="C4874" s="23">
        <v>42166</v>
      </c>
      <c r="D4874" t="str">
        <f t="shared" si="77"/>
        <v>No enviado a tiempo</v>
      </c>
    </row>
    <row r="4875" spans="1:4" x14ac:dyDescent="0.25">
      <c r="A4875">
        <v>1718833</v>
      </c>
      <c r="B4875" s="23">
        <v>42417</v>
      </c>
      <c r="C4875" s="23">
        <v>42419</v>
      </c>
      <c r="D4875" t="str">
        <f t="shared" si="77"/>
        <v>Enviado a tiempo</v>
      </c>
    </row>
    <row r="4876" spans="1:4" x14ac:dyDescent="0.25">
      <c r="A4876">
        <v>1725773</v>
      </c>
      <c r="B4876" s="23">
        <v>42182</v>
      </c>
      <c r="C4876" s="23">
        <v>42184</v>
      </c>
      <c r="D4876" t="str">
        <f t="shared" si="77"/>
        <v>Enviado a tiempo</v>
      </c>
    </row>
    <row r="4877" spans="1:4" x14ac:dyDescent="0.25">
      <c r="A4877">
        <v>1732712</v>
      </c>
      <c r="B4877" s="23">
        <v>42144</v>
      </c>
      <c r="C4877" s="23">
        <v>42145</v>
      </c>
      <c r="D4877" t="str">
        <f t="shared" si="77"/>
        <v>No enviado a tiempo</v>
      </c>
    </row>
    <row r="4878" spans="1:4" x14ac:dyDescent="0.25">
      <c r="A4878">
        <v>1737095</v>
      </c>
      <c r="B4878" s="23">
        <v>42227</v>
      </c>
      <c r="C4878" s="23">
        <v>42228</v>
      </c>
      <c r="D4878" t="str">
        <f t="shared" ref="D4878:D4884" si="78">+IF(C4878-B4878&gt;=2,"Enviado a tiempo","No enviado a tiempo")</f>
        <v>No enviado a tiempo</v>
      </c>
    </row>
    <row r="4879" spans="1:4" x14ac:dyDescent="0.25">
      <c r="A4879">
        <v>1796995</v>
      </c>
      <c r="B4879" s="23">
        <v>42504</v>
      </c>
      <c r="C4879" s="23">
        <v>42505</v>
      </c>
      <c r="D4879" t="str">
        <f t="shared" si="78"/>
        <v>No enviado a tiempo</v>
      </c>
    </row>
    <row r="4880" spans="1:4" x14ac:dyDescent="0.25">
      <c r="A4880">
        <v>1801013</v>
      </c>
      <c r="B4880" s="23">
        <v>42676</v>
      </c>
      <c r="C4880" s="23">
        <v>42680</v>
      </c>
      <c r="D4880" t="str">
        <f t="shared" si="78"/>
        <v>Enviado a tiempo</v>
      </c>
    </row>
    <row r="4881" spans="1:4" x14ac:dyDescent="0.25">
      <c r="A4881">
        <v>1806857</v>
      </c>
      <c r="B4881" s="23">
        <v>42354</v>
      </c>
      <c r="C4881" s="23">
        <v>42356</v>
      </c>
      <c r="D4881" t="str">
        <f t="shared" si="78"/>
        <v>Enviado a tiempo</v>
      </c>
    </row>
    <row r="4882" spans="1:4" x14ac:dyDescent="0.25">
      <c r="A4882">
        <v>1834250</v>
      </c>
      <c r="B4882" s="23">
        <v>42641</v>
      </c>
      <c r="C4882" s="23">
        <v>42643</v>
      </c>
      <c r="D4882" t="str">
        <f t="shared" si="78"/>
        <v>Enviado a tiempo</v>
      </c>
    </row>
    <row r="4883" spans="1:4" x14ac:dyDescent="0.25">
      <c r="A4883">
        <v>1840459</v>
      </c>
      <c r="B4883" s="23">
        <v>42539</v>
      </c>
      <c r="C4883" s="23">
        <v>42541</v>
      </c>
      <c r="D4883" t="str">
        <f t="shared" si="78"/>
        <v>Enviado a tiempo</v>
      </c>
    </row>
    <row r="4884" spans="1:4" x14ac:dyDescent="0.25">
      <c r="A4884">
        <v>1855434</v>
      </c>
      <c r="B4884" s="23">
        <v>42228</v>
      </c>
      <c r="C4884" s="23">
        <v>42230</v>
      </c>
      <c r="D4884" t="str">
        <f t="shared" si="78"/>
        <v>Enviado a tiempo</v>
      </c>
    </row>
  </sheetData>
  <autoFilter ref="A1:D4884" xr:uid="{CE6376FC-482D-4B35-B771-50C2ED204803}"/>
  <pageMargins left="0.7" right="0.7" top="0.75" bottom="0.75" header="0.3" footer="0.3"/>
  <tableParts count="4">
    <tablePart r:id="rId1"/>
    <tablePart r:id="rId2"/>
    <tablePart r:id="rId3"/>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0F5F1-B1BE-497C-AD5C-0C45F9470562}">
  <sheetPr codeName="Hoja7"/>
  <dimension ref="A2:Z23"/>
  <sheetViews>
    <sheetView showGridLines="0" workbookViewId="0"/>
  </sheetViews>
  <sheetFormatPr baseColWidth="10" defaultRowHeight="15" x14ac:dyDescent="0.25"/>
  <cols>
    <col min="1" max="1" width="20.7109375" bestFit="1" customWidth="1"/>
    <col min="2" max="2" width="24.28515625" bestFit="1" customWidth="1"/>
    <col min="3" max="3" width="4.85546875" customWidth="1"/>
    <col min="4" max="4" width="12.5703125" bestFit="1" customWidth="1"/>
    <col min="5" max="5" width="19.42578125" bestFit="1" customWidth="1"/>
    <col min="6" max="6" width="4.5703125" customWidth="1"/>
    <col min="7" max="7" width="17.140625" bestFit="1" customWidth="1"/>
    <col min="8" max="8" width="23.7109375" bestFit="1" customWidth="1"/>
    <col min="9" max="9" width="4" customWidth="1"/>
    <col min="10" max="10" width="20.85546875" customWidth="1"/>
    <col min="11" max="11" width="31.5703125" bestFit="1" customWidth="1"/>
    <col min="12" max="12" width="4.85546875" customWidth="1"/>
    <col min="13" max="13" width="17.5703125" bestFit="1" customWidth="1"/>
    <col min="14" max="14" width="19.28515625" bestFit="1" customWidth="1"/>
    <col min="15" max="15" width="7.28515625" customWidth="1"/>
    <col min="16" max="16" width="19.5703125" bestFit="1" customWidth="1"/>
    <col min="17" max="17" width="23.85546875" bestFit="1" customWidth="1"/>
    <col min="18" max="18" width="12.5703125" bestFit="1" customWidth="1"/>
    <col min="19" max="19" width="15" bestFit="1" customWidth="1"/>
    <col min="20" max="20" width="15.140625" bestFit="1" customWidth="1"/>
    <col min="22" max="22" width="12.5703125" bestFit="1" customWidth="1"/>
    <col min="23" max="23" width="19.140625" bestFit="1" customWidth="1"/>
    <col min="25" max="25" width="17.5703125" bestFit="1" customWidth="1"/>
    <col min="26" max="26" width="17.42578125" bestFit="1" customWidth="1"/>
  </cols>
  <sheetData>
    <row r="2" spans="1:26" x14ac:dyDescent="0.25">
      <c r="A2" t="s">
        <v>6326</v>
      </c>
      <c r="D2" t="s">
        <v>6335</v>
      </c>
      <c r="G2" t="s">
        <v>6334</v>
      </c>
      <c r="J2" t="s">
        <v>6327</v>
      </c>
      <c r="M2" t="s">
        <v>6331</v>
      </c>
      <c r="P2" t="s">
        <v>6362</v>
      </c>
      <c r="S2" t="s">
        <v>6340</v>
      </c>
      <c r="V2" t="s">
        <v>6360</v>
      </c>
      <c r="Y2" t="s">
        <v>6359</v>
      </c>
    </row>
    <row r="3" spans="1:26" x14ac:dyDescent="0.25">
      <c r="A3" s="32" t="s">
        <v>6323</v>
      </c>
      <c r="B3" t="s">
        <v>6324</v>
      </c>
      <c r="D3" s="32" t="s">
        <v>1293</v>
      </c>
      <c r="E3" t="s">
        <v>6325</v>
      </c>
      <c r="G3" s="32" t="s">
        <v>1006</v>
      </c>
      <c r="H3" t="s">
        <v>6330</v>
      </c>
      <c r="J3" s="32" t="s">
        <v>6328</v>
      </c>
      <c r="K3" t="s">
        <v>6329</v>
      </c>
      <c r="M3" s="32" t="s">
        <v>6332</v>
      </c>
      <c r="N3" t="s">
        <v>6333</v>
      </c>
      <c r="P3" s="32" t="s">
        <v>1293</v>
      </c>
      <c r="Q3" t="s">
        <v>6363</v>
      </c>
      <c r="S3" s="32" t="s">
        <v>6341</v>
      </c>
      <c r="T3" t="s">
        <v>6342</v>
      </c>
      <c r="V3" s="32" t="s">
        <v>1293</v>
      </c>
      <c r="W3" t="s">
        <v>6358</v>
      </c>
      <c r="Y3" s="32" t="s">
        <v>6357</v>
      </c>
      <c r="Z3" t="s">
        <v>6361</v>
      </c>
    </row>
    <row r="4" spans="1:26" x14ac:dyDescent="0.25">
      <c r="A4" s="33" t="s">
        <v>1263</v>
      </c>
      <c r="B4" s="34">
        <v>8261055.4099999992</v>
      </c>
      <c r="D4" s="33">
        <v>2013</v>
      </c>
      <c r="E4" s="35">
        <v>1564615130</v>
      </c>
      <c r="G4" s="33" t="s">
        <v>1009</v>
      </c>
      <c r="H4" s="34">
        <v>92078057.629999951</v>
      </c>
      <c r="J4" s="33" t="s">
        <v>460</v>
      </c>
      <c r="K4" s="35">
        <v>7</v>
      </c>
      <c r="M4" s="33" t="s">
        <v>1272</v>
      </c>
      <c r="N4" s="35">
        <v>108851</v>
      </c>
      <c r="O4" s="35"/>
      <c r="P4" s="33" t="s">
        <v>6356</v>
      </c>
      <c r="Q4">
        <v>2756</v>
      </c>
      <c r="S4" s="33">
        <v>2013</v>
      </c>
      <c r="T4" s="34">
        <v>76687310</v>
      </c>
      <c r="V4" s="33">
        <v>2013</v>
      </c>
      <c r="W4" s="46">
        <v>1211</v>
      </c>
      <c r="Y4" s="33">
        <v>2013</v>
      </c>
      <c r="Z4" s="34">
        <v>63325.606936416189</v>
      </c>
    </row>
    <row r="5" spans="1:26" x14ac:dyDescent="0.25">
      <c r="A5" s="33" t="s">
        <v>1262</v>
      </c>
      <c r="B5" s="34">
        <v>93994722.840000048</v>
      </c>
      <c r="D5" s="33">
        <v>2014</v>
      </c>
      <c r="E5" s="35">
        <v>1515661898</v>
      </c>
      <c r="G5" s="33" t="s">
        <v>1008</v>
      </c>
      <c r="H5" s="34">
        <v>164021906.16999975</v>
      </c>
      <c r="J5" s="33" t="s">
        <v>966</v>
      </c>
      <c r="K5" s="35">
        <v>22</v>
      </c>
      <c r="M5" s="33" t="s">
        <v>1273</v>
      </c>
      <c r="N5" s="35">
        <v>17380</v>
      </c>
      <c r="O5" s="35"/>
      <c r="P5" s="33" t="s">
        <v>6355</v>
      </c>
      <c r="Q5">
        <v>2128</v>
      </c>
      <c r="S5" s="33">
        <v>2014</v>
      </c>
      <c r="T5" s="34">
        <v>99513075.699999988</v>
      </c>
      <c r="V5" s="33">
        <v>2014</v>
      </c>
      <c r="W5" s="46">
        <v>1138</v>
      </c>
      <c r="Y5" s="33">
        <v>2014</v>
      </c>
      <c r="Z5" s="34">
        <v>87445.584973637946</v>
      </c>
    </row>
    <row r="6" spans="1:26" x14ac:dyDescent="0.25">
      <c r="A6" s="33" t="s">
        <v>1261</v>
      </c>
      <c r="B6" s="34">
        <v>384132164.01000017</v>
      </c>
      <c r="D6" s="33">
        <v>2015</v>
      </c>
      <c r="E6" s="35">
        <v>1856865108</v>
      </c>
      <c r="G6" s="33" t="s">
        <v>1010</v>
      </c>
      <c r="H6" s="34">
        <v>128469017.14000006</v>
      </c>
      <c r="J6" s="33" t="s">
        <v>871</v>
      </c>
      <c r="K6" s="35">
        <v>29</v>
      </c>
      <c r="M6" s="33" t="s">
        <v>1274</v>
      </c>
      <c r="N6" s="35">
        <v>3133</v>
      </c>
      <c r="O6" s="35"/>
      <c r="P6" s="33" t="s">
        <v>6322</v>
      </c>
      <c r="Q6">
        <v>4884</v>
      </c>
      <c r="S6" s="33">
        <v>2015</v>
      </c>
      <c r="T6" s="34">
        <v>99521697.75999999</v>
      </c>
      <c r="V6" s="33">
        <v>2015</v>
      </c>
      <c r="W6" s="46">
        <v>1281</v>
      </c>
      <c r="Y6" s="33">
        <v>2015</v>
      </c>
      <c r="Z6" s="34">
        <v>77690.63056986728</v>
      </c>
    </row>
    <row r="7" spans="1:26" x14ac:dyDescent="0.25">
      <c r="A7" s="33" t="s">
        <v>6322</v>
      </c>
      <c r="B7" s="34">
        <v>486387942.26000023</v>
      </c>
      <c r="D7" s="33">
        <v>2016</v>
      </c>
      <c r="E7" s="35">
        <v>2009567669</v>
      </c>
      <c r="G7" s="33" t="s">
        <v>1007</v>
      </c>
      <c r="H7" s="34">
        <v>101818961.31999974</v>
      </c>
      <c r="J7" s="33" t="s">
        <v>525</v>
      </c>
      <c r="K7" s="35">
        <v>41</v>
      </c>
      <c r="M7" s="33" t="s">
        <v>6322</v>
      </c>
      <c r="N7" s="35">
        <v>129364</v>
      </c>
      <c r="O7" s="35"/>
      <c r="S7" s="33">
        <v>2016</v>
      </c>
      <c r="T7" s="34">
        <v>90017170</v>
      </c>
      <c r="V7" s="33">
        <v>2016</v>
      </c>
      <c r="W7" s="46">
        <v>1254</v>
      </c>
      <c r="Y7" s="33">
        <v>2016</v>
      </c>
      <c r="Z7" s="34">
        <v>71784.027113237637</v>
      </c>
    </row>
    <row r="8" spans="1:26" x14ac:dyDescent="0.25">
      <c r="D8" s="33" t="s">
        <v>6322</v>
      </c>
      <c r="E8" s="35">
        <v>6946709805</v>
      </c>
      <c r="G8" s="33" t="s">
        <v>6322</v>
      </c>
      <c r="H8" s="34">
        <v>486387942.25999951</v>
      </c>
      <c r="J8" s="33" t="s">
        <v>969</v>
      </c>
      <c r="K8" s="35">
        <v>50</v>
      </c>
      <c r="S8" s="33" t="s">
        <v>6322</v>
      </c>
      <c r="T8" s="34">
        <v>365739253.45999998</v>
      </c>
      <c r="V8" s="33" t="s">
        <v>6322</v>
      </c>
      <c r="W8" s="46">
        <v>4884</v>
      </c>
      <c r="Y8" s="33" t="s">
        <v>6322</v>
      </c>
      <c r="Z8" s="34">
        <v>74885.187031122026</v>
      </c>
    </row>
    <row r="9" spans="1:26" x14ac:dyDescent="0.25">
      <c r="B9" s="27"/>
      <c r="J9" s="33" t="s">
        <v>116</v>
      </c>
      <c r="K9" s="35">
        <v>521</v>
      </c>
      <c r="W9" s="46"/>
    </row>
    <row r="10" spans="1:26" x14ac:dyDescent="0.25">
      <c r="J10" s="33" t="s">
        <v>58</v>
      </c>
      <c r="K10" s="35">
        <v>2200</v>
      </c>
      <c r="T10" s="39">
        <f>+GETPIVOTDATA("Total",$S$3)</f>
        <v>365739253.45999998</v>
      </c>
      <c r="W10" s="47">
        <f>+GETPIVOTDATA("Nombre del cliente",$V$3)</f>
        <v>4884</v>
      </c>
      <c r="Z10" s="39">
        <f>+GETPIVOTDATA("Total",$Y$3)</f>
        <v>74885.187031122026</v>
      </c>
    </row>
    <row r="11" spans="1:26" x14ac:dyDescent="0.25">
      <c r="J11" s="33" t="s">
        <v>106</v>
      </c>
      <c r="K11" s="35">
        <v>4358</v>
      </c>
    </row>
    <row r="12" spans="1:26" x14ac:dyDescent="0.25">
      <c r="J12" s="33" t="s">
        <v>121</v>
      </c>
      <c r="K12" s="35">
        <v>5969</v>
      </c>
    </row>
    <row r="13" spans="1:26" x14ac:dyDescent="0.25">
      <c r="J13" s="33" t="s">
        <v>24</v>
      </c>
      <c r="K13" s="35">
        <v>7705</v>
      </c>
    </row>
    <row r="14" spans="1:26" x14ac:dyDescent="0.25">
      <c r="J14" s="33" t="s">
        <v>53</v>
      </c>
      <c r="K14" s="35">
        <v>7740</v>
      </c>
    </row>
    <row r="15" spans="1:26" x14ac:dyDescent="0.25">
      <c r="J15" s="33" t="s">
        <v>39</v>
      </c>
      <c r="K15" s="35">
        <v>8212</v>
      </c>
    </row>
    <row r="16" spans="1:26" x14ac:dyDescent="0.25">
      <c r="J16" s="33" t="s">
        <v>34</v>
      </c>
      <c r="K16" s="35">
        <v>8379</v>
      </c>
    </row>
    <row r="17" spans="10:11" x14ac:dyDescent="0.25">
      <c r="J17" s="33" t="s">
        <v>9</v>
      </c>
      <c r="K17" s="35">
        <v>9223</v>
      </c>
    </row>
    <row r="18" spans="10:11" x14ac:dyDescent="0.25">
      <c r="J18" s="33" t="s">
        <v>17</v>
      </c>
      <c r="K18" s="35">
        <v>9251</v>
      </c>
    </row>
    <row r="19" spans="10:11" x14ac:dyDescent="0.25">
      <c r="J19" s="33" t="s">
        <v>27</v>
      </c>
      <c r="K19" s="35">
        <v>9535</v>
      </c>
    </row>
    <row r="20" spans="10:11" x14ac:dyDescent="0.25">
      <c r="J20" s="33" t="s">
        <v>42</v>
      </c>
      <c r="K20" s="35">
        <v>13383</v>
      </c>
    </row>
    <row r="21" spans="10:11" x14ac:dyDescent="0.25">
      <c r="J21" s="33" t="s">
        <v>6</v>
      </c>
      <c r="K21" s="35">
        <v>20081</v>
      </c>
    </row>
    <row r="22" spans="10:11" x14ac:dyDescent="0.25">
      <c r="J22" s="33" t="s">
        <v>14</v>
      </c>
      <c r="K22" s="35">
        <v>22658</v>
      </c>
    </row>
    <row r="23" spans="10:11" x14ac:dyDescent="0.25">
      <c r="J23" s="33" t="s">
        <v>6322</v>
      </c>
      <c r="K23" s="35">
        <v>129364</v>
      </c>
    </row>
  </sheetData>
  <pageMargins left="0.7" right="0.7" top="0.75" bottom="0.75" header="0.3" footer="0.3"/>
  <drawing r:id="rId10"/>
  <legacyDrawing r:id="rId11"/>
  <mc:AlternateContent xmlns:mc="http://schemas.openxmlformats.org/markup-compatibility/2006">
    <mc:Choice Requires="x14">
      <controls>
        <mc:AlternateContent xmlns:mc="http://schemas.openxmlformats.org/markup-compatibility/2006">
          <mc:Choice Requires="x14">
            <control shapeId="8193" r:id="rId12" name="Button 1">
              <controlPr defaultSize="0" print="0" autoFill="0" autoPict="0" macro="[0]!Actualizar_Todo">
                <anchor moveWithCells="1" sizeWithCells="1">
                  <from>
                    <xdr:col>0</xdr:col>
                    <xdr:colOff>542925</xdr:colOff>
                    <xdr:row>10</xdr:row>
                    <xdr:rowOff>142875</xdr:rowOff>
                  </from>
                  <to>
                    <xdr:col>1</xdr:col>
                    <xdr:colOff>1409700</xdr:colOff>
                    <xdr:row>12</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4ECC8-10BB-43DA-AB93-A88E6BA77893}">
  <sheetPr codeName="Hoja8"/>
  <dimension ref="A1:S35"/>
  <sheetViews>
    <sheetView tabSelected="1" zoomScaleNormal="100" workbookViewId="0"/>
  </sheetViews>
  <sheetFormatPr baseColWidth="10" defaultRowHeight="15" x14ac:dyDescent="0.25"/>
  <cols>
    <col min="11" max="11" width="16.28515625" bestFit="1" customWidth="1"/>
  </cols>
  <sheetData>
    <row r="1" spans="1:19" x14ac:dyDescent="0.25">
      <c r="A1" s="36"/>
      <c r="B1" s="36"/>
      <c r="C1" s="36"/>
      <c r="D1" s="36"/>
      <c r="E1" s="36"/>
      <c r="F1" s="36"/>
      <c r="G1" s="36"/>
      <c r="H1" s="36"/>
      <c r="I1" s="36"/>
      <c r="J1" s="36"/>
      <c r="K1" s="36"/>
      <c r="L1" s="36"/>
      <c r="M1" s="36"/>
      <c r="N1" s="36"/>
      <c r="O1" s="36"/>
      <c r="P1" s="36"/>
      <c r="Q1" s="36"/>
      <c r="R1" s="36"/>
      <c r="S1" s="36"/>
    </row>
    <row r="2" spans="1:19" x14ac:dyDescent="0.25">
      <c r="A2" s="36"/>
      <c r="B2" s="36"/>
      <c r="C2" s="36"/>
      <c r="D2" s="36"/>
      <c r="E2" s="36"/>
      <c r="F2" s="36"/>
      <c r="G2" s="36"/>
      <c r="H2" s="36"/>
      <c r="I2" s="36"/>
      <c r="J2" s="36"/>
      <c r="K2" s="36"/>
      <c r="L2" s="36"/>
      <c r="M2" s="36"/>
      <c r="N2" s="36"/>
      <c r="O2" s="36"/>
      <c r="P2" s="36"/>
      <c r="Q2" s="36"/>
      <c r="R2" s="36"/>
      <c r="S2" s="36"/>
    </row>
    <row r="3" spans="1:19" x14ac:dyDescent="0.25">
      <c r="A3" s="36"/>
      <c r="B3" s="36"/>
      <c r="C3" s="36"/>
      <c r="D3" s="36"/>
      <c r="E3" s="36"/>
      <c r="F3" s="36"/>
      <c r="G3" s="36"/>
      <c r="H3" s="36"/>
      <c r="I3" s="36"/>
      <c r="J3" s="36"/>
      <c r="K3" s="36"/>
      <c r="L3" s="36"/>
      <c r="M3" s="36"/>
      <c r="N3" s="36"/>
      <c r="O3" s="36"/>
      <c r="P3" s="36"/>
      <c r="Q3" s="36"/>
      <c r="R3" s="36"/>
      <c r="S3" s="36"/>
    </row>
    <row r="4" spans="1:19" x14ac:dyDescent="0.25">
      <c r="A4" s="36"/>
      <c r="B4" s="36"/>
      <c r="C4" s="36"/>
      <c r="D4" s="36"/>
      <c r="E4" s="36"/>
      <c r="F4" s="36"/>
      <c r="G4" s="36"/>
      <c r="H4" s="36"/>
      <c r="I4" s="36"/>
      <c r="J4" s="36"/>
      <c r="K4" s="36"/>
      <c r="L4" s="36"/>
      <c r="M4" s="36"/>
      <c r="N4" s="36"/>
      <c r="O4" s="36"/>
      <c r="P4" s="36"/>
      <c r="Q4" s="36"/>
      <c r="R4" s="36"/>
      <c r="S4" s="36"/>
    </row>
    <row r="5" spans="1:19" x14ac:dyDescent="0.25">
      <c r="A5" s="36"/>
      <c r="B5" s="36"/>
      <c r="C5" s="36"/>
      <c r="D5" s="36"/>
      <c r="E5" s="36"/>
      <c r="F5" s="36"/>
      <c r="G5" s="36"/>
      <c r="H5" s="36"/>
      <c r="I5" s="36"/>
      <c r="J5" s="36"/>
      <c r="K5" s="36"/>
      <c r="L5" s="36"/>
      <c r="M5" s="36"/>
      <c r="N5" s="36"/>
      <c r="O5" s="36"/>
      <c r="P5" s="36"/>
      <c r="Q5" s="36"/>
      <c r="R5" s="36"/>
      <c r="S5" s="36"/>
    </row>
    <row r="6" spans="1:19" x14ac:dyDescent="0.25">
      <c r="A6" s="36"/>
      <c r="B6" s="36"/>
      <c r="C6" s="36"/>
      <c r="D6" s="36"/>
      <c r="E6" s="36"/>
      <c r="F6" s="36"/>
      <c r="G6" s="36"/>
      <c r="H6" s="36"/>
      <c r="I6" s="36"/>
      <c r="J6" s="36"/>
      <c r="K6" s="36"/>
      <c r="L6" s="36"/>
      <c r="M6" s="36"/>
      <c r="N6" s="36"/>
      <c r="O6" s="36"/>
      <c r="P6" s="36"/>
      <c r="Q6" s="36"/>
      <c r="R6" s="36"/>
      <c r="S6" s="36"/>
    </row>
    <row r="7" spans="1:19" x14ac:dyDescent="0.25">
      <c r="A7" s="36"/>
      <c r="B7" s="36"/>
      <c r="C7" s="36"/>
      <c r="D7" s="36"/>
      <c r="E7" s="36"/>
      <c r="F7" s="36"/>
      <c r="G7" s="36"/>
      <c r="H7" s="36"/>
      <c r="I7" s="36"/>
      <c r="J7" s="36"/>
      <c r="K7" s="36"/>
      <c r="L7" s="36"/>
      <c r="M7" s="36"/>
      <c r="N7" s="36"/>
      <c r="O7" s="36"/>
      <c r="P7" s="36"/>
      <c r="Q7" s="36"/>
      <c r="R7" s="36"/>
      <c r="S7" s="36"/>
    </row>
    <row r="8" spans="1:19" x14ac:dyDescent="0.25">
      <c r="A8" s="36"/>
      <c r="B8" s="36"/>
      <c r="C8" s="36"/>
      <c r="D8" s="36"/>
      <c r="E8" s="36"/>
      <c r="F8" s="36"/>
      <c r="G8" s="36"/>
      <c r="H8" s="36"/>
      <c r="I8" s="36"/>
      <c r="J8" s="36"/>
      <c r="K8" s="36"/>
      <c r="L8" s="36"/>
      <c r="M8" s="36"/>
      <c r="N8" s="36"/>
      <c r="O8" s="36"/>
      <c r="P8" s="36"/>
      <c r="Q8" s="36"/>
      <c r="R8" s="36"/>
      <c r="S8" s="36"/>
    </row>
    <row r="9" spans="1:19" x14ac:dyDescent="0.25">
      <c r="A9" s="36"/>
      <c r="B9" s="36"/>
      <c r="C9" s="36"/>
      <c r="D9" s="36"/>
      <c r="E9" s="36"/>
      <c r="F9" s="36"/>
      <c r="G9" s="36"/>
      <c r="H9" s="36"/>
      <c r="I9" s="36"/>
      <c r="J9" s="36"/>
      <c r="K9" s="36"/>
      <c r="L9" s="36"/>
      <c r="M9" s="36"/>
      <c r="N9" s="36"/>
      <c r="O9" s="36"/>
      <c r="P9" s="36"/>
      <c r="Q9" s="36"/>
      <c r="R9" s="36"/>
      <c r="S9" s="36"/>
    </row>
    <row r="10" spans="1:19" x14ac:dyDescent="0.25">
      <c r="A10" s="36"/>
      <c r="B10" s="36"/>
      <c r="C10" s="36"/>
      <c r="D10" s="36"/>
      <c r="E10" s="36"/>
      <c r="F10" s="36"/>
      <c r="G10" s="36"/>
      <c r="H10" s="36"/>
      <c r="I10" s="36"/>
      <c r="J10" s="36"/>
      <c r="K10" s="36"/>
      <c r="L10" s="36"/>
      <c r="M10" s="36"/>
      <c r="N10" s="36"/>
      <c r="O10" s="36"/>
      <c r="P10" s="36"/>
      <c r="Q10" s="36"/>
      <c r="R10" s="36"/>
      <c r="S10" s="36"/>
    </row>
    <row r="11" spans="1:19" x14ac:dyDescent="0.25">
      <c r="A11" s="36"/>
      <c r="B11" s="36"/>
      <c r="C11" s="36"/>
      <c r="D11" s="36"/>
      <c r="E11" s="36"/>
      <c r="F11" s="36"/>
      <c r="G11" s="36"/>
      <c r="H11" s="36"/>
      <c r="I11" s="36"/>
      <c r="J11" s="36"/>
      <c r="K11" s="36"/>
      <c r="L11" s="36"/>
      <c r="M11" s="36"/>
      <c r="N11" s="36"/>
      <c r="O11" s="36"/>
      <c r="P11" s="36"/>
      <c r="Q11" s="36"/>
      <c r="R11" s="36"/>
      <c r="S11" s="36"/>
    </row>
    <row r="12" spans="1:19" x14ac:dyDescent="0.25">
      <c r="A12" s="36"/>
      <c r="B12" s="36"/>
      <c r="C12" s="36"/>
      <c r="D12" s="36"/>
      <c r="E12" s="36"/>
      <c r="F12" s="36"/>
      <c r="G12" s="36"/>
      <c r="H12" s="36"/>
      <c r="I12" s="36"/>
      <c r="J12" s="36"/>
      <c r="K12" s="36"/>
      <c r="L12" s="36"/>
      <c r="M12" s="36"/>
      <c r="N12" s="36"/>
      <c r="O12" s="36"/>
      <c r="P12" s="36"/>
      <c r="Q12" s="36"/>
      <c r="R12" s="36"/>
      <c r="S12" s="36"/>
    </row>
    <row r="13" spans="1:19" x14ac:dyDescent="0.25">
      <c r="A13" s="36"/>
      <c r="B13" s="36"/>
      <c r="C13" s="36"/>
      <c r="D13" s="36"/>
      <c r="E13" s="36"/>
      <c r="F13" s="36"/>
      <c r="G13" s="36"/>
      <c r="H13" s="36"/>
      <c r="I13" s="36"/>
      <c r="J13" s="36"/>
      <c r="K13" s="36"/>
      <c r="L13" s="36"/>
      <c r="M13" s="36"/>
      <c r="N13" s="36"/>
      <c r="O13" s="36"/>
      <c r="P13" s="36"/>
      <c r="Q13" s="36"/>
      <c r="R13" s="36"/>
      <c r="S13" s="36"/>
    </row>
    <row r="14" spans="1:19" x14ac:dyDescent="0.25">
      <c r="A14" s="36"/>
      <c r="B14" s="36"/>
      <c r="C14" s="36"/>
      <c r="D14" s="36"/>
      <c r="E14" s="36"/>
      <c r="F14" s="36"/>
      <c r="G14" s="36"/>
      <c r="H14" s="36"/>
      <c r="I14" s="36"/>
      <c r="J14" s="36"/>
      <c r="K14" s="36"/>
      <c r="L14" s="36"/>
      <c r="M14" s="36"/>
      <c r="N14" s="36"/>
      <c r="O14" s="36"/>
      <c r="P14" s="36"/>
      <c r="Q14" s="36"/>
      <c r="R14" s="36"/>
      <c r="S14" s="36"/>
    </row>
    <row r="15" spans="1:19" x14ac:dyDescent="0.25">
      <c r="A15" s="36"/>
      <c r="B15" s="36"/>
      <c r="C15" s="36"/>
      <c r="D15" s="36"/>
      <c r="E15" s="36"/>
      <c r="F15" s="36"/>
      <c r="G15" s="36"/>
      <c r="H15" s="36"/>
      <c r="I15" s="36"/>
      <c r="J15" s="36"/>
      <c r="K15" s="36"/>
      <c r="L15" s="36"/>
      <c r="M15" s="36"/>
      <c r="N15" s="36"/>
      <c r="O15" s="36"/>
      <c r="P15" s="36"/>
      <c r="Q15" s="36"/>
      <c r="R15" s="36"/>
      <c r="S15" s="36"/>
    </row>
    <row r="16" spans="1:19" x14ac:dyDescent="0.25">
      <c r="A16" s="36"/>
      <c r="B16" s="36"/>
      <c r="C16" s="36"/>
      <c r="D16" s="36"/>
      <c r="E16" s="36"/>
      <c r="F16" s="36"/>
      <c r="G16" s="36"/>
      <c r="H16" s="36"/>
      <c r="I16" s="36"/>
      <c r="J16" s="36"/>
      <c r="K16" s="40"/>
      <c r="L16" s="36"/>
      <c r="M16" s="36"/>
      <c r="N16" s="36"/>
      <c r="O16" s="36"/>
      <c r="P16" s="36"/>
      <c r="Q16" s="36"/>
      <c r="R16" s="36"/>
      <c r="S16" s="36"/>
    </row>
    <row r="17" spans="1:19" x14ac:dyDescent="0.25">
      <c r="A17" s="36"/>
      <c r="B17" s="36"/>
      <c r="C17" s="36"/>
      <c r="D17" s="36"/>
      <c r="E17" s="36"/>
      <c r="F17" s="36"/>
      <c r="G17" s="36"/>
      <c r="H17" s="36"/>
      <c r="I17" s="36"/>
      <c r="J17" s="36"/>
      <c r="K17" s="36"/>
      <c r="L17" s="36"/>
      <c r="M17" s="36"/>
      <c r="N17" s="36"/>
      <c r="O17" s="36"/>
      <c r="P17" s="36"/>
      <c r="Q17" s="36"/>
      <c r="R17" s="36"/>
      <c r="S17" s="36"/>
    </row>
    <row r="18" spans="1:19" x14ac:dyDescent="0.25">
      <c r="A18" s="36"/>
      <c r="B18" s="36"/>
      <c r="C18" s="36"/>
      <c r="D18" s="36"/>
      <c r="E18" s="36"/>
      <c r="F18" s="36"/>
      <c r="G18" s="36"/>
      <c r="H18" s="36"/>
      <c r="I18" s="36"/>
      <c r="J18" s="36"/>
      <c r="K18" s="36"/>
      <c r="L18" s="36"/>
      <c r="M18" s="36"/>
      <c r="N18" s="36"/>
      <c r="O18" s="36"/>
      <c r="P18" s="36"/>
      <c r="Q18" s="36"/>
      <c r="R18" s="36"/>
      <c r="S18" s="36"/>
    </row>
    <row r="19" spans="1:19" x14ac:dyDescent="0.25">
      <c r="A19" s="36"/>
      <c r="B19" s="36"/>
      <c r="C19" s="36"/>
      <c r="D19" s="36"/>
      <c r="E19" s="36"/>
      <c r="F19" s="36"/>
      <c r="G19" s="36"/>
      <c r="H19" s="36"/>
      <c r="I19" s="36"/>
      <c r="J19" s="36"/>
      <c r="K19" s="36"/>
      <c r="L19" s="36"/>
      <c r="M19" s="36"/>
      <c r="N19" s="36"/>
      <c r="O19" s="36"/>
      <c r="P19" s="36"/>
      <c r="Q19" s="36"/>
      <c r="R19" s="36"/>
      <c r="S19" s="36"/>
    </row>
    <row r="20" spans="1:19" x14ac:dyDescent="0.25">
      <c r="A20" s="36"/>
      <c r="B20" s="36"/>
      <c r="C20" s="36"/>
      <c r="D20" s="36"/>
      <c r="E20" s="36"/>
      <c r="F20" s="36"/>
      <c r="G20" s="36"/>
      <c r="H20" s="36"/>
      <c r="I20" s="36"/>
      <c r="J20" s="36"/>
      <c r="K20" s="36"/>
      <c r="L20" s="36"/>
      <c r="M20" s="36"/>
      <c r="N20" s="36"/>
      <c r="O20" s="36"/>
      <c r="P20" s="36"/>
      <c r="Q20" s="36"/>
      <c r="R20" s="36"/>
      <c r="S20" s="36"/>
    </row>
    <row r="21" spans="1:19" x14ac:dyDescent="0.25">
      <c r="A21" s="36"/>
      <c r="B21" s="36"/>
      <c r="C21" s="36"/>
      <c r="D21" s="36"/>
      <c r="E21" s="36"/>
      <c r="F21" s="36"/>
      <c r="G21" s="36"/>
      <c r="H21" s="36"/>
      <c r="I21" s="36"/>
      <c r="J21" s="36"/>
      <c r="K21" s="36"/>
      <c r="L21" s="36"/>
      <c r="M21" s="36"/>
      <c r="N21" s="36"/>
      <c r="O21" s="36"/>
      <c r="P21" s="36"/>
      <c r="Q21" s="36"/>
      <c r="R21" s="36"/>
      <c r="S21" s="36"/>
    </row>
    <row r="22" spans="1:19" x14ac:dyDescent="0.25">
      <c r="A22" s="36"/>
      <c r="B22" s="36"/>
      <c r="C22" s="36"/>
      <c r="D22" s="36"/>
      <c r="E22" s="36"/>
      <c r="F22" s="36"/>
      <c r="G22" s="36"/>
      <c r="H22" s="36"/>
      <c r="I22" s="36"/>
      <c r="J22" s="36"/>
      <c r="K22" s="36"/>
      <c r="L22" s="36"/>
      <c r="M22" s="36"/>
      <c r="N22" s="36"/>
      <c r="O22" s="36"/>
      <c r="P22" s="36"/>
      <c r="Q22" s="36"/>
      <c r="R22" s="36"/>
      <c r="S22" s="36"/>
    </row>
    <row r="23" spans="1:19" x14ac:dyDescent="0.25">
      <c r="A23" s="36"/>
      <c r="B23" s="36"/>
      <c r="C23" s="36"/>
      <c r="D23" s="36"/>
      <c r="E23" s="36"/>
      <c r="F23" s="36"/>
      <c r="G23" s="36"/>
      <c r="H23" s="36"/>
      <c r="I23" s="36"/>
      <c r="J23" s="36"/>
      <c r="K23" s="36"/>
      <c r="L23" s="36"/>
      <c r="M23" s="36"/>
      <c r="N23" s="36"/>
      <c r="O23" s="36"/>
      <c r="P23" s="36"/>
      <c r="Q23" s="36"/>
      <c r="R23" s="36"/>
      <c r="S23" s="36"/>
    </row>
    <row r="24" spans="1:19" x14ac:dyDescent="0.25">
      <c r="A24" s="36"/>
      <c r="B24" s="36"/>
      <c r="C24" s="36"/>
      <c r="D24" s="36"/>
      <c r="E24" s="36"/>
      <c r="F24" s="36"/>
      <c r="G24" s="36"/>
      <c r="H24" s="36"/>
      <c r="I24" s="36"/>
      <c r="J24" s="36"/>
      <c r="K24" s="36"/>
      <c r="L24" s="36"/>
      <c r="M24" s="36"/>
      <c r="N24" s="36"/>
      <c r="O24" s="36"/>
      <c r="P24" s="36"/>
      <c r="Q24" s="36"/>
      <c r="R24" s="36"/>
      <c r="S24" s="36"/>
    </row>
    <row r="25" spans="1:19" x14ac:dyDescent="0.25">
      <c r="A25" s="36"/>
      <c r="B25" s="36"/>
      <c r="C25" s="36"/>
      <c r="D25" s="36"/>
      <c r="E25" s="36"/>
      <c r="F25" s="36"/>
      <c r="G25" s="36"/>
      <c r="H25" s="36"/>
      <c r="I25" s="36"/>
      <c r="J25" s="36"/>
      <c r="K25" s="36"/>
      <c r="L25" s="36"/>
      <c r="M25" s="36"/>
      <c r="N25" s="36"/>
      <c r="O25" s="36"/>
      <c r="P25" s="36"/>
      <c r="Q25" s="36"/>
      <c r="R25" s="36"/>
      <c r="S25" s="36"/>
    </row>
    <row r="26" spans="1:19" x14ac:dyDescent="0.25">
      <c r="A26" s="36"/>
      <c r="B26" s="36"/>
      <c r="C26" s="36"/>
      <c r="D26" s="36"/>
      <c r="E26" s="36"/>
      <c r="F26" s="36"/>
      <c r="G26" s="36"/>
      <c r="H26" s="36"/>
      <c r="I26" s="36"/>
      <c r="J26" s="36"/>
      <c r="K26" s="36"/>
      <c r="L26" s="36"/>
      <c r="M26" s="36"/>
      <c r="N26" s="36"/>
      <c r="O26" s="36"/>
      <c r="P26" s="36"/>
      <c r="Q26" s="36"/>
      <c r="R26" s="36"/>
      <c r="S26" s="36"/>
    </row>
    <row r="27" spans="1:19" x14ac:dyDescent="0.25">
      <c r="A27" s="36"/>
      <c r="B27" s="36"/>
      <c r="C27" s="36"/>
      <c r="D27" s="36"/>
      <c r="E27" s="36"/>
      <c r="F27" s="36"/>
      <c r="G27" s="36"/>
      <c r="H27" s="36"/>
      <c r="I27" s="36"/>
      <c r="J27" s="36"/>
      <c r="K27" s="36"/>
      <c r="L27" s="36"/>
      <c r="M27" s="36"/>
      <c r="N27" s="36"/>
      <c r="O27" s="36"/>
      <c r="P27" s="36"/>
      <c r="Q27" s="36"/>
      <c r="R27" s="36"/>
      <c r="S27" s="36"/>
    </row>
    <row r="28" spans="1:19" x14ac:dyDescent="0.25">
      <c r="A28" s="36"/>
      <c r="B28" s="36"/>
      <c r="C28" s="36"/>
      <c r="D28" s="36"/>
      <c r="E28" s="36"/>
      <c r="F28" s="36"/>
      <c r="G28" s="36"/>
      <c r="H28" s="36"/>
      <c r="I28" s="36"/>
      <c r="J28" s="36"/>
      <c r="K28" s="36"/>
      <c r="L28" s="36"/>
      <c r="M28" s="36"/>
      <c r="N28" s="36"/>
      <c r="O28" s="36"/>
      <c r="P28" s="36"/>
      <c r="Q28" s="36"/>
      <c r="R28" s="36"/>
      <c r="S28" s="36"/>
    </row>
    <row r="29" spans="1:19" x14ac:dyDescent="0.25">
      <c r="A29" s="36"/>
      <c r="B29" s="36"/>
      <c r="C29" s="36"/>
      <c r="D29" s="36"/>
      <c r="E29" s="36"/>
      <c r="F29" s="36"/>
      <c r="G29" s="36"/>
      <c r="H29" s="36"/>
      <c r="I29" s="36"/>
      <c r="J29" s="36"/>
      <c r="K29" s="36"/>
      <c r="L29" s="36"/>
      <c r="M29" s="36"/>
      <c r="N29" s="36"/>
      <c r="O29" s="36"/>
      <c r="P29" s="36"/>
      <c r="Q29" s="36"/>
      <c r="R29" s="36"/>
      <c r="S29" s="36"/>
    </row>
    <row r="30" spans="1:19" x14ac:dyDescent="0.25">
      <c r="A30" s="36"/>
      <c r="B30" s="36"/>
      <c r="C30" s="36"/>
      <c r="D30" s="36"/>
      <c r="E30" s="36"/>
      <c r="F30" s="36"/>
      <c r="G30" s="36"/>
      <c r="H30" s="36"/>
      <c r="I30" s="36"/>
      <c r="J30" s="36"/>
      <c r="K30" s="36"/>
      <c r="L30" s="36"/>
      <c r="M30" s="36"/>
      <c r="N30" s="36"/>
      <c r="O30" s="36"/>
      <c r="P30" s="36"/>
      <c r="Q30" s="36"/>
      <c r="R30" s="36"/>
      <c r="S30" s="36"/>
    </row>
    <row r="31" spans="1:19" x14ac:dyDescent="0.25">
      <c r="A31" s="36"/>
      <c r="B31" s="36"/>
      <c r="C31" s="36"/>
      <c r="D31" s="36"/>
      <c r="E31" s="36"/>
      <c r="F31" s="36"/>
      <c r="G31" s="36"/>
      <c r="H31" s="36"/>
      <c r="I31" s="36"/>
      <c r="J31" s="36"/>
      <c r="K31" s="36"/>
      <c r="L31" s="36"/>
      <c r="M31" s="36"/>
      <c r="N31" s="36"/>
      <c r="O31" s="36"/>
      <c r="P31" s="36"/>
      <c r="Q31" s="36"/>
      <c r="R31" s="36"/>
      <c r="S31" s="36"/>
    </row>
    <row r="32" spans="1:19" x14ac:dyDescent="0.25">
      <c r="A32" s="36"/>
      <c r="B32" s="36"/>
      <c r="C32" s="36"/>
      <c r="D32" s="36"/>
      <c r="E32" s="36"/>
      <c r="F32" s="36"/>
      <c r="G32" s="36"/>
      <c r="H32" s="36"/>
      <c r="I32" s="36"/>
      <c r="J32" s="36"/>
      <c r="K32" s="36"/>
      <c r="L32" s="36"/>
      <c r="M32" s="36"/>
      <c r="N32" s="36"/>
      <c r="O32" s="36"/>
      <c r="P32" s="36"/>
      <c r="Q32" s="36"/>
      <c r="R32" s="36"/>
      <c r="S32" s="36"/>
    </row>
    <row r="33" spans="1:19" x14ac:dyDescent="0.25">
      <c r="A33" s="36"/>
      <c r="B33" s="36"/>
      <c r="C33" s="36"/>
      <c r="D33" s="36"/>
      <c r="E33" s="36"/>
      <c r="F33" s="36"/>
      <c r="G33" s="36"/>
      <c r="H33" s="36"/>
      <c r="I33" s="36"/>
      <c r="J33" s="36"/>
      <c r="K33" s="36"/>
      <c r="L33" s="36"/>
      <c r="M33" s="36"/>
      <c r="N33" s="36"/>
      <c r="O33" s="36"/>
      <c r="P33" s="36"/>
      <c r="Q33" s="36"/>
      <c r="R33" s="36"/>
      <c r="S33" s="36"/>
    </row>
    <row r="34" spans="1:19" x14ac:dyDescent="0.25">
      <c r="A34" s="36"/>
      <c r="B34" s="36"/>
      <c r="C34" s="36"/>
      <c r="D34" s="36"/>
      <c r="E34" s="36"/>
      <c r="F34" s="36"/>
      <c r="G34" s="36"/>
      <c r="H34" s="36"/>
      <c r="I34" s="36"/>
      <c r="J34" s="36"/>
      <c r="K34" s="36"/>
      <c r="L34" s="36"/>
      <c r="M34" s="36"/>
      <c r="N34" s="36"/>
      <c r="O34" s="36"/>
      <c r="P34" s="36"/>
      <c r="Q34" s="36"/>
      <c r="R34" s="36"/>
      <c r="S34" s="36"/>
    </row>
    <row r="35" spans="1:19" x14ac:dyDescent="0.25">
      <c r="A35" s="36"/>
      <c r="B35" s="36"/>
      <c r="C35" s="36"/>
      <c r="D35" s="36"/>
      <c r="E35" s="36"/>
      <c r="F35" s="36"/>
      <c r="G35" s="36"/>
      <c r="H35" s="36"/>
      <c r="I35" s="36"/>
      <c r="J35" s="36"/>
      <c r="K35" s="36"/>
      <c r="L35" s="36"/>
      <c r="M35" s="36"/>
      <c r="N35" s="36"/>
      <c r="O35" s="36"/>
      <c r="P35" s="36"/>
      <c r="Q35" s="36"/>
      <c r="R35" s="36"/>
      <c r="S35" s="36"/>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273953D-C132-4451-A164-BAF677B3A2A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PORTADA</vt:lpstr>
      <vt:lpstr>README</vt:lpstr>
      <vt:lpstr>TABLA ORIGINAL</vt:lpstr>
      <vt:lpstr>TABLA PRINCIPAL</vt:lpstr>
      <vt:lpstr>PREGUNTAS Y RESPUESTAS</vt:lpstr>
      <vt:lpstr>AUXILIAR</vt:lpstr>
      <vt:lpstr>TABLAS DINÁMICAS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PC</dc:creator>
  <cp:lastModifiedBy>Axel Schemberg</cp:lastModifiedBy>
  <dcterms:created xsi:type="dcterms:W3CDTF">2015-06-05T18:17:20Z</dcterms:created>
  <dcterms:modified xsi:type="dcterms:W3CDTF">2025-07-22T22:55:39Z</dcterms:modified>
</cp:coreProperties>
</file>